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000" windowHeight="9615" tabRatio="813"/>
  </bookViews>
  <sheets>
    <sheet name="Valuation Summary" sheetId="25" r:id="rId1"/>
    <sheet name="Land &amp; Building" sheetId="26" r:id="rId2"/>
    <sheet name="Sheet8" sheetId="28" r:id="rId3"/>
    <sheet name="Sheet7" sheetId="27" r:id="rId4"/>
    <sheet name="FAR Working" sheetId="16" r:id="rId5"/>
    <sheet name="EL SV" sheetId="18" r:id="rId6"/>
    <sheet name="Summary-2021-22" sheetId="15" r:id="rId7"/>
    <sheet name="CAT-2" sheetId="21" r:id="rId8"/>
    <sheet name="Cat-4" sheetId="19" r:id="rId9"/>
    <sheet name="CAT-3" sheetId="20" r:id="rId10"/>
    <sheet name="D-VEHICLE" sheetId="4" r:id="rId11"/>
    <sheet name="D-BUILDING" sheetId="6" r:id="rId12"/>
    <sheet name="D-Tubewell" sheetId="7" r:id="rId13"/>
    <sheet name="D-ELECTRI. " sheetId="9" r:id="rId14"/>
    <sheet name="D-FURNITURE" sheetId="10" r:id="rId15"/>
    <sheet name="D-COMP." sheetId="11" r:id="rId16"/>
    <sheet name="D-OFFICE EQUIP" sheetId="13" r:id="rId17"/>
    <sheet name="D-PLANTS &amp; MACHINERY " sheetId="1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 localSheetId="7">#REF!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9" hidden="1">'CAT-3'!$A$1:$CN$798</definedName>
    <definedName name="_xlnm._FilterDatabase" localSheetId="8" hidden="1">'Cat-4'!$A$1:$DT$871</definedName>
    <definedName name="_xlnm._FilterDatabase" localSheetId="11" hidden="1">'D-BUILDING'!$A$7:$X$7</definedName>
    <definedName name="_xlnm._FilterDatabase" localSheetId="15" hidden="1">'D-COMP.'!#REF!</definedName>
    <definedName name="_xlnm._FilterDatabase" localSheetId="13" hidden="1">'D-ELECTRI. '!#REF!</definedName>
    <definedName name="_xlnm._FilterDatabase" localSheetId="14" hidden="1">'D-FURNITURE'!$A$8:$Y$8</definedName>
    <definedName name="_xlnm._FilterDatabase" localSheetId="16" hidden="1">'D-OFFICE EQUIP'!#REF!</definedName>
    <definedName name="_xlnm._FilterDatabase" localSheetId="17" hidden="1">'D-PLANTS &amp; MACHINERY '!$8:$9</definedName>
    <definedName name="_xlnm._FilterDatabase" localSheetId="12" hidden="1">'D-Tubewell'!$B$8:$BZ$14</definedName>
    <definedName name="_xlnm._FilterDatabase" localSheetId="10" hidden="1">'D-VEHICLE'!#REF!</definedName>
    <definedName name="_xlnm._FilterDatabase" localSheetId="5" hidden="1">'EL SV'!$E$3:$E$3</definedName>
    <definedName name="_xlnm._FilterDatabase" localSheetId="4" hidden="1">'FAR Working'!$C$7:$AM$304</definedName>
    <definedName name="_xlnm._FilterDatabase" localSheetId="0" hidden="1">'Valuation Summary'!$B$16:$F$23</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 localSheetId="7">'[9]Process Piping'!#REF!</definedName>
    <definedName name="_PRINT_VALO">'[9]Process Piping'!#REF!</definedName>
    <definedName name="_PRINT_WELD" localSheetId="7">'[9]Process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 localSheetId="7">'[9]Process Piping'!#REF!</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 localSheetId="7">#REF!</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#REF!</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 localSheetId="7">[15]SILICATE!#REF!</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 localSheetId="7">#REF!</definedName>
    <definedName name="DATA12">#REF!</definedName>
    <definedName name="DATA13" localSheetId="7">#REF!</definedName>
    <definedName name="DATA13">#REF!</definedName>
    <definedName name="DATA8" localSheetId="7">#REF!</definedName>
    <definedName name="DATA8">#REF!</definedName>
    <definedName name="_xlnm.Database" localSheetId="7">'CAT-2'!$A$1:$BK$542</definedName>
    <definedName name="_xlnm.Database">#REF!</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 localSheetId="7">[15]SILICATE!#REF!</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 localSheetId="7">'[9]Process Piping'!#REF!</definedName>
    <definedName name="GMI_ANA_START_M">'[9]Process Piping'!#REF!</definedName>
    <definedName name="GMI_ANA_TITRE" localSheetId="7">'[9]Process Piping'!#REF!</definedName>
    <definedName name="GMI_ANA_TITRE">'[9]Process Piping'!#REF!</definedName>
    <definedName name="GMI_GRP_ROW" localSheetId="7">'[9]Process Piping'!#REF!</definedName>
    <definedName name="GMI_GRP_ROW">'[9]Process Piping'!#REF!</definedName>
    <definedName name="GMI_QRY_ROW" localSheetId="7">'[9]Process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 localSheetId="7">#REF!</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 localSheetId="7">#REF!</definedName>
    <definedName name="_xlnm.Print_Area" localSheetId="13">'D-ELECTRI. '!$B$6:$Y$36</definedName>
    <definedName name="_xlnm.Print_Area" localSheetId="10">'D-VEHICLE'!$B$7:$X$16</definedName>
    <definedName name="_xlnm.Print_Area" localSheetId="6">'Summary-2021-22'!$B$1:$R$29</definedName>
    <definedName name="_xlnm.Print_Area">#REF!</definedName>
    <definedName name="PRINT_AREA_MI">#REF!</definedName>
    <definedName name="_xlnm.Print_Titles" localSheetId="7">#REF!</definedName>
    <definedName name="_xlnm.Print_Titles" localSheetId="15">'D-COMP.'!$10:$10</definedName>
    <definedName name="_xlnm.Print_Titles" localSheetId="14">'D-FURNITURE'!$8:$8</definedName>
    <definedName name="_xlnm.Print_Titles" localSheetId="16">'D-OFFICE EQUIP'!$10:$10</definedName>
    <definedName name="_xlnm.Print_Titles" localSheetId="17">'D-PLANTS &amp; MACHINERY '!$7:$7</definedName>
    <definedName name="_xlnm.Print_Titles" localSheetId="12">'D-Tubewell'!$9:$9</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_454C5E0C_A4B8_11D8_8400_0050BACD4A5B_.wvu.Cols" localSheetId="11" hidden="1">'D-BUILDING'!#REF!,'D-BUILDING'!#REF!,'D-BUILDING'!#REF!,'D-BUILDING'!#REF!</definedName>
    <definedName name="Z_454C5E0C_A4B8_11D8_8400_0050BACD4A5B_.wvu.Cols" localSheetId="15" hidden="1">'D-COMP.'!#REF!,'D-COMP.'!#REF!,'D-COMP.'!#REF!,'D-COMP.'!#REF!</definedName>
    <definedName name="Z_454C5E0C_A4B8_11D8_8400_0050BACD4A5B_.wvu.Cols" localSheetId="13" hidden="1">'D-ELECTRI. '!#REF!,'D-ELECTRI. '!#REF!,'D-ELECTRI. '!#REF!,'D-ELECTRI. '!#REF!</definedName>
    <definedName name="Z_454C5E0C_A4B8_11D8_8400_0050BACD4A5B_.wvu.Cols" localSheetId="14" hidden="1">'D-FURNITURE'!$A$1:$A$65492,'D-FURNITURE'!#REF!,'D-FURNITURE'!#REF!,'D-FURNITURE'!#REF!,'D-FURNITURE'!#REF!,'D-FURNITURE'!#REF!</definedName>
    <definedName name="Z_454C5E0C_A4B8_11D8_8400_0050BACD4A5B_.wvu.Cols" localSheetId="16" hidden="1">'D-OFFICE EQUIP'!#REF!,'D-OFFICE EQUIP'!#REF!,'D-OFFICE EQUIP'!#REF!,'D-OFFICE EQUIP'!#REF!,'D-OFFICE EQUIP'!#REF!</definedName>
    <definedName name="Z_454C5E0C_A4B8_11D8_8400_0050BACD4A5B_.wvu.Cols" localSheetId="17" hidden="1">'D-PLANTS &amp; MACHINERY '!#REF!,'D-PLANTS &amp; MACHINERY '!#REF!,'D-PLANTS &amp; MACHINERY '!#REF!,'D-PLANTS &amp; MACHINERY '!#REF!,'D-PLANTS &amp; MACHINERY '!#REF!</definedName>
    <definedName name="Z_454C5E0C_A4B8_11D8_8400_0050BACD4A5B_.wvu.Cols" localSheetId="12" hidden="1">'D-Tubewell'!$G$1:$G$65528,'D-Tubewell'!#REF!,'D-Tubewell'!$BI$1:$BI$65528,'D-Tubewell'!$BT$1:$BU$65528,'D-Tubewell'!$BW$1:$BW$65528</definedName>
    <definedName name="Z_454C5E0C_A4B8_11D8_8400_0050BACD4A5B_.wvu.Cols" localSheetId="10" hidden="1">'D-VEHICLE'!#REF!,'D-VEHICLE'!#REF!,'D-VEHICLE'!#REF!,'D-VEHICLE'!#REF!</definedName>
    <definedName name="Z_454C5E0C_A4B8_11D8_8400_0050BACD4A5B_.wvu.Cols" localSheetId="6" hidden="1">'Summary-2021-22'!#REF!,'Summary-2021-22'!$E$1:$E$65535,'Summary-2021-22'!#REF!,'Summary-2021-22'!#REF!,'Summary-2021-22'!$N$1:$N$65535</definedName>
    <definedName name="Z_454C5E0C_A4B8_11D8_8400_0050BACD4A5B_.wvu.FilterData" localSheetId="15" hidden="1">'D-COMP.'!#REF!</definedName>
    <definedName name="Z_454C5E0C_A4B8_11D8_8400_0050BACD4A5B_.wvu.FilterData" localSheetId="14" hidden="1">'D-FURNITURE'!#REF!</definedName>
    <definedName name="Z_454C5E0C_A4B8_11D8_8400_0050BACD4A5B_.wvu.FilterData" localSheetId="16" hidden="1">'D-OFFICE EQUIP'!#REF!</definedName>
    <definedName name="Z_454C5E0C_A4B8_11D8_8400_0050BACD4A5B_.wvu.FilterData" localSheetId="17" hidden="1">'D-PLANTS &amp; MACHINERY '!#REF!</definedName>
    <definedName name="Z_454C5E0C_A4B8_11D8_8400_0050BACD4A5B_.wvu.FilterData" localSheetId="12" hidden="1">'D-Tubewell'!#REF!</definedName>
    <definedName name="Z_454C5E0C_A4B8_11D8_8400_0050BACD4A5B_.wvu.PrintTitles" localSheetId="15" hidden="1">'D-COMP.'!$A$8:$IW$10</definedName>
    <definedName name="Z_454C5E0C_A4B8_11D8_8400_0050BACD4A5B_.wvu.PrintTitles" localSheetId="14" hidden="1">'D-FURNITURE'!$A$7:$GN$10</definedName>
    <definedName name="Z_454C5E0C_A4B8_11D8_8400_0050BACD4A5B_.wvu.PrintTitles" localSheetId="16" hidden="1">'D-OFFICE EQUIP'!$A$8:$IT$10</definedName>
    <definedName name="Z_454C5E0C_A4B8_11D8_8400_0050BACD4A5B_.wvu.PrintTitles" localSheetId="17" hidden="1">'D-PLANTS &amp; MACHINERY '!$A$5:$GF$7</definedName>
    <definedName name="Z_454C5E0C_A4B8_11D8_8400_0050BACD4A5B_.wvu.PrintTitles" localSheetId="12" hidden="1">'D-Tubewell'!$A$7:$IW$9</definedName>
    <definedName name="Z_454C5E0C_A4B8_11D8_8400_0050BACD4A5B_.wvu.Rows" localSheetId="10" hidden="1">'D-VEHICLE'!#REF!</definedName>
    <definedName name="Z_454C5E0F_A4B8_11D8_8400_0050BACD4A5B_.wvu.FilterData" localSheetId="17" hidden="1">'D-PLANTS &amp; MACHINERY '!#REF!</definedName>
    <definedName name="Z_454C5E0F_A4B8_11D8_8400_0050BACD4A5B_.wvu.FilterData" localSheetId="12" hidden="1">'D-Tubewell'!#REF!</definedName>
    <definedName name="Z_454C5E17_A4B8_11D8_8400_0050BACD4A5B_.wvu.FilterData" localSheetId="17" hidden="1">'D-PLANTS &amp; MACHINERY '!#REF!</definedName>
    <definedName name="Z_454C5E17_A4B8_11D8_8400_0050BACD4A5B_.wvu.FilterData" localSheetId="12" hidden="1">'D-Tubewell'!#REF!</definedName>
    <definedName name="Z_8D58C3DC_50E5_4E15_B580_DDC522CC5D9E_.wvu.Cols" localSheetId="15" hidden="1">'D-COMP.'!$A$1:$B$65489,'D-COMP.'!#REF!,'D-COMP.'!#REF!,'D-COMP.'!#REF!,'D-COMP.'!#REF!</definedName>
    <definedName name="Z_8D58C3DC_50E5_4E15_B580_DDC522CC5D9E_.wvu.Cols" localSheetId="13" hidden="1">'D-ELECTRI. '!$A$1:$A$65480,'D-ELECTRI. '!#REF!,'D-ELECTRI. '!#REF!,'D-ELECTRI. '!#REF!,'D-ELECTRI. '!#REF!</definedName>
    <definedName name="Z_8D58C3DC_50E5_4E15_B580_DDC522CC5D9E_.wvu.Cols" localSheetId="14" hidden="1">'D-FURNITURE'!$A$1:$A$65492</definedName>
    <definedName name="Z_8D58C3DC_50E5_4E15_B580_DDC522CC5D9E_.wvu.Cols" localSheetId="16" hidden="1">'D-OFFICE EQUIP'!#REF!,'D-OFFICE EQUIP'!#REF!,'D-OFFICE EQUIP'!#REF!,'D-OFFICE EQUIP'!#REF!</definedName>
    <definedName name="Z_8D58C3DC_50E5_4E15_B580_DDC522CC5D9E_.wvu.Cols" localSheetId="17" hidden="1">'D-PLANTS &amp; MACHINERY '!$A$1:$A$188,'D-PLANTS &amp; MACHINERY '!#REF!,'D-PLANTS &amp; MACHINERY '!#REF!,'D-PLANTS &amp; MACHINERY '!#REF!,'D-PLANTS &amp; MACHINERY '!#REF!</definedName>
    <definedName name="Z_8D58C3DC_50E5_4E15_B580_DDC522CC5D9E_.wvu.Cols" localSheetId="12" hidden="1">'D-Tubewell'!$A$1:$A$65528,'D-Tubewell'!$G$1:$J$65528,'D-Tubewell'!$AH$1:$BH$65528,'D-Tubewell'!$BZ$1:$BZ$65528,'D-Tubewell'!#REF!</definedName>
    <definedName name="Z_8D58C3DC_50E5_4E15_B580_DDC522CC5D9E_.wvu.Cols" localSheetId="10" hidden="1">'D-VEHICLE'!$A$1:$A$65526,'D-VEHICLE'!#REF!</definedName>
    <definedName name="Z_8D58C3DC_50E5_4E15_B580_DDC522CC5D9E_.wvu.Cols" localSheetId="6" hidden="1">'Summary-2021-22'!#REF!,'Summary-2021-22'!$E$1:$E$65535,'Summary-2021-22'!#REF!,'Summary-2021-22'!#REF!</definedName>
    <definedName name="Z_8D58C3DC_50E5_4E15_B580_DDC522CC5D9E_.wvu.FilterData" localSheetId="15" hidden="1">'D-COMP.'!#REF!</definedName>
    <definedName name="Z_8D58C3DC_50E5_4E15_B580_DDC522CC5D9E_.wvu.FilterData" localSheetId="14" hidden="1">'D-FURNITURE'!#REF!</definedName>
    <definedName name="Z_8D58C3DC_50E5_4E15_B580_DDC522CC5D9E_.wvu.FilterData" localSheetId="16" hidden="1">'D-OFFICE EQUIP'!#REF!</definedName>
    <definedName name="Z_8D58C3DC_50E5_4E15_B580_DDC522CC5D9E_.wvu.FilterData" localSheetId="17" hidden="1">'D-PLANTS &amp; MACHINERY '!#REF!</definedName>
    <definedName name="Z_8D58C3DC_50E5_4E15_B580_DDC522CC5D9E_.wvu.FilterData" localSheetId="12" hidden="1">'D-Tubewell'!#REF!</definedName>
    <definedName name="Z_8D58C3DC_50E5_4E15_B580_DDC522CC5D9E_.wvu.PrintTitles" localSheetId="15" hidden="1">'D-COMP.'!$A$8:$IW$10</definedName>
    <definedName name="Z_8D58C3DC_50E5_4E15_B580_DDC522CC5D9E_.wvu.PrintTitles" localSheetId="14" hidden="1">'D-FURNITURE'!$A$7:$GN$10</definedName>
    <definedName name="Z_8D58C3DC_50E5_4E15_B580_DDC522CC5D9E_.wvu.PrintTitles" localSheetId="16" hidden="1">'D-OFFICE EQUIP'!$A$8:$IT$10</definedName>
    <definedName name="Z_8D58C3DC_50E5_4E15_B580_DDC522CC5D9E_.wvu.PrintTitles" localSheetId="17" hidden="1">'D-PLANTS &amp; MACHINERY '!$A$5:$GF$7</definedName>
    <definedName name="Z_8D58C3DC_50E5_4E15_B580_DDC522CC5D9E_.wvu.PrintTitles" localSheetId="12" hidden="1">'D-Tubewell'!$A$7:$IW$9</definedName>
    <definedName name="Z_8D58C3DC_50E5_4E15_B580_DDC522CC5D9E_.wvu.Rows" localSheetId="10" hidden="1">'D-VEHICLE'!#REF!</definedName>
    <definedName name="Z_A62896C4_A50F_11D8_8315_000244355623_.wvu.Cols" localSheetId="15" hidden="1">'D-COMP.'!#REF!,'D-COMP.'!#REF!</definedName>
    <definedName name="Z_A62896C4_A50F_11D8_8315_000244355623_.wvu.Cols" localSheetId="13" hidden="1">'D-ELECTRI. '!#REF!,'D-ELECTRI. '!#REF!,'D-ELECTRI. '!#REF!,'D-ELECTRI. '!#REF!,'D-ELECTRI. '!#REF!</definedName>
    <definedName name="Z_A62896C4_A50F_11D8_8315_000244355623_.wvu.Cols" localSheetId="16" hidden="1">'D-OFFICE EQUIP'!#REF!,'D-OFFICE EQUIP'!#REF!,'D-OFFICE EQUIP'!#REF!,'D-OFFICE EQUIP'!#REF!,'D-OFFICE EQUIP'!#REF!</definedName>
    <definedName name="Z_A62896C4_A50F_11D8_8315_000244355623_.wvu.Cols" localSheetId="10" hidden="1">'D-VEHICLE'!#REF!,'D-VEHICLE'!#REF!,'D-VEHICLE'!#REF!</definedName>
    <definedName name="Z_A62896C4_A50F_11D8_8315_000244355623_.wvu.FilterData" localSheetId="15" hidden="1">'D-COMP.'!#REF!</definedName>
    <definedName name="Z_A62896C4_A50F_11D8_8315_000244355623_.wvu.FilterData" localSheetId="14" hidden="1">'D-FURNITURE'!#REF!</definedName>
    <definedName name="Z_A62896C4_A50F_11D8_8315_000244355623_.wvu.FilterData" localSheetId="16" hidden="1">'D-OFFICE EQUIP'!#REF!</definedName>
    <definedName name="Z_A62896C4_A50F_11D8_8315_000244355623_.wvu.PrintTitles" localSheetId="15" hidden="1">'D-COMP.'!$A$8:$IW$10</definedName>
    <definedName name="Z_A62896C4_A50F_11D8_8315_000244355623_.wvu.PrintTitles" localSheetId="16" hidden="1">'D-OFFICE EQUIP'!$A$8:$IT$10</definedName>
    <definedName name="Z_A62896C4_A50F_11D8_8315_000244355623_.wvu.Rows" localSheetId="10" hidden="1">'D-VEHICLE'!#REF!</definedName>
    <definedName name="Z_C4E722A1_C07C_11D9_A667_000021FA30F4_.wvu.Cols" localSheetId="11" hidden="1">'D-BUILDING'!#REF!</definedName>
    <definedName name="Z_C4E722A1_C07C_11D9_A667_000021FA30F4_.wvu.Cols" localSheetId="15" hidden="1">'D-COMP.'!$A$1:$A$65489,'D-COMP.'!#REF!</definedName>
    <definedName name="Z_C4E722A1_C07C_11D9_A667_000021FA30F4_.wvu.Cols" localSheetId="14" hidden="1">'D-FURNITURE'!$A$1:$A$65492,'D-FURNITURE'!#REF!</definedName>
    <definedName name="Z_C4E722A1_C07C_11D9_A667_000021FA30F4_.wvu.Cols" localSheetId="16" hidden="1">'D-OFFICE EQUIP'!#REF!</definedName>
    <definedName name="Z_C4E722A1_C07C_11D9_A667_000021FA30F4_.wvu.Cols" localSheetId="10" hidden="1">'D-VEHICLE'!$A$1:$A$65526</definedName>
    <definedName name="Z_C4E722A1_C07C_11D9_A667_000021FA30F4_.wvu.Cols" localSheetId="6" hidden="1">'Summary-2021-22'!#REF!,'Summary-2021-22'!$E$1:$E$65535,'Summary-2021-22'!#REF!,'Summary-2021-22'!#REF!,'Summary-2021-22'!$N$1:$N$65535</definedName>
    <definedName name="Z_C4E722A1_C07C_11D9_A667_000021FA30F4_.wvu.FilterData" localSheetId="14" hidden="1">'D-FURNITURE'!#REF!</definedName>
    <definedName name="Z_C4E722A1_C07C_11D9_A667_000021FA30F4_.wvu.FilterData" localSheetId="17" hidden="1">'D-PLANTS &amp; MACHINERY '!#REF!</definedName>
    <definedName name="Z_C4E722A1_C07C_11D9_A667_000021FA30F4_.wvu.FilterData" localSheetId="12" hidden="1">'D-Tubewell'!#REF!</definedName>
    <definedName name="Z_C4E722A1_C07C_11D9_A667_000021FA30F4_.wvu.PrintTitles" localSheetId="15" hidden="1">'D-COMP.'!$A$8:$IW$10</definedName>
    <definedName name="Z_C4E722A1_C07C_11D9_A667_000021FA30F4_.wvu.PrintTitles" localSheetId="14" hidden="1">'D-FURNITURE'!$A$7:$GN$10</definedName>
    <definedName name="Z_C4E722A1_C07C_11D9_A667_000021FA30F4_.wvu.PrintTitles" localSheetId="16" hidden="1">'D-OFFICE EQUIP'!$A$8:$IT$10</definedName>
    <definedName name="Z_C4E722A1_C07C_11D9_A667_000021FA30F4_.wvu.PrintTitles" localSheetId="17" hidden="1">'D-PLANTS &amp; MACHINERY '!$A$5:$GF$7</definedName>
    <definedName name="Z_C4E722A1_C07C_11D9_A667_000021FA30F4_.wvu.PrintTitles" localSheetId="12" hidden="1">'D-Tubewell'!$A$7:$IW$9</definedName>
    <definedName name="Z_C4E722A1_C07C_11D9_A667_000021FA30F4_.wvu.Rows" localSheetId="10" hidden="1">'D-VEHICLE'!#REF!</definedName>
    <definedName name="Z_D39D289C_ADB0_4F46_BCF3_59C90094F8AE_.wvu.Cols" localSheetId="15" hidden="1">'D-COMP.'!$A$1:$A$65489,'D-COMP.'!#REF!,'D-COMP.'!#REF!,'D-COMP.'!#REF!,'D-COMP.'!#REF!</definedName>
    <definedName name="Z_D39D289C_ADB0_4F46_BCF3_59C90094F8AE_.wvu.Cols" localSheetId="14" hidden="1">'D-FURNITURE'!$A$1:$A$65492,'D-FURNITURE'!#REF!,'D-FURNITURE'!#REF!,'D-FURNITURE'!#REF!,'D-FURNITURE'!#REF!</definedName>
    <definedName name="Z_D39D289C_ADB0_4F46_BCF3_59C90094F8AE_.wvu.Cols" localSheetId="16" hidden="1">'D-OFFICE EQUIP'!#REF!,'D-OFFICE EQUIP'!#REF!</definedName>
    <definedName name="Z_D39D289C_ADB0_4F46_BCF3_59C90094F8AE_.wvu.Cols" localSheetId="10" hidden="1">'D-VEHICLE'!$A$1:$A$65526,'D-VEHICLE'!#REF!</definedName>
    <definedName name="Z_D39D289C_ADB0_4F46_BCF3_59C90094F8AE_.wvu.Cols" localSheetId="6" hidden="1">'Summary-2021-22'!#REF!,'Summary-2021-22'!$E$1:$E$65535,'Summary-2021-22'!#REF!,'Summary-2021-22'!#REF!</definedName>
    <definedName name="Z_D39D289C_ADB0_4F46_BCF3_59C90094F8AE_.wvu.FilterData" localSheetId="15" hidden="1">'D-COMP.'!#REF!</definedName>
    <definedName name="Z_D39D289C_ADB0_4F46_BCF3_59C90094F8AE_.wvu.FilterData" localSheetId="14" hidden="1">'D-FURNITURE'!#REF!</definedName>
    <definedName name="Z_D39D289C_ADB0_4F46_BCF3_59C90094F8AE_.wvu.FilterData" localSheetId="16" hidden="1">'D-OFFICE EQUIP'!#REF!</definedName>
    <definedName name="Z_D39D289C_ADB0_4F46_BCF3_59C90094F8AE_.wvu.FilterData" localSheetId="17" hidden="1">'D-PLANTS &amp; MACHINERY '!#REF!</definedName>
    <definedName name="Z_D39D289C_ADB0_4F46_BCF3_59C90094F8AE_.wvu.FilterData" localSheetId="12" hidden="1">'D-Tubewell'!#REF!</definedName>
    <definedName name="Z_D39D289C_ADB0_4F46_BCF3_59C90094F8AE_.wvu.PrintTitles" localSheetId="15" hidden="1">'D-COMP.'!$A$8:$IW$10</definedName>
    <definedName name="Z_D39D289C_ADB0_4F46_BCF3_59C90094F8AE_.wvu.PrintTitles" localSheetId="14" hidden="1">'D-FURNITURE'!$A$7:$GN$10</definedName>
    <definedName name="Z_D39D289C_ADB0_4F46_BCF3_59C90094F8AE_.wvu.PrintTitles" localSheetId="16" hidden="1">'D-OFFICE EQUIP'!$A$8:$IT$10</definedName>
    <definedName name="Z_D39D289C_ADB0_4F46_BCF3_59C90094F8AE_.wvu.PrintTitles" localSheetId="17" hidden="1">'D-PLANTS &amp; MACHINERY '!$A$5:$GF$7</definedName>
    <definedName name="Z_D39D289C_ADB0_4F46_BCF3_59C90094F8AE_.wvu.PrintTitles" localSheetId="12" hidden="1">'D-Tubewell'!$A$7:$IW$9</definedName>
    <definedName name="Z_D39D289C_ADB0_4F46_BCF3_59C90094F8AE_.wvu.Rows" localSheetId="10" hidden="1">'D-VEHICLE'!#REF!</definedName>
    <definedName name="ZZZ">'[16]Summary Sheets'!$A$2:$K$36</definedName>
  </definedNames>
  <calcPr calcId="152511"/>
  <pivotCaches>
    <pivotCache cacheId="3" r:id="rId54"/>
  </pivotCaches>
</workbook>
</file>

<file path=xl/calcChain.xml><?xml version="1.0" encoding="utf-8"?>
<calcChain xmlns="http://schemas.openxmlformats.org/spreadsheetml/2006/main">
  <c r="N23" i="25" l="1"/>
  <c r="N24" i="25"/>
  <c r="M23" i="25"/>
  <c r="O17" i="25"/>
  <c r="O20" i="25" s="1"/>
  <c r="O21" i="25" s="1"/>
  <c r="O22" i="25" s="1"/>
  <c r="O19" i="25"/>
  <c r="N20" i="25"/>
  <c r="N21" i="25" s="1"/>
  <c r="N22" i="25" s="1"/>
  <c r="N18" i="25"/>
  <c r="O18" i="25" s="1"/>
  <c r="M19" i="25"/>
  <c r="D4" i="26" l="1"/>
  <c r="D5" i="26" s="1"/>
  <c r="E5" i="26" s="1"/>
  <c r="M17" i="25" s="1"/>
  <c r="N10" i="25"/>
  <c r="N9" i="25"/>
  <c r="N12" i="25" s="1"/>
  <c r="T5" i="26"/>
  <c r="T6" i="26"/>
  <c r="T9" i="26"/>
  <c r="T10" i="26"/>
  <c r="T11" i="26"/>
  <c r="T12" i="26"/>
  <c r="T13" i="26"/>
  <c r="T14" i="26"/>
  <c r="T15" i="26"/>
  <c r="T16" i="26"/>
  <c r="T17" i="26"/>
  <c r="T18" i="26"/>
  <c r="T19" i="26"/>
  <c r="T20" i="26"/>
  <c r="T21" i="26"/>
  <c r="T22" i="26"/>
  <c r="T23" i="26"/>
  <c r="T24" i="26"/>
  <c r="T25" i="26"/>
  <c r="T26" i="26"/>
  <c r="T8" i="26"/>
  <c r="M15" i="25"/>
  <c r="M14" i="25"/>
  <c r="L10" i="25"/>
  <c r="Y3" i="26"/>
  <c r="V2" i="26"/>
  <c r="E2" i="26"/>
  <c r="Q13" i="26" l="1"/>
  <c r="Q23" i="26"/>
  <c r="R23" i="26" s="1"/>
  <c r="P9" i="26"/>
  <c r="P10" i="26"/>
  <c r="P11" i="26"/>
  <c r="P12" i="26"/>
  <c r="Q12" i="26" s="1"/>
  <c r="P13" i="26"/>
  <c r="P14" i="26"/>
  <c r="Q14" i="26" s="1"/>
  <c r="R14" i="26" s="1"/>
  <c r="P15" i="26"/>
  <c r="P16" i="26"/>
  <c r="P17" i="26"/>
  <c r="P18" i="26"/>
  <c r="P19" i="26"/>
  <c r="P20" i="26"/>
  <c r="P21" i="26"/>
  <c r="P22" i="26"/>
  <c r="Q22" i="26" s="1"/>
  <c r="P23" i="26"/>
  <c r="P24" i="26"/>
  <c r="P25" i="26"/>
  <c r="P26" i="26"/>
  <c r="P8" i="26"/>
  <c r="N9" i="26"/>
  <c r="N10" i="26"/>
  <c r="N11" i="26"/>
  <c r="N12" i="26"/>
  <c r="N13" i="26"/>
  <c r="N14" i="26"/>
  <c r="N15" i="26"/>
  <c r="N16" i="26"/>
  <c r="N17" i="26"/>
  <c r="N18" i="26"/>
  <c r="N19" i="26"/>
  <c r="N20" i="26"/>
  <c r="N21" i="26"/>
  <c r="N22" i="26"/>
  <c r="N23" i="26"/>
  <c r="N24" i="26"/>
  <c r="Q24" i="26" s="1"/>
  <c r="R24" i="26" s="1"/>
  <c r="N25" i="26"/>
  <c r="Q25" i="26" s="1"/>
  <c r="R25" i="26" s="1"/>
  <c r="N26" i="26"/>
  <c r="N8" i="26"/>
  <c r="K9" i="26"/>
  <c r="K10" i="26"/>
  <c r="K11" i="26"/>
  <c r="K12" i="26"/>
  <c r="K13" i="26"/>
  <c r="K14" i="26"/>
  <c r="K15" i="26"/>
  <c r="K16" i="26"/>
  <c r="K17" i="26"/>
  <c r="K18" i="26"/>
  <c r="K19" i="26"/>
  <c r="K20" i="26"/>
  <c r="K21" i="26"/>
  <c r="K22" i="26"/>
  <c r="K23" i="26"/>
  <c r="K24" i="26"/>
  <c r="K25" i="26"/>
  <c r="K26" i="26"/>
  <c r="K8" i="26"/>
  <c r="I27" i="26"/>
  <c r="J9" i="26"/>
  <c r="J27" i="26" s="1"/>
  <c r="J10" i="26"/>
  <c r="J11" i="26"/>
  <c r="J12" i="26"/>
  <c r="J13" i="26"/>
  <c r="J14" i="26"/>
  <c r="J15" i="26"/>
  <c r="J16" i="26"/>
  <c r="J17" i="26"/>
  <c r="J18" i="26"/>
  <c r="J19" i="26"/>
  <c r="J20" i="26"/>
  <c r="J21" i="26"/>
  <c r="J22" i="26"/>
  <c r="J23" i="26"/>
  <c r="J24" i="26"/>
  <c r="J25" i="26"/>
  <c r="J26" i="26"/>
  <c r="J8" i="26"/>
  <c r="E4" i="26"/>
  <c r="M9" i="25" s="1"/>
  <c r="E3" i="26"/>
  <c r="F24" i="25"/>
  <c r="M11" i="25" s="1"/>
  <c r="E24" i="25"/>
  <c r="C24" i="25"/>
  <c r="Q20" i="26" l="1"/>
  <c r="R20" i="26" s="1"/>
  <c r="Q11" i="26"/>
  <c r="Q17" i="26"/>
  <c r="R17" i="26" s="1"/>
  <c r="Q9" i="26"/>
  <c r="Q19" i="26"/>
  <c r="R19" i="26" s="1"/>
  <c r="Q16" i="26"/>
  <c r="R16" i="26" s="1"/>
  <c r="Q26" i="26"/>
  <c r="R26" i="26" s="1"/>
  <c r="Q15" i="26"/>
  <c r="R15" i="26" s="1"/>
  <c r="Q8" i="26"/>
  <c r="R13" i="26"/>
  <c r="Q21" i="26"/>
  <c r="R21" i="26" s="1"/>
  <c r="R22" i="26"/>
  <c r="R9" i="26"/>
  <c r="Q10" i="26"/>
  <c r="P27" i="26"/>
  <c r="Q18" i="26"/>
  <c r="R18" i="26" s="1"/>
  <c r="R12" i="26"/>
  <c r="R11" i="26"/>
  <c r="P6" i="26"/>
  <c r="P5" i="26" s="1"/>
  <c r="D24" i="25"/>
  <c r="AK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65" i="16"/>
  <c r="AG264" i="16"/>
  <c r="AG263" i="16"/>
  <c r="AG262" i="16"/>
  <c r="AG261" i="16"/>
  <c r="AG260" i="16"/>
  <c r="AG259" i="16"/>
  <c r="AG258" i="16"/>
  <c r="AG257" i="16"/>
  <c r="AG256" i="16"/>
  <c r="AG255" i="16"/>
  <c r="AG254" i="16"/>
  <c r="AG253" i="16"/>
  <c r="AG252" i="16"/>
  <c r="AG251" i="16"/>
  <c r="AG250" i="16"/>
  <c r="AG249"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13" i="16"/>
  <c r="AG212" i="16"/>
  <c r="AG211" i="16"/>
  <c r="AG210" i="16"/>
  <c r="AG209" i="16"/>
  <c r="AG208" i="16"/>
  <c r="AG207" i="16"/>
  <c r="AG206" i="16"/>
  <c r="AG205" i="16"/>
  <c r="AG204" i="16"/>
  <c r="AG203" i="16"/>
  <c r="AG202" i="16"/>
  <c r="AG201" i="16"/>
  <c r="AG200" i="16"/>
  <c r="AG199" i="16"/>
  <c r="AG198" i="16"/>
  <c r="AG197"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65" i="16"/>
  <c r="AG164" i="16"/>
  <c r="AG163" i="16"/>
  <c r="AG162" i="16"/>
  <c r="AG161" i="16"/>
  <c r="AG160" i="16"/>
  <c r="AG159" i="16"/>
  <c r="AG158" i="16"/>
  <c r="AG157" i="16"/>
  <c r="AG156" i="16"/>
  <c r="AG155" i="16"/>
  <c r="AG154" i="16"/>
  <c r="AG153" i="16"/>
  <c r="AG152" i="16"/>
  <c r="AG151" i="16"/>
  <c r="AG150" i="16"/>
  <c r="AG149"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8" i="16"/>
  <c r="AG57" i="16"/>
  <c r="AG56" i="16"/>
  <c r="AG55" i="16"/>
  <c r="AG54" i="16"/>
  <c r="AG53" i="16"/>
  <c r="AG52" i="16"/>
  <c r="AG51" i="16"/>
  <c r="AG50" i="16"/>
  <c r="AG49" i="16"/>
  <c r="AG48" i="16"/>
  <c r="AG47" i="16"/>
  <c r="AG46" i="16"/>
  <c r="AG45" i="16"/>
  <c r="AG44" i="16"/>
  <c r="AG41" i="16"/>
  <c r="AK6"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8" i="16"/>
  <c r="AI304" i="16"/>
  <c r="AL304" i="16" s="1"/>
  <c r="AM304" i="16" s="1"/>
  <c r="AO304" i="16" s="1"/>
  <c r="AI303" i="16"/>
  <c r="AL303" i="16" s="1"/>
  <c r="AM303" i="16" s="1"/>
  <c r="AO303" i="16" s="1"/>
  <c r="AI302" i="16"/>
  <c r="AL302" i="16" s="1"/>
  <c r="AM302" i="16" s="1"/>
  <c r="AO302" i="16" s="1"/>
  <c r="AI301" i="16"/>
  <c r="AL301" i="16" s="1"/>
  <c r="AM301" i="16" s="1"/>
  <c r="AO301" i="16" s="1"/>
  <c r="AI300" i="16"/>
  <c r="AL300" i="16" s="1"/>
  <c r="AM300" i="16" s="1"/>
  <c r="AO300" i="16" s="1"/>
  <c r="AI299" i="16"/>
  <c r="AL299" i="16" s="1"/>
  <c r="AM299" i="16" s="1"/>
  <c r="AO299" i="16" s="1"/>
  <c r="AI298" i="16"/>
  <c r="AL298" i="16" s="1"/>
  <c r="AM298" i="16" s="1"/>
  <c r="AO298" i="16" s="1"/>
  <c r="AI297" i="16"/>
  <c r="AI296" i="16"/>
  <c r="AL296" i="16" s="1"/>
  <c r="AM296" i="16" s="1"/>
  <c r="AO296" i="16" s="1"/>
  <c r="AI295" i="16"/>
  <c r="AL295" i="16" s="1"/>
  <c r="AM295" i="16" s="1"/>
  <c r="AO295" i="16" s="1"/>
  <c r="AI294" i="16"/>
  <c r="AL294" i="16" s="1"/>
  <c r="AM294" i="16" s="1"/>
  <c r="AO294" i="16" s="1"/>
  <c r="AI293" i="16"/>
  <c r="AL293" i="16" s="1"/>
  <c r="AM293" i="16" s="1"/>
  <c r="AO293" i="16" s="1"/>
  <c r="AI292" i="16"/>
  <c r="AL292" i="16" s="1"/>
  <c r="AM292" i="16" s="1"/>
  <c r="AO292" i="16" s="1"/>
  <c r="AI291" i="16"/>
  <c r="AL291" i="16" s="1"/>
  <c r="AM291" i="16" s="1"/>
  <c r="AO291" i="16" s="1"/>
  <c r="AI290" i="16"/>
  <c r="AL290" i="16" s="1"/>
  <c r="AM290" i="16" s="1"/>
  <c r="AO290" i="16" s="1"/>
  <c r="AI289" i="16"/>
  <c r="AI288" i="16"/>
  <c r="AL288" i="16" s="1"/>
  <c r="AM288" i="16" s="1"/>
  <c r="AO288" i="16" s="1"/>
  <c r="AI287" i="16"/>
  <c r="AL287" i="16" s="1"/>
  <c r="AM287" i="16" s="1"/>
  <c r="AO287" i="16" s="1"/>
  <c r="AI286" i="16"/>
  <c r="AL286" i="16" s="1"/>
  <c r="AM286" i="16" s="1"/>
  <c r="AO286" i="16" s="1"/>
  <c r="AI285" i="16"/>
  <c r="AL285" i="16" s="1"/>
  <c r="AM285" i="16" s="1"/>
  <c r="AO285" i="16" s="1"/>
  <c r="AI284" i="16"/>
  <c r="AL284" i="16" s="1"/>
  <c r="AM284" i="16" s="1"/>
  <c r="AO284" i="16" s="1"/>
  <c r="AI283" i="16"/>
  <c r="AL283" i="16" s="1"/>
  <c r="AM283" i="16" s="1"/>
  <c r="AO283" i="16" s="1"/>
  <c r="AI282" i="16"/>
  <c r="AL282" i="16" s="1"/>
  <c r="AM282" i="16" s="1"/>
  <c r="AO282" i="16" s="1"/>
  <c r="AI281" i="16"/>
  <c r="AI280" i="16"/>
  <c r="AL280" i="16" s="1"/>
  <c r="AM280" i="16" s="1"/>
  <c r="AO280" i="16" s="1"/>
  <c r="AI279" i="16"/>
  <c r="AL279" i="16" s="1"/>
  <c r="AM279" i="16" s="1"/>
  <c r="AO279" i="16" s="1"/>
  <c r="AI278" i="16"/>
  <c r="AL278" i="16" s="1"/>
  <c r="AM278" i="16" s="1"/>
  <c r="AO278" i="16" s="1"/>
  <c r="AI277" i="16"/>
  <c r="AL277" i="16" s="1"/>
  <c r="AM277" i="16" s="1"/>
  <c r="AO277" i="16" s="1"/>
  <c r="AI276" i="16"/>
  <c r="AL276" i="16" s="1"/>
  <c r="AM276" i="16" s="1"/>
  <c r="AO276" i="16" s="1"/>
  <c r="AI275" i="16"/>
  <c r="AL275" i="16" s="1"/>
  <c r="AM275" i="16" s="1"/>
  <c r="AO275" i="16" s="1"/>
  <c r="AI274" i="16"/>
  <c r="AL274" i="16" s="1"/>
  <c r="AM274" i="16" s="1"/>
  <c r="AO274" i="16" s="1"/>
  <c r="AI273" i="16"/>
  <c r="AI272" i="16"/>
  <c r="AL272" i="16" s="1"/>
  <c r="AM272" i="16" s="1"/>
  <c r="AO272" i="16" s="1"/>
  <c r="AI271" i="16"/>
  <c r="AL271" i="16" s="1"/>
  <c r="AM271" i="16" s="1"/>
  <c r="AO271" i="16" s="1"/>
  <c r="AI270" i="16"/>
  <c r="AL270" i="16" s="1"/>
  <c r="AM270" i="16" s="1"/>
  <c r="AO270" i="16" s="1"/>
  <c r="AI269" i="16"/>
  <c r="AL269" i="16" s="1"/>
  <c r="AM269" i="16" s="1"/>
  <c r="AO269" i="16" s="1"/>
  <c r="AI268" i="16"/>
  <c r="AL268" i="16" s="1"/>
  <c r="AM268" i="16" s="1"/>
  <c r="AO268" i="16" s="1"/>
  <c r="AI267" i="16"/>
  <c r="AL267" i="16" s="1"/>
  <c r="AM267" i="16" s="1"/>
  <c r="AO267" i="16" s="1"/>
  <c r="AI266" i="16"/>
  <c r="AL266" i="16" s="1"/>
  <c r="AM266" i="16" s="1"/>
  <c r="AO266" i="16" s="1"/>
  <c r="AI265" i="16"/>
  <c r="AI264" i="16"/>
  <c r="AL264" i="16" s="1"/>
  <c r="AM264" i="16" s="1"/>
  <c r="AO264" i="16" s="1"/>
  <c r="AI263" i="16"/>
  <c r="AL263" i="16" s="1"/>
  <c r="AM263" i="16" s="1"/>
  <c r="AO263" i="16" s="1"/>
  <c r="AI262" i="16"/>
  <c r="AL262" i="16" s="1"/>
  <c r="AM262" i="16" s="1"/>
  <c r="AO262" i="16" s="1"/>
  <c r="AI261" i="16"/>
  <c r="AL261" i="16" s="1"/>
  <c r="AM261" i="16" s="1"/>
  <c r="AO261" i="16" s="1"/>
  <c r="AI260" i="16"/>
  <c r="AL260" i="16" s="1"/>
  <c r="AM260" i="16" s="1"/>
  <c r="AO260" i="16" s="1"/>
  <c r="AI259" i="16"/>
  <c r="AL259" i="16" s="1"/>
  <c r="AM259" i="16" s="1"/>
  <c r="AO259" i="16" s="1"/>
  <c r="AI258" i="16"/>
  <c r="AL258" i="16" s="1"/>
  <c r="AM258" i="16" s="1"/>
  <c r="AO258" i="16" s="1"/>
  <c r="AI257" i="16"/>
  <c r="AI256" i="16"/>
  <c r="AL256" i="16" s="1"/>
  <c r="AM256" i="16" s="1"/>
  <c r="AO256" i="16" s="1"/>
  <c r="AI255" i="16"/>
  <c r="AL255" i="16" s="1"/>
  <c r="AM255" i="16" s="1"/>
  <c r="AO255" i="16" s="1"/>
  <c r="AI254" i="16"/>
  <c r="AL254" i="16" s="1"/>
  <c r="AM254" i="16" s="1"/>
  <c r="AO254" i="16" s="1"/>
  <c r="AI253" i="16"/>
  <c r="AL253" i="16" s="1"/>
  <c r="AM253" i="16" s="1"/>
  <c r="AO253" i="16" s="1"/>
  <c r="AI252" i="16"/>
  <c r="AL252" i="16" s="1"/>
  <c r="AM252" i="16" s="1"/>
  <c r="AO252" i="16" s="1"/>
  <c r="AI251" i="16"/>
  <c r="AL251" i="16" s="1"/>
  <c r="AM251" i="16" s="1"/>
  <c r="AO251" i="16" s="1"/>
  <c r="AI250" i="16"/>
  <c r="AL250" i="16" s="1"/>
  <c r="AM250" i="16" s="1"/>
  <c r="AO250" i="16" s="1"/>
  <c r="AI249" i="16"/>
  <c r="AI248" i="16"/>
  <c r="AL248" i="16" s="1"/>
  <c r="AM248" i="16" s="1"/>
  <c r="AO248" i="16" s="1"/>
  <c r="AI247" i="16"/>
  <c r="AL247" i="16" s="1"/>
  <c r="AM247" i="16" s="1"/>
  <c r="AO247" i="16" s="1"/>
  <c r="AI246" i="16"/>
  <c r="AL246" i="16" s="1"/>
  <c r="AM246" i="16" s="1"/>
  <c r="AO246" i="16" s="1"/>
  <c r="AI245" i="16"/>
  <c r="AL245" i="16" s="1"/>
  <c r="AM245" i="16" s="1"/>
  <c r="AO245" i="16" s="1"/>
  <c r="AI244" i="16"/>
  <c r="AL244" i="16" s="1"/>
  <c r="AM244" i="16" s="1"/>
  <c r="AO244" i="16" s="1"/>
  <c r="AI243" i="16"/>
  <c r="AL243" i="16" s="1"/>
  <c r="AM243" i="16" s="1"/>
  <c r="AO243" i="16" s="1"/>
  <c r="AI242" i="16"/>
  <c r="AL242" i="16" s="1"/>
  <c r="AM242" i="16" s="1"/>
  <c r="AO242" i="16" s="1"/>
  <c r="AI241" i="16"/>
  <c r="AI240" i="16"/>
  <c r="AL240" i="16" s="1"/>
  <c r="AM240" i="16" s="1"/>
  <c r="AO240" i="16" s="1"/>
  <c r="AI239" i="16"/>
  <c r="AL239" i="16" s="1"/>
  <c r="AM239" i="16" s="1"/>
  <c r="AO239" i="16" s="1"/>
  <c r="AI238" i="16"/>
  <c r="AL238" i="16" s="1"/>
  <c r="AM238" i="16" s="1"/>
  <c r="AO238" i="16" s="1"/>
  <c r="AI237" i="16"/>
  <c r="AL237" i="16" s="1"/>
  <c r="AM237" i="16" s="1"/>
  <c r="AO237" i="16" s="1"/>
  <c r="AI236" i="16"/>
  <c r="AL236" i="16" s="1"/>
  <c r="AM236" i="16" s="1"/>
  <c r="AO236" i="16" s="1"/>
  <c r="AI235" i="16"/>
  <c r="AL235" i="16" s="1"/>
  <c r="AM235" i="16" s="1"/>
  <c r="AO235" i="16" s="1"/>
  <c r="AI234" i="16"/>
  <c r="AL234" i="16" s="1"/>
  <c r="AM234" i="16" s="1"/>
  <c r="AO234" i="16" s="1"/>
  <c r="AI233" i="16"/>
  <c r="AI232" i="16"/>
  <c r="AL232" i="16" s="1"/>
  <c r="AM232" i="16" s="1"/>
  <c r="AO232" i="16" s="1"/>
  <c r="AI231" i="16"/>
  <c r="AL231" i="16" s="1"/>
  <c r="AM231" i="16" s="1"/>
  <c r="AO231" i="16" s="1"/>
  <c r="AI230" i="16"/>
  <c r="AL230" i="16" s="1"/>
  <c r="AM230" i="16" s="1"/>
  <c r="AO230" i="16" s="1"/>
  <c r="AI229" i="16"/>
  <c r="AL229" i="16" s="1"/>
  <c r="AM229" i="16" s="1"/>
  <c r="AO229" i="16" s="1"/>
  <c r="AI228" i="16"/>
  <c r="AL228" i="16" s="1"/>
  <c r="AM228" i="16" s="1"/>
  <c r="AO228" i="16" s="1"/>
  <c r="AI227" i="16"/>
  <c r="AL227" i="16" s="1"/>
  <c r="AM227" i="16" s="1"/>
  <c r="AO227" i="16" s="1"/>
  <c r="AI226" i="16"/>
  <c r="AL226" i="16" s="1"/>
  <c r="AM226" i="16" s="1"/>
  <c r="AO226" i="16" s="1"/>
  <c r="AI225" i="16"/>
  <c r="AI224" i="16"/>
  <c r="AL224" i="16" s="1"/>
  <c r="AM224" i="16" s="1"/>
  <c r="AO224" i="16" s="1"/>
  <c r="AI223" i="16"/>
  <c r="AL223" i="16" s="1"/>
  <c r="AM223" i="16" s="1"/>
  <c r="AO223" i="16" s="1"/>
  <c r="AI222" i="16"/>
  <c r="AL222" i="16" s="1"/>
  <c r="AM222" i="16" s="1"/>
  <c r="AO222" i="16" s="1"/>
  <c r="AI221" i="16"/>
  <c r="AL221" i="16" s="1"/>
  <c r="AM221" i="16" s="1"/>
  <c r="AO221" i="16" s="1"/>
  <c r="AI220" i="16"/>
  <c r="AL220" i="16" s="1"/>
  <c r="AM220" i="16" s="1"/>
  <c r="AO220" i="16" s="1"/>
  <c r="AI219" i="16"/>
  <c r="AL219" i="16" s="1"/>
  <c r="AM219" i="16" s="1"/>
  <c r="AO219" i="16" s="1"/>
  <c r="AI218" i="16"/>
  <c r="AL218" i="16" s="1"/>
  <c r="AM218" i="16" s="1"/>
  <c r="AO218" i="16" s="1"/>
  <c r="AI217" i="16"/>
  <c r="AI216" i="16"/>
  <c r="AL216" i="16" s="1"/>
  <c r="AM216" i="16" s="1"/>
  <c r="AO216" i="16" s="1"/>
  <c r="AI215" i="16"/>
  <c r="AL215" i="16" s="1"/>
  <c r="AM215" i="16" s="1"/>
  <c r="AO215" i="16" s="1"/>
  <c r="AI214" i="16"/>
  <c r="AL214" i="16" s="1"/>
  <c r="AM214" i="16" s="1"/>
  <c r="AO214" i="16" s="1"/>
  <c r="AI213" i="16"/>
  <c r="AL213" i="16" s="1"/>
  <c r="AM213" i="16" s="1"/>
  <c r="AO213" i="16" s="1"/>
  <c r="AI212" i="16"/>
  <c r="AL212" i="16" s="1"/>
  <c r="AM212" i="16" s="1"/>
  <c r="AO212" i="16" s="1"/>
  <c r="AI211" i="16"/>
  <c r="AL211" i="16" s="1"/>
  <c r="AM211" i="16" s="1"/>
  <c r="AO211" i="16" s="1"/>
  <c r="AI210" i="16"/>
  <c r="AL210" i="16" s="1"/>
  <c r="AM210" i="16" s="1"/>
  <c r="AO210" i="16" s="1"/>
  <c r="AI209" i="16"/>
  <c r="AI208" i="16"/>
  <c r="AL208" i="16" s="1"/>
  <c r="AM208" i="16" s="1"/>
  <c r="AO208" i="16" s="1"/>
  <c r="AI207" i="16"/>
  <c r="AL207" i="16" s="1"/>
  <c r="AM207" i="16" s="1"/>
  <c r="AO207" i="16" s="1"/>
  <c r="AI206" i="16"/>
  <c r="AL206" i="16" s="1"/>
  <c r="AM206" i="16" s="1"/>
  <c r="AO206" i="16" s="1"/>
  <c r="AI205" i="16"/>
  <c r="AL205" i="16" s="1"/>
  <c r="AM205" i="16" s="1"/>
  <c r="AO205" i="16" s="1"/>
  <c r="AI204" i="16"/>
  <c r="AL204" i="16" s="1"/>
  <c r="AM204" i="16" s="1"/>
  <c r="AO204" i="16" s="1"/>
  <c r="AI203" i="16"/>
  <c r="AL203" i="16" s="1"/>
  <c r="AM203" i="16" s="1"/>
  <c r="AO203" i="16" s="1"/>
  <c r="AI202" i="16"/>
  <c r="AL202" i="16" s="1"/>
  <c r="AM202" i="16" s="1"/>
  <c r="AO202" i="16" s="1"/>
  <c r="AI201" i="16"/>
  <c r="AI200" i="16"/>
  <c r="AL200" i="16" s="1"/>
  <c r="AM200" i="16" s="1"/>
  <c r="AO200" i="16" s="1"/>
  <c r="AI199" i="16"/>
  <c r="AL199" i="16" s="1"/>
  <c r="AM199" i="16" s="1"/>
  <c r="AO199" i="16" s="1"/>
  <c r="AI198" i="16"/>
  <c r="AL198" i="16" s="1"/>
  <c r="AM198" i="16" s="1"/>
  <c r="AO198" i="16" s="1"/>
  <c r="AI197" i="16"/>
  <c r="AL197" i="16" s="1"/>
  <c r="AM197" i="16" s="1"/>
  <c r="AO197" i="16" s="1"/>
  <c r="AI196" i="16"/>
  <c r="AL196" i="16" s="1"/>
  <c r="AM196" i="16" s="1"/>
  <c r="AO196" i="16" s="1"/>
  <c r="AI195" i="16"/>
  <c r="AL195" i="16" s="1"/>
  <c r="AM195" i="16" s="1"/>
  <c r="AO195" i="16" s="1"/>
  <c r="AI194" i="16"/>
  <c r="AL194" i="16" s="1"/>
  <c r="AM194" i="16" s="1"/>
  <c r="AO194" i="16" s="1"/>
  <c r="AI193" i="16"/>
  <c r="AI192" i="16"/>
  <c r="AL192" i="16" s="1"/>
  <c r="AM192" i="16" s="1"/>
  <c r="AO192" i="16" s="1"/>
  <c r="AI191" i="16"/>
  <c r="AL191" i="16" s="1"/>
  <c r="AM191" i="16" s="1"/>
  <c r="AO191" i="16" s="1"/>
  <c r="AI190" i="16"/>
  <c r="AL190" i="16" s="1"/>
  <c r="AM190" i="16" s="1"/>
  <c r="AO190" i="16" s="1"/>
  <c r="AI189" i="16"/>
  <c r="AL189" i="16" s="1"/>
  <c r="AM189" i="16" s="1"/>
  <c r="AO189" i="16" s="1"/>
  <c r="AI188" i="16"/>
  <c r="AL188" i="16" s="1"/>
  <c r="AM188" i="16" s="1"/>
  <c r="AO188" i="16" s="1"/>
  <c r="AI187" i="16"/>
  <c r="AL187" i="16" s="1"/>
  <c r="AM187" i="16" s="1"/>
  <c r="AO187" i="16" s="1"/>
  <c r="AI186" i="16"/>
  <c r="AL186" i="16" s="1"/>
  <c r="AM186" i="16" s="1"/>
  <c r="AO186" i="16" s="1"/>
  <c r="AI185" i="16"/>
  <c r="AI184" i="16"/>
  <c r="AL184" i="16" s="1"/>
  <c r="AM184" i="16" s="1"/>
  <c r="AO184" i="16" s="1"/>
  <c r="AI183" i="16"/>
  <c r="AL183" i="16" s="1"/>
  <c r="AM183" i="16" s="1"/>
  <c r="AO183" i="16" s="1"/>
  <c r="AI182" i="16"/>
  <c r="AL182" i="16" s="1"/>
  <c r="AM182" i="16" s="1"/>
  <c r="AO182" i="16" s="1"/>
  <c r="AI181" i="16"/>
  <c r="AL181" i="16" s="1"/>
  <c r="AM181" i="16" s="1"/>
  <c r="AO181" i="16" s="1"/>
  <c r="AI180" i="16"/>
  <c r="AL180" i="16" s="1"/>
  <c r="AM180" i="16" s="1"/>
  <c r="AO180" i="16" s="1"/>
  <c r="AI179" i="16"/>
  <c r="AL179" i="16" s="1"/>
  <c r="AM179" i="16" s="1"/>
  <c r="AO179" i="16" s="1"/>
  <c r="AI178" i="16"/>
  <c r="AL178" i="16" s="1"/>
  <c r="AM178" i="16" s="1"/>
  <c r="AO178" i="16" s="1"/>
  <c r="AI177" i="16"/>
  <c r="AI176" i="16"/>
  <c r="AL176" i="16" s="1"/>
  <c r="AM176" i="16" s="1"/>
  <c r="AO176" i="16" s="1"/>
  <c r="AI175" i="16"/>
  <c r="AL175" i="16" s="1"/>
  <c r="AM175" i="16" s="1"/>
  <c r="AO175" i="16" s="1"/>
  <c r="AI174" i="16"/>
  <c r="AL174" i="16" s="1"/>
  <c r="AM174" i="16" s="1"/>
  <c r="AO174" i="16" s="1"/>
  <c r="AI173" i="16"/>
  <c r="AL173" i="16" s="1"/>
  <c r="AM173" i="16" s="1"/>
  <c r="AO173" i="16" s="1"/>
  <c r="AI172" i="16"/>
  <c r="AL172" i="16" s="1"/>
  <c r="AM172" i="16" s="1"/>
  <c r="AO172" i="16" s="1"/>
  <c r="AI171" i="16"/>
  <c r="AL171" i="16" s="1"/>
  <c r="AM171" i="16" s="1"/>
  <c r="AO171" i="16" s="1"/>
  <c r="AI170" i="16"/>
  <c r="AL170" i="16" s="1"/>
  <c r="AM170" i="16" s="1"/>
  <c r="AO170" i="16" s="1"/>
  <c r="AI169" i="16"/>
  <c r="AI168" i="16"/>
  <c r="AL168" i="16" s="1"/>
  <c r="AM168" i="16" s="1"/>
  <c r="AO168" i="16" s="1"/>
  <c r="AI167" i="16"/>
  <c r="AL167" i="16" s="1"/>
  <c r="AM167" i="16" s="1"/>
  <c r="AO167" i="16" s="1"/>
  <c r="AI166" i="16"/>
  <c r="AL166" i="16" s="1"/>
  <c r="AM166" i="16" s="1"/>
  <c r="AO166" i="16" s="1"/>
  <c r="AI165" i="16"/>
  <c r="AL165" i="16" s="1"/>
  <c r="AM165" i="16" s="1"/>
  <c r="AO165" i="16" s="1"/>
  <c r="AI164" i="16"/>
  <c r="AL164" i="16" s="1"/>
  <c r="AM164" i="16" s="1"/>
  <c r="AO164" i="16" s="1"/>
  <c r="AI163" i="16"/>
  <c r="AL163" i="16" s="1"/>
  <c r="AM163" i="16" s="1"/>
  <c r="AO163" i="16" s="1"/>
  <c r="AI162" i="16"/>
  <c r="AL162" i="16" s="1"/>
  <c r="AM162" i="16" s="1"/>
  <c r="AO162" i="16" s="1"/>
  <c r="AI161" i="16"/>
  <c r="AI160" i="16"/>
  <c r="AL160" i="16" s="1"/>
  <c r="AM160" i="16" s="1"/>
  <c r="AO160" i="16" s="1"/>
  <c r="AI159" i="16"/>
  <c r="AL159" i="16" s="1"/>
  <c r="AM159" i="16" s="1"/>
  <c r="AO159" i="16" s="1"/>
  <c r="AI158" i="16"/>
  <c r="AL158" i="16" s="1"/>
  <c r="AM158" i="16" s="1"/>
  <c r="AO158" i="16" s="1"/>
  <c r="AI157" i="16"/>
  <c r="AL157" i="16" s="1"/>
  <c r="AM157" i="16" s="1"/>
  <c r="AO157" i="16" s="1"/>
  <c r="AI156" i="16"/>
  <c r="AL156" i="16" s="1"/>
  <c r="AM156" i="16" s="1"/>
  <c r="AO156" i="16" s="1"/>
  <c r="AI155" i="16"/>
  <c r="AL155" i="16" s="1"/>
  <c r="AM155" i="16" s="1"/>
  <c r="AO155" i="16" s="1"/>
  <c r="AI154" i="16"/>
  <c r="AL154" i="16" s="1"/>
  <c r="AM154" i="16" s="1"/>
  <c r="AO154" i="16" s="1"/>
  <c r="AI153" i="16"/>
  <c r="AI152" i="16"/>
  <c r="AL152" i="16" s="1"/>
  <c r="AM152" i="16" s="1"/>
  <c r="AO152" i="16" s="1"/>
  <c r="AI151" i="16"/>
  <c r="AL151" i="16" s="1"/>
  <c r="AM151" i="16" s="1"/>
  <c r="AO151" i="16" s="1"/>
  <c r="AI150" i="16"/>
  <c r="AL150" i="16" s="1"/>
  <c r="AM150" i="16" s="1"/>
  <c r="AO150" i="16" s="1"/>
  <c r="AI149" i="16"/>
  <c r="AL149" i="16" s="1"/>
  <c r="AM149" i="16" s="1"/>
  <c r="AO149" i="16" s="1"/>
  <c r="AI148" i="16"/>
  <c r="AL148" i="16" s="1"/>
  <c r="AM148" i="16" s="1"/>
  <c r="AO148" i="16" s="1"/>
  <c r="AI147" i="16"/>
  <c r="AL147" i="16" s="1"/>
  <c r="AM147" i="16" s="1"/>
  <c r="AO147" i="16" s="1"/>
  <c r="AI146" i="16"/>
  <c r="AL146" i="16" s="1"/>
  <c r="AM146" i="16" s="1"/>
  <c r="AO146" i="16" s="1"/>
  <c r="AI145" i="16"/>
  <c r="AI144" i="16"/>
  <c r="AL144" i="16" s="1"/>
  <c r="AM144" i="16" s="1"/>
  <c r="AO144" i="16" s="1"/>
  <c r="AI143" i="16"/>
  <c r="AL143" i="16" s="1"/>
  <c r="AM143" i="16" s="1"/>
  <c r="AO143" i="16" s="1"/>
  <c r="AI142" i="16"/>
  <c r="AL142" i="16" s="1"/>
  <c r="AM142" i="16" s="1"/>
  <c r="AO142" i="16" s="1"/>
  <c r="AI141" i="16"/>
  <c r="AL141" i="16" s="1"/>
  <c r="AM141" i="16" s="1"/>
  <c r="AO141" i="16" s="1"/>
  <c r="AI140" i="16"/>
  <c r="AL140" i="16" s="1"/>
  <c r="AM140" i="16" s="1"/>
  <c r="AO140" i="16" s="1"/>
  <c r="AI139" i="16"/>
  <c r="AL139" i="16" s="1"/>
  <c r="AM139" i="16" s="1"/>
  <c r="AO139" i="16" s="1"/>
  <c r="AI138" i="16"/>
  <c r="AL138" i="16" s="1"/>
  <c r="AM138" i="16" s="1"/>
  <c r="AO138" i="16" s="1"/>
  <c r="AI137" i="16"/>
  <c r="AI136" i="16"/>
  <c r="AL136" i="16" s="1"/>
  <c r="AM136" i="16" s="1"/>
  <c r="AO136" i="16" s="1"/>
  <c r="AI135" i="16"/>
  <c r="AL135" i="16" s="1"/>
  <c r="AM135" i="16" s="1"/>
  <c r="AO135" i="16" s="1"/>
  <c r="AI134" i="16"/>
  <c r="AL134" i="16" s="1"/>
  <c r="AM134" i="16" s="1"/>
  <c r="AO134" i="16" s="1"/>
  <c r="AI133" i="16"/>
  <c r="AL133" i="16" s="1"/>
  <c r="AM133" i="16" s="1"/>
  <c r="AO133" i="16" s="1"/>
  <c r="AI132" i="16"/>
  <c r="AL132" i="16" s="1"/>
  <c r="AM132" i="16" s="1"/>
  <c r="AO132" i="16" s="1"/>
  <c r="AI131" i="16"/>
  <c r="AL131" i="16" s="1"/>
  <c r="AM131" i="16" s="1"/>
  <c r="AO131" i="16" s="1"/>
  <c r="AI130" i="16"/>
  <c r="AL130" i="16" s="1"/>
  <c r="AM130" i="16" s="1"/>
  <c r="AO130" i="16" s="1"/>
  <c r="AI129" i="16"/>
  <c r="AI128" i="16"/>
  <c r="AL128" i="16" s="1"/>
  <c r="AM128" i="16" s="1"/>
  <c r="AO128" i="16" s="1"/>
  <c r="AI127" i="16"/>
  <c r="AL127" i="16" s="1"/>
  <c r="AM127" i="16" s="1"/>
  <c r="AO127" i="16" s="1"/>
  <c r="AI126" i="16"/>
  <c r="AL126" i="16" s="1"/>
  <c r="AM126" i="16" s="1"/>
  <c r="AO126" i="16" s="1"/>
  <c r="AI125" i="16"/>
  <c r="AL125" i="16" s="1"/>
  <c r="AM125" i="16" s="1"/>
  <c r="AO125" i="16" s="1"/>
  <c r="AI124" i="16"/>
  <c r="AL124" i="16" s="1"/>
  <c r="AM124" i="16" s="1"/>
  <c r="AO124" i="16" s="1"/>
  <c r="AI123" i="16"/>
  <c r="AL123" i="16" s="1"/>
  <c r="AM123" i="16" s="1"/>
  <c r="AO123" i="16" s="1"/>
  <c r="AI122" i="16"/>
  <c r="AL122" i="16" s="1"/>
  <c r="AM122" i="16" s="1"/>
  <c r="AO122" i="16" s="1"/>
  <c r="AI121" i="16"/>
  <c r="AI120" i="16"/>
  <c r="AL120" i="16" s="1"/>
  <c r="AM120" i="16" s="1"/>
  <c r="AO120" i="16" s="1"/>
  <c r="AI119" i="16"/>
  <c r="AL119" i="16" s="1"/>
  <c r="AM119" i="16" s="1"/>
  <c r="AO119" i="16" s="1"/>
  <c r="AI118" i="16"/>
  <c r="AL118" i="16" s="1"/>
  <c r="AM118" i="16" s="1"/>
  <c r="AO118" i="16" s="1"/>
  <c r="AI117" i="16"/>
  <c r="AL117" i="16" s="1"/>
  <c r="AM117" i="16" s="1"/>
  <c r="AO117" i="16" s="1"/>
  <c r="AI116" i="16"/>
  <c r="AL116" i="16" s="1"/>
  <c r="AM116" i="16" s="1"/>
  <c r="AO116" i="16" s="1"/>
  <c r="AI115" i="16"/>
  <c r="AL115" i="16" s="1"/>
  <c r="AM115" i="16" s="1"/>
  <c r="AO115" i="16" s="1"/>
  <c r="AI114" i="16"/>
  <c r="AL114" i="16" s="1"/>
  <c r="AM114" i="16" s="1"/>
  <c r="AO114" i="16" s="1"/>
  <c r="AI113" i="16"/>
  <c r="AI112" i="16"/>
  <c r="AL112" i="16" s="1"/>
  <c r="AM112" i="16" s="1"/>
  <c r="AO112" i="16" s="1"/>
  <c r="AI111" i="16"/>
  <c r="AL111" i="16" s="1"/>
  <c r="AM111" i="16" s="1"/>
  <c r="AO111" i="16" s="1"/>
  <c r="AI110" i="16"/>
  <c r="AL110" i="16" s="1"/>
  <c r="AM110" i="16" s="1"/>
  <c r="AO110" i="16" s="1"/>
  <c r="AI109" i="16"/>
  <c r="AL109" i="16" s="1"/>
  <c r="AM109" i="16" s="1"/>
  <c r="AO109" i="16" s="1"/>
  <c r="AI108" i="16"/>
  <c r="AL108" i="16" s="1"/>
  <c r="AM108" i="16" s="1"/>
  <c r="AO108" i="16" s="1"/>
  <c r="AI107" i="16"/>
  <c r="AL107" i="16" s="1"/>
  <c r="AM107" i="16" s="1"/>
  <c r="AO107" i="16" s="1"/>
  <c r="AI106" i="16"/>
  <c r="AL106" i="16" s="1"/>
  <c r="AM106" i="16" s="1"/>
  <c r="AO106" i="16" s="1"/>
  <c r="AI105" i="16"/>
  <c r="AI104" i="16"/>
  <c r="AL104" i="16" s="1"/>
  <c r="AM104" i="16" s="1"/>
  <c r="AO104" i="16" s="1"/>
  <c r="AI103" i="16"/>
  <c r="AL103" i="16" s="1"/>
  <c r="AM103" i="16" s="1"/>
  <c r="AO103" i="16" s="1"/>
  <c r="AI102" i="16"/>
  <c r="AL102" i="16" s="1"/>
  <c r="AM102" i="16" s="1"/>
  <c r="AO102" i="16" s="1"/>
  <c r="AI101" i="16"/>
  <c r="AL101" i="16" s="1"/>
  <c r="AM101" i="16" s="1"/>
  <c r="AO101" i="16" s="1"/>
  <c r="AI100" i="16"/>
  <c r="AL100" i="16" s="1"/>
  <c r="AM100" i="16" s="1"/>
  <c r="AO100" i="16" s="1"/>
  <c r="AI99" i="16"/>
  <c r="AL99" i="16" s="1"/>
  <c r="AM99" i="16" s="1"/>
  <c r="AO99" i="16" s="1"/>
  <c r="AI98" i="16"/>
  <c r="AL98" i="16" s="1"/>
  <c r="AM98" i="16" s="1"/>
  <c r="AO98" i="16" s="1"/>
  <c r="AI97" i="16"/>
  <c r="AI95" i="16"/>
  <c r="AL95" i="16" s="1"/>
  <c r="AM95" i="16" s="1"/>
  <c r="AO95" i="16" s="1"/>
  <c r="AI94" i="16"/>
  <c r="AL94" i="16" s="1"/>
  <c r="AM94" i="16" s="1"/>
  <c r="AO94" i="16" s="1"/>
  <c r="AI93" i="16"/>
  <c r="AL93" i="16" s="1"/>
  <c r="AM93" i="16" s="1"/>
  <c r="AO93" i="16" s="1"/>
  <c r="AI92" i="16"/>
  <c r="AL92" i="16" s="1"/>
  <c r="AM92" i="16" s="1"/>
  <c r="AO92" i="16" s="1"/>
  <c r="AI91" i="16"/>
  <c r="AL91" i="16" s="1"/>
  <c r="AM91" i="16" s="1"/>
  <c r="AO91" i="16" s="1"/>
  <c r="AI90" i="16"/>
  <c r="AL90" i="16" s="1"/>
  <c r="AM90" i="16" s="1"/>
  <c r="AO90" i="16" s="1"/>
  <c r="AI89" i="16"/>
  <c r="AL89" i="16" s="1"/>
  <c r="AM89" i="16" s="1"/>
  <c r="AO89" i="16" s="1"/>
  <c r="AI88" i="16"/>
  <c r="AI87" i="16"/>
  <c r="AL87" i="16" s="1"/>
  <c r="AM87" i="16" s="1"/>
  <c r="AO87" i="16" s="1"/>
  <c r="AI86" i="16"/>
  <c r="AL86" i="16" s="1"/>
  <c r="AM86" i="16" s="1"/>
  <c r="AO86" i="16" s="1"/>
  <c r="AI85" i="16"/>
  <c r="AL85" i="16" s="1"/>
  <c r="AM85" i="16" s="1"/>
  <c r="AO85" i="16" s="1"/>
  <c r="AI84" i="16"/>
  <c r="AL84" i="16" s="1"/>
  <c r="AM84" i="16" s="1"/>
  <c r="AO84" i="16" s="1"/>
  <c r="AI83" i="16"/>
  <c r="AL83" i="16" s="1"/>
  <c r="AM83" i="16" s="1"/>
  <c r="AO83" i="16" s="1"/>
  <c r="AI82" i="16"/>
  <c r="AL82" i="16" s="1"/>
  <c r="AM82" i="16" s="1"/>
  <c r="AO82" i="16" s="1"/>
  <c r="AI81" i="16"/>
  <c r="AL81" i="16" s="1"/>
  <c r="AM81" i="16" s="1"/>
  <c r="AO81" i="16" s="1"/>
  <c r="AI80" i="16"/>
  <c r="AI79" i="16"/>
  <c r="AL79" i="16" s="1"/>
  <c r="AM79" i="16" s="1"/>
  <c r="AO79" i="16" s="1"/>
  <c r="AI78" i="16"/>
  <c r="AL78" i="16" s="1"/>
  <c r="AM78" i="16" s="1"/>
  <c r="AO78" i="16" s="1"/>
  <c r="AI77" i="16"/>
  <c r="AL77" i="16" s="1"/>
  <c r="AM77" i="16" s="1"/>
  <c r="AO77" i="16" s="1"/>
  <c r="AI76" i="16"/>
  <c r="AL76" i="16" s="1"/>
  <c r="AM76" i="16" s="1"/>
  <c r="AO76" i="16" s="1"/>
  <c r="AI75" i="16"/>
  <c r="AL75" i="16" s="1"/>
  <c r="AM75" i="16" s="1"/>
  <c r="AO75" i="16" s="1"/>
  <c r="AI74" i="16"/>
  <c r="AL74" i="16" s="1"/>
  <c r="AM74" i="16" s="1"/>
  <c r="AO74" i="16" s="1"/>
  <c r="AI73" i="16"/>
  <c r="AL73" i="16" s="1"/>
  <c r="AM73" i="16" s="1"/>
  <c r="AO73" i="16" s="1"/>
  <c r="AI72" i="16"/>
  <c r="AI71" i="16"/>
  <c r="AL71" i="16" s="1"/>
  <c r="AM71" i="16" s="1"/>
  <c r="AO71" i="16" s="1"/>
  <c r="AI70" i="16"/>
  <c r="AL70" i="16" s="1"/>
  <c r="AM70" i="16" s="1"/>
  <c r="AO70" i="16" s="1"/>
  <c r="AI69" i="16"/>
  <c r="AL69" i="16" s="1"/>
  <c r="AM69" i="16" s="1"/>
  <c r="AO69" i="16" s="1"/>
  <c r="AI68" i="16"/>
  <c r="AL68" i="16" s="1"/>
  <c r="AM68" i="16" s="1"/>
  <c r="AO68" i="16" s="1"/>
  <c r="AI67" i="16"/>
  <c r="AL67" i="16" s="1"/>
  <c r="AM67" i="16" s="1"/>
  <c r="AO67" i="16" s="1"/>
  <c r="AI66" i="16"/>
  <c r="AL66" i="16" s="1"/>
  <c r="AM66" i="16" s="1"/>
  <c r="AO66" i="16" s="1"/>
  <c r="AI65" i="16"/>
  <c r="AL65" i="16" s="1"/>
  <c r="AM65" i="16" s="1"/>
  <c r="AO65" i="16" s="1"/>
  <c r="AI64" i="16"/>
  <c r="AI63" i="16"/>
  <c r="AL63" i="16" s="1"/>
  <c r="AM63" i="16" s="1"/>
  <c r="AO63" i="16" s="1"/>
  <c r="AI62" i="16"/>
  <c r="AL62" i="16" s="1"/>
  <c r="AM62" i="16" s="1"/>
  <c r="AO62" i="16" s="1"/>
  <c r="AI61" i="16"/>
  <c r="AL61" i="16" s="1"/>
  <c r="AM61" i="16" s="1"/>
  <c r="AO61" i="16" s="1"/>
  <c r="AI60" i="16"/>
  <c r="AL60" i="16" s="1"/>
  <c r="AM60" i="16" s="1"/>
  <c r="AO60" i="16" s="1"/>
  <c r="AI58" i="16"/>
  <c r="AL58" i="16" s="1"/>
  <c r="AM58" i="16" s="1"/>
  <c r="AO58" i="16" s="1"/>
  <c r="AI57" i="16"/>
  <c r="AL57" i="16" s="1"/>
  <c r="AM57" i="16" s="1"/>
  <c r="AO57" i="16" s="1"/>
  <c r="AI56" i="16"/>
  <c r="AL56" i="16" s="1"/>
  <c r="AM56" i="16" s="1"/>
  <c r="AO56" i="16" s="1"/>
  <c r="AI55" i="16"/>
  <c r="AI54" i="16"/>
  <c r="AL54" i="16" s="1"/>
  <c r="AM54" i="16" s="1"/>
  <c r="AO54" i="16" s="1"/>
  <c r="AI53" i="16"/>
  <c r="AL53" i="16" s="1"/>
  <c r="AM53" i="16" s="1"/>
  <c r="AO53" i="16" s="1"/>
  <c r="AI52" i="16"/>
  <c r="AL52" i="16" s="1"/>
  <c r="AM52" i="16" s="1"/>
  <c r="AO52" i="16" s="1"/>
  <c r="AI51" i="16"/>
  <c r="AL51" i="16" s="1"/>
  <c r="AM51" i="16" s="1"/>
  <c r="AO51" i="16" s="1"/>
  <c r="AI50" i="16"/>
  <c r="AL50" i="16" s="1"/>
  <c r="AM50" i="16" s="1"/>
  <c r="AO50" i="16" s="1"/>
  <c r="AI49" i="16"/>
  <c r="AL49" i="16" s="1"/>
  <c r="AM49" i="16" s="1"/>
  <c r="AO49" i="16" s="1"/>
  <c r="AI48" i="16"/>
  <c r="AL48" i="16" s="1"/>
  <c r="AM48" i="16" s="1"/>
  <c r="AO48" i="16" s="1"/>
  <c r="AI47" i="16"/>
  <c r="AI46" i="16"/>
  <c r="AL46" i="16" s="1"/>
  <c r="AM46" i="16" s="1"/>
  <c r="AO46" i="16" s="1"/>
  <c r="AI45" i="16"/>
  <c r="AL45" i="16" s="1"/>
  <c r="AM45" i="16" s="1"/>
  <c r="AO45" i="16" s="1"/>
  <c r="AI44" i="16"/>
  <c r="AL44" i="16" s="1"/>
  <c r="AM44" i="16" s="1"/>
  <c r="AO44" i="16" s="1"/>
  <c r="AI41" i="16"/>
  <c r="AL41" i="16" s="1"/>
  <c r="AM41" i="16" s="1"/>
  <c r="AO41" i="16" s="1"/>
  <c r="AI40" i="16"/>
  <c r="AL40" i="16" s="1"/>
  <c r="AM40" i="16" s="1"/>
  <c r="AO40" i="16" s="1"/>
  <c r="AI39" i="16"/>
  <c r="AL39" i="16" s="1"/>
  <c r="AM39" i="16" s="1"/>
  <c r="AO39" i="16" s="1"/>
  <c r="AI38" i="16"/>
  <c r="AL38" i="16" s="1"/>
  <c r="AM38" i="16" s="1"/>
  <c r="AO38" i="16" s="1"/>
  <c r="AI37" i="16"/>
  <c r="AL37" i="16" s="1"/>
  <c r="AM37" i="16" s="1"/>
  <c r="AO37" i="16" s="1"/>
  <c r="AI36" i="16"/>
  <c r="AL36" i="16" s="1"/>
  <c r="AM36" i="16" s="1"/>
  <c r="AO36" i="16" s="1"/>
  <c r="AI35" i="16"/>
  <c r="AL35" i="16" s="1"/>
  <c r="AM35" i="16" s="1"/>
  <c r="AO35" i="16" s="1"/>
  <c r="AI34" i="16"/>
  <c r="AL34" i="16" s="1"/>
  <c r="AM34" i="16" s="1"/>
  <c r="AO34" i="16" s="1"/>
  <c r="AI33" i="16"/>
  <c r="AL33" i="16" s="1"/>
  <c r="AM33" i="16" s="1"/>
  <c r="AO33" i="16" s="1"/>
  <c r="AI32" i="16"/>
  <c r="AL32" i="16" s="1"/>
  <c r="AM32" i="16" s="1"/>
  <c r="AO32" i="16" s="1"/>
  <c r="AI31" i="16"/>
  <c r="AL31" i="16" s="1"/>
  <c r="AM31" i="16" s="1"/>
  <c r="AO31" i="16" s="1"/>
  <c r="AI30" i="16"/>
  <c r="AL30" i="16" s="1"/>
  <c r="AM30" i="16" s="1"/>
  <c r="AO30" i="16" s="1"/>
  <c r="AI29" i="16"/>
  <c r="AL29" i="16" s="1"/>
  <c r="AM29" i="16" s="1"/>
  <c r="AO29" i="16" s="1"/>
  <c r="AI28" i="16"/>
  <c r="AL28" i="16" s="1"/>
  <c r="AM28" i="16" s="1"/>
  <c r="AO28" i="16" s="1"/>
  <c r="AI27" i="16"/>
  <c r="AL27" i="16" s="1"/>
  <c r="AM27" i="16" s="1"/>
  <c r="AO27" i="16" s="1"/>
  <c r="AI26" i="16"/>
  <c r="AL26" i="16" s="1"/>
  <c r="AM26" i="16" s="1"/>
  <c r="AO26" i="16" s="1"/>
  <c r="AI25" i="16"/>
  <c r="AL25" i="16" s="1"/>
  <c r="AM25" i="16" s="1"/>
  <c r="AO25" i="16" s="1"/>
  <c r="AI24" i="16"/>
  <c r="AL24" i="16" s="1"/>
  <c r="AM24" i="16" s="1"/>
  <c r="AO24" i="16" s="1"/>
  <c r="AI23" i="16"/>
  <c r="AL23" i="16" s="1"/>
  <c r="AM23" i="16" s="1"/>
  <c r="AO23" i="16" s="1"/>
  <c r="AI22" i="16"/>
  <c r="AL22" i="16" s="1"/>
  <c r="AM22" i="16" s="1"/>
  <c r="AO22" i="16" s="1"/>
  <c r="AI21" i="16"/>
  <c r="AL21" i="16" s="1"/>
  <c r="AM21" i="16" s="1"/>
  <c r="AO21" i="16" s="1"/>
  <c r="AI20" i="16"/>
  <c r="AL20" i="16" s="1"/>
  <c r="AM20" i="16" s="1"/>
  <c r="AO20" i="16" s="1"/>
  <c r="AI19" i="16"/>
  <c r="AL19" i="16" s="1"/>
  <c r="AM19" i="16" s="1"/>
  <c r="AO19" i="16" s="1"/>
  <c r="AI18" i="16"/>
  <c r="AL18" i="16" s="1"/>
  <c r="AM18" i="16" s="1"/>
  <c r="AO18" i="16" s="1"/>
  <c r="AI17" i="16"/>
  <c r="AL17" i="16" s="1"/>
  <c r="AM17" i="16" s="1"/>
  <c r="AO17" i="16" s="1"/>
  <c r="AI16" i="16"/>
  <c r="AL16" i="16" s="1"/>
  <c r="AM16" i="16" s="1"/>
  <c r="AO16" i="16" s="1"/>
  <c r="AI15" i="16"/>
  <c r="AL15" i="16" s="1"/>
  <c r="AM15" i="16" s="1"/>
  <c r="AO15" i="16" s="1"/>
  <c r="AI14" i="16"/>
  <c r="AL14" i="16" s="1"/>
  <c r="AM14" i="16" s="1"/>
  <c r="AO14" i="16" s="1"/>
  <c r="AI13" i="16"/>
  <c r="AL13" i="16" s="1"/>
  <c r="AM13" i="16" s="1"/>
  <c r="AO13" i="16" s="1"/>
  <c r="AI12" i="16"/>
  <c r="AL12" i="16" s="1"/>
  <c r="AM12" i="16" s="1"/>
  <c r="AO12" i="16" s="1"/>
  <c r="AI11" i="16"/>
  <c r="AL11" i="16" s="1"/>
  <c r="AM11" i="16" s="1"/>
  <c r="AO11" i="16" s="1"/>
  <c r="AI10" i="16"/>
  <c r="AL10" i="16" s="1"/>
  <c r="AM10" i="16" s="1"/>
  <c r="AO10" i="16" s="1"/>
  <c r="AI9" i="16"/>
  <c r="AL9" i="16" s="1"/>
  <c r="AM9" i="16" s="1"/>
  <c r="AO9" i="16" s="1"/>
  <c r="AI8" i="16"/>
  <c r="AL8" i="16" s="1"/>
  <c r="AM8" i="16" s="1"/>
  <c r="AO8" i="16" s="1"/>
  <c r="AH8" i="16"/>
  <c r="D2" i="18"/>
  <c r="Q27" i="26" l="1"/>
  <c r="R8" i="26"/>
  <c r="Q6" i="26"/>
  <c r="Q5" i="26" s="1"/>
  <c r="R10" i="26"/>
  <c r="R27" i="26" s="1"/>
  <c r="AL47" i="16"/>
  <c r="AM47" i="16" s="1"/>
  <c r="AO47" i="16" s="1"/>
  <c r="AL55" i="16"/>
  <c r="AM55" i="16" s="1"/>
  <c r="AO55" i="16" s="1"/>
  <c r="AL64" i="16"/>
  <c r="AM64" i="16" s="1"/>
  <c r="AO64" i="16" s="1"/>
  <c r="AL72" i="16"/>
  <c r="AM72" i="16" s="1"/>
  <c r="AO72" i="16" s="1"/>
  <c r="AL80" i="16"/>
  <c r="AM80" i="16" s="1"/>
  <c r="AO80" i="16" s="1"/>
  <c r="AL88" i="16"/>
  <c r="AM88" i="16" s="1"/>
  <c r="AO88" i="16" s="1"/>
  <c r="AL97" i="16"/>
  <c r="AM97" i="16" s="1"/>
  <c r="AO97" i="16" s="1"/>
  <c r="AL105" i="16"/>
  <c r="AM105" i="16" s="1"/>
  <c r="AO105" i="16" s="1"/>
  <c r="AL113" i="16"/>
  <c r="AM113" i="16" s="1"/>
  <c r="AO113" i="16" s="1"/>
  <c r="AL121" i="16"/>
  <c r="AM121" i="16" s="1"/>
  <c r="AO121" i="16" s="1"/>
  <c r="AL129" i="16"/>
  <c r="AM129" i="16" s="1"/>
  <c r="AO129" i="16" s="1"/>
  <c r="AL137" i="16"/>
  <c r="AM137" i="16" s="1"/>
  <c r="AO137" i="16" s="1"/>
  <c r="AL145" i="16"/>
  <c r="AM145" i="16" s="1"/>
  <c r="AO145" i="16" s="1"/>
  <c r="AL153" i="16"/>
  <c r="AM153" i="16" s="1"/>
  <c r="AO153" i="16" s="1"/>
  <c r="AL161" i="16"/>
  <c r="AM161" i="16" s="1"/>
  <c r="AO161" i="16" s="1"/>
  <c r="AL169" i="16"/>
  <c r="AM169" i="16" s="1"/>
  <c r="AO169" i="16" s="1"/>
  <c r="AL177" i="16"/>
  <c r="AM177" i="16" s="1"/>
  <c r="AO177" i="16" s="1"/>
  <c r="AL185" i="16"/>
  <c r="AM185" i="16" s="1"/>
  <c r="AO185" i="16" s="1"/>
  <c r="AL193" i="16"/>
  <c r="AM193" i="16" s="1"/>
  <c r="AO193" i="16" s="1"/>
  <c r="AL201" i="16"/>
  <c r="AM201" i="16" s="1"/>
  <c r="AO201" i="16" s="1"/>
  <c r="AL209" i="16"/>
  <c r="AM209" i="16" s="1"/>
  <c r="AO209" i="16" s="1"/>
  <c r="AL217" i="16"/>
  <c r="AM217" i="16" s="1"/>
  <c r="AO217" i="16" s="1"/>
  <c r="AL225" i="16"/>
  <c r="AM225" i="16" s="1"/>
  <c r="AO225" i="16" s="1"/>
  <c r="AL233" i="16"/>
  <c r="AM233" i="16" s="1"/>
  <c r="AO233" i="16" s="1"/>
  <c r="AL241" i="16"/>
  <c r="AM241" i="16" s="1"/>
  <c r="AO241" i="16" s="1"/>
  <c r="AL249" i="16"/>
  <c r="AM249" i="16" s="1"/>
  <c r="AO249" i="16" s="1"/>
  <c r="AL257" i="16"/>
  <c r="AM257" i="16" s="1"/>
  <c r="AO257" i="16" s="1"/>
  <c r="AL265" i="16"/>
  <c r="AM265" i="16" s="1"/>
  <c r="AO265" i="16" s="1"/>
  <c r="AL273" i="16"/>
  <c r="AM273" i="16" s="1"/>
  <c r="AO273" i="16" s="1"/>
  <c r="AL281" i="16"/>
  <c r="AM281" i="16" s="1"/>
  <c r="AO281" i="16" s="1"/>
  <c r="AL289" i="16"/>
  <c r="AM289" i="16" s="1"/>
  <c r="AO289" i="16" s="1"/>
  <c r="AL297" i="16"/>
  <c r="AM297" i="16" s="1"/>
  <c r="AO297" i="16" s="1"/>
  <c r="R6" i="26" l="1"/>
  <c r="R5" i="26" s="1"/>
  <c r="AL6" i="16"/>
  <c r="AL5" i="16" s="1"/>
  <c r="AM6" i="16"/>
  <c r="AM5" i="16" s="1"/>
  <c r="AO6" i="16"/>
  <c r="AO5" i="16" s="1"/>
  <c r="AH304" i="16"/>
  <c r="AH303" i="16"/>
  <c r="AH302" i="16"/>
  <c r="AH301" i="16"/>
  <c r="AH300" i="16"/>
  <c r="AH299" i="16"/>
  <c r="AH298" i="16"/>
  <c r="AH297" i="16"/>
  <c r="AH296" i="16"/>
  <c r="AH295" i="16"/>
  <c r="AH294" i="16"/>
  <c r="AH293" i="16"/>
  <c r="AH292" i="16"/>
  <c r="AH291" i="16"/>
  <c r="AH290" i="16"/>
  <c r="AH289" i="16"/>
  <c r="AH288" i="16"/>
  <c r="AH287" i="16"/>
  <c r="AH286" i="16"/>
  <c r="AH285" i="16"/>
  <c r="AH284" i="16"/>
  <c r="AH283" i="16"/>
  <c r="AH282" i="16"/>
  <c r="AH281" i="16"/>
  <c r="AH280" i="16"/>
  <c r="AH279" i="16"/>
  <c r="AH278" i="16"/>
  <c r="AH277" i="16"/>
  <c r="AH276" i="16"/>
  <c r="AH275" i="16"/>
  <c r="AH274" i="16"/>
  <c r="AH273" i="16"/>
  <c r="AH272" i="16"/>
  <c r="AH271" i="16"/>
  <c r="AH270" i="16"/>
  <c r="AH269" i="16"/>
  <c r="AH268" i="16"/>
  <c r="AH267" i="16"/>
  <c r="AH266" i="16"/>
  <c r="AH265" i="16"/>
  <c r="AH264" i="16"/>
  <c r="AH263" i="16"/>
  <c r="AH262" i="16"/>
  <c r="AH261" i="16"/>
  <c r="AH260" i="16"/>
  <c r="AH259" i="16"/>
  <c r="AH258" i="16"/>
  <c r="AH257" i="16"/>
  <c r="AH256" i="16"/>
  <c r="AH255" i="16"/>
  <c r="AH254" i="16"/>
  <c r="AH253" i="16"/>
  <c r="AH252" i="16"/>
  <c r="AH251" i="16"/>
  <c r="AH250" i="16"/>
  <c r="AH249" i="16"/>
  <c r="AH248" i="16"/>
  <c r="AH247" i="16"/>
  <c r="AH246" i="16"/>
  <c r="AH245" i="16"/>
  <c r="AH244" i="16"/>
  <c r="AH243" i="16"/>
  <c r="AH242" i="16"/>
  <c r="AH241"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H213" i="16"/>
  <c r="AH212" i="16"/>
  <c r="AH211" i="16"/>
  <c r="AH210" i="16"/>
  <c r="AH209" i="16"/>
  <c r="AH208" i="16"/>
  <c r="AH207" i="16"/>
  <c r="AH206" i="16"/>
  <c r="AH205" i="16"/>
  <c r="AH204" i="16"/>
  <c r="AH203" i="16"/>
  <c r="AH202" i="16"/>
  <c r="AH201" i="16"/>
  <c r="AH200" i="16"/>
  <c r="AH199" i="16"/>
  <c r="AH198" i="16"/>
  <c r="AH197"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H165" i="16"/>
  <c r="AH164" i="16"/>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8" i="16"/>
  <c r="AH57" i="16"/>
  <c r="AH56" i="16"/>
  <c r="AH55" i="16"/>
  <c r="AH54" i="16"/>
  <c r="AH53" i="16"/>
  <c r="AH52" i="16"/>
  <c r="AH51" i="16"/>
  <c r="AH50" i="16"/>
  <c r="AH49" i="16"/>
  <c r="AH48" i="16"/>
  <c r="AH47" i="16"/>
  <c r="AH46" i="16"/>
  <c r="AH45" i="16"/>
  <c r="AH44" i="16"/>
  <c r="AH41" i="16"/>
  <c r="AH40" i="16"/>
  <c r="AH39" i="16"/>
  <c r="AH38" i="16"/>
  <c r="AH37" i="16"/>
  <c r="AH36" i="16"/>
  <c r="AH35" i="16"/>
  <c r="AH34" i="16"/>
  <c r="AH33" i="16"/>
  <c r="AH32" i="16"/>
  <c r="AH31" i="16"/>
  <c r="AH30" i="16"/>
  <c r="AH29" i="16"/>
  <c r="AH28" i="16"/>
  <c r="AH27" i="16"/>
  <c r="AH26" i="16"/>
  <c r="AH25" i="16"/>
  <c r="AH24" i="16"/>
  <c r="AH23" i="16"/>
  <c r="AH22" i="16"/>
  <c r="AH21" i="16"/>
  <c r="AH20" i="16"/>
  <c r="AH19" i="16"/>
  <c r="AH18" i="16"/>
  <c r="AH17" i="16"/>
  <c r="AH16" i="16"/>
  <c r="AH15" i="16"/>
  <c r="AH14" i="16"/>
  <c r="AH13" i="16"/>
  <c r="AH12" i="16"/>
  <c r="AH11" i="16"/>
  <c r="AH10" i="16"/>
  <c r="AH9" i="16"/>
  <c r="AC304" i="16"/>
  <c r="Z304" i="16"/>
  <c r="AD304" i="16" s="1"/>
  <c r="AC303" i="16"/>
  <c r="Z303" i="16"/>
  <c r="AC300" i="16"/>
  <c r="Z300" i="16"/>
  <c r="AD300" i="16" s="1"/>
  <c r="AC298" i="16"/>
  <c r="Z298" i="16"/>
  <c r="AC296" i="16"/>
  <c r="Z296" i="16"/>
  <c r="AC295" i="16"/>
  <c r="Z295" i="16"/>
  <c r="AC293" i="16"/>
  <c r="Z293" i="16"/>
  <c r="AD293" i="16" s="1"/>
  <c r="AC291" i="16"/>
  <c r="Z291" i="16"/>
  <c r="AD291" i="16" s="1"/>
  <c r="AC290" i="16"/>
  <c r="Z290" i="16"/>
  <c r="AD290" i="16" s="1"/>
  <c r="AC289" i="16"/>
  <c r="Z289" i="16"/>
  <c r="AC286" i="16"/>
  <c r="Z286" i="16"/>
  <c r="AD286" i="16" s="1"/>
  <c r="AC285" i="16"/>
  <c r="Z285" i="16"/>
  <c r="AD285" i="16" s="1"/>
  <c r="AC282" i="16"/>
  <c r="Z282" i="16"/>
  <c r="AD282" i="16" s="1"/>
  <c r="AC279" i="16"/>
  <c r="Z279" i="16"/>
  <c r="AC278" i="16"/>
  <c r="Z278" i="16"/>
  <c r="AC271" i="16"/>
  <c r="Z271" i="16"/>
  <c r="AD271" i="16" s="1"/>
  <c r="AC270" i="16"/>
  <c r="Z270" i="16"/>
  <c r="AD270" i="16" s="1"/>
  <c r="AC269" i="16"/>
  <c r="Z269" i="16"/>
  <c r="AC268" i="16"/>
  <c r="Z268" i="16"/>
  <c r="AD268" i="16" s="1"/>
  <c r="AC267" i="16"/>
  <c r="Z267" i="16"/>
  <c r="AC265" i="16"/>
  <c r="Z265" i="16"/>
  <c r="AD265" i="16" s="1"/>
  <c r="AC257" i="16"/>
  <c r="Z257" i="16"/>
  <c r="AC256" i="16"/>
  <c r="Z256" i="16"/>
  <c r="AD256" i="16" s="1"/>
  <c r="AC251" i="16"/>
  <c r="Z251" i="16"/>
  <c r="AD251" i="16" s="1"/>
  <c r="AC249" i="16"/>
  <c r="Z249" i="16"/>
  <c r="AD249" i="16" s="1"/>
  <c r="AC247" i="16"/>
  <c r="Z247" i="16"/>
  <c r="AC246" i="16"/>
  <c r="Z246" i="16"/>
  <c r="AD246" i="16" s="1"/>
  <c r="AC244" i="16"/>
  <c r="Z244" i="16"/>
  <c r="AC242" i="16"/>
  <c r="Z242" i="16"/>
  <c r="AC241" i="16"/>
  <c r="Z241" i="16"/>
  <c r="AC232" i="16"/>
  <c r="Z232" i="16"/>
  <c r="AD232" i="16" s="1"/>
  <c r="AC229" i="16"/>
  <c r="Z229" i="16"/>
  <c r="AD229" i="16" s="1"/>
  <c r="AC228" i="16"/>
  <c r="Z228" i="16"/>
  <c r="AD228" i="16" s="1"/>
  <c r="AC226" i="16"/>
  <c r="Z226" i="16"/>
  <c r="AC223" i="16"/>
  <c r="Z223" i="16"/>
  <c r="AD223" i="16" s="1"/>
  <c r="AC222" i="16"/>
  <c r="Z222" i="16"/>
  <c r="AD222" i="16" s="1"/>
  <c r="AC218" i="16"/>
  <c r="Z218" i="16"/>
  <c r="AC217" i="16"/>
  <c r="Z217" i="16"/>
  <c r="AC216" i="16"/>
  <c r="Z216" i="16"/>
  <c r="AC215" i="16"/>
  <c r="Z215" i="16"/>
  <c r="AD215" i="16" s="1"/>
  <c r="AC211" i="16"/>
  <c r="Z211" i="16"/>
  <c r="AD211" i="16" s="1"/>
  <c r="AC210" i="16"/>
  <c r="Z210" i="16"/>
  <c r="AC209" i="16"/>
  <c r="Z209" i="16"/>
  <c r="AD209" i="16" s="1"/>
  <c r="AC202" i="16"/>
  <c r="Z202" i="16"/>
  <c r="AD202" i="16" s="1"/>
  <c r="AC201" i="16"/>
  <c r="Z201" i="16"/>
  <c r="AC200" i="16"/>
  <c r="Z200" i="16"/>
  <c r="AC199" i="16"/>
  <c r="Z199" i="16"/>
  <c r="AC198" i="16"/>
  <c r="Z198" i="16"/>
  <c r="AD198" i="16" s="1"/>
  <c r="AC195" i="16"/>
  <c r="Z195" i="16"/>
  <c r="AD195" i="16" s="1"/>
  <c r="AC190" i="16"/>
  <c r="Z190" i="16"/>
  <c r="AC188" i="16"/>
  <c r="Z188" i="16"/>
  <c r="AD188" i="16" s="1"/>
  <c r="AC187" i="16"/>
  <c r="Z187" i="16"/>
  <c r="AD187" i="16" s="1"/>
  <c r="AC182" i="16"/>
  <c r="Z182" i="16"/>
  <c r="AC179" i="16"/>
  <c r="Z179" i="16"/>
  <c r="AC178" i="16"/>
  <c r="Z178" i="16"/>
  <c r="AD178" i="16" s="1"/>
  <c r="AC177" i="16"/>
  <c r="Z177" i="16"/>
  <c r="AD177" i="16" s="1"/>
  <c r="AC174" i="16"/>
  <c r="Z174" i="16"/>
  <c r="AD174" i="16" s="1"/>
  <c r="AC172" i="16"/>
  <c r="Z172" i="16"/>
  <c r="AC169" i="16"/>
  <c r="Z169" i="16"/>
  <c r="AD169" i="16" s="1"/>
  <c r="AC167" i="16"/>
  <c r="Z167" i="16"/>
  <c r="AD167" i="16" s="1"/>
  <c r="AC166" i="16"/>
  <c r="Z166" i="16"/>
  <c r="AC164" i="16"/>
  <c r="Z164" i="16"/>
  <c r="AC163" i="16"/>
  <c r="Z163" i="16"/>
  <c r="AD163" i="16" s="1"/>
  <c r="AC151" i="16"/>
  <c r="Z151" i="16"/>
  <c r="AD151" i="16" s="1"/>
  <c r="AC145" i="16"/>
  <c r="Z145" i="16"/>
  <c r="AD145" i="16" s="1"/>
  <c r="AC136" i="16"/>
  <c r="Z136" i="16"/>
  <c r="AC133" i="16"/>
  <c r="Z133" i="16"/>
  <c r="AD133" i="16" s="1"/>
  <c r="AC131" i="16"/>
  <c r="Z131" i="16"/>
  <c r="AC129" i="16"/>
  <c r="Z129" i="16"/>
  <c r="AC128" i="16"/>
  <c r="Z128" i="16"/>
  <c r="AC123" i="16"/>
  <c r="Z123" i="16"/>
  <c r="AD123" i="16" s="1"/>
  <c r="AC121" i="16"/>
  <c r="Z121" i="16"/>
  <c r="AD121" i="16" s="1"/>
  <c r="AC120" i="16"/>
  <c r="Z120" i="16"/>
  <c r="AD120" i="16" s="1"/>
  <c r="AC119" i="16"/>
  <c r="Z119" i="16"/>
  <c r="AC100" i="16"/>
  <c r="Z100" i="16"/>
  <c r="AD100" i="16" s="1"/>
  <c r="AC99" i="16"/>
  <c r="Z99" i="16"/>
  <c r="AC92" i="16"/>
  <c r="Z92" i="16"/>
  <c r="AC91" i="16"/>
  <c r="Z91" i="16"/>
  <c r="AC90" i="16"/>
  <c r="Z90" i="16"/>
  <c r="AD90" i="16" s="1"/>
  <c r="AC89" i="16"/>
  <c r="Z89" i="16"/>
  <c r="AD89" i="16" s="1"/>
  <c r="AC88" i="16"/>
  <c r="Z88" i="16"/>
  <c r="AD88" i="16" s="1"/>
  <c r="AC87" i="16"/>
  <c r="Z87" i="16"/>
  <c r="AC86" i="16"/>
  <c r="Z86" i="16"/>
  <c r="AD86" i="16" s="1"/>
  <c r="AC85" i="16"/>
  <c r="Z85" i="16"/>
  <c r="AD85" i="16" s="1"/>
  <c r="AC84" i="16"/>
  <c r="Z84" i="16"/>
  <c r="AC82" i="16"/>
  <c r="Z82" i="16"/>
  <c r="AC80" i="16"/>
  <c r="Z80" i="16"/>
  <c r="AD80" i="16" s="1"/>
  <c r="AC78" i="16"/>
  <c r="Z78" i="16"/>
  <c r="AD78" i="16" s="1"/>
  <c r="AC77" i="16"/>
  <c r="Z77" i="16"/>
  <c r="AD77" i="16" s="1"/>
  <c r="AC67" i="16"/>
  <c r="Z67" i="16"/>
  <c r="AC64" i="16"/>
  <c r="Z64" i="16"/>
  <c r="AD64" i="16" s="1"/>
  <c r="AC63" i="16"/>
  <c r="Z63" i="16"/>
  <c r="AD63" i="16" s="1"/>
  <c r="AC57" i="16"/>
  <c r="Z57" i="16"/>
  <c r="AC51" i="16"/>
  <c r="Z51" i="16"/>
  <c r="AC50" i="16"/>
  <c r="Z50" i="16"/>
  <c r="AD50" i="16" s="1"/>
  <c r="AC49" i="16"/>
  <c r="Z49" i="16"/>
  <c r="AD49" i="16" s="1"/>
  <c r="AC37" i="16"/>
  <c r="Z37" i="16"/>
  <c r="AD37" i="16" s="1"/>
  <c r="AC32" i="16"/>
  <c r="Z32" i="16"/>
  <c r="AC31" i="16"/>
  <c r="Z31" i="16"/>
  <c r="AD31" i="16" s="1"/>
  <c r="AC30" i="16"/>
  <c r="Z30" i="16"/>
  <c r="AD30" i="16" s="1"/>
  <c r="AC26" i="16"/>
  <c r="Z26" i="16"/>
  <c r="AC25" i="16"/>
  <c r="Z25" i="16"/>
  <c r="AC21" i="16"/>
  <c r="Z21" i="16"/>
  <c r="AD21" i="16" s="1"/>
  <c r="AC15" i="16"/>
  <c r="Z15" i="16"/>
  <c r="AD15" i="16" s="1"/>
  <c r="AC14" i="16"/>
  <c r="Z14" i="16"/>
  <c r="AD14" i="16" s="1"/>
  <c r="AC8" i="16"/>
  <c r="Z8" i="16"/>
  <c r="AC302" i="16"/>
  <c r="AA302" i="16"/>
  <c r="Z302" i="16"/>
  <c r="AC301" i="16"/>
  <c r="AA301" i="16"/>
  <c r="Z301" i="16"/>
  <c r="AC299" i="16"/>
  <c r="AA299" i="16"/>
  <c r="Z299" i="16"/>
  <c r="AC297" i="16"/>
  <c r="AA297" i="16"/>
  <c r="Z297" i="16"/>
  <c r="AB297" i="16" s="1"/>
  <c r="AC294" i="16"/>
  <c r="AA294" i="16"/>
  <c r="Z294" i="16"/>
  <c r="AB294" i="16" s="1"/>
  <c r="AC292" i="16"/>
  <c r="AA292" i="16"/>
  <c r="Z292" i="16"/>
  <c r="AB292" i="16" s="1"/>
  <c r="AC288" i="16"/>
  <c r="AA288" i="16"/>
  <c r="Z288" i="16"/>
  <c r="AC287" i="16"/>
  <c r="AA287" i="16"/>
  <c r="Z287" i="16"/>
  <c r="AC284" i="16"/>
  <c r="AA284" i="16"/>
  <c r="Z284" i="16"/>
  <c r="AC283" i="16"/>
  <c r="AA283" i="16"/>
  <c r="Z283" i="16"/>
  <c r="AB283" i="16" s="1"/>
  <c r="AC281" i="16"/>
  <c r="AA281" i="16"/>
  <c r="Z281" i="16"/>
  <c r="AC280" i="16"/>
  <c r="AA280" i="16"/>
  <c r="Z280" i="16"/>
  <c r="AB280" i="16" s="1"/>
  <c r="AC277" i="16"/>
  <c r="AA277" i="16"/>
  <c r="Z277" i="16"/>
  <c r="AB277" i="16" s="1"/>
  <c r="AC276" i="16"/>
  <c r="AA276" i="16"/>
  <c r="Z276" i="16"/>
  <c r="AB276" i="16" s="1"/>
  <c r="AC275" i="16"/>
  <c r="AA275" i="16"/>
  <c r="Z275" i="16"/>
  <c r="AC274" i="16"/>
  <c r="AA274" i="16"/>
  <c r="Z274" i="16"/>
  <c r="AC273" i="16"/>
  <c r="AA273" i="16"/>
  <c r="Z273" i="16"/>
  <c r="AC272" i="16"/>
  <c r="AA272" i="16"/>
  <c r="Z272" i="16"/>
  <c r="AB272" i="16" s="1"/>
  <c r="AC266" i="16"/>
  <c r="AA266" i="16"/>
  <c r="Z266" i="16"/>
  <c r="AC264" i="16"/>
  <c r="AA264" i="16"/>
  <c r="Z264" i="16"/>
  <c r="AB264" i="16" s="1"/>
  <c r="AC263" i="16"/>
  <c r="AA263" i="16"/>
  <c r="Z263" i="16"/>
  <c r="AB263" i="16" s="1"/>
  <c r="AC262" i="16"/>
  <c r="AA262" i="16"/>
  <c r="Z262" i="16"/>
  <c r="AB262" i="16" s="1"/>
  <c r="AC261" i="16"/>
  <c r="AA261" i="16"/>
  <c r="Z261" i="16"/>
  <c r="AC260" i="16"/>
  <c r="AA260" i="16"/>
  <c r="Z260" i="16"/>
  <c r="AC259" i="16"/>
  <c r="AA259" i="16"/>
  <c r="Z259" i="16"/>
  <c r="AC258" i="16"/>
  <c r="AA258" i="16"/>
  <c r="Z258" i="16"/>
  <c r="AB258" i="16" s="1"/>
  <c r="AC255" i="16"/>
  <c r="AA255" i="16"/>
  <c r="Z255" i="16"/>
  <c r="AC254" i="16"/>
  <c r="AA254" i="16"/>
  <c r="Z254" i="16"/>
  <c r="AB254" i="16" s="1"/>
  <c r="AC253" i="16"/>
  <c r="AA253" i="16"/>
  <c r="Z253" i="16"/>
  <c r="AB253" i="16" s="1"/>
  <c r="AC252" i="16"/>
  <c r="AA252" i="16"/>
  <c r="Z252" i="16"/>
  <c r="AB252" i="16" s="1"/>
  <c r="AC250" i="16"/>
  <c r="AA250" i="16"/>
  <c r="Z250" i="16"/>
  <c r="AC248" i="16"/>
  <c r="AA248" i="16"/>
  <c r="Z248" i="16"/>
  <c r="AC245" i="16"/>
  <c r="AA245" i="16"/>
  <c r="Z245" i="16"/>
  <c r="AC243" i="16"/>
  <c r="AA243" i="16"/>
  <c r="Z243" i="16"/>
  <c r="AB243" i="16" s="1"/>
  <c r="AC240" i="16"/>
  <c r="AA240" i="16"/>
  <c r="Z240" i="16"/>
  <c r="AC239" i="16"/>
  <c r="AA239" i="16"/>
  <c r="Z239" i="16"/>
  <c r="AB239" i="16" s="1"/>
  <c r="AC238" i="16"/>
  <c r="AA238" i="16"/>
  <c r="Z238" i="16"/>
  <c r="AB238" i="16" s="1"/>
  <c r="AC237" i="16"/>
  <c r="AA237" i="16"/>
  <c r="Z237" i="16"/>
  <c r="AB237" i="16" s="1"/>
  <c r="AC236" i="16"/>
  <c r="AA236" i="16"/>
  <c r="Z236" i="16"/>
  <c r="AC235" i="16"/>
  <c r="AA235" i="16"/>
  <c r="Z235" i="16"/>
  <c r="AC234" i="16"/>
  <c r="AA234" i="16"/>
  <c r="Z234" i="16"/>
  <c r="AC233" i="16"/>
  <c r="AA233" i="16"/>
  <c r="Z233" i="16"/>
  <c r="AB233" i="16" s="1"/>
  <c r="AC231" i="16"/>
  <c r="AA231" i="16"/>
  <c r="Z231" i="16"/>
  <c r="AC230" i="16"/>
  <c r="AA230" i="16"/>
  <c r="Z230" i="16"/>
  <c r="AB230" i="16" s="1"/>
  <c r="AC227" i="16"/>
  <c r="AA227" i="16"/>
  <c r="Z227" i="16"/>
  <c r="AB227" i="16" s="1"/>
  <c r="AC225" i="16"/>
  <c r="AA225" i="16"/>
  <c r="Z225" i="16"/>
  <c r="AD225" i="16" s="1"/>
  <c r="AC224" i="16"/>
  <c r="AA224" i="16"/>
  <c r="Z224" i="16"/>
  <c r="AC221" i="16"/>
  <c r="AA221" i="16"/>
  <c r="Z221" i="16"/>
  <c r="AC220" i="16"/>
  <c r="AA220" i="16"/>
  <c r="Z220" i="16"/>
  <c r="AC219" i="16"/>
  <c r="AA219" i="16"/>
  <c r="Z219" i="16"/>
  <c r="AB219" i="16" s="1"/>
  <c r="AC213" i="16"/>
  <c r="AA213" i="16"/>
  <c r="Z213" i="16"/>
  <c r="AC212" i="16"/>
  <c r="AA212" i="16"/>
  <c r="Z212" i="16"/>
  <c r="AB212" i="16" s="1"/>
  <c r="AC208" i="16"/>
  <c r="AA208" i="16"/>
  <c r="Z208" i="16"/>
  <c r="AB208" i="16" s="1"/>
  <c r="AC207" i="16"/>
  <c r="AA207" i="16"/>
  <c r="Z207" i="16"/>
  <c r="AB207" i="16" s="1"/>
  <c r="AC206" i="16"/>
  <c r="AA206" i="16"/>
  <c r="Z206" i="16"/>
  <c r="AC205" i="16"/>
  <c r="AA205" i="16"/>
  <c r="Z205" i="16"/>
  <c r="AC204" i="16"/>
  <c r="AA204" i="16"/>
  <c r="Z204" i="16"/>
  <c r="AC203" i="16"/>
  <c r="AA203" i="16"/>
  <c r="Z203" i="16"/>
  <c r="AB203" i="16" s="1"/>
  <c r="AC197" i="16"/>
  <c r="AA197" i="16"/>
  <c r="Z197" i="16"/>
  <c r="AC196" i="16"/>
  <c r="AA196" i="16"/>
  <c r="Z196" i="16"/>
  <c r="AB196" i="16" s="1"/>
  <c r="AC194" i="16"/>
  <c r="AA194" i="16"/>
  <c r="Z194" i="16"/>
  <c r="AB194" i="16" s="1"/>
  <c r="AC193" i="16"/>
  <c r="AA193" i="16"/>
  <c r="Z193" i="16"/>
  <c r="AB193" i="16" s="1"/>
  <c r="AC192" i="16"/>
  <c r="AA192" i="16"/>
  <c r="Z192" i="16"/>
  <c r="AC191" i="16"/>
  <c r="AA191" i="16"/>
  <c r="Z191" i="16"/>
  <c r="AC189" i="16"/>
  <c r="AA189" i="16"/>
  <c r="Z189" i="16"/>
  <c r="AC186" i="16"/>
  <c r="AA186" i="16"/>
  <c r="Z186" i="16"/>
  <c r="AB186" i="16" s="1"/>
  <c r="AC185" i="16"/>
  <c r="AA185" i="16"/>
  <c r="Z185" i="16"/>
  <c r="AC184" i="16"/>
  <c r="AA184" i="16"/>
  <c r="Z184" i="16"/>
  <c r="AB184" i="16" s="1"/>
  <c r="AC183" i="16"/>
  <c r="AA183" i="16"/>
  <c r="Z183" i="16"/>
  <c r="AB183" i="16" s="1"/>
  <c r="AC181" i="16"/>
  <c r="AA181" i="16"/>
  <c r="Z181" i="16"/>
  <c r="AB181" i="16" s="1"/>
  <c r="AC180" i="16"/>
  <c r="AA180" i="16"/>
  <c r="Z180" i="16"/>
  <c r="AC176" i="16"/>
  <c r="AA176" i="16"/>
  <c r="Z176" i="16"/>
  <c r="AC175" i="16"/>
  <c r="AA175" i="16"/>
  <c r="Z175" i="16"/>
  <c r="AC173" i="16"/>
  <c r="AA173" i="16"/>
  <c r="Z173" i="16"/>
  <c r="AB173" i="16" s="1"/>
  <c r="AC171" i="16"/>
  <c r="AA171" i="16"/>
  <c r="Z171" i="16"/>
  <c r="AC170" i="16"/>
  <c r="AA170" i="16"/>
  <c r="Z170" i="16"/>
  <c r="AD170" i="16" s="1"/>
  <c r="AC168" i="16"/>
  <c r="AA168" i="16"/>
  <c r="Z168" i="16"/>
  <c r="AB168" i="16" s="1"/>
  <c r="AC165" i="16"/>
  <c r="AA165" i="16"/>
  <c r="Z165" i="16"/>
  <c r="AB165" i="16" s="1"/>
  <c r="AC162" i="16"/>
  <c r="AA162" i="16"/>
  <c r="Z162" i="16"/>
  <c r="AC161" i="16"/>
  <c r="AA161" i="16"/>
  <c r="Z161" i="16"/>
  <c r="AC160" i="16"/>
  <c r="AA160" i="16"/>
  <c r="Z160" i="16"/>
  <c r="AC159" i="16"/>
  <c r="AA159" i="16"/>
  <c r="Z159" i="16"/>
  <c r="AB159" i="16" s="1"/>
  <c r="AC158" i="16"/>
  <c r="AA158" i="16"/>
  <c r="Z158" i="16"/>
  <c r="AC157" i="16"/>
  <c r="AA157" i="16"/>
  <c r="Z157" i="16"/>
  <c r="AD157" i="16" s="1"/>
  <c r="AC156" i="16"/>
  <c r="AA156" i="16"/>
  <c r="Z156" i="16"/>
  <c r="AC155" i="16"/>
  <c r="AA155" i="16"/>
  <c r="Z155" i="16"/>
  <c r="AC154" i="16"/>
  <c r="AA154" i="16"/>
  <c r="Z154" i="16"/>
  <c r="AC153" i="16"/>
  <c r="AA153" i="16"/>
  <c r="Z153" i="16"/>
  <c r="AC152" i="16"/>
  <c r="AA152" i="16"/>
  <c r="Z152" i="16"/>
  <c r="AC150" i="16"/>
  <c r="AA150" i="16"/>
  <c r="Z150" i="16"/>
  <c r="AB150" i="16" s="1"/>
  <c r="AC149" i="16"/>
  <c r="AA149" i="16"/>
  <c r="Z149" i="16"/>
  <c r="AC148" i="16"/>
  <c r="AA148" i="16"/>
  <c r="Z148" i="16"/>
  <c r="AB148" i="16" s="1"/>
  <c r="AC147" i="16"/>
  <c r="AA147" i="16"/>
  <c r="Z147" i="16"/>
  <c r="AC146" i="16"/>
  <c r="AA146" i="16"/>
  <c r="Z146" i="16"/>
  <c r="AC144" i="16"/>
  <c r="AA144" i="16"/>
  <c r="Z144" i="16"/>
  <c r="AD144" i="16" s="1"/>
  <c r="AC143" i="16"/>
  <c r="AA143" i="16"/>
  <c r="Z143" i="16"/>
  <c r="AC142" i="16"/>
  <c r="AA142" i="16"/>
  <c r="Z142" i="16"/>
  <c r="AC141" i="16"/>
  <c r="AA141" i="16"/>
  <c r="Z141" i="16"/>
  <c r="AB141" i="16" s="1"/>
  <c r="AC140" i="16"/>
  <c r="AA140" i="16"/>
  <c r="Z140" i="16"/>
  <c r="AC139" i="16"/>
  <c r="AA139" i="16"/>
  <c r="Z139" i="16"/>
  <c r="AB139" i="16" s="1"/>
  <c r="AC138" i="16"/>
  <c r="AA138" i="16"/>
  <c r="Z138" i="16"/>
  <c r="AD138" i="16" s="1"/>
  <c r="AC137" i="16"/>
  <c r="AA137" i="16"/>
  <c r="Z137" i="16"/>
  <c r="AB137" i="16" s="1"/>
  <c r="AC135" i="16"/>
  <c r="AA135" i="16"/>
  <c r="Z135" i="16"/>
  <c r="AC134" i="16"/>
  <c r="AA134" i="16"/>
  <c r="Z134" i="16"/>
  <c r="AC132" i="16"/>
  <c r="AA132" i="16"/>
  <c r="Z132" i="16"/>
  <c r="AC130" i="16"/>
  <c r="AA130" i="16"/>
  <c r="Z130" i="16"/>
  <c r="AB130" i="16" s="1"/>
  <c r="AC127" i="16"/>
  <c r="AA127" i="16"/>
  <c r="Z127" i="16"/>
  <c r="AC126" i="16"/>
  <c r="AA126" i="16"/>
  <c r="Z126" i="16"/>
  <c r="AD126" i="16" s="1"/>
  <c r="AC125" i="16"/>
  <c r="AA125" i="16"/>
  <c r="Z125" i="16"/>
  <c r="AC124" i="16"/>
  <c r="AA124" i="16"/>
  <c r="Z124" i="16"/>
  <c r="AD124" i="16" s="1"/>
  <c r="AC122" i="16"/>
  <c r="AA122" i="16"/>
  <c r="Z122" i="16"/>
  <c r="AC118" i="16"/>
  <c r="AA118" i="16"/>
  <c r="Z118" i="16"/>
  <c r="AC117" i="16"/>
  <c r="AA117" i="16"/>
  <c r="Z117" i="16"/>
  <c r="AC116" i="16"/>
  <c r="AA116" i="16"/>
  <c r="Z116" i="16"/>
  <c r="AB116" i="16" s="1"/>
  <c r="AC115" i="16"/>
  <c r="AA115" i="16"/>
  <c r="Z115" i="16"/>
  <c r="AC114" i="16"/>
  <c r="AA114" i="16"/>
  <c r="Z114" i="16"/>
  <c r="AB114" i="16" s="1"/>
  <c r="AC113" i="16"/>
  <c r="AA113" i="16"/>
  <c r="Z113" i="16"/>
  <c r="AB113" i="16" s="1"/>
  <c r="AC112" i="16"/>
  <c r="AA112" i="16"/>
  <c r="Z112" i="16"/>
  <c r="AB112" i="16" s="1"/>
  <c r="AC111" i="16"/>
  <c r="AA111" i="16"/>
  <c r="Z111" i="16"/>
  <c r="AC110" i="16"/>
  <c r="AA110" i="16"/>
  <c r="Z110" i="16"/>
  <c r="AC109" i="16"/>
  <c r="AA109" i="16"/>
  <c r="Z109" i="16"/>
  <c r="AC108" i="16"/>
  <c r="AA108" i="16"/>
  <c r="Z108" i="16"/>
  <c r="AB108" i="16" s="1"/>
  <c r="AC107" i="16"/>
  <c r="AA107" i="16"/>
  <c r="Z107" i="16"/>
  <c r="AC106" i="16"/>
  <c r="AA106" i="16"/>
  <c r="Z106" i="16"/>
  <c r="AB106" i="16" s="1"/>
  <c r="AC105" i="16"/>
  <c r="AA105" i="16"/>
  <c r="Z105" i="16"/>
  <c r="AB105" i="16" s="1"/>
  <c r="AC104" i="16"/>
  <c r="AA104" i="16"/>
  <c r="Z104" i="16"/>
  <c r="AB104" i="16" s="1"/>
  <c r="AC103" i="16"/>
  <c r="AA103" i="16"/>
  <c r="Z103" i="16"/>
  <c r="AC102" i="16"/>
  <c r="AA102" i="16"/>
  <c r="Z102" i="16"/>
  <c r="AC101" i="16"/>
  <c r="AA101" i="16"/>
  <c r="Z101" i="16"/>
  <c r="AC97" i="16"/>
  <c r="AA97" i="16"/>
  <c r="Z97" i="16"/>
  <c r="AB97" i="16" s="1"/>
  <c r="AC95" i="16"/>
  <c r="AA95" i="16"/>
  <c r="Z95" i="16"/>
  <c r="AC93" i="16"/>
  <c r="AA93" i="16"/>
  <c r="Z93" i="16"/>
  <c r="AB93" i="16" s="1"/>
  <c r="AC83" i="16"/>
  <c r="AA83" i="16"/>
  <c r="Z83" i="16"/>
  <c r="AB83" i="16" s="1"/>
  <c r="AC81" i="16"/>
  <c r="AA81" i="16"/>
  <c r="Z81" i="16"/>
  <c r="AC79" i="16"/>
  <c r="AA79" i="16"/>
  <c r="Z79" i="16"/>
  <c r="AC76" i="16"/>
  <c r="AA76" i="16"/>
  <c r="Z76" i="16"/>
  <c r="AC75" i="16"/>
  <c r="AA75" i="16"/>
  <c r="Z75" i="16"/>
  <c r="AC74" i="16"/>
  <c r="AA74" i="16"/>
  <c r="Z74" i="16"/>
  <c r="AB74" i="16" s="1"/>
  <c r="AC73" i="16"/>
  <c r="AA73" i="16"/>
  <c r="Z73" i="16"/>
  <c r="AC72" i="16"/>
  <c r="AA72" i="16"/>
  <c r="Z72" i="16"/>
  <c r="AB72" i="16" s="1"/>
  <c r="AC71" i="16"/>
  <c r="AA71" i="16"/>
  <c r="Z71" i="16"/>
  <c r="AB71" i="16" s="1"/>
  <c r="AC70" i="16"/>
  <c r="AA70" i="16"/>
  <c r="Z70" i="16"/>
  <c r="AC69" i="16"/>
  <c r="AA69" i="16"/>
  <c r="Z69" i="16"/>
  <c r="AC68" i="16"/>
  <c r="AA68" i="16"/>
  <c r="Z68" i="16"/>
  <c r="AC66" i="16"/>
  <c r="AA66" i="16"/>
  <c r="Z66" i="16"/>
  <c r="AC65" i="16"/>
  <c r="AA65" i="16"/>
  <c r="Z65" i="16"/>
  <c r="AB65" i="16" s="1"/>
  <c r="AC62" i="16"/>
  <c r="AA62" i="16"/>
  <c r="Z62" i="16"/>
  <c r="AC61" i="16"/>
  <c r="AA61" i="16"/>
  <c r="Z61" i="16"/>
  <c r="AD61" i="16" s="1"/>
  <c r="AC60" i="16"/>
  <c r="AA60" i="16"/>
  <c r="Z60" i="16"/>
  <c r="AB60" i="16" s="1"/>
  <c r="AC58" i="16"/>
  <c r="AA58" i="16"/>
  <c r="Z58" i="16"/>
  <c r="AC56" i="16"/>
  <c r="AA56" i="16"/>
  <c r="Z56" i="16"/>
  <c r="AC55" i="16"/>
  <c r="AA55" i="16"/>
  <c r="Z55" i="16"/>
  <c r="AC54" i="16"/>
  <c r="AA54" i="16"/>
  <c r="Z54" i="16"/>
  <c r="AC53" i="16"/>
  <c r="AA53" i="16"/>
  <c r="Z53" i="16"/>
  <c r="AB53" i="16" s="1"/>
  <c r="AC52" i="16"/>
  <c r="AA52" i="16"/>
  <c r="Z52" i="16"/>
  <c r="AC48" i="16"/>
  <c r="AA48" i="16"/>
  <c r="Z48" i="16"/>
  <c r="AB48" i="16" s="1"/>
  <c r="AC47" i="16"/>
  <c r="AA47" i="16"/>
  <c r="Z47" i="16"/>
  <c r="AB47" i="16" s="1"/>
  <c r="AC46" i="16"/>
  <c r="AA46" i="16"/>
  <c r="Z46" i="16"/>
  <c r="AC45" i="16"/>
  <c r="AA45" i="16"/>
  <c r="Z45" i="16"/>
  <c r="AC44" i="16"/>
  <c r="AA44" i="16"/>
  <c r="Z44" i="16"/>
  <c r="AC41" i="16"/>
  <c r="AA41" i="16"/>
  <c r="Z41" i="16"/>
  <c r="AC40" i="16"/>
  <c r="AA40" i="16"/>
  <c r="Z40" i="16"/>
  <c r="AB40" i="16" s="1"/>
  <c r="AC39" i="16"/>
  <c r="AA39" i="16"/>
  <c r="Z39" i="16"/>
  <c r="AC38" i="16"/>
  <c r="AA38" i="16"/>
  <c r="Z38" i="16"/>
  <c r="AC36" i="16"/>
  <c r="AA36" i="16"/>
  <c r="Z36" i="16"/>
  <c r="AB36" i="16" s="1"/>
  <c r="AC35" i="16"/>
  <c r="AA35" i="16"/>
  <c r="Z35" i="16"/>
  <c r="AC34" i="16"/>
  <c r="AA34" i="16"/>
  <c r="Z34" i="16"/>
  <c r="AD34" i="16" s="1"/>
  <c r="AC33" i="16"/>
  <c r="AA33" i="16"/>
  <c r="Z33" i="16"/>
  <c r="AC29" i="16"/>
  <c r="AA29" i="16"/>
  <c r="Z29" i="16"/>
  <c r="AC28" i="16"/>
  <c r="AA28" i="16"/>
  <c r="Z28" i="16"/>
  <c r="AC27" i="16"/>
  <c r="AA27" i="16"/>
  <c r="Z27" i="16"/>
  <c r="AC24" i="16"/>
  <c r="AA24" i="16"/>
  <c r="Z24" i="16"/>
  <c r="AC23" i="16"/>
  <c r="AA23" i="16"/>
  <c r="Z23" i="16"/>
  <c r="AB23" i="16" s="1"/>
  <c r="AC22" i="16"/>
  <c r="AA22" i="16"/>
  <c r="Z22" i="16"/>
  <c r="AC20" i="16"/>
  <c r="AA20" i="16"/>
  <c r="Z20" i="16"/>
  <c r="AC19" i="16"/>
  <c r="AA19" i="16"/>
  <c r="Z19" i="16"/>
  <c r="AC18" i="16"/>
  <c r="AA18" i="16"/>
  <c r="Z18" i="16"/>
  <c r="AC17" i="16"/>
  <c r="AA17" i="16"/>
  <c r="Z17" i="16"/>
  <c r="AC16" i="16"/>
  <c r="AA16" i="16"/>
  <c r="Z16" i="16"/>
  <c r="AC13" i="16"/>
  <c r="AA13" i="16"/>
  <c r="Z13" i="16"/>
  <c r="AC12" i="16"/>
  <c r="AA12" i="16"/>
  <c r="Z12" i="16"/>
  <c r="AC11" i="16"/>
  <c r="AA11" i="16"/>
  <c r="Z11" i="16"/>
  <c r="AC10" i="16"/>
  <c r="AA10" i="16"/>
  <c r="Z10" i="16"/>
  <c r="AC9" i="16"/>
  <c r="AA9" i="16"/>
  <c r="Z9" i="16"/>
  <c r="AD9" i="16" s="1"/>
  <c r="V302" i="16"/>
  <c r="S302" i="16"/>
  <c r="W302" i="16" s="1"/>
  <c r="V301" i="16"/>
  <c r="S301" i="16"/>
  <c r="V299" i="16"/>
  <c r="S299" i="16"/>
  <c r="W299" i="16" s="1"/>
  <c r="V297" i="16"/>
  <c r="S297" i="16"/>
  <c r="V294" i="16"/>
  <c r="S294" i="16"/>
  <c r="W294" i="16" s="1"/>
  <c r="V292" i="16"/>
  <c r="S292" i="16"/>
  <c r="V288" i="16"/>
  <c r="S288" i="16"/>
  <c r="W288" i="16" s="1"/>
  <c r="V287" i="16"/>
  <c r="S287" i="16"/>
  <c r="V284" i="16"/>
  <c r="S284" i="16"/>
  <c r="W284" i="16" s="1"/>
  <c r="V283" i="16"/>
  <c r="S283" i="16"/>
  <c r="W283" i="16" s="1"/>
  <c r="V281" i="16"/>
  <c r="S281" i="16"/>
  <c r="W281" i="16" s="1"/>
  <c r="V280" i="16"/>
  <c r="S280" i="16"/>
  <c r="V277" i="16"/>
  <c r="S277" i="16"/>
  <c r="W277" i="16" s="1"/>
  <c r="V276" i="16"/>
  <c r="S276" i="16"/>
  <c r="W276" i="16" s="1"/>
  <c r="V275" i="16"/>
  <c r="S275" i="16"/>
  <c r="W275" i="16" s="1"/>
  <c r="V274" i="16"/>
  <c r="S274" i="16"/>
  <c r="V273" i="16"/>
  <c r="S273" i="16"/>
  <c r="W273" i="16" s="1"/>
  <c r="V272" i="16"/>
  <c r="S272" i="16"/>
  <c r="W272" i="16" s="1"/>
  <c r="V266" i="16"/>
  <c r="S266" i="16"/>
  <c r="W266" i="16" s="1"/>
  <c r="V264" i="16"/>
  <c r="S264" i="16"/>
  <c r="V263" i="16"/>
  <c r="S263" i="16"/>
  <c r="W263" i="16" s="1"/>
  <c r="V262" i="16"/>
  <c r="S262" i="16"/>
  <c r="W262" i="16" s="1"/>
  <c r="V261" i="16"/>
  <c r="S261" i="16"/>
  <c r="W261" i="16" s="1"/>
  <c r="V260" i="16"/>
  <c r="S260" i="16"/>
  <c r="V259" i="16"/>
  <c r="S259" i="16"/>
  <c r="W259" i="16" s="1"/>
  <c r="V258" i="16"/>
  <c r="S258" i="16"/>
  <c r="W258" i="16" s="1"/>
  <c r="V255" i="16"/>
  <c r="S255" i="16"/>
  <c r="V254" i="16"/>
  <c r="S254" i="16"/>
  <c r="V253" i="16"/>
  <c r="S253" i="16"/>
  <c r="W253" i="16" s="1"/>
  <c r="V252" i="16"/>
  <c r="S252" i="16"/>
  <c r="W252" i="16" s="1"/>
  <c r="V250" i="16"/>
  <c r="S250" i="16"/>
  <c r="W250" i="16" s="1"/>
  <c r="V248" i="16"/>
  <c r="S248" i="16"/>
  <c r="V245" i="16"/>
  <c r="S245" i="16"/>
  <c r="W245" i="16" s="1"/>
  <c r="V243" i="16"/>
  <c r="S243" i="16"/>
  <c r="V240" i="16"/>
  <c r="S240" i="16"/>
  <c r="W240" i="16" s="1"/>
  <c r="V239" i="16"/>
  <c r="S239" i="16"/>
  <c r="V238" i="16"/>
  <c r="S238" i="16"/>
  <c r="W238" i="16" s="1"/>
  <c r="V237" i="16"/>
  <c r="S237" i="16"/>
  <c r="V236" i="16"/>
  <c r="S236" i="16"/>
  <c r="W236" i="16" s="1"/>
  <c r="V235" i="16"/>
  <c r="S235" i="16"/>
  <c r="V234" i="16"/>
  <c r="S234" i="16"/>
  <c r="W234" i="16" s="1"/>
  <c r="V233" i="16"/>
  <c r="S233" i="16"/>
  <c r="W233" i="16" s="1"/>
  <c r="V231" i="16"/>
  <c r="S231" i="16"/>
  <c r="W231" i="16" s="1"/>
  <c r="V230" i="16"/>
  <c r="S230" i="16"/>
  <c r="V227" i="16"/>
  <c r="S227" i="16"/>
  <c r="W227" i="16" s="1"/>
  <c r="V225" i="16"/>
  <c r="S225" i="16"/>
  <c r="W225" i="16" s="1"/>
  <c r="V224" i="16"/>
  <c r="S224" i="16"/>
  <c r="W224" i="16" s="1"/>
  <c r="V221" i="16"/>
  <c r="S221" i="16"/>
  <c r="V220" i="16"/>
  <c r="S220" i="16"/>
  <c r="W220" i="16" s="1"/>
  <c r="V219" i="16"/>
  <c r="S219" i="16"/>
  <c r="W219" i="16" s="1"/>
  <c r="V213" i="16"/>
  <c r="S213" i="16"/>
  <c r="W213" i="16" s="1"/>
  <c r="V212" i="16"/>
  <c r="S212" i="16"/>
  <c r="V208" i="16"/>
  <c r="S208" i="16"/>
  <c r="W208" i="16" s="1"/>
  <c r="V207" i="16"/>
  <c r="S207" i="16"/>
  <c r="W207" i="16" s="1"/>
  <c r="V206" i="16"/>
  <c r="S206" i="16"/>
  <c r="W206" i="16" s="1"/>
  <c r="V205" i="16"/>
  <c r="S205" i="16"/>
  <c r="V204" i="16"/>
  <c r="S204" i="16"/>
  <c r="W204" i="16" s="1"/>
  <c r="V203" i="16"/>
  <c r="S203" i="16"/>
  <c r="V197" i="16"/>
  <c r="S197" i="16"/>
  <c r="V196" i="16"/>
  <c r="S196" i="16"/>
  <c r="V194" i="16"/>
  <c r="S194" i="16"/>
  <c r="W194" i="16" s="1"/>
  <c r="V193" i="16"/>
  <c r="S193" i="16"/>
  <c r="W193" i="16" s="1"/>
  <c r="V192" i="16"/>
  <c r="S192" i="16"/>
  <c r="W192" i="16" s="1"/>
  <c r="V191" i="16"/>
  <c r="S191" i="16"/>
  <c r="V189" i="16"/>
  <c r="S189" i="16"/>
  <c r="W189" i="16" s="1"/>
  <c r="V186" i="16"/>
  <c r="S186" i="16"/>
  <c r="W186" i="16" s="1"/>
  <c r="V185" i="16"/>
  <c r="S185" i="16"/>
  <c r="W185" i="16" s="1"/>
  <c r="V184" i="16"/>
  <c r="S184" i="16"/>
  <c r="V183" i="16"/>
  <c r="S183" i="16"/>
  <c r="W183" i="16" s="1"/>
  <c r="V181" i="16"/>
  <c r="S181" i="16"/>
  <c r="V180" i="16"/>
  <c r="S180" i="16"/>
  <c r="W180" i="16" s="1"/>
  <c r="V176" i="16"/>
  <c r="S176" i="16"/>
  <c r="V175" i="16"/>
  <c r="S175" i="16"/>
  <c r="W175" i="16" s="1"/>
  <c r="V173" i="16"/>
  <c r="S173" i="16"/>
  <c r="W173" i="16" s="1"/>
  <c r="V171" i="16"/>
  <c r="S171" i="16"/>
  <c r="W171" i="16" s="1"/>
  <c r="V170" i="16"/>
  <c r="S170" i="16"/>
  <c r="V168" i="16"/>
  <c r="S168" i="16"/>
  <c r="W168" i="16" s="1"/>
  <c r="V165" i="16"/>
  <c r="S165" i="16"/>
  <c r="W165" i="16" s="1"/>
  <c r="V162" i="16"/>
  <c r="S162" i="16"/>
  <c r="W162" i="16" s="1"/>
  <c r="V161" i="16"/>
  <c r="S161" i="16"/>
  <c r="V160" i="16"/>
  <c r="S160" i="16"/>
  <c r="W160" i="16" s="1"/>
  <c r="V159" i="16"/>
  <c r="S159" i="16"/>
  <c r="W159" i="16" s="1"/>
  <c r="V158" i="16"/>
  <c r="S158" i="16"/>
  <c r="W158" i="16" s="1"/>
  <c r="V157" i="16"/>
  <c r="S157" i="16"/>
  <c r="V156" i="16"/>
  <c r="S156" i="16"/>
  <c r="W156" i="16" s="1"/>
  <c r="V155" i="16"/>
  <c r="S155" i="16"/>
  <c r="W155" i="16" s="1"/>
  <c r="V154" i="16"/>
  <c r="S154" i="16"/>
  <c r="W154" i="16" s="1"/>
  <c r="V153" i="16"/>
  <c r="S153" i="16"/>
  <c r="V152" i="16"/>
  <c r="S152" i="16"/>
  <c r="W152" i="16" s="1"/>
  <c r="V150" i="16"/>
  <c r="S150" i="16"/>
  <c r="W150" i="16" s="1"/>
  <c r="V149" i="16"/>
  <c r="S149" i="16"/>
  <c r="V148" i="16"/>
  <c r="S148" i="16"/>
  <c r="V147" i="16"/>
  <c r="S147" i="16"/>
  <c r="W147" i="16" s="1"/>
  <c r="V146" i="16"/>
  <c r="S146" i="16"/>
  <c r="W146" i="16" s="1"/>
  <c r="V144" i="16"/>
  <c r="S144" i="16"/>
  <c r="W144" i="16" s="1"/>
  <c r="V143" i="16"/>
  <c r="S143" i="16"/>
  <c r="V142" i="16"/>
  <c r="S142" i="16"/>
  <c r="W142" i="16" s="1"/>
  <c r="V141" i="16"/>
  <c r="S141" i="16"/>
  <c r="W141" i="16" s="1"/>
  <c r="V140" i="16"/>
  <c r="S140" i="16"/>
  <c r="W140" i="16" s="1"/>
  <c r="V139" i="16"/>
  <c r="S139" i="16"/>
  <c r="V138" i="16"/>
  <c r="S138" i="16"/>
  <c r="W138" i="16" s="1"/>
  <c r="V137" i="16"/>
  <c r="S137" i="16"/>
  <c r="V135" i="16"/>
  <c r="S135" i="16"/>
  <c r="W135" i="16" s="1"/>
  <c r="V134" i="16"/>
  <c r="S134" i="16"/>
  <c r="V132" i="16"/>
  <c r="S132" i="16"/>
  <c r="W132" i="16" s="1"/>
  <c r="V130" i="16"/>
  <c r="S130" i="16"/>
  <c r="W130" i="16" s="1"/>
  <c r="V127" i="16"/>
  <c r="S127" i="16"/>
  <c r="W127" i="16" s="1"/>
  <c r="V126" i="16"/>
  <c r="S126" i="16"/>
  <c r="V125" i="16"/>
  <c r="S125" i="16"/>
  <c r="W125" i="16" s="1"/>
  <c r="V124" i="16"/>
  <c r="S124" i="16"/>
  <c r="W124" i="16" s="1"/>
  <c r="V122" i="16"/>
  <c r="S122" i="16"/>
  <c r="W122" i="16" s="1"/>
  <c r="V118" i="16"/>
  <c r="S118" i="16"/>
  <c r="V117" i="16"/>
  <c r="S117" i="16"/>
  <c r="W117" i="16" s="1"/>
  <c r="V116" i="16"/>
  <c r="S116" i="16"/>
  <c r="W116" i="16" s="1"/>
  <c r="V115" i="16"/>
  <c r="S115" i="16"/>
  <c r="W115" i="16" s="1"/>
  <c r="V114" i="16"/>
  <c r="S114" i="16"/>
  <c r="V113" i="16"/>
  <c r="S113" i="16"/>
  <c r="W113" i="16" s="1"/>
  <c r="V112" i="16"/>
  <c r="S112" i="16"/>
  <c r="W112" i="16" s="1"/>
  <c r="V111" i="16"/>
  <c r="S111" i="16"/>
  <c r="W111" i="16" s="1"/>
  <c r="V110" i="16"/>
  <c r="S110" i="16"/>
  <c r="V109" i="16"/>
  <c r="S109" i="16"/>
  <c r="W109" i="16" s="1"/>
  <c r="V108" i="16"/>
  <c r="S108" i="16"/>
  <c r="V107" i="16"/>
  <c r="S107" i="16"/>
  <c r="V106" i="16"/>
  <c r="S106" i="16"/>
  <c r="V105" i="16"/>
  <c r="S105" i="16"/>
  <c r="V104" i="16"/>
  <c r="S104" i="16"/>
  <c r="V103" i="16"/>
  <c r="S103" i="16"/>
  <c r="V102" i="16"/>
  <c r="S102" i="16"/>
  <c r="V101" i="16"/>
  <c r="S101" i="16"/>
  <c r="V97" i="16"/>
  <c r="S97" i="16"/>
  <c r="V95" i="16"/>
  <c r="S95" i="16"/>
  <c r="V93" i="16"/>
  <c r="S93" i="16"/>
  <c r="V83" i="16"/>
  <c r="S83" i="16"/>
  <c r="V81" i="16"/>
  <c r="S81" i="16"/>
  <c r="V79" i="16"/>
  <c r="S79" i="16"/>
  <c r="V76" i="16"/>
  <c r="S76" i="16"/>
  <c r="V75" i="16"/>
  <c r="S75" i="16"/>
  <c r="V74" i="16"/>
  <c r="S74" i="16"/>
  <c r="V73" i="16"/>
  <c r="S73" i="16"/>
  <c r="V72" i="16"/>
  <c r="S72" i="16"/>
  <c r="V71" i="16"/>
  <c r="S71" i="16"/>
  <c r="W71" i="16" s="1"/>
  <c r="V70" i="16"/>
  <c r="S70" i="16"/>
  <c r="V69" i="16"/>
  <c r="S69" i="16"/>
  <c r="V68" i="16"/>
  <c r="S68" i="16"/>
  <c r="V66" i="16"/>
  <c r="S66" i="16"/>
  <c r="W66" i="16" s="1"/>
  <c r="V65" i="16"/>
  <c r="S65" i="16"/>
  <c r="V62" i="16"/>
  <c r="S62" i="16"/>
  <c r="W62" i="16" s="1"/>
  <c r="V61" i="16"/>
  <c r="S61" i="16"/>
  <c r="V60" i="16"/>
  <c r="S60" i="16"/>
  <c r="W60" i="16" s="1"/>
  <c r="V58" i="16"/>
  <c r="S58" i="16"/>
  <c r="V56" i="16"/>
  <c r="S56" i="16"/>
  <c r="W56" i="16" s="1"/>
  <c r="V55" i="16"/>
  <c r="S55" i="16"/>
  <c r="V54" i="16"/>
  <c r="S54" i="16"/>
  <c r="V53" i="16"/>
  <c r="S53" i="16"/>
  <c r="V52" i="16"/>
  <c r="S52" i="16"/>
  <c r="W52" i="16" s="1"/>
  <c r="V48" i="16"/>
  <c r="S48" i="16"/>
  <c r="V47" i="16"/>
  <c r="S47" i="16"/>
  <c r="W47" i="16" s="1"/>
  <c r="V46" i="16"/>
  <c r="S46" i="16"/>
  <c r="W46" i="16" s="1"/>
  <c r="V45" i="16"/>
  <c r="S45" i="16"/>
  <c r="W45" i="16" s="1"/>
  <c r="V44" i="16"/>
  <c r="S44" i="16"/>
  <c r="V41" i="16"/>
  <c r="S41" i="16"/>
  <c r="V40" i="16"/>
  <c r="S40" i="16"/>
  <c r="V39" i="16"/>
  <c r="S39" i="16"/>
  <c r="W39" i="16" s="1"/>
  <c r="V38" i="16"/>
  <c r="S38" i="16"/>
  <c r="V36" i="16"/>
  <c r="S36" i="16"/>
  <c r="W36" i="16" s="1"/>
  <c r="V35" i="16"/>
  <c r="S35" i="16"/>
  <c r="W35" i="16" s="1"/>
  <c r="V34" i="16"/>
  <c r="S34" i="16"/>
  <c r="W34" i="16" s="1"/>
  <c r="V33" i="16"/>
  <c r="S33" i="16"/>
  <c r="V29" i="16"/>
  <c r="S29" i="16"/>
  <c r="W29" i="16" s="1"/>
  <c r="V28" i="16"/>
  <c r="S28" i="16"/>
  <c r="V27" i="16"/>
  <c r="S27" i="16"/>
  <c r="W27" i="16" s="1"/>
  <c r="V24" i="16"/>
  <c r="S24" i="16"/>
  <c r="V23" i="16"/>
  <c r="S23" i="16"/>
  <c r="W23" i="16" s="1"/>
  <c r="V22" i="16"/>
  <c r="S22" i="16"/>
  <c r="V20" i="16"/>
  <c r="S20" i="16"/>
  <c r="V19" i="16"/>
  <c r="S19" i="16"/>
  <c r="V18" i="16"/>
  <c r="S18" i="16"/>
  <c r="W18" i="16" s="1"/>
  <c r="V17" i="16"/>
  <c r="S17" i="16"/>
  <c r="V16" i="16"/>
  <c r="S16" i="16"/>
  <c r="W16" i="16" s="1"/>
  <c r="V13" i="16"/>
  <c r="S13" i="16"/>
  <c r="V12" i="16"/>
  <c r="S12" i="16"/>
  <c r="W12" i="16" s="1"/>
  <c r="V11" i="16"/>
  <c r="S11" i="16"/>
  <c r="W11" i="16" s="1"/>
  <c r="V10" i="16"/>
  <c r="S10" i="16"/>
  <c r="W10" i="16" s="1"/>
  <c r="V9" i="16"/>
  <c r="S9" i="16"/>
  <c r="AC214" i="16"/>
  <c r="AA214" i="16"/>
  <c r="Z214" i="16"/>
  <c r="AC98" i="16"/>
  <c r="AA98" i="16"/>
  <c r="Z98" i="16"/>
  <c r="AC94" i="16"/>
  <c r="AA94" i="16"/>
  <c r="Z94" i="16"/>
  <c r="V214" i="16"/>
  <c r="T214" i="16"/>
  <c r="V98" i="16"/>
  <c r="T98" i="16"/>
  <c r="V94" i="16"/>
  <c r="T94" i="16"/>
  <c r="S214" i="16"/>
  <c r="S98" i="16"/>
  <c r="S94" i="16"/>
  <c r="W94" i="16" s="1"/>
  <c r="O214" i="16"/>
  <c r="L214" i="16"/>
  <c r="P214" i="16" s="1"/>
  <c r="O98" i="16"/>
  <c r="L98" i="16"/>
  <c r="O94" i="16"/>
  <c r="M94" i="16"/>
  <c r="L94" i="16"/>
  <c r="K18" i="25" l="1"/>
  <c r="M18" i="25" s="1"/>
  <c r="M20" i="25" s="1"/>
  <c r="M22" i="25" s="1"/>
  <c r="K10" i="25"/>
  <c r="M10" i="25" s="1"/>
  <c r="M12" i="25" s="1"/>
  <c r="AB56" i="16"/>
  <c r="AB69" i="16"/>
  <c r="AB122" i="16"/>
  <c r="AB135" i="16"/>
  <c r="AB154" i="16"/>
  <c r="AB180" i="16"/>
  <c r="AB192" i="16"/>
  <c r="AD250" i="16"/>
  <c r="AD261" i="16"/>
  <c r="AB288" i="16"/>
  <c r="AB18" i="16"/>
  <c r="AB29" i="16"/>
  <c r="AB41" i="16"/>
  <c r="P94" i="16"/>
  <c r="AD213" i="16"/>
  <c r="AD231" i="16"/>
  <c r="AD266" i="16"/>
  <c r="W9" i="16"/>
  <c r="W13" i="16"/>
  <c r="W19" i="16"/>
  <c r="W24" i="16"/>
  <c r="W33" i="16"/>
  <c r="W38" i="16"/>
  <c r="W48" i="16"/>
  <c r="W68" i="16"/>
  <c r="W76" i="16"/>
  <c r="W93" i="16"/>
  <c r="W102" i="16"/>
  <c r="W106" i="16"/>
  <c r="W196" i="16"/>
  <c r="W205" i="16"/>
  <c r="W212" i="16"/>
  <c r="W221" i="16"/>
  <c r="W230" i="16"/>
  <c r="W235" i="16"/>
  <c r="W239" i="16"/>
  <c r="W248" i="16"/>
  <c r="W254" i="16"/>
  <c r="W260" i="16"/>
  <c r="W264" i="16"/>
  <c r="W274" i="16"/>
  <c r="W280" i="16"/>
  <c r="W287" i="16"/>
  <c r="W297" i="16"/>
  <c r="AB19" i="16"/>
  <c r="AB33" i="16"/>
  <c r="AD32" i="16"/>
  <c r="AD67" i="16"/>
  <c r="AD87" i="16"/>
  <c r="AD91" i="16"/>
  <c r="AD119" i="16"/>
  <c r="AD128" i="16"/>
  <c r="AD136" i="16"/>
  <c r="AD164" i="16"/>
  <c r="AD172" i="16"/>
  <c r="AD179" i="16"/>
  <c r="AD190" i="16"/>
  <c r="AD200" i="16"/>
  <c r="AD210" i="16"/>
  <c r="AD217" i="16"/>
  <c r="AD226" i="16"/>
  <c r="AD241" i="16"/>
  <c r="AD247" i="16"/>
  <c r="AD257" i="16"/>
  <c r="AD269" i="16"/>
  <c r="AD279" i="16"/>
  <c r="AD289" i="16"/>
  <c r="AD303" i="16"/>
  <c r="AD8" i="16"/>
  <c r="AD129" i="16"/>
  <c r="AD295" i="16"/>
  <c r="AD296" i="16"/>
  <c r="AD25" i="16"/>
  <c r="AD82" i="16"/>
  <c r="AD92" i="16"/>
  <c r="AD267" i="16"/>
  <c r="AD131" i="16"/>
  <c r="AD216" i="16"/>
  <c r="AD278" i="16"/>
  <c r="AD244" i="16"/>
  <c r="AD298" i="16"/>
  <c r="AD84" i="16"/>
  <c r="AD51" i="16"/>
  <c r="AD99" i="16"/>
  <c r="AD199" i="16"/>
  <c r="AD26" i="16"/>
  <c r="AD57" i="16"/>
  <c r="AD166" i="16"/>
  <c r="AD182" i="16"/>
  <c r="AD201" i="16"/>
  <c r="AD218" i="16"/>
  <c r="AD242" i="16"/>
  <c r="AD196" i="16"/>
  <c r="AE196" i="16" s="1"/>
  <c r="AD29" i="16"/>
  <c r="AE29" i="16" s="1"/>
  <c r="AD65" i="16"/>
  <c r="AE65" i="16" s="1"/>
  <c r="AD74" i="16"/>
  <c r="AE74" i="16" s="1"/>
  <c r="AB9" i="16"/>
  <c r="AE9" i="16" s="1"/>
  <c r="AB61" i="16"/>
  <c r="AE61" i="16" s="1"/>
  <c r="AD69" i="16"/>
  <c r="AE69" i="16" s="1"/>
  <c r="AD130" i="16"/>
  <c r="AE130" i="16" s="1"/>
  <c r="AD72" i="16"/>
  <c r="AE72" i="16" s="1"/>
  <c r="AD111" i="16"/>
  <c r="AD183" i="16"/>
  <c r="AE183" i="16" s="1"/>
  <c r="AD19" i="16"/>
  <c r="AE19" i="16" s="1"/>
  <c r="AB157" i="16"/>
  <c r="AE157" i="16" s="1"/>
  <c r="AB206" i="16"/>
  <c r="AB236" i="16"/>
  <c r="AD236" i="16"/>
  <c r="AD10" i="16"/>
  <c r="AB45" i="16"/>
  <c r="AB79" i="16"/>
  <c r="AB103" i="16"/>
  <c r="AD224" i="16"/>
  <c r="AB44" i="16"/>
  <c r="AD230" i="16"/>
  <c r="AE230" i="16" s="1"/>
  <c r="AD258" i="16"/>
  <c r="AE258" i="16" s="1"/>
  <c r="AD263" i="16"/>
  <c r="AE263" i="16" s="1"/>
  <c r="AD141" i="16"/>
  <c r="AE141" i="16" s="1"/>
  <c r="AB225" i="16"/>
  <c r="AE225" i="16" s="1"/>
  <c r="AB20" i="16"/>
  <c r="AD28" i="16"/>
  <c r="AB144" i="16"/>
  <c r="AE144" i="16" s="1"/>
  <c r="AD147" i="16"/>
  <c r="AD194" i="16"/>
  <c r="AE194" i="16" s="1"/>
  <c r="AD283" i="16"/>
  <c r="AE283" i="16" s="1"/>
  <c r="AD275" i="16"/>
  <c r="AB38" i="16"/>
  <c r="AD53" i="16"/>
  <c r="AE53" i="16" s="1"/>
  <c r="AD206" i="16"/>
  <c r="AD219" i="16"/>
  <c r="AE219" i="16" s="1"/>
  <c r="AB224" i="16"/>
  <c r="AD227" i="16"/>
  <c r="AE227" i="16" s="1"/>
  <c r="W22" i="16"/>
  <c r="W70" i="16"/>
  <c r="W74" i="16"/>
  <c r="W81" i="16"/>
  <c r="W44" i="16"/>
  <c r="W97" i="16"/>
  <c r="W55" i="16"/>
  <c r="W104" i="16"/>
  <c r="W61" i="16"/>
  <c r="W20" i="16"/>
  <c r="W41" i="16"/>
  <c r="W54" i="16"/>
  <c r="W69" i="16"/>
  <c r="W73" i="16"/>
  <c r="W79" i="16"/>
  <c r="W95" i="16"/>
  <c r="W103" i="16"/>
  <c r="W107" i="16"/>
  <c r="W149" i="16"/>
  <c r="W197" i="16"/>
  <c r="W255" i="16"/>
  <c r="AB10" i="16"/>
  <c r="AD17" i="16"/>
  <c r="AD23" i="16"/>
  <c r="AE23" i="16" s="1"/>
  <c r="AD56" i="16"/>
  <c r="AE56" i="16" s="1"/>
  <c r="AD93" i="16"/>
  <c r="AE93" i="16" s="1"/>
  <c r="AD108" i="16"/>
  <c r="AE108" i="16" s="1"/>
  <c r="AB111" i="16"/>
  <c r="AD113" i="16"/>
  <c r="AE113" i="16" s="1"/>
  <c r="AD135" i="16"/>
  <c r="AE135" i="16" s="1"/>
  <c r="AD148" i="16"/>
  <c r="AE148" i="16" s="1"/>
  <c r="AD154" i="16"/>
  <c r="AE154" i="16" s="1"/>
  <c r="AD186" i="16"/>
  <c r="AE186" i="16" s="1"/>
  <c r="AD233" i="16"/>
  <c r="AE233" i="16" s="1"/>
  <c r="AD238" i="16"/>
  <c r="AE238" i="16" s="1"/>
  <c r="AD272" i="16"/>
  <c r="AE272" i="16" s="1"/>
  <c r="AB275" i="16"/>
  <c r="AD277" i="16"/>
  <c r="AE277" i="16" s="1"/>
  <c r="AD20" i="16"/>
  <c r="AB34" i="16"/>
  <c r="AE34" i="16" s="1"/>
  <c r="AD36" i="16"/>
  <c r="AE36" i="16" s="1"/>
  <c r="AD71" i="16"/>
  <c r="AE71" i="16" s="1"/>
  <c r="AD106" i="16"/>
  <c r="AE106" i="16" s="1"/>
  <c r="AD116" i="16"/>
  <c r="AE116" i="16" s="1"/>
  <c r="AD125" i="16"/>
  <c r="AD159" i="16"/>
  <c r="AE159" i="16" s="1"/>
  <c r="AB162" i="16"/>
  <c r="AD168" i="16"/>
  <c r="AE168" i="16" s="1"/>
  <c r="AD184" i="16"/>
  <c r="AE184" i="16" s="1"/>
  <c r="AD192" i="16"/>
  <c r="AD243" i="16"/>
  <c r="AE243" i="16" s="1"/>
  <c r="AB250" i="16"/>
  <c r="AD264" i="16"/>
  <c r="AE264" i="16" s="1"/>
  <c r="AD47" i="16"/>
  <c r="AE47" i="16" s="1"/>
  <c r="AD83" i="16"/>
  <c r="AE83" i="16" s="1"/>
  <c r="AD162" i="16"/>
  <c r="AD203" i="16"/>
  <c r="AE203" i="16" s="1"/>
  <c r="AD208" i="16"/>
  <c r="AE208" i="16" s="1"/>
  <c r="AD253" i="16"/>
  <c r="AE253" i="16" s="1"/>
  <c r="AD294" i="16"/>
  <c r="AE294" i="16" s="1"/>
  <c r="W108" i="16"/>
  <c r="W203" i="16"/>
  <c r="AD114" i="16"/>
  <c r="AE114" i="16" s="1"/>
  <c r="AD122" i="16"/>
  <c r="AE122" i="16" s="1"/>
  <c r="AD139" i="16"/>
  <c r="AE139" i="16" s="1"/>
  <c r="AD239" i="16"/>
  <c r="AE239" i="16" s="1"/>
  <c r="AD280" i="16"/>
  <c r="AE280" i="16" s="1"/>
  <c r="AD288" i="16"/>
  <c r="AE288" i="16" s="1"/>
  <c r="AD38" i="16"/>
  <c r="AD45" i="16"/>
  <c r="AD79" i="16"/>
  <c r="AB126" i="16"/>
  <c r="AE126" i="16" s="1"/>
  <c r="AB170" i="16"/>
  <c r="AE170" i="16" s="1"/>
  <c r="AD173" i="16"/>
  <c r="AE173" i="16" s="1"/>
  <c r="AB261" i="16"/>
  <c r="AE261" i="16" s="1"/>
  <c r="W243" i="16"/>
  <c r="W301" i="16"/>
  <c r="AD60" i="16"/>
  <c r="AE60" i="16" s="1"/>
  <c r="AD97" i="16"/>
  <c r="AE97" i="16" s="1"/>
  <c r="AD105" i="16"/>
  <c r="AE105" i="16" s="1"/>
  <c r="AD150" i="16"/>
  <c r="AE150" i="16" s="1"/>
  <c r="AD156" i="16"/>
  <c r="AD297" i="16"/>
  <c r="AE297" i="16" s="1"/>
  <c r="W137" i="16"/>
  <c r="W181" i="16"/>
  <c r="W237" i="16"/>
  <c r="W292" i="16"/>
  <c r="AB17" i="16"/>
  <c r="AD48" i="16"/>
  <c r="AE48" i="16" s="1"/>
  <c r="AD103" i="16"/>
  <c r="AD180" i="16"/>
  <c r="AE180" i="16" s="1"/>
  <c r="AD212" i="16"/>
  <c r="AE212" i="16" s="1"/>
  <c r="AD254" i="16"/>
  <c r="AE254" i="16" s="1"/>
  <c r="AD13" i="16"/>
  <c r="AD35" i="16"/>
  <c r="AD44" i="16"/>
  <c r="AD54" i="16"/>
  <c r="AD94" i="16"/>
  <c r="AD22" i="16"/>
  <c r="AD12" i="16"/>
  <c r="AD58" i="16"/>
  <c r="AD27" i="16"/>
  <c r="AD146" i="16"/>
  <c r="AD255" i="16"/>
  <c r="AD33" i="16"/>
  <c r="AD41" i="16"/>
  <c r="AE41" i="16" s="1"/>
  <c r="AD95" i="16"/>
  <c r="AD104" i="16"/>
  <c r="AE104" i="16" s="1"/>
  <c r="AD149" i="16"/>
  <c r="AD214" i="16"/>
  <c r="AD11" i="16"/>
  <c r="AD18" i="16"/>
  <c r="AE18" i="16" s="1"/>
  <c r="AD197" i="16"/>
  <c r="AD301" i="16"/>
  <c r="AD16" i="16"/>
  <c r="AD24" i="16"/>
  <c r="AD39" i="16"/>
  <c r="AD46" i="16"/>
  <c r="AD66" i="16"/>
  <c r="AD81" i="16"/>
  <c r="AD155" i="16"/>
  <c r="AD185" i="16"/>
  <c r="AD281" i="16"/>
  <c r="AD107" i="16"/>
  <c r="AD171" i="16"/>
  <c r="AD240" i="16"/>
  <c r="AD112" i="16"/>
  <c r="AE112" i="16" s="1"/>
  <c r="AD181" i="16"/>
  <c r="AE181" i="16" s="1"/>
  <c r="AD98" i="16"/>
  <c r="AD299" i="16"/>
  <c r="AD189" i="16"/>
  <c r="AB189" i="16"/>
  <c r="AD234" i="16"/>
  <c r="AB234" i="16"/>
  <c r="AB16" i="16"/>
  <c r="AB27" i="16"/>
  <c r="AB35" i="16"/>
  <c r="AB46" i="16"/>
  <c r="AD55" i="16"/>
  <c r="AB55" i="16"/>
  <c r="AD68" i="16"/>
  <c r="AB68" i="16"/>
  <c r="AD101" i="16"/>
  <c r="AB101" i="16"/>
  <c r="AD115" i="16"/>
  <c r="AB138" i="16"/>
  <c r="AE138" i="16" s="1"/>
  <c r="AD143" i="16"/>
  <c r="AB143" i="16"/>
  <c r="AB155" i="16"/>
  <c r="AD260" i="16"/>
  <c r="AB260" i="16"/>
  <c r="AD262" i="16"/>
  <c r="AE262" i="16" s="1"/>
  <c r="AD273" i="16"/>
  <c r="AB273" i="16"/>
  <c r="AD160" i="16"/>
  <c r="AB160" i="16"/>
  <c r="AD76" i="16"/>
  <c r="AB76" i="16"/>
  <c r="AD52" i="16"/>
  <c r="AB52" i="16"/>
  <c r="AD62" i="16"/>
  <c r="AB62" i="16"/>
  <c r="AD70" i="16"/>
  <c r="AD73" i="16"/>
  <c r="AD110" i="16"/>
  <c r="AB110" i="16"/>
  <c r="AB124" i="16"/>
  <c r="AE124" i="16" s="1"/>
  <c r="AD152" i="16"/>
  <c r="AB152" i="16"/>
  <c r="AD191" i="16"/>
  <c r="AB191" i="16"/>
  <c r="AD193" i="16"/>
  <c r="AE193" i="16" s="1"/>
  <c r="AD204" i="16"/>
  <c r="AB204" i="16"/>
  <c r="AD118" i="16"/>
  <c r="AB118" i="16"/>
  <c r="AB24" i="16"/>
  <c r="AB12" i="16"/>
  <c r="AD40" i="16"/>
  <c r="AE40" i="16" s="1"/>
  <c r="AB81" i="16"/>
  <c r="AD117" i="16"/>
  <c r="AB117" i="16"/>
  <c r="AD140" i="16"/>
  <c r="AB156" i="16"/>
  <c r="AD161" i="16"/>
  <c r="AB161" i="16"/>
  <c r="AD235" i="16"/>
  <c r="AB235" i="16"/>
  <c r="AD237" i="16"/>
  <c r="AE237" i="16" s="1"/>
  <c r="AD245" i="16"/>
  <c r="AB245" i="16"/>
  <c r="AB13" i="16"/>
  <c r="AB11" i="16"/>
  <c r="AB39" i="16"/>
  <c r="AB58" i="16"/>
  <c r="AB70" i="16"/>
  <c r="AD75" i="16"/>
  <c r="AB75" i="16"/>
  <c r="AB125" i="16"/>
  <c r="AD134" i="16"/>
  <c r="AB134" i="16"/>
  <c r="AB146" i="16"/>
  <c r="AD165" i="16"/>
  <c r="AE165" i="16" s="1"/>
  <c r="AD175" i="16"/>
  <c r="AB175" i="16"/>
  <c r="AD274" i="16"/>
  <c r="AB274" i="16"/>
  <c r="AD276" i="16"/>
  <c r="AE276" i="16" s="1"/>
  <c r="AD284" i="16"/>
  <c r="AB284" i="16"/>
  <c r="AD302" i="16"/>
  <c r="AB302" i="16"/>
  <c r="AD176" i="16"/>
  <c r="AB176" i="16"/>
  <c r="AB22" i="16"/>
  <c r="AD102" i="16"/>
  <c r="AB102" i="16"/>
  <c r="AD137" i="16"/>
  <c r="AE137" i="16" s="1"/>
  <c r="AD142" i="16"/>
  <c r="AB142" i="16"/>
  <c r="AD158" i="16"/>
  <c r="AD205" i="16"/>
  <c r="AB205" i="16"/>
  <c r="AD207" i="16"/>
  <c r="AE207" i="16" s="1"/>
  <c r="AD220" i="16"/>
  <c r="AB220" i="16"/>
  <c r="AE250" i="16"/>
  <c r="AD287" i="16"/>
  <c r="AB287" i="16"/>
  <c r="AD132" i="16"/>
  <c r="AB132" i="16"/>
  <c r="AD221" i="16"/>
  <c r="AB221" i="16"/>
  <c r="AB28" i="16"/>
  <c r="AB54" i="16"/>
  <c r="AB66" i="16"/>
  <c r="AD109" i="16"/>
  <c r="AB109" i="16"/>
  <c r="AD127" i="16"/>
  <c r="AB147" i="16"/>
  <c r="AD153" i="16"/>
  <c r="AB153" i="16"/>
  <c r="AD248" i="16"/>
  <c r="AB248" i="16"/>
  <c r="AD252" i="16"/>
  <c r="AE252" i="16" s="1"/>
  <c r="AD259" i="16"/>
  <c r="AB259" i="16"/>
  <c r="AD292" i="16"/>
  <c r="AE292" i="16" s="1"/>
  <c r="AB301" i="16"/>
  <c r="AB73" i="16"/>
  <c r="AB95" i="16"/>
  <c r="AB107" i="16"/>
  <c r="AB115" i="16"/>
  <c r="AB127" i="16"/>
  <c r="AB140" i="16"/>
  <c r="AB149" i="16"/>
  <c r="AB158" i="16"/>
  <c r="AB171" i="16"/>
  <c r="AB185" i="16"/>
  <c r="AB197" i="16"/>
  <c r="AB213" i="16"/>
  <c r="AB231" i="16"/>
  <c r="AB240" i="16"/>
  <c r="AB255" i="16"/>
  <c r="AB266" i="16"/>
  <c r="AE266" i="16" s="1"/>
  <c r="AB281" i="16"/>
  <c r="AB299" i="16"/>
  <c r="W143" i="16"/>
  <c r="W191" i="16"/>
  <c r="W17" i="16"/>
  <c r="W40" i="16"/>
  <c r="W53" i="16"/>
  <c r="W72" i="16"/>
  <c r="W139" i="16"/>
  <c r="W184" i="16"/>
  <c r="W28" i="16"/>
  <c r="W134" i="16"/>
  <c r="W176" i="16"/>
  <c r="W75" i="16"/>
  <c r="W83" i="16"/>
  <c r="W101" i="16"/>
  <c r="W105" i="16"/>
  <c r="W126" i="16"/>
  <c r="W170" i="16"/>
  <c r="W58" i="16"/>
  <c r="W118" i="16"/>
  <c r="W161" i="16"/>
  <c r="W114" i="16"/>
  <c r="W157" i="16"/>
  <c r="W110" i="16"/>
  <c r="W153" i="16"/>
  <c r="W65" i="16"/>
  <c r="W148" i="16"/>
  <c r="U214" i="16"/>
  <c r="W98" i="16"/>
  <c r="U94" i="16"/>
  <c r="X94" i="16" s="1"/>
  <c r="N94" i="16"/>
  <c r="Q94" i="16" s="1"/>
  <c r="AB94" i="16"/>
  <c r="W214" i="16"/>
  <c r="U98" i="16"/>
  <c r="AB214" i="16"/>
  <c r="AB98" i="16"/>
  <c r="P98" i="16"/>
  <c r="W8" i="16"/>
  <c r="V8" i="16"/>
  <c r="U8" i="16"/>
  <c r="T8" i="16"/>
  <c r="S8" i="16"/>
  <c r="BM453" i="21"/>
  <c r="BM395" i="21"/>
  <c r="BM394" i="21"/>
  <c r="BM392" i="21"/>
  <c r="CN649" i="20"/>
  <c r="CM562" i="20"/>
  <c r="AE103" i="16" l="1"/>
  <c r="X8" i="16"/>
  <c r="AE33" i="16"/>
  <c r="AE192" i="16"/>
  <c r="AE231" i="16"/>
  <c r="AE213" i="16"/>
  <c r="BM396" i="21"/>
  <c r="AE44" i="16"/>
  <c r="AE206" i="16"/>
  <c r="AE45" i="16"/>
  <c r="AE76" i="16"/>
  <c r="AE299" i="16"/>
  <c r="AE101" i="16"/>
  <c r="AE162" i="16"/>
  <c r="AE28" i="16"/>
  <c r="AE236" i="16"/>
  <c r="X214" i="16"/>
  <c r="AE27" i="16"/>
  <c r="AE20" i="16"/>
  <c r="AE275" i="16"/>
  <c r="AE147" i="16"/>
  <c r="AE111" i="16"/>
  <c r="AE224" i="16"/>
  <c r="AE189" i="16"/>
  <c r="AE79" i="16"/>
  <c r="AE245" i="16"/>
  <c r="AE58" i="16"/>
  <c r="AE155" i="16"/>
  <c r="AE38" i="16"/>
  <c r="AE10" i="16"/>
  <c r="AE235" i="16"/>
  <c r="AE197" i="16"/>
  <c r="AE107" i="16"/>
  <c r="AE54" i="16"/>
  <c r="AE156" i="16"/>
  <c r="AE149" i="16"/>
  <c r="AE142" i="16"/>
  <c r="AE24" i="16"/>
  <c r="AE118" i="16"/>
  <c r="AE52" i="16"/>
  <c r="AE98" i="16"/>
  <c r="AE259" i="16"/>
  <c r="AE17" i="16"/>
  <c r="AE185" i="16"/>
  <c r="AE95" i="16"/>
  <c r="AE248" i="16"/>
  <c r="AE109" i="16"/>
  <c r="AE110" i="16"/>
  <c r="AE160" i="16"/>
  <c r="AE287" i="16"/>
  <c r="AE274" i="16"/>
  <c r="AE35" i="16"/>
  <c r="AE284" i="16"/>
  <c r="AE255" i="16"/>
  <c r="AE125" i="16"/>
  <c r="AE13" i="16"/>
  <c r="AE94" i="16"/>
  <c r="AF94" i="16" s="1"/>
  <c r="AJ94" i="16" s="1"/>
  <c r="AK94" i="16" s="1"/>
  <c r="AE12" i="16"/>
  <c r="AE301" i="16"/>
  <c r="AE22" i="16"/>
  <c r="AE146" i="16"/>
  <c r="AE240" i="16"/>
  <c r="AE81" i="16"/>
  <c r="AE46" i="16"/>
  <c r="AE281" i="16"/>
  <c r="AE171" i="16"/>
  <c r="AE39" i="16"/>
  <c r="AE16" i="16"/>
  <c r="AE214" i="16"/>
  <c r="AE66" i="16"/>
  <c r="AE11" i="16"/>
  <c r="AE175" i="16"/>
  <c r="AE221" i="16"/>
  <c r="AE220" i="16"/>
  <c r="AE75" i="16"/>
  <c r="AE161" i="16"/>
  <c r="AE152" i="16"/>
  <c r="AE73" i="16"/>
  <c r="AE273" i="16"/>
  <c r="AE143" i="16"/>
  <c r="AE68" i="16"/>
  <c r="AE132" i="16"/>
  <c r="AE204" i="16"/>
  <c r="AE70" i="16"/>
  <c r="AE115" i="16"/>
  <c r="AE102" i="16"/>
  <c r="AE205" i="16"/>
  <c r="AE140" i="16"/>
  <c r="AE260" i="16"/>
  <c r="AE55" i="16"/>
  <c r="AE234" i="16"/>
  <c r="AE158" i="16"/>
  <c r="AE153" i="16"/>
  <c r="AE176" i="16"/>
  <c r="AE134" i="16"/>
  <c r="AE117" i="16"/>
  <c r="AE191" i="16"/>
  <c r="AE62" i="16"/>
  <c r="AE127" i="16"/>
  <c r="AE302" i="16"/>
  <c r="X98" i="16"/>
  <c r="I6" i="16" l="1"/>
  <c r="I5" i="16" s="1"/>
  <c r="G6" i="16"/>
  <c r="G5" i="16" s="1"/>
  <c r="J304" i="16"/>
  <c r="AA304" i="16" s="1"/>
  <c r="AB304" i="16" s="1"/>
  <c r="AE304" i="16" s="1"/>
  <c r="AF304" i="16" s="1"/>
  <c r="AJ304" i="16" s="1"/>
  <c r="AK304" i="16" s="1"/>
  <c r="J303" i="16"/>
  <c r="AA303" i="16" s="1"/>
  <c r="AB303" i="16" s="1"/>
  <c r="AE303" i="16" s="1"/>
  <c r="AF303" i="16" s="1"/>
  <c r="AJ303" i="16" s="1"/>
  <c r="AK303" i="16" s="1"/>
  <c r="J298" i="16"/>
  <c r="AA298" i="16" s="1"/>
  <c r="AB298" i="16" s="1"/>
  <c r="AE298" i="16" s="1"/>
  <c r="AF298" i="16" s="1"/>
  <c r="AJ298" i="16" s="1"/>
  <c r="AK298" i="16" s="1"/>
  <c r="J300" i="16"/>
  <c r="AA300" i="16" s="1"/>
  <c r="AB300" i="16" s="1"/>
  <c r="AE300" i="16" s="1"/>
  <c r="AF300" i="16" s="1"/>
  <c r="AJ300" i="16" s="1"/>
  <c r="AK300" i="16" s="1"/>
  <c r="J96" i="16"/>
  <c r="J150" i="16"/>
  <c r="J137" i="16"/>
  <c r="J203" i="16"/>
  <c r="J13" i="16"/>
  <c r="J48" i="16"/>
  <c r="J29" i="16"/>
  <c r="J16" i="16"/>
  <c r="J79" i="16"/>
  <c r="J105" i="16"/>
  <c r="J104" i="16"/>
  <c r="J39" i="16"/>
  <c r="J47" i="16"/>
  <c r="J42" i="16"/>
  <c r="J43" i="16"/>
  <c r="J19" i="16"/>
  <c r="J93" i="16"/>
  <c r="J171" i="16"/>
  <c r="J206" i="16"/>
  <c r="J81" i="16"/>
  <c r="J153" i="16"/>
  <c r="J73" i="16"/>
  <c r="J74" i="16"/>
  <c r="J76" i="16"/>
  <c r="J27" i="16"/>
  <c r="J28" i="16"/>
  <c r="J18" i="16"/>
  <c r="J17" i="16"/>
  <c r="J45" i="16"/>
  <c r="J46" i="16"/>
  <c r="J143" i="16"/>
  <c r="J144" i="16"/>
  <c r="J66" i="16"/>
  <c r="J36" i="16"/>
  <c r="J254" i="16"/>
  <c r="J224" i="16"/>
  <c r="J160" i="16"/>
  <c r="J161" i="16"/>
  <c r="J158" i="16"/>
  <c r="J159" i="16"/>
  <c r="J183" i="16"/>
  <c r="J157" i="16"/>
  <c r="J162" i="16"/>
  <c r="J234" i="16"/>
  <c r="J235" i="16"/>
  <c r="J9" i="16"/>
  <c r="J10" i="16"/>
  <c r="J11" i="16"/>
  <c r="J12" i="16"/>
  <c r="J23" i="16"/>
  <c r="J22" i="16"/>
  <c r="J154" i="16"/>
  <c r="J68" i="16"/>
  <c r="J250" i="16"/>
  <c r="J124" i="16"/>
  <c r="J173" i="16"/>
  <c r="J95" i="16"/>
  <c r="J263" i="16"/>
  <c r="J138" i="16"/>
  <c r="J146" i="16"/>
  <c r="J236" i="16"/>
  <c r="J276" i="16"/>
  <c r="J140" i="16"/>
  <c r="J122" i="16"/>
  <c r="J165" i="16"/>
  <c r="J134" i="16"/>
  <c r="J204" i="16"/>
  <c r="J245" i="16"/>
  <c r="J284" i="16"/>
  <c r="J266" i="16"/>
  <c r="J191" i="16"/>
  <c r="J141" i="16"/>
  <c r="J237" i="16"/>
  <c r="J205" i="16"/>
  <c r="J192" i="16"/>
  <c r="J69" i="16"/>
  <c r="J147" i="16"/>
  <c r="J38" i="16"/>
  <c r="J213" i="16"/>
  <c r="J102" i="16"/>
  <c r="J20" i="16"/>
  <c r="J103" i="16"/>
  <c r="J52" i="16"/>
  <c r="J65" i="16"/>
  <c r="J72" i="16"/>
  <c r="J115" i="16"/>
  <c r="J116" i="16"/>
  <c r="J117" i="16"/>
  <c r="J118" i="16"/>
  <c r="J207" i="16"/>
  <c r="J126" i="16"/>
  <c r="J127" i="16"/>
  <c r="J58" i="16"/>
  <c r="J114" i="16"/>
  <c r="J75" i="16"/>
  <c r="J149" i="16"/>
  <c r="J70" i="16"/>
  <c r="J71" i="16"/>
  <c r="J41" i="16"/>
  <c r="J25" i="16"/>
  <c r="AA25" i="16" s="1"/>
  <c r="AB25" i="16" s="1"/>
  <c r="AE25" i="16" s="1"/>
  <c r="AF25" i="16" s="1"/>
  <c r="AJ25" i="16" s="1"/>
  <c r="AK25" i="16" s="1"/>
  <c r="J14" i="16"/>
  <c r="AA14" i="16" s="1"/>
  <c r="AB14" i="16" s="1"/>
  <c r="AE14" i="16" s="1"/>
  <c r="AF14" i="16" s="1"/>
  <c r="AJ14" i="16" s="1"/>
  <c r="AK14" i="16" s="1"/>
  <c r="J15" i="16"/>
  <c r="AA15" i="16" s="1"/>
  <c r="AB15" i="16" s="1"/>
  <c r="AE15" i="16" s="1"/>
  <c r="AF15" i="16" s="1"/>
  <c r="AJ15" i="16" s="1"/>
  <c r="AK15" i="16" s="1"/>
  <c r="J85" i="16"/>
  <c r="AA85" i="16" s="1"/>
  <c r="AB85" i="16" s="1"/>
  <c r="AE85" i="16" s="1"/>
  <c r="AF85" i="16" s="1"/>
  <c r="AJ85" i="16" s="1"/>
  <c r="AK85" i="16" s="1"/>
  <c r="J84" i="16"/>
  <c r="AA84" i="16" s="1"/>
  <c r="AB84" i="16" s="1"/>
  <c r="AE84" i="16" s="1"/>
  <c r="AF84" i="16" s="1"/>
  <c r="AJ84" i="16" s="1"/>
  <c r="AK84" i="16" s="1"/>
  <c r="J86" i="16"/>
  <c r="AA86" i="16" s="1"/>
  <c r="AB86" i="16" s="1"/>
  <c r="AE86" i="16" s="1"/>
  <c r="AF86" i="16" s="1"/>
  <c r="AJ86" i="16" s="1"/>
  <c r="AK86" i="16" s="1"/>
  <c r="J87" i="16"/>
  <c r="AA87" i="16" s="1"/>
  <c r="AB87" i="16" s="1"/>
  <c r="AE87" i="16" s="1"/>
  <c r="AF87" i="16" s="1"/>
  <c r="AJ87" i="16" s="1"/>
  <c r="AK87" i="16" s="1"/>
  <c r="J21" i="16"/>
  <c r="AA21" i="16" s="1"/>
  <c r="AB21" i="16" s="1"/>
  <c r="AE21" i="16" s="1"/>
  <c r="AF21" i="16" s="1"/>
  <c r="AJ21" i="16" s="1"/>
  <c r="AK21" i="16" s="1"/>
  <c r="J128" i="16"/>
  <c r="AA128" i="16" s="1"/>
  <c r="AB128" i="16" s="1"/>
  <c r="AE128" i="16" s="1"/>
  <c r="AF128" i="16" s="1"/>
  <c r="AJ128" i="16" s="1"/>
  <c r="AK128" i="16" s="1"/>
  <c r="J88" i="16"/>
  <c r="AA88" i="16" s="1"/>
  <c r="AB88" i="16" s="1"/>
  <c r="AE88" i="16" s="1"/>
  <c r="AF88" i="16" s="1"/>
  <c r="AJ88" i="16" s="1"/>
  <c r="AK88" i="16" s="1"/>
  <c r="J99" i="16"/>
  <c r="AA99" i="16" s="1"/>
  <c r="AB99" i="16" s="1"/>
  <c r="AE99" i="16" s="1"/>
  <c r="AF99" i="16" s="1"/>
  <c r="AJ99" i="16" s="1"/>
  <c r="AK99" i="16" s="1"/>
  <c r="J77" i="16"/>
  <c r="AA77" i="16" s="1"/>
  <c r="AB77" i="16" s="1"/>
  <c r="AE77" i="16" s="1"/>
  <c r="AF77" i="16" s="1"/>
  <c r="AJ77" i="16" s="1"/>
  <c r="AK77" i="16" s="1"/>
  <c r="J64" i="16"/>
  <c r="AA64" i="16" s="1"/>
  <c r="AB64" i="16" s="1"/>
  <c r="AE64" i="16" s="1"/>
  <c r="AF64" i="16" s="1"/>
  <c r="AJ64" i="16" s="1"/>
  <c r="AK64" i="16" s="1"/>
  <c r="J89" i="16"/>
  <c r="AA89" i="16" s="1"/>
  <c r="AB89" i="16" s="1"/>
  <c r="AE89" i="16" s="1"/>
  <c r="AF89" i="16" s="1"/>
  <c r="AJ89" i="16" s="1"/>
  <c r="AK89" i="16" s="1"/>
  <c r="J90" i="16"/>
  <c r="AA90" i="16" s="1"/>
  <c r="AB90" i="16" s="1"/>
  <c r="AE90" i="16" s="1"/>
  <c r="AF90" i="16" s="1"/>
  <c r="AJ90" i="16" s="1"/>
  <c r="AK90" i="16" s="1"/>
  <c r="J121" i="16"/>
  <c r="AA121" i="16" s="1"/>
  <c r="AB121" i="16" s="1"/>
  <c r="AE121" i="16" s="1"/>
  <c r="AF121" i="16" s="1"/>
  <c r="AJ121" i="16" s="1"/>
  <c r="AK121" i="16" s="1"/>
  <c r="J135" i="16"/>
  <c r="J214" i="16"/>
  <c r="M214" i="16" s="1"/>
  <c r="N214" i="16" s="1"/>
  <c r="Q214" i="16" s="1"/>
  <c r="AF214" i="16" s="1"/>
  <c r="AJ214" i="16" s="1"/>
  <c r="AK214" i="16" s="1"/>
  <c r="J98" i="16"/>
  <c r="M98" i="16" s="1"/>
  <c r="N98" i="16" s="1"/>
  <c r="Q98" i="16" s="1"/>
  <c r="AF98" i="16" s="1"/>
  <c r="AJ98" i="16" s="1"/>
  <c r="AK98" i="16" s="1"/>
  <c r="J148" i="16"/>
  <c r="J91" i="16"/>
  <c r="AA91" i="16" s="1"/>
  <c r="AB91" i="16" s="1"/>
  <c r="AE91" i="16" s="1"/>
  <c r="AF91" i="16" s="1"/>
  <c r="AJ91" i="16" s="1"/>
  <c r="AK91" i="16" s="1"/>
  <c r="J100" i="16"/>
  <c r="AA100" i="16" s="1"/>
  <c r="AB100" i="16" s="1"/>
  <c r="AE100" i="16" s="1"/>
  <c r="AF100" i="16" s="1"/>
  <c r="AJ100" i="16" s="1"/>
  <c r="AK100" i="16" s="1"/>
  <c r="J51" i="16"/>
  <c r="AA51" i="16" s="1"/>
  <c r="AB51" i="16" s="1"/>
  <c r="AE51" i="16" s="1"/>
  <c r="AF51" i="16" s="1"/>
  <c r="AJ51" i="16" s="1"/>
  <c r="AK51" i="16" s="1"/>
  <c r="J131" i="16"/>
  <c r="AA131" i="16" s="1"/>
  <c r="AB131" i="16" s="1"/>
  <c r="AE131" i="16" s="1"/>
  <c r="AF131" i="16" s="1"/>
  <c r="AJ131" i="16" s="1"/>
  <c r="AK131" i="16" s="1"/>
  <c r="J50" i="16"/>
  <c r="AA50" i="16" s="1"/>
  <c r="AB50" i="16" s="1"/>
  <c r="AE50" i="16" s="1"/>
  <c r="AF50" i="16" s="1"/>
  <c r="AJ50" i="16" s="1"/>
  <c r="AK50" i="16" s="1"/>
  <c r="J8" i="16"/>
  <c r="J31" i="16"/>
  <c r="AA31" i="16" s="1"/>
  <c r="AB31" i="16" s="1"/>
  <c r="AE31" i="16" s="1"/>
  <c r="AF31" i="16" s="1"/>
  <c r="AJ31" i="16" s="1"/>
  <c r="AK31" i="16" s="1"/>
  <c r="J209" i="16"/>
  <c r="AA209" i="16" s="1"/>
  <c r="AB209" i="16" s="1"/>
  <c r="AE209" i="16" s="1"/>
  <c r="AF209" i="16" s="1"/>
  <c r="AJ209" i="16" s="1"/>
  <c r="AK209" i="16" s="1"/>
  <c r="J119" i="16"/>
  <c r="AA119" i="16" s="1"/>
  <c r="AB119" i="16" s="1"/>
  <c r="AE119" i="16" s="1"/>
  <c r="AF119" i="16" s="1"/>
  <c r="AJ119" i="16" s="1"/>
  <c r="AK119" i="16" s="1"/>
  <c r="J80" i="16"/>
  <c r="AA80" i="16" s="1"/>
  <c r="AB80" i="16" s="1"/>
  <c r="AE80" i="16" s="1"/>
  <c r="AF80" i="16" s="1"/>
  <c r="AJ80" i="16" s="1"/>
  <c r="AK80" i="16" s="1"/>
  <c r="J136" i="16"/>
  <c r="AA136" i="16" s="1"/>
  <c r="AB136" i="16" s="1"/>
  <c r="AE136" i="16" s="1"/>
  <c r="AF136" i="16" s="1"/>
  <c r="AJ136" i="16" s="1"/>
  <c r="AK136" i="16" s="1"/>
  <c r="J164" i="16"/>
  <c r="AA164" i="16" s="1"/>
  <c r="AB164" i="16" s="1"/>
  <c r="AE164" i="16" s="1"/>
  <c r="AF164" i="16" s="1"/>
  <c r="AJ164" i="16" s="1"/>
  <c r="AK164" i="16" s="1"/>
  <c r="J82" i="16"/>
  <c r="AA82" i="16" s="1"/>
  <c r="AB82" i="16" s="1"/>
  <c r="AE82" i="16" s="1"/>
  <c r="AF82" i="16" s="1"/>
  <c r="AJ82" i="16" s="1"/>
  <c r="AK82" i="16" s="1"/>
  <c r="J37" i="16"/>
  <c r="AA37" i="16" s="1"/>
  <c r="AB37" i="16" s="1"/>
  <c r="AE37" i="16" s="1"/>
  <c r="AF37" i="16" s="1"/>
  <c r="AJ37" i="16" s="1"/>
  <c r="AK37" i="16" s="1"/>
  <c r="J63" i="16"/>
  <c r="AA63" i="16" s="1"/>
  <c r="AB63" i="16" s="1"/>
  <c r="AE63" i="16" s="1"/>
  <c r="AF63" i="16" s="1"/>
  <c r="AJ63" i="16" s="1"/>
  <c r="AK63" i="16" s="1"/>
  <c r="J244" i="16"/>
  <c r="AA244" i="16" s="1"/>
  <c r="AB244" i="16" s="1"/>
  <c r="AE244" i="16" s="1"/>
  <c r="AF244" i="16" s="1"/>
  <c r="AJ244" i="16" s="1"/>
  <c r="AK244" i="16" s="1"/>
  <c r="J30" i="16"/>
  <c r="AA30" i="16" s="1"/>
  <c r="AB30" i="16" s="1"/>
  <c r="AE30" i="16" s="1"/>
  <c r="AF30" i="16" s="1"/>
  <c r="AJ30" i="16" s="1"/>
  <c r="AK30" i="16" s="1"/>
  <c r="J26" i="16"/>
  <c r="AA26" i="16" s="1"/>
  <c r="AB26" i="16" s="1"/>
  <c r="AE26" i="16" s="1"/>
  <c r="AF26" i="16" s="1"/>
  <c r="AJ26" i="16" s="1"/>
  <c r="AK26" i="16" s="1"/>
  <c r="J49" i="16"/>
  <c r="AA49" i="16" s="1"/>
  <c r="AB49" i="16" s="1"/>
  <c r="AE49" i="16" s="1"/>
  <c r="AF49" i="16" s="1"/>
  <c r="AJ49" i="16" s="1"/>
  <c r="AK49" i="16" s="1"/>
  <c r="J59" i="16"/>
  <c r="J202" i="16"/>
  <c r="AA202" i="16" s="1"/>
  <c r="AB202" i="16" s="1"/>
  <c r="AE202" i="16" s="1"/>
  <c r="AF202" i="16" s="1"/>
  <c r="AJ202" i="16" s="1"/>
  <c r="AK202" i="16" s="1"/>
  <c r="J297" i="16"/>
  <c r="J243" i="16"/>
  <c r="J125" i="16"/>
  <c r="J139" i="16"/>
  <c r="J142" i="16"/>
  <c r="J283" i="16"/>
  <c r="J97" i="16"/>
  <c r="J155" i="16"/>
  <c r="J294" i="16"/>
  <c r="J225" i="16"/>
  <c r="J61" i="16"/>
  <c r="J107" i="16"/>
  <c r="J106" i="16"/>
  <c r="J170" i="16"/>
  <c r="J248" i="16"/>
  <c r="J123" i="16"/>
  <c r="AA123" i="16" s="1"/>
  <c r="AB123" i="16" s="1"/>
  <c r="AE123" i="16" s="1"/>
  <c r="AF123" i="16" s="1"/>
  <c r="AJ123" i="16" s="1"/>
  <c r="AK123" i="16" s="1"/>
  <c r="J190" i="16"/>
  <c r="AA190" i="16" s="1"/>
  <c r="AB190" i="16" s="1"/>
  <c r="AE190" i="16" s="1"/>
  <c r="AF190" i="16" s="1"/>
  <c r="AJ190" i="16" s="1"/>
  <c r="AK190" i="16" s="1"/>
  <c r="J188" i="16"/>
  <c r="AA188" i="16" s="1"/>
  <c r="AB188" i="16" s="1"/>
  <c r="AE188" i="16" s="1"/>
  <c r="AF188" i="16" s="1"/>
  <c r="AJ188" i="16" s="1"/>
  <c r="AK188" i="16" s="1"/>
  <c r="J200" i="16"/>
  <c r="AA200" i="16" s="1"/>
  <c r="AB200" i="16" s="1"/>
  <c r="AE200" i="16" s="1"/>
  <c r="AF200" i="16" s="1"/>
  <c r="AJ200" i="16" s="1"/>
  <c r="AK200" i="16" s="1"/>
  <c r="J246" i="16"/>
  <c r="AA246" i="16" s="1"/>
  <c r="AB246" i="16" s="1"/>
  <c r="AE246" i="16" s="1"/>
  <c r="AF246" i="16" s="1"/>
  <c r="AJ246" i="16" s="1"/>
  <c r="AK246" i="16" s="1"/>
  <c r="J193" i="16"/>
  <c r="J151" i="16"/>
  <c r="AA151" i="16" s="1"/>
  <c r="AB151" i="16" s="1"/>
  <c r="AE151" i="16" s="1"/>
  <c r="AF151" i="16" s="1"/>
  <c r="AJ151" i="16" s="1"/>
  <c r="AK151" i="16" s="1"/>
  <c r="J174" i="16"/>
  <c r="AA174" i="16" s="1"/>
  <c r="AB174" i="16" s="1"/>
  <c r="AE174" i="16" s="1"/>
  <c r="AF174" i="16" s="1"/>
  <c r="AJ174" i="16" s="1"/>
  <c r="AK174" i="16" s="1"/>
  <c r="J199" i="16"/>
  <c r="AA199" i="16" s="1"/>
  <c r="AB199" i="16" s="1"/>
  <c r="AE199" i="16" s="1"/>
  <c r="AF199" i="16" s="1"/>
  <c r="AJ199" i="16" s="1"/>
  <c r="AK199" i="16" s="1"/>
  <c r="J265" i="16"/>
  <c r="AA265" i="16" s="1"/>
  <c r="AB265" i="16" s="1"/>
  <c r="AE265" i="16" s="1"/>
  <c r="AF265" i="16" s="1"/>
  <c r="AJ265" i="16" s="1"/>
  <c r="AK265" i="16" s="1"/>
  <c r="J216" i="16"/>
  <c r="AA216" i="16" s="1"/>
  <c r="AB216" i="16" s="1"/>
  <c r="AE216" i="16" s="1"/>
  <c r="AF216" i="16" s="1"/>
  <c r="AJ216" i="16" s="1"/>
  <c r="AK216" i="16" s="1"/>
  <c r="J289" i="16"/>
  <c r="AA289" i="16" s="1"/>
  <c r="AB289" i="16" s="1"/>
  <c r="AE289" i="16" s="1"/>
  <c r="AF289" i="16" s="1"/>
  <c r="AJ289" i="16" s="1"/>
  <c r="AK289" i="16" s="1"/>
  <c r="J129" i="16"/>
  <c r="AA129" i="16" s="1"/>
  <c r="AB129" i="16" s="1"/>
  <c r="AE129" i="16" s="1"/>
  <c r="AF129" i="16" s="1"/>
  <c r="AJ129" i="16" s="1"/>
  <c r="AK129" i="16" s="1"/>
  <c r="J179" i="16"/>
  <c r="AA179" i="16" s="1"/>
  <c r="AB179" i="16" s="1"/>
  <c r="AE179" i="16" s="1"/>
  <c r="AF179" i="16" s="1"/>
  <c r="AJ179" i="16" s="1"/>
  <c r="AK179" i="16" s="1"/>
  <c r="J279" i="16"/>
  <c r="AA279" i="16" s="1"/>
  <c r="AB279" i="16" s="1"/>
  <c r="AE279" i="16" s="1"/>
  <c r="AF279" i="16" s="1"/>
  <c r="AJ279" i="16" s="1"/>
  <c r="AK279" i="16" s="1"/>
  <c r="J296" i="16"/>
  <c r="AA296" i="16" s="1"/>
  <c r="AB296" i="16" s="1"/>
  <c r="AE296" i="16" s="1"/>
  <c r="AF296" i="16" s="1"/>
  <c r="AJ296" i="16" s="1"/>
  <c r="AK296" i="16" s="1"/>
  <c r="J291" i="16"/>
  <c r="AA291" i="16" s="1"/>
  <c r="AB291" i="16" s="1"/>
  <c r="AE291" i="16" s="1"/>
  <c r="AF291" i="16" s="1"/>
  <c r="AJ291" i="16" s="1"/>
  <c r="AK291" i="16" s="1"/>
  <c r="J257" i="16"/>
  <c r="AA257" i="16" s="1"/>
  <c r="AB257" i="16" s="1"/>
  <c r="AE257" i="16" s="1"/>
  <c r="AF257" i="16" s="1"/>
  <c r="AJ257" i="16" s="1"/>
  <c r="AK257" i="16" s="1"/>
  <c r="J286" i="16"/>
  <c r="AA286" i="16" s="1"/>
  <c r="AB286" i="16" s="1"/>
  <c r="AE286" i="16" s="1"/>
  <c r="AF286" i="16" s="1"/>
  <c r="AJ286" i="16" s="1"/>
  <c r="AK286" i="16" s="1"/>
  <c r="J295" i="16"/>
  <c r="AA295" i="16" s="1"/>
  <c r="AB295" i="16" s="1"/>
  <c r="AE295" i="16" s="1"/>
  <c r="AF295" i="16" s="1"/>
  <c r="AJ295" i="16" s="1"/>
  <c r="AK295" i="16" s="1"/>
  <c r="J232" i="16"/>
  <c r="AA232" i="16" s="1"/>
  <c r="AB232" i="16" s="1"/>
  <c r="AE232" i="16" s="1"/>
  <c r="AF232" i="16" s="1"/>
  <c r="AJ232" i="16" s="1"/>
  <c r="AK232" i="16" s="1"/>
  <c r="J177" i="16"/>
  <c r="AA177" i="16" s="1"/>
  <c r="AB177" i="16" s="1"/>
  <c r="AE177" i="16" s="1"/>
  <c r="AF177" i="16" s="1"/>
  <c r="AJ177" i="16" s="1"/>
  <c r="AK177" i="16" s="1"/>
  <c r="J198" i="16"/>
  <c r="AA198" i="16" s="1"/>
  <c r="AB198" i="16" s="1"/>
  <c r="AE198" i="16" s="1"/>
  <c r="AF198" i="16" s="1"/>
  <c r="AJ198" i="16" s="1"/>
  <c r="AK198" i="16" s="1"/>
  <c r="J290" i="16"/>
  <c r="AA290" i="16" s="1"/>
  <c r="AB290" i="16" s="1"/>
  <c r="AE290" i="16" s="1"/>
  <c r="AF290" i="16" s="1"/>
  <c r="AJ290" i="16" s="1"/>
  <c r="AK290" i="16" s="1"/>
  <c r="J278" i="16"/>
  <c r="AA278" i="16" s="1"/>
  <c r="AB278" i="16" s="1"/>
  <c r="AE278" i="16" s="1"/>
  <c r="AF278" i="16" s="1"/>
  <c r="AJ278" i="16" s="1"/>
  <c r="AK278" i="16" s="1"/>
  <c r="J218" i="16"/>
  <c r="AA218" i="16" s="1"/>
  <c r="AB218" i="16" s="1"/>
  <c r="AE218" i="16" s="1"/>
  <c r="AF218" i="16" s="1"/>
  <c r="AJ218" i="16" s="1"/>
  <c r="AK218" i="16" s="1"/>
  <c r="J169" i="16"/>
  <c r="AA169" i="16" s="1"/>
  <c r="AB169" i="16" s="1"/>
  <c r="AE169" i="16" s="1"/>
  <c r="AF169" i="16" s="1"/>
  <c r="AJ169" i="16" s="1"/>
  <c r="AK169" i="16" s="1"/>
  <c r="J285" i="16"/>
  <c r="AA285" i="16" s="1"/>
  <c r="AB285" i="16" s="1"/>
  <c r="AE285" i="16" s="1"/>
  <c r="AF285" i="16" s="1"/>
  <c r="AJ285" i="16" s="1"/>
  <c r="AK285" i="16" s="1"/>
  <c r="J163" i="16"/>
  <c r="AA163" i="16" s="1"/>
  <c r="AB163" i="16" s="1"/>
  <c r="AE163" i="16" s="1"/>
  <c r="AF163" i="16" s="1"/>
  <c r="AJ163" i="16" s="1"/>
  <c r="AK163" i="16" s="1"/>
  <c r="J268" i="16"/>
  <c r="AA268" i="16" s="1"/>
  <c r="AB268" i="16" s="1"/>
  <c r="AE268" i="16" s="1"/>
  <c r="AF268" i="16" s="1"/>
  <c r="AJ268" i="16" s="1"/>
  <c r="AK268" i="16" s="1"/>
  <c r="J282" i="16"/>
  <c r="AA282" i="16" s="1"/>
  <c r="AB282" i="16" s="1"/>
  <c r="AE282" i="16" s="1"/>
  <c r="AF282" i="16" s="1"/>
  <c r="AJ282" i="16" s="1"/>
  <c r="AK282" i="16" s="1"/>
  <c r="J231" i="16"/>
  <c r="J238" i="16"/>
  <c r="J280" i="16"/>
  <c r="J275" i="16"/>
  <c r="J101" i="16"/>
  <c r="J152" i="16"/>
  <c r="J168" i="16"/>
  <c r="J221" i="16"/>
  <c r="J230" i="16"/>
  <c r="J233" i="16"/>
  <c r="J184" i="16"/>
  <c r="J215" i="16"/>
  <c r="AA215" i="16" s="1"/>
  <c r="AB215" i="16" s="1"/>
  <c r="AE215" i="16" s="1"/>
  <c r="AF215" i="16" s="1"/>
  <c r="AJ215" i="16" s="1"/>
  <c r="AK215" i="16" s="1"/>
  <c r="J222" i="16"/>
  <c r="AA222" i="16" s="1"/>
  <c r="AB222" i="16" s="1"/>
  <c r="AE222" i="16" s="1"/>
  <c r="AF222" i="16" s="1"/>
  <c r="AJ222" i="16" s="1"/>
  <c r="AK222" i="16" s="1"/>
  <c r="J223" i="16"/>
  <c r="AA223" i="16" s="1"/>
  <c r="AB223" i="16" s="1"/>
  <c r="AE223" i="16" s="1"/>
  <c r="AF223" i="16" s="1"/>
  <c r="AJ223" i="16" s="1"/>
  <c r="AK223" i="16" s="1"/>
  <c r="J182" i="16"/>
  <c r="AA182" i="16" s="1"/>
  <c r="AB182" i="16" s="1"/>
  <c r="AE182" i="16" s="1"/>
  <c r="AF182" i="16" s="1"/>
  <c r="AJ182" i="16" s="1"/>
  <c r="AK182" i="16" s="1"/>
  <c r="J189" i="16"/>
  <c r="J264" i="16"/>
  <c r="J240" i="16"/>
  <c r="J269" i="16"/>
  <c r="AA269" i="16" s="1"/>
  <c r="AB269" i="16" s="1"/>
  <c r="AE269" i="16" s="1"/>
  <c r="AF269" i="16" s="1"/>
  <c r="AJ269" i="16" s="1"/>
  <c r="AK269" i="16" s="1"/>
  <c r="J201" i="16"/>
  <c r="AA201" i="16" s="1"/>
  <c r="AB201" i="16" s="1"/>
  <c r="AE201" i="16" s="1"/>
  <c r="AF201" i="16" s="1"/>
  <c r="AJ201" i="16" s="1"/>
  <c r="AK201" i="16" s="1"/>
  <c r="J228" i="16"/>
  <c r="AA228" i="16" s="1"/>
  <c r="AB228" i="16" s="1"/>
  <c r="AE228" i="16" s="1"/>
  <c r="AF228" i="16" s="1"/>
  <c r="AJ228" i="16" s="1"/>
  <c r="AK228" i="16" s="1"/>
  <c r="J241" i="16"/>
  <c r="AA241" i="16" s="1"/>
  <c r="AB241" i="16" s="1"/>
  <c r="AE241" i="16" s="1"/>
  <c r="AF241" i="16" s="1"/>
  <c r="AJ241" i="16" s="1"/>
  <c r="AK241" i="16" s="1"/>
  <c r="J229" i="16"/>
  <c r="AA229" i="16" s="1"/>
  <c r="AB229" i="16" s="1"/>
  <c r="AE229" i="16" s="1"/>
  <c r="AF229" i="16" s="1"/>
  <c r="AJ229" i="16" s="1"/>
  <c r="AK229" i="16" s="1"/>
  <c r="J270" i="16"/>
  <c r="AA270" i="16" s="1"/>
  <c r="AB270" i="16" s="1"/>
  <c r="AE270" i="16" s="1"/>
  <c r="AF270" i="16" s="1"/>
  <c r="AJ270" i="16" s="1"/>
  <c r="AK270" i="16" s="1"/>
  <c r="J211" i="16"/>
  <c r="AA211" i="16" s="1"/>
  <c r="AB211" i="16" s="1"/>
  <c r="AE211" i="16" s="1"/>
  <c r="AF211" i="16" s="1"/>
  <c r="AJ211" i="16" s="1"/>
  <c r="AK211" i="16" s="1"/>
  <c r="J249" i="16"/>
  <c r="AA249" i="16" s="1"/>
  <c r="AB249" i="16" s="1"/>
  <c r="AE249" i="16" s="1"/>
  <c r="AF249" i="16" s="1"/>
  <c r="AJ249" i="16" s="1"/>
  <c r="AK249" i="16" s="1"/>
  <c r="J195" i="16"/>
  <c r="AA195" i="16" s="1"/>
  <c r="AB195" i="16" s="1"/>
  <c r="AE195" i="16" s="1"/>
  <c r="AF195" i="16" s="1"/>
  <c r="AJ195" i="16" s="1"/>
  <c r="AK195" i="16" s="1"/>
  <c r="J247" i="16"/>
  <c r="AA247" i="16" s="1"/>
  <c r="AB247" i="16" s="1"/>
  <c r="AE247" i="16" s="1"/>
  <c r="AF247" i="16" s="1"/>
  <c r="AJ247" i="16" s="1"/>
  <c r="AK247" i="16" s="1"/>
  <c r="J251" i="16"/>
  <c r="AA251" i="16" s="1"/>
  <c r="AB251" i="16" s="1"/>
  <c r="AE251" i="16" s="1"/>
  <c r="AF251" i="16" s="1"/>
  <c r="AJ251" i="16" s="1"/>
  <c r="AK251" i="16" s="1"/>
  <c r="J256" i="16"/>
  <c r="AA256" i="16" s="1"/>
  <c r="AB256" i="16" s="1"/>
  <c r="AE256" i="16" s="1"/>
  <c r="AF256" i="16" s="1"/>
  <c r="AJ256" i="16" s="1"/>
  <c r="AK256" i="16" s="1"/>
  <c r="J217" i="16"/>
  <c r="AA217" i="16" s="1"/>
  <c r="AB217" i="16" s="1"/>
  <c r="AE217" i="16" s="1"/>
  <c r="AF217" i="16" s="1"/>
  <c r="AJ217" i="16" s="1"/>
  <c r="AK217" i="16" s="1"/>
  <c r="J166" i="16"/>
  <c r="AA166" i="16" s="1"/>
  <c r="AB166" i="16" s="1"/>
  <c r="AE166" i="16" s="1"/>
  <c r="AF166" i="16" s="1"/>
  <c r="AJ166" i="16" s="1"/>
  <c r="AK166" i="16" s="1"/>
  <c r="J210" i="16"/>
  <c r="AA210" i="16" s="1"/>
  <c r="AB210" i="16" s="1"/>
  <c r="AE210" i="16" s="1"/>
  <c r="AF210" i="16" s="1"/>
  <c r="AJ210" i="16" s="1"/>
  <c r="AK210" i="16" s="1"/>
  <c r="J267" i="16"/>
  <c r="AA267" i="16" s="1"/>
  <c r="AB267" i="16" s="1"/>
  <c r="AE267" i="16" s="1"/>
  <c r="AF267" i="16" s="1"/>
  <c r="AJ267" i="16" s="1"/>
  <c r="AK267" i="16" s="1"/>
  <c r="J302" i="16"/>
  <c r="J274" i="16"/>
  <c r="J260" i="16"/>
  <c r="J277" i="16"/>
  <c r="J258" i="16"/>
  <c r="J292" i="16"/>
  <c r="J262" i="16"/>
  <c r="J287" i="16"/>
  <c r="J212" i="16"/>
  <c r="J239" i="16"/>
  <c r="J301" i="16"/>
  <c r="J185" i="16"/>
  <c r="J281" i="16"/>
  <c r="J273" i="16"/>
  <c r="J288" i="16"/>
  <c r="J227" i="16"/>
  <c r="J272" i="16"/>
  <c r="J255" i="16"/>
  <c r="J194" i="16"/>
  <c r="J186" i="16"/>
  <c r="J261" i="16"/>
  <c r="J175" i="16"/>
  <c r="J219" i="16"/>
  <c r="J220" i="16"/>
  <c r="J253" i="16"/>
  <c r="J197" i="16"/>
  <c r="J156" i="16"/>
  <c r="J181" i="16"/>
  <c r="J252" i="16"/>
  <c r="J196" i="16"/>
  <c r="J132" i="16"/>
  <c r="J259" i="16"/>
  <c r="J208" i="16"/>
  <c r="J130" i="16"/>
  <c r="J176" i="16"/>
  <c r="J180" i="16"/>
  <c r="J172" i="16"/>
  <c r="AA172" i="16" s="1"/>
  <c r="AB172" i="16" s="1"/>
  <c r="AE172" i="16" s="1"/>
  <c r="AF172" i="16" s="1"/>
  <c r="AJ172" i="16" s="1"/>
  <c r="AK172" i="16" s="1"/>
  <c r="J178" i="16"/>
  <c r="AA178" i="16" s="1"/>
  <c r="AB178" i="16" s="1"/>
  <c r="AE178" i="16" s="1"/>
  <c r="AF178" i="16" s="1"/>
  <c r="AJ178" i="16" s="1"/>
  <c r="AK178" i="16" s="1"/>
  <c r="J145" i="16"/>
  <c r="AA145" i="16" s="1"/>
  <c r="AB145" i="16" s="1"/>
  <c r="AE145" i="16" s="1"/>
  <c r="AF145" i="16" s="1"/>
  <c r="AJ145" i="16" s="1"/>
  <c r="AK145" i="16" s="1"/>
  <c r="J226" i="16"/>
  <c r="AA226" i="16" s="1"/>
  <c r="AB226" i="16" s="1"/>
  <c r="AE226" i="16" s="1"/>
  <c r="AF226" i="16" s="1"/>
  <c r="AJ226" i="16" s="1"/>
  <c r="AK226" i="16" s="1"/>
  <c r="J271" i="16"/>
  <c r="AA271" i="16" s="1"/>
  <c r="AB271" i="16" s="1"/>
  <c r="AE271" i="16" s="1"/>
  <c r="AF271" i="16" s="1"/>
  <c r="AJ271" i="16" s="1"/>
  <c r="AK271" i="16" s="1"/>
  <c r="J293" i="16"/>
  <c r="AA293" i="16" s="1"/>
  <c r="AB293" i="16" s="1"/>
  <c r="AE293" i="16" s="1"/>
  <c r="AF293" i="16" s="1"/>
  <c r="AJ293" i="16" s="1"/>
  <c r="AK293" i="16" s="1"/>
  <c r="J133" i="16"/>
  <c r="AA133" i="16" s="1"/>
  <c r="AB133" i="16" s="1"/>
  <c r="AE133" i="16" s="1"/>
  <c r="AF133" i="16" s="1"/>
  <c r="AJ133" i="16" s="1"/>
  <c r="AK133" i="16" s="1"/>
  <c r="J187" i="16"/>
  <c r="AA187" i="16" s="1"/>
  <c r="AB187" i="16" s="1"/>
  <c r="AE187" i="16" s="1"/>
  <c r="AF187" i="16" s="1"/>
  <c r="AJ187" i="16" s="1"/>
  <c r="AK187" i="16" s="1"/>
  <c r="J167" i="16"/>
  <c r="AA167" i="16" s="1"/>
  <c r="AB167" i="16" s="1"/>
  <c r="AE167" i="16" s="1"/>
  <c r="AF167" i="16" s="1"/>
  <c r="AJ167" i="16" s="1"/>
  <c r="AK167" i="16" s="1"/>
  <c r="J242" i="16"/>
  <c r="AA242" i="16" s="1"/>
  <c r="AB242" i="16" s="1"/>
  <c r="AE242" i="16" s="1"/>
  <c r="AF242" i="16" s="1"/>
  <c r="AJ242" i="16" s="1"/>
  <c r="AK242" i="16" s="1"/>
  <c r="J120" i="16"/>
  <c r="AA120" i="16" s="1"/>
  <c r="AB120" i="16" s="1"/>
  <c r="AE120" i="16" s="1"/>
  <c r="AF120" i="16" s="1"/>
  <c r="AJ120" i="16" s="1"/>
  <c r="AK120" i="16" s="1"/>
  <c r="J78" i="16"/>
  <c r="AA78" i="16" s="1"/>
  <c r="AB78" i="16" s="1"/>
  <c r="AE78" i="16" s="1"/>
  <c r="AF78" i="16" s="1"/>
  <c r="AJ78" i="16" s="1"/>
  <c r="AK78" i="16" s="1"/>
  <c r="J67" i="16"/>
  <c r="AA67" i="16" s="1"/>
  <c r="AB67" i="16" s="1"/>
  <c r="AE67" i="16" s="1"/>
  <c r="AF67" i="16" s="1"/>
  <c r="AJ67" i="16" s="1"/>
  <c r="AK67" i="16" s="1"/>
  <c r="J57" i="16"/>
  <c r="AA57" i="16" s="1"/>
  <c r="AB57" i="16" s="1"/>
  <c r="AE57" i="16" s="1"/>
  <c r="AF57" i="16" s="1"/>
  <c r="AJ57" i="16" s="1"/>
  <c r="AK57" i="16" s="1"/>
  <c r="J299" i="16"/>
  <c r="J34" i="16"/>
  <c r="J24" i="16"/>
  <c r="J83" i="16"/>
  <c r="J35" i="16"/>
  <c r="J53" i="16"/>
  <c r="J54" i="16"/>
  <c r="J55" i="16"/>
  <c r="J56" i="16"/>
  <c r="J60" i="16"/>
  <c r="J108" i="16"/>
  <c r="J109" i="16"/>
  <c r="J110" i="16"/>
  <c r="J111" i="16"/>
  <c r="J112" i="16"/>
  <c r="J113" i="16"/>
  <c r="J44" i="16"/>
  <c r="J33" i="16"/>
  <c r="J92" i="16"/>
  <c r="AA92" i="16" s="1"/>
  <c r="AB92" i="16" s="1"/>
  <c r="AE92" i="16" s="1"/>
  <c r="AF92" i="16" s="1"/>
  <c r="AJ92" i="16" s="1"/>
  <c r="AK92" i="16" s="1"/>
  <c r="J32" i="16"/>
  <c r="AA32" i="16" s="1"/>
  <c r="AB32" i="16" s="1"/>
  <c r="AE32" i="16" s="1"/>
  <c r="AF32" i="16" s="1"/>
  <c r="AJ32" i="16" s="1"/>
  <c r="AK32" i="16" s="1"/>
  <c r="J40" i="16"/>
  <c r="J62" i="16"/>
  <c r="X79" i="10"/>
  <c r="I79" i="10"/>
  <c r="X61" i="11"/>
  <c r="X57" i="11"/>
  <c r="X55" i="11"/>
  <c r="X54" i="11"/>
  <c r="X51" i="11"/>
  <c r="X50" i="11"/>
  <c r="X47" i="11"/>
  <c r="X44" i="11"/>
  <c r="X38" i="11"/>
  <c r="X37" i="11"/>
  <c r="X36" i="11"/>
  <c r="X35" i="11"/>
  <c r="X31" i="11"/>
  <c r="X30" i="11"/>
  <c r="X28" i="11"/>
  <c r="X27" i="11"/>
  <c r="X26" i="11"/>
  <c r="X22" i="11"/>
  <c r="X21" i="11"/>
  <c r="X20" i="11"/>
  <c r="X19" i="11"/>
  <c r="X18" i="11"/>
  <c r="X17" i="11"/>
  <c r="X16" i="11"/>
  <c r="X15" i="11"/>
  <c r="X14" i="11"/>
  <c r="X68" i="11"/>
  <c r="I65" i="11"/>
  <c r="Q65" i="11"/>
  <c r="R65" i="11"/>
  <c r="S65" i="11"/>
  <c r="S80" i="11" s="1"/>
  <c r="U65" i="11"/>
  <c r="W79" i="11"/>
  <c r="U79" i="11"/>
  <c r="AA8" i="16" l="1"/>
  <c r="AB8" i="16" s="1"/>
  <c r="AE8" i="16" s="1"/>
  <c r="AF8" i="16" s="1"/>
  <c r="AJ8" i="16" s="1"/>
  <c r="AK8" i="16" s="1"/>
  <c r="T299" i="16"/>
  <c r="U299" i="16" s="1"/>
  <c r="X299" i="16" s="1"/>
  <c r="AF299" i="16" s="1"/>
  <c r="AJ299" i="16" s="1"/>
  <c r="AK299" i="16" s="1"/>
  <c r="T276" i="16"/>
  <c r="U276" i="16" s="1"/>
  <c r="X276" i="16" s="1"/>
  <c r="AF276" i="16" s="1"/>
  <c r="AJ276" i="16" s="1"/>
  <c r="AK276" i="16" s="1"/>
  <c r="T274" i="16"/>
  <c r="U274" i="16" s="1"/>
  <c r="X274" i="16" s="1"/>
  <c r="AF274" i="16" s="1"/>
  <c r="AJ274" i="16" s="1"/>
  <c r="AK274" i="16" s="1"/>
  <c r="T253" i="16"/>
  <c r="U253" i="16" s="1"/>
  <c r="X253" i="16" s="1"/>
  <c r="AF253" i="16" s="1"/>
  <c r="AJ253" i="16" s="1"/>
  <c r="AK253" i="16" s="1"/>
  <c r="T240" i="16"/>
  <c r="U240" i="16" s="1"/>
  <c r="X240" i="16" s="1"/>
  <c r="AF240" i="16" s="1"/>
  <c r="AJ240" i="16" s="1"/>
  <c r="AK240" i="16" s="1"/>
  <c r="T225" i="16"/>
  <c r="U225" i="16" s="1"/>
  <c r="X225" i="16" s="1"/>
  <c r="AF225" i="16" s="1"/>
  <c r="AJ225" i="16" s="1"/>
  <c r="AK225" i="16" s="1"/>
  <c r="T221" i="16"/>
  <c r="U221" i="16" s="1"/>
  <c r="X221" i="16" s="1"/>
  <c r="AF221" i="16" s="1"/>
  <c r="AJ221" i="16" s="1"/>
  <c r="AK221" i="16" s="1"/>
  <c r="T194" i="16"/>
  <c r="U194" i="16" s="1"/>
  <c r="X194" i="16" s="1"/>
  <c r="AF194" i="16" s="1"/>
  <c r="AJ194" i="16" s="1"/>
  <c r="AK194" i="16" s="1"/>
  <c r="T185" i="16"/>
  <c r="U185" i="16" s="1"/>
  <c r="X185" i="16" s="1"/>
  <c r="AF185" i="16" s="1"/>
  <c r="AJ185" i="16" s="1"/>
  <c r="AK185" i="16" s="1"/>
  <c r="T165" i="16"/>
  <c r="U165" i="16" s="1"/>
  <c r="X165" i="16" s="1"/>
  <c r="AF165" i="16" s="1"/>
  <c r="AJ165" i="16" s="1"/>
  <c r="AK165" i="16" s="1"/>
  <c r="T161" i="16"/>
  <c r="U161" i="16" s="1"/>
  <c r="X161" i="16" s="1"/>
  <c r="AF161" i="16" s="1"/>
  <c r="AJ161" i="16" s="1"/>
  <c r="AK161" i="16" s="1"/>
  <c r="T147" i="16"/>
  <c r="U147" i="16" s="1"/>
  <c r="X147" i="16" s="1"/>
  <c r="AF147" i="16" s="1"/>
  <c r="AJ147" i="16" s="1"/>
  <c r="AK147" i="16" s="1"/>
  <c r="T140" i="16"/>
  <c r="U140" i="16" s="1"/>
  <c r="X140" i="16" s="1"/>
  <c r="AF140" i="16" s="1"/>
  <c r="AJ140" i="16" s="1"/>
  <c r="AK140" i="16" s="1"/>
  <c r="T124" i="16"/>
  <c r="U124" i="16" s="1"/>
  <c r="X124" i="16" s="1"/>
  <c r="AF124" i="16" s="1"/>
  <c r="AJ124" i="16" s="1"/>
  <c r="AK124" i="16" s="1"/>
  <c r="T118" i="16"/>
  <c r="U118" i="16" s="1"/>
  <c r="X118" i="16" s="1"/>
  <c r="AF118" i="16" s="1"/>
  <c r="AJ118" i="16" s="1"/>
  <c r="AK118" i="16" s="1"/>
  <c r="T60" i="16"/>
  <c r="U60" i="16" s="1"/>
  <c r="X60" i="16" s="1"/>
  <c r="AF60" i="16" s="1"/>
  <c r="AJ60" i="16" s="1"/>
  <c r="AK60" i="16" s="1"/>
  <c r="T56" i="16"/>
  <c r="U56" i="16" s="1"/>
  <c r="X56" i="16" s="1"/>
  <c r="AF56" i="16" s="1"/>
  <c r="AJ56" i="16" s="1"/>
  <c r="AK56" i="16" s="1"/>
  <c r="T52" i="16"/>
  <c r="U52" i="16" s="1"/>
  <c r="X52" i="16" s="1"/>
  <c r="AF52" i="16" s="1"/>
  <c r="AJ52" i="16" s="1"/>
  <c r="AK52" i="16" s="1"/>
  <c r="T45" i="16"/>
  <c r="U45" i="16" s="1"/>
  <c r="X45" i="16" s="1"/>
  <c r="AF45" i="16" s="1"/>
  <c r="AJ45" i="16" s="1"/>
  <c r="AK45" i="16" s="1"/>
  <c r="T39" i="16"/>
  <c r="U39" i="16" s="1"/>
  <c r="X39" i="16" s="1"/>
  <c r="AF39" i="16" s="1"/>
  <c r="AJ39" i="16" s="1"/>
  <c r="AK39" i="16" s="1"/>
  <c r="T23" i="16"/>
  <c r="U23" i="16" s="1"/>
  <c r="X23" i="16" s="1"/>
  <c r="AF23" i="16" s="1"/>
  <c r="AJ23" i="16" s="1"/>
  <c r="AK23" i="16" s="1"/>
  <c r="T9" i="16"/>
  <c r="U9" i="16" s="1"/>
  <c r="X9" i="16" s="1"/>
  <c r="AF9" i="16" s="1"/>
  <c r="AJ9" i="16" s="1"/>
  <c r="AK9" i="16" s="1"/>
  <c r="T12" i="16"/>
  <c r="U12" i="16" s="1"/>
  <c r="X12" i="16" s="1"/>
  <c r="AF12" i="16" s="1"/>
  <c r="AJ12" i="16" s="1"/>
  <c r="AK12" i="16" s="1"/>
  <c r="T73" i="16"/>
  <c r="U73" i="16" s="1"/>
  <c r="X73" i="16" s="1"/>
  <c r="AF73" i="16" s="1"/>
  <c r="AJ73" i="16" s="1"/>
  <c r="AK73" i="16" s="1"/>
  <c r="T54" i="16"/>
  <c r="U54" i="16" s="1"/>
  <c r="X54" i="16" s="1"/>
  <c r="AF54" i="16" s="1"/>
  <c r="AJ54" i="16" s="1"/>
  <c r="AK54" i="16" s="1"/>
  <c r="T41" i="16"/>
  <c r="U41" i="16" s="1"/>
  <c r="X41" i="16" s="1"/>
  <c r="AF41" i="16" s="1"/>
  <c r="AJ41" i="16" s="1"/>
  <c r="AK41" i="16" s="1"/>
  <c r="T20" i="16"/>
  <c r="U20" i="16" s="1"/>
  <c r="X20" i="16" s="1"/>
  <c r="AF20" i="16" s="1"/>
  <c r="AJ20" i="16" s="1"/>
  <c r="AK20" i="16" s="1"/>
  <c r="T16" i="16"/>
  <c r="U16" i="16" s="1"/>
  <c r="X16" i="16" s="1"/>
  <c r="AF16" i="16" s="1"/>
  <c r="AJ16" i="16" s="1"/>
  <c r="AK16" i="16" s="1"/>
  <c r="T38" i="16"/>
  <c r="U38" i="16" s="1"/>
  <c r="X38" i="16" s="1"/>
  <c r="AF38" i="16" s="1"/>
  <c r="AJ38" i="16" s="1"/>
  <c r="AK38" i="16" s="1"/>
  <c r="T29" i="16"/>
  <c r="U29" i="16" s="1"/>
  <c r="X29" i="16" s="1"/>
  <c r="AF29" i="16" s="1"/>
  <c r="AJ29" i="16" s="1"/>
  <c r="AK29" i="16" s="1"/>
  <c r="T262" i="16"/>
  <c r="U262" i="16" s="1"/>
  <c r="X262" i="16" s="1"/>
  <c r="AF262" i="16" s="1"/>
  <c r="AJ262" i="16" s="1"/>
  <c r="AK262" i="16" s="1"/>
  <c r="T155" i="16"/>
  <c r="U155" i="16" s="1"/>
  <c r="X155" i="16" s="1"/>
  <c r="AF155" i="16" s="1"/>
  <c r="AJ155" i="16" s="1"/>
  <c r="AK155" i="16" s="1"/>
  <c r="T153" i="16"/>
  <c r="U153" i="16" s="1"/>
  <c r="X153" i="16" s="1"/>
  <c r="AF153" i="16" s="1"/>
  <c r="AJ153" i="16" s="1"/>
  <c r="AK153" i="16" s="1"/>
  <c r="T112" i="16"/>
  <c r="U112" i="16" s="1"/>
  <c r="X112" i="16" s="1"/>
  <c r="AF112" i="16" s="1"/>
  <c r="AJ112" i="16" s="1"/>
  <c r="AK112" i="16" s="1"/>
  <c r="T110" i="16"/>
  <c r="U110" i="16" s="1"/>
  <c r="X110" i="16" s="1"/>
  <c r="AF110" i="16" s="1"/>
  <c r="AJ110" i="16" s="1"/>
  <c r="AK110" i="16" s="1"/>
  <c r="T106" i="16"/>
  <c r="U106" i="16" s="1"/>
  <c r="X106" i="16" s="1"/>
  <c r="AF106" i="16" s="1"/>
  <c r="AJ106" i="16" s="1"/>
  <c r="AK106" i="16" s="1"/>
  <c r="T283" i="16"/>
  <c r="U283" i="16" s="1"/>
  <c r="X283" i="16" s="1"/>
  <c r="AF283" i="16" s="1"/>
  <c r="AJ283" i="16" s="1"/>
  <c r="AK283" i="16" s="1"/>
  <c r="T280" i="16"/>
  <c r="U280" i="16" s="1"/>
  <c r="X280" i="16" s="1"/>
  <c r="AF280" i="16" s="1"/>
  <c r="AJ280" i="16" s="1"/>
  <c r="AK280" i="16" s="1"/>
  <c r="T259" i="16"/>
  <c r="U259" i="16" s="1"/>
  <c r="X259" i="16" s="1"/>
  <c r="AF259" i="16" s="1"/>
  <c r="AJ259" i="16" s="1"/>
  <c r="AK259" i="16" s="1"/>
  <c r="T250" i="16"/>
  <c r="U250" i="16" s="1"/>
  <c r="X250" i="16" s="1"/>
  <c r="AF250" i="16" s="1"/>
  <c r="AJ250" i="16" s="1"/>
  <c r="AK250" i="16" s="1"/>
  <c r="T233" i="16"/>
  <c r="U233" i="16" s="1"/>
  <c r="X233" i="16" s="1"/>
  <c r="AF233" i="16" s="1"/>
  <c r="AJ233" i="16" s="1"/>
  <c r="AK233" i="16" s="1"/>
  <c r="T230" i="16"/>
  <c r="U230" i="16" s="1"/>
  <c r="X230" i="16" s="1"/>
  <c r="AF230" i="16" s="1"/>
  <c r="AJ230" i="16" s="1"/>
  <c r="AK230" i="16" s="1"/>
  <c r="T204" i="16"/>
  <c r="U204" i="16" s="1"/>
  <c r="X204" i="16" s="1"/>
  <c r="AF204" i="16" s="1"/>
  <c r="AJ204" i="16" s="1"/>
  <c r="AK204" i="16" s="1"/>
  <c r="T192" i="16"/>
  <c r="U192" i="16" s="1"/>
  <c r="X192" i="16" s="1"/>
  <c r="AF192" i="16" s="1"/>
  <c r="AJ192" i="16" s="1"/>
  <c r="AK192" i="16" s="1"/>
  <c r="T173" i="16"/>
  <c r="U173" i="16" s="1"/>
  <c r="X173" i="16" s="1"/>
  <c r="AF173" i="16" s="1"/>
  <c r="AJ173" i="16" s="1"/>
  <c r="AK173" i="16" s="1"/>
  <c r="T170" i="16"/>
  <c r="U170" i="16" s="1"/>
  <c r="X170" i="16" s="1"/>
  <c r="AF170" i="16" s="1"/>
  <c r="AJ170" i="16" s="1"/>
  <c r="AK170" i="16" s="1"/>
  <c r="T152" i="16"/>
  <c r="U152" i="16" s="1"/>
  <c r="X152" i="16" s="1"/>
  <c r="AF152" i="16" s="1"/>
  <c r="AJ152" i="16" s="1"/>
  <c r="AK152" i="16" s="1"/>
  <c r="T144" i="16"/>
  <c r="U144" i="16" s="1"/>
  <c r="X144" i="16" s="1"/>
  <c r="AF144" i="16" s="1"/>
  <c r="AJ144" i="16" s="1"/>
  <c r="AK144" i="16" s="1"/>
  <c r="T130" i="16"/>
  <c r="U130" i="16" s="1"/>
  <c r="X130" i="16" s="1"/>
  <c r="AF130" i="16" s="1"/>
  <c r="AJ130" i="16" s="1"/>
  <c r="AK130" i="16" s="1"/>
  <c r="T126" i="16"/>
  <c r="U126" i="16" s="1"/>
  <c r="X126" i="16" s="1"/>
  <c r="AF126" i="16" s="1"/>
  <c r="AJ126" i="16" s="1"/>
  <c r="AK126" i="16" s="1"/>
  <c r="T109" i="16"/>
  <c r="U109" i="16" s="1"/>
  <c r="X109" i="16" s="1"/>
  <c r="AF109" i="16" s="1"/>
  <c r="AJ109" i="16" s="1"/>
  <c r="AK109" i="16" s="1"/>
  <c r="T105" i="16"/>
  <c r="U105" i="16" s="1"/>
  <c r="X105" i="16" s="1"/>
  <c r="AF105" i="16" s="1"/>
  <c r="AJ105" i="16" s="1"/>
  <c r="AK105" i="16" s="1"/>
  <c r="T101" i="16"/>
  <c r="U101" i="16" s="1"/>
  <c r="X101" i="16" s="1"/>
  <c r="AF101" i="16" s="1"/>
  <c r="AJ101" i="16" s="1"/>
  <c r="AK101" i="16" s="1"/>
  <c r="T83" i="16"/>
  <c r="U83" i="16" s="1"/>
  <c r="X83" i="16" s="1"/>
  <c r="AF83" i="16" s="1"/>
  <c r="AJ83" i="16" s="1"/>
  <c r="AK83" i="16" s="1"/>
  <c r="T75" i="16"/>
  <c r="U75" i="16" s="1"/>
  <c r="X75" i="16" s="1"/>
  <c r="AF75" i="16" s="1"/>
  <c r="AJ75" i="16" s="1"/>
  <c r="AK75" i="16" s="1"/>
  <c r="T71" i="16"/>
  <c r="U71" i="16" s="1"/>
  <c r="X71" i="16" s="1"/>
  <c r="AF71" i="16" s="1"/>
  <c r="AJ71" i="16" s="1"/>
  <c r="AK71" i="16" s="1"/>
  <c r="T66" i="16"/>
  <c r="U66" i="16" s="1"/>
  <c r="X66" i="16" s="1"/>
  <c r="AF66" i="16" s="1"/>
  <c r="AJ66" i="16" s="1"/>
  <c r="AK66" i="16" s="1"/>
  <c r="T62" i="16"/>
  <c r="U62" i="16" s="1"/>
  <c r="X62" i="16" s="1"/>
  <c r="AF62" i="16" s="1"/>
  <c r="AJ62" i="16" s="1"/>
  <c r="AK62" i="16" s="1"/>
  <c r="T34" i="16"/>
  <c r="U34" i="16" s="1"/>
  <c r="X34" i="16" s="1"/>
  <c r="AF34" i="16" s="1"/>
  <c r="AJ34" i="16" s="1"/>
  <c r="AK34" i="16" s="1"/>
  <c r="T27" i="16"/>
  <c r="U27" i="16" s="1"/>
  <c r="X27" i="16" s="1"/>
  <c r="AF27" i="16" s="1"/>
  <c r="AJ27" i="16" s="1"/>
  <c r="AK27" i="16" s="1"/>
  <c r="T69" i="16"/>
  <c r="U69" i="16" s="1"/>
  <c r="X69" i="16" s="1"/>
  <c r="AF69" i="16" s="1"/>
  <c r="AJ69" i="16" s="1"/>
  <c r="AK69" i="16" s="1"/>
  <c r="T260" i="16"/>
  <c r="U260" i="16" s="1"/>
  <c r="X260" i="16" s="1"/>
  <c r="AF260" i="16" s="1"/>
  <c r="AJ260" i="16" s="1"/>
  <c r="AK260" i="16" s="1"/>
  <c r="T238" i="16"/>
  <c r="U238" i="16" s="1"/>
  <c r="X238" i="16" s="1"/>
  <c r="AF238" i="16" s="1"/>
  <c r="AJ238" i="16" s="1"/>
  <c r="AK238" i="16" s="1"/>
  <c r="T183" i="16"/>
  <c r="U183" i="16" s="1"/>
  <c r="X183" i="16" s="1"/>
  <c r="AF183" i="16" s="1"/>
  <c r="AJ183" i="16" s="1"/>
  <c r="AK183" i="16" s="1"/>
  <c r="T292" i="16"/>
  <c r="U292" i="16" s="1"/>
  <c r="X292" i="16" s="1"/>
  <c r="AF292" i="16" s="1"/>
  <c r="AJ292" i="16" s="1"/>
  <c r="AK292" i="16" s="1"/>
  <c r="T287" i="16"/>
  <c r="U287" i="16" s="1"/>
  <c r="X287" i="16" s="1"/>
  <c r="AF287" i="16" s="1"/>
  <c r="AJ287" i="16" s="1"/>
  <c r="AK287" i="16" s="1"/>
  <c r="T263" i="16"/>
  <c r="U263" i="16" s="1"/>
  <c r="X263" i="16" s="1"/>
  <c r="AF263" i="16" s="1"/>
  <c r="AJ263" i="16" s="1"/>
  <c r="AK263" i="16" s="1"/>
  <c r="T255" i="16"/>
  <c r="U255" i="16" s="1"/>
  <c r="X255" i="16" s="1"/>
  <c r="AF255" i="16" s="1"/>
  <c r="AJ255" i="16" s="1"/>
  <c r="AK255" i="16" s="1"/>
  <c r="T237" i="16"/>
  <c r="U237" i="16" s="1"/>
  <c r="X237" i="16" s="1"/>
  <c r="AF237" i="16" s="1"/>
  <c r="AJ237" i="16" s="1"/>
  <c r="AK237" i="16" s="1"/>
  <c r="T235" i="16"/>
  <c r="U235" i="16" s="1"/>
  <c r="X235" i="16" s="1"/>
  <c r="AF235" i="16" s="1"/>
  <c r="AJ235" i="16" s="1"/>
  <c r="AK235" i="16" s="1"/>
  <c r="T208" i="16"/>
  <c r="U208" i="16" s="1"/>
  <c r="X208" i="16" s="1"/>
  <c r="AF208" i="16" s="1"/>
  <c r="AJ208" i="16" s="1"/>
  <c r="AK208" i="16" s="1"/>
  <c r="T197" i="16"/>
  <c r="U197" i="16" s="1"/>
  <c r="X197" i="16" s="1"/>
  <c r="AF197" i="16" s="1"/>
  <c r="AJ197" i="16" s="1"/>
  <c r="AK197" i="16" s="1"/>
  <c r="T181" i="16"/>
  <c r="U181" i="16" s="1"/>
  <c r="X181" i="16" s="1"/>
  <c r="AF181" i="16" s="1"/>
  <c r="AJ181" i="16" s="1"/>
  <c r="AK181" i="16" s="1"/>
  <c r="T176" i="16"/>
  <c r="U176" i="16" s="1"/>
  <c r="X176" i="16" s="1"/>
  <c r="AF176" i="16" s="1"/>
  <c r="AJ176" i="16" s="1"/>
  <c r="AK176" i="16" s="1"/>
  <c r="T156" i="16"/>
  <c r="U156" i="16" s="1"/>
  <c r="X156" i="16" s="1"/>
  <c r="AF156" i="16" s="1"/>
  <c r="AJ156" i="16" s="1"/>
  <c r="AK156" i="16" s="1"/>
  <c r="T149" i="16"/>
  <c r="U149" i="16" s="1"/>
  <c r="X149" i="16" s="1"/>
  <c r="AF149" i="16" s="1"/>
  <c r="AJ149" i="16" s="1"/>
  <c r="AK149" i="16" s="1"/>
  <c r="T137" i="16"/>
  <c r="U137" i="16" s="1"/>
  <c r="X137" i="16" s="1"/>
  <c r="AF137" i="16" s="1"/>
  <c r="AJ137" i="16" s="1"/>
  <c r="AK137" i="16" s="1"/>
  <c r="T134" i="16"/>
  <c r="U134" i="16" s="1"/>
  <c r="X134" i="16" s="1"/>
  <c r="AF134" i="16" s="1"/>
  <c r="AJ134" i="16" s="1"/>
  <c r="AK134" i="16" s="1"/>
  <c r="T113" i="16"/>
  <c r="U113" i="16" s="1"/>
  <c r="X113" i="16" s="1"/>
  <c r="AF113" i="16" s="1"/>
  <c r="AJ113" i="16" s="1"/>
  <c r="AK113" i="16" s="1"/>
  <c r="T107" i="16"/>
  <c r="U107" i="16" s="1"/>
  <c r="X107" i="16" s="1"/>
  <c r="AF107" i="16" s="1"/>
  <c r="AJ107" i="16" s="1"/>
  <c r="AK107" i="16" s="1"/>
  <c r="T103" i="16"/>
  <c r="U103" i="16" s="1"/>
  <c r="X103" i="16" s="1"/>
  <c r="AF103" i="16" s="1"/>
  <c r="AJ103" i="16" s="1"/>
  <c r="AK103" i="16" s="1"/>
  <c r="T95" i="16"/>
  <c r="U95" i="16" s="1"/>
  <c r="X95" i="16" s="1"/>
  <c r="AF95" i="16" s="1"/>
  <c r="AJ95" i="16" s="1"/>
  <c r="AK95" i="16" s="1"/>
  <c r="T79" i="16"/>
  <c r="U79" i="16" s="1"/>
  <c r="X79" i="16" s="1"/>
  <c r="AF79" i="16" s="1"/>
  <c r="AJ79" i="16" s="1"/>
  <c r="AK79" i="16" s="1"/>
  <c r="T10" i="16"/>
  <c r="U10" i="16" s="1"/>
  <c r="X10" i="16" s="1"/>
  <c r="AF10" i="16" s="1"/>
  <c r="AJ10" i="16" s="1"/>
  <c r="AK10" i="16" s="1"/>
  <c r="T294" i="16"/>
  <c r="U294" i="16" s="1"/>
  <c r="X294" i="16" s="1"/>
  <c r="AF294" i="16" s="1"/>
  <c r="AJ294" i="16" s="1"/>
  <c r="AK294" i="16" s="1"/>
  <c r="T171" i="16"/>
  <c r="U171" i="16" s="1"/>
  <c r="X171" i="16" s="1"/>
  <c r="AF171" i="16" s="1"/>
  <c r="AJ171" i="16" s="1"/>
  <c r="AK171" i="16" s="1"/>
  <c r="T301" i="16"/>
  <c r="U301" i="16" s="1"/>
  <c r="X301" i="16" s="1"/>
  <c r="AF301" i="16" s="1"/>
  <c r="AJ301" i="16" s="1"/>
  <c r="AK301" i="16" s="1"/>
  <c r="T297" i="16"/>
  <c r="U297" i="16" s="1"/>
  <c r="X297" i="16" s="1"/>
  <c r="AF297" i="16" s="1"/>
  <c r="AJ297" i="16" s="1"/>
  <c r="AK297" i="16" s="1"/>
  <c r="T273" i="16"/>
  <c r="U273" i="16" s="1"/>
  <c r="X273" i="16" s="1"/>
  <c r="AF273" i="16" s="1"/>
  <c r="AJ273" i="16" s="1"/>
  <c r="AK273" i="16" s="1"/>
  <c r="T261" i="16"/>
  <c r="U261" i="16" s="1"/>
  <c r="X261" i="16" s="1"/>
  <c r="AF261" i="16" s="1"/>
  <c r="AJ261" i="16" s="1"/>
  <c r="AK261" i="16" s="1"/>
  <c r="T243" i="16"/>
  <c r="U243" i="16" s="1"/>
  <c r="X243" i="16" s="1"/>
  <c r="AF243" i="16" s="1"/>
  <c r="AJ243" i="16" s="1"/>
  <c r="AK243" i="16" s="1"/>
  <c r="T239" i="16"/>
  <c r="U239" i="16" s="1"/>
  <c r="X239" i="16" s="1"/>
  <c r="AF239" i="16" s="1"/>
  <c r="AJ239" i="16" s="1"/>
  <c r="AK239" i="16" s="1"/>
  <c r="T220" i="16"/>
  <c r="U220" i="16" s="1"/>
  <c r="X220" i="16" s="1"/>
  <c r="AF220" i="16" s="1"/>
  <c r="AJ220" i="16" s="1"/>
  <c r="AK220" i="16" s="1"/>
  <c r="T206" i="16"/>
  <c r="U206" i="16" s="1"/>
  <c r="X206" i="16" s="1"/>
  <c r="AF206" i="16" s="1"/>
  <c r="AJ206" i="16" s="1"/>
  <c r="AK206" i="16" s="1"/>
  <c r="T186" i="16"/>
  <c r="U186" i="16" s="1"/>
  <c r="X186" i="16" s="1"/>
  <c r="AF186" i="16" s="1"/>
  <c r="AJ186" i="16" s="1"/>
  <c r="AK186" i="16" s="1"/>
  <c r="T184" i="16"/>
  <c r="U184" i="16" s="1"/>
  <c r="X184" i="16" s="1"/>
  <c r="AF184" i="16" s="1"/>
  <c r="AJ184" i="16" s="1"/>
  <c r="AK184" i="16" s="1"/>
  <c r="T160" i="16"/>
  <c r="U160" i="16" s="1"/>
  <c r="X160" i="16" s="1"/>
  <c r="AF160" i="16" s="1"/>
  <c r="AJ160" i="16" s="1"/>
  <c r="AK160" i="16" s="1"/>
  <c r="T154" i="16"/>
  <c r="U154" i="16" s="1"/>
  <c r="X154" i="16" s="1"/>
  <c r="AF154" i="16" s="1"/>
  <c r="AJ154" i="16" s="1"/>
  <c r="AK154" i="16" s="1"/>
  <c r="T141" i="16"/>
  <c r="U141" i="16" s="1"/>
  <c r="X141" i="16" s="1"/>
  <c r="AF141" i="16" s="1"/>
  <c r="AJ141" i="16" s="1"/>
  <c r="AK141" i="16" s="1"/>
  <c r="T139" i="16"/>
  <c r="U139" i="16" s="1"/>
  <c r="X139" i="16" s="1"/>
  <c r="AF139" i="16" s="1"/>
  <c r="AJ139" i="16" s="1"/>
  <c r="AK139" i="16" s="1"/>
  <c r="T117" i="16"/>
  <c r="U117" i="16" s="1"/>
  <c r="X117" i="16" s="1"/>
  <c r="AF117" i="16" s="1"/>
  <c r="AJ117" i="16" s="1"/>
  <c r="AK117" i="16" s="1"/>
  <c r="T111" i="16"/>
  <c r="U111" i="16" s="1"/>
  <c r="X111" i="16" s="1"/>
  <c r="AF111" i="16" s="1"/>
  <c r="AJ111" i="16" s="1"/>
  <c r="AK111" i="16" s="1"/>
  <c r="T58" i="16"/>
  <c r="U58" i="16" s="1"/>
  <c r="X58" i="16" s="1"/>
  <c r="AF58" i="16" s="1"/>
  <c r="AJ58" i="16" s="1"/>
  <c r="AK58" i="16" s="1"/>
  <c r="T281" i="16"/>
  <c r="U281" i="16" s="1"/>
  <c r="X281" i="16" s="1"/>
  <c r="AF281" i="16" s="1"/>
  <c r="AJ281" i="16" s="1"/>
  <c r="AK281" i="16" s="1"/>
  <c r="T277" i="16"/>
  <c r="U277" i="16" s="1"/>
  <c r="X277" i="16" s="1"/>
  <c r="AF277" i="16" s="1"/>
  <c r="AJ277" i="16" s="1"/>
  <c r="AK277" i="16" s="1"/>
  <c r="T266" i="16"/>
  <c r="U266" i="16" s="1"/>
  <c r="X266" i="16" s="1"/>
  <c r="AF266" i="16" s="1"/>
  <c r="AJ266" i="16" s="1"/>
  <c r="AK266" i="16" s="1"/>
  <c r="T252" i="16"/>
  <c r="U252" i="16" s="1"/>
  <c r="X252" i="16" s="1"/>
  <c r="AF252" i="16" s="1"/>
  <c r="AJ252" i="16" s="1"/>
  <c r="AK252" i="16" s="1"/>
  <c r="T248" i="16"/>
  <c r="U248" i="16" s="1"/>
  <c r="X248" i="16" s="1"/>
  <c r="AF248" i="16" s="1"/>
  <c r="AJ248" i="16" s="1"/>
  <c r="AK248" i="16" s="1"/>
  <c r="T227" i="16"/>
  <c r="U227" i="16" s="1"/>
  <c r="X227" i="16" s="1"/>
  <c r="AF227" i="16" s="1"/>
  <c r="AJ227" i="16" s="1"/>
  <c r="AK227" i="16" s="1"/>
  <c r="T213" i="16"/>
  <c r="U213" i="16" s="1"/>
  <c r="X213" i="16" s="1"/>
  <c r="AF213" i="16" s="1"/>
  <c r="AJ213" i="16" s="1"/>
  <c r="AK213" i="16" s="1"/>
  <c r="T193" i="16"/>
  <c r="U193" i="16" s="1"/>
  <c r="X193" i="16" s="1"/>
  <c r="AF193" i="16" s="1"/>
  <c r="AJ193" i="16" s="1"/>
  <c r="AK193" i="16" s="1"/>
  <c r="T191" i="16"/>
  <c r="U191" i="16" s="1"/>
  <c r="X191" i="16" s="1"/>
  <c r="AF191" i="16" s="1"/>
  <c r="AJ191" i="16" s="1"/>
  <c r="AK191" i="16" s="1"/>
  <c r="T168" i="16"/>
  <c r="U168" i="16" s="1"/>
  <c r="X168" i="16" s="1"/>
  <c r="AF168" i="16" s="1"/>
  <c r="AJ168" i="16" s="1"/>
  <c r="AK168" i="16" s="1"/>
  <c r="T158" i="16"/>
  <c r="U158" i="16" s="1"/>
  <c r="X158" i="16" s="1"/>
  <c r="AF158" i="16" s="1"/>
  <c r="AJ158" i="16" s="1"/>
  <c r="AK158" i="16" s="1"/>
  <c r="T146" i="16"/>
  <c r="U146" i="16" s="1"/>
  <c r="X146" i="16" s="1"/>
  <c r="AF146" i="16" s="1"/>
  <c r="AJ146" i="16" s="1"/>
  <c r="AK146" i="16" s="1"/>
  <c r="T143" i="16"/>
  <c r="U143" i="16" s="1"/>
  <c r="X143" i="16" s="1"/>
  <c r="AF143" i="16" s="1"/>
  <c r="AJ143" i="16" s="1"/>
  <c r="AK143" i="16" s="1"/>
  <c r="T125" i="16"/>
  <c r="U125" i="16" s="1"/>
  <c r="X125" i="16" s="1"/>
  <c r="AF125" i="16" s="1"/>
  <c r="AJ125" i="16" s="1"/>
  <c r="AK125" i="16" s="1"/>
  <c r="T115" i="16"/>
  <c r="U115" i="16" s="1"/>
  <c r="X115" i="16" s="1"/>
  <c r="AF115" i="16" s="1"/>
  <c r="AJ115" i="16" s="1"/>
  <c r="AK115" i="16" s="1"/>
  <c r="T65" i="16"/>
  <c r="U65" i="16" s="1"/>
  <c r="X65" i="16" s="1"/>
  <c r="AF65" i="16" s="1"/>
  <c r="AJ65" i="16" s="1"/>
  <c r="AK65" i="16" s="1"/>
  <c r="T35" i="16"/>
  <c r="U35" i="16" s="1"/>
  <c r="X35" i="16" s="1"/>
  <c r="AF35" i="16" s="1"/>
  <c r="AJ35" i="16" s="1"/>
  <c r="AK35" i="16" s="1"/>
  <c r="T24" i="16"/>
  <c r="U24" i="16" s="1"/>
  <c r="X24" i="16" s="1"/>
  <c r="AF24" i="16" s="1"/>
  <c r="AJ24" i="16" s="1"/>
  <c r="AK24" i="16" s="1"/>
  <c r="T18" i="16"/>
  <c r="U18" i="16" s="1"/>
  <c r="X18" i="16" s="1"/>
  <c r="AF18" i="16" s="1"/>
  <c r="AJ18" i="16" s="1"/>
  <c r="AK18" i="16" s="1"/>
  <c r="T284" i="16"/>
  <c r="U284" i="16" s="1"/>
  <c r="X284" i="16" s="1"/>
  <c r="AF284" i="16" s="1"/>
  <c r="AJ284" i="16" s="1"/>
  <c r="AK284" i="16" s="1"/>
  <c r="T275" i="16"/>
  <c r="U275" i="16" s="1"/>
  <c r="X275" i="16" s="1"/>
  <c r="AF275" i="16" s="1"/>
  <c r="AJ275" i="16" s="1"/>
  <c r="AK275" i="16" s="1"/>
  <c r="T258" i="16"/>
  <c r="U258" i="16" s="1"/>
  <c r="X258" i="16" s="1"/>
  <c r="AF258" i="16" s="1"/>
  <c r="AJ258" i="16" s="1"/>
  <c r="AK258" i="16" s="1"/>
  <c r="T254" i="16"/>
  <c r="U254" i="16" s="1"/>
  <c r="X254" i="16" s="1"/>
  <c r="AF254" i="16" s="1"/>
  <c r="AJ254" i="16" s="1"/>
  <c r="AK254" i="16" s="1"/>
  <c r="T234" i="16"/>
  <c r="U234" i="16" s="1"/>
  <c r="X234" i="16" s="1"/>
  <c r="AF234" i="16" s="1"/>
  <c r="AJ234" i="16" s="1"/>
  <c r="AK234" i="16" s="1"/>
  <c r="T224" i="16"/>
  <c r="U224" i="16" s="1"/>
  <c r="X224" i="16" s="1"/>
  <c r="AF224" i="16" s="1"/>
  <c r="AJ224" i="16" s="1"/>
  <c r="AK224" i="16" s="1"/>
  <c r="T203" i="16"/>
  <c r="U203" i="16" s="1"/>
  <c r="X203" i="16" s="1"/>
  <c r="AF203" i="16" s="1"/>
  <c r="AJ203" i="16" s="1"/>
  <c r="AK203" i="16" s="1"/>
  <c r="T196" i="16"/>
  <c r="U196" i="16" s="1"/>
  <c r="X196" i="16" s="1"/>
  <c r="AF196" i="16" s="1"/>
  <c r="AJ196" i="16" s="1"/>
  <c r="AK196" i="16" s="1"/>
  <c r="T175" i="16"/>
  <c r="U175" i="16" s="1"/>
  <c r="X175" i="16" s="1"/>
  <c r="AF175" i="16" s="1"/>
  <c r="AJ175" i="16" s="1"/>
  <c r="AK175" i="16" s="1"/>
  <c r="T162" i="16"/>
  <c r="U162" i="16" s="1"/>
  <c r="X162" i="16" s="1"/>
  <c r="AF162" i="16" s="1"/>
  <c r="AJ162" i="16" s="1"/>
  <c r="AK162" i="16" s="1"/>
  <c r="T150" i="16"/>
  <c r="U150" i="16" s="1"/>
  <c r="X150" i="16" s="1"/>
  <c r="AF150" i="16" s="1"/>
  <c r="AJ150" i="16" s="1"/>
  <c r="AK150" i="16" s="1"/>
  <c r="T148" i="16"/>
  <c r="U148" i="16" s="1"/>
  <c r="X148" i="16" s="1"/>
  <c r="AF148" i="16" s="1"/>
  <c r="AJ148" i="16" s="1"/>
  <c r="AK148" i="16" s="1"/>
  <c r="T132" i="16"/>
  <c r="U132" i="16" s="1"/>
  <c r="X132" i="16" s="1"/>
  <c r="AF132" i="16" s="1"/>
  <c r="AJ132" i="16" s="1"/>
  <c r="AK132" i="16" s="1"/>
  <c r="T122" i="16"/>
  <c r="U122" i="16" s="1"/>
  <c r="X122" i="16" s="1"/>
  <c r="AF122" i="16" s="1"/>
  <c r="AJ122" i="16" s="1"/>
  <c r="AK122" i="16" s="1"/>
  <c r="T108" i="16"/>
  <c r="U108" i="16" s="1"/>
  <c r="X108" i="16" s="1"/>
  <c r="AF108" i="16" s="1"/>
  <c r="AJ108" i="16" s="1"/>
  <c r="AK108" i="16" s="1"/>
  <c r="T104" i="16"/>
  <c r="U104" i="16" s="1"/>
  <c r="X104" i="16" s="1"/>
  <c r="AF104" i="16" s="1"/>
  <c r="AJ104" i="16" s="1"/>
  <c r="AK104" i="16" s="1"/>
  <c r="T97" i="16"/>
  <c r="U97" i="16" s="1"/>
  <c r="X97" i="16" s="1"/>
  <c r="AF97" i="16" s="1"/>
  <c r="AJ97" i="16" s="1"/>
  <c r="AK97" i="16" s="1"/>
  <c r="T81" i="16"/>
  <c r="U81" i="16" s="1"/>
  <c r="X81" i="16" s="1"/>
  <c r="AF81" i="16" s="1"/>
  <c r="AJ81" i="16" s="1"/>
  <c r="AK81" i="16" s="1"/>
  <c r="T74" i="16"/>
  <c r="U74" i="16" s="1"/>
  <c r="X74" i="16" s="1"/>
  <c r="AF74" i="16" s="1"/>
  <c r="AJ74" i="16" s="1"/>
  <c r="AK74" i="16" s="1"/>
  <c r="T72" i="16"/>
  <c r="U72" i="16" s="1"/>
  <c r="X72" i="16" s="1"/>
  <c r="AF72" i="16" s="1"/>
  <c r="AJ72" i="16" s="1"/>
  <c r="AK72" i="16" s="1"/>
  <c r="T70" i="16"/>
  <c r="U70" i="16" s="1"/>
  <c r="X70" i="16" s="1"/>
  <c r="AF70" i="16" s="1"/>
  <c r="AJ70" i="16" s="1"/>
  <c r="AK70" i="16" s="1"/>
  <c r="T68" i="16"/>
  <c r="U68" i="16" s="1"/>
  <c r="X68" i="16" s="1"/>
  <c r="AF68" i="16" s="1"/>
  <c r="AJ68" i="16" s="1"/>
  <c r="AK68" i="16" s="1"/>
  <c r="T61" i="16"/>
  <c r="U61" i="16" s="1"/>
  <c r="X61" i="16" s="1"/>
  <c r="AF61" i="16" s="1"/>
  <c r="AJ61" i="16" s="1"/>
  <c r="AK61" i="16" s="1"/>
  <c r="T55" i="16"/>
  <c r="U55" i="16" s="1"/>
  <c r="X55" i="16" s="1"/>
  <c r="AF55" i="16" s="1"/>
  <c r="AJ55" i="16" s="1"/>
  <c r="AK55" i="16" s="1"/>
  <c r="T53" i="16"/>
  <c r="U53" i="16" s="1"/>
  <c r="X53" i="16" s="1"/>
  <c r="AF53" i="16" s="1"/>
  <c r="AJ53" i="16" s="1"/>
  <c r="AK53" i="16" s="1"/>
  <c r="T44" i="16"/>
  <c r="U44" i="16" s="1"/>
  <c r="X44" i="16" s="1"/>
  <c r="AF44" i="16" s="1"/>
  <c r="AJ44" i="16" s="1"/>
  <c r="AK44" i="16" s="1"/>
  <c r="T40" i="16"/>
  <c r="U40" i="16" s="1"/>
  <c r="X40" i="16" s="1"/>
  <c r="AF40" i="16" s="1"/>
  <c r="AJ40" i="16" s="1"/>
  <c r="AK40" i="16" s="1"/>
  <c r="T22" i="16"/>
  <c r="U22" i="16" s="1"/>
  <c r="X22" i="16" s="1"/>
  <c r="AF22" i="16" s="1"/>
  <c r="AJ22" i="16" s="1"/>
  <c r="AK22" i="16" s="1"/>
  <c r="T13" i="16"/>
  <c r="U13" i="16" s="1"/>
  <c r="X13" i="16" s="1"/>
  <c r="AF13" i="16" s="1"/>
  <c r="AJ13" i="16" s="1"/>
  <c r="AK13" i="16" s="1"/>
  <c r="T231" i="16"/>
  <c r="U231" i="16" s="1"/>
  <c r="X231" i="16" s="1"/>
  <c r="AF231" i="16" s="1"/>
  <c r="AJ231" i="16" s="1"/>
  <c r="AK231" i="16" s="1"/>
  <c r="T138" i="16"/>
  <c r="U138" i="16" s="1"/>
  <c r="X138" i="16" s="1"/>
  <c r="AF138" i="16" s="1"/>
  <c r="AJ138" i="16" s="1"/>
  <c r="AK138" i="16" s="1"/>
  <c r="T302" i="16"/>
  <c r="U302" i="16" s="1"/>
  <c r="X302" i="16" s="1"/>
  <c r="AF302" i="16" s="1"/>
  <c r="AJ302" i="16" s="1"/>
  <c r="AK302" i="16" s="1"/>
  <c r="T288" i="16"/>
  <c r="U288" i="16" s="1"/>
  <c r="X288" i="16" s="1"/>
  <c r="AF288" i="16" s="1"/>
  <c r="AJ288" i="16" s="1"/>
  <c r="AK288" i="16" s="1"/>
  <c r="T272" i="16"/>
  <c r="U272" i="16" s="1"/>
  <c r="X272" i="16" s="1"/>
  <c r="AF272" i="16" s="1"/>
  <c r="AJ272" i="16" s="1"/>
  <c r="AK272" i="16" s="1"/>
  <c r="T264" i="16"/>
  <c r="U264" i="16" s="1"/>
  <c r="X264" i="16" s="1"/>
  <c r="AF264" i="16" s="1"/>
  <c r="AJ264" i="16" s="1"/>
  <c r="AK264" i="16" s="1"/>
  <c r="T245" i="16"/>
  <c r="U245" i="16" s="1"/>
  <c r="X245" i="16" s="1"/>
  <c r="AF245" i="16" s="1"/>
  <c r="AJ245" i="16" s="1"/>
  <c r="AK245" i="16" s="1"/>
  <c r="T236" i="16"/>
  <c r="U236" i="16" s="1"/>
  <c r="X236" i="16" s="1"/>
  <c r="AF236" i="16" s="1"/>
  <c r="AJ236" i="16" s="1"/>
  <c r="AK236" i="16" s="1"/>
  <c r="T219" i="16"/>
  <c r="U219" i="16" s="1"/>
  <c r="X219" i="16" s="1"/>
  <c r="AF219" i="16" s="1"/>
  <c r="AJ219" i="16" s="1"/>
  <c r="AK219" i="16" s="1"/>
  <c r="T212" i="16"/>
  <c r="U212" i="16" s="1"/>
  <c r="X212" i="16" s="1"/>
  <c r="AF212" i="16" s="1"/>
  <c r="AJ212" i="16" s="1"/>
  <c r="AK212" i="16" s="1"/>
  <c r="T189" i="16"/>
  <c r="U189" i="16" s="1"/>
  <c r="X189" i="16" s="1"/>
  <c r="AF189" i="16" s="1"/>
  <c r="AJ189" i="16" s="1"/>
  <c r="AK189" i="16" s="1"/>
  <c r="T180" i="16"/>
  <c r="U180" i="16" s="1"/>
  <c r="X180" i="16" s="1"/>
  <c r="AF180" i="16" s="1"/>
  <c r="AJ180" i="16" s="1"/>
  <c r="AK180" i="16" s="1"/>
  <c r="T159" i="16"/>
  <c r="U159" i="16" s="1"/>
  <c r="X159" i="16" s="1"/>
  <c r="AF159" i="16" s="1"/>
  <c r="AJ159" i="16" s="1"/>
  <c r="AK159" i="16" s="1"/>
  <c r="T157" i="16"/>
  <c r="U157" i="16" s="1"/>
  <c r="X157" i="16" s="1"/>
  <c r="AF157" i="16" s="1"/>
  <c r="AJ157" i="16" s="1"/>
  <c r="AK157" i="16" s="1"/>
  <c r="T142" i="16"/>
  <c r="U142" i="16" s="1"/>
  <c r="X142" i="16" s="1"/>
  <c r="AF142" i="16" s="1"/>
  <c r="AJ142" i="16" s="1"/>
  <c r="AK142" i="16" s="1"/>
  <c r="T135" i="16"/>
  <c r="U135" i="16" s="1"/>
  <c r="X135" i="16" s="1"/>
  <c r="AF135" i="16" s="1"/>
  <c r="AJ135" i="16" s="1"/>
  <c r="AK135" i="16" s="1"/>
  <c r="T116" i="16"/>
  <c r="U116" i="16" s="1"/>
  <c r="X116" i="16" s="1"/>
  <c r="AF116" i="16" s="1"/>
  <c r="AJ116" i="16" s="1"/>
  <c r="AK116" i="16" s="1"/>
  <c r="T114" i="16"/>
  <c r="U114" i="16" s="1"/>
  <c r="X114" i="16" s="1"/>
  <c r="AF114" i="16" s="1"/>
  <c r="AJ114" i="16" s="1"/>
  <c r="AK114" i="16" s="1"/>
  <c r="T47" i="16"/>
  <c r="U47" i="16" s="1"/>
  <c r="X47" i="16" s="1"/>
  <c r="AF47" i="16" s="1"/>
  <c r="AJ47" i="16" s="1"/>
  <c r="AK47" i="16" s="1"/>
  <c r="T36" i="16"/>
  <c r="U36" i="16" s="1"/>
  <c r="X36" i="16" s="1"/>
  <c r="AF36" i="16" s="1"/>
  <c r="AJ36" i="16" s="1"/>
  <c r="AK36" i="16" s="1"/>
  <c r="T19" i="16"/>
  <c r="U19" i="16" s="1"/>
  <c r="X19" i="16" s="1"/>
  <c r="AF19" i="16" s="1"/>
  <c r="AJ19" i="16" s="1"/>
  <c r="AK19" i="16" s="1"/>
  <c r="T17" i="16"/>
  <c r="U17" i="16" s="1"/>
  <c r="X17" i="16" s="1"/>
  <c r="AF17" i="16" s="1"/>
  <c r="AJ17" i="16" s="1"/>
  <c r="AK17" i="16" s="1"/>
  <c r="T48" i="16"/>
  <c r="U48" i="16" s="1"/>
  <c r="X48" i="16" s="1"/>
  <c r="AF48" i="16" s="1"/>
  <c r="AJ48" i="16" s="1"/>
  <c r="AK48" i="16" s="1"/>
  <c r="T46" i="16"/>
  <c r="U46" i="16" s="1"/>
  <c r="X46" i="16" s="1"/>
  <c r="AF46" i="16" s="1"/>
  <c r="AJ46" i="16" s="1"/>
  <c r="AK46" i="16" s="1"/>
  <c r="T207" i="16"/>
  <c r="U207" i="16" s="1"/>
  <c r="X207" i="16" s="1"/>
  <c r="AF207" i="16" s="1"/>
  <c r="AJ207" i="16" s="1"/>
  <c r="AK207" i="16" s="1"/>
  <c r="T205" i="16"/>
  <c r="U205" i="16" s="1"/>
  <c r="X205" i="16" s="1"/>
  <c r="AF205" i="16" s="1"/>
  <c r="AJ205" i="16" s="1"/>
  <c r="AK205" i="16" s="1"/>
  <c r="T127" i="16"/>
  <c r="U127" i="16" s="1"/>
  <c r="X127" i="16" s="1"/>
  <c r="AF127" i="16" s="1"/>
  <c r="AJ127" i="16" s="1"/>
  <c r="AK127" i="16" s="1"/>
  <c r="T11" i="16"/>
  <c r="U11" i="16" s="1"/>
  <c r="X11" i="16" s="1"/>
  <c r="AF11" i="16" s="1"/>
  <c r="AJ11" i="16" s="1"/>
  <c r="AK11" i="16" s="1"/>
  <c r="T93" i="16"/>
  <c r="U93" i="16" s="1"/>
  <c r="X93" i="16" s="1"/>
  <c r="AF93" i="16" s="1"/>
  <c r="AJ93" i="16" s="1"/>
  <c r="AK93" i="16" s="1"/>
  <c r="T33" i="16"/>
  <c r="U33" i="16" s="1"/>
  <c r="X33" i="16" s="1"/>
  <c r="AF33" i="16" s="1"/>
  <c r="AJ33" i="16" s="1"/>
  <c r="AK33" i="16" s="1"/>
  <c r="T28" i="16"/>
  <c r="U28" i="16" s="1"/>
  <c r="X28" i="16" s="1"/>
  <c r="AF28" i="16" s="1"/>
  <c r="AJ28" i="16" s="1"/>
  <c r="AK28" i="16" s="1"/>
  <c r="T102" i="16"/>
  <c r="U102" i="16" s="1"/>
  <c r="X102" i="16" s="1"/>
  <c r="AF102" i="16" s="1"/>
  <c r="AJ102" i="16" s="1"/>
  <c r="AK102" i="16" s="1"/>
  <c r="T76" i="16"/>
  <c r="U76" i="16" s="1"/>
  <c r="X76" i="16" s="1"/>
  <c r="AF76" i="16" s="1"/>
  <c r="AJ76" i="16" s="1"/>
  <c r="AK76" i="16" s="1"/>
  <c r="X65" i="11"/>
  <c r="I80" i="11"/>
  <c r="Q80" i="11"/>
  <c r="U80" i="11" s="1"/>
  <c r="W80" i="11" s="1"/>
  <c r="X80" i="11" s="1"/>
  <c r="I29" i="15" l="1"/>
  <c r="I19" i="15"/>
  <c r="I17" i="15"/>
  <c r="I15" i="15"/>
  <c r="I14" i="15"/>
  <c r="I13" i="15"/>
  <c r="I12" i="15"/>
  <c r="I11" i="15"/>
  <c r="I10" i="15"/>
  <c r="J18" i="15" l="1"/>
  <c r="J19" i="15"/>
  <c r="C15" i="15"/>
  <c r="C19" i="15"/>
  <c r="AB166" i="14" l="1"/>
  <c r="AB167" i="14"/>
  <c r="AB168" i="14"/>
  <c r="AB169" i="14"/>
  <c r="AB170" i="14"/>
  <c r="AB171" i="14"/>
  <c r="AB172" i="14"/>
  <c r="AB173" i="14"/>
  <c r="AB174" i="14"/>
  <c r="AB175" i="14"/>
  <c r="AB176" i="14"/>
  <c r="AB177" i="14"/>
  <c r="AB178" i="14"/>
  <c r="AB179" i="14"/>
  <c r="AB180" i="14"/>
  <c r="AB181" i="14"/>
  <c r="AB182" i="14"/>
  <c r="AB183" i="14"/>
  <c r="AB184" i="14"/>
  <c r="AB185" i="14"/>
  <c r="AB186" i="14"/>
  <c r="AB187" i="14"/>
  <c r="P173" i="14"/>
  <c r="AB37" i="14"/>
  <c r="AB10" i="14"/>
  <c r="Z10" i="14"/>
  <c r="P186" i="14"/>
  <c r="P185" i="14"/>
  <c r="P184" i="14"/>
  <c r="P183" i="14"/>
  <c r="P182" i="14"/>
  <c r="P181" i="14"/>
  <c r="P180" i="14"/>
  <c r="P179" i="14"/>
  <c r="P178" i="14"/>
  <c r="P177" i="14"/>
  <c r="P176" i="14"/>
  <c r="P175" i="14"/>
  <c r="P174"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M87" i="13"/>
  <c r="M86" i="13"/>
  <c r="M85" i="13"/>
  <c r="M84" i="13"/>
  <c r="M78" i="13"/>
  <c r="M77" i="13"/>
  <c r="M76" i="13"/>
  <c r="M75" i="13"/>
  <c r="Y75" i="13" s="1"/>
  <c r="M74" i="13"/>
  <c r="M73" i="13"/>
  <c r="Y73" i="13" s="1"/>
  <c r="M72" i="13"/>
  <c r="M71" i="13"/>
  <c r="M70" i="13"/>
  <c r="M69" i="13"/>
  <c r="Y69" i="13" s="1"/>
  <c r="M68" i="13"/>
  <c r="M67" i="13"/>
  <c r="M66" i="13"/>
  <c r="M65" i="13"/>
  <c r="Y65" i="13" s="1"/>
  <c r="M64" i="13"/>
  <c r="M63" i="13"/>
  <c r="M62" i="13"/>
  <c r="M61" i="13"/>
  <c r="Y61" i="13" s="1"/>
  <c r="M60" i="13"/>
  <c r="M59" i="13"/>
  <c r="M58" i="13"/>
  <c r="M57" i="13"/>
  <c r="Y57" i="13" s="1"/>
  <c r="M56" i="13"/>
  <c r="M55" i="13"/>
  <c r="Y55" i="13" s="1"/>
  <c r="M54" i="13"/>
  <c r="M53" i="13"/>
  <c r="Y53" i="13" s="1"/>
  <c r="M52" i="13"/>
  <c r="M51" i="13"/>
  <c r="Y51" i="13" s="1"/>
  <c r="M50" i="13"/>
  <c r="M49" i="13"/>
  <c r="Y49" i="13" s="1"/>
  <c r="M48" i="13"/>
  <c r="M47" i="13"/>
  <c r="Y47" i="13" s="1"/>
  <c r="M46" i="13"/>
  <c r="M45" i="13"/>
  <c r="Y45" i="13" s="1"/>
  <c r="M44" i="13"/>
  <c r="M43" i="13"/>
  <c r="Y43" i="13" s="1"/>
  <c r="M42" i="13"/>
  <c r="M41" i="13"/>
  <c r="M40" i="13"/>
  <c r="M39" i="13"/>
  <c r="M38" i="13"/>
  <c r="M37" i="13"/>
  <c r="Y37" i="13" s="1"/>
  <c r="M36" i="13"/>
  <c r="M35" i="13"/>
  <c r="M34" i="13"/>
  <c r="M33" i="13"/>
  <c r="M32" i="13"/>
  <c r="M31" i="13"/>
  <c r="M30" i="13"/>
  <c r="M29" i="13"/>
  <c r="Y29" i="13" s="1"/>
  <c r="M28" i="13"/>
  <c r="M27" i="13"/>
  <c r="M26" i="13"/>
  <c r="M25" i="13"/>
  <c r="M24" i="13"/>
  <c r="M23" i="13"/>
  <c r="M22" i="13"/>
  <c r="M21" i="13"/>
  <c r="M20" i="13"/>
  <c r="M19" i="13"/>
  <c r="M18" i="13"/>
  <c r="M17" i="13"/>
  <c r="M16" i="13"/>
  <c r="M15" i="13"/>
  <c r="Y15" i="13" s="1"/>
  <c r="M14" i="13"/>
  <c r="M13" i="13"/>
  <c r="M12" i="13"/>
  <c r="N12" i="13"/>
  <c r="Y87" i="13"/>
  <c r="Y86" i="13"/>
  <c r="Y85" i="13"/>
  <c r="Y84" i="13"/>
  <c r="Y83" i="13"/>
  <c r="Y81" i="13"/>
  <c r="Y80" i="13"/>
  <c r="Y76" i="13"/>
  <c r="Y72" i="13"/>
  <c r="Y66" i="13"/>
  <c r="Y64" i="13"/>
  <c r="Y60" i="13"/>
  <c r="Y58" i="13"/>
  <c r="Y56" i="13"/>
  <c r="Y54" i="13"/>
  <c r="Y52" i="13"/>
  <c r="Y50" i="13"/>
  <c r="Y48" i="13"/>
  <c r="Y46" i="13"/>
  <c r="Y44" i="13"/>
  <c r="Y38" i="13"/>
  <c r="Y30" i="13"/>
  <c r="Y22" i="13"/>
  <c r="Y14" i="13"/>
  <c r="Z47" i="11"/>
  <c r="Z48" i="11"/>
  <c r="Z49" i="11"/>
  <c r="Z50" i="11"/>
  <c r="Z51" i="11"/>
  <c r="Z52" i="11"/>
  <c r="Z53" i="11"/>
  <c r="Z54" i="11"/>
  <c r="Z55" i="11"/>
  <c r="Z56" i="11"/>
  <c r="Z57" i="11"/>
  <c r="Z58" i="11"/>
  <c r="Z59" i="11"/>
  <c r="Z62" i="11"/>
  <c r="Z63" i="11"/>
  <c r="Z64" i="11"/>
  <c r="N13" i="11" l="1"/>
  <c r="N12" i="11"/>
  <c r="Z18" i="10"/>
  <c r="Z19" i="10"/>
  <c r="Z48" i="10"/>
  <c r="Z49" i="10"/>
  <c r="Z52" i="10"/>
  <c r="Z53" i="10"/>
  <c r="Z55" i="10"/>
  <c r="Z56" i="10"/>
  <c r="Z60" i="10"/>
  <c r="Z61" i="10"/>
  <c r="Z65" i="10"/>
  <c r="Z66" i="10"/>
  <c r="Z68" i="10"/>
  <c r="Z69" i="10"/>
  <c r="Z71" i="10"/>
  <c r="Z72"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Z12" i="9"/>
  <c r="N12" i="9"/>
  <c r="N34" i="9" l="1"/>
  <c r="N33" i="9"/>
  <c r="N32" i="9"/>
  <c r="N31" i="9"/>
  <c r="N30" i="9"/>
  <c r="N29" i="9"/>
  <c r="N28" i="9"/>
  <c r="N27" i="9"/>
  <c r="N26" i="9"/>
  <c r="N25" i="9"/>
  <c r="N24" i="9"/>
  <c r="N23" i="9"/>
  <c r="N22" i="9"/>
  <c r="N21" i="9"/>
  <c r="N20" i="9"/>
  <c r="N19" i="9"/>
  <c r="N18" i="9"/>
  <c r="N17" i="9"/>
  <c r="N16" i="9"/>
  <c r="N15" i="9"/>
  <c r="N14" i="9"/>
  <c r="N13" i="9"/>
  <c r="V12" i="7"/>
  <c r="Y13" i="6"/>
  <c r="M67" i="6"/>
  <c r="M69" i="6"/>
  <c r="M68"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Y14" i="4"/>
  <c r="N14" i="4"/>
  <c r="I24" i="15"/>
  <c r="Q24" i="15" s="1"/>
  <c r="I23" i="15"/>
  <c r="Q23" i="15" s="1"/>
  <c r="I27" i="15"/>
  <c r="Q27" i="15" s="1"/>
  <c r="I26" i="15"/>
  <c r="I25" i="15"/>
  <c r="Q25" i="15" s="1"/>
  <c r="Q26" i="15"/>
  <c r="Z61" i="11" l="1"/>
  <c r="X59" i="11"/>
  <c r="X58" i="11"/>
  <c r="L60" i="11"/>
  <c r="R60" i="11"/>
  <c r="I60" i="11"/>
  <c r="X60" i="11" s="1"/>
  <c r="R59" i="11"/>
  <c r="L59" i="11"/>
  <c r="I59" i="11"/>
  <c r="R58" i="11"/>
  <c r="L58" i="11"/>
  <c r="I58" i="11"/>
  <c r="N60" i="11" l="1"/>
  <c r="O60" i="11" s="1"/>
  <c r="P60" i="11" s="1"/>
  <c r="S60" i="11" s="1"/>
  <c r="U60" i="11" s="1"/>
  <c r="N58" i="11"/>
  <c r="O58" i="11" s="1"/>
  <c r="P58" i="11" s="1"/>
  <c r="S58" i="11" s="1"/>
  <c r="U58" i="11" s="1"/>
  <c r="N59" i="11"/>
  <c r="O59" i="11" s="1"/>
  <c r="P59" i="11" s="1"/>
  <c r="S59" i="11" s="1"/>
  <c r="U59" i="11" s="1"/>
  <c r="I57" i="11"/>
  <c r="N57" i="11" s="1"/>
  <c r="L57" i="11"/>
  <c r="F65" i="11"/>
  <c r="G65" i="11"/>
  <c r="H65" i="11"/>
  <c r="J65" i="11"/>
  <c r="M65" i="11"/>
  <c r="V65" i="11"/>
  <c r="D65" i="11"/>
  <c r="E70" i="11"/>
  <c r="E73" i="11" s="1"/>
  <c r="F70" i="11"/>
  <c r="G70" i="11"/>
  <c r="H70" i="11"/>
  <c r="J70" i="11"/>
  <c r="M70" i="11"/>
  <c r="Q70" i="11"/>
  <c r="T70" i="11"/>
  <c r="V70" i="11"/>
  <c r="Y70" i="11"/>
  <c r="D70" i="11"/>
  <c r="Z69" i="11"/>
  <c r="I68" i="11"/>
  <c r="N68" i="11" s="1"/>
  <c r="N70" i="11" s="1"/>
  <c r="Z60" i="11" l="1"/>
  <c r="E20" i="15"/>
  <c r="D20" i="15" s="1"/>
  <c r="O68" i="11"/>
  <c r="O70" i="11" s="1"/>
  <c r="I70" i="11"/>
  <c r="O57" i="11"/>
  <c r="K17" i="15"/>
  <c r="P57" i="11" l="1"/>
  <c r="N10" i="14" l="1"/>
  <c r="M10" i="14"/>
  <c r="Z13" i="9" l="1"/>
  <c r="Z14" i="9"/>
  <c r="Z31" i="9"/>
  <c r="Z32" i="9"/>
  <c r="Y46" i="6"/>
  <c r="Y47" i="6"/>
  <c r="Y61" i="6"/>
  <c r="Y62" i="6"/>
  <c r="Y64" i="6"/>
  <c r="Y66" i="6"/>
  <c r="M5" i="14" l="1"/>
  <c r="N59" i="13" l="1"/>
  <c r="K8" i="13"/>
  <c r="J74" i="13" s="1"/>
  <c r="N13" i="13"/>
  <c r="W7" i="10"/>
  <c r="V7" i="10"/>
  <c r="Q14" i="4"/>
  <c r="R9" i="15"/>
  <c r="Q9" i="15"/>
  <c r="P9" i="15"/>
  <c r="J9" i="15"/>
  <c r="I9" i="15"/>
  <c r="C9" i="15"/>
  <c r="S28" i="15" l="1"/>
  <c r="S18" i="15"/>
  <c r="T22" i="15"/>
  <c r="T23" i="15"/>
  <c r="T24" i="15"/>
  <c r="T25" i="15"/>
  <c r="T26" i="15"/>
  <c r="T27" i="15"/>
  <c r="T31" i="15"/>
  <c r="T32" i="15"/>
  <c r="T33" i="15"/>
  <c r="S16" i="15"/>
  <c r="T16" i="15" s="1"/>
  <c r="S14" i="15"/>
  <c r="S13" i="15"/>
  <c r="S12" i="15"/>
  <c r="S17" i="15"/>
  <c r="U5" i="14" l="1"/>
  <c r="T5" i="14"/>
  <c r="T10" i="14" s="1"/>
  <c r="R8" i="13"/>
  <c r="Q8" i="13"/>
  <c r="O8" i="11"/>
  <c r="N8" i="11"/>
  <c r="R57" i="11" s="1"/>
  <c r="S57" i="11" s="1"/>
  <c r="U57" i="11" s="1"/>
  <c r="Y65" i="11" s="1"/>
  <c r="S20" i="15" s="1"/>
  <c r="L6" i="10"/>
  <c r="K6" i="10"/>
  <c r="S6" i="9"/>
  <c r="R6" i="9"/>
  <c r="AE7" i="7"/>
  <c r="AC7" i="7"/>
  <c r="U5" i="6"/>
  <c r="T5" i="6"/>
  <c r="K12" i="11" l="1"/>
  <c r="K68" i="11"/>
  <c r="R68" i="11"/>
  <c r="R70" i="11" s="1"/>
  <c r="Q55" i="11"/>
  <c r="Q54" i="11"/>
  <c r="Q73" i="11"/>
  <c r="E76" i="11"/>
  <c r="G76" i="11"/>
  <c r="J76" i="11"/>
  <c r="K76" i="11"/>
  <c r="L76" i="11"/>
  <c r="M76" i="11"/>
  <c r="P76" i="11"/>
  <c r="C18" i="15"/>
  <c r="I18" i="15" s="1"/>
  <c r="D82" i="13"/>
  <c r="E82" i="13"/>
  <c r="F82" i="13"/>
  <c r="G82" i="13"/>
  <c r="H82" i="13"/>
  <c r="I82" i="13"/>
  <c r="J82" i="13"/>
  <c r="K82" i="13"/>
  <c r="L82" i="13"/>
  <c r="O82" i="13"/>
  <c r="P82" i="13"/>
  <c r="Q82" i="13"/>
  <c r="S82" i="13"/>
  <c r="U82" i="13"/>
  <c r="C82" i="13"/>
  <c r="E88" i="13"/>
  <c r="F88" i="13"/>
  <c r="G88" i="13"/>
  <c r="H88" i="13"/>
  <c r="I88" i="13"/>
  <c r="J88" i="13"/>
  <c r="K88" i="13"/>
  <c r="L88" i="13"/>
  <c r="M88" i="13"/>
  <c r="P88" i="13"/>
  <c r="R88" i="13"/>
  <c r="S88" i="13"/>
  <c r="T88" i="13"/>
  <c r="U88" i="13"/>
  <c r="V88" i="13"/>
  <c r="W88" i="13"/>
  <c r="X88" i="13"/>
  <c r="C88" i="13"/>
  <c r="L68" i="11" l="1"/>
  <c r="K70" i="11"/>
  <c r="J20" i="15"/>
  <c r="Q78" i="13"/>
  <c r="Q77" i="13"/>
  <c r="J78" i="13"/>
  <c r="K78" i="13" s="1"/>
  <c r="H78" i="13"/>
  <c r="P68" i="11" l="1"/>
  <c r="L70" i="11"/>
  <c r="N78" i="13"/>
  <c r="O78" i="13" s="1"/>
  <c r="E77" i="13"/>
  <c r="H77" i="13" s="1"/>
  <c r="J77" i="13"/>
  <c r="K77" i="13" s="1"/>
  <c r="C79" i="13"/>
  <c r="T3" i="14"/>
  <c r="H181" i="14"/>
  <c r="T186" i="14"/>
  <c r="F188" i="14"/>
  <c r="G188" i="14"/>
  <c r="H188" i="14"/>
  <c r="F15" i="15" s="1"/>
  <c r="J188" i="14"/>
  <c r="O188" i="14"/>
  <c r="S188" i="14"/>
  <c r="V188" i="14"/>
  <c r="X188" i="14"/>
  <c r="AA188" i="14"/>
  <c r="S15" i="15" s="1"/>
  <c r="D188" i="14"/>
  <c r="M186" i="14"/>
  <c r="N186" i="14" s="1"/>
  <c r="K186" i="14"/>
  <c r="P70" i="11" l="1"/>
  <c r="S68" i="11"/>
  <c r="N77" i="13"/>
  <c r="O77" i="13" s="1"/>
  <c r="R78" i="13"/>
  <c r="T78" i="13" s="1"/>
  <c r="V78" i="13" s="1"/>
  <c r="W78" i="13" s="1"/>
  <c r="Y78" i="13" s="1"/>
  <c r="R77" i="13"/>
  <c r="T77" i="13" s="1"/>
  <c r="V77" i="13" s="1"/>
  <c r="W77" i="13" s="1"/>
  <c r="Y77" i="13" s="1"/>
  <c r="Q186" i="14"/>
  <c r="R186" i="14" s="1"/>
  <c r="J14" i="15"/>
  <c r="C14" i="15"/>
  <c r="U178" i="14"/>
  <c r="T183" i="14"/>
  <c r="T182" i="14"/>
  <c r="T177" i="14"/>
  <c r="U177" i="14" s="1"/>
  <c r="Q12" i="13"/>
  <c r="J12" i="13"/>
  <c r="K12" i="13" s="1"/>
  <c r="T12" i="13"/>
  <c r="V12" i="13" s="1"/>
  <c r="Q74" i="13"/>
  <c r="R55" i="11"/>
  <c r="R54" i="11"/>
  <c r="K55" i="11"/>
  <c r="K54" i="11"/>
  <c r="Q76" i="11"/>
  <c r="Y73" i="11"/>
  <c r="Y76" i="11" s="1"/>
  <c r="P69" i="6"/>
  <c r="P70" i="6" s="1"/>
  <c r="P65" i="6"/>
  <c r="L65" i="6"/>
  <c r="J13" i="6"/>
  <c r="U68" i="11" l="1"/>
  <c r="S70" i="11"/>
  <c r="U186" i="14"/>
  <c r="W186" i="14" s="1"/>
  <c r="Y186" i="14" s="1"/>
  <c r="Z186" i="14" s="1"/>
  <c r="K74" i="13"/>
  <c r="W68" i="11" l="1"/>
  <c r="Z68" i="11" s="1"/>
  <c r="U70" i="11"/>
  <c r="J15" i="15"/>
  <c r="H74" i="13"/>
  <c r="L79" i="13"/>
  <c r="E79" i="13"/>
  <c r="D19" i="15" s="1"/>
  <c r="F79" i="13"/>
  <c r="G79" i="13"/>
  <c r="P79" i="13"/>
  <c r="S79" i="13"/>
  <c r="U79" i="13"/>
  <c r="X79" i="13"/>
  <c r="X70" i="11" l="1"/>
  <c r="W70" i="11"/>
  <c r="S19" i="15"/>
  <c r="X82" i="13"/>
  <c r="N74" i="13" l="1"/>
  <c r="O74" i="13" l="1"/>
  <c r="R74" i="13" s="1"/>
  <c r="T74" i="13" s="1"/>
  <c r="V74" i="13" s="1"/>
  <c r="W74" i="13" s="1"/>
  <c r="Y74" i="13" s="1"/>
  <c r="J28" i="15" l="1"/>
  <c r="T160" i="14"/>
  <c r="M160" i="14"/>
  <c r="N160" i="14" s="1"/>
  <c r="T115" i="14"/>
  <c r="M115" i="14"/>
  <c r="N115" i="14" s="1"/>
  <c r="T21" i="14"/>
  <c r="M21" i="14"/>
  <c r="T15" i="14"/>
  <c r="T14" i="14"/>
  <c r="T13" i="14"/>
  <c r="M15" i="14"/>
  <c r="M14" i="14"/>
  <c r="M13" i="14"/>
  <c r="U158" i="14"/>
  <c r="U146" i="14"/>
  <c r="U90" i="14"/>
  <c r="U111" i="14"/>
  <c r="U112" i="14"/>
  <c r="U118" i="14"/>
  <c r="U120" i="14"/>
  <c r="U122" i="14"/>
  <c r="U124" i="14"/>
  <c r="U126" i="14"/>
  <c r="U128" i="14"/>
  <c r="U130" i="14"/>
  <c r="U132" i="14"/>
  <c r="U134" i="14"/>
  <c r="U136" i="14"/>
  <c r="U138" i="14"/>
  <c r="R69" i="13"/>
  <c r="R14" i="13"/>
  <c r="R15" i="13"/>
  <c r="R37" i="13"/>
  <c r="R38" i="13"/>
  <c r="R43" i="13"/>
  <c r="R44" i="13"/>
  <c r="R56" i="13"/>
  <c r="R57" i="13"/>
  <c r="R60" i="13"/>
  <c r="R61" i="13"/>
  <c r="R64" i="13"/>
  <c r="R65" i="13"/>
  <c r="R66" i="13"/>
  <c r="O22" i="13"/>
  <c r="K21" i="10"/>
  <c r="K33" i="9"/>
  <c r="K160" i="14" l="1"/>
  <c r="Q160" i="14"/>
  <c r="K115" i="14"/>
  <c r="Q115" i="14"/>
  <c r="K15" i="14"/>
  <c r="N15" i="14"/>
  <c r="Q15" i="14"/>
  <c r="K14" i="14"/>
  <c r="N14" i="14"/>
  <c r="Q14" i="14"/>
  <c r="K13" i="14"/>
  <c r="N13" i="14"/>
  <c r="Q13" i="14"/>
  <c r="R160" i="14" l="1"/>
  <c r="U160" i="14" s="1"/>
  <c r="R115" i="14"/>
  <c r="R15" i="14"/>
  <c r="U15" i="14" s="1"/>
  <c r="W15" i="14" s="1"/>
  <c r="Y15" i="14" s="1"/>
  <c r="Z15" i="14" s="1"/>
  <c r="AB15" i="14" s="1"/>
  <c r="R14" i="14"/>
  <c r="U14" i="14" s="1"/>
  <c r="W14" i="14" s="1"/>
  <c r="Y14" i="14" s="1"/>
  <c r="Z14" i="14" s="1"/>
  <c r="AB14" i="14" s="1"/>
  <c r="R13" i="14"/>
  <c r="U13" i="14" s="1"/>
  <c r="W13" i="14" s="1"/>
  <c r="Y13" i="14" s="1"/>
  <c r="Z13" i="14" s="1"/>
  <c r="AB13" i="14" s="1"/>
  <c r="U115" i="14" l="1"/>
  <c r="W115" i="14" s="1"/>
  <c r="Y115" i="14" s="1"/>
  <c r="Z115" i="14" s="1"/>
  <c r="AB115" i="14" s="1"/>
  <c r="W160" i="14"/>
  <c r="Y160" i="14" s="1"/>
  <c r="Z160" i="14" s="1"/>
  <c r="AB160" i="14" s="1"/>
  <c r="W90" i="14" l="1"/>
  <c r="M90" i="14"/>
  <c r="N90" i="14" s="1"/>
  <c r="K90" i="14"/>
  <c r="Y90" i="14" l="1"/>
  <c r="Z90" i="14" s="1"/>
  <c r="K21" i="14"/>
  <c r="N21" i="14"/>
  <c r="Q21" i="14"/>
  <c r="K10" i="14"/>
  <c r="Q10" i="14"/>
  <c r="R10" i="14" s="1"/>
  <c r="K16" i="14"/>
  <c r="M16" i="14"/>
  <c r="N16" i="14" s="1"/>
  <c r="Q16" i="14"/>
  <c r="T16" i="14"/>
  <c r="K17" i="14"/>
  <c r="M17" i="14"/>
  <c r="N17" i="14" s="1"/>
  <c r="Q17" i="14"/>
  <c r="T17" i="14"/>
  <c r="K18" i="14"/>
  <c r="M18" i="14"/>
  <c r="N18" i="14" s="1"/>
  <c r="Q18" i="14"/>
  <c r="T18" i="14"/>
  <c r="K19" i="14"/>
  <c r="M19" i="14"/>
  <c r="N19" i="14" s="1"/>
  <c r="Q19" i="14"/>
  <c r="T19" i="14"/>
  <c r="R21" i="14" l="1"/>
  <c r="U21" i="14" s="1"/>
  <c r="W21" i="14" s="1"/>
  <c r="Y21" i="14" s="1"/>
  <c r="Z21" i="14" s="1"/>
  <c r="AB21" i="14" s="1"/>
  <c r="U10" i="14"/>
  <c r="R16" i="14"/>
  <c r="U16" i="14" s="1"/>
  <c r="W16" i="14" s="1"/>
  <c r="Y16" i="14" s="1"/>
  <c r="Z16" i="14" s="1"/>
  <c r="AB16" i="14" s="1"/>
  <c r="R17" i="14"/>
  <c r="U17" i="14" s="1"/>
  <c r="W17" i="14" s="1"/>
  <c r="Y17" i="14" s="1"/>
  <c r="Z17" i="14" s="1"/>
  <c r="AB17" i="14" s="1"/>
  <c r="R18" i="14"/>
  <c r="U18" i="14" s="1"/>
  <c r="W18" i="14" s="1"/>
  <c r="Y18" i="14" s="1"/>
  <c r="Z18" i="14" s="1"/>
  <c r="AB18" i="14" s="1"/>
  <c r="R19" i="14"/>
  <c r="U19" i="14" s="1"/>
  <c r="W19" i="14" s="1"/>
  <c r="Y19" i="14" s="1"/>
  <c r="Z19" i="14" s="1"/>
  <c r="AB19" i="14" s="1"/>
  <c r="W10" i="14" l="1"/>
  <c r="Y10" i="14" s="1"/>
  <c r="L30" i="15"/>
  <c r="L55" i="11" l="1"/>
  <c r="I55" i="11"/>
  <c r="L54" i="11"/>
  <c r="I54" i="11"/>
  <c r="N54" i="11" s="1"/>
  <c r="N55" i="11" l="1"/>
  <c r="O55" i="11" s="1"/>
  <c r="P55" i="11" s="1"/>
  <c r="S55" i="11" s="1"/>
  <c r="U55" i="11" l="1"/>
  <c r="W55" i="11" s="1"/>
  <c r="O54" i="11"/>
  <c r="P54" i="11" l="1"/>
  <c r="S54" i="11" l="1"/>
  <c r="U54" i="11" s="1"/>
  <c r="W54" i="11" s="1"/>
  <c r="N183" i="14" l="1"/>
  <c r="K183" i="14"/>
  <c r="Q183" i="14" l="1"/>
  <c r="R183" i="14" s="1"/>
  <c r="U183" i="14" s="1"/>
  <c r="W183" i="14" s="1"/>
  <c r="Y183" i="14" s="1"/>
  <c r="Z183" i="14" s="1"/>
  <c r="T176" i="14" l="1"/>
  <c r="U176" i="14" s="1"/>
  <c r="K182" i="14" l="1"/>
  <c r="N182" i="14"/>
  <c r="N181" i="14"/>
  <c r="K181" i="14" l="1"/>
  <c r="Q182" i="14"/>
  <c r="R182" i="14" s="1"/>
  <c r="U182" i="14" s="1"/>
  <c r="W182" i="14" s="1"/>
  <c r="Y182" i="14" s="1"/>
  <c r="Z182" i="14" s="1"/>
  <c r="Q181" i="14" l="1"/>
  <c r="K177" i="14"/>
  <c r="K176" i="14" l="1"/>
  <c r="N178" i="14"/>
  <c r="AB12" i="14"/>
  <c r="AB149" i="14"/>
  <c r="AB157" i="14"/>
  <c r="AB162" i="14"/>
  <c r="D78" i="10"/>
  <c r="Q78" i="10"/>
  <c r="Y78" i="10"/>
  <c r="T78" i="10"/>
  <c r="V78" i="10"/>
  <c r="M14" i="4"/>
  <c r="R10" i="15"/>
  <c r="T173" i="14"/>
  <c r="T170" i="14"/>
  <c r="T169" i="14"/>
  <c r="T168" i="14"/>
  <c r="T165" i="14"/>
  <c r="T164" i="14"/>
  <c r="T163" i="14"/>
  <c r="T159" i="14"/>
  <c r="T156" i="14"/>
  <c r="T155" i="14"/>
  <c r="T154" i="14"/>
  <c r="T153" i="14"/>
  <c r="T152" i="14"/>
  <c r="T151" i="14"/>
  <c r="T150" i="14"/>
  <c r="T147" i="14"/>
  <c r="T143" i="14"/>
  <c r="U143" i="14" s="1"/>
  <c r="T142" i="14"/>
  <c r="U142" i="14" s="1"/>
  <c r="T141" i="14"/>
  <c r="T139" i="14"/>
  <c r="T137" i="14"/>
  <c r="T135" i="14"/>
  <c r="T133" i="14"/>
  <c r="T131" i="14"/>
  <c r="T129" i="14"/>
  <c r="T127" i="14"/>
  <c r="T125" i="14"/>
  <c r="T123" i="14"/>
  <c r="T121" i="14"/>
  <c r="T119" i="14"/>
  <c r="T117" i="14"/>
  <c r="T116" i="14"/>
  <c r="T114" i="14"/>
  <c r="T113" i="14"/>
  <c r="T110" i="14"/>
  <c r="T109" i="14"/>
  <c r="T108" i="14"/>
  <c r="T107" i="14"/>
  <c r="T106" i="14"/>
  <c r="T105" i="14"/>
  <c r="T104" i="14"/>
  <c r="T103" i="14"/>
  <c r="T102" i="14"/>
  <c r="T101" i="14"/>
  <c r="T100" i="14"/>
  <c r="T99" i="14"/>
  <c r="T98" i="14"/>
  <c r="T97" i="14"/>
  <c r="T96" i="14"/>
  <c r="T95" i="14"/>
  <c r="T94" i="14"/>
  <c r="T93" i="14"/>
  <c r="T92" i="14"/>
  <c r="T91"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0" i="14"/>
  <c r="Q71" i="13"/>
  <c r="Q70" i="13"/>
  <c r="Q68" i="13"/>
  <c r="Q67" i="13"/>
  <c r="Q63" i="13"/>
  <c r="Q62" i="13"/>
  <c r="Q59" i="13"/>
  <c r="Q58" i="13"/>
  <c r="Q55" i="13"/>
  <c r="Q54" i="13"/>
  <c r="Q87" i="13"/>
  <c r="Q52" i="13"/>
  <c r="Q86" i="13"/>
  <c r="Q85" i="13"/>
  <c r="Q84" i="13"/>
  <c r="Q51" i="13"/>
  <c r="Q50" i="13"/>
  <c r="Q49" i="13"/>
  <c r="Q48" i="13"/>
  <c r="Q47" i="13"/>
  <c r="Q46" i="13"/>
  <c r="Q45" i="13"/>
  <c r="Q42" i="13"/>
  <c r="Q41" i="13"/>
  <c r="Q40" i="13"/>
  <c r="Q39" i="13"/>
  <c r="Q36" i="13"/>
  <c r="Q35" i="13"/>
  <c r="Q34" i="13"/>
  <c r="Q33" i="13"/>
  <c r="Q32" i="13"/>
  <c r="Q31" i="13"/>
  <c r="Q28" i="13"/>
  <c r="Q27" i="13"/>
  <c r="Q26" i="13"/>
  <c r="Q25" i="13"/>
  <c r="Q24" i="13"/>
  <c r="Q23" i="13"/>
  <c r="Q22" i="13"/>
  <c r="R22" i="13" s="1"/>
  <c r="Q21" i="13"/>
  <c r="Q20" i="13"/>
  <c r="Q19" i="13"/>
  <c r="Q18" i="13"/>
  <c r="Q17" i="13"/>
  <c r="Q16" i="13"/>
  <c r="Q13" i="13"/>
  <c r="R51" i="11"/>
  <c r="R50" i="11"/>
  <c r="R47" i="11"/>
  <c r="R44" i="11"/>
  <c r="R41" i="11"/>
  <c r="R38" i="11"/>
  <c r="R37" i="11"/>
  <c r="R36" i="11"/>
  <c r="R35" i="11"/>
  <c r="R34" i="11"/>
  <c r="R31" i="11"/>
  <c r="R30" i="11"/>
  <c r="R29" i="11"/>
  <c r="R28" i="11"/>
  <c r="R27" i="11"/>
  <c r="R26" i="11"/>
  <c r="R25" i="11"/>
  <c r="R22" i="11"/>
  <c r="R21" i="11"/>
  <c r="R20" i="11"/>
  <c r="R19" i="11"/>
  <c r="R18" i="11"/>
  <c r="R17" i="11"/>
  <c r="R16" i="11"/>
  <c r="R15" i="11"/>
  <c r="R79" i="11"/>
  <c r="S79" i="11" s="1"/>
  <c r="R14" i="11"/>
  <c r="R13" i="11"/>
  <c r="R12" i="11"/>
  <c r="R77" i="10"/>
  <c r="R76" i="10"/>
  <c r="R75" i="10"/>
  <c r="R74" i="10"/>
  <c r="R73" i="10"/>
  <c r="R70" i="10"/>
  <c r="R67" i="10"/>
  <c r="R64" i="10"/>
  <c r="R63" i="10"/>
  <c r="R62" i="10"/>
  <c r="R59" i="10"/>
  <c r="R58" i="10"/>
  <c r="R57" i="10"/>
  <c r="R54" i="10"/>
  <c r="R51" i="10"/>
  <c r="R50" i="10"/>
  <c r="R47" i="10"/>
  <c r="R46" i="10"/>
  <c r="R45" i="10"/>
  <c r="R44" i="10"/>
  <c r="R43" i="10"/>
  <c r="R42" i="10"/>
  <c r="R41" i="10"/>
  <c r="R40" i="10"/>
  <c r="R39" i="10"/>
  <c r="R38" i="10"/>
  <c r="R37" i="10"/>
  <c r="R36" i="10"/>
  <c r="R35" i="10"/>
  <c r="R34" i="10"/>
  <c r="R33" i="10"/>
  <c r="R32" i="10"/>
  <c r="R31" i="10"/>
  <c r="R30" i="10"/>
  <c r="R29" i="10"/>
  <c r="R28" i="10"/>
  <c r="R27" i="10"/>
  <c r="R26" i="10"/>
  <c r="R25" i="10"/>
  <c r="R24" i="10"/>
  <c r="R23" i="10"/>
  <c r="R22" i="10"/>
  <c r="R21" i="10"/>
  <c r="R20" i="10"/>
  <c r="R82" i="10"/>
  <c r="R17" i="10"/>
  <c r="R16" i="10"/>
  <c r="R15" i="10"/>
  <c r="R14" i="10"/>
  <c r="R13" i="10"/>
  <c r="S13" i="10" s="1"/>
  <c r="R34" i="9"/>
  <c r="R33" i="9"/>
  <c r="R30" i="9"/>
  <c r="R29" i="9"/>
  <c r="R28" i="9"/>
  <c r="R27" i="9"/>
  <c r="R26" i="9"/>
  <c r="R25" i="9"/>
  <c r="R24" i="9"/>
  <c r="R23" i="9"/>
  <c r="R22" i="9"/>
  <c r="R21" i="9"/>
  <c r="R20" i="9"/>
  <c r="R19" i="9"/>
  <c r="R18" i="9"/>
  <c r="R17" i="9"/>
  <c r="R16" i="9"/>
  <c r="R15" i="9"/>
  <c r="R12" i="9"/>
  <c r="Z12" i="7"/>
  <c r="Q68" i="6"/>
  <c r="Q67" i="6"/>
  <c r="Q63" i="6"/>
  <c r="Q60" i="6"/>
  <c r="Q59" i="6"/>
  <c r="Q58" i="6"/>
  <c r="Q57" i="6"/>
  <c r="Q56" i="6"/>
  <c r="Q55" i="6"/>
  <c r="Q54" i="6"/>
  <c r="Q53" i="6"/>
  <c r="Q52" i="6"/>
  <c r="Q51" i="6"/>
  <c r="Q50" i="6"/>
  <c r="Q49" i="6"/>
  <c r="Q48"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88" i="13" l="1"/>
  <c r="R18" i="15"/>
  <c r="T18" i="15" s="1"/>
  <c r="T188" i="14"/>
  <c r="N177" i="14"/>
  <c r="W181" i="14" l="1"/>
  <c r="Q177" i="14"/>
  <c r="K178" i="14"/>
  <c r="N176" i="14"/>
  <c r="K101" i="14"/>
  <c r="Y181" i="14" l="1"/>
  <c r="W177" i="14"/>
  <c r="Y177" i="14" s="1"/>
  <c r="Z177" i="14" s="1"/>
  <c r="W178" i="14"/>
  <c r="Y178" i="14" s="1"/>
  <c r="Z178" i="14" s="1"/>
  <c r="Q178" i="14"/>
  <c r="Q176" i="14"/>
  <c r="W176" i="14" s="1"/>
  <c r="W158" i="14"/>
  <c r="M170" i="14"/>
  <c r="M169" i="14"/>
  <c r="M168" i="14"/>
  <c r="M165" i="14"/>
  <c r="M164" i="14"/>
  <c r="M163" i="14"/>
  <c r="M159" i="14"/>
  <c r="M158" i="14"/>
  <c r="J71" i="13"/>
  <c r="J70" i="13"/>
  <c r="J68" i="13"/>
  <c r="J67" i="13"/>
  <c r="J40" i="13"/>
  <c r="J13" i="13"/>
  <c r="T87" i="13"/>
  <c r="T52" i="13"/>
  <c r="T86" i="13"/>
  <c r="T85" i="13"/>
  <c r="T84" i="13"/>
  <c r="T51" i="13"/>
  <c r="T50" i="13"/>
  <c r="T49" i="13"/>
  <c r="T48" i="13"/>
  <c r="J63" i="13"/>
  <c r="J62" i="13"/>
  <c r="K51" i="11"/>
  <c r="K50" i="11"/>
  <c r="K44" i="11"/>
  <c r="O77" i="10"/>
  <c r="O76" i="10"/>
  <c r="O75" i="10"/>
  <c r="O74" i="10"/>
  <c r="O73" i="10"/>
  <c r="Y35" i="9"/>
  <c r="Q35" i="9"/>
  <c r="M35" i="9"/>
  <c r="D35" i="9"/>
  <c r="K34" i="9"/>
  <c r="Z181" i="14" l="1"/>
  <c r="Y176" i="14"/>
  <c r="Z176" i="14" s="1"/>
  <c r="C69" i="6"/>
  <c r="J63" i="6"/>
  <c r="J68" i="6"/>
  <c r="J48" i="6"/>
  <c r="P75" i="10" l="1"/>
  <c r="S75" i="10" s="1"/>
  <c r="F78" i="10"/>
  <c r="P77" i="10"/>
  <c r="S77" i="10" s="1"/>
  <c r="L77" i="10"/>
  <c r="I77" i="10"/>
  <c r="P76" i="10"/>
  <c r="S76" i="10" s="1"/>
  <c r="L76" i="10"/>
  <c r="I76" i="10"/>
  <c r="L75" i="10"/>
  <c r="I75" i="10"/>
  <c r="P74" i="10"/>
  <c r="S74" i="10" s="1"/>
  <c r="L74" i="10"/>
  <c r="I74" i="10"/>
  <c r="Z23" i="11"/>
  <c r="Z24" i="11"/>
  <c r="Z32" i="11"/>
  <c r="Z33" i="11"/>
  <c r="Z39" i="11"/>
  <c r="Z40" i="11"/>
  <c r="Z43" i="11"/>
  <c r="Z46" i="11"/>
  <c r="Z66" i="11"/>
  <c r="Z67" i="11"/>
  <c r="Z71" i="11"/>
  <c r="Z72" i="11"/>
  <c r="E21" i="15"/>
  <c r="E30" i="15" s="1"/>
  <c r="N173" i="14"/>
  <c r="K173" i="14" l="1"/>
  <c r="Q173" i="14"/>
  <c r="U77" i="10"/>
  <c r="W77" i="10" s="1"/>
  <c r="X77" i="10" s="1"/>
  <c r="Z77" i="10" s="1"/>
  <c r="U76" i="10"/>
  <c r="W76" i="10" s="1"/>
  <c r="X76" i="10" s="1"/>
  <c r="Z76" i="10" s="1"/>
  <c r="U75" i="10"/>
  <c r="W75" i="10" s="1"/>
  <c r="X75" i="10" s="1"/>
  <c r="Z75" i="10" s="1"/>
  <c r="U74" i="10"/>
  <c r="W74" i="10" s="1"/>
  <c r="X74" i="10" s="1"/>
  <c r="Z74" i="10" s="1"/>
  <c r="R173" i="14" l="1"/>
  <c r="W173" i="14" l="1"/>
  <c r="Y173" i="14" s="1"/>
  <c r="Z173" i="14" s="1"/>
  <c r="P73" i="10"/>
  <c r="S73" i="10" s="1"/>
  <c r="L73" i="10"/>
  <c r="I73" i="10"/>
  <c r="M78" i="10"/>
  <c r="J59" i="13"/>
  <c r="K67" i="13"/>
  <c r="K71" i="13"/>
  <c r="K70" i="13"/>
  <c r="K68" i="13"/>
  <c r="U73" i="10" l="1"/>
  <c r="W73" i="10" l="1"/>
  <c r="X73" i="10" s="1"/>
  <c r="Z73" i="10" s="1"/>
  <c r="H67" i="13" l="1"/>
  <c r="H68" i="13"/>
  <c r="H69" i="13"/>
  <c r="H70" i="13"/>
  <c r="H71" i="13"/>
  <c r="N70" i="13" l="1"/>
  <c r="O70" i="13" s="1"/>
  <c r="N68" i="13"/>
  <c r="O68" i="13" s="1"/>
  <c r="N71" i="13"/>
  <c r="O71" i="13" s="1"/>
  <c r="R71" i="13" s="1"/>
  <c r="N67" i="13"/>
  <c r="O67" i="13" s="1"/>
  <c r="R11" i="15"/>
  <c r="R67" i="13" l="1"/>
  <c r="T67" i="13" s="1"/>
  <c r="V67" i="13" s="1"/>
  <c r="W67" i="13" s="1"/>
  <c r="Y67" i="13" s="1"/>
  <c r="R68" i="13"/>
  <c r="T68" i="13" s="1"/>
  <c r="V68" i="13" s="1"/>
  <c r="W68" i="13" s="1"/>
  <c r="Y68" i="13" s="1"/>
  <c r="T71" i="13"/>
  <c r="V71" i="13" s="1"/>
  <c r="W71" i="13" s="1"/>
  <c r="Y71" i="13" s="1"/>
  <c r="R70" i="13"/>
  <c r="T70" i="13" s="1"/>
  <c r="V70" i="13" s="1"/>
  <c r="W70" i="13" s="1"/>
  <c r="Y70" i="13" s="1"/>
  <c r="K13" i="10"/>
  <c r="K12" i="9"/>
  <c r="AA12" i="7"/>
  <c r="AC12" i="7" s="1"/>
  <c r="O70" i="10" l="1"/>
  <c r="P70" i="10" s="1"/>
  <c r="S70" i="10" s="1"/>
  <c r="K114" i="14"/>
  <c r="N170" i="14" l="1"/>
  <c r="N169" i="14"/>
  <c r="N168" i="14"/>
  <c r="K170" i="14"/>
  <c r="K169" i="14"/>
  <c r="K168" i="14"/>
  <c r="Q168" i="14" l="1"/>
  <c r="R168" i="14" s="1"/>
  <c r="Q169" i="14"/>
  <c r="R169" i="14" s="1"/>
  <c r="U169" i="14" s="1"/>
  <c r="Q170" i="14"/>
  <c r="R170" i="14" s="1"/>
  <c r="U170" i="14" s="1"/>
  <c r="M150" i="14"/>
  <c r="K63" i="13"/>
  <c r="K62" i="13"/>
  <c r="H63" i="13"/>
  <c r="H62" i="13"/>
  <c r="J58" i="13"/>
  <c r="J16" i="13"/>
  <c r="K16" i="13" s="1"/>
  <c r="L51" i="11"/>
  <c r="L50" i="11"/>
  <c r="I51" i="11"/>
  <c r="I50" i="11"/>
  <c r="C20" i="15"/>
  <c r="I20" i="15" s="1"/>
  <c r="N47" i="11"/>
  <c r="O47" i="11" s="1"/>
  <c r="P47" i="11" s="1"/>
  <c r="L70" i="10"/>
  <c r="I70" i="10"/>
  <c r="U168" i="14" l="1"/>
  <c r="W168" i="14" s="1"/>
  <c r="Y168" i="14" s="1"/>
  <c r="Z168" i="14" s="1"/>
  <c r="W170" i="14"/>
  <c r="Y170" i="14" s="1"/>
  <c r="Z170" i="14" s="1"/>
  <c r="W169" i="14"/>
  <c r="Y169" i="14" s="1"/>
  <c r="Z169" i="14" s="1"/>
  <c r="N63" i="13"/>
  <c r="O63" i="13" s="1"/>
  <c r="N62" i="13"/>
  <c r="O62" i="13" s="1"/>
  <c r="N51" i="11"/>
  <c r="O51" i="11" s="1"/>
  <c r="P51" i="11" s="1"/>
  <c r="U51" i="11" s="1"/>
  <c r="W51" i="11" s="1"/>
  <c r="N50" i="11"/>
  <c r="U70" i="10"/>
  <c r="R63" i="13" l="1"/>
  <c r="T63" i="13" s="1"/>
  <c r="V63" i="13" s="1"/>
  <c r="W63" i="13" s="1"/>
  <c r="Y63" i="13" s="1"/>
  <c r="R62" i="13"/>
  <c r="T62" i="13" s="1"/>
  <c r="V62" i="13" s="1"/>
  <c r="W62" i="13" s="1"/>
  <c r="Y62" i="13" s="1"/>
  <c r="W70" i="10"/>
  <c r="X70" i="10" s="1"/>
  <c r="Z70" i="10" s="1"/>
  <c r="O50" i="11"/>
  <c r="U47" i="11"/>
  <c r="W47" i="11" s="1"/>
  <c r="K47" i="11"/>
  <c r="L47" i="11" s="1"/>
  <c r="I47" i="11"/>
  <c r="D15" i="15"/>
  <c r="F21" i="15"/>
  <c r="F30" i="15" s="1"/>
  <c r="N165" i="14"/>
  <c r="K165" i="14"/>
  <c r="P50" i="11" l="1"/>
  <c r="P65" i="11" s="1"/>
  <c r="Q165" i="14"/>
  <c r="R165" i="14" s="1"/>
  <c r="U165" i="14" s="1"/>
  <c r="U50" i="11" l="1"/>
  <c r="W165" i="14"/>
  <c r="Y165" i="14" s="1"/>
  <c r="Z165" i="14" s="1"/>
  <c r="AB165" i="14" s="1"/>
  <c r="W50" i="11" l="1"/>
  <c r="N164" i="14" l="1"/>
  <c r="N163" i="14"/>
  <c r="K164" i="14"/>
  <c r="K163" i="14"/>
  <c r="M156" i="14"/>
  <c r="M155" i="14"/>
  <c r="M154" i="14"/>
  <c r="M153" i="14"/>
  <c r="M152" i="14"/>
  <c r="M151" i="14"/>
  <c r="Q159" i="14"/>
  <c r="Q164" i="14" l="1"/>
  <c r="R164" i="14" s="1"/>
  <c r="U164" i="14" s="1"/>
  <c r="Q163" i="14"/>
  <c r="R163" i="14" s="1"/>
  <c r="U163" i="14" s="1"/>
  <c r="K59" i="13"/>
  <c r="K58" i="13"/>
  <c r="H59" i="13"/>
  <c r="H58" i="13"/>
  <c r="N44" i="11"/>
  <c r="O44" i="11" s="1"/>
  <c r="P44" i="11" s="1"/>
  <c r="N34" i="11"/>
  <c r="O64" i="10"/>
  <c r="N82" i="10"/>
  <c r="N16" i="13" l="1"/>
  <c r="O16" i="13" s="1"/>
  <c r="R16" i="13" s="1"/>
  <c r="W164" i="14"/>
  <c r="Y164" i="14" s="1"/>
  <c r="Z164" i="14" s="1"/>
  <c r="AB164" i="14" s="1"/>
  <c r="W163" i="14"/>
  <c r="Y163" i="14" s="1"/>
  <c r="Z163" i="14" s="1"/>
  <c r="AB163" i="14" s="1"/>
  <c r="N58" i="13"/>
  <c r="O58" i="13" l="1"/>
  <c r="O59" i="13"/>
  <c r="T59" i="13" l="1"/>
  <c r="V59" i="13" s="1"/>
  <c r="W59" i="13" s="1"/>
  <c r="Y59" i="13" s="1"/>
  <c r="T58" i="13"/>
  <c r="V58" i="13" s="1"/>
  <c r="W58" i="13" s="1"/>
  <c r="J21" i="6"/>
  <c r="C13" i="15"/>
  <c r="M18" i="15"/>
  <c r="M16" i="15"/>
  <c r="G16" i="15"/>
  <c r="O13" i="15"/>
  <c r="O12" i="15"/>
  <c r="P11" i="15"/>
  <c r="P10" i="15"/>
  <c r="Q11" i="15" l="1"/>
  <c r="Q10" i="15"/>
  <c r="N159" i="14" l="1"/>
  <c r="K159" i="14"/>
  <c r="R159" i="14" l="1"/>
  <c r="U159" i="14" s="1"/>
  <c r="W159" i="14" l="1"/>
  <c r="Y159" i="14" s="1"/>
  <c r="Z159" i="14" s="1"/>
  <c r="AB159" i="14" s="1"/>
  <c r="Q158" i="14"/>
  <c r="N158" i="14"/>
  <c r="K158" i="14"/>
  <c r="Q156" i="14"/>
  <c r="Q154" i="14"/>
  <c r="Q153" i="14"/>
  <c r="Q152" i="14"/>
  <c r="Q151" i="14"/>
  <c r="Q150" i="14"/>
  <c r="N156" i="14"/>
  <c r="K156" i="14"/>
  <c r="N155" i="14"/>
  <c r="K155" i="14"/>
  <c r="N154" i="14"/>
  <c r="K154" i="14"/>
  <c r="N153" i="14"/>
  <c r="K153" i="14"/>
  <c r="N152" i="14"/>
  <c r="K152" i="14"/>
  <c r="N151" i="14"/>
  <c r="K151" i="14"/>
  <c r="N150" i="14"/>
  <c r="K150" i="14"/>
  <c r="Q147" i="14"/>
  <c r="M147" i="14"/>
  <c r="N147" i="14" s="1"/>
  <c r="K147" i="14"/>
  <c r="Q146" i="14"/>
  <c r="M146" i="14"/>
  <c r="N146" i="14" s="1"/>
  <c r="K146" i="14"/>
  <c r="K145" i="14"/>
  <c r="Z145" i="14" s="1"/>
  <c r="AB145" i="14" s="1"/>
  <c r="K144" i="14"/>
  <c r="Z144" i="14" s="1"/>
  <c r="AB144" i="14" s="1"/>
  <c r="Q143" i="14"/>
  <c r="M143" i="14"/>
  <c r="N143" i="14" s="1"/>
  <c r="K143" i="14"/>
  <c r="M142" i="14"/>
  <c r="N142" i="14" s="1"/>
  <c r="K142" i="14"/>
  <c r="Q141" i="14"/>
  <c r="M141" i="14"/>
  <c r="N141" i="14" s="1"/>
  <c r="K141" i="14"/>
  <c r="K140" i="14"/>
  <c r="Z140" i="14" s="1"/>
  <c r="AB140" i="14" s="1"/>
  <c r="Q139" i="14"/>
  <c r="M139" i="14"/>
  <c r="N139" i="14" s="1"/>
  <c r="K139" i="14"/>
  <c r="K138" i="14"/>
  <c r="Z138" i="14" s="1"/>
  <c r="AB138" i="14" s="1"/>
  <c r="Q137" i="14"/>
  <c r="M137" i="14"/>
  <c r="N137" i="14" s="1"/>
  <c r="K137" i="14"/>
  <c r="K136" i="14"/>
  <c r="Z136" i="14" s="1"/>
  <c r="AB136" i="14" s="1"/>
  <c r="Q135" i="14"/>
  <c r="M135" i="14"/>
  <c r="N135" i="14" s="1"/>
  <c r="K135" i="14"/>
  <c r="K134" i="14"/>
  <c r="Z134" i="14" s="1"/>
  <c r="AB134" i="14" s="1"/>
  <c r="Q133" i="14"/>
  <c r="M133" i="14"/>
  <c r="N133" i="14" s="1"/>
  <c r="K133" i="14"/>
  <c r="K132" i="14"/>
  <c r="Z132" i="14" s="1"/>
  <c r="AB132" i="14" s="1"/>
  <c r="Q131" i="14"/>
  <c r="M131" i="14"/>
  <c r="N131" i="14" s="1"/>
  <c r="K131" i="14"/>
  <c r="K130" i="14"/>
  <c r="Z130" i="14" s="1"/>
  <c r="AB130" i="14" s="1"/>
  <c r="Q129" i="14"/>
  <c r="M129" i="14"/>
  <c r="N129" i="14" s="1"/>
  <c r="K129" i="14"/>
  <c r="K128" i="14"/>
  <c r="Z128" i="14" s="1"/>
  <c r="AB128" i="14" s="1"/>
  <c r="Q127" i="14"/>
  <c r="M127" i="14"/>
  <c r="N127" i="14" s="1"/>
  <c r="K127" i="14"/>
  <c r="K126" i="14"/>
  <c r="Z126" i="14" s="1"/>
  <c r="AB126" i="14" s="1"/>
  <c r="Q125" i="14"/>
  <c r="M125" i="14"/>
  <c r="N125" i="14" s="1"/>
  <c r="K125" i="14"/>
  <c r="K124" i="14"/>
  <c r="Z124" i="14" s="1"/>
  <c r="AB124" i="14" s="1"/>
  <c r="Q123" i="14"/>
  <c r="M123" i="14"/>
  <c r="N123" i="14" s="1"/>
  <c r="K123" i="14"/>
  <c r="K122" i="14"/>
  <c r="Z122" i="14" s="1"/>
  <c r="AB122" i="14" s="1"/>
  <c r="Q121" i="14"/>
  <c r="M121" i="14"/>
  <c r="N121" i="14" s="1"/>
  <c r="K121" i="14"/>
  <c r="K120" i="14"/>
  <c r="Z120" i="14" s="1"/>
  <c r="AB120" i="14" s="1"/>
  <c r="Q119" i="14"/>
  <c r="M119" i="14"/>
  <c r="N119" i="14" s="1"/>
  <c r="K119" i="14"/>
  <c r="K118" i="14"/>
  <c r="Z118" i="14" s="1"/>
  <c r="AB118" i="14" s="1"/>
  <c r="Q117" i="14"/>
  <c r="M117" i="14"/>
  <c r="N117" i="14" s="1"/>
  <c r="K117" i="14"/>
  <c r="Q116" i="14"/>
  <c r="M116" i="14"/>
  <c r="N116" i="14" s="1"/>
  <c r="K116" i="14"/>
  <c r="Q114" i="14"/>
  <c r="M114" i="14"/>
  <c r="N114" i="14" s="1"/>
  <c r="Q113" i="14"/>
  <c r="M113" i="14"/>
  <c r="N113" i="14" s="1"/>
  <c r="K113" i="14"/>
  <c r="K112" i="14"/>
  <c r="Z112" i="14" s="1"/>
  <c r="AB112" i="14" s="1"/>
  <c r="K111" i="14"/>
  <c r="Z111" i="14" s="1"/>
  <c r="AB111" i="14" s="1"/>
  <c r="Q110" i="14"/>
  <c r="M110" i="14"/>
  <c r="N110" i="14" s="1"/>
  <c r="K110" i="14"/>
  <c r="Q109" i="14"/>
  <c r="M109" i="14"/>
  <c r="N109" i="14" s="1"/>
  <c r="K109" i="14"/>
  <c r="Q108" i="14"/>
  <c r="M108" i="14"/>
  <c r="N108" i="14" s="1"/>
  <c r="K108" i="14"/>
  <c r="Q107" i="14"/>
  <c r="M107" i="14"/>
  <c r="N107" i="14" s="1"/>
  <c r="K107" i="14"/>
  <c r="Q106" i="14"/>
  <c r="M106" i="14"/>
  <c r="N106" i="14" s="1"/>
  <c r="K106" i="14"/>
  <c r="Q105" i="14"/>
  <c r="M105" i="14"/>
  <c r="N105" i="14" s="1"/>
  <c r="K105" i="14"/>
  <c r="Q104" i="14"/>
  <c r="M104" i="14"/>
  <c r="N104" i="14" s="1"/>
  <c r="K104" i="14"/>
  <c r="Q103" i="14"/>
  <c r="M103" i="14"/>
  <c r="N103" i="14" s="1"/>
  <c r="K103" i="14"/>
  <c r="Q102" i="14"/>
  <c r="M102" i="14"/>
  <c r="N102" i="14" s="1"/>
  <c r="K102" i="14"/>
  <c r="Q101" i="14"/>
  <c r="M101" i="14"/>
  <c r="N101" i="14" s="1"/>
  <c r="Q100" i="14"/>
  <c r="M100" i="14"/>
  <c r="N100" i="14" s="1"/>
  <c r="K100" i="14"/>
  <c r="Q99" i="14"/>
  <c r="M99" i="14"/>
  <c r="N99" i="14" s="1"/>
  <c r="K99" i="14"/>
  <c r="Q98" i="14"/>
  <c r="M98" i="14"/>
  <c r="N98" i="14" s="1"/>
  <c r="K98" i="14"/>
  <c r="Q97" i="14"/>
  <c r="M97" i="14"/>
  <c r="N97" i="14" s="1"/>
  <c r="K97" i="14"/>
  <c r="Q96" i="14"/>
  <c r="M96" i="14"/>
  <c r="N96" i="14" s="1"/>
  <c r="K96" i="14"/>
  <c r="Q95" i="14"/>
  <c r="M95" i="14"/>
  <c r="N95" i="14" s="1"/>
  <c r="K95" i="14"/>
  <c r="Q94" i="14"/>
  <c r="M94" i="14"/>
  <c r="N94" i="14" s="1"/>
  <c r="K94" i="14"/>
  <c r="Q93" i="14"/>
  <c r="M93" i="14"/>
  <c r="N93" i="14" s="1"/>
  <c r="K93" i="14"/>
  <c r="Q92" i="14"/>
  <c r="M92" i="14"/>
  <c r="N92" i="14" s="1"/>
  <c r="K92" i="14"/>
  <c r="Q91" i="14"/>
  <c r="M91" i="14"/>
  <c r="N91" i="14" s="1"/>
  <c r="K91" i="14"/>
  <c r="Q89" i="14"/>
  <c r="M89" i="14"/>
  <c r="N89" i="14" s="1"/>
  <c r="K89" i="14"/>
  <c r="Q88" i="14"/>
  <c r="M88" i="14"/>
  <c r="N88" i="14" s="1"/>
  <c r="K88" i="14"/>
  <c r="Q87" i="14"/>
  <c r="M87" i="14"/>
  <c r="N87" i="14" s="1"/>
  <c r="K87" i="14"/>
  <c r="Q86" i="14"/>
  <c r="M86" i="14"/>
  <c r="N86" i="14" s="1"/>
  <c r="K86" i="14"/>
  <c r="Q85" i="14"/>
  <c r="M85" i="14"/>
  <c r="N85" i="14" s="1"/>
  <c r="K85" i="14"/>
  <c r="Q84" i="14"/>
  <c r="M84" i="14"/>
  <c r="N84" i="14" s="1"/>
  <c r="K84" i="14"/>
  <c r="Q83" i="14"/>
  <c r="M83" i="14"/>
  <c r="N83" i="14" s="1"/>
  <c r="K83" i="14"/>
  <c r="Q82" i="14"/>
  <c r="M82" i="14"/>
  <c r="N82" i="14" s="1"/>
  <c r="K82" i="14"/>
  <c r="Q81" i="14"/>
  <c r="M81" i="14"/>
  <c r="N81" i="14" s="1"/>
  <c r="K81" i="14"/>
  <c r="Q80" i="14"/>
  <c r="M80" i="14"/>
  <c r="N80" i="14" s="1"/>
  <c r="K80" i="14"/>
  <c r="Q79" i="14"/>
  <c r="M79" i="14"/>
  <c r="N79" i="14" s="1"/>
  <c r="K79" i="14"/>
  <c r="Q78" i="14"/>
  <c r="M78" i="14"/>
  <c r="N78" i="14" s="1"/>
  <c r="K78" i="14"/>
  <c r="Q77" i="14"/>
  <c r="M77" i="14"/>
  <c r="N77" i="14" s="1"/>
  <c r="K77" i="14"/>
  <c r="Q76" i="14"/>
  <c r="M76" i="14"/>
  <c r="N76" i="14" s="1"/>
  <c r="K76" i="14"/>
  <c r="Q75" i="14"/>
  <c r="M75" i="14"/>
  <c r="N75" i="14" s="1"/>
  <c r="K75" i="14"/>
  <c r="Q74" i="14"/>
  <c r="M74" i="14"/>
  <c r="N74" i="14" s="1"/>
  <c r="K74" i="14"/>
  <c r="Q73" i="14"/>
  <c r="M73" i="14"/>
  <c r="N73" i="14" s="1"/>
  <c r="K73" i="14"/>
  <c r="Q72" i="14"/>
  <c r="M72" i="14"/>
  <c r="N72" i="14" s="1"/>
  <c r="K72" i="14"/>
  <c r="Q71" i="14"/>
  <c r="M71" i="14"/>
  <c r="N71" i="14" s="1"/>
  <c r="K71" i="14"/>
  <c r="Q70" i="14"/>
  <c r="M70" i="14"/>
  <c r="N70" i="14" s="1"/>
  <c r="K70" i="14"/>
  <c r="Q69" i="14"/>
  <c r="M69" i="14"/>
  <c r="N69" i="14" s="1"/>
  <c r="K69" i="14"/>
  <c r="Q68" i="14"/>
  <c r="M68" i="14"/>
  <c r="N68" i="14" s="1"/>
  <c r="K68" i="14"/>
  <c r="Q67" i="14"/>
  <c r="M67" i="14"/>
  <c r="N67" i="14" s="1"/>
  <c r="K67" i="14"/>
  <c r="Q66" i="14"/>
  <c r="M66" i="14"/>
  <c r="N66" i="14" s="1"/>
  <c r="K66" i="14"/>
  <c r="Q65" i="14"/>
  <c r="M65" i="14"/>
  <c r="N65" i="14" s="1"/>
  <c r="K65" i="14"/>
  <c r="Q64" i="14"/>
  <c r="M64" i="14"/>
  <c r="N64" i="14" s="1"/>
  <c r="K64" i="14"/>
  <c r="Q63" i="14"/>
  <c r="M63" i="14"/>
  <c r="N63" i="14" s="1"/>
  <c r="K63" i="14"/>
  <c r="Q62" i="14"/>
  <c r="M62" i="14"/>
  <c r="N62" i="14" s="1"/>
  <c r="K62" i="14"/>
  <c r="Q61" i="14"/>
  <c r="M61" i="14"/>
  <c r="N61" i="14" s="1"/>
  <c r="K61" i="14"/>
  <c r="Q60" i="14"/>
  <c r="M60" i="14"/>
  <c r="N60" i="14" s="1"/>
  <c r="K60" i="14"/>
  <c r="Q59" i="14"/>
  <c r="M59" i="14"/>
  <c r="N59" i="14" s="1"/>
  <c r="K59" i="14"/>
  <c r="Q58" i="14"/>
  <c r="M58" i="14"/>
  <c r="N58" i="14" s="1"/>
  <c r="K58" i="14"/>
  <c r="Q57" i="14"/>
  <c r="M57" i="14"/>
  <c r="N57" i="14" s="1"/>
  <c r="K57" i="14"/>
  <c r="Q56" i="14"/>
  <c r="M56" i="14"/>
  <c r="N56" i="14" s="1"/>
  <c r="K56" i="14"/>
  <c r="Q55" i="14"/>
  <c r="M55" i="14"/>
  <c r="N55" i="14" s="1"/>
  <c r="K55" i="14"/>
  <c r="Q54" i="14"/>
  <c r="M54" i="14"/>
  <c r="N54" i="14" s="1"/>
  <c r="K54" i="14"/>
  <c r="Q53" i="14"/>
  <c r="M53" i="14"/>
  <c r="N53" i="14" s="1"/>
  <c r="K53" i="14"/>
  <c r="Q52" i="14"/>
  <c r="M52" i="14"/>
  <c r="N52" i="14" s="1"/>
  <c r="K52" i="14"/>
  <c r="Q51" i="14"/>
  <c r="M51" i="14"/>
  <c r="N51" i="14" s="1"/>
  <c r="K51" i="14"/>
  <c r="Q50" i="14"/>
  <c r="M50" i="14"/>
  <c r="N50" i="14" s="1"/>
  <c r="K50" i="14"/>
  <c r="Q49" i="14"/>
  <c r="M49" i="14"/>
  <c r="N49" i="14" s="1"/>
  <c r="K49" i="14"/>
  <c r="Q48" i="14"/>
  <c r="M48" i="14"/>
  <c r="N48" i="14" s="1"/>
  <c r="K48" i="14"/>
  <c r="Q47" i="14"/>
  <c r="M47" i="14"/>
  <c r="N47" i="14" s="1"/>
  <c r="K47" i="14"/>
  <c r="Q46" i="14"/>
  <c r="M46" i="14"/>
  <c r="N46" i="14" s="1"/>
  <c r="K46" i="14"/>
  <c r="Q45" i="14"/>
  <c r="M45" i="14"/>
  <c r="N45" i="14" s="1"/>
  <c r="K45" i="14"/>
  <c r="Q44" i="14"/>
  <c r="M44" i="14"/>
  <c r="N44" i="14" s="1"/>
  <c r="K44" i="14"/>
  <c r="Q43" i="14"/>
  <c r="M43" i="14"/>
  <c r="N43" i="14" s="1"/>
  <c r="K43" i="14"/>
  <c r="Q42" i="14"/>
  <c r="M42" i="14"/>
  <c r="N42" i="14" s="1"/>
  <c r="K42" i="14"/>
  <c r="Q41" i="14"/>
  <c r="M41" i="14"/>
  <c r="N41" i="14" s="1"/>
  <c r="K41" i="14"/>
  <c r="Q40" i="14"/>
  <c r="M40" i="14"/>
  <c r="N40" i="14" s="1"/>
  <c r="K40" i="14"/>
  <c r="Q39" i="14"/>
  <c r="M39" i="14"/>
  <c r="N39" i="14" s="1"/>
  <c r="K39" i="14"/>
  <c r="Q38" i="14"/>
  <c r="M38" i="14"/>
  <c r="N38" i="14" s="1"/>
  <c r="K38" i="14"/>
  <c r="Q37" i="14"/>
  <c r="M37" i="14"/>
  <c r="N37" i="14" s="1"/>
  <c r="K37" i="14"/>
  <c r="Q36" i="14"/>
  <c r="M36" i="14"/>
  <c r="N36" i="14" s="1"/>
  <c r="K36" i="14"/>
  <c r="Q35" i="14"/>
  <c r="M35" i="14"/>
  <c r="N35" i="14" s="1"/>
  <c r="K35" i="14"/>
  <c r="Q34" i="14"/>
  <c r="M34" i="14"/>
  <c r="N34" i="14" s="1"/>
  <c r="K34" i="14"/>
  <c r="Q33" i="14"/>
  <c r="M33" i="14"/>
  <c r="N33" i="14" s="1"/>
  <c r="K33" i="14"/>
  <c r="Q32" i="14"/>
  <c r="M32" i="14"/>
  <c r="N32" i="14" s="1"/>
  <c r="K32" i="14"/>
  <c r="Q31" i="14"/>
  <c r="M31" i="14"/>
  <c r="N31" i="14" s="1"/>
  <c r="K31" i="14"/>
  <c r="Q30" i="14"/>
  <c r="M30" i="14"/>
  <c r="N30" i="14" s="1"/>
  <c r="K30" i="14"/>
  <c r="Q29" i="14"/>
  <c r="M29" i="14"/>
  <c r="N29" i="14" s="1"/>
  <c r="K29" i="14"/>
  <c r="Q28" i="14"/>
  <c r="M28" i="14"/>
  <c r="N28" i="14" s="1"/>
  <c r="K28" i="14"/>
  <c r="Q27" i="14"/>
  <c r="M27" i="14"/>
  <c r="N27" i="14" s="1"/>
  <c r="K27" i="14"/>
  <c r="Q26" i="14"/>
  <c r="M26" i="14"/>
  <c r="N26" i="14" s="1"/>
  <c r="K26" i="14"/>
  <c r="Q25" i="14"/>
  <c r="M25" i="14"/>
  <c r="N25" i="14" s="1"/>
  <c r="K25" i="14"/>
  <c r="Q24" i="14"/>
  <c r="M24" i="14"/>
  <c r="N24" i="14" s="1"/>
  <c r="K24" i="14"/>
  <c r="Q23" i="14"/>
  <c r="M23" i="14"/>
  <c r="N23" i="14" s="1"/>
  <c r="K23" i="14"/>
  <c r="Q22" i="14"/>
  <c r="M22" i="14"/>
  <c r="N22" i="14" s="1"/>
  <c r="K22" i="14"/>
  <c r="M20" i="14"/>
  <c r="N20" i="14" s="1"/>
  <c r="K20" i="14"/>
  <c r="K188" i="14" s="1"/>
  <c r="Q20" i="14" l="1"/>
  <c r="N21" i="15"/>
  <c r="N30" i="15" s="1"/>
  <c r="P188" i="14"/>
  <c r="R150" i="14"/>
  <c r="R154" i="14"/>
  <c r="R153" i="14"/>
  <c r="R151" i="14"/>
  <c r="R156" i="14"/>
  <c r="R152" i="14"/>
  <c r="R41" i="14"/>
  <c r="U41" i="14" s="1"/>
  <c r="W41" i="14" s="1"/>
  <c r="Y41" i="14" s="1"/>
  <c r="Z41" i="14" s="1"/>
  <c r="AB41" i="14" s="1"/>
  <c r="R39" i="14"/>
  <c r="U39" i="14" s="1"/>
  <c r="W39" i="14" s="1"/>
  <c r="Y39" i="14" s="1"/>
  <c r="Z39" i="14" s="1"/>
  <c r="AB39" i="14" s="1"/>
  <c r="R43" i="14"/>
  <c r="U43" i="14" s="1"/>
  <c r="W43" i="14" s="1"/>
  <c r="Y43" i="14" s="1"/>
  <c r="Z43" i="14" s="1"/>
  <c r="AB43" i="14" s="1"/>
  <c r="R44" i="14"/>
  <c r="U44" i="14" s="1"/>
  <c r="W44" i="14" s="1"/>
  <c r="Y44" i="14" s="1"/>
  <c r="Z44" i="14" s="1"/>
  <c r="AB44" i="14" s="1"/>
  <c r="R46" i="14"/>
  <c r="U46" i="14" s="1"/>
  <c r="W46" i="14" s="1"/>
  <c r="Y46" i="14" s="1"/>
  <c r="Z46" i="14" s="1"/>
  <c r="AB46" i="14" s="1"/>
  <c r="R48" i="14"/>
  <c r="U48" i="14" s="1"/>
  <c r="W48" i="14" s="1"/>
  <c r="Y48" i="14" s="1"/>
  <c r="Z48" i="14" s="1"/>
  <c r="AB48" i="14" s="1"/>
  <c r="R50" i="14"/>
  <c r="U50" i="14" s="1"/>
  <c r="W50" i="14" s="1"/>
  <c r="Y50" i="14" s="1"/>
  <c r="Z50" i="14" s="1"/>
  <c r="AB50" i="14" s="1"/>
  <c r="R52" i="14"/>
  <c r="U52" i="14" s="1"/>
  <c r="W52" i="14" s="1"/>
  <c r="Y52" i="14" s="1"/>
  <c r="Z52" i="14" s="1"/>
  <c r="AB52" i="14" s="1"/>
  <c r="R54" i="14"/>
  <c r="U54" i="14" s="1"/>
  <c r="W54" i="14" s="1"/>
  <c r="Y54" i="14" s="1"/>
  <c r="Z54" i="14" s="1"/>
  <c r="AB54" i="14" s="1"/>
  <c r="R56" i="14"/>
  <c r="U56" i="14" s="1"/>
  <c r="W56" i="14" s="1"/>
  <c r="Y56" i="14" s="1"/>
  <c r="Z56" i="14" s="1"/>
  <c r="AB56" i="14" s="1"/>
  <c r="R58" i="14"/>
  <c r="R60" i="14"/>
  <c r="R62" i="14"/>
  <c r="R65" i="14"/>
  <c r="R66" i="14"/>
  <c r="R67" i="14"/>
  <c r="R69" i="14"/>
  <c r="R71" i="14"/>
  <c r="R75" i="14"/>
  <c r="R78" i="14"/>
  <c r="R80" i="14"/>
  <c r="R83" i="14"/>
  <c r="R85" i="14"/>
  <c r="R88" i="14"/>
  <c r="R93" i="14"/>
  <c r="R108" i="14"/>
  <c r="R110" i="14"/>
  <c r="R113" i="14"/>
  <c r="R116" i="14"/>
  <c r="R119" i="14"/>
  <c r="R125" i="14"/>
  <c r="R127" i="14"/>
  <c r="R131" i="14"/>
  <c r="R135" i="14"/>
  <c r="R139" i="14"/>
  <c r="R141" i="14"/>
  <c r="R147" i="14"/>
  <c r="R23" i="14"/>
  <c r="U23" i="14" s="1"/>
  <c r="W23" i="14" s="1"/>
  <c r="Y23" i="14" s="1"/>
  <c r="Z23" i="14" s="1"/>
  <c r="AB23" i="14" s="1"/>
  <c r="R25" i="14"/>
  <c r="U25" i="14" s="1"/>
  <c r="W25" i="14" s="1"/>
  <c r="Y25" i="14" s="1"/>
  <c r="Z25" i="14" s="1"/>
  <c r="AB25" i="14" s="1"/>
  <c r="R28" i="14"/>
  <c r="U28" i="14" s="1"/>
  <c r="W28" i="14" s="1"/>
  <c r="Y28" i="14" s="1"/>
  <c r="Z28" i="14" s="1"/>
  <c r="AB28" i="14" s="1"/>
  <c r="R30" i="14"/>
  <c r="U30" i="14" s="1"/>
  <c r="W30" i="14" s="1"/>
  <c r="Y30" i="14" s="1"/>
  <c r="Z30" i="14" s="1"/>
  <c r="AB30" i="14" s="1"/>
  <c r="R32" i="14"/>
  <c r="U32" i="14" s="1"/>
  <c r="W32" i="14" s="1"/>
  <c r="Y32" i="14" s="1"/>
  <c r="Z32" i="14" s="1"/>
  <c r="AB32" i="14" s="1"/>
  <c r="R34" i="14"/>
  <c r="U34" i="14" s="1"/>
  <c r="W34" i="14" s="1"/>
  <c r="Y34" i="14" s="1"/>
  <c r="Z34" i="14" s="1"/>
  <c r="AB34" i="14" s="1"/>
  <c r="R36" i="14"/>
  <c r="U36" i="14" s="1"/>
  <c r="W36" i="14" s="1"/>
  <c r="Y36" i="14" s="1"/>
  <c r="Z36" i="14" s="1"/>
  <c r="AB36" i="14" s="1"/>
  <c r="R45" i="14"/>
  <c r="U45" i="14" s="1"/>
  <c r="W45" i="14" s="1"/>
  <c r="Y45" i="14" s="1"/>
  <c r="Z45" i="14" s="1"/>
  <c r="AB45" i="14" s="1"/>
  <c r="R64" i="14"/>
  <c r="R68" i="14"/>
  <c r="R70" i="14"/>
  <c r="R73" i="14"/>
  <c r="R82" i="14"/>
  <c r="R86" i="14"/>
  <c r="R87" i="14"/>
  <c r="R92" i="14"/>
  <c r="R94" i="14"/>
  <c r="R96" i="14"/>
  <c r="R98" i="14"/>
  <c r="R100" i="14"/>
  <c r="R101" i="14"/>
  <c r="U101" i="14" s="1"/>
  <c r="R103" i="14"/>
  <c r="R105" i="14"/>
  <c r="R107" i="14"/>
  <c r="R114" i="14"/>
  <c r="R117" i="14"/>
  <c r="R129" i="14"/>
  <c r="R133" i="14"/>
  <c r="R137" i="14"/>
  <c r="W143" i="14"/>
  <c r="Y143" i="14" s="1"/>
  <c r="Z143" i="14" s="1"/>
  <c r="AB143" i="14" s="1"/>
  <c r="R20" i="14"/>
  <c r="R22" i="14"/>
  <c r="U22" i="14" s="1"/>
  <c r="W22" i="14" s="1"/>
  <c r="Y22" i="14" s="1"/>
  <c r="Z22" i="14" s="1"/>
  <c r="AB22" i="14" s="1"/>
  <c r="R24" i="14"/>
  <c r="U24" i="14" s="1"/>
  <c r="W24" i="14" s="1"/>
  <c r="Y24" i="14" s="1"/>
  <c r="Z24" i="14" s="1"/>
  <c r="AB24" i="14" s="1"/>
  <c r="R26" i="14"/>
  <c r="U26" i="14" s="1"/>
  <c r="W26" i="14" s="1"/>
  <c r="Y26" i="14" s="1"/>
  <c r="Z26" i="14" s="1"/>
  <c r="AB26" i="14" s="1"/>
  <c r="R27" i="14"/>
  <c r="U27" i="14" s="1"/>
  <c r="W27" i="14" s="1"/>
  <c r="Y27" i="14" s="1"/>
  <c r="Z27" i="14" s="1"/>
  <c r="AB27" i="14" s="1"/>
  <c r="R29" i="14"/>
  <c r="U29" i="14" s="1"/>
  <c r="W29" i="14" s="1"/>
  <c r="Y29" i="14" s="1"/>
  <c r="Z29" i="14" s="1"/>
  <c r="AB29" i="14" s="1"/>
  <c r="R31" i="14"/>
  <c r="U31" i="14" s="1"/>
  <c r="W31" i="14" s="1"/>
  <c r="Y31" i="14" s="1"/>
  <c r="Z31" i="14" s="1"/>
  <c r="AB31" i="14" s="1"/>
  <c r="R33" i="14"/>
  <c r="U33" i="14" s="1"/>
  <c r="W33" i="14" s="1"/>
  <c r="Y33" i="14" s="1"/>
  <c r="Z33" i="14" s="1"/>
  <c r="AB33" i="14" s="1"/>
  <c r="R35" i="14"/>
  <c r="U35" i="14" s="1"/>
  <c r="W35" i="14" s="1"/>
  <c r="Y35" i="14" s="1"/>
  <c r="Z35" i="14" s="1"/>
  <c r="AB35" i="14" s="1"/>
  <c r="R37" i="14"/>
  <c r="U37" i="14" s="1"/>
  <c r="W37" i="14" s="1"/>
  <c r="Y37" i="14" s="1"/>
  <c r="Z37" i="14" s="1"/>
  <c r="R38" i="14"/>
  <c r="U38" i="14" s="1"/>
  <c r="W38" i="14" s="1"/>
  <c r="Y38" i="14" s="1"/>
  <c r="Z38" i="14" s="1"/>
  <c r="AB38" i="14" s="1"/>
  <c r="R42" i="14"/>
  <c r="U42" i="14" s="1"/>
  <c r="W42" i="14" s="1"/>
  <c r="Y42" i="14" s="1"/>
  <c r="Z42" i="14" s="1"/>
  <c r="AB42" i="14" s="1"/>
  <c r="R84" i="14"/>
  <c r="R40" i="14"/>
  <c r="U40" i="14" s="1"/>
  <c r="W40" i="14" s="1"/>
  <c r="Y40" i="14" s="1"/>
  <c r="Z40" i="14" s="1"/>
  <c r="AB40" i="14" s="1"/>
  <c r="R47" i="14"/>
  <c r="U47" i="14" s="1"/>
  <c r="W47" i="14" s="1"/>
  <c r="Y47" i="14" s="1"/>
  <c r="Z47" i="14" s="1"/>
  <c r="AB47" i="14" s="1"/>
  <c r="R49" i="14"/>
  <c r="U49" i="14" s="1"/>
  <c r="W49" i="14" s="1"/>
  <c r="Y49" i="14" s="1"/>
  <c r="Z49" i="14" s="1"/>
  <c r="AB49" i="14" s="1"/>
  <c r="R51" i="14"/>
  <c r="U51" i="14" s="1"/>
  <c r="W51" i="14" s="1"/>
  <c r="Y51" i="14" s="1"/>
  <c r="Z51" i="14" s="1"/>
  <c r="AB51" i="14" s="1"/>
  <c r="R53" i="14"/>
  <c r="U53" i="14" s="1"/>
  <c r="W53" i="14" s="1"/>
  <c r="Y53" i="14" s="1"/>
  <c r="Z53" i="14" s="1"/>
  <c r="AB53" i="14" s="1"/>
  <c r="R55" i="14"/>
  <c r="U55" i="14" s="1"/>
  <c r="W55" i="14" s="1"/>
  <c r="Y55" i="14" s="1"/>
  <c r="Z55" i="14" s="1"/>
  <c r="AB55" i="14" s="1"/>
  <c r="R57" i="14"/>
  <c r="U57" i="14" s="1"/>
  <c r="W57" i="14" s="1"/>
  <c r="Y57" i="14" s="1"/>
  <c r="Z57" i="14" s="1"/>
  <c r="AB57" i="14" s="1"/>
  <c r="R59" i="14"/>
  <c r="R61" i="14"/>
  <c r="R63" i="14"/>
  <c r="R72" i="14"/>
  <c r="R74" i="14"/>
  <c r="R76" i="14"/>
  <c r="R77" i="14"/>
  <c r="R79" i="14"/>
  <c r="R81" i="14"/>
  <c r="R89" i="14"/>
  <c r="R121" i="14"/>
  <c r="R123" i="14"/>
  <c r="R91" i="14"/>
  <c r="R95" i="14"/>
  <c r="R97" i="14"/>
  <c r="R99" i="14"/>
  <c r="R102" i="14"/>
  <c r="R104" i="14"/>
  <c r="R106" i="14"/>
  <c r="R109" i="14"/>
  <c r="W146" i="14"/>
  <c r="Y146" i="14" s="1"/>
  <c r="Z146" i="14" s="1"/>
  <c r="AB146" i="14" s="1"/>
  <c r="W142" i="14"/>
  <c r="Y142" i="14" s="1"/>
  <c r="Z142" i="14" s="1"/>
  <c r="AB142" i="14" s="1"/>
  <c r="R15" i="15"/>
  <c r="T15" i="15" s="1"/>
  <c r="U20" i="14" l="1"/>
  <c r="U106" i="14"/>
  <c r="W106" i="14" s="1"/>
  <c r="Y106" i="14" s="1"/>
  <c r="Z106" i="14" s="1"/>
  <c r="AB106" i="14" s="1"/>
  <c r="U97" i="14"/>
  <c r="W97" i="14" s="1"/>
  <c r="Y97" i="14" s="1"/>
  <c r="Z97" i="14" s="1"/>
  <c r="AB97" i="14" s="1"/>
  <c r="U91" i="14"/>
  <c r="W91" i="14" s="1"/>
  <c r="Y91" i="14" s="1"/>
  <c r="Z91" i="14" s="1"/>
  <c r="AB91" i="14" s="1"/>
  <c r="U81" i="14"/>
  <c r="W81" i="14" s="1"/>
  <c r="Y81" i="14" s="1"/>
  <c r="Z81" i="14" s="1"/>
  <c r="AB81" i="14" s="1"/>
  <c r="U74" i="14"/>
  <c r="W74" i="14" s="1"/>
  <c r="Y74" i="14" s="1"/>
  <c r="Z74" i="14" s="1"/>
  <c r="AB74" i="14" s="1"/>
  <c r="U109" i="14"/>
  <c r="W109" i="14" s="1"/>
  <c r="Y109" i="14" s="1"/>
  <c r="Z109" i="14" s="1"/>
  <c r="AB109" i="14" s="1"/>
  <c r="U104" i="14"/>
  <c r="W104" i="14" s="1"/>
  <c r="Y104" i="14" s="1"/>
  <c r="Z104" i="14" s="1"/>
  <c r="AB104" i="14" s="1"/>
  <c r="U99" i="14"/>
  <c r="W99" i="14" s="1"/>
  <c r="Y99" i="14" s="1"/>
  <c r="Z99" i="14" s="1"/>
  <c r="AB99" i="14" s="1"/>
  <c r="U95" i="14"/>
  <c r="W95" i="14" s="1"/>
  <c r="Y95" i="14" s="1"/>
  <c r="Z95" i="14" s="1"/>
  <c r="AB95" i="14" s="1"/>
  <c r="U123" i="14"/>
  <c r="W123" i="14" s="1"/>
  <c r="Y123" i="14" s="1"/>
  <c r="Z123" i="14" s="1"/>
  <c r="AB123" i="14" s="1"/>
  <c r="U89" i="14"/>
  <c r="W89" i="14" s="1"/>
  <c r="Y89" i="14" s="1"/>
  <c r="Z89" i="14" s="1"/>
  <c r="AB89" i="14" s="1"/>
  <c r="U79" i="14"/>
  <c r="W79" i="14" s="1"/>
  <c r="Y79" i="14" s="1"/>
  <c r="Z79" i="14" s="1"/>
  <c r="AB79" i="14" s="1"/>
  <c r="U76" i="14"/>
  <c r="W76" i="14" s="1"/>
  <c r="Y76" i="14" s="1"/>
  <c r="Z76" i="14" s="1"/>
  <c r="AB76" i="14" s="1"/>
  <c r="U72" i="14"/>
  <c r="W72" i="14" s="1"/>
  <c r="Y72" i="14" s="1"/>
  <c r="Z72" i="14" s="1"/>
  <c r="AB72" i="14" s="1"/>
  <c r="U61" i="14"/>
  <c r="W61" i="14" s="1"/>
  <c r="Y61" i="14" s="1"/>
  <c r="Z61" i="14" s="1"/>
  <c r="AB61" i="14" s="1"/>
  <c r="U133" i="14"/>
  <c r="W133" i="14" s="1"/>
  <c r="Y133" i="14" s="1"/>
  <c r="Z133" i="14" s="1"/>
  <c r="AB133" i="14" s="1"/>
  <c r="U117" i="14"/>
  <c r="W117" i="14" s="1"/>
  <c r="Y117" i="14" s="1"/>
  <c r="Z117" i="14" s="1"/>
  <c r="AB117" i="14" s="1"/>
  <c r="U107" i="14"/>
  <c r="W107" i="14" s="1"/>
  <c r="Y107" i="14" s="1"/>
  <c r="Z107" i="14" s="1"/>
  <c r="AB107" i="14" s="1"/>
  <c r="U103" i="14"/>
  <c r="W103" i="14" s="1"/>
  <c r="Y103" i="14" s="1"/>
  <c r="Z103" i="14" s="1"/>
  <c r="AB103" i="14" s="1"/>
  <c r="U100" i="14"/>
  <c r="W100" i="14" s="1"/>
  <c r="Y100" i="14" s="1"/>
  <c r="Z100" i="14" s="1"/>
  <c r="AB100" i="14" s="1"/>
  <c r="U96" i="14"/>
  <c r="W96" i="14" s="1"/>
  <c r="Y96" i="14" s="1"/>
  <c r="Z96" i="14" s="1"/>
  <c r="AB96" i="14" s="1"/>
  <c r="U92" i="14"/>
  <c r="W92" i="14" s="1"/>
  <c r="Y92" i="14" s="1"/>
  <c r="Z92" i="14" s="1"/>
  <c r="AB92" i="14" s="1"/>
  <c r="U86" i="14"/>
  <c r="W86" i="14" s="1"/>
  <c r="Y86" i="14" s="1"/>
  <c r="Z86" i="14" s="1"/>
  <c r="AB86" i="14" s="1"/>
  <c r="U73" i="14"/>
  <c r="W73" i="14" s="1"/>
  <c r="Y73" i="14" s="1"/>
  <c r="Z73" i="14" s="1"/>
  <c r="AB73" i="14" s="1"/>
  <c r="U68" i="14"/>
  <c r="W68" i="14" s="1"/>
  <c r="Y68" i="14" s="1"/>
  <c r="Z68" i="14" s="1"/>
  <c r="AB68" i="14" s="1"/>
  <c r="U147" i="14"/>
  <c r="W147" i="14" s="1"/>
  <c r="Y147" i="14" s="1"/>
  <c r="Z147" i="14" s="1"/>
  <c r="AB147" i="14" s="1"/>
  <c r="U139" i="14"/>
  <c r="W139" i="14" s="1"/>
  <c r="Y139" i="14" s="1"/>
  <c r="Z139" i="14" s="1"/>
  <c r="AB139" i="14" s="1"/>
  <c r="U131" i="14"/>
  <c r="W131" i="14" s="1"/>
  <c r="Y131" i="14" s="1"/>
  <c r="Z131" i="14" s="1"/>
  <c r="AB131" i="14" s="1"/>
  <c r="U125" i="14"/>
  <c r="W125" i="14" s="1"/>
  <c r="Y125" i="14" s="1"/>
  <c r="Z125" i="14" s="1"/>
  <c r="AB125" i="14" s="1"/>
  <c r="U116" i="14"/>
  <c r="W116" i="14" s="1"/>
  <c r="Y116" i="14" s="1"/>
  <c r="Z116" i="14" s="1"/>
  <c r="AB116" i="14" s="1"/>
  <c r="U110" i="14"/>
  <c r="W110" i="14" s="1"/>
  <c r="Y110" i="14" s="1"/>
  <c r="Z110" i="14" s="1"/>
  <c r="AB110" i="14" s="1"/>
  <c r="U93" i="14"/>
  <c r="W93" i="14" s="1"/>
  <c r="Y93" i="14" s="1"/>
  <c r="Z93" i="14" s="1"/>
  <c r="AB93" i="14" s="1"/>
  <c r="U85" i="14"/>
  <c r="W85" i="14" s="1"/>
  <c r="Y85" i="14" s="1"/>
  <c r="Z85" i="14" s="1"/>
  <c r="AB85" i="14" s="1"/>
  <c r="U80" i="14"/>
  <c r="W80" i="14" s="1"/>
  <c r="Y80" i="14" s="1"/>
  <c r="Z80" i="14" s="1"/>
  <c r="AB80" i="14" s="1"/>
  <c r="U75" i="14"/>
  <c r="W75" i="14" s="1"/>
  <c r="Y75" i="14" s="1"/>
  <c r="Z75" i="14" s="1"/>
  <c r="AB75" i="14" s="1"/>
  <c r="U69" i="14"/>
  <c r="W69" i="14" s="1"/>
  <c r="Y69" i="14" s="1"/>
  <c r="Z69" i="14" s="1"/>
  <c r="AB69" i="14" s="1"/>
  <c r="U66" i="14"/>
  <c r="W66" i="14" s="1"/>
  <c r="Y66" i="14" s="1"/>
  <c r="Z66" i="14" s="1"/>
  <c r="AB66" i="14" s="1"/>
  <c r="U62" i="14"/>
  <c r="W62" i="14" s="1"/>
  <c r="Y62" i="14" s="1"/>
  <c r="Z62" i="14" s="1"/>
  <c r="AB62" i="14" s="1"/>
  <c r="U58" i="14"/>
  <c r="W58" i="14" s="1"/>
  <c r="Y58" i="14" s="1"/>
  <c r="Z58" i="14" s="1"/>
  <c r="AB58" i="14" s="1"/>
  <c r="U156" i="14"/>
  <c r="W156" i="14" s="1"/>
  <c r="Y156" i="14" s="1"/>
  <c r="Z156" i="14" s="1"/>
  <c r="AB156" i="14" s="1"/>
  <c r="U151" i="14"/>
  <c r="W151" i="14" s="1"/>
  <c r="Y151" i="14" s="1"/>
  <c r="Z151" i="14" s="1"/>
  <c r="AB151" i="14" s="1"/>
  <c r="U154" i="14"/>
  <c r="W154" i="14" s="1"/>
  <c r="Y154" i="14" s="1"/>
  <c r="Z154" i="14" s="1"/>
  <c r="AB154" i="14" s="1"/>
  <c r="U102" i="14"/>
  <c r="W102" i="14" s="1"/>
  <c r="Y102" i="14" s="1"/>
  <c r="Z102" i="14" s="1"/>
  <c r="AB102" i="14" s="1"/>
  <c r="U121" i="14"/>
  <c r="W121" i="14" s="1"/>
  <c r="Y121" i="14" s="1"/>
  <c r="Z121" i="14" s="1"/>
  <c r="AB121" i="14" s="1"/>
  <c r="U77" i="14"/>
  <c r="W77" i="14" s="1"/>
  <c r="Y77" i="14" s="1"/>
  <c r="Z77" i="14" s="1"/>
  <c r="AB77" i="14" s="1"/>
  <c r="U63" i="14"/>
  <c r="W63" i="14" s="1"/>
  <c r="Y63" i="14" s="1"/>
  <c r="Z63" i="14" s="1"/>
  <c r="AB63" i="14" s="1"/>
  <c r="U59" i="14"/>
  <c r="W59" i="14" s="1"/>
  <c r="Y59" i="14" s="1"/>
  <c r="Z59" i="14" s="1"/>
  <c r="AB59" i="14" s="1"/>
  <c r="U84" i="14"/>
  <c r="W84" i="14" s="1"/>
  <c r="Y84" i="14" s="1"/>
  <c r="Z84" i="14" s="1"/>
  <c r="AB84" i="14" s="1"/>
  <c r="U137" i="14"/>
  <c r="W137" i="14" s="1"/>
  <c r="Y137" i="14" s="1"/>
  <c r="Z137" i="14" s="1"/>
  <c r="AB137" i="14" s="1"/>
  <c r="U129" i="14"/>
  <c r="W129" i="14" s="1"/>
  <c r="Y129" i="14" s="1"/>
  <c r="Z129" i="14" s="1"/>
  <c r="AB129" i="14" s="1"/>
  <c r="U114" i="14"/>
  <c r="W114" i="14" s="1"/>
  <c r="Y114" i="14" s="1"/>
  <c r="Z114" i="14" s="1"/>
  <c r="AB114" i="14" s="1"/>
  <c r="U105" i="14"/>
  <c r="W105" i="14" s="1"/>
  <c r="Y105" i="14" s="1"/>
  <c r="Z105" i="14" s="1"/>
  <c r="AB105" i="14" s="1"/>
  <c r="U98" i="14"/>
  <c r="W98" i="14" s="1"/>
  <c r="Y98" i="14" s="1"/>
  <c r="Z98" i="14" s="1"/>
  <c r="AB98" i="14" s="1"/>
  <c r="U94" i="14"/>
  <c r="W94" i="14" s="1"/>
  <c r="Y94" i="14" s="1"/>
  <c r="Z94" i="14" s="1"/>
  <c r="AB94" i="14" s="1"/>
  <c r="U87" i="14"/>
  <c r="W87" i="14" s="1"/>
  <c r="Y87" i="14" s="1"/>
  <c r="Z87" i="14" s="1"/>
  <c r="AB87" i="14" s="1"/>
  <c r="U82" i="14"/>
  <c r="W82" i="14" s="1"/>
  <c r="Y82" i="14" s="1"/>
  <c r="Z82" i="14" s="1"/>
  <c r="AB82" i="14" s="1"/>
  <c r="U70" i="14"/>
  <c r="W70" i="14" s="1"/>
  <c r="Y70" i="14" s="1"/>
  <c r="Z70" i="14" s="1"/>
  <c r="AB70" i="14" s="1"/>
  <c r="U64" i="14"/>
  <c r="W64" i="14" s="1"/>
  <c r="Y64" i="14" s="1"/>
  <c r="Z64" i="14" s="1"/>
  <c r="AB64" i="14" s="1"/>
  <c r="U141" i="14"/>
  <c r="W141" i="14" s="1"/>
  <c r="Y141" i="14" s="1"/>
  <c r="Z141" i="14" s="1"/>
  <c r="AB141" i="14" s="1"/>
  <c r="U135" i="14"/>
  <c r="W135" i="14" s="1"/>
  <c r="Y135" i="14" s="1"/>
  <c r="Z135" i="14" s="1"/>
  <c r="AB135" i="14" s="1"/>
  <c r="U127" i="14"/>
  <c r="W127" i="14" s="1"/>
  <c r="Y127" i="14" s="1"/>
  <c r="Z127" i="14" s="1"/>
  <c r="AB127" i="14" s="1"/>
  <c r="U119" i="14"/>
  <c r="W119" i="14" s="1"/>
  <c r="Y119" i="14" s="1"/>
  <c r="Z119" i="14" s="1"/>
  <c r="AB119" i="14" s="1"/>
  <c r="U113" i="14"/>
  <c r="W113" i="14" s="1"/>
  <c r="Y113" i="14" s="1"/>
  <c r="Z113" i="14" s="1"/>
  <c r="AB113" i="14" s="1"/>
  <c r="U108" i="14"/>
  <c r="W108" i="14" s="1"/>
  <c r="Y108" i="14" s="1"/>
  <c r="Z108" i="14" s="1"/>
  <c r="AB108" i="14" s="1"/>
  <c r="U88" i="14"/>
  <c r="W88" i="14" s="1"/>
  <c r="Y88" i="14" s="1"/>
  <c r="Z88" i="14" s="1"/>
  <c r="AB88" i="14" s="1"/>
  <c r="U83" i="14"/>
  <c r="W83" i="14" s="1"/>
  <c r="Y83" i="14" s="1"/>
  <c r="Z83" i="14" s="1"/>
  <c r="AB83" i="14" s="1"/>
  <c r="U78" i="14"/>
  <c r="W78" i="14" s="1"/>
  <c r="Y78" i="14" s="1"/>
  <c r="Z78" i="14" s="1"/>
  <c r="AB78" i="14" s="1"/>
  <c r="U71" i="14"/>
  <c r="W71" i="14" s="1"/>
  <c r="Y71" i="14" s="1"/>
  <c r="Z71" i="14" s="1"/>
  <c r="AB71" i="14" s="1"/>
  <c r="U67" i="14"/>
  <c r="W67" i="14" s="1"/>
  <c r="Y67" i="14" s="1"/>
  <c r="Z67" i="14" s="1"/>
  <c r="AB67" i="14" s="1"/>
  <c r="U65" i="14"/>
  <c r="W65" i="14" s="1"/>
  <c r="Y65" i="14" s="1"/>
  <c r="Z65" i="14" s="1"/>
  <c r="AB65" i="14" s="1"/>
  <c r="U60" i="14"/>
  <c r="W60" i="14" s="1"/>
  <c r="Y60" i="14" s="1"/>
  <c r="Z60" i="14" s="1"/>
  <c r="AB60" i="14" s="1"/>
  <c r="U152" i="14"/>
  <c r="W152" i="14" s="1"/>
  <c r="Y152" i="14" s="1"/>
  <c r="Z152" i="14" s="1"/>
  <c r="AB152" i="14" s="1"/>
  <c r="U153" i="14"/>
  <c r="W153" i="14" s="1"/>
  <c r="Y153" i="14" s="1"/>
  <c r="Z153" i="14" s="1"/>
  <c r="AB153" i="14" s="1"/>
  <c r="U150" i="14"/>
  <c r="W150" i="14" s="1"/>
  <c r="Y150" i="14" s="1"/>
  <c r="Z150" i="14" s="1"/>
  <c r="AB150" i="14" s="1"/>
  <c r="W101" i="14"/>
  <c r="Y101" i="14" s="1"/>
  <c r="Z101" i="14" s="1"/>
  <c r="AB101" i="14" s="1"/>
  <c r="Q155" i="14"/>
  <c r="R155" i="14" s="1"/>
  <c r="U155" i="14" s="1"/>
  <c r="W155" i="14" s="1"/>
  <c r="Y155" i="14" s="1"/>
  <c r="Z155" i="14" s="1"/>
  <c r="AB155" i="14" s="1"/>
  <c r="Y158" i="14"/>
  <c r="Z158" i="14" s="1"/>
  <c r="AB158" i="14" s="1"/>
  <c r="R188" i="14" l="1"/>
  <c r="Q188" i="14"/>
  <c r="W20" i="14"/>
  <c r="U188" i="14"/>
  <c r="K15" i="15" s="1"/>
  <c r="Y20" i="14" l="1"/>
  <c r="W188" i="14"/>
  <c r="M15" i="15"/>
  <c r="M21" i="15" s="1"/>
  <c r="M30" i="15" s="1"/>
  <c r="Z20" i="14" l="1"/>
  <c r="Y188" i="14"/>
  <c r="P15" i="15"/>
  <c r="Q15" i="15" s="1"/>
  <c r="AB20" i="14" l="1"/>
  <c r="Z188" i="14"/>
  <c r="N46" i="13"/>
  <c r="O46" i="13" s="1"/>
  <c r="T46" i="13" s="1"/>
  <c r="N47" i="13"/>
  <c r="O47" i="13" s="1"/>
  <c r="T47" i="13" s="1"/>
  <c r="N48" i="13"/>
  <c r="O48" i="13" s="1"/>
  <c r="V48" i="13" s="1"/>
  <c r="N49" i="13"/>
  <c r="O49" i="13" s="1"/>
  <c r="N50" i="13"/>
  <c r="O50" i="13" s="1"/>
  <c r="V50" i="13" s="1"/>
  <c r="N51" i="13"/>
  <c r="O51" i="13" s="1"/>
  <c r="N84" i="13"/>
  <c r="N85" i="13"/>
  <c r="O85" i="13" s="1"/>
  <c r="N86" i="13"/>
  <c r="O86" i="13" s="1"/>
  <c r="N52" i="13"/>
  <c r="O52" i="13" s="1"/>
  <c r="N87" i="13"/>
  <c r="O87" i="13" s="1"/>
  <c r="N54" i="13"/>
  <c r="O54" i="13" s="1"/>
  <c r="T54" i="13" s="1"/>
  <c r="N55" i="13"/>
  <c r="O55" i="13" s="1"/>
  <c r="T55" i="13" s="1"/>
  <c r="N45" i="13"/>
  <c r="O45" i="13" s="1"/>
  <c r="T45" i="13" s="1"/>
  <c r="J50" i="13"/>
  <c r="K50" i="13" s="1"/>
  <c r="J55" i="13"/>
  <c r="K55" i="13" s="1"/>
  <c r="J49" i="13"/>
  <c r="K49" i="13" s="1"/>
  <c r="J48" i="13"/>
  <c r="K48" i="13" s="1"/>
  <c r="J47" i="13"/>
  <c r="K47" i="13" s="1"/>
  <c r="J46" i="13"/>
  <c r="K46" i="13" s="1"/>
  <c r="J45" i="13"/>
  <c r="K45" i="13" s="1"/>
  <c r="H55" i="13"/>
  <c r="K54" i="13"/>
  <c r="H54" i="13"/>
  <c r="K87" i="13"/>
  <c r="H87" i="13"/>
  <c r="K52" i="13"/>
  <c r="H52" i="13"/>
  <c r="K86" i="13"/>
  <c r="H86" i="13"/>
  <c r="K85" i="13"/>
  <c r="H85" i="13"/>
  <c r="K84" i="13"/>
  <c r="H84" i="13"/>
  <c r="K51" i="13"/>
  <c r="H51" i="13"/>
  <c r="H50" i="13"/>
  <c r="H49" i="13"/>
  <c r="H48" i="13"/>
  <c r="H47" i="13"/>
  <c r="H46" i="13"/>
  <c r="H45" i="13"/>
  <c r="H43" i="13"/>
  <c r="N42" i="13"/>
  <c r="O42" i="13" s="1"/>
  <c r="R42" i="13" s="1"/>
  <c r="J42" i="13"/>
  <c r="K42" i="13" s="1"/>
  <c r="H42" i="13"/>
  <c r="N41" i="13"/>
  <c r="O41" i="13" s="1"/>
  <c r="R41" i="13" s="1"/>
  <c r="J41" i="13"/>
  <c r="K41" i="13" s="1"/>
  <c r="H41" i="13"/>
  <c r="N40" i="13"/>
  <c r="O40" i="13" s="1"/>
  <c r="R40" i="13" s="1"/>
  <c r="K40" i="13"/>
  <c r="H40" i="13"/>
  <c r="N39" i="13"/>
  <c r="O39" i="13" s="1"/>
  <c r="R39" i="13" s="1"/>
  <c r="J39" i="13"/>
  <c r="K39" i="13" s="1"/>
  <c r="H39" i="13"/>
  <c r="H38" i="13"/>
  <c r="H37" i="13"/>
  <c r="N36" i="13"/>
  <c r="O36" i="13" s="1"/>
  <c r="R36" i="13" s="1"/>
  <c r="J36" i="13"/>
  <c r="K36" i="13" s="1"/>
  <c r="H36" i="13"/>
  <c r="N35" i="13"/>
  <c r="O35" i="13" s="1"/>
  <c r="R35" i="13" s="1"/>
  <c r="J35" i="13"/>
  <c r="K35" i="13" s="1"/>
  <c r="H35" i="13"/>
  <c r="N34" i="13"/>
  <c r="O34" i="13" s="1"/>
  <c r="R34" i="13" s="1"/>
  <c r="J34" i="13"/>
  <c r="K34" i="13" s="1"/>
  <c r="H34" i="13"/>
  <c r="N33" i="13"/>
  <c r="O33" i="13" s="1"/>
  <c r="R33" i="13" s="1"/>
  <c r="J33" i="13"/>
  <c r="K33" i="13" s="1"/>
  <c r="H33" i="13"/>
  <c r="N32" i="13"/>
  <c r="O32" i="13" s="1"/>
  <c r="R32" i="13" s="1"/>
  <c r="J32" i="13"/>
  <c r="K32" i="13" s="1"/>
  <c r="H32" i="13"/>
  <c r="N31" i="13"/>
  <c r="O31" i="13" s="1"/>
  <c r="R31" i="13" s="1"/>
  <c r="J31" i="13"/>
  <c r="K31" i="13" s="1"/>
  <c r="H31" i="13"/>
  <c r="H30" i="13"/>
  <c r="H29" i="13"/>
  <c r="N28" i="13"/>
  <c r="O28" i="13" s="1"/>
  <c r="R28" i="13" s="1"/>
  <c r="J28" i="13"/>
  <c r="K28" i="13" s="1"/>
  <c r="H28" i="13"/>
  <c r="N27" i="13"/>
  <c r="O27" i="13" s="1"/>
  <c r="R27" i="13" s="1"/>
  <c r="J27" i="13"/>
  <c r="K27" i="13" s="1"/>
  <c r="H27" i="13"/>
  <c r="N26" i="13"/>
  <c r="O26" i="13" s="1"/>
  <c r="R26" i="13" s="1"/>
  <c r="J26" i="13"/>
  <c r="K26" i="13" s="1"/>
  <c r="H26" i="13"/>
  <c r="N25" i="13"/>
  <c r="O25" i="13" s="1"/>
  <c r="R25" i="13" s="1"/>
  <c r="J25" i="13"/>
  <c r="K25" i="13" s="1"/>
  <c r="H25" i="13"/>
  <c r="N24" i="13"/>
  <c r="O24" i="13" s="1"/>
  <c r="R24" i="13" s="1"/>
  <c r="J24" i="13"/>
  <c r="K24" i="13" s="1"/>
  <c r="H24" i="13"/>
  <c r="N23" i="13"/>
  <c r="O23" i="13" s="1"/>
  <c r="R23" i="13" s="1"/>
  <c r="J23" i="13"/>
  <c r="K23" i="13" s="1"/>
  <c r="H23" i="13"/>
  <c r="T22" i="13"/>
  <c r="V22" i="13" s="1"/>
  <c r="J22" i="13"/>
  <c r="K22" i="13" s="1"/>
  <c r="H22" i="13"/>
  <c r="N21" i="13"/>
  <c r="O21" i="13" s="1"/>
  <c r="R21" i="13" s="1"/>
  <c r="J21" i="13"/>
  <c r="K21" i="13" s="1"/>
  <c r="H21" i="13"/>
  <c r="N20" i="13"/>
  <c r="O20" i="13" s="1"/>
  <c r="R20" i="13" s="1"/>
  <c r="J20" i="13"/>
  <c r="K20" i="13" s="1"/>
  <c r="H20" i="13"/>
  <c r="N19" i="13"/>
  <c r="O19" i="13" s="1"/>
  <c r="R19" i="13" s="1"/>
  <c r="J19" i="13"/>
  <c r="K19" i="13" s="1"/>
  <c r="H19" i="13"/>
  <c r="N18" i="13"/>
  <c r="O18" i="13" s="1"/>
  <c r="R18" i="13" s="1"/>
  <c r="J18" i="13"/>
  <c r="K18" i="13" s="1"/>
  <c r="H18" i="13"/>
  <c r="J17" i="13"/>
  <c r="K17" i="13" s="1"/>
  <c r="H17" i="13"/>
  <c r="H16" i="13"/>
  <c r="H15" i="13"/>
  <c r="K13" i="13"/>
  <c r="H13" i="13"/>
  <c r="H12" i="13"/>
  <c r="O84" i="13" l="1"/>
  <c r="O88" i="13" s="1"/>
  <c r="N88" i="13"/>
  <c r="O12" i="13"/>
  <c r="H79" i="13"/>
  <c r="W12" i="13"/>
  <c r="N17" i="13"/>
  <c r="O17" i="13" s="1"/>
  <c r="R17" i="13" s="1"/>
  <c r="M79" i="13"/>
  <c r="M82" i="13" s="1"/>
  <c r="T41" i="13"/>
  <c r="V41" i="13" s="1"/>
  <c r="W41" i="13" s="1"/>
  <c r="Y41" i="13" s="1"/>
  <c r="V46" i="13"/>
  <c r="W46" i="13" s="1"/>
  <c r="W22" i="13"/>
  <c r="W48" i="13"/>
  <c r="W50" i="13"/>
  <c r="T25" i="13"/>
  <c r="V25" i="13" s="1"/>
  <c r="W25" i="13" s="1"/>
  <c r="Y25" i="13" s="1"/>
  <c r="V87" i="13"/>
  <c r="W87" i="13" s="1"/>
  <c r="V86" i="13"/>
  <c r="W86" i="13" s="1"/>
  <c r="V84" i="13"/>
  <c r="W84" i="13" s="1"/>
  <c r="V45" i="13"/>
  <c r="W45" i="13" s="1"/>
  <c r="V47" i="13"/>
  <c r="W47" i="13" s="1"/>
  <c r="V49" i="13"/>
  <c r="W49" i="13" s="1"/>
  <c r="V51" i="13"/>
  <c r="W51" i="13" s="1"/>
  <c r="V85" i="13"/>
  <c r="W85" i="13" s="1"/>
  <c r="V52" i="13"/>
  <c r="W52" i="13" s="1"/>
  <c r="T16" i="13"/>
  <c r="V16" i="13" s="1"/>
  <c r="W16" i="13" s="1"/>
  <c r="Y16" i="13" s="1"/>
  <c r="T18" i="13"/>
  <c r="V18" i="13" s="1"/>
  <c r="W18" i="13" s="1"/>
  <c r="Y18" i="13" s="1"/>
  <c r="T20" i="13"/>
  <c r="V20" i="13" s="1"/>
  <c r="W20" i="13" s="1"/>
  <c r="Y20" i="13" s="1"/>
  <c r="T28" i="13"/>
  <c r="V28" i="13" s="1"/>
  <c r="W28" i="13" s="1"/>
  <c r="Y28" i="13" s="1"/>
  <c r="T34" i="13"/>
  <c r="V34" i="13" s="1"/>
  <c r="W34" i="13" s="1"/>
  <c r="Y34" i="13" s="1"/>
  <c r="T40" i="13"/>
  <c r="V40" i="13" s="1"/>
  <c r="W40" i="13" s="1"/>
  <c r="Y40" i="13" s="1"/>
  <c r="T42" i="13"/>
  <c r="V42" i="13" s="1"/>
  <c r="W42" i="13" s="1"/>
  <c r="Y42" i="13" s="1"/>
  <c r="T33" i="13"/>
  <c r="V33" i="13" s="1"/>
  <c r="W33" i="13" s="1"/>
  <c r="Y33" i="13" s="1"/>
  <c r="T39" i="13"/>
  <c r="V39" i="13" s="1"/>
  <c r="W39" i="13" s="1"/>
  <c r="Y39" i="13" s="1"/>
  <c r="T27" i="13"/>
  <c r="V27" i="13" s="1"/>
  <c r="W27" i="13" s="1"/>
  <c r="Y27" i="13" s="1"/>
  <c r="T31" i="13"/>
  <c r="V31" i="13" s="1"/>
  <c r="W31" i="13" s="1"/>
  <c r="Y31" i="13" s="1"/>
  <c r="T35" i="13"/>
  <c r="V35" i="13" s="1"/>
  <c r="W35" i="13" s="1"/>
  <c r="Y35" i="13" s="1"/>
  <c r="T36" i="13"/>
  <c r="V36" i="13" s="1"/>
  <c r="W36" i="13" s="1"/>
  <c r="Y36" i="13" s="1"/>
  <c r="T19" i="13"/>
  <c r="V19" i="13" s="1"/>
  <c r="W19" i="13" s="1"/>
  <c r="Y19" i="13" s="1"/>
  <c r="T21" i="13"/>
  <c r="V21" i="13" s="1"/>
  <c r="W21" i="13" s="1"/>
  <c r="Y21" i="13" s="1"/>
  <c r="T23" i="13"/>
  <c r="V23" i="13" s="1"/>
  <c r="W23" i="13" s="1"/>
  <c r="Y23" i="13" s="1"/>
  <c r="T24" i="13"/>
  <c r="V24" i="13" s="1"/>
  <c r="W24" i="13" s="1"/>
  <c r="Y24" i="13" s="1"/>
  <c r="T26" i="13"/>
  <c r="V26" i="13" s="1"/>
  <c r="W26" i="13" s="1"/>
  <c r="Y26" i="13" s="1"/>
  <c r="T32" i="13"/>
  <c r="V32" i="13" s="1"/>
  <c r="W32" i="13" s="1"/>
  <c r="Y32" i="13" s="1"/>
  <c r="V54" i="13"/>
  <c r="W54" i="13" s="1"/>
  <c r="V55" i="13"/>
  <c r="W55" i="13" s="1"/>
  <c r="O13" i="13"/>
  <c r="U44" i="11"/>
  <c r="W44" i="11" s="1"/>
  <c r="L44" i="11"/>
  <c r="I44" i="11"/>
  <c r="N41" i="11"/>
  <c r="O41" i="11" s="1"/>
  <c r="S41" i="11" s="1"/>
  <c r="K41" i="11"/>
  <c r="L41" i="11" s="1"/>
  <c r="K28" i="11"/>
  <c r="L28" i="11" s="1"/>
  <c r="R73" i="11"/>
  <c r="R76" i="11" s="1"/>
  <c r="D73" i="11"/>
  <c r="D76" i="11" s="1"/>
  <c r="H73" i="11"/>
  <c r="H76" i="11" s="1"/>
  <c r="I41" i="11"/>
  <c r="N38" i="11"/>
  <c r="O38" i="11" s="1"/>
  <c r="K38" i="11"/>
  <c r="L38" i="11" s="1"/>
  <c r="I38" i="11"/>
  <c r="N37" i="11"/>
  <c r="O37" i="11" s="1"/>
  <c r="K37" i="11"/>
  <c r="L37" i="11" s="1"/>
  <c r="I37" i="11"/>
  <c r="N36" i="11"/>
  <c r="O36" i="11" s="1"/>
  <c r="K36" i="11"/>
  <c r="L36" i="11" s="1"/>
  <c r="I36" i="11"/>
  <c r="N35" i="11"/>
  <c r="O35" i="11" s="1"/>
  <c r="K35" i="11"/>
  <c r="L35" i="11" s="1"/>
  <c r="I35" i="11"/>
  <c r="O34" i="11"/>
  <c r="K34" i="11"/>
  <c r="L34" i="11" s="1"/>
  <c r="I34" i="11"/>
  <c r="S31" i="11"/>
  <c r="N31" i="11"/>
  <c r="O31" i="11" s="1"/>
  <c r="T31" i="11" s="1"/>
  <c r="K31" i="11"/>
  <c r="L31" i="11" s="1"/>
  <c r="I31" i="11"/>
  <c r="S30" i="11"/>
  <c r="N30" i="11"/>
  <c r="O30" i="11" s="1"/>
  <c r="T30" i="11" s="1"/>
  <c r="K30" i="11"/>
  <c r="L30" i="11" s="1"/>
  <c r="I30" i="11"/>
  <c r="S29" i="11"/>
  <c r="N29" i="11"/>
  <c r="O29" i="11" s="1"/>
  <c r="T29" i="11" s="1"/>
  <c r="T65" i="11" s="1"/>
  <c r="K29" i="11"/>
  <c r="L29" i="11" s="1"/>
  <c r="I29" i="11"/>
  <c r="N28" i="11"/>
  <c r="O28" i="11" s="1"/>
  <c r="I28" i="11"/>
  <c r="N27" i="11"/>
  <c r="O27" i="11" s="1"/>
  <c r="K27" i="11"/>
  <c r="L27" i="11" s="1"/>
  <c r="I27" i="11"/>
  <c r="N26" i="11"/>
  <c r="O26" i="11" s="1"/>
  <c r="K26" i="11"/>
  <c r="L26" i="11" s="1"/>
  <c r="I26" i="11"/>
  <c r="N25" i="11"/>
  <c r="O25" i="11" s="1"/>
  <c r="K25" i="11"/>
  <c r="L25" i="11" s="1"/>
  <c r="I25" i="11"/>
  <c r="N22" i="11"/>
  <c r="O22" i="11" s="1"/>
  <c r="K22" i="11"/>
  <c r="L22" i="11" s="1"/>
  <c r="I22" i="11"/>
  <c r="N21" i="11"/>
  <c r="O21" i="11" s="1"/>
  <c r="K21" i="11"/>
  <c r="L21" i="11" s="1"/>
  <c r="I21" i="11"/>
  <c r="N20" i="11"/>
  <c r="O20" i="11" s="1"/>
  <c r="K20" i="11"/>
  <c r="L20" i="11" s="1"/>
  <c r="I20" i="11"/>
  <c r="N19" i="11"/>
  <c r="O19" i="11" s="1"/>
  <c r="K19" i="11"/>
  <c r="L19" i="11" s="1"/>
  <c r="I19" i="11"/>
  <c r="N18" i="11"/>
  <c r="O18" i="11" s="1"/>
  <c r="K18" i="11"/>
  <c r="L18" i="11" s="1"/>
  <c r="I18" i="11"/>
  <c r="N17" i="11"/>
  <c r="O17" i="11" s="1"/>
  <c r="K17" i="11"/>
  <c r="L17" i="11" s="1"/>
  <c r="I17" i="11"/>
  <c r="N16" i="11"/>
  <c r="O16" i="11" s="1"/>
  <c r="K16" i="11"/>
  <c r="L16" i="11" s="1"/>
  <c r="I16" i="11"/>
  <c r="N15" i="11"/>
  <c r="O15" i="11" s="1"/>
  <c r="K15" i="11"/>
  <c r="L15" i="11" s="1"/>
  <c r="I15" i="11"/>
  <c r="N79" i="11"/>
  <c r="O79" i="11" s="1"/>
  <c r="K79" i="11"/>
  <c r="L79" i="11" s="1"/>
  <c r="I79" i="11"/>
  <c r="N14" i="11"/>
  <c r="O14" i="11" s="1"/>
  <c r="K14" i="11"/>
  <c r="L14" i="11" s="1"/>
  <c r="I14" i="11"/>
  <c r="O13" i="11"/>
  <c r="K13" i="11"/>
  <c r="I13" i="11"/>
  <c r="L12" i="11"/>
  <c r="I12" i="11"/>
  <c r="O67" i="10"/>
  <c r="P67" i="10" s="1"/>
  <c r="S67" i="10" s="1"/>
  <c r="K67" i="10"/>
  <c r="L67" i="10" s="1"/>
  <c r="H78" i="10"/>
  <c r="K64" i="10"/>
  <c r="L64" i="10" s="1"/>
  <c r="I64" i="10"/>
  <c r="O63" i="10"/>
  <c r="K63" i="10"/>
  <c r="L63" i="10" s="1"/>
  <c r="I63" i="10"/>
  <c r="O62" i="10"/>
  <c r="K62" i="10"/>
  <c r="L62" i="10" s="1"/>
  <c r="I62" i="10"/>
  <c r="O59" i="10"/>
  <c r="K59" i="10"/>
  <c r="L59" i="10" s="1"/>
  <c r="I59" i="10"/>
  <c r="O58" i="10"/>
  <c r="K58" i="10"/>
  <c r="L58" i="10" s="1"/>
  <c r="I58" i="10"/>
  <c r="O57" i="10"/>
  <c r="K57" i="10"/>
  <c r="L57" i="10" s="1"/>
  <c r="I57" i="10"/>
  <c r="O54" i="10"/>
  <c r="K54" i="10"/>
  <c r="L54" i="10" s="1"/>
  <c r="I54" i="10"/>
  <c r="O51" i="10"/>
  <c r="K51" i="10"/>
  <c r="L51" i="10" s="1"/>
  <c r="I51" i="10"/>
  <c r="O50" i="10"/>
  <c r="K50" i="10"/>
  <c r="L50" i="10" s="1"/>
  <c r="I50" i="10"/>
  <c r="O47" i="10"/>
  <c r="K47" i="10"/>
  <c r="L47" i="10" s="1"/>
  <c r="I47" i="10"/>
  <c r="O46" i="10"/>
  <c r="K46" i="10"/>
  <c r="L46" i="10" s="1"/>
  <c r="I46" i="10"/>
  <c r="O45" i="10"/>
  <c r="K45" i="10"/>
  <c r="L45" i="10" s="1"/>
  <c r="I45" i="10"/>
  <c r="O44" i="10"/>
  <c r="K44" i="10"/>
  <c r="L44" i="10" s="1"/>
  <c r="I44" i="10"/>
  <c r="O43" i="10"/>
  <c r="K43" i="10"/>
  <c r="L43" i="10" s="1"/>
  <c r="I43" i="10"/>
  <c r="O42" i="10"/>
  <c r="K42" i="10"/>
  <c r="L42" i="10" s="1"/>
  <c r="I42" i="10"/>
  <c r="O41" i="10"/>
  <c r="K41" i="10"/>
  <c r="L41" i="10" s="1"/>
  <c r="I41" i="10"/>
  <c r="O40" i="10"/>
  <c r="K40" i="10"/>
  <c r="L40" i="10" s="1"/>
  <c r="I40" i="10"/>
  <c r="O39" i="10"/>
  <c r="K39" i="10"/>
  <c r="L39" i="10" s="1"/>
  <c r="I39" i="10"/>
  <c r="O38" i="10"/>
  <c r="K38" i="10"/>
  <c r="L38" i="10" s="1"/>
  <c r="I38" i="10"/>
  <c r="O37" i="10"/>
  <c r="K37" i="10"/>
  <c r="L37" i="10" s="1"/>
  <c r="I37" i="10"/>
  <c r="O36" i="10"/>
  <c r="K36" i="10"/>
  <c r="L36" i="10" s="1"/>
  <c r="I36" i="10"/>
  <c r="O35" i="10"/>
  <c r="K35" i="10"/>
  <c r="L35" i="10" s="1"/>
  <c r="I35" i="10"/>
  <c r="O34" i="10"/>
  <c r="K34" i="10"/>
  <c r="L34" i="10" s="1"/>
  <c r="I34" i="10"/>
  <c r="O33" i="10"/>
  <c r="K33" i="10"/>
  <c r="L33" i="10" s="1"/>
  <c r="I33" i="10"/>
  <c r="O32" i="10"/>
  <c r="K32" i="10"/>
  <c r="L32" i="10" s="1"/>
  <c r="I32" i="10"/>
  <c r="O31" i="10"/>
  <c r="K31" i="10"/>
  <c r="L31" i="10" s="1"/>
  <c r="I31" i="10"/>
  <c r="O30" i="10"/>
  <c r="K30" i="10"/>
  <c r="L30" i="10" s="1"/>
  <c r="I30" i="10"/>
  <c r="O29" i="10"/>
  <c r="K29" i="10"/>
  <c r="L29" i="10" s="1"/>
  <c r="I29" i="10"/>
  <c r="O28" i="10"/>
  <c r="K28" i="10"/>
  <c r="L28" i="10" s="1"/>
  <c r="I28" i="10"/>
  <c r="O27" i="10"/>
  <c r="K27" i="10"/>
  <c r="L27" i="10" s="1"/>
  <c r="I27" i="10"/>
  <c r="O26" i="10"/>
  <c r="K26" i="10"/>
  <c r="L26" i="10" s="1"/>
  <c r="I26" i="10"/>
  <c r="O25" i="10"/>
  <c r="K25" i="10"/>
  <c r="L25" i="10" s="1"/>
  <c r="I25" i="10"/>
  <c r="O24" i="10"/>
  <c r="K24" i="10"/>
  <c r="L24" i="10" s="1"/>
  <c r="I24" i="10"/>
  <c r="O23" i="10"/>
  <c r="K23" i="10"/>
  <c r="L23" i="10" s="1"/>
  <c r="I23" i="10"/>
  <c r="O22" i="10"/>
  <c r="K22" i="10"/>
  <c r="L22" i="10" s="1"/>
  <c r="I22" i="10"/>
  <c r="O21" i="10"/>
  <c r="L21" i="10"/>
  <c r="I21" i="10"/>
  <c r="O20" i="10"/>
  <c r="K20" i="10"/>
  <c r="L20" i="10" s="1"/>
  <c r="I20" i="10"/>
  <c r="O82" i="10"/>
  <c r="K82" i="10"/>
  <c r="L82" i="10" s="1"/>
  <c r="I82" i="10"/>
  <c r="O17" i="10"/>
  <c r="K17" i="10"/>
  <c r="L17" i="10" s="1"/>
  <c r="I17" i="10"/>
  <c r="O16" i="10"/>
  <c r="K16" i="10"/>
  <c r="L16" i="10" s="1"/>
  <c r="I16" i="10"/>
  <c r="O15" i="10"/>
  <c r="K15" i="10"/>
  <c r="L15" i="10" s="1"/>
  <c r="I15" i="10"/>
  <c r="O14" i="10"/>
  <c r="K14" i="10"/>
  <c r="L14" i="10" s="1"/>
  <c r="I14" i="10"/>
  <c r="O13" i="10"/>
  <c r="L13" i="10"/>
  <c r="I13" i="10"/>
  <c r="O12" i="9"/>
  <c r="O33" i="9"/>
  <c r="O34" i="9"/>
  <c r="L33" i="9"/>
  <c r="V35" i="9"/>
  <c r="T35" i="9"/>
  <c r="H35" i="9"/>
  <c r="F35" i="9"/>
  <c r="L34" i="9"/>
  <c r="I34" i="9"/>
  <c r="I33" i="9"/>
  <c r="O30" i="9"/>
  <c r="K30" i="9"/>
  <c r="L30" i="9" s="1"/>
  <c r="I30" i="9"/>
  <c r="O29" i="9"/>
  <c r="K29" i="9"/>
  <c r="L29" i="9" s="1"/>
  <c r="I29" i="9"/>
  <c r="O28" i="9"/>
  <c r="K28" i="9"/>
  <c r="L28" i="9" s="1"/>
  <c r="I28" i="9"/>
  <c r="O27" i="9"/>
  <c r="K27" i="9"/>
  <c r="L27" i="9" s="1"/>
  <c r="I27" i="9"/>
  <c r="O26" i="9"/>
  <c r="K26" i="9"/>
  <c r="L26" i="9" s="1"/>
  <c r="I26" i="9"/>
  <c r="O25" i="9"/>
  <c r="K25" i="9"/>
  <c r="L25" i="9" s="1"/>
  <c r="I25" i="9"/>
  <c r="O24" i="9"/>
  <c r="K24" i="9"/>
  <c r="L24" i="9" s="1"/>
  <c r="I24" i="9"/>
  <c r="O23" i="9"/>
  <c r="K23" i="9"/>
  <c r="L23" i="9" s="1"/>
  <c r="I23" i="9"/>
  <c r="O22" i="9"/>
  <c r="K22" i="9"/>
  <c r="L22" i="9" s="1"/>
  <c r="I22" i="9"/>
  <c r="O21" i="9"/>
  <c r="K21" i="9"/>
  <c r="L21" i="9" s="1"/>
  <c r="I21" i="9"/>
  <c r="O20" i="9"/>
  <c r="K20" i="9"/>
  <c r="L20" i="9" s="1"/>
  <c r="I20" i="9"/>
  <c r="O19" i="9"/>
  <c r="K19" i="9"/>
  <c r="L19" i="9" s="1"/>
  <c r="I19" i="9"/>
  <c r="O18" i="9"/>
  <c r="K18" i="9"/>
  <c r="L18" i="9" s="1"/>
  <c r="I18" i="9"/>
  <c r="O17" i="9"/>
  <c r="K17" i="9"/>
  <c r="L17" i="9" s="1"/>
  <c r="I17" i="9"/>
  <c r="O16" i="9"/>
  <c r="K16" i="9"/>
  <c r="L16" i="9" s="1"/>
  <c r="I16" i="9"/>
  <c r="K15" i="9"/>
  <c r="L15" i="9" s="1"/>
  <c r="I15" i="9"/>
  <c r="L12" i="9"/>
  <c r="I12" i="9"/>
  <c r="BZ14" i="7"/>
  <c r="BU14" i="7"/>
  <c r="BT14" i="7"/>
  <c r="BR14" i="7"/>
  <c r="BO14" i="7"/>
  <c r="BH14" i="7"/>
  <c r="U14" i="7"/>
  <c r="P14" i="7"/>
  <c r="N14" i="7"/>
  <c r="K14" i="7"/>
  <c r="C16" i="15" s="1"/>
  <c r="I16" i="15" s="1"/>
  <c r="J14" i="7"/>
  <c r="H14" i="7"/>
  <c r="G14" i="7"/>
  <c r="E14" i="7"/>
  <c r="CB13" i="7"/>
  <c r="BW12" i="7"/>
  <c r="BI12" i="7"/>
  <c r="BJ12" i="7" s="1"/>
  <c r="BL12" i="7" s="1"/>
  <c r="AD12" i="7"/>
  <c r="Y14" i="7"/>
  <c r="J16" i="15" s="1"/>
  <c r="W12" i="7"/>
  <c r="T12" i="7"/>
  <c r="Q12" i="7"/>
  <c r="CB11" i="7"/>
  <c r="U69" i="6"/>
  <c r="G69" i="6"/>
  <c r="E69" i="6"/>
  <c r="N68" i="6"/>
  <c r="K68" i="6"/>
  <c r="H68" i="6"/>
  <c r="J13" i="15"/>
  <c r="R13" i="15" s="1"/>
  <c r="T13" i="15" s="1"/>
  <c r="J67" i="6"/>
  <c r="K67" i="6" s="1"/>
  <c r="H67" i="6"/>
  <c r="H69" i="6" s="1"/>
  <c r="U65" i="6"/>
  <c r="G65" i="6"/>
  <c r="E65" i="6"/>
  <c r="C65" i="6"/>
  <c r="C70" i="6" s="1"/>
  <c r="N63" i="6"/>
  <c r="K63" i="6"/>
  <c r="H63" i="6"/>
  <c r="N60" i="6"/>
  <c r="J60" i="6"/>
  <c r="K60" i="6" s="1"/>
  <c r="H60" i="6"/>
  <c r="N59" i="6"/>
  <c r="J59" i="6"/>
  <c r="K59" i="6" s="1"/>
  <c r="H59" i="6"/>
  <c r="N58" i="6"/>
  <c r="J58" i="6"/>
  <c r="K58" i="6" s="1"/>
  <c r="H58" i="6"/>
  <c r="N57" i="6"/>
  <c r="J57" i="6"/>
  <c r="K57" i="6" s="1"/>
  <c r="H57" i="6"/>
  <c r="N56" i="6"/>
  <c r="J56" i="6"/>
  <c r="K56" i="6" s="1"/>
  <c r="H56" i="6"/>
  <c r="N55" i="6"/>
  <c r="J55" i="6"/>
  <c r="K55" i="6" s="1"/>
  <c r="H55" i="6"/>
  <c r="N54" i="6"/>
  <c r="J54" i="6"/>
  <c r="K54" i="6" s="1"/>
  <c r="H54" i="6"/>
  <c r="N53" i="6"/>
  <c r="J53" i="6"/>
  <c r="K53" i="6" s="1"/>
  <c r="H53" i="6"/>
  <c r="N52" i="6"/>
  <c r="J52" i="6"/>
  <c r="K52" i="6" s="1"/>
  <c r="H52" i="6"/>
  <c r="N51" i="6"/>
  <c r="J51" i="6"/>
  <c r="K51" i="6" s="1"/>
  <c r="H51" i="6"/>
  <c r="N50" i="6"/>
  <c r="J50" i="6"/>
  <c r="K50" i="6" s="1"/>
  <c r="H50" i="6"/>
  <c r="N49" i="6"/>
  <c r="J49" i="6"/>
  <c r="K49" i="6" s="1"/>
  <c r="H49" i="6"/>
  <c r="N48" i="6"/>
  <c r="K48" i="6"/>
  <c r="H48" i="6"/>
  <c r="N45" i="6"/>
  <c r="J45" i="6"/>
  <c r="K45" i="6" s="1"/>
  <c r="H45" i="6"/>
  <c r="N44" i="6"/>
  <c r="J44" i="6"/>
  <c r="K44" i="6" s="1"/>
  <c r="H44" i="6"/>
  <c r="N43" i="6"/>
  <c r="J43" i="6"/>
  <c r="K43" i="6" s="1"/>
  <c r="H43" i="6"/>
  <c r="N42" i="6"/>
  <c r="J42" i="6"/>
  <c r="K42" i="6" s="1"/>
  <c r="H42" i="6"/>
  <c r="N41" i="6"/>
  <c r="J41" i="6"/>
  <c r="K41" i="6" s="1"/>
  <c r="H41" i="6"/>
  <c r="N40" i="6"/>
  <c r="J40" i="6"/>
  <c r="K40" i="6" s="1"/>
  <c r="H40" i="6"/>
  <c r="N39" i="6"/>
  <c r="J39" i="6"/>
  <c r="K39" i="6" s="1"/>
  <c r="H39" i="6"/>
  <c r="N38" i="6"/>
  <c r="J38" i="6"/>
  <c r="K38" i="6" s="1"/>
  <c r="H38" i="6"/>
  <c r="N37" i="6"/>
  <c r="J37" i="6"/>
  <c r="K37" i="6" s="1"/>
  <c r="H37" i="6"/>
  <c r="N36" i="6"/>
  <c r="J36" i="6"/>
  <c r="K36" i="6" s="1"/>
  <c r="H36" i="6"/>
  <c r="N35" i="6"/>
  <c r="J35" i="6"/>
  <c r="K35" i="6" s="1"/>
  <c r="H35" i="6"/>
  <c r="N34" i="6"/>
  <c r="J34" i="6"/>
  <c r="K34" i="6" s="1"/>
  <c r="H34" i="6"/>
  <c r="N33" i="6"/>
  <c r="J33" i="6"/>
  <c r="K33" i="6" s="1"/>
  <c r="H33" i="6"/>
  <c r="N32" i="6"/>
  <c r="J32" i="6"/>
  <c r="K32" i="6" s="1"/>
  <c r="H32" i="6"/>
  <c r="N31" i="6"/>
  <c r="J31" i="6"/>
  <c r="K31" i="6" s="1"/>
  <c r="H31" i="6"/>
  <c r="N30" i="6"/>
  <c r="J30" i="6"/>
  <c r="K30" i="6" s="1"/>
  <c r="H30" i="6"/>
  <c r="N29" i="6"/>
  <c r="J29" i="6"/>
  <c r="K29" i="6" s="1"/>
  <c r="H29" i="6"/>
  <c r="N28" i="6"/>
  <c r="J28" i="6"/>
  <c r="K28" i="6" s="1"/>
  <c r="H28" i="6"/>
  <c r="N27" i="6"/>
  <c r="J27" i="6"/>
  <c r="K27" i="6" s="1"/>
  <c r="H27" i="6"/>
  <c r="N26" i="6"/>
  <c r="J26" i="6"/>
  <c r="K26" i="6" s="1"/>
  <c r="H26" i="6"/>
  <c r="N25" i="6"/>
  <c r="J25" i="6"/>
  <c r="K25" i="6" s="1"/>
  <c r="H25" i="6"/>
  <c r="N24" i="6"/>
  <c r="J24" i="6"/>
  <c r="K24" i="6" s="1"/>
  <c r="H24" i="6"/>
  <c r="N23" i="6"/>
  <c r="J23" i="6"/>
  <c r="K23" i="6" s="1"/>
  <c r="H23" i="6"/>
  <c r="N22" i="6"/>
  <c r="J22" i="6"/>
  <c r="K22" i="6" s="1"/>
  <c r="H22" i="6"/>
  <c r="N21" i="6"/>
  <c r="K21" i="6"/>
  <c r="H21" i="6"/>
  <c r="N20" i="6"/>
  <c r="J20" i="6"/>
  <c r="K20" i="6" s="1"/>
  <c r="H20" i="6"/>
  <c r="N19" i="6"/>
  <c r="J19" i="6"/>
  <c r="K19" i="6" s="1"/>
  <c r="H19" i="6"/>
  <c r="N18" i="6"/>
  <c r="J18" i="6"/>
  <c r="K18" i="6" s="1"/>
  <c r="H18" i="6"/>
  <c r="N17" i="6"/>
  <c r="J17" i="6"/>
  <c r="K17" i="6" s="1"/>
  <c r="H17" i="6"/>
  <c r="N16" i="6"/>
  <c r="J16" i="6"/>
  <c r="K16" i="6" s="1"/>
  <c r="H16" i="6"/>
  <c r="N15" i="6"/>
  <c r="J15" i="6"/>
  <c r="K15" i="6" s="1"/>
  <c r="H15" i="6"/>
  <c r="N14" i="6"/>
  <c r="J14" i="6"/>
  <c r="K14" i="6" s="1"/>
  <c r="H14" i="6"/>
  <c r="J12" i="15"/>
  <c r="K13" i="6"/>
  <c r="H13" i="6"/>
  <c r="O12" i="11" l="1"/>
  <c r="O65" i="11" s="1"/>
  <c r="N65" i="11"/>
  <c r="L13" i="11"/>
  <c r="K65" i="11"/>
  <c r="L65" i="11"/>
  <c r="Y12" i="13"/>
  <c r="N79" i="13"/>
  <c r="N82" i="13" s="1"/>
  <c r="C28" i="15"/>
  <c r="I28" i="15" s="1"/>
  <c r="R13" i="13"/>
  <c r="R79" i="13" s="1"/>
  <c r="K19" i="15" s="1"/>
  <c r="I35" i="9"/>
  <c r="V73" i="11"/>
  <c r="V76" i="11" s="1"/>
  <c r="I73" i="11"/>
  <c r="O15" i="9"/>
  <c r="P15" i="9" s="1"/>
  <c r="S15" i="9" s="1"/>
  <c r="U15" i="9" s="1"/>
  <c r="W15" i="9" s="1"/>
  <c r="X15" i="9" s="1"/>
  <c r="Z15" i="9" s="1"/>
  <c r="N35" i="9"/>
  <c r="P34" i="9"/>
  <c r="S34" i="9" s="1"/>
  <c r="P41" i="11"/>
  <c r="O35" i="9"/>
  <c r="M65" i="6"/>
  <c r="M70" i="6" s="1"/>
  <c r="R19" i="15"/>
  <c r="T19" i="15" s="1"/>
  <c r="V14" i="7"/>
  <c r="N13" i="6"/>
  <c r="O13" i="6" s="1"/>
  <c r="R13" i="6" s="1"/>
  <c r="N67" i="6"/>
  <c r="N69" i="6" s="1"/>
  <c r="E70" i="6"/>
  <c r="H65" i="6"/>
  <c r="H70" i="6" s="1"/>
  <c r="C12" i="15"/>
  <c r="G70" i="6"/>
  <c r="U70" i="6"/>
  <c r="O44" i="6"/>
  <c r="R44" i="6" s="1"/>
  <c r="T44" i="6" s="1"/>
  <c r="V44" i="6" s="1"/>
  <c r="W44" i="6" s="1"/>
  <c r="Y44" i="6" s="1"/>
  <c r="O78" i="10"/>
  <c r="N78" i="10"/>
  <c r="S14" i="10"/>
  <c r="P32" i="10"/>
  <c r="S32" i="10" s="1"/>
  <c r="U32" i="10" s="1"/>
  <c r="W32" i="10" s="1"/>
  <c r="X32" i="10" s="1"/>
  <c r="Z32" i="10" s="1"/>
  <c r="P36" i="10"/>
  <c r="S36" i="10" s="1"/>
  <c r="U36" i="10" s="1"/>
  <c r="W36" i="10" s="1"/>
  <c r="X36" i="10" s="1"/>
  <c r="Z36" i="10" s="1"/>
  <c r="P40" i="10"/>
  <c r="S40" i="10" s="1"/>
  <c r="U40" i="10" s="1"/>
  <c r="W40" i="10" s="1"/>
  <c r="X40" i="10" s="1"/>
  <c r="Z40" i="10" s="1"/>
  <c r="P44" i="10"/>
  <c r="S44" i="10" s="1"/>
  <c r="U44" i="10" s="1"/>
  <c r="W44" i="10" s="1"/>
  <c r="X44" i="10" s="1"/>
  <c r="Z44" i="10" s="1"/>
  <c r="P50" i="10"/>
  <c r="S50" i="10" s="1"/>
  <c r="U50" i="10" s="1"/>
  <c r="W50" i="10" s="1"/>
  <c r="X50" i="10" s="1"/>
  <c r="Z50" i="10" s="1"/>
  <c r="O18" i="6"/>
  <c r="R18" i="6" s="1"/>
  <c r="T18" i="6" s="1"/>
  <c r="V18" i="6" s="1"/>
  <c r="W18" i="6" s="1"/>
  <c r="Y18" i="6" s="1"/>
  <c r="O40" i="6"/>
  <c r="R40" i="6" s="1"/>
  <c r="T40" i="6" s="1"/>
  <c r="V40" i="6" s="1"/>
  <c r="W40" i="6" s="1"/>
  <c r="Y40" i="6" s="1"/>
  <c r="O54" i="6"/>
  <c r="R54" i="6" s="1"/>
  <c r="T54" i="6" s="1"/>
  <c r="V54" i="6" s="1"/>
  <c r="W54" i="6" s="1"/>
  <c r="Y54" i="6" s="1"/>
  <c r="T17" i="13"/>
  <c r="F73" i="11"/>
  <c r="F76" i="11" s="1"/>
  <c r="D21" i="15"/>
  <c r="D30" i="15" s="1"/>
  <c r="Z44" i="11"/>
  <c r="S37" i="11"/>
  <c r="U37" i="11" s="1"/>
  <c r="W37" i="11" s="1"/>
  <c r="Z37" i="11" s="1"/>
  <c r="P64" i="10"/>
  <c r="S64" i="10" s="1"/>
  <c r="U64" i="10" s="1"/>
  <c r="W64" i="10" s="1"/>
  <c r="X64" i="10" s="1"/>
  <c r="Z64" i="10" s="1"/>
  <c r="P17" i="9"/>
  <c r="S17" i="9" s="1"/>
  <c r="U17" i="9" s="1"/>
  <c r="W17" i="9" s="1"/>
  <c r="X17" i="9" s="1"/>
  <c r="Z17" i="9" s="1"/>
  <c r="P19" i="9"/>
  <c r="S19" i="9" s="1"/>
  <c r="U19" i="9" s="1"/>
  <c r="W19" i="9" s="1"/>
  <c r="X19" i="9" s="1"/>
  <c r="Z19" i="9" s="1"/>
  <c r="P21" i="9"/>
  <c r="S21" i="9" s="1"/>
  <c r="U21" i="9" s="1"/>
  <c r="W21" i="9" s="1"/>
  <c r="X21" i="9" s="1"/>
  <c r="Z21" i="9" s="1"/>
  <c r="P33" i="9"/>
  <c r="O14" i="6"/>
  <c r="R14" i="6" s="1"/>
  <c r="T14" i="6" s="1"/>
  <c r="V14" i="6" s="1"/>
  <c r="W14" i="6" s="1"/>
  <c r="Y14" i="6" s="1"/>
  <c r="O36" i="6"/>
  <c r="R36" i="6" s="1"/>
  <c r="T36" i="6" s="1"/>
  <c r="V36" i="6" s="1"/>
  <c r="W36" i="6" s="1"/>
  <c r="Y36" i="6" s="1"/>
  <c r="O22" i="6"/>
  <c r="R22" i="6" s="1"/>
  <c r="T22" i="6" s="1"/>
  <c r="V22" i="6" s="1"/>
  <c r="W22" i="6" s="1"/>
  <c r="Y22" i="6" s="1"/>
  <c r="O26" i="6"/>
  <c r="R26" i="6" s="1"/>
  <c r="T26" i="6" s="1"/>
  <c r="V26" i="6" s="1"/>
  <c r="W26" i="6" s="1"/>
  <c r="Y26" i="6" s="1"/>
  <c r="O45" i="6"/>
  <c r="R45" i="6" s="1"/>
  <c r="T45" i="6" s="1"/>
  <c r="V45" i="6" s="1"/>
  <c r="W45" i="6" s="1"/>
  <c r="Y45" i="6" s="1"/>
  <c r="U41" i="11"/>
  <c r="W41" i="11" s="1"/>
  <c r="X41" i="11" s="1"/>
  <c r="Z41" i="11" s="1"/>
  <c r="S27" i="11"/>
  <c r="U27" i="11" s="1"/>
  <c r="W27" i="11" s="1"/>
  <c r="Z27" i="11" s="1"/>
  <c r="S35" i="11"/>
  <c r="U35" i="11" s="1"/>
  <c r="W35" i="11" s="1"/>
  <c r="Z35" i="11" s="1"/>
  <c r="S14" i="11"/>
  <c r="U14" i="11" s="1"/>
  <c r="W14" i="11" s="1"/>
  <c r="Z14" i="11" s="1"/>
  <c r="S12" i="11"/>
  <c r="S13" i="11"/>
  <c r="U13" i="11" s="1"/>
  <c r="W13" i="11" s="1"/>
  <c r="X13" i="11" s="1"/>
  <c r="Z13" i="11" s="1"/>
  <c r="S36" i="11"/>
  <c r="U36" i="11" s="1"/>
  <c r="W36" i="11" s="1"/>
  <c r="Z36" i="11" s="1"/>
  <c r="S17" i="11"/>
  <c r="U17" i="11" s="1"/>
  <c r="W17" i="11" s="1"/>
  <c r="Z17" i="11" s="1"/>
  <c r="S19" i="11"/>
  <c r="U19" i="11" s="1"/>
  <c r="W19" i="11" s="1"/>
  <c r="Z19" i="11" s="1"/>
  <c r="S21" i="11"/>
  <c r="U21" i="11" s="1"/>
  <c r="W21" i="11" s="1"/>
  <c r="Z21" i="11" s="1"/>
  <c r="S16" i="11"/>
  <c r="U16" i="11" s="1"/>
  <c r="W16" i="11" s="1"/>
  <c r="Z16" i="11" s="1"/>
  <c r="S18" i="11"/>
  <c r="U18" i="11" s="1"/>
  <c r="W18" i="11" s="1"/>
  <c r="Z18" i="11" s="1"/>
  <c r="S20" i="11"/>
  <c r="U20" i="11" s="1"/>
  <c r="W20" i="11" s="1"/>
  <c r="Z20" i="11" s="1"/>
  <c r="S22" i="11"/>
  <c r="U22" i="11" s="1"/>
  <c r="W22" i="11" s="1"/>
  <c r="Z22" i="11" s="1"/>
  <c r="S25" i="11"/>
  <c r="U25" i="11" s="1"/>
  <c r="W25" i="11" s="1"/>
  <c r="X25" i="11" s="1"/>
  <c r="Z25" i="11" s="1"/>
  <c r="S26" i="11"/>
  <c r="S28" i="11"/>
  <c r="U30" i="11"/>
  <c r="W30" i="11" s="1"/>
  <c r="Z30" i="11" s="1"/>
  <c r="S34" i="11"/>
  <c r="U34" i="11" s="1"/>
  <c r="W34" i="11" s="1"/>
  <c r="X34" i="11" s="1"/>
  <c r="Z34" i="11" s="1"/>
  <c r="X79" i="11"/>
  <c r="S15" i="11"/>
  <c r="U15" i="11" s="1"/>
  <c r="W15" i="11" s="1"/>
  <c r="Z15" i="11" s="1"/>
  <c r="U26" i="11"/>
  <c r="W26" i="11" s="1"/>
  <c r="Z26" i="11" s="1"/>
  <c r="U28" i="11"/>
  <c r="W28" i="11" s="1"/>
  <c r="Z28" i="11" s="1"/>
  <c r="S38" i="11"/>
  <c r="U38" i="11" s="1"/>
  <c r="W38" i="11" s="1"/>
  <c r="Z38" i="11" s="1"/>
  <c r="U29" i="11"/>
  <c r="W29" i="11" s="1"/>
  <c r="X29" i="11" s="1"/>
  <c r="Z29" i="11" s="1"/>
  <c r="U31" i="11"/>
  <c r="W31" i="11" s="1"/>
  <c r="Z31" i="11" s="1"/>
  <c r="S15" i="10"/>
  <c r="U15" i="10" s="1"/>
  <c r="W15" i="10" s="1"/>
  <c r="X15" i="10" s="1"/>
  <c r="Z15" i="10" s="1"/>
  <c r="S16" i="10"/>
  <c r="U16" i="10" s="1"/>
  <c r="W16" i="10" s="1"/>
  <c r="X16" i="10" s="1"/>
  <c r="Z16" i="10" s="1"/>
  <c r="S17" i="10"/>
  <c r="U17" i="10" s="1"/>
  <c r="W17" i="10" s="1"/>
  <c r="X17" i="10" s="1"/>
  <c r="Z17" i="10" s="1"/>
  <c r="S21" i="10"/>
  <c r="U21" i="10" s="1"/>
  <c r="W21" i="10" s="1"/>
  <c r="X21" i="10" s="1"/>
  <c r="Z21" i="10" s="1"/>
  <c r="P22" i="10"/>
  <c r="S22" i="10" s="1"/>
  <c r="U22" i="10" s="1"/>
  <c r="W22" i="10" s="1"/>
  <c r="X22" i="10" s="1"/>
  <c r="Z22" i="10" s="1"/>
  <c r="P24" i="10"/>
  <c r="S24" i="10" s="1"/>
  <c r="U24" i="10" s="1"/>
  <c r="W24" i="10" s="1"/>
  <c r="X24" i="10" s="1"/>
  <c r="Z24" i="10" s="1"/>
  <c r="S25" i="10"/>
  <c r="U25" i="10" s="1"/>
  <c r="W25" i="10" s="1"/>
  <c r="X25" i="10" s="1"/>
  <c r="Z25" i="10" s="1"/>
  <c r="S26" i="10"/>
  <c r="U26" i="10" s="1"/>
  <c r="W26" i="10" s="1"/>
  <c r="X26" i="10" s="1"/>
  <c r="Z26" i="10" s="1"/>
  <c r="P28" i="10"/>
  <c r="S28" i="10" s="1"/>
  <c r="U28" i="10" s="1"/>
  <c r="W28" i="10" s="1"/>
  <c r="X28" i="10" s="1"/>
  <c r="Z28" i="10" s="1"/>
  <c r="S59" i="10"/>
  <c r="U59" i="10" s="1"/>
  <c r="W59" i="10" s="1"/>
  <c r="X59" i="10" s="1"/>
  <c r="Z59" i="10" s="1"/>
  <c r="P62" i="10"/>
  <c r="S62" i="10" s="1"/>
  <c r="U62" i="10" s="1"/>
  <c r="W62" i="10" s="1"/>
  <c r="X62" i="10" s="1"/>
  <c r="Z62" i="10" s="1"/>
  <c r="P31" i="10"/>
  <c r="S31" i="10" s="1"/>
  <c r="U31" i="10" s="1"/>
  <c r="W31" i="10" s="1"/>
  <c r="X31" i="10" s="1"/>
  <c r="Z31" i="10" s="1"/>
  <c r="P33" i="10"/>
  <c r="S33" i="10" s="1"/>
  <c r="U33" i="10" s="1"/>
  <c r="W33" i="10" s="1"/>
  <c r="X33" i="10" s="1"/>
  <c r="Z33" i="10" s="1"/>
  <c r="P35" i="10"/>
  <c r="S35" i="10" s="1"/>
  <c r="U35" i="10" s="1"/>
  <c r="W35" i="10" s="1"/>
  <c r="X35" i="10" s="1"/>
  <c r="Z35" i="10" s="1"/>
  <c r="P37" i="10"/>
  <c r="S37" i="10" s="1"/>
  <c r="U37" i="10" s="1"/>
  <c r="W37" i="10" s="1"/>
  <c r="X37" i="10" s="1"/>
  <c r="Z37" i="10" s="1"/>
  <c r="P39" i="10"/>
  <c r="S39" i="10" s="1"/>
  <c r="U39" i="10" s="1"/>
  <c r="W39" i="10" s="1"/>
  <c r="X39" i="10" s="1"/>
  <c r="Z39" i="10" s="1"/>
  <c r="P41" i="10"/>
  <c r="S41" i="10" s="1"/>
  <c r="U41" i="10" s="1"/>
  <c r="W41" i="10" s="1"/>
  <c r="X41" i="10" s="1"/>
  <c r="Z41" i="10" s="1"/>
  <c r="P43" i="10"/>
  <c r="S43" i="10" s="1"/>
  <c r="U43" i="10" s="1"/>
  <c r="W43" i="10" s="1"/>
  <c r="X43" i="10" s="1"/>
  <c r="Z43" i="10" s="1"/>
  <c r="P45" i="10"/>
  <c r="S45" i="10" s="1"/>
  <c r="U45" i="10" s="1"/>
  <c r="W45" i="10" s="1"/>
  <c r="X45" i="10" s="1"/>
  <c r="Z45" i="10" s="1"/>
  <c r="P47" i="10"/>
  <c r="S47" i="10" s="1"/>
  <c r="U47" i="10" s="1"/>
  <c r="W47" i="10" s="1"/>
  <c r="X47" i="10" s="1"/>
  <c r="Z47" i="10" s="1"/>
  <c r="P51" i="10"/>
  <c r="S51" i="10" s="1"/>
  <c r="U51" i="10" s="1"/>
  <c r="W51" i="10" s="1"/>
  <c r="X51" i="10" s="1"/>
  <c r="Z51" i="10" s="1"/>
  <c r="P57" i="10"/>
  <c r="S57" i="10" s="1"/>
  <c r="U57" i="10" s="1"/>
  <c r="W57" i="10" s="1"/>
  <c r="X57" i="10" s="1"/>
  <c r="Z57" i="10" s="1"/>
  <c r="P63" i="10"/>
  <c r="S63" i="10" s="1"/>
  <c r="U63" i="10" s="1"/>
  <c r="W63" i="10" s="1"/>
  <c r="X63" i="10" s="1"/>
  <c r="Z63" i="10" s="1"/>
  <c r="P23" i="10"/>
  <c r="S23" i="10" s="1"/>
  <c r="U23" i="10" s="1"/>
  <c r="W23" i="10" s="1"/>
  <c r="X23" i="10" s="1"/>
  <c r="Z23" i="10" s="1"/>
  <c r="P27" i="10"/>
  <c r="S27" i="10" s="1"/>
  <c r="U27" i="10" s="1"/>
  <c r="W27" i="10" s="1"/>
  <c r="X27" i="10" s="1"/>
  <c r="Z27" i="10" s="1"/>
  <c r="S82" i="10"/>
  <c r="U82" i="10" s="1"/>
  <c r="W82" i="10" s="1"/>
  <c r="X82" i="10" s="1"/>
  <c r="S20" i="10"/>
  <c r="U20" i="10" s="1"/>
  <c r="W20" i="10" s="1"/>
  <c r="X20" i="10" s="1"/>
  <c r="Z20" i="10" s="1"/>
  <c r="P30" i="10"/>
  <c r="S30" i="10" s="1"/>
  <c r="U30" i="10" s="1"/>
  <c r="W30" i="10" s="1"/>
  <c r="X30" i="10" s="1"/>
  <c r="Z30" i="10" s="1"/>
  <c r="P34" i="10"/>
  <c r="S34" i="10" s="1"/>
  <c r="U34" i="10" s="1"/>
  <c r="W34" i="10" s="1"/>
  <c r="X34" i="10" s="1"/>
  <c r="Z34" i="10" s="1"/>
  <c r="P38" i="10"/>
  <c r="S38" i="10" s="1"/>
  <c r="U38" i="10" s="1"/>
  <c r="W38" i="10" s="1"/>
  <c r="X38" i="10" s="1"/>
  <c r="Z38" i="10" s="1"/>
  <c r="P42" i="10"/>
  <c r="S42" i="10" s="1"/>
  <c r="U42" i="10" s="1"/>
  <c r="W42" i="10" s="1"/>
  <c r="X42" i="10" s="1"/>
  <c r="Z42" i="10" s="1"/>
  <c r="P46" i="10"/>
  <c r="S46" i="10" s="1"/>
  <c r="U46" i="10" s="1"/>
  <c r="W46" i="10" s="1"/>
  <c r="X46" i="10" s="1"/>
  <c r="Z46" i="10" s="1"/>
  <c r="P54" i="10"/>
  <c r="S54" i="10" s="1"/>
  <c r="U54" i="10" s="1"/>
  <c r="W54" i="10" s="1"/>
  <c r="X54" i="10" s="1"/>
  <c r="Z54" i="10" s="1"/>
  <c r="P58" i="10"/>
  <c r="S58" i="10" s="1"/>
  <c r="U58" i="10" s="1"/>
  <c r="W58" i="10" s="1"/>
  <c r="X58" i="10" s="1"/>
  <c r="Z58" i="10" s="1"/>
  <c r="P29" i="10"/>
  <c r="S29" i="10" s="1"/>
  <c r="U29" i="10" s="1"/>
  <c r="W29" i="10" s="1"/>
  <c r="X29" i="10" s="1"/>
  <c r="Z29" i="10" s="1"/>
  <c r="I67" i="10"/>
  <c r="I78" i="10" s="1"/>
  <c r="S33" i="9"/>
  <c r="U33" i="9" s="1"/>
  <c r="W33" i="9" s="1"/>
  <c r="X33" i="9" s="1"/>
  <c r="Z33" i="9" s="1"/>
  <c r="P16" i="9"/>
  <c r="S16" i="9" s="1"/>
  <c r="U16" i="9" s="1"/>
  <c r="W16" i="9" s="1"/>
  <c r="X16" i="9" s="1"/>
  <c r="Z16" i="9" s="1"/>
  <c r="P18" i="9"/>
  <c r="S18" i="9" s="1"/>
  <c r="U18" i="9" s="1"/>
  <c r="W18" i="9" s="1"/>
  <c r="X18" i="9" s="1"/>
  <c r="Z18" i="9" s="1"/>
  <c r="P20" i="9"/>
  <c r="S20" i="9" s="1"/>
  <c r="U20" i="9" s="1"/>
  <c r="W20" i="9" s="1"/>
  <c r="X20" i="9" s="1"/>
  <c r="Z20" i="9" s="1"/>
  <c r="P22" i="9"/>
  <c r="S22" i="9" s="1"/>
  <c r="U22" i="9" s="1"/>
  <c r="W22" i="9" s="1"/>
  <c r="X22" i="9" s="1"/>
  <c r="Z22" i="9" s="1"/>
  <c r="P24" i="9"/>
  <c r="S24" i="9" s="1"/>
  <c r="U24" i="9" s="1"/>
  <c r="W24" i="9" s="1"/>
  <c r="X24" i="9" s="1"/>
  <c r="Z24" i="9" s="1"/>
  <c r="P26" i="9"/>
  <c r="S26" i="9" s="1"/>
  <c r="U26" i="9" s="1"/>
  <c r="W26" i="9" s="1"/>
  <c r="X26" i="9" s="1"/>
  <c r="Z26" i="9" s="1"/>
  <c r="P28" i="9"/>
  <c r="S28" i="9" s="1"/>
  <c r="U28" i="9" s="1"/>
  <c r="W28" i="9" s="1"/>
  <c r="X28" i="9" s="1"/>
  <c r="Z28" i="9" s="1"/>
  <c r="P30" i="9"/>
  <c r="S30" i="9" s="1"/>
  <c r="U30" i="9" s="1"/>
  <c r="W30" i="9" s="1"/>
  <c r="X30" i="9" s="1"/>
  <c r="Z30" i="9" s="1"/>
  <c r="P23" i="9"/>
  <c r="S23" i="9" s="1"/>
  <c r="U23" i="9" s="1"/>
  <c r="W23" i="9" s="1"/>
  <c r="X23" i="9" s="1"/>
  <c r="Z23" i="9" s="1"/>
  <c r="P25" i="9"/>
  <c r="S25" i="9" s="1"/>
  <c r="U25" i="9" s="1"/>
  <c r="W25" i="9" s="1"/>
  <c r="X25" i="9" s="1"/>
  <c r="Z25" i="9" s="1"/>
  <c r="P27" i="9"/>
  <c r="S27" i="9" s="1"/>
  <c r="U27" i="9" s="1"/>
  <c r="W27" i="9" s="1"/>
  <c r="X27" i="9" s="1"/>
  <c r="Z27" i="9" s="1"/>
  <c r="P29" i="9"/>
  <c r="S29" i="9" s="1"/>
  <c r="U29" i="9" s="1"/>
  <c r="W29" i="9" s="1"/>
  <c r="X29" i="9" s="1"/>
  <c r="Z29" i="9" s="1"/>
  <c r="P12" i="9"/>
  <c r="S12" i="9" s="1"/>
  <c r="R14" i="15"/>
  <c r="T14" i="15" s="1"/>
  <c r="BL14" i="7"/>
  <c r="BS12" i="7"/>
  <c r="AG14" i="7"/>
  <c r="Q14" i="7"/>
  <c r="BW14" i="7"/>
  <c r="O17" i="6"/>
  <c r="R17" i="6" s="1"/>
  <c r="T17" i="6" s="1"/>
  <c r="V17" i="6" s="1"/>
  <c r="W17" i="6" s="1"/>
  <c r="Y17" i="6" s="1"/>
  <c r="O15" i="6"/>
  <c r="R15" i="6" s="1"/>
  <c r="O19" i="6"/>
  <c r="R19" i="6" s="1"/>
  <c r="T19" i="6" s="1"/>
  <c r="V19" i="6" s="1"/>
  <c r="W19" i="6" s="1"/>
  <c r="Y19" i="6" s="1"/>
  <c r="O23" i="6"/>
  <c r="R23" i="6" s="1"/>
  <c r="T23" i="6" s="1"/>
  <c r="V23" i="6" s="1"/>
  <c r="W23" i="6" s="1"/>
  <c r="Y23" i="6" s="1"/>
  <c r="O27" i="6"/>
  <c r="R27" i="6" s="1"/>
  <c r="T27" i="6" s="1"/>
  <c r="V27" i="6" s="1"/>
  <c r="W27" i="6" s="1"/>
  <c r="Y27" i="6" s="1"/>
  <c r="O37" i="6"/>
  <c r="R37" i="6" s="1"/>
  <c r="T37" i="6" s="1"/>
  <c r="V37" i="6" s="1"/>
  <c r="W37" i="6" s="1"/>
  <c r="Y37" i="6" s="1"/>
  <c r="O21" i="6"/>
  <c r="R21" i="6" s="1"/>
  <c r="T21" i="6" s="1"/>
  <c r="V21" i="6" s="1"/>
  <c r="W21" i="6" s="1"/>
  <c r="Y21" i="6" s="1"/>
  <c r="O25" i="6"/>
  <c r="R25" i="6" s="1"/>
  <c r="T25" i="6" s="1"/>
  <c r="V25" i="6" s="1"/>
  <c r="W25" i="6" s="1"/>
  <c r="Y25" i="6" s="1"/>
  <c r="O29" i="6"/>
  <c r="R29" i="6" s="1"/>
  <c r="T29" i="6" s="1"/>
  <c r="V29" i="6" s="1"/>
  <c r="W29" i="6" s="1"/>
  <c r="Y29" i="6" s="1"/>
  <c r="O35" i="6"/>
  <c r="R35" i="6" s="1"/>
  <c r="T35" i="6" s="1"/>
  <c r="V35" i="6" s="1"/>
  <c r="W35" i="6" s="1"/>
  <c r="Y35" i="6" s="1"/>
  <c r="O39" i="6"/>
  <c r="R39" i="6" s="1"/>
  <c r="T39" i="6" s="1"/>
  <c r="V39" i="6" s="1"/>
  <c r="W39" i="6" s="1"/>
  <c r="Y39" i="6" s="1"/>
  <c r="O50" i="6"/>
  <c r="R50" i="6" s="1"/>
  <c r="T50" i="6" s="1"/>
  <c r="V50" i="6" s="1"/>
  <c r="W50" i="6" s="1"/>
  <c r="Y50" i="6" s="1"/>
  <c r="O52" i="6"/>
  <c r="R52" i="6" s="1"/>
  <c r="T52" i="6" s="1"/>
  <c r="V52" i="6" s="1"/>
  <c r="W52" i="6" s="1"/>
  <c r="Y52" i="6" s="1"/>
  <c r="O58" i="6"/>
  <c r="R58" i="6" s="1"/>
  <c r="T58" i="6" s="1"/>
  <c r="V58" i="6" s="1"/>
  <c r="W58" i="6" s="1"/>
  <c r="Y58" i="6" s="1"/>
  <c r="O63" i="6"/>
  <c r="R63" i="6" s="1"/>
  <c r="T63" i="6" s="1"/>
  <c r="V63" i="6" s="1"/>
  <c r="W63" i="6" s="1"/>
  <c r="Y63" i="6" s="1"/>
  <c r="T15" i="6"/>
  <c r="V15" i="6" s="1"/>
  <c r="W15" i="6" s="1"/>
  <c r="Y15" i="6" s="1"/>
  <c r="O16" i="6"/>
  <c r="R16" i="6" s="1"/>
  <c r="T16" i="6" s="1"/>
  <c r="V16" i="6" s="1"/>
  <c r="W16" i="6" s="1"/>
  <c r="Y16" i="6" s="1"/>
  <c r="O20" i="6"/>
  <c r="R20" i="6" s="1"/>
  <c r="T20" i="6" s="1"/>
  <c r="V20" i="6" s="1"/>
  <c r="W20" i="6" s="1"/>
  <c r="Y20" i="6" s="1"/>
  <c r="O24" i="6"/>
  <c r="R24" i="6" s="1"/>
  <c r="T24" i="6" s="1"/>
  <c r="V24" i="6" s="1"/>
  <c r="W24" i="6" s="1"/>
  <c r="Y24" i="6" s="1"/>
  <c r="O28" i="6"/>
  <c r="R28" i="6" s="1"/>
  <c r="T28" i="6" s="1"/>
  <c r="V28" i="6" s="1"/>
  <c r="W28" i="6" s="1"/>
  <c r="Y28" i="6" s="1"/>
  <c r="O48" i="6"/>
  <c r="R48" i="6" s="1"/>
  <c r="T48" i="6" s="1"/>
  <c r="V48" i="6" s="1"/>
  <c r="W48" i="6" s="1"/>
  <c r="Y48" i="6" s="1"/>
  <c r="O49" i="6"/>
  <c r="R49" i="6" s="1"/>
  <c r="T49" i="6" s="1"/>
  <c r="V49" i="6" s="1"/>
  <c r="W49" i="6" s="1"/>
  <c r="Y49" i="6" s="1"/>
  <c r="O51" i="6"/>
  <c r="R51" i="6" s="1"/>
  <c r="O53" i="6"/>
  <c r="R53" i="6" s="1"/>
  <c r="O57" i="6"/>
  <c r="R57" i="6" s="1"/>
  <c r="T57" i="6" s="1"/>
  <c r="V57" i="6" s="1"/>
  <c r="W57" i="6" s="1"/>
  <c r="Y57" i="6" s="1"/>
  <c r="N65" i="6"/>
  <c r="N70" i="6" s="1"/>
  <c r="O30" i="6"/>
  <c r="R30" i="6" s="1"/>
  <c r="T30" i="6" s="1"/>
  <c r="V30" i="6" s="1"/>
  <c r="W30" i="6" s="1"/>
  <c r="Y30" i="6" s="1"/>
  <c r="O31" i="6"/>
  <c r="R31" i="6" s="1"/>
  <c r="T31" i="6" s="1"/>
  <c r="V31" i="6" s="1"/>
  <c r="W31" i="6" s="1"/>
  <c r="Y31" i="6" s="1"/>
  <c r="O32" i="6"/>
  <c r="R32" i="6" s="1"/>
  <c r="T32" i="6" s="1"/>
  <c r="V32" i="6" s="1"/>
  <c r="W32" i="6" s="1"/>
  <c r="Y32" i="6" s="1"/>
  <c r="O33" i="6"/>
  <c r="R33" i="6" s="1"/>
  <c r="T33" i="6" s="1"/>
  <c r="V33" i="6" s="1"/>
  <c r="W33" i="6" s="1"/>
  <c r="Y33" i="6" s="1"/>
  <c r="O34" i="6"/>
  <c r="R34" i="6" s="1"/>
  <c r="T34" i="6" s="1"/>
  <c r="V34" i="6" s="1"/>
  <c r="W34" i="6" s="1"/>
  <c r="Y34" i="6" s="1"/>
  <c r="O38" i="6"/>
  <c r="R38" i="6" s="1"/>
  <c r="T38" i="6" s="1"/>
  <c r="V38" i="6" s="1"/>
  <c r="W38" i="6" s="1"/>
  <c r="Y38" i="6" s="1"/>
  <c r="O41" i="6"/>
  <c r="R41" i="6" s="1"/>
  <c r="T41" i="6" s="1"/>
  <c r="V41" i="6" s="1"/>
  <c r="W41" i="6" s="1"/>
  <c r="Y41" i="6" s="1"/>
  <c r="O42" i="6"/>
  <c r="R42" i="6" s="1"/>
  <c r="T42" i="6" s="1"/>
  <c r="V42" i="6" s="1"/>
  <c r="W42" i="6" s="1"/>
  <c r="Y42" i="6" s="1"/>
  <c r="O43" i="6"/>
  <c r="R43" i="6" s="1"/>
  <c r="T43" i="6" s="1"/>
  <c r="V43" i="6" s="1"/>
  <c r="W43" i="6" s="1"/>
  <c r="Y43" i="6" s="1"/>
  <c r="O55" i="6"/>
  <c r="R55" i="6" s="1"/>
  <c r="T55" i="6" s="1"/>
  <c r="V55" i="6" s="1"/>
  <c r="W55" i="6" s="1"/>
  <c r="Y55" i="6" s="1"/>
  <c r="O56" i="6"/>
  <c r="R56" i="6" s="1"/>
  <c r="T56" i="6" s="1"/>
  <c r="V56" i="6" s="1"/>
  <c r="W56" i="6" s="1"/>
  <c r="Y56" i="6" s="1"/>
  <c r="O59" i="6"/>
  <c r="R59" i="6" s="1"/>
  <c r="T59" i="6" s="1"/>
  <c r="V59" i="6" s="1"/>
  <c r="W59" i="6" s="1"/>
  <c r="Y59" i="6" s="1"/>
  <c r="O60" i="6"/>
  <c r="R60" i="6" s="1"/>
  <c r="T60" i="6" s="1"/>
  <c r="V60" i="6" s="1"/>
  <c r="W60" i="6" s="1"/>
  <c r="Y60" i="6" s="1"/>
  <c r="O68" i="6"/>
  <c r="R68" i="6" s="1"/>
  <c r="T68" i="6" s="1"/>
  <c r="V68" i="6" s="1"/>
  <c r="W68" i="6" s="1"/>
  <c r="Y68" i="6" s="1"/>
  <c r="T51" i="6"/>
  <c r="V51" i="6" s="1"/>
  <c r="W51" i="6" s="1"/>
  <c r="Y51" i="6" s="1"/>
  <c r="T53" i="6"/>
  <c r="V53" i="6" s="1"/>
  <c r="W53" i="6" s="1"/>
  <c r="Y53" i="6" s="1"/>
  <c r="Z79" i="11" l="1"/>
  <c r="I76" i="11"/>
  <c r="I83" i="11"/>
  <c r="I84" i="11" s="1"/>
  <c r="K20" i="15"/>
  <c r="P19" i="15"/>
  <c r="Q19" i="15" s="1"/>
  <c r="R82" i="13"/>
  <c r="U12" i="11"/>
  <c r="T13" i="6"/>
  <c r="R65" i="6"/>
  <c r="K12" i="15" s="1"/>
  <c r="R28" i="15"/>
  <c r="T28" i="15" s="1"/>
  <c r="T73" i="11"/>
  <c r="T76" i="11" s="1"/>
  <c r="N73" i="11"/>
  <c r="N76" i="11" s="1"/>
  <c r="S78" i="10"/>
  <c r="K18" i="15" s="1"/>
  <c r="O67" i="6"/>
  <c r="R67" i="6" s="1"/>
  <c r="T67" i="6" s="1"/>
  <c r="V67" i="6" s="1"/>
  <c r="V69" i="6" s="1"/>
  <c r="S35" i="9"/>
  <c r="K14" i="15" s="1"/>
  <c r="R12" i="15"/>
  <c r="T12" i="15" s="1"/>
  <c r="U13" i="10"/>
  <c r="V17" i="13"/>
  <c r="R20" i="15"/>
  <c r="T20" i="15" s="1"/>
  <c r="U14" i="10"/>
  <c r="W14" i="10" s="1"/>
  <c r="X14" i="10" s="1"/>
  <c r="Z14" i="10" s="1"/>
  <c r="T13" i="13"/>
  <c r="T79" i="13" s="1"/>
  <c r="T82" i="13" s="1"/>
  <c r="U34" i="9"/>
  <c r="W34" i="9" s="1"/>
  <c r="X34" i="9" s="1"/>
  <c r="Z34" i="9" s="1"/>
  <c r="U12" i="9"/>
  <c r="W12" i="9" s="1"/>
  <c r="W14" i="7"/>
  <c r="BV12" i="7"/>
  <c r="BS14" i="7"/>
  <c r="W12" i="11" l="1"/>
  <c r="V13" i="6"/>
  <c r="T65" i="6"/>
  <c r="P18" i="15"/>
  <c r="Q18" i="15" s="1"/>
  <c r="T69" i="6"/>
  <c r="R69" i="6"/>
  <c r="O73" i="11"/>
  <c r="O76" i="11" s="1"/>
  <c r="W13" i="10"/>
  <c r="U35" i="9"/>
  <c r="P20" i="15"/>
  <c r="W17" i="13"/>
  <c r="Y17" i="13" s="1"/>
  <c r="V13" i="13"/>
  <c r="V79" i="13" s="1"/>
  <c r="V82" i="13" s="1"/>
  <c r="K28" i="15"/>
  <c r="P28" i="15" s="1"/>
  <c r="Q28" i="15" s="1"/>
  <c r="P14" i="15"/>
  <c r="Q14" i="15" s="1"/>
  <c r="W35" i="9"/>
  <c r="BV14" i="7"/>
  <c r="BY12" i="7"/>
  <c r="BY14" i="7" s="1"/>
  <c r="BX12" i="7"/>
  <c r="AA14" i="7"/>
  <c r="W67" i="6"/>
  <c r="K16" i="15" l="1"/>
  <c r="P16" i="15" s="1"/>
  <c r="Q16" i="15" s="1"/>
  <c r="K13" i="15"/>
  <c r="P13" i="15" s="1"/>
  <c r="Q13" i="15" s="1"/>
  <c r="T70" i="6"/>
  <c r="X12" i="11"/>
  <c r="W65" i="11"/>
  <c r="W69" i="6"/>
  <c r="Y67" i="6"/>
  <c r="W13" i="6"/>
  <c r="V65" i="6"/>
  <c r="V70" i="6" s="1"/>
  <c r="R70" i="6"/>
  <c r="S73" i="11"/>
  <c r="S76" i="11" s="1"/>
  <c r="X13" i="10"/>
  <c r="Z13" i="10" s="1"/>
  <c r="Q20" i="15"/>
  <c r="P12" i="15"/>
  <c r="W13" i="13"/>
  <c r="U73" i="11"/>
  <c r="U76" i="11" s="1"/>
  <c r="U67" i="10"/>
  <c r="U78" i="10" s="1"/>
  <c r="X12" i="9"/>
  <c r="AC14" i="7"/>
  <c r="AE12" i="7"/>
  <c r="L16" i="4"/>
  <c r="G16" i="4"/>
  <c r="G17" i="15" s="1"/>
  <c r="G21" i="15" s="1"/>
  <c r="G30" i="15" s="1"/>
  <c r="E16" i="4"/>
  <c r="C16" i="4"/>
  <c r="C17" i="15" s="1"/>
  <c r="C21" i="15" s="1"/>
  <c r="C30" i="15" s="1"/>
  <c r="I30" i="15" s="1"/>
  <c r="K14" i="4"/>
  <c r="H14" i="4"/>
  <c r="X16" i="4"/>
  <c r="W79" i="13" l="1"/>
  <c r="Y13" i="13"/>
  <c r="Z12" i="11"/>
  <c r="Z65" i="11"/>
  <c r="X35" i="9"/>
  <c r="W65" i="6"/>
  <c r="Q12" i="15"/>
  <c r="Z70" i="11"/>
  <c r="H16" i="4"/>
  <c r="I21" i="15"/>
  <c r="M16" i="4"/>
  <c r="N16" i="4"/>
  <c r="W73" i="11"/>
  <c r="W76" i="11" s="1"/>
  <c r="W67" i="10"/>
  <c r="W78" i="10" s="1"/>
  <c r="AE14" i="7"/>
  <c r="AF12" i="7"/>
  <c r="P16" i="4"/>
  <c r="J17" i="15" s="1"/>
  <c r="J21" i="15" s="1"/>
  <c r="J30" i="15" s="1"/>
  <c r="W82" i="13" l="1"/>
  <c r="Y82" i="13" s="1"/>
  <c r="Y79" i="13"/>
  <c r="Y65" i="6"/>
  <c r="W70" i="6"/>
  <c r="J31" i="15"/>
  <c r="J33" i="15" s="1"/>
  <c r="I31" i="15"/>
  <c r="X73" i="11"/>
  <c r="AF14" i="7"/>
  <c r="CA12" i="7"/>
  <c r="R17" i="15"/>
  <c r="T17" i="15" s="1"/>
  <c r="T14" i="4"/>
  <c r="V14" i="4" s="1"/>
  <c r="W14" i="4" s="1"/>
  <c r="X67" i="10"/>
  <c r="X78" i="10" l="1"/>
  <c r="Z67" i="10"/>
  <c r="X76" i="11"/>
  <c r="Z75" i="11"/>
  <c r="X83" i="11"/>
  <c r="X84" i="11" s="1"/>
  <c r="R16" i="4"/>
  <c r="K21" i="15" s="1"/>
  <c r="K30" i="15" s="1"/>
  <c r="R21" i="15"/>
  <c r="R30" i="15" s="1"/>
  <c r="U16" i="4"/>
  <c r="T16" i="4"/>
  <c r="K31" i="15" l="1"/>
  <c r="O17" i="15"/>
  <c r="O21" i="15" s="1"/>
  <c r="O30" i="15" s="1"/>
  <c r="P17" i="15" l="1"/>
  <c r="W16" i="4"/>
  <c r="V16" i="4"/>
  <c r="Q17" i="15" l="1"/>
  <c r="P21" i="15"/>
  <c r="P30" i="15" s="1"/>
  <c r="P31" i="15" l="1"/>
  <c r="Q21" i="15"/>
  <c r="Q30" i="15" s="1"/>
  <c r="Q31" i="15" l="1"/>
</calcChain>
</file>

<file path=xl/comments1.xml><?xml version="1.0" encoding="utf-8"?>
<comments xmlns="http://schemas.openxmlformats.org/spreadsheetml/2006/main">
  <authors>
    <author>Author</author>
  </authors>
  <commentList>
    <comment ref="F49" authorId="0" shapeId="0">
      <text>
        <r>
          <rPr>
            <b/>
            <sz val="9"/>
            <color indexed="81"/>
            <rFont val="Tahoma"/>
            <family val="2"/>
          </rPr>
          <t>Author:</t>
        </r>
        <r>
          <rPr>
            <sz val="9"/>
            <color indexed="81"/>
            <rFont val="Tahoma"/>
            <family val="2"/>
          </rPr>
          <t xml:space="preserve">
transfer from  faridabad unit dt.24.10.2020
</t>
        </r>
      </text>
    </comment>
    <comment ref="F59" authorId="0" shapeId="0">
      <text>
        <r>
          <rPr>
            <b/>
            <sz val="9"/>
            <color indexed="81"/>
            <rFont val="Tahoma"/>
            <family val="2"/>
          </rPr>
          <t>Author:</t>
        </r>
        <r>
          <rPr>
            <sz val="9"/>
            <color indexed="81"/>
            <rFont val="Tahoma"/>
            <family val="2"/>
          </rPr>
          <t xml:space="preserve">
transfer from  faridabad unit dt.06.11.2020
</t>
        </r>
      </text>
    </comment>
    <comment ref="D133" authorId="0" shapeId="0">
      <text>
        <r>
          <rPr>
            <b/>
            <sz val="8"/>
            <color indexed="81"/>
            <rFont val="Tahoma"/>
            <family val="2"/>
          </rPr>
          <t>Author:</t>
        </r>
        <r>
          <rPr>
            <sz val="8"/>
            <color indexed="81"/>
            <rFont val="Tahoma"/>
            <family val="2"/>
          </rPr>
          <t xml:space="preserve">
Work with material</t>
        </r>
      </text>
    </comment>
    <comment ref="D294" authorId="0" shapeId="0">
      <text>
        <r>
          <rPr>
            <b/>
            <sz val="8"/>
            <color indexed="81"/>
            <rFont val="Tahoma"/>
            <family val="2"/>
          </rPr>
          <t>Author:</t>
        </r>
        <r>
          <rPr>
            <sz val="8"/>
            <color indexed="81"/>
            <rFont val="Tahoma"/>
            <family val="2"/>
          </rPr>
          <t xml:space="preserve">
Window A.C. 1.5 Ton with Stabilizer </t>
        </r>
      </text>
    </comment>
  </commentList>
</comments>
</file>

<file path=xl/comments2.xml><?xml version="1.0" encoding="utf-8"?>
<comments xmlns="http://schemas.openxmlformats.org/spreadsheetml/2006/main">
  <authors>
    <author>Author</author>
  </authors>
  <commentList>
    <comment ref="B64" authorId="0" shapeId="0">
      <text>
        <r>
          <rPr>
            <b/>
            <sz val="8"/>
            <color indexed="81"/>
            <rFont val="Tahoma"/>
            <family val="2"/>
          </rPr>
          <t>Author:</t>
        </r>
        <r>
          <rPr>
            <sz val="8"/>
            <color indexed="81"/>
            <rFont val="Tahoma"/>
            <family val="2"/>
          </rPr>
          <t xml:space="preserve">
Work with material</t>
        </r>
      </text>
    </comment>
  </commentList>
</comments>
</file>

<file path=xl/comments3.xml><?xml version="1.0" encoding="utf-8"?>
<comments xmlns="http://schemas.openxmlformats.org/spreadsheetml/2006/main">
  <authors>
    <author>Author</author>
  </authors>
  <commentList>
    <comment ref="B22" authorId="0" shapeId="0">
      <text>
        <r>
          <rPr>
            <b/>
            <sz val="8"/>
            <color indexed="81"/>
            <rFont val="Tahoma"/>
            <family val="2"/>
          </rPr>
          <t>Author:</t>
        </r>
        <r>
          <rPr>
            <sz val="8"/>
            <color indexed="81"/>
            <rFont val="Tahoma"/>
            <family val="2"/>
          </rPr>
          <t xml:space="preserve">
Window A.C. 1.5 Ton with Stabilizer </t>
        </r>
      </text>
    </comment>
  </commentList>
</comments>
</file>

<file path=xl/comments4.xml><?xml version="1.0" encoding="utf-8"?>
<comments xmlns="http://schemas.openxmlformats.org/spreadsheetml/2006/main">
  <authors>
    <author>Author</author>
  </authors>
  <commentList>
    <comment ref="D173" authorId="0" shapeId="0">
      <text>
        <r>
          <rPr>
            <b/>
            <sz val="9"/>
            <color indexed="81"/>
            <rFont val="Tahoma"/>
            <family val="2"/>
          </rPr>
          <t>Author:</t>
        </r>
        <r>
          <rPr>
            <sz val="9"/>
            <color indexed="81"/>
            <rFont val="Tahoma"/>
            <family val="2"/>
          </rPr>
          <t xml:space="preserve">
AMOUNT TRANSFER FROM FBD UNIT NET BLOCK RS.90712/- &amp; DEPRECIATION RS.1723532/- DT.31.10.2018 DISCARD NOTE NO.01 DT.31.10.2018</t>
        </r>
      </text>
    </comment>
    <comment ref="E181" authorId="0" shapeId="0">
      <text>
        <r>
          <rPr>
            <b/>
            <sz val="9"/>
            <color indexed="81"/>
            <rFont val="Tahoma"/>
            <family val="2"/>
          </rPr>
          <t>Author:</t>
        </r>
        <r>
          <rPr>
            <sz val="9"/>
            <color indexed="81"/>
            <rFont val="Tahoma"/>
            <family val="2"/>
          </rPr>
          <t xml:space="preserve">
transfer from faridabad unit dt.17.10.2020</t>
        </r>
      </text>
    </comment>
    <comment ref="H181" authorId="0" shapeId="0">
      <text>
        <r>
          <rPr>
            <b/>
            <sz val="9"/>
            <color indexed="81"/>
            <rFont val="Tahoma"/>
            <family val="2"/>
          </rPr>
          <t>Author:</t>
        </r>
        <r>
          <rPr>
            <sz val="9"/>
            <color indexed="81"/>
            <rFont val="Tahoma"/>
            <family val="2"/>
          </rPr>
          <t xml:space="preserve">
trf to mnsr 30.06.2021
</t>
        </r>
      </text>
    </comment>
    <comment ref="E182" authorId="0" shapeId="0">
      <text>
        <r>
          <rPr>
            <b/>
            <sz val="9"/>
            <color indexed="81"/>
            <rFont val="Tahoma"/>
            <family val="2"/>
          </rPr>
          <t>Author:</t>
        </r>
        <r>
          <rPr>
            <sz val="9"/>
            <color indexed="81"/>
            <rFont val="Tahoma"/>
            <family val="2"/>
          </rPr>
          <t xml:space="preserve">
transfer from  faridabad unit dt.24.10.2020
</t>
        </r>
      </text>
    </comment>
    <comment ref="E183" authorId="0" shapeId="0">
      <text>
        <r>
          <rPr>
            <b/>
            <sz val="9"/>
            <color indexed="81"/>
            <rFont val="Tahoma"/>
            <family val="2"/>
          </rPr>
          <t>Author:</t>
        </r>
        <r>
          <rPr>
            <sz val="9"/>
            <color indexed="81"/>
            <rFont val="Tahoma"/>
            <family val="2"/>
          </rPr>
          <t xml:space="preserve">
transfer from  faridabad unit dt.06.11.2020
</t>
        </r>
      </text>
    </comment>
  </commentList>
</comments>
</file>

<file path=xl/sharedStrings.xml><?xml version="1.0" encoding="utf-8"?>
<sst xmlns="http://schemas.openxmlformats.org/spreadsheetml/2006/main" count="6980" uniqueCount="4157">
  <si>
    <t>Century NF Castings-Hodal Plant</t>
  </si>
  <si>
    <t>(A Divn. Of Century Alum. Mfg. Co. Ltd.)</t>
  </si>
  <si>
    <t>Schedule - Vehicles</t>
  </si>
  <si>
    <t>Sl. No.</t>
  </si>
  <si>
    <t>Opening</t>
  </si>
  <si>
    <t xml:space="preserve">    Sale/Adjustment</t>
  </si>
  <si>
    <t>Total Addition</t>
  </si>
  <si>
    <t xml:space="preserve"> Closing </t>
  </si>
  <si>
    <t>As  on</t>
  </si>
  <si>
    <t xml:space="preserve">      P a r t ic u l a r s</t>
  </si>
  <si>
    <t xml:space="preserve">Date </t>
  </si>
  <si>
    <t>Amount</t>
  </si>
  <si>
    <t>Gross Block Value</t>
  </si>
  <si>
    <t>Useful life</t>
  </si>
  <si>
    <t xml:space="preserve"> Computation of Rate of Depreciation</t>
  </si>
  <si>
    <t>Depreciation</t>
  </si>
  <si>
    <t>Written Down Value</t>
  </si>
  <si>
    <t xml:space="preserve"> Depreciation</t>
  </si>
  <si>
    <t>31.03.14</t>
  </si>
  <si>
    <t>31.03.13</t>
  </si>
  <si>
    <t>Addition</t>
  </si>
  <si>
    <t>Sale</t>
  </si>
  <si>
    <t xml:space="preserve">Estimated Life As per Of companies Act 2013 </t>
  </si>
  <si>
    <t xml:space="preserve">Life already Expired </t>
  </si>
  <si>
    <t xml:space="preserve">Balance life </t>
  </si>
  <si>
    <t xml:space="preserve"> Residual Value at 5%</t>
  </si>
  <si>
    <t>Balance 95%  (Depreciable Amount)</t>
  </si>
  <si>
    <t>Rate of Dep. for Balance Life</t>
  </si>
  <si>
    <t>Opening Depreciation</t>
  </si>
  <si>
    <t>Depreciable days</t>
  </si>
  <si>
    <t>To be Charge in B/s Retained earning</t>
  </si>
  <si>
    <t>Total Addition to Depreciation</t>
  </si>
  <si>
    <t>Depreciation on sold assets</t>
  </si>
  <si>
    <t>Closing depreciation</t>
  </si>
  <si>
    <t>Date</t>
  </si>
  <si>
    <t>Years</t>
  </si>
  <si>
    <t>Addition 2010-2011</t>
  </si>
  <si>
    <t>Addition 2011-2012( up to 13-02-2012)</t>
  </si>
  <si>
    <t>Schedule - Building</t>
  </si>
  <si>
    <t xml:space="preserve">              P a r t i c u l a r s</t>
  </si>
  <si>
    <t>Opening Value</t>
  </si>
  <si>
    <t>Dep.</t>
  </si>
  <si>
    <t xml:space="preserve">95% of </t>
  </si>
  <si>
    <t>B</t>
  </si>
  <si>
    <t>BUILDING</t>
  </si>
  <si>
    <t>Factory Building</t>
  </si>
  <si>
    <t>MAIN PLANT SHED A+B+C</t>
  </si>
  <si>
    <t>SHED - A</t>
  </si>
  <si>
    <t>SHED - B</t>
  </si>
  <si>
    <t>SHED - C ( WIP)</t>
  </si>
  <si>
    <t xml:space="preserve">SHED - C </t>
  </si>
  <si>
    <t>CANTEEN BUILDING</t>
  </si>
  <si>
    <t>BOUNDRY WALL</t>
  </si>
  <si>
    <t>SLIDER GATE</t>
  </si>
  <si>
    <t>TIME OFFICE AND SECURITY ROOM</t>
  </si>
  <si>
    <t>ROAD WORK</t>
  </si>
  <si>
    <t>SEPTIC TANK</t>
  </si>
  <si>
    <t>SOAK PIT ( 2 NOS)</t>
  </si>
  <si>
    <t>UG WATER TANK</t>
  </si>
  <si>
    <t>D.G.SHED</t>
  </si>
  <si>
    <t>LADIES TOILET</t>
  </si>
  <si>
    <t>H.T ROOM</t>
  </si>
  <si>
    <t>LEAN TO SHED STORE</t>
  </si>
  <si>
    <t>DROSS SHED</t>
  </si>
  <si>
    <t>LEAN TO SHED MAINTENANCE ROOM</t>
  </si>
  <si>
    <t>GENTS TOILET</t>
  </si>
  <si>
    <t>LEAN TO SHED SCRAP WASHING</t>
  </si>
  <si>
    <t>Shed for Cock furnaces</t>
  </si>
  <si>
    <t>OTHERS</t>
  </si>
  <si>
    <t>TEMP SHED</t>
  </si>
  <si>
    <t>SARAI WATER SHED</t>
  </si>
  <si>
    <t>BIN PARTIONS</t>
  </si>
  <si>
    <t>BOREWELL</t>
  </si>
  <si>
    <t>WATCH TOWER</t>
  </si>
  <si>
    <t>DAY TANK</t>
  </si>
  <si>
    <t>HSD TANK</t>
  </si>
  <si>
    <t>FO TANK</t>
  </si>
  <si>
    <t>WEIGHING BRIDGE</t>
  </si>
  <si>
    <t>COOLING TOWER</t>
  </si>
  <si>
    <t>PIT FURNACE</t>
  </si>
  <si>
    <t>CHIMNEY / APCM</t>
  </si>
  <si>
    <t>Bins in shed C</t>
  </si>
  <si>
    <t>Addition 2013-2014</t>
  </si>
  <si>
    <t>TIN SHED 3</t>
  </si>
  <si>
    <t>(A)</t>
  </si>
  <si>
    <t>Non Factory Building</t>
  </si>
  <si>
    <t>N</t>
  </si>
  <si>
    <t>Interios &amp; Exterior ED Toilet</t>
  </si>
  <si>
    <t>Interios &amp; Exterior of QC office, Traning room, Excise cum Dispatch office &amp; Plant office</t>
  </si>
  <si>
    <t>(B)</t>
  </si>
  <si>
    <t>(A+B)</t>
  </si>
  <si>
    <t>Schedule - Tubewell</t>
  </si>
  <si>
    <t xml:space="preserve">                              G    R    O    S    S            B    L    O    C    K</t>
  </si>
  <si>
    <t xml:space="preserve">                                             G  R  O  S  S                      D  E  P  R  E  C  I  A  T  I  O  N  </t>
  </si>
  <si>
    <t xml:space="preserve">            Net  Block</t>
  </si>
  <si>
    <t>No.</t>
  </si>
  <si>
    <t>Physical</t>
  </si>
  <si>
    <t>Transfer</t>
  </si>
  <si>
    <t xml:space="preserve"> Addition</t>
  </si>
  <si>
    <t xml:space="preserve">      A D D T I O N       T O      D E P R E C I A T I O N</t>
  </si>
  <si>
    <t xml:space="preserve">                                   S I N G L E   S H I F T</t>
  </si>
  <si>
    <t xml:space="preserve"> D O U B L E  S H I F T</t>
  </si>
  <si>
    <t xml:space="preserve">    T R I P L E   S H I F T</t>
  </si>
  <si>
    <t>on Transferred</t>
  </si>
  <si>
    <t>on sale/adj.</t>
  </si>
  <si>
    <t xml:space="preserve">Orginal </t>
  </si>
  <si>
    <t>Assets</t>
  </si>
  <si>
    <t>C</t>
  </si>
  <si>
    <t>TUBEWELL</t>
  </si>
  <si>
    <t xml:space="preserve"> </t>
  </si>
  <si>
    <t>Tubewell</t>
  </si>
  <si>
    <t>Grand Total</t>
  </si>
  <si>
    <t>No  Addition</t>
  </si>
  <si>
    <t>Schedule - Electric installation</t>
  </si>
  <si>
    <t>ELECTRICAL INSTALLATION</t>
  </si>
  <si>
    <t>Transformer at Hodal Plant</t>
  </si>
  <si>
    <t>Addition 2011-2012</t>
  </si>
  <si>
    <t>Transformer 1500KVA.</t>
  </si>
  <si>
    <t>Distributors board</t>
  </si>
  <si>
    <t xml:space="preserve"> Sub-Lighting, Handling mcc panel </t>
  </si>
  <si>
    <t xml:space="preserve"> Pcc panel No1</t>
  </si>
  <si>
    <t xml:space="preserve"> Pcc panel No2</t>
  </si>
  <si>
    <t xml:space="preserve"> Pcc panel No3</t>
  </si>
  <si>
    <t xml:space="preserve"> Pcc panel No4</t>
  </si>
  <si>
    <t>Capacitor panel</t>
  </si>
  <si>
    <t>Penal HT No 1</t>
  </si>
  <si>
    <t>Penal HT No 2</t>
  </si>
  <si>
    <t>Penal HT No 3</t>
  </si>
  <si>
    <t>Penal HT No 4</t>
  </si>
  <si>
    <t>Penal HT No 5</t>
  </si>
  <si>
    <t>Penal HT No 6</t>
  </si>
  <si>
    <t xml:space="preserve">VCB 800A 350 MVA, </t>
  </si>
  <si>
    <t xml:space="preserve">Street Light </t>
  </si>
  <si>
    <t>Addition 2012-2013</t>
  </si>
  <si>
    <t>Addition 2014-2015</t>
  </si>
  <si>
    <t>Distributed Board Lt panel</t>
  </si>
  <si>
    <t>HT FUSE LINE</t>
  </si>
  <si>
    <t>Schedule - Furniture &amp; Fixture</t>
  </si>
  <si>
    <t>Furniture / Fixture</t>
  </si>
  <si>
    <t>Washing Maching make LG.</t>
  </si>
  <si>
    <t xml:space="preserve">T-105, Delta office table clerk table </t>
  </si>
  <si>
    <t xml:space="preserve">TR-4 Ergona chair </t>
  </si>
  <si>
    <t>TR-4 Ergona chair W/o ARMS</t>
  </si>
  <si>
    <t xml:space="preserve">Steel Almirah </t>
  </si>
  <si>
    <t>Round table</t>
  </si>
  <si>
    <t>Chair</t>
  </si>
  <si>
    <t xml:space="preserve">Freeze </t>
  </si>
  <si>
    <t>Cooler Desert</t>
  </si>
  <si>
    <t>Table Chair &amp; Wheel for chair</t>
  </si>
  <si>
    <t>Office Chair &amp; Duplicate Key</t>
  </si>
  <si>
    <t>Window A.C. 1.5 Ton Make LG</t>
  </si>
  <si>
    <t xml:space="preserve">Voltage Stabilizer 4 KVA </t>
  </si>
  <si>
    <t>Almirah</t>
  </si>
  <si>
    <t>Reception table</t>
  </si>
  <si>
    <t>Meeting Room Table</t>
  </si>
  <si>
    <t>Discussion Room Table</t>
  </si>
  <si>
    <t>P/F Conference Table</t>
  </si>
  <si>
    <t>Pantry Counters 550 mm</t>
  </si>
  <si>
    <t>P/F 300 mm wide over head storage in Pantry</t>
  </si>
  <si>
    <t>Table as per Modular style 1500x600</t>
  </si>
  <si>
    <t>Table as per Modular style 1800*750</t>
  </si>
  <si>
    <t>Table as per Modular style 1200*600</t>
  </si>
  <si>
    <t>Table as per Modular style 2000*750</t>
  </si>
  <si>
    <t>3 Drawer modular Pedestal unit</t>
  </si>
  <si>
    <t xml:space="preserve">Side Unit Moudular </t>
  </si>
  <si>
    <t xml:space="preserve">Table for Chairman &amp; ED </t>
  </si>
  <si>
    <t>Side Unit for the above Table</t>
  </si>
  <si>
    <t>Back Storage for ED &amp; Chairman Cabin</t>
  </si>
  <si>
    <t>450 mm Deep x 2100 Ht. storage</t>
  </si>
  <si>
    <t>With Granite store Top</t>
  </si>
  <si>
    <t>Overhead storage 300mm deep</t>
  </si>
  <si>
    <t>Low Ht. Storage</t>
  </si>
  <si>
    <t>Addition 2011-2012 ( up to 31-03-2012)</t>
  </si>
  <si>
    <t>CHAIR WITH ARM MODEL OS-5( Number 18)</t>
  </si>
  <si>
    <t>Wooden Cabins</t>
  </si>
  <si>
    <t xml:space="preserve">Addition 2012-2013 </t>
  </si>
  <si>
    <t>Steel Almirah 4 Nos</t>
  </si>
  <si>
    <t>Side unit prelaminated board</t>
  </si>
  <si>
    <t>Conner unit for conference room 2 Nos</t>
  </si>
  <si>
    <t>Cabinet for QC (2400*750*400)</t>
  </si>
  <si>
    <t>Cabin</t>
  </si>
  <si>
    <t>Celling fans 18 Nos</t>
  </si>
  <si>
    <t>TABLE FOR WORK STATION WITH THREE DRAWERS</t>
  </si>
  <si>
    <t>CHAIR STEEL THREE SEATERS</t>
  </si>
  <si>
    <t>WOODEN CABIN &amp; GLASS FITTING</t>
  </si>
  <si>
    <t>Partition of plain glass &amp; laminated board</t>
  </si>
  <si>
    <t>Schedule - Computers</t>
  </si>
  <si>
    <t xml:space="preserve">UPS 800 VA </t>
  </si>
  <si>
    <t>Computer, UPS 800 VA</t>
  </si>
  <si>
    <t>N/W Switch 16 Port Gigabit</t>
  </si>
  <si>
    <t>N/W Switch 8 Port Gigabit</t>
  </si>
  <si>
    <t>Connector RJ 45</t>
  </si>
  <si>
    <t>Cable Cat 6 (305 M)</t>
  </si>
  <si>
    <t>Computer</t>
  </si>
  <si>
    <t xml:space="preserve">16.6 TFT Monitor </t>
  </si>
  <si>
    <t>Printer HP 1020</t>
  </si>
  <si>
    <t>Printer HP 1606</t>
  </si>
  <si>
    <t>Printer Laser Jet</t>
  </si>
  <si>
    <t>UPS 2 KVA OF SPECTRO MAX</t>
  </si>
  <si>
    <t>Computer system+UPS - 1 No</t>
  </si>
  <si>
    <t>LCD data Projecter VPL-Ex60-- 1 No</t>
  </si>
  <si>
    <t>CPU -- 1 No</t>
  </si>
  <si>
    <t>Computer system ---1 No</t>
  </si>
  <si>
    <t>Printer HP Laserjet P-1020</t>
  </si>
  <si>
    <t>LAPTOP COMPUTER</t>
  </si>
  <si>
    <t>Computer system (CPU Core, TFT Monitor , UPS 800 VA)</t>
  </si>
  <si>
    <t>PRINTER HP LASERJET P1020</t>
  </si>
  <si>
    <t>Software</t>
  </si>
  <si>
    <t>Addition 2015-2016</t>
  </si>
  <si>
    <t>Computer system (CPU Core, TFT Monitor , UPS 725 VA)</t>
  </si>
  <si>
    <t>Schedule - Office Equipments</t>
  </si>
  <si>
    <t>Window AC1.5 Ton Make LG along with steplizer</t>
  </si>
  <si>
    <t>TECHNET RADIO LINK WITH 4 ANTENA, CAT-6 CABLE</t>
  </si>
  <si>
    <t>GUYWIRE MAST</t>
  </si>
  <si>
    <t>PANASONIC ADVANCE HYBRID IP KEY TELE. SYSTEM (KX-TDA 100 D )</t>
  </si>
  <si>
    <t>TELEPHONE INSTRUMENT</t>
  </si>
  <si>
    <t>HDX 6000 VIEW CODEC EAGLE EYE HD</t>
  </si>
  <si>
    <t>50" HD PLASMA TV</t>
  </si>
  <si>
    <t xml:space="preserve">Stabilizer 4 KVA Voltage </t>
  </si>
  <si>
    <t>Window A.C. 1.5 Ton</t>
  </si>
  <si>
    <t>2.0 TR Highwall Spilt A.C.(A.C.Instal Charges)</t>
  </si>
  <si>
    <t>5.5 TR Dultable Split A.C.(A.C.Instal Charges)</t>
  </si>
  <si>
    <t>1.5 TR Highwall Split A.C.(A.C.Instal Charges)</t>
  </si>
  <si>
    <t>1.0 TR Highwall Spilt A.C.(A.C.Instal Charges)</t>
  </si>
  <si>
    <t>Camera</t>
  </si>
  <si>
    <t>Projector</t>
  </si>
  <si>
    <t>Water coller</t>
  </si>
  <si>
    <t>Projector  LCD</t>
  </si>
  <si>
    <t>Cemera 1/3" CCD</t>
  </si>
  <si>
    <t>Panaboard</t>
  </si>
  <si>
    <t>DRV-32 Chabbel set</t>
  </si>
  <si>
    <t>Table with 3 Draweers</t>
  </si>
  <si>
    <t>File cabinet</t>
  </si>
  <si>
    <t>CAMERA</t>
  </si>
  <si>
    <t>RO SYSTEM CAPACITY 250 LPH</t>
  </si>
  <si>
    <t>RO SYSTEM CAPACITY 75 LPH</t>
  </si>
  <si>
    <t>POWER SUPPLY 16CH FOR CCD CAMERA</t>
  </si>
  <si>
    <t>POWER SUPPLY FOR CCD CAMERA</t>
  </si>
  <si>
    <t>POWER ADAPTOR FOR CAMERA (2 AMP)</t>
  </si>
  <si>
    <t>POWER SUPPLY OF CCTV 7AMP/12V</t>
  </si>
  <si>
    <t>CAMERA CCTV NIGHT VISION</t>
  </si>
  <si>
    <t>STAND FOR CAMERA</t>
  </si>
  <si>
    <t>ROTATING MOTOR FOR CCTV CAMERA</t>
  </si>
  <si>
    <t>Schedule - Plant &amp; Machinery</t>
  </si>
  <si>
    <t>PLANT &amp; MACHINERIES</t>
  </si>
  <si>
    <t>Genset 125 KVA</t>
  </si>
  <si>
    <t>Alum</t>
  </si>
  <si>
    <t>Automatic Mobile Flux Feeder</t>
  </si>
  <si>
    <t xml:space="preserve"> Alum. Melting Furnace with Bric lining</t>
  </si>
  <si>
    <t>Cock fired curicbale furnaces with blowers 150 kg (8 Nos)</t>
  </si>
  <si>
    <t>Liftall crane 12 ton capicity</t>
  </si>
  <si>
    <t>Forklift no 3</t>
  </si>
  <si>
    <t>Spectormax X Spectrometer type LMXM5M with accessories</t>
  </si>
  <si>
    <t>MICROSCOPE DEWINTER M.NO-(DMI VICTORY)</t>
  </si>
  <si>
    <t>TCT Circular Saw cutting machine</t>
  </si>
  <si>
    <t>Universal Testing M/c</t>
  </si>
  <si>
    <t>Steel storage tank fabricated for F.Oil</t>
  </si>
  <si>
    <t>Steel storage tank fabricated for Diesal</t>
  </si>
  <si>
    <t>380 Kva Silent DG set 1st</t>
  </si>
  <si>
    <t>380 Kva Silent DG set 2nd</t>
  </si>
  <si>
    <t>APCS No 1 with Effluent treatment plant</t>
  </si>
  <si>
    <t>APCM-II</t>
  </si>
  <si>
    <t>Steel chimney fabricated no 1</t>
  </si>
  <si>
    <t>Steel chimney fabricated no 2</t>
  </si>
  <si>
    <t>Cooling tower No 1</t>
  </si>
  <si>
    <t>Cooling tower No 2</t>
  </si>
  <si>
    <t>Electric power screw compresser with vertical air receiver E 22-7.5 No 2</t>
  </si>
  <si>
    <t xml:space="preserve">Weighing Bridge  60 Mt capicity along with dead weight batta </t>
  </si>
  <si>
    <t>Electronic Weighing machine 6 Kg capicity</t>
  </si>
  <si>
    <t>Electronic weighing machine 150 Kgs</t>
  </si>
  <si>
    <t>Weighing Machine 3 Mt capicity</t>
  </si>
  <si>
    <t>Weighing Machine 1 Mt capicity</t>
  </si>
  <si>
    <t>Welding set M/c 3 Nos</t>
  </si>
  <si>
    <t>Heavy oil-fired melting furnace with regenerative burners capacity 12 MT No 2</t>
  </si>
  <si>
    <t>Heavy oil-fired 10 MT Melting cum holding furnace with normal burners No 2</t>
  </si>
  <si>
    <t>1 Sets of chain conveyor type ingots casting system no 1</t>
  </si>
  <si>
    <t>1 Sets of chain conveyor type ingots casting system no 2</t>
  </si>
  <si>
    <t>Fire safety instruments</t>
  </si>
  <si>
    <t>Plateform Trolley</t>
  </si>
  <si>
    <t>Day Tanks Structure with Overhead Shed Structure for Rain Protection</t>
  </si>
  <si>
    <t>Hopper</t>
  </si>
  <si>
    <t xml:space="preserve">Molten Metal Transfer Laddle </t>
  </si>
  <si>
    <t>Charging Bucket</t>
  </si>
  <si>
    <t>Duct Support Structure for Skelner Furnace</t>
  </si>
  <si>
    <t>Watch Tower (As per Old design)</t>
  </si>
  <si>
    <t>Watch Tower (As per New design)</t>
  </si>
  <si>
    <t>Trench Cover near Caster-1, Caster-3, D.G. &amp; L.T. Room</t>
  </si>
  <si>
    <t>Overhead Pipe Line bridge for F.O. &amp; Diesel return overflow line</t>
  </si>
  <si>
    <t>Overhead Pipe Line bridge for water in Canteen Area</t>
  </si>
  <si>
    <t>M.S. Coloumn for F.O. &amp; Diesel Tank area fencing</t>
  </si>
  <si>
    <t>Weighing Bridge 60MT Avery - M.S. work with Main Inspection Hole Cover</t>
  </si>
  <si>
    <t>Foundation Bolts with template alignment  for  2  nos.  Chimneys</t>
  </si>
  <si>
    <t xml:space="preserve">Walkway Plateform for Caster - I, II </t>
  </si>
  <si>
    <t>Coloumn for 10MT HB furnace for Cable tray</t>
  </si>
  <si>
    <t>Copper Storage Room</t>
  </si>
  <si>
    <t>Charging Table</t>
  </si>
  <si>
    <t>Day tank</t>
  </si>
  <si>
    <t>Rod Feeder Double Stand Machine</t>
  </si>
  <si>
    <t>VIBRATING FEEDER FOR SCRAP PROCESSING ( ECS LINE )</t>
  </si>
  <si>
    <t>PERMANENT MAGNETIC DRUM SEPARATOR (FOR SCRAP PROCESSING )</t>
  </si>
  <si>
    <t xml:space="preserve">VIBRATORY SCREEN </t>
  </si>
  <si>
    <t>FABRICATED STRUCTURE FOR ECS LINE</t>
  </si>
  <si>
    <t>VIBRATING SCREEN (TRIPLE DECK)</t>
  </si>
  <si>
    <t>NIBBLER HYDRAULIC M/C</t>
  </si>
  <si>
    <t>TRIPLE DECK VIBRO SCREEN ( 1200MM X 450 MM) 50/20/12</t>
  </si>
  <si>
    <t>PERMANENT MAGNETIC DRUM ( FOR DROSS PROCESSING ) WITH VIBRO FEEDER WITH HOPPER</t>
  </si>
  <si>
    <t>VIBRATING SCREEN (DOUBLE DECK)</t>
  </si>
  <si>
    <t>Ball Mill</t>
  </si>
  <si>
    <t>VIBRATING SCREEN</t>
  </si>
  <si>
    <t>Alum alloy ingos casting M/c (Caster no 3)</t>
  </si>
  <si>
    <t>Fully Automatic Continous Bailing press</t>
  </si>
  <si>
    <t>Fan pedestal &amp; fan wall mounted</t>
  </si>
  <si>
    <t>S-Type inclined  Metalic belt Conveyor</t>
  </si>
  <si>
    <t>Jib crane 2T with hoist, panel &amp; hook</t>
  </si>
  <si>
    <t>Ball mill drum</t>
  </si>
  <si>
    <t>Pluverizer m/c+Rotory  sieve</t>
  </si>
  <si>
    <t>Conveyor flat belt slider</t>
  </si>
  <si>
    <t>Ball mill MS Fabricate</t>
  </si>
  <si>
    <t>Magnatic Drum</t>
  </si>
  <si>
    <t>S-Type inclined  Metalic belt Conveyor(Devcon Systems &amp; Projects (P) Ltd.)</t>
  </si>
  <si>
    <t>UPS 25.0 KVA ONLINE</t>
  </si>
  <si>
    <t>SEWAGE TREATMENT PLANT</t>
  </si>
  <si>
    <t>LAUNDER FOR FURNANCE</t>
  </si>
  <si>
    <t xml:space="preserve"> DROSS RECYCLE SYSTEM,VIBRATING FEEDING MACHINE,COOLING &amp; SREENING SYSTEM</t>
  </si>
  <si>
    <t>Hardness Tester</t>
  </si>
  <si>
    <t>Lathe Machine Type 235/2 Sr.N.106</t>
  </si>
  <si>
    <t xml:space="preserve">Air Compressor E22-8.5 std Version ELGI Make </t>
  </si>
  <si>
    <t>Schedule 3</t>
  </si>
  <si>
    <t>G R O S S  B L O C K</t>
  </si>
  <si>
    <t xml:space="preserve"> D E P R E C I A T I O N</t>
  </si>
  <si>
    <t>Net  Block</t>
  </si>
  <si>
    <t>Particular</t>
  </si>
  <si>
    <t>As on</t>
  </si>
  <si>
    <t>As at</t>
  </si>
  <si>
    <t>Upto</t>
  </si>
  <si>
    <t>For the Year</t>
  </si>
  <si>
    <t>To be charged from</t>
  </si>
  <si>
    <t>Transfer from</t>
  </si>
  <si>
    <t>Transfer to</t>
  </si>
  <si>
    <t>Tangible Fixed Asset</t>
  </si>
  <si>
    <t xml:space="preserve"> retained earning</t>
  </si>
  <si>
    <t>Land Mundkati</t>
  </si>
  <si>
    <t>Land Hodal</t>
  </si>
  <si>
    <t>Building -Factory</t>
  </si>
  <si>
    <t>Non Factory building</t>
  </si>
  <si>
    <t>Electric Installation</t>
  </si>
  <si>
    <t>Plant &amp; Machinery</t>
  </si>
  <si>
    <t>Vechile</t>
  </si>
  <si>
    <t>Furniture &amp; Fixture</t>
  </si>
  <si>
    <t>Office Equipment</t>
  </si>
  <si>
    <t xml:space="preserve">Capital Work-in Progress </t>
  </si>
  <si>
    <t>Capital Work-in Progress Building</t>
  </si>
  <si>
    <t>Capital Work-in Progress Computer</t>
  </si>
  <si>
    <t>Capital Work-in Progress Plant &amp; Machinery</t>
  </si>
  <si>
    <t>Capital Work-in Progress Furniture &amp; Fixture</t>
  </si>
  <si>
    <t>Intangible Fixed Asset</t>
  </si>
  <si>
    <t>Addition 2016-17</t>
  </si>
  <si>
    <t xml:space="preserve">Air Conditionar Window 1.5 Ton </t>
  </si>
  <si>
    <t xml:space="preserve">DVR-32 Channel </t>
  </si>
  <si>
    <t>Blower High Pressure 5600CM</t>
  </si>
  <si>
    <t>Porosity Testing M/C Gasket</t>
  </si>
  <si>
    <t>Trollies - No. of PCS -25</t>
  </si>
  <si>
    <t>Addition 2016-2017</t>
  </si>
  <si>
    <t xml:space="preserve">Scanner of Panaboard UB5335 </t>
  </si>
  <si>
    <t>Addition 2017-18</t>
  </si>
  <si>
    <t>TABLE SS WITH FOLDING STOOL</t>
  </si>
  <si>
    <t xml:space="preserve">Laptop Computer </t>
  </si>
  <si>
    <t>PRINTER HP LASERJET-1136 MCF</t>
  </si>
  <si>
    <t>AIR CONDITIONER 2T SPLIT TYPE</t>
  </si>
  <si>
    <t xml:space="preserve">Stablizer 05KVA 3Steps </t>
  </si>
  <si>
    <t xml:space="preserve">Fire Hydrant System </t>
  </si>
  <si>
    <t>HYDRAULIC SHEARING MACHINE (ALLEGATER)</t>
  </si>
  <si>
    <t>GRASS CUTTING M/C MOTORIZED 16"</t>
  </si>
  <si>
    <t>DATE</t>
  </si>
  <si>
    <t>AMOUNT</t>
  </si>
  <si>
    <t>Addition 2018-19</t>
  </si>
  <si>
    <t>Steel Rack 4 Nos</t>
  </si>
  <si>
    <t>Transfer (Received)</t>
  </si>
  <si>
    <t>Transfer (Sent)</t>
  </si>
  <si>
    <t>Fire Alarm System</t>
  </si>
  <si>
    <t xml:space="preserve">  -Standalone Fire Suppression system Map 5Kg SP Red 1 Nos</t>
  </si>
  <si>
    <t xml:space="preserve">  -Fire Ext Metal SPM Tec-4kg MS SP Red    2 Nos</t>
  </si>
  <si>
    <t xml:space="preserve">  -Standalone Fire Suppression system Map 5Kg SP Red  1 Nos</t>
  </si>
  <si>
    <t xml:space="preserve">  -Smoke Detectore Model-SD Wireless  15 Nos</t>
  </si>
  <si>
    <t xml:space="preserve">  -Hooter For Fire Alaram 4 Nos.</t>
  </si>
  <si>
    <t>ERP V 8.0 (License Cost)</t>
  </si>
  <si>
    <t>Furniture &amp; Fixture As per BOQ</t>
  </si>
  <si>
    <t xml:space="preserve">Transfer/ Received from </t>
  </si>
  <si>
    <t>Addition 2019-20</t>
  </si>
  <si>
    <t>WDV as on   31-3-2021</t>
  </si>
  <si>
    <t xml:space="preserve">Transfer to </t>
  </si>
  <si>
    <t>Addition 2020-21</t>
  </si>
  <si>
    <t xml:space="preserve">Sl. No.:20-21/FBD/03/1710.2020 TRANSFER FROM HODAL UNIT </t>
  </si>
  <si>
    <t xml:space="preserve">Sl. No.:20-21/FBD/04/2410.2020 TRANSFER FROM HODAL UNIT </t>
  </si>
  <si>
    <t>Forklift no 2 with fork extension with draop drum box</t>
  </si>
  <si>
    <t>PRINTER HP MODEL NO.M202dw SR.NO.-CNKNN8W1T4 (PPC Office) 1 Nos</t>
  </si>
  <si>
    <t>PRINTER HP MODEL NO.M1005 SR.NO.-VNC4L51886  (Main Office) 1 Nos.</t>
  </si>
  <si>
    <t>Maruti OMNI HR38R 7030 (Ambulance)</t>
  </si>
  <si>
    <t>Location</t>
  </si>
  <si>
    <t>Shed C</t>
  </si>
  <si>
    <t>Bailing Press No.-1</t>
  </si>
  <si>
    <t>S-Type Metalic Conveyor-I (ECS-1)</t>
  </si>
  <si>
    <t xml:space="preserve">Permanent Magnetic Stirrer </t>
  </si>
  <si>
    <t>(Furnace HA &amp; HB Middle between both Furnance)</t>
  </si>
  <si>
    <t>Shed A</t>
  </si>
  <si>
    <t>Dispetch Area</t>
  </si>
  <si>
    <t>Shed B</t>
  </si>
  <si>
    <t>Kuthali Area oppsite Canteen</t>
  </si>
  <si>
    <t>New DG Room Set</t>
  </si>
  <si>
    <t>Maint. Shed</t>
  </si>
  <si>
    <t>Forklift no 1 (3 Ton)</t>
  </si>
  <si>
    <t>QC Deptt.</t>
  </si>
  <si>
    <t>Polishing Machine 1</t>
  </si>
  <si>
    <t>Old QC Room</t>
  </si>
  <si>
    <t>POROSITY TESTING M/C GASTEK-700 (HYDROGEN GAS) (Vaccuam M/c)</t>
  </si>
  <si>
    <t>Near Gents Toilet East</t>
  </si>
  <si>
    <t>Near Gents Toiesalet East</t>
  </si>
  <si>
    <t>DG Room</t>
  </si>
  <si>
    <t>Near Cooling Tower</t>
  </si>
  <si>
    <t>Near Dross Area</t>
  </si>
  <si>
    <t>Near APCM Opp. Gents Toilet)</t>
  </si>
  <si>
    <t>Near HR Office</t>
  </si>
  <si>
    <t>Alloys Shed A</t>
  </si>
  <si>
    <t>PCC Shed A</t>
  </si>
  <si>
    <t>Old Damage in Canteen</t>
  </si>
  <si>
    <t>Welding set 2 PH  1 St</t>
  </si>
  <si>
    <t>MA Shed A</t>
  </si>
  <si>
    <t>MB Shed A</t>
  </si>
  <si>
    <t>Near Fire Hydreants (East North Corner of Placed)</t>
  </si>
  <si>
    <t>Drop Down Dump Box (28 Nos.)</t>
  </si>
  <si>
    <t>Dross Section</t>
  </si>
  <si>
    <t>Dross Trolley (4 Nos.)</t>
  </si>
  <si>
    <t>Launders for Saw Moulds (3 Nos.)</t>
  </si>
  <si>
    <t>Sorted Scrap  Bins (Roura) 12 Nos.</t>
  </si>
  <si>
    <t>Scrap Yard B</t>
  </si>
  <si>
    <t>DG Room Area Corner</t>
  </si>
  <si>
    <t>Near Dispetch Area</t>
  </si>
  <si>
    <t>New HR Deptt.</t>
  </si>
  <si>
    <t>Near Chimany No.1</t>
  </si>
  <si>
    <t xml:space="preserve">Hand pick table no.2, 3 &amp; 4 </t>
  </si>
  <si>
    <t xml:space="preserve">Mobile spectro max (Movable) S No.4K0065 instrumrnts No.112355 </t>
  </si>
  <si>
    <t>QC Room</t>
  </si>
  <si>
    <t>Pipe line work (Fire Inside Factory Wall)</t>
  </si>
  <si>
    <t>Dross Area</t>
  </si>
  <si>
    <t>VIBRATING SCREEN (TRIPLE DECK) No.6</t>
  </si>
  <si>
    <t>VIBRATING SCREEN (TRIPLE DECK) No.2</t>
  </si>
  <si>
    <t>TRIPLE DECK VIBRO SCREEN ( 1200MM X 450 MM) 8/4/2 No.1</t>
  </si>
  <si>
    <t>CONVEYOR WITH VIBRATOR SCREEN TRIPLE DESK No.3</t>
  </si>
  <si>
    <t>CONVEYOR WITH VIBRATOR SCREEN TRIPLE DESK  No.4</t>
  </si>
  <si>
    <t>Shed B Yard</t>
  </si>
  <si>
    <t>ROTORY FURNACE 5 TON &amp; 3 TON  -2 Nos (Not in use)</t>
  </si>
  <si>
    <t>Hand pick Conveyer No.5 (Attached with Conveyer No.6)</t>
  </si>
  <si>
    <t>Hand pick Conveyer No.6</t>
  </si>
  <si>
    <t>Hand pick Conveyer N o. 7</t>
  </si>
  <si>
    <t>Hand pick Conveyer No.2</t>
  </si>
  <si>
    <t>with Conveyer</t>
  </si>
  <si>
    <t xml:space="preserve"> Shed B</t>
  </si>
  <si>
    <t>Vibrating screen No.1</t>
  </si>
  <si>
    <t>Dross area</t>
  </si>
  <si>
    <t>Hydraulic shearing M/c (Aligater)</t>
  </si>
  <si>
    <t>Yard Near Store</t>
  </si>
  <si>
    <t>Vibrating screen (Triple deck) No.2</t>
  </si>
  <si>
    <t>Maint Office</t>
  </si>
  <si>
    <t>Near Ladies Toilets</t>
  </si>
  <si>
    <t>Molten Metal Tansfer Ladle oz</t>
  </si>
  <si>
    <t>Despetch Deptt.</t>
  </si>
  <si>
    <t>Garden of Plant</t>
  </si>
  <si>
    <t>Garden Main Gate</t>
  </si>
  <si>
    <t xml:space="preserve"> Shed A</t>
  </si>
  <si>
    <t>Duct Support Structure for Rotary Furnace RB Furnance</t>
  </si>
  <si>
    <t>Spectormeter spectomax CCD direct reading with accesssories (LAB MAX CCD LMX3 117424102)</t>
  </si>
  <si>
    <t>Not usable</t>
  </si>
  <si>
    <t xml:space="preserve">Welding set 2 PH </t>
  </si>
  <si>
    <t>10T Furnace Filter Box Holding Furnance (HA,HB,MA &amp; MB)</t>
  </si>
  <si>
    <t>Near Furnace</t>
  </si>
  <si>
    <t>BAILING M/C (TRIPLE COMPRESSION)</t>
  </si>
  <si>
    <t xml:space="preserve">FORKLIFT CAP 3 TON </t>
  </si>
  <si>
    <t>Floor Area</t>
  </si>
  <si>
    <t>MELTING ROTARY FURNANCE 3 MT</t>
  </si>
  <si>
    <t>i) Furnace A 5 Ton (From Faridabad Unit)</t>
  </si>
  <si>
    <t>FORK LIFT CAP-3 TON (FORK LIFT NO.11 MODAL NO.DVX30FS36HV MFG DT.17.12.2012) (From FBD Unit)</t>
  </si>
  <si>
    <t>FORK LIFT CAP-3 TON (FORK LIFT NO.12 MODAL NO.DVX30FS36HV MFG  2013) (From FBD Unit)</t>
  </si>
  <si>
    <t>SPECTRO ANALITICAL WITH ONLINE UPS 3KVA MAKE BY AMTEK INSTRUMENTS (From Faridabad Unit) MAX LMXM5M</t>
  </si>
  <si>
    <t>TRACTOR MODEL-ARJUN 605 (From Faridabad Unit)</t>
  </si>
  <si>
    <t>Sow Mould Bins 2 nos</t>
  </si>
  <si>
    <t>Near Caster</t>
  </si>
  <si>
    <t>Regenrative burners (HA,HB,MA &amp; MB)</t>
  </si>
  <si>
    <t>Eddy Current Separator (ECS)</t>
  </si>
  <si>
    <t>GRAND TOTAL</t>
  </si>
  <si>
    <t>Penal Room</t>
  </si>
  <si>
    <t>Near Maint Area</t>
  </si>
  <si>
    <t>Remarks</t>
  </si>
  <si>
    <t xml:space="preserve">Sale Discard </t>
  </si>
  <si>
    <t>on sold /Adj. assets</t>
  </si>
  <si>
    <t>Discard for Sale</t>
  </si>
  <si>
    <t>Depreciation on Discard /sold assets</t>
  </si>
  <si>
    <t xml:space="preserve"> TOTAL</t>
  </si>
  <si>
    <t>Sale for Discard Note</t>
  </si>
  <si>
    <t>Door Frame Metal Detector (6 Zone) with Installation Charges</t>
  </si>
  <si>
    <t>Depriciation Transfer From</t>
  </si>
  <si>
    <t>Fixed Assets as on 31.03.2022</t>
  </si>
  <si>
    <t>WDV as on   1-4-2021</t>
  </si>
  <si>
    <t>Closing Value as on 31/3/2022</t>
  </si>
  <si>
    <t>Opening value as on 1/4/2021</t>
  </si>
  <si>
    <t>WDV as on 1-4-2021</t>
  </si>
  <si>
    <t>Addition 2021-22</t>
  </si>
  <si>
    <t>Portable Contamination Monitor Battry Opretor</t>
  </si>
  <si>
    <t xml:space="preserve">Depreciation Transfer to </t>
  </si>
  <si>
    <t>Cooler Big 1 Nos.and Cooler Small 1 Nos.(=6000+3500)</t>
  </si>
  <si>
    <t>Cooler Big 1 Nos.(=5700)</t>
  </si>
  <si>
    <t>Check ( as per detail)</t>
  </si>
  <si>
    <t>Diff</t>
  </si>
  <si>
    <t>O/B</t>
  </si>
  <si>
    <t>Up to</t>
  </si>
  <si>
    <t>WDV as on   28-2-2022</t>
  </si>
  <si>
    <t>Closing Value as on 28/2/2022</t>
  </si>
  <si>
    <t>DSN 
Solution</t>
  </si>
  <si>
    <t>WDV as on   31-3-2022</t>
  </si>
  <si>
    <r>
      <t xml:space="preserve">Dell Desktop Optipled 3080 MT(I3-4GB-1TB-DOS/3GB/1TB/No odd/Dos/3Yrs send from </t>
    </r>
    <r>
      <rPr>
        <b/>
        <sz val="10"/>
        <rFont val="Cambria"/>
        <family val="1"/>
        <scheme val="major"/>
      </rPr>
      <t>FBD to Hodal ) 02 Nos
(Note:  Challan no. GP21-22/1/182)</t>
    </r>
  </si>
  <si>
    <r>
      <t xml:space="preserve">Dell Desktop Optipled 3080 MT(I3-4GB-1TB-DOS/3GB/1TB/No odd/Dos/3Yrs send from </t>
    </r>
    <r>
      <rPr>
        <b/>
        <sz val="10"/>
        <rFont val="Cambria"/>
        <family val="1"/>
        <scheme val="major"/>
      </rPr>
      <t xml:space="preserve">FBD to Hodal ) 01 Nos
(Note:  Challan no. GP21-22/1/170 ) </t>
    </r>
  </si>
  <si>
    <t>Monitor TFT 18.5"  (02 Nos Transfer from Faridabad to Hodal Challan no. GP21-22/1/209 )</t>
  </si>
  <si>
    <t>Netcom</t>
  </si>
  <si>
    <r>
      <t xml:space="preserve">Dell Desktop Optipled 3080 MT(I3-4GB-1TB-DOS/3GB/1TB/No odd/Dos/3Yrs send from </t>
    </r>
    <r>
      <rPr>
        <b/>
        <sz val="10"/>
        <rFont val="Cambria"/>
        <family val="1"/>
        <scheme val="major"/>
      </rPr>
      <t xml:space="preserve">FBD to Hodal ) 01 Nos
(Note:  Challan no. GP21-22/1/18 8) </t>
    </r>
  </si>
  <si>
    <t>Previous Year (PPE)</t>
  </si>
  <si>
    <t>Previous Year (WIP)</t>
  </si>
  <si>
    <t>WDV as on 28-2-2022</t>
  </si>
  <si>
    <t xml:space="preserve">PLANTS &amp; MACHINERY </t>
  </si>
  <si>
    <t>OFFICE EQUIP</t>
  </si>
  <si>
    <t>Asset Class</t>
  </si>
  <si>
    <t>COMPUTER</t>
  </si>
  <si>
    <r>
      <t xml:space="preserve">Dell Desktop Optipled 3080 MT(I3-4GB-1TB-DOS/3GB/1TB/No odd/Dos/3Yrs send from </t>
    </r>
    <r>
      <rPr>
        <b/>
        <sz val="10"/>
        <rFont val="Arial"/>
        <family val="2"/>
      </rPr>
      <t xml:space="preserve">FBD to Hodal ) 01 Nos
(Note:  Challan no. GP21-22/1/170 ) </t>
    </r>
  </si>
  <si>
    <r>
      <t xml:space="preserve">Dell Desktop Optipled 3080 MT(I3-4GB-1TB-DOS/3GB/1TB/No odd/Dos/3Yrs send from </t>
    </r>
    <r>
      <rPr>
        <b/>
        <sz val="10"/>
        <rFont val="Arial"/>
        <family val="2"/>
      </rPr>
      <t>FBD to Hodal ) 02 Nos
(Note:  Challan no. GP21-22/1/182)</t>
    </r>
  </si>
  <si>
    <r>
      <t xml:space="preserve">Dell Desktop Optipled 3080 MT(I3-4GB-1TB-DOS/3GB/1TB/No odd/Dos/3Yrs send from </t>
    </r>
    <r>
      <rPr>
        <b/>
        <sz val="10"/>
        <rFont val="Arial"/>
        <family val="2"/>
      </rPr>
      <t xml:space="preserve">FBD to Hodal ) 01 Nos
(Note:  Challan no. GP21-22/1/18 8) </t>
    </r>
  </si>
  <si>
    <t>Round off Date</t>
  </si>
  <si>
    <t>S. No.</t>
  </si>
  <si>
    <t>Row Labels</t>
  </si>
  <si>
    <t>Sum of Closing Value as on 28/2/2022</t>
  </si>
  <si>
    <t>Sum of WDV as on 28-2-2022</t>
  </si>
  <si>
    <t>Vehicle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</si>
  <si>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</si>
  <si>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</si>
  <si>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</si>
  <si>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</si>
  <si>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</si>
  <si>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</si>
  <si>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</si>
  <si>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</si>
  <si>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</si>
  <si>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</si>
  <si>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</si>
  <si>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</si>
  <si>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</si>
  <si>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</si>
  <si>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</si>
  <si>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</si>
  <si>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</si>
  <si>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</si>
  <si>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</si>
  <si>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</si>
  <si>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</si>
  <si>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</si>
  <si>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</si>
  <si>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</si>
  <si>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</si>
  <si>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</si>
  <si>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</si>
  <si>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</si>
  <si>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</si>
  <si>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</si>
  <si>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</si>
  <si>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</si>
  <si>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</si>
  <si>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</si>
  <si>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</si>
  <si>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</si>
  <si>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</si>
  <si>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</si>
  <si>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</si>
  <si>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</si>
  <si>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</si>
  <si>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</si>
  <si>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</si>
  <si>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</si>
  <si>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</si>
  <si>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</si>
  <si>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</si>
  <si>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</si>
  <si>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</si>
  <si>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</si>
  <si>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</si>
  <si>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</si>
  <si>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</si>
  <si>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</si>
  <si>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</si>
  <si>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</si>
  <si>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</si>
  <si>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</si>
  <si>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</si>
  <si>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</si>
  <si>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</si>
  <si>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</si>
  <si>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</si>
  <si>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</si>
  <si>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</si>
  <si>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</si>
  <si>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</si>
  <si>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</si>
  <si>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</si>
  <si>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</si>
  <si>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</si>
  <si>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</si>
  <si>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</si>
  <si>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</si>
  <si>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</si>
  <si>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</si>
  <si>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</si>
  <si>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</si>
  <si>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</si>
  <si>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</si>
  <si>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</si>
  <si>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</si>
  <si>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</si>
  <si>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</si>
  <si>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</si>
  <si>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</si>
  <si>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</si>
  <si>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</si>
  <si>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</si>
  <si>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</si>
  <si>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</si>
  <si>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</si>
  <si>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</si>
  <si>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</si>
  <si>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</si>
  <si>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</si>
  <si>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</si>
  <si>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</si>
  <si>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</si>
  <si>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</si>
  <si>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</si>
  <si>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</si>
  <si>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</si>
  <si>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</si>
  <si>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</si>
  <si>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</si>
  <si>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</si>
  <si>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</si>
  <si>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</si>
  <si>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</si>
  <si>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</si>
  <si>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</si>
  <si>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</si>
  <si>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</si>
  <si>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</si>
  <si>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</si>
  <si>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</si>
  <si>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</si>
  <si>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</si>
  <si>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</si>
  <si>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</si>
  <si>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</si>
  <si>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</si>
  <si>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</si>
  <si>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</si>
  <si>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</si>
  <si>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</si>
  <si>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</si>
  <si>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</si>
  <si>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</si>
  <si>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</si>
  <si>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</si>
  <si>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</si>
  <si>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</si>
  <si>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</si>
  <si>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</si>
  <si>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</si>
  <si>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</si>
  <si>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</si>
  <si>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</si>
  <si>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</si>
  <si>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</si>
  <si>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</si>
  <si>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</si>
  <si>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</si>
  <si>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</si>
  <si>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</si>
  <si>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</si>
  <si>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</si>
  <si>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</si>
  <si>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</si>
  <si>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</si>
  <si>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</si>
  <si>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</si>
  <si>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</si>
  <si>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</si>
  <si>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</si>
  <si>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</si>
  <si>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</si>
  <si>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</si>
  <si>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</si>
  <si>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</si>
  <si>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</si>
  <si>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</si>
  <si>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</si>
  <si>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</si>
  <si>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</si>
  <si>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</si>
  <si>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</si>
  <si>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</si>
  <si>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</si>
  <si>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</si>
  <si>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</si>
  <si>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</si>
  <si>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</si>
  <si>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</si>
  <si>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</si>
  <si>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</si>
  <si>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</si>
  <si>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</si>
  <si>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</si>
  <si>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</si>
  <si>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</si>
  <si>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</si>
  <si>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</si>
  <si>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</si>
  <si>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</si>
  <si>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</si>
  <si>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</si>
  <si>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</si>
  <si>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</si>
  <si>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</si>
  <si>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</si>
  <si>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</si>
  <si>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</si>
  <si>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</si>
  <si>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</si>
  <si>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</si>
  <si>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</si>
  <si>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</si>
  <si>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</si>
  <si>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</si>
  <si>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</si>
  <si>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</si>
  <si>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</si>
  <si>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</si>
  <si>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</si>
  <si>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</si>
  <si>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</si>
  <si>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</si>
  <si>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</si>
  <si>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</si>
  <si>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</si>
  <si>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</si>
  <si>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</si>
  <si>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</si>
  <si>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</si>
  <si>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</si>
  <si>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</si>
  <si>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</si>
  <si>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</si>
  <si>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</si>
  <si>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</si>
  <si>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</si>
  <si>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</si>
  <si>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</si>
  <si>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</si>
  <si>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</si>
  <si>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</si>
  <si>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</si>
  <si>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</si>
  <si>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</si>
  <si>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</si>
  <si>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</si>
  <si>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</si>
  <si>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</si>
  <si>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</si>
  <si>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</si>
  <si>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</si>
  <si>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</si>
  <si>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</si>
  <si>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</si>
  <si>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</si>
  <si>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</si>
  <si>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</si>
  <si>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</si>
  <si>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</si>
  <si>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</si>
  <si>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</si>
  <si>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</si>
  <si>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</si>
  <si>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</si>
  <si>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</si>
  <si>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</si>
  <si>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</si>
  <si>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</si>
  <si>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</si>
  <si>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</si>
  <si>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</si>
  <si>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</si>
  <si>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</si>
  <si>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</si>
  <si>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</si>
  <si>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</si>
  <si>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</si>
  <si>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</si>
  <si>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</si>
  <si>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</si>
  <si>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</si>
  <si>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</si>
  <si>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</si>
  <si>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</si>
  <si>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</si>
  <si>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</si>
  <si>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</si>
  <si>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</si>
  <si>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</si>
  <si>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</si>
  <si>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</si>
  <si>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</si>
  <si>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</si>
  <si>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</si>
  <si>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</si>
  <si>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</si>
  <si>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</si>
  <si>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</si>
  <si>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</si>
  <si>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</si>
  <si>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</si>
  <si>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</si>
  <si>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</si>
  <si>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</si>
  <si>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</si>
  <si>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</si>
  <si>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</si>
  <si>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</si>
  <si>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</si>
  <si>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</si>
  <si>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</si>
  <si>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</si>
  <si>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</si>
  <si>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</si>
  <si>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</si>
  <si>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</si>
  <si>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</si>
  <si>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</si>
  <si>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</si>
  <si>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</si>
  <si>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</si>
  <si>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</si>
  <si>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</si>
  <si>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</si>
  <si>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</si>
  <si>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</si>
  <si>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</si>
  <si>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</si>
  <si>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</si>
  <si>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</si>
  <si>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</si>
  <si>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</si>
  <si>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</si>
  <si>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</si>
  <si>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</si>
  <si>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</si>
  <si>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</si>
  <si>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</si>
  <si>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</si>
  <si>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</si>
  <si>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</si>
  <si>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</si>
  <si>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</si>
  <si>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</si>
  <si>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</si>
  <si>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</si>
  <si>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</si>
  <si>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</si>
  <si>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</si>
  <si>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</si>
  <si>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</si>
  <si>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</si>
  <si>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</si>
  <si>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</si>
  <si>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</si>
  <si>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</si>
  <si>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</si>
  <si>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</si>
  <si>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</si>
  <si>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</si>
  <si>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</si>
  <si>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</si>
  <si>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</si>
  <si>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</si>
  <si>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</si>
  <si>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</si>
  <si>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</si>
  <si>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</si>
  <si>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</si>
  <si>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</si>
  <si>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</si>
  <si>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</si>
  <si>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</si>
  <si>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</si>
  <si>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</si>
  <si>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</si>
  <si>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</si>
  <si>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</si>
  <si>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</si>
  <si>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</si>
  <si>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</si>
  <si>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</si>
  <si>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</si>
  <si>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</si>
  <si>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</si>
  <si>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</si>
  <si>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</si>
  <si>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</si>
  <si>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</si>
  <si>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</si>
  <si>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</si>
  <si>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</si>
  <si>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</si>
  <si>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</si>
  <si>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</si>
  <si>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</si>
  <si>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</si>
  <si>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</si>
  <si>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</si>
  <si>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</si>
  <si>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</si>
  <si>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</si>
  <si>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</si>
  <si>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</si>
  <si>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</si>
  <si>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</si>
  <si>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</si>
  <si>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</si>
  <si>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</si>
  <si>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</si>
  <si>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</si>
  <si>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</si>
  <si>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</si>
  <si>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</si>
  <si>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</si>
  <si>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</si>
  <si>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</si>
  <si>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</si>
  <si>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</si>
  <si>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</si>
  <si>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</si>
  <si>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</si>
  <si>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</si>
  <si>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</si>
  <si>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</si>
  <si>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</si>
  <si>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</si>
  <si>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</si>
  <si>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</si>
  <si>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</si>
  <si>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</si>
  <si>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</si>
  <si>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</si>
  <si>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</si>
  <si>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</si>
  <si>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</si>
  <si>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</si>
  <si>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</si>
  <si>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</si>
  <si>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</si>
  <si>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</si>
  <si>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</si>
  <si>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</si>
  <si>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</si>
  <si>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</si>
  <si>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</si>
  <si>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</si>
  <si>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</si>
  <si>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</si>
  <si>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</si>
  <si>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</si>
  <si>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</si>
  <si>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</si>
  <si>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</si>
  <si>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</si>
  <si>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</si>
  <si>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</si>
  <si>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</si>
  <si>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</si>
  <si>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</si>
  <si>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</si>
  <si>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</si>
  <si>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</si>
  <si>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</si>
  <si>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</si>
  <si>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</si>
  <si>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</si>
  <si>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</si>
  <si>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</si>
  <si>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</si>
  <si>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</si>
  <si>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</si>
  <si>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</si>
  <si>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</si>
  <si>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</si>
  <si>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</si>
  <si>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</si>
  <si>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</si>
  <si>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</si>
  <si>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</si>
  <si>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</si>
  <si>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</si>
  <si>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</si>
  <si>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</si>
  <si>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</si>
  <si>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</si>
  <si>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</si>
  <si>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</si>
  <si>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</si>
  <si>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</si>
  <si>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</si>
  <si>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</si>
  <si>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</si>
  <si>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</si>
  <si>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</si>
  <si>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</si>
  <si>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</si>
  <si>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</si>
  <si>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</si>
  <si>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</si>
  <si>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</si>
  <si>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</si>
  <si>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</si>
  <si>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</si>
  <si>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</si>
  <si>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</si>
  <si>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</si>
  <si>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</si>
  <si>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</si>
  <si>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</si>
  <si>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</si>
  <si>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</si>
  <si>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</si>
  <si>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</si>
  <si>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</si>
  <si>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</si>
  <si>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</si>
  <si>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</si>
  <si>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</si>
  <si>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</si>
  <si>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</si>
  <si>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</si>
  <si>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</si>
  <si>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</si>
  <si>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</si>
  <si>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</si>
  <si>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</si>
  <si>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</si>
  <si>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</si>
  <si>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</si>
  <si>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</si>
  <si>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</si>
  <si>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</si>
  <si>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</si>
  <si>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</si>
  <si>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</si>
  <si>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</si>
  <si>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</si>
  <si>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</si>
  <si>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</si>
  <si>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</si>
  <si>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</si>
  <si>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</si>
  <si>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</si>
  <si>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</si>
  <si>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</si>
  <si>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</si>
  <si>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</si>
  <si>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</si>
  <si>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</si>
  <si>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</si>
  <si>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</si>
  <si>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</si>
  <si>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</si>
  <si>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</si>
  <si>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</si>
  <si>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</si>
  <si>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</si>
  <si>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</si>
  <si>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</si>
  <si>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</si>
  <si>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</si>
  <si>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</si>
  <si>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</si>
  <si>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</si>
  <si>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</si>
  <si>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</si>
  <si>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</si>
  <si>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</si>
  <si>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</si>
  <si>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</si>
  <si>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</si>
  <si>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</si>
  <si>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</si>
  <si>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</si>
  <si>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</si>
  <si>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</si>
  <si>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</si>
  <si>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</si>
  <si>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</si>
  <si>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</si>
  <si>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</si>
  <si>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</si>
  <si>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</si>
  <si>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</si>
  <si>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</si>
  <si>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</si>
  <si>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</si>
  <si>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</si>
  <si>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</si>
  <si>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</si>
  <si>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</si>
  <si>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</si>
  <si>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</si>
  <si>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</si>
  <si>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</si>
  <si>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</si>
  <si>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</si>
  <si>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</si>
  <si>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</si>
  <si>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</si>
  <si>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</si>
  <si>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</si>
  <si>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</si>
  <si>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</si>
  <si>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</si>
  <si>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</si>
  <si>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</si>
  <si>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</si>
  <si>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</si>
  <si>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</si>
  <si>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</si>
  <si>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</si>
  <si>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</si>
  <si>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</si>
  <si>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</si>
  <si>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</si>
  <si>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</si>
  <si>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</si>
  <si>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</si>
  <si>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</si>
  <si>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</si>
  <si>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</si>
  <si>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</si>
  <si>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</si>
  <si>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</si>
  <si>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</si>
  <si>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</si>
  <si>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</si>
  <si>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</si>
  <si>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</si>
  <si>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</si>
  <si>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</si>
  <si>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</si>
  <si>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</si>
  <si>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</si>
  <si>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</si>
  <si>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</si>
  <si>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</si>
  <si>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</si>
  <si>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</si>
  <si>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</si>
  <si>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</si>
  <si>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</si>
  <si>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</si>
  <si>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</si>
  <si>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</si>
  <si>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</si>
  <si>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</si>
  <si>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</si>
  <si>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</si>
  <si>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</si>
  <si>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</si>
  <si>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</si>
  <si>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</si>
  <si>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</si>
  <si>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</si>
  <si>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</si>
  <si>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</si>
  <si>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</si>
  <si>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</si>
  <si>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</si>
  <si>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</si>
  <si>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</si>
  <si>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</si>
  <si>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</si>
  <si>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</si>
  <si>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</si>
  <si>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</si>
  <si>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</si>
  <si>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</si>
  <si>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</si>
  <si>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</si>
  <si>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</si>
  <si>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</si>
  <si>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</si>
  <si>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</si>
  <si>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</si>
  <si>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</si>
  <si>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</si>
  <si>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</si>
  <si>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</si>
  <si>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</si>
  <si>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</si>
  <si>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</si>
  <si>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</si>
  <si>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</si>
  <si>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</si>
  <si>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</si>
  <si>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</si>
  <si>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</si>
  <si>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</si>
  <si>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</si>
  <si>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</si>
  <si>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</si>
  <si>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</si>
  <si>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</si>
  <si>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</si>
  <si>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</si>
  <si>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</si>
  <si>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</si>
  <si>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</si>
  <si>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</si>
  <si>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</si>
  <si>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</si>
  <si>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</si>
  <si>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</si>
  <si>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</si>
  <si>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</si>
  <si>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</si>
  <si>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</si>
  <si>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</si>
  <si>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</si>
  <si>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</si>
  <si>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</si>
  <si>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</si>
  <si>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</si>
  <si>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</si>
  <si>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</si>
  <si>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</si>
  <si>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</si>
  <si>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</si>
  <si>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</si>
  <si>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</si>
  <si>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</si>
  <si>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</si>
  <si>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</si>
  <si>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</si>
  <si>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</si>
  <si>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</si>
  <si>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</si>
  <si>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</si>
  <si>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</si>
  <si>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</si>
  <si>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</si>
  <si>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</si>
  <si>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</si>
  <si>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</si>
  <si>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</si>
  <si>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</si>
  <si>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</si>
  <si>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</si>
  <si>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</si>
  <si>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</si>
  <si>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</si>
  <si>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</si>
  <si>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</si>
  <si>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</si>
  <si>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</si>
  <si>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</si>
  <si>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</si>
  <si>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</si>
  <si>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</si>
  <si>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</si>
  <si>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</si>
  <si>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</si>
  <si>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</si>
  <si>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</si>
  <si>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</si>
  <si>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</si>
  <si>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</si>
  <si>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</si>
  <si>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</si>
  <si>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</si>
  <si>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</si>
  <si>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</si>
  <si>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</si>
  <si>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</si>
  <si>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</si>
  <si>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</si>
  <si>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</si>
  <si>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</si>
  <si>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</si>
  <si>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</si>
  <si>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</si>
  <si>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</si>
  <si>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</si>
  <si>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</si>
  <si>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</si>
  <si>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</si>
  <si>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</si>
  <si>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</si>
  <si>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</si>
  <si>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</si>
  <si>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</si>
  <si>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</si>
  <si>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</si>
  <si>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</si>
  <si>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</si>
  <si>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</si>
  <si>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</si>
  <si>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</si>
  <si>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</si>
  <si>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</si>
  <si>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</si>
  <si>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</si>
  <si>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</si>
  <si>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</si>
  <si>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</si>
  <si>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</si>
  <si>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</si>
  <si>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</si>
  <si>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</si>
  <si>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</si>
  <si>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</si>
  <si>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</si>
  <si>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</si>
  <si>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</si>
  <si>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</si>
  <si>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</si>
  <si>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</si>
  <si>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</si>
  <si>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</si>
  <si>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</si>
  <si>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</si>
  <si>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</si>
  <si>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</si>
  <si>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</si>
  <si>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</si>
  <si>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</si>
  <si>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</si>
  <si>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</si>
  <si>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</si>
  <si>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</si>
  <si>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</si>
  <si>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</si>
  <si>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</si>
  <si>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</si>
  <si>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</si>
  <si>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</si>
  <si>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</si>
  <si>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</si>
  <si>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</si>
  <si>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</si>
  <si>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</si>
  <si>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</si>
  <si>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</si>
  <si>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</si>
  <si>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</si>
  <si>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</si>
  <si>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</si>
  <si>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</si>
  <si>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</si>
  <si>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</si>
  <si>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</si>
  <si>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</si>
  <si>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</si>
  <si>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</si>
  <si>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</si>
  <si>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</si>
  <si>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</si>
  <si>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</si>
  <si>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</si>
  <si>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</si>
  <si>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</si>
  <si>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</si>
  <si>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</si>
  <si>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</si>
  <si>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</si>
  <si>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</si>
  <si>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</si>
  <si>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</si>
  <si>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</si>
  <si>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</si>
  <si>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</si>
  <si>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</si>
  <si>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</si>
  <si>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</si>
  <si>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</si>
  <si>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</si>
  <si>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</si>
  <si>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</si>
  <si>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</si>
  <si>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</si>
  <si>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</si>
  <si>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</si>
  <si>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</si>
  <si>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</si>
  <si>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</si>
  <si>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</si>
  <si>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</si>
  <si>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</si>
  <si>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</si>
  <si>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</si>
  <si>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</si>
  <si>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</si>
  <si>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</si>
  <si>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</si>
  <si>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</si>
  <si>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</si>
  <si>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</si>
  <si>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</si>
  <si>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</si>
  <si>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</si>
  <si>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</si>
  <si>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</si>
  <si>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</si>
  <si>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</si>
  <si>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</si>
  <si>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</si>
  <si>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</si>
  <si>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</si>
  <si>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</si>
  <si>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</si>
  <si>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</si>
  <si>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</si>
  <si>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</si>
  <si>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</si>
  <si>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</si>
  <si>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</si>
  <si>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</si>
  <si>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</si>
  <si>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</si>
  <si>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</si>
  <si>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</si>
  <si>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</si>
  <si>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</si>
  <si>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</si>
  <si>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</si>
  <si>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</si>
  <si>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</si>
  <si>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</si>
  <si>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</si>
  <si>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</si>
  <si>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</si>
  <si>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</si>
  <si>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</si>
  <si>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</si>
  <si>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</si>
  <si>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</si>
  <si>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</si>
  <si>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</si>
  <si>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</si>
  <si>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</si>
  <si>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</si>
  <si>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</si>
  <si>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</si>
  <si>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</si>
  <si>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</si>
  <si>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</si>
  <si>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</si>
  <si>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</si>
  <si>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</si>
  <si>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</si>
  <si>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</si>
  <si>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</si>
  <si>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</si>
  <si>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</si>
  <si>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</si>
  <si>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</si>
  <si>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</si>
  <si>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</si>
  <si>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</si>
  <si>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</si>
  <si>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</si>
  <si>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</si>
  <si>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</si>
  <si>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</si>
  <si>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</si>
  <si>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</si>
  <si>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</si>
  <si>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</si>
  <si>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</si>
  <si>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</si>
  <si>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</si>
  <si>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</si>
  <si>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</si>
  <si>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</si>
  <si>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</si>
  <si>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</si>
  <si>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</si>
  <si>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</si>
  <si>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</si>
  <si>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</si>
  <si>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</si>
  <si>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</si>
  <si>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</si>
  <si>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</si>
  <si>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</si>
  <si>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</si>
  <si>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</si>
  <si>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</si>
  <si>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</si>
  <si>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</si>
  <si>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</si>
  <si>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</si>
  <si>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</si>
  <si>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</si>
  <si>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</si>
  <si>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</si>
  <si>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</si>
  <si>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</si>
  <si>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</si>
  <si>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</si>
  <si>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</si>
  <si>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</si>
  <si>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</si>
  <si>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</si>
  <si>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</si>
  <si>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</si>
  <si>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</si>
  <si>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</si>
  <si>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</si>
  <si>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</si>
  <si>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</si>
  <si>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</si>
  <si>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</si>
  <si>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</si>
  <si>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</si>
  <si>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</si>
  <si>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</si>
  <si>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</si>
  <si>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</si>
  <si>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</si>
  <si>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</si>
  <si>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</si>
  <si>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</si>
  <si>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</si>
  <si>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</si>
  <si>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</si>
  <si>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</si>
  <si>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</si>
  <si>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</si>
  <si>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</si>
  <si>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</si>
  <si>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</si>
  <si>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</si>
  <si>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</si>
  <si>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</si>
  <si>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</si>
  <si>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</si>
  <si>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</si>
  <si>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</si>
  <si>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</si>
  <si>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</si>
  <si>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</si>
  <si>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</si>
  <si>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</si>
  <si>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</si>
  <si>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</si>
  <si>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</si>
  <si>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</si>
  <si>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</si>
  <si>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</si>
  <si>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</si>
  <si>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</si>
  <si>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</si>
  <si>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</si>
  <si>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</si>
  <si>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</si>
  <si>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</si>
  <si>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</si>
  <si>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</si>
  <si>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</si>
  <si>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</si>
  <si>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</si>
  <si>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</si>
  <si>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</si>
  <si>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</si>
  <si>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</si>
  <si>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</si>
  <si>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</si>
  <si>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</si>
  <si>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</si>
  <si>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</si>
  <si>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</si>
  <si>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</si>
  <si>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</si>
  <si>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</si>
  <si>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</si>
  <si>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</si>
  <si>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</si>
  <si>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</si>
  <si>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</si>
  <si>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</si>
  <si>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</si>
  <si>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</si>
  <si>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</si>
  <si>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</si>
  <si>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</si>
  <si>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</si>
  <si>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</si>
  <si>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</si>
  <si>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</si>
  <si>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</si>
  <si>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</si>
  <si>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</si>
  <si>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</si>
  <si>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</si>
  <si>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</si>
  <si>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</si>
  <si>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</si>
  <si>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</si>
  <si>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</si>
  <si>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</si>
  <si>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</si>
  <si>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</si>
  <si>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</si>
  <si>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</si>
  <si>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</si>
  <si>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</si>
  <si>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</si>
  <si>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</si>
  <si>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</si>
  <si>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</si>
  <si>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</si>
  <si>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</si>
  <si>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</si>
  <si>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</si>
  <si>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</si>
  <si>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</si>
  <si>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</si>
  <si>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</si>
  <si>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</si>
  <si>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</si>
  <si>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</si>
  <si>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</si>
  <si>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</si>
  <si>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</si>
  <si>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</si>
  <si>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</si>
  <si>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</si>
  <si>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</si>
  <si>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</si>
  <si>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</si>
  <si>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</si>
  <si>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</si>
  <si>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</si>
  <si>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</si>
  <si>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</si>
  <si>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</si>
  <si>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</si>
  <si>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</si>
  <si>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</si>
  <si>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</si>
  <si>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</si>
  <si>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</si>
  <si>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</si>
  <si>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</si>
  <si>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</si>
  <si>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</si>
  <si>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</si>
  <si>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</si>
  <si>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</si>
  <si>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</si>
  <si>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</si>
  <si>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</si>
  <si>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</si>
  <si>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</si>
  <si>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</si>
  <si>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</si>
  <si>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</si>
  <si>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</si>
  <si>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</si>
  <si>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</si>
  <si>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</si>
  <si>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</si>
  <si>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</si>
  <si>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</si>
  <si>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</si>
  <si>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</si>
  <si>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</si>
  <si>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</si>
  <si>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</si>
  <si>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</si>
  <si>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</si>
  <si>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</si>
  <si>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</si>
  <si>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</si>
  <si>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</si>
  <si>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</si>
  <si>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</si>
  <si>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</si>
  <si>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</si>
  <si>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</si>
  <si>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</si>
  <si>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</si>
  <si>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</si>
  <si>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</si>
  <si>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</si>
  <si>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</si>
  <si>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</si>
  <si>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</si>
  <si>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</si>
  <si>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</si>
  <si>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</si>
  <si>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</si>
  <si>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</si>
  <si>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</si>
  <si>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</si>
  <si>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</si>
  <si>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</si>
  <si>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</si>
  <si>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</si>
  <si>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</si>
  <si>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</si>
  <si>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</si>
  <si>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</si>
  <si>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</si>
  <si>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</si>
  <si>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</si>
  <si>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</si>
  <si>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</si>
  <si>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</si>
  <si>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</si>
  <si>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</si>
  <si>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</si>
  <si>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</si>
  <si>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</si>
  <si>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</si>
  <si>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</si>
  <si>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</si>
  <si>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</si>
  <si>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</si>
  <si>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</si>
  <si>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</si>
  <si>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</si>
  <si>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</si>
  <si>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</si>
  <si>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</si>
  <si>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</si>
  <si>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</si>
  <si>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</si>
  <si>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</si>
  <si>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</si>
  <si>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</si>
  <si>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</si>
  <si>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</si>
  <si>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</si>
  <si>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</si>
  <si>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</si>
  <si>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</si>
  <si>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</si>
  <si>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</si>
  <si>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</si>
  <si>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</si>
  <si>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</si>
  <si>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</si>
  <si>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</si>
  <si>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</si>
  <si>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</si>
  <si>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</si>
  <si>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</si>
  <si>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</si>
  <si>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</si>
  <si>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</si>
  <si>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</si>
  <si>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</si>
  <si>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</si>
  <si>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</si>
  <si>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</si>
  <si>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</si>
  <si>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</si>
  <si>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</si>
  <si>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</si>
  <si>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</si>
  <si>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</si>
  <si>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</si>
  <si>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</si>
  <si>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</si>
  <si>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</si>
  <si>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</si>
  <si>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</si>
  <si>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</si>
  <si>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</si>
  <si>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</si>
  <si>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</si>
  <si>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</si>
  <si>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</si>
  <si>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</si>
  <si>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</si>
  <si>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</si>
  <si>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</si>
  <si>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</si>
  <si>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</si>
  <si>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</si>
  <si>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</si>
  <si>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</si>
  <si>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</si>
  <si>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</si>
  <si>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</si>
  <si>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</si>
  <si>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</si>
  <si>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</si>
  <si>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</si>
  <si>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</si>
  <si>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</si>
  <si>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</si>
  <si>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</si>
  <si>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</si>
  <si>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</si>
  <si>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</si>
  <si>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</si>
  <si>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</si>
  <si>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</si>
  <si>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</si>
  <si>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</si>
  <si>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</si>
  <si>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</si>
  <si>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</si>
  <si>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</si>
  <si>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</si>
  <si>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</si>
  <si>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</si>
  <si>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</si>
  <si>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</si>
  <si>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</si>
  <si>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</si>
  <si>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</si>
  <si>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</si>
  <si>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</si>
  <si>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</si>
  <si>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</si>
  <si>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</si>
  <si>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</si>
  <si>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</si>
  <si>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</si>
  <si>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</si>
  <si>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</si>
  <si>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</si>
  <si>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</si>
  <si>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</si>
  <si>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</si>
  <si>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</si>
  <si>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</si>
  <si>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</si>
  <si>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</si>
  <si>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</si>
  <si>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</si>
  <si>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</si>
  <si>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</si>
  <si>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</si>
  <si>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</si>
  <si>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</si>
  <si>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</si>
  <si>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</si>
  <si>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</si>
  <si>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</si>
  <si>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</si>
  <si>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</si>
  <si>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</si>
  <si>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</si>
  <si>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</si>
  <si>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</si>
  <si>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</si>
  <si>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</si>
  <si>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</si>
  <si>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</si>
  <si>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</si>
  <si>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</si>
  <si>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</si>
  <si>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</si>
  <si>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</si>
  <si>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</si>
  <si>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</si>
  <si>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</si>
  <si>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</si>
  <si>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</si>
  <si>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</si>
  <si>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</si>
  <si>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</si>
  <si>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</si>
  <si>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</si>
  <si>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</si>
  <si>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</si>
  <si>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</si>
  <si>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</si>
  <si>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</si>
  <si>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</si>
  <si>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</si>
  <si>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</si>
  <si>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</si>
  <si>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</si>
  <si>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</si>
  <si>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</si>
  <si>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</si>
  <si>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</si>
  <si>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</si>
  <si>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</si>
  <si>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</si>
  <si>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</si>
  <si>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</si>
  <si>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</si>
  <si>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</si>
  <si>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</si>
  <si>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</si>
  <si>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</si>
  <si>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</si>
  <si>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</si>
  <si>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</si>
  <si>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</si>
  <si>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</si>
  <si>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</si>
  <si>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</si>
  <si>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</si>
  <si>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</si>
  <si>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</si>
  <si>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</si>
  <si>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</si>
  <si>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</si>
  <si>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</si>
  <si>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</si>
  <si>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</si>
  <si>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</si>
  <si>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</si>
  <si>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</si>
  <si>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</si>
  <si>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</si>
  <si>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</si>
  <si>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</si>
  <si>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</si>
  <si>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</si>
  <si>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</si>
  <si>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</si>
  <si>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</si>
  <si>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</si>
  <si>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</si>
  <si>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</si>
  <si>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</si>
  <si>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</si>
  <si>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</si>
  <si>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</si>
  <si>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</si>
  <si>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</si>
  <si>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</si>
  <si>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</si>
  <si>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</si>
  <si>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</si>
  <si>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</si>
  <si>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</si>
  <si>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</si>
  <si>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</si>
  <si>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</si>
  <si>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</si>
  <si>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</si>
  <si>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</si>
  <si>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</si>
  <si>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</si>
  <si>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</si>
  <si>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</si>
  <si>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</si>
  <si>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</si>
  <si>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</si>
  <si>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</si>
  <si>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</si>
  <si>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</si>
  <si>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</si>
  <si>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</si>
  <si>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</si>
  <si>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</si>
  <si>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</si>
  <si>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</si>
  <si>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</si>
  <si>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</si>
  <si>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</si>
  <si>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</si>
  <si>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</si>
  <si>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</si>
  <si>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</si>
  <si>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</si>
  <si>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</si>
  <si>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</si>
  <si>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</si>
  <si>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</si>
  <si>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</si>
  <si>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</si>
  <si>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</si>
  <si>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</si>
  <si>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</si>
  <si>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</si>
  <si>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</si>
  <si>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</si>
  <si>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</si>
  <si>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</si>
  <si>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</si>
  <si>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</si>
  <si>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</si>
  <si>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</si>
  <si>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</si>
  <si>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</si>
  <si>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</si>
  <si>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</si>
  <si>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</si>
  <si>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</si>
  <si>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</si>
  <si>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</si>
  <si>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</si>
  <si>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</si>
  <si>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</si>
  <si>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</si>
  <si>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</si>
  <si>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</si>
  <si>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</si>
  <si>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</si>
  <si>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</si>
  <si>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</si>
  <si>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</si>
  <si>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</si>
  <si>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</si>
  <si>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</si>
  <si>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</si>
  <si>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</si>
  <si>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</si>
  <si>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</si>
  <si>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</si>
  <si>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</si>
  <si>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</si>
  <si>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</si>
  <si>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</si>
  <si>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</si>
  <si>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</si>
  <si>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</si>
  <si>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</si>
  <si>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</si>
  <si>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</si>
  <si>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</si>
  <si>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</si>
  <si>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</si>
  <si>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</si>
  <si>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</si>
  <si>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</si>
  <si>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</si>
  <si>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</si>
  <si>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</si>
  <si>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</si>
  <si>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</si>
  <si>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</si>
  <si>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</si>
  <si>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</si>
  <si>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</si>
  <si>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</si>
  <si>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</si>
  <si>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</si>
  <si>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</si>
  <si>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</si>
  <si>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</si>
  <si>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</si>
  <si>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</si>
  <si>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</si>
  <si>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</si>
  <si>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</si>
  <si>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</si>
  <si>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</si>
  <si>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</si>
  <si>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</si>
  <si>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</si>
  <si>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</si>
  <si>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</si>
  <si>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</si>
  <si>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</si>
  <si>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</si>
  <si>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</si>
  <si>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</si>
  <si>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</si>
  <si>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</si>
  <si>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</si>
  <si>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</si>
  <si>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</si>
  <si>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</si>
  <si>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</si>
  <si>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</si>
  <si>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</si>
  <si>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</si>
  <si>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</si>
  <si>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</si>
  <si>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</si>
  <si>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</si>
  <si>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</si>
  <si>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</si>
  <si>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</si>
  <si>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</si>
  <si>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</si>
  <si>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</si>
  <si>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</si>
  <si>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</si>
  <si>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</si>
  <si>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</si>
  <si>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</si>
  <si>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</si>
  <si>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</si>
  <si>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</si>
  <si>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</si>
  <si>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</si>
  <si>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</si>
  <si>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</si>
  <si>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</si>
  <si>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</si>
  <si>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</si>
  <si>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</si>
  <si>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</si>
  <si>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</si>
  <si>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</si>
  <si>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</si>
  <si>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</si>
  <si>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</si>
  <si>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</si>
  <si>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</si>
  <si>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</si>
  <si>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</si>
  <si>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</si>
  <si>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</si>
  <si>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</si>
  <si>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</si>
  <si>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</si>
  <si>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</si>
  <si>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</si>
  <si>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</si>
  <si>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</si>
  <si>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</si>
  <si>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</si>
  <si>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</si>
  <si>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</si>
  <si>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</si>
  <si>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</si>
  <si>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</si>
  <si>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</si>
  <si>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</si>
  <si>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</si>
  <si>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</si>
  <si>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</si>
  <si>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</si>
  <si>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</si>
  <si>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</si>
  <si>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</si>
  <si>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</si>
  <si>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</si>
  <si>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</si>
  <si>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</si>
  <si>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</si>
  <si>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</si>
  <si>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</si>
  <si>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</si>
  <si>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</si>
  <si>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</si>
  <si>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</si>
  <si>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</si>
  <si>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</si>
  <si>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</si>
  <si>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</si>
  <si>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</si>
  <si>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</si>
  <si>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</si>
  <si>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</si>
  <si>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</si>
  <si>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</si>
  <si>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</si>
  <si>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</si>
  <si>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</si>
  <si>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</si>
  <si>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</si>
  <si>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</si>
  <si>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</si>
  <si>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</si>
  <si>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</si>
  <si>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</si>
  <si>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</si>
  <si>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</si>
  <si>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</si>
  <si>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</si>
  <si>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</si>
  <si>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</si>
  <si>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</si>
  <si>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</si>
  <si>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</si>
  <si>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</si>
  <si>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</si>
  <si>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</si>
  <si>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</si>
  <si>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</si>
  <si>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</si>
  <si>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</si>
  <si>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</si>
  <si>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</si>
  <si>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</si>
  <si>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</si>
  <si>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</si>
  <si>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</si>
  <si>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</si>
  <si>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</si>
  <si>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</si>
  <si>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</si>
  <si>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</si>
  <si>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</si>
  <si>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</si>
  <si>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</si>
  <si>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</si>
  <si>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</si>
  <si>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</si>
  <si>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</si>
  <si>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</si>
  <si>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</si>
  <si>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</si>
  <si>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</si>
  <si>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</si>
  <si>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</si>
  <si>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</si>
  <si>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</si>
  <si>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</si>
  <si>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</si>
  <si>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</si>
  <si>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</si>
  <si>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</si>
  <si>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</si>
  <si>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</si>
  <si>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</si>
  <si>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</si>
  <si>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</si>
  <si>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</si>
  <si>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</si>
  <si>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</si>
  <si>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</si>
  <si>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</si>
  <si>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</si>
  <si>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</si>
  <si>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</si>
  <si>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</si>
  <si>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</si>
  <si>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</si>
  <si>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</si>
  <si>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</si>
  <si>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</si>
  <si>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</si>
  <si>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</si>
  <si>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</si>
  <si>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</si>
  <si>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</si>
  <si>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</si>
  <si>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</si>
  <si>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</si>
  <si>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</si>
  <si>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</si>
  <si>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</si>
  <si>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</si>
  <si>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</si>
  <si>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</si>
  <si>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</si>
  <si>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</si>
  <si>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</si>
  <si>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</si>
  <si>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</si>
  <si>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</si>
  <si>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</si>
  <si>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</si>
  <si>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</si>
  <si>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</si>
  <si>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</si>
  <si>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</si>
  <si>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</si>
  <si>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</si>
  <si>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</si>
  <si>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</si>
  <si>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</si>
  <si>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</si>
  <si>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</si>
  <si>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</si>
  <si>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</si>
  <si>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</si>
  <si>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</si>
  <si>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</si>
  <si>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</si>
  <si>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</si>
  <si>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</si>
  <si>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</si>
  <si>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</si>
  <si>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</si>
  <si>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</si>
  <si>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</si>
  <si>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</si>
  <si>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</si>
  <si>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</si>
  <si>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</si>
  <si>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</si>
  <si>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</si>
  <si>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</si>
  <si>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</si>
  <si>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</si>
  <si>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</si>
  <si>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</si>
  <si>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</si>
  <si>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</si>
  <si>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</si>
  <si>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</si>
  <si>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</si>
  <si>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</si>
  <si>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</si>
  <si>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</si>
  <si>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</si>
  <si>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</si>
  <si>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</si>
  <si>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</si>
  <si>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</si>
  <si>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</si>
  <si>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</si>
  <si>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</si>
  <si>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</si>
  <si>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</si>
  <si>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</si>
  <si>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</si>
  <si>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</si>
  <si>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</si>
  <si>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</si>
  <si>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</si>
  <si>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</si>
  <si>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</si>
  <si>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</si>
  <si>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</si>
  <si>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</si>
  <si>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</si>
  <si>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</si>
  <si>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</si>
  <si>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</si>
  <si>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</si>
  <si>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</si>
  <si>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</si>
  <si>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</si>
  <si>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</si>
  <si>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</si>
  <si>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</si>
  <si>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</si>
  <si>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</si>
  <si>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</si>
  <si>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</si>
  <si>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</si>
  <si>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</si>
  <si>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</si>
  <si>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</si>
  <si>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</si>
  <si>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</si>
  <si>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</si>
  <si>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</si>
  <si>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</si>
  <si>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</si>
  <si>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</si>
  <si>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</si>
  <si>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</si>
  <si>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</si>
  <si>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</si>
  <si>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</si>
  <si>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</si>
  <si>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</si>
  <si>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</si>
  <si>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</si>
  <si>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</si>
  <si>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</si>
  <si>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</si>
  <si>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</si>
  <si>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</si>
  <si>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</si>
  <si>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</si>
  <si>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</si>
  <si>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</si>
  <si>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</si>
  <si>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</si>
  <si>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</si>
  <si>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</si>
  <si>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</si>
  <si>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</si>
  <si>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</si>
  <si>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</si>
  <si>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</si>
  <si>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</si>
  <si>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</si>
  <si>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</si>
  <si>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</si>
  <si>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</si>
  <si>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</si>
  <si>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</si>
  <si>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</si>
  <si>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</si>
  <si>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</si>
  <si>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</si>
  <si>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</si>
  <si>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</si>
  <si>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</si>
  <si>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</si>
  <si>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</si>
  <si>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</si>
  <si>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</si>
  <si>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</si>
  <si>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</si>
  <si>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</si>
  <si>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</si>
  <si>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</si>
  <si>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</si>
  <si>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</si>
  <si>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</si>
  <si>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</si>
  <si>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</si>
  <si>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</si>
  <si>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</si>
  <si>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</si>
  <si>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</si>
  <si>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</si>
  <si>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</si>
  <si>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</si>
  <si>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</si>
  <si>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</si>
  <si>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</si>
  <si>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</si>
  <si>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</si>
  <si>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</si>
  <si>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</si>
  <si>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</si>
  <si>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</si>
  <si>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</si>
  <si>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</si>
  <si>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</si>
  <si>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</si>
  <si>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</si>
  <si>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</si>
  <si>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</si>
  <si>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</si>
  <si>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</si>
  <si>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</si>
  <si>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</si>
  <si>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</si>
  <si>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</si>
  <si>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</si>
  <si>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</si>
  <si>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</si>
  <si>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</si>
  <si>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</si>
  <si>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</si>
  <si>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</si>
  <si>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</si>
  <si>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</si>
  <si>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</si>
  <si>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</si>
  <si>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</si>
  <si>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</si>
  <si>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</si>
  <si>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</si>
  <si>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</si>
  <si>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</si>
  <si>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</si>
  <si>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</si>
  <si>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</si>
  <si>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</si>
  <si>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</si>
  <si>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</si>
  <si>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</si>
  <si>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</si>
  <si>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</si>
  <si>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</si>
  <si>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</si>
  <si>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</si>
  <si>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</si>
  <si>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</si>
  <si>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</si>
  <si>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</si>
  <si>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</si>
  <si>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</si>
  <si>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</si>
  <si>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</si>
  <si>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</si>
  <si>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</si>
  <si>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</si>
  <si>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</si>
  <si>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</si>
  <si>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</si>
  <si>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</si>
  <si>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</si>
  <si>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</si>
  <si>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</si>
  <si>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</si>
  <si>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</si>
  <si>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</si>
  <si>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</si>
  <si>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</si>
  <si>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</si>
  <si>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</si>
  <si>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</si>
  <si>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</si>
  <si>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</si>
  <si>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</si>
  <si>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</si>
  <si>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</si>
  <si>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</si>
  <si>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</si>
  <si>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</si>
  <si>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</si>
  <si>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</si>
  <si>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</si>
  <si>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</si>
  <si>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</si>
  <si>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</si>
  <si>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</si>
  <si>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</si>
  <si>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</si>
  <si>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</si>
  <si>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</si>
  <si>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</si>
  <si>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</si>
  <si>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</si>
  <si>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</si>
  <si>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</si>
  <si>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</si>
  <si>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</si>
  <si>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</si>
  <si>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</si>
  <si>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</si>
  <si>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</si>
  <si>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</si>
  <si>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</si>
  <si>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</si>
  <si>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</si>
  <si>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</si>
  <si>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</si>
  <si>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</si>
  <si>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</si>
  <si>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</si>
  <si>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</si>
  <si>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</si>
  <si>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</si>
  <si>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</si>
  <si>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</si>
  <si>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</si>
  <si>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</si>
  <si>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</si>
  <si>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</si>
  <si>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</si>
  <si>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</si>
  <si>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</si>
  <si>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</si>
  <si>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</si>
  <si>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</si>
  <si>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</si>
  <si>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</si>
  <si>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</si>
  <si>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</si>
  <si>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</si>
  <si>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</si>
  <si>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</si>
  <si>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</si>
  <si>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</si>
  <si>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</si>
  <si>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</si>
  <si>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</si>
  <si>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</si>
  <si>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</si>
  <si>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</si>
  <si>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</si>
  <si>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</si>
  <si>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</si>
  <si>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</si>
  <si>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</si>
  <si>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</si>
  <si>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</si>
  <si>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</si>
  <si>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</si>
  <si>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</si>
  <si>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</si>
  <si>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</si>
  <si>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</si>
  <si>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</si>
  <si>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</si>
  <si>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</si>
  <si>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</si>
  <si>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</si>
  <si>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</si>
  <si>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</si>
  <si>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</si>
  <si>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</si>
  <si>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</si>
  <si>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</si>
  <si>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</si>
  <si>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</si>
  <si>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</si>
  <si>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</si>
  <si>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</si>
  <si>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</si>
  <si>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</si>
  <si>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</si>
  <si>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</si>
  <si>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</si>
  <si>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</si>
  <si>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</si>
  <si>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</si>
  <si>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</si>
  <si>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</si>
  <si>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</si>
  <si>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</si>
  <si>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</si>
  <si>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</si>
  <si>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</si>
  <si>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</si>
  <si>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</si>
  <si>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</si>
  <si>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</si>
  <si>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</si>
  <si>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</si>
  <si>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</si>
  <si>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</si>
  <si>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</si>
  <si>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</si>
  <si>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</si>
  <si>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</si>
  <si>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</si>
  <si>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</si>
  <si>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</si>
  <si>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</si>
  <si>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</si>
  <si>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</si>
  <si>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</si>
  <si>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</si>
  <si>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</si>
  <si>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</si>
  <si>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</si>
  <si>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</si>
  <si>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</si>
  <si>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</si>
  <si>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</si>
  <si>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</si>
  <si>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</si>
  <si>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</si>
  <si>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</si>
  <si>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</si>
  <si>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</si>
  <si>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</si>
  <si>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</si>
  <si>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</si>
  <si>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</si>
  <si>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</si>
  <si>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</si>
  <si>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</si>
  <si>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</si>
  <si>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</si>
  <si>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</si>
  <si>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</si>
  <si>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</si>
  <si>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</si>
  <si>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</si>
  <si>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</si>
  <si>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</si>
  <si>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</si>
  <si>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</si>
  <si>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</si>
  <si>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</si>
  <si>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</si>
  <si>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</si>
  <si>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</si>
  <si>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</si>
  <si>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</si>
  <si>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</si>
  <si>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</si>
  <si>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</si>
  <si>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</si>
  <si>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</si>
  <si>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</si>
  <si>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</si>
  <si>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</si>
  <si>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</si>
  <si>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</si>
  <si>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</si>
  <si>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</si>
  <si>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</si>
  <si>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</si>
  <si>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</si>
  <si>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</si>
  <si>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</si>
  <si>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</si>
  <si>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</si>
  <si>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</si>
  <si>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</si>
  <si>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</si>
  <si>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</si>
  <si>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</si>
  <si>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</si>
  <si>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</si>
  <si>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</si>
  <si>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</si>
  <si>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</si>
  <si>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</si>
  <si>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</si>
  <si>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</si>
  <si>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</si>
  <si>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</si>
  <si>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</si>
  <si>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</si>
  <si>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</si>
  <si>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</si>
  <si>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</si>
  <si>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</si>
  <si>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</si>
  <si>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</si>
  <si>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</si>
  <si>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</si>
  <si>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</si>
  <si>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</si>
  <si>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</si>
  <si>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</si>
  <si>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</si>
  <si>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</si>
  <si>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</si>
  <si>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</si>
  <si>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</si>
  <si>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</si>
  <si>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</si>
  <si>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</si>
  <si>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</si>
  <si>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</si>
  <si>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</si>
  <si>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</si>
  <si>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</si>
  <si>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</si>
  <si>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</si>
  <si>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</si>
  <si>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</si>
  <si>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</si>
  <si>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</si>
  <si>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</si>
  <si>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</si>
  <si>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</si>
  <si>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</si>
  <si>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</si>
  <si>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</si>
  <si>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</si>
  <si>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</si>
  <si>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</si>
  <si>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</si>
  <si>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</si>
  <si>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</si>
  <si>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</si>
  <si>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</si>
  <si>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</si>
  <si>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</si>
  <si>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</si>
  <si>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</si>
  <si>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</si>
  <si>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</si>
  <si>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</si>
  <si>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</si>
  <si>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</si>
  <si>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</si>
  <si>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</si>
  <si>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</si>
  <si>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</si>
  <si>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</si>
  <si>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</si>
  <si>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</si>
  <si>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</si>
  <si>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</si>
  <si>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</si>
  <si>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</si>
  <si>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</si>
  <si>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</si>
  <si>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</si>
  <si>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</si>
  <si>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</si>
  <si>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</si>
  <si>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</si>
  <si>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</si>
  <si>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</si>
  <si>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</si>
  <si>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</si>
  <si>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</si>
  <si>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</si>
  <si>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</si>
  <si>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</si>
  <si>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</si>
  <si>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</si>
  <si>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</si>
  <si>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</si>
  <si>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</si>
  <si>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</si>
  <si>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</si>
  <si>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</si>
  <si>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</si>
  <si>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</si>
  <si>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</si>
  <si>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</si>
  <si>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</si>
  <si>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</si>
  <si>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</si>
  <si>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</si>
  <si>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</si>
  <si>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</si>
  <si>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</si>
  <si>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</si>
  <si>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</si>
  <si>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</si>
  <si>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</si>
  <si>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</si>
  <si>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</si>
  <si>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</si>
  <si>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</si>
  <si>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</si>
  <si>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</si>
  <si>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</si>
  <si>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</si>
  <si>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</si>
  <si>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</si>
  <si>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</si>
  <si>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</si>
  <si>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</si>
  <si>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</si>
  <si>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</si>
  <si>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</si>
  <si>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</si>
  <si>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</si>
  <si>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</si>
  <si>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</si>
  <si>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</si>
  <si>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</si>
  <si>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</si>
  <si>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</si>
  <si>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</si>
  <si>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</si>
  <si>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</si>
  <si>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</si>
  <si>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</si>
  <si>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</si>
  <si>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</si>
  <si>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</si>
  <si>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</si>
  <si>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</si>
  <si>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</si>
  <si>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</si>
  <si>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</si>
  <si>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</si>
  <si>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</si>
  <si>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</si>
  <si>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</si>
  <si>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</si>
  <si>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</si>
  <si>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</si>
  <si>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</si>
  <si>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</si>
  <si>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</si>
  <si>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</si>
  <si>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</si>
  <si>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</si>
  <si>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</si>
  <si>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</si>
  <si>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</si>
  <si>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</si>
  <si>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</si>
  <si>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</si>
  <si>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</si>
  <si>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</si>
  <si>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</si>
  <si>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</si>
  <si>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</si>
  <si>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</si>
  <si>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</si>
  <si>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</si>
  <si>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</si>
  <si>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</si>
  <si>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</si>
  <si>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</si>
  <si>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</si>
  <si>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</si>
  <si>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</si>
  <si>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</si>
  <si>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</si>
  <si>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</si>
  <si>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</si>
  <si>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</si>
  <si>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</si>
  <si>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</si>
  <si>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</si>
  <si>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</si>
  <si>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</si>
  <si>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</si>
  <si>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</si>
  <si>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</si>
  <si>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</si>
  <si>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</si>
  <si>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</si>
  <si>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</si>
  <si>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</si>
  <si>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</si>
  <si>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</si>
  <si>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</si>
  <si>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</si>
  <si>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</si>
  <si>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</si>
  <si>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</si>
  <si>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</si>
  <si>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</si>
  <si>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</si>
  <si>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</si>
  <si>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</si>
  <si>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</si>
  <si>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</si>
  <si>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</si>
  <si>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</si>
  <si>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</si>
  <si>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</si>
  <si>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</si>
  <si>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</si>
  <si>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</si>
  <si>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</si>
  <si>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</si>
  <si>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</si>
  <si>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</si>
  <si>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</si>
  <si>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</si>
  <si>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</si>
  <si>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</si>
  <si>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</si>
  <si>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</si>
  <si>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</si>
  <si>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</si>
  <si>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</si>
  <si>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</si>
  <si>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</si>
  <si>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</si>
  <si>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</si>
  <si>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</si>
  <si>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</si>
  <si>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</si>
  <si>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</si>
  <si>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</si>
  <si>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</si>
  <si>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</si>
  <si>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</si>
  <si>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</si>
  <si>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</si>
  <si>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</si>
  <si>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</si>
  <si>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</si>
  <si>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</si>
  <si>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</si>
  <si>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</si>
  <si>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</si>
  <si>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</si>
  <si>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</si>
  <si>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</si>
  <si>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</si>
  <si>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</si>
  <si>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</si>
  <si>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</si>
  <si>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</si>
  <si>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</si>
  <si>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</si>
  <si>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</si>
  <si>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</si>
  <si>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</si>
  <si>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</si>
  <si>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</si>
  <si>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</si>
  <si>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</si>
  <si>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</si>
  <si>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</si>
  <si>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</si>
  <si>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</si>
  <si>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</si>
  <si>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</si>
  <si>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</si>
  <si>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</si>
  <si>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</si>
  <si>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</si>
  <si>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</si>
  <si>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</si>
  <si>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</si>
  <si>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</si>
  <si>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</si>
  <si>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</si>
  <si>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</si>
  <si>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</si>
  <si>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</si>
  <si>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</si>
  <si>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</si>
  <si>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</si>
  <si>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</si>
  <si>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</si>
  <si>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</si>
  <si>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</si>
  <si>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</si>
  <si>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</si>
  <si>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</si>
  <si>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</si>
  <si>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</si>
  <si>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</si>
  <si>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</si>
  <si>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</si>
  <si>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</si>
  <si>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</si>
  <si>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</si>
  <si>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</si>
  <si>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</si>
  <si>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</si>
  <si>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</si>
  <si>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</si>
  <si>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</si>
  <si>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</si>
  <si>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</si>
  <si>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</si>
  <si>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</si>
  <si>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</si>
  <si>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</si>
  <si>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</si>
  <si>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</si>
  <si>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</si>
  <si>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</si>
  <si>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</si>
  <si>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</si>
  <si>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</si>
  <si>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</si>
  <si>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</si>
  <si>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</si>
  <si>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</si>
  <si>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</si>
  <si>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</si>
  <si>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</si>
  <si>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</si>
  <si>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</si>
  <si>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</si>
  <si>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</si>
  <si>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</si>
  <si>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</si>
  <si>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</si>
  <si>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</si>
  <si>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</si>
  <si>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</si>
  <si>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</si>
  <si>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</si>
  <si>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</si>
  <si>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</si>
  <si>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</si>
  <si>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</si>
  <si>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</si>
  <si>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</si>
  <si>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</si>
  <si>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</si>
  <si>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</si>
  <si>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</si>
  <si>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</si>
  <si>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</si>
  <si>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</si>
  <si>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</si>
  <si>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</si>
  <si>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</si>
  <si>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</si>
  <si>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</si>
  <si>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</si>
  <si>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</si>
  <si>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</si>
  <si>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</si>
  <si>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</si>
  <si>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</si>
  <si>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</si>
  <si>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</si>
  <si>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</si>
  <si>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</si>
  <si>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</si>
  <si>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</si>
  <si>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</si>
  <si>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</si>
  <si>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</si>
  <si>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</si>
  <si>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</si>
  <si>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</si>
  <si>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</si>
  <si>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</si>
  <si>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</si>
  <si>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</si>
  <si>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</si>
  <si>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</si>
  <si>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</si>
  <si>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</si>
  <si>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</si>
  <si>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</si>
  <si>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</si>
  <si>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</si>
  <si>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</si>
  <si>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</si>
  <si>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</si>
  <si>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</si>
  <si>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</si>
  <si>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</si>
  <si>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</si>
  <si>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</si>
  <si>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</si>
  <si>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</si>
  <si>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</si>
  <si>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</si>
  <si>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</si>
  <si>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</si>
  <si>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</si>
  <si>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</si>
  <si>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</si>
  <si>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</si>
  <si>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</si>
  <si>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</si>
  <si>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</si>
  <si>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</si>
  <si>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</si>
  <si>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</si>
  <si>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</si>
  <si>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</si>
  <si>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</si>
  <si>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</si>
  <si>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</si>
  <si>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</si>
  <si>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</si>
  <si>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</si>
  <si>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</si>
  <si>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</si>
  <si>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</si>
  <si>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</si>
  <si>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</si>
  <si>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</si>
  <si>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</si>
  <si>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</si>
  <si>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</si>
  <si>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</si>
  <si>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</si>
  <si>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</si>
  <si>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</si>
  <si>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</si>
  <si>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</si>
  <si>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</si>
  <si>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</si>
  <si>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</si>
  <si>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</si>
  <si>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</si>
  <si>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</si>
  <si>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</si>
  <si>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</si>
  <si>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</si>
  <si>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</si>
  <si>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</si>
  <si>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</si>
  <si>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</si>
  <si>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</si>
  <si>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</si>
  <si>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</si>
  <si>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</si>
  <si>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</si>
  <si>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</si>
  <si>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</si>
  <si>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</si>
  <si>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</si>
  <si>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</si>
  <si>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</si>
  <si>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</si>
  <si>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</si>
  <si>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</si>
  <si>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</si>
  <si>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</si>
  <si>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</si>
  <si>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</si>
  <si>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</si>
  <si>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</si>
  <si>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</si>
  <si>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</si>
  <si>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</si>
  <si>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</si>
  <si>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</si>
  <si>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</si>
  <si>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</si>
  <si>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</si>
  <si>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</si>
  <si>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</si>
  <si>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</si>
  <si>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</si>
  <si>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</si>
  <si>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</si>
  <si>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</si>
  <si>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</si>
  <si>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</si>
  <si>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</si>
  <si>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</si>
  <si>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</si>
  <si>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</si>
  <si>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</si>
  <si>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</si>
  <si>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</si>
  <si>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</si>
  <si>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</si>
  <si>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</si>
  <si>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</si>
  <si>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</si>
  <si>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</si>
  <si>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</si>
  <si>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</si>
  <si>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</si>
  <si>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</si>
  <si>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</si>
  <si>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</si>
  <si>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</si>
  <si>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</si>
  <si>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</si>
  <si>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</si>
  <si>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</si>
  <si>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</si>
  <si>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</si>
  <si>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</si>
  <si>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</si>
  <si>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</si>
  <si>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</si>
  <si>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</si>
  <si>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</si>
  <si>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</si>
  <si>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</si>
  <si>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</si>
  <si>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</si>
  <si>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</si>
  <si>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</si>
  <si>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</si>
  <si>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</si>
  <si>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</si>
  <si>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</si>
  <si>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</si>
  <si>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</si>
  <si>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</si>
  <si>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</si>
  <si>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</si>
  <si>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</si>
  <si>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</si>
  <si>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</si>
  <si>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</si>
  <si>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</si>
  <si>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</si>
  <si>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</si>
  <si>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</si>
  <si>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</si>
  <si>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</si>
  <si>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</si>
  <si>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</si>
  <si>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</si>
  <si>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</si>
  <si>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</si>
  <si>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</si>
  <si>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</si>
  <si>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</si>
  <si>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</si>
  <si>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</si>
  <si>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</si>
  <si>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</si>
  <si>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</si>
  <si>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</si>
  <si>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</si>
  <si>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</si>
  <si>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</si>
  <si>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</si>
  <si>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</si>
  <si>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</si>
  <si>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</si>
  <si>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</si>
  <si>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</si>
  <si>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</si>
  <si>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</si>
  <si>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</si>
  <si>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</si>
  <si>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</si>
  <si>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</si>
  <si>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</si>
  <si>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</si>
  <si>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</si>
  <si>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</si>
  <si>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</si>
  <si>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</si>
  <si>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</si>
  <si>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</si>
  <si>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</si>
  <si>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</si>
  <si>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</si>
  <si>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</si>
  <si>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</si>
  <si>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</si>
  <si>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</si>
  <si>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</si>
  <si>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</si>
  <si>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</si>
  <si>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</si>
  <si>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</si>
  <si>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</si>
  <si>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</si>
  <si>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</si>
  <si>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</si>
  <si>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</si>
  <si>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</si>
  <si>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</si>
  <si>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</si>
  <si>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</si>
  <si>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</si>
  <si>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</si>
  <si>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</si>
  <si>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</si>
  <si>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</si>
  <si>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</si>
  <si>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</si>
  <si>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</si>
  <si>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</si>
  <si>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</si>
  <si>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</si>
  <si>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</si>
  <si>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</si>
  <si>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</si>
  <si>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</si>
  <si>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</si>
  <si>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</si>
  <si>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</si>
  <si>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</si>
  <si>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</si>
  <si>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</si>
  <si>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</si>
  <si>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</si>
  <si>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</si>
  <si>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</si>
  <si>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</si>
  <si>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</si>
  <si>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</si>
  <si>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</si>
  <si>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</si>
  <si>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</si>
  <si>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</si>
  <si>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</si>
  <si>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</si>
  <si>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</si>
  <si>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</si>
  <si>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</si>
  <si>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</si>
  <si>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</si>
  <si>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</si>
  <si>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</si>
  <si>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</si>
  <si>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</si>
  <si>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</si>
  <si>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</si>
  <si>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</si>
  <si>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</si>
  <si>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</si>
  <si>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</si>
  <si>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</si>
  <si>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</si>
  <si>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</si>
  <si>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</si>
  <si>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</si>
  <si>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</si>
  <si>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</si>
  <si>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</si>
  <si>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</si>
  <si>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</si>
  <si>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</si>
  <si>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</si>
  <si>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</si>
  <si>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</si>
  <si>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</si>
  <si>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</si>
  <si>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</si>
  <si>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</si>
  <si>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</si>
  <si>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</si>
  <si>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</si>
  <si>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</si>
  <si>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</si>
  <si>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</si>
  <si>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</si>
  <si>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</si>
  <si>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</si>
  <si>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</si>
  <si>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</si>
  <si>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</si>
  <si>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</si>
  <si>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</si>
  <si>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</si>
  <si>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</si>
  <si>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</si>
  <si>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</si>
  <si>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</si>
  <si>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</si>
  <si>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</si>
  <si>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</si>
  <si>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</si>
  <si>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</si>
  <si>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</si>
  <si>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</si>
  <si>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</si>
  <si>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</si>
  <si>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</si>
  <si>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</si>
  <si>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</si>
  <si>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</si>
  <si>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</si>
  <si>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</si>
  <si>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</si>
  <si>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</si>
  <si>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</si>
  <si>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</si>
  <si>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</si>
  <si>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</si>
  <si>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</si>
  <si>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</si>
  <si>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</si>
  <si>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</si>
  <si>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</si>
  <si>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</si>
  <si>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</si>
  <si>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</si>
  <si>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</si>
  <si>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</si>
  <si>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</si>
  <si>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</si>
  <si>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</si>
  <si>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</si>
  <si>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</si>
  <si>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</si>
  <si>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</si>
  <si>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</si>
  <si>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</si>
  <si>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</si>
  <si>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</si>
  <si>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</si>
  <si>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</si>
  <si>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</si>
  <si>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</si>
  <si>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</si>
  <si>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</si>
  <si>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</si>
  <si>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</si>
  <si>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</si>
  <si>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</si>
  <si>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</si>
  <si>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</si>
  <si>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</si>
  <si>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</si>
  <si>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</si>
  <si>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</si>
  <si>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</si>
  <si>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</si>
  <si>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</si>
  <si>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</si>
  <si>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</si>
  <si>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</si>
  <si>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</si>
  <si>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</si>
  <si>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</si>
  <si>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</si>
  <si>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</si>
  <si>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</si>
  <si>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</si>
  <si>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</si>
  <si>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</si>
  <si>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</si>
  <si>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</si>
  <si>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</si>
  <si>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</si>
  <si>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</si>
  <si>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</si>
  <si>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</si>
  <si>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</si>
  <si>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</si>
  <si>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</si>
  <si>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</si>
  <si>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</si>
  <si>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</si>
  <si>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</si>
  <si>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</si>
  <si>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</si>
  <si>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</si>
  <si>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</si>
  <si>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</si>
  <si>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</si>
  <si>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</si>
  <si>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</si>
  <si>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</si>
  <si>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</si>
  <si>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</si>
  <si>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</si>
  <si>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</si>
  <si>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</si>
  <si>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</si>
  <si>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</si>
  <si>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</si>
  <si>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</si>
  <si>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</si>
  <si>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</si>
  <si>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</si>
  <si>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</si>
  <si>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</si>
  <si>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</si>
  <si>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</si>
  <si>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</si>
  <si>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</si>
  <si>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</si>
  <si>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</si>
  <si>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</si>
  <si>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</si>
  <si>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</si>
  <si>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</si>
  <si>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</si>
  <si>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</si>
  <si>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</si>
  <si>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</si>
  <si>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</si>
  <si>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</si>
  <si>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</si>
  <si>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</si>
  <si>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</si>
  <si>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</si>
  <si>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</si>
  <si>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</si>
  <si>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</si>
  <si>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</si>
  <si>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</si>
  <si>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</si>
  <si>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</si>
  <si>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</si>
  <si>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</si>
  <si>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</si>
  <si>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</si>
  <si>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</si>
  <si>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</si>
  <si>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</si>
  <si>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</si>
  <si>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</si>
  <si>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</si>
  <si>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</si>
  <si>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</si>
  <si>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</si>
  <si>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</si>
  <si>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</si>
  <si>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</si>
  <si>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</si>
  <si>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</si>
  <si>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</si>
  <si>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</si>
  <si>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</si>
  <si>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</si>
  <si>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</si>
  <si>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</si>
  <si>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</si>
  <si>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</si>
  <si>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</si>
  <si>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</si>
  <si>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</si>
  <si>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</si>
  <si>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</si>
  <si>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</si>
  <si>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</si>
  <si>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</si>
  <si>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</si>
  <si>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</si>
  <si>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</si>
  <si>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</si>
  <si>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</si>
  <si>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</si>
  <si>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</si>
  <si>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</si>
  <si>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</si>
  <si>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</si>
  <si>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</si>
  <si>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</si>
  <si>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</si>
  <si>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</si>
  <si>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</si>
  <si>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</si>
  <si>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</si>
  <si>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</si>
  <si>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</si>
  <si>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</si>
  <si>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</si>
  <si>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</si>
  <si>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</si>
  <si>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</si>
  <si>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</si>
  <si>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</si>
  <si>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</si>
  <si>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</si>
  <si>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</si>
  <si>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</si>
  <si>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</si>
  <si>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</si>
  <si>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</si>
  <si>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</si>
  <si>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</si>
  <si>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</si>
  <si>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</si>
  <si>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</si>
  <si>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</si>
  <si>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</si>
  <si>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</si>
  <si>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</si>
  <si>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</si>
  <si>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</si>
  <si>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</si>
  <si>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</si>
  <si>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</si>
  <si>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</si>
  <si>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</si>
  <si>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</si>
  <si>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</si>
  <si>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</si>
  <si>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</si>
  <si>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</si>
  <si>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</si>
  <si>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</si>
  <si>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</si>
  <si>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</si>
  <si>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</si>
  <si>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</si>
  <si>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</si>
  <si>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</si>
  <si>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</si>
  <si>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</si>
  <si>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</si>
  <si>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</si>
  <si>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</si>
  <si>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</si>
  <si>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</si>
  <si>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</si>
  <si>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</si>
  <si>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</si>
  <si>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</si>
  <si>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</si>
  <si>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</si>
  <si>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</si>
  <si>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</si>
  <si>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</si>
  <si>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</si>
  <si>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</si>
  <si>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</si>
  <si>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</si>
  <si>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</si>
  <si>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</si>
  <si>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</si>
  <si>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</si>
  <si>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</si>
  <si>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</si>
  <si>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</si>
  <si>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</si>
  <si>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</si>
  <si>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</si>
  <si>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</si>
  <si>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</si>
  <si>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</si>
  <si>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</si>
  <si>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</si>
  <si>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</si>
  <si>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</si>
  <si>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</si>
  <si>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</si>
  <si>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</si>
  <si>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</si>
  <si>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</si>
  <si>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</si>
  <si>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</si>
  <si>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</si>
  <si>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</si>
  <si>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</si>
  <si>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</si>
  <si>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</si>
  <si>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</si>
  <si>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</si>
  <si>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</si>
  <si>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</si>
  <si>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</si>
  <si>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</si>
  <si>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</si>
  <si>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</si>
  <si>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</si>
  <si>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</si>
  <si>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</si>
  <si>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</si>
  <si>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</si>
  <si>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</si>
  <si>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</si>
  <si>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</si>
  <si>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</si>
  <si>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</si>
  <si>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</si>
  <si>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</si>
  <si>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</si>
  <si>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</si>
  <si>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</si>
  <si>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</si>
  <si>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</si>
  <si>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</si>
  <si>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</si>
  <si>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</si>
  <si>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</si>
  <si>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</si>
  <si>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</si>
  <si>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</si>
  <si>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</si>
  <si>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</si>
  <si>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</si>
  <si>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</si>
  <si>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</si>
  <si>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</si>
  <si>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</si>
  <si>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</si>
  <si>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</si>
  <si>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</si>
  <si>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</si>
  <si>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</si>
  <si>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</si>
  <si>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</si>
  <si>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</si>
  <si>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</si>
  <si>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</si>
  <si>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</si>
  <si>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</si>
  <si>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</si>
  <si>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</si>
  <si>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</si>
  <si>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</si>
  <si>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</si>
  <si>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</si>
  <si>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</si>
  <si>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</si>
  <si>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</si>
  <si>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</si>
  <si>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</si>
  <si>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</si>
  <si>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</si>
  <si>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</si>
  <si>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</si>
  <si>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</si>
  <si>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</si>
  <si>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</si>
  <si>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</si>
  <si>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</si>
  <si>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</si>
  <si>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</si>
  <si>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</si>
  <si>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</si>
  <si>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</si>
  <si>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</si>
  <si>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</si>
  <si>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</si>
  <si>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</si>
  <si>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</si>
  <si>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</si>
  <si>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</si>
  <si>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</si>
  <si>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</si>
  <si>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</si>
  <si>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</si>
  <si>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</si>
  <si>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</si>
  <si>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</si>
  <si>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</si>
  <si>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</si>
  <si>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</si>
  <si>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</si>
  <si>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</si>
  <si>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</si>
  <si>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</si>
  <si>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</si>
  <si>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</si>
  <si>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</si>
  <si>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</si>
  <si>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</si>
  <si>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</si>
  <si>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</si>
  <si>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</si>
  <si>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</si>
  <si>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</si>
  <si>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</si>
  <si>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</si>
  <si>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</si>
  <si>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</si>
  <si>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</si>
  <si>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</si>
  <si>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</si>
  <si>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</si>
  <si>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</si>
  <si>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</si>
  <si>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</si>
  <si>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</si>
  <si>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</si>
  <si>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</si>
  <si>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</si>
  <si>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</si>
  <si>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</si>
  <si>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</si>
  <si>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</si>
  <si>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</si>
  <si>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</si>
  <si>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</si>
  <si>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</si>
  <si>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</si>
  <si>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</si>
  <si>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</si>
  <si>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</si>
  <si>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</si>
  <si>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</si>
  <si>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</si>
  <si>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</si>
  <si>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</si>
  <si>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</si>
  <si>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</si>
  <si>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</si>
  <si>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</si>
  <si>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</si>
  <si>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</si>
  <si>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</si>
  <si>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</si>
  <si>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</si>
  <si>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</si>
  <si>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</si>
  <si>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</si>
  <si>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</si>
  <si>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</si>
  <si>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</si>
  <si>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</si>
  <si>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</si>
  <si>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</si>
  <si>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</si>
  <si>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</si>
  <si>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</si>
  <si>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</si>
  <si>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</si>
  <si>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</si>
  <si>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</si>
  <si>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</si>
  <si>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</si>
  <si>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</si>
  <si>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</si>
  <si>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</si>
  <si>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</si>
  <si>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</si>
  <si>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</si>
  <si>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</si>
  <si>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</si>
  <si>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</si>
  <si>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</si>
  <si>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</si>
  <si>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</si>
  <si>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</si>
  <si>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</si>
  <si>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</si>
  <si>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</si>
  <si>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</si>
  <si>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</si>
  <si>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</si>
  <si>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</si>
  <si>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</si>
  <si>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</si>
  <si>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</si>
  <si>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</si>
  <si>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</si>
  <si>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</si>
  <si>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</si>
  <si>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</si>
  <si>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</si>
  <si>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</si>
  <si>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</si>
  <si>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</si>
  <si>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</si>
  <si>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</si>
  <si>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</si>
  <si>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</si>
  <si>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</si>
  <si>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</si>
  <si>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</si>
  <si>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</si>
  <si>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</si>
  <si>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</si>
  <si>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</si>
  <si>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</si>
  <si>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</si>
  <si>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</si>
  <si>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</si>
  <si>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</si>
  <si>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</si>
  <si>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</si>
  <si>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</si>
  <si>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</si>
  <si>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</si>
  <si>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</si>
  <si>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</si>
  <si>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</si>
  <si>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</si>
  <si>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</si>
  <si>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</si>
  <si>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</si>
  <si>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</si>
  <si>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</si>
  <si>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</si>
  <si>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</si>
  <si>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</si>
  <si>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</si>
  <si>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</si>
  <si>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</si>
  <si>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</si>
  <si>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</si>
  <si>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</si>
  <si>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</si>
  <si>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</si>
  <si>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</si>
  <si>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</si>
  <si>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</si>
  <si>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</si>
  <si>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</si>
  <si>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</si>
  <si>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</si>
  <si>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</si>
  <si>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</si>
  <si>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</si>
  <si>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</si>
  <si>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</si>
  <si>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</si>
  <si>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</si>
  <si>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</si>
  <si>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</si>
  <si>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</si>
  <si>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</si>
  <si>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</si>
  <si>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</si>
  <si>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</si>
  <si>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</si>
  <si>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</si>
  <si>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</si>
  <si>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</si>
  <si>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</si>
  <si>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</si>
  <si>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</si>
  <si>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</si>
  <si>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</si>
  <si>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</si>
  <si>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</si>
  <si>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</si>
  <si>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</si>
  <si>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</si>
  <si>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</si>
  <si>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</si>
  <si>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</si>
  <si>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</si>
  <si>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</si>
  <si>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</si>
  <si>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</si>
  <si>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</si>
  <si>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</si>
  <si>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</si>
  <si>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</si>
  <si>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</si>
  <si>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</si>
  <si>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</si>
  <si>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</si>
  <si>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</si>
  <si>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</si>
  <si>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</si>
  <si>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</si>
  <si>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</si>
  <si>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</si>
  <si>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</si>
  <si>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</si>
  <si>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</si>
  <si>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</si>
  <si>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</si>
  <si>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</si>
  <si>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</si>
  <si>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</si>
  <si>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</si>
  <si>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</si>
  <si>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</si>
  <si>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</si>
  <si>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</si>
  <si>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</si>
  <si>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</si>
  <si>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</si>
  <si>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</si>
  <si>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</si>
  <si>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Category 2</t>
  </si>
  <si>
    <t>Category 3</t>
  </si>
  <si>
    <t>Category 4</t>
  </si>
  <si>
    <t>Category-2</t>
  </si>
  <si>
    <t xml:space="preserve">Row </t>
  </si>
  <si>
    <t>Coloumn</t>
  </si>
  <si>
    <t>Index</t>
  </si>
  <si>
    <t>NET Index</t>
  </si>
  <si>
    <t>Category-3</t>
  </si>
  <si>
    <t>Category-4</t>
  </si>
  <si>
    <t>net index</t>
  </si>
  <si>
    <t>Inflation</t>
  </si>
  <si>
    <r>
      <t xml:space="preserve">Estimated Economic life of the Assets                                     </t>
    </r>
    <r>
      <rPr>
        <i/>
        <sz val="10"/>
        <color theme="1"/>
        <rFont val="Arial"/>
        <family val="2"/>
      </rPr>
      <t>(Years)</t>
    </r>
  </si>
  <si>
    <t>Depreciation Factor</t>
  </si>
  <si>
    <t>Rate of Inflation</t>
  </si>
  <si>
    <t>GCRC</t>
  </si>
  <si>
    <t>DRC</t>
  </si>
  <si>
    <t>(blank)</t>
  </si>
  <si>
    <t>i</t>
  </si>
  <si>
    <t>Eco. Life</t>
  </si>
  <si>
    <t>Sal. Value</t>
  </si>
  <si>
    <t xml:space="preserve">1 Lacs to 20 Lacs </t>
  </si>
  <si>
    <t xml:space="preserve">50 k to 1 Lacs </t>
  </si>
  <si>
    <t>Less Than 50 K</t>
  </si>
  <si>
    <t xml:space="preserve">Greater than 20 Lacs </t>
  </si>
  <si>
    <t>Greater than 20 Lakhs</t>
  </si>
  <si>
    <t>1 Lacs to 20 Lacs</t>
  </si>
  <si>
    <t>A</t>
  </si>
  <si>
    <t>D</t>
  </si>
  <si>
    <t>Sum of Gross Block</t>
  </si>
  <si>
    <t>Cat-4</t>
  </si>
  <si>
    <t>Life of Machine</t>
  </si>
  <si>
    <t>Obsolescence factor</t>
  </si>
  <si>
    <t>Fair Value</t>
  </si>
  <si>
    <t>Sum of GCRC</t>
  </si>
  <si>
    <t>Sum of Fair Value</t>
  </si>
  <si>
    <t>Asset Category</t>
  </si>
  <si>
    <t>Gross Block
(in Rs. Lakhs)</t>
  </si>
  <si>
    <t>Net Block
(in Rs. Lakhs)</t>
  </si>
  <si>
    <t>GCRC
(in Rs. Lakhs)</t>
  </si>
  <si>
    <t>FMV
(in Rs. Lakhs)</t>
  </si>
  <si>
    <t>Total</t>
  </si>
  <si>
    <t>Land Area</t>
  </si>
  <si>
    <t>Building Name</t>
  </si>
  <si>
    <t>Floors</t>
  </si>
  <si>
    <t>Year of Construction</t>
  </si>
  <si>
    <t>Type of Construction</t>
  </si>
  <si>
    <t>Condition</t>
  </si>
  <si>
    <t>Area
(in sq. ft.)</t>
  </si>
  <si>
    <t>Shed-A</t>
  </si>
  <si>
    <t>Shed-B</t>
  </si>
  <si>
    <t>Shed-C</t>
  </si>
  <si>
    <t>DG Shed</t>
  </si>
  <si>
    <t>Shed-A 1</t>
  </si>
  <si>
    <t>Average</t>
  </si>
  <si>
    <t>Shed-B 2</t>
  </si>
  <si>
    <t>Shed-C 3</t>
  </si>
  <si>
    <t>₹</t>
  </si>
  <si>
    <t>Cantren Building ground ficer</t>
  </si>
  <si>
    <t>Guest room 6</t>
  </si>
  <si>
    <t>HRand security Room</t>
  </si>
  <si>
    <t>LT&amp; VCB from 8</t>
  </si>
  <si>
    <t>HT Room 9</t>
  </si>
  <si>
    <t>Ladies &amp; Gents Teilets 30</t>
  </si>
  <si>
    <t>Training Room</t>
  </si>
  <si>
    <t>Coal Fire Rtsshed</t>
  </si>
  <si>
    <t>Dress Yard</t>
  </si>
  <si>
    <t>IS</t>
  </si>
  <si>
    <t>Maint &amp; Black Dross shed</t>
  </si>
  <si>
    <t>Washing Table shed</t>
  </si>
  <si>
    <t>Maint Office &amp; Store shed</t>
  </si>
  <si>
    <t>Shed ith Cooling Tower</t>
  </si>
  <si>
    <t>STP Shed</t>
  </si>
  <si>
    <t>Canteen Building Ground floor</t>
  </si>
  <si>
    <t>Guest Room</t>
  </si>
  <si>
    <t>HR and security Room</t>
  </si>
  <si>
    <t>LT &amp; VCB Rom</t>
  </si>
  <si>
    <t>HT Room</t>
  </si>
  <si>
    <t>Toilet</t>
  </si>
  <si>
    <t>Changing Room</t>
  </si>
  <si>
    <t>Admin Office, Excise Room and Training Room</t>
  </si>
  <si>
    <t>Coal Fire Pits shed</t>
  </si>
  <si>
    <t>Dross Yard</t>
  </si>
  <si>
    <t>BUILDING/WORK NAME</t>
  </si>
  <si>
    <t>NATURE OF CONSTRUCTION</t>
  </si>
  <si>
    <t>BUILT-UP AREA</t>
  </si>
  <si>
    <t>(in sq ft)</t>
  </si>
  <si>
    <t>MCC ROOM</t>
  </si>
  <si>
    <t>RCC Structure with RCC Roofing and</t>
  </si>
  <si>
    <t>tremix/tile Flooring</t>
  </si>
  <si>
    <t>Compressor House</t>
  </si>
  <si>
    <t>RCC and Heavy PEB Structure with GI</t>
  </si>
  <si>
    <t>Sheet roofing and tremix Flooring</t>
  </si>
  <si>
    <t>Workshop &amp; Store</t>
  </si>
  <si>
    <t>tremix Flooring</t>
  </si>
  <si>
    <t>Admin Building</t>
  </si>
  <si>
    <t>Italian Marble Flooring</t>
  </si>
  <si>
    <t>Security Room + Dispatch</t>
  </si>
  <si>
    <t>Room with Toilet</t>
  </si>
  <si>
    <t>Porta Cabin</t>
  </si>
  <si>
    <t>Chemical Dosing Room</t>
  </si>
  <si>
    <t>PEB Structure with tremix flooring</t>
  </si>
  <si>
    <t>Pump Room</t>
  </si>
  <si>
    <t>Driver rest room and toilet</t>
  </si>
  <si>
    <t>Porta Cabin with RCC Structure with</t>
  </si>
  <si>
    <t>tremix structure</t>
  </si>
  <si>
    <t>Meter Room</t>
  </si>
  <si>
    <t>PCC Flooring</t>
  </si>
  <si>
    <t>Meter room 2</t>
  </si>
  <si>
    <t>SUB TOTAL (A)</t>
  </si>
  <si>
    <t>Road and Pathway work</t>
  </si>
  <si>
    <t>Cement concrete road spread over an</t>
  </si>
  <si>
    <t>area of 13,570 sqm</t>
  </si>
  <si>
    <t>13570 Sq. mtr</t>
  </si>
  <si>
    <t>Boundary Wall</t>
  </si>
  <si>
    <t>RCC wall with barbed wire fencing on</t>
  </si>
  <si>
    <t>top on all sides (890 m)</t>
  </si>
  <si>
    <t>900 metre</t>
  </si>
  <si>
    <t>Rain Water Harvesting</t>
  </si>
  <si>
    <t>Rain water harvesting system having 2</t>
  </si>
  <si>
    <t>pits and pipes/canals</t>
  </si>
  <si>
    <t>500 sq. mtr.</t>
  </si>
  <si>
    <t>Switchyard</t>
  </si>
  <si>
    <t>Spread over an area of approx 1,000 sq</t>
  </si>
  <si>
    <t>mtr.</t>
  </si>
  <si>
    <t>1000 Sq. mtr.</t>
  </si>
  <si>
    <t>Paver blocks in the area</t>
  </si>
  <si>
    <t>where machinery is installed</t>
  </si>
  <si>
    <t>In the main plant area</t>
  </si>
  <si>
    <t>4500 Sq. mtr</t>
  </si>
  <si>
    <t>Raft Foundation over pile</t>
  </si>
  <si>
    <t>Storm Water drains</t>
  </si>
  <si>
    <t>-</t>
  </si>
  <si>
    <t>1500 mtr</t>
  </si>
  <si>
    <t>Fire water tank</t>
  </si>
  <si>
    <t>9600 L</t>
  </si>
  <si>
    <t>SUB TOTAL (B)</t>
  </si>
  <si>
    <t>Remarks:</t>
  </si>
  <si>
    <t>1. Assets items pertaining to M/S. Centuary Aluminium Manufacturing Co. Limited situated at C.S. Dag No.3373 And Parts Of C.S. Dag No. 3375, 3374 &amp; 3372, Khatian No. 407, Sthitiban Rayoti, Mouza Sukchar, Raja Road, P.S. - Khardah, District North 24- Pargana, West Bengal is considered in the valuation assessment.</t>
  </si>
  <si>
    <t>2. M/S. Centuary Aluminium Manufacturing Co. Limited has provided us the Fixed Assets Register (FAR) of the company for the purpose of valuation.</t>
  </si>
  <si>
    <t>3. For evaluating the useful life for calculation of depreciation, Central Electricity Commission Guidelines, chart of companies act 2013, and American society of appraisers (ASA) are preferred.</t>
  </si>
  <si>
    <t>4. Useful life of Primary machines like Melting Furnace, pumping machine, automatic flux feeder machine, hydraulic machine, bailing press machine, shearing machine, chimney, grinding machine etc. is taken as 10 to 20 years.</t>
  </si>
  <si>
    <t>5. For evaluating the Gross Current Reproduction Cost of the machines and equipments, we have adopted the cost approach methodology (cost indexation factor).</t>
  </si>
  <si>
    <t>6. During the site visit, the plant was in operational condition. As per the information provided to us the plant was running 20% of its total capacity.</t>
  </si>
  <si>
    <t>AC Cemented shed mounted on RCC framed pillars beam column structure on RCC Slab</t>
  </si>
  <si>
    <t>Ground</t>
  </si>
  <si>
    <t>Height
(in ft.)</t>
  </si>
  <si>
    <t>Area
(in sq. mtr.)</t>
  </si>
  <si>
    <t>Ground + 1</t>
  </si>
  <si>
    <t>RCC framed pillars beam column structure on RCC Slab</t>
  </si>
  <si>
    <t>ACC shed roof mounted on iron pillars, trusses frame structure resting on brickwall</t>
  </si>
  <si>
    <r>
      <t xml:space="preserve">Plinth Area  Rate 
</t>
    </r>
    <r>
      <rPr>
        <b/>
        <i/>
        <sz val="10"/>
        <rFont val="Calibri"/>
        <family val="2"/>
        <scheme val="minor"/>
      </rPr>
      <t>(in per sq.ft)</t>
    </r>
  </si>
  <si>
    <t>Gross Replacement Value
(INR)</t>
  </si>
  <si>
    <t xml:space="preserve">Depreciation
(INR) </t>
  </si>
  <si>
    <t>Total Life Consumed 
(in years)</t>
  </si>
  <si>
    <t>Total Economical Life
(in years)</t>
  </si>
  <si>
    <t>Salvage Value</t>
  </si>
  <si>
    <t>Depreciation Rate</t>
  </si>
  <si>
    <t>Land</t>
  </si>
  <si>
    <t>Building</t>
  </si>
  <si>
    <t>FMV</t>
  </si>
  <si>
    <t>Govt. Value</t>
  </si>
  <si>
    <t>Depreciated Fair Market Value
(INR)</t>
  </si>
  <si>
    <t>Compund Wall</t>
  </si>
  <si>
    <t>Government Rate</t>
  </si>
  <si>
    <t>Government Value</t>
  </si>
  <si>
    <t>Guideline Value</t>
  </si>
  <si>
    <t>New Valuation</t>
  </si>
  <si>
    <t>FV (In Rs. Cr.)</t>
  </si>
  <si>
    <t>RV (In Rs. Cr.)</t>
  </si>
  <si>
    <t>Old Valuation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</si>
</sst>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quot;₹&quot;\ * #,##0.00_ ;_ &quot;₹&quot;\ * \-#,##0.00_ ;_ &quot;₹&quot;\ * &quot;-&quot;??_ ;_ @_ "/>
    <numFmt numFmtId="43" formatCode="_ * #,##0.00_ ;_ * \-#,##0.00_ ;_ * &quot;-&quot;??_ ;_ @_ "/>
    <numFmt numFmtId="164" formatCode="_(* #,##0.00_);_(* \(#,##0.00\);_(* &quot;-&quot;??_);_(@_)"/>
    <numFmt numFmtId="165" formatCode="_(* #,##0_);_(* \(#,##0\);_(* &quot;-&quot;??_);_(@_)"/>
    <numFmt numFmtId="166" formatCode="[$-409]d\-mmm\-yy;@"/>
    <numFmt numFmtId="167" formatCode="0_ "/>
    <numFmt numFmtId="168" formatCode="&quot;&quot;0"/>
    <numFmt numFmtId="169" formatCode="[$-409]dd\-mmm\-yy;@"/>
    <numFmt numFmtId="170" formatCode="d/mmm/yyyy"/>
    <numFmt numFmtId="171" formatCode="0.00_);[Red]\(0.00\)"/>
    <numFmt numFmtId="172" formatCode="[$-409]d/mmm/yy;@"/>
    <numFmt numFmtId="173" formatCode="0.00000"/>
    <numFmt numFmtId="174" formatCode="0.0"/>
    <numFmt numFmtId="175" formatCode="_ * #,##0_ ;_ * \-#,##0_ ;_ * &quot;-&quot;??_ ;_ @_ "/>
    <numFmt numFmtId="176" formatCode="_ * #,##0.0_ ;_ * \-#,##0.0_ ;_ * &quot;-&quot;?_ ;_ @_ "/>
  </numFmts>
  <fonts count="63">
    <font>
      <sz val="11"/>
      <color theme="1"/>
      <name val="Calibri"/>
      <family val="2"/>
      <scheme val="minor"/>
    </font>
    <font>
      <sz val="10"/>
      <name val="Arial"/>
      <family val="2"/>
    </font>
    <font>
      <sz val="10"/>
      <name val="Cambria"/>
      <family val="1"/>
    </font>
    <font>
      <sz val="10"/>
      <name val="Arial"/>
      <family val="2"/>
    </font>
    <font>
      <b/>
      <sz val="10"/>
      <name val="Arial"/>
      <family val="2"/>
    </font>
    <font>
      <b/>
      <sz val="10"/>
      <name val="Cambria"/>
      <family val="1"/>
    </font>
    <font>
      <b/>
      <sz val="11"/>
      <name val="Cambria"/>
      <family val="1"/>
    </font>
    <font>
      <b/>
      <u/>
      <sz val="10"/>
      <name val="Cambria"/>
      <family val="1"/>
    </font>
    <font>
      <sz val="10"/>
      <color indexed="14"/>
      <name val="Cambria"/>
      <family val="1"/>
    </font>
    <font>
      <sz val="11"/>
      <color indexed="8"/>
      <name val="Calibri"/>
      <family val="2"/>
    </font>
    <font>
      <sz val="10"/>
      <name val="Cambria"/>
      <family val="1"/>
      <scheme val="major"/>
    </font>
    <font>
      <b/>
      <u/>
      <sz val="10"/>
      <color indexed="10"/>
      <name val="Cambria"/>
      <family val="1"/>
    </font>
    <font>
      <b/>
      <sz val="8"/>
      <color indexed="81"/>
      <name val="Tahoma"/>
      <family val="2"/>
    </font>
    <font>
      <sz val="8"/>
      <color indexed="81"/>
      <name val="Tahoma"/>
      <family val="2"/>
    </font>
    <font>
      <sz val="11"/>
      <color theme="1"/>
      <name val="Calibri"/>
      <family val="2"/>
      <scheme val="minor"/>
    </font>
    <font>
      <sz val="10"/>
      <name val="Arial"/>
      <family val="2"/>
    </font>
    <font>
      <b/>
      <u/>
      <sz val="10"/>
      <name val="Arial"/>
      <family val="2"/>
    </font>
    <font>
      <b/>
      <sz val="11"/>
      <color theme="1"/>
      <name val="Calibri"/>
      <family val="2"/>
      <scheme val="minor"/>
    </font>
    <font>
      <sz val="9"/>
      <color indexed="81"/>
      <name val="Tahoma"/>
      <family val="2"/>
    </font>
    <font>
      <b/>
      <sz val="9"/>
      <color indexed="81"/>
      <name val="Tahoma"/>
      <family val="2"/>
    </font>
    <font>
      <sz val="10"/>
      <color theme="1"/>
      <name val="Calibri"/>
      <family val="2"/>
      <scheme val="minor"/>
    </font>
    <font>
      <sz val="10"/>
      <color theme="1"/>
      <name val="Arial"/>
      <family val="2"/>
    </font>
    <font>
      <b/>
      <sz val="10"/>
      <name val="Cambria"/>
      <family val="1"/>
      <scheme val="major"/>
    </font>
    <font>
      <b/>
      <u/>
      <sz val="10"/>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sz val="10"/>
      <color indexed="8"/>
      <name val="Arial"/>
      <family val="2"/>
    </font>
    <font>
      <sz val="10"/>
      <color theme="1"/>
      <name val="Swis721 Md BT"/>
      <family val="2"/>
    </font>
    <font>
      <b/>
      <sz val="10"/>
      <color theme="1"/>
      <name val="Arial"/>
      <family val="2"/>
    </font>
    <font>
      <i/>
      <sz val="10"/>
      <color theme="1"/>
      <name val="Arial"/>
      <family val="2"/>
    </font>
    <font>
      <b/>
      <sz val="18"/>
      <color theme="3"/>
      <name val="Cambria"/>
      <family val="2"/>
      <scheme val="major"/>
    </font>
    <font>
      <sz val="11"/>
      <color theme="1"/>
      <name val="Calibri"/>
      <family val="2"/>
    </font>
    <font>
      <b/>
      <sz val="12"/>
      <color theme="1"/>
      <name val="Calibri"/>
      <family val="2"/>
      <scheme val="minor"/>
    </font>
    <font>
      <b/>
      <sz val="12"/>
      <color theme="1"/>
      <name val="Arial"/>
      <family val="2"/>
    </font>
    <font>
      <b/>
      <sz val="11"/>
      <color theme="1"/>
      <name val="Arial"/>
      <family val="2"/>
    </font>
    <font>
      <sz val="11"/>
      <color rgb="FF212529"/>
      <name val="Calibri"/>
      <family val="2"/>
      <scheme val="minor"/>
    </font>
    <font>
      <b/>
      <sz val="9"/>
      <color theme="1"/>
      <name val="Arial"/>
      <family val="2"/>
    </font>
    <font>
      <b/>
      <sz val="8.5"/>
      <color rgb="FFFFFFFF"/>
      <name val="Arial"/>
      <family val="2"/>
    </font>
    <font>
      <b/>
      <sz val="8.5"/>
      <color theme="1"/>
      <name val="Arial"/>
      <family val="2"/>
    </font>
    <font>
      <b/>
      <sz val="10.5"/>
      <color theme="1"/>
      <name val="Arial"/>
      <family val="2"/>
    </font>
    <font>
      <sz val="8.5"/>
      <color theme="1"/>
      <name val="Microsoft Sans Serif"/>
      <family val="2"/>
    </font>
    <font>
      <sz val="7"/>
      <color theme="1"/>
      <name val="Times New Roman"/>
      <family val="1"/>
    </font>
    <font>
      <b/>
      <sz val="9.5"/>
      <color theme="1"/>
      <name val="Arial"/>
      <family val="2"/>
    </font>
    <font>
      <sz val="6"/>
      <color theme="1"/>
      <name val="Times New Roman"/>
      <family val="1"/>
    </font>
    <font>
      <b/>
      <sz val="9"/>
      <color rgb="FFFFFFFF"/>
      <name val="Arial"/>
      <family val="2"/>
    </font>
    <font>
      <sz val="5"/>
      <color theme="1"/>
      <name val="Times New Roman"/>
      <family val="1"/>
    </font>
    <font>
      <b/>
      <sz val="11"/>
      <color rgb="FF000000"/>
      <name val="Calibri"/>
      <family val="2"/>
    </font>
    <font>
      <sz val="11"/>
      <color rgb="FF000000"/>
      <name val="Calibri"/>
      <family val="2"/>
    </font>
    <font>
      <b/>
      <i/>
      <sz val="10"/>
      <name val="Calibri"/>
      <family val="2"/>
      <scheme val="minor"/>
    </font>
    <font>
      <b/>
      <sz val="14"/>
      <color theme="1"/>
      <name val="Calibri"/>
      <family val="2"/>
      <scheme val="minor"/>
    </font>
  </fonts>
  <fills count="50">
    <fill>
      <patternFill patternType="none"/>
    </fill>
    <fill>
      <patternFill patternType="gray125"/>
    </fill>
    <fill>
      <patternFill patternType="solid">
        <fgColor indexed="43"/>
        <bgColor indexed="64"/>
      </patternFill>
    </fill>
    <fill>
      <patternFill patternType="solid">
        <fgColor indexed="51"/>
        <bgColor indexed="64"/>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3" tint="0.59999389629810485"/>
        <bgColor indexed="64"/>
      </patternFill>
    </fill>
    <fill>
      <patternFill patternType="solid">
        <fgColor rgb="FFFAFAFA"/>
        <bgColor indexed="64"/>
      </patternFill>
    </fill>
    <fill>
      <patternFill patternType="solid">
        <fgColor rgb="FF1F3763"/>
        <bgColor indexed="64"/>
      </patternFill>
    </fill>
    <fill>
      <patternFill patternType="solid">
        <fgColor rgb="FF9BC2E6"/>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thin">
        <color theme="4" tint="0.39997558519241921"/>
      </bottom>
      <diagonal/>
    </border>
    <border>
      <left style="medium">
        <color rgb="FFDEE2E6"/>
      </left>
      <right style="medium">
        <color rgb="FFDEE2E6"/>
      </right>
      <top style="medium">
        <color rgb="FFDEE2E6"/>
      </top>
      <bottom style="medium">
        <color rgb="FFDEE2E6"/>
      </bottom>
      <diagonal/>
    </border>
    <border>
      <left style="medium">
        <color rgb="FFDDEBF7"/>
      </left>
      <right style="double">
        <color rgb="FFDDEBF7"/>
      </right>
      <top style="medium">
        <color rgb="FFDDEBF7"/>
      </top>
      <bottom/>
      <diagonal/>
    </border>
    <border>
      <left style="medium">
        <color rgb="FFDDEBF7"/>
      </left>
      <right style="double">
        <color rgb="FFDDEBF7"/>
      </right>
      <top/>
      <bottom/>
      <diagonal/>
    </border>
    <border>
      <left style="medium">
        <color rgb="FFDDEBF7"/>
      </left>
      <right style="double">
        <color rgb="FFDDEBF7"/>
      </right>
      <top/>
      <bottom style="double">
        <color rgb="FFDDEBF7"/>
      </bottom>
      <diagonal/>
    </border>
    <border>
      <left/>
      <right style="double">
        <color rgb="FFDDEBF7"/>
      </right>
      <top style="medium">
        <color rgb="FFDDEBF7"/>
      </top>
      <bottom/>
      <diagonal/>
    </border>
    <border>
      <left/>
      <right style="double">
        <color rgb="FFDDEBF7"/>
      </right>
      <top/>
      <bottom/>
      <diagonal/>
    </border>
    <border>
      <left/>
      <right style="double">
        <color rgb="FFDDEBF7"/>
      </right>
      <top/>
      <bottom style="double">
        <color rgb="FFDDEBF7"/>
      </bottom>
      <diagonal/>
    </border>
    <border>
      <left/>
      <right/>
      <top/>
      <bottom style="double">
        <color rgb="FFDDEBF7"/>
      </bottom>
      <diagonal/>
    </border>
    <border>
      <left/>
      <right style="thick">
        <color rgb="FFDDEBF7"/>
      </right>
      <top style="medium">
        <color rgb="FFDDEBF7"/>
      </top>
      <bottom/>
      <diagonal/>
    </border>
    <border>
      <left/>
      <right style="thick">
        <color rgb="FFDDEBF7"/>
      </right>
      <top/>
      <bottom/>
      <diagonal/>
    </border>
    <border>
      <left/>
      <right style="thick">
        <color rgb="FFDDEBF7"/>
      </right>
      <top/>
      <bottom style="double">
        <color rgb="FFDDEBF7"/>
      </bottom>
      <diagonal/>
    </border>
    <border>
      <left/>
      <right style="medium">
        <color rgb="FFDDEBF7"/>
      </right>
      <top/>
      <bottom style="double">
        <color rgb="FFDDEBF7"/>
      </bottom>
      <diagonal/>
    </border>
    <border>
      <left style="double">
        <color rgb="FFDDEBF7"/>
      </left>
      <right/>
      <top style="medium">
        <color rgb="FFDDEBF7"/>
      </top>
      <bottom/>
      <diagonal/>
    </border>
    <border>
      <left style="double">
        <color rgb="FFDDEBF7"/>
      </left>
      <right/>
      <top/>
      <bottom/>
      <diagonal/>
    </border>
    <border>
      <left style="double">
        <color rgb="FFDDEBF7"/>
      </left>
      <right/>
      <top/>
      <bottom style="double">
        <color rgb="FFDDEBF7"/>
      </bottom>
      <diagonal/>
    </border>
    <border>
      <left style="medium">
        <color rgb="FFDDEBF7"/>
      </left>
      <right style="double">
        <color rgb="FFDDEBF7"/>
      </right>
      <top style="double">
        <color rgb="FFDDEBF7"/>
      </top>
      <bottom/>
      <diagonal/>
    </border>
    <border>
      <left style="double">
        <color rgb="FFDDEBF7"/>
      </left>
      <right style="double">
        <color rgb="FFDDEBF7"/>
      </right>
      <top style="double">
        <color rgb="FFDDEBF7"/>
      </top>
      <bottom/>
      <diagonal/>
    </border>
    <border>
      <left style="double">
        <color rgb="FFDDEBF7"/>
      </left>
      <right style="double">
        <color rgb="FFDDEBF7"/>
      </right>
      <top/>
      <bottom style="double">
        <color rgb="FFDDEBF7"/>
      </bottom>
      <diagonal/>
    </border>
    <border>
      <left style="double">
        <color rgb="FFDDEBF7"/>
      </left>
      <right/>
      <top style="double">
        <color rgb="FFDDEBF7"/>
      </top>
      <bottom/>
      <diagonal/>
    </border>
    <border>
      <left/>
      <right style="double">
        <color rgb="FFDDEBF7"/>
      </right>
      <top style="double">
        <color rgb="FFDDEBF7"/>
      </top>
      <bottom/>
      <diagonal/>
    </border>
    <border>
      <left/>
      <right style="medium">
        <color rgb="FFDDEBF7"/>
      </right>
      <top style="double">
        <color rgb="FFDDEBF7"/>
      </top>
      <bottom/>
      <diagonal/>
    </border>
    <border>
      <left/>
      <right style="thick">
        <color rgb="FFDDEBF7"/>
      </right>
      <top style="double">
        <color rgb="FFDDEBF7"/>
      </top>
      <bottom/>
      <diagonal/>
    </border>
    <border>
      <left style="double">
        <color rgb="FFDDEBF7"/>
      </left>
      <right/>
      <top style="double">
        <color rgb="FFDDEBF7"/>
      </top>
      <bottom style="double">
        <color rgb="FFDDEBF7"/>
      </bottom>
      <diagonal/>
    </border>
    <border>
      <left/>
      <right style="medium">
        <color rgb="FFDDEBF7"/>
      </right>
      <top style="double">
        <color rgb="FFDDEBF7"/>
      </top>
      <bottom style="double">
        <color rgb="FFDDEBF7"/>
      </bottom>
      <diagonal/>
    </border>
    <border>
      <left style="medium">
        <color rgb="FFDDEBF7"/>
      </left>
      <right/>
      <top style="double">
        <color rgb="FFDDEBF7"/>
      </top>
      <bottom style="double">
        <color rgb="FFDDEBF7"/>
      </bottom>
      <diagonal/>
    </border>
    <border>
      <left/>
      <right style="double">
        <color rgb="FFDDEBF7"/>
      </right>
      <top style="double">
        <color rgb="FFDDEBF7"/>
      </top>
      <bottom style="double">
        <color rgb="FFDDEBF7"/>
      </bottom>
      <diagonal/>
    </border>
    <border>
      <left/>
      <right/>
      <top style="double">
        <color rgb="FFDDEBF7"/>
      </top>
      <bottom style="double">
        <color rgb="FFDDEBF7"/>
      </bottom>
      <diagonal/>
    </border>
    <border>
      <left/>
      <right style="thick">
        <color rgb="FFDDEBF7"/>
      </right>
      <top style="double">
        <color rgb="FFDDEBF7"/>
      </top>
      <bottom style="double">
        <color rgb="FFDDEBF7"/>
      </bottom>
      <diagonal/>
    </border>
  </borders>
  <cellStyleXfs count="81">
    <xf numFmtId="0" fontId="0"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0" fontId="3" fillId="0" borderId="0"/>
    <xf numFmtId="0" fontId="3" fillId="0" borderId="0"/>
    <xf numFmtId="0" fontId="3" fillId="0" borderId="0"/>
    <xf numFmtId="164" fontId="14" fillId="0" borderId="0" applyFont="0" applyFill="0" applyBorder="0" applyAlignment="0" applyProtection="0"/>
    <xf numFmtId="0" fontId="15" fillId="0" borderId="0"/>
    <xf numFmtId="164" fontId="1" fillId="0" borderId="0" applyFont="0" applyFill="0" applyBorder="0" applyAlignment="0" applyProtection="0"/>
    <xf numFmtId="164" fontId="1" fillId="0" borderId="0" applyFont="0" applyFill="0" applyBorder="0" applyAlignment="0" applyProtection="0"/>
    <xf numFmtId="9" fontId="14" fillId="0" borderId="0" applyFont="0" applyFill="0" applyBorder="0" applyAlignment="0" applyProtection="0"/>
    <xf numFmtId="0" fontId="24" fillId="0" borderId="14" applyNumberFormat="0" applyFill="0" applyAlignment="0" applyProtection="0"/>
    <xf numFmtId="0" fontId="25" fillId="0" borderId="15" applyNumberFormat="0" applyFill="0" applyAlignment="0" applyProtection="0"/>
    <xf numFmtId="0" fontId="26" fillId="0" borderId="16" applyNumberFormat="0" applyFill="0" applyAlignment="0" applyProtection="0"/>
    <xf numFmtId="0" fontId="26" fillId="0" borderId="0" applyNumberFormat="0" applyFill="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3" borderId="17" applyNumberFormat="0" applyAlignment="0" applyProtection="0"/>
    <xf numFmtId="0" fontId="31" fillId="14" borderId="18" applyNumberFormat="0" applyAlignment="0" applyProtection="0"/>
    <xf numFmtId="0" fontId="32" fillId="14" borderId="17" applyNumberFormat="0" applyAlignment="0" applyProtection="0"/>
    <xf numFmtId="0" fontId="33" fillId="0" borderId="19" applyNumberFormat="0" applyFill="0" applyAlignment="0" applyProtection="0"/>
    <xf numFmtId="0" fontId="34" fillId="15" borderId="2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22" applyNumberFormat="0" applyFill="0" applyAlignment="0" applyProtection="0"/>
    <xf numFmtId="0" fontId="37"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37" fillId="40" borderId="0" applyNumberFormat="0" applyBorder="0" applyAlignment="0" applyProtection="0"/>
    <xf numFmtId="0" fontId="14" fillId="0" borderId="0"/>
    <xf numFmtId="9" fontId="9" fillId="0" borderId="0" applyFont="0" applyFill="0" applyBorder="0" applyAlignment="0" applyProtection="0"/>
    <xf numFmtId="0" fontId="1" fillId="0" borderId="0"/>
    <xf numFmtId="0" fontId="14" fillId="0" borderId="0"/>
    <xf numFmtId="164" fontId="40" fillId="0" borderId="0" applyFont="0" applyFill="0" applyBorder="0" applyAlignment="0" applyProtection="0"/>
    <xf numFmtId="0" fontId="1" fillId="0" borderId="0"/>
    <xf numFmtId="164" fontId="14" fillId="0" borderId="0" applyFont="0" applyFill="0" applyBorder="0" applyAlignment="0" applyProtection="0"/>
    <xf numFmtId="0" fontId="9" fillId="16" borderId="21" applyNumberFormat="0" applyFont="0" applyAlignment="0" applyProtection="0"/>
    <xf numFmtId="0" fontId="9" fillId="16" borderId="21" applyNumberFormat="0" applyFont="0" applyAlignment="0" applyProtection="0"/>
    <xf numFmtId="0" fontId="43" fillId="0" borderId="0" applyNumberFormat="0" applyFill="0" applyBorder="0" applyAlignment="0" applyProtection="0"/>
    <xf numFmtId="0" fontId="44" fillId="0" borderId="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cellStyleXfs>
  <cellXfs count="729">
    <xf numFmtId="0" fontId="0" fillId="0" borderId="0" xfId="0"/>
    <xf numFmtId="0" fontId="2" fillId="0" borderId="0" xfId="1" applyFont="1" applyBorder="1"/>
    <xf numFmtId="165" fontId="4" fillId="0" borderId="0" xfId="2" applyNumberFormat="1" applyFont="1" applyFill="1"/>
    <xf numFmtId="0" fontId="5" fillId="0" borderId="0" xfId="1" applyFont="1" applyBorder="1"/>
    <xf numFmtId="15" fontId="2" fillId="0" borderId="0" xfId="1" applyNumberFormat="1" applyFont="1" applyBorder="1"/>
    <xf numFmtId="2" fontId="2" fillId="0" borderId="0" xfId="1" applyNumberFormat="1" applyFont="1" applyBorder="1"/>
    <xf numFmtId="165" fontId="2" fillId="0" borderId="0" xfId="2" applyNumberFormat="1" applyFont="1" applyBorder="1"/>
    <xf numFmtId="0" fontId="2" fillId="0" borderId="1" xfId="1" applyFont="1" applyBorder="1"/>
    <xf numFmtId="0" fontId="2" fillId="0" borderId="2" xfId="1" applyFont="1" applyFill="1" applyBorder="1"/>
    <xf numFmtId="14" fontId="2" fillId="0" borderId="2" xfId="1" applyNumberFormat="1" applyFont="1" applyFill="1" applyBorder="1"/>
    <xf numFmtId="2" fontId="2" fillId="0" borderId="2" xfId="1" applyNumberFormat="1" applyFont="1" applyFill="1" applyBorder="1"/>
    <xf numFmtId="0" fontId="2" fillId="0" borderId="0" xfId="1" applyFont="1"/>
    <xf numFmtId="0" fontId="2" fillId="0" borderId="0" xfId="1" applyFont="1" applyFill="1" applyBorder="1"/>
    <xf numFmtId="165" fontId="2" fillId="0" borderId="0" xfId="2" applyNumberFormat="1" applyFont="1" applyFill="1" applyBorder="1" applyAlignment="1">
      <alignment horizontal="center"/>
    </xf>
    <xf numFmtId="15" fontId="5" fillId="0" borderId="0" xfId="1" applyNumberFormat="1" applyFont="1" applyFill="1" applyBorder="1" applyAlignment="1">
      <alignment horizontal="center"/>
    </xf>
    <xf numFmtId="0" fontId="5" fillId="2" borderId="9" xfId="1" applyFont="1" applyFill="1" applyBorder="1" applyAlignment="1">
      <alignment vertical="center"/>
    </xf>
    <xf numFmtId="0" fontId="2" fillId="2" borderId="9" xfId="1" applyFont="1" applyFill="1" applyBorder="1"/>
    <xf numFmtId="15" fontId="2" fillId="2" borderId="9" xfId="1" applyNumberFormat="1" applyFont="1" applyFill="1" applyBorder="1"/>
    <xf numFmtId="0" fontId="2" fillId="0" borderId="9" xfId="1" applyFont="1" applyFill="1" applyBorder="1" applyAlignment="1">
      <alignment horizontal="center" wrapText="1"/>
    </xf>
    <xf numFmtId="165" fontId="2" fillId="0" borderId="9" xfId="2" applyNumberFormat="1" applyFont="1" applyFill="1" applyBorder="1"/>
    <xf numFmtId="0" fontId="2" fillId="2" borderId="1" xfId="1" applyFont="1" applyFill="1" applyBorder="1"/>
    <xf numFmtId="165" fontId="5" fillId="2" borderId="9" xfId="3" applyNumberFormat="1" applyFont="1" applyFill="1" applyBorder="1" applyAlignment="1">
      <alignment horizontal="center" vertical="center" wrapText="1"/>
    </xf>
    <xf numFmtId="0" fontId="5" fillId="2" borderId="9" xfId="1" applyNumberFormat="1" applyFont="1" applyFill="1" applyBorder="1" applyAlignment="1">
      <alignment horizontal="center" vertical="center" wrapText="1"/>
    </xf>
    <xf numFmtId="10" fontId="5" fillId="2" borderId="9" xfId="4" applyNumberFormat="1" applyFont="1" applyFill="1" applyBorder="1" applyAlignment="1">
      <alignment horizontal="center" vertical="center" wrapText="1"/>
    </xf>
    <xf numFmtId="15" fontId="5" fillId="2" borderId="9" xfId="1" applyNumberFormat="1" applyFont="1" applyFill="1" applyBorder="1" applyAlignment="1">
      <alignment horizontal="center" vertical="center" wrapText="1"/>
    </xf>
    <xf numFmtId="165" fontId="2" fillId="2" borderId="9" xfId="2" applyNumberFormat="1" applyFont="1" applyFill="1" applyBorder="1"/>
    <xf numFmtId="2" fontId="2" fillId="2" borderId="9" xfId="1" applyNumberFormat="1" applyFont="1" applyFill="1" applyBorder="1"/>
    <xf numFmtId="165" fontId="2" fillId="2" borderId="9" xfId="3" applyNumberFormat="1" applyFont="1" applyFill="1" applyBorder="1"/>
    <xf numFmtId="165" fontId="5" fillId="2" borderId="9" xfId="3" applyNumberFormat="1" applyFont="1" applyFill="1" applyBorder="1" applyAlignment="1">
      <alignment horizontal="center"/>
    </xf>
    <xf numFmtId="2" fontId="5" fillId="2" borderId="9" xfId="3" applyNumberFormat="1" applyFont="1" applyFill="1" applyBorder="1" applyAlignment="1">
      <alignment horizontal="center"/>
    </xf>
    <xf numFmtId="165" fontId="5" fillId="2" borderId="9" xfId="2" applyNumberFormat="1" applyFont="1" applyFill="1" applyBorder="1" applyAlignment="1">
      <alignment horizontal="center"/>
    </xf>
    <xf numFmtId="2" fontId="5" fillId="2" borderId="10" xfId="3" applyNumberFormat="1" applyFont="1" applyFill="1" applyBorder="1" applyAlignment="1">
      <alignment horizontal="center"/>
    </xf>
    <xf numFmtId="165" fontId="2" fillId="0" borderId="9" xfId="1" applyNumberFormat="1" applyFont="1" applyFill="1" applyBorder="1"/>
    <xf numFmtId="0" fontId="2" fillId="0" borderId="9" xfId="1" applyNumberFormat="1" applyFont="1" applyFill="1" applyBorder="1" applyAlignment="1">
      <alignment horizontal="center"/>
    </xf>
    <xf numFmtId="1" fontId="2" fillId="0" borderId="9" xfId="1" applyNumberFormat="1" applyFont="1" applyFill="1" applyBorder="1" applyAlignment="1">
      <alignment horizontal="center"/>
    </xf>
    <xf numFmtId="164" fontId="2" fillId="0" borderId="9" xfId="2" applyFont="1" applyFill="1" applyBorder="1"/>
    <xf numFmtId="2" fontId="2" fillId="0" borderId="9" xfId="1" applyNumberFormat="1" applyFont="1" applyFill="1" applyBorder="1"/>
    <xf numFmtId="0" fontId="7" fillId="0" borderId="9" xfId="1" applyFont="1" applyBorder="1"/>
    <xf numFmtId="165" fontId="2" fillId="0" borderId="9" xfId="1" applyNumberFormat="1" applyFont="1" applyBorder="1"/>
    <xf numFmtId="15" fontId="2" fillId="0" borderId="9" xfId="1" applyNumberFormat="1" applyFont="1" applyFill="1" applyBorder="1"/>
    <xf numFmtId="0" fontId="2" fillId="0" borderId="9" xfId="1" applyFont="1" applyBorder="1"/>
    <xf numFmtId="1" fontId="2" fillId="0" borderId="9" xfId="1" applyNumberFormat="1" applyFont="1" applyFill="1" applyBorder="1"/>
    <xf numFmtId="0" fontId="2" fillId="0" borderId="9" xfId="1" applyFont="1" applyFill="1" applyBorder="1"/>
    <xf numFmtId="165" fontId="5" fillId="0" borderId="9" xfId="2" applyNumberFormat="1" applyFont="1" applyFill="1" applyBorder="1"/>
    <xf numFmtId="165" fontId="5" fillId="0" borderId="9" xfId="1" applyNumberFormat="1" applyFont="1" applyFill="1" applyBorder="1"/>
    <xf numFmtId="2" fontId="5" fillId="0" borderId="9" xfId="1" applyNumberFormat="1" applyFont="1" applyFill="1" applyBorder="1"/>
    <xf numFmtId="1" fontId="5" fillId="0" borderId="9" xfId="1" applyNumberFormat="1" applyFont="1" applyFill="1" applyBorder="1"/>
    <xf numFmtId="164" fontId="5" fillId="0" borderId="9" xfId="2" applyFont="1" applyFill="1" applyBorder="1"/>
    <xf numFmtId="0" fontId="2" fillId="3" borderId="9" xfId="1" applyFont="1" applyFill="1" applyBorder="1"/>
    <xf numFmtId="165" fontId="5" fillId="3" borderId="9" xfId="2" applyNumberFormat="1" applyFont="1" applyFill="1" applyBorder="1"/>
    <xf numFmtId="0" fontId="2" fillId="0" borderId="0" xfId="1" applyFont="1" applyFill="1"/>
    <xf numFmtId="165" fontId="2" fillId="0" borderId="0" xfId="2" applyNumberFormat="1" applyFont="1" applyFill="1" applyBorder="1"/>
    <xf numFmtId="165" fontId="2" fillId="0" borderId="0" xfId="1" applyNumberFormat="1" applyFont="1" applyFill="1" applyBorder="1"/>
    <xf numFmtId="15" fontId="2" fillId="0" borderId="0" xfId="1" applyNumberFormat="1" applyFont="1" applyFill="1" applyBorder="1"/>
    <xf numFmtId="2" fontId="2" fillId="0" borderId="0" xfId="1" applyNumberFormat="1" applyFont="1" applyFill="1" applyBorder="1"/>
    <xf numFmtId="0" fontId="2" fillId="0" borderId="0" xfId="1" applyFont="1" applyFill="1" applyBorder="1" applyAlignment="1">
      <alignment horizontal="center"/>
    </xf>
    <xf numFmtId="164" fontId="2" fillId="0" borderId="0" xfId="2" applyFont="1" applyFill="1" applyBorder="1"/>
    <xf numFmtId="0" fontId="5" fillId="0" borderId="0" xfId="1" applyFont="1" applyFill="1" applyBorder="1"/>
    <xf numFmtId="166" fontId="2" fillId="0" borderId="9" xfId="2" applyNumberFormat="1" applyFont="1" applyBorder="1"/>
    <xf numFmtId="165" fontId="2" fillId="0" borderId="9" xfId="2" applyNumberFormat="1" applyFont="1" applyBorder="1"/>
    <xf numFmtId="0" fontId="5" fillId="2" borderId="9" xfId="1" applyFont="1" applyFill="1" applyBorder="1" applyAlignment="1">
      <alignment horizontal="left" vertical="center"/>
    </xf>
    <xf numFmtId="165" fontId="2" fillId="0" borderId="9" xfId="2" applyNumberFormat="1" applyFont="1" applyBorder="1" applyAlignment="1">
      <alignment horizontal="center"/>
    </xf>
    <xf numFmtId="0" fontId="2" fillId="0" borderId="9" xfId="1" applyFont="1" applyBorder="1" applyAlignment="1">
      <alignment horizontal="right"/>
    </xf>
    <xf numFmtId="0" fontId="7" fillId="0" borderId="9" xfId="1" applyFont="1" applyFill="1" applyBorder="1"/>
    <xf numFmtId="165" fontId="2" fillId="0" borderId="9" xfId="2" applyNumberFormat="1" applyFont="1" applyFill="1" applyBorder="1" applyAlignment="1"/>
    <xf numFmtId="0" fontId="5" fillId="0" borderId="9" xfId="1" applyFont="1" applyFill="1" applyBorder="1"/>
    <xf numFmtId="165" fontId="2" fillId="0" borderId="9" xfId="2" applyNumberFormat="1" applyFont="1" applyFill="1" applyBorder="1" applyAlignment="1">
      <alignment horizontal="right"/>
    </xf>
    <xf numFmtId="2" fontId="2" fillId="0" borderId="9" xfId="1" applyNumberFormat="1" applyFont="1" applyFill="1" applyBorder="1" applyAlignment="1">
      <alignment horizontal="center"/>
    </xf>
    <xf numFmtId="0" fontId="5" fillId="0" borderId="9" xfId="1" applyFont="1" applyBorder="1"/>
    <xf numFmtId="164" fontId="2" fillId="0" borderId="9" xfId="2" applyNumberFormat="1" applyFont="1" applyFill="1" applyBorder="1"/>
    <xf numFmtId="165" fontId="8" fillId="0" borderId="9" xfId="2" applyNumberFormat="1" applyFont="1" applyFill="1" applyBorder="1"/>
    <xf numFmtId="0" fontId="5" fillId="0" borderId="9" xfId="1" applyFont="1" applyBorder="1" applyAlignment="1">
      <alignment horizontal="right"/>
    </xf>
    <xf numFmtId="0" fontId="11" fillId="0" borderId="9" xfId="1" applyFont="1" applyBorder="1"/>
    <xf numFmtId="1" fontId="2" fillId="0" borderId="9" xfId="1" applyNumberFormat="1" applyFont="1" applyFill="1" applyBorder="1" applyAlignment="1">
      <alignment horizontal="right"/>
    </xf>
    <xf numFmtId="0" fontId="2" fillId="2" borderId="9" xfId="1" applyFont="1" applyFill="1" applyBorder="1" applyAlignment="1">
      <alignment horizontal="right"/>
    </xf>
    <xf numFmtId="0" fontId="5" fillId="2" borderId="9" xfId="1" applyFont="1" applyFill="1" applyBorder="1" applyAlignment="1">
      <alignment horizontal="center"/>
    </xf>
    <xf numFmtId="165" fontId="5" fillId="2" borderId="9" xfId="2" applyNumberFormat="1" applyFont="1" applyFill="1" applyBorder="1"/>
    <xf numFmtId="2" fontId="5" fillId="2" borderId="9" xfId="1" applyNumberFormat="1" applyFont="1" applyFill="1" applyBorder="1"/>
    <xf numFmtId="1" fontId="5" fillId="2" borderId="9" xfId="2" applyNumberFormat="1" applyFont="1" applyFill="1" applyBorder="1"/>
    <xf numFmtId="165" fontId="2" fillId="0" borderId="9" xfId="2" quotePrefix="1" applyNumberFormat="1" applyFont="1" applyFill="1" applyBorder="1"/>
    <xf numFmtId="0" fontId="2" fillId="0" borderId="9" xfId="1" applyFont="1" applyBorder="1" applyAlignment="1">
      <alignment horizontal="center"/>
    </xf>
    <xf numFmtId="0" fontId="2" fillId="0" borderId="9" xfId="1" applyFont="1" applyBorder="1" applyAlignment="1">
      <alignment horizontal="center" wrapText="1"/>
    </xf>
    <xf numFmtId="0" fontId="5" fillId="0" borderId="9" xfId="1" applyFont="1" applyFill="1" applyBorder="1" applyAlignment="1">
      <alignment horizontal="center"/>
    </xf>
    <xf numFmtId="2" fontId="5" fillId="0" borderId="0" xfId="1" applyNumberFormat="1" applyFont="1" applyFill="1" applyBorder="1"/>
    <xf numFmtId="1" fontId="2" fillId="0" borderId="0" xfId="1" applyNumberFormat="1" applyFont="1" applyFill="1" applyBorder="1"/>
    <xf numFmtId="164" fontId="2" fillId="0" borderId="0" xfId="2" applyFont="1" applyFill="1" applyBorder="1" applyAlignment="1">
      <alignment horizontal="right"/>
    </xf>
    <xf numFmtId="15" fontId="5" fillId="0" borderId="9" xfId="1" applyNumberFormat="1" applyFont="1" applyFill="1" applyBorder="1"/>
    <xf numFmtId="164" fontId="5" fillId="0" borderId="9" xfId="2" applyFont="1" applyFill="1" applyBorder="1" applyAlignment="1">
      <alignment horizontal="right"/>
    </xf>
    <xf numFmtId="164" fontId="2" fillId="0" borderId="9" xfId="2" applyFont="1" applyFill="1" applyBorder="1" applyAlignment="1">
      <alignment horizontal="right"/>
    </xf>
    <xf numFmtId="164" fontId="5" fillId="0" borderId="9" xfId="2" applyFont="1" applyFill="1" applyBorder="1" applyAlignment="1">
      <alignment horizontal="left"/>
    </xf>
    <xf numFmtId="164" fontId="5" fillId="2" borderId="9" xfId="2" applyFont="1" applyFill="1" applyBorder="1"/>
    <xf numFmtId="15" fontId="5" fillId="2" borderId="9" xfId="1" applyNumberFormat="1" applyFont="1" applyFill="1" applyBorder="1"/>
    <xf numFmtId="0" fontId="5" fillId="2" borderId="9" xfId="1" applyFont="1" applyFill="1" applyBorder="1"/>
    <xf numFmtId="164" fontId="5" fillId="0" borderId="9" xfId="2" applyFont="1" applyFill="1" applyBorder="1" applyAlignment="1">
      <alignment horizontal="center"/>
    </xf>
    <xf numFmtId="164" fontId="2" fillId="0" borderId="9" xfId="2" applyFont="1" applyFill="1" applyBorder="1" applyAlignment="1">
      <alignment horizontal="center"/>
    </xf>
    <xf numFmtId="164" fontId="2" fillId="2" borderId="9" xfId="2" applyFont="1" applyFill="1" applyBorder="1"/>
    <xf numFmtId="0" fontId="2" fillId="0" borderId="9" xfId="1" applyFont="1" applyFill="1" applyBorder="1" applyAlignment="1">
      <alignment horizontal="left"/>
    </xf>
    <xf numFmtId="0" fontId="2" fillId="0" borderId="9" xfId="1" applyFont="1" applyFill="1" applyBorder="1" applyAlignment="1">
      <alignment horizontal="right"/>
    </xf>
    <xf numFmtId="0" fontId="2" fillId="0" borderId="9" xfId="1" applyFont="1" applyBorder="1" applyAlignment="1">
      <alignment wrapText="1"/>
    </xf>
    <xf numFmtId="0" fontId="2" fillId="5" borderId="0" xfId="1" applyFont="1" applyFill="1" applyBorder="1"/>
    <xf numFmtId="0" fontId="2" fillId="0" borderId="1" xfId="1" applyFont="1" applyFill="1" applyBorder="1"/>
    <xf numFmtId="0" fontId="5" fillId="0" borderId="4" xfId="1" applyFont="1" applyFill="1" applyBorder="1"/>
    <xf numFmtId="0" fontId="5" fillId="0" borderId="6" xfId="1" applyFont="1" applyFill="1" applyBorder="1"/>
    <xf numFmtId="14" fontId="5" fillId="0" borderId="4" xfId="1" applyNumberFormat="1" applyFont="1" applyFill="1" applyBorder="1"/>
    <xf numFmtId="0" fontId="5" fillId="2" borderId="11" xfId="1" applyFont="1" applyFill="1" applyBorder="1"/>
    <xf numFmtId="15" fontId="2" fillId="0" borderId="9" xfId="1" applyNumberFormat="1" applyFont="1" applyFill="1" applyBorder="1" applyAlignment="1">
      <alignment horizontal="center"/>
    </xf>
    <xf numFmtId="164" fontId="2" fillId="0" borderId="9" xfId="1" applyNumberFormat="1" applyFont="1" applyFill="1" applyBorder="1"/>
    <xf numFmtId="0" fontId="5" fillId="2" borderId="9" xfId="1" applyFont="1" applyFill="1" applyBorder="1" applyAlignment="1"/>
    <xf numFmtId="0" fontId="5" fillId="2" borderId="9" xfId="1" applyFont="1" applyFill="1" applyBorder="1" applyAlignment="1">
      <alignment horizontal="center" vertical="center"/>
    </xf>
    <xf numFmtId="165" fontId="7" fillId="0" borderId="9" xfId="2" applyNumberFormat="1" applyFont="1" applyFill="1" applyBorder="1" applyAlignment="1">
      <alignment horizontal="right"/>
    </xf>
    <xf numFmtId="164" fontId="7" fillId="0" borderId="9" xfId="2" applyFont="1" applyFill="1" applyBorder="1"/>
    <xf numFmtId="165" fontId="5" fillId="0" borderId="9" xfId="2" applyNumberFormat="1" applyFont="1" applyFill="1" applyBorder="1" applyAlignment="1">
      <alignment horizontal="right"/>
    </xf>
    <xf numFmtId="165" fontId="2" fillId="3" borderId="9" xfId="1" applyNumberFormat="1" applyFont="1" applyFill="1" applyBorder="1"/>
    <xf numFmtId="165" fontId="2" fillId="0" borderId="9" xfId="2" applyNumberFormat="1" applyFont="1" applyFill="1" applyBorder="1" applyAlignment="1">
      <alignment horizontal="right" wrapText="1"/>
    </xf>
    <xf numFmtId="0" fontId="2" fillId="0" borderId="9" xfId="1" applyFont="1" applyFill="1" applyBorder="1" applyAlignment="1">
      <alignment horizontal="left" wrapText="1"/>
    </xf>
    <xf numFmtId="164" fontId="2" fillId="0" borderId="9" xfId="2" applyFont="1" applyFill="1" applyBorder="1" applyAlignment="1">
      <alignment horizontal="left" wrapText="1"/>
    </xf>
    <xf numFmtId="165" fontId="2" fillId="0" borderId="9" xfId="1" applyNumberFormat="1" applyFont="1" applyFill="1" applyBorder="1" applyAlignment="1">
      <alignment horizontal="left" wrapText="1"/>
    </xf>
    <xf numFmtId="165" fontId="7" fillId="0" borderId="9" xfId="1" applyNumberFormat="1" applyFont="1" applyFill="1" applyBorder="1"/>
    <xf numFmtId="165" fontId="2" fillId="0" borderId="9" xfId="1" applyNumberFormat="1" applyFont="1" applyFill="1" applyBorder="1" applyAlignment="1">
      <alignment horizontal="left"/>
    </xf>
    <xf numFmtId="165" fontId="5" fillId="2" borderId="9" xfId="2" applyNumberFormat="1" applyFont="1" applyFill="1" applyBorder="1" applyAlignment="1">
      <alignment horizontal="right"/>
    </xf>
    <xf numFmtId="0" fontId="5" fillId="2" borderId="0" xfId="1" applyFont="1" applyFill="1" applyBorder="1"/>
    <xf numFmtId="165" fontId="5" fillId="2" borderId="0" xfId="1" applyNumberFormat="1" applyFont="1" applyFill="1" applyBorder="1"/>
    <xf numFmtId="0" fontId="2" fillId="0" borderId="9" xfId="2" applyNumberFormat="1" applyFont="1" applyFill="1" applyBorder="1"/>
    <xf numFmtId="167" fontId="2" fillId="0" borderId="9" xfId="1" applyNumberFormat="1" applyFont="1" applyBorder="1"/>
    <xf numFmtId="14" fontId="2" fillId="0" borderId="4" xfId="1" applyNumberFormat="1" applyFont="1" applyFill="1" applyBorder="1"/>
    <xf numFmtId="0" fontId="2" fillId="0" borderId="8" xfId="1" applyFont="1" applyFill="1" applyBorder="1"/>
    <xf numFmtId="0" fontId="2" fillId="0" borderId="9" xfId="1" applyFont="1" applyFill="1" applyBorder="1" applyAlignment="1">
      <alignment horizontal="left" shrinkToFit="1"/>
    </xf>
    <xf numFmtId="0" fontId="2" fillId="0" borderId="9" xfId="1" applyFont="1" applyFill="1" applyBorder="1" applyAlignment="1">
      <alignment horizontal="left" vertical="center" wrapText="1"/>
    </xf>
    <xf numFmtId="0" fontId="2" fillId="2" borderId="0" xfId="1" applyFont="1" applyFill="1" applyBorder="1"/>
    <xf numFmtId="165" fontId="5" fillId="0" borderId="9" xfId="2" applyNumberFormat="1" applyFont="1" applyFill="1" applyBorder="1" applyAlignment="1">
      <alignment horizontal="center"/>
    </xf>
    <xf numFmtId="0" fontId="1" fillId="0" borderId="0" xfId="24" applyFont="1" applyFill="1"/>
    <xf numFmtId="165" fontId="4" fillId="0" borderId="0" xfId="25" applyNumberFormat="1" applyFont="1" applyFill="1"/>
    <xf numFmtId="164" fontId="1" fillId="0" borderId="0" xfId="25" applyFont="1" applyFill="1"/>
    <xf numFmtId="165" fontId="1" fillId="0" borderId="0" xfId="25" applyNumberFormat="1" applyFont="1" applyFill="1"/>
    <xf numFmtId="170" fontId="1" fillId="0" borderId="0" xfId="24" applyNumberFormat="1" applyFont="1" applyFill="1"/>
    <xf numFmtId="165" fontId="1" fillId="0" borderId="0" xfId="25" applyNumberFormat="1" applyFont="1" applyFill="1" applyBorder="1"/>
    <xf numFmtId="164" fontId="2" fillId="0" borderId="0" xfId="23" applyFont="1" applyBorder="1"/>
    <xf numFmtId="0" fontId="0" fillId="0" borderId="9" xfId="0" applyBorder="1"/>
    <xf numFmtId="0" fontId="0" fillId="0" borderId="9" xfId="0" applyFont="1" applyBorder="1"/>
    <xf numFmtId="0" fontId="0" fillId="0" borderId="9" xfId="0" applyFill="1" applyBorder="1"/>
    <xf numFmtId="164" fontId="2" fillId="0" borderId="9" xfId="23" applyFont="1" applyFill="1" applyBorder="1"/>
    <xf numFmtId="165" fontId="2" fillId="0" borderId="9" xfId="23" applyNumberFormat="1" applyFont="1" applyFill="1" applyBorder="1"/>
    <xf numFmtId="164" fontId="1" fillId="0" borderId="0" xfId="24" applyNumberFormat="1" applyFont="1" applyFill="1"/>
    <xf numFmtId="166" fontId="2" fillId="0" borderId="9" xfId="2" applyNumberFormat="1" applyFont="1" applyBorder="1" applyAlignment="1">
      <alignment horizontal="center"/>
    </xf>
    <xf numFmtId="0" fontId="2" fillId="0" borderId="9" xfId="1" applyFont="1" applyFill="1" applyBorder="1" applyAlignment="1">
      <alignment horizontal="center"/>
    </xf>
    <xf numFmtId="165" fontId="5" fillId="2" borderId="9" xfId="23" applyNumberFormat="1" applyFont="1" applyFill="1" applyBorder="1" applyAlignment="1">
      <alignment horizontal="center" vertical="center" wrapText="1"/>
    </xf>
    <xf numFmtId="165" fontId="5" fillId="0" borderId="0" xfId="23" applyNumberFormat="1" applyFont="1" applyBorder="1"/>
    <xf numFmtId="165" fontId="5" fillId="0" borderId="9" xfId="23" applyNumberFormat="1" applyFont="1" applyFill="1" applyBorder="1"/>
    <xf numFmtId="165" fontId="7" fillId="0" borderId="9" xfId="23" applyNumberFormat="1" applyFont="1" applyFill="1" applyBorder="1"/>
    <xf numFmtId="165" fontId="2" fillId="0" borderId="9" xfId="23" applyNumberFormat="1" applyFont="1" applyFill="1" applyBorder="1" applyAlignment="1">
      <alignment horizontal="left" wrapText="1"/>
    </xf>
    <xf numFmtId="165" fontId="5" fillId="2" borderId="9" xfId="23" applyNumberFormat="1" applyFont="1" applyFill="1" applyBorder="1"/>
    <xf numFmtId="165" fontId="5" fillId="2" borderId="0" xfId="23" applyNumberFormat="1" applyFont="1" applyFill="1" applyBorder="1"/>
    <xf numFmtId="165" fontId="5" fillId="0" borderId="0" xfId="23" applyNumberFormat="1" applyFont="1" applyFill="1" applyBorder="1"/>
    <xf numFmtId="165" fontId="2" fillId="0" borderId="0" xfId="23" applyNumberFormat="1" applyFont="1" applyFill="1" applyBorder="1"/>
    <xf numFmtId="0" fontId="5" fillId="0" borderId="0" xfId="1" applyFont="1" applyBorder="1" applyAlignment="1">
      <alignment horizontal="center"/>
    </xf>
    <xf numFmtId="0" fontId="7" fillId="0" borderId="9" xfId="1" applyFont="1" applyFill="1" applyBorder="1" applyAlignment="1">
      <alignment horizontal="center"/>
    </xf>
    <xf numFmtId="0" fontId="2" fillId="2" borderId="9" xfId="1" applyFont="1" applyFill="1" applyBorder="1" applyAlignment="1">
      <alignment horizontal="center"/>
    </xf>
    <xf numFmtId="165" fontId="5" fillId="2" borderId="0" xfId="1" applyNumberFormat="1" applyFont="1" applyFill="1" applyBorder="1" applyAlignment="1">
      <alignment horizontal="center"/>
    </xf>
    <xf numFmtId="164" fontId="2" fillId="0" borderId="0" xfId="23" applyFont="1" applyFill="1" applyBorder="1"/>
    <xf numFmtId="164" fontId="2" fillId="0" borderId="4" xfId="23" applyFont="1" applyFill="1" applyBorder="1"/>
    <xf numFmtId="164" fontId="5" fillId="2" borderId="9" xfId="23" applyFont="1" applyFill="1" applyBorder="1" applyAlignment="1">
      <alignment horizontal="center" vertical="center" wrapText="1"/>
    </xf>
    <xf numFmtId="164" fontId="5" fillId="2" borderId="9" xfId="23" applyFont="1" applyFill="1" applyBorder="1"/>
    <xf numFmtId="165" fontId="2" fillId="0" borderId="4" xfId="23" applyNumberFormat="1" applyFont="1" applyFill="1" applyBorder="1"/>
    <xf numFmtId="165" fontId="2" fillId="0" borderId="9" xfId="2" applyNumberFormat="1" applyFont="1" applyFill="1" applyBorder="1" applyAlignment="1">
      <alignment horizontal="center"/>
    </xf>
    <xf numFmtId="14" fontId="2" fillId="0" borderId="4" xfId="1" applyNumberFormat="1" applyFont="1" applyFill="1" applyBorder="1" applyAlignment="1">
      <alignment horizontal="center"/>
    </xf>
    <xf numFmtId="14" fontId="2" fillId="0" borderId="9" xfId="1" applyNumberFormat="1" applyFont="1" applyFill="1" applyBorder="1" applyAlignment="1">
      <alignment horizontal="center"/>
    </xf>
    <xf numFmtId="166" fontId="2" fillId="0" borderId="9" xfId="1" applyNumberFormat="1" applyFont="1" applyFill="1" applyBorder="1" applyAlignment="1">
      <alignment horizontal="center"/>
    </xf>
    <xf numFmtId="15" fontId="0" fillId="0" borderId="9" xfId="0" applyNumberFormat="1" applyBorder="1" applyAlignment="1">
      <alignment horizontal="center"/>
    </xf>
    <xf numFmtId="2" fontId="5" fillId="2" borderId="9" xfId="1" applyNumberFormat="1" applyFont="1" applyFill="1" applyBorder="1" applyAlignment="1">
      <alignment horizontal="center"/>
    </xf>
    <xf numFmtId="15" fontId="0" fillId="0" borderId="9" xfId="0" applyNumberFormat="1" applyFill="1" applyBorder="1" applyAlignment="1">
      <alignment horizontal="center"/>
    </xf>
    <xf numFmtId="165" fontId="2" fillId="0" borderId="9" xfId="23" applyNumberFormat="1" applyFont="1" applyBorder="1"/>
    <xf numFmtId="165" fontId="0" fillId="0" borderId="9" xfId="23" applyNumberFormat="1" applyFont="1" applyBorder="1"/>
    <xf numFmtId="0" fontId="0" fillId="0" borderId="11" xfId="0" applyFill="1" applyBorder="1"/>
    <xf numFmtId="165" fontId="1" fillId="0" borderId="0" xfId="24" applyNumberFormat="1" applyFont="1" applyFill="1"/>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4" fontId="1" fillId="0" borderId="0" xfId="23" applyFont="1" applyFill="1"/>
    <xf numFmtId="164" fontId="5" fillId="0" borderId="9" xfId="23" applyFont="1" applyFill="1" applyBorder="1"/>
    <xf numFmtId="165" fontId="6" fillId="2" borderId="5" xfId="3" applyNumberFormat="1" applyFont="1" applyFill="1" applyBorder="1" applyAlignment="1">
      <alignment vertical="center" wrapText="1"/>
    </xf>
    <xf numFmtId="165" fontId="6" fillId="2" borderId="4" xfId="3" applyNumberFormat="1" applyFont="1" applyFill="1" applyBorder="1" applyAlignment="1">
      <alignment vertical="center" wrapText="1"/>
    </xf>
    <xf numFmtId="165" fontId="6" fillId="2" borderId="6" xfId="3" applyNumberFormat="1" applyFont="1" applyFill="1" applyBorder="1" applyAlignment="1">
      <alignment vertical="center" wrapText="1"/>
    </xf>
    <xf numFmtId="0" fontId="6" fillId="2" borderId="5" xfId="1" applyFont="1" applyFill="1" applyBorder="1" applyAlignment="1">
      <alignment vertical="center"/>
    </xf>
    <xf numFmtId="0" fontId="6" fillId="2" borderId="6" xfId="1" applyFont="1" applyFill="1" applyBorder="1" applyAlignment="1">
      <alignment vertical="center"/>
    </xf>
    <xf numFmtId="165" fontId="5" fillId="2" borderId="5" xfId="3" applyNumberFormat="1" applyFont="1" applyFill="1" applyBorder="1" applyAlignment="1">
      <alignment vertical="center" wrapText="1"/>
    </xf>
    <xf numFmtId="165" fontId="5" fillId="2" borderId="6" xfId="3" applyNumberFormat="1" applyFont="1" applyFill="1" applyBorder="1" applyAlignment="1">
      <alignment vertical="center" wrapText="1"/>
    </xf>
    <xf numFmtId="0" fontId="17" fillId="0" borderId="9" xfId="0" applyFont="1" applyFill="1" applyBorder="1"/>
    <xf numFmtId="165" fontId="10" fillId="0" borderId="0" xfId="23" applyNumberFormat="1" applyFont="1" applyFill="1" applyBorder="1"/>
    <xf numFmtId="165" fontId="5" fillId="2" borderId="9" xfId="3" applyNumberFormat="1" applyFont="1" applyFill="1" applyBorder="1" applyAlignment="1">
      <alignment horizontal="center" vertical="center" wrapText="1"/>
    </xf>
    <xf numFmtId="165" fontId="5" fillId="2" borderId="9" xfId="2" applyNumberFormat="1" applyFont="1" applyFill="1" applyBorder="1" applyAlignment="1">
      <alignment horizontal="center"/>
    </xf>
    <xf numFmtId="165" fontId="2" fillId="7" borderId="9" xfId="23" applyNumberFormat="1" applyFont="1" applyFill="1" applyBorder="1"/>
    <xf numFmtId="0" fontId="5" fillId="0" borderId="7" xfId="1" applyFont="1" applyBorder="1" applyAlignment="1">
      <alignment horizontal="center"/>
    </xf>
    <xf numFmtId="165" fontId="2" fillId="0" borderId="9" xfId="1" applyNumberFormat="1" applyFont="1" applyFill="1" applyBorder="1" applyAlignment="1"/>
    <xf numFmtId="14" fontId="2" fillId="0" borderId="9" xfId="1" applyNumberFormat="1" applyFont="1" applyBorder="1" applyAlignment="1">
      <alignment horizontal="center"/>
    </xf>
    <xf numFmtId="165" fontId="2" fillId="0" borderId="0" xfId="2" applyNumberFormat="1" applyFont="1" applyBorder="1" applyAlignment="1">
      <alignment horizontal="center"/>
    </xf>
    <xf numFmtId="165" fontId="1" fillId="0" borderId="0" xfId="23" applyNumberFormat="1" applyFont="1" applyFill="1"/>
    <xf numFmtId="165" fontId="2" fillId="0" borderId="9" xfId="2" applyNumberFormat="1" applyFont="1" applyFill="1" applyBorder="1" applyAlignment="1">
      <alignment horizontal="center"/>
    </xf>
    <xf numFmtId="165" fontId="6" fillId="2" borderId="4" xfId="3" applyNumberFormat="1" applyFont="1" applyFill="1" applyBorder="1" applyAlignment="1">
      <alignment horizontal="center" vertical="center" wrapText="1"/>
    </xf>
    <xf numFmtId="2" fontId="5" fillId="0" borderId="9" xfId="1" applyNumberFormat="1" applyFont="1" applyFill="1" applyBorder="1" applyAlignment="1">
      <alignment horizontal="center"/>
    </xf>
    <xf numFmtId="164" fontId="5" fillId="2" borderId="9" xfId="2" applyFont="1" applyFill="1" applyBorder="1" applyAlignment="1">
      <alignment horizontal="center"/>
    </xf>
    <xf numFmtId="2" fontId="2" fillId="0" borderId="0" xfId="1" applyNumberFormat="1" applyFont="1" applyFill="1" applyBorder="1" applyAlignment="1">
      <alignment horizontal="center"/>
    </xf>
    <xf numFmtId="165" fontId="2" fillId="0" borderId="9" xfId="23" applyNumberFormat="1" applyFont="1" applyFill="1" applyBorder="1" applyAlignment="1">
      <alignment horizontal="center"/>
    </xf>
    <xf numFmtId="164" fontId="10" fillId="0" borderId="0" xfId="23" applyFont="1" applyFill="1" applyBorder="1"/>
    <xf numFmtId="0" fontId="2" fillId="0" borderId="9" xfId="1" applyFont="1" applyFill="1" applyBorder="1" applyAlignment="1">
      <alignment horizontal="center"/>
    </xf>
    <xf numFmtId="165" fontId="5" fillId="2" borderId="9" xfId="3" applyNumberFormat="1" applyFont="1" applyFill="1" applyBorder="1" applyAlignment="1">
      <alignment horizontal="center" vertical="center" wrapText="1"/>
    </xf>
    <xf numFmtId="165" fontId="5" fillId="2" borderId="9" xfId="3" applyNumberFormat="1" applyFont="1" applyFill="1" applyBorder="1" applyAlignment="1">
      <alignment horizontal="center" vertical="center" wrapText="1"/>
    </xf>
    <xf numFmtId="164" fontId="5" fillId="3" borderId="9" xfId="23" applyFont="1" applyFill="1" applyBorder="1"/>
    <xf numFmtId="0" fontId="2" fillId="0" borderId="9" xfId="1" applyFont="1" applyFill="1" applyBorder="1" applyAlignment="1">
      <alignment horizontal="center"/>
    </xf>
    <xf numFmtId="0" fontId="0" fillId="0" borderId="9" xfId="0" applyBorder="1" applyAlignment="1">
      <alignment vertical="justify" wrapText="1"/>
    </xf>
    <xf numFmtId="165" fontId="1" fillId="0" borderId="0" xfId="23" applyNumberFormat="1" applyFont="1" applyFill="1" applyBorder="1"/>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0" fontId="5" fillId="2" borderId="9" xfId="1" applyFont="1" applyFill="1" applyBorder="1" applyAlignment="1">
      <alignment horizontal="center" vertical="center"/>
    </xf>
    <xf numFmtId="165" fontId="4" fillId="0" borderId="0" xfId="2" applyNumberFormat="1" applyFont="1" applyFill="1" applyAlignment="1">
      <alignment horizontal="center"/>
    </xf>
    <xf numFmtId="0" fontId="0" fillId="0" borderId="9" xfId="0" applyBorder="1" applyAlignment="1">
      <alignment horizontal="center"/>
    </xf>
    <xf numFmtId="0" fontId="0" fillId="0" borderId="9" xfId="0" applyBorder="1" applyAlignment="1">
      <alignment horizontal="center" vertical="justify" wrapText="1"/>
    </xf>
    <xf numFmtId="0" fontId="5" fillId="2" borderId="0" xfId="1" applyFont="1" applyFill="1" applyBorder="1" applyAlignment="1">
      <alignment horizontal="center"/>
    </xf>
    <xf numFmtId="165" fontId="5" fillId="0" borderId="0" xfId="1" applyNumberFormat="1" applyFont="1" applyFill="1" applyBorder="1"/>
    <xf numFmtId="0" fontId="5" fillId="0" borderId="7" xfId="1" applyFont="1" applyFill="1" applyBorder="1"/>
    <xf numFmtId="165" fontId="5" fillId="2" borderId="9" xfId="3" applyNumberFormat="1" applyFont="1" applyFill="1" applyBorder="1" applyAlignment="1">
      <alignment horizontal="center" vertical="center" wrapText="1"/>
    </xf>
    <xf numFmtId="0" fontId="5" fillId="0" borderId="0" xfId="1" applyFont="1" applyFill="1" applyBorder="1" applyAlignment="1">
      <alignment horizontal="center"/>
    </xf>
    <xf numFmtId="15" fontId="5" fillId="0" borderId="0" xfId="1" applyNumberFormat="1" applyFont="1" applyFill="1" applyBorder="1" applyAlignment="1">
      <alignment horizontal="center"/>
    </xf>
    <xf numFmtId="0" fontId="2" fillId="0" borderId="9" xfId="1" applyFont="1" applyFill="1" applyBorder="1" applyAlignment="1">
      <alignment horizontal="center"/>
    </xf>
    <xf numFmtId="0" fontId="5" fillId="2" borderId="9" xfId="1" applyFont="1" applyFill="1" applyBorder="1" applyAlignment="1">
      <alignment horizontal="center" vertical="center"/>
    </xf>
    <xf numFmtId="0" fontId="4" fillId="0" borderId="0" xfId="1" applyFont="1" applyBorder="1"/>
    <xf numFmtId="0" fontId="4" fillId="0" borderId="0" xfId="1" applyFont="1" applyBorder="1" applyAlignment="1">
      <alignment horizontal="center"/>
    </xf>
    <xf numFmtId="165" fontId="1" fillId="0" borderId="0" xfId="23" applyNumberFormat="1" applyFont="1" applyBorder="1"/>
    <xf numFmtId="165" fontId="1" fillId="0" borderId="0" xfId="2" applyNumberFormat="1" applyFont="1" applyBorder="1"/>
    <xf numFmtId="0" fontId="1" fillId="0" borderId="0" xfId="1" applyFont="1" applyBorder="1"/>
    <xf numFmtId="0" fontId="1" fillId="0" borderId="0" xfId="1" applyFont="1" applyBorder="1" applyAlignment="1">
      <alignment horizontal="center"/>
    </xf>
    <xf numFmtId="165" fontId="4" fillId="0" borderId="0" xfId="23" applyNumberFormat="1" applyFont="1" applyFill="1" applyBorder="1" applyAlignment="1">
      <alignment horizontal="center"/>
    </xf>
    <xf numFmtId="165" fontId="4" fillId="0" borderId="0" xfId="2" applyNumberFormat="1" applyFont="1" applyFill="1" applyBorder="1" applyAlignment="1">
      <alignment horizontal="center"/>
    </xf>
    <xf numFmtId="14" fontId="4" fillId="0" borderId="0" xfId="2" applyNumberFormat="1" applyFont="1" applyFill="1" applyBorder="1" applyAlignment="1">
      <alignment horizontal="center"/>
    </xf>
    <xf numFmtId="0" fontId="4" fillId="2" borderId="9" xfId="1" applyFont="1" applyFill="1" applyBorder="1" applyAlignment="1">
      <alignment vertical="center"/>
    </xf>
    <xf numFmtId="0" fontId="4" fillId="2" borderId="9" xfId="1" applyFont="1" applyFill="1" applyBorder="1" applyAlignment="1">
      <alignment horizontal="center" vertical="center"/>
    </xf>
    <xf numFmtId="0" fontId="4" fillId="2" borderId="3" xfId="1" applyFont="1" applyFill="1" applyBorder="1" applyAlignment="1">
      <alignment vertical="center"/>
    </xf>
    <xf numFmtId="0" fontId="1" fillId="2" borderId="9" xfId="1" applyFont="1" applyFill="1" applyBorder="1"/>
    <xf numFmtId="165" fontId="4" fillId="2" borderId="9" xfId="23" applyNumberFormat="1" applyFont="1" applyFill="1" applyBorder="1" applyAlignment="1">
      <alignment horizontal="center" vertical="center" wrapText="1"/>
    </xf>
    <xf numFmtId="165" fontId="4" fillId="2" borderId="9" xfId="3" applyNumberFormat="1" applyFont="1" applyFill="1" applyBorder="1" applyAlignment="1">
      <alignment horizontal="center" vertical="center" wrapText="1"/>
    </xf>
    <xf numFmtId="0" fontId="4" fillId="2" borderId="9" xfId="1" applyNumberFormat="1" applyFont="1" applyFill="1" applyBorder="1" applyAlignment="1">
      <alignment horizontal="center" vertical="center" wrapText="1"/>
    </xf>
    <xf numFmtId="10" fontId="4" fillId="2" borderId="9" xfId="4" applyNumberFormat="1" applyFont="1" applyFill="1" applyBorder="1" applyAlignment="1">
      <alignment horizontal="center" vertical="center" wrapText="1"/>
    </xf>
    <xf numFmtId="15" fontId="4" fillId="2" borderId="9" xfId="1" applyNumberFormat="1" applyFont="1" applyFill="1" applyBorder="1" applyAlignment="1">
      <alignment horizontal="center" vertical="center" wrapText="1"/>
    </xf>
    <xf numFmtId="0" fontId="1" fillId="2" borderId="11" xfId="1" applyFont="1" applyFill="1" applyBorder="1"/>
    <xf numFmtId="0" fontId="16" fillId="2" borderId="9" xfId="1" applyFont="1" applyFill="1" applyBorder="1"/>
    <xf numFmtId="0" fontId="16" fillId="2" borderId="9" xfId="1" applyFont="1" applyFill="1" applyBorder="1" applyAlignment="1">
      <alignment horizontal="center"/>
    </xf>
    <xf numFmtId="165" fontId="1" fillId="2" borderId="9" xfId="23" applyNumberFormat="1" applyFont="1" applyFill="1" applyBorder="1"/>
    <xf numFmtId="165" fontId="4" fillId="2" borderId="9" xfId="3" applyNumberFormat="1" applyFont="1" applyFill="1" applyBorder="1" applyAlignment="1">
      <alignment horizontal="center"/>
    </xf>
    <xf numFmtId="165" fontId="1" fillId="2" borderId="9" xfId="3" applyNumberFormat="1" applyFont="1" applyFill="1" applyBorder="1"/>
    <xf numFmtId="2" fontId="4" fillId="2" borderId="9" xfId="3" applyNumberFormat="1" applyFont="1" applyFill="1" applyBorder="1" applyAlignment="1">
      <alignment horizontal="center"/>
    </xf>
    <xf numFmtId="165" fontId="1" fillId="2" borderId="9" xfId="2" applyNumberFormat="1" applyFont="1" applyFill="1" applyBorder="1"/>
    <xf numFmtId="165" fontId="4" fillId="2" borderId="9" xfId="2" applyNumberFormat="1" applyFont="1" applyFill="1" applyBorder="1" applyAlignment="1">
      <alignment horizontal="center"/>
    </xf>
    <xf numFmtId="0" fontId="1" fillId="0" borderId="9" xfId="1" applyFont="1" applyBorder="1"/>
    <xf numFmtId="0" fontId="1" fillId="0" borderId="9" xfId="1" applyFont="1" applyFill="1" applyBorder="1"/>
    <xf numFmtId="0" fontId="1" fillId="0" borderId="9" xfId="1" applyFont="1" applyFill="1" applyBorder="1" applyAlignment="1">
      <alignment horizontal="center"/>
    </xf>
    <xf numFmtId="165" fontId="1" fillId="0" borderId="9" xfId="23" applyNumberFormat="1" applyFont="1" applyFill="1" applyBorder="1"/>
    <xf numFmtId="165" fontId="1" fillId="0" borderId="9" xfId="2" applyNumberFormat="1" applyFont="1" applyFill="1" applyBorder="1"/>
    <xf numFmtId="0" fontId="4" fillId="0" borderId="9" xfId="1" applyFont="1" applyBorder="1"/>
    <xf numFmtId="0" fontId="16" fillId="0" borderId="9" xfId="1" applyFont="1" applyBorder="1"/>
    <xf numFmtId="0" fontId="16" fillId="0" borderId="9" xfId="1" applyFont="1" applyBorder="1" applyAlignment="1">
      <alignment horizontal="center"/>
    </xf>
    <xf numFmtId="164" fontId="1" fillId="0" borderId="9" xfId="2" applyNumberFormat="1" applyFont="1" applyFill="1" applyBorder="1"/>
    <xf numFmtId="0" fontId="1" fillId="0" borderId="9" xfId="1" applyFont="1" applyFill="1" applyBorder="1" applyAlignment="1">
      <alignment vertical="top" wrapText="1"/>
    </xf>
    <xf numFmtId="0" fontId="1" fillId="0" borderId="9" xfId="1" applyFont="1" applyFill="1" applyBorder="1" applyAlignment="1">
      <alignment horizontal="center" vertical="top" wrapText="1"/>
    </xf>
    <xf numFmtId="0" fontId="1" fillId="0" borderId="9" xfId="1" applyFont="1" applyBorder="1" applyAlignment="1">
      <alignment vertical="top" wrapText="1"/>
    </xf>
    <xf numFmtId="0" fontId="1" fillId="0" borderId="9" xfId="1" applyFont="1" applyBorder="1" applyAlignment="1">
      <alignment horizontal="center"/>
    </xf>
    <xf numFmtId="0" fontId="4" fillId="3" borderId="9" xfId="1" applyFont="1" applyFill="1" applyBorder="1"/>
    <xf numFmtId="0" fontId="16" fillId="3" borderId="9" xfId="1" applyFont="1" applyFill="1" applyBorder="1"/>
    <xf numFmtId="0" fontId="16" fillId="3" borderId="9" xfId="1" applyFont="1" applyFill="1" applyBorder="1" applyAlignment="1">
      <alignment horizontal="center"/>
    </xf>
    <xf numFmtId="165" fontId="4" fillId="3" borderId="9" xfId="23" applyNumberFormat="1" applyFont="1" applyFill="1" applyBorder="1"/>
    <xf numFmtId="164" fontId="1" fillId="3" borderId="9" xfId="2" applyFont="1" applyFill="1" applyBorder="1"/>
    <xf numFmtId="165" fontId="4" fillId="3" borderId="9" xfId="2" applyNumberFormat="1" applyFont="1" applyFill="1" applyBorder="1"/>
    <xf numFmtId="1" fontId="4" fillId="3" borderId="9" xfId="2" applyNumberFormat="1" applyFont="1" applyFill="1" applyBorder="1"/>
    <xf numFmtId="165" fontId="4" fillId="4" borderId="9" xfId="2" applyNumberFormat="1" applyFont="1" applyFill="1" applyBorder="1"/>
    <xf numFmtId="0" fontId="1" fillId="6" borderId="0" xfId="1" applyFont="1" applyFill="1" applyBorder="1"/>
    <xf numFmtId="0" fontId="1" fillId="6" borderId="0" xfId="1" applyFont="1" applyFill="1" applyBorder="1" applyAlignment="1">
      <alignment horizontal="center"/>
    </xf>
    <xf numFmtId="165" fontId="1" fillId="6" borderId="0" xfId="23" applyNumberFormat="1" applyFont="1" applyFill="1" applyBorder="1"/>
    <xf numFmtId="165" fontId="1" fillId="6" borderId="0" xfId="2" applyNumberFormat="1" applyFont="1" applyFill="1" applyBorder="1"/>
    <xf numFmtId="165" fontId="1" fillId="0" borderId="0" xfId="2" applyNumberFormat="1" applyFont="1" applyBorder="1" applyAlignment="1">
      <alignment horizontal="center"/>
    </xf>
    <xf numFmtId="165" fontId="1" fillId="0" borderId="9" xfId="2" applyNumberFormat="1" applyFont="1" applyFill="1" applyBorder="1" applyAlignment="1">
      <alignment horizontal="center"/>
    </xf>
    <xf numFmtId="15" fontId="1" fillId="0" borderId="9" xfId="1" applyNumberFormat="1" applyFont="1" applyFill="1" applyBorder="1" applyAlignment="1">
      <alignment horizontal="center"/>
    </xf>
    <xf numFmtId="164" fontId="1" fillId="3" borderId="9" xfId="2" applyFont="1" applyFill="1" applyBorder="1" applyAlignment="1">
      <alignment horizontal="center"/>
    </xf>
    <xf numFmtId="165" fontId="1" fillId="6" borderId="0" xfId="2" applyNumberFormat="1" applyFont="1" applyFill="1" applyBorder="1" applyAlignment="1">
      <alignment horizontal="center"/>
    </xf>
    <xf numFmtId="0" fontId="5" fillId="0" borderId="4" xfId="1" applyFont="1" applyFill="1" applyBorder="1" applyAlignment="1">
      <alignment horizontal="center"/>
    </xf>
    <xf numFmtId="166" fontId="2" fillId="0" borderId="10" xfId="1" applyNumberFormat="1" applyFont="1" applyFill="1" applyBorder="1" applyAlignment="1">
      <alignment horizontal="center"/>
    </xf>
    <xf numFmtId="166" fontId="2" fillId="0" borderId="3" xfId="1" applyNumberFormat="1" applyFont="1" applyFill="1" applyBorder="1" applyAlignment="1">
      <alignment horizontal="center"/>
    </xf>
    <xf numFmtId="15" fontId="0" fillId="0" borderId="3" xfId="0" applyNumberFormat="1" applyBorder="1" applyAlignment="1">
      <alignment horizontal="center"/>
    </xf>
    <xf numFmtId="164" fontId="5" fillId="0" borderId="4" xfId="23" applyFont="1" applyFill="1" applyBorder="1"/>
    <xf numFmtId="164" fontId="5" fillId="0" borderId="0" xfId="23" applyFont="1" applyFill="1" applyBorder="1" applyAlignment="1">
      <alignment horizontal="center"/>
    </xf>
    <xf numFmtId="164" fontId="5" fillId="2" borderId="9" xfId="23" applyFont="1" applyFill="1" applyBorder="1" applyAlignment="1">
      <alignment horizontal="center"/>
    </xf>
    <xf numFmtId="165" fontId="5" fillId="0" borderId="0" xfId="1" applyNumberFormat="1" applyFont="1" applyFill="1" applyBorder="1" applyAlignment="1">
      <alignment horizontal="center"/>
    </xf>
    <xf numFmtId="0" fontId="2" fillId="0" borderId="0" xfId="1" applyFont="1" applyFill="1" applyBorder="1" applyAlignment="1">
      <alignment vertical="center"/>
    </xf>
    <xf numFmtId="165" fontId="4" fillId="0" borderId="0" xfId="2" applyNumberFormat="1" applyFont="1" applyFill="1" applyAlignment="1">
      <alignment horizontal="center" vertical="center" wrapText="1"/>
    </xf>
    <xf numFmtId="165" fontId="2" fillId="0" borderId="0" xfId="2" applyNumberFormat="1" applyFont="1" applyFill="1" applyBorder="1" applyAlignment="1">
      <alignment vertical="center"/>
    </xf>
    <xf numFmtId="165" fontId="2" fillId="0" borderId="0" xfId="2" applyNumberFormat="1" applyFont="1" applyFill="1" applyBorder="1" applyAlignment="1">
      <alignment horizontal="center" vertical="center"/>
    </xf>
    <xf numFmtId="164" fontId="2" fillId="0" borderId="0" xfId="23" applyFont="1" applyFill="1" applyBorder="1" applyAlignment="1">
      <alignment vertical="center"/>
    </xf>
    <xf numFmtId="165" fontId="2" fillId="0" borderId="0" xfId="23" applyNumberFormat="1" applyFont="1" applyFill="1" applyBorder="1" applyAlignment="1">
      <alignment vertical="center"/>
    </xf>
    <xf numFmtId="0" fontId="2" fillId="2" borderId="9" xfId="1" applyFont="1" applyFill="1" applyBorder="1" applyAlignment="1">
      <alignment vertical="center"/>
    </xf>
    <xf numFmtId="0" fontId="5" fillId="2" borderId="9" xfId="1" applyFont="1" applyFill="1" applyBorder="1" applyAlignment="1">
      <alignment horizontal="center" vertical="center" wrapText="1"/>
    </xf>
    <xf numFmtId="165" fontId="5" fillId="2" borderId="9" xfId="2" applyNumberFormat="1" applyFont="1" applyFill="1" applyBorder="1" applyAlignment="1">
      <alignment vertical="center"/>
    </xf>
    <xf numFmtId="165" fontId="5" fillId="2" borderId="9" xfId="2" applyNumberFormat="1" applyFont="1" applyFill="1" applyBorder="1" applyAlignment="1">
      <alignment horizontal="center" vertical="center"/>
    </xf>
    <xf numFmtId="164" fontId="5" fillId="2" borderId="9" xfId="23" applyFont="1" applyFill="1" applyBorder="1" applyAlignment="1">
      <alignment vertical="center"/>
    </xf>
    <xf numFmtId="165" fontId="5" fillId="2" borderId="9" xfId="23" applyNumberFormat="1" applyFont="1" applyFill="1" applyBorder="1" applyAlignment="1">
      <alignment vertical="center"/>
    </xf>
    <xf numFmtId="14" fontId="5" fillId="2" borderId="9" xfId="23" applyNumberFormat="1" applyFont="1" applyFill="1" applyBorder="1" applyAlignment="1">
      <alignment vertical="center"/>
    </xf>
    <xf numFmtId="14" fontId="5" fillId="2" borderId="9" xfId="2" applyNumberFormat="1" applyFont="1" applyFill="1" applyBorder="1" applyAlignment="1">
      <alignment horizontal="center" vertical="center"/>
    </xf>
    <xf numFmtId="0" fontId="2" fillId="2" borderId="9" xfId="1" applyFont="1" applyFill="1" applyBorder="1" applyAlignment="1">
      <alignment horizontal="center" vertical="center" wrapText="1"/>
    </xf>
    <xf numFmtId="165" fontId="5" fillId="2" borderId="9" xfId="2" applyNumberFormat="1" applyFont="1" applyFill="1" applyBorder="1" applyAlignment="1">
      <alignment horizontal="right" vertical="center"/>
    </xf>
    <xf numFmtId="0" fontId="5" fillId="0" borderId="0" xfId="1" applyFont="1" applyFill="1" applyBorder="1" applyAlignment="1">
      <alignment vertical="center"/>
    </xf>
    <xf numFmtId="2" fontId="2" fillId="0" borderId="9" xfId="1" applyNumberFormat="1" applyFont="1" applyFill="1" applyBorder="1" applyAlignment="1">
      <alignment horizontal="center" vertical="center"/>
    </xf>
    <xf numFmtId="165" fontId="2" fillId="0" borderId="9" xfId="2" applyNumberFormat="1" applyFont="1" applyFill="1" applyBorder="1" applyAlignment="1">
      <alignment vertical="center"/>
    </xf>
    <xf numFmtId="165" fontId="2" fillId="0" borderId="9" xfId="2" applyNumberFormat="1" applyFont="1" applyFill="1" applyBorder="1" applyAlignment="1">
      <alignment horizontal="center" vertical="center"/>
    </xf>
    <xf numFmtId="165" fontId="2" fillId="0" borderId="9" xfId="3" applyNumberFormat="1" applyFont="1" applyFill="1" applyBorder="1" applyAlignment="1">
      <alignment vertical="center"/>
    </xf>
    <xf numFmtId="164" fontId="2" fillId="0" borderId="9" xfId="23" applyFont="1" applyFill="1" applyBorder="1" applyAlignment="1">
      <alignment vertical="center"/>
    </xf>
    <xf numFmtId="165" fontId="2" fillId="0" borderId="9" xfId="23" applyNumberFormat="1" applyFont="1" applyFill="1" applyBorder="1" applyAlignment="1">
      <alignment vertical="center"/>
    </xf>
    <xf numFmtId="0" fontId="5" fillId="0" borderId="9" xfId="1" applyFont="1" applyFill="1" applyBorder="1" applyAlignment="1">
      <alignment vertical="center"/>
    </xf>
    <xf numFmtId="0" fontId="2" fillId="0" borderId="9" xfId="1" applyFont="1" applyFill="1" applyBorder="1" applyAlignment="1">
      <alignment vertical="center" wrapText="1"/>
    </xf>
    <xf numFmtId="0" fontId="2" fillId="0" borderId="9" xfId="1" applyFont="1" applyFill="1" applyBorder="1" applyAlignment="1">
      <alignment horizontal="center" vertical="center" wrapText="1"/>
    </xf>
    <xf numFmtId="15" fontId="2" fillId="0" borderId="9" xfId="1" applyNumberFormat="1" applyFont="1" applyFill="1" applyBorder="1" applyAlignment="1">
      <alignment horizontal="center" vertical="center"/>
    </xf>
    <xf numFmtId="165" fontId="10" fillId="0" borderId="0" xfId="23" applyNumberFormat="1" applyFont="1" applyFill="1" applyBorder="1" applyAlignment="1">
      <alignment vertical="center"/>
    </xf>
    <xf numFmtId="0" fontId="7" fillId="0" borderId="9" xfId="1" applyFont="1" applyFill="1" applyBorder="1" applyAlignment="1">
      <alignment horizontal="center" vertical="center" wrapText="1"/>
    </xf>
    <xf numFmtId="168" fontId="2" fillId="0" borderId="9" xfId="1" applyNumberFormat="1" applyFont="1" applyFill="1" applyBorder="1" applyAlignment="1">
      <alignment horizontal="center" vertical="center" wrapText="1"/>
    </xf>
    <xf numFmtId="168" fontId="2" fillId="0" borderId="9" xfId="1" applyNumberFormat="1" applyFont="1" applyFill="1" applyBorder="1" applyAlignment="1">
      <alignment horizontal="center" vertical="center" wrapText="1" shrinkToFit="1"/>
    </xf>
    <xf numFmtId="168" fontId="2" fillId="0" borderId="9" xfId="1" applyNumberFormat="1" applyFont="1" applyFill="1" applyBorder="1" applyAlignment="1">
      <alignment horizontal="left" vertical="center"/>
    </xf>
    <xf numFmtId="168" fontId="2" fillId="0" borderId="9" xfId="1" applyNumberFormat="1" applyFont="1" applyFill="1" applyBorder="1" applyAlignment="1">
      <alignment vertical="center" wrapText="1"/>
    </xf>
    <xf numFmtId="165" fontId="2" fillId="0" borderId="9" xfId="3" applyNumberFormat="1" applyFont="1" applyFill="1" applyBorder="1" applyAlignment="1">
      <alignment horizontal="right" vertical="center"/>
    </xf>
    <xf numFmtId="168" fontId="2" fillId="0" borderId="9" xfId="1" applyNumberFormat="1" applyFont="1" applyFill="1" applyBorder="1" applyAlignment="1">
      <alignment horizontal="left" vertical="center" wrapText="1"/>
    </xf>
    <xf numFmtId="169" fontId="2" fillId="0" borderId="9" xfId="1" applyNumberFormat="1" applyFont="1" applyFill="1" applyBorder="1" applyAlignment="1">
      <alignment horizontal="center" vertical="center"/>
    </xf>
    <xf numFmtId="166" fontId="2" fillId="0" borderId="9" xfId="1" applyNumberFormat="1" applyFont="1" applyFill="1" applyBorder="1" applyAlignment="1">
      <alignment horizontal="center" vertical="center"/>
    </xf>
    <xf numFmtId="0" fontId="2" fillId="0" borderId="9" xfId="1" applyFont="1" applyFill="1" applyBorder="1" applyAlignment="1">
      <alignment vertical="center"/>
    </xf>
    <xf numFmtId="165" fontId="2" fillId="0" borderId="9" xfId="1" applyNumberFormat="1" applyFont="1" applyFill="1" applyBorder="1" applyAlignment="1">
      <alignment vertical="center"/>
    </xf>
    <xf numFmtId="0" fontId="10" fillId="0" borderId="9" xfId="22" applyFont="1" applyFill="1" applyBorder="1" applyAlignment="1">
      <alignment horizontal="center" vertical="center" wrapText="1"/>
    </xf>
    <xf numFmtId="15" fontId="10" fillId="0" borderId="9" xfId="22" applyNumberFormat="1" applyFont="1" applyFill="1" applyBorder="1" applyAlignment="1">
      <alignment horizontal="center" vertical="center"/>
    </xf>
    <xf numFmtId="165" fontId="10" fillId="0" borderId="9" xfId="19" applyNumberFormat="1" applyFont="1" applyFill="1" applyBorder="1" applyAlignment="1">
      <alignment vertical="center"/>
    </xf>
    <xf numFmtId="164" fontId="10" fillId="0" borderId="9" xfId="19" applyFont="1" applyFill="1" applyBorder="1" applyAlignment="1">
      <alignment horizontal="left" vertical="center"/>
    </xf>
    <xf numFmtId="165" fontId="10" fillId="0" borderId="9" xfId="19" applyNumberFormat="1" applyFont="1" applyFill="1" applyBorder="1" applyAlignment="1">
      <alignment horizontal="left" vertical="center"/>
    </xf>
    <xf numFmtId="164" fontId="10" fillId="0" borderId="9" xfId="23" applyFont="1" applyFill="1" applyBorder="1" applyAlignment="1">
      <alignment vertical="center"/>
    </xf>
    <xf numFmtId="165" fontId="10" fillId="0" borderId="9" xfId="23" applyNumberFormat="1" applyFont="1" applyFill="1" applyBorder="1" applyAlignment="1">
      <alignment vertical="center"/>
    </xf>
    <xf numFmtId="0" fontId="5" fillId="0" borderId="9" xfId="1" applyFont="1" applyFill="1" applyBorder="1" applyAlignment="1">
      <alignment horizontal="center" vertical="center"/>
    </xf>
    <xf numFmtId="165" fontId="5" fillId="0" borderId="9" xfId="2" applyNumberFormat="1" applyFont="1" applyFill="1" applyBorder="1" applyAlignment="1">
      <alignment vertical="center"/>
    </xf>
    <xf numFmtId="165" fontId="5" fillId="0" borderId="9" xfId="23" applyNumberFormat="1" applyFont="1" applyFill="1" applyBorder="1" applyAlignment="1">
      <alignment vertical="center"/>
    </xf>
    <xf numFmtId="0" fontId="20" fillId="0" borderId="9" xfId="0" applyFont="1" applyFill="1" applyBorder="1" applyAlignment="1">
      <alignment horizontal="center" vertical="center" wrapText="1"/>
    </xf>
    <xf numFmtId="0" fontId="10" fillId="0" borderId="9" xfId="1" applyFont="1" applyFill="1" applyBorder="1" applyAlignment="1">
      <alignment vertical="center" wrapText="1"/>
    </xf>
    <xf numFmtId="0" fontId="10" fillId="0" borderId="9" xfId="1" applyFont="1" applyFill="1" applyBorder="1" applyAlignment="1">
      <alignment horizontal="center" vertical="center" wrapText="1"/>
    </xf>
    <xf numFmtId="15" fontId="20" fillId="0" borderId="9" xfId="0" applyNumberFormat="1" applyFont="1" applyFill="1" applyBorder="1" applyAlignment="1">
      <alignment horizontal="center" vertical="center"/>
    </xf>
    <xf numFmtId="0" fontId="2" fillId="0" borderId="9" xfId="1" applyFont="1" applyFill="1" applyBorder="1" applyAlignment="1">
      <alignment horizontal="center" vertical="center"/>
    </xf>
    <xf numFmtId="14" fontId="2" fillId="0" borderId="9" xfId="2" applyNumberFormat="1" applyFont="1" applyFill="1" applyBorder="1" applyAlignment="1">
      <alignment horizontal="center" vertical="center"/>
    </xf>
    <xf numFmtId="165" fontId="5" fillId="0" borderId="9" xfId="26" applyNumberFormat="1" applyFont="1" applyFill="1" applyBorder="1" applyAlignment="1">
      <alignment vertical="center"/>
    </xf>
    <xf numFmtId="165" fontId="2" fillId="0" borderId="9" xfId="26" applyNumberFormat="1" applyFont="1" applyFill="1" applyBorder="1" applyAlignment="1">
      <alignment vertical="center"/>
    </xf>
    <xf numFmtId="164" fontId="10" fillId="0" borderId="5" xfId="23" applyFont="1" applyFill="1" applyBorder="1" applyAlignment="1">
      <alignment vertical="center"/>
    </xf>
    <xf numFmtId="165" fontId="5" fillId="0" borderId="0" xfId="2" applyNumberFormat="1" applyFont="1" applyFill="1" applyBorder="1" applyAlignment="1">
      <alignment vertical="center"/>
    </xf>
    <xf numFmtId="0" fontId="2" fillId="0" borderId="0" xfId="1" applyFont="1" applyFill="1" applyBorder="1" applyAlignment="1">
      <alignment horizontal="center" vertical="center" wrapText="1"/>
    </xf>
    <xf numFmtId="165" fontId="2" fillId="0" borderId="12" xfId="23" applyNumberFormat="1" applyFont="1" applyFill="1" applyBorder="1" applyAlignment="1">
      <alignment vertical="center"/>
    </xf>
    <xf numFmtId="165" fontId="2" fillId="0" borderId="12" xfId="1" applyNumberFormat="1" applyFont="1" applyFill="1" applyBorder="1" applyAlignment="1">
      <alignment vertical="center"/>
    </xf>
    <xf numFmtId="165" fontId="2" fillId="0" borderId="2" xfId="1" applyNumberFormat="1" applyFont="1" applyFill="1" applyBorder="1" applyAlignment="1">
      <alignment vertical="center"/>
    </xf>
    <xf numFmtId="0" fontId="4" fillId="0" borderId="13" xfId="0" applyFont="1" applyFill="1" applyBorder="1" applyAlignment="1">
      <alignment vertical="center"/>
    </xf>
    <xf numFmtId="164" fontId="7" fillId="0" borderId="9" xfId="23" applyFont="1" applyFill="1" applyBorder="1" applyAlignment="1">
      <alignment horizontal="center" vertical="center" wrapText="1"/>
    </xf>
    <xf numFmtId="164" fontId="10" fillId="0" borderId="9" xfId="23" applyFont="1" applyFill="1" applyBorder="1" applyAlignment="1">
      <alignment horizontal="center" vertical="center" wrapText="1"/>
    </xf>
    <xf numFmtId="164" fontId="20" fillId="0" borderId="9" xfId="23" applyFont="1" applyFill="1" applyBorder="1" applyAlignment="1">
      <alignment horizontal="center" vertical="center" wrapText="1"/>
    </xf>
    <xf numFmtId="165" fontId="5" fillId="0" borderId="9" xfId="2" applyNumberFormat="1" applyFont="1" applyFill="1" applyBorder="1" applyAlignment="1">
      <alignment horizontal="center" vertical="center"/>
    </xf>
    <xf numFmtId="165" fontId="5" fillId="2" borderId="9" xfId="3" applyNumberFormat="1" applyFont="1" applyFill="1" applyBorder="1" applyAlignment="1">
      <alignment vertical="center" wrapText="1"/>
    </xf>
    <xf numFmtId="165" fontId="5" fillId="2" borderId="9" xfId="3" applyNumberFormat="1" applyFont="1" applyFill="1" applyBorder="1" applyAlignment="1">
      <alignment horizontal="center" vertical="center" wrapText="1"/>
    </xf>
    <xf numFmtId="165" fontId="2" fillId="0" borderId="9" xfId="3" applyNumberFormat="1" applyFont="1" applyFill="1" applyBorder="1" applyAlignment="1">
      <alignment horizontal="center" vertical="center"/>
    </xf>
    <xf numFmtId="0" fontId="2" fillId="7" borderId="9" xfId="1" applyFont="1" applyFill="1" applyBorder="1" applyAlignment="1">
      <alignment horizontal="left" shrinkToFit="1"/>
    </xf>
    <xf numFmtId="165" fontId="2" fillId="7" borderId="9" xfId="2" applyNumberFormat="1" applyFont="1" applyFill="1" applyBorder="1"/>
    <xf numFmtId="166" fontId="2" fillId="7" borderId="9" xfId="1" applyNumberFormat="1" applyFont="1" applyFill="1" applyBorder="1" applyAlignment="1">
      <alignment horizontal="center"/>
    </xf>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5" fontId="2" fillId="0" borderId="9" xfId="2" applyNumberFormat="1" applyFont="1" applyFill="1" applyBorder="1" applyAlignment="1">
      <alignment horizontal="center"/>
    </xf>
    <xf numFmtId="165" fontId="4" fillId="2" borderId="9" xfId="3" applyNumberFormat="1" applyFont="1" applyFill="1" applyBorder="1" applyAlignment="1">
      <alignment horizontal="center" vertical="center" wrapText="1"/>
    </xf>
    <xf numFmtId="164" fontId="2" fillId="0" borderId="9" xfId="23" applyNumberFormat="1" applyFont="1" applyFill="1" applyBorder="1" applyAlignment="1">
      <alignment vertical="center"/>
    </xf>
    <xf numFmtId="165" fontId="2" fillId="0" borderId="9" xfId="26" applyNumberFormat="1" applyFont="1" applyFill="1" applyBorder="1"/>
    <xf numFmtId="165" fontId="4" fillId="0" borderId="9" xfId="25" applyNumberFormat="1" applyFont="1" applyFill="1" applyBorder="1"/>
    <xf numFmtId="164" fontId="4" fillId="0" borderId="9" xfId="25" applyFont="1" applyFill="1" applyBorder="1" applyAlignment="1">
      <alignment horizontal="center"/>
    </xf>
    <xf numFmtId="164" fontId="4" fillId="0" borderId="6" xfId="25" applyFont="1" applyFill="1" applyBorder="1" applyAlignment="1">
      <alignment horizontal="center"/>
    </xf>
    <xf numFmtId="164" fontId="4" fillId="0" borderId="6" xfId="25" applyFont="1" applyFill="1" applyBorder="1"/>
    <xf numFmtId="164" fontId="4" fillId="0" borderId="9" xfId="23" applyFont="1" applyFill="1" applyBorder="1" applyAlignment="1">
      <alignment horizontal="center"/>
    </xf>
    <xf numFmtId="170" fontId="4" fillId="0" borderId="3" xfId="25" applyNumberFormat="1" applyFont="1" applyFill="1" applyBorder="1"/>
    <xf numFmtId="166" fontId="4" fillId="0" borderId="3" xfId="25" applyNumberFormat="1" applyFont="1" applyFill="1" applyBorder="1" applyAlignment="1">
      <alignment horizontal="center"/>
    </xf>
    <xf numFmtId="164" fontId="4" fillId="0" borderId="3" xfId="25" applyFont="1" applyFill="1" applyBorder="1" applyAlignment="1">
      <alignment horizontal="center" vertical="center"/>
    </xf>
    <xf numFmtId="164" fontId="4" fillId="0" borderId="3" xfId="25" applyFont="1" applyFill="1" applyBorder="1" applyAlignment="1">
      <alignment horizontal="center"/>
    </xf>
    <xf numFmtId="164" fontId="4" fillId="0" borderId="3" xfId="25" applyFont="1" applyFill="1" applyBorder="1"/>
    <xf numFmtId="165" fontId="4" fillId="0" borderId="3" xfId="25" applyNumberFormat="1" applyFont="1" applyFill="1" applyBorder="1"/>
    <xf numFmtId="164" fontId="1" fillId="0" borderId="9" xfId="23" applyFont="1" applyFill="1" applyBorder="1"/>
    <xf numFmtId="165" fontId="4" fillId="0" borderId="9" xfId="25" quotePrefix="1" applyNumberFormat="1" applyFont="1" applyFill="1" applyBorder="1" applyAlignment="1">
      <alignment horizontal="left"/>
    </xf>
    <xf numFmtId="165" fontId="4" fillId="0" borderId="9" xfId="25" applyNumberFormat="1" applyFont="1" applyFill="1" applyBorder="1" applyAlignment="1">
      <alignment horizontal="left"/>
    </xf>
    <xf numFmtId="165" fontId="4" fillId="0" borderId="9" xfId="23" applyNumberFormat="1" applyFont="1" applyFill="1" applyBorder="1"/>
    <xf numFmtId="165" fontId="4" fillId="0" borderId="9" xfId="25" applyNumberFormat="1" applyFont="1" applyFill="1" applyBorder="1" applyAlignment="1">
      <alignment wrapText="1"/>
    </xf>
    <xf numFmtId="164" fontId="5" fillId="0" borderId="0" xfId="23" applyFont="1" applyFill="1" applyBorder="1"/>
    <xf numFmtId="165" fontId="5" fillId="0" borderId="0" xfId="23" applyNumberFormat="1" applyFont="1" applyFill="1" applyBorder="1" applyAlignment="1">
      <alignment horizontal="center"/>
    </xf>
    <xf numFmtId="165" fontId="5" fillId="0" borderId="0" xfId="2" applyNumberFormat="1" applyFont="1" applyFill="1" applyBorder="1"/>
    <xf numFmtId="165" fontId="5" fillId="0" borderId="0" xfId="2" applyNumberFormat="1" applyFont="1" applyFill="1" applyBorder="1" applyAlignment="1">
      <alignment horizontal="center"/>
    </xf>
    <xf numFmtId="14" fontId="2" fillId="7" borderId="2" xfId="1" applyNumberFormat="1" applyFont="1" applyFill="1" applyBorder="1" applyAlignment="1">
      <alignment horizontal="center"/>
    </xf>
    <xf numFmtId="164" fontId="1" fillId="0" borderId="0" xfId="23" applyNumberFormat="1" applyFont="1" applyFill="1"/>
    <xf numFmtId="165" fontId="21" fillId="0" borderId="9" xfId="23" applyNumberFormat="1" applyFont="1" applyFill="1" applyBorder="1"/>
    <xf numFmtId="165" fontId="10" fillId="7" borderId="9" xfId="26" applyNumberFormat="1" applyFont="1" applyFill="1" applyBorder="1" applyAlignment="1">
      <alignment horizontal="center"/>
    </xf>
    <xf numFmtId="170" fontId="22" fillId="7" borderId="9" xfId="26" applyNumberFormat="1" applyFont="1" applyFill="1" applyBorder="1" applyAlignment="1">
      <alignment horizontal="center"/>
    </xf>
    <xf numFmtId="166" fontId="2" fillId="7" borderId="9" xfId="2" applyNumberFormat="1" applyFont="1" applyFill="1" applyBorder="1" applyAlignment="1">
      <alignment horizontal="center"/>
    </xf>
    <xf numFmtId="166" fontId="1" fillId="7" borderId="9" xfId="2" applyNumberFormat="1" applyFont="1" applyFill="1" applyBorder="1" applyAlignment="1">
      <alignment horizontal="center"/>
    </xf>
    <xf numFmtId="166" fontId="5" fillId="7" borderId="9" xfId="2" applyNumberFormat="1" applyFont="1" applyFill="1" applyBorder="1" applyAlignment="1">
      <alignment horizontal="center"/>
    </xf>
    <xf numFmtId="14" fontId="5" fillId="7" borderId="9" xfId="1" applyNumberFormat="1" applyFont="1" applyFill="1" applyBorder="1" applyAlignment="1">
      <alignment horizontal="center"/>
    </xf>
    <xf numFmtId="14" fontId="5" fillId="7" borderId="9" xfId="2" applyNumberFormat="1" applyFont="1" applyFill="1" applyBorder="1" applyAlignment="1">
      <alignment horizontal="center"/>
    </xf>
    <xf numFmtId="14" fontId="5" fillId="7" borderId="9" xfId="2" applyNumberFormat="1" applyFont="1" applyFill="1" applyBorder="1"/>
    <xf numFmtId="0" fontId="2" fillId="0" borderId="9" xfId="1" applyFont="1" applyFill="1" applyBorder="1" applyAlignment="1">
      <alignment horizontal="center"/>
    </xf>
    <xf numFmtId="0" fontId="5" fillId="7" borderId="9" xfId="1" applyFont="1" applyFill="1" applyBorder="1"/>
    <xf numFmtId="0" fontId="2" fillId="7" borderId="9" xfId="1" applyFont="1" applyFill="1" applyBorder="1"/>
    <xf numFmtId="0" fontId="2" fillId="7" borderId="9" xfId="1" applyFont="1" applyFill="1" applyBorder="1" applyAlignment="1">
      <alignment horizontal="center"/>
    </xf>
    <xf numFmtId="165" fontId="2" fillId="7" borderId="9" xfId="2" applyNumberFormat="1" applyFont="1" applyFill="1" applyBorder="1" applyAlignment="1">
      <alignment horizontal="right"/>
    </xf>
    <xf numFmtId="164" fontId="2" fillId="7" borderId="9" xfId="2" applyFont="1" applyFill="1" applyBorder="1"/>
    <xf numFmtId="165" fontId="2" fillId="7" borderId="9" xfId="1" applyNumberFormat="1" applyFont="1" applyFill="1" applyBorder="1"/>
    <xf numFmtId="2" fontId="2" fillId="7" borderId="9" xfId="1" applyNumberFormat="1" applyFont="1" applyFill="1" applyBorder="1"/>
    <xf numFmtId="165" fontId="10" fillId="7" borderId="0" xfId="23" applyNumberFormat="1" applyFont="1" applyFill="1" applyBorder="1"/>
    <xf numFmtId="0" fontId="2" fillId="7" borderId="0" xfId="1" applyFont="1" applyFill="1" applyBorder="1"/>
    <xf numFmtId="2" fontId="2" fillId="7" borderId="0" xfId="1" applyNumberFormat="1" applyFont="1" applyFill="1" applyBorder="1"/>
    <xf numFmtId="0" fontId="2" fillId="7" borderId="9" xfId="1" applyFont="1" applyFill="1" applyBorder="1" applyAlignment="1">
      <alignment wrapText="1"/>
    </xf>
    <xf numFmtId="0" fontId="2" fillId="7" borderId="9" xfId="1" applyFont="1" applyFill="1" applyBorder="1" applyAlignment="1">
      <alignment horizontal="center" wrapText="1"/>
    </xf>
    <xf numFmtId="165" fontId="2" fillId="7" borderId="9" xfId="2" applyNumberFormat="1" applyFont="1" applyFill="1" applyBorder="1" applyAlignment="1">
      <alignment horizontal="right" wrapText="1"/>
    </xf>
    <xf numFmtId="165" fontId="2" fillId="0" borderId="0" xfId="1" applyNumberFormat="1" applyFont="1"/>
    <xf numFmtId="165" fontId="1" fillId="0" borderId="0" xfId="1" applyNumberFormat="1" applyFont="1" applyBorder="1"/>
    <xf numFmtId="165" fontId="4" fillId="0" borderId="0" xfId="2" applyNumberFormat="1" applyFont="1" applyFill="1" applyAlignment="1">
      <alignment vertical="center" wrapText="1"/>
    </xf>
    <xf numFmtId="0" fontId="5" fillId="2" borderId="9" xfId="1" applyFont="1" applyFill="1" applyBorder="1" applyAlignment="1">
      <alignment vertical="center" wrapText="1"/>
    </xf>
    <xf numFmtId="0" fontId="2" fillId="2" borderId="9" xfId="1" applyFont="1" applyFill="1" applyBorder="1" applyAlignment="1">
      <alignment vertical="center" wrapText="1"/>
    </xf>
    <xf numFmtId="0" fontId="7" fillId="2" borderId="9" xfId="1" applyFont="1" applyFill="1" applyBorder="1" applyAlignment="1">
      <alignment vertical="center" wrapText="1"/>
    </xf>
    <xf numFmtId="0" fontId="7" fillId="0" borderId="9" xfId="1" applyFont="1" applyFill="1" applyBorder="1" applyAlignment="1">
      <alignment vertical="center" wrapText="1"/>
    </xf>
    <xf numFmtId="168" fontId="2" fillId="0" borderId="9" xfId="1" applyNumberFormat="1" applyFont="1" applyFill="1" applyBorder="1" applyAlignment="1">
      <alignment vertical="center" wrapText="1" shrinkToFit="1"/>
    </xf>
    <xf numFmtId="168" fontId="2" fillId="0" borderId="9" xfId="1" applyNumberFormat="1" applyFont="1" applyFill="1" applyBorder="1" applyAlignment="1">
      <alignment horizontal="left" vertical="center" wrapText="1" shrinkToFit="1"/>
    </xf>
    <xf numFmtId="0" fontId="10" fillId="0" borderId="9" xfId="22" applyFont="1" applyFill="1" applyBorder="1" applyAlignment="1">
      <alignment vertical="center" wrapText="1"/>
    </xf>
    <xf numFmtId="0" fontId="20" fillId="0" borderId="9" xfId="0" applyFont="1" applyFill="1" applyBorder="1" applyAlignment="1">
      <alignment vertical="center" wrapText="1"/>
    </xf>
    <xf numFmtId="0" fontId="2" fillId="0" borderId="0" xfId="1" applyFont="1" applyFill="1" applyBorder="1" applyAlignment="1">
      <alignment vertical="center" wrapText="1"/>
    </xf>
    <xf numFmtId="0" fontId="2" fillId="0" borderId="9" xfId="1" applyFont="1" applyFill="1" applyBorder="1" applyAlignment="1">
      <alignment horizontal="center"/>
    </xf>
    <xf numFmtId="0" fontId="23" fillId="0" borderId="9" xfId="1" applyFont="1" applyFill="1" applyBorder="1"/>
    <xf numFmtId="0" fontId="10" fillId="0" borderId="9" xfId="1" applyFont="1" applyFill="1" applyBorder="1" applyAlignment="1">
      <alignment horizontal="left" vertical="justify" wrapText="1"/>
    </xf>
    <xf numFmtId="15" fontId="20" fillId="0" borderId="9" xfId="0" applyNumberFormat="1" applyFont="1" applyFill="1" applyBorder="1" applyAlignment="1">
      <alignment horizontal="center"/>
    </xf>
    <xf numFmtId="0" fontId="5" fillId="0" borderId="9" xfId="1" applyFont="1" applyFill="1" applyBorder="1" applyAlignment="1">
      <alignment horizontal="center" wrapText="1"/>
    </xf>
    <xf numFmtId="165" fontId="10" fillId="0" borderId="9" xfId="19" applyNumberFormat="1" applyFont="1" applyFill="1" applyBorder="1" applyAlignment="1">
      <alignment horizontal="center"/>
    </xf>
    <xf numFmtId="165" fontId="10" fillId="0" borderId="9" xfId="23" applyNumberFormat="1" applyFont="1" applyFill="1" applyBorder="1" applyAlignment="1">
      <alignment horizontal="center"/>
    </xf>
    <xf numFmtId="165" fontId="10" fillId="0" borderId="9" xfId="19" applyNumberFormat="1" applyFont="1" applyFill="1" applyBorder="1"/>
    <xf numFmtId="164" fontId="10" fillId="0" borderId="9" xfId="19" applyNumberFormat="1" applyFont="1" applyFill="1" applyBorder="1"/>
    <xf numFmtId="165" fontId="10" fillId="0" borderId="9" xfId="23" applyNumberFormat="1" applyFont="1" applyFill="1" applyBorder="1"/>
    <xf numFmtId="171" fontId="10" fillId="0" borderId="9" xfId="19" applyNumberFormat="1" applyFont="1" applyFill="1" applyBorder="1"/>
    <xf numFmtId="1" fontId="10" fillId="7" borderId="9" xfId="1" applyNumberFormat="1" applyFont="1" applyFill="1" applyBorder="1" applyAlignment="1">
      <alignment horizontal="center"/>
    </xf>
    <xf numFmtId="0" fontId="2" fillId="0" borderId="9" xfId="1" applyFont="1" applyFill="1" applyBorder="1" applyAlignment="1">
      <alignment horizontal="center"/>
    </xf>
    <xf numFmtId="165" fontId="4" fillId="7" borderId="9" xfId="23" applyNumberFormat="1" applyFont="1" applyFill="1" applyBorder="1"/>
    <xf numFmtId="165" fontId="4" fillId="8" borderId="9" xfId="23" applyNumberFormat="1" applyFont="1" applyFill="1" applyBorder="1"/>
    <xf numFmtId="165" fontId="1" fillId="8" borderId="9" xfId="23" applyNumberFormat="1" applyFont="1" applyFill="1" applyBorder="1"/>
    <xf numFmtId="165" fontId="1" fillId="8" borderId="0" xfId="23" applyNumberFormat="1" applyFont="1" applyFill="1" applyBorder="1"/>
    <xf numFmtId="165" fontId="4" fillId="8" borderId="9" xfId="25" applyNumberFormat="1" applyFont="1" applyFill="1" applyBorder="1"/>
    <xf numFmtId="164" fontId="4" fillId="8" borderId="9" xfId="25" applyFont="1" applyFill="1" applyBorder="1" applyAlignment="1">
      <alignment horizontal="center"/>
    </xf>
    <xf numFmtId="166" fontId="4" fillId="8" borderId="3" xfId="25" applyNumberFormat="1" applyFont="1" applyFill="1" applyBorder="1" applyAlignment="1">
      <alignment horizontal="center"/>
    </xf>
    <xf numFmtId="165" fontId="21" fillId="8" borderId="9" xfId="23" applyNumberFormat="1" applyFont="1" applyFill="1" applyBorder="1"/>
    <xf numFmtId="0" fontId="4" fillId="2" borderId="9" xfId="1" applyFont="1" applyFill="1" applyBorder="1" applyAlignment="1">
      <alignment horizontal="center" vertical="center"/>
    </xf>
    <xf numFmtId="165" fontId="4" fillId="2" borderId="9" xfId="3" applyNumberFormat="1" applyFont="1" applyFill="1" applyBorder="1" applyAlignment="1">
      <alignment horizontal="center" vertical="center" wrapText="1"/>
    </xf>
    <xf numFmtId="165" fontId="5" fillId="9" borderId="9" xfId="3" applyNumberFormat="1" applyFont="1" applyFill="1" applyBorder="1" applyAlignment="1">
      <alignment horizontal="center" vertical="center" wrapText="1"/>
    </xf>
    <xf numFmtId="165" fontId="5" fillId="9" borderId="9" xfId="2" applyNumberFormat="1" applyFont="1" applyFill="1" applyBorder="1"/>
    <xf numFmtId="165" fontId="5" fillId="9" borderId="0" xfId="2" applyNumberFormat="1" applyFont="1" applyFill="1" applyBorder="1"/>
    <xf numFmtId="165" fontId="2" fillId="9" borderId="0" xfId="1" applyNumberFormat="1" applyFont="1" applyFill="1" applyBorder="1"/>
    <xf numFmtId="165" fontId="5" fillId="9" borderId="0" xfId="23" applyNumberFormat="1" applyFont="1" applyFill="1" applyBorder="1"/>
    <xf numFmtId="165" fontId="4" fillId="9" borderId="9" xfId="2" applyNumberFormat="1" applyFont="1" applyFill="1" applyBorder="1"/>
    <xf numFmtId="165" fontId="5" fillId="9" borderId="9" xfId="2" applyNumberFormat="1" applyFont="1" applyFill="1" applyBorder="1" applyAlignment="1">
      <alignment vertical="center"/>
    </xf>
    <xf numFmtId="165" fontId="5" fillId="2" borderId="5" xfId="3"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165" fontId="4" fillId="9" borderId="9" xfId="3" applyNumberFormat="1" applyFont="1" applyFill="1" applyBorder="1" applyAlignment="1">
      <alignment horizontal="center" vertical="center" wrapText="1"/>
    </xf>
    <xf numFmtId="0" fontId="1" fillId="0" borderId="9" xfId="1" applyFont="1" applyFill="1" applyBorder="1" applyAlignment="1">
      <alignment vertical="center"/>
    </xf>
    <xf numFmtId="0" fontId="1" fillId="0" borderId="9" xfId="1" applyFont="1" applyFill="1" applyBorder="1" applyAlignment="1">
      <alignment vertical="center" wrapText="1"/>
    </xf>
    <xf numFmtId="0" fontId="1" fillId="0" borderId="9" xfId="1" applyFont="1" applyFill="1" applyBorder="1" applyAlignment="1">
      <alignment horizontal="center" vertical="center" wrapText="1"/>
    </xf>
    <xf numFmtId="165" fontId="1" fillId="0" borderId="9" xfId="3" applyNumberFormat="1" applyFont="1" applyFill="1" applyBorder="1" applyAlignment="1">
      <alignment vertical="center"/>
    </xf>
    <xf numFmtId="0" fontId="1" fillId="0" borderId="9" xfId="1" applyFont="1" applyFill="1" applyBorder="1" applyAlignment="1">
      <alignment horizontal="left" vertical="center" wrapText="1"/>
    </xf>
    <xf numFmtId="168" fontId="1" fillId="0" borderId="9" xfId="1" applyNumberFormat="1" applyFont="1" applyFill="1" applyBorder="1" applyAlignment="1">
      <alignment horizontal="center" vertical="center" wrapText="1"/>
    </xf>
    <xf numFmtId="168" fontId="1" fillId="0" borderId="9" xfId="1" applyNumberFormat="1" applyFont="1" applyFill="1" applyBorder="1" applyAlignment="1">
      <alignment horizontal="left" vertical="center" wrapText="1"/>
    </xf>
    <xf numFmtId="168" fontId="1" fillId="0" borderId="9" xfId="1" applyNumberFormat="1" applyFont="1" applyFill="1" applyBorder="1" applyAlignment="1">
      <alignment vertical="center" wrapText="1" shrinkToFit="1"/>
    </xf>
    <xf numFmtId="168" fontId="1" fillId="0" borderId="9" xfId="1" applyNumberFormat="1" applyFont="1" applyFill="1" applyBorder="1" applyAlignment="1">
      <alignment horizontal="center" vertical="center" wrapText="1" shrinkToFit="1"/>
    </xf>
    <xf numFmtId="168" fontId="1" fillId="0" borderId="9" xfId="1" applyNumberFormat="1" applyFont="1" applyFill="1" applyBorder="1" applyAlignment="1">
      <alignment vertical="center" wrapText="1"/>
    </xf>
    <xf numFmtId="165" fontId="1" fillId="0" borderId="9" xfId="3" applyNumberFormat="1" applyFont="1" applyFill="1" applyBorder="1" applyAlignment="1">
      <alignment horizontal="right" vertical="center"/>
    </xf>
    <xf numFmtId="2" fontId="1" fillId="0" borderId="9" xfId="1" applyNumberFormat="1" applyFont="1" applyFill="1" applyBorder="1" applyAlignment="1">
      <alignment horizontal="center" vertical="center"/>
    </xf>
    <xf numFmtId="168" fontId="1" fillId="0" borderId="9" xfId="1" applyNumberFormat="1" applyFont="1" applyFill="1" applyBorder="1" applyAlignment="1">
      <alignment horizontal="left" vertical="center" wrapText="1" shrinkToFit="1"/>
    </xf>
    <xf numFmtId="0" fontId="1" fillId="0" borderId="9" xfId="22" applyFont="1" applyFill="1" applyBorder="1" applyAlignment="1">
      <alignment vertical="center" wrapText="1"/>
    </xf>
    <xf numFmtId="0" fontId="1" fillId="0" borderId="9" xfId="22" applyFont="1" applyFill="1" applyBorder="1" applyAlignment="1">
      <alignment horizontal="center" vertical="center" wrapText="1"/>
    </xf>
    <xf numFmtId="165" fontId="1" fillId="0" borderId="9" xfId="19" applyNumberFormat="1" applyFont="1" applyFill="1" applyBorder="1" applyAlignment="1">
      <alignment horizontal="left" vertical="center"/>
    </xf>
    <xf numFmtId="165" fontId="1" fillId="0" borderId="9" xfId="19" applyNumberFormat="1" applyFont="1" applyFill="1" applyBorder="1" applyAlignment="1">
      <alignment vertical="center"/>
    </xf>
    <xf numFmtId="0" fontId="21" fillId="0" borderId="9" xfId="0" applyFont="1" applyFill="1" applyBorder="1" applyAlignment="1">
      <alignment vertical="center" wrapText="1"/>
    </xf>
    <xf numFmtId="0" fontId="21" fillId="0" borderId="9" xfId="0" applyFont="1" applyFill="1" applyBorder="1" applyAlignment="1">
      <alignment horizontal="center" vertical="center" wrapText="1"/>
    </xf>
    <xf numFmtId="165" fontId="1" fillId="0" borderId="9" xfId="2" applyNumberFormat="1" applyFont="1" applyFill="1" applyBorder="1" applyAlignment="1">
      <alignment vertical="center"/>
    </xf>
    <xf numFmtId="165" fontId="1" fillId="0" borderId="9" xfId="1" applyNumberFormat="1" applyFont="1" applyFill="1" applyBorder="1" applyAlignment="1">
      <alignment vertical="center"/>
    </xf>
    <xf numFmtId="164" fontId="21" fillId="0" borderId="9" xfId="23" applyFont="1" applyFill="1" applyBorder="1" applyAlignment="1">
      <alignment horizontal="center" vertical="center" wrapText="1"/>
    </xf>
    <xf numFmtId="164" fontId="1" fillId="0" borderId="9" xfId="23" applyFont="1" applyFill="1" applyBorder="1" applyAlignment="1">
      <alignment horizontal="center" vertical="center" wrapText="1"/>
    </xf>
    <xf numFmtId="0" fontId="0" fillId="0" borderId="0" xfId="0" applyAlignment="1">
      <alignment vertical="center"/>
    </xf>
    <xf numFmtId="0" fontId="21" fillId="0" borderId="0" xfId="0" applyFont="1" applyAlignment="1">
      <alignment horizontal="center" vertical="center"/>
    </xf>
    <xf numFmtId="172" fontId="4" fillId="2" borderId="9" xfId="3" applyNumberFormat="1" applyFont="1" applyFill="1" applyBorder="1" applyAlignment="1">
      <alignment horizontal="center" vertical="center" wrapText="1"/>
    </xf>
    <xf numFmtId="0" fontId="38" fillId="41" borderId="0" xfId="0" applyFont="1" applyFill="1" applyAlignment="1">
      <alignment horizontal="center" vertical="center" wrapText="1"/>
    </xf>
    <xf numFmtId="0" fontId="21" fillId="0" borderId="0" xfId="0" applyFont="1" applyAlignment="1">
      <alignment vertical="center"/>
    </xf>
    <xf numFmtId="172" fontId="1" fillId="0" borderId="9" xfId="1" applyNumberFormat="1" applyFont="1" applyFill="1" applyBorder="1" applyAlignment="1">
      <alignment horizontal="center" vertical="center"/>
    </xf>
    <xf numFmtId="172" fontId="1" fillId="0" borderId="9" xfId="22" applyNumberFormat="1" applyFont="1" applyFill="1" applyBorder="1" applyAlignment="1">
      <alignment horizontal="center" vertical="center"/>
    </xf>
    <xf numFmtId="172" fontId="21" fillId="0" borderId="9" xfId="0" applyNumberFormat="1" applyFont="1" applyFill="1" applyBorder="1" applyAlignment="1">
      <alignment horizontal="center" vertical="center"/>
    </xf>
    <xf numFmtId="0" fontId="1" fillId="0" borderId="9" xfId="1" applyFont="1" applyFill="1" applyBorder="1" applyAlignment="1">
      <alignment horizontal="left" vertical="center" shrinkToFit="1"/>
    </xf>
    <xf numFmtId="0" fontId="21" fillId="0" borderId="9" xfId="0" applyFont="1" applyFill="1" applyBorder="1" applyAlignment="1">
      <alignment vertical="center"/>
    </xf>
    <xf numFmtId="0" fontId="1" fillId="0" borderId="9" xfId="1" applyFont="1" applyFill="1" applyBorder="1" applyAlignment="1">
      <alignment horizontal="center" vertical="center"/>
    </xf>
    <xf numFmtId="0" fontId="4" fillId="0" borderId="9" xfId="1" applyFont="1" applyFill="1" applyBorder="1" applyAlignment="1">
      <alignment horizontal="center" vertical="center" wrapText="1"/>
    </xf>
    <xf numFmtId="165" fontId="1" fillId="0" borderId="9" xfId="19" applyNumberFormat="1" applyFont="1" applyFill="1" applyBorder="1" applyAlignment="1">
      <alignment horizontal="center" vertical="center"/>
    </xf>
    <xf numFmtId="0" fontId="21" fillId="0" borderId="11" xfId="0" applyFont="1" applyFill="1" applyBorder="1" applyAlignment="1">
      <alignment vertical="center"/>
    </xf>
    <xf numFmtId="165" fontId="1" fillId="0" borderId="9" xfId="23" applyNumberFormat="1" applyFont="1" applyFill="1" applyBorder="1" applyAlignment="1">
      <alignment vertical="center"/>
    </xf>
    <xf numFmtId="0" fontId="1" fillId="0" borderId="9" xfId="1" applyNumberFormat="1" applyFont="1" applyFill="1" applyBorder="1" applyAlignment="1">
      <alignment horizontal="center" vertical="center"/>
    </xf>
    <xf numFmtId="172" fontId="21" fillId="0" borderId="0" xfId="0" applyNumberFormat="1" applyFont="1" applyAlignment="1">
      <alignment vertical="center"/>
    </xf>
    <xf numFmtId="164" fontId="21" fillId="0" borderId="0" xfId="23" applyFont="1" applyAlignment="1">
      <alignment vertical="center"/>
    </xf>
    <xf numFmtId="165" fontId="21" fillId="0" borderId="0" xfId="23" applyNumberFormat="1" applyFont="1" applyAlignment="1">
      <alignment vertical="center"/>
    </xf>
    <xf numFmtId="165" fontId="0" fillId="0" borderId="0" xfId="0" applyNumberFormat="1"/>
    <xf numFmtId="165" fontId="1" fillId="9" borderId="9" xfId="23" applyNumberFormat="1" applyFont="1" applyFill="1" applyBorder="1"/>
    <xf numFmtId="165" fontId="4" fillId="9" borderId="9" xfId="23" applyNumberFormat="1" applyFont="1" applyFill="1" applyBorder="1"/>
    <xf numFmtId="0" fontId="1" fillId="0" borderId="11" xfId="1" applyFont="1" applyFill="1" applyBorder="1" applyAlignment="1">
      <alignment horizontal="left" vertical="center" wrapText="1"/>
    </xf>
    <xf numFmtId="0" fontId="1" fillId="0" borderId="11" xfId="1" applyFont="1" applyFill="1" applyBorder="1" applyAlignment="1">
      <alignment vertical="center"/>
    </xf>
    <xf numFmtId="0" fontId="1" fillId="0" borderId="11" xfId="1" applyFont="1" applyFill="1" applyBorder="1" applyAlignment="1">
      <alignment horizontal="center" vertical="center" wrapText="1"/>
    </xf>
    <xf numFmtId="165" fontId="1" fillId="0" borderId="11" xfId="2" applyNumberFormat="1" applyFont="1" applyFill="1" applyBorder="1" applyAlignment="1">
      <alignment vertical="center"/>
    </xf>
    <xf numFmtId="168" fontId="1" fillId="0" borderId="11" xfId="1" applyNumberFormat="1" applyFont="1" applyFill="1" applyBorder="1" applyAlignment="1">
      <alignment horizontal="center" vertical="center" wrapText="1"/>
    </xf>
    <xf numFmtId="0" fontId="1" fillId="0" borderId="0" xfId="1" applyFont="1" applyFill="1" applyBorder="1" applyAlignment="1">
      <alignment vertical="center"/>
    </xf>
    <xf numFmtId="14" fontId="21" fillId="0" borderId="9" xfId="0" applyNumberFormat="1" applyFont="1" applyFill="1" applyBorder="1" applyAlignment="1">
      <alignment vertical="center"/>
    </xf>
    <xf numFmtId="0" fontId="21" fillId="0" borderId="9" xfId="0" applyFont="1" applyFill="1" applyBorder="1" applyAlignment="1">
      <alignment horizontal="center" vertical="center"/>
    </xf>
    <xf numFmtId="0" fontId="21" fillId="0" borderId="0" xfId="0" applyFont="1" applyFill="1" applyBorder="1" applyAlignment="1">
      <alignment vertical="center"/>
    </xf>
    <xf numFmtId="14" fontId="39" fillId="0" borderId="0" xfId="67" applyNumberFormat="1" applyFont="1"/>
    <xf numFmtId="14" fontId="14" fillId="0" borderId="0" xfId="67" applyNumberFormat="1"/>
    <xf numFmtId="49" fontId="39" fillId="0" borderId="0" xfId="67" applyNumberFormat="1" applyFont="1"/>
    <xf numFmtId="173" fontId="39" fillId="0" borderId="0" xfId="67" applyNumberFormat="1" applyFont="1"/>
    <xf numFmtId="174" fontId="39" fillId="0" borderId="0" xfId="67" applyNumberFormat="1" applyFont="1"/>
    <xf numFmtId="174" fontId="39" fillId="0" borderId="0" xfId="0" applyNumberFormat="1" applyFont="1"/>
    <xf numFmtId="0" fontId="14" fillId="0" borderId="0" xfId="67"/>
    <xf numFmtId="49" fontId="39" fillId="0" borderId="0" xfId="0" applyNumberFormat="1" applyFont="1"/>
    <xf numFmtId="49" fontId="14" fillId="0" borderId="0" xfId="67" applyNumberFormat="1"/>
    <xf numFmtId="173" fontId="14" fillId="0" borderId="0" xfId="67" applyNumberFormat="1"/>
    <xf numFmtId="174" fontId="14" fillId="0" borderId="0" xfId="67" applyNumberFormat="1"/>
    <xf numFmtId="9" fontId="0" fillId="0" borderId="0" xfId="68" applyFont="1"/>
    <xf numFmtId="1" fontId="1" fillId="0" borderId="0" xfId="69" applyNumberFormat="1"/>
    <xf numFmtId="173" fontId="1" fillId="0" borderId="0" xfId="69" applyNumberFormat="1"/>
    <xf numFmtId="14" fontId="1" fillId="0" borderId="0" xfId="69" applyNumberFormat="1"/>
    <xf numFmtId="0" fontId="14" fillId="0" borderId="0" xfId="70"/>
    <xf numFmtId="174" fontId="1" fillId="0" borderId="0" xfId="69" applyNumberFormat="1"/>
    <xf numFmtId="165" fontId="14" fillId="0" borderId="0" xfId="71" applyNumberFormat="1" applyFont="1"/>
    <xf numFmtId="43" fontId="14" fillId="0" borderId="0" xfId="70" applyNumberFormat="1"/>
    <xf numFmtId="1" fontId="1" fillId="0" borderId="0" xfId="72" applyNumberFormat="1"/>
    <xf numFmtId="173" fontId="1" fillId="0" borderId="0" xfId="72" applyNumberFormat="1"/>
    <xf numFmtId="14" fontId="1" fillId="0" borderId="0" xfId="72" applyNumberFormat="1"/>
    <xf numFmtId="0" fontId="1" fillId="0" borderId="0" xfId="72"/>
    <xf numFmtId="174" fontId="1" fillId="0" borderId="0" xfId="72" applyNumberFormat="1"/>
    <xf numFmtId="164" fontId="1" fillId="0" borderId="0" xfId="72" applyNumberFormat="1"/>
    <xf numFmtId="9" fontId="0" fillId="42" borderId="0" xfId="27" applyFont="1" applyFill="1" applyAlignment="1">
      <alignment horizontal="left" vertical="center"/>
    </xf>
    <xf numFmtId="164" fontId="17" fillId="42" borderId="0" xfId="73" applyFont="1" applyFill="1" applyAlignment="1">
      <alignment horizontal="center" vertical="center"/>
    </xf>
    <xf numFmtId="14" fontId="17" fillId="42" borderId="0" xfId="73" applyNumberFormat="1" applyFont="1" applyFill="1" applyAlignment="1">
      <alignment horizontal="center" vertical="center"/>
    </xf>
    <xf numFmtId="164" fontId="0" fillId="42" borderId="0" xfId="73" applyFont="1" applyFill="1" applyAlignment="1">
      <alignment horizontal="center" vertical="center"/>
    </xf>
    <xf numFmtId="9" fontId="0" fillId="7" borderId="0" xfId="27" applyFont="1" applyFill="1" applyAlignment="1">
      <alignment horizontal="left" vertical="center"/>
    </xf>
    <xf numFmtId="164" fontId="17" fillId="7" borderId="0" xfId="73" applyFont="1" applyFill="1" applyAlignment="1">
      <alignment horizontal="center" vertical="center"/>
    </xf>
    <xf numFmtId="14" fontId="17" fillId="7" borderId="0" xfId="73" applyNumberFormat="1" applyFont="1" applyFill="1" applyAlignment="1">
      <alignment horizontal="center" vertical="center"/>
    </xf>
    <xf numFmtId="164" fontId="0" fillId="7" borderId="0" xfId="73" applyFont="1" applyFill="1" applyAlignment="1">
      <alignment horizontal="center" vertical="center"/>
    </xf>
    <xf numFmtId="9" fontId="17" fillId="9" borderId="23" xfId="27" applyFont="1" applyFill="1" applyBorder="1" applyAlignment="1">
      <alignment vertical="center"/>
    </xf>
    <xf numFmtId="14" fontId="17" fillId="9" borderId="0" xfId="73" applyNumberFormat="1" applyFont="1" applyFill="1" applyAlignment="1">
      <alignment horizontal="center" vertical="center"/>
    </xf>
    <xf numFmtId="164" fontId="17" fillId="9" borderId="0" xfId="73" applyFont="1" applyFill="1" applyAlignment="1">
      <alignment horizontal="center" vertical="center"/>
    </xf>
    <xf numFmtId="10" fontId="0" fillId="9" borderId="0" xfId="27" applyNumberFormat="1" applyFont="1" applyFill="1" applyAlignment="1">
      <alignment horizontal="right" vertical="center"/>
    </xf>
    <xf numFmtId="0" fontId="41" fillId="42" borderId="9" xfId="0" applyFont="1" applyFill="1" applyBorder="1" applyAlignment="1">
      <alignment horizontal="center" vertical="center"/>
    </xf>
    <xf numFmtId="164" fontId="41" fillId="42" borderId="9" xfId="73" applyFont="1" applyFill="1" applyBorder="1" applyAlignment="1">
      <alignment horizontal="center" vertical="center"/>
    </xf>
    <xf numFmtId="0" fontId="41" fillId="7" borderId="9" xfId="0" applyFont="1" applyFill="1" applyBorder="1" applyAlignment="1">
      <alignment horizontal="center" vertical="center"/>
    </xf>
    <xf numFmtId="164" fontId="41" fillId="7" borderId="9" xfId="73" applyFont="1" applyFill="1" applyBorder="1" applyAlignment="1">
      <alignment horizontal="center" vertical="center"/>
    </xf>
    <xf numFmtId="0" fontId="41" fillId="9" borderId="9" xfId="0" applyFont="1" applyFill="1" applyBorder="1" applyAlignment="1">
      <alignment horizontal="center" vertical="center"/>
    </xf>
    <xf numFmtId="164" fontId="41" fillId="9" borderId="9" xfId="73" applyFont="1" applyFill="1" applyBorder="1" applyAlignment="1">
      <alignment horizontal="center" vertical="center"/>
    </xf>
    <xf numFmtId="10" fontId="41" fillId="9" borderId="9" xfId="27" applyNumberFormat="1" applyFont="1" applyFill="1" applyBorder="1" applyAlignment="1">
      <alignment horizontal="center" vertical="center"/>
    </xf>
    <xf numFmtId="0" fontId="41" fillId="43" borderId="9" xfId="0" applyFont="1" applyFill="1" applyBorder="1" applyAlignment="1">
      <alignment horizontal="center" vertical="center" wrapText="1"/>
    </xf>
    <xf numFmtId="9" fontId="0" fillId="0" borderId="0" xfId="0" applyNumberFormat="1" applyAlignment="1">
      <alignment horizontal="center" vertical="center"/>
    </xf>
    <xf numFmtId="0" fontId="0" fillId="0" borderId="0" xfId="0"/>
    <xf numFmtId="174" fontId="39" fillId="0" borderId="0" xfId="0" applyNumberFormat="1" applyFont="1" applyBorder="1"/>
    <xf numFmtId="1" fontId="1" fillId="0" borderId="0" xfId="69" applyNumberFormat="1" applyAlignment="1">
      <alignment vertical="center"/>
    </xf>
    <xf numFmtId="164" fontId="0" fillId="0" borderId="0" xfId="23" applyFont="1" applyAlignment="1">
      <alignment vertical="center"/>
    </xf>
    <xf numFmtId="49" fontId="39" fillId="0" borderId="0" xfId="67" applyNumberFormat="1" applyFont="1" applyAlignment="1">
      <alignment vertical="center"/>
    </xf>
    <xf numFmtId="1" fontId="1" fillId="0" borderId="0" xfId="72" applyNumberFormat="1" applyAlignment="1">
      <alignment vertical="center"/>
    </xf>
    <xf numFmtId="168" fontId="1" fillId="44" borderId="9" xfId="1" applyNumberFormat="1" applyFont="1" applyFill="1" applyBorder="1" applyAlignment="1">
      <alignment horizontal="left" vertical="center" wrapText="1"/>
    </xf>
    <xf numFmtId="0" fontId="1" fillId="44" borderId="9" xfId="1" applyFont="1" applyFill="1" applyBorder="1" applyAlignment="1">
      <alignment vertical="center" wrapText="1"/>
    </xf>
    <xf numFmtId="0" fontId="1" fillId="44" borderId="9" xfId="1" applyFont="1" applyFill="1" applyBorder="1" applyAlignment="1">
      <alignment vertical="center"/>
    </xf>
    <xf numFmtId="0" fontId="21" fillId="44" borderId="9" xfId="0" applyFont="1" applyFill="1" applyBorder="1" applyAlignment="1">
      <alignment vertical="center"/>
    </xf>
    <xf numFmtId="168" fontId="1" fillId="44" borderId="9" xfId="1" applyNumberFormat="1" applyFont="1" applyFill="1" applyBorder="1" applyAlignment="1">
      <alignment horizontal="center" vertical="center" wrapText="1"/>
    </xf>
    <xf numFmtId="172" fontId="1" fillId="44" borderId="9" xfId="1" applyNumberFormat="1" applyFont="1" applyFill="1" applyBorder="1" applyAlignment="1">
      <alignment horizontal="center" vertical="center"/>
    </xf>
    <xf numFmtId="165" fontId="1" fillId="44" borderId="9" xfId="3" applyNumberFormat="1" applyFont="1" applyFill="1" applyBorder="1" applyAlignment="1">
      <alignment vertical="center"/>
    </xf>
    <xf numFmtId="14" fontId="21" fillId="44" borderId="9" xfId="0" applyNumberFormat="1" applyFont="1" applyFill="1" applyBorder="1" applyAlignment="1">
      <alignment vertical="center"/>
    </xf>
    <xf numFmtId="0" fontId="21" fillId="44" borderId="0" xfId="0" applyFont="1" applyFill="1" applyAlignment="1">
      <alignment vertical="center"/>
    </xf>
    <xf numFmtId="0" fontId="21" fillId="44" borderId="9" xfId="0" applyFont="1" applyFill="1" applyBorder="1" applyAlignment="1">
      <alignment horizontal="center" vertical="center" wrapText="1"/>
    </xf>
    <xf numFmtId="172" fontId="21" fillId="44" borderId="9" xfId="0" applyNumberFormat="1" applyFont="1" applyFill="1" applyBorder="1" applyAlignment="1">
      <alignment horizontal="center" vertical="center"/>
    </xf>
    <xf numFmtId="165" fontId="1" fillId="44" borderId="9" xfId="26" applyNumberFormat="1" applyFont="1" applyFill="1" applyBorder="1" applyAlignment="1">
      <alignment vertical="center"/>
    </xf>
    <xf numFmtId="165" fontId="1" fillId="44" borderId="9" xfId="19" applyNumberFormat="1" applyFont="1" applyFill="1" applyBorder="1" applyAlignment="1">
      <alignment vertical="center"/>
    </xf>
    <xf numFmtId="0" fontId="2" fillId="44" borderId="9" xfId="1" applyFont="1" applyFill="1" applyBorder="1" applyAlignment="1">
      <alignment vertical="center"/>
    </xf>
    <xf numFmtId="15" fontId="2" fillId="44" borderId="9" xfId="1" applyNumberFormat="1" applyFont="1" applyFill="1" applyBorder="1" applyAlignment="1">
      <alignment horizontal="center" vertical="center"/>
    </xf>
    <xf numFmtId="165" fontId="2" fillId="44" borderId="9" xfId="2" applyNumberFormat="1" applyFont="1" applyFill="1" applyBorder="1" applyAlignment="1">
      <alignment vertical="center"/>
    </xf>
    <xf numFmtId="165" fontId="2" fillId="44" borderId="9" xfId="1" applyNumberFormat="1" applyFont="1" applyFill="1" applyBorder="1" applyAlignment="1">
      <alignment vertical="center"/>
    </xf>
    <xf numFmtId="1" fontId="21" fillId="0" borderId="0" xfId="0" applyNumberFormat="1" applyFont="1" applyAlignment="1">
      <alignment vertical="center"/>
    </xf>
    <xf numFmtId="43" fontId="21" fillId="0" borderId="0" xfId="0" applyNumberFormat="1" applyFont="1" applyAlignment="1">
      <alignment vertical="center"/>
    </xf>
    <xf numFmtId="164" fontId="0" fillId="0" borderId="0" xfId="27" applyNumberFormat="1" applyFont="1" applyBorder="1" applyAlignment="1">
      <alignment horizontal="right" vertical="center"/>
    </xf>
    <xf numFmtId="165" fontId="0" fillId="0" borderId="0" xfId="0" applyNumberFormat="1" applyAlignment="1">
      <alignment horizontal="center" vertical="center"/>
    </xf>
    <xf numFmtId="164" fontId="0" fillId="0" borderId="0" xfId="23" applyFont="1"/>
    <xf numFmtId="165" fontId="0" fillId="0" borderId="0" xfId="23" applyNumberFormat="1" applyFont="1"/>
    <xf numFmtId="0" fontId="17" fillId="0" borderId="0" xfId="0" applyFont="1" applyAlignment="1">
      <alignment horizontal="center" vertical="center"/>
    </xf>
    <xf numFmtId="0" fontId="0" fillId="0" borderId="0" xfId="0" applyAlignment="1">
      <alignment horizontal="center"/>
    </xf>
    <xf numFmtId="0" fontId="17" fillId="46" borderId="9" xfId="77" applyFont="1" applyFill="1" applyBorder="1" applyAlignment="1">
      <alignment horizontal="center"/>
    </xf>
    <xf numFmtId="9" fontId="17" fillId="46" borderId="9" xfId="27" applyFont="1" applyFill="1" applyBorder="1" applyAlignment="1">
      <alignment horizontal="center"/>
    </xf>
    <xf numFmtId="0" fontId="17" fillId="0" borderId="0" xfId="0" applyFont="1" applyAlignment="1">
      <alignment horizontal="center" vertical="center" wrapText="1"/>
    </xf>
    <xf numFmtId="0" fontId="0" fillId="0" borderId="0" xfId="0" applyAlignment="1">
      <alignment horizontal="center" vertical="center" wrapText="1"/>
    </xf>
    <xf numFmtId="0" fontId="17" fillId="46" borderId="9" xfId="77" applyFont="1" applyFill="1" applyBorder="1" applyAlignment="1">
      <alignment horizontal="center" vertical="center" wrapText="1"/>
    </xf>
    <xf numFmtId="9" fontId="17" fillId="46" borderId="9" xfId="27" applyFont="1" applyFill="1" applyBorder="1" applyAlignment="1">
      <alignment horizontal="center" vertical="center" wrapText="1"/>
    </xf>
    <xf numFmtId="9" fontId="0" fillId="0" borderId="0" xfId="27" applyFont="1"/>
    <xf numFmtId="0" fontId="17" fillId="46" borderId="9" xfId="77" applyFont="1" applyFill="1" applyBorder="1" applyAlignment="1">
      <alignment horizontal="center" vertical="center"/>
    </xf>
    <xf numFmtId="9" fontId="17" fillId="46" borderId="9" xfId="27" applyFont="1" applyFill="1" applyBorder="1" applyAlignment="1">
      <alignment horizontal="center" vertical="center"/>
    </xf>
    <xf numFmtId="175" fontId="17" fillId="45" borderId="24" xfId="23" applyNumberFormat="1" applyFont="1" applyFill="1" applyBorder="1"/>
    <xf numFmtId="165" fontId="0" fillId="0" borderId="0" xfId="23" applyNumberFormat="1" applyFont="1" applyAlignment="1">
      <alignment horizontal="center" vertical="center"/>
    </xf>
    <xf numFmtId="9" fontId="0" fillId="0" borderId="0" xfId="27" applyFont="1" applyAlignment="1">
      <alignment vertical="center"/>
    </xf>
    <xf numFmtId="165" fontId="0" fillId="0" borderId="0" xfId="27" applyNumberFormat="1" applyFont="1" applyBorder="1" applyAlignment="1">
      <alignment horizontal="right" vertical="center"/>
    </xf>
    <xf numFmtId="165" fontId="0" fillId="0" borderId="0" xfId="23" applyNumberFormat="1" applyFont="1" applyAlignment="1">
      <alignment vertical="center"/>
    </xf>
    <xf numFmtId="165" fontId="41" fillId="43" borderId="9" xfId="23" applyNumberFormat="1" applyFont="1" applyFill="1" applyBorder="1" applyAlignment="1">
      <alignment horizontal="center" vertical="center" wrapText="1"/>
    </xf>
    <xf numFmtId="165" fontId="38" fillId="41" borderId="9" xfId="23" applyNumberFormat="1" applyFont="1" applyFill="1" applyBorder="1" applyAlignment="1">
      <alignment horizontal="center" vertical="center" wrapText="1"/>
    </xf>
    <xf numFmtId="10" fontId="34" fillId="41" borderId="9" xfId="23" applyNumberFormat="1" applyFont="1" applyFill="1" applyBorder="1" applyAlignment="1">
      <alignment horizontal="center" vertical="center" wrapText="1"/>
    </xf>
    <xf numFmtId="9" fontId="21" fillId="0" borderId="0" xfId="0" applyNumberFormat="1" applyFont="1" applyAlignment="1">
      <alignment vertical="center"/>
    </xf>
    <xf numFmtId="165" fontId="45" fillId="0" borderId="0" xfId="23" applyNumberFormat="1" applyFont="1" applyAlignment="1">
      <alignment vertical="center"/>
    </xf>
    <xf numFmtId="0" fontId="46" fillId="0" borderId="0" xfId="0" applyFont="1" applyAlignment="1">
      <alignment vertical="center"/>
    </xf>
    <xf numFmtId="164" fontId="47" fillId="0" borderId="0" xfId="23" applyFont="1" applyAlignment="1">
      <alignment vertical="center"/>
    </xf>
    <xf numFmtId="0" fontId="34" fillId="41" borderId="9" xfId="0" applyFont="1" applyFill="1" applyBorder="1" applyAlignment="1">
      <alignment horizontal="center" vertical="center"/>
    </xf>
    <xf numFmtId="0" fontId="34" fillId="41" borderId="9" xfId="0" applyFont="1" applyFill="1" applyBorder="1" applyAlignment="1">
      <alignment horizontal="center" vertical="center" wrapText="1"/>
    </xf>
    <xf numFmtId="0" fontId="0" fillId="0" borderId="0" xfId="0" pivotButton="1" applyAlignment="1">
      <alignment vertical="center"/>
    </xf>
    <xf numFmtId="0" fontId="0" fillId="0" borderId="0" xfId="0" applyAlignment="1">
      <alignment horizontal="left" vertical="center"/>
    </xf>
    <xf numFmtId="165" fontId="0" fillId="0" borderId="0" xfId="0" applyNumberFormat="1" applyAlignment="1">
      <alignment vertical="center"/>
    </xf>
    <xf numFmtId="165" fontId="0" fillId="0" borderId="9" xfId="23" applyNumberFormat="1" applyFont="1" applyBorder="1" applyAlignment="1">
      <alignment vertical="center"/>
    </xf>
    <xf numFmtId="0" fontId="17" fillId="43" borderId="9" xfId="0" applyFont="1" applyFill="1" applyBorder="1" applyAlignment="1">
      <alignment horizontal="right" vertical="center"/>
    </xf>
    <xf numFmtId="165" fontId="17" fillId="43" borderId="9" xfId="0" applyNumberFormat="1" applyFont="1" applyFill="1" applyBorder="1" applyAlignment="1">
      <alignment horizontal="right" vertical="center"/>
    </xf>
    <xf numFmtId="0" fontId="0" fillId="0" borderId="0" xfId="0" applyFont="1" applyAlignment="1">
      <alignment vertical="center"/>
    </xf>
    <xf numFmtId="175" fontId="0" fillId="0" borderId="0" xfId="0" applyNumberFormat="1" applyFont="1" applyAlignment="1">
      <alignment vertical="center"/>
    </xf>
    <xf numFmtId="0" fontId="0" fillId="0" borderId="0" xfId="0" applyFont="1" applyAlignment="1">
      <alignment horizontal="center" vertical="center"/>
    </xf>
    <xf numFmtId="0" fontId="48" fillId="47" borderId="25" xfId="0" applyFont="1" applyFill="1" applyBorder="1" applyAlignment="1">
      <alignment vertical="top" wrapText="1"/>
    </xf>
    <xf numFmtId="0" fontId="49" fillId="48" borderId="26" xfId="0" applyFont="1" applyFill="1" applyBorder="1" applyAlignment="1">
      <alignment vertical="center" wrapText="1"/>
    </xf>
    <xf numFmtId="0" fontId="50" fillId="48" borderId="27" xfId="0" applyFont="1" applyFill="1" applyBorder="1" applyAlignment="1">
      <alignment vertical="center" wrapText="1"/>
    </xf>
    <xf numFmtId="0" fontId="49" fillId="48" borderId="29" xfId="0" applyFont="1" applyFill="1" applyBorder="1" applyAlignment="1">
      <alignment vertical="center" wrapText="1"/>
    </xf>
    <xf numFmtId="0" fontId="50" fillId="48" borderId="30" xfId="0" applyFont="1" applyFill="1" applyBorder="1" applyAlignment="1">
      <alignment vertical="center" wrapText="1"/>
    </xf>
    <xf numFmtId="0" fontId="50" fillId="48" borderId="29" xfId="0" applyFont="1" applyFill="1" applyBorder="1" applyAlignment="1">
      <alignment horizontal="center" vertical="center" wrapText="1"/>
    </xf>
    <xf numFmtId="0" fontId="50" fillId="48" borderId="30" xfId="0" applyFont="1" applyFill="1" applyBorder="1" applyAlignment="1">
      <alignment horizontal="center" vertical="center" wrapText="1"/>
    </xf>
    <xf numFmtId="0" fontId="53" fillId="0" borderId="27" xfId="0" applyFont="1" applyBorder="1" applyAlignment="1">
      <alignment vertical="center" wrapText="1"/>
    </xf>
    <xf numFmtId="0" fontId="53" fillId="0" borderId="30" xfId="0" applyFont="1" applyBorder="1" applyAlignment="1">
      <alignment vertical="center" wrapText="1"/>
    </xf>
    <xf numFmtId="0" fontId="53" fillId="0" borderId="31" xfId="0" applyFont="1" applyBorder="1" applyAlignment="1">
      <alignment vertical="center" wrapText="1"/>
    </xf>
    <xf numFmtId="0" fontId="53" fillId="0" borderId="28" xfId="0" applyFont="1" applyBorder="1" applyAlignment="1">
      <alignment vertical="center" wrapText="1"/>
    </xf>
    <xf numFmtId="0" fontId="0" fillId="0" borderId="31" xfId="0" applyBorder="1" applyAlignment="1">
      <alignment vertical="center" wrapText="1"/>
    </xf>
    <xf numFmtId="0" fontId="53" fillId="0" borderId="31" xfId="0" applyFont="1" applyBorder="1" applyAlignment="1">
      <alignment horizontal="right" vertical="center" wrapText="1"/>
    </xf>
    <xf numFmtId="3" fontId="51" fillId="49" borderId="31" xfId="0" applyNumberFormat="1" applyFont="1" applyFill="1" applyBorder="1" applyAlignment="1">
      <alignment horizontal="right" vertical="center" wrapText="1"/>
    </xf>
    <xf numFmtId="0" fontId="55" fillId="0" borderId="30" xfId="0" applyFont="1" applyBorder="1" applyAlignment="1">
      <alignment vertical="center" wrapText="1"/>
    </xf>
    <xf numFmtId="3" fontId="53" fillId="0" borderId="31" xfId="0" applyNumberFormat="1" applyFont="1" applyBorder="1" applyAlignment="1">
      <alignment horizontal="right" vertical="center" wrapText="1"/>
    </xf>
    <xf numFmtId="0" fontId="53" fillId="0" borderId="31" xfId="0" applyFont="1" applyBorder="1" applyAlignment="1">
      <alignment horizontal="center" vertical="center" wrapText="1"/>
    </xf>
    <xf numFmtId="0" fontId="50" fillId="48" borderId="34" xfId="0" applyFont="1" applyFill="1" applyBorder="1" applyAlignment="1">
      <alignment vertical="center" wrapText="1"/>
    </xf>
    <xf numFmtId="0" fontId="50" fillId="48" borderId="31" xfId="0" applyFont="1" applyFill="1" applyBorder="1" applyAlignment="1">
      <alignment vertical="center" wrapText="1"/>
    </xf>
    <xf numFmtId="0" fontId="53" fillId="0" borderId="40" xfId="0" applyFont="1" applyBorder="1" applyAlignment="1">
      <alignment vertical="center" wrapText="1"/>
    </xf>
    <xf numFmtId="4" fontId="53" fillId="0" borderId="41" xfId="0" applyNumberFormat="1" applyFont="1" applyBorder="1" applyAlignment="1">
      <alignment vertical="center" wrapText="1"/>
    </xf>
    <xf numFmtId="4" fontId="53" fillId="0" borderId="44" xfId="0" applyNumberFormat="1" applyFont="1" applyBorder="1" applyAlignment="1">
      <alignment vertical="center" wrapText="1"/>
    </xf>
    <xf numFmtId="0" fontId="53" fillId="0" borderId="45" xfId="0" applyFont="1" applyBorder="1" applyAlignment="1">
      <alignment vertical="center" wrapText="1"/>
    </xf>
    <xf numFmtId="4" fontId="53" fillId="0" borderId="42" xfId="0" applyNumberFormat="1" applyFont="1" applyBorder="1" applyAlignment="1">
      <alignment vertical="center" wrapText="1"/>
    </xf>
    <xf numFmtId="4" fontId="53" fillId="0" borderId="31" xfId="0" applyNumberFormat="1" applyFont="1" applyBorder="1" applyAlignment="1">
      <alignment vertical="center" wrapText="1"/>
    </xf>
    <xf numFmtId="0" fontId="53" fillId="0" borderId="36" xfId="0" applyFont="1" applyBorder="1" applyAlignment="1">
      <alignment vertical="center" wrapText="1"/>
    </xf>
    <xf numFmtId="0" fontId="53" fillId="0" borderId="46" xfId="0" applyFont="1" applyBorder="1" applyAlignment="1">
      <alignment vertical="center" wrapText="1"/>
    </xf>
    <xf numFmtId="0" fontId="53" fillId="0" borderId="35" xfId="0" applyFont="1" applyBorder="1" applyAlignment="1">
      <alignment vertical="center" wrapText="1"/>
    </xf>
    <xf numFmtId="0" fontId="53" fillId="0" borderId="41" xfId="0" applyFont="1" applyBorder="1" applyAlignment="1">
      <alignment vertical="center" wrapText="1"/>
    </xf>
    <xf numFmtId="0" fontId="53" fillId="0" borderId="44" xfId="0" applyFont="1" applyBorder="1" applyAlignment="1">
      <alignment vertical="center" wrapText="1"/>
    </xf>
    <xf numFmtId="0" fontId="53" fillId="0" borderId="42" xfId="0" applyFont="1" applyBorder="1" applyAlignment="1">
      <alignment vertical="center" wrapText="1"/>
    </xf>
    <xf numFmtId="0" fontId="53" fillId="0" borderId="48" xfId="0" applyFont="1" applyBorder="1" applyAlignment="1">
      <alignment vertical="center" wrapText="1"/>
    </xf>
    <xf numFmtId="0" fontId="51" fillId="49" borderId="49" xfId="0" applyFont="1" applyFill="1" applyBorder="1" applyAlignment="1">
      <alignment vertical="center" wrapText="1"/>
    </xf>
    <xf numFmtId="0" fontId="51" fillId="49" borderId="50" xfId="0" applyFont="1" applyFill="1" applyBorder="1" applyAlignment="1">
      <alignment vertical="center" wrapText="1"/>
    </xf>
    <xf numFmtId="0" fontId="54" fillId="49" borderId="50" xfId="0" applyFont="1" applyFill="1" applyBorder="1" applyAlignment="1">
      <alignment vertical="center" wrapText="1"/>
    </xf>
    <xf numFmtId="3" fontId="53" fillId="0" borderId="44" xfId="0" applyNumberFormat="1" applyFont="1" applyBorder="1" applyAlignment="1">
      <alignment vertical="center" wrapText="1"/>
    </xf>
    <xf numFmtId="3" fontId="53" fillId="0" borderId="31" xfId="0" applyNumberFormat="1" applyFont="1" applyBorder="1" applyAlignment="1">
      <alignment vertical="center" wrapText="1"/>
    </xf>
    <xf numFmtId="0" fontId="56" fillId="49" borderId="47" xfId="0" applyFont="1" applyFill="1" applyBorder="1" applyAlignment="1">
      <alignment vertical="center" wrapText="1"/>
    </xf>
    <xf numFmtId="0" fontId="56" fillId="49" borderId="50" xfId="0" applyFont="1" applyFill="1" applyBorder="1" applyAlignment="1">
      <alignment vertical="center" wrapText="1"/>
    </xf>
    <xf numFmtId="0" fontId="51" fillId="49" borderId="52" xfId="0" applyFont="1" applyFill="1" applyBorder="1" applyAlignment="1">
      <alignment vertical="center" wrapText="1"/>
    </xf>
    <xf numFmtId="0" fontId="0" fillId="48" borderId="28" xfId="0" applyFill="1" applyBorder="1" applyAlignment="1">
      <alignment vertical="center" wrapText="1"/>
    </xf>
    <xf numFmtId="0" fontId="0" fillId="48" borderId="31" xfId="0" applyFill="1" applyBorder="1" applyAlignment="1">
      <alignment vertical="center" wrapText="1"/>
    </xf>
    <xf numFmtId="0" fontId="0" fillId="48" borderId="35" xfId="0" applyFill="1" applyBorder="1" applyAlignment="1">
      <alignment vertical="center" wrapText="1"/>
    </xf>
    <xf numFmtId="0" fontId="51" fillId="49" borderId="35" xfId="0" applyFont="1" applyFill="1" applyBorder="1" applyAlignment="1">
      <alignment horizontal="left" vertical="center" wrapText="1"/>
    </xf>
    <xf numFmtId="164" fontId="50" fillId="48" borderId="38" xfId="23" applyFont="1" applyFill="1" applyBorder="1" applyAlignment="1">
      <alignment vertical="center" wrapText="1"/>
    </xf>
    <xf numFmtId="164" fontId="0" fillId="48" borderId="39" xfId="23" applyFont="1" applyFill="1" applyBorder="1" applyAlignment="1">
      <alignment vertical="center" wrapText="1"/>
    </xf>
    <xf numFmtId="164" fontId="53" fillId="0" borderId="43" xfId="23" applyFont="1" applyBorder="1" applyAlignment="1">
      <alignment vertical="center" wrapText="1"/>
    </xf>
    <xf numFmtId="164" fontId="53" fillId="0" borderId="39" xfId="23" applyFont="1" applyBorder="1" applyAlignment="1">
      <alignment vertical="center" wrapText="1"/>
    </xf>
    <xf numFmtId="164" fontId="53" fillId="0" borderId="47" xfId="23" applyFont="1" applyBorder="1" applyAlignment="1">
      <alignment vertical="center" wrapText="1"/>
    </xf>
    <xf numFmtId="164" fontId="51" fillId="49" borderId="32" xfId="23" applyFont="1" applyFill="1" applyBorder="1" applyAlignment="1">
      <alignment vertical="center" wrapText="1"/>
    </xf>
    <xf numFmtId="164" fontId="51" fillId="49" borderId="47" xfId="23" applyFont="1" applyFill="1" applyBorder="1" applyAlignment="1">
      <alignment vertical="center" wrapText="1"/>
    </xf>
    <xf numFmtId="0" fontId="52" fillId="48" borderId="29" xfId="0" applyFont="1" applyFill="1" applyBorder="1" applyAlignment="1">
      <alignment vertical="center" wrapText="1"/>
    </xf>
    <xf numFmtId="0" fontId="58" fillId="48" borderId="50" xfId="0" applyFont="1" applyFill="1" applyBorder="1" applyAlignment="1">
      <alignment vertical="center" wrapText="1"/>
    </xf>
    <xf numFmtId="0" fontId="0" fillId="0" borderId="9" xfId="0" applyFont="1" applyBorder="1" applyAlignment="1">
      <alignment vertical="center"/>
    </xf>
    <xf numFmtId="0" fontId="0" fillId="0" borderId="9" xfId="0" applyFont="1" applyBorder="1" applyAlignment="1">
      <alignment vertical="center" wrapText="1"/>
    </xf>
    <xf numFmtId="0" fontId="0" fillId="0" borderId="9" xfId="0" applyFont="1" applyBorder="1" applyAlignment="1">
      <alignment horizontal="center" vertical="center"/>
    </xf>
    <xf numFmtId="0" fontId="0" fillId="0" borderId="9" xfId="0" applyFont="1" applyBorder="1" applyAlignment="1">
      <alignment horizontal="left" vertical="center" wrapText="1"/>
    </xf>
    <xf numFmtId="0" fontId="17" fillId="43" borderId="9" xfId="0" applyFont="1" applyFill="1" applyBorder="1" applyAlignment="1">
      <alignment vertical="center"/>
    </xf>
    <xf numFmtId="0" fontId="17" fillId="43" borderId="9" xfId="0" applyFont="1" applyFill="1" applyBorder="1" applyAlignment="1">
      <alignment horizontal="center" vertical="center"/>
    </xf>
    <xf numFmtId="165" fontId="17" fillId="43" borderId="9" xfId="23" applyNumberFormat="1" applyFont="1" applyFill="1" applyBorder="1" applyAlignment="1">
      <alignment vertical="center"/>
    </xf>
    <xf numFmtId="165" fontId="34" fillId="41" borderId="9" xfId="23" applyNumberFormat="1" applyFont="1" applyFill="1" applyBorder="1" applyAlignment="1">
      <alignment horizontal="center" vertical="center" wrapText="1"/>
    </xf>
    <xf numFmtId="175" fontId="0" fillId="0" borderId="9" xfId="0" applyNumberFormat="1" applyFont="1" applyBorder="1" applyAlignment="1">
      <alignment vertical="center"/>
    </xf>
    <xf numFmtId="0" fontId="17" fillId="0" borderId="0" xfId="0" applyFont="1" applyAlignment="1">
      <alignment vertical="center"/>
    </xf>
    <xf numFmtId="165" fontId="0" fillId="0" borderId="0" xfId="0" applyNumberFormat="1" applyFont="1" applyAlignment="1">
      <alignment horizontal="center" vertical="center"/>
    </xf>
    <xf numFmtId="164" fontId="0" fillId="0" borderId="0" xfId="23" applyFont="1" applyAlignment="1">
      <alignment horizontal="center" vertical="center"/>
    </xf>
    <xf numFmtId="9" fontId="0" fillId="0" borderId="9" xfId="27" applyFont="1" applyBorder="1" applyAlignment="1">
      <alignment vertical="center"/>
    </xf>
    <xf numFmtId="9" fontId="0" fillId="0" borderId="9" xfId="27" applyNumberFormat="1" applyFont="1" applyBorder="1" applyAlignment="1">
      <alignment vertical="center"/>
    </xf>
    <xf numFmtId="43" fontId="0" fillId="0" borderId="9" xfId="0" applyNumberFormat="1" applyFont="1" applyBorder="1" applyAlignment="1">
      <alignment vertical="center"/>
    </xf>
    <xf numFmtId="165" fontId="17" fillId="0" borderId="0" xfId="23" applyNumberFormat="1" applyFont="1" applyAlignment="1">
      <alignment vertical="center"/>
    </xf>
    <xf numFmtId="164" fontId="62" fillId="0" borderId="0" xfId="23" applyFont="1" applyAlignment="1">
      <alignment vertical="center"/>
    </xf>
    <xf numFmtId="0" fontId="45" fillId="0" borderId="0" xfId="0" applyFont="1" applyAlignment="1">
      <alignment vertical="center"/>
    </xf>
    <xf numFmtId="165" fontId="17" fillId="0" borderId="0" xfId="23" applyNumberFormat="1" applyFont="1" applyAlignment="1">
      <alignment horizontal="center" vertical="center"/>
    </xf>
    <xf numFmtId="0" fontId="60" fillId="0" borderId="9" xfId="0" applyFont="1" applyBorder="1" applyAlignment="1">
      <alignment vertical="center" wrapText="1"/>
    </xf>
    <xf numFmtId="0" fontId="59" fillId="0" borderId="9" xfId="0" applyFont="1" applyBorder="1" applyAlignment="1">
      <alignment horizontal="left" vertical="center"/>
    </xf>
    <xf numFmtId="0" fontId="60" fillId="0" borderId="9" xfId="0" applyFont="1" applyBorder="1" applyAlignment="1">
      <alignment horizontal="left" vertical="center" wrapText="1"/>
    </xf>
    <xf numFmtId="0" fontId="21" fillId="0" borderId="49" xfId="0" applyFont="1" applyBorder="1" applyAlignment="1">
      <alignment vertical="top" wrapText="1"/>
    </xf>
    <xf numFmtId="0" fontId="21" fillId="0" borderId="51" xfId="0" applyFont="1" applyBorder="1" applyAlignment="1">
      <alignment vertical="top" wrapText="1"/>
    </xf>
    <xf numFmtId="0" fontId="57" fillId="48" borderId="49" xfId="0" applyFont="1" applyFill="1" applyBorder="1" applyAlignment="1">
      <alignment horizontal="center" vertical="center" wrapText="1"/>
    </xf>
    <xf numFmtId="0" fontId="57" fillId="48" borderId="51" xfId="0" applyFont="1" applyFill="1" applyBorder="1" applyAlignment="1">
      <alignment horizontal="center" vertical="center" wrapText="1"/>
    </xf>
    <xf numFmtId="0" fontId="57" fillId="48" borderId="50" xfId="0" applyFont="1" applyFill="1" applyBorder="1" applyAlignment="1">
      <alignment horizontal="center" vertical="center" wrapText="1"/>
    </xf>
    <xf numFmtId="0" fontId="57" fillId="48" borderId="47" xfId="0" applyFont="1" applyFill="1" applyBorder="1" applyAlignment="1">
      <alignment horizontal="left" vertical="center" wrapText="1" indent="3"/>
    </xf>
    <xf numFmtId="0" fontId="57" fillId="48" borderId="52" xfId="0" applyFont="1" applyFill="1" applyBorder="1" applyAlignment="1">
      <alignment horizontal="left" vertical="center" wrapText="1" indent="3"/>
    </xf>
    <xf numFmtId="0" fontId="49" fillId="48" borderId="37" xfId="0" applyFont="1" applyFill="1" applyBorder="1" applyAlignment="1">
      <alignment vertical="center" wrapText="1"/>
    </xf>
    <xf numFmtId="0" fontId="49" fillId="48" borderId="33" xfId="0" applyFont="1" applyFill="1" applyBorder="1" applyAlignment="1">
      <alignment vertical="center" wrapText="1"/>
    </xf>
    <xf numFmtId="164" fontId="4" fillId="0" borderId="5" xfId="25" applyFont="1" applyFill="1" applyBorder="1" applyAlignment="1">
      <alignment horizontal="center"/>
    </xf>
    <xf numFmtId="164" fontId="4" fillId="0" borderId="4" xfId="25" applyFont="1" applyFill="1" applyBorder="1" applyAlignment="1">
      <alignment horizontal="center"/>
    </xf>
    <xf numFmtId="164" fontId="4" fillId="0" borderId="6" xfId="25" applyFont="1" applyFill="1" applyBorder="1" applyAlignment="1">
      <alignment horizontal="center"/>
    </xf>
    <xf numFmtId="165" fontId="4" fillId="0" borderId="5" xfId="26" applyNumberFormat="1" applyFont="1" applyFill="1" applyBorder="1" applyAlignment="1">
      <alignment horizontal="center"/>
    </xf>
    <xf numFmtId="165" fontId="4" fillId="0" borderId="4" xfId="26" applyNumberFormat="1" applyFont="1" applyFill="1" applyBorder="1" applyAlignment="1">
      <alignment horizontal="center"/>
    </xf>
    <xf numFmtId="165" fontId="4" fillId="0" borderId="6" xfId="26" applyNumberFormat="1" applyFont="1" applyFill="1" applyBorder="1" applyAlignment="1">
      <alignment horizontal="center"/>
    </xf>
    <xf numFmtId="165" fontId="6" fillId="2" borderId="9" xfId="3" applyNumberFormat="1" applyFont="1" applyFill="1" applyBorder="1" applyAlignment="1">
      <alignment horizontal="center" vertical="center" wrapText="1"/>
    </xf>
    <xf numFmtId="0" fontId="6" fillId="2" borderId="9" xfId="1" applyFont="1" applyFill="1" applyBorder="1" applyAlignment="1">
      <alignment horizontal="center" vertical="center"/>
    </xf>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5" fontId="6" fillId="2" borderId="5" xfId="3" applyNumberFormat="1" applyFont="1" applyFill="1" applyBorder="1" applyAlignment="1">
      <alignment horizontal="center" vertical="center" wrapText="1"/>
    </xf>
    <xf numFmtId="165" fontId="6" fillId="2" borderId="4" xfId="3" applyNumberFormat="1" applyFont="1" applyFill="1" applyBorder="1" applyAlignment="1">
      <alignment horizontal="center" vertical="center" wrapText="1"/>
    </xf>
    <xf numFmtId="165" fontId="4" fillId="2" borderId="5" xfId="3" applyNumberFormat="1" applyFont="1" applyFill="1" applyBorder="1" applyAlignment="1">
      <alignment horizontal="center" vertical="center" wrapText="1"/>
    </xf>
    <xf numFmtId="165" fontId="4" fillId="2" borderId="4" xfId="3" applyNumberFormat="1" applyFont="1" applyFill="1" applyBorder="1" applyAlignment="1">
      <alignment horizontal="center" vertical="center" wrapText="1"/>
    </xf>
    <xf numFmtId="0" fontId="4" fillId="2" borderId="9" xfId="1" applyFont="1" applyFill="1" applyBorder="1" applyAlignment="1">
      <alignment horizontal="center" vertical="center"/>
    </xf>
    <xf numFmtId="165" fontId="4" fillId="2" borderId="9" xfId="3" applyNumberFormat="1" applyFont="1" applyFill="1" applyBorder="1" applyAlignment="1">
      <alignment horizontal="center" vertical="center" wrapText="1"/>
    </xf>
    <xf numFmtId="0" fontId="5" fillId="2" borderId="9" xfId="1" applyFont="1" applyFill="1" applyBorder="1" applyAlignment="1">
      <alignment horizontal="center" vertical="center"/>
    </xf>
    <xf numFmtId="176" fontId="0" fillId="0" borderId="0" xfId="0" applyNumberFormat="1" applyFont="1" applyAlignment="1">
      <alignment vertical="center"/>
    </xf>
    <xf numFmtId="43" fontId="0" fillId="0" borderId="0" xfId="0" applyNumberFormat="1" applyAlignment="1">
      <alignment vertical="center"/>
    </xf>
    <xf numFmtId="175" fontId="0" fillId="0" borderId="0" xfId="0" applyNumberFormat="1" applyAlignment="1">
      <alignment vertical="center"/>
    </xf>
    <xf numFmtId="164" fontId="17" fillId="0" borderId="0" xfId="23" applyFont="1" applyAlignment="1">
      <alignment vertical="center"/>
    </xf>
    <xf numFmtId="43" fontId="17" fillId="0" borderId="0" xfId="0" applyNumberFormat="1" applyFont="1" applyAlignment="1">
      <alignment vertical="center"/>
    </xf>
    <xf numFmtId="0" fontId="0" fillId="0" borderId="9" xfId="0" applyBorder="1" applyAlignment="1">
      <alignment horizontal="left" vertical="center"/>
    </xf>
    <xf numFmtId="165" fontId="0" fillId="0" borderId="9" xfId="0" applyNumberFormat="1" applyBorder="1" applyAlignment="1">
      <alignment vertical="center"/>
    </xf>
  </cellXfs>
  <cellStyles count="81">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Calculation" xfId="37" builtinId="22" customBuiltin="1"/>
    <cellStyle name="Check Cell" xfId="39" builtinId="23" customBuiltin="1"/>
    <cellStyle name="Comma" xfId="23" builtinId="3"/>
    <cellStyle name="Comma 2" xfId="2"/>
    <cellStyle name="Comma 2 10" xfId="3"/>
    <cellStyle name="Comma 2 10 2" xfId="26"/>
    <cellStyle name="Comma 2 11" xfId="5"/>
    <cellStyle name="Comma 2 12" xfId="6"/>
    <cellStyle name="Comma 2 13" xfId="7"/>
    <cellStyle name="Comma 2 14" xfId="8"/>
    <cellStyle name="Comma 2 15" xfId="9"/>
    <cellStyle name="Comma 2 16" xfId="10"/>
    <cellStyle name="Comma 2 2" xfId="11"/>
    <cellStyle name="Comma 2 3" xfId="12"/>
    <cellStyle name="Comma 2 4" xfId="13"/>
    <cellStyle name="Comma 2 5" xfId="14"/>
    <cellStyle name="Comma 2 6" xfId="15"/>
    <cellStyle name="Comma 2 7" xfId="16"/>
    <cellStyle name="Comma 2 8" xfId="17"/>
    <cellStyle name="Comma 2 9" xfId="18"/>
    <cellStyle name="Comma 3" xfId="19"/>
    <cellStyle name="Comma 3 2" xfId="71"/>
    <cellStyle name="Comma 4" xfId="25"/>
    <cellStyle name="Comma 5" xfId="73"/>
    <cellStyle name="Comma 6" xfId="80"/>
    <cellStyle name="Currency 2" xfId="78"/>
    <cellStyle name="Currency 3" xfId="79"/>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Input" xfId="35" builtinId="20" customBuiltin="1"/>
    <cellStyle name="Linked Cell" xfId="38" builtinId="24" customBuiltin="1"/>
    <cellStyle name="Neutral" xfId="34" builtinId="28" customBuiltin="1"/>
    <cellStyle name="Normal" xfId="0" builtinId="0"/>
    <cellStyle name="Normal 19" xfId="20"/>
    <cellStyle name="Normal 2" xfId="1"/>
    <cellStyle name="Normal 2 2" xfId="22"/>
    <cellStyle name="Normal 2 2 3" xfId="69"/>
    <cellStyle name="Normal 2 3" xfId="67"/>
    <cellStyle name="Normal 23" xfId="77"/>
    <cellStyle name="Normal 3" xfId="21"/>
    <cellStyle name="Normal 4" xfId="24"/>
    <cellStyle name="Normal 4 2" xfId="72"/>
    <cellStyle name="Normal 7 2" xfId="70"/>
    <cellStyle name="Note 2" xfId="74"/>
    <cellStyle name="Note 2 2" xfId="75"/>
    <cellStyle name="Output" xfId="36" builtinId="21" customBuiltin="1"/>
    <cellStyle name="Percent" xfId="27" builtinId="5"/>
    <cellStyle name="Percent 2" xfId="4"/>
    <cellStyle name="Percent 2 2" xfId="68"/>
    <cellStyle name="Title 2" xfId="76"/>
    <cellStyle name="Total" xfId="42" builtinId="25" customBuiltin="1"/>
    <cellStyle name="Warning Text" xfId="40" builtinId="11" customBuiltin="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2"/>
      </font>
    </dxf>
    <dxf>
      <font>
        <color rgb="FF9C0006"/>
      </font>
      <fill>
        <patternFill>
          <bgColor rgb="FFFFC7CE"/>
        </patternFill>
      </fill>
    </dxf>
    <dxf>
      <font>
        <color rgb="FF9C0006"/>
      </font>
      <fill>
        <patternFill>
          <bgColor rgb="FFFFC7CE"/>
        </patternFill>
      </fill>
    </dxf>
    <dxf>
      <numFmt numFmtId="165" formatCode="_(* #,##0_);_(* \(#,##0\);_(* &quot;-&quot;??_);_(@_)"/>
    </dxf>
    <dxf>
      <numFmt numFmtId="165" formatCode="_(* #,##0_);_(* \(#,##0\);_(* &quot;-&quot;??_);_(@_)"/>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65" formatCode="_(* #,##0_);_(* \(#,##0\);_(* &quot;-&quot;??_);_(@_)"/>
    </dxf>
    <dxf>
      <numFmt numFmtId="165" formatCode="_(* #,##0_);_(* \(#,##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5</xdr:col>
      <xdr:colOff>0</xdr:colOff>
      <xdr:row>40</xdr:row>
      <xdr:rowOff>0</xdr:rowOff>
    </xdr:from>
    <xdr:to>
      <xdr:col>13</xdr:col>
      <xdr:colOff>457200</xdr:colOff>
      <xdr:row>40</xdr:row>
      <xdr:rowOff>161925</xdr:rowOff>
    </xdr:to>
    <xdr:grpSp>
      <xdr:nvGrpSpPr>
        <xdr:cNvPr id="32769" name="Group 1"/>
        <xdr:cNvGrpSpPr>
          <a:grpSpLocks/>
        </xdr:cNvGrpSpPr>
      </xdr:nvGrpSpPr>
      <xdr:grpSpPr bwMode="auto">
        <a:xfrm>
          <a:off x="3048000" y="8410575"/>
          <a:ext cx="6696075" cy="161925"/>
          <a:chOff x="0" y="0"/>
          <a:chExt cx="9361" cy="253"/>
        </a:xfrm>
      </xdr:grpSpPr>
      <xdr:sp macro="" textlink="">
        <xdr:nvSpPr>
          <xdr:cNvPr id="32770" name="Rectangle 2"/>
          <xdr:cNvSpPr>
            <a:spLocks noChangeArrowheads="1"/>
          </xdr:cNvSpPr>
        </xdr:nvSpPr>
        <xdr:spPr bwMode="auto">
          <a:xfrm>
            <a:off x="0" y="0"/>
            <a:ext cx="9361" cy="25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1971675</xdr:colOff>
      <xdr:row>61</xdr:row>
      <xdr:rowOff>0</xdr:rowOff>
    </xdr:from>
    <xdr:to>
      <xdr:col>4</xdr:col>
      <xdr:colOff>0</xdr:colOff>
      <xdr:row>61</xdr:row>
      <xdr:rowOff>0</xdr:rowOff>
    </xdr:to>
    <xdr:sp macro="" textlink="">
      <xdr:nvSpPr>
        <xdr:cNvPr id="2" name="AutoShape 1"/>
        <xdr:cNvSpPr>
          <a:spLocks/>
        </xdr:cNvSpPr>
      </xdr:nvSpPr>
      <xdr:spPr bwMode="auto">
        <a:xfrm>
          <a:off x="2171700" y="2095500"/>
          <a:ext cx="12096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2400300</xdr:colOff>
      <xdr:row>61</xdr:row>
      <xdr:rowOff>0</xdr:rowOff>
    </xdr:from>
    <xdr:to>
      <xdr:col>3</xdr:col>
      <xdr:colOff>1847850</xdr:colOff>
      <xdr:row>61</xdr:row>
      <xdr:rowOff>0</xdr:rowOff>
    </xdr:to>
    <xdr:sp macro="" textlink="">
      <xdr:nvSpPr>
        <xdr:cNvPr id="3" name="AutoShape 3"/>
        <xdr:cNvSpPr>
          <a:spLocks/>
        </xdr:cNvSpPr>
      </xdr:nvSpPr>
      <xdr:spPr bwMode="auto">
        <a:xfrm>
          <a:off x="2600325"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2562225</xdr:colOff>
      <xdr:row>61</xdr:row>
      <xdr:rowOff>0</xdr:rowOff>
    </xdr:from>
    <xdr:to>
      <xdr:col>3</xdr:col>
      <xdr:colOff>1847850</xdr:colOff>
      <xdr:row>61</xdr:row>
      <xdr:rowOff>0</xdr:rowOff>
    </xdr:to>
    <xdr:sp macro="" textlink="">
      <xdr:nvSpPr>
        <xdr:cNvPr id="4" name="AutoShape 4"/>
        <xdr:cNvSpPr>
          <a:spLocks/>
        </xdr:cNvSpPr>
      </xdr:nvSpPr>
      <xdr:spPr bwMode="auto">
        <a:xfrm flipV="1">
          <a:off x="2762250"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2562225</xdr:colOff>
      <xdr:row>61</xdr:row>
      <xdr:rowOff>0</xdr:rowOff>
    </xdr:from>
    <xdr:to>
      <xdr:col>3</xdr:col>
      <xdr:colOff>1847850</xdr:colOff>
      <xdr:row>61</xdr:row>
      <xdr:rowOff>0</xdr:rowOff>
    </xdr:to>
    <xdr:sp macro="" textlink="">
      <xdr:nvSpPr>
        <xdr:cNvPr id="5" name="AutoShape 5"/>
        <xdr:cNvSpPr>
          <a:spLocks/>
        </xdr:cNvSpPr>
      </xdr:nvSpPr>
      <xdr:spPr bwMode="auto">
        <a:xfrm flipV="1">
          <a:off x="2762250"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3467100</xdr:colOff>
      <xdr:row>189</xdr:row>
      <xdr:rowOff>28575</xdr:rowOff>
    </xdr:from>
    <xdr:to>
      <xdr:col>3</xdr:col>
      <xdr:colOff>3648075</xdr:colOff>
      <xdr:row>190</xdr:row>
      <xdr:rowOff>0</xdr:rowOff>
    </xdr:to>
    <xdr:sp macro="" textlink="">
      <xdr:nvSpPr>
        <xdr:cNvPr id="6" name="Right Brace 5"/>
        <xdr:cNvSpPr/>
      </xdr:nvSpPr>
      <xdr:spPr>
        <a:xfrm>
          <a:off x="3228975" y="13268325"/>
          <a:ext cx="0" cy="35242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1971675</xdr:colOff>
      <xdr:row>10</xdr:row>
      <xdr:rowOff>0</xdr:rowOff>
    </xdr:from>
    <xdr:to>
      <xdr:col>2</xdr:col>
      <xdr:colOff>0</xdr:colOff>
      <xdr:row>10</xdr:row>
      <xdr:rowOff>0</xdr:rowOff>
    </xdr:to>
    <xdr:sp macro="" textlink="">
      <xdr:nvSpPr>
        <xdr:cNvPr id="2" name="AutoShape 1"/>
        <xdr:cNvSpPr>
          <a:spLocks/>
        </xdr:cNvSpPr>
      </xdr:nvSpPr>
      <xdr:spPr bwMode="auto">
        <a:xfrm>
          <a:off x="1971675" y="2476500"/>
          <a:ext cx="16192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10</xdr:row>
      <xdr:rowOff>0</xdr:rowOff>
    </xdr:from>
    <xdr:to>
      <xdr:col>2</xdr:col>
      <xdr:colOff>0</xdr:colOff>
      <xdr:row>10</xdr:row>
      <xdr:rowOff>0</xdr:rowOff>
    </xdr:to>
    <xdr:sp macro="" textlink="">
      <xdr:nvSpPr>
        <xdr:cNvPr id="3" name="AutoShape 2"/>
        <xdr:cNvSpPr>
          <a:spLocks/>
        </xdr:cNvSpPr>
      </xdr:nvSpPr>
      <xdr:spPr bwMode="auto">
        <a:xfrm>
          <a:off x="1971675" y="2476500"/>
          <a:ext cx="16192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2400300</xdr:colOff>
      <xdr:row>10</xdr:row>
      <xdr:rowOff>0</xdr:rowOff>
    </xdr:from>
    <xdr:to>
      <xdr:col>1</xdr:col>
      <xdr:colOff>1847850</xdr:colOff>
      <xdr:row>10</xdr:row>
      <xdr:rowOff>0</xdr:rowOff>
    </xdr:to>
    <xdr:sp macro="" textlink="">
      <xdr:nvSpPr>
        <xdr:cNvPr id="4" name="AutoShape 3"/>
        <xdr:cNvSpPr>
          <a:spLocks/>
        </xdr:cNvSpPr>
      </xdr:nvSpPr>
      <xdr:spPr bwMode="auto">
        <a:xfrm>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10</xdr:row>
      <xdr:rowOff>0</xdr:rowOff>
    </xdr:from>
    <xdr:to>
      <xdr:col>1</xdr:col>
      <xdr:colOff>1847850</xdr:colOff>
      <xdr:row>10</xdr:row>
      <xdr:rowOff>0</xdr:rowOff>
    </xdr:to>
    <xdr:sp macro="" textlink="">
      <xdr:nvSpPr>
        <xdr:cNvPr id="5" name="AutoShape 4"/>
        <xdr:cNvSpPr>
          <a:spLocks/>
        </xdr:cNvSpPr>
      </xdr:nvSpPr>
      <xdr:spPr bwMode="auto">
        <a:xfrm flipV="1">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10</xdr:row>
      <xdr:rowOff>0</xdr:rowOff>
    </xdr:from>
    <xdr:to>
      <xdr:col>1</xdr:col>
      <xdr:colOff>1847850</xdr:colOff>
      <xdr:row>10</xdr:row>
      <xdr:rowOff>0</xdr:rowOff>
    </xdr:to>
    <xdr:sp macro="" textlink="">
      <xdr:nvSpPr>
        <xdr:cNvPr id="6" name="AutoShape 5"/>
        <xdr:cNvSpPr>
          <a:spLocks/>
        </xdr:cNvSpPr>
      </xdr:nvSpPr>
      <xdr:spPr bwMode="auto">
        <a:xfrm flipV="1">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2105025</xdr:colOff>
      <xdr:row>14</xdr:row>
      <xdr:rowOff>0</xdr:rowOff>
    </xdr:from>
    <xdr:to>
      <xdr:col>4</xdr:col>
      <xdr:colOff>9525</xdr:colOff>
      <xdr:row>14</xdr:row>
      <xdr:rowOff>0</xdr:rowOff>
    </xdr:to>
    <xdr:sp macro="" textlink="">
      <xdr:nvSpPr>
        <xdr:cNvPr id="7" name="AutoShape 6"/>
        <xdr:cNvSpPr>
          <a:spLocks/>
        </xdr:cNvSpPr>
      </xdr:nvSpPr>
      <xdr:spPr bwMode="auto">
        <a:xfrm>
          <a:off x="2105025" y="4314825"/>
          <a:ext cx="28575"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1009650</xdr:colOff>
      <xdr:row>10</xdr:row>
      <xdr:rowOff>0</xdr:rowOff>
    </xdr:from>
    <xdr:to>
      <xdr:col>0</xdr:col>
      <xdr:colOff>390525</xdr:colOff>
      <xdr:row>10</xdr:row>
      <xdr:rowOff>0</xdr:rowOff>
    </xdr:to>
    <xdr:sp macro="" textlink="">
      <xdr:nvSpPr>
        <xdr:cNvPr id="2" name="AutoShape 1"/>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3" name="AutoShape 2"/>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4" name="AutoShape 3"/>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5" name="AutoShape 4"/>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10</xdr:row>
      <xdr:rowOff>0</xdr:rowOff>
    </xdr:from>
    <xdr:to>
      <xdr:col>0</xdr:col>
      <xdr:colOff>390525</xdr:colOff>
      <xdr:row>10</xdr:row>
      <xdr:rowOff>0</xdr:rowOff>
    </xdr:to>
    <xdr:sp macro="" textlink="">
      <xdr:nvSpPr>
        <xdr:cNvPr id="6" name="AutoShape 5"/>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7" name="AutoShape 6"/>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8" name="AutoShape 7"/>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9" name="AutoShape 8"/>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10</xdr:row>
      <xdr:rowOff>0</xdr:rowOff>
    </xdr:from>
    <xdr:to>
      <xdr:col>0</xdr:col>
      <xdr:colOff>390525</xdr:colOff>
      <xdr:row>10</xdr:row>
      <xdr:rowOff>0</xdr:rowOff>
    </xdr:to>
    <xdr:sp macro="" textlink="">
      <xdr:nvSpPr>
        <xdr:cNvPr id="10" name="AutoShape 9"/>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11" name="AutoShape 10"/>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12" name="AutoShape 11"/>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13" name="AutoShape 12"/>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3467100</xdr:colOff>
      <xdr:row>67</xdr:row>
      <xdr:rowOff>28575</xdr:rowOff>
    </xdr:from>
    <xdr:to>
      <xdr:col>1</xdr:col>
      <xdr:colOff>3648075</xdr:colOff>
      <xdr:row>69</xdr:row>
      <xdr:rowOff>0</xdr:rowOff>
    </xdr:to>
    <xdr:sp macro="" textlink="">
      <xdr:nvSpPr>
        <xdr:cNvPr id="4" name="Right Brace 3"/>
        <xdr:cNvSpPr/>
      </xdr:nvSpPr>
      <xdr:spPr>
        <a:xfrm>
          <a:off x="4076700" y="15240000"/>
          <a:ext cx="180975" cy="35242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1971675</xdr:colOff>
      <xdr:row>8</xdr:row>
      <xdr:rowOff>0</xdr:rowOff>
    </xdr:from>
    <xdr:to>
      <xdr:col>2</xdr:col>
      <xdr:colOff>0</xdr:colOff>
      <xdr:row>8</xdr:row>
      <xdr:rowOff>0</xdr:rowOff>
    </xdr:to>
    <xdr:sp macro="" textlink="">
      <xdr:nvSpPr>
        <xdr:cNvPr id="2" name="AutoShape 1"/>
        <xdr:cNvSpPr>
          <a:spLocks/>
        </xdr:cNvSpPr>
      </xdr:nvSpPr>
      <xdr:spPr bwMode="auto">
        <a:xfrm>
          <a:off x="2171700" y="2105025"/>
          <a:ext cx="116205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2400300</xdr:colOff>
      <xdr:row>8</xdr:row>
      <xdr:rowOff>0</xdr:rowOff>
    </xdr:from>
    <xdr:to>
      <xdr:col>1</xdr:col>
      <xdr:colOff>1847850</xdr:colOff>
      <xdr:row>8</xdr:row>
      <xdr:rowOff>0</xdr:rowOff>
    </xdr:to>
    <xdr:sp macro="" textlink="">
      <xdr:nvSpPr>
        <xdr:cNvPr id="3" name="AutoShape 3"/>
        <xdr:cNvSpPr>
          <a:spLocks/>
        </xdr:cNvSpPr>
      </xdr:nvSpPr>
      <xdr:spPr bwMode="auto">
        <a:xfrm>
          <a:off x="2600325"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8</xdr:row>
      <xdr:rowOff>0</xdr:rowOff>
    </xdr:from>
    <xdr:to>
      <xdr:col>1</xdr:col>
      <xdr:colOff>1847850</xdr:colOff>
      <xdr:row>8</xdr:row>
      <xdr:rowOff>0</xdr:rowOff>
    </xdr:to>
    <xdr:sp macro="" textlink="">
      <xdr:nvSpPr>
        <xdr:cNvPr id="4" name="AutoShape 4"/>
        <xdr:cNvSpPr>
          <a:spLocks/>
        </xdr:cNvSpPr>
      </xdr:nvSpPr>
      <xdr:spPr bwMode="auto">
        <a:xfrm flipV="1">
          <a:off x="2762250"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8</xdr:row>
      <xdr:rowOff>0</xdr:rowOff>
    </xdr:from>
    <xdr:to>
      <xdr:col>1</xdr:col>
      <xdr:colOff>1847850</xdr:colOff>
      <xdr:row>8</xdr:row>
      <xdr:rowOff>0</xdr:rowOff>
    </xdr:to>
    <xdr:sp macro="" textlink="">
      <xdr:nvSpPr>
        <xdr:cNvPr id="5" name="AutoShape 5"/>
        <xdr:cNvSpPr>
          <a:spLocks/>
        </xdr:cNvSpPr>
      </xdr:nvSpPr>
      <xdr:spPr bwMode="auto">
        <a:xfrm flipV="1">
          <a:off x="2762250"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2105025</xdr:colOff>
      <xdr:row>188</xdr:row>
      <xdr:rowOff>0</xdr:rowOff>
    </xdr:from>
    <xdr:to>
      <xdr:col>3</xdr:col>
      <xdr:colOff>0</xdr:colOff>
      <xdr:row>188</xdr:row>
      <xdr:rowOff>0</xdr:rowOff>
    </xdr:to>
    <xdr:sp macro="" textlink="">
      <xdr:nvSpPr>
        <xdr:cNvPr id="6" name="AutoShape 6"/>
        <xdr:cNvSpPr>
          <a:spLocks/>
        </xdr:cNvSpPr>
      </xdr:nvSpPr>
      <xdr:spPr bwMode="auto">
        <a:xfrm>
          <a:off x="2305050" y="39243000"/>
          <a:ext cx="1619250" cy="0"/>
        </a:xfrm>
        <a:prstGeom prst="rightBrace">
          <a:avLst>
            <a:gd name="adj1" fmla="val -2147483648"/>
            <a:gd name="adj2" fmla="val 50000"/>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engineer9\Desktop\Copy%20of%20USML%20FAR%20Working-Final%20-%20Bank_15-11-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4\Documents2\Account\TEEKA%20RAM\DEPRICIATION%20CONSOL%202020-21%20DT.30.08.2020\HODAL\Depreciation%20Of%20Hodal%20Final-14-1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ummary"/>
      <sheetName val="New Valuation"/>
      <sheetName val="P&amp;M Summary for Reports"/>
      <sheetName val="Sheet4"/>
      <sheetName val="Working-New"/>
      <sheetName val="Factors"/>
      <sheetName val="Cat-4"/>
      <sheetName val="ELSV"/>
      <sheetName val="Sheet2"/>
      <sheetName val="Libberheri-Summary"/>
      <sheetName val="Barkatpur Summary"/>
      <sheetName val="Shermau Summary"/>
      <sheetName val="Khaikheri Summary"/>
      <sheetName val="Sheet3"/>
      <sheetName val="CAT-3"/>
      <sheetName val="CAT-2"/>
      <sheetName val="Sheet1"/>
      <sheetName val="Summary-Khaikheri"/>
      <sheetName val="Summary-Barkatpur"/>
      <sheetName val="Summary- Shermau"/>
      <sheetName val="Summary- Libberhedi"/>
    </sheetNames>
    <sheetDataSet>
      <sheetData sheetId="0" refreshError="1"/>
      <sheetData sheetId="1" refreshError="1"/>
      <sheetData sheetId="2" refreshError="1"/>
      <sheetData sheetId="3" refreshError="1"/>
      <sheetData sheetId="4">
        <row r="8">
          <cell r="S8">
            <v>178093.50466801212</v>
          </cell>
          <cell r="T8">
            <v>42339</v>
          </cell>
        </row>
      </sheetData>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ow r="1">
          <cell r="A1" t="str">
            <v>COMM_NAME</v>
          </cell>
          <cell r="B1" t="str">
            <v>COMM_CODE</v>
          </cell>
          <cell r="C1" t="str">
            <v>COMM_WT</v>
          </cell>
          <cell r="D1">
            <v>38353</v>
          </cell>
          <cell r="E1">
            <v>38384</v>
          </cell>
          <cell r="F1">
            <v>38412</v>
          </cell>
          <cell r="G1">
            <v>38443</v>
          </cell>
          <cell r="H1">
            <v>38473</v>
          </cell>
          <cell r="I1">
            <v>38504</v>
          </cell>
          <cell r="J1">
            <v>38534</v>
          </cell>
          <cell r="K1">
            <v>38565</v>
          </cell>
          <cell r="L1">
            <v>38596</v>
          </cell>
          <cell r="M1">
            <v>38626</v>
          </cell>
          <cell r="N1">
            <v>38657</v>
          </cell>
          <cell r="O1">
            <v>38687</v>
          </cell>
          <cell r="P1">
            <v>38718</v>
          </cell>
          <cell r="Q1">
            <v>38749</v>
          </cell>
          <cell r="R1">
            <v>38777</v>
          </cell>
          <cell r="S1">
            <v>38808</v>
          </cell>
          <cell r="T1">
            <v>38838</v>
          </cell>
          <cell r="U1">
            <v>38869</v>
          </cell>
          <cell r="V1">
            <v>38899</v>
          </cell>
          <cell r="W1">
            <v>38930</v>
          </cell>
          <cell r="X1">
            <v>38961</v>
          </cell>
          <cell r="Y1">
            <v>38991</v>
          </cell>
          <cell r="Z1">
            <v>39022</v>
          </cell>
          <cell r="AA1">
            <v>39052</v>
          </cell>
          <cell r="AB1">
            <v>39083</v>
          </cell>
          <cell r="AC1">
            <v>39114</v>
          </cell>
          <cell r="AD1">
            <v>39142</v>
          </cell>
          <cell r="AE1">
            <v>39173</v>
          </cell>
          <cell r="AF1">
            <v>39203</v>
          </cell>
          <cell r="AG1">
            <v>39234</v>
          </cell>
          <cell r="AH1">
            <v>39264</v>
          </cell>
          <cell r="AI1">
            <v>39295</v>
          </cell>
          <cell r="AJ1">
            <v>39326</v>
          </cell>
          <cell r="AK1">
            <v>39356</v>
          </cell>
          <cell r="AL1">
            <v>39387</v>
          </cell>
          <cell r="AM1">
            <v>39417</v>
          </cell>
          <cell r="AN1">
            <v>39448</v>
          </cell>
          <cell r="AO1">
            <v>39479</v>
          </cell>
          <cell r="AP1">
            <v>39508</v>
          </cell>
          <cell r="AQ1">
            <v>39539</v>
          </cell>
          <cell r="AR1">
            <v>39569</v>
          </cell>
          <cell r="AS1">
            <v>39600</v>
          </cell>
          <cell r="AT1">
            <v>39630</v>
          </cell>
          <cell r="AU1">
            <v>39661</v>
          </cell>
          <cell r="AV1">
            <v>39692</v>
          </cell>
          <cell r="AW1">
            <v>39722</v>
          </cell>
          <cell r="AX1">
            <v>39753</v>
          </cell>
          <cell r="AY1">
            <v>39783</v>
          </cell>
          <cell r="AZ1">
            <v>39814</v>
          </cell>
          <cell r="BA1">
            <v>39845</v>
          </cell>
          <cell r="BB1">
            <v>39873</v>
          </cell>
          <cell r="BC1">
            <v>39904</v>
          </cell>
          <cell r="BD1">
            <v>39934</v>
          </cell>
          <cell r="BE1">
            <v>39965</v>
          </cell>
          <cell r="BF1">
            <v>39995</v>
          </cell>
          <cell r="BG1">
            <v>40026</v>
          </cell>
          <cell r="BH1">
            <v>40057</v>
          </cell>
          <cell r="BI1">
            <v>40087</v>
          </cell>
          <cell r="BJ1">
            <v>40118</v>
          </cell>
          <cell r="BK1">
            <v>40148</v>
          </cell>
          <cell r="BL1">
            <v>40179</v>
          </cell>
          <cell r="BM1">
            <v>40210</v>
          </cell>
          <cell r="BN1">
            <v>40238</v>
          </cell>
          <cell r="BO1">
            <v>40269</v>
          </cell>
          <cell r="BP1">
            <v>40299</v>
          </cell>
          <cell r="BQ1">
            <v>40330</v>
          </cell>
          <cell r="BR1">
            <v>40360</v>
          </cell>
          <cell r="BS1">
            <v>40391</v>
          </cell>
          <cell r="BT1">
            <v>40422</v>
          </cell>
          <cell r="BU1">
            <v>40452</v>
          </cell>
          <cell r="BV1">
            <v>40483</v>
          </cell>
          <cell r="BW1">
            <v>40513</v>
          </cell>
          <cell r="BX1">
            <v>40544</v>
          </cell>
          <cell r="BY1">
            <v>40575</v>
          </cell>
          <cell r="BZ1">
            <v>40603</v>
          </cell>
          <cell r="CA1">
            <v>40634</v>
          </cell>
          <cell r="CB1">
            <v>40664</v>
          </cell>
          <cell r="CC1">
            <v>40695</v>
          </cell>
          <cell r="CD1">
            <v>40725</v>
          </cell>
          <cell r="CE1">
            <v>40756</v>
          </cell>
          <cell r="CF1">
            <v>40787</v>
          </cell>
          <cell r="CG1">
            <v>40817</v>
          </cell>
          <cell r="CH1">
            <v>40848</v>
          </cell>
          <cell r="CI1">
            <v>40878</v>
          </cell>
          <cell r="CJ1">
            <v>40909</v>
          </cell>
          <cell r="CK1">
            <v>40940</v>
          </cell>
          <cell r="CL1">
            <v>40969</v>
          </cell>
        </row>
        <row r="2">
          <cell r="A2" t="str">
            <v>ALL COMMODITIES</v>
          </cell>
          <cell r="B2" t="str">
            <v>1000000000</v>
          </cell>
          <cell r="C2">
            <v>100</v>
          </cell>
          <cell r="D2">
            <v>101</v>
          </cell>
          <cell r="E2">
            <v>101.1</v>
          </cell>
          <cell r="F2">
            <v>101.4</v>
          </cell>
          <cell r="G2">
            <v>102.7</v>
          </cell>
          <cell r="H2">
            <v>102.5</v>
          </cell>
          <cell r="I2">
            <v>102.9</v>
          </cell>
          <cell r="J2">
            <v>104</v>
          </cell>
          <cell r="K2">
            <v>104.1</v>
          </cell>
          <cell r="L2">
            <v>104.9</v>
          </cell>
          <cell r="M2">
            <v>105.4</v>
          </cell>
          <cell r="N2">
            <v>105.5</v>
          </cell>
          <cell r="O2">
            <v>104.9</v>
          </cell>
          <cell r="P2">
            <v>105.4</v>
          </cell>
          <cell r="Q2">
            <v>105.6</v>
          </cell>
          <cell r="R2">
            <v>105.7</v>
          </cell>
          <cell r="S2">
            <v>107.8</v>
          </cell>
          <cell r="T2">
            <v>108.7</v>
          </cell>
          <cell r="U2">
            <v>109.9</v>
          </cell>
          <cell r="V2">
            <v>110.8</v>
          </cell>
          <cell r="W2">
            <v>111.5</v>
          </cell>
          <cell r="X2">
            <v>112.2</v>
          </cell>
          <cell r="Y2">
            <v>112.7</v>
          </cell>
          <cell r="Z2">
            <v>112.6</v>
          </cell>
          <cell r="AA2">
            <v>112.2</v>
          </cell>
          <cell r="AB2">
            <v>112.4</v>
          </cell>
          <cell r="AC2">
            <v>112.6</v>
          </cell>
          <cell r="AD2">
            <v>112.8</v>
          </cell>
          <cell r="AE2">
            <v>114.5</v>
          </cell>
          <cell r="AF2">
            <v>114.7</v>
          </cell>
          <cell r="AG2">
            <v>114.8</v>
          </cell>
          <cell r="AH2">
            <v>115.7</v>
          </cell>
          <cell r="AI2">
            <v>116</v>
          </cell>
          <cell r="AJ2">
            <v>116</v>
          </cell>
          <cell r="AK2">
            <v>116.3</v>
          </cell>
          <cell r="AL2">
            <v>116.8</v>
          </cell>
          <cell r="AM2">
            <v>116.7</v>
          </cell>
          <cell r="AN2">
            <v>117.5</v>
          </cell>
          <cell r="AO2">
            <v>119</v>
          </cell>
          <cell r="AP2">
            <v>121.5</v>
          </cell>
          <cell r="AQ2">
            <v>123.5</v>
          </cell>
          <cell r="AR2">
            <v>124.1</v>
          </cell>
          <cell r="AS2">
            <v>127.3</v>
          </cell>
          <cell r="AT2">
            <v>128.6</v>
          </cell>
          <cell r="AU2">
            <v>128.9</v>
          </cell>
          <cell r="AV2">
            <v>128.5</v>
          </cell>
          <cell r="AW2">
            <v>128.69999999999999</v>
          </cell>
          <cell r="AX2">
            <v>126.9</v>
          </cell>
          <cell r="AY2">
            <v>124.5</v>
          </cell>
          <cell r="AZ2">
            <v>124.4</v>
          </cell>
          <cell r="BA2">
            <v>123.3</v>
          </cell>
          <cell r="BB2">
            <v>123.5</v>
          </cell>
          <cell r="BC2">
            <v>125</v>
          </cell>
          <cell r="BD2">
            <v>125.9</v>
          </cell>
          <cell r="BE2">
            <v>126.8</v>
          </cell>
          <cell r="BF2">
            <v>128.19999999999999</v>
          </cell>
          <cell r="BG2">
            <v>129.6</v>
          </cell>
          <cell r="BH2">
            <v>130.30000000000001</v>
          </cell>
          <cell r="BI2">
            <v>131</v>
          </cell>
          <cell r="BJ2">
            <v>132.9</v>
          </cell>
          <cell r="BK2">
            <v>133.4</v>
          </cell>
          <cell r="BL2">
            <v>135.19999999999999</v>
          </cell>
          <cell r="BM2">
            <v>135.19999999999999</v>
          </cell>
          <cell r="BN2">
            <v>136.30000000000001</v>
          </cell>
          <cell r="BO2">
            <v>138.6</v>
          </cell>
          <cell r="BP2">
            <v>139.1</v>
          </cell>
          <cell r="BQ2">
            <v>139.80000000000001</v>
          </cell>
          <cell r="BR2">
            <v>141</v>
          </cell>
          <cell r="BS2">
            <v>141.1</v>
          </cell>
          <cell r="BT2">
            <v>142</v>
          </cell>
          <cell r="BU2">
            <v>142.9</v>
          </cell>
          <cell r="BV2">
            <v>143.80000000000001</v>
          </cell>
          <cell r="BW2">
            <v>146</v>
          </cell>
          <cell r="BX2">
            <v>148</v>
          </cell>
          <cell r="BY2">
            <v>148.1</v>
          </cell>
          <cell r="BZ2">
            <v>149.5</v>
          </cell>
          <cell r="CA2">
            <v>152.1</v>
          </cell>
          <cell r="CB2">
            <v>152.4</v>
          </cell>
          <cell r="CC2">
            <v>153.1</v>
          </cell>
          <cell r="CD2">
            <v>154.19999999999999</v>
          </cell>
          <cell r="CE2">
            <v>154.9</v>
          </cell>
          <cell r="CF2">
            <v>156.19999999999999</v>
          </cell>
          <cell r="CG2">
            <v>157</v>
          </cell>
          <cell r="CH2">
            <v>157.4</v>
          </cell>
          <cell r="CI2">
            <v>157.30000000000001</v>
          </cell>
          <cell r="CJ2">
            <v>158.69999999999999</v>
          </cell>
          <cell r="CK2">
            <v>159.30000000000001</v>
          </cell>
          <cell r="CL2">
            <v>161</v>
          </cell>
        </row>
        <row r="3">
          <cell r="A3" t="str">
            <v>I    PRIMARY ARTICLES</v>
          </cell>
          <cell r="B3" t="str">
            <v>1100000000</v>
          </cell>
          <cell r="C3">
            <v>20.11815</v>
          </cell>
          <cell r="D3">
            <v>97.7</v>
          </cell>
          <cell r="E3">
            <v>97.5</v>
          </cell>
          <cell r="F3">
            <v>98.1</v>
          </cell>
          <cell r="G3">
            <v>99.1</v>
          </cell>
          <cell r="H3">
            <v>98.9</v>
          </cell>
          <cell r="I3">
            <v>101.1</v>
          </cell>
          <cell r="J3">
            <v>104.6</v>
          </cell>
          <cell r="K3">
            <v>105.2</v>
          </cell>
          <cell r="L3">
            <v>105.8</v>
          </cell>
          <cell r="M3">
            <v>107.5</v>
          </cell>
          <cell r="N3">
            <v>108.2</v>
          </cell>
          <cell r="O3">
            <v>105.3</v>
          </cell>
          <cell r="P3">
            <v>106.1</v>
          </cell>
          <cell r="Q3">
            <v>105.5</v>
          </cell>
          <cell r="R3">
            <v>104.3</v>
          </cell>
          <cell r="S3">
            <v>106.7</v>
          </cell>
          <cell r="T3">
            <v>108.4</v>
          </cell>
          <cell r="U3">
            <v>111.3</v>
          </cell>
          <cell r="V3">
            <v>112.5</v>
          </cell>
          <cell r="W3">
            <v>114.5</v>
          </cell>
          <cell r="X3">
            <v>115.6</v>
          </cell>
          <cell r="Y3">
            <v>117.5</v>
          </cell>
          <cell r="Z3">
            <v>117.6</v>
          </cell>
          <cell r="AA3">
            <v>117</v>
          </cell>
          <cell r="AB3">
            <v>116.2</v>
          </cell>
          <cell r="AC3">
            <v>117</v>
          </cell>
          <cell r="AD3">
            <v>117.6</v>
          </cell>
          <cell r="AE3">
            <v>120.8</v>
          </cell>
          <cell r="AF3">
            <v>121.2</v>
          </cell>
          <cell r="AG3">
            <v>121.1</v>
          </cell>
          <cell r="AH3">
            <v>124.2</v>
          </cell>
          <cell r="AI3">
            <v>125.2</v>
          </cell>
          <cell r="AJ3">
            <v>125.3</v>
          </cell>
          <cell r="AK3">
            <v>124.7</v>
          </cell>
          <cell r="AL3">
            <v>125.6</v>
          </cell>
          <cell r="AM3">
            <v>123.2</v>
          </cell>
          <cell r="AN3">
            <v>121.2</v>
          </cell>
          <cell r="AO3">
            <v>124.8</v>
          </cell>
          <cell r="AP3">
            <v>128.9</v>
          </cell>
          <cell r="AQ3">
            <v>132.1</v>
          </cell>
          <cell r="AR3">
            <v>134.19999999999999</v>
          </cell>
          <cell r="AS3">
            <v>138.30000000000001</v>
          </cell>
          <cell r="AT3">
            <v>141.1</v>
          </cell>
          <cell r="AU3">
            <v>139.19999999999999</v>
          </cell>
          <cell r="AV3">
            <v>138.30000000000001</v>
          </cell>
          <cell r="AW3">
            <v>140.80000000000001</v>
          </cell>
          <cell r="AX3">
            <v>141.4</v>
          </cell>
          <cell r="AY3">
            <v>137.5</v>
          </cell>
          <cell r="AZ3">
            <v>137.19999999999999</v>
          </cell>
          <cell r="BA3">
            <v>134.4</v>
          </cell>
          <cell r="BB3">
            <v>135.80000000000001</v>
          </cell>
          <cell r="BC3">
            <v>140.80000000000001</v>
          </cell>
          <cell r="BD3">
            <v>143.30000000000001</v>
          </cell>
          <cell r="BE3">
            <v>146.5</v>
          </cell>
          <cell r="BF3">
            <v>149.30000000000001</v>
          </cell>
          <cell r="BG3">
            <v>152.9</v>
          </cell>
          <cell r="BH3">
            <v>153</v>
          </cell>
          <cell r="BI3">
            <v>155.30000000000001</v>
          </cell>
          <cell r="BJ3">
            <v>161.6</v>
          </cell>
          <cell r="BK3">
            <v>162.19999999999999</v>
          </cell>
          <cell r="BL3">
            <v>164.9</v>
          </cell>
          <cell r="BM3">
            <v>163.6</v>
          </cell>
          <cell r="BN3">
            <v>165.9</v>
          </cell>
          <cell r="BO3">
            <v>171</v>
          </cell>
          <cell r="BP3">
            <v>172.6</v>
          </cell>
          <cell r="BQ3">
            <v>176</v>
          </cell>
          <cell r="BR3">
            <v>177.8</v>
          </cell>
          <cell r="BS3">
            <v>177.3</v>
          </cell>
          <cell r="BT3">
            <v>180.8</v>
          </cell>
          <cell r="BU3">
            <v>183.4</v>
          </cell>
          <cell r="BV3">
            <v>185.3</v>
          </cell>
          <cell r="BW3">
            <v>192</v>
          </cell>
          <cell r="BX3">
            <v>195.3</v>
          </cell>
          <cell r="BY3">
            <v>189.6</v>
          </cell>
          <cell r="BZ3">
            <v>188.2</v>
          </cell>
          <cell r="CA3">
            <v>196.8</v>
          </cell>
          <cell r="CB3">
            <v>194.9</v>
          </cell>
          <cell r="CC3">
            <v>195.9</v>
          </cell>
          <cell r="CD3">
            <v>198.2</v>
          </cell>
          <cell r="CE3">
            <v>199.4</v>
          </cell>
          <cell r="CF3">
            <v>202.9</v>
          </cell>
          <cell r="CG3">
            <v>203.5</v>
          </cell>
          <cell r="CH3">
            <v>201.8</v>
          </cell>
          <cell r="CI3">
            <v>198.9</v>
          </cell>
          <cell r="CJ3">
            <v>200.7</v>
          </cell>
          <cell r="CK3">
            <v>203</v>
          </cell>
          <cell r="CL3">
            <v>207.8</v>
          </cell>
        </row>
        <row r="4">
          <cell r="A4" t="str">
            <v>(A)  FOOD ARTICLES</v>
          </cell>
          <cell r="B4" t="str">
            <v>1101000000</v>
          </cell>
          <cell r="C4">
            <v>14.33709</v>
          </cell>
          <cell r="D4">
            <v>97.7</v>
          </cell>
          <cell r="E4">
            <v>97.6</v>
          </cell>
          <cell r="F4">
            <v>97.9</v>
          </cell>
          <cell r="G4">
            <v>100.4</v>
          </cell>
          <cell r="H4">
            <v>100.3</v>
          </cell>
          <cell r="I4">
            <v>102.3</v>
          </cell>
          <cell r="J4">
            <v>106.5</v>
          </cell>
          <cell r="K4">
            <v>106.2</v>
          </cell>
          <cell r="L4">
            <v>106.7</v>
          </cell>
          <cell r="M4">
            <v>109</v>
          </cell>
          <cell r="N4">
            <v>109.9</v>
          </cell>
          <cell r="O4">
            <v>105.5</v>
          </cell>
          <cell r="P4">
            <v>106.7</v>
          </cell>
          <cell r="Q4">
            <v>106.1</v>
          </cell>
          <cell r="R4">
            <v>105</v>
          </cell>
          <cell r="S4">
            <v>106.4</v>
          </cell>
          <cell r="T4">
            <v>108.3</v>
          </cell>
          <cell r="U4">
            <v>111.8</v>
          </cell>
          <cell r="V4">
            <v>112.2</v>
          </cell>
          <cell r="W4">
            <v>114.9</v>
          </cell>
          <cell r="X4">
            <v>118.1</v>
          </cell>
          <cell r="Y4">
            <v>119.8</v>
          </cell>
          <cell r="Z4">
            <v>119.9</v>
          </cell>
          <cell r="AA4">
            <v>117.8</v>
          </cell>
          <cell r="AB4">
            <v>118.9</v>
          </cell>
          <cell r="AC4">
            <v>119.2</v>
          </cell>
          <cell r="AD4">
            <v>118.9</v>
          </cell>
          <cell r="AE4">
            <v>121.5</v>
          </cell>
          <cell r="AF4">
            <v>122.3</v>
          </cell>
          <cell r="AG4">
            <v>121.8</v>
          </cell>
          <cell r="AH4">
            <v>124.8</v>
          </cell>
          <cell r="AI4">
            <v>126.1</v>
          </cell>
          <cell r="AJ4">
            <v>125.5</v>
          </cell>
          <cell r="AK4">
            <v>126</v>
          </cell>
          <cell r="AL4">
            <v>125.2</v>
          </cell>
          <cell r="AM4">
            <v>121.6</v>
          </cell>
          <cell r="AN4">
            <v>119.9</v>
          </cell>
          <cell r="AO4">
            <v>122.5</v>
          </cell>
          <cell r="AP4">
            <v>125.6</v>
          </cell>
          <cell r="AQ4">
            <v>128.9</v>
          </cell>
          <cell r="AR4">
            <v>130.19999999999999</v>
          </cell>
          <cell r="AS4">
            <v>130.30000000000001</v>
          </cell>
          <cell r="AT4">
            <v>133.4</v>
          </cell>
          <cell r="AU4">
            <v>134.4</v>
          </cell>
          <cell r="AV4">
            <v>135.80000000000001</v>
          </cell>
          <cell r="AW4">
            <v>140.30000000000001</v>
          </cell>
          <cell r="AX4">
            <v>141.1</v>
          </cell>
          <cell r="AY4">
            <v>136.30000000000001</v>
          </cell>
          <cell r="AZ4">
            <v>137.19999999999999</v>
          </cell>
          <cell r="BA4">
            <v>134.1</v>
          </cell>
          <cell r="BB4">
            <v>135.6</v>
          </cell>
          <cell r="BC4">
            <v>140.1</v>
          </cell>
          <cell r="BD4">
            <v>141.80000000000001</v>
          </cell>
          <cell r="BE4">
            <v>145</v>
          </cell>
          <cell r="BF4">
            <v>150.4</v>
          </cell>
          <cell r="BG4">
            <v>153.69999999999999</v>
          </cell>
          <cell r="BH4">
            <v>154.69999999999999</v>
          </cell>
          <cell r="BI4">
            <v>157.80000000000001</v>
          </cell>
          <cell r="BJ4">
            <v>164.7</v>
          </cell>
          <cell r="BK4">
            <v>164.6</v>
          </cell>
          <cell r="BL4">
            <v>164.9</v>
          </cell>
          <cell r="BM4">
            <v>163.4</v>
          </cell>
          <cell r="BN4">
            <v>163.6</v>
          </cell>
          <cell r="BO4">
            <v>168.8</v>
          </cell>
          <cell r="BP4">
            <v>172.1</v>
          </cell>
          <cell r="BQ4">
            <v>175.4</v>
          </cell>
          <cell r="BR4">
            <v>178.2</v>
          </cell>
          <cell r="BS4">
            <v>176.7</v>
          </cell>
          <cell r="BT4">
            <v>179.9</v>
          </cell>
          <cell r="BU4">
            <v>180.9</v>
          </cell>
          <cell r="BV4">
            <v>181.4</v>
          </cell>
          <cell r="BW4">
            <v>189.4</v>
          </cell>
          <cell r="BX4">
            <v>192.4</v>
          </cell>
          <cell r="BY4">
            <v>181.3</v>
          </cell>
          <cell r="BZ4">
            <v>179</v>
          </cell>
          <cell r="CA4">
            <v>186.8</v>
          </cell>
          <cell r="CB4">
            <v>186.3</v>
          </cell>
          <cell r="CC4">
            <v>188.8</v>
          </cell>
          <cell r="CD4">
            <v>192.8</v>
          </cell>
          <cell r="CE4">
            <v>193.7</v>
          </cell>
          <cell r="CF4">
            <v>197.2</v>
          </cell>
          <cell r="CG4">
            <v>199.3</v>
          </cell>
          <cell r="CH4">
            <v>196.5</v>
          </cell>
          <cell r="CI4">
            <v>190.9</v>
          </cell>
          <cell r="CJ4">
            <v>191.1</v>
          </cell>
          <cell r="CK4">
            <v>192.4</v>
          </cell>
          <cell r="CL4">
            <v>197.1</v>
          </cell>
        </row>
        <row r="5">
          <cell r="A5" t="str">
            <v>a.  FOOD GRAINS(CEREALS+PULSES)</v>
          </cell>
          <cell r="B5" t="str">
            <v>1101010000</v>
          </cell>
          <cell r="C5">
            <v>4.0898199999999996</v>
          </cell>
          <cell r="D5">
            <v>100.9</v>
          </cell>
          <cell r="E5">
            <v>101.2</v>
          </cell>
          <cell r="F5">
            <v>101.3</v>
          </cell>
          <cell r="G5">
            <v>100.6</v>
          </cell>
          <cell r="H5">
            <v>100.9</v>
          </cell>
          <cell r="I5">
            <v>103</v>
          </cell>
          <cell r="J5">
            <v>105.4</v>
          </cell>
          <cell r="K5">
            <v>106</v>
          </cell>
          <cell r="L5">
            <v>106.5</v>
          </cell>
          <cell r="M5">
            <v>107.7</v>
          </cell>
          <cell r="N5">
            <v>108.5</v>
          </cell>
          <cell r="O5">
            <v>109.4</v>
          </cell>
          <cell r="P5">
            <v>112.6</v>
          </cell>
          <cell r="Q5">
            <v>113.4</v>
          </cell>
          <cell r="R5">
            <v>113.1</v>
          </cell>
          <cell r="S5">
            <v>112.9</v>
          </cell>
          <cell r="T5">
            <v>114.9</v>
          </cell>
          <cell r="U5">
            <v>116.6</v>
          </cell>
          <cell r="V5">
            <v>116.6</v>
          </cell>
          <cell r="W5">
            <v>117.8</v>
          </cell>
          <cell r="X5">
            <v>122.2</v>
          </cell>
          <cell r="Y5">
            <v>126.2</v>
          </cell>
          <cell r="Z5">
            <v>128.80000000000001</v>
          </cell>
          <cell r="AA5">
            <v>129.4</v>
          </cell>
          <cell r="AB5">
            <v>128.80000000000001</v>
          </cell>
          <cell r="AC5">
            <v>128.80000000000001</v>
          </cell>
          <cell r="AD5">
            <v>125.9</v>
          </cell>
          <cell r="AE5">
            <v>127.3</v>
          </cell>
          <cell r="AF5">
            <v>126.8</v>
          </cell>
          <cell r="AG5">
            <v>126.5</v>
          </cell>
          <cell r="AH5">
            <v>128.69999999999999</v>
          </cell>
          <cell r="AI5">
            <v>129.69999999999999</v>
          </cell>
          <cell r="AJ5">
            <v>129.69999999999999</v>
          </cell>
          <cell r="AK5">
            <v>132.80000000000001</v>
          </cell>
          <cell r="AL5">
            <v>133</v>
          </cell>
          <cell r="AM5">
            <v>132.19999999999999</v>
          </cell>
          <cell r="AN5">
            <v>132.69999999999999</v>
          </cell>
          <cell r="AO5">
            <v>134.1</v>
          </cell>
          <cell r="AP5">
            <v>137</v>
          </cell>
          <cell r="AQ5">
            <v>139.5</v>
          </cell>
          <cell r="AR5">
            <v>139</v>
          </cell>
          <cell r="AS5">
            <v>139.5</v>
          </cell>
          <cell r="AT5">
            <v>141.30000000000001</v>
          </cell>
          <cell r="AU5">
            <v>143.19999999999999</v>
          </cell>
          <cell r="AV5">
            <v>143.19999999999999</v>
          </cell>
          <cell r="AW5">
            <v>147.30000000000001</v>
          </cell>
          <cell r="AX5">
            <v>148.30000000000001</v>
          </cell>
          <cell r="AY5">
            <v>148.4</v>
          </cell>
          <cell r="AZ5">
            <v>149.80000000000001</v>
          </cell>
          <cell r="BA5">
            <v>152</v>
          </cell>
          <cell r="BB5">
            <v>152.1</v>
          </cell>
          <cell r="BC5">
            <v>154.69999999999999</v>
          </cell>
          <cell r="BD5">
            <v>156.1</v>
          </cell>
          <cell r="BE5">
            <v>157.1</v>
          </cell>
          <cell r="BF5">
            <v>158.9</v>
          </cell>
          <cell r="BG5">
            <v>161.1</v>
          </cell>
          <cell r="BH5">
            <v>164.1</v>
          </cell>
          <cell r="BI5">
            <v>166.9</v>
          </cell>
          <cell r="BJ5">
            <v>173.6</v>
          </cell>
          <cell r="BK5">
            <v>177.3</v>
          </cell>
          <cell r="BL5">
            <v>179</v>
          </cell>
          <cell r="BM5">
            <v>175.3</v>
          </cell>
          <cell r="BN5">
            <v>172.2</v>
          </cell>
          <cell r="BO5">
            <v>171.8</v>
          </cell>
          <cell r="BP5">
            <v>172.2</v>
          </cell>
          <cell r="BQ5">
            <v>173.4</v>
          </cell>
          <cell r="BR5">
            <v>174.2</v>
          </cell>
          <cell r="BS5">
            <v>174.4</v>
          </cell>
          <cell r="BT5">
            <v>174</v>
          </cell>
          <cell r="BU5">
            <v>173.4</v>
          </cell>
          <cell r="BV5">
            <v>174.4</v>
          </cell>
          <cell r="BW5">
            <v>175.2</v>
          </cell>
          <cell r="BX5">
            <v>176.4</v>
          </cell>
          <cell r="BY5">
            <v>178.2</v>
          </cell>
          <cell r="BZ5">
            <v>175.6</v>
          </cell>
          <cell r="CA5">
            <v>175.5</v>
          </cell>
          <cell r="CB5">
            <v>176.7</v>
          </cell>
          <cell r="CC5">
            <v>177</v>
          </cell>
          <cell r="CD5">
            <v>178.6</v>
          </cell>
          <cell r="CE5">
            <v>180.2</v>
          </cell>
          <cell r="CF5">
            <v>180.8</v>
          </cell>
          <cell r="CG5">
            <v>182.9</v>
          </cell>
          <cell r="CH5">
            <v>182.4</v>
          </cell>
          <cell r="CI5">
            <v>182.1</v>
          </cell>
          <cell r="CJ5">
            <v>183.3</v>
          </cell>
          <cell r="CK5">
            <v>183.5</v>
          </cell>
          <cell r="CL5">
            <v>185.6</v>
          </cell>
        </row>
        <row r="6">
          <cell r="A6" t="str">
            <v>a1. CEREALS</v>
          </cell>
          <cell r="B6" t="str">
            <v>1101010100</v>
          </cell>
          <cell r="C6">
            <v>3.37323</v>
          </cell>
          <cell r="D6">
            <v>101.4</v>
          </cell>
          <cell r="E6">
            <v>102.1</v>
          </cell>
          <cell r="F6">
            <v>102.2</v>
          </cell>
          <cell r="G6">
            <v>101</v>
          </cell>
          <cell r="H6">
            <v>101.2</v>
          </cell>
          <cell r="I6">
            <v>103</v>
          </cell>
          <cell r="J6">
            <v>104.7</v>
          </cell>
          <cell r="K6">
            <v>105.1</v>
          </cell>
          <cell r="L6">
            <v>105.4</v>
          </cell>
          <cell r="M6">
            <v>106.5</v>
          </cell>
          <cell r="N6">
            <v>106.3</v>
          </cell>
          <cell r="O6">
            <v>106.7</v>
          </cell>
          <cell r="P6">
            <v>110.3</v>
          </cell>
          <cell r="Q6">
            <v>111.3</v>
          </cell>
          <cell r="R6">
            <v>110.4</v>
          </cell>
          <cell r="S6">
            <v>109.1</v>
          </cell>
          <cell r="T6">
            <v>110.8</v>
          </cell>
          <cell r="U6">
            <v>111.9</v>
          </cell>
          <cell r="V6">
            <v>111.8</v>
          </cell>
          <cell r="W6">
            <v>112.9</v>
          </cell>
          <cell r="X6">
            <v>115.9</v>
          </cell>
          <cell r="Y6">
            <v>117.8</v>
          </cell>
          <cell r="Z6">
            <v>121.1</v>
          </cell>
          <cell r="AA6">
            <v>122.2</v>
          </cell>
          <cell r="AB6">
            <v>122.9</v>
          </cell>
          <cell r="AC6">
            <v>123</v>
          </cell>
          <cell r="AD6">
            <v>121.5</v>
          </cell>
          <cell r="AE6">
            <v>122.8</v>
          </cell>
          <cell r="AF6">
            <v>122.8</v>
          </cell>
          <cell r="AG6">
            <v>122.8</v>
          </cell>
          <cell r="AH6">
            <v>124.6</v>
          </cell>
          <cell r="AI6">
            <v>125.8</v>
          </cell>
          <cell r="AJ6">
            <v>126.1</v>
          </cell>
          <cell r="AK6">
            <v>129.9</v>
          </cell>
          <cell r="AL6">
            <v>130.4</v>
          </cell>
          <cell r="AM6">
            <v>129.9</v>
          </cell>
          <cell r="AN6">
            <v>131.69999999999999</v>
          </cell>
          <cell r="AO6">
            <v>132.9</v>
          </cell>
          <cell r="AP6">
            <v>134.6</v>
          </cell>
          <cell r="AQ6">
            <v>137.9</v>
          </cell>
          <cell r="AR6">
            <v>137.9</v>
          </cell>
          <cell r="AS6">
            <v>137.9</v>
          </cell>
          <cell r="AT6">
            <v>139</v>
          </cell>
          <cell r="AU6">
            <v>139.80000000000001</v>
          </cell>
          <cell r="AV6">
            <v>140</v>
          </cell>
          <cell r="AW6">
            <v>144.5</v>
          </cell>
          <cell r="AX6">
            <v>145.6</v>
          </cell>
          <cell r="AY6">
            <v>145.9</v>
          </cell>
          <cell r="AZ6">
            <v>147.80000000000001</v>
          </cell>
          <cell r="BA6">
            <v>150.1</v>
          </cell>
          <cell r="BB6">
            <v>150.69999999999999</v>
          </cell>
          <cell r="BC6">
            <v>152.9</v>
          </cell>
          <cell r="BD6">
            <v>154.1</v>
          </cell>
          <cell r="BE6">
            <v>154.80000000000001</v>
          </cell>
          <cell r="BF6">
            <v>154.5</v>
          </cell>
          <cell r="BG6">
            <v>155.5</v>
          </cell>
          <cell r="BH6">
            <v>158.69999999999999</v>
          </cell>
          <cell r="BI6">
            <v>161.19999999999999</v>
          </cell>
          <cell r="BJ6">
            <v>166.4</v>
          </cell>
          <cell r="BK6">
            <v>169.9</v>
          </cell>
          <cell r="BL6">
            <v>170.5</v>
          </cell>
          <cell r="BM6">
            <v>169.2</v>
          </cell>
          <cell r="BN6">
            <v>166.5</v>
          </cell>
          <cell r="BO6">
            <v>165.2</v>
          </cell>
          <cell r="BP6">
            <v>165</v>
          </cell>
          <cell r="BQ6">
            <v>166.3</v>
          </cell>
          <cell r="BR6">
            <v>167.4</v>
          </cell>
          <cell r="BS6">
            <v>168.7</v>
          </cell>
          <cell r="BT6">
            <v>169.3</v>
          </cell>
          <cell r="BU6">
            <v>169</v>
          </cell>
          <cell r="BV6">
            <v>171.7</v>
          </cell>
          <cell r="BW6">
            <v>172.6</v>
          </cell>
          <cell r="BX6">
            <v>173.5</v>
          </cell>
          <cell r="BY6">
            <v>175</v>
          </cell>
          <cell r="BZ6">
            <v>172.3</v>
          </cell>
          <cell r="CA6">
            <v>172.5</v>
          </cell>
          <cell r="CB6">
            <v>174.5</v>
          </cell>
          <cell r="CC6">
            <v>174.7</v>
          </cell>
          <cell r="CD6">
            <v>176.1</v>
          </cell>
          <cell r="CE6">
            <v>177.4</v>
          </cell>
          <cell r="CF6">
            <v>176.3</v>
          </cell>
          <cell r="CG6">
            <v>176.3</v>
          </cell>
          <cell r="CH6">
            <v>175.4</v>
          </cell>
          <cell r="CI6">
            <v>175.6</v>
          </cell>
          <cell r="CJ6">
            <v>177.4</v>
          </cell>
          <cell r="CK6">
            <v>178.2</v>
          </cell>
          <cell r="CL6">
            <v>180.3</v>
          </cell>
        </row>
        <row r="7">
          <cell r="A7" t="str">
            <v>Rice</v>
          </cell>
          <cell r="B7" t="str">
            <v>1101010101</v>
          </cell>
          <cell r="C7">
            <v>1.79348</v>
          </cell>
          <cell r="D7">
            <v>101.2</v>
          </cell>
          <cell r="E7">
            <v>102</v>
          </cell>
          <cell r="F7">
            <v>102.1</v>
          </cell>
          <cell r="G7">
            <v>102.5</v>
          </cell>
          <cell r="H7">
            <v>102.5</v>
          </cell>
          <cell r="I7">
            <v>104.3</v>
          </cell>
          <cell r="J7">
            <v>105.7</v>
          </cell>
          <cell r="K7">
            <v>106.7</v>
          </cell>
          <cell r="L7">
            <v>107</v>
          </cell>
          <cell r="M7">
            <v>107.6</v>
          </cell>
          <cell r="N7">
            <v>106.6</v>
          </cell>
          <cell r="O7">
            <v>105</v>
          </cell>
          <cell r="P7">
            <v>104.9</v>
          </cell>
          <cell r="Q7">
            <v>105</v>
          </cell>
          <cell r="R7">
            <v>105</v>
          </cell>
          <cell r="S7">
            <v>105.6</v>
          </cell>
          <cell r="T7">
            <v>106.4</v>
          </cell>
          <cell r="U7">
            <v>107</v>
          </cell>
          <cell r="V7">
            <v>107.3</v>
          </cell>
          <cell r="W7">
            <v>107.8</v>
          </cell>
          <cell r="X7">
            <v>108.9</v>
          </cell>
          <cell r="Y7">
            <v>111.7</v>
          </cell>
          <cell r="Z7">
            <v>112</v>
          </cell>
          <cell r="AA7">
            <v>111.9</v>
          </cell>
          <cell r="AB7">
            <v>113.3</v>
          </cell>
          <cell r="AC7">
            <v>113.9</v>
          </cell>
          <cell r="AD7">
            <v>114.5</v>
          </cell>
          <cell r="AE7">
            <v>115.7</v>
          </cell>
          <cell r="AF7">
            <v>116.2</v>
          </cell>
          <cell r="AG7">
            <v>116.6</v>
          </cell>
          <cell r="AH7">
            <v>117.8</v>
          </cell>
          <cell r="AI7">
            <v>119.3</v>
          </cell>
          <cell r="AJ7">
            <v>120.6</v>
          </cell>
          <cell r="AK7">
            <v>126.1</v>
          </cell>
          <cell r="AL7">
            <v>125.4</v>
          </cell>
          <cell r="AM7">
            <v>124.8</v>
          </cell>
          <cell r="AN7">
            <v>127.3</v>
          </cell>
          <cell r="AO7">
            <v>128.80000000000001</v>
          </cell>
          <cell r="AP7">
            <v>130.9</v>
          </cell>
          <cell r="AQ7">
            <v>132.6</v>
          </cell>
          <cell r="AR7">
            <v>132.69999999999999</v>
          </cell>
          <cell r="AS7">
            <v>132.6</v>
          </cell>
          <cell r="AT7">
            <v>133.9</v>
          </cell>
          <cell r="AU7">
            <v>134.9</v>
          </cell>
          <cell r="AV7">
            <v>135.69999999999999</v>
          </cell>
          <cell r="AW7">
            <v>145</v>
          </cell>
          <cell r="AX7">
            <v>146.30000000000001</v>
          </cell>
          <cell r="AY7">
            <v>146.30000000000001</v>
          </cell>
          <cell r="AZ7">
            <v>147</v>
          </cell>
          <cell r="BA7">
            <v>149.30000000000001</v>
          </cell>
          <cell r="BB7">
            <v>151.1</v>
          </cell>
          <cell r="BC7">
            <v>150.9</v>
          </cell>
          <cell r="BD7">
            <v>151</v>
          </cell>
          <cell r="BE7">
            <v>151.80000000000001</v>
          </cell>
          <cell r="BF7">
            <v>151.4</v>
          </cell>
          <cell r="BG7">
            <v>153.1</v>
          </cell>
          <cell r="BH7">
            <v>157.6</v>
          </cell>
          <cell r="BI7">
            <v>160.19999999999999</v>
          </cell>
          <cell r="BJ7">
            <v>162.6</v>
          </cell>
          <cell r="BK7">
            <v>164.5</v>
          </cell>
          <cell r="BL7">
            <v>164.7</v>
          </cell>
          <cell r="BM7">
            <v>164.1</v>
          </cell>
          <cell r="BN7">
            <v>163.30000000000001</v>
          </cell>
          <cell r="BO7">
            <v>163.5</v>
          </cell>
          <cell r="BP7">
            <v>163.5</v>
          </cell>
          <cell r="BQ7">
            <v>164.3</v>
          </cell>
          <cell r="BR7">
            <v>165.9</v>
          </cell>
          <cell r="BS7">
            <v>164.4</v>
          </cell>
          <cell r="BT7">
            <v>166.6</v>
          </cell>
          <cell r="BU7">
            <v>168.7</v>
          </cell>
          <cell r="BV7">
            <v>170.3</v>
          </cell>
          <cell r="BW7">
            <v>171.1</v>
          </cell>
          <cell r="BX7">
            <v>170.6</v>
          </cell>
          <cell r="BY7">
            <v>170.4</v>
          </cell>
          <cell r="BZ7">
            <v>167</v>
          </cell>
          <cell r="CA7">
            <v>167.3</v>
          </cell>
          <cell r="CB7">
            <v>169.7</v>
          </cell>
          <cell r="CC7">
            <v>169</v>
          </cell>
          <cell r="CD7">
            <v>169.9</v>
          </cell>
          <cell r="CE7">
            <v>172.9</v>
          </cell>
          <cell r="CF7">
            <v>173.3</v>
          </cell>
          <cell r="CG7">
            <v>176.3</v>
          </cell>
          <cell r="CH7">
            <v>175.4</v>
          </cell>
          <cell r="CI7">
            <v>173.1</v>
          </cell>
          <cell r="CJ7">
            <v>172.2</v>
          </cell>
          <cell r="CK7">
            <v>173</v>
          </cell>
          <cell r="CL7">
            <v>175.4</v>
          </cell>
        </row>
        <row r="8">
          <cell r="A8" t="str">
            <v>Wheat</v>
          </cell>
          <cell r="B8" t="str">
            <v>1101010102</v>
          </cell>
          <cell r="C8">
            <v>1.11595</v>
          </cell>
          <cell r="D8">
            <v>100.8</v>
          </cell>
          <cell r="E8">
            <v>101.1</v>
          </cell>
          <cell r="F8">
            <v>100.8</v>
          </cell>
          <cell r="G8">
            <v>95.8</v>
          </cell>
          <cell r="H8">
            <v>96.1</v>
          </cell>
          <cell r="I8">
            <v>98.1</v>
          </cell>
          <cell r="J8">
            <v>100.3</v>
          </cell>
          <cell r="K8">
            <v>100.6</v>
          </cell>
          <cell r="L8">
            <v>101.3</v>
          </cell>
          <cell r="M8">
            <v>103.5</v>
          </cell>
          <cell r="N8">
            <v>104.7</v>
          </cell>
          <cell r="O8">
            <v>107</v>
          </cell>
          <cell r="P8">
            <v>116.7</v>
          </cell>
          <cell r="Q8">
            <v>119.4</v>
          </cell>
          <cell r="R8">
            <v>116.7</v>
          </cell>
          <cell r="S8">
            <v>111.6</v>
          </cell>
          <cell r="T8">
            <v>114.4</v>
          </cell>
          <cell r="U8">
            <v>116.3</v>
          </cell>
          <cell r="V8">
            <v>115.9</v>
          </cell>
          <cell r="W8">
            <v>119.1</v>
          </cell>
          <cell r="X8">
            <v>125.6</v>
          </cell>
          <cell r="Y8">
            <v>127.4</v>
          </cell>
          <cell r="Z8">
            <v>134.9</v>
          </cell>
          <cell r="AA8">
            <v>137.1</v>
          </cell>
          <cell r="AB8">
            <v>135.80000000000001</v>
          </cell>
          <cell r="AC8">
            <v>134.80000000000001</v>
          </cell>
          <cell r="AD8">
            <v>128.6</v>
          </cell>
          <cell r="AE8">
            <v>130.1</v>
          </cell>
          <cell r="AF8">
            <v>128.80000000000001</v>
          </cell>
          <cell r="AG8">
            <v>127.9</v>
          </cell>
          <cell r="AH8">
            <v>131.6</v>
          </cell>
          <cell r="AI8">
            <v>133.1</v>
          </cell>
          <cell r="AJ8">
            <v>133.1</v>
          </cell>
          <cell r="AK8">
            <v>135.5</v>
          </cell>
          <cell r="AL8">
            <v>137.69999999999999</v>
          </cell>
          <cell r="AM8">
            <v>137.1</v>
          </cell>
          <cell r="AN8">
            <v>137.6</v>
          </cell>
          <cell r="AO8">
            <v>139</v>
          </cell>
          <cell r="AP8">
            <v>139.9</v>
          </cell>
          <cell r="AQ8">
            <v>146.69999999999999</v>
          </cell>
          <cell r="AR8">
            <v>146.4</v>
          </cell>
          <cell r="AS8">
            <v>145.6</v>
          </cell>
          <cell r="AT8">
            <v>147.1</v>
          </cell>
          <cell r="AU8">
            <v>147</v>
          </cell>
          <cell r="AV8">
            <v>146.6</v>
          </cell>
          <cell r="AW8">
            <v>144.80000000000001</v>
          </cell>
          <cell r="AX8">
            <v>145.9</v>
          </cell>
          <cell r="AY8">
            <v>147</v>
          </cell>
          <cell r="AZ8">
            <v>150.69999999999999</v>
          </cell>
          <cell r="BA8">
            <v>152.30000000000001</v>
          </cell>
          <cell r="BB8">
            <v>150.69999999999999</v>
          </cell>
          <cell r="BC8">
            <v>155.69999999999999</v>
          </cell>
          <cell r="BD8">
            <v>158</v>
          </cell>
          <cell r="BE8">
            <v>158.4</v>
          </cell>
          <cell r="BF8">
            <v>157.5</v>
          </cell>
          <cell r="BG8">
            <v>156.5</v>
          </cell>
          <cell r="BH8">
            <v>159.1</v>
          </cell>
          <cell r="BI8">
            <v>163.30000000000001</v>
          </cell>
          <cell r="BJ8">
            <v>174</v>
          </cell>
          <cell r="BK8">
            <v>180.8</v>
          </cell>
          <cell r="BL8">
            <v>182.1</v>
          </cell>
          <cell r="BM8">
            <v>179.4</v>
          </cell>
          <cell r="BN8">
            <v>172.8</v>
          </cell>
          <cell r="BO8">
            <v>168.9</v>
          </cell>
          <cell r="BP8">
            <v>168.1</v>
          </cell>
          <cell r="BQ8">
            <v>168.8</v>
          </cell>
          <cell r="BR8">
            <v>167.8</v>
          </cell>
          <cell r="BS8">
            <v>172.5</v>
          </cell>
          <cell r="BT8">
            <v>171.6</v>
          </cell>
          <cell r="BU8">
            <v>168.2</v>
          </cell>
          <cell r="BV8">
            <v>172.7</v>
          </cell>
          <cell r="BW8">
            <v>173.3</v>
          </cell>
          <cell r="BX8">
            <v>175.2</v>
          </cell>
          <cell r="BY8">
            <v>177.1</v>
          </cell>
          <cell r="BZ8">
            <v>173.1</v>
          </cell>
          <cell r="CA8">
            <v>169.2</v>
          </cell>
          <cell r="CB8">
            <v>167.4</v>
          </cell>
          <cell r="CC8">
            <v>168.7</v>
          </cell>
          <cell r="CD8">
            <v>170.8</v>
          </cell>
          <cell r="CE8">
            <v>168.9</v>
          </cell>
          <cell r="CF8">
            <v>166.9</v>
          </cell>
          <cell r="CG8">
            <v>165.3</v>
          </cell>
          <cell r="CH8">
            <v>164.3</v>
          </cell>
          <cell r="CI8">
            <v>166.6</v>
          </cell>
          <cell r="CJ8">
            <v>169.2</v>
          </cell>
          <cell r="CK8">
            <v>170.1</v>
          </cell>
          <cell r="CL8">
            <v>172.1</v>
          </cell>
        </row>
        <row r="9">
          <cell r="A9" t="str">
            <v>Jowar</v>
          </cell>
          <cell r="B9" t="str">
            <v>1101010103</v>
          </cell>
          <cell r="C9">
            <v>9.572E-2</v>
          </cell>
          <cell r="D9">
            <v>102</v>
          </cell>
          <cell r="E9">
            <v>101</v>
          </cell>
          <cell r="F9">
            <v>100.3</v>
          </cell>
          <cell r="G9">
            <v>99.5</v>
          </cell>
          <cell r="H9">
            <v>106</v>
          </cell>
          <cell r="I9">
            <v>112.7</v>
          </cell>
          <cell r="J9">
            <v>115.6</v>
          </cell>
          <cell r="K9">
            <v>109.8</v>
          </cell>
          <cell r="L9">
            <v>105.8</v>
          </cell>
          <cell r="M9">
            <v>108</v>
          </cell>
          <cell r="N9">
            <v>105.4</v>
          </cell>
          <cell r="O9">
            <v>106.6</v>
          </cell>
          <cell r="P9">
            <v>113.7</v>
          </cell>
          <cell r="Q9">
            <v>115.6</v>
          </cell>
          <cell r="R9">
            <v>115.7</v>
          </cell>
          <cell r="S9">
            <v>120.5</v>
          </cell>
          <cell r="T9">
            <v>126.5</v>
          </cell>
          <cell r="U9">
            <v>130.1</v>
          </cell>
          <cell r="V9">
            <v>126.6</v>
          </cell>
          <cell r="W9">
            <v>115</v>
          </cell>
          <cell r="X9">
            <v>118.8</v>
          </cell>
          <cell r="Y9">
            <v>119.8</v>
          </cell>
          <cell r="Z9">
            <v>121.5</v>
          </cell>
          <cell r="AA9">
            <v>126.1</v>
          </cell>
          <cell r="AB9">
            <v>129.1</v>
          </cell>
          <cell r="AC9">
            <v>130.9</v>
          </cell>
          <cell r="AD9">
            <v>130.6</v>
          </cell>
          <cell r="AE9">
            <v>131.9</v>
          </cell>
          <cell r="AF9">
            <v>142.6</v>
          </cell>
          <cell r="AG9">
            <v>151.80000000000001</v>
          </cell>
          <cell r="AH9">
            <v>149.5</v>
          </cell>
          <cell r="AI9">
            <v>148.80000000000001</v>
          </cell>
          <cell r="AJ9">
            <v>147.80000000000001</v>
          </cell>
          <cell r="AK9">
            <v>149.1</v>
          </cell>
          <cell r="AL9">
            <v>149.6</v>
          </cell>
          <cell r="AM9">
            <v>152.30000000000001</v>
          </cell>
          <cell r="AN9">
            <v>151</v>
          </cell>
          <cell r="AO9">
            <v>150.30000000000001</v>
          </cell>
          <cell r="AP9">
            <v>151.19999999999999</v>
          </cell>
          <cell r="AQ9">
            <v>153.4</v>
          </cell>
          <cell r="AR9">
            <v>154.69999999999999</v>
          </cell>
          <cell r="AS9">
            <v>154.6</v>
          </cell>
          <cell r="AT9">
            <v>151.30000000000001</v>
          </cell>
          <cell r="AU9">
            <v>152.4</v>
          </cell>
          <cell r="AV9">
            <v>151.80000000000001</v>
          </cell>
          <cell r="AW9">
            <v>151.1</v>
          </cell>
          <cell r="AX9">
            <v>147.80000000000001</v>
          </cell>
          <cell r="AY9">
            <v>147.30000000000001</v>
          </cell>
          <cell r="AZ9">
            <v>148.1</v>
          </cell>
          <cell r="BA9">
            <v>155.1</v>
          </cell>
          <cell r="BB9">
            <v>146.69999999999999</v>
          </cell>
          <cell r="BC9">
            <v>151.9</v>
          </cell>
          <cell r="BD9">
            <v>160.80000000000001</v>
          </cell>
          <cell r="BE9">
            <v>165.6</v>
          </cell>
          <cell r="BF9">
            <v>168.9</v>
          </cell>
          <cell r="BG9">
            <v>172.9</v>
          </cell>
          <cell r="BH9">
            <v>169.4</v>
          </cell>
          <cell r="BI9">
            <v>168.5</v>
          </cell>
          <cell r="BJ9">
            <v>167.7</v>
          </cell>
          <cell r="BK9">
            <v>172.3</v>
          </cell>
          <cell r="BL9">
            <v>173.6</v>
          </cell>
          <cell r="BM9">
            <v>176.8</v>
          </cell>
          <cell r="BN9">
            <v>174.8</v>
          </cell>
          <cell r="BO9">
            <v>172.3</v>
          </cell>
          <cell r="BP9">
            <v>177.1</v>
          </cell>
          <cell r="BQ9">
            <v>183.5</v>
          </cell>
          <cell r="BR9">
            <v>183.2</v>
          </cell>
          <cell r="BS9">
            <v>186.7</v>
          </cell>
          <cell r="BT9">
            <v>184.8</v>
          </cell>
          <cell r="BU9">
            <v>187.3</v>
          </cell>
          <cell r="BV9">
            <v>187.4</v>
          </cell>
          <cell r="BW9">
            <v>192.1</v>
          </cell>
          <cell r="BX9">
            <v>200.9</v>
          </cell>
          <cell r="BY9">
            <v>213</v>
          </cell>
          <cell r="BZ9">
            <v>206.2</v>
          </cell>
          <cell r="CA9">
            <v>218.5</v>
          </cell>
          <cell r="CB9">
            <v>237.4</v>
          </cell>
          <cell r="CC9">
            <v>256.8</v>
          </cell>
          <cell r="CD9">
            <v>261.3</v>
          </cell>
          <cell r="CE9">
            <v>261.7</v>
          </cell>
          <cell r="CF9">
            <v>256.89999999999998</v>
          </cell>
          <cell r="CG9">
            <v>248.7</v>
          </cell>
          <cell r="CH9">
            <v>246.1</v>
          </cell>
          <cell r="CI9">
            <v>247.9</v>
          </cell>
          <cell r="CJ9">
            <v>259.39999999999998</v>
          </cell>
          <cell r="CK9">
            <v>250.8</v>
          </cell>
          <cell r="CL9">
            <v>237.1</v>
          </cell>
        </row>
        <row r="10">
          <cell r="A10" t="str">
            <v>Bajra</v>
          </cell>
          <cell r="B10" t="str">
            <v>1101010104</v>
          </cell>
          <cell r="C10">
            <v>0.11522</v>
          </cell>
          <cell r="D10">
            <v>103.7</v>
          </cell>
          <cell r="E10">
            <v>105.1</v>
          </cell>
          <cell r="F10">
            <v>107.6</v>
          </cell>
          <cell r="G10">
            <v>109.4</v>
          </cell>
          <cell r="H10">
            <v>109.7</v>
          </cell>
          <cell r="I10">
            <v>107.2</v>
          </cell>
          <cell r="J10">
            <v>108</v>
          </cell>
          <cell r="K10">
            <v>109.7</v>
          </cell>
          <cell r="L10">
            <v>110.6</v>
          </cell>
          <cell r="M10">
            <v>108.7</v>
          </cell>
          <cell r="N10">
            <v>108.7</v>
          </cell>
          <cell r="O10">
            <v>111.4</v>
          </cell>
          <cell r="P10">
            <v>113.4</v>
          </cell>
          <cell r="Q10">
            <v>113.5</v>
          </cell>
          <cell r="R10">
            <v>115.4</v>
          </cell>
          <cell r="S10">
            <v>117.6</v>
          </cell>
          <cell r="T10">
            <v>121</v>
          </cell>
          <cell r="U10">
            <v>118.9</v>
          </cell>
          <cell r="V10">
            <v>119.1</v>
          </cell>
          <cell r="W10">
            <v>121</v>
          </cell>
          <cell r="X10">
            <v>121.4</v>
          </cell>
          <cell r="Y10">
            <v>118.7</v>
          </cell>
          <cell r="Z10">
            <v>125.5</v>
          </cell>
          <cell r="AA10">
            <v>126.1</v>
          </cell>
          <cell r="AB10">
            <v>127.5</v>
          </cell>
          <cell r="AC10">
            <v>125</v>
          </cell>
          <cell r="AD10">
            <v>127.7</v>
          </cell>
          <cell r="AE10">
            <v>132.30000000000001</v>
          </cell>
          <cell r="AF10">
            <v>132.69999999999999</v>
          </cell>
          <cell r="AG10">
            <v>129.30000000000001</v>
          </cell>
          <cell r="AH10">
            <v>128.6</v>
          </cell>
          <cell r="AI10">
            <v>130.30000000000001</v>
          </cell>
          <cell r="AJ10">
            <v>124</v>
          </cell>
          <cell r="AK10">
            <v>123.3</v>
          </cell>
          <cell r="AL10">
            <v>127.7</v>
          </cell>
          <cell r="AM10">
            <v>127.2</v>
          </cell>
          <cell r="AN10">
            <v>127.3</v>
          </cell>
          <cell r="AO10">
            <v>125.8</v>
          </cell>
          <cell r="AP10">
            <v>127.7</v>
          </cell>
          <cell r="AQ10">
            <v>128.9</v>
          </cell>
          <cell r="AR10">
            <v>128.80000000000001</v>
          </cell>
          <cell r="AS10">
            <v>131.19999999999999</v>
          </cell>
          <cell r="AT10">
            <v>133.4</v>
          </cell>
          <cell r="AU10">
            <v>138.5</v>
          </cell>
          <cell r="AV10">
            <v>138.5</v>
          </cell>
          <cell r="AW10">
            <v>140.4</v>
          </cell>
          <cell r="AX10">
            <v>141.9</v>
          </cell>
          <cell r="AY10">
            <v>141.9</v>
          </cell>
          <cell r="AZ10">
            <v>143.6</v>
          </cell>
          <cell r="BA10">
            <v>148.6</v>
          </cell>
          <cell r="BB10">
            <v>154.1</v>
          </cell>
          <cell r="BC10">
            <v>161.69999999999999</v>
          </cell>
          <cell r="BD10">
            <v>165.5</v>
          </cell>
          <cell r="BE10">
            <v>160.19999999999999</v>
          </cell>
          <cell r="BF10">
            <v>159.9</v>
          </cell>
          <cell r="BG10">
            <v>165</v>
          </cell>
          <cell r="BH10">
            <v>166.8</v>
          </cell>
          <cell r="BI10">
            <v>163.4</v>
          </cell>
          <cell r="BJ10">
            <v>171.7</v>
          </cell>
          <cell r="BK10">
            <v>177.9</v>
          </cell>
          <cell r="BL10">
            <v>177.8</v>
          </cell>
          <cell r="BM10">
            <v>173.7</v>
          </cell>
          <cell r="BN10">
            <v>173.2</v>
          </cell>
          <cell r="BO10">
            <v>172.4</v>
          </cell>
          <cell r="BP10">
            <v>171.9</v>
          </cell>
          <cell r="BQ10">
            <v>176.3</v>
          </cell>
          <cell r="BR10">
            <v>178.1</v>
          </cell>
          <cell r="BS10">
            <v>182.6</v>
          </cell>
          <cell r="BT10">
            <v>177.8</v>
          </cell>
          <cell r="BU10">
            <v>170.3</v>
          </cell>
          <cell r="BV10">
            <v>171</v>
          </cell>
          <cell r="BW10">
            <v>174.6</v>
          </cell>
          <cell r="BX10">
            <v>177.2</v>
          </cell>
          <cell r="BY10">
            <v>176.5</v>
          </cell>
          <cell r="BZ10">
            <v>178.3</v>
          </cell>
          <cell r="CA10">
            <v>188.6</v>
          </cell>
          <cell r="CB10">
            <v>198.4</v>
          </cell>
          <cell r="CC10">
            <v>189.2</v>
          </cell>
          <cell r="CD10">
            <v>193.3</v>
          </cell>
          <cell r="CE10">
            <v>194.9</v>
          </cell>
          <cell r="CF10">
            <v>194.2</v>
          </cell>
          <cell r="CG10">
            <v>184.5</v>
          </cell>
          <cell r="CH10">
            <v>184.1</v>
          </cell>
          <cell r="CI10">
            <v>187.2</v>
          </cell>
          <cell r="CJ10">
            <v>200.1</v>
          </cell>
          <cell r="CK10">
            <v>199.9</v>
          </cell>
          <cell r="CL10">
            <v>204.1</v>
          </cell>
        </row>
        <row r="11">
          <cell r="A11" t="str">
            <v>Maize</v>
          </cell>
          <cell r="B11" t="str">
            <v>1101010105</v>
          </cell>
          <cell r="C11">
            <v>0.21726999999999999</v>
          </cell>
          <cell r="D11">
            <v>104.1</v>
          </cell>
          <cell r="E11">
            <v>106.5</v>
          </cell>
          <cell r="F11">
            <v>108.5</v>
          </cell>
          <cell r="G11">
            <v>111.1</v>
          </cell>
          <cell r="H11">
            <v>109.6</v>
          </cell>
          <cell r="I11">
            <v>110.6</v>
          </cell>
          <cell r="J11">
            <v>112.6</v>
          </cell>
          <cell r="K11">
            <v>111.2</v>
          </cell>
          <cell r="L11">
            <v>112</v>
          </cell>
          <cell r="M11">
            <v>111.4</v>
          </cell>
          <cell r="N11">
            <v>110.7</v>
          </cell>
          <cell r="O11">
            <v>115.4</v>
          </cell>
          <cell r="P11">
            <v>117.5</v>
          </cell>
          <cell r="Q11">
            <v>118.2</v>
          </cell>
          <cell r="R11">
            <v>116.9</v>
          </cell>
          <cell r="S11">
            <v>115.9</v>
          </cell>
          <cell r="T11">
            <v>116.2</v>
          </cell>
          <cell r="U11">
            <v>118.2</v>
          </cell>
          <cell r="V11">
            <v>116.5</v>
          </cell>
          <cell r="W11">
            <v>118.8</v>
          </cell>
          <cell r="X11">
            <v>119</v>
          </cell>
          <cell r="Y11">
            <v>117.6</v>
          </cell>
          <cell r="Z11">
            <v>122</v>
          </cell>
          <cell r="AA11">
            <v>126.5</v>
          </cell>
          <cell r="AB11">
            <v>130.6</v>
          </cell>
          <cell r="AC11">
            <v>133.30000000000001</v>
          </cell>
          <cell r="AD11">
            <v>135.30000000000001</v>
          </cell>
          <cell r="AE11">
            <v>134.9</v>
          </cell>
          <cell r="AF11">
            <v>131.9</v>
          </cell>
          <cell r="AG11">
            <v>131.6</v>
          </cell>
          <cell r="AH11">
            <v>131.9</v>
          </cell>
          <cell r="AI11">
            <v>130.4</v>
          </cell>
          <cell r="AJ11">
            <v>126.9</v>
          </cell>
          <cell r="AK11">
            <v>127.3</v>
          </cell>
          <cell r="AL11">
            <v>126.9</v>
          </cell>
          <cell r="AM11">
            <v>125.9</v>
          </cell>
          <cell r="AN11">
            <v>130</v>
          </cell>
          <cell r="AO11">
            <v>131.1</v>
          </cell>
          <cell r="AP11">
            <v>134</v>
          </cell>
          <cell r="AQ11">
            <v>134.5</v>
          </cell>
          <cell r="AR11">
            <v>134.69999999999999</v>
          </cell>
          <cell r="AS11">
            <v>137.69999999999999</v>
          </cell>
          <cell r="AT11">
            <v>137.4</v>
          </cell>
          <cell r="AU11">
            <v>138.19999999999999</v>
          </cell>
          <cell r="AV11">
            <v>136.9</v>
          </cell>
          <cell r="AW11">
            <v>138.19999999999999</v>
          </cell>
          <cell r="AX11">
            <v>140.5</v>
          </cell>
          <cell r="AY11">
            <v>138.80000000000001</v>
          </cell>
          <cell r="AZ11">
            <v>142.4</v>
          </cell>
          <cell r="BA11">
            <v>144.6</v>
          </cell>
          <cell r="BB11">
            <v>145.30000000000001</v>
          </cell>
          <cell r="BC11">
            <v>148.6</v>
          </cell>
          <cell r="BD11">
            <v>150.1</v>
          </cell>
          <cell r="BE11">
            <v>151.80000000000001</v>
          </cell>
          <cell r="BF11">
            <v>153</v>
          </cell>
          <cell r="BG11">
            <v>156.19999999999999</v>
          </cell>
          <cell r="BH11">
            <v>155.6</v>
          </cell>
          <cell r="BI11">
            <v>154.5</v>
          </cell>
          <cell r="BJ11">
            <v>155.30000000000001</v>
          </cell>
          <cell r="BK11">
            <v>154.30000000000001</v>
          </cell>
          <cell r="BL11">
            <v>154.1</v>
          </cell>
          <cell r="BM11">
            <v>153.5</v>
          </cell>
          <cell r="BN11">
            <v>153.1</v>
          </cell>
          <cell r="BO11">
            <v>153.1</v>
          </cell>
          <cell r="BP11">
            <v>152.80000000000001</v>
          </cell>
          <cell r="BQ11">
            <v>157.80000000000001</v>
          </cell>
          <cell r="BR11">
            <v>166.2</v>
          </cell>
          <cell r="BS11">
            <v>169.4</v>
          </cell>
          <cell r="BT11">
            <v>168.1</v>
          </cell>
          <cell r="BU11">
            <v>167.2</v>
          </cell>
          <cell r="BV11">
            <v>171.1</v>
          </cell>
          <cell r="BW11">
            <v>171.9</v>
          </cell>
          <cell r="BX11">
            <v>174.7</v>
          </cell>
          <cell r="BY11">
            <v>183.1</v>
          </cell>
          <cell r="BZ11">
            <v>191.9</v>
          </cell>
          <cell r="CA11">
            <v>202.8</v>
          </cell>
          <cell r="CB11">
            <v>208.6</v>
          </cell>
          <cell r="CC11">
            <v>207.2</v>
          </cell>
          <cell r="CD11">
            <v>205.7</v>
          </cell>
          <cell r="CE11">
            <v>209.3</v>
          </cell>
          <cell r="CF11">
            <v>201.1</v>
          </cell>
          <cell r="CG11">
            <v>194.1</v>
          </cell>
          <cell r="CH11">
            <v>194.1</v>
          </cell>
          <cell r="CI11">
            <v>200.4</v>
          </cell>
          <cell r="CJ11">
            <v>210.1</v>
          </cell>
          <cell r="CK11">
            <v>213.8</v>
          </cell>
          <cell r="CL11">
            <v>220.4</v>
          </cell>
        </row>
        <row r="12">
          <cell r="A12" t="str">
            <v>Barley</v>
          </cell>
          <cell r="B12" t="str">
            <v>1101010106</v>
          </cell>
          <cell r="C12">
            <v>1.6709999999999999E-2</v>
          </cell>
          <cell r="D12">
            <v>108.4</v>
          </cell>
          <cell r="E12">
            <v>108.4</v>
          </cell>
          <cell r="F12">
            <v>106.7</v>
          </cell>
          <cell r="G12">
            <v>101.1</v>
          </cell>
          <cell r="H12">
            <v>102</v>
          </cell>
          <cell r="I12">
            <v>105.4</v>
          </cell>
          <cell r="J12">
            <v>108.6</v>
          </cell>
          <cell r="K12">
            <v>108.9</v>
          </cell>
          <cell r="L12">
            <v>111.6</v>
          </cell>
          <cell r="M12">
            <v>114.7</v>
          </cell>
          <cell r="N12">
            <v>121.5</v>
          </cell>
          <cell r="O12">
            <v>124.4</v>
          </cell>
          <cell r="P12">
            <v>129</v>
          </cell>
          <cell r="Q12">
            <v>129.30000000000001</v>
          </cell>
          <cell r="R12">
            <v>121.6</v>
          </cell>
          <cell r="S12">
            <v>115.4</v>
          </cell>
          <cell r="T12">
            <v>122.4</v>
          </cell>
          <cell r="U12">
            <v>121.1</v>
          </cell>
          <cell r="V12">
            <v>121.1</v>
          </cell>
          <cell r="W12">
            <v>121.2</v>
          </cell>
          <cell r="X12">
            <v>122</v>
          </cell>
          <cell r="Y12">
            <v>123.4</v>
          </cell>
          <cell r="Z12">
            <v>127.1</v>
          </cell>
          <cell r="AA12">
            <v>129.9</v>
          </cell>
          <cell r="AB12">
            <v>127.7</v>
          </cell>
          <cell r="AC12">
            <v>126.9</v>
          </cell>
          <cell r="AD12">
            <v>126.3</v>
          </cell>
          <cell r="AE12">
            <v>123.9</v>
          </cell>
          <cell r="AF12">
            <v>122.3</v>
          </cell>
          <cell r="AG12">
            <v>121.7</v>
          </cell>
          <cell r="AH12">
            <v>121.6</v>
          </cell>
          <cell r="AI12">
            <v>123.8</v>
          </cell>
          <cell r="AJ12">
            <v>134.19999999999999</v>
          </cell>
          <cell r="AK12">
            <v>141.69999999999999</v>
          </cell>
          <cell r="AL12">
            <v>143.6</v>
          </cell>
          <cell r="AM12">
            <v>144.69999999999999</v>
          </cell>
          <cell r="AN12">
            <v>151.19999999999999</v>
          </cell>
          <cell r="AO12">
            <v>152.69999999999999</v>
          </cell>
          <cell r="AP12">
            <v>157.69999999999999</v>
          </cell>
          <cell r="AQ12">
            <v>152.6</v>
          </cell>
          <cell r="AR12">
            <v>150.1</v>
          </cell>
          <cell r="AS12">
            <v>158</v>
          </cell>
          <cell r="AT12">
            <v>155.4</v>
          </cell>
          <cell r="AU12">
            <v>152.19999999999999</v>
          </cell>
          <cell r="AV12">
            <v>151</v>
          </cell>
          <cell r="AW12">
            <v>150.1</v>
          </cell>
          <cell r="AX12">
            <v>155</v>
          </cell>
          <cell r="AY12">
            <v>153</v>
          </cell>
          <cell r="AZ12">
            <v>152.4</v>
          </cell>
          <cell r="BA12">
            <v>151.9</v>
          </cell>
          <cell r="BB12">
            <v>152.6</v>
          </cell>
          <cell r="BC12">
            <v>151.4</v>
          </cell>
          <cell r="BD12">
            <v>151.6</v>
          </cell>
          <cell r="BE12">
            <v>151.1</v>
          </cell>
          <cell r="BF12">
            <v>148.80000000000001</v>
          </cell>
          <cell r="BG12">
            <v>149.69999999999999</v>
          </cell>
          <cell r="BH12">
            <v>148.69999999999999</v>
          </cell>
          <cell r="BI12">
            <v>148.9</v>
          </cell>
          <cell r="BJ12">
            <v>149.6</v>
          </cell>
          <cell r="BK12">
            <v>150.30000000000001</v>
          </cell>
          <cell r="BL12">
            <v>152.69999999999999</v>
          </cell>
          <cell r="BM12">
            <v>151.80000000000001</v>
          </cell>
          <cell r="BN12">
            <v>152.6</v>
          </cell>
          <cell r="BO12">
            <v>152.30000000000001</v>
          </cell>
          <cell r="BP12">
            <v>152.4</v>
          </cell>
          <cell r="BQ12">
            <v>151</v>
          </cell>
          <cell r="BR12">
            <v>153.30000000000001</v>
          </cell>
          <cell r="BS12">
            <v>158.5</v>
          </cell>
          <cell r="BT12">
            <v>157.69999999999999</v>
          </cell>
          <cell r="BU12">
            <v>165.7</v>
          </cell>
          <cell r="BV12">
            <v>169.6</v>
          </cell>
          <cell r="BW12">
            <v>176.6</v>
          </cell>
          <cell r="BX12">
            <v>179.3</v>
          </cell>
          <cell r="BY12">
            <v>187.5</v>
          </cell>
          <cell r="BZ12">
            <v>184.3</v>
          </cell>
          <cell r="CA12">
            <v>165.3</v>
          </cell>
          <cell r="CB12">
            <v>181</v>
          </cell>
          <cell r="CC12">
            <v>177.8</v>
          </cell>
          <cell r="CD12">
            <v>181.7</v>
          </cell>
          <cell r="CE12">
            <v>180.1</v>
          </cell>
          <cell r="CF12">
            <v>177.4</v>
          </cell>
          <cell r="CG12">
            <v>174.6</v>
          </cell>
          <cell r="CH12">
            <v>176</v>
          </cell>
          <cell r="CI12">
            <v>174</v>
          </cell>
          <cell r="CJ12">
            <v>182.3</v>
          </cell>
          <cell r="CK12">
            <v>189</v>
          </cell>
          <cell r="CL12">
            <v>203.1</v>
          </cell>
        </row>
        <row r="13">
          <cell r="A13" t="str">
            <v>Ragi</v>
          </cell>
          <cell r="B13" t="str">
            <v>1101010107</v>
          </cell>
          <cell r="C13">
            <v>1.8849999999999999E-2</v>
          </cell>
          <cell r="D13">
            <v>98.7</v>
          </cell>
          <cell r="E13">
            <v>99.6</v>
          </cell>
          <cell r="F13">
            <v>98.9</v>
          </cell>
          <cell r="G13">
            <v>101.8</v>
          </cell>
          <cell r="H13">
            <v>101.6</v>
          </cell>
          <cell r="I13">
            <v>100.7</v>
          </cell>
          <cell r="J13">
            <v>101</v>
          </cell>
          <cell r="K13">
            <v>99.7</v>
          </cell>
          <cell r="L13">
            <v>100.2</v>
          </cell>
          <cell r="M13">
            <v>99.4</v>
          </cell>
          <cell r="N13">
            <v>101.8</v>
          </cell>
          <cell r="O13">
            <v>102.5</v>
          </cell>
          <cell r="P13">
            <v>102.3</v>
          </cell>
          <cell r="Q13">
            <v>102.7</v>
          </cell>
          <cell r="R13">
            <v>102.6</v>
          </cell>
          <cell r="S13">
            <v>102.3</v>
          </cell>
          <cell r="T13">
            <v>102.9</v>
          </cell>
          <cell r="U13">
            <v>105.5</v>
          </cell>
          <cell r="V13">
            <v>108.2</v>
          </cell>
          <cell r="W13">
            <v>108.3</v>
          </cell>
          <cell r="X13">
            <v>110.7</v>
          </cell>
          <cell r="Y13">
            <v>113.7</v>
          </cell>
          <cell r="Z13">
            <v>114.9</v>
          </cell>
          <cell r="AA13">
            <v>116.3</v>
          </cell>
          <cell r="AB13">
            <v>117</v>
          </cell>
          <cell r="AC13">
            <v>122.4</v>
          </cell>
          <cell r="AD13">
            <v>123.8</v>
          </cell>
          <cell r="AE13">
            <v>125.4</v>
          </cell>
          <cell r="AF13">
            <v>123.1</v>
          </cell>
          <cell r="AG13">
            <v>122.1</v>
          </cell>
          <cell r="AH13">
            <v>124.9</v>
          </cell>
          <cell r="AI13">
            <v>123.9</v>
          </cell>
          <cell r="AJ13">
            <v>123.7</v>
          </cell>
          <cell r="AK13">
            <v>124.3</v>
          </cell>
          <cell r="AL13">
            <v>121.6</v>
          </cell>
          <cell r="AM13">
            <v>122.1</v>
          </cell>
          <cell r="AN13">
            <v>122.8</v>
          </cell>
          <cell r="AO13">
            <v>122.5</v>
          </cell>
          <cell r="AP13">
            <v>123.9</v>
          </cell>
          <cell r="AQ13">
            <v>123.9</v>
          </cell>
          <cell r="AR13">
            <v>123.9</v>
          </cell>
          <cell r="AS13">
            <v>127.9</v>
          </cell>
          <cell r="AT13">
            <v>123.3</v>
          </cell>
          <cell r="AU13">
            <v>125.1</v>
          </cell>
          <cell r="AV13">
            <v>126.9</v>
          </cell>
          <cell r="AW13">
            <v>137.1</v>
          </cell>
          <cell r="AX13">
            <v>137</v>
          </cell>
          <cell r="AY13">
            <v>138.1</v>
          </cell>
          <cell r="AZ13">
            <v>139.5</v>
          </cell>
          <cell r="BA13">
            <v>144.19999999999999</v>
          </cell>
          <cell r="BB13">
            <v>172.3</v>
          </cell>
          <cell r="BC13">
            <v>172.6</v>
          </cell>
          <cell r="BD13">
            <v>172.9</v>
          </cell>
          <cell r="BE13">
            <v>177.9</v>
          </cell>
          <cell r="BF13">
            <v>177.1</v>
          </cell>
          <cell r="BG13">
            <v>177</v>
          </cell>
          <cell r="BH13">
            <v>176.2</v>
          </cell>
          <cell r="BI13">
            <v>172.4</v>
          </cell>
          <cell r="BJ13">
            <v>172.8</v>
          </cell>
          <cell r="BK13">
            <v>174.1</v>
          </cell>
          <cell r="BL13">
            <v>174.2</v>
          </cell>
          <cell r="BM13">
            <v>174</v>
          </cell>
          <cell r="BN13">
            <v>174.9</v>
          </cell>
          <cell r="BO13">
            <v>173.6</v>
          </cell>
          <cell r="BP13">
            <v>174</v>
          </cell>
          <cell r="BQ13">
            <v>172.9</v>
          </cell>
          <cell r="BR13">
            <v>172.5</v>
          </cell>
          <cell r="BS13">
            <v>173.2</v>
          </cell>
          <cell r="BT13">
            <v>171.5</v>
          </cell>
          <cell r="BU13">
            <v>170.4</v>
          </cell>
          <cell r="BV13">
            <v>170.8</v>
          </cell>
          <cell r="BW13">
            <v>172</v>
          </cell>
          <cell r="BX13">
            <v>172.9</v>
          </cell>
          <cell r="BY13">
            <v>181.4</v>
          </cell>
          <cell r="BZ13">
            <v>180.3</v>
          </cell>
          <cell r="CA13">
            <v>184.6</v>
          </cell>
          <cell r="CB13">
            <v>186.2</v>
          </cell>
          <cell r="CC13">
            <v>192.5</v>
          </cell>
          <cell r="CD13">
            <v>197.3</v>
          </cell>
          <cell r="CE13">
            <v>208.1</v>
          </cell>
          <cell r="CF13">
            <v>206.1</v>
          </cell>
          <cell r="CG13">
            <v>208.7</v>
          </cell>
          <cell r="CH13">
            <v>210.1</v>
          </cell>
          <cell r="CI13">
            <v>214.8</v>
          </cell>
          <cell r="CJ13">
            <v>215.8</v>
          </cell>
          <cell r="CK13">
            <v>216.1</v>
          </cell>
          <cell r="CL13">
            <v>218.7</v>
          </cell>
        </row>
        <row r="14">
          <cell r="A14" t="str">
            <v>a2. PULSES</v>
          </cell>
          <cell r="B14" t="str">
            <v>1101010200</v>
          </cell>
          <cell r="C14">
            <v>0.71662000000000003</v>
          </cell>
          <cell r="D14">
            <v>98.3</v>
          </cell>
          <cell r="E14">
            <v>97.1</v>
          </cell>
          <cell r="F14">
            <v>97.1</v>
          </cell>
          <cell r="G14">
            <v>98.9</v>
          </cell>
          <cell r="H14">
            <v>100</v>
          </cell>
          <cell r="I14">
            <v>103.1</v>
          </cell>
          <cell r="J14">
            <v>108.3</v>
          </cell>
          <cell r="K14">
            <v>110.1</v>
          </cell>
          <cell r="L14">
            <v>111.7</v>
          </cell>
          <cell r="M14">
            <v>113.4</v>
          </cell>
          <cell r="N14">
            <v>119</v>
          </cell>
          <cell r="O14">
            <v>122.5</v>
          </cell>
          <cell r="P14">
            <v>123.7</v>
          </cell>
          <cell r="Q14">
            <v>123.4</v>
          </cell>
          <cell r="R14">
            <v>126</v>
          </cell>
          <cell r="S14">
            <v>131</v>
          </cell>
          <cell r="T14">
            <v>134.19999999999999</v>
          </cell>
          <cell r="U14">
            <v>139</v>
          </cell>
          <cell r="V14">
            <v>139.1</v>
          </cell>
          <cell r="W14">
            <v>141.1</v>
          </cell>
          <cell r="X14">
            <v>151.6</v>
          </cell>
          <cell r="Y14">
            <v>166.1</v>
          </cell>
          <cell r="Z14">
            <v>165.2</v>
          </cell>
          <cell r="AA14">
            <v>163.5</v>
          </cell>
          <cell r="AB14">
            <v>156.6</v>
          </cell>
          <cell r="AC14">
            <v>156.30000000000001</v>
          </cell>
          <cell r="AD14">
            <v>146.5</v>
          </cell>
          <cell r="AE14">
            <v>148.30000000000001</v>
          </cell>
          <cell r="AF14">
            <v>145.69999999999999</v>
          </cell>
          <cell r="AG14">
            <v>144</v>
          </cell>
          <cell r="AH14">
            <v>147.6</v>
          </cell>
          <cell r="AI14">
            <v>147.9</v>
          </cell>
          <cell r="AJ14">
            <v>146.4</v>
          </cell>
          <cell r="AK14">
            <v>146.69999999999999</v>
          </cell>
          <cell r="AL14">
            <v>145.19999999999999</v>
          </cell>
          <cell r="AM14">
            <v>142.69999999999999</v>
          </cell>
          <cell r="AN14">
            <v>137.30000000000001</v>
          </cell>
          <cell r="AO14">
            <v>139.6</v>
          </cell>
          <cell r="AP14">
            <v>147.80000000000001</v>
          </cell>
          <cell r="AQ14">
            <v>147.30000000000001</v>
          </cell>
          <cell r="AR14">
            <v>144.5</v>
          </cell>
          <cell r="AS14">
            <v>147.30000000000001</v>
          </cell>
          <cell r="AT14">
            <v>152.30000000000001</v>
          </cell>
          <cell r="AU14">
            <v>159.4</v>
          </cell>
          <cell r="AV14">
            <v>158.30000000000001</v>
          </cell>
          <cell r="AW14">
            <v>160.69999999999999</v>
          </cell>
          <cell r="AX14">
            <v>161.1</v>
          </cell>
          <cell r="AY14">
            <v>160.6</v>
          </cell>
          <cell r="AZ14">
            <v>158.69999999999999</v>
          </cell>
          <cell r="BA14">
            <v>160.80000000000001</v>
          </cell>
          <cell r="BB14">
            <v>159.1</v>
          </cell>
          <cell r="BC14">
            <v>163.19999999999999</v>
          </cell>
          <cell r="BD14">
            <v>165.6</v>
          </cell>
          <cell r="BE14">
            <v>168.1</v>
          </cell>
          <cell r="BF14">
            <v>179.9</v>
          </cell>
          <cell r="BG14">
            <v>187.2</v>
          </cell>
          <cell r="BH14">
            <v>189.2</v>
          </cell>
          <cell r="BI14">
            <v>193.7</v>
          </cell>
          <cell r="BJ14">
            <v>208</v>
          </cell>
          <cell r="BK14">
            <v>212.1</v>
          </cell>
          <cell r="BL14">
            <v>219.1</v>
          </cell>
          <cell r="BM14">
            <v>204.1</v>
          </cell>
          <cell r="BN14">
            <v>198.9</v>
          </cell>
          <cell r="BO14">
            <v>202.5</v>
          </cell>
          <cell r="BP14">
            <v>206.2</v>
          </cell>
          <cell r="BQ14">
            <v>206.8</v>
          </cell>
          <cell r="BR14">
            <v>205.8</v>
          </cell>
          <cell r="BS14">
            <v>201.7</v>
          </cell>
          <cell r="BT14">
            <v>196.5</v>
          </cell>
          <cell r="BU14">
            <v>194.1</v>
          </cell>
          <cell r="BV14">
            <v>187.2</v>
          </cell>
          <cell r="BW14">
            <v>187.2</v>
          </cell>
          <cell r="BX14">
            <v>189.9</v>
          </cell>
          <cell r="BY14">
            <v>193.4</v>
          </cell>
          <cell r="BZ14">
            <v>191</v>
          </cell>
          <cell r="CA14">
            <v>189.6</v>
          </cell>
          <cell r="CB14">
            <v>187.2</v>
          </cell>
          <cell r="CC14">
            <v>187.5</v>
          </cell>
          <cell r="CD14">
            <v>190.4</v>
          </cell>
          <cell r="CE14">
            <v>193.1</v>
          </cell>
          <cell r="CF14">
            <v>202.2</v>
          </cell>
          <cell r="CG14">
            <v>214</v>
          </cell>
          <cell r="CH14">
            <v>215.2</v>
          </cell>
          <cell r="CI14">
            <v>212.9</v>
          </cell>
          <cell r="CJ14">
            <v>210.8</v>
          </cell>
          <cell r="CK14">
            <v>208.6</v>
          </cell>
          <cell r="CL14">
            <v>210.3</v>
          </cell>
        </row>
        <row r="15">
          <cell r="A15" t="str">
            <v>Gram</v>
          </cell>
          <cell r="B15" t="str">
            <v>1101010201</v>
          </cell>
          <cell r="C15">
            <v>0.33489999999999998</v>
          </cell>
          <cell r="D15">
            <v>98.2</v>
          </cell>
          <cell r="E15">
            <v>97.7</v>
          </cell>
          <cell r="F15">
            <v>98</v>
          </cell>
          <cell r="G15">
            <v>98.4</v>
          </cell>
          <cell r="H15">
            <v>98.5</v>
          </cell>
          <cell r="I15">
            <v>102.1</v>
          </cell>
          <cell r="J15">
            <v>108.1</v>
          </cell>
          <cell r="K15">
            <v>110.5</v>
          </cell>
          <cell r="L15">
            <v>112.9</v>
          </cell>
          <cell r="M15">
            <v>114</v>
          </cell>
          <cell r="N15">
            <v>117.4</v>
          </cell>
          <cell r="O15">
            <v>125.6</v>
          </cell>
          <cell r="P15">
            <v>126.5</v>
          </cell>
          <cell r="Q15">
            <v>125.2</v>
          </cell>
          <cell r="R15">
            <v>128.1</v>
          </cell>
          <cell r="S15">
            <v>127.6</v>
          </cell>
          <cell r="T15">
            <v>130.80000000000001</v>
          </cell>
          <cell r="U15">
            <v>138</v>
          </cell>
          <cell r="V15">
            <v>141.1</v>
          </cell>
          <cell r="W15">
            <v>144.5</v>
          </cell>
          <cell r="X15">
            <v>158.19999999999999</v>
          </cell>
          <cell r="Y15">
            <v>180.7</v>
          </cell>
          <cell r="Z15">
            <v>183.4</v>
          </cell>
          <cell r="AA15">
            <v>182</v>
          </cell>
          <cell r="AB15">
            <v>171.5</v>
          </cell>
          <cell r="AC15">
            <v>166.5</v>
          </cell>
          <cell r="AD15">
            <v>149.5</v>
          </cell>
          <cell r="AE15">
            <v>150.30000000000001</v>
          </cell>
          <cell r="AF15">
            <v>147</v>
          </cell>
          <cell r="AG15">
            <v>146.19999999999999</v>
          </cell>
          <cell r="AH15">
            <v>150.4</v>
          </cell>
          <cell r="AI15">
            <v>150.1</v>
          </cell>
          <cell r="AJ15">
            <v>149.4</v>
          </cell>
          <cell r="AK15">
            <v>150.69999999999999</v>
          </cell>
          <cell r="AL15">
            <v>151.19999999999999</v>
          </cell>
          <cell r="AM15">
            <v>148.1</v>
          </cell>
          <cell r="AN15">
            <v>142.30000000000001</v>
          </cell>
          <cell r="AO15">
            <v>146.69999999999999</v>
          </cell>
          <cell r="AP15">
            <v>155.4</v>
          </cell>
          <cell r="AQ15">
            <v>153.30000000000001</v>
          </cell>
          <cell r="AR15">
            <v>150.1</v>
          </cell>
          <cell r="AS15">
            <v>152.5</v>
          </cell>
          <cell r="AT15">
            <v>154.6</v>
          </cell>
          <cell r="AU15">
            <v>159.6</v>
          </cell>
          <cell r="AV15">
            <v>155.19999999999999</v>
          </cell>
          <cell r="AW15">
            <v>157.4</v>
          </cell>
          <cell r="AX15">
            <v>157.30000000000001</v>
          </cell>
          <cell r="AY15">
            <v>155.4</v>
          </cell>
          <cell r="AZ15">
            <v>150.30000000000001</v>
          </cell>
          <cell r="BA15">
            <v>151.1</v>
          </cell>
          <cell r="BB15">
            <v>148.69999999999999</v>
          </cell>
          <cell r="BC15">
            <v>150.6</v>
          </cell>
          <cell r="BD15">
            <v>151</v>
          </cell>
          <cell r="BE15">
            <v>147.9</v>
          </cell>
          <cell r="BF15">
            <v>154.19999999999999</v>
          </cell>
          <cell r="BG15">
            <v>155.9</v>
          </cell>
          <cell r="BH15">
            <v>152.6</v>
          </cell>
          <cell r="BI15">
            <v>152.30000000000001</v>
          </cell>
          <cell r="BJ15">
            <v>159.19999999999999</v>
          </cell>
          <cell r="BK15">
            <v>156.4</v>
          </cell>
          <cell r="BL15">
            <v>155.1</v>
          </cell>
          <cell r="BM15">
            <v>146.4</v>
          </cell>
          <cell r="BN15">
            <v>144.30000000000001</v>
          </cell>
          <cell r="BO15">
            <v>143.9</v>
          </cell>
          <cell r="BP15">
            <v>144.1</v>
          </cell>
          <cell r="BQ15">
            <v>143.19999999999999</v>
          </cell>
          <cell r="BR15">
            <v>145.19999999999999</v>
          </cell>
          <cell r="BS15">
            <v>149.19999999999999</v>
          </cell>
          <cell r="BT15">
            <v>146.6</v>
          </cell>
          <cell r="BU15">
            <v>149.5</v>
          </cell>
          <cell r="BV15">
            <v>151.80000000000001</v>
          </cell>
          <cell r="BW15">
            <v>154.9</v>
          </cell>
          <cell r="BX15">
            <v>155.4</v>
          </cell>
          <cell r="BY15">
            <v>159.19999999999999</v>
          </cell>
          <cell r="BZ15">
            <v>156.6</v>
          </cell>
          <cell r="CA15">
            <v>152.5</v>
          </cell>
          <cell r="CB15">
            <v>151.9</v>
          </cell>
          <cell r="CC15">
            <v>157.19999999999999</v>
          </cell>
          <cell r="CD15">
            <v>169.1</v>
          </cell>
          <cell r="CE15">
            <v>178.8</v>
          </cell>
          <cell r="CF15">
            <v>193.8</v>
          </cell>
          <cell r="CG15">
            <v>215.4</v>
          </cell>
          <cell r="CH15">
            <v>224.1</v>
          </cell>
          <cell r="CI15">
            <v>222.5</v>
          </cell>
          <cell r="CJ15">
            <v>219.7</v>
          </cell>
          <cell r="CK15">
            <v>217.8</v>
          </cell>
          <cell r="CL15">
            <v>222.5</v>
          </cell>
        </row>
        <row r="16">
          <cell r="A16" t="str">
            <v>Arhar</v>
          </cell>
          <cell r="B16" t="str">
            <v>1101010202</v>
          </cell>
          <cell r="C16">
            <v>0.13739999999999999</v>
          </cell>
          <cell r="D16">
            <v>93.1</v>
          </cell>
          <cell r="E16">
            <v>89</v>
          </cell>
          <cell r="F16">
            <v>88.5</v>
          </cell>
          <cell r="G16">
            <v>90.9</v>
          </cell>
          <cell r="H16">
            <v>93.4</v>
          </cell>
          <cell r="I16">
            <v>95</v>
          </cell>
          <cell r="J16">
            <v>101</v>
          </cell>
          <cell r="K16">
            <v>101.9</v>
          </cell>
          <cell r="L16">
            <v>102</v>
          </cell>
          <cell r="M16">
            <v>102.3</v>
          </cell>
          <cell r="N16">
            <v>102.8</v>
          </cell>
          <cell r="O16">
            <v>98.5</v>
          </cell>
          <cell r="P16">
            <v>98.6</v>
          </cell>
          <cell r="Q16">
            <v>93.7</v>
          </cell>
          <cell r="R16">
            <v>96.5</v>
          </cell>
          <cell r="S16">
            <v>101.1</v>
          </cell>
          <cell r="T16">
            <v>101.4</v>
          </cell>
          <cell r="U16">
            <v>103.2</v>
          </cell>
          <cell r="V16">
            <v>100.7</v>
          </cell>
          <cell r="W16">
            <v>102.8</v>
          </cell>
          <cell r="X16">
            <v>111</v>
          </cell>
          <cell r="Y16">
            <v>113.2</v>
          </cell>
          <cell r="Z16">
            <v>110.3</v>
          </cell>
          <cell r="AA16">
            <v>110.6</v>
          </cell>
          <cell r="AB16">
            <v>112</v>
          </cell>
          <cell r="AC16">
            <v>118</v>
          </cell>
          <cell r="AD16">
            <v>115.4</v>
          </cell>
          <cell r="AE16">
            <v>118</v>
          </cell>
          <cell r="AF16">
            <v>117.9</v>
          </cell>
          <cell r="AG16">
            <v>117.9</v>
          </cell>
          <cell r="AH16">
            <v>121.7</v>
          </cell>
          <cell r="AI16">
            <v>126.3</v>
          </cell>
          <cell r="AJ16">
            <v>126.2</v>
          </cell>
          <cell r="AK16">
            <v>127.4</v>
          </cell>
          <cell r="AL16">
            <v>131.19999999999999</v>
          </cell>
          <cell r="AM16">
            <v>131.4</v>
          </cell>
          <cell r="AN16">
            <v>130.19999999999999</v>
          </cell>
          <cell r="AO16">
            <v>128.6</v>
          </cell>
          <cell r="AP16">
            <v>136.19999999999999</v>
          </cell>
          <cell r="AQ16">
            <v>133.5</v>
          </cell>
          <cell r="AR16">
            <v>129.69999999999999</v>
          </cell>
          <cell r="AS16">
            <v>131.80000000000001</v>
          </cell>
          <cell r="AT16">
            <v>138.30000000000001</v>
          </cell>
          <cell r="AU16">
            <v>146.30000000000001</v>
          </cell>
          <cell r="AV16">
            <v>147.1</v>
          </cell>
          <cell r="AW16">
            <v>148.9</v>
          </cell>
          <cell r="AX16">
            <v>148.4</v>
          </cell>
          <cell r="AY16">
            <v>148.4</v>
          </cell>
          <cell r="AZ16">
            <v>148.69999999999999</v>
          </cell>
          <cell r="BA16">
            <v>153.80000000000001</v>
          </cell>
          <cell r="BB16">
            <v>156.4</v>
          </cell>
          <cell r="BC16">
            <v>164.9</v>
          </cell>
          <cell r="BD16">
            <v>170.1</v>
          </cell>
          <cell r="BE16">
            <v>181.1</v>
          </cell>
          <cell r="BF16">
            <v>206.8</v>
          </cell>
          <cell r="BG16">
            <v>220.3</v>
          </cell>
          <cell r="BH16">
            <v>221.3</v>
          </cell>
          <cell r="BI16">
            <v>224.7</v>
          </cell>
          <cell r="BJ16">
            <v>237.2</v>
          </cell>
          <cell r="BK16">
            <v>236.2</v>
          </cell>
          <cell r="BL16">
            <v>262.7</v>
          </cell>
          <cell r="BM16">
            <v>231</v>
          </cell>
          <cell r="BN16">
            <v>220.1</v>
          </cell>
          <cell r="BO16">
            <v>224.3</v>
          </cell>
          <cell r="BP16">
            <v>228.6</v>
          </cell>
          <cell r="BQ16">
            <v>225.6</v>
          </cell>
          <cell r="BR16">
            <v>222.8</v>
          </cell>
          <cell r="BS16">
            <v>199.4</v>
          </cell>
          <cell r="BT16">
            <v>203.2</v>
          </cell>
          <cell r="BU16">
            <v>196.9</v>
          </cell>
          <cell r="BV16">
            <v>185.6</v>
          </cell>
          <cell r="BW16">
            <v>181.7</v>
          </cell>
          <cell r="BX16">
            <v>190.4</v>
          </cell>
          <cell r="BY16">
            <v>202.8</v>
          </cell>
          <cell r="BZ16">
            <v>199.4</v>
          </cell>
          <cell r="CA16">
            <v>197.9</v>
          </cell>
          <cell r="CB16">
            <v>191.4</v>
          </cell>
          <cell r="CC16">
            <v>183.8</v>
          </cell>
          <cell r="CD16">
            <v>180.5</v>
          </cell>
          <cell r="CE16">
            <v>176.4</v>
          </cell>
          <cell r="CF16">
            <v>183</v>
          </cell>
          <cell r="CG16">
            <v>184.9</v>
          </cell>
          <cell r="CH16">
            <v>181.5</v>
          </cell>
          <cell r="CI16">
            <v>181.4</v>
          </cell>
          <cell r="CJ16">
            <v>182.8</v>
          </cell>
          <cell r="CK16">
            <v>178.3</v>
          </cell>
          <cell r="CL16">
            <v>176.5</v>
          </cell>
        </row>
        <row r="17">
          <cell r="A17" t="str">
            <v>Moong</v>
          </cell>
          <cell r="B17" t="str">
            <v>1101010203</v>
          </cell>
          <cell r="C17">
            <v>8.4290000000000004E-2</v>
          </cell>
          <cell r="D17">
            <v>100.5</v>
          </cell>
          <cell r="E17">
            <v>99.7</v>
          </cell>
          <cell r="F17">
            <v>102.5</v>
          </cell>
          <cell r="G17">
            <v>108.1</v>
          </cell>
          <cell r="H17">
            <v>109.7</v>
          </cell>
          <cell r="I17">
            <v>111.5</v>
          </cell>
          <cell r="J17">
            <v>115.6</v>
          </cell>
          <cell r="K17">
            <v>116.2</v>
          </cell>
          <cell r="L17">
            <v>116.3</v>
          </cell>
          <cell r="M17">
            <v>117.3</v>
          </cell>
          <cell r="N17">
            <v>124.5</v>
          </cell>
          <cell r="O17">
            <v>125.3</v>
          </cell>
          <cell r="P17">
            <v>131.4</v>
          </cell>
          <cell r="Q17">
            <v>139.9</v>
          </cell>
          <cell r="R17">
            <v>144.1</v>
          </cell>
          <cell r="S17">
            <v>154</v>
          </cell>
          <cell r="T17">
            <v>158.19999999999999</v>
          </cell>
          <cell r="U17">
            <v>159.80000000000001</v>
          </cell>
          <cell r="V17">
            <v>155.5</v>
          </cell>
          <cell r="W17">
            <v>152.80000000000001</v>
          </cell>
          <cell r="X17">
            <v>159.1</v>
          </cell>
          <cell r="Y17">
            <v>168.1</v>
          </cell>
          <cell r="Z17">
            <v>165.1</v>
          </cell>
          <cell r="AA17">
            <v>164.9</v>
          </cell>
          <cell r="AB17">
            <v>160.80000000000001</v>
          </cell>
          <cell r="AC17">
            <v>163.80000000000001</v>
          </cell>
          <cell r="AD17">
            <v>161.5</v>
          </cell>
          <cell r="AE17">
            <v>162.6</v>
          </cell>
          <cell r="AF17">
            <v>157.80000000000001</v>
          </cell>
          <cell r="AG17">
            <v>147.30000000000001</v>
          </cell>
          <cell r="AH17">
            <v>149.19999999999999</v>
          </cell>
          <cell r="AI17">
            <v>145.6</v>
          </cell>
          <cell r="AJ17">
            <v>142.30000000000001</v>
          </cell>
          <cell r="AK17">
            <v>138.1</v>
          </cell>
          <cell r="AL17">
            <v>133.9</v>
          </cell>
          <cell r="AM17">
            <v>130.30000000000001</v>
          </cell>
          <cell r="AN17">
            <v>125.4</v>
          </cell>
          <cell r="AO17">
            <v>129.6</v>
          </cell>
          <cell r="AP17">
            <v>132.1</v>
          </cell>
          <cell r="AQ17">
            <v>132.4</v>
          </cell>
          <cell r="AR17">
            <v>130.69999999999999</v>
          </cell>
          <cell r="AS17">
            <v>133.4</v>
          </cell>
          <cell r="AT17">
            <v>141.4</v>
          </cell>
          <cell r="AU17">
            <v>154.9</v>
          </cell>
          <cell r="AV17">
            <v>159.30000000000001</v>
          </cell>
          <cell r="AW17">
            <v>160.5</v>
          </cell>
          <cell r="AX17">
            <v>161.1</v>
          </cell>
          <cell r="AY17">
            <v>157.19999999999999</v>
          </cell>
          <cell r="AZ17">
            <v>157.69999999999999</v>
          </cell>
          <cell r="BA17">
            <v>158.69999999999999</v>
          </cell>
          <cell r="BB17">
            <v>157.69999999999999</v>
          </cell>
          <cell r="BC17">
            <v>161.5</v>
          </cell>
          <cell r="BD17">
            <v>167.6</v>
          </cell>
          <cell r="BE17">
            <v>177.2</v>
          </cell>
          <cell r="BF17">
            <v>189.8</v>
          </cell>
          <cell r="BG17">
            <v>198.1</v>
          </cell>
          <cell r="BH17">
            <v>222.7</v>
          </cell>
          <cell r="BI17">
            <v>237</v>
          </cell>
          <cell r="BJ17">
            <v>267.2</v>
          </cell>
          <cell r="BK17">
            <v>292.5</v>
          </cell>
          <cell r="BL17">
            <v>301.89999999999998</v>
          </cell>
          <cell r="BM17">
            <v>290.60000000000002</v>
          </cell>
          <cell r="BN17">
            <v>299.5</v>
          </cell>
          <cell r="BO17">
            <v>316</v>
          </cell>
          <cell r="BP17">
            <v>322.89999999999998</v>
          </cell>
          <cell r="BQ17">
            <v>327.2</v>
          </cell>
          <cell r="BR17">
            <v>309.5</v>
          </cell>
          <cell r="BS17">
            <v>305</v>
          </cell>
          <cell r="BT17">
            <v>270.7</v>
          </cell>
          <cell r="BU17">
            <v>257.39999999999998</v>
          </cell>
          <cell r="BV17">
            <v>243.5</v>
          </cell>
          <cell r="BW17">
            <v>248.7</v>
          </cell>
          <cell r="BX17">
            <v>258.60000000000002</v>
          </cell>
          <cell r="BY17">
            <v>255.4</v>
          </cell>
          <cell r="BZ17">
            <v>250.4</v>
          </cell>
          <cell r="CA17">
            <v>254.6</v>
          </cell>
          <cell r="CB17">
            <v>251.2</v>
          </cell>
          <cell r="CC17">
            <v>248.2</v>
          </cell>
          <cell r="CD17">
            <v>248.5</v>
          </cell>
          <cell r="CE17">
            <v>248.3</v>
          </cell>
          <cell r="CF17">
            <v>249.1</v>
          </cell>
          <cell r="CG17">
            <v>251.8</v>
          </cell>
          <cell r="CH17">
            <v>239.3</v>
          </cell>
          <cell r="CI17">
            <v>240.5</v>
          </cell>
          <cell r="CJ17">
            <v>230.3</v>
          </cell>
          <cell r="CK17">
            <v>234.2</v>
          </cell>
          <cell r="CL17">
            <v>237.1</v>
          </cell>
        </row>
        <row r="18">
          <cell r="A18" t="str">
            <v>Masur</v>
          </cell>
          <cell r="B18" t="str">
            <v>1101010204</v>
          </cell>
          <cell r="C18">
            <v>5.7639999999999997E-2</v>
          </cell>
          <cell r="D18">
            <v>101.1</v>
          </cell>
          <cell r="E18">
            <v>98.5</v>
          </cell>
          <cell r="F18">
            <v>95.5</v>
          </cell>
          <cell r="G18">
            <v>95.7</v>
          </cell>
          <cell r="H18">
            <v>92.8</v>
          </cell>
          <cell r="I18">
            <v>96.3</v>
          </cell>
          <cell r="J18">
            <v>100.1</v>
          </cell>
          <cell r="K18">
            <v>101.3</v>
          </cell>
          <cell r="L18">
            <v>102</v>
          </cell>
          <cell r="M18">
            <v>102.3</v>
          </cell>
          <cell r="N18">
            <v>104</v>
          </cell>
          <cell r="O18">
            <v>101.3</v>
          </cell>
          <cell r="P18">
            <v>112.7</v>
          </cell>
          <cell r="Q18">
            <v>111.5</v>
          </cell>
          <cell r="R18">
            <v>110.1</v>
          </cell>
          <cell r="S18">
            <v>115.9</v>
          </cell>
          <cell r="T18">
            <v>117.1</v>
          </cell>
          <cell r="U18">
            <v>116.2</v>
          </cell>
          <cell r="V18">
            <v>113.3</v>
          </cell>
          <cell r="W18">
            <v>112.8</v>
          </cell>
          <cell r="X18">
            <v>113.4</v>
          </cell>
          <cell r="Y18">
            <v>113.7</v>
          </cell>
          <cell r="Z18">
            <v>111.8</v>
          </cell>
          <cell r="AA18">
            <v>111.6</v>
          </cell>
          <cell r="AB18">
            <v>115.5</v>
          </cell>
          <cell r="AC18">
            <v>116.4</v>
          </cell>
          <cell r="AD18">
            <v>121.9</v>
          </cell>
          <cell r="AE18">
            <v>132.9</v>
          </cell>
          <cell r="AF18">
            <v>137.5</v>
          </cell>
          <cell r="AG18">
            <v>141.69999999999999</v>
          </cell>
          <cell r="AH18">
            <v>148.30000000000001</v>
          </cell>
          <cell r="AI18">
            <v>149.9</v>
          </cell>
          <cell r="AJ18">
            <v>149.1</v>
          </cell>
          <cell r="AK18">
            <v>149.80000000000001</v>
          </cell>
          <cell r="AL18">
            <v>148.69999999999999</v>
          </cell>
          <cell r="AM18">
            <v>149.9</v>
          </cell>
          <cell r="AN18">
            <v>142.19999999999999</v>
          </cell>
          <cell r="AO18">
            <v>142.1</v>
          </cell>
          <cell r="AP18">
            <v>156.1</v>
          </cell>
          <cell r="AQ18">
            <v>164.8</v>
          </cell>
          <cell r="AR18">
            <v>165.7</v>
          </cell>
          <cell r="AS18">
            <v>174.3</v>
          </cell>
          <cell r="AT18">
            <v>183.6</v>
          </cell>
          <cell r="AU18">
            <v>192.7</v>
          </cell>
          <cell r="AV18">
            <v>193</v>
          </cell>
          <cell r="AW18">
            <v>203.1</v>
          </cell>
          <cell r="AX18">
            <v>208.2</v>
          </cell>
          <cell r="AY18">
            <v>217.3</v>
          </cell>
          <cell r="AZ18">
            <v>219.9</v>
          </cell>
          <cell r="BA18">
            <v>223.4</v>
          </cell>
          <cell r="BB18">
            <v>207.9</v>
          </cell>
          <cell r="BC18">
            <v>207.6</v>
          </cell>
          <cell r="BD18">
            <v>211.5</v>
          </cell>
          <cell r="BE18">
            <v>214.1</v>
          </cell>
          <cell r="BF18">
            <v>221.3</v>
          </cell>
          <cell r="BG18">
            <v>230.9</v>
          </cell>
          <cell r="BH18">
            <v>229.5</v>
          </cell>
          <cell r="BI18">
            <v>226.3</v>
          </cell>
          <cell r="BJ18">
            <v>236.6</v>
          </cell>
          <cell r="BK18">
            <v>250.7</v>
          </cell>
          <cell r="BL18">
            <v>252</v>
          </cell>
          <cell r="BM18">
            <v>239</v>
          </cell>
          <cell r="BN18">
            <v>218.4</v>
          </cell>
          <cell r="BO18">
            <v>219.9</v>
          </cell>
          <cell r="BP18">
            <v>219.3</v>
          </cell>
          <cell r="BQ18">
            <v>213.1</v>
          </cell>
          <cell r="BR18">
            <v>208.4</v>
          </cell>
          <cell r="BS18">
            <v>195</v>
          </cell>
          <cell r="BT18">
            <v>190.8</v>
          </cell>
          <cell r="BU18">
            <v>191.4</v>
          </cell>
          <cell r="BV18">
            <v>184.5</v>
          </cell>
          <cell r="BW18">
            <v>177.3</v>
          </cell>
          <cell r="BX18">
            <v>178.2</v>
          </cell>
          <cell r="BY18">
            <v>179.2</v>
          </cell>
          <cell r="BZ18">
            <v>176.3</v>
          </cell>
          <cell r="CA18">
            <v>170.8</v>
          </cell>
          <cell r="CB18">
            <v>162.9</v>
          </cell>
          <cell r="CC18">
            <v>157.69999999999999</v>
          </cell>
          <cell r="CD18">
            <v>156.19999999999999</v>
          </cell>
          <cell r="CE18">
            <v>157</v>
          </cell>
          <cell r="CF18">
            <v>160.9</v>
          </cell>
          <cell r="CG18">
            <v>164.1</v>
          </cell>
          <cell r="CH18">
            <v>161.30000000000001</v>
          </cell>
          <cell r="CI18">
            <v>164</v>
          </cell>
          <cell r="CJ18">
            <v>168.1</v>
          </cell>
          <cell r="CK18">
            <v>165.4</v>
          </cell>
          <cell r="CL18">
            <v>164.9</v>
          </cell>
        </row>
        <row r="19">
          <cell r="A19" t="str">
            <v>Urad</v>
          </cell>
          <cell r="B19" t="str">
            <v>1101010205</v>
          </cell>
          <cell r="C19">
            <v>0.10238999999999999</v>
          </cell>
          <cell r="D19">
            <v>102.3</v>
          </cell>
          <cell r="E19">
            <v>103</v>
          </cell>
          <cell r="F19">
            <v>102</v>
          </cell>
          <cell r="G19">
            <v>105.1</v>
          </cell>
          <cell r="H19">
            <v>110.4</v>
          </cell>
          <cell r="I19">
            <v>114.3</v>
          </cell>
          <cell r="J19">
            <v>117.1</v>
          </cell>
          <cell r="K19">
            <v>119.6</v>
          </cell>
          <cell r="L19">
            <v>122.3</v>
          </cell>
          <cell r="M19">
            <v>129.1</v>
          </cell>
          <cell r="N19">
            <v>149.69999999999999</v>
          </cell>
          <cell r="O19">
            <v>154.5</v>
          </cell>
          <cell r="P19">
            <v>148</v>
          </cell>
          <cell r="Q19">
            <v>150.6</v>
          </cell>
          <cell r="R19">
            <v>152.30000000000001</v>
          </cell>
          <cell r="S19">
            <v>171.8</v>
          </cell>
          <cell r="T19">
            <v>179.2</v>
          </cell>
          <cell r="U19">
            <v>186.1</v>
          </cell>
          <cell r="V19">
            <v>184.9</v>
          </cell>
          <cell r="W19">
            <v>187.9</v>
          </cell>
          <cell r="X19">
            <v>200</v>
          </cell>
          <cell r="Y19">
            <v>217.3</v>
          </cell>
          <cell r="Z19">
            <v>209.3</v>
          </cell>
          <cell r="AA19">
            <v>201.7</v>
          </cell>
          <cell r="AB19">
            <v>187.5</v>
          </cell>
          <cell r="AC19">
            <v>190.5</v>
          </cell>
          <cell r="AD19">
            <v>179.8</v>
          </cell>
          <cell r="AE19">
            <v>179.2</v>
          </cell>
          <cell r="AF19">
            <v>173.8</v>
          </cell>
          <cell r="AG19">
            <v>170.6</v>
          </cell>
          <cell r="AH19">
            <v>171.8</v>
          </cell>
          <cell r="AI19">
            <v>170.5</v>
          </cell>
          <cell r="AJ19">
            <v>166</v>
          </cell>
          <cell r="AK19">
            <v>165.1</v>
          </cell>
          <cell r="AL19">
            <v>151.4</v>
          </cell>
          <cell r="AM19">
            <v>146.4</v>
          </cell>
          <cell r="AN19">
            <v>137.9</v>
          </cell>
          <cell r="AO19">
            <v>137.6</v>
          </cell>
          <cell r="AP19">
            <v>146.9</v>
          </cell>
          <cell r="AQ19">
            <v>148.5</v>
          </cell>
          <cell r="AR19">
            <v>145.4</v>
          </cell>
          <cell r="AS19">
            <v>147.30000000000001</v>
          </cell>
          <cell r="AT19">
            <v>154.30000000000001</v>
          </cell>
          <cell r="AU19">
            <v>161.30000000000001</v>
          </cell>
          <cell r="AV19">
            <v>163.4</v>
          </cell>
          <cell r="AW19">
            <v>164</v>
          </cell>
          <cell r="AX19">
            <v>163.69999999999999</v>
          </cell>
          <cell r="AY19">
            <v>164.7</v>
          </cell>
          <cell r="AZ19">
            <v>165.8</v>
          </cell>
          <cell r="BA19">
            <v>168.6</v>
          </cell>
          <cell r="BB19">
            <v>170.4</v>
          </cell>
          <cell r="BC19">
            <v>178.7</v>
          </cell>
          <cell r="BD19">
            <v>180</v>
          </cell>
          <cell r="BE19">
            <v>183.2</v>
          </cell>
          <cell r="BF19">
            <v>196.4</v>
          </cell>
          <cell r="BG19">
            <v>211.9</v>
          </cell>
          <cell r="BH19">
            <v>215.4</v>
          </cell>
          <cell r="BI19">
            <v>233.7</v>
          </cell>
          <cell r="BJ19">
            <v>263.5</v>
          </cell>
          <cell r="BK19">
            <v>273.89999999999998</v>
          </cell>
          <cell r="BL19">
            <v>283.10000000000002</v>
          </cell>
          <cell r="BM19">
            <v>266.10000000000002</v>
          </cell>
          <cell r="BN19">
            <v>255.3</v>
          </cell>
          <cell r="BO19">
            <v>261.60000000000002</v>
          </cell>
          <cell r="BP19">
            <v>275.7</v>
          </cell>
          <cell r="BQ19">
            <v>287.2</v>
          </cell>
          <cell r="BR19">
            <v>294.2</v>
          </cell>
          <cell r="BS19">
            <v>294.89999999999998</v>
          </cell>
          <cell r="BT19">
            <v>292.60000000000002</v>
          </cell>
          <cell r="BU19">
            <v>285.5</v>
          </cell>
          <cell r="BV19">
            <v>260.2</v>
          </cell>
          <cell r="BW19">
            <v>255.5</v>
          </cell>
          <cell r="BX19">
            <v>252.1</v>
          </cell>
          <cell r="BY19">
            <v>250.1</v>
          </cell>
          <cell r="BZ19">
            <v>251.4</v>
          </cell>
          <cell r="CA19">
            <v>256.8</v>
          </cell>
          <cell r="CB19">
            <v>257.89999999999998</v>
          </cell>
          <cell r="CC19">
            <v>258.3</v>
          </cell>
          <cell r="CD19">
            <v>244.5</v>
          </cell>
          <cell r="CE19">
            <v>237</v>
          </cell>
          <cell r="CF19">
            <v>240.1</v>
          </cell>
          <cell r="CG19">
            <v>245.7</v>
          </cell>
          <cell r="CH19">
            <v>242</v>
          </cell>
          <cell r="CI19">
            <v>228.4</v>
          </cell>
          <cell r="CJ19">
            <v>227.4</v>
          </cell>
          <cell r="CK19">
            <v>222.8</v>
          </cell>
          <cell r="CL19">
            <v>219.1</v>
          </cell>
        </row>
        <row r="20">
          <cell r="A20" t="str">
            <v>b.  FRUITS &amp; VEGETABLES</v>
          </cell>
          <cell r="B20" t="str">
            <v>1101020000</v>
          </cell>
          <cell r="C20">
            <v>3.8426999999999998</v>
          </cell>
          <cell r="D20">
            <v>90.5</v>
          </cell>
          <cell r="E20">
            <v>91.6</v>
          </cell>
          <cell r="F20">
            <v>92.7</v>
          </cell>
          <cell r="G20">
            <v>101.7</v>
          </cell>
          <cell r="H20">
            <v>99.9</v>
          </cell>
          <cell r="I20">
            <v>103.1</v>
          </cell>
          <cell r="J20">
            <v>113.8</v>
          </cell>
          <cell r="K20">
            <v>113</v>
          </cell>
          <cell r="L20">
            <v>116.2</v>
          </cell>
          <cell r="M20">
            <v>122.2</v>
          </cell>
          <cell r="N20">
            <v>123.3</v>
          </cell>
          <cell r="O20">
            <v>105.3</v>
          </cell>
          <cell r="P20">
            <v>102.3</v>
          </cell>
          <cell r="Q20">
            <v>98.9</v>
          </cell>
          <cell r="R20">
            <v>96.3</v>
          </cell>
          <cell r="S20">
            <v>98.5</v>
          </cell>
          <cell r="T20">
            <v>99.5</v>
          </cell>
          <cell r="U20">
            <v>106.4</v>
          </cell>
          <cell r="V20">
            <v>107.8</v>
          </cell>
          <cell r="W20">
            <v>115.2</v>
          </cell>
          <cell r="X20">
            <v>120.5</v>
          </cell>
          <cell r="Y20">
            <v>123.4</v>
          </cell>
          <cell r="Z20">
            <v>119.7</v>
          </cell>
          <cell r="AA20">
            <v>112.1</v>
          </cell>
          <cell r="AB20">
            <v>111.9</v>
          </cell>
          <cell r="AC20">
            <v>110.9</v>
          </cell>
          <cell r="AD20">
            <v>115.4</v>
          </cell>
          <cell r="AE20">
            <v>121.5</v>
          </cell>
          <cell r="AF20">
            <v>123.3</v>
          </cell>
          <cell r="AG20">
            <v>123.6</v>
          </cell>
          <cell r="AH20">
            <v>132.30000000000001</v>
          </cell>
          <cell r="AI20">
            <v>137.6</v>
          </cell>
          <cell r="AJ20">
            <v>136.5</v>
          </cell>
          <cell r="AK20">
            <v>133.19999999999999</v>
          </cell>
          <cell r="AL20">
            <v>127.4</v>
          </cell>
          <cell r="AM20">
            <v>115.8</v>
          </cell>
          <cell r="AN20">
            <v>109</v>
          </cell>
          <cell r="AO20">
            <v>113.8</v>
          </cell>
          <cell r="AP20">
            <v>121.6</v>
          </cell>
          <cell r="AQ20">
            <v>128.1</v>
          </cell>
          <cell r="AR20">
            <v>129.30000000000001</v>
          </cell>
          <cell r="AS20">
            <v>128.5</v>
          </cell>
          <cell r="AT20">
            <v>135.69999999999999</v>
          </cell>
          <cell r="AU20">
            <v>135.6</v>
          </cell>
          <cell r="AV20">
            <v>140.19999999999999</v>
          </cell>
          <cell r="AW20">
            <v>151.80000000000001</v>
          </cell>
          <cell r="AX20">
            <v>153.69999999999999</v>
          </cell>
          <cell r="AY20">
            <v>135.9</v>
          </cell>
          <cell r="AZ20">
            <v>136.80000000000001</v>
          </cell>
          <cell r="BA20">
            <v>122.7</v>
          </cell>
          <cell r="BB20">
            <v>120</v>
          </cell>
          <cell r="BC20">
            <v>134.1</v>
          </cell>
          <cell r="BD20">
            <v>136.1</v>
          </cell>
          <cell r="BE20">
            <v>141.6</v>
          </cell>
          <cell r="BF20">
            <v>151.30000000000001</v>
          </cell>
          <cell r="BG20">
            <v>156.6</v>
          </cell>
          <cell r="BH20">
            <v>150.9</v>
          </cell>
          <cell r="BI20">
            <v>155.80000000000001</v>
          </cell>
          <cell r="BJ20">
            <v>161.5</v>
          </cell>
          <cell r="BK20">
            <v>155.9</v>
          </cell>
          <cell r="BL20">
            <v>147.6</v>
          </cell>
          <cell r="BM20">
            <v>142.19999999999999</v>
          </cell>
          <cell r="BN20">
            <v>139.5</v>
          </cell>
          <cell r="BO20">
            <v>153.30000000000001</v>
          </cell>
          <cell r="BP20">
            <v>157.6</v>
          </cell>
          <cell r="BQ20">
            <v>168.3</v>
          </cell>
          <cell r="BR20">
            <v>171.3</v>
          </cell>
          <cell r="BS20">
            <v>161.80000000000001</v>
          </cell>
          <cell r="BT20">
            <v>169.3</v>
          </cell>
          <cell r="BU20">
            <v>175.1</v>
          </cell>
          <cell r="BV20">
            <v>174.2</v>
          </cell>
          <cell r="BW20">
            <v>196.1</v>
          </cell>
          <cell r="BX20">
            <v>206.6</v>
          </cell>
          <cell r="BY20">
            <v>165.1</v>
          </cell>
          <cell r="BZ20">
            <v>165.9</v>
          </cell>
          <cell r="CA20">
            <v>193.9</v>
          </cell>
          <cell r="CB20">
            <v>181.6</v>
          </cell>
          <cell r="CC20">
            <v>180.9</v>
          </cell>
          <cell r="CD20">
            <v>191.2</v>
          </cell>
          <cell r="CE20">
            <v>191.4</v>
          </cell>
          <cell r="CF20">
            <v>194.8</v>
          </cell>
          <cell r="CG20">
            <v>198.7</v>
          </cell>
          <cell r="CH20">
            <v>189.8</v>
          </cell>
          <cell r="CI20">
            <v>166.2</v>
          </cell>
          <cell r="CJ20">
            <v>160.80000000000001</v>
          </cell>
          <cell r="CK20">
            <v>166</v>
          </cell>
          <cell r="CL20">
            <v>182.5</v>
          </cell>
        </row>
        <row r="21">
          <cell r="A21" t="str">
            <v>b1. VEGETABLES</v>
          </cell>
          <cell r="B21" t="str">
            <v>1101020100</v>
          </cell>
          <cell r="C21">
            <v>1.73553</v>
          </cell>
          <cell r="D21">
            <v>83.5</v>
          </cell>
          <cell r="E21">
            <v>82.6</v>
          </cell>
          <cell r="F21">
            <v>83.1</v>
          </cell>
          <cell r="G21">
            <v>93.9</v>
          </cell>
          <cell r="H21">
            <v>99.6</v>
          </cell>
          <cell r="I21">
            <v>108.5</v>
          </cell>
          <cell r="J21">
            <v>127.1</v>
          </cell>
          <cell r="K21">
            <v>123</v>
          </cell>
          <cell r="L21">
            <v>128.1</v>
          </cell>
          <cell r="M21">
            <v>141.9</v>
          </cell>
          <cell r="N21">
            <v>147.80000000000001</v>
          </cell>
          <cell r="O21">
            <v>111.7</v>
          </cell>
          <cell r="P21">
            <v>104.4</v>
          </cell>
          <cell r="Q21">
            <v>92.2</v>
          </cell>
          <cell r="R21">
            <v>86.3</v>
          </cell>
          <cell r="S21">
            <v>86.5</v>
          </cell>
          <cell r="T21">
            <v>92.3</v>
          </cell>
          <cell r="U21">
            <v>109</v>
          </cell>
          <cell r="V21">
            <v>111.6</v>
          </cell>
          <cell r="W21">
            <v>124.8</v>
          </cell>
          <cell r="X21">
            <v>129</v>
          </cell>
          <cell r="Y21">
            <v>135.80000000000001</v>
          </cell>
          <cell r="Z21">
            <v>130</v>
          </cell>
          <cell r="AA21">
            <v>117.3</v>
          </cell>
          <cell r="AB21">
            <v>112.3</v>
          </cell>
          <cell r="AC21">
            <v>108.3</v>
          </cell>
          <cell r="AD21">
            <v>114.5</v>
          </cell>
          <cell r="AE21">
            <v>124.4</v>
          </cell>
          <cell r="AF21">
            <v>130.80000000000001</v>
          </cell>
          <cell r="AG21">
            <v>140.30000000000001</v>
          </cell>
          <cell r="AH21">
            <v>162.4</v>
          </cell>
          <cell r="AI21">
            <v>169.3</v>
          </cell>
          <cell r="AJ21">
            <v>159</v>
          </cell>
          <cell r="AK21">
            <v>153.30000000000001</v>
          </cell>
          <cell r="AL21">
            <v>144.5</v>
          </cell>
          <cell r="AM21">
            <v>122.6</v>
          </cell>
          <cell r="AN21">
            <v>108.9</v>
          </cell>
          <cell r="AO21">
            <v>109.4</v>
          </cell>
          <cell r="AP21">
            <v>119.9</v>
          </cell>
          <cell r="AQ21">
            <v>114.4</v>
          </cell>
          <cell r="AR21">
            <v>118.6</v>
          </cell>
          <cell r="AS21">
            <v>129.9</v>
          </cell>
          <cell r="AT21">
            <v>139.80000000000001</v>
          </cell>
          <cell r="AU21">
            <v>145.1</v>
          </cell>
          <cell r="AV21">
            <v>152.5</v>
          </cell>
          <cell r="AW21">
            <v>173.6</v>
          </cell>
          <cell r="AX21">
            <v>188.3</v>
          </cell>
          <cell r="AY21">
            <v>153.80000000000001</v>
          </cell>
          <cell r="AZ21">
            <v>149.5</v>
          </cell>
          <cell r="BA21">
            <v>121</v>
          </cell>
          <cell r="BB21">
            <v>116.2</v>
          </cell>
          <cell r="BC21">
            <v>133.19999999999999</v>
          </cell>
          <cell r="BD21">
            <v>140.4</v>
          </cell>
          <cell r="BE21">
            <v>156</v>
          </cell>
          <cell r="BF21">
            <v>178.5</v>
          </cell>
          <cell r="BG21">
            <v>184.5</v>
          </cell>
          <cell r="BH21">
            <v>170.7</v>
          </cell>
          <cell r="BI21">
            <v>179.3</v>
          </cell>
          <cell r="BJ21">
            <v>191.8</v>
          </cell>
          <cell r="BK21">
            <v>180</v>
          </cell>
          <cell r="BL21">
            <v>156.80000000000001</v>
          </cell>
          <cell r="BM21">
            <v>138.4</v>
          </cell>
          <cell r="BN21">
            <v>132</v>
          </cell>
          <cell r="BO21">
            <v>143.9</v>
          </cell>
          <cell r="BP21">
            <v>150.9</v>
          </cell>
          <cell r="BQ21">
            <v>175.1</v>
          </cell>
          <cell r="BR21">
            <v>172</v>
          </cell>
          <cell r="BS21">
            <v>176.2</v>
          </cell>
          <cell r="BT21">
            <v>189.5</v>
          </cell>
          <cell r="BU21">
            <v>193.9</v>
          </cell>
          <cell r="BV21">
            <v>189.2</v>
          </cell>
          <cell r="BW21">
            <v>240.5</v>
          </cell>
          <cell r="BX21">
            <v>261.10000000000002</v>
          </cell>
          <cell r="BY21">
            <v>158.30000000000001</v>
          </cell>
          <cell r="BZ21">
            <v>143.30000000000001</v>
          </cell>
          <cell r="CA21">
            <v>146.80000000000001</v>
          </cell>
          <cell r="CB21">
            <v>149.9</v>
          </cell>
          <cell r="CC21">
            <v>163.80000000000001</v>
          </cell>
          <cell r="CD21">
            <v>185.4</v>
          </cell>
          <cell r="CE21">
            <v>199.4</v>
          </cell>
          <cell r="CF21">
            <v>216.8</v>
          </cell>
          <cell r="CG21">
            <v>224.3</v>
          </cell>
          <cell r="CH21">
            <v>209.4</v>
          </cell>
          <cell r="CI21">
            <v>157.4</v>
          </cell>
          <cell r="CJ21">
            <v>146.9</v>
          </cell>
          <cell r="CK21">
            <v>161</v>
          </cell>
          <cell r="CL21">
            <v>190</v>
          </cell>
        </row>
        <row r="22">
          <cell r="A22" t="str">
            <v>Potato</v>
          </cell>
          <cell r="B22" t="str">
            <v>1101020101</v>
          </cell>
          <cell r="C22">
            <v>0.20150000000000001</v>
          </cell>
          <cell r="D22">
            <v>73.5</v>
          </cell>
          <cell r="E22">
            <v>72</v>
          </cell>
          <cell r="F22">
            <v>77.7</v>
          </cell>
          <cell r="G22">
            <v>99.9</v>
          </cell>
          <cell r="H22">
            <v>109.8</v>
          </cell>
          <cell r="I22">
            <v>116.5</v>
          </cell>
          <cell r="J22">
            <v>121.1</v>
          </cell>
          <cell r="K22">
            <v>116.4</v>
          </cell>
          <cell r="L22">
            <v>109.2</v>
          </cell>
          <cell r="M22">
            <v>118.2</v>
          </cell>
          <cell r="N22">
            <v>149.9</v>
          </cell>
          <cell r="O22">
            <v>137.30000000000001</v>
          </cell>
          <cell r="P22">
            <v>126.9</v>
          </cell>
          <cell r="Q22">
            <v>103.9</v>
          </cell>
          <cell r="R22">
            <v>113</v>
          </cell>
          <cell r="S22">
            <v>116.6</v>
          </cell>
          <cell r="T22">
            <v>128.6</v>
          </cell>
          <cell r="U22">
            <v>146.5</v>
          </cell>
          <cell r="V22">
            <v>148.80000000000001</v>
          </cell>
          <cell r="W22">
            <v>146.6</v>
          </cell>
          <cell r="X22">
            <v>157.80000000000001</v>
          </cell>
          <cell r="Y22">
            <v>180.4</v>
          </cell>
          <cell r="Z22">
            <v>180</v>
          </cell>
          <cell r="AA22">
            <v>113.8</v>
          </cell>
          <cell r="AB22">
            <v>85.1</v>
          </cell>
          <cell r="AC22">
            <v>84.8</v>
          </cell>
          <cell r="AD22">
            <v>102.1</v>
          </cell>
          <cell r="AE22">
            <v>115.3</v>
          </cell>
          <cell r="AF22">
            <v>133.69999999999999</v>
          </cell>
          <cell r="AG22">
            <v>150.4</v>
          </cell>
          <cell r="AH22">
            <v>164.1</v>
          </cell>
          <cell r="AI22">
            <v>169.4</v>
          </cell>
          <cell r="AJ22">
            <v>169.9</v>
          </cell>
          <cell r="AK22">
            <v>176.5</v>
          </cell>
          <cell r="AL22">
            <v>174.2</v>
          </cell>
          <cell r="AM22">
            <v>153.30000000000001</v>
          </cell>
          <cell r="AN22">
            <v>131.5</v>
          </cell>
          <cell r="AO22">
            <v>114.1</v>
          </cell>
          <cell r="AP22">
            <v>109.8</v>
          </cell>
          <cell r="AQ22">
            <v>102.7</v>
          </cell>
          <cell r="AR22">
            <v>104</v>
          </cell>
          <cell r="AS22">
            <v>106.9</v>
          </cell>
          <cell r="AT22">
            <v>117.3</v>
          </cell>
          <cell r="AU22">
            <v>118.9</v>
          </cell>
          <cell r="AV22">
            <v>127</v>
          </cell>
          <cell r="AW22">
            <v>128.19999999999999</v>
          </cell>
          <cell r="AX22">
            <v>128.5</v>
          </cell>
          <cell r="AY22">
            <v>105.6</v>
          </cell>
          <cell r="AZ22">
            <v>92.7</v>
          </cell>
          <cell r="BA22">
            <v>88.5</v>
          </cell>
          <cell r="BB22">
            <v>103.2</v>
          </cell>
          <cell r="BC22">
            <v>143.5</v>
          </cell>
          <cell r="BD22">
            <v>172.2</v>
          </cell>
          <cell r="BE22">
            <v>199.8</v>
          </cell>
          <cell r="BF22">
            <v>232.7</v>
          </cell>
          <cell r="BG22">
            <v>244.5</v>
          </cell>
          <cell r="BH22">
            <v>268.7</v>
          </cell>
          <cell r="BI22">
            <v>303.60000000000002</v>
          </cell>
          <cell r="BJ22">
            <v>293.60000000000002</v>
          </cell>
          <cell r="BK22">
            <v>240.1</v>
          </cell>
          <cell r="BL22">
            <v>149.30000000000001</v>
          </cell>
          <cell r="BM22">
            <v>121.5</v>
          </cell>
          <cell r="BN22">
            <v>105.4</v>
          </cell>
          <cell r="BO22">
            <v>110.3</v>
          </cell>
          <cell r="BP22">
            <v>118.1</v>
          </cell>
          <cell r="BQ22">
            <v>125.3</v>
          </cell>
          <cell r="BR22">
            <v>133.69999999999999</v>
          </cell>
          <cell r="BS22">
            <v>133.30000000000001</v>
          </cell>
          <cell r="BT22">
            <v>139.30000000000001</v>
          </cell>
          <cell r="BU22">
            <v>153.30000000000001</v>
          </cell>
          <cell r="BV22">
            <v>154.69999999999999</v>
          </cell>
          <cell r="BW22">
            <v>171.5</v>
          </cell>
          <cell r="BX22">
            <v>128.69999999999999</v>
          </cell>
          <cell r="BY22">
            <v>108.3</v>
          </cell>
          <cell r="BZ22">
            <v>106.9</v>
          </cell>
          <cell r="CA22">
            <v>109.1</v>
          </cell>
          <cell r="CB22">
            <v>118.2</v>
          </cell>
          <cell r="CC22">
            <v>125.9</v>
          </cell>
          <cell r="CD22">
            <v>143.1</v>
          </cell>
          <cell r="CE22">
            <v>154.80000000000001</v>
          </cell>
          <cell r="CF22">
            <v>159.19999999999999</v>
          </cell>
          <cell r="CG22">
            <v>154.9</v>
          </cell>
          <cell r="CH22">
            <v>140.30000000000001</v>
          </cell>
          <cell r="CI22">
            <v>110.8</v>
          </cell>
          <cell r="CJ22">
            <v>98.9</v>
          </cell>
          <cell r="CK22">
            <v>105.9</v>
          </cell>
          <cell r="CL22">
            <v>126.6</v>
          </cell>
        </row>
        <row r="23">
          <cell r="A23" t="str">
            <v>Sweet Potato</v>
          </cell>
          <cell r="B23" t="str">
            <v>1101020102</v>
          </cell>
          <cell r="C23">
            <v>1.7500000000000002E-2</v>
          </cell>
          <cell r="D23">
            <v>97.3</v>
          </cell>
          <cell r="E23">
            <v>90.3</v>
          </cell>
          <cell r="F23">
            <v>97.3</v>
          </cell>
          <cell r="G23">
            <v>94.4</v>
          </cell>
          <cell r="H23">
            <v>76.8</v>
          </cell>
          <cell r="I23">
            <v>77.7</v>
          </cell>
          <cell r="J23">
            <v>82.4</v>
          </cell>
          <cell r="K23">
            <v>95.8</v>
          </cell>
          <cell r="L23">
            <v>116</v>
          </cell>
          <cell r="M23">
            <v>168.6</v>
          </cell>
          <cell r="N23">
            <v>162.6</v>
          </cell>
          <cell r="O23">
            <v>127.2</v>
          </cell>
          <cell r="P23">
            <v>124.4</v>
          </cell>
          <cell r="Q23">
            <v>123.2</v>
          </cell>
          <cell r="R23">
            <v>126.8</v>
          </cell>
          <cell r="S23">
            <v>128.19999999999999</v>
          </cell>
          <cell r="T23">
            <v>120.8</v>
          </cell>
          <cell r="U23">
            <v>127.7</v>
          </cell>
          <cell r="V23">
            <v>114.4</v>
          </cell>
          <cell r="W23">
            <v>135.5</v>
          </cell>
          <cell r="X23">
            <v>156.6</v>
          </cell>
          <cell r="Y23">
            <v>168.6</v>
          </cell>
          <cell r="Z23">
            <v>186.7</v>
          </cell>
          <cell r="AA23">
            <v>173.4</v>
          </cell>
          <cell r="AB23">
            <v>155.4</v>
          </cell>
          <cell r="AC23">
            <v>146</v>
          </cell>
          <cell r="AD23">
            <v>144.5</v>
          </cell>
          <cell r="AE23">
            <v>135.80000000000001</v>
          </cell>
          <cell r="AF23">
            <v>138.19999999999999</v>
          </cell>
          <cell r="AG23">
            <v>134.9</v>
          </cell>
          <cell r="AH23">
            <v>140.80000000000001</v>
          </cell>
          <cell r="AI23">
            <v>151.19999999999999</v>
          </cell>
          <cell r="AJ23">
            <v>150.19999999999999</v>
          </cell>
          <cell r="AK23">
            <v>172.5</v>
          </cell>
          <cell r="AL23">
            <v>166.5</v>
          </cell>
          <cell r="AM23">
            <v>177.3</v>
          </cell>
          <cell r="AN23">
            <v>127.1</v>
          </cell>
          <cell r="AO23">
            <v>124.4</v>
          </cell>
          <cell r="AP23">
            <v>130.80000000000001</v>
          </cell>
          <cell r="AQ23">
            <v>124.7</v>
          </cell>
          <cell r="AR23">
            <v>118</v>
          </cell>
          <cell r="AS23">
            <v>116.5</v>
          </cell>
          <cell r="AT23">
            <v>120.7</v>
          </cell>
          <cell r="AU23">
            <v>146.5</v>
          </cell>
          <cell r="AV23">
            <v>172.6</v>
          </cell>
          <cell r="AW23">
            <v>175.6</v>
          </cell>
          <cell r="AX23">
            <v>171.1</v>
          </cell>
          <cell r="AY23">
            <v>170.2</v>
          </cell>
          <cell r="AZ23">
            <v>156.6</v>
          </cell>
          <cell r="BA23">
            <v>156.6</v>
          </cell>
          <cell r="BB23">
            <v>156.6</v>
          </cell>
          <cell r="BC23">
            <v>156.6</v>
          </cell>
          <cell r="BD23">
            <v>156.6</v>
          </cell>
          <cell r="BE23">
            <v>156.6</v>
          </cell>
          <cell r="BF23">
            <v>156.6</v>
          </cell>
          <cell r="BG23">
            <v>156.6</v>
          </cell>
          <cell r="BH23">
            <v>156.6</v>
          </cell>
          <cell r="BI23">
            <v>156.6</v>
          </cell>
          <cell r="BJ23">
            <v>156.6</v>
          </cell>
          <cell r="BK23">
            <v>240.9</v>
          </cell>
          <cell r="BL23">
            <v>240.9</v>
          </cell>
          <cell r="BM23">
            <v>240.9</v>
          </cell>
          <cell r="BN23">
            <v>240.9</v>
          </cell>
          <cell r="BO23">
            <v>240.9</v>
          </cell>
          <cell r="BP23">
            <v>240.9</v>
          </cell>
          <cell r="BQ23">
            <v>240.9</v>
          </cell>
          <cell r="BR23">
            <v>168.7</v>
          </cell>
          <cell r="BS23">
            <v>150.6</v>
          </cell>
          <cell r="BT23">
            <v>150.6</v>
          </cell>
          <cell r="BU23">
            <v>150.6</v>
          </cell>
          <cell r="BV23">
            <v>150.6</v>
          </cell>
          <cell r="BW23">
            <v>150.6</v>
          </cell>
          <cell r="BX23">
            <v>203.6</v>
          </cell>
          <cell r="BY23">
            <v>228.8</v>
          </cell>
          <cell r="BZ23">
            <v>252.9</v>
          </cell>
          <cell r="CA23">
            <v>277</v>
          </cell>
          <cell r="CB23">
            <v>277</v>
          </cell>
          <cell r="CC23">
            <v>277</v>
          </cell>
          <cell r="CD23">
            <v>187.2</v>
          </cell>
          <cell r="CE23">
            <v>183.7</v>
          </cell>
          <cell r="CF23">
            <v>186.7</v>
          </cell>
          <cell r="CG23">
            <v>203.8</v>
          </cell>
          <cell r="CH23">
            <v>198.7</v>
          </cell>
          <cell r="CI23">
            <v>140.69999999999999</v>
          </cell>
          <cell r="CJ23">
            <v>156.6</v>
          </cell>
          <cell r="CK23">
            <v>174.7</v>
          </cell>
          <cell r="CL23">
            <v>208.6</v>
          </cell>
        </row>
        <row r="24">
          <cell r="A24" t="str">
            <v>Onion</v>
          </cell>
          <cell r="B24" t="str">
            <v>1101020103</v>
          </cell>
          <cell r="C24">
            <v>0.17793999999999999</v>
          </cell>
          <cell r="D24">
            <v>96.6</v>
          </cell>
          <cell r="E24">
            <v>94.5</v>
          </cell>
          <cell r="F24">
            <v>88</v>
          </cell>
          <cell r="G24">
            <v>85.3</v>
          </cell>
          <cell r="H24">
            <v>83.3</v>
          </cell>
          <cell r="I24">
            <v>84</v>
          </cell>
          <cell r="J24">
            <v>97.5</v>
          </cell>
          <cell r="K24">
            <v>122</v>
          </cell>
          <cell r="L24">
            <v>172.4</v>
          </cell>
          <cell r="M24">
            <v>209.5</v>
          </cell>
          <cell r="N24">
            <v>222.6</v>
          </cell>
          <cell r="O24">
            <v>163.4</v>
          </cell>
          <cell r="P24">
            <v>113.4</v>
          </cell>
          <cell r="Q24">
            <v>85.9</v>
          </cell>
          <cell r="R24">
            <v>80.099999999999994</v>
          </cell>
          <cell r="S24">
            <v>75</v>
          </cell>
          <cell r="T24">
            <v>79</v>
          </cell>
          <cell r="U24">
            <v>84.9</v>
          </cell>
          <cell r="V24">
            <v>89.4</v>
          </cell>
          <cell r="W24">
            <v>95.1</v>
          </cell>
          <cell r="X24">
            <v>101.1</v>
          </cell>
          <cell r="Y24">
            <v>103</v>
          </cell>
          <cell r="Z24">
            <v>109.8</v>
          </cell>
          <cell r="AA24">
            <v>122</v>
          </cell>
          <cell r="AB24">
            <v>174.8</v>
          </cell>
          <cell r="AC24">
            <v>189.5</v>
          </cell>
          <cell r="AD24">
            <v>167.2</v>
          </cell>
          <cell r="AE24">
            <v>138.69999999999999</v>
          </cell>
          <cell r="AF24">
            <v>130.9</v>
          </cell>
          <cell r="AG24">
            <v>155.5</v>
          </cell>
          <cell r="AH24">
            <v>186.1</v>
          </cell>
          <cell r="AI24">
            <v>209.9</v>
          </cell>
          <cell r="AJ24">
            <v>255.5</v>
          </cell>
          <cell r="AK24">
            <v>260.39999999999998</v>
          </cell>
          <cell r="AL24">
            <v>230.5</v>
          </cell>
          <cell r="AM24">
            <v>179.8</v>
          </cell>
          <cell r="AN24">
            <v>120.5</v>
          </cell>
          <cell r="AO24">
            <v>114</v>
          </cell>
          <cell r="AP24">
            <v>114.4</v>
          </cell>
          <cell r="AQ24">
            <v>113.3</v>
          </cell>
          <cell r="AR24">
            <v>107.8</v>
          </cell>
          <cell r="AS24">
            <v>126.5</v>
          </cell>
          <cell r="AT24">
            <v>144.1</v>
          </cell>
          <cell r="AU24">
            <v>170.3</v>
          </cell>
          <cell r="AV24">
            <v>169.1</v>
          </cell>
          <cell r="AW24">
            <v>171.4</v>
          </cell>
          <cell r="AX24">
            <v>211.9</v>
          </cell>
          <cell r="AY24">
            <v>227.9</v>
          </cell>
          <cell r="AZ24">
            <v>252.8</v>
          </cell>
          <cell r="BA24">
            <v>230.4</v>
          </cell>
          <cell r="BB24">
            <v>207.5</v>
          </cell>
          <cell r="BC24">
            <v>164.5</v>
          </cell>
          <cell r="BD24">
            <v>163.6</v>
          </cell>
          <cell r="BE24">
            <v>171</v>
          </cell>
          <cell r="BF24">
            <v>170.8</v>
          </cell>
          <cell r="BG24">
            <v>166.8</v>
          </cell>
          <cell r="BH24">
            <v>178.3</v>
          </cell>
          <cell r="BI24">
            <v>227.7</v>
          </cell>
          <cell r="BJ24">
            <v>251.2</v>
          </cell>
          <cell r="BK24">
            <v>268.2</v>
          </cell>
          <cell r="BL24">
            <v>270.39999999999998</v>
          </cell>
          <cell r="BM24">
            <v>247.8</v>
          </cell>
          <cell r="BN24">
            <v>171.3</v>
          </cell>
          <cell r="BO24">
            <v>148</v>
          </cell>
          <cell r="BP24">
            <v>139</v>
          </cell>
          <cell r="BQ24">
            <v>150.19999999999999</v>
          </cell>
          <cell r="BR24">
            <v>158</v>
          </cell>
          <cell r="BS24">
            <v>164.7</v>
          </cell>
          <cell r="BT24">
            <v>204.8</v>
          </cell>
          <cell r="BU24">
            <v>278.39999999999998</v>
          </cell>
          <cell r="BV24">
            <v>343.7</v>
          </cell>
          <cell r="BW24">
            <v>469.3</v>
          </cell>
          <cell r="BX24">
            <v>619.4</v>
          </cell>
          <cell r="BY24">
            <v>260.60000000000002</v>
          </cell>
          <cell r="BZ24">
            <v>179.1</v>
          </cell>
          <cell r="CA24">
            <v>156.9</v>
          </cell>
          <cell r="CB24">
            <v>150.30000000000001</v>
          </cell>
          <cell r="CC24">
            <v>174.4</v>
          </cell>
          <cell r="CD24">
            <v>200.9</v>
          </cell>
          <cell r="CE24">
            <v>244.8</v>
          </cell>
          <cell r="CF24">
            <v>257.60000000000002</v>
          </cell>
          <cell r="CG24">
            <v>231.3</v>
          </cell>
          <cell r="CH24">
            <v>222.9</v>
          </cell>
          <cell r="CI24">
            <v>180.1</v>
          </cell>
          <cell r="CJ24">
            <v>151</v>
          </cell>
          <cell r="CK24">
            <v>133.80000000000001</v>
          </cell>
          <cell r="CL24">
            <v>136</v>
          </cell>
        </row>
        <row r="25">
          <cell r="A25" t="str">
            <v>Tapioca</v>
          </cell>
          <cell r="B25" t="str">
            <v>1101020104</v>
          </cell>
          <cell r="C25">
            <v>6.7809999999999995E-2</v>
          </cell>
          <cell r="D25">
            <v>90.9</v>
          </cell>
          <cell r="E25">
            <v>89.2</v>
          </cell>
          <cell r="F25">
            <v>90.4</v>
          </cell>
          <cell r="G25">
            <v>91</v>
          </cell>
          <cell r="H25">
            <v>91</v>
          </cell>
          <cell r="I25">
            <v>90.2</v>
          </cell>
          <cell r="J25">
            <v>87.3</v>
          </cell>
          <cell r="K25">
            <v>87.8</v>
          </cell>
          <cell r="L25">
            <v>91.9</v>
          </cell>
          <cell r="M25">
            <v>92.4</v>
          </cell>
          <cell r="N25">
            <v>92.3</v>
          </cell>
          <cell r="O25">
            <v>93.8</v>
          </cell>
          <cell r="P25">
            <v>102.5</v>
          </cell>
          <cell r="Q25">
            <v>114.2</v>
          </cell>
          <cell r="R25">
            <v>112.2</v>
          </cell>
          <cell r="S25">
            <v>119.1</v>
          </cell>
          <cell r="T25">
            <v>123.3</v>
          </cell>
          <cell r="U25">
            <v>110</v>
          </cell>
          <cell r="V25">
            <v>105.5</v>
          </cell>
          <cell r="W25">
            <v>105.7</v>
          </cell>
          <cell r="X25">
            <v>105</v>
          </cell>
          <cell r="Y25">
            <v>114.7</v>
          </cell>
          <cell r="Z25">
            <v>110.1</v>
          </cell>
          <cell r="AA25">
            <v>102.6</v>
          </cell>
          <cell r="AB25">
            <v>108.1</v>
          </cell>
          <cell r="AC25">
            <v>114.7</v>
          </cell>
          <cell r="AD25">
            <v>134.5</v>
          </cell>
          <cell r="AE25">
            <v>136.80000000000001</v>
          </cell>
          <cell r="AF25">
            <v>134.9</v>
          </cell>
          <cell r="AG25">
            <v>134.9</v>
          </cell>
          <cell r="AH25">
            <v>127.4</v>
          </cell>
          <cell r="AI25">
            <v>127.4</v>
          </cell>
          <cell r="AJ25">
            <v>139.69999999999999</v>
          </cell>
          <cell r="AK25">
            <v>140.30000000000001</v>
          </cell>
          <cell r="AL25">
            <v>139</v>
          </cell>
          <cell r="AM25">
            <v>131.80000000000001</v>
          </cell>
          <cell r="AN25">
            <v>135.6</v>
          </cell>
          <cell r="AO25">
            <v>132.9</v>
          </cell>
          <cell r="AP25">
            <v>135.80000000000001</v>
          </cell>
          <cell r="AQ25">
            <v>145.1</v>
          </cell>
          <cell r="AR25">
            <v>149.5</v>
          </cell>
          <cell r="AS25">
            <v>158.1</v>
          </cell>
          <cell r="AT25">
            <v>159.69999999999999</v>
          </cell>
          <cell r="AU25">
            <v>155.6</v>
          </cell>
          <cell r="AV25">
            <v>151.9</v>
          </cell>
          <cell r="AW25">
            <v>149.30000000000001</v>
          </cell>
          <cell r="AX25">
            <v>150.80000000000001</v>
          </cell>
          <cell r="AY25">
            <v>163.19999999999999</v>
          </cell>
          <cell r="AZ25">
            <v>172.8</v>
          </cell>
          <cell r="BA25">
            <v>176.7</v>
          </cell>
          <cell r="BB25">
            <v>182.5</v>
          </cell>
          <cell r="BC25">
            <v>188.8</v>
          </cell>
          <cell r="BD25">
            <v>192.3</v>
          </cell>
          <cell r="BE25">
            <v>197.9</v>
          </cell>
          <cell r="BF25">
            <v>203.9</v>
          </cell>
          <cell r="BG25">
            <v>214.1</v>
          </cell>
          <cell r="BH25">
            <v>220.8</v>
          </cell>
          <cell r="BI25">
            <v>230.5</v>
          </cell>
          <cell r="BJ25">
            <v>270.3</v>
          </cell>
          <cell r="BK25">
            <v>287.3</v>
          </cell>
          <cell r="BL25">
            <v>302.5</v>
          </cell>
          <cell r="BM25">
            <v>314.2</v>
          </cell>
          <cell r="BN25">
            <v>266.8</v>
          </cell>
          <cell r="BO25">
            <v>266.8</v>
          </cell>
          <cell r="BP25">
            <v>269.8</v>
          </cell>
          <cell r="BQ25">
            <v>267.60000000000002</v>
          </cell>
          <cell r="BR25">
            <v>234.8</v>
          </cell>
          <cell r="BS25">
            <v>237</v>
          </cell>
          <cell r="BT25">
            <v>263.2</v>
          </cell>
          <cell r="BU25">
            <v>280.2</v>
          </cell>
          <cell r="BV25">
            <v>282.7</v>
          </cell>
          <cell r="BW25">
            <v>298.2</v>
          </cell>
          <cell r="BX25">
            <v>327.5</v>
          </cell>
          <cell r="BY25">
            <v>334.5</v>
          </cell>
          <cell r="BZ25">
            <v>331.5</v>
          </cell>
          <cell r="CA25">
            <v>319.8</v>
          </cell>
          <cell r="CB25">
            <v>286</v>
          </cell>
          <cell r="CC25">
            <v>282.10000000000002</v>
          </cell>
          <cell r="CD25">
            <v>309.10000000000002</v>
          </cell>
          <cell r="CE25">
            <v>329.6</v>
          </cell>
          <cell r="CF25">
            <v>334.4</v>
          </cell>
          <cell r="CG25">
            <v>315.2</v>
          </cell>
          <cell r="CH25">
            <v>281.5</v>
          </cell>
          <cell r="CI25">
            <v>281.10000000000002</v>
          </cell>
          <cell r="CJ25">
            <v>252.3</v>
          </cell>
          <cell r="CK25">
            <v>212.3</v>
          </cell>
          <cell r="CL25">
            <v>224.2</v>
          </cell>
        </row>
        <row r="26">
          <cell r="A26" t="str">
            <v>Ginger(Fresh)</v>
          </cell>
          <cell r="B26" t="str">
            <v>1101020105</v>
          </cell>
          <cell r="C26">
            <v>4.514E-2</v>
          </cell>
          <cell r="D26">
            <v>73.900000000000006</v>
          </cell>
          <cell r="E26">
            <v>77.8</v>
          </cell>
          <cell r="F26">
            <v>88.9</v>
          </cell>
          <cell r="G26">
            <v>94</v>
          </cell>
          <cell r="H26">
            <v>99.8</v>
          </cell>
          <cell r="I26">
            <v>100.5</v>
          </cell>
          <cell r="J26">
            <v>94.8</v>
          </cell>
          <cell r="K26">
            <v>76.900000000000006</v>
          </cell>
          <cell r="L26">
            <v>68</v>
          </cell>
          <cell r="M26">
            <v>59.1</v>
          </cell>
          <cell r="N26">
            <v>60</v>
          </cell>
          <cell r="O26">
            <v>47</v>
          </cell>
          <cell r="P26">
            <v>52</v>
          </cell>
          <cell r="Q26">
            <v>47.2</v>
          </cell>
          <cell r="R26">
            <v>45.4</v>
          </cell>
          <cell r="S26">
            <v>42.6</v>
          </cell>
          <cell r="T26">
            <v>43.3</v>
          </cell>
          <cell r="U26">
            <v>47.3</v>
          </cell>
          <cell r="V26">
            <v>49.5</v>
          </cell>
          <cell r="W26">
            <v>48</v>
          </cell>
          <cell r="X26">
            <v>49</v>
          </cell>
          <cell r="Y26">
            <v>46</v>
          </cell>
          <cell r="Z26">
            <v>44.9</v>
          </cell>
          <cell r="AA26">
            <v>43.6</v>
          </cell>
          <cell r="AB26">
            <v>39.1</v>
          </cell>
          <cell r="AC26">
            <v>37.200000000000003</v>
          </cell>
          <cell r="AD26">
            <v>39.700000000000003</v>
          </cell>
          <cell r="AE26">
            <v>40.9</v>
          </cell>
          <cell r="AF26">
            <v>45</v>
          </cell>
          <cell r="AG26">
            <v>51.7</v>
          </cell>
          <cell r="AH26">
            <v>54.9</v>
          </cell>
          <cell r="AI26">
            <v>60.9</v>
          </cell>
          <cell r="AJ26">
            <v>67.900000000000006</v>
          </cell>
          <cell r="AK26">
            <v>66</v>
          </cell>
          <cell r="AL26">
            <v>61.4</v>
          </cell>
          <cell r="AM26">
            <v>56.4</v>
          </cell>
          <cell r="AN26">
            <v>53</v>
          </cell>
          <cell r="AO26">
            <v>61.9</v>
          </cell>
          <cell r="AP26">
            <v>72.599999999999994</v>
          </cell>
          <cell r="AQ26">
            <v>80.7</v>
          </cell>
          <cell r="AR26">
            <v>88.6</v>
          </cell>
          <cell r="AS26">
            <v>104.7</v>
          </cell>
          <cell r="AT26">
            <v>115.6</v>
          </cell>
          <cell r="AU26">
            <v>128.9</v>
          </cell>
          <cell r="AV26">
            <v>128.1</v>
          </cell>
          <cell r="AW26">
            <v>95.7</v>
          </cell>
          <cell r="AX26">
            <v>91.3</v>
          </cell>
          <cell r="AY26">
            <v>77</v>
          </cell>
          <cell r="AZ26">
            <v>86.9</v>
          </cell>
          <cell r="BA26">
            <v>87.8</v>
          </cell>
          <cell r="BB26">
            <v>93.3</v>
          </cell>
          <cell r="BC26">
            <v>104.8</v>
          </cell>
          <cell r="BD26">
            <v>117.1</v>
          </cell>
          <cell r="BE26">
            <v>124.2</v>
          </cell>
          <cell r="BF26">
            <v>133.1</v>
          </cell>
          <cell r="BG26">
            <v>125.5</v>
          </cell>
          <cell r="BH26">
            <v>111</v>
          </cell>
          <cell r="BI26">
            <v>95.9</v>
          </cell>
          <cell r="BJ26">
            <v>90.7</v>
          </cell>
          <cell r="BK26">
            <v>89.3</v>
          </cell>
          <cell r="BL26">
            <v>88.8</v>
          </cell>
          <cell r="BM26">
            <v>93.9</v>
          </cell>
          <cell r="BN26">
            <v>105.5</v>
          </cell>
          <cell r="BO26">
            <v>119.3</v>
          </cell>
          <cell r="BP26">
            <v>125.8</v>
          </cell>
          <cell r="BQ26">
            <v>154.6</v>
          </cell>
          <cell r="BR26">
            <v>146.69999999999999</v>
          </cell>
          <cell r="BS26">
            <v>139.1</v>
          </cell>
          <cell r="BT26">
            <v>127.8</v>
          </cell>
          <cell r="BU26">
            <v>104.9</v>
          </cell>
          <cell r="BV26">
            <v>88</v>
          </cell>
          <cell r="BW26">
            <v>88</v>
          </cell>
          <cell r="BX26">
            <v>94.9</v>
          </cell>
          <cell r="BY26">
            <v>92.2</v>
          </cell>
          <cell r="BZ26">
            <v>93.2</v>
          </cell>
          <cell r="CA26">
            <v>95.3</v>
          </cell>
          <cell r="CB26">
            <v>92.5</v>
          </cell>
          <cell r="CC26">
            <v>95.6</v>
          </cell>
          <cell r="CD26">
            <v>97.9</v>
          </cell>
          <cell r="CE26">
            <v>95.3</v>
          </cell>
          <cell r="CF26">
            <v>87.8</v>
          </cell>
          <cell r="CG26">
            <v>82.5</v>
          </cell>
          <cell r="CH26">
            <v>70.3</v>
          </cell>
          <cell r="CI26">
            <v>65.8</v>
          </cell>
          <cell r="CJ26">
            <v>66.900000000000006</v>
          </cell>
          <cell r="CK26">
            <v>60.1</v>
          </cell>
          <cell r="CL26">
            <v>49.8</v>
          </cell>
        </row>
        <row r="27">
          <cell r="A27" t="str">
            <v>Peas(Green)</v>
          </cell>
          <cell r="B27" t="str">
            <v>1101020106</v>
          </cell>
          <cell r="C27">
            <v>0.10999</v>
          </cell>
          <cell r="D27">
            <v>62.1</v>
          </cell>
          <cell r="E27">
            <v>70</v>
          </cell>
          <cell r="F27">
            <v>84.5</v>
          </cell>
          <cell r="G27">
            <v>9999.9</v>
          </cell>
          <cell r="H27">
            <v>9999.9</v>
          </cell>
          <cell r="I27">
            <v>9999.9</v>
          </cell>
          <cell r="J27">
            <v>9999.9</v>
          </cell>
          <cell r="K27">
            <v>9999.9</v>
          </cell>
          <cell r="L27">
            <v>9999.9</v>
          </cell>
          <cell r="M27">
            <v>145.80000000000001</v>
          </cell>
          <cell r="N27">
            <v>142</v>
          </cell>
          <cell r="O27">
            <v>97.1</v>
          </cell>
          <cell r="P27">
            <v>87.4</v>
          </cell>
          <cell r="Q27">
            <v>85.8</v>
          </cell>
          <cell r="R27">
            <v>92.8</v>
          </cell>
          <cell r="S27">
            <v>9999.9</v>
          </cell>
          <cell r="T27">
            <v>9999.9</v>
          </cell>
          <cell r="U27">
            <v>9999.9</v>
          </cell>
          <cell r="V27">
            <v>9999.9</v>
          </cell>
          <cell r="W27">
            <v>9999.9</v>
          </cell>
          <cell r="X27">
            <v>9999.9</v>
          </cell>
          <cell r="Y27">
            <v>130.6</v>
          </cell>
          <cell r="Z27">
            <v>137.4</v>
          </cell>
          <cell r="AA27">
            <v>94</v>
          </cell>
          <cell r="AB27">
            <v>68.2</v>
          </cell>
          <cell r="AC27">
            <v>73.5</v>
          </cell>
          <cell r="AD27">
            <v>92.9</v>
          </cell>
          <cell r="AE27">
            <v>9999.9</v>
          </cell>
          <cell r="AF27">
            <v>9999.9</v>
          </cell>
          <cell r="AG27">
            <v>9999.9</v>
          </cell>
          <cell r="AH27">
            <v>9999.9</v>
          </cell>
          <cell r="AI27">
            <v>9999.9</v>
          </cell>
          <cell r="AJ27">
            <v>9999.9</v>
          </cell>
          <cell r="AK27">
            <v>172.2</v>
          </cell>
          <cell r="AL27">
            <v>162.5</v>
          </cell>
          <cell r="AM27">
            <v>130.69999999999999</v>
          </cell>
          <cell r="AN27">
            <v>94.7</v>
          </cell>
          <cell r="AO27">
            <v>93.9</v>
          </cell>
          <cell r="AP27">
            <v>100.3</v>
          </cell>
          <cell r="AQ27">
            <v>9999.9</v>
          </cell>
          <cell r="AR27">
            <v>9999.9</v>
          </cell>
          <cell r="AS27">
            <v>9999.9</v>
          </cell>
          <cell r="AT27">
            <v>9999.9</v>
          </cell>
          <cell r="AU27">
            <v>9999.9</v>
          </cell>
          <cell r="AV27">
            <v>9999.9</v>
          </cell>
          <cell r="AW27">
            <v>179.2</v>
          </cell>
          <cell r="AX27">
            <v>145.5</v>
          </cell>
          <cell r="AY27">
            <v>121.2</v>
          </cell>
          <cell r="AZ27">
            <v>109.2</v>
          </cell>
          <cell r="BA27">
            <v>104.4</v>
          </cell>
          <cell r="BB27">
            <v>110.2</v>
          </cell>
          <cell r="BC27">
            <v>9999.9</v>
          </cell>
          <cell r="BD27">
            <v>9999.9</v>
          </cell>
          <cell r="BE27">
            <v>9999.9</v>
          </cell>
          <cell r="BF27">
            <v>9999.9</v>
          </cell>
          <cell r="BG27">
            <v>9999.9</v>
          </cell>
          <cell r="BH27">
            <v>9999.9</v>
          </cell>
          <cell r="BI27">
            <v>150.4</v>
          </cell>
          <cell r="BJ27">
            <v>177.3</v>
          </cell>
          <cell r="BK27">
            <v>160.6</v>
          </cell>
          <cell r="BL27">
            <v>107</v>
          </cell>
          <cell r="BM27">
            <v>84.8</v>
          </cell>
          <cell r="BN27">
            <v>85.9</v>
          </cell>
          <cell r="BO27">
            <v>9999.9</v>
          </cell>
          <cell r="BP27">
            <v>9999.9</v>
          </cell>
          <cell r="BQ27">
            <v>9999.9</v>
          </cell>
          <cell r="BR27">
            <v>9999.9</v>
          </cell>
          <cell r="BS27">
            <v>9999.9</v>
          </cell>
          <cell r="BT27">
            <v>9999.9</v>
          </cell>
          <cell r="BU27">
            <v>246.3</v>
          </cell>
          <cell r="BV27">
            <v>183.7</v>
          </cell>
          <cell r="BW27">
            <v>136.19999999999999</v>
          </cell>
          <cell r="BX27">
            <v>114</v>
          </cell>
          <cell r="BY27">
            <v>89.6</v>
          </cell>
          <cell r="BZ27">
            <v>99.4</v>
          </cell>
          <cell r="CA27">
            <v>9999.9</v>
          </cell>
          <cell r="CB27">
            <v>9999.9</v>
          </cell>
          <cell r="CC27">
            <v>9999.9</v>
          </cell>
          <cell r="CD27">
            <v>9999.9</v>
          </cell>
          <cell r="CE27">
            <v>9999.9</v>
          </cell>
          <cell r="CF27">
            <v>9999.9</v>
          </cell>
          <cell r="CG27">
            <v>312.7</v>
          </cell>
          <cell r="CH27">
            <v>245.4</v>
          </cell>
          <cell r="CI27">
            <v>141</v>
          </cell>
          <cell r="CJ27">
            <v>106.9</v>
          </cell>
          <cell r="CK27">
            <v>113.3</v>
          </cell>
          <cell r="CL27">
            <v>128.9</v>
          </cell>
        </row>
        <row r="28">
          <cell r="A28" t="str">
            <v>Tomato</v>
          </cell>
          <cell r="B28" t="str">
            <v>1101020107</v>
          </cell>
          <cell r="C28">
            <v>0.26738000000000001</v>
          </cell>
          <cell r="D28">
            <v>74.8</v>
          </cell>
          <cell r="E28">
            <v>62</v>
          </cell>
          <cell r="F28">
            <v>79.099999999999994</v>
          </cell>
          <cell r="G28">
            <v>9999.9</v>
          </cell>
          <cell r="H28">
            <v>9999.9</v>
          </cell>
          <cell r="I28">
            <v>9999.9</v>
          </cell>
          <cell r="J28">
            <v>9999.9</v>
          </cell>
          <cell r="K28">
            <v>131.4</v>
          </cell>
          <cell r="L28">
            <v>161.1</v>
          </cell>
          <cell r="M28">
            <v>131.1</v>
          </cell>
          <cell r="N28">
            <v>161.4</v>
          </cell>
          <cell r="O28">
            <v>112</v>
          </cell>
          <cell r="P28">
            <v>89.8</v>
          </cell>
          <cell r="Q28">
            <v>86.8</v>
          </cell>
          <cell r="R28">
            <v>78.8</v>
          </cell>
          <cell r="S28">
            <v>9999.9</v>
          </cell>
          <cell r="T28">
            <v>9999.9</v>
          </cell>
          <cell r="U28">
            <v>9999.9</v>
          </cell>
          <cell r="V28">
            <v>9999.9</v>
          </cell>
          <cell r="W28">
            <v>124.3</v>
          </cell>
          <cell r="X28">
            <v>132.30000000000001</v>
          </cell>
          <cell r="Y28">
            <v>132.80000000000001</v>
          </cell>
          <cell r="Z28">
            <v>122.9</v>
          </cell>
          <cell r="AA28">
            <v>150.6</v>
          </cell>
          <cell r="AB28">
            <v>140.30000000000001</v>
          </cell>
          <cell r="AC28">
            <v>107.2</v>
          </cell>
          <cell r="AD28">
            <v>94.1</v>
          </cell>
          <cell r="AE28">
            <v>9999.9</v>
          </cell>
          <cell r="AF28">
            <v>9999.9</v>
          </cell>
          <cell r="AG28">
            <v>9999.9</v>
          </cell>
          <cell r="AH28">
            <v>9999.9</v>
          </cell>
          <cell r="AI28">
            <v>181</v>
          </cell>
          <cell r="AJ28">
            <v>144.19999999999999</v>
          </cell>
          <cell r="AK28">
            <v>126.7</v>
          </cell>
          <cell r="AL28">
            <v>126.3</v>
          </cell>
          <cell r="AM28">
            <v>90.1</v>
          </cell>
          <cell r="AN28">
            <v>84.6</v>
          </cell>
          <cell r="AO28">
            <v>102.9</v>
          </cell>
          <cell r="AP28">
            <v>134.80000000000001</v>
          </cell>
          <cell r="AQ28">
            <v>9999.9</v>
          </cell>
          <cell r="AR28">
            <v>9999.9</v>
          </cell>
          <cell r="AS28">
            <v>9999.9</v>
          </cell>
          <cell r="AT28">
            <v>9999.9</v>
          </cell>
          <cell r="AU28">
            <v>135.5</v>
          </cell>
          <cell r="AV28">
            <v>167.8</v>
          </cell>
          <cell r="AW28">
            <v>232.2</v>
          </cell>
          <cell r="AX28">
            <v>253.3</v>
          </cell>
          <cell r="AY28">
            <v>136.6</v>
          </cell>
          <cell r="AZ28">
            <v>117.2</v>
          </cell>
          <cell r="BA28">
            <v>92.5</v>
          </cell>
          <cell r="BB28">
            <v>90.8</v>
          </cell>
          <cell r="BC28">
            <v>9999.9</v>
          </cell>
          <cell r="BD28">
            <v>9999.9</v>
          </cell>
          <cell r="BE28">
            <v>9999.9</v>
          </cell>
          <cell r="BF28">
            <v>9999.9</v>
          </cell>
          <cell r="BG28">
            <v>201.1</v>
          </cell>
          <cell r="BH28">
            <v>154.4</v>
          </cell>
          <cell r="BI28">
            <v>149.9</v>
          </cell>
          <cell r="BJ28">
            <v>213.9</v>
          </cell>
          <cell r="BK28">
            <v>174.7</v>
          </cell>
          <cell r="BL28">
            <v>150</v>
          </cell>
          <cell r="BM28">
            <v>93.6</v>
          </cell>
          <cell r="BN28">
            <v>90.9</v>
          </cell>
          <cell r="BO28">
            <v>9999.9</v>
          </cell>
          <cell r="BP28">
            <v>9999.9</v>
          </cell>
          <cell r="BQ28">
            <v>9999.9</v>
          </cell>
          <cell r="BR28">
            <v>9999.9</v>
          </cell>
          <cell r="BS28">
            <v>220.8</v>
          </cell>
          <cell r="BT28">
            <v>239.6</v>
          </cell>
          <cell r="BU28">
            <v>193</v>
          </cell>
          <cell r="BV28">
            <v>143.4</v>
          </cell>
          <cell r="BW28">
            <v>218.5</v>
          </cell>
          <cell r="BX28">
            <v>274.60000000000002</v>
          </cell>
          <cell r="BY28">
            <v>124.5</v>
          </cell>
          <cell r="BZ28">
            <v>108.7</v>
          </cell>
          <cell r="CA28">
            <v>9999.9</v>
          </cell>
          <cell r="CB28">
            <v>9999.9</v>
          </cell>
          <cell r="CC28">
            <v>9999.9</v>
          </cell>
          <cell r="CD28">
            <v>9999.9</v>
          </cell>
          <cell r="CE28">
            <v>172</v>
          </cell>
          <cell r="CF28">
            <v>183</v>
          </cell>
          <cell r="CG28">
            <v>276.60000000000002</v>
          </cell>
          <cell r="CH28">
            <v>276.89999999999998</v>
          </cell>
          <cell r="CI28">
            <v>125.9</v>
          </cell>
          <cell r="CJ28">
            <v>106.2</v>
          </cell>
          <cell r="CK28">
            <v>134.1</v>
          </cell>
          <cell r="CL28">
            <v>200.4</v>
          </cell>
        </row>
        <row r="29">
          <cell r="A29" t="str">
            <v>Cauliflower</v>
          </cell>
          <cell r="B29" t="str">
            <v>1101020108</v>
          </cell>
          <cell r="C29">
            <v>0.23627000000000001</v>
          </cell>
          <cell r="D29">
            <v>85.7</v>
          </cell>
          <cell r="E29">
            <v>88.6</v>
          </cell>
          <cell r="F29">
            <v>84.9</v>
          </cell>
          <cell r="G29">
            <v>9999.9</v>
          </cell>
          <cell r="H29">
            <v>9999.9</v>
          </cell>
          <cell r="I29">
            <v>9999.9</v>
          </cell>
          <cell r="J29">
            <v>9999.9</v>
          </cell>
          <cell r="K29">
            <v>9999.9</v>
          </cell>
          <cell r="L29">
            <v>9999.9</v>
          </cell>
          <cell r="M29">
            <v>147.1</v>
          </cell>
          <cell r="N29">
            <v>143.4</v>
          </cell>
          <cell r="O29">
            <v>90.9</v>
          </cell>
          <cell r="P29">
            <v>84.8</v>
          </cell>
          <cell r="Q29">
            <v>72.8</v>
          </cell>
          <cell r="R29">
            <v>68.900000000000006</v>
          </cell>
          <cell r="S29">
            <v>9999.9</v>
          </cell>
          <cell r="T29">
            <v>9999.9</v>
          </cell>
          <cell r="U29">
            <v>9999.9</v>
          </cell>
          <cell r="V29">
            <v>9999.9</v>
          </cell>
          <cell r="W29">
            <v>9999.9</v>
          </cell>
          <cell r="X29">
            <v>9999.9</v>
          </cell>
          <cell r="Y29">
            <v>135.80000000000001</v>
          </cell>
          <cell r="Z29">
            <v>106.8</v>
          </cell>
          <cell r="AA29">
            <v>94.3</v>
          </cell>
          <cell r="AB29">
            <v>83.1</v>
          </cell>
          <cell r="AC29">
            <v>80.900000000000006</v>
          </cell>
          <cell r="AD29">
            <v>83.8</v>
          </cell>
          <cell r="AE29">
            <v>9999.9</v>
          </cell>
          <cell r="AF29">
            <v>9999.9</v>
          </cell>
          <cell r="AG29">
            <v>9999.9</v>
          </cell>
          <cell r="AH29">
            <v>9999.9</v>
          </cell>
          <cell r="AI29">
            <v>9999.9</v>
          </cell>
          <cell r="AJ29">
            <v>9999.9</v>
          </cell>
          <cell r="AK29">
            <v>123.7</v>
          </cell>
          <cell r="AL29">
            <v>122</v>
          </cell>
          <cell r="AM29">
            <v>85.8</v>
          </cell>
          <cell r="AN29">
            <v>91.9</v>
          </cell>
          <cell r="AO29">
            <v>88.6</v>
          </cell>
          <cell r="AP29">
            <v>96.7</v>
          </cell>
          <cell r="AQ29">
            <v>9999.9</v>
          </cell>
          <cell r="AR29">
            <v>9999.9</v>
          </cell>
          <cell r="AS29">
            <v>9999.9</v>
          </cell>
          <cell r="AT29">
            <v>9999.9</v>
          </cell>
          <cell r="AU29">
            <v>9999.9</v>
          </cell>
          <cell r="AV29">
            <v>9999.9</v>
          </cell>
          <cell r="AW29">
            <v>157.6</v>
          </cell>
          <cell r="AX29">
            <v>162.1</v>
          </cell>
          <cell r="AY29">
            <v>121.3</v>
          </cell>
          <cell r="AZ29">
            <v>120.7</v>
          </cell>
          <cell r="BA29">
            <v>95.4</v>
          </cell>
          <cell r="BB29">
            <v>96</v>
          </cell>
          <cell r="BC29">
            <v>9999.9</v>
          </cell>
          <cell r="BD29">
            <v>9999.9</v>
          </cell>
          <cell r="BE29">
            <v>9999.9</v>
          </cell>
          <cell r="BF29">
            <v>9999.9</v>
          </cell>
          <cell r="BG29">
            <v>9999.9</v>
          </cell>
          <cell r="BH29">
            <v>9999.9</v>
          </cell>
          <cell r="BI29">
            <v>147.1</v>
          </cell>
          <cell r="BJ29">
            <v>137.1</v>
          </cell>
          <cell r="BK29">
            <v>134.4</v>
          </cell>
          <cell r="BL29">
            <v>103.9</v>
          </cell>
          <cell r="BM29">
            <v>103.7</v>
          </cell>
          <cell r="BN29">
            <v>120.1</v>
          </cell>
          <cell r="BO29">
            <v>9999.9</v>
          </cell>
          <cell r="BP29">
            <v>9999.9</v>
          </cell>
          <cell r="BQ29">
            <v>9999.9</v>
          </cell>
          <cell r="BR29">
            <v>9999.9</v>
          </cell>
          <cell r="BS29">
            <v>9999.9</v>
          </cell>
          <cell r="BT29">
            <v>9999.9</v>
          </cell>
          <cell r="BU29">
            <v>204.1</v>
          </cell>
          <cell r="BV29">
            <v>175.9</v>
          </cell>
          <cell r="BW29">
            <v>199</v>
          </cell>
          <cell r="BX29">
            <v>210.5</v>
          </cell>
          <cell r="BY29">
            <v>119.1</v>
          </cell>
          <cell r="BZ29">
            <v>110.6</v>
          </cell>
          <cell r="CA29">
            <v>9999.9</v>
          </cell>
          <cell r="CB29">
            <v>9999.9</v>
          </cell>
          <cell r="CC29">
            <v>9999.9</v>
          </cell>
          <cell r="CD29">
            <v>9999.9</v>
          </cell>
          <cell r="CE29">
            <v>9999.9</v>
          </cell>
          <cell r="CF29">
            <v>9999.9</v>
          </cell>
          <cell r="CG29">
            <v>163.30000000000001</v>
          </cell>
          <cell r="CH29">
            <v>162.30000000000001</v>
          </cell>
          <cell r="CI29">
            <v>139.1</v>
          </cell>
          <cell r="CJ29">
            <v>121.7</v>
          </cell>
          <cell r="CK29">
            <v>142.9</v>
          </cell>
          <cell r="CL29">
            <v>146.30000000000001</v>
          </cell>
        </row>
        <row r="30">
          <cell r="A30" t="str">
            <v>Brinjal</v>
          </cell>
          <cell r="B30" t="str">
            <v>1101020109</v>
          </cell>
          <cell r="C30">
            <v>0.2984</v>
          </cell>
          <cell r="D30">
            <v>86.7</v>
          </cell>
          <cell r="E30">
            <v>92.1</v>
          </cell>
          <cell r="F30">
            <v>81.7</v>
          </cell>
          <cell r="G30">
            <v>102.6</v>
          </cell>
          <cell r="H30">
            <v>98.2</v>
          </cell>
          <cell r="I30">
            <v>105.4</v>
          </cell>
          <cell r="J30">
            <v>147.19999999999999</v>
          </cell>
          <cell r="K30">
            <v>131.30000000000001</v>
          </cell>
          <cell r="L30">
            <v>115.7</v>
          </cell>
          <cell r="M30">
            <v>161.69999999999999</v>
          </cell>
          <cell r="N30">
            <v>132.4</v>
          </cell>
          <cell r="O30">
            <v>86</v>
          </cell>
          <cell r="P30">
            <v>95</v>
          </cell>
          <cell r="Q30">
            <v>98.2</v>
          </cell>
          <cell r="R30">
            <v>98</v>
          </cell>
          <cell r="S30">
            <v>87.8</v>
          </cell>
          <cell r="T30">
            <v>98.2</v>
          </cell>
          <cell r="U30">
            <v>122.6</v>
          </cell>
          <cell r="V30">
            <v>117.8</v>
          </cell>
          <cell r="W30">
            <v>129.4</v>
          </cell>
          <cell r="X30">
            <v>127.5</v>
          </cell>
          <cell r="Y30">
            <v>128</v>
          </cell>
          <cell r="Z30">
            <v>122.4</v>
          </cell>
          <cell r="AA30">
            <v>117.5</v>
          </cell>
          <cell r="AB30">
            <v>119.4</v>
          </cell>
          <cell r="AC30">
            <v>107.8</v>
          </cell>
          <cell r="AD30">
            <v>118.8</v>
          </cell>
          <cell r="AE30">
            <v>107.5</v>
          </cell>
          <cell r="AF30">
            <v>127</v>
          </cell>
          <cell r="AG30">
            <v>132.1</v>
          </cell>
          <cell r="AH30">
            <v>160.30000000000001</v>
          </cell>
          <cell r="AI30">
            <v>136.30000000000001</v>
          </cell>
          <cell r="AJ30">
            <v>136.69999999999999</v>
          </cell>
          <cell r="AK30">
            <v>129.4</v>
          </cell>
          <cell r="AL30">
            <v>108.5</v>
          </cell>
          <cell r="AM30">
            <v>116.4</v>
          </cell>
          <cell r="AN30">
            <v>117.1</v>
          </cell>
          <cell r="AO30">
            <v>138.69999999999999</v>
          </cell>
          <cell r="AP30">
            <v>156.4</v>
          </cell>
          <cell r="AQ30">
            <v>135.19999999999999</v>
          </cell>
          <cell r="AR30">
            <v>141.80000000000001</v>
          </cell>
          <cell r="AS30">
            <v>149</v>
          </cell>
          <cell r="AT30">
            <v>154.6</v>
          </cell>
          <cell r="AU30">
            <v>156.30000000000001</v>
          </cell>
          <cell r="AV30">
            <v>143.4</v>
          </cell>
          <cell r="AW30">
            <v>176.8</v>
          </cell>
          <cell r="AX30">
            <v>155.5</v>
          </cell>
          <cell r="AY30">
            <v>137.80000000000001</v>
          </cell>
          <cell r="AZ30">
            <v>148</v>
          </cell>
          <cell r="BA30">
            <v>113.3</v>
          </cell>
          <cell r="BB30">
            <v>101.3</v>
          </cell>
          <cell r="BC30">
            <v>112.9</v>
          </cell>
          <cell r="BD30">
            <v>109.1</v>
          </cell>
          <cell r="BE30">
            <v>126.6</v>
          </cell>
          <cell r="BF30">
            <v>152.4</v>
          </cell>
          <cell r="BG30">
            <v>153.6</v>
          </cell>
          <cell r="BH30">
            <v>136</v>
          </cell>
          <cell r="BI30">
            <v>149.19999999999999</v>
          </cell>
          <cell r="BJ30">
            <v>157.5</v>
          </cell>
          <cell r="BK30">
            <v>143.9</v>
          </cell>
          <cell r="BL30">
            <v>141.5</v>
          </cell>
          <cell r="BM30">
            <v>134.4</v>
          </cell>
          <cell r="BN30">
            <v>152.4</v>
          </cell>
          <cell r="BO30">
            <v>144.6</v>
          </cell>
          <cell r="BP30">
            <v>157.4</v>
          </cell>
          <cell r="BQ30">
            <v>188.4</v>
          </cell>
          <cell r="BR30">
            <v>159.5</v>
          </cell>
          <cell r="BS30">
            <v>152.4</v>
          </cell>
          <cell r="BT30">
            <v>171.2</v>
          </cell>
          <cell r="BU30">
            <v>147.80000000000001</v>
          </cell>
          <cell r="BV30">
            <v>141.30000000000001</v>
          </cell>
          <cell r="BW30">
            <v>233.5</v>
          </cell>
          <cell r="BX30">
            <v>209.7</v>
          </cell>
          <cell r="BY30">
            <v>127.9</v>
          </cell>
          <cell r="BZ30">
            <v>142.19999999999999</v>
          </cell>
          <cell r="CA30">
            <v>122.3</v>
          </cell>
          <cell r="CB30">
            <v>130.4</v>
          </cell>
          <cell r="CC30">
            <v>155.9</v>
          </cell>
          <cell r="CD30">
            <v>184.7</v>
          </cell>
          <cell r="CE30">
            <v>190.3</v>
          </cell>
          <cell r="CF30">
            <v>211.1</v>
          </cell>
          <cell r="CG30">
            <v>181.6</v>
          </cell>
          <cell r="CH30">
            <v>166.7</v>
          </cell>
          <cell r="CI30">
            <v>143.80000000000001</v>
          </cell>
          <cell r="CJ30">
            <v>168.8</v>
          </cell>
          <cell r="CK30">
            <v>191.5</v>
          </cell>
          <cell r="CL30">
            <v>204.6</v>
          </cell>
        </row>
        <row r="31">
          <cell r="A31" t="str">
            <v>Okra (Lady finger)</v>
          </cell>
          <cell r="B31" t="str">
            <v>1101020110</v>
          </cell>
          <cell r="C31">
            <v>0.12604000000000001</v>
          </cell>
          <cell r="D31">
            <v>124.3</v>
          </cell>
          <cell r="E31">
            <v>121.6</v>
          </cell>
          <cell r="F31">
            <v>107.3</v>
          </cell>
          <cell r="G31">
            <v>101.5</v>
          </cell>
          <cell r="H31">
            <v>84.9</v>
          </cell>
          <cell r="I31">
            <v>80.8</v>
          </cell>
          <cell r="J31">
            <v>91.8</v>
          </cell>
          <cell r="K31">
            <v>95.1</v>
          </cell>
          <cell r="L31">
            <v>83.4</v>
          </cell>
          <cell r="M31">
            <v>88</v>
          </cell>
          <cell r="N31">
            <v>115.6</v>
          </cell>
          <cell r="O31">
            <v>123.9</v>
          </cell>
          <cell r="P31">
            <v>135.80000000000001</v>
          </cell>
          <cell r="Q31">
            <v>131.9</v>
          </cell>
          <cell r="R31">
            <v>99.4</v>
          </cell>
          <cell r="S31">
            <v>91.6</v>
          </cell>
          <cell r="T31">
            <v>89.7</v>
          </cell>
          <cell r="U31">
            <v>104.6</v>
          </cell>
          <cell r="V31">
            <v>106.4</v>
          </cell>
          <cell r="W31">
            <v>106.8</v>
          </cell>
          <cell r="X31">
            <v>107.2</v>
          </cell>
          <cell r="Y31">
            <v>117.6</v>
          </cell>
          <cell r="Z31">
            <v>129</v>
          </cell>
          <cell r="AA31">
            <v>128.9</v>
          </cell>
          <cell r="AB31">
            <v>128.9</v>
          </cell>
          <cell r="AC31">
            <v>133.5</v>
          </cell>
          <cell r="AD31">
            <v>138.69999999999999</v>
          </cell>
          <cell r="AE31">
            <v>131.19999999999999</v>
          </cell>
          <cell r="AF31">
            <v>104.3</v>
          </cell>
          <cell r="AG31">
            <v>97</v>
          </cell>
          <cell r="AH31">
            <v>111.5</v>
          </cell>
          <cell r="AI31">
            <v>135.80000000000001</v>
          </cell>
          <cell r="AJ31">
            <v>111.2</v>
          </cell>
          <cell r="AK31">
            <v>121.2</v>
          </cell>
          <cell r="AL31">
            <v>133.5</v>
          </cell>
          <cell r="AM31">
            <v>144</v>
          </cell>
          <cell r="AN31">
            <v>148</v>
          </cell>
          <cell r="AO31">
            <v>110.5</v>
          </cell>
          <cell r="AP31">
            <v>131.80000000000001</v>
          </cell>
          <cell r="AQ31">
            <v>126</v>
          </cell>
          <cell r="AR31">
            <v>113.1</v>
          </cell>
          <cell r="AS31">
            <v>109.8</v>
          </cell>
          <cell r="AT31">
            <v>115.5</v>
          </cell>
          <cell r="AU31">
            <v>127.6</v>
          </cell>
          <cell r="AV31">
            <v>136.5</v>
          </cell>
          <cell r="AW31">
            <v>152.80000000000001</v>
          </cell>
          <cell r="AX31">
            <v>164</v>
          </cell>
          <cell r="AY31">
            <v>158.1</v>
          </cell>
          <cell r="AZ31">
            <v>159.80000000000001</v>
          </cell>
          <cell r="BA31">
            <v>129.19999999999999</v>
          </cell>
          <cell r="BB31">
            <v>113.7</v>
          </cell>
          <cell r="BC31">
            <v>132.9</v>
          </cell>
          <cell r="BD31">
            <v>134.1</v>
          </cell>
          <cell r="BE31">
            <v>134.80000000000001</v>
          </cell>
          <cell r="BF31">
            <v>151.9</v>
          </cell>
          <cell r="BG31">
            <v>117.9</v>
          </cell>
          <cell r="BH31">
            <v>104.5</v>
          </cell>
          <cell r="BI31">
            <v>128.80000000000001</v>
          </cell>
          <cell r="BJ31">
            <v>145.19999999999999</v>
          </cell>
          <cell r="BK31">
            <v>173.8</v>
          </cell>
          <cell r="BL31">
            <v>181</v>
          </cell>
          <cell r="BM31">
            <v>172.1</v>
          </cell>
          <cell r="BN31">
            <v>169.3</v>
          </cell>
          <cell r="BO31">
            <v>161.9</v>
          </cell>
          <cell r="BP31">
            <v>132.69999999999999</v>
          </cell>
          <cell r="BQ31">
            <v>135.9</v>
          </cell>
          <cell r="BR31">
            <v>127.4</v>
          </cell>
          <cell r="BS31">
            <v>117.8</v>
          </cell>
          <cell r="BT31">
            <v>118.1</v>
          </cell>
          <cell r="BU31">
            <v>149.19999999999999</v>
          </cell>
          <cell r="BV31">
            <v>172.8</v>
          </cell>
          <cell r="BW31">
            <v>204.3</v>
          </cell>
          <cell r="BX31">
            <v>283.39999999999998</v>
          </cell>
          <cell r="BY31">
            <v>276.39999999999998</v>
          </cell>
          <cell r="BZ31">
            <v>217.7</v>
          </cell>
          <cell r="CA31">
            <v>183</v>
          </cell>
          <cell r="CB31">
            <v>189.9</v>
          </cell>
          <cell r="CC31">
            <v>182.9</v>
          </cell>
          <cell r="CD31">
            <v>176.2</v>
          </cell>
          <cell r="CE31">
            <v>208.5</v>
          </cell>
          <cell r="CF31">
            <v>218.6</v>
          </cell>
          <cell r="CG31">
            <v>236.6</v>
          </cell>
          <cell r="CH31">
            <v>263.3</v>
          </cell>
          <cell r="CI31">
            <v>253.9</v>
          </cell>
          <cell r="CJ31">
            <v>282.7</v>
          </cell>
          <cell r="CK31">
            <v>293.8</v>
          </cell>
          <cell r="CL31">
            <v>356.4</v>
          </cell>
        </row>
        <row r="32">
          <cell r="A32" t="str">
            <v>Cabbage</v>
          </cell>
          <cell r="B32" t="str">
            <v>1101020111</v>
          </cell>
          <cell r="C32">
            <v>0.18756</v>
          </cell>
          <cell r="D32">
            <v>69.7</v>
          </cell>
          <cell r="E32">
            <v>68.5</v>
          </cell>
          <cell r="F32">
            <v>67.5</v>
          </cell>
          <cell r="G32">
            <v>77.7</v>
          </cell>
          <cell r="H32">
            <v>121.5</v>
          </cell>
          <cell r="I32">
            <v>158</v>
          </cell>
          <cell r="J32">
            <v>179.6</v>
          </cell>
          <cell r="K32">
            <v>151.19999999999999</v>
          </cell>
          <cell r="L32">
            <v>137.9</v>
          </cell>
          <cell r="M32">
            <v>149.5</v>
          </cell>
          <cell r="N32">
            <v>150.30000000000001</v>
          </cell>
          <cell r="O32">
            <v>123.2</v>
          </cell>
          <cell r="P32">
            <v>132.80000000000001</v>
          </cell>
          <cell r="Q32">
            <v>85</v>
          </cell>
          <cell r="R32">
            <v>61.1</v>
          </cell>
          <cell r="S32">
            <v>54.2</v>
          </cell>
          <cell r="T32">
            <v>56.3</v>
          </cell>
          <cell r="U32">
            <v>86</v>
          </cell>
          <cell r="V32">
            <v>103</v>
          </cell>
          <cell r="W32">
            <v>159.30000000000001</v>
          </cell>
          <cell r="X32">
            <v>162.30000000000001</v>
          </cell>
          <cell r="Y32">
            <v>177.1</v>
          </cell>
          <cell r="Z32">
            <v>165.5</v>
          </cell>
          <cell r="AA32">
            <v>121.6</v>
          </cell>
          <cell r="AB32">
            <v>97.9</v>
          </cell>
          <cell r="AC32">
            <v>107.9</v>
          </cell>
          <cell r="AD32">
            <v>143</v>
          </cell>
          <cell r="AE32">
            <v>157.69999999999999</v>
          </cell>
          <cell r="AF32">
            <v>170.3</v>
          </cell>
          <cell r="AG32">
            <v>181.1</v>
          </cell>
          <cell r="AH32">
            <v>216.6</v>
          </cell>
          <cell r="AI32">
            <v>232.3</v>
          </cell>
          <cell r="AJ32">
            <v>174.1</v>
          </cell>
          <cell r="AK32">
            <v>174.8</v>
          </cell>
          <cell r="AL32">
            <v>158.9</v>
          </cell>
          <cell r="AM32">
            <v>126.1</v>
          </cell>
          <cell r="AN32">
            <v>100.7</v>
          </cell>
          <cell r="AO32">
            <v>98.8</v>
          </cell>
          <cell r="AP32">
            <v>93.9</v>
          </cell>
          <cell r="AQ32">
            <v>83.3</v>
          </cell>
          <cell r="AR32">
            <v>107.4</v>
          </cell>
          <cell r="AS32">
            <v>137.9</v>
          </cell>
          <cell r="AT32">
            <v>153.30000000000001</v>
          </cell>
          <cell r="AU32">
            <v>157.1</v>
          </cell>
          <cell r="AV32">
            <v>172.1</v>
          </cell>
          <cell r="AW32">
            <v>194.4</v>
          </cell>
          <cell r="AX32">
            <v>303.10000000000002</v>
          </cell>
          <cell r="AY32">
            <v>255.4</v>
          </cell>
          <cell r="AZ32">
            <v>219.9</v>
          </cell>
          <cell r="BA32">
            <v>125.8</v>
          </cell>
          <cell r="BB32">
            <v>112.4</v>
          </cell>
          <cell r="BC32">
            <v>109.7</v>
          </cell>
          <cell r="BD32">
            <v>123.5</v>
          </cell>
          <cell r="BE32">
            <v>148.5</v>
          </cell>
          <cell r="BF32">
            <v>190.8</v>
          </cell>
          <cell r="BG32">
            <v>213.3</v>
          </cell>
          <cell r="BH32">
            <v>178.7</v>
          </cell>
          <cell r="BI32">
            <v>184.8</v>
          </cell>
          <cell r="BJ32">
            <v>157.69999999999999</v>
          </cell>
          <cell r="BK32">
            <v>147.6</v>
          </cell>
          <cell r="BL32">
            <v>126.3</v>
          </cell>
          <cell r="BM32">
            <v>113</v>
          </cell>
          <cell r="BN32">
            <v>113.9</v>
          </cell>
          <cell r="BO32">
            <v>115.3</v>
          </cell>
          <cell r="BP32">
            <v>154.19999999999999</v>
          </cell>
          <cell r="BQ32">
            <v>222.6</v>
          </cell>
          <cell r="BR32">
            <v>260.10000000000002</v>
          </cell>
          <cell r="BS32">
            <v>236.1</v>
          </cell>
          <cell r="BT32">
            <v>226</v>
          </cell>
          <cell r="BU32">
            <v>212.4</v>
          </cell>
          <cell r="BV32">
            <v>246.6</v>
          </cell>
          <cell r="BW32">
            <v>302</v>
          </cell>
          <cell r="BX32">
            <v>282</v>
          </cell>
          <cell r="BY32">
            <v>167.1</v>
          </cell>
          <cell r="BZ32">
            <v>150.5</v>
          </cell>
          <cell r="CA32">
            <v>130.19999999999999</v>
          </cell>
          <cell r="CB32">
            <v>140.69999999999999</v>
          </cell>
          <cell r="CC32">
            <v>157.69999999999999</v>
          </cell>
          <cell r="CD32">
            <v>199.6</v>
          </cell>
          <cell r="CE32">
            <v>231.6</v>
          </cell>
          <cell r="CF32">
            <v>287.5</v>
          </cell>
          <cell r="CG32">
            <v>306</v>
          </cell>
          <cell r="CH32">
            <v>253.1</v>
          </cell>
          <cell r="CI32">
            <v>198.8</v>
          </cell>
          <cell r="CJ32">
            <v>162.4</v>
          </cell>
          <cell r="CK32">
            <v>201.6</v>
          </cell>
          <cell r="CL32">
            <v>269.89999999999998</v>
          </cell>
        </row>
        <row r="33">
          <cell r="A33" t="str">
            <v>b2. FRUITS</v>
          </cell>
          <cell r="B33" t="str">
            <v>1101020200</v>
          </cell>
          <cell r="C33">
            <v>2.10717</v>
          </cell>
          <cell r="D33">
            <v>96.3</v>
          </cell>
          <cell r="E33">
            <v>99.1</v>
          </cell>
          <cell r="F33">
            <v>100.7</v>
          </cell>
          <cell r="G33">
            <v>108.1</v>
          </cell>
          <cell r="H33">
            <v>100.1</v>
          </cell>
          <cell r="I33">
            <v>98.7</v>
          </cell>
          <cell r="J33">
            <v>102.8</v>
          </cell>
          <cell r="K33">
            <v>104.8</v>
          </cell>
          <cell r="L33">
            <v>106.3</v>
          </cell>
          <cell r="M33">
            <v>105.9</v>
          </cell>
          <cell r="N33">
            <v>103.1</v>
          </cell>
          <cell r="O33">
            <v>99.9</v>
          </cell>
          <cell r="P33">
            <v>100.6</v>
          </cell>
          <cell r="Q33">
            <v>104.5</v>
          </cell>
          <cell r="R33">
            <v>104.5</v>
          </cell>
          <cell r="S33">
            <v>108.4</v>
          </cell>
          <cell r="T33">
            <v>105.5</v>
          </cell>
          <cell r="U33">
            <v>104.2</v>
          </cell>
          <cell r="V33">
            <v>104.6</v>
          </cell>
          <cell r="W33">
            <v>107.2</v>
          </cell>
          <cell r="X33">
            <v>113.6</v>
          </cell>
          <cell r="Y33">
            <v>113.2</v>
          </cell>
          <cell r="Z33">
            <v>111.2</v>
          </cell>
          <cell r="AA33">
            <v>107.8</v>
          </cell>
          <cell r="AB33">
            <v>111.5</v>
          </cell>
          <cell r="AC33">
            <v>113</v>
          </cell>
          <cell r="AD33">
            <v>116</v>
          </cell>
          <cell r="AE33">
            <v>119.1</v>
          </cell>
          <cell r="AF33">
            <v>117</v>
          </cell>
          <cell r="AG33">
            <v>109.9</v>
          </cell>
          <cell r="AH33">
            <v>107.6</v>
          </cell>
          <cell r="AI33">
            <v>111.4</v>
          </cell>
          <cell r="AJ33">
            <v>117.9</v>
          </cell>
          <cell r="AK33">
            <v>116.6</v>
          </cell>
          <cell r="AL33">
            <v>113.3</v>
          </cell>
          <cell r="AM33">
            <v>110.2</v>
          </cell>
          <cell r="AN33">
            <v>109.2</v>
          </cell>
          <cell r="AO33">
            <v>117.4</v>
          </cell>
          <cell r="AP33">
            <v>123</v>
          </cell>
          <cell r="AQ33">
            <v>139.4</v>
          </cell>
          <cell r="AR33">
            <v>138.1</v>
          </cell>
          <cell r="AS33">
            <v>127.3</v>
          </cell>
          <cell r="AT33">
            <v>132.30000000000001</v>
          </cell>
          <cell r="AU33">
            <v>127.8</v>
          </cell>
          <cell r="AV33">
            <v>130</v>
          </cell>
          <cell r="AW33">
            <v>133.9</v>
          </cell>
          <cell r="AX33">
            <v>125.2</v>
          </cell>
          <cell r="AY33">
            <v>121.3</v>
          </cell>
          <cell r="AZ33">
            <v>126.4</v>
          </cell>
          <cell r="BA33">
            <v>124</v>
          </cell>
          <cell r="BB33">
            <v>123.2</v>
          </cell>
          <cell r="BC33">
            <v>134.69999999999999</v>
          </cell>
          <cell r="BD33">
            <v>132.6</v>
          </cell>
          <cell r="BE33">
            <v>129.80000000000001</v>
          </cell>
          <cell r="BF33">
            <v>128.9</v>
          </cell>
          <cell r="BG33">
            <v>133.6</v>
          </cell>
          <cell r="BH33">
            <v>134.69999999999999</v>
          </cell>
          <cell r="BI33">
            <v>136.4</v>
          </cell>
          <cell r="BJ33">
            <v>136.5</v>
          </cell>
          <cell r="BK33">
            <v>136</v>
          </cell>
          <cell r="BL33">
            <v>139.9</v>
          </cell>
          <cell r="BM33">
            <v>145.30000000000001</v>
          </cell>
          <cell r="BN33">
            <v>145.6</v>
          </cell>
          <cell r="BO33">
            <v>161.1</v>
          </cell>
          <cell r="BP33">
            <v>163</v>
          </cell>
          <cell r="BQ33">
            <v>162.69999999999999</v>
          </cell>
          <cell r="BR33">
            <v>170.7</v>
          </cell>
          <cell r="BS33">
            <v>149.9</v>
          </cell>
          <cell r="BT33">
            <v>152.69999999999999</v>
          </cell>
          <cell r="BU33">
            <v>159.69999999999999</v>
          </cell>
          <cell r="BV33">
            <v>161.80000000000001</v>
          </cell>
          <cell r="BW33">
            <v>159.5</v>
          </cell>
          <cell r="BX33">
            <v>161.80000000000001</v>
          </cell>
          <cell r="BY33">
            <v>170.7</v>
          </cell>
          <cell r="BZ33">
            <v>184.5</v>
          </cell>
          <cell r="CA33">
            <v>232.7</v>
          </cell>
          <cell r="CB33">
            <v>207.7</v>
          </cell>
          <cell r="CC33">
            <v>194.9</v>
          </cell>
          <cell r="CD33">
            <v>196</v>
          </cell>
          <cell r="CE33">
            <v>184.9</v>
          </cell>
          <cell r="CF33">
            <v>176.6</v>
          </cell>
          <cell r="CG33">
            <v>177.7</v>
          </cell>
          <cell r="CH33">
            <v>173.6</v>
          </cell>
          <cell r="CI33">
            <v>173.5</v>
          </cell>
          <cell r="CJ33">
            <v>172.2</v>
          </cell>
          <cell r="CK33">
            <v>170.2</v>
          </cell>
          <cell r="CL33">
            <v>176.4</v>
          </cell>
        </row>
        <row r="34">
          <cell r="A34" t="str">
            <v>Banana</v>
          </cell>
          <cell r="B34" t="str">
            <v>1101020201</v>
          </cell>
          <cell r="C34">
            <v>0.34264</v>
          </cell>
          <cell r="D34">
            <v>92.8</v>
          </cell>
          <cell r="E34">
            <v>96.2</v>
          </cell>
          <cell r="F34">
            <v>101</v>
          </cell>
          <cell r="G34">
            <v>106.7</v>
          </cell>
          <cell r="H34">
            <v>104</v>
          </cell>
          <cell r="I34">
            <v>103.1</v>
          </cell>
          <cell r="J34">
            <v>105.8</v>
          </cell>
          <cell r="K34">
            <v>112</v>
          </cell>
          <cell r="L34">
            <v>115.8</v>
          </cell>
          <cell r="M34">
            <v>118.4</v>
          </cell>
          <cell r="N34">
            <v>120.7</v>
          </cell>
          <cell r="O34">
            <v>116.3</v>
          </cell>
          <cell r="P34">
            <v>110.9</v>
          </cell>
          <cell r="Q34">
            <v>108.1</v>
          </cell>
          <cell r="R34">
            <v>105</v>
          </cell>
          <cell r="S34">
            <v>107.3</v>
          </cell>
          <cell r="T34">
            <v>110.3</v>
          </cell>
          <cell r="U34">
            <v>113.6</v>
          </cell>
          <cell r="V34">
            <v>117.7</v>
          </cell>
          <cell r="W34">
            <v>117.5</v>
          </cell>
          <cell r="X34">
            <v>116</v>
          </cell>
          <cell r="Y34">
            <v>122.2</v>
          </cell>
          <cell r="Z34">
            <v>119.3</v>
          </cell>
          <cell r="AA34">
            <v>115.1</v>
          </cell>
          <cell r="AB34">
            <v>117.5</v>
          </cell>
          <cell r="AC34">
            <v>113.1</v>
          </cell>
          <cell r="AD34">
            <v>113.8</v>
          </cell>
          <cell r="AE34">
            <v>115.9</v>
          </cell>
          <cell r="AF34">
            <v>120.2</v>
          </cell>
          <cell r="AG34">
            <v>122.8</v>
          </cell>
          <cell r="AH34">
            <v>119.4</v>
          </cell>
          <cell r="AI34">
            <v>120</v>
          </cell>
          <cell r="AJ34">
            <v>123.7</v>
          </cell>
          <cell r="AK34">
            <v>125.6</v>
          </cell>
          <cell r="AL34">
            <v>122.3</v>
          </cell>
          <cell r="AM34">
            <v>117.8</v>
          </cell>
          <cell r="AN34">
            <v>116.9</v>
          </cell>
          <cell r="AO34">
            <v>119.2</v>
          </cell>
          <cell r="AP34">
            <v>122.9</v>
          </cell>
          <cell r="AQ34">
            <v>128</v>
          </cell>
          <cell r="AR34">
            <v>131.4</v>
          </cell>
          <cell r="AS34">
            <v>134.5</v>
          </cell>
          <cell r="AT34">
            <v>136.30000000000001</v>
          </cell>
          <cell r="AU34">
            <v>136</v>
          </cell>
          <cell r="AV34">
            <v>136.30000000000001</v>
          </cell>
          <cell r="AW34">
            <v>134</v>
          </cell>
          <cell r="AX34">
            <v>131.1</v>
          </cell>
          <cell r="AY34">
            <v>131.30000000000001</v>
          </cell>
          <cell r="AZ34">
            <v>133.4</v>
          </cell>
          <cell r="BA34">
            <v>128</v>
          </cell>
          <cell r="BB34">
            <v>129.1</v>
          </cell>
          <cell r="BC34">
            <v>131.4</v>
          </cell>
          <cell r="BD34">
            <v>136.9</v>
          </cell>
          <cell r="BE34">
            <v>137.5</v>
          </cell>
          <cell r="BF34">
            <v>139.6</v>
          </cell>
          <cell r="BG34">
            <v>141.9</v>
          </cell>
          <cell r="BH34">
            <v>146.4</v>
          </cell>
          <cell r="BI34">
            <v>147.9</v>
          </cell>
          <cell r="BJ34">
            <v>145.80000000000001</v>
          </cell>
          <cell r="BK34">
            <v>141.19999999999999</v>
          </cell>
          <cell r="BL34">
            <v>154.30000000000001</v>
          </cell>
          <cell r="BM34">
            <v>171.3</v>
          </cell>
          <cell r="BN34">
            <v>165.2</v>
          </cell>
          <cell r="BO34">
            <v>154.6</v>
          </cell>
          <cell r="BP34">
            <v>149.30000000000001</v>
          </cell>
          <cell r="BQ34">
            <v>153.69999999999999</v>
          </cell>
          <cell r="BR34">
            <v>167.2</v>
          </cell>
          <cell r="BS34">
            <v>173.9</v>
          </cell>
          <cell r="BT34">
            <v>173.9</v>
          </cell>
          <cell r="BU34">
            <v>177.8</v>
          </cell>
          <cell r="BV34">
            <v>175.7</v>
          </cell>
          <cell r="BW34">
            <v>161.4</v>
          </cell>
          <cell r="BX34">
            <v>151.9</v>
          </cell>
          <cell r="BY34">
            <v>149.9</v>
          </cell>
          <cell r="BZ34">
            <v>166.8</v>
          </cell>
          <cell r="CA34">
            <v>185.2</v>
          </cell>
          <cell r="CB34">
            <v>178.6</v>
          </cell>
          <cell r="CC34">
            <v>178.9</v>
          </cell>
          <cell r="CD34">
            <v>177.1</v>
          </cell>
          <cell r="CE34">
            <v>182.6</v>
          </cell>
          <cell r="CF34">
            <v>168</v>
          </cell>
          <cell r="CG34">
            <v>169.4</v>
          </cell>
          <cell r="CH34">
            <v>168.5</v>
          </cell>
          <cell r="CI34">
            <v>164.8</v>
          </cell>
          <cell r="CJ34">
            <v>166.1</v>
          </cell>
          <cell r="CK34">
            <v>167.8</v>
          </cell>
          <cell r="CL34">
            <v>174.1</v>
          </cell>
        </row>
        <row r="35">
          <cell r="A35" t="str">
            <v>Mango</v>
          </cell>
          <cell r="B35" t="str">
            <v>1101020202</v>
          </cell>
          <cell r="C35">
            <v>0.65134000000000003</v>
          </cell>
          <cell r="D35">
            <v>9999.9</v>
          </cell>
          <cell r="E35">
            <v>9999.9</v>
          </cell>
          <cell r="F35">
            <v>9999.9</v>
          </cell>
          <cell r="G35">
            <v>108.9</v>
          </cell>
          <cell r="H35">
            <v>87.2</v>
          </cell>
          <cell r="I35">
            <v>84.3</v>
          </cell>
          <cell r="J35">
            <v>99.7</v>
          </cell>
          <cell r="K35">
            <v>9999.9</v>
          </cell>
          <cell r="L35">
            <v>9999.9</v>
          </cell>
          <cell r="M35">
            <v>9999.9</v>
          </cell>
          <cell r="N35">
            <v>9999.9</v>
          </cell>
          <cell r="O35">
            <v>9999.9</v>
          </cell>
          <cell r="P35">
            <v>9999.9</v>
          </cell>
          <cell r="Q35">
            <v>9999.9</v>
          </cell>
          <cell r="R35">
            <v>9999.9</v>
          </cell>
          <cell r="S35">
            <v>109.9</v>
          </cell>
          <cell r="T35">
            <v>97.7</v>
          </cell>
          <cell r="U35">
            <v>99.5</v>
          </cell>
          <cell r="V35">
            <v>100.6</v>
          </cell>
          <cell r="W35">
            <v>9999.9</v>
          </cell>
          <cell r="X35">
            <v>9999.9</v>
          </cell>
          <cell r="Y35">
            <v>9999.9</v>
          </cell>
          <cell r="Z35">
            <v>9999.9</v>
          </cell>
          <cell r="AA35">
            <v>9999.9</v>
          </cell>
          <cell r="AB35">
            <v>9999.9</v>
          </cell>
          <cell r="AC35">
            <v>9999.9</v>
          </cell>
          <cell r="AD35">
            <v>9999.9</v>
          </cell>
          <cell r="AE35">
            <v>117.4</v>
          </cell>
          <cell r="AF35">
            <v>110.7</v>
          </cell>
          <cell r="AG35">
            <v>106.5</v>
          </cell>
          <cell r="AH35">
            <v>107</v>
          </cell>
          <cell r="AI35">
            <v>9999.9</v>
          </cell>
          <cell r="AJ35">
            <v>9999.9</v>
          </cell>
          <cell r="AK35">
            <v>9999.9</v>
          </cell>
          <cell r="AL35">
            <v>9999.9</v>
          </cell>
          <cell r="AM35">
            <v>9999.9</v>
          </cell>
          <cell r="AN35">
            <v>9999.9</v>
          </cell>
          <cell r="AO35">
            <v>9999.9</v>
          </cell>
          <cell r="AP35">
            <v>9999.9</v>
          </cell>
          <cell r="AQ35">
            <v>169.4</v>
          </cell>
          <cell r="AR35">
            <v>158.5</v>
          </cell>
          <cell r="AS35">
            <v>134.4</v>
          </cell>
          <cell r="AT35">
            <v>144.30000000000001</v>
          </cell>
          <cell r="AU35">
            <v>9999.9</v>
          </cell>
          <cell r="AV35">
            <v>9999.9</v>
          </cell>
          <cell r="AW35">
            <v>9999.9</v>
          </cell>
          <cell r="AX35">
            <v>9999.9</v>
          </cell>
          <cell r="AY35">
            <v>9999.9</v>
          </cell>
          <cell r="AZ35">
            <v>9999.9</v>
          </cell>
          <cell r="BA35">
            <v>9999.9</v>
          </cell>
          <cell r="BB35">
            <v>9999.9</v>
          </cell>
          <cell r="BC35">
            <v>154</v>
          </cell>
          <cell r="BD35">
            <v>139.9</v>
          </cell>
          <cell r="BE35">
            <v>140.69999999999999</v>
          </cell>
          <cell r="BF35">
            <v>133.30000000000001</v>
          </cell>
          <cell r="BG35">
            <v>9999.9</v>
          </cell>
          <cell r="BH35">
            <v>9999.9</v>
          </cell>
          <cell r="BI35">
            <v>9999.9</v>
          </cell>
          <cell r="BJ35">
            <v>9999.9</v>
          </cell>
          <cell r="BK35">
            <v>9999.9</v>
          </cell>
          <cell r="BL35">
            <v>9999.9</v>
          </cell>
          <cell r="BM35">
            <v>9999.9</v>
          </cell>
          <cell r="BN35">
            <v>9999.9</v>
          </cell>
          <cell r="BO35">
            <v>183.4</v>
          </cell>
          <cell r="BP35">
            <v>188</v>
          </cell>
          <cell r="BQ35">
            <v>187.7</v>
          </cell>
          <cell r="BR35">
            <v>207</v>
          </cell>
          <cell r="BS35">
            <v>9999.9</v>
          </cell>
          <cell r="BT35">
            <v>9999.9</v>
          </cell>
          <cell r="BU35">
            <v>9999.9</v>
          </cell>
          <cell r="BV35">
            <v>9999.9</v>
          </cell>
          <cell r="BW35">
            <v>9999.9</v>
          </cell>
          <cell r="BX35">
            <v>9999.9</v>
          </cell>
          <cell r="BY35">
            <v>9999.9</v>
          </cell>
          <cell r="BZ35">
            <v>9999.9</v>
          </cell>
          <cell r="CA35">
            <v>310.60000000000002</v>
          </cell>
          <cell r="CB35">
            <v>229.1</v>
          </cell>
          <cell r="CC35">
            <v>199.5</v>
          </cell>
          <cell r="CD35">
            <v>209.4</v>
          </cell>
          <cell r="CE35">
            <v>9999.9</v>
          </cell>
          <cell r="CF35">
            <v>9999.9</v>
          </cell>
          <cell r="CG35">
            <v>9999.9</v>
          </cell>
          <cell r="CH35">
            <v>9999.9</v>
          </cell>
          <cell r="CI35">
            <v>9999.9</v>
          </cell>
          <cell r="CJ35">
            <v>9999.9</v>
          </cell>
          <cell r="CK35">
            <v>9999.9</v>
          </cell>
          <cell r="CL35">
            <v>9999.9</v>
          </cell>
        </row>
        <row r="36">
          <cell r="A36" t="str">
            <v>Apple</v>
          </cell>
          <cell r="B36" t="str">
            <v>1101020203</v>
          </cell>
          <cell r="C36">
            <v>0.10397000000000001</v>
          </cell>
          <cell r="D36">
            <v>93.5</v>
          </cell>
          <cell r="E36">
            <v>102</v>
          </cell>
          <cell r="F36">
            <v>108</v>
          </cell>
          <cell r="G36">
            <v>116.6</v>
          </cell>
          <cell r="H36">
            <v>126.3</v>
          </cell>
          <cell r="I36">
            <v>9999.9</v>
          </cell>
          <cell r="J36">
            <v>9999.9</v>
          </cell>
          <cell r="K36">
            <v>9999.9</v>
          </cell>
          <cell r="L36">
            <v>95.4</v>
          </cell>
          <cell r="M36">
            <v>93.7</v>
          </cell>
          <cell r="N36">
            <v>93.3</v>
          </cell>
          <cell r="O36">
            <v>93.6</v>
          </cell>
          <cell r="P36">
            <v>94.6</v>
          </cell>
          <cell r="Q36">
            <v>98.1</v>
          </cell>
          <cell r="R36">
            <v>96.3</v>
          </cell>
          <cell r="S36">
            <v>97.4</v>
          </cell>
          <cell r="T36">
            <v>108.8</v>
          </cell>
          <cell r="U36">
            <v>9999.9</v>
          </cell>
          <cell r="V36">
            <v>9999.9</v>
          </cell>
          <cell r="W36">
            <v>9999.9</v>
          </cell>
          <cell r="X36">
            <v>118.4</v>
          </cell>
          <cell r="Y36">
            <v>122.2</v>
          </cell>
          <cell r="Z36">
            <v>127.7</v>
          </cell>
          <cell r="AA36">
            <v>132.6</v>
          </cell>
          <cell r="AB36">
            <v>132.80000000000001</v>
          </cell>
          <cell r="AC36">
            <v>138.6</v>
          </cell>
          <cell r="AD36">
            <v>144.6</v>
          </cell>
          <cell r="AE36">
            <v>157.19999999999999</v>
          </cell>
          <cell r="AF36">
            <v>164.1</v>
          </cell>
          <cell r="AG36">
            <v>9999.9</v>
          </cell>
          <cell r="AH36">
            <v>9999.9</v>
          </cell>
          <cell r="AI36">
            <v>9999.9</v>
          </cell>
          <cell r="AJ36">
            <v>112.3</v>
          </cell>
          <cell r="AK36">
            <v>112.8</v>
          </cell>
          <cell r="AL36">
            <v>112.3</v>
          </cell>
          <cell r="AM36">
            <v>109.8</v>
          </cell>
          <cell r="AN36">
            <v>108.1</v>
          </cell>
          <cell r="AO36">
            <v>115.7</v>
          </cell>
          <cell r="AP36">
            <v>129.30000000000001</v>
          </cell>
          <cell r="AQ36">
            <v>143.1</v>
          </cell>
          <cell r="AR36">
            <v>160.4</v>
          </cell>
          <cell r="AS36">
            <v>9999.9</v>
          </cell>
          <cell r="AT36">
            <v>9999.9</v>
          </cell>
          <cell r="AU36">
            <v>9999.9</v>
          </cell>
          <cell r="AV36">
            <v>117.8</v>
          </cell>
          <cell r="AW36">
            <v>115.7</v>
          </cell>
          <cell r="AX36">
            <v>121.8</v>
          </cell>
          <cell r="AY36">
            <v>128.5</v>
          </cell>
          <cell r="AZ36">
            <v>137.30000000000001</v>
          </cell>
          <cell r="BA36">
            <v>141.80000000000001</v>
          </cell>
          <cell r="BB36">
            <v>146.30000000000001</v>
          </cell>
          <cell r="BC36">
            <v>156.5</v>
          </cell>
          <cell r="BD36">
            <v>168.2</v>
          </cell>
          <cell r="BE36">
            <v>9999.9</v>
          </cell>
          <cell r="BF36">
            <v>9999.9</v>
          </cell>
          <cell r="BG36">
            <v>9999.9</v>
          </cell>
          <cell r="BH36">
            <v>181.8</v>
          </cell>
          <cell r="BI36">
            <v>168.5</v>
          </cell>
          <cell r="BJ36">
            <v>176.3</v>
          </cell>
          <cell r="BK36">
            <v>173.6</v>
          </cell>
          <cell r="BL36">
            <v>165.1</v>
          </cell>
          <cell r="BM36">
            <v>170.1</v>
          </cell>
          <cell r="BN36">
            <v>181</v>
          </cell>
          <cell r="BO36">
            <v>184.9</v>
          </cell>
          <cell r="BP36">
            <v>184.1</v>
          </cell>
          <cell r="BQ36">
            <v>9999.9</v>
          </cell>
          <cell r="BR36">
            <v>9999.9</v>
          </cell>
          <cell r="BS36">
            <v>9999.9</v>
          </cell>
          <cell r="BT36">
            <v>141.5</v>
          </cell>
          <cell r="BU36">
            <v>156.1</v>
          </cell>
          <cell r="BV36">
            <v>153.6</v>
          </cell>
          <cell r="BW36">
            <v>167.4</v>
          </cell>
          <cell r="BX36">
            <v>182.8</v>
          </cell>
          <cell r="BY36">
            <v>193.1</v>
          </cell>
          <cell r="BZ36">
            <v>198.8</v>
          </cell>
          <cell r="CA36">
            <v>212.9</v>
          </cell>
          <cell r="CB36">
            <v>242.9</v>
          </cell>
          <cell r="CC36">
            <v>9999.9</v>
          </cell>
          <cell r="CD36">
            <v>9999.9</v>
          </cell>
          <cell r="CE36">
            <v>9999.9</v>
          </cell>
          <cell r="CF36">
            <v>220.2</v>
          </cell>
          <cell r="CG36">
            <v>219.6</v>
          </cell>
          <cell r="CH36">
            <v>214.9</v>
          </cell>
          <cell r="CI36">
            <v>214.4</v>
          </cell>
          <cell r="CJ36">
            <v>213.3</v>
          </cell>
          <cell r="CK36">
            <v>219.9</v>
          </cell>
          <cell r="CL36">
            <v>225.3</v>
          </cell>
        </row>
        <row r="37">
          <cell r="A37" t="str">
            <v>Orange</v>
          </cell>
          <cell r="B37" t="str">
            <v>1101020204</v>
          </cell>
          <cell r="C37">
            <v>0.13309000000000001</v>
          </cell>
          <cell r="D37">
            <v>105.3</v>
          </cell>
          <cell r="E37">
            <v>112.5</v>
          </cell>
          <cell r="F37">
            <v>116.4</v>
          </cell>
          <cell r="G37">
            <v>117.1</v>
          </cell>
          <cell r="H37">
            <v>121.9</v>
          </cell>
          <cell r="I37">
            <v>127.6</v>
          </cell>
          <cell r="J37">
            <v>124.6</v>
          </cell>
          <cell r="K37">
            <v>119</v>
          </cell>
          <cell r="L37">
            <v>115.7</v>
          </cell>
          <cell r="M37">
            <v>113.5</v>
          </cell>
          <cell r="N37">
            <v>101.1</v>
          </cell>
          <cell r="O37">
            <v>100.7</v>
          </cell>
          <cell r="P37">
            <v>104.1</v>
          </cell>
          <cell r="Q37">
            <v>109.8</v>
          </cell>
          <cell r="R37">
            <v>104.5</v>
          </cell>
          <cell r="S37">
            <v>104.3</v>
          </cell>
          <cell r="T37">
            <v>123.5</v>
          </cell>
          <cell r="U37">
            <v>131.4</v>
          </cell>
          <cell r="V37">
            <v>131.4</v>
          </cell>
          <cell r="W37">
            <v>127.3</v>
          </cell>
          <cell r="X37">
            <v>124.1</v>
          </cell>
          <cell r="Y37">
            <v>113.6</v>
          </cell>
          <cell r="Z37">
            <v>112.6</v>
          </cell>
          <cell r="AA37">
            <v>117</v>
          </cell>
          <cell r="AB37">
            <v>128.6</v>
          </cell>
          <cell r="AC37">
            <v>138.5</v>
          </cell>
          <cell r="AD37">
            <v>126.5</v>
          </cell>
          <cell r="AE37">
            <v>118.2</v>
          </cell>
          <cell r="AF37">
            <v>118.6</v>
          </cell>
          <cell r="AG37">
            <v>122.1</v>
          </cell>
          <cell r="AH37">
            <v>118.1</v>
          </cell>
          <cell r="AI37">
            <v>116.8</v>
          </cell>
          <cell r="AJ37">
            <v>113.5</v>
          </cell>
          <cell r="AK37">
            <v>110.1</v>
          </cell>
          <cell r="AL37">
            <v>100.2</v>
          </cell>
          <cell r="AM37">
            <v>107.7</v>
          </cell>
          <cell r="AN37">
            <v>108.2</v>
          </cell>
          <cell r="AO37">
            <v>111.8</v>
          </cell>
          <cell r="AP37">
            <v>116.6</v>
          </cell>
          <cell r="AQ37">
            <v>124.2</v>
          </cell>
          <cell r="AR37">
            <v>141</v>
          </cell>
          <cell r="AS37">
            <v>144.30000000000001</v>
          </cell>
          <cell r="AT37">
            <v>141.4</v>
          </cell>
          <cell r="AU37">
            <v>141.4</v>
          </cell>
          <cell r="AV37">
            <v>141.4</v>
          </cell>
          <cell r="AW37">
            <v>140.80000000000001</v>
          </cell>
          <cell r="AX37">
            <v>135.30000000000001</v>
          </cell>
          <cell r="AY37">
            <v>138.6</v>
          </cell>
          <cell r="AZ37">
            <v>141.19999999999999</v>
          </cell>
          <cell r="BA37">
            <v>136.6</v>
          </cell>
          <cell r="BB37">
            <v>132.80000000000001</v>
          </cell>
          <cell r="BC37">
            <v>136.1</v>
          </cell>
          <cell r="BD37">
            <v>143.1</v>
          </cell>
          <cell r="BE37">
            <v>145.4</v>
          </cell>
          <cell r="BF37">
            <v>140.5</v>
          </cell>
          <cell r="BG37">
            <v>152.30000000000001</v>
          </cell>
          <cell r="BH37">
            <v>151.5</v>
          </cell>
          <cell r="BI37">
            <v>152.30000000000001</v>
          </cell>
          <cell r="BJ37">
            <v>148.4</v>
          </cell>
          <cell r="BK37">
            <v>142</v>
          </cell>
          <cell r="BL37">
            <v>155.4</v>
          </cell>
          <cell r="BM37">
            <v>160.1</v>
          </cell>
          <cell r="BN37">
            <v>156.5</v>
          </cell>
          <cell r="BO37">
            <v>165</v>
          </cell>
          <cell r="BP37">
            <v>165.3</v>
          </cell>
          <cell r="BQ37">
            <v>168.8</v>
          </cell>
          <cell r="BR37">
            <v>172.3</v>
          </cell>
          <cell r="BS37">
            <v>172.3</v>
          </cell>
          <cell r="BT37">
            <v>183.1</v>
          </cell>
          <cell r="BU37">
            <v>202.8</v>
          </cell>
          <cell r="BV37">
            <v>205.8</v>
          </cell>
          <cell r="BW37">
            <v>202.1</v>
          </cell>
          <cell r="BX37">
            <v>202.1</v>
          </cell>
          <cell r="BY37">
            <v>191.3</v>
          </cell>
          <cell r="BZ37">
            <v>192.9</v>
          </cell>
          <cell r="CA37">
            <v>206.3</v>
          </cell>
          <cell r="CB37">
            <v>221.8</v>
          </cell>
          <cell r="CC37">
            <v>251.2</v>
          </cell>
          <cell r="CD37">
            <v>239.1</v>
          </cell>
          <cell r="CE37">
            <v>240.6</v>
          </cell>
          <cell r="CF37">
            <v>249.8</v>
          </cell>
          <cell r="CG37">
            <v>241.2</v>
          </cell>
          <cell r="CH37">
            <v>237.5</v>
          </cell>
          <cell r="CI37">
            <v>231.4</v>
          </cell>
          <cell r="CJ37">
            <v>241.8</v>
          </cell>
          <cell r="CK37">
            <v>241.9</v>
          </cell>
          <cell r="CL37">
            <v>245.6</v>
          </cell>
        </row>
        <row r="38">
          <cell r="A38" t="str">
            <v>Cashew nut</v>
          </cell>
          <cell r="B38" t="str">
            <v>1101020205</v>
          </cell>
          <cell r="C38">
            <v>0.16399</v>
          </cell>
          <cell r="D38">
            <v>103.5</v>
          </cell>
          <cell r="E38">
            <v>102.8</v>
          </cell>
          <cell r="F38">
            <v>102.1</v>
          </cell>
          <cell r="G38">
            <v>104.9</v>
          </cell>
          <cell r="H38">
            <v>105.6</v>
          </cell>
          <cell r="I38">
            <v>106.3</v>
          </cell>
          <cell r="J38">
            <v>104.3</v>
          </cell>
          <cell r="K38">
            <v>102.5</v>
          </cell>
          <cell r="L38">
            <v>102.3</v>
          </cell>
          <cell r="M38">
            <v>104.7</v>
          </cell>
          <cell r="N38">
            <v>102.5</v>
          </cell>
          <cell r="O38">
            <v>101.4</v>
          </cell>
          <cell r="P38">
            <v>115.3</v>
          </cell>
          <cell r="Q38">
            <v>115.2</v>
          </cell>
          <cell r="R38">
            <v>115.1</v>
          </cell>
          <cell r="S38">
            <v>114</v>
          </cell>
          <cell r="T38">
            <v>114.1</v>
          </cell>
          <cell r="U38">
            <v>104.9</v>
          </cell>
          <cell r="V38">
            <v>108.6</v>
          </cell>
          <cell r="W38">
            <v>107.6</v>
          </cell>
          <cell r="X38">
            <v>107.8</v>
          </cell>
          <cell r="Y38">
            <v>112</v>
          </cell>
          <cell r="Z38">
            <v>111.9</v>
          </cell>
          <cell r="AA38">
            <v>108.8</v>
          </cell>
          <cell r="AB38">
            <v>112</v>
          </cell>
          <cell r="AC38">
            <v>113.1</v>
          </cell>
          <cell r="AD38">
            <v>112.9</v>
          </cell>
          <cell r="AE38">
            <v>111.8</v>
          </cell>
          <cell r="AF38">
            <v>104.3</v>
          </cell>
          <cell r="AG38">
            <v>105.9</v>
          </cell>
          <cell r="AH38">
            <v>104.4</v>
          </cell>
          <cell r="AI38">
            <v>105.2</v>
          </cell>
          <cell r="AJ38">
            <v>103.2</v>
          </cell>
          <cell r="AK38">
            <v>103.4</v>
          </cell>
          <cell r="AL38">
            <v>103.6</v>
          </cell>
          <cell r="AM38">
            <v>104.8</v>
          </cell>
          <cell r="AN38">
            <v>106.1</v>
          </cell>
          <cell r="AO38">
            <v>113.2</v>
          </cell>
          <cell r="AP38">
            <v>107.5</v>
          </cell>
          <cell r="AQ38">
            <v>109</v>
          </cell>
          <cell r="AR38">
            <v>105.4</v>
          </cell>
          <cell r="AS38">
            <v>109.5</v>
          </cell>
          <cell r="AT38">
            <v>111.9</v>
          </cell>
          <cell r="AU38">
            <v>122.5</v>
          </cell>
          <cell r="AV38">
            <v>119.6</v>
          </cell>
          <cell r="AW38">
            <v>117.5</v>
          </cell>
          <cell r="AX38">
            <v>115.3</v>
          </cell>
          <cell r="AY38">
            <v>107.1</v>
          </cell>
          <cell r="AZ38">
            <v>127</v>
          </cell>
          <cell r="BA38">
            <v>132.5</v>
          </cell>
          <cell r="BB38">
            <v>127.2</v>
          </cell>
          <cell r="BC38">
            <v>125.9</v>
          </cell>
          <cell r="BD38">
            <v>131.19999999999999</v>
          </cell>
          <cell r="BE38">
            <v>131.9</v>
          </cell>
          <cell r="BF38">
            <v>132.80000000000001</v>
          </cell>
          <cell r="BG38">
            <v>136.80000000000001</v>
          </cell>
          <cell r="BH38">
            <v>134.30000000000001</v>
          </cell>
          <cell r="BI38">
            <v>137.19999999999999</v>
          </cell>
          <cell r="BJ38">
            <v>139.6</v>
          </cell>
          <cell r="BK38">
            <v>148.19999999999999</v>
          </cell>
          <cell r="BL38">
            <v>148.9</v>
          </cell>
          <cell r="BM38">
            <v>140.30000000000001</v>
          </cell>
          <cell r="BN38">
            <v>131.69999999999999</v>
          </cell>
          <cell r="BO38">
            <v>133.80000000000001</v>
          </cell>
          <cell r="BP38">
            <v>132.30000000000001</v>
          </cell>
          <cell r="BQ38">
            <v>127.1</v>
          </cell>
          <cell r="BR38">
            <v>133.80000000000001</v>
          </cell>
          <cell r="BS38">
            <v>137.30000000000001</v>
          </cell>
          <cell r="BT38">
            <v>142.4</v>
          </cell>
          <cell r="BU38">
            <v>156.1</v>
          </cell>
          <cell r="BV38">
            <v>152.9</v>
          </cell>
          <cell r="BW38">
            <v>166.7</v>
          </cell>
          <cell r="BX38">
            <v>178.2</v>
          </cell>
          <cell r="BY38">
            <v>177.6</v>
          </cell>
          <cell r="BZ38">
            <v>174.3</v>
          </cell>
          <cell r="CA38">
            <v>184</v>
          </cell>
          <cell r="CB38">
            <v>180.7</v>
          </cell>
          <cell r="CC38">
            <v>181.7</v>
          </cell>
          <cell r="CD38">
            <v>195</v>
          </cell>
          <cell r="CE38">
            <v>207.6</v>
          </cell>
          <cell r="CF38">
            <v>207.5</v>
          </cell>
          <cell r="CG38">
            <v>210.1</v>
          </cell>
          <cell r="CH38">
            <v>204.5</v>
          </cell>
          <cell r="CI38">
            <v>201</v>
          </cell>
          <cell r="CJ38">
            <v>187.8</v>
          </cell>
          <cell r="CK38">
            <v>177.4</v>
          </cell>
          <cell r="CL38">
            <v>167.8</v>
          </cell>
        </row>
        <row r="39">
          <cell r="A39" t="str">
            <v>Coconut(Fresh)</v>
          </cell>
          <cell r="B39" t="str">
            <v>1101020206</v>
          </cell>
          <cell r="C39">
            <v>0.24113000000000001</v>
          </cell>
          <cell r="D39">
            <v>99.2</v>
          </cell>
          <cell r="E39">
            <v>102.8</v>
          </cell>
          <cell r="F39">
            <v>100.9</v>
          </cell>
          <cell r="G39">
            <v>96.7</v>
          </cell>
          <cell r="H39">
            <v>93.5</v>
          </cell>
          <cell r="I39">
            <v>90.8</v>
          </cell>
          <cell r="J39">
            <v>90.9</v>
          </cell>
          <cell r="K39">
            <v>90.1</v>
          </cell>
          <cell r="L39">
            <v>87.3</v>
          </cell>
          <cell r="M39">
            <v>85</v>
          </cell>
          <cell r="N39">
            <v>75.3</v>
          </cell>
          <cell r="O39">
            <v>73.8</v>
          </cell>
          <cell r="P39">
            <v>76.7</v>
          </cell>
          <cell r="Q39">
            <v>80</v>
          </cell>
          <cell r="R39">
            <v>80.3</v>
          </cell>
          <cell r="S39">
            <v>79.5</v>
          </cell>
          <cell r="T39">
            <v>79.8</v>
          </cell>
          <cell r="U39">
            <v>77.900000000000006</v>
          </cell>
          <cell r="V39">
            <v>75.8</v>
          </cell>
          <cell r="W39">
            <v>77.8</v>
          </cell>
          <cell r="X39">
            <v>79.8</v>
          </cell>
          <cell r="Y39">
            <v>85.4</v>
          </cell>
          <cell r="Z39">
            <v>87</v>
          </cell>
          <cell r="AA39">
            <v>86</v>
          </cell>
          <cell r="AB39">
            <v>86.8</v>
          </cell>
          <cell r="AC39">
            <v>86.4</v>
          </cell>
          <cell r="AD39">
            <v>84.1</v>
          </cell>
          <cell r="AE39">
            <v>83.8</v>
          </cell>
          <cell r="AF39">
            <v>83.6</v>
          </cell>
          <cell r="AG39">
            <v>81.3</v>
          </cell>
          <cell r="AH39">
            <v>81.5</v>
          </cell>
          <cell r="AI39">
            <v>83.1</v>
          </cell>
          <cell r="AJ39">
            <v>83</v>
          </cell>
          <cell r="AK39">
            <v>81.599999999999994</v>
          </cell>
          <cell r="AL39">
            <v>80.400000000000006</v>
          </cell>
          <cell r="AM39">
            <v>80.8</v>
          </cell>
          <cell r="AN39">
            <v>84.2</v>
          </cell>
          <cell r="AO39">
            <v>84.8</v>
          </cell>
          <cell r="AP39">
            <v>88.5</v>
          </cell>
          <cell r="AQ39">
            <v>91.8</v>
          </cell>
          <cell r="AR39">
            <v>94.3</v>
          </cell>
          <cell r="AS39">
            <v>96.9</v>
          </cell>
          <cell r="AT39">
            <v>97.1</v>
          </cell>
          <cell r="AU39">
            <v>98.4</v>
          </cell>
          <cell r="AV39">
            <v>98.7</v>
          </cell>
          <cell r="AW39">
            <v>98.1</v>
          </cell>
          <cell r="AX39">
            <v>97</v>
          </cell>
          <cell r="AY39">
            <v>95.6</v>
          </cell>
          <cell r="AZ39">
            <v>93.8</v>
          </cell>
          <cell r="BA39">
            <v>95</v>
          </cell>
          <cell r="BB39">
            <v>93.8</v>
          </cell>
          <cell r="BC39">
            <v>92.5</v>
          </cell>
          <cell r="BD39">
            <v>92</v>
          </cell>
          <cell r="BE39">
            <v>85.1</v>
          </cell>
          <cell r="BF39">
            <v>83</v>
          </cell>
          <cell r="BG39">
            <v>84</v>
          </cell>
          <cell r="BH39">
            <v>81.5</v>
          </cell>
          <cell r="BI39">
            <v>80.2</v>
          </cell>
          <cell r="BJ39">
            <v>79.900000000000006</v>
          </cell>
          <cell r="BK39">
            <v>83.5</v>
          </cell>
          <cell r="BL39">
            <v>87.1</v>
          </cell>
          <cell r="BM39">
            <v>88.8</v>
          </cell>
          <cell r="BN39">
            <v>89.3</v>
          </cell>
          <cell r="BO39">
            <v>88.7</v>
          </cell>
          <cell r="BP39">
            <v>88</v>
          </cell>
          <cell r="BQ39">
            <v>87.8</v>
          </cell>
          <cell r="BR39">
            <v>88.6</v>
          </cell>
          <cell r="BS39">
            <v>89.5</v>
          </cell>
          <cell r="BT39">
            <v>91.2</v>
          </cell>
          <cell r="BU39">
            <v>95</v>
          </cell>
          <cell r="BV39">
            <v>95</v>
          </cell>
          <cell r="BW39">
            <v>101.8</v>
          </cell>
          <cell r="BX39">
            <v>110.5</v>
          </cell>
          <cell r="BY39">
            <v>117</v>
          </cell>
          <cell r="BZ39">
            <v>120.1</v>
          </cell>
          <cell r="CA39">
            <v>119.5</v>
          </cell>
          <cell r="CB39">
            <v>123.5</v>
          </cell>
          <cell r="CC39">
            <v>129.5</v>
          </cell>
          <cell r="CD39">
            <v>125.2</v>
          </cell>
          <cell r="CE39">
            <v>124.3</v>
          </cell>
          <cell r="CF39">
            <v>120.3</v>
          </cell>
          <cell r="CG39">
            <v>117.7</v>
          </cell>
          <cell r="CH39">
            <v>114.4</v>
          </cell>
          <cell r="CI39">
            <v>110</v>
          </cell>
          <cell r="CJ39">
            <v>110.9</v>
          </cell>
          <cell r="CK39">
            <v>110.4</v>
          </cell>
          <cell r="CL39">
            <v>112.7</v>
          </cell>
        </row>
        <row r="40">
          <cell r="A40" t="str">
            <v>Papaya</v>
          </cell>
          <cell r="B40" t="str">
            <v>1101020207</v>
          </cell>
          <cell r="C40">
            <v>0.10340000000000001</v>
          </cell>
          <cell r="D40">
            <v>84.5</v>
          </cell>
          <cell r="E40">
            <v>83.3</v>
          </cell>
          <cell r="F40">
            <v>87.6</v>
          </cell>
          <cell r="G40">
            <v>100.8</v>
          </cell>
          <cell r="H40">
            <v>96.2</v>
          </cell>
          <cell r="I40">
            <v>91.1</v>
          </cell>
          <cell r="J40">
            <v>89</v>
          </cell>
          <cell r="K40">
            <v>87.1</v>
          </cell>
          <cell r="L40">
            <v>90.1</v>
          </cell>
          <cell r="M40">
            <v>96.6</v>
          </cell>
          <cell r="N40">
            <v>91.8</v>
          </cell>
          <cell r="O40">
            <v>87.8</v>
          </cell>
          <cell r="P40">
            <v>91.2</v>
          </cell>
          <cell r="Q40">
            <v>93.4</v>
          </cell>
          <cell r="R40">
            <v>89.9</v>
          </cell>
          <cell r="S40">
            <v>89</v>
          </cell>
          <cell r="T40">
            <v>90.4</v>
          </cell>
          <cell r="U40">
            <v>100.3</v>
          </cell>
          <cell r="V40">
            <v>96.6</v>
          </cell>
          <cell r="W40">
            <v>91.9</v>
          </cell>
          <cell r="X40">
            <v>99.8</v>
          </cell>
          <cell r="Y40">
            <v>109.6</v>
          </cell>
          <cell r="Z40">
            <v>98.2</v>
          </cell>
          <cell r="AA40">
            <v>88.1</v>
          </cell>
          <cell r="AB40">
            <v>81.599999999999994</v>
          </cell>
          <cell r="AC40">
            <v>88.5</v>
          </cell>
          <cell r="AD40">
            <v>105.6</v>
          </cell>
          <cell r="AE40">
            <v>103.1</v>
          </cell>
          <cell r="AF40">
            <v>98.8</v>
          </cell>
          <cell r="AG40">
            <v>107.2</v>
          </cell>
          <cell r="AH40">
            <v>103.6</v>
          </cell>
          <cell r="AI40">
            <v>104.3</v>
          </cell>
          <cell r="AJ40">
            <v>120</v>
          </cell>
          <cell r="AK40">
            <v>114.4</v>
          </cell>
          <cell r="AL40">
            <v>119.5</v>
          </cell>
          <cell r="AM40">
            <v>117.8</v>
          </cell>
          <cell r="AN40">
            <v>94.6</v>
          </cell>
          <cell r="AO40">
            <v>129.19999999999999</v>
          </cell>
          <cell r="AP40">
            <v>109.2</v>
          </cell>
          <cell r="AQ40">
            <v>120.2</v>
          </cell>
          <cell r="AR40">
            <v>113.3</v>
          </cell>
          <cell r="AS40">
            <v>116.9</v>
          </cell>
          <cell r="AT40">
            <v>122</v>
          </cell>
          <cell r="AU40">
            <v>132.1</v>
          </cell>
          <cell r="AV40">
            <v>182.1</v>
          </cell>
          <cell r="AW40">
            <v>185.3</v>
          </cell>
          <cell r="AX40">
            <v>150</v>
          </cell>
          <cell r="AY40">
            <v>135.1</v>
          </cell>
          <cell r="AZ40">
            <v>139.19999999999999</v>
          </cell>
          <cell r="BA40">
            <v>128.4</v>
          </cell>
          <cell r="BB40">
            <v>120.7</v>
          </cell>
          <cell r="BC40">
            <v>123</v>
          </cell>
          <cell r="BD40">
            <v>133</v>
          </cell>
          <cell r="BE40">
            <v>127.8</v>
          </cell>
          <cell r="BF40">
            <v>140.80000000000001</v>
          </cell>
          <cell r="BG40">
            <v>182.7</v>
          </cell>
          <cell r="BH40">
            <v>204.1</v>
          </cell>
          <cell r="BI40">
            <v>166.6</v>
          </cell>
          <cell r="BJ40">
            <v>148.30000000000001</v>
          </cell>
          <cell r="BK40">
            <v>146.1</v>
          </cell>
          <cell r="BL40">
            <v>150.1</v>
          </cell>
          <cell r="BM40">
            <v>153.19999999999999</v>
          </cell>
          <cell r="BN40">
            <v>181.9</v>
          </cell>
          <cell r="BO40">
            <v>201.4</v>
          </cell>
          <cell r="BP40">
            <v>172.9</v>
          </cell>
          <cell r="BQ40">
            <v>178.7</v>
          </cell>
          <cell r="BR40">
            <v>185.5</v>
          </cell>
          <cell r="BS40">
            <v>181.1</v>
          </cell>
          <cell r="BT40">
            <v>192.8</v>
          </cell>
          <cell r="BU40">
            <v>171.2</v>
          </cell>
          <cell r="BV40">
            <v>193.6</v>
          </cell>
          <cell r="BW40">
            <v>181.4</v>
          </cell>
          <cell r="BX40">
            <v>163.69999999999999</v>
          </cell>
          <cell r="BY40">
            <v>209.1</v>
          </cell>
          <cell r="BZ40">
            <v>244</v>
          </cell>
          <cell r="CA40">
            <v>229</v>
          </cell>
          <cell r="CB40">
            <v>253.7</v>
          </cell>
          <cell r="CC40">
            <v>281.39999999999998</v>
          </cell>
          <cell r="CD40">
            <v>260.39999999999998</v>
          </cell>
          <cell r="CE40">
            <v>207.8</v>
          </cell>
          <cell r="CF40">
            <v>186.3</v>
          </cell>
          <cell r="CG40">
            <v>138.5</v>
          </cell>
          <cell r="CH40">
            <v>139.30000000000001</v>
          </cell>
          <cell r="CI40">
            <v>158.6</v>
          </cell>
          <cell r="CJ40">
            <v>133.30000000000001</v>
          </cell>
          <cell r="CK40">
            <v>128.6</v>
          </cell>
          <cell r="CL40">
            <v>126.8</v>
          </cell>
        </row>
        <row r="41">
          <cell r="A41" t="str">
            <v>Grapes</v>
          </cell>
          <cell r="B41" t="str">
            <v>1101020208</v>
          </cell>
          <cell r="C41">
            <v>9.3990000000000004E-2</v>
          </cell>
          <cell r="D41">
            <v>103.9</v>
          </cell>
          <cell r="E41">
            <v>96.3</v>
          </cell>
          <cell r="F41">
            <v>82.4</v>
          </cell>
          <cell r="G41">
            <v>9999.9</v>
          </cell>
          <cell r="H41">
            <v>9999.9</v>
          </cell>
          <cell r="I41">
            <v>9999.9</v>
          </cell>
          <cell r="J41">
            <v>9999.9</v>
          </cell>
          <cell r="K41">
            <v>9999.9</v>
          </cell>
          <cell r="L41">
            <v>9999.9</v>
          </cell>
          <cell r="M41">
            <v>97.2</v>
          </cell>
          <cell r="N41">
            <v>104.2</v>
          </cell>
          <cell r="O41">
            <v>99.6</v>
          </cell>
          <cell r="P41">
            <v>99.6</v>
          </cell>
          <cell r="Q41">
            <v>94.6</v>
          </cell>
          <cell r="R41">
            <v>97.1</v>
          </cell>
          <cell r="S41">
            <v>9999.9</v>
          </cell>
          <cell r="T41">
            <v>9999.9</v>
          </cell>
          <cell r="U41">
            <v>9999.9</v>
          </cell>
          <cell r="V41">
            <v>9999.9</v>
          </cell>
          <cell r="W41">
            <v>9999.9</v>
          </cell>
          <cell r="X41">
            <v>9999.9</v>
          </cell>
          <cell r="Y41">
            <v>116.9</v>
          </cell>
          <cell r="Z41">
            <v>115.8</v>
          </cell>
          <cell r="AA41">
            <v>112.4</v>
          </cell>
          <cell r="AB41">
            <v>107.3</v>
          </cell>
          <cell r="AC41">
            <v>102</v>
          </cell>
          <cell r="AD41">
            <v>104.7</v>
          </cell>
          <cell r="AE41">
            <v>9999.9</v>
          </cell>
          <cell r="AF41">
            <v>9999.9</v>
          </cell>
          <cell r="AG41">
            <v>9999.9</v>
          </cell>
          <cell r="AH41">
            <v>9999.9</v>
          </cell>
          <cell r="AI41">
            <v>9999.9</v>
          </cell>
          <cell r="AJ41">
            <v>9999.9</v>
          </cell>
          <cell r="AK41">
            <v>116.9</v>
          </cell>
          <cell r="AL41">
            <v>124</v>
          </cell>
          <cell r="AM41">
            <v>131.69999999999999</v>
          </cell>
          <cell r="AN41">
            <v>135.80000000000001</v>
          </cell>
          <cell r="AO41">
            <v>123.7</v>
          </cell>
          <cell r="AP41">
            <v>126.8</v>
          </cell>
          <cell r="AQ41">
            <v>9999.9</v>
          </cell>
          <cell r="AR41">
            <v>9999.9</v>
          </cell>
          <cell r="AS41">
            <v>9999.9</v>
          </cell>
          <cell r="AT41">
            <v>9999.9</v>
          </cell>
          <cell r="AU41">
            <v>9999.9</v>
          </cell>
          <cell r="AV41">
            <v>9999.9</v>
          </cell>
          <cell r="AW41">
            <v>118.5</v>
          </cell>
          <cell r="AX41">
            <v>121.9</v>
          </cell>
          <cell r="AY41">
            <v>130.6</v>
          </cell>
          <cell r="AZ41">
            <v>141.5</v>
          </cell>
          <cell r="BA41">
            <v>127.9</v>
          </cell>
          <cell r="BB41">
            <v>122.6</v>
          </cell>
          <cell r="BC41">
            <v>9999.9</v>
          </cell>
          <cell r="BD41">
            <v>9999.9</v>
          </cell>
          <cell r="BE41">
            <v>9999.9</v>
          </cell>
          <cell r="BF41">
            <v>9999.9</v>
          </cell>
          <cell r="BG41">
            <v>9999.9</v>
          </cell>
          <cell r="BH41">
            <v>9999.9</v>
          </cell>
          <cell r="BI41">
            <v>130.19999999999999</v>
          </cell>
          <cell r="BJ41">
            <v>130.19999999999999</v>
          </cell>
          <cell r="BK41">
            <v>129.30000000000001</v>
          </cell>
          <cell r="BL41">
            <v>124.2</v>
          </cell>
          <cell r="BM41">
            <v>119</v>
          </cell>
          <cell r="BN41">
            <v>115.8</v>
          </cell>
          <cell r="BO41">
            <v>9999.9</v>
          </cell>
          <cell r="BP41">
            <v>9999.9</v>
          </cell>
          <cell r="BQ41">
            <v>9999.9</v>
          </cell>
          <cell r="BR41">
            <v>9999.9</v>
          </cell>
          <cell r="BS41">
            <v>9999.9</v>
          </cell>
          <cell r="BT41">
            <v>9999.9</v>
          </cell>
          <cell r="BU41">
            <v>133.19999999999999</v>
          </cell>
          <cell r="BV41">
            <v>190.2</v>
          </cell>
          <cell r="BW41">
            <v>190.1</v>
          </cell>
          <cell r="BX41">
            <v>200.6</v>
          </cell>
          <cell r="BY41">
            <v>211.3</v>
          </cell>
          <cell r="BZ41">
            <v>207.7</v>
          </cell>
          <cell r="CA41">
            <v>9999.9</v>
          </cell>
          <cell r="CB41">
            <v>9999.9</v>
          </cell>
          <cell r="CC41">
            <v>9999.9</v>
          </cell>
          <cell r="CD41">
            <v>9999.9</v>
          </cell>
          <cell r="CE41">
            <v>9999.9</v>
          </cell>
          <cell r="CF41">
            <v>9999.9</v>
          </cell>
          <cell r="CG41">
            <v>223.9</v>
          </cell>
          <cell r="CH41">
            <v>224.2</v>
          </cell>
          <cell r="CI41">
            <v>226.4</v>
          </cell>
          <cell r="CJ41">
            <v>247.4</v>
          </cell>
          <cell r="CK41">
            <v>220.1</v>
          </cell>
          <cell r="CL41">
            <v>185.2</v>
          </cell>
        </row>
        <row r="42">
          <cell r="A42" t="str">
            <v>Pineapple</v>
          </cell>
          <cell r="B42" t="str">
            <v>1101020209</v>
          </cell>
          <cell r="C42">
            <v>4.5769999999999998E-2</v>
          </cell>
          <cell r="D42">
            <v>88.8</v>
          </cell>
          <cell r="E42">
            <v>92.2</v>
          </cell>
          <cell r="F42">
            <v>92</v>
          </cell>
          <cell r="G42">
            <v>97.1</v>
          </cell>
          <cell r="H42">
            <v>90.4</v>
          </cell>
          <cell r="I42">
            <v>98.6</v>
          </cell>
          <cell r="J42">
            <v>94.3</v>
          </cell>
          <cell r="K42">
            <v>99</v>
          </cell>
          <cell r="L42">
            <v>96.3</v>
          </cell>
          <cell r="M42">
            <v>104.6</v>
          </cell>
          <cell r="N42">
            <v>100.7</v>
          </cell>
          <cell r="O42">
            <v>83</v>
          </cell>
          <cell r="P42">
            <v>82.1</v>
          </cell>
          <cell r="Q42">
            <v>87</v>
          </cell>
          <cell r="R42">
            <v>97.9</v>
          </cell>
          <cell r="S42">
            <v>104.9</v>
          </cell>
          <cell r="T42">
            <v>91</v>
          </cell>
          <cell r="U42">
            <v>81.3</v>
          </cell>
          <cell r="V42">
            <v>88.6</v>
          </cell>
          <cell r="W42">
            <v>95.2</v>
          </cell>
          <cell r="X42">
            <v>107.7</v>
          </cell>
          <cell r="Y42">
            <v>96</v>
          </cell>
          <cell r="Z42">
            <v>89.8</v>
          </cell>
          <cell r="AA42">
            <v>91.9</v>
          </cell>
          <cell r="AB42">
            <v>107.2</v>
          </cell>
          <cell r="AC42">
            <v>109.8</v>
          </cell>
          <cell r="AD42">
            <v>111.3</v>
          </cell>
          <cell r="AE42">
            <v>113.8</v>
          </cell>
          <cell r="AF42">
            <v>99.5</v>
          </cell>
          <cell r="AG42">
            <v>111.3</v>
          </cell>
          <cell r="AH42">
            <v>113.9</v>
          </cell>
          <cell r="AI42">
            <v>135.6</v>
          </cell>
          <cell r="AJ42">
            <v>125</v>
          </cell>
          <cell r="AK42">
            <v>127.8</v>
          </cell>
          <cell r="AL42">
            <v>123.8</v>
          </cell>
          <cell r="AM42">
            <v>107.9</v>
          </cell>
          <cell r="AN42">
            <v>105.7</v>
          </cell>
          <cell r="AO42">
            <v>120.9</v>
          </cell>
          <cell r="AP42">
            <v>110.2</v>
          </cell>
          <cell r="AQ42">
            <v>114.8</v>
          </cell>
          <cell r="AR42">
            <v>145.4</v>
          </cell>
          <cell r="AS42">
            <v>134.4</v>
          </cell>
          <cell r="AT42">
            <v>126.7</v>
          </cell>
          <cell r="AU42">
            <v>123.2</v>
          </cell>
          <cell r="AV42">
            <v>145.6</v>
          </cell>
          <cell r="AW42">
            <v>129.69999999999999</v>
          </cell>
          <cell r="AX42">
            <v>114.9</v>
          </cell>
          <cell r="AY42">
            <v>123.1</v>
          </cell>
          <cell r="AZ42">
            <v>122.8</v>
          </cell>
          <cell r="BA42">
            <v>120.5</v>
          </cell>
          <cell r="BB42">
            <v>144.69999999999999</v>
          </cell>
          <cell r="BC42">
            <v>145.5</v>
          </cell>
          <cell r="BD42">
            <v>121.2</v>
          </cell>
          <cell r="BE42">
            <v>116.5</v>
          </cell>
          <cell r="BF42">
            <v>140.30000000000001</v>
          </cell>
          <cell r="BG42">
            <v>161.69999999999999</v>
          </cell>
          <cell r="BH42">
            <v>176.5</v>
          </cell>
          <cell r="BI42">
            <v>170.5</v>
          </cell>
          <cell r="BJ42">
            <v>155.9</v>
          </cell>
          <cell r="BK42">
            <v>156.69999999999999</v>
          </cell>
          <cell r="BL42">
            <v>161.5</v>
          </cell>
          <cell r="BM42">
            <v>165.9</v>
          </cell>
          <cell r="BN42">
            <v>181</v>
          </cell>
          <cell r="BO42">
            <v>203.9</v>
          </cell>
          <cell r="BP42">
            <v>183.4</v>
          </cell>
          <cell r="BQ42">
            <v>163.6</v>
          </cell>
          <cell r="BR42">
            <v>186.3</v>
          </cell>
          <cell r="BS42">
            <v>177.8</v>
          </cell>
          <cell r="BT42">
            <v>174.1</v>
          </cell>
          <cell r="BU42">
            <v>174.3</v>
          </cell>
          <cell r="BV42">
            <v>156.6</v>
          </cell>
          <cell r="BW42">
            <v>158.80000000000001</v>
          </cell>
          <cell r="BX42">
            <v>181.7</v>
          </cell>
          <cell r="BY42">
            <v>192.1</v>
          </cell>
          <cell r="BZ42">
            <v>182.5</v>
          </cell>
          <cell r="CA42">
            <v>209.2</v>
          </cell>
          <cell r="CB42">
            <v>184</v>
          </cell>
          <cell r="CC42">
            <v>189.1</v>
          </cell>
          <cell r="CD42">
            <v>182.5</v>
          </cell>
          <cell r="CE42">
            <v>196.1</v>
          </cell>
          <cell r="CF42">
            <v>191.2</v>
          </cell>
          <cell r="CG42">
            <v>194.2</v>
          </cell>
          <cell r="CH42">
            <v>186.5</v>
          </cell>
          <cell r="CI42">
            <v>190.9</v>
          </cell>
          <cell r="CJ42">
            <v>186.8</v>
          </cell>
          <cell r="CK42">
            <v>196.6</v>
          </cell>
          <cell r="CL42">
            <v>214.3</v>
          </cell>
        </row>
        <row r="43">
          <cell r="A43" t="str">
            <v>Guava</v>
          </cell>
          <cell r="B43" t="str">
            <v>1101020210</v>
          </cell>
          <cell r="C43">
            <v>7.6090000000000005E-2</v>
          </cell>
          <cell r="D43">
            <v>95.9</v>
          </cell>
          <cell r="E43">
            <v>110.3</v>
          </cell>
          <cell r="F43">
            <v>113.3</v>
          </cell>
          <cell r="G43">
            <v>122.4</v>
          </cell>
          <cell r="H43">
            <v>117.1</v>
          </cell>
          <cell r="I43">
            <v>113.3</v>
          </cell>
          <cell r="J43">
            <v>137.5</v>
          </cell>
          <cell r="K43">
            <v>128.4</v>
          </cell>
          <cell r="L43">
            <v>113.3</v>
          </cell>
          <cell r="M43">
            <v>113.3</v>
          </cell>
          <cell r="N43">
            <v>120.8</v>
          </cell>
          <cell r="O43">
            <v>125.4</v>
          </cell>
          <cell r="P43">
            <v>113.3</v>
          </cell>
          <cell r="Q43">
            <v>120.9</v>
          </cell>
          <cell r="R43">
            <v>113.3</v>
          </cell>
          <cell r="S43">
            <v>113.3</v>
          </cell>
          <cell r="T43">
            <v>128.4</v>
          </cell>
          <cell r="U43">
            <v>143.5</v>
          </cell>
          <cell r="V43">
            <v>143.5</v>
          </cell>
          <cell r="W43">
            <v>137.80000000000001</v>
          </cell>
          <cell r="X43">
            <v>135.9</v>
          </cell>
          <cell r="Y43">
            <v>113.3</v>
          </cell>
          <cell r="Z43">
            <v>107.8</v>
          </cell>
          <cell r="AA43">
            <v>106.3</v>
          </cell>
          <cell r="AB43">
            <v>107.8</v>
          </cell>
          <cell r="AC43">
            <v>104.5</v>
          </cell>
          <cell r="AD43">
            <v>113.8</v>
          </cell>
          <cell r="AE43">
            <v>123.4</v>
          </cell>
          <cell r="AF43">
            <v>122.7</v>
          </cell>
          <cell r="AG43">
            <v>120.4</v>
          </cell>
          <cell r="AH43">
            <v>120.4</v>
          </cell>
          <cell r="AI43">
            <v>120.4</v>
          </cell>
          <cell r="AJ43">
            <v>118.1</v>
          </cell>
          <cell r="AK43">
            <v>113.5</v>
          </cell>
          <cell r="AL43">
            <v>112.7</v>
          </cell>
          <cell r="AM43">
            <v>106.8</v>
          </cell>
          <cell r="AN43">
            <v>99.5</v>
          </cell>
          <cell r="AO43">
            <v>129.19999999999999</v>
          </cell>
          <cell r="AP43">
            <v>157.4</v>
          </cell>
          <cell r="AQ43">
            <v>151.19999999999999</v>
          </cell>
          <cell r="AR43">
            <v>151.19999999999999</v>
          </cell>
          <cell r="AS43">
            <v>151.19999999999999</v>
          </cell>
          <cell r="AT43">
            <v>151.19999999999999</v>
          </cell>
          <cell r="AU43">
            <v>151.19999999999999</v>
          </cell>
          <cell r="AV43">
            <v>151.19999999999999</v>
          </cell>
          <cell r="AW43">
            <v>151.19999999999999</v>
          </cell>
          <cell r="AX43">
            <v>98.4</v>
          </cell>
          <cell r="AY43">
            <v>85.2</v>
          </cell>
          <cell r="AZ43">
            <v>85.6</v>
          </cell>
          <cell r="BA43">
            <v>85.2</v>
          </cell>
          <cell r="BB43">
            <v>89.6</v>
          </cell>
          <cell r="BC43">
            <v>94</v>
          </cell>
          <cell r="BD43">
            <v>94</v>
          </cell>
          <cell r="BE43">
            <v>94</v>
          </cell>
          <cell r="BF43">
            <v>94.8</v>
          </cell>
          <cell r="BG43">
            <v>87.7</v>
          </cell>
          <cell r="BH43">
            <v>89.6</v>
          </cell>
          <cell r="BI43">
            <v>89.6</v>
          </cell>
          <cell r="BJ43">
            <v>122.6</v>
          </cell>
          <cell r="BK43">
            <v>133.6</v>
          </cell>
          <cell r="BL43">
            <v>128.30000000000001</v>
          </cell>
          <cell r="BM43">
            <v>154.5</v>
          </cell>
          <cell r="BN43">
            <v>142.4</v>
          </cell>
          <cell r="BO43">
            <v>176.5</v>
          </cell>
          <cell r="BP43">
            <v>265.60000000000002</v>
          </cell>
          <cell r="BQ43">
            <v>265.60000000000002</v>
          </cell>
          <cell r="BR43">
            <v>204</v>
          </cell>
          <cell r="BS43">
            <v>129.19999999999999</v>
          </cell>
          <cell r="BT43">
            <v>168.8</v>
          </cell>
          <cell r="BU43">
            <v>153</v>
          </cell>
          <cell r="BV43">
            <v>140.19999999999999</v>
          </cell>
          <cell r="BW43">
            <v>121.5</v>
          </cell>
          <cell r="BX43">
            <v>131</v>
          </cell>
          <cell r="BY43">
            <v>168.8</v>
          </cell>
          <cell r="BZ43">
            <v>207.8</v>
          </cell>
          <cell r="CA43">
            <v>208.4</v>
          </cell>
          <cell r="CB43">
            <v>208.4</v>
          </cell>
          <cell r="CC43">
            <v>208.4</v>
          </cell>
          <cell r="CD43">
            <v>208.4</v>
          </cell>
          <cell r="CE43">
            <v>173.2</v>
          </cell>
          <cell r="CF43">
            <v>117.1</v>
          </cell>
          <cell r="CG43">
            <v>130.1</v>
          </cell>
          <cell r="CH43">
            <v>101.4</v>
          </cell>
          <cell r="CI43">
            <v>107.2</v>
          </cell>
          <cell r="CJ43">
            <v>111.6</v>
          </cell>
          <cell r="CK43">
            <v>102.8</v>
          </cell>
          <cell r="CL43">
            <v>102.8</v>
          </cell>
        </row>
        <row r="44">
          <cell r="A44" t="str">
            <v>Litchi</v>
          </cell>
          <cell r="B44" t="str">
            <v>1101020211</v>
          </cell>
          <cell r="C44">
            <v>3.7159999999999999E-2</v>
          </cell>
          <cell r="D44">
            <v>9999.9</v>
          </cell>
          <cell r="E44">
            <v>9999.9</v>
          </cell>
          <cell r="F44">
            <v>9999.9</v>
          </cell>
          <cell r="G44">
            <v>9999.9</v>
          </cell>
          <cell r="H44">
            <v>9999.9</v>
          </cell>
          <cell r="I44">
            <v>9999.9</v>
          </cell>
          <cell r="J44">
            <v>9999.9</v>
          </cell>
          <cell r="K44">
            <v>9999.9</v>
          </cell>
          <cell r="L44">
            <v>9999.9</v>
          </cell>
          <cell r="M44">
            <v>9999.9</v>
          </cell>
          <cell r="N44">
            <v>9999.9</v>
          </cell>
          <cell r="O44">
            <v>9999.9</v>
          </cell>
          <cell r="P44">
            <v>9999.9</v>
          </cell>
          <cell r="Q44">
            <v>9999.9</v>
          </cell>
          <cell r="R44">
            <v>9999.9</v>
          </cell>
          <cell r="S44">
            <v>9999.9</v>
          </cell>
          <cell r="T44">
            <v>9999.9</v>
          </cell>
          <cell r="U44">
            <v>9999.9</v>
          </cell>
          <cell r="V44">
            <v>9999.9</v>
          </cell>
          <cell r="W44">
            <v>9999.9</v>
          </cell>
          <cell r="X44">
            <v>9999.9</v>
          </cell>
          <cell r="Y44">
            <v>9999.9</v>
          </cell>
          <cell r="Z44">
            <v>9999.9</v>
          </cell>
          <cell r="AA44">
            <v>9999.9</v>
          </cell>
          <cell r="AB44">
            <v>9999.9</v>
          </cell>
          <cell r="AC44">
            <v>9999.9</v>
          </cell>
          <cell r="AD44">
            <v>9999.9</v>
          </cell>
          <cell r="AE44">
            <v>9999.9</v>
          </cell>
          <cell r="AF44">
            <v>9999.9</v>
          </cell>
          <cell r="AG44">
            <v>79.7</v>
          </cell>
          <cell r="AH44">
            <v>9999.9</v>
          </cell>
          <cell r="AI44">
            <v>9999.9</v>
          </cell>
          <cell r="AJ44">
            <v>9999.9</v>
          </cell>
          <cell r="AK44">
            <v>9999.9</v>
          </cell>
          <cell r="AL44">
            <v>9999.9</v>
          </cell>
          <cell r="AM44">
            <v>9999.9</v>
          </cell>
          <cell r="AN44">
            <v>9999.9</v>
          </cell>
          <cell r="AO44">
            <v>9999.9</v>
          </cell>
          <cell r="AP44">
            <v>9999.9</v>
          </cell>
          <cell r="AQ44">
            <v>9999.9</v>
          </cell>
          <cell r="AR44">
            <v>9999.9</v>
          </cell>
          <cell r="AS44">
            <v>77.099999999999994</v>
          </cell>
          <cell r="AT44">
            <v>9999.9</v>
          </cell>
          <cell r="AU44">
            <v>9999.9</v>
          </cell>
          <cell r="AV44">
            <v>9999.9</v>
          </cell>
          <cell r="AW44">
            <v>9999.9</v>
          </cell>
          <cell r="AX44">
            <v>9999.9</v>
          </cell>
          <cell r="AY44">
            <v>9999.9</v>
          </cell>
          <cell r="AZ44">
            <v>9999.9</v>
          </cell>
          <cell r="BA44">
            <v>9999.9</v>
          </cell>
          <cell r="BB44">
            <v>9999.9</v>
          </cell>
          <cell r="BC44">
            <v>9999.9</v>
          </cell>
          <cell r="BD44">
            <v>9999.9</v>
          </cell>
          <cell r="BE44">
            <v>102.7</v>
          </cell>
          <cell r="BF44">
            <v>9999.9</v>
          </cell>
          <cell r="BG44">
            <v>9999.9</v>
          </cell>
          <cell r="BH44">
            <v>9999.9</v>
          </cell>
          <cell r="BI44">
            <v>9999.9</v>
          </cell>
          <cell r="BJ44">
            <v>9999.9</v>
          </cell>
          <cell r="BK44">
            <v>9999.9</v>
          </cell>
          <cell r="BL44">
            <v>9999.9</v>
          </cell>
          <cell r="BM44">
            <v>9999.9</v>
          </cell>
          <cell r="BN44">
            <v>9999.9</v>
          </cell>
          <cell r="BO44">
            <v>9999.9</v>
          </cell>
          <cell r="BP44">
            <v>9999.9</v>
          </cell>
          <cell r="BQ44">
            <v>179.2</v>
          </cell>
          <cell r="BR44">
            <v>9999.9</v>
          </cell>
          <cell r="BS44">
            <v>9999.9</v>
          </cell>
          <cell r="BT44">
            <v>9999.9</v>
          </cell>
          <cell r="BU44">
            <v>9999.9</v>
          </cell>
          <cell r="BV44">
            <v>9999.9</v>
          </cell>
          <cell r="BW44">
            <v>9999.9</v>
          </cell>
          <cell r="BX44">
            <v>9999.9</v>
          </cell>
          <cell r="BY44">
            <v>9999.9</v>
          </cell>
          <cell r="BZ44">
            <v>9999.9</v>
          </cell>
          <cell r="CA44">
            <v>9999.9</v>
          </cell>
          <cell r="CB44">
            <v>9999.9</v>
          </cell>
          <cell r="CC44">
            <v>119.7</v>
          </cell>
          <cell r="CD44">
            <v>9999.9</v>
          </cell>
          <cell r="CE44">
            <v>9999.9</v>
          </cell>
          <cell r="CF44">
            <v>9999.9</v>
          </cell>
          <cell r="CG44">
            <v>9999.9</v>
          </cell>
          <cell r="CH44">
            <v>9999.9</v>
          </cell>
          <cell r="CI44">
            <v>9999.9</v>
          </cell>
          <cell r="CJ44">
            <v>9999.9</v>
          </cell>
          <cell r="CK44">
            <v>9999.9</v>
          </cell>
          <cell r="CL44">
            <v>9999.9</v>
          </cell>
        </row>
        <row r="45">
          <cell r="A45" t="str">
            <v>Lemon</v>
          </cell>
          <cell r="B45" t="str">
            <v>1101020212</v>
          </cell>
          <cell r="C45">
            <v>7.2249999999999995E-2</v>
          </cell>
          <cell r="D45">
            <v>85.4</v>
          </cell>
          <cell r="E45">
            <v>83.7</v>
          </cell>
          <cell r="F45">
            <v>94.9</v>
          </cell>
          <cell r="G45">
            <v>137.80000000000001</v>
          </cell>
          <cell r="H45">
            <v>131.30000000000001</v>
          </cell>
          <cell r="I45">
            <v>119.5</v>
          </cell>
          <cell r="J45">
            <v>98.9</v>
          </cell>
          <cell r="K45">
            <v>102.8</v>
          </cell>
          <cell r="L45">
            <v>134.5</v>
          </cell>
          <cell r="M45">
            <v>135.5</v>
          </cell>
          <cell r="N45">
            <v>116.4</v>
          </cell>
          <cell r="O45">
            <v>112</v>
          </cell>
          <cell r="P45">
            <v>115.2</v>
          </cell>
          <cell r="Q45">
            <v>171.3</v>
          </cell>
          <cell r="R45">
            <v>205.6</v>
          </cell>
          <cell r="S45">
            <v>245.7</v>
          </cell>
          <cell r="T45">
            <v>196.7</v>
          </cell>
          <cell r="U45">
            <v>116.5</v>
          </cell>
          <cell r="V45">
            <v>106.4</v>
          </cell>
          <cell r="W45">
            <v>123.5</v>
          </cell>
          <cell r="X45">
            <v>186.7</v>
          </cell>
          <cell r="Y45">
            <v>159.80000000000001</v>
          </cell>
          <cell r="Z45">
            <v>155.19999999999999</v>
          </cell>
          <cell r="AA45">
            <v>123.1</v>
          </cell>
          <cell r="AB45">
            <v>158.9</v>
          </cell>
          <cell r="AC45">
            <v>185.5</v>
          </cell>
          <cell r="AD45">
            <v>222.6</v>
          </cell>
          <cell r="AE45">
            <v>263.60000000000002</v>
          </cell>
          <cell r="AF45">
            <v>269.39999999999998</v>
          </cell>
          <cell r="AG45">
            <v>147.19999999999999</v>
          </cell>
          <cell r="AH45">
            <v>114.3</v>
          </cell>
          <cell r="AI45">
            <v>152.30000000000001</v>
          </cell>
          <cell r="AJ45">
            <v>248.8</v>
          </cell>
          <cell r="AK45">
            <v>220.2</v>
          </cell>
          <cell r="AL45">
            <v>168.9</v>
          </cell>
          <cell r="AM45">
            <v>142</v>
          </cell>
          <cell r="AN45">
            <v>156.1</v>
          </cell>
          <cell r="AO45">
            <v>194.8</v>
          </cell>
          <cell r="AP45">
            <v>262.3</v>
          </cell>
          <cell r="AQ45">
            <v>222.4</v>
          </cell>
          <cell r="AR45">
            <v>205.7</v>
          </cell>
          <cell r="AS45">
            <v>170.5</v>
          </cell>
          <cell r="AT45">
            <v>148.19999999999999</v>
          </cell>
          <cell r="AU45">
            <v>157.69999999999999</v>
          </cell>
          <cell r="AV45">
            <v>203.7</v>
          </cell>
          <cell r="AW45">
            <v>235.2</v>
          </cell>
          <cell r="AX45">
            <v>203</v>
          </cell>
          <cell r="AY45">
            <v>158.30000000000001</v>
          </cell>
          <cell r="AZ45">
            <v>166.9</v>
          </cell>
          <cell r="BA45">
            <v>164.7</v>
          </cell>
          <cell r="BB45">
            <v>164.7</v>
          </cell>
          <cell r="BC45">
            <v>164.7</v>
          </cell>
          <cell r="BD45">
            <v>164.7</v>
          </cell>
          <cell r="BE45">
            <v>164.7</v>
          </cell>
          <cell r="BF45">
            <v>164.7</v>
          </cell>
          <cell r="BG45">
            <v>164.7</v>
          </cell>
          <cell r="BH45">
            <v>164.7</v>
          </cell>
          <cell r="BI45">
            <v>164.7</v>
          </cell>
          <cell r="BJ45">
            <v>164.7</v>
          </cell>
          <cell r="BK45">
            <v>164.7</v>
          </cell>
          <cell r="BL45">
            <v>164.7</v>
          </cell>
          <cell r="BM45">
            <v>164.7</v>
          </cell>
          <cell r="BN45">
            <v>164.7</v>
          </cell>
          <cell r="BO45">
            <v>164.7</v>
          </cell>
          <cell r="BP45">
            <v>164.7</v>
          </cell>
          <cell r="BQ45">
            <v>164.7</v>
          </cell>
          <cell r="BR45">
            <v>152.30000000000001</v>
          </cell>
          <cell r="BS45">
            <v>178.7</v>
          </cell>
          <cell r="BT45">
            <v>194.2</v>
          </cell>
          <cell r="BU45">
            <v>216.5</v>
          </cell>
          <cell r="BV45">
            <v>188.3</v>
          </cell>
          <cell r="BW45">
            <v>184.1</v>
          </cell>
          <cell r="BX45">
            <v>190.3</v>
          </cell>
          <cell r="BY45">
            <v>238.5</v>
          </cell>
          <cell r="BZ45">
            <v>332.9</v>
          </cell>
          <cell r="CA45">
            <v>395.8</v>
          </cell>
          <cell r="CB45">
            <v>387.3</v>
          </cell>
          <cell r="CC45">
            <v>289.10000000000002</v>
          </cell>
          <cell r="CD45">
            <v>215.8</v>
          </cell>
          <cell r="CE45">
            <v>197.3</v>
          </cell>
          <cell r="CF45">
            <v>157.4</v>
          </cell>
          <cell r="CG45">
            <v>140.30000000000001</v>
          </cell>
          <cell r="CH45">
            <v>161.30000000000001</v>
          </cell>
          <cell r="CI45">
            <v>193.6</v>
          </cell>
          <cell r="CJ45">
            <v>177.2</v>
          </cell>
          <cell r="CK45">
            <v>197.4</v>
          </cell>
          <cell r="CL45">
            <v>321.39999999999998</v>
          </cell>
        </row>
        <row r="46">
          <cell r="A46" t="str">
            <v>Sapota</v>
          </cell>
          <cell r="B46" t="str">
            <v>1101020213</v>
          </cell>
          <cell r="C46">
            <v>4.2349999999999999E-2</v>
          </cell>
          <cell r="D46">
            <v>98.8</v>
          </cell>
          <cell r="E46">
            <v>95.6</v>
          </cell>
          <cell r="F46">
            <v>92.8</v>
          </cell>
          <cell r="G46">
            <v>89.4</v>
          </cell>
          <cell r="H46">
            <v>89.3</v>
          </cell>
          <cell r="I46">
            <v>92.5</v>
          </cell>
          <cell r="J46">
            <v>108.3</v>
          </cell>
          <cell r="K46">
            <v>105.5</v>
          </cell>
          <cell r="L46">
            <v>100.2</v>
          </cell>
          <cell r="M46">
            <v>115.2</v>
          </cell>
          <cell r="N46">
            <v>124.3</v>
          </cell>
          <cell r="O46">
            <v>105.8</v>
          </cell>
          <cell r="P46">
            <v>99.2</v>
          </cell>
          <cell r="Q46">
            <v>97</v>
          </cell>
          <cell r="R46">
            <v>88.7</v>
          </cell>
          <cell r="S46">
            <v>84.9</v>
          </cell>
          <cell r="T46">
            <v>90</v>
          </cell>
          <cell r="U46">
            <v>86.6</v>
          </cell>
          <cell r="V46">
            <v>89.2</v>
          </cell>
          <cell r="W46">
            <v>95.8</v>
          </cell>
          <cell r="X46">
            <v>104.5</v>
          </cell>
          <cell r="Y46">
            <v>117.8</v>
          </cell>
          <cell r="Z46">
            <v>113</v>
          </cell>
          <cell r="AA46">
            <v>110.4</v>
          </cell>
          <cell r="AB46">
            <v>108.3</v>
          </cell>
          <cell r="AC46">
            <v>102.1</v>
          </cell>
          <cell r="AD46">
            <v>102.6</v>
          </cell>
          <cell r="AE46">
            <v>99.4</v>
          </cell>
          <cell r="AF46">
            <v>100.7</v>
          </cell>
          <cell r="AG46">
            <v>114.2</v>
          </cell>
          <cell r="AH46">
            <v>114.9</v>
          </cell>
          <cell r="AI46">
            <v>116.8</v>
          </cell>
          <cell r="AJ46">
            <v>122.7</v>
          </cell>
          <cell r="AK46">
            <v>144.30000000000001</v>
          </cell>
          <cell r="AL46">
            <v>165.3</v>
          </cell>
          <cell r="AM46">
            <v>131.6</v>
          </cell>
          <cell r="AN46">
            <v>124</v>
          </cell>
          <cell r="AO46">
            <v>129</v>
          </cell>
          <cell r="AP46">
            <v>126</v>
          </cell>
          <cell r="AQ46">
            <v>108.9</v>
          </cell>
          <cell r="AR46">
            <v>106.6</v>
          </cell>
          <cell r="AS46">
            <v>95</v>
          </cell>
          <cell r="AT46">
            <v>133.5</v>
          </cell>
          <cell r="AU46">
            <v>106.8</v>
          </cell>
          <cell r="AV46">
            <v>111.6</v>
          </cell>
          <cell r="AW46">
            <v>130.80000000000001</v>
          </cell>
          <cell r="AX46">
            <v>124.7</v>
          </cell>
          <cell r="AY46">
            <v>114.9</v>
          </cell>
          <cell r="AZ46">
            <v>122.5</v>
          </cell>
          <cell r="BA46">
            <v>125.7</v>
          </cell>
          <cell r="BB46">
            <v>113.4</v>
          </cell>
          <cell r="BC46">
            <v>119.3</v>
          </cell>
          <cell r="BD46">
            <v>127.9</v>
          </cell>
          <cell r="BE46">
            <v>142.30000000000001</v>
          </cell>
          <cell r="BF46">
            <v>142.69999999999999</v>
          </cell>
          <cell r="BG46">
            <v>157.19999999999999</v>
          </cell>
          <cell r="BH46">
            <v>161.5</v>
          </cell>
          <cell r="BI46">
            <v>172.2</v>
          </cell>
          <cell r="BJ46">
            <v>178.1</v>
          </cell>
          <cell r="BK46">
            <v>156.80000000000001</v>
          </cell>
          <cell r="BL46">
            <v>144.1</v>
          </cell>
          <cell r="BM46">
            <v>135.5</v>
          </cell>
          <cell r="BN46">
            <v>150.9</v>
          </cell>
          <cell r="BO46">
            <v>141.9</v>
          </cell>
          <cell r="BP46">
            <v>142.6</v>
          </cell>
          <cell r="BQ46">
            <v>152</v>
          </cell>
          <cell r="BR46">
            <v>163.1</v>
          </cell>
          <cell r="BS46">
            <v>159</v>
          </cell>
          <cell r="BT46">
            <v>178.7</v>
          </cell>
          <cell r="BU46">
            <v>200.7</v>
          </cell>
          <cell r="BV46">
            <v>205.7</v>
          </cell>
          <cell r="BW46">
            <v>196.6</v>
          </cell>
          <cell r="BX46">
            <v>187</v>
          </cell>
          <cell r="BY46">
            <v>177.9</v>
          </cell>
          <cell r="BZ46">
            <v>183</v>
          </cell>
          <cell r="CA46">
            <v>182.4</v>
          </cell>
          <cell r="CB46">
            <v>173</v>
          </cell>
          <cell r="CC46">
            <v>179.2</v>
          </cell>
          <cell r="CD46">
            <v>214.9</v>
          </cell>
          <cell r="CE46">
            <v>217.3</v>
          </cell>
          <cell r="CF46">
            <v>233.6</v>
          </cell>
          <cell r="CG46">
            <v>282.2</v>
          </cell>
          <cell r="CH46">
            <v>237</v>
          </cell>
          <cell r="CI46">
            <v>199.5</v>
          </cell>
          <cell r="CJ46">
            <v>202.5</v>
          </cell>
          <cell r="CK46">
            <v>191.8</v>
          </cell>
          <cell r="CL46">
            <v>200</v>
          </cell>
        </row>
        <row r="47">
          <cell r="A47" t="str">
            <v>c.  MILK</v>
          </cell>
          <cell r="B47" t="str">
            <v>1101030000</v>
          </cell>
          <cell r="C47">
            <v>3.2381799999999998</v>
          </cell>
          <cell r="D47">
            <v>100.4</v>
          </cell>
          <cell r="E47">
            <v>100.4</v>
          </cell>
          <cell r="F47">
            <v>100.3</v>
          </cell>
          <cell r="G47">
            <v>100.9</v>
          </cell>
          <cell r="H47">
            <v>100.3</v>
          </cell>
          <cell r="I47">
            <v>101.2</v>
          </cell>
          <cell r="J47">
            <v>101.7</v>
          </cell>
          <cell r="K47">
            <v>101.2</v>
          </cell>
          <cell r="L47">
            <v>100.5</v>
          </cell>
          <cell r="M47">
            <v>100</v>
          </cell>
          <cell r="N47">
            <v>99.9</v>
          </cell>
          <cell r="O47">
            <v>99.1</v>
          </cell>
          <cell r="P47">
            <v>101.3</v>
          </cell>
          <cell r="Q47">
            <v>102.7</v>
          </cell>
          <cell r="R47">
            <v>103.3</v>
          </cell>
          <cell r="S47">
            <v>103.4</v>
          </cell>
          <cell r="T47">
            <v>105.5</v>
          </cell>
          <cell r="U47">
            <v>108.6</v>
          </cell>
          <cell r="V47">
            <v>107.5</v>
          </cell>
          <cell r="W47">
            <v>107.7</v>
          </cell>
          <cell r="X47">
            <v>109.4</v>
          </cell>
          <cell r="Y47">
            <v>111.2</v>
          </cell>
          <cell r="Z47">
            <v>110.5</v>
          </cell>
          <cell r="AA47">
            <v>109.5</v>
          </cell>
          <cell r="AB47">
            <v>110.3</v>
          </cell>
          <cell r="AC47">
            <v>112</v>
          </cell>
          <cell r="AD47">
            <v>112.1</v>
          </cell>
          <cell r="AE47">
            <v>112.2</v>
          </cell>
          <cell r="AF47">
            <v>112</v>
          </cell>
          <cell r="AG47">
            <v>111.5</v>
          </cell>
          <cell r="AH47">
            <v>112.5</v>
          </cell>
          <cell r="AI47">
            <v>113.5</v>
          </cell>
          <cell r="AJ47">
            <v>113.7</v>
          </cell>
          <cell r="AK47">
            <v>115.3</v>
          </cell>
          <cell r="AL47">
            <v>116.3</v>
          </cell>
          <cell r="AM47">
            <v>116.3</v>
          </cell>
          <cell r="AN47">
            <v>116.5</v>
          </cell>
          <cell r="AO47">
            <v>117.4</v>
          </cell>
          <cell r="AP47">
            <v>117.8</v>
          </cell>
          <cell r="AQ47">
            <v>119.3</v>
          </cell>
          <cell r="AR47">
            <v>120.1</v>
          </cell>
          <cell r="AS47">
            <v>121</v>
          </cell>
          <cell r="AT47">
            <v>121.2</v>
          </cell>
          <cell r="AU47">
            <v>121.7</v>
          </cell>
          <cell r="AV47">
            <v>122.2</v>
          </cell>
          <cell r="AW47">
            <v>123</v>
          </cell>
          <cell r="AX47">
            <v>123.4</v>
          </cell>
          <cell r="AY47">
            <v>123.9</v>
          </cell>
          <cell r="AZ47">
            <v>124.5</v>
          </cell>
          <cell r="BA47">
            <v>124.7</v>
          </cell>
          <cell r="BB47">
            <v>133.9</v>
          </cell>
          <cell r="BC47">
            <v>133.30000000000001</v>
          </cell>
          <cell r="BD47">
            <v>133.9</v>
          </cell>
          <cell r="BE47">
            <v>136.19999999999999</v>
          </cell>
          <cell r="BF47">
            <v>138.5</v>
          </cell>
          <cell r="BG47">
            <v>139.1</v>
          </cell>
          <cell r="BH47">
            <v>142.69999999999999</v>
          </cell>
          <cell r="BI47">
            <v>146.4</v>
          </cell>
          <cell r="BJ47">
            <v>150.69999999999999</v>
          </cell>
          <cell r="BK47">
            <v>151</v>
          </cell>
          <cell r="BL47">
            <v>157.6</v>
          </cell>
          <cell r="BM47">
            <v>160.30000000000001</v>
          </cell>
          <cell r="BN47">
            <v>167.2</v>
          </cell>
          <cell r="BO47">
            <v>170.5</v>
          </cell>
          <cell r="BP47">
            <v>171.9</v>
          </cell>
          <cell r="BQ47">
            <v>171.9</v>
          </cell>
          <cell r="BR47">
            <v>174.6</v>
          </cell>
          <cell r="BS47">
            <v>176.5</v>
          </cell>
          <cell r="BT47">
            <v>177.1</v>
          </cell>
          <cell r="BU47">
            <v>177.2</v>
          </cell>
          <cell r="BV47">
            <v>177.9</v>
          </cell>
          <cell r="BW47">
            <v>178.7</v>
          </cell>
          <cell r="BX47">
            <v>179.3</v>
          </cell>
          <cell r="BY47">
            <v>180.4</v>
          </cell>
          <cell r="BZ47">
            <v>174.6</v>
          </cell>
          <cell r="CA47">
            <v>175.4</v>
          </cell>
          <cell r="CB47">
            <v>182.4</v>
          </cell>
          <cell r="CC47">
            <v>191.7</v>
          </cell>
          <cell r="CD47">
            <v>193.4</v>
          </cell>
          <cell r="CE47">
            <v>193.1</v>
          </cell>
          <cell r="CF47">
            <v>195.3</v>
          </cell>
          <cell r="CG47">
            <v>196.9</v>
          </cell>
          <cell r="CH47">
            <v>197.3</v>
          </cell>
          <cell r="CI47">
            <v>198.4</v>
          </cell>
          <cell r="CJ47">
            <v>201.4</v>
          </cell>
          <cell r="CK47">
            <v>201.5</v>
          </cell>
          <cell r="CL47">
            <v>201.3</v>
          </cell>
        </row>
        <row r="48">
          <cell r="A48" t="str">
            <v>Milk</v>
          </cell>
          <cell r="B48" t="str">
            <v>1101030001</v>
          </cell>
          <cell r="C48">
            <v>3.2381799999999998</v>
          </cell>
          <cell r="D48">
            <v>100.4</v>
          </cell>
          <cell r="E48">
            <v>100.4</v>
          </cell>
          <cell r="F48">
            <v>100.3</v>
          </cell>
          <cell r="G48">
            <v>100.9</v>
          </cell>
          <cell r="H48">
            <v>100.3</v>
          </cell>
          <cell r="I48">
            <v>101.2</v>
          </cell>
          <cell r="J48">
            <v>101.7</v>
          </cell>
          <cell r="K48">
            <v>101.2</v>
          </cell>
          <cell r="L48">
            <v>100.5</v>
          </cell>
          <cell r="M48">
            <v>100</v>
          </cell>
          <cell r="N48">
            <v>99.9</v>
          </cell>
          <cell r="O48">
            <v>99.1</v>
          </cell>
          <cell r="P48">
            <v>101.3</v>
          </cell>
          <cell r="Q48">
            <v>102.7</v>
          </cell>
          <cell r="R48">
            <v>103.3</v>
          </cell>
          <cell r="S48">
            <v>103.4</v>
          </cell>
          <cell r="T48">
            <v>105.5</v>
          </cell>
          <cell r="U48">
            <v>108.6</v>
          </cell>
          <cell r="V48">
            <v>107.5</v>
          </cell>
          <cell r="W48">
            <v>107.7</v>
          </cell>
          <cell r="X48">
            <v>109.4</v>
          </cell>
          <cell r="Y48">
            <v>111.2</v>
          </cell>
          <cell r="Z48">
            <v>110.5</v>
          </cell>
          <cell r="AA48">
            <v>109.5</v>
          </cell>
          <cell r="AB48">
            <v>110.3</v>
          </cell>
          <cell r="AC48">
            <v>112</v>
          </cell>
          <cell r="AD48">
            <v>112.1</v>
          </cell>
          <cell r="AE48">
            <v>112.2</v>
          </cell>
          <cell r="AF48">
            <v>112</v>
          </cell>
          <cell r="AG48">
            <v>111.5</v>
          </cell>
          <cell r="AH48">
            <v>112.5</v>
          </cell>
          <cell r="AI48">
            <v>113.5</v>
          </cell>
          <cell r="AJ48">
            <v>113.7</v>
          </cell>
          <cell r="AK48">
            <v>115.3</v>
          </cell>
          <cell r="AL48">
            <v>116.3</v>
          </cell>
          <cell r="AM48">
            <v>116.3</v>
          </cell>
          <cell r="AN48">
            <v>116.5</v>
          </cell>
          <cell r="AO48">
            <v>117.4</v>
          </cell>
          <cell r="AP48">
            <v>117.8</v>
          </cell>
          <cell r="AQ48">
            <v>119.3</v>
          </cell>
          <cell r="AR48">
            <v>120.1</v>
          </cell>
          <cell r="AS48">
            <v>121</v>
          </cell>
          <cell r="AT48">
            <v>121.2</v>
          </cell>
          <cell r="AU48">
            <v>121.7</v>
          </cell>
          <cell r="AV48">
            <v>122.2</v>
          </cell>
          <cell r="AW48">
            <v>123</v>
          </cell>
          <cell r="AX48">
            <v>123.4</v>
          </cell>
          <cell r="AY48">
            <v>123.9</v>
          </cell>
          <cell r="AZ48">
            <v>124.5</v>
          </cell>
          <cell r="BA48">
            <v>124.7</v>
          </cell>
          <cell r="BB48">
            <v>133.9</v>
          </cell>
          <cell r="BC48">
            <v>133.30000000000001</v>
          </cell>
          <cell r="BD48">
            <v>133.9</v>
          </cell>
          <cell r="BE48">
            <v>136.19999999999999</v>
          </cell>
          <cell r="BF48">
            <v>138.5</v>
          </cell>
          <cell r="BG48">
            <v>139.1</v>
          </cell>
          <cell r="BH48">
            <v>142.69999999999999</v>
          </cell>
          <cell r="BI48">
            <v>146.4</v>
          </cell>
          <cell r="BJ48">
            <v>150.69999999999999</v>
          </cell>
          <cell r="BK48">
            <v>151</v>
          </cell>
          <cell r="BL48">
            <v>157.6</v>
          </cell>
          <cell r="BM48">
            <v>160.30000000000001</v>
          </cell>
          <cell r="BN48">
            <v>167.2</v>
          </cell>
          <cell r="BO48">
            <v>170.5</v>
          </cell>
          <cell r="BP48">
            <v>171.9</v>
          </cell>
          <cell r="BQ48">
            <v>171.9</v>
          </cell>
          <cell r="BR48">
            <v>174.6</v>
          </cell>
          <cell r="BS48">
            <v>176.5</v>
          </cell>
          <cell r="BT48">
            <v>177.1</v>
          </cell>
          <cell r="BU48">
            <v>177.2</v>
          </cell>
          <cell r="BV48">
            <v>177.9</v>
          </cell>
          <cell r="BW48">
            <v>178.7</v>
          </cell>
          <cell r="BX48">
            <v>179.3</v>
          </cell>
          <cell r="BY48">
            <v>180.4</v>
          </cell>
          <cell r="BZ48">
            <v>174.6</v>
          </cell>
          <cell r="CA48">
            <v>175.4</v>
          </cell>
          <cell r="CB48">
            <v>182.4</v>
          </cell>
          <cell r="CC48">
            <v>191.7</v>
          </cell>
          <cell r="CD48">
            <v>193.4</v>
          </cell>
          <cell r="CE48">
            <v>193.1</v>
          </cell>
          <cell r="CF48">
            <v>195.3</v>
          </cell>
          <cell r="CG48">
            <v>196.9</v>
          </cell>
          <cell r="CH48">
            <v>197.3</v>
          </cell>
          <cell r="CI48">
            <v>198.4</v>
          </cell>
          <cell r="CJ48">
            <v>201.4</v>
          </cell>
          <cell r="CK48">
            <v>201.5</v>
          </cell>
          <cell r="CL48">
            <v>201.3</v>
          </cell>
        </row>
        <row r="49">
          <cell r="A49" t="str">
            <v>d.  EGGS,MEAT &amp; FISH</v>
          </cell>
          <cell r="B49" t="str">
            <v>1101040000</v>
          </cell>
          <cell r="C49">
            <v>2.41384</v>
          </cell>
          <cell r="D49">
            <v>98.9</v>
          </cell>
          <cell r="E49">
            <v>96.8</v>
          </cell>
          <cell r="F49">
            <v>97.8</v>
          </cell>
          <cell r="G49">
            <v>98.8</v>
          </cell>
          <cell r="H49">
            <v>102.4</v>
          </cell>
          <cell r="I49">
            <v>104.8</v>
          </cell>
          <cell r="J49">
            <v>108.3</v>
          </cell>
          <cell r="K49">
            <v>107.4</v>
          </cell>
          <cell r="L49">
            <v>104.6</v>
          </cell>
          <cell r="M49">
            <v>106.2</v>
          </cell>
          <cell r="N49">
            <v>107.8</v>
          </cell>
          <cell r="O49">
            <v>108.7</v>
          </cell>
          <cell r="P49">
            <v>111.9</v>
          </cell>
          <cell r="Q49">
            <v>109</v>
          </cell>
          <cell r="R49">
            <v>105.6</v>
          </cell>
          <cell r="S49">
            <v>108.6</v>
          </cell>
          <cell r="T49">
            <v>110.6</v>
          </cell>
          <cell r="U49">
            <v>113.4</v>
          </cell>
          <cell r="V49">
            <v>114.3</v>
          </cell>
          <cell r="W49">
            <v>114.7</v>
          </cell>
          <cell r="X49">
            <v>113.6</v>
          </cell>
          <cell r="Y49">
            <v>108.3</v>
          </cell>
          <cell r="Z49">
            <v>110.8</v>
          </cell>
          <cell r="AA49">
            <v>110.9</v>
          </cell>
          <cell r="AB49">
            <v>114.9</v>
          </cell>
          <cell r="AC49">
            <v>116.9</v>
          </cell>
          <cell r="AD49">
            <v>116.2</v>
          </cell>
          <cell r="AE49">
            <v>117.9</v>
          </cell>
          <cell r="AF49">
            <v>122</v>
          </cell>
          <cell r="AG49">
            <v>120.5</v>
          </cell>
          <cell r="AH49">
            <v>118.8</v>
          </cell>
          <cell r="AI49">
            <v>115</v>
          </cell>
          <cell r="AJ49">
            <v>112.8</v>
          </cell>
          <cell r="AK49">
            <v>113.3</v>
          </cell>
          <cell r="AL49">
            <v>115.7</v>
          </cell>
          <cell r="AM49">
            <v>113.6</v>
          </cell>
          <cell r="AN49">
            <v>112.3</v>
          </cell>
          <cell r="AO49">
            <v>116.8</v>
          </cell>
          <cell r="AP49">
            <v>117.7</v>
          </cell>
          <cell r="AQ49">
            <v>119.9</v>
          </cell>
          <cell r="AR49">
            <v>124.1</v>
          </cell>
          <cell r="AS49">
            <v>122.3</v>
          </cell>
          <cell r="AT49">
            <v>124.6</v>
          </cell>
          <cell r="AU49">
            <v>126.1</v>
          </cell>
          <cell r="AV49">
            <v>126.3</v>
          </cell>
          <cell r="AW49">
            <v>126.5</v>
          </cell>
          <cell r="AX49">
            <v>127.1</v>
          </cell>
          <cell r="AY49">
            <v>127</v>
          </cell>
          <cell r="AZ49">
            <v>126.9</v>
          </cell>
          <cell r="BA49">
            <v>126.8</v>
          </cell>
          <cell r="BB49">
            <v>127</v>
          </cell>
          <cell r="BC49">
            <v>126.9</v>
          </cell>
          <cell r="BD49">
            <v>127.2</v>
          </cell>
          <cell r="BE49">
            <v>132.6</v>
          </cell>
          <cell r="BF49">
            <v>143.19999999999999</v>
          </cell>
          <cell r="BG49">
            <v>149.69999999999999</v>
          </cell>
          <cell r="BH49">
            <v>151.4</v>
          </cell>
          <cell r="BI49">
            <v>150.9</v>
          </cell>
          <cell r="BJ49">
            <v>162.19999999999999</v>
          </cell>
          <cell r="BK49">
            <v>164.3</v>
          </cell>
          <cell r="BL49">
            <v>167</v>
          </cell>
          <cell r="BM49">
            <v>170.3</v>
          </cell>
          <cell r="BN49">
            <v>172.1</v>
          </cell>
          <cell r="BO49">
            <v>175.9</v>
          </cell>
          <cell r="BP49">
            <v>185.1</v>
          </cell>
          <cell r="BQ49">
            <v>184.3</v>
          </cell>
          <cell r="BR49">
            <v>188.2</v>
          </cell>
          <cell r="BS49">
            <v>190.1</v>
          </cell>
          <cell r="BT49">
            <v>196.1</v>
          </cell>
          <cell r="BU49">
            <v>192.2</v>
          </cell>
          <cell r="BV49">
            <v>192.9</v>
          </cell>
          <cell r="BW49">
            <v>196.2</v>
          </cell>
          <cell r="BX49">
            <v>193.2</v>
          </cell>
          <cell r="BY49">
            <v>192</v>
          </cell>
          <cell r="BZ49">
            <v>195.4</v>
          </cell>
          <cell r="CA49">
            <v>195.5</v>
          </cell>
          <cell r="CB49">
            <v>197.3</v>
          </cell>
          <cell r="CC49">
            <v>202.5</v>
          </cell>
          <cell r="CD49">
            <v>206.2</v>
          </cell>
          <cell r="CE49">
            <v>209.9</v>
          </cell>
          <cell r="CF49">
            <v>219.4</v>
          </cell>
          <cell r="CG49">
            <v>216.1</v>
          </cell>
          <cell r="CH49">
            <v>214.9</v>
          </cell>
          <cell r="CI49">
            <v>221.9</v>
          </cell>
          <cell r="CJ49">
            <v>228.5</v>
          </cell>
          <cell r="CK49">
            <v>230.4</v>
          </cell>
          <cell r="CL49">
            <v>229.4</v>
          </cell>
        </row>
        <row r="50">
          <cell r="A50" t="str">
            <v>Egg</v>
          </cell>
          <cell r="B50" t="str">
            <v>1101040001</v>
          </cell>
          <cell r="C50">
            <v>0.18675</v>
          </cell>
          <cell r="D50">
            <v>107.3</v>
          </cell>
          <cell r="E50">
            <v>108.2</v>
          </cell>
          <cell r="F50">
            <v>103.1</v>
          </cell>
          <cell r="G50">
            <v>98.4</v>
          </cell>
          <cell r="H50">
            <v>99</v>
          </cell>
          <cell r="I50">
            <v>100.8</v>
          </cell>
          <cell r="J50">
            <v>100.9</v>
          </cell>
          <cell r="K50">
            <v>101.3</v>
          </cell>
          <cell r="L50">
            <v>103</v>
          </cell>
          <cell r="M50">
            <v>104.7</v>
          </cell>
          <cell r="N50">
            <v>109.3</v>
          </cell>
          <cell r="O50">
            <v>114.2</v>
          </cell>
          <cell r="P50">
            <v>109.5</v>
          </cell>
          <cell r="Q50">
            <v>99.9</v>
          </cell>
          <cell r="R50">
            <v>84.4</v>
          </cell>
          <cell r="S50">
            <v>87.8</v>
          </cell>
          <cell r="T50">
            <v>91</v>
          </cell>
          <cell r="U50">
            <v>94</v>
          </cell>
          <cell r="V50">
            <v>96.9</v>
          </cell>
          <cell r="W50">
            <v>99.9</v>
          </cell>
          <cell r="X50">
            <v>102.2</v>
          </cell>
          <cell r="Y50">
            <v>103.6</v>
          </cell>
          <cell r="Z50">
            <v>112.1</v>
          </cell>
          <cell r="AA50">
            <v>113.7</v>
          </cell>
          <cell r="AB50">
            <v>115.2</v>
          </cell>
          <cell r="AC50">
            <v>119.9</v>
          </cell>
          <cell r="AD50">
            <v>121.6</v>
          </cell>
          <cell r="AE50">
            <v>118.1</v>
          </cell>
          <cell r="AF50">
            <v>123.6</v>
          </cell>
          <cell r="AG50">
            <v>123.6</v>
          </cell>
          <cell r="AH50">
            <v>121.5</v>
          </cell>
          <cell r="AI50">
            <v>117.8</v>
          </cell>
          <cell r="AJ50">
            <v>117.4</v>
          </cell>
          <cell r="AK50">
            <v>117.4</v>
          </cell>
          <cell r="AL50">
            <v>122.6</v>
          </cell>
          <cell r="AM50">
            <v>120.6</v>
          </cell>
          <cell r="AN50">
            <v>120.4</v>
          </cell>
          <cell r="AO50">
            <v>117.8</v>
          </cell>
          <cell r="AP50">
            <v>117.9</v>
          </cell>
          <cell r="AQ50">
            <v>119.4</v>
          </cell>
          <cell r="AR50">
            <v>119.4</v>
          </cell>
          <cell r="AS50">
            <v>122.1</v>
          </cell>
          <cell r="AT50">
            <v>123.2</v>
          </cell>
          <cell r="AU50">
            <v>125.5</v>
          </cell>
          <cell r="AV50">
            <v>127.5</v>
          </cell>
          <cell r="AW50">
            <v>128.9</v>
          </cell>
          <cell r="AX50">
            <v>132.30000000000001</v>
          </cell>
          <cell r="AY50">
            <v>131.1</v>
          </cell>
          <cell r="AZ50">
            <v>129.30000000000001</v>
          </cell>
          <cell r="BA50">
            <v>128.1</v>
          </cell>
          <cell r="BB50">
            <v>130.9</v>
          </cell>
          <cell r="BC50">
            <v>128.6</v>
          </cell>
          <cell r="BD50">
            <v>129.4</v>
          </cell>
          <cell r="BE50">
            <v>135.69999999999999</v>
          </cell>
          <cell r="BF50">
            <v>127.4</v>
          </cell>
          <cell r="BG50">
            <v>126.6</v>
          </cell>
          <cell r="BH50">
            <v>136.1</v>
          </cell>
          <cell r="BI50">
            <v>137.9</v>
          </cell>
          <cell r="BJ50">
            <v>148.4</v>
          </cell>
          <cell r="BK50">
            <v>150.9</v>
          </cell>
          <cell r="BL50">
            <v>176.8</v>
          </cell>
          <cell r="BM50">
            <v>163.80000000000001</v>
          </cell>
          <cell r="BN50">
            <v>161.30000000000001</v>
          </cell>
          <cell r="BO50">
            <v>153.69999999999999</v>
          </cell>
          <cell r="BP50">
            <v>151.80000000000001</v>
          </cell>
          <cell r="BQ50">
            <v>158.4</v>
          </cell>
          <cell r="BR50">
            <v>161.1</v>
          </cell>
          <cell r="BS50">
            <v>159.5</v>
          </cell>
          <cell r="BT50">
            <v>158.4</v>
          </cell>
          <cell r="BU50">
            <v>158.4</v>
          </cell>
          <cell r="BV50">
            <v>178.3</v>
          </cell>
          <cell r="BW50">
            <v>176.8</v>
          </cell>
          <cell r="BX50">
            <v>179.7</v>
          </cell>
          <cell r="BY50">
            <v>176.2</v>
          </cell>
          <cell r="BZ50">
            <v>173</v>
          </cell>
          <cell r="CA50">
            <v>169.1</v>
          </cell>
          <cell r="CB50">
            <v>169.7</v>
          </cell>
          <cell r="CC50">
            <v>177.5</v>
          </cell>
          <cell r="CD50">
            <v>174.9</v>
          </cell>
          <cell r="CE50">
            <v>174.3</v>
          </cell>
          <cell r="CF50">
            <v>178.7</v>
          </cell>
          <cell r="CG50">
            <v>183.9</v>
          </cell>
          <cell r="CH50">
            <v>190.4</v>
          </cell>
          <cell r="CI50">
            <v>194.6</v>
          </cell>
          <cell r="CJ50">
            <v>194.4</v>
          </cell>
          <cell r="CK50">
            <v>188.7</v>
          </cell>
          <cell r="CL50">
            <v>185.3</v>
          </cell>
        </row>
        <row r="51">
          <cell r="A51" t="str">
            <v>Fish-Inland</v>
          </cell>
          <cell r="B51" t="str">
            <v>1101040002</v>
          </cell>
          <cell r="C51">
            <v>0.57255999999999996</v>
          </cell>
          <cell r="D51">
            <v>101.7</v>
          </cell>
          <cell r="E51">
            <v>99.9</v>
          </cell>
          <cell r="F51">
            <v>99.9</v>
          </cell>
          <cell r="G51">
            <v>102.8</v>
          </cell>
          <cell r="H51">
            <v>102.9</v>
          </cell>
          <cell r="I51">
            <v>103.2</v>
          </cell>
          <cell r="J51">
            <v>120.8</v>
          </cell>
          <cell r="K51">
            <v>125.6</v>
          </cell>
          <cell r="L51">
            <v>124.3</v>
          </cell>
          <cell r="M51">
            <v>128.1</v>
          </cell>
          <cell r="N51">
            <v>129.80000000000001</v>
          </cell>
          <cell r="O51">
            <v>125.6</v>
          </cell>
          <cell r="P51">
            <v>124.5</v>
          </cell>
          <cell r="Q51">
            <v>115.6</v>
          </cell>
          <cell r="R51">
            <v>114.5</v>
          </cell>
          <cell r="S51">
            <v>113.9</v>
          </cell>
          <cell r="T51">
            <v>114.2</v>
          </cell>
          <cell r="U51">
            <v>114.7</v>
          </cell>
          <cell r="V51">
            <v>106.8</v>
          </cell>
          <cell r="W51">
            <v>110.6</v>
          </cell>
          <cell r="X51">
            <v>112.1</v>
          </cell>
          <cell r="Y51">
            <v>109.4</v>
          </cell>
          <cell r="Z51">
            <v>106.8</v>
          </cell>
          <cell r="AA51">
            <v>106.4</v>
          </cell>
          <cell r="AB51">
            <v>102.7</v>
          </cell>
          <cell r="AC51">
            <v>102.1</v>
          </cell>
          <cell r="AD51">
            <v>102.6</v>
          </cell>
          <cell r="AE51">
            <v>102.8</v>
          </cell>
          <cell r="AF51">
            <v>102.7</v>
          </cell>
          <cell r="AG51">
            <v>105.8</v>
          </cell>
          <cell r="AH51">
            <v>104.6</v>
          </cell>
          <cell r="AI51">
            <v>100</v>
          </cell>
          <cell r="AJ51">
            <v>100.3</v>
          </cell>
          <cell r="AK51">
            <v>99.9</v>
          </cell>
          <cell r="AL51">
            <v>99.8</v>
          </cell>
          <cell r="AM51">
            <v>99.8</v>
          </cell>
          <cell r="AN51">
            <v>99.9</v>
          </cell>
          <cell r="AO51">
            <v>100.5</v>
          </cell>
          <cell r="AP51">
            <v>100.5</v>
          </cell>
          <cell r="AQ51">
            <v>100.5</v>
          </cell>
          <cell r="AR51">
            <v>100.9</v>
          </cell>
          <cell r="AS51">
            <v>101.1</v>
          </cell>
          <cell r="AT51">
            <v>101.4</v>
          </cell>
          <cell r="AU51">
            <v>101.4</v>
          </cell>
          <cell r="AV51">
            <v>101.4</v>
          </cell>
          <cell r="AW51">
            <v>101.4</v>
          </cell>
          <cell r="AX51">
            <v>101.4</v>
          </cell>
          <cell r="AY51">
            <v>101.4</v>
          </cell>
          <cell r="AZ51">
            <v>101.5</v>
          </cell>
          <cell r="BA51">
            <v>102</v>
          </cell>
          <cell r="BB51">
            <v>102</v>
          </cell>
          <cell r="BC51">
            <v>102</v>
          </cell>
          <cell r="BD51">
            <v>102</v>
          </cell>
          <cell r="BE51">
            <v>118.2</v>
          </cell>
          <cell r="BF51">
            <v>153.5</v>
          </cell>
          <cell r="BG51">
            <v>172.6</v>
          </cell>
          <cell r="BH51">
            <v>166.1</v>
          </cell>
          <cell r="BI51">
            <v>159.4</v>
          </cell>
          <cell r="BJ51">
            <v>174.4</v>
          </cell>
          <cell r="BK51">
            <v>172.2</v>
          </cell>
          <cell r="BL51">
            <v>172.6</v>
          </cell>
          <cell r="BM51">
            <v>170</v>
          </cell>
          <cell r="BN51">
            <v>168.6</v>
          </cell>
          <cell r="BO51">
            <v>169.9</v>
          </cell>
          <cell r="BP51">
            <v>173.6</v>
          </cell>
          <cell r="BQ51">
            <v>174.4</v>
          </cell>
          <cell r="BR51">
            <v>178</v>
          </cell>
          <cell r="BS51">
            <v>186.5</v>
          </cell>
          <cell r="BT51">
            <v>220.8</v>
          </cell>
          <cell r="BU51">
            <v>208.6</v>
          </cell>
          <cell r="BV51">
            <v>207.7</v>
          </cell>
          <cell r="BW51">
            <v>209.4</v>
          </cell>
          <cell r="BX51">
            <v>198</v>
          </cell>
          <cell r="BY51">
            <v>197.3</v>
          </cell>
          <cell r="BZ51">
            <v>197</v>
          </cell>
          <cell r="CA51">
            <v>194.1</v>
          </cell>
          <cell r="CB51">
            <v>198.8</v>
          </cell>
          <cell r="CC51">
            <v>202.7</v>
          </cell>
          <cell r="CD51">
            <v>216.6</v>
          </cell>
          <cell r="CE51">
            <v>249.1</v>
          </cell>
          <cell r="CF51">
            <v>272.39999999999998</v>
          </cell>
          <cell r="CG51">
            <v>285.5</v>
          </cell>
          <cell r="CH51">
            <v>278.10000000000002</v>
          </cell>
          <cell r="CI51">
            <v>277.2</v>
          </cell>
          <cell r="CJ51">
            <v>278.5</v>
          </cell>
          <cell r="CK51">
            <v>280.3</v>
          </cell>
          <cell r="CL51">
            <v>276.60000000000002</v>
          </cell>
        </row>
        <row r="52">
          <cell r="A52" t="str">
            <v>Fish-Marine</v>
          </cell>
          <cell r="B52" t="str">
            <v>1101040003</v>
          </cell>
          <cell r="C52">
            <v>0.72258999999999995</v>
          </cell>
          <cell r="D52">
            <v>89.5</v>
          </cell>
          <cell r="E52">
            <v>88.3</v>
          </cell>
          <cell r="F52">
            <v>93.5</v>
          </cell>
          <cell r="G52">
            <v>98.2</v>
          </cell>
          <cell r="H52">
            <v>105.2</v>
          </cell>
          <cell r="I52">
            <v>109</v>
          </cell>
          <cell r="J52">
            <v>105.5</v>
          </cell>
          <cell r="K52">
            <v>99.1</v>
          </cell>
          <cell r="L52">
            <v>94.4</v>
          </cell>
          <cell r="M52">
            <v>97.1</v>
          </cell>
          <cell r="N52">
            <v>98.1</v>
          </cell>
          <cell r="O52">
            <v>103.3</v>
          </cell>
          <cell r="P52">
            <v>107.5</v>
          </cell>
          <cell r="Q52">
            <v>109</v>
          </cell>
          <cell r="R52">
            <v>112</v>
          </cell>
          <cell r="S52">
            <v>118.2</v>
          </cell>
          <cell r="T52">
            <v>121.8</v>
          </cell>
          <cell r="U52">
            <v>125</v>
          </cell>
          <cell r="V52">
            <v>131.4</v>
          </cell>
          <cell r="W52">
            <v>132.5</v>
          </cell>
          <cell r="X52">
            <v>128.4</v>
          </cell>
          <cell r="Y52">
            <v>111.5</v>
          </cell>
          <cell r="Z52">
            <v>114.2</v>
          </cell>
          <cell r="AA52">
            <v>111.7</v>
          </cell>
          <cell r="AB52">
            <v>119.6</v>
          </cell>
          <cell r="AC52">
            <v>115.8</v>
          </cell>
          <cell r="AD52">
            <v>121.5</v>
          </cell>
          <cell r="AE52">
            <v>129.1</v>
          </cell>
          <cell r="AF52">
            <v>138.80000000000001</v>
          </cell>
          <cell r="AG52">
            <v>134.69999999999999</v>
          </cell>
          <cell r="AH52">
            <v>133.69999999999999</v>
          </cell>
          <cell r="AI52">
            <v>130.30000000000001</v>
          </cell>
          <cell r="AJ52">
            <v>117.3</v>
          </cell>
          <cell r="AK52">
            <v>119.7</v>
          </cell>
          <cell r="AL52">
            <v>124.4</v>
          </cell>
          <cell r="AM52">
            <v>116.9</v>
          </cell>
          <cell r="AN52">
            <v>111.5</v>
          </cell>
          <cell r="AO52">
            <v>124.6</v>
          </cell>
          <cell r="AP52">
            <v>126.8</v>
          </cell>
          <cell r="AQ52">
            <v>132.9</v>
          </cell>
          <cell r="AR52">
            <v>145.69999999999999</v>
          </cell>
          <cell r="AS52">
            <v>138.1</v>
          </cell>
          <cell r="AT52">
            <v>144.5</v>
          </cell>
          <cell r="AU52">
            <v>149.19999999999999</v>
          </cell>
          <cell r="AV52">
            <v>149.19999999999999</v>
          </cell>
          <cell r="AW52">
            <v>149.19999999999999</v>
          </cell>
          <cell r="AX52">
            <v>149.19999999999999</v>
          </cell>
          <cell r="AY52">
            <v>149.19999999999999</v>
          </cell>
          <cell r="AZ52">
            <v>149.19999999999999</v>
          </cell>
          <cell r="BA52">
            <v>149.19999999999999</v>
          </cell>
          <cell r="BB52">
            <v>149.19999999999999</v>
          </cell>
          <cell r="BC52">
            <v>149.1</v>
          </cell>
          <cell r="BD52">
            <v>149.1</v>
          </cell>
          <cell r="BE52">
            <v>149.1</v>
          </cell>
          <cell r="BF52">
            <v>149.19999999999999</v>
          </cell>
          <cell r="BG52">
            <v>149.19999999999999</v>
          </cell>
          <cell r="BH52">
            <v>149.4</v>
          </cell>
          <cell r="BI52">
            <v>149.30000000000001</v>
          </cell>
          <cell r="BJ52">
            <v>158.4</v>
          </cell>
          <cell r="BK52">
            <v>166.1</v>
          </cell>
          <cell r="BL52">
            <v>172.9</v>
          </cell>
          <cell r="BM52">
            <v>192.6</v>
          </cell>
          <cell r="BN52">
            <v>191.9</v>
          </cell>
          <cell r="BO52">
            <v>207</v>
          </cell>
          <cell r="BP52">
            <v>230.9</v>
          </cell>
          <cell r="BQ52">
            <v>225.5</v>
          </cell>
          <cell r="BR52">
            <v>229.7</v>
          </cell>
          <cell r="BS52">
            <v>230.3</v>
          </cell>
          <cell r="BT52">
            <v>224.1</v>
          </cell>
          <cell r="BU52">
            <v>212.4</v>
          </cell>
          <cell r="BV52">
            <v>213.7</v>
          </cell>
          <cell r="BW52">
            <v>222</v>
          </cell>
          <cell r="BX52">
            <v>225.5</v>
          </cell>
          <cell r="BY52">
            <v>220.9</v>
          </cell>
          <cell r="BZ52">
            <v>232.1</v>
          </cell>
          <cell r="CA52">
            <v>236.5</v>
          </cell>
          <cell r="CB52">
            <v>240.8</v>
          </cell>
          <cell r="CC52">
            <v>251.7</v>
          </cell>
          <cell r="CD52">
            <v>251.9</v>
          </cell>
          <cell r="CE52">
            <v>237.6</v>
          </cell>
          <cell r="CF52">
            <v>242.4</v>
          </cell>
          <cell r="CG52">
            <v>224</v>
          </cell>
          <cell r="CH52">
            <v>228.4</v>
          </cell>
          <cell r="CI52">
            <v>247.6</v>
          </cell>
          <cell r="CJ52">
            <v>264.7</v>
          </cell>
          <cell r="CK52">
            <v>270.5</v>
          </cell>
          <cell r="CL52">
            <v>264.5</v>
          </cell>
        </row>
        <row r="53">
          <cell r="A53" t="str">
            <v>Mutton</v>
          </cell>
          <cell r="B53" t="str">
            <v>1101040004</v>
          </cell>
          <cell r="C53">
            <v>0.34586</v>
          </cell>
          <cell r="D53">
            <v>101.9</v>
          </cell>
          <cell r="E53">
            <v>102.1</v>
          </cell>
          <cell r="F53">
            <v>102.1</v>
          </cell>
          <cell r="G53">
            <v>102.1</v>
          </cell>
          <cell r="H53">
            <v>101.5</v>
          </cell>
          <cell r="I53">
            <v>101.6</v>
          </cell>
          <cell r="J53">
            <v>103.7</v>
          </cell>
          <cell r="K53">
            <v>104.1</v>
          </cell>
          <cell r="L53">
            <v>103.2</v>
          </cell>
          <cell r="M53">
            <v>101.5</v>
          </cell>
          <cell r="N53">
            <v>105.3</v>
          </cell>
          <cell r="O53">
            <v>104.5</v>
          </cell>
          <cell r="P53">
            <v>110.7</v>
          </cell>
          <cell r="Q53">
            <v>111</v>
          </cell>
          <cell r="R53">
            <v>111.4</v>
          </cell>
          <cell r="S53">
            <v>115.3</v>
          </cell>
          <cell r="T53">
            <v>116.6</v>
          </cell>
          <cell r="U53">
            <v>117.3</v>
          </cell>
          <cell r="V53">
            <v>117.3</v>
          </cell>
          <cell r="W53">
            <v>117.3</v>
          </cell>
          <cell r="X53">
            <v>117.4</v>
          </cell>
          <cell r="Y53">
            <v>115.7</v>
          </cell>
          <cell r="Z53">
            <v>118.5</v>
          </cell>
          <cell r="AA53">
            <v>118.5</v>
          </cell>
          <cell r="AB53">
            <v>118.6</v>
          </cell>
          <cell r="AC53">
            <v>119.6</v>
          </cell>
          <cell r="AD53">
            <v>121.6</v>
          </cell>
          <cell r="AE53">
            <v>122.4</v>
          </cell>
          <cell r="AF53">
            <v>122.4</v>
          </cell>
          <cell r="AG53">
            <v>122.4</v>
          </cell>
          <cell r="AH53">
            <v>121.4</v>
          </cell>
          <cell r="AI53">
            <v>120.3</v>
          </cell>
          <cell r="AJ53">
            <v>121.6</v>
          </cell>
          <cell r="AK53">
            <v>124.4</v>
          </cell>
          <cell r="AL53">
            <v>125.3</v>
          </cell>
          <cell r="AM53">
            <v>125.3</v>
          </cell>
          <cell r="AN53">
            <v>127</v>
          </cell>
          <cell r="AO53">
            <v>131.80000000000001</v>
          </cell>
          <cell r="AP53">
            <v>133.19999999999999</v>
          </cell>
          <cell r="AQ53">
            <v>134.9</v>
          </cell>
          <cell r="AR53">
            <v>136.80000000000001</v>
          </cell>
          <cell r="AS53">
            <v>137.69999999999999</v>
          </cell>
          <cell r="AT53">
            <v>139.6</v>
          </cell>
          <cell r="AU53">
            <v>138.69999999999999</v>
          </cell>
          <cell r="AV53">
            <v>139.6</v>
          </cell>
          <cell r="AW53">
            <v>139.6</v>
          </cell>
          <cell r="AX53">
            <v>141.80000000000001</v>
          </cell>
          <cell r="AY53">
            <v>141.80000000000001</v>
          </cell>
          <cell r="AZ53">
            <v>141.80000000000001</v>
          </cell>
          <cell r="BA53">
            <v>141</v>
          </cell>
          <cell r="BB53">
            <v>140.69999999999999</v>
          </cell>
          <cell r="BC53">
            <v>141.80000000000001</v>
          </cell>
          <cell r="BD53">
            <v>143.30000000000001</v>
          </cell>
          <cell r="BE53">
            <v>151.1</v>
          </cell>
          <cell r="BF53">
            <v>170.4</v>
          </cell>
          <cell r="BG53">
            <v>180.7</v>
          </cell>
          <cell r="BH53">
            <v>182.9</v>
          </cell>
          <cell r="BI53">
            <v>190.8</v>
          </cell>
          <cell r="BJ53">
            <v>197.1</v>
          </cell>
          <cell r="BK53">
            <v>197.1</v>
          </cell>
          <cell r="BL53">
            <v>187.1</v>
          </cell>
          <cell r="BM53">
            <v>174.8</v>
          </cell>
          <cell r="BN53">
            <v>183.6</v>
          </cell>
          <cell r="BO53">
            <v>180.8</v>
          </cell>
          <cell r="BP53">
            <v>185.1</v>
          </cell>
          <cell r="BQ53">
            <v>181.9</v>
          </cell>
          <cell r="BR53">
            <v>185.7</v>
          </cell>
          <cell r="BS53">
            <v>187.9</v>
          </cell>
          <cell r="BT53">
            <v>189.6</v>
          </cell>
          <cell r="BU53">
            <v>185.4</v>
          </cell>
          <cell r="BV53">
            <v>184.9</v>
          </cell>
          <cell r="BW53">
            <v>187.9</v>
          </cell>
          <cell r="BX53">
            <v>191.5</v>
          </cell>
          <cell r="BY53">
            <v>197.5</v>
          </cell>
          <cell r="BZ53">
            <v>187.8</v>
          </cell>
          <cell r="CA53">
            <v>185.8</v>
          </cell>
          <cell r="CB53">
            <v>189.2</v>
          </cell>
          <cell r="CC53">
            <v>194.7</v>
          </cell>
          <cell r="CD53">
            <v>198.7</v>
          </cell>
          <cell r="CE53">
            <v>199.1</v>
          </cell>
          <cell r="CF53">
            <v>199.8</v>
          </cell>
          <cell r="CG53">
            <v>199.3</v>
          </cell>
          <cell r="CH53">
            <v>201.1</v>
          </cell>
          <cell r="CI53">
            <v>206.4</v>
          </cell>
          <cell r="CJ53">
            <v>208.9</v>
          </cell>
          <cell r="CK53">
            <v>208.7</v>
          </cell>
          <cell r="CL53">
            <v>209.5</v>
          </cell>
        </row>
        <row r="54">
          <cell r="A54" t="str">
            <v>Beef &amp; Buffalo Meat</v>
          </cell>
          <cell r="B54" t="str">
            <v>1101040005</v>
          </cell>
          <cell r="C54">
            <v>0.11584999999999999</v>
          </cell>
          <cell r="D54">
            <v>100.9</v>
          </cell>
          <cell r="E54">
            <v>100.9</v>
          </cell>
          <cell r="F54">
            <v>100.9</v>
          </cell>
          <cell r="G54">
            <v>100.9</v>
          </cell>
          <cell r="H54">
            <v>104</v>
          </cell>
          <cell r="I54">
            <v>113.5</v>
          </cell>
          <cell r="J54">
            <v>113.5</v>
          </cell>
          <cell r="K54">
            <v>113.5</v>
          </cell>
          <cell r="L54">
            <v>113.5</v>
          </cell>
          <cell r="M54">
            <v>113.5</v>
          </cell>
          <cell r="N54">
            <v>113.5</v>
          </cell>
          <cell r="O54">
            <v>113.5</v>
          </cell>
          <cell r="P54">
            <v>113.5</v>
          </cell>
          <cell r="Q54">
            <v>113.5</v>
          </cell>
          <cell r="R54">
            <v>113.5</v>
          </cell>
          <cell r="S54">
            <v>113.5</v>
          </cell>
          <cell r="T54">
            <v>113.5</v>
          </cell>
          <cell r="U54">
            <v>113.5</v>
          </cell>
          <cell r="V54">
            <v>113.5</v>
          </cell>
          <cell r="W54">
            <v>113.5</v>
          </cell>
          <cell r="X54">
            <v>113.5</v>
          </cell>
          <cell r="Y54">
            <v>113.5</v>
          </cell>
          <cell r="Z54">
            <v>119.9</v>
          </cell>
          <cell r="AA54">
            <v>119.9</v>
          </cell>
          <cell r="AB54">
            <v>120.9</v>
          </cell>
          <cell r="AC54">
            <v>122.2</v>
          </cell>
          <cell r="AD54">
            <v>121.2</v>
          </cell>
          <cell r="AE54">
            <v>120.3</v>
          </cell>
          <cell r="AF54">
            <v>118.7</v>
          </cell>
          <cell r="AG54">
            <v>118.7</v>
          </cell>
          <cell r="AH54">
            <v>119.3</v>
          </cell>
          <cell r="AI54">
            <v>120.3</v>
          </cell>
          <cell r="AJ54">
            <v>120</v>
          </cell>
          <cell r="AK54">
            <v>119.3</v>
          </cell>
          <cell r="AL54">
            <v>119.7</v>
          </cell>
          <cell r="AM54">
            <v>120</v>
          </cell>
          <cell r="AN54">
            <v>120</v>
          </cell>
          <cell r="AO54">
            <v>120</v>
          </cell>
          <cell r="AP54">
            <v>120</v>
          </cell>
          <cell r="AQ54">
            <v>120</v>
          </cell>
          <cell r="AR54">
            <v>120</v>
          </cell>
          <cell r="AS54">
            <v>121.2</v>
          </cell>
          <cell r="AT54">
            <v>121.2</v>
          </cell>
          <cell r="AU54">
            <v>121.2</v>
          </cell>
          <cell r="AV54">
            <v>121.2</v>
          </cell>
          <cell r="AW54">
            <v>121.2</v>
          </cell>
          <cell r="AX54">
            <v>121.2</v>
          </cell>
          <cell r="AY54">
            <v>121.2</v>
          </cell>
          <cell r="AZ54">
            <v>121.5</v>
          </cell>
          <cell r="BA54">
            <v>122.5</v>
          </cell>
          <cell r="BB54">
            <v>122</v>
          </cell>
          <cell r="BC54">
            <v>121.2</v>
          </cell>
          <cell r="BD54">
            <v>121.2</v>
          </cell>
          <cell r="BE54">
            <v>121.2</v>
          </cell>
          <cell r="BF54">
            <v>121.2</v>
          </cell>
          <cell r="BG54">
            <v>121.2</v>
          </cell>
          <cell r="BH54">
            <v>122.6</v>
          </cell>
          <cell r="BI54">
            <v>124</v>
          </cell>
          <cell r="BJ54">
            <v>151.30000000000001</v>
          </cell>
          <cell r="BK54">
            <v>179.8</v>
          </cell>
          <cell r="BL54">
            <v>179.3</v>
          </cell>
          <cell r="BM54">
            <v>176.3</v>
          </cell>
          <cell r="BN54">
            <v>176.6</v>
          </cell>
          <cell r="BO54">
            <v>175.7</v>
          </cell>
          <cell r="BP54">
            <v>177.6</v>
          </cell>
          <cell r="BQ54">
            <v>181.4</v>
          </cell>
          <cell r="BR54">
            <v>181.5</v>
          </cell>
          <cell r="BS54">
            <v>180.5</v>
          </cell>
          <cell r="BT54">
            <v>181.1</v>
          </cell>
          <cell r="BU54">
            <v>191.6</v>
          </cell>
          <cell r="BV54">
            <v>195.2</v>
          </cell>
          <cell r="BW54">
            <v>197.1</v>
          </cell>
          <cell r="BX54">
            <v>199</v>
          </cell>
          <cell r="BY54">
            <v>199</v>
          </cell>
          <cell r="BZ54">
            <v>198.7</v>
          </cell>
          <cell r="CA54">
            <v>197.7</v>
          </cell>
          <cell r="CB54">
            <v>197.7</v>
          </cell>
          <cell r="CC54">
            <v>197.7</v>
          </cell>
          <cell r="CD54">
            <v>197.7</v>
          </cell>
          <cell r="CE54">
            <v>197.7</v>
          </cell>
          <cell r="CF54">
            <v>197.7</v>
          </cell>
          <cell r="CG54">
            <v>197.7</v>
          </cell>
          <cell r="CH54">
            <v>197.7</v>
          </cell>
          <cell r="CI54">
            <v>201.5</v>
          </cell>
          <cell r="CJ54">
            <v>201.5</v>
          </cell>
          <cell r="CK54">
            <v>203.1</v>
          </cell>
          <cell r="CL54">
            <v>207.7</v>
          </cell>
        </row>
        <row r="55">
          <cell r="A55" t="str">
            <v>Poultry Chicken</v>
          </cell>
          <cell r="B55" t="str">
            <v>1101040006</v>
          </cell>
          <cell r="C55">
            <v>0.41027999999999998</v>
          </cell>
          <cell r="D55">
            <v>104.7</v>
          </cell>
          <cell r="E55">
            <v>96.3</v>
          </cell>
          <cell r="F55">
            <v>94.5</v>
          </cell>
          <cell r="G55">
            <v>90.3</v>
          </cell>
          <cell r="H55">
            <v>98.3</v>
          </cell>
          <cell r="I55">
            <v>101</v>
          </cell>
          <cell r="J55">
            <v>101.7</v>
          </cell>
          <cell r="K55">
            <v>100.9</v>
          </cell>
          <cell r="L55">
            <v>94</v>
          </cell>
          <cell r="M55">
            <v>93.9</v>
          </cell>
          <cell r="N55">
            <v>93.8</v>
          </cell>
          <cell r="O55">
            <v>94.2</v>
          </cell>
          <cell r="P55">
            <v>103.8</v>
          </cell>
          <cell r="Q55">
            <v>101.1</v>
          </cell>
          <cell r="R55">
            <v>83.7</v>
          </cell>
          <cell r="S55">
            <v>86.8</v>
          </cell>
          <cell r="T55">
            <v>89.3</v>
          </cell>
          <cell r="U55">
            <v>96.8</v>
          </cell>
          <cell r="V55">
            <v>100.9</v>
          </cell>
          <cell r="W55">
            <v>94.4</v>
          </cell>
          <cell r="X55">
            <v>91.8</v>
          </cell>
          <cell r="Y55">
            <v>94.9</v>
          </cell>
          <cell r="Z55">
            <v>100.8</v>
          </cell>
          <cell r="AA55">
            <v>101.6</v>
          </cell>
          <cell r="AB55">
            <v>114.7</v>
          </cell>
          <cell r="AC55">
            <v>129.30000000000001</v>
          </cell>
          <cell r="AD55">
            <v>113</v>
          </cell>
          <cell r="AE55">
            <v>109.7</v>
          </cell>
          <cell r="AF55">
            <v>114.7</v>
          </cell>
          <cell r="AG55">
            <v>108.8</v>
          </cell>
          <cell r="AH55">
            <v>103.8</v>
          </cell>
          <cell r="AI55">
            <v>96.1</v>
          </cell>
          <cell r="AJ55">
            <v>104.7</v>
          </cell>
          <cell r="AK55">
            <v>101.6</v>
          </cell>
          <cell r="AL55">
            <v>104.7</v>
          </cell>
          <cell r="AM55">
            <v>106.1</v>
          </cell>
          <cell r="AN55">
            <v>106.4</v>
          </cell>
          <cell r="AO55">
            <v>106.4</v>
          </cell>
          <cell r="AP55">
            <v>106.4</v>
          </cell>
          <cell r="AQ55">
            <v>106.4</v>
          </cell>
          <cell r="AR55">
            <v>106.4</v>
          </cell>
          <cell r="AS55">
            <v>106.4</v>
          </cell>
          <cell r="AT55">
            <v>106.4</v>
          </cell>
          <cell r="AU55">
            <v>106.4</v>
          </cell>
          <cell r="AV55">
            <v>106.4</v>
          </cell>
          <cell r="AW55">
            <v>106.4</v>
          </cell>
          <cell r="AX55">
            <v>106.4</v>
          </cell>
          <cell r="AY55">
            <v>106.4</v>
          </cell>
          <cell r="AZ55">
            <v>106.4</v>
          </cell>
          <cell r="BA55">
            <v>106.4</v>
          </cell>
          <cell r="BB55">
            <v>106.4</v>
          </cell>
          <cell r="BC55">
            <v>106.4</v>
          </cell>
          <cell r="BD55">
            <v>106.4</v>
          </cell>
          <cell r="BE55">
            <v>106.4</v>
          </cell>
          <cell r="BF55">
            <v>106.4</v>
          </cell>
          <cell r="BG55">
            <v>109.9</v>
          </cell>
          <cell r="BH55">
            <v>120.9</v>
          </cell>
          <cell r="BI55">
            <v>119.4</v>
          </cell>
          <cell r="BJ55">
            <v>130.80000000000001</v>
          </cell>
          <cell r="BK55">
            <v>122.5</v>
          </cell>
          <cell r="BL55">
            <v>122.5</v>
          </cell>
          <cell r="BM55">
            <v>127.5</v>
          </cell>
          <cell r="BN55">
            <v>133.30000000000001</v>
          </cell>
          <cell r="BO55">
            <v>133.30000000000001</v>
          </cell>
          <cell r="BP55">
            <v>137</v>
          </cell>
          <cell r="BQ55">
            <v>139.4</v>
          </cell>
          <cell r="BR55">
            <v>145.6</v>
          </cell>
          <cell r="BS55">
            <v>143.1</v>
          </cell>
          <cell r="BT55">
            <v>139.6</v>
          </cell>
          <cell r="BU55">
            <v>153.69999999999999</v>
          </cell>
          <cell r="BV55">
            <v>146.80000000000001</v>
          </cell>
          <cell r="BW55">
            <v>146.69999999999999</v>
          </cell>
          <cell r="BX55">
            <v>133.4</v>
          </cell>
          <cell r="BY55">
            <v>132.4</v>
          </cell>
          <cell r="BZ55">
            <v>142.9</v>
          </cell>
          <cell r="CA55">
            <v>143.30000000000001</v>
          </cell>
          <cell r="CB55">
            <v>136.4</v>
          </cell>
          <cell r="CC55">
            <v>133.80000000000001</v>
          </cell>
          <cell r="CD55">
            <v>133.19999999999999</v>
          </cell>
          <cell r="CE55">
            <v>134.19999999999999</v>
          </cell>
          <cell r="CF55">
            <v>147.1</v>
          </cell>
          <cell r="CG55">
            <v>139.4</v>
          </cell>
          <cell r="CH55">
            <v>130.6</v>
          </cell>
          <cell r="CI55">
            <v>128.5</v>
          </cell>
          <cell r="CJ55">
            <v>133.6</v>
          </cell>
          <cell r="CK55">
            <v>134.6</v>
          </cell>
          <cell r="CL55">
            <v>144</v>
          </cell>
        </row>
        <row r="56">
          <cell r="A56" t="str">
            <v>Pork</v>
          </cell>
          <cell r="B56" t="str">
            <v>1101040007</v>
          </cell>
          <cell r="C56">
            <v>5.9950000000000003E-2</v>
          </cell>
          <cell r="D56">
            <v>99.6</v>
          </cell>
          <cell r="E56">
            <v>99.6</v>
          </cell>
          <cell r="F56">
            <v>104.3</v>
          </cell>
          <cell r="G56">
            <v>105.2</v>
          </cell>
          <cell r="H56">
            <v>106.7</v>
          </cell>
          <cell r="I56">
            <v>107.3</v>
          </cell>
          <cell r="J56">
            <v>106.5</v>
          </cell>
          <cell r="K56">
            <v>105.6</v>
          </cell>
          <cell r="L56">
            <v>107.8</v>
          </cell>
          <cell r="M56">
            <v>108.9</v>
          </cell>
          <cell r="N56">
            <v>109.7</v>
          </cell>
          <cell r="O56">
            <v>110.5</v>
          </cell>
          <cell r="P56">
            <v>111.7</v>
          </cell>
          <cell r="Q56">
            <v>111.6</v>
          </cell>
          <cell r="R56">
            <v>112</v>
          </cell>
          <cell r="S56">
            <v>110.2</v>
          </cell>
          <cell r="T56">
            <v>110.2</v>
          </cell>
          <cell r="U56">
            <v>110.8</v>
          </cell>
          <cell r="V56">
            <v>111</v>
          </cell>
          <cell r="W56">
            <v>112.4</v>
          </cell>
          <cell r="X56">
            <v>112.5</v>
          </cell>
          <cell r="Y56">
            <v>112.5</v>
          </cell>
          <cell r="Z56">
            <v>112.5</v>
          </cell>
          <cell r="AA56">
            <v>137</v>
          </cell>
          <cell r="AB56">
            <v>143.30000000000001</v>
          </cell>
          <cell r="AC56">
            <v>154.1</v>
          </cell>
          <cell r="AD56">
            <v>148.4</v>
          </cell>
          <cell r="AE56">
            <v>153.1</v>
          </cell>
          <cell r="AF56">
            <v>152.80000000000001</v>
          </cell>
          <cell r="AG56">
            <v>152.80000000000001</v>
          </cell>
          <cell r="AH56">
            <v>153.30000000000001</v>
          </cell>
          <cell r="AI56">
            <v>153.80000000000001</v>
          </cell>
          <cell r="AJ56">
            <v>153.80000000000001</v>
          </cell>
          <cell r="AK56">
            <v>153.6</v>
          </cell>
          <cell r="AL56">
            <v>154.30000000000001</v>
          </cell>
          <cell r="AM56">
            <v>154.69999999999999</v>
          </cell>
          <cell r="AN56">
            <v>154.9</v>
          </cell>
          <cell r="AO56">
            <v>156.1</v>
          </cell>
          <cell r="AP56">
            <v>156.6</v>
          </cell>
          <cell r="AQ56">
            <v>156.80000000000001</v>
          </cell>
          <cell r="AR56">
            <v>156.6</v>
          </cell>
          <cell r="AS56">
            <v>156.6</v>
          </cell>
          <cell r="AT56">
            <v>156.6</v>
          </cell>
          <cell r="AU56">
            <v>156.6</v>
          </cell>
          <cell r="AV56">
            <v>156.6</v>
          </cell>
          <cell r="AW56">
            <v>156.6</v>
          </cell>
          <cell r="AX56">
            <v>156.6</v>
          </cell>
          <cell r="AY56">
            <v>156.6</v>
          </cell>
          <cell r="AZ56">
            <v>156.6</v>
          </cell>
          <cell r="BA56">
            <v>156.6</v>
          </cell>
          <cell r="BB56">
            <v>156.6</v>
          </cell>
          <cell r="BC56">
            <v>156.6</v>
          </cell>
          <cell r="BD56">
            <v>156.6</v>
          </cell>
          <cell r="BE56">
            <v>156.6</v>
          </cell>
          <cell r="BF56">
            <v>156.6</v>
          </cell>
          <cell r="BG56">
            <v>158.1</v>
          </cell>
          <cell r="BH56">
            <v>164.4</v>
          </cell>
          <cell r="BI56">
            <v>164.8</v>
          </cell>
          <cell r="BJ56">
            <v>170.2</v>
          </cell>
          <cell r="BK56">
            <v>176.3</v>
          </cell>
          <cell r="BL56">
            <v>177.3</v>
          </cell>
          <cell r="BM56">
            <v>181.7</v>
          </cell>
          <cell r="BN56">
            <v>190.2</v>
          </cell>
          <cell r="BO56">
            <v>189.3</v>
          </cell>
          <cell r="BP56">
            <v>189.3</v>
          </cell>
          <cell r="BQ56">
            <v>189.3</v>
          </cell>
          <cell r="BR56">
            <v>190.1</v>
          </cell>
          <cell r="BS56">
            <v>190.2</v>
          </cell>
          <cell r="BT56">
            <v>193.3</v>
          </cell>
          <cell r="BU56">
            <v>201.6</v>
          </cell>
          <cell r="BV56">
            <v>204.7</v>
          </cell>
          <cell r="BW56">
            <v>206.1</v>
          </cell>
          <cell r="BX56">
            <v>205.7</v>
          </cell>
          <cell r="BY56">
            <v>204.9</v>
          </cell>
          <cell r="BZ56">
            <v>205.5</v>
          </cell>
          <cell r="CA56">
            <v>205.5</v>
          </cell>
          <cell r="CB56">
            <v>207.9</v>
          </cell>
          <cell r="CC56">
            <v>212.5</v>
          </cell>
          <cell r="CD56">
            <v>212.6</v>
          </cell>
          <cell r="CE56">
            <v>213.7</v>
          </cell>
          <cell r="CF56">
            <v>212.3</v>
          </cell>
          <cell r="CG56">
            <v>214.9</v>
          </cell>
          <cell r="CH56">
            <v>217.7</v>
          </cell>
          <cell r="CI56">
            <v>234.7</v>
          </cell>
          <cell r="CJ56">
            <v>235</v>
          </cell>
          <cell r="CK56">
            <v>235.9</v>
          </cell>
          <cell r="CL56">
            <v>236.4</v>
          </cell>
        </row>
        <row r="57">
          <cell r="A57" t="str">
            <v>e.  CONDIMENTS &amp; SPICES</v>
          </cell>
          <cell r="B57" t="str">
            <v>1101050000</v>
          </cell>
          <cell r="C57">
            <v>0.56908000000000003</v>
          </cell>
          <cell r="D57">
            <v>100.5</v>
          </cell>
          <cell r="E57">
            <v>97.4</v>
          </cell>
          <cell r="F57">
            <v>92.8</v>
          </cell>
          <cell r="G57">
            <v>92.2</v>
          </cell>
          <cell r="H57">
            <v>89.7</v>
          </cell>
          <cell r="I57">
            <v>88.8</v>
          </cell>
          <cell r="J57">
            <v>87.9</v>
          </cell>
          <cell r="K57">
            <v>87.6</v>
          </cell>
          <cell r="L57">
            <v>88.1</v>
          </cell>
          <cell r="M57">
            <v>91.8</v>
          </cell>
          <cell r="N57">
            <v>95.5</v>
          </cell>
          <cell r="O57">
            <v>98.7</v>
          </cell>
          <cell r="P57">
            <v>100.8</v>
          </cell>
          <cell r="Q57">
            <v>103.7</v>
          </cell>
          <cell r="R57">
            <v>109.7</v>
          </cell>
          <cell r="S57">
            <v>116</v>
          </cell>
          <cell r="T57">
            <v>120.3</v>
          </cell>
          <cell r="U57">
            <v>122.3</v>
          </cell>
          <cell r="V57">
            <v>124.6</v>
          </cell>
          <cell r="W57">
            <v>130.19999999999999</v>
          </cell>
          <cell r="X57">
            <v>138.69999999999999</v>
          </cell>
          <cell r="Y57">
            <v>145</v>
          </cell>
          <cell r="Z57">
            <v>145.9</v>
          </cell>
          <cell r="AA57">
            <v>146.6</v>
          </cell>
          <cell r="AB57">
            <v>156.4</v>
          </cell>
          <cell r="AC57">
            <v>154.1</v>
          </cell>
          <cell r="AD57">
            <v>140.4</v>
          </cell>
          <cell r="AE57">
            <v>142.69999999999999</v>
          </cell>
          <cell r="AF57">
            <v>140.6</v>
          </cell>
          <cell r="AG57">
            <v>136.9</v>
          </cell>
          <cell r="AH57">
            <v>140.69999999999999</v>
          </cell>
          <cell r="AI57">
            <v>141.80000000000001</v>
          </cell>
          <cell r="AJ57">
            <v>141.69999999999999</v>
          </cell>
          <cell r="AK57">
            <v>142.5</v>
          </cell>
          <cell r="AL57">
            <v>144.4</v>
          </cell>
          <cell r="AM57">
            <v>145.30000000000001</v>
          </cell>
          <cell r="AN57">
            <v>146.4</v>
          </cell>
          <cell r="AO57">
            <v>148</v>
          </cell>
          <cell r="AP57">
            <v>144.19999999999999</v>
          </cell>
          <cell r="AQ57">
            <v>144.19999999999999</v>
          </cell>
          <cell r="AR57">
            <v>146.9</v>
          </cell>
          <cell r="AS57">
            <v>151.69999999999999</v>
          </cell>
          <cell r="AT57">
            <v>157.1</v>
          </cell>
          <cell r="AU57">
            <v>158.5</v>
          </cell>
          <cell r="AV57">
            <v>154</v>
          </cell>
          <cell r="AW57">
            <v>152.69999999999999</v>
          </cell>
          <cell r="AX57">
            <v>149.19999999999999</v>
          </cell>
          <cell r="AY57">
            <v>146.30000000000001</v>
          </cell>
          <cell r="AZ57">
            <v>150.5</v>
          </cell>
          <cell r="BA57">
            <v>150.5</v>
          </cell>
          <cell r="BB57">
            <v>153.30000000000001</v>
          </cell>
          <cell r="BC57">
            <v>154.30000000000001</v>
          </cell>
          <cell r="BD57">
            <v>157.19999999999999</v>
          </cell>
          <cell r="BE57">
            <v>157.80000000000001</v>
          </cell>
          <cell r="BF57">
            <v>161.5</v>
          </cell>
          <cell r="BG57">
            <v>169.5</v>
          </cell>
          <cell r="BH57">
            <v>182.2</v>
          </cell>
          <cell r="BI57">
            <v>188.6</v>
          </cell>
          <cell r="BJ57">
            <v>202.1</v>
          </cell>
          <cell r="BK57">
            <v>202.7</v>
          </cell>
          <cell r="BL57">
            <v>206.7</v>
          </cell>
          <cell r="BM57">
            <v>204.7</v>
          </cell>
          <cell r="BN57">
            <v>204.9</v>
          </cell>
          <cell r="BO57">
            <v>208.9</v>
          </cell>
          <cell r="BP57">
            <v>214</v>
          </cell>
          <cell r="BQ57">
            <v>220.5</v>
          </cell>
          <cell r="BR57">
            <v>231.7</v>
          </cell>
          <cell r="BS57">
            <v>237.1</v>
          </cell>
          <cell r="BT57">
            <v>241.4</v>
          </cell>
          <cell r="BU57">
            <v>245.5</v>
          </cell>
          <cell r="BV57">
            <v>250.3</v>
          </cell>
          <cell r="BW57">
            <v>279.2</v>
          </cell>
          <cell r="BX57">
            <v>284.60000000000002</v>
          </cell>
          <cell r="BY57">
            <v>267.8</v>
          </cell>
          <cell r="BZ57">
            <v>246.8</v>
          </cell>
          <cell r="CA57">
            <v>243.4</v>
          </cell>
          <cell r="CB57">
            <v>250</v>
          </cell>
          <cell r="CC57">
            <v>243.1</v>
          </cell>
          <cell r="CD57">
            <v>236.4</v>
          </cell>
          <cell r="CE57">
            <v>235.7</v>
          </cell>
          <cell r="CF57">
            <v>241.6</v>
          </cell>
          <cell r="CG57">
            <v>255.5</v>
          </cell>
          <cell r="CH57">
            <v>252.2</v>
          </cell>
          <cell r="CI57">
            <v>237.6</v>
          </cell>
          <cell r="CJ57">
            <v>226.1</v>
          </cell>
          <cell r="CK57">
            <v>214.4</v>
          </cell>
          <cell r="CL57">
            <v>214.3</v>
          </cell>
        </row>
        <row r="58">
          <cell r="A58" t="str">
            <v>Black Pepper</v>
          </cell>
          <cell r="B58" t="str">
            <v>1101050001</v>
          </cell>
          <cell r="C58">
            <v>2.9590000000000002E-2</v>
          </cell>
          <cell r="D58">
            <v>100.7</v>
          </cell>
          <cell r="E58">
            <v>91.5</v>
          </cell>
          <cell r="F58">
            <v>94.3</v>
          </cell>
          <cell r="G58">
            <v>94.1</v>
          </cell>
          <cell r="H58">
            <v>90.3</v>
          </cell>
          <cell r="I58">
            <v>89</v>
          </cell>
          <cell r="J58">
            <v>86.1</v>
          </cell>
          <cell r="K58">
            <v>88.8</v>
          </cell>
          <cell r="L58">
            <v>88.1</v>
          </cell>
          <cell r="M58">
            <v>89.1</v>
          </cell>
          <cell r="N58">
            <v>90</v>
          </cell>
          <cell r="O58">
            <v>96.9</v>
          </cell>
          <cell r="P58">
            <v>94.7</v>
          </cell>
          <cell r="Q58">
            <v>96.8</v>
          </cell>
          <cell r="R58">
            <v>108.6</v>
          </cell>
          <cell r="S58">
            <v>98.4</v>
          </cell>
          <cell r="T58">
            <v>100.3</v>
          </cell>
          <cell r="U58">
            <v>99.4</v>
          </cell>
          <cell r="V58">
            <v>106.8</v>
          </cell>
          <cell r="W58">
            <v>125.7</v>
          </cell>
          <cell r="X58">
            <v>153.1</v>
          </cell>
          <cell r="Y58">
            <v>152.9</v>
          </cell>
          <cell r="Z58">
            <v>143.9</v>
          </cell>
          <cell r="AA58">
            <v>140.5</v>
          </cell>
          <cell r="AB58">
            <v>147.30000000000001</v>
          </cell>
          <cell r="AC58">
            <v>160.80000000000001</v>
          </cell>
          <cell r="AD58">
            <v>160.30000000000001</v>
          </cell>
          <cell r="AE58">
            <v>175.3</v>
          </cell>
          <cell r="AF58">
            <v>188.5</v>
          </cell>
          <cell r="AG58">
            <v>184.3</v>
          </cell>
          <cell r="AH58">
            <v>188.9</v>
          </cell>
          <cell r="AI58">
            <v>180</v>
          </cell>
          <cell r="AJ58">
            <v>172.1</v>
          </cell>
          <cell r="AK58">
            <v>180.8</v>
          </cell>
          <cell r="AL58">
            <v>186.6</v>
          </cell>
          <cell r="AM58">
            <v>182.9</v>
          </cell>
          <cell r="AN58">
            <v>187.9</v>
          </cell>
          <cell r="AO58">
            <v>190.3</v>
          </cell>
          <cell r="AP58">
            <v>197.9</v>
          </cell>
          <cell r="AQ58">
            <v>195.2</v>
          </cell>
          <cell r="AR58">
            <v>194.6</v>
          </cell>
          <cell r="AS58">
            <v>194.2</v>
          </cell>
          <cell r="AT58">
            <v>192.9</v>
          </cell>
          <cell r="AU58">
            <v>193.4</v>
          </cell>
          <cell r="AV58">
            <v>186.1</v>
          </cell>
          <cell r="AW58">
            <v>180.3</v>
          </cell>
          <cell r="AX58">
            <v>167.9</v>
          </cell>
          <cell r="AY58">
            <v>157.9</v>
          </cell>
          <cell r="AZ58">
            <v>169.2</v>
          </cell>
          <cell r="BA58">
            <v>168</v>
          </cell>
          <cell r="BB58">
            <v>169.9</v>
          </cell>
          <cell r="BC58">
            <v>180.4</v>
          </cell>
          <cell r="BD58">
            <v>176.9</v>
          </cell>
          <cell r="BE58">
            <v>174.2</v>
          </cell>
          <cell r="BF58">
            <v>174.5</v>
          </cell>
          <cell r="BG58">
            <v>187.4</v>
          </cell>
          <cell r="BH58">
            <v>189.9</v>
          </cell>
          <cell r="BI58">
            <v>191.5</v>
          </cell>
          <cell r="BJ58">
            <v>197.3</v>
          </cell>
          <cell r="BK58">
            <v>197.1</v>
          </cell>
          <cell r="BL58">
            <v>192.5</v>
          </cell>
          <cell r="BM58">
            <v>187.3</v>
          </cell>
          <cell r="BN58">
            <v>186.2</v>
          </cell>
          <cell r="BO58">
            <v>196.9</v>
          </cell>
          <cell r="BP58">
            <v>200.2</v>
          </cell>
          <cell r="BQ58">
            <v>207.5</v>
          </cell>
          <cell r="BR58">
            <v>226.1</v>
          </cell>
          <cell r="BS58">
            <v>241.9</v>
          </cell>
          <cell r="BT58">
            <v>248.6</v>
          </cell>
          <cell r="BU58">
            <v>246.7</v>
          </cell>
          <cell r="BV58">
            <v>260</v>
          </cell>
          <cell r="BW58">
            <v>268.89999999999998</v>
          </cell>
          <cell r="BX58">
            <v>274.39999999999998</v>
          </cell>
          <cell r="BY58">
            <v>290.89999999999998</v>
          </cell>
          <cell r="BZ58">
            <v>303.3</v>
          </cell>
          <cell r="CA58">
            <v>330</v>
          </cell>
          <cell r="CB58">
            <v>359.7</v>
          </cell>
          <cell r="CC58">
            <v>359.1</v>
          </cell>
          <cell r="CD58">
            <v>354.6</v>
          </cell>
          <cell r="CE58">
            <v>380.7</v>
          </cell>
          <cell r="CF58">
            <v>406.2</v>
          </cell>
          <cell r="CG58">
            <v>433.7</v>
          </cell>
          <cell r="CH58">
            <v>434.6</v>
          </cell>
          <cell r="CI58">
            <v>441.6</v>
          </cell>
          <cell r="CJ58">
            <v>425</v>
          </cell>
          <cell r="CK58">
            <v>426.8</v>
          </cell>
          <cell r="CL58">
            <v>483.1</v>
          </cell>
        </row>
        <row r="59">
          <cell r="A59" t="str">
            <v>Chillies(Dry)</v>
          </cell>
          <cell r="B59" t="str">
            <v>1101050002</v>
          </cell>
          <cell r="C59">
            <v>0.15812000000000001</v>
          </cell>
          <cell r="D59">
            <v>101.1</v>
          </cell>
          <cell r="E59">
            <v>97.5</v>
          </cell>
          <cell r="F59">
            <v>91.5</v>
          </cell>
          <cell r="G59">
            <v>86.9</v>
          </cell>
          <cell r="H59">
            <v>78.8</v>
          </cell>
          <cell r="I59">
            <v>77.5</v>
          </cell>
          <cell r="J59">
            <v>75.2</v>
          </cell>
          <cell r="K59">
            <v>72.3</v>
          </cell>
          <cell r="L59">
            <v>70.900000000000006</v>
          </cell>
          <cell r="M59">
            <v>73.3</v>
          </cell>
          <cell r="N59">
            <v>79.7</v>
          </cell>
          <cell r="O59">
            <v>86.1</v>
          </cell>
          <cell r="P59">
            <v>93.7</v>
          </cell>
          <cell r="Q59">
            <v>100.3</v>
          </cell>
          <cell r="R59">
            <v>112.4</v>
          </cell>
          <cell r="S59">
            <v>127.5</v>
          </cell>
          <cell r="T59">
            <v>143.1</v>
          </cell>
          <cell r="U59">
            <v>150.9</v>
          </cell>
          <cell r="V59">
            <v>152</v>
          </cell>
          <cell r="W59">
            <v>156.80000000000001</v>
          </cell>
          <cell r="X59">
            <v>162.5</v>
          </cell>
          <cell r="Y59">
            <v>172.5</v>
          </cell>
          <cell r="Z59">
            <v>175.1</v>
          </cell>
          <cell r="AA59">
            <v>172.5</v>
          </cell>
          <cell r="AB59">
            <v>192.8</v>
          </cell>
          <cell r="AC59">
            <v>181.2</v>
          </cell>
          <cell r="AD59">
            <v>161.30000000000001</v>
          </cell>
          <cell r="AE59">
            <v>161</v>
          </cell>
          <cell r="AF59">
            <v>156.5</v>
          </cell>
          <cell r="AG59">
            <v>157.80000000000001</v>
          </cell>
          <cell r="AH59">
            <v>160</v>
          </cell>
          <cell r="AI59">
            <v>157.1</v>
          </cell>
          <cell r="AJ59">
            <v>160.4</v>
          </cell>
          <cell r="AK59">
            <v>159.6</v>
          </cell>
          <cell r="AL59">
            <v>159.80000000000001</v>
          </cell>
          <cell r="AM59">
            <v>155.69999999999999</v>
          </cell>
          <cell r="AN59">
            <v>148.5</v>
          </cell>
          <cell r="AO59">
            <v>155.80000000000001</v>
          </cell>
          <cell r="AP59">
            <v>152.80000000000001</v>
          </cell>
          <cell r="AQ59">
            <v>160.19999999999999</v>
          </cell>
          <cell r="AR59">
            <v>170.1</v>
          </cell>
          <cell r="AS59">
            <v>176.6</v>
          </cell>
          <cell r="AT59">
            <v>185.2</v>
          </cell>
          <cell r="AU59">
            <v>184.2</v>
          </cell>
          <cell r="AV59">
            <v>176.8</v>
          </cell>
          <cell r="AW59">
            <v>177</v>
          </cell>
          <cell r="AX59">
            <v>173.2</v>
          </cell>
          <cell r="AY59">
            <v>174.5</v>
          </cell>
          <cell r="AZ59">
            <v>197.3</v>
          </cell>
          <cell r="BA59">
            <v>203.5</v>
          </cell>
          <cell r="BB59">
            <v>212.7</v>
          </cell>
          <cell r="BC59">
            <v>204.5</v>
          </cell>
          <cell r="BD59">
            <v>200.2</v>
          </cell>
          <cell r="BE59">
            <v>198.2</v>
          </cell>
          <cell r="BF59">
            <v>197.3</v>
          </cell>
          <cell r="BG59">
            <v>199.5</v>
          </cell>
          <cell r="BH59">
            <v>202.4</v>
          </cell>
          <cell r="BI59">
            <v>203.5</v>
          </cell>
          <cell r="BJ59">
            <v>205.3</v>
          </cell>
          <cell r="BK59">
            <v>204.2</v>
          </cell>
          <cell r="BL59">
            <v>211.8</v>
          </cell>
          <cell r="BM59">
            <v>216.4</v>
          </cell>
          <cell r="BN59">
            <v>219.1</v>
          </cell>
          <cell r="BO59">
            <v>217</v>
          </cell>
          <cell r="BP59">
            <v>214</v>
          </cell>
          <cell r="BQ59">
            <v>210.6</v>
          </cell>
          <cell r="BR59">
            <v>214.4</v>
          </cell>
          <cell r="BS59">
            <v>206.2</v>
          </cell>
          <cell r="BT59">
            <v>190.6</v>
          </cell>
          <cell r="BU59">
            <v>201.5</v>
          </cell>
          <cell r="BV59">
            <v>199.2</v>
          </cell>
          <cell r="BW59">
            <v>213</v>
          </cell>
          <cell r="BX59">
            <v>230.9</v>
          </cell>
          <cell r="BY59">
            <v>271.60000000000002</v>
          </cell>
          <cell r="BZ59">
            <v>292.60000000000002</v>
          </cell>
          <cell r="CA59">
            <v>277.89999999999998</v>
          </cell>
          <cell r="CB59">
            <v>288.5</v>
          </cell>
          <cell r="CC59">
            <v>282.10000000000002</v>
          </cell>
          <cell r="CD59">
            <v>276.2</v>
          </cell>
          <cell r="CE59">
            <v>277.60000000000002</v>
          </cell>
          <cell r="CF59">
            <v>283.60000000000002</v>
          </cell>
          <cell r="CG59">
            <v>295.60000000000002</v>
          </cell>
          <cell r="CH59">
            <v>294.89999999999998</v>
          </cell>
          <cell r="CI59">
            <v>282.39999999999998</v>
          </cell>
          <cell r="CJ59">
            <v>266.2</v>
          </cell>
          <cell r="CK59">
            <v>251.4</v>
          </cell>
          <cell r="CL59">
            <v>249</v>
          </cell>
        </row>
        <row r="60">
          <cell r="A60" t="str">
            <v>Turmeric</v>
          </cell>
          <cell r="B60" t="str">
            <v>1101050003</v>
          </cell>
          <cell r="C60">
            <v>7.5730000000000006E-2</v>
          </cell>
          <cell r="D60">
            <v>98</v>
          </cell>
          <cell r="E60">
            <v>97</v>
          </cell>
          <cell r="F60">
            <v>94.2</v>
          </cell>
          <cell r="G60">
            <v>91.5</v>
          </cell>
          <cell r="H60">
            <v>89</v>
          </cell>
          <cell r="I60">
            <v>88.6</v>
          </cell>
          <cell r="J60">
            <v>86.5</v>
          </cell>
          <cell r="K60">
            <v>89.4</v>
          </cell>
          <cell r="L60">
            <v>91</v>
          </cell>
          <cell r="M60">
            <v>92.7</v>
          </cell>
          <cell r="N60">
            <v>93.7</v>
          </cell>
          <cell r="O60">
            <v>91.1</v>
          </cell>
          <cell r="P60">
            <v>91.8</v>
          </cell>
          <cell r="Q60">
            <v>90.3</v>
          </cell>
          <cell r="R60">
            <v>89.8</v>
          </cell>
          <cell r="S60">
            <v>89.4</v>
          </cell>
          <cell r="T60">
            <v>90</v>
          </cell>
          <cell r="U60">
            <v>87.9</v>
          </cell>
          <cell r="V60">
            <v>87.9</v>
          </cell>
          <cell r="W60">
            <v>88.8</v>
          </cell>
          <cell r="X60">
            <v>90.4</v>
          </cell>
          <cell r="Y60">
            <v>89.2</v>
          </cell>
          <cell r="Z60">
            <v>87.7</v>
          </cell>
          <cell r="AA60">
            <v>84.8</v>
          </cell>
          <cell r="AB60">
            <v>90</v>
          </cell>
          <cell r="AC60">
            <v>89.5</v>
          </cell>
          <cell r="AD60">
            <v>82.1</v>
          </cell>
          <cell r="AE60">
            <v>86.4</v>
          </cell>
          <cell r="AF60">
            <v>84.7</v>
          </cell>
          <cell r="AG60">
            <v>78</v>
          </cell>
          <cell r="AH60">
            <v>80.900000000000006</v>
          </cell>
          <cell r="AI60">
            <v>84.3</v>
          </cell>
          <cell r="AJ60">
            <v>82.7</v>
          </cell>
          <cell r="AK60">
            <v>81.900000000000006</v>
          </cell>
          <cell r="AL60">
            <v>80.8</v>
          </cell>
          <cell r="AM60">
            <v>81</v>
          </cell>
          <cell r="AN60">
            <v>83.9</v>
          </cell>
          <cell r="AO60">
            <v>82.8</v>
          </cell>
          <cell r="AP60">
            <v>85.9</v>
          </cell>
          <cell r="AQ60">
            <v>89.4</v>
          </cell>
          <cell r="AR60">
            <v>89.8</v>
          </cell>
          <cell r="AS60">
            <v>96.5</v>
          </cell>
          <cell r="AT60">
            <v>102.9</v>
          </cell>
          <cell r="AU60">
            <v>112.5</v>
          </cell>
          <cell r="AV60">
            <v>110.8</v>
          </cell>
          <cell r="AW60">
            <v>110.7</v>
          </cell>
          <cell r="AX60">
            <v>109.8</v>
          </cell>
          <cell r="AY60">
            <v>109.5</v>
          </cell>
          <cell r="AZ60">
            <v>110.2</v>
          </cell>
          <cell r="BA60">
            <v>110.7</v>
          </cell>
          <cell r="BB60">
            <v>112.3</v>
          </cell>
          <cell r="BC60">
            <v>113.8</v>
          </cell>
          <cell r="BD60">
            <v>120</v>
          </cell>
          <cell r="BE60">
            <v>132.19999999999999</v>
          </cell>
          <cell r="BF60">
            <v>141.30000000000001</v>
          </cell>
          <cell r="BG60">
            <v>160.80000000000001</v>
          </cell>
          <cell r="BH60">
            <v>180.2</v>
          </cell>
          <cell r="BI60">
            <v>210.9</v>
          </cell>
          <cell r="BJ60">
            <v>289.3</v>
          </cell>
          <cell r="BK60">
            <v>284.10000000000002</v>
          </cell>
          <cell r="BL60">
            <v>281.5</v>
          </cell>
          <cell r="BM60">
            <v>299.89999999999998</v>
          </cell>
          <cell r="BN60">
            <v>309.8</v>
          </cell>
          <cell r="BO60">
            <v>326.89999999999998</v>
          </cell>
          <cell r="BP60">
            <v>375.3</v>
          </cell>
          <cell r="BQ60">
            <v>406.8</v>
          </cell>
          <cell r="BR60">
            <v>406.8</v>
          </cell>
          <cell r="BS60">
            <v>402</v>
          </cell>
          <cell r="BT60">
            <v>403.8</v>
          </cell>
          <cell r="BU60">
            <v>406.4</v>
          </cell>
          <cell r="BV60">
            <v>416.3</v>
          </cell>
          <cell r="BW60">
            <v>458.6</v>
          </cell>
          <cell r="BX60">
            <v>453.2</v>
          </cell>
          <cell r="BY60">
            <v>404.2</v>
          </cell>
          <cell r="BZ60">
            <v>360.3</v>
          </cell>
          <cell r="CA60">
            <v>323.89999999999998</v>
          </cell>
          <cell r="CB60">
            <v>299.3</v>
          </cell>
          <cell r="CC60">
            <v>266.2</v>
          </cell>
          <cell r="CD60">
            <v>248.4</v>
          </cell>
          <cell r="CE60">
            <v>218.9</v>
          </cell>
          <cell r="CF60">
            <v>201.9</v>
          </cell>
          <cell r="CG60">
            <v>190.1</v>
          </cell>
          <cell r="CH60">
            <v>178.6</v>
          </cell>
          <cell r="CI60">
            <v>167.4</v>
          </cell>
          <cell r="CJ60">
            <v>161.69999999999999</v>
          </cell>
          <cell r="CK60">
            <v>165.1</v>
          </cell>
          <cell r="CL60">
            <v>156.9</v>
          </cell>
        </row>
        <row r="61">
          <cell r="A61" t="str">
            <v>Cardamom</v>
          </cell>
          <cell r="B61" t="str">
            <v>1101050004</v>
          </cell>
          <cell r="C61">
            <v>1.703E-2</v>
          </cell>
          <cell r="D61">
            <v>101.3</v>
          </cell>
          <cell r="E61">
            <v>99.6</v>
          </cell>
          <cell r="F61">
            <v>88.9</v>
          </cell>
          <cell r="G61">
            <v>88.8</v>
          </cell>
          <cell r="H61">
            <v>85</v>
          </cell>
          <cell r="I61">
            <v>91.6</v>
          </cell>
          <cell r="J61">
            <v>94</v>
          </cell>
          <cell r="K61">
            <v>88</v>
          </cell>
          <cell r="L61">
            <v>86.9</v>
          </cell>
          <cell r="M61">
            <v>88.3</v>
          </cell>
          <cell r="N61">
            <v>85.1</v>
          </cell>
          <cell r="O61">
            <v>79.900000000000006</v>
          </cell>
          <cell r="P61">
            <v>83</v>
          </cell>
          <cell r="Q61">
            <v>74.2</v>
          </cell>
          <cell r="R61">
            <v>71</v>
          </cell>
          <cell r="S61">
            <v>75</v>
          </cell>
          <cell r="T61">
            <v>78</v>
          </cell>
          <cell r="U61">
            <v>83.8</v>
          </cell>
          <cell r="V61">
            <v>84.6</v>
          </cell>
          <cell r="W61">
            <v>94.7</v>
          </cell>
          <cell r="X61">
            <v>98.6</v>
          </cell>
          <cell r="Y61">
            <v>91.9</v>
          </cell>
          <cell r="Z61">
            <v>87.1</v>
          </cell>
          <cell r="AA61">
            <v>99.2</v>
          </cell>
          <cell r="AB61">
            <v>104.5</v>
          </cell>
          <cell r="AC61">
            <v>114.3</v>
          </cell>
          <cell r="AD61">
            <v>110.2</v>
          </cell>
          <cell r="AE61">
            <v>115.2</v>
          </cell>
          <cell r="AF61">
            <v>111.3</v>
          </cell>
          <cell r="AG61">
            <v>111.3</v>
          </cell>
          <cell r="AH61">
            <v>116.4</v>
          </cell>
          <cell r="AI61">
            <v>114.4</v>
          </cell>
          <cell r="AJ61">
            <v>115.9</v>
          </cell>
          <cell r="AK61">
            <v>112.8</v>
          </cell>
          <cell r="AL61">
            <v>121.3</v>
          </cell>
          <cell r="AM61">
            <v>131.5</v>
          </cell>
          <cell r="AN61">
            <v>151.6</v>
          </cell>
          <cell r="AO61">
            <v>148.1</v>
          </cell>
          <cell r="AP61">
            <v>143</v>
          </cell>
          <cell r="AQ61">
            <v>143.80000000000001</v>
          </cell>
          <cell r="AR61">
            <v>147.1</v>
          </cell>
          <cell r="AS61">
            <v>151.9</v>
          </cell>
          <cell r="AT61">
            <v>143.4</v>
          </cell>
          <cell r="AU61">
            <v>146</v>
          </cell>
          <cell r="AV61">
            <v>146.6</v>
          </cell>
          <cell r="AW61">
            <v>147.69999999999999</v>
          </cell>
          <cell r="AX61">
            <v>140.1</v>
          </cell>
          <cell r="AY61">
            <v>126.4</v>
          </cell>
          <cell r="AZ61">
            <v>129.1</v>
          </cell>
          <cell r="BA61">
            <v>137.19999999999999</v>
          </cell>
          <cell r="BB61">
            <v>136.69999999999999</v>
          </cell>
          <cell r="BC61">
            <v>146</v>
          </cell>
          <cell r="BD61">
            <v>162.1</v>
          </cell>
          <cell r="BE61">
            <v>170.4</v>
          </cell>
          <cell r="BF61">
            <v>175.5</v>
          </cell>
          <cell r="BG61">
            <v>179.4</v>
          </cell>
          <cell r="BH61">
            <v>188.2</v>
          </cell>
          <cell r="BI61">
            <v>187.6</v>
          </cell>
          <cell r="BJ61">
            <v>206.5</v>
          </cell>
          <cell r="BK61">
            <v>244.4</v>
          </cell>
          <cell r="BL61">
            <v>269.60000000000002</v>
          </cell>
          <cell r="BM61">
            <v>274.10000000000002</v>
          </cell>
          <cell r="BN61">
            <v>274.89999999999998</v>
          </cell>
          <cell r="BO61">
            <v>283.5</v>
          </cell>
          <cell r="BP61">
            <v>304.60000000000002</v>
          </cell>
          <cell r="BQ61">
            <v>372</v>
          </cell>
          <cell r="BR61">
            <v>396.3</v>
          </cell>
          <cell r="BS61">
            <v>409.8</v>
          </cell>
          <cell r="BT61">
            <v>380.9</v>
          </cell>
          <cell r="BU61">
            <v>311</v>
          </cell>
          <cell r="BV61">
            <v>301.3</v>
          </cell>
          <cell r="BW61">
            <v>329.3</v>
          </cell>
          <cell r="BX61">
            <v>368.4</v>
          </cell>
          <cell r="BY61">
            <v>352.9</v>
          </cell>
          <cell r="BZ61">
            <v>368.6</v>
          </cell>
          <cell r="CA61">
            <v>349.4</v>
          </cell>
          <cell r="CB61">
            <v>347.4</v>
          </cell>
          <cell r="CC61">
            <v>310.10000000000002</v>
          </cell>
          <cell r="CD61">
            <v>282.7</v>
          </cell>
          <cell r="CE61">
            <v>265.7</v>
          </cell>
          <cell r="CF61">
            <v>294.10000000000002</v>
          </cell>
          <cell r="CG61">
            <v>287.7</v>
          </cell>
          <cell r="CH61">
            <v>283</v>
          </cell>
          <cell r="CI61">
            <v>270.5</v>
          </cell>
          <cell r="CJ61">
            <v>250.5</v>
          </cell>
          <cell r="CK61">
            <v>262</v>
          </cell>
          <cell r="CL61">
            <v>293.10000000000002</v>
          </cell>
        </row>
        <row r="62">
          <cell r="A62" t="str">
            <v>Ginger(Dry)</v>
          </cell>
          <cell r="B62" t="str">
            <v>1101050005</v>
          </cell>
          <cell r="C62">
            <v>5.1499999999999997E-2</v>
          </cell>
          <cell r="D62">
            <v>105.1</v>
          </cell>
          <cell r="E62">
            <v>105.6</v>
          </cell>
          <cell r="F62">
            <v>105.5</v>
          </cell>
          <cell r="G62">
            <v>102.6</v>
          </cell>
          <cell r="H62">
            <v>99.9</v>
          </cell>
          <cell r="I62">
            <v>98.2</v>
          </cell>
          <cell r="J62">
            <v>97.2</v>
          </cell>
          <cell r="K62">
            <v>98.8</v>
          </cell>
          <cell r="L62">
            <v>99.4</v>
          </cell>
          <cell r="M62">
            <v>107.8</v>
          </cell>
          <cell r="N62">
            <v>113.2</v>
          </cell>
          <cell r="O62">
            <v>107.3</v>
          </cell>
          <cell r="P62">
            <v>96.8</v>
          </cell>
          <cell r="Q62">
            <v>90.6</v>
          </cell>
          <cell r="R62">
            <v>88.4</v>
          </cell>
          <cell r="S62">
            <v>84.4</v>
          </cell>
          <cell r="T62">
            <v>83.2</v>
          </cell>
          <cell r="U62">
            <v>74.900000000000006</v>
          </cell>
          <cell r="V62">
            <v>74.2</v>
          </cell>
          <cell r="W62">
            <v>78.3</v>
          </cell>
          <cell r="X62">
            <v>83.7</v>
          </cell>
          <cell r="Y62">
            <v>89.3</v>
          </cell>
          <cell r="Z62">
            <v>88.1</v>
          </cell>
          <cell r="AA62">
            <v>82.8</v>
          </cell>
          <cell r="AB62">
            <v>82.7</v>
          </cell>
          <cell r="AC62">
            <v>79.400000000000006</v>
          </cell>
          <cell r="AD62">
            <v>81.7</v>
          </cell>
          <cell r="AE62">
            <v>84.7</v>
          </cell>
          <cell r="AF62">
            <v>83.5</v>
          </cell>
          <cell r="AG62">
            <v>77.3</v>
          </cell>
          <cell r="AH62">
            <v>81.2</v>
          </cell>
          <cell r="AI62">
            <v>80.8</v>
          </cell>
          <cell r="AJ62">
            <v>79.2</v>
          </cell>
          <cell r="AK62">
            <v>79</v>
          </cell>
          <cell r="AL62">
            <v>79</v>
          </cell>
          <cell r="AM62">
            <v>80.7</v>
          </cell>
          <cell r="AN62">
            <v>86</v>
          </cell>
          <cell r="AO62">
            <v>89.8</v>
          </cell>
          <cell r="AP62">
            <v>89.6</v>
          </cell>
          <cell r="AQ62">
            <v>92.7</v>
          </cell>
          <cell r="AR62">
            <v>94.3</v>
          </cell>
          <cell r="AS62">
            <v>105.9</v>
          </cell>
          <cell r="AT62">
            <v>103.8</v>
          </cell>
          <cell r="AU62">
            <v>98.6</v>
          </cell>
          <cell r="AV62">
            <v>99.8</v>
          </cell>
          <cell r="AW62">
            <v>99.3</v>
          </cell>
          <cell r="AX62">
            <v>97.2</v>
          </cell>
          <cell r="AY62">
            <v>96.7</v>
          </cell>
          <cell r="AZ62">
            <v>99.2</v>
          </cell>
          <cell r="BA62">
            <v>98.4</v>
          </cell>
          <cell r="BB62">
            <v>97.3</v>
          </cell>
          <cell r="BC62">
            <v>96.7</v>
          </cell>
          <cell r="BD62">
            <v>101.2</v>
          </cell>
          <cell r="BE62">
            <v>103.1</v>
          </cell>
          <cell r="BF62">
            <v>102.9</v>
          </cell>
          <cell r="BG62">
            <v>108.1</v>
          </cell>
          <cell r="BH62">
            <v>106.2</v>
          </cell>
          <cell r="BI62">
            <v>105.7</v>
          </cell>
          <cell r="BJ62">
            <v>107.1</v>
          </cell>
          <cell r="BK62">
            <v>107.3</v>
          </cell>
          <cell r="BL62">
            <v>108.4</v>
          </cell>
          <cell r="BM62">
            <v>93.8</v>
          </cell>
          <cell r="BN62">
            <v>96.7</v>
          </cell>
          <cell r="BO62">
            <v>107.3</v>
          </cell>
          <cell r="BP62">
            <v>107.8</v>
          </cell>
          <cell r="BQ62">
            <v>122.6</v>
          </cell>
          <cell r="BR62">
            <v>125.5</v>
          </cell>
          <cell r="BS62">
            <v>126.8</v>
          </cell>
          <cell r="BT62">
            <v>126.9</v>
          </cell>
          <cell r="BU62">
            <v>122.5</v>
          </cell>
          <cell r="BV62">
            <v>122.5</v>
          </cell>
          <cell r="BW62">
            <v>124</v>
          </cell>
          <cell r="BX62">
            <v>117.7</v>
          </cell>
          <cell r="BY62">
            <v>113.2</v>
          </cell>
          <cell r="BZ62">
            <v>114.2</v>
          </cell>
          <cell r="CA62">
            <v>110.8</v>
          </cell>
          <cell r="CB62">
            <v>99.6</v>
          </cell>
          <cell r="CC62">
            <v>99.1</v>
          </cell>
          <cell r="CD62">
            <v>96.7</v>
          </cell>
          <cell r="CE62">
            <v>94.6</v>
          </cell>
          <cell r="CF62">
            <v>92.7</v>
          </cell>
          <cell r="CG62">
            <v>90.4</v>
          </cell>
          <cell r="CH62">
            <v>87.3</v>
          </cell>
          <cell r="CI62">
            <v>82.5</v>
          </cell>
          <cell r="CJ62">
            <v>76.599999999999994</v>
          </cell>
          <cell r="CK62">
            <v>74</v>
          </cell>
          <cell r="CL62">
            <v>77</v>
          </cell>
        </row>
        <row r="63">
          <cell r="A63" t="str">
            <v>Betelnut/Arecanut</v>
          </cell>
          <cell r="B63" t="str">
            <v>1101050006</v>
          </cell>
          <cell r="C63">
            <v>0.10437</v>
          </cell>
          <cell r="D63">
            <v>99.8</v>
          </cell>
          <cell r="E63">
            <v>99.5</v>
          </cell>
          <cell r="F63">
            <v>98.8</v>
          </cell>
          <cell r="G63">
            <v>100</v>
          </cell>
          <cell r="H63">
            <v>101.2</v>
          </cell>
          <cell r="I63">
            <v>101.9</v>
          </cell>
          <cell r="J63">
            <v>103</v>
          </cell>
          <cell r="K63">
            <v>105</v>
          </cell>
          <cell r="L63">
            <v>106</v>
          </cell>
          <cell r="M63">
            <v>111.4</v>
          </cell>
          <cell r="N63">
            <v>111.8</v>
          </cell>
          <cell r="O63">
            <v>112.3</v>
          </cell>
          <cell r="P63">
            <v>106.3</v>
          </cell>
          <cell r="Q63">
            <v>111.7</v>
          </cell>
          <cell r="R63">
            <v>124.3</v>
          </cell>
          <cell r="S63">
            <v>139</v>
          </cell>
          <cell r="T63">
            <v>139.1</v>
          </cell>
          <cell r="U63">
            <v>137.5</v>
          </cell>
          <cell r="V63">
            <v>135</v>
          </cell>
          <cell r="W63">
            <v>137.1</v>
          </cell>
          <cell r="X63">
            <v>140.80000000000001</v>
          </cell>
          <cell r="Y63">
            <v>137.4</v>
          </cell>
          <cell r="Z63">
            <v>136.1</v>
          </cell>
          <cell r="AA63">
            <v>132.5</v>
          </cell>
          <cell r="AB63">
            <v>144.30000000000001</v>
          </cell>
          <cell r="AC63">
            <v>146.69999999999999</v>
          </cell>
          <cell r="AD63">
            <v>148.19999999999999</v>
          </cell>
          <cell r="AE63">
            <v>148.5</v>
          </cell>
          <cell r="AF63">
            <v>144.30000000000001</v>
          </cell>
          <cell r="AG63">
            <v>138.9</v>
          </cell>
          <cell r="AH63">
            <v>137.69999999999999</v>
          </cell>
          <cell r="AI63">
            <v>138.80000000000001</v>
          </cell>
          <cell r="AJ63">
            <v>137.1</v>
          </cell>
          <cell r="AK63">
            <v>140.80000000000001</v>
          </cell>
          <cell r="AL63">
            <v>142.69999999999999</v>
          </cell>
          <cell r="AM63">
            <v>143.9</v>
          </cell>
          <cell r="AN63">
            <v>140</v>
          </cell>
          <cell r="AO63">
            <v>139.80000000000001</v>
          </cell>
          <cell r="AP63">
            <v>140.6</v>
          </cell>
          <cell r="AQ63">
            <v>139.69999999999999</v>
          </cell>
          <cell r="AR63">
            <v>139.19999999999999</v>
          </cell>
          <cell r="AS63">
            <v>140.30000000000001</v>
          </cell>
          <cell r="AT63">
            <v>140.19999999999999</v>
          </cell>
          <cell r="AU63">
            <v>142.69999999999999</v>
          </cell>
          <cell r="AV63">
            <v>143.5</v>
          </cell>
          <cell r="AW63">
            <v>143.69999999999999</v>
          </cell>
          <cell r="AX63">
            <v>143.1</v>
          </cell>
          <cell r="AY63">
            <v>138.6</v>
          </cell>
          <cell r="AZ63">
            <v>132.5</v>
          </cell>
          <cell r="BA63">
            <v>134.19999999999999</v>
          </cell>
          <cell r="BB63">
            <v>133.80000000000001</v>
          </cell>
          <cell r="BC63">
            <v>134.69999999999999</v>
          </cell>
          <cell r="BD63">
            <v>133.5</v>
          </cell>
          <cell r="BE63">
            <v>133.69999999999999</v>
          </cell>
          <cell r="BF63">
            <v>140.6</v>
          </cell>
          <cell r="BG63">
            <v>139.6</v>
          </cell>
          <cell r="BH63">
            <v>143.1</v>
          </cell>
          <cell r="BI63">
            <v>143.6</v>
          </cell>
          <cell r="BJ63">
            <v>143.5</v>
          </cell>
          <cell r="BK63">
            <v>143.5</v>
          </cell>
          <cell r="BL63">
            <v>148.5</v>
          </cell>
          <cell r="BM63">
            <v>147.9</v>
          </cell>
          <cell r="BN63">
            <v>147.1</v>
          </cell>
          <cell r="BO63">
            <v>147.80000000000001</v>
          </cell>
          <cell r="BP63">
            <v>147.80000000000001</v>
          </cell>
          <cell r="BQ63">
            <v>146.69999999999999</v>
          </cell>
          <cell r="BR63">
            <v>149.4</v>
          </cell>
          <cell r="BS63">
            <v>148.19999999999999</v>
          </cell>
          <cell r="BT63">
            <v>149.19999999999999</v>
          </cell>
          <cell r="BU63">
            <v>154</v>
          </cell>
          <cell r="BV63">
            <v>160.4</v>
          </cell>
          <cell r="BW63">
            <v>168.5</v>
          </cell>
          <cell r="BX63">
            <v>163.1</v>
          </cell>
          <cell r="BY63">
            <v>160.69999999999999</v>
          </cell>
          <cell r="BZ63">
            <v>160.5</v>
          </cell>
          <cell r="CA63">
            <v>172.3</v>
          </cell>
          <cell r="CB63">
            <v>193.6</v>
          </cell>
          <cell r="CC63">
            <v>197.9</v>
          </cell>
          <cell r="CD63">
            <v>197.2</v>
          </cell>
          <cell r="CE63">
            <v>208.9</v>
          </cell>
          <cell r="CF63">
            <v>216.3</v>
          </cell>
          <cell r="CG63">
            <v>219.5</v>
          </cell>
          <cell r="CH63">
            <v>222.1</v>
          </cell>
          <cell r="CI63">
            <v>210.5</v>
          </cell>
          <cell r="CJ63">
            <v>220.6</v>
          </cell>
          <cell r="CK63">
            <v>224.5</v>
          </cell>
          <cell r="CL63">
            <v>234.1</v>
          </cell>
        </row>
        <row r="64">
          <cell r="A64" t="str">
            <v>Cummin</v>
          </cell>
          <cell r="B64" t="str">
            <v>1101050007</v>
          </cell>
          <cell r="C64">
            <v>4.3929999999999997E-2</v>
          </cell>
          <cell r="D64">
            <v>105.5</v>
          </cell>
          <cell r="E64">
            <v>99.9</v>
          </cell>
          <cell r="F64">
            <v>94</v>
          </cell>
          <cell r="G64">
            <v>95.2</v>
          </cell>
          <cell r="H64">
            <v>95.3</v>
          </cell>
          <cell r="I64">
            <v>95.5</v>
          </cell>
          <cell r="J64">
            <v>102</v>
          </cell>
          <cell r="K64">
            <v>99.9</v>
          </cell>
          <cell r="L64">
            <v>105.8</v>
          </cell>
          <cell r="M64">
            <v>100.8</v>
          </cell>
          <cell r="N64">
            <v>100.3</v>
          </cell>
          <cell r="O64">
            <v>100.6</v>
          </cell>
          <cell r="P64">
            <v>102.2</v>
          </cell>
          <cell r="Q64">
            <v>101.2</v>
          </cell>
          <cell r="R64">
            <v>102.8</v>
          </cell>
          <cell r="S64">
            <v>100.6</v>
          </cell>
          <cell r="T64">
            <v>96.4</v>
          </cell>
          <cell r="U64">
            <v>92.7</v>
          </cell>
          <cell r="V64">
            <v>96.1</v>
          </cell>
          <cell r="W64">
            <v>101.9</v>
          </cell>
          <cell r="X64">
            <v>109.6</v>
          </cell>
          <cell r="Y64">
            <v>108.2</v>
          </cell>
          <cell r="Z64">
            <v>110.5</v>
          </cell>
          <cell r="AA64">
            <v>115.6</v>
          </cell>
          <cell r="AB64">
            <v>116.5</v>
          </cell>
          <cell r="AC64">
            <v>119.7</v>
          </cell>
          <cell r="AD64">
            <v>120.5</v>
          </cell>
          <cell r="AE64">
            <v>131.4</v>
          </cell>
          <cell r="AF64">
            <v>128</v>
          </cell>
          <cell r="AG64">
            <v>125.4</v>
          </cell>
          <cell r="AH64">
            <v>129.9</v>
          </cell>
          <cell r="AI64">
            <v>135.69999999999999</v>
          </cell>
          <cell r="AJ64">
            <v>128.80000000000001</v>
          </cell>
          <cell r="AK64">
            <v>121.5</v>
          </cell>
          <cell r="AL64">
            <v>121.2</v>
          </cell>
          <cell r="AM64">
            <v>120.5</v>
          </cell>
          <cell r="AN64">
            <v>127.1</v>
          </cell>
          <cell r="AO64">
            <v>125.8</v>
          </cell>
          <cell r="AP64">
            <v>113.8</v>
          </cell>
          <cell r="AQ64">
            <v>105</v>
          </cell>
          <cell r="AR64">
            <v>116.7</v>
          </cell>
          <cell r="AS64">
            <v>123.7</v>
          </cell>
          <cell r="AT64">
            <v>127</v>
          </cell>
          <cell r="AU64">
            <v>134.80000000000001</v>
          </cell>
          <cell r="AV64">
            <v>127.3</v>
          </cell>
          <cell r="AW64">
            <v>128.6</v>
          </cell>
          <cell r="AX64">
            <v>127.8</v>
          </cell>
          <cell r="AY64">
            <v>127.1</v>
          </cell>
          <cell r="AZ64">
            <v>126.5</v>
          </cell>
          <cell r="BA64">
            <v>125.3</v>
          </cell>
          <cell r="BB64">
            <v>123.3</v>
          </cell>
          <cell r="BC64">
            <v>123.6</v>
          </cell>
          <cell r="BD64">
            <v>132.30000000000001</v>
          </cell>
          <cell r="BE64">
            <v>131.4</v>
          </cell>
          <cell r="BF64">
            <v>136.1</v>
          </cell>
          <cell r="BG64">
            <v>144.5</v>
          </cell>
          <cell r="BH64">
            <v>159.19999999999999</v>
          </cell>
          <cell r="BI64">
            <v>158.4</v>
          </cell>
          <cell r="BJ64">
            <v>168.2</v>
          </cell>
          <cell r="BK64">
            <v>169.4</v>
          </cell>
          <cell r="BL64">
            <v>165.1</v>
          </cell>
          <cell r="BM64">
            <v>159.19999999999999</v>
          </cell>
          <cell r="BN64">
            <v>156.6</v>
          </cell>
          <cell r="BO64">
            <v>162.80000000000001</v>
          </cell>
          <cell r="BP64">
            <v>157.6</v>
          </cell>
          <cell r="BQ64">
            <v>154.30000000000001</v>
          </cell>
          <cell r="BR64">
            <v>157.6</v>
          </cell>
          <cell r="BS64">
            <v>161.4</v>
          </cell>
          <cell r="BT64">
            <v>157.4</v>
          </cell>
          <cell r="BU64">
            <v>157.5</v>
          </cell>
          <cell r="BV64">
            <v>162.5</v>
          </cell>
          <cell r="BW64">
            <v>170.3</v>
          </cell>
          <cell r="BX64">
            <v>172</v>
          </cell>
          <cell r="BY64">
            <v>171</v>
          </cell>
          <cell r="BZ64">
            <v>175.8</v>
          </cell>
          <cell r="CA64">
            <v>169.6</v>
          </cell>
          <cell r="CB64">
            <v>177</v>
          </cell>
          <cell r="CC64">
            <v>182.1</v>
          </cell>
          <cell r="CD64">
            <v>197</v>
          </cell>
          <cell r="CE64">
            <v>196</v>
          </cell>
          <cell r="CF64">
            <v>198.1</v>
          </cell>
          <cell r="CG64">
            <v>189.8</v>
          </cell>
          <cell r="CH64">
            <v>183.2</v>
          </cell>
          <cell r="CI64">
            <v>196.1</v>
          </cell>
          <cell r="CJ64">
            <v>195.5</v>
          </cell>
          <cell r="CK64">
            <v>189.5</v>
          </cell>
          <cell r="CL64">
            <v>188</v>
          </cell>
        </row>
        <row r="65">
          <cell r="A65" t="str">
            <v>Garlic</v>
          </cell>
          <cell r="B65" t="str">
            <v>1101050008</v>
          </cell>
          <cell r="C65">
            <v>6.4369999999999997E-2</v>
          </cell>
          <cell r="D65">
            <v>98</v>
          </cell>
          <cell r="E65">
            <v>90.4</v>
          </cell>
          <cell r="F65">
            <v>75.099999999999994</v>
          </cell>
          <cell r="G65">
            <v>73.099999999999994</v>
          </cell>
          <cell r="H65">
            <v>70.8</v>
          </cell>
          <cell r="I65">
            <v>71.3</v>
          </cell>
          <cell r="J65">
            <v>73.7</v>
          </cell>
          <cell r="K65">
            <v>74.599999999999994</v>
          </cell>
          <cell r="L65">
            <v>76.2</v>
          </cell>
          <cell r="M65">
            <v>86.5</v>
          </cell>
          <cell r="N65">
            <v>96.8</v>
          </cell>
          <cell r="O65">
            <v>113.5</v>
          </cell>
          <cell r="P65">
            <v>124.3</v>
          </cell>
          <cell r="Q65">
            <v>130.30000000000001</v>
          </cell>
          <cell r="R65">
            <v>122.1</v>
          </cell>
          <cell r="S65">
            <v>122.8</v>
          </cell>
          <cell r="T65">
            <v>127.5</v>
          </cell>
          <cell r="U65">
            <v>138.30000000000001</v>
          </cell>
          <cell r="V65">
            <v>156.80000000000001</v>
          </cell>
          <cell r="W65">
            <v>170.9</v>
          </cell>
          <cell r="X65">
            <v>201.4</v>
          </cell>
          <cell r="Y65">
            <v>238.4</v>
          </cell>
          <cell r="Z65">
            <v>249.5</v>
          </cell>
          <cell r="AA65">
            <v>269.39999999999998</v>
          </cell>
          <cell r="AB65">
            <v>276.39999999999998</v>
          </cell>
          <cell r="AC65">
            <v>272.89999999999998</v>
          </cell>
          <cell r="AD65">
            <v>202.9</v>
          </cell>
          <cell r="AE65">
            <v>194.5</v>
          </cell>
          <cell r="AF65">
            <v>187.2</v>
          </cell>
          <cell r="AG65">
            <v>183.2</v>
          </cell>
          <cell r="AH65">
            <v>197.4</v>
          </cell>
          <cell r="AI65">
            <v>206.1</v>
          </cell>
          <cell r="AJ65">
            <v>208.7</v>
          </cell>
          <cell r="AK65">
            <v>212.9</v>
          </cell>
          <cell r="AL65">
            <v>221.7</v>
          </cell>
          <cell r="AM65">
            <v>238.7</v>
          </cell>
          <cell r="AN65">
            <v>254.6</v>
          </cell>
          <cell r="AO65">
            <v>236.9</v>
          </cell>
          <cell r="AP65">
            <v>195.7</v>
          </cell>
          <cell r="AQ65">
            <v>176.5</v>
          </cell>
          <cell r="AR65">
            <v>161</v>
          </cell>
          <cell r="AS65">
            <v>153.1</v>
          </cell>
          <cell r="AT65">
            <v>149.30000000000001</v>
          </cell>
          <cell r="AU65">
            <v>140.19999999999999</v>
          </cell>
          <cell r="AV65">
            <v>124.8</v>
          </cell>
          <cell r="AW65">
            <v>122.1</v>
          </cell>
          <cell r="AX65">
            <v>117.1</v>
          </cell>
          <cell r="AY65">
            <v>114.3</v>
          </cell>
          <cell r="AZ65">
            <v>106.4</v>
          </cell>
          <cell r="BA65">
            <v>106.1</v>
          </cell>
          <cell r="BB65">
            <v>113.3</v>
          </cell>
          <cell r="BC65">
            <v>129.19999999999999</v>
          </cell>
          <cell r="BD65">
            <v>149.6</v>
          </cell>
          <cell r="BE65">
            <v>155.5</v>
          </cell>
          <cell r="BF65">
            <v>163.6</v>
          </cell>
          <cell r="BG65">
            <v>191.3</v>
          </cell>
          <cell r="BH65">
            <v>256.3</v>
          </cell>
          <cell r="BI65">
            <v>274.7</v>
          </cell>
          <cell r="BJ65">
            <v>277.3</v>
          </cell>
          <cell r="BK65">
            <v>288.3</v>
          </cell>
          <cell r="BL65">
            <v>305.8</v>
          </cell>
          <cell r="BM65">
            <v>286.89999999999998</v>
          </cell>
          <cell r="BN65">
            <v>258.3</v>
          </cell>
          <cell r="BO65">
            <v>250.1</v>
          </cell>
          <cell r="BP65">
            <v>246.1</v>
          </cell>
          <cell r="BQ65">
            <v>253.4</v>
          </cell>
          <cell r="BR65">
            <v>323.2</v>
          </cell>
          <cell r="BS65">
            <v>386.3</v>
          </cell>
          <cell r="BT65">
            <v>469.9</v>
          </cell>
          <cell r="BU65">
            <v>491.4</v>
          </cell>
          <cell r="BV65">
            <v>509.5</v>
          </cell>
          <cell r="BW65">
            <v>646.29999999999995</v>
          </cell>
          <cell r="BX65">
            <v>641.70000000000005</v>
          </cell>
          <cell r="BY65">
            <v>453.4</v>
          </cell>
          <cell r="BZ65">
            <v>250.1</v>
          </cell>
          <cell r="CA65">
            <v>276.60000000000002</v>
          </cell>
          <cell r="CB65">
            <v>287.89999999999998</v>
          </cell>
          <cell r="CC65">
            <v>283.60000000000002</v>
          </cell>
          <cell r="CD65">
            <v>264.8</v>
          </cell>
          <cell r="CE65">
            <v>263.10000000000002</v>
          </cell>
          <cell r="CF65">
            <v>294.60000000000002</v>
          </cell>
          <cell r="CG65">
            <v>390.5</v>
          </cell>
          <cell r="CH65">
            <v>379.6</v>
          </cell>
          <cell r="CI65">
            <v>317.39999999999998</v>
          </cell>
          <cell r="CJ65">
            <v>266.60000000000002</v>
          </cell>
          <cell r="CK65">
            <v>194.4</v>
          </cell>
          <cell r="CL65">
            <v>154.30000000000001</v>
          </cell>
        </row>
        <row r="66">
          <cell r="A66" t="str">
            <v>Corriander</v>
          </cell>
          <cell r="B66" t="str">
            <v>1101050009</v>
          </cell>
          <cell r="C66">
            <v>2.444E-2</v>
          </cell>
          <cell r="D66">
            <v>93.6</v>
          </cell>
          <cell r="E66">
            <v>91.5</v>
          </cell>
          <cell r="F66">
            <v>91</v>
          </cell>
          <cell r="G66">
            <v>118.6</v>
          </cell>
          <cell r="H66">
            <v>132.69999999999999</v>
          </cell>
          <cell r="I66">
            <v>118.5</v>
          </cell>
          <cell r="J66">
            <v>100.1</v>
          </cell>
          <cell r="K66">
            <v>92.5</v>
          </cell>
          <cell r="L66">
            <v>91</v>
          </cell>
          <cell r="M66">
            <v>94.1</v>
          </cell>
          <cell r="N66">
            <v>97.1</v>
          </cell>
          <cell r="O66">
            <v>99.7</v>
          </cell>
          <cell r="P66">
            <v>114.8</v>
          </cell>
          <cell r="Q66">
            <v>122.9</v>
          </cell>
          <cell r="R66">
            <v>145.6</v>
          </cell>
          <cell r="S66">
            <v>151.4</v>
          </cell>
          <cell r="T66">
            <v>143.1</v>
          </cell>
          <cell r="U66">
            <v>145.5</v>
          </cell>
          <cell r="V66">
            <v>139</v>
          </cell>
          <cell r="W66">
            <v>138.69999999999999</v>
          </cell>
          <cell r="X66">
            <v>140.5</v>
          </cell>
          <cell r="Y66">
            <v>136.69999999999999</v>
          </cell>
          <cell r="Z66">
            <v>136.19999999999999</v>
          </cell>
          <cell r="AA66">
            <v>138.6</v>
          </cell>
          <cell r="AB66">
            <v>136.30000000000001</v>
          </cell>
          <cell r="AC66">
            <v>137.6</v>
          </cell>
          <cell r="AD66">
            <v>144.1</v>
          </cell>
          <cell r="AE66">
            <v>159.69999999999999</v>
          </cell>
          <cell r="AF66">
            <v>177.2</v>
          </cell>
          <cell r="AG66">
            <v>160.1</v>
          </cell>
          <cell r="AH66">
            <v>167.5</v>
          </cell>
          <cell r="AI66">
            <v>177.3</v>
          </cell>
          <cell r="AJ66">
            <v>182.7</v>
          </cell>
          <cell r="AK66">
            <v>187.2</v>
          </cell>
          <cell r="AL66">
            <v>190.5</v>
          </cell>
          <cell r="AM66">
            <v>181.9</v>
          </cell>
          <cell r="AN66">
            <v>176.7</v>
          </cell>
          <cell r="AO66">
            <v>211</v>
          </cell>
          <cell r="AP66">
            <v>253.7</v>
          </cell>
          <cell r="AQ66">
            <v>262.89999999999998</v>
          </cell>
          <cell r="AR66">
            <v>276.10000000000002</v>
          </cell>
          <cell r="AS66">
            <v>302.39999999999998</v>
          </cell>
          <cell r="AT66">
            <v>367.8</v>
          </cell>
          <cell r="AU66">
            <v>384.8</v>
          </cell>
          <cell r="AV66">
            <v>389.5</v>
          </cell>
          <cell r="AW66">
            <v>371.3</v>
          </cell>
          <cell r="AX66">
            <v>358.5</v>
          </cell>
          <cell r="AY66">
            <v>332.6</v>
          </cell>
          <cell r="AZ66">
            <v>309.7</v>
          </cell>
          <cell r="BA66">
            <v>261.39999999999998</v>
          </cell>
          <cell r="BB66">
            <v>245.9</v>
          </cell>
          <cell r="BC66">
            <v>255.7</v>
          </cell>
          <cell r="BD66">
            <v>250.4</v>
          </cell>
          <cell r="BE66">
            <v>217.3</v>
          </cell>
          <cell r="BF66">
            <v>218.8</v>
          </cell>
          <cell r="BG66">
            <v>218.2</v>
          </cell>
          <cell r="BH66">
            <v>217.1</v>
          </cell>
          <cell r="BI66">
            <v>215.9</v>
          </cell>
          <cell r="BJ66">
            <v>228</v>
          </cell>
          <cell r="BK66">
            <v>207.3</v>
          </cell>
          <cell r="BL66">
            <v>185.8</v>
          </cell>
          <cell r="BM66">
            <v>149.80000000000001</v>
          </cell>
          <cell r="BN66">
            <v>182.8</v>
          </cell>
          <cell r="BO66">
            <v>202.4</v>
          </cell>
          <cell r="BP66">
            <v>191.4</v>
          </cell>
          <cell r="BQ66">
            <v>172.1</v>
          </cell>
          <cell r="BR66">
            <v>161.80000000000001</v>
          </cell>
          <cell r="BS66">
            <v>156</v>
          </cell>
          <cell r="BT66">
            <v>145.80000000000001</v>
          </cell>
          <cell r="BU66">
            <v>144</v>
          </cell>
          <cell r="BV66">
            <v>148.80000000000001</v>
          </cell>
          <cell r="BW66">
            <v>157.19999999999999</v>
          </cell>
          <cell r="BX66">
            <v>196.6</v>
          </cell>
          <cell r="BY66">
            <v>201.2</v>
          </cell>
          <cell r="BZ66">
            <v>211.4</v>
          </cell>
          <cell r="CA66">
            <v>220.3</v>
          </cell>
          <cell r="CB66">
            <v>236</v>
          </cell>
          <cell r="CC66">
            <v>231.9</v>
          </cell>
          <cell r="CD66">
            <v>225.2</v>
          </cell>
          <cell r="CE66">
            <v>230.1</v>
          </cell>
          <cell r="CF66">
            <v>217.1</v>
          </cell>
          <cell r="CG66">
            <v>225.2</v>
          </cell>
          <cell r="CH66">
            <v>225.9</v>
          </cell>
          <cell r="CI66">
            <v>202.7</v>
          </cell>
          <cell r="CJ66">
            <v>195.2</v>
          </cell>
          <cell r="CK66">
            <v>188.2</v>
          </cell>
          <cell r="CL66">
            <v>196.2</v>
          </cell>
        </row>
        <row r="67">
          <cell r="A67" t="str">
            <v>f.  OTHER FOOD ARTICLES</v>
          </cell>
          <cell r="B67" t="str">
            <v>1101060000</v>
          </cell>
          <cell r="C67">
            <v>0.18346999999999999</v>
          </cell>
          <cell r="D67">
            <v>102.1</v>
          </cell>
          <cell r="E67">
            <v>102.3</v>
          </cell>
          <cell r="F67">
            <v>103.6</v>
          </cell>
          <cell r="G67">
            <v>105.8</v>
          </cell>
          <cell r="H67">
            <v>101.1</v>
          </cell>
          <cell r="I67">
            <v>100</v>
          </cell>
          <cell r="J67">
            <v>98.7</v>
          </cell>
          <cell r="K67">
            <v>99.1</v>
          </cell>
          <cell r="L67">
            <v>107.9</v>
          </cell>
          <cell r="M67">
            <v>108.5</v>
          </cell>
          <cell r="N67">
            <v>110.6</v>
          </cell>
          <cell r="O67">
            <v>114.1</v>
          </cell>
          <cell r="P67">
            <v>112.1</v>
          </cell>
          <cell r="Q67">
            <v>119.8</v>
          </cell>
          <cell r="R67">
            <v>115.6</v>
          </cell>
          <cell r="S67">
            <v>121.4</v>
          </cell>
          <cell r="T67">
            <v>122.7</v>
          </cell>
          <cell r="U67">
            <v>125.2</v>
          </cell>
          <cell r="V67">
            <v>124.9</v>
          </cell>
          <cell r="W67">
            <v>124.5</v>
          </cell>
          <cell r="X67">
            <v>127.5</v>
          </cell>
          <cell r="Y67">
            <v>132</v>
          </cell>
          <cell r="Z67">
            <v>128.9</v>
          </cell>
          <cell r="AA67">
            <v>128.9</v>
          </cell>
          <cell r="AB67">
            <v>129.1</v>
          </cell>
          <cell r="AC67">
            <v>128.1</v>
          </cell>
          <cell r="AD67">
            <v>126.3</v>
          </cell>
          <cell r="AE67">
            <v>134.4</v>
          </cell>
          <cell r="AF67">
            <v>132.80000000000001</v>
          </cell>
          <cell r="AG67">
            <v>132.4</v>
          </cell>
          <cell r="AH67">
            <v>129</v>
          </cell>
          <cell r="AI67">
            <v>126.8</v>
          </cell>
          <cell r="AJ67">
            <v>126.2</v>
          </cell>
          <cell r="AK67">
            <v>128.6</v>
          </cell>
          <cell r="AL67">
            <v>130.4</v>
          </cell>
          <cell r="AM67">
            <v>135.5</v>
          </cell>
          <cell r="AN67">
            <v>139.5</v>
          </cell>
          <cell r="AO67">
            <v>136.9</v>
          </cell>
          <cell r="AP67">
            <v>140.80000000000001</v>
          </cell>
          <cell r="AQ67">
            <v>152.80000000000001</v>
          </cell>
          <cell r="AR67">
            <v>156.4</v>
          </cell>
          <cell r="AS67">
            <v>164.4</v>
          </cell>
          <cell r="AT67">
            <v>168.5</v>
          </cell>
          <cell r="AU67">
            <v>174.4</v>
          </cell>
          <cell r="AV67">
            <v>182.8</v>
          </cell>
          <cell r="AW67">
            <v>191.1</v>
          </cell>
          <cell r="AX67">
            <v>183.5</v>
          </cell>
          <cell r="AY67">
            <v>180.1</v>
          </cell>
          <cell r="AZ67">
            <v>185.8</v>
          </cell>
          <cell r="BA67">
            <v>180.9</v>
          </cell>
          <cell r="BB67">
            <v>179.7</v>
          </cell>
          <cell r="BC67">
            <v>192.3</v>
          </cell>
          <cell r="BD67">
            <v>223.8</v>
          </cell>
          <cell r="BE67">
            <v>221.5</v>
          </cell>
          <cell r="BF67">
            <v>214.9</v>
          </cell>
          <cell r="BG67">
            <v>191.2</v>
          </cell>
          <cell r="BH67">
            <v>192.6</v>
          </cell>
          <cell r="BI67">
            <v>192.3</v>
          </cell>
          <cell r="BJ67">
            <v>192.6</v>
          </cell>
          <cell r="BK67">
            <v>193.6</v>
          </cell>
          <cell r="BL67">
            <v>186</v>
          </cell>
          <cell r="BM67">
            <v>181.6</v>
          </cell>
          <cell r="BN67">
            <v>171.6</v>
          </cell>
          <cell r="BO67">
            <v>174.8</v>
          </cell>
          <cell r="BP67">
            <v>176.8</v>
          </cell>
          <cell r="BQ67">
            <v>173.7</v>
          </cell>
          <cell r="BR67">
            <v>176.8</v>
          </cell>
          <cell r="BS67">
            <v>178.8</v>
          </cell>
          <cell r="BT67">
            <v>184</v>
          </cell>
          <cell r="BU67">
            <v>184.9</v>
          </cell>
          <cell r="BV67">
            <v>187.9</v>
          </cell>
          <cell r="BW67">
            <v>186.7</v>
          </cell>
          <cell r="BX67">
            <v>186.7</v>
          </cell>
          <cell r="BY67">
            <v>192.6</v>
          </cell>
          <cell r="BZ67">
            <v>179.6</v>
          </cell>
          <cell r="CA67">
            <v>201.8</v>
          </cell>
          <cell r="CB67">
            <v>220.9</v>
          </cell>
          <cell r="CC67">
            <v>221.4</v>
          </cell>
          <cell r="CD67">
            <v>220.7</v>
          </cell>
          <cell r="CE67">
            <v>213.9</v>
          </cell>
          <cell r="CF67">
            <v>217.8</v>
          </cell>
          <cell r="CG67">
            <v>224.2</v>
          </cell>
          <cell r="CH67">
            <v>220.2</v>
          </cell>
          <cell r="CI67">
            <v>218.2</v>
          </cell>
          <cell r="CJ67">
            <v>219.5</v>
          </cell>
          <cell r="CK67">
            <v>216.5</v>
          </cell>
          <cell r="CL67">
            <v>202.3</v>
          </cell>
        </row>
        <row r="68">
          <cell r="A68" t="str">
            <v>Tea</v>
          </cell>
          <cell r="B68" t="str">
            <v>1101060001</v>
          </cell>
          <cell r="C68">
            <v>0.11233</v>
          </cell>
          <cell r="D68">
            <v>93.4</v>
          </cell>
          <cell r="E68">
            <v>93.4</v>
          </cell>
          <cell r="F68">
            <v>93.7</v>
          </cell>
          <cell r="G68">
            <v>96.5</v>
          </cell>
          <cell r="H68">
            <v>89</v>
          </cell>
          <cell r="I68">
            <v>87.1</v>
          </cell>
          <cell r="J68">
            <v>85.3</v>
          </cell>
          <cell r="K68">
            <v>82.2</v>
          </cell>
          <cell r="L68">
            <v>81.5</v>
          </cell>
          <cell r="M68">
            <v>83.1</v>
          </cell>
          <cell r="N68">
            <v>86.5</v>
          </cell>
          <cell r="O68">
            <v>91.7</v>
          </cell>
          <cell r="P68">
            <v>91.4</v>
          </cell>
          <cell r="Q68">
            <v>100</v>
          </cell>
          <cell r="R68">
            <v>92.3</v>
          </cell>
          <cell r="S68">
            <v>102.3</v>
          </cell>
          <cell r="T68">
            <v>104.5</v>
          </cell>
          <cell r="U68">
            <v>108.8</v>
          </cell>
          <cell r="V68">
            <v>108.4</v>
          </cell>
          <cell r="W68">
            <v>107.8</v>
          </cell>
          <cell r="X68">
            <v>112</v>
          </cell>
          <cell r="Y68">
            <v>108.9</v>
          </cell>
          <cell r="Z68">
            <v>100.2</v>
          </cell>
          <cell r="AA68">
            <v>100.2</v>
          </cell>
          <cell r="AB68">
            <v>100.7</v>
          </cell>
          <cell r="AC68">
            <v>99.4</v>
          </cell>
          <cell r="AD68">
            <v>97.3</v>
          </cell>
          <cell r="AE68">
            <v>110.6</v>
          </cell>
          <cell r="AF68">
            <v>106.7</v>
          </cell>
          <cell r="AG68">
            <v>106.3</v>
          </cell>
          <cell r="AH68">
            <v>100.9</v>
          </cell>
          <cell r="AI68">
            <v>97.2</v>
          </cell>
          <cell r="AJ68">
            <v>96.1</v>
          </cell>
          <cell r="AK68">
            <v>96.5</v>
          </cell>
          <cell r="AL68">
            <v>98.9</v>
          </cell>
          <cell r="AM68">
            <v>107.2</v>
          </cell>
          <cell r="AN68">
            <v>113.5</v>
          </cell>
          <cell r="AO68">
            <v>109.3</v>
          </cell>
          <cell r="AP68">
            <v>109.6</v>
          </cell>
          <cell r="AQ68">
            <v>126.9</v>
          </cell>
          <cell r="AR68">
            <v>129.69999999999999</v>
          </cell>
          <cell r="AS68">
            <v>138.4</v>
          </cell>
          <cell r="AT68">
            <v>144.9</v>
          </cell>
          <cell r="AU68">
            <v>153.9</v>
          </cell>
          <cell r="AV68">
            <v>165.3</v>
          </cell>
          <cell r="AW68">
            <v>174.8</v>
          </cell>
          <cell r="AX68">
            <v>162.69999999999999</v>
          </cell>
          <cell r="AY68">
            <v>157.9</v>
          </cell>
          <cell r="AZ68">
            <v>168.1</v>
          </cell>
          <cell r="BA68">
            <v>159.6</v>
          </cell>
          <cell r="BB68">
            <v>156.30000000000001</v>
          </cell>
          <cell r="BC68">
            <v>181.4</v>
          </cell>
          <cell r="BD68">
            <v>221.5</v>
          </cell>
          <cell r="BE68">
            <v>214.4</v>
          </cell>
          <cell r="BF68">
            <v>205.4</v>
          </cell>
          <cell r="BG68">
            <v>167.1</v>
          </cell>
          <cell r="BH68">
            <v>170.8</v>
          </cell>
          <cell r="BI68">
            <v>169.3</v>
          </cell>
          <cell r="BJ68">
            <v>168.4</v>
          </cell>
          <cell r="BK68">
            <v>165.8</v>
          </cell>
          <cell r="BL68">
            <v>151.69999999999999</v>
          </cell>
          <cell r="BM68">
            <v>143.80000000000001</v>
          </cell>
          <cell r="BN68">
            <v>129.1</v>
          </cell>
          <cell r="BO68">
            <v>139.1</v>
          </cell>
          <cell r="BP68">
            <v>146.4</v>
          </cell>
          <cell r="BQ68">
            <v>141.30000000000001</v>
          </cell>
          <cell r="BR68">
            <v>145.80000000000001</v>
          </cell>
          <cell r="BS68">
            <v>147</v>
          </cell>
          <cell r="BT68">
            <v>155.4</v>
          </cell>
          <cell r="BU68">
            <v>157.1</v>
          </cell>
          <cell r="BV68">
            <v>156.9</v>
          </cell>
          <cell r="BW68">
            <v>155</v>
          </cell>
          <cell r="BX68">
            <v>153.4</v>
          </cell>
          <cell r="BY68">
            <v>144.30000000000001</v>
          </cell>
          <cell r="BZ68">
            <v>138.19999999999999</v>
          </cell>
          <cell r="CA68">
            <v>153.9</v>
          </cell>
          <cell r="CB68">
            <v>155.5</v>
          </cell>
          <cell r="CC68">
            <v>154</v>
          </cell>
          <cell r="CD68">
            <v>153.5</v>
          </cell>
          <cell r="CE68">
            <v>148.1</v>
          </cell>
          <cell r="CF68">
            <v>150.80000000000001</v>
          </cell>
          <cell r="CG68">
            <v>157.6</v>
          </cell>
          <cell r="CH68">
            <v>150.6</v>
          </cell>
          <cell r="CI68">
            <v>147.30000000000001</v>
          </cell>
          <cell r="CJ68">
            <v>149.4</v>
          </cell>
          <cell r="CK68">
            <v>144.9</v>
          </cell>
          <cell r="CL68">
            <v>144.6</v>
          </cell>
        </row>
        <row r="69">
          <cell r="A69" t="str">
            <v>Coffee</v>
          </cell>
          <cell r="B69" t="str">
            <v>1101060002</v>
          </cell>
          <cell r="C69">
            <v>7.1139999999999995E-2</v>
          </cell>
          <cell r="D69">
            <v>115.7</v>
          </cell>
          <cell r="E69">
            <v>116.6</v>
          </cell>
          <cell r="F69">
            <v>119.4</v>
          </cell>
          <cell r="G69">
            <v>120.5</v>
          </cell>
          <cell r="H69">
            <v>120.3</v>
          </cell>
          <cell r="I69">
            <v>120.3</v>
          </cell>
          <cell r="J69">
            <v>119.8</v>
          </cell>
          <cell r="K69">
            <v>125.9</v>
          </cell>
          <cell r="L69">
            <v>149.80000000000001</v>
          </cell>
          <cell r="M69">
            <v>148.6</v>
          </cell>
          <cell r="N69">
            <v>148.6</v>
          </cell>
          <cell r="O69">
            <v>149.4</v>
          </cell>
          <cell r="P69">
            <v>144.69999999999999</v>
          </cell>
          <cell r="Q69">
            <v>151.19999999999999</v>
          </cell>
          <cell r="R69">
            <v>152.4</v>
          </cell>
          <cell r="S69">
            <v>151.6</v>
          </cell>
          <cell r="T69">
            <v>151.4</v>
          </cell>
          <cell r="U69">
            <v>151</v>
          </cell>
          <cell r="V69">
            <v>151</v>
          </cell>
          <cell r="W69">
            <v>151</v>
          </cell>
          <cell r="X69">
            <v>152</v>
          </cell>
          <cell r="Y69">
            <v>168.5</v>
          </cell>
          <cell r="Z69">
            <v>174.3</v>
          </cell>
          <cell r="AA69">
            <v>174.4</v>
          </cell>
          <cell r="AB69">
            <v>173.9</v>
          </cell>
          <cell r="AC69">
            <v>173.4</v>
          </cell>
          <cell r="AD69">
            <v>172</v>
          </cell>
          <cell r="AE69">
            <v>172</v>
          </cell>
          <cell r="AF69">
            <v>174.3</v>
          </cell>
          <cell r="AG69">
            <v>173.5</v>
          </cell>
          <cell r="AH69">
            <v>173.5</v>
          </cell>
          <cell r="AI69">
            <v>173.5</v>
          </cell>
          <cell r="AJ69">
            <v>173.7</v>
          </cell>
          <cell r="AK69">
            <v>179.4</v>
          </cell>
          <cell r="AL69">
            <v>180.1</v>
          </cell>
          <cell r="AM69">
            <v>180.1</v>
          </cell>
          <cell r="AN69">
            <v>180.5</v>
          </cell>
          <cell r="AO69">
            <v>180.5</v>
          </cell>
          <cell r="AP69">
            <v>190.2</v>
          </cell>
          <cell r="AQ69">
            <v>193.5</v>
          </cell>
          <cell r="AR69">
            <v>198.6</v>
          </cell>
          <cell r="AS69">
            <v>205.5</v>
          </cell>
          <cell r="AT69">
            <v>205.8</v>
          </cell>
          <cell r="AU69">
            <v>206.7</v>
          </cell>
          <cell r="AV69">
            <v>210.4</v>
          </cell>
          <cell r="AW69">
            <v>216.7</v>
          </cell>
          <cell r="AX69">
            <v>216.3</v>
          </cell>
          <cell r="AY69">
            <v>215.4</v>
          </cell>
          <cell r="AZ69">
            <v>213.6</v>
          </cell>
          <cell r="BA69">
            <v>214.5</v>
          </cell>
          <cell r="BB69">
            <v>216.7</v>
          </cell>
          <cell r="BC69">
            <v>209.4</v>
          </cell>
          <cell r="BD69">
            <v>227.4</v>
          </cell>
          <cell r="BE69">
            <v>232.7</v>
          </cell>
          <cell r="BF69">
            <v>229.9</v>
          </cell>
          <cell r="BG69">
            <v>229.2</v>
          </cell>
          <cell r="BH69">
            <v>226.9</v>
          </cell>
          <cell r="BI69">
            <v>228.6</v>
          </cell>
          <cell r="BJ69">
            <v>230.9</v>
          </cell>
          <cell r="BK69">
            <v>237.7</v>
          </cell>
          <cell r="BL69">
            <v>240</v>
          </cell>
          <cell r="BM69">
            <v>241.3</v>
          </cell>
          <cell r="BN69">
            <v>238.8</v>
          </cell>
          <cell r="BO69">
            <v>231.4</v>
          </cell>
          <cell r="BP69">
            <v>224.8</v>
          </cell>
          <cell r="BQ69">
            <v>224.8</v>
          </cell>
          <cell r="BR69">
            <v>225.8</v>
          </cell>
          <cell r="BS69">
            <v>228.9</v>
          </cell>
          <cell r="BT69">
            <v>228.9</v>
          </cell>
          <cell r="BU69">
            <v>228.9</v>
          </cell>
          <cell r="BV69">
            <v>236.8</v>
          </cell>
          <cell r="BW69">
            <v>236.8</v>
          </cell>
          <cell r="BX69">
            <v>239.3</v>
          </cell>
          <cell r="BY69">
            <v>268.89999999999998</v>
          </cell>
          <cell r="BZ69">
            <v>244.8</v>
          </cell>
          <cell r="CA69">
            <v>277.5</v>
          </cell>
          <cell r="CB69">
            <v>324.3</v>
          </cell>
          <cell r="CC69">
            <v>327.8</v>
          </cell>
          <cell r="CD69">
            <v>326.8</v>
          </cell>
          <cell r="CE69">
            <v>317.8</v>
          </cell>
          <cell r="CF69">
            <v>323.60000000000002</v>
          </cell>
          <cell r="CG69">
            <v>329.4</v>
          </cell>
          <cell r="CH69">
            <v>330.3</v>
          </cell>
          <cell r="CI69">
            <v>330.3</v>
          </cell>
          <cell r="CJ69">
            <v>330.3</v>
          </cell>
          <cell r="CK69">
            <v>329.5</v>
          </cell>
          <cell r="CL69">
            <v>293.39999999999998</v>
          </cell>
        </row>
        <row r="70">
          <cell r="A70" t="str">
            <v>(B)  NON-FOOD ARTICLES</v>
          </cell>
          <cell r="B70" t="str">
            <v>1102000000</v>
          </cell>
          <cell r="C70">
            <v>4.2575599999999998</v>
          </cell>
          <cell r="D70">
            <v>96.2</v>
          </cell>
          <cell r="E70">
            <v>95.1</v>
          </cell>
          <cell r="F70">
            <v>93.8</v>
          </cell>
          <cell r="G70">
            <v>94.7</v>
          </cell>
          <cell r="H70">
            <v>95.7</v>
          </cell>
          <cell r="I70">
            <v>95.7</v>
          </cell>
          <cell r="J70">
            <v>95.9</v>
          </cell>
          <cell r="K70">
            <v>95.3</v>
          </cell>
          <cell r="L70">
            <v>95.4</v>
          </cell>
          <cell r="M70">
            <v>97.1</v>
          </cell>
          <cell r="N70">
            <v>98</v>
          </cell>
          <cell r="O70">
            <v>97.6</v>
          </cell>
          <cell r="P70">
            <v>98.4</v>
          </cell>
          <cell r="Q70">
            <v>99.8</v>
          </cell>
          <cell r="R70">
            <v>96.5</v>
          </cell>
          <cell r="S70">
            <v>97.3</v>
          </cell>
          <cell r="T70">
            <v>98.8</v>
          </cell>
          <cell r="U70">
            <v>99.7</v>
          </cell>
          <cell r="V70">
            <v>100.6</v>
          </cell>
          <cell r="W70">
            <v>101.6</v>
          </cell>
          <cell r="X70">
            <v>102.3</v>
          </cell>
          <cell r="Y70">
            <v>102</v>
          </cell>
          <cell r="Z70">
            <v>102.3</v>
          </cell>
          <cell r="AA70">
            <v>105</v>
          </cell>
          <cell r="AB70">
            <v>105.3</v>
          </cell>
          <cell r="AC70">
            <v>105.9</v>
          </cell>
          <cell r="AD70">
            <v>106.7</v>
          </cell>
          <cell r="AE70">
            <v>110.5</v>
          </cell>
          <cell r="AF70">
            <v>109.1</v>
          </cell>
          <cell r="AG70">
            <v>109.4</v>
          </cell>
          <cell r="AH70">
            <v>111.1</v>
          </cell>
          <cell r="AI70">
            <v>113.7</v>
          </cell>
          <cell r="AJ70">
            <v>114.7</v>
          </cell>
          <cell r="AK70">
            <v>113.5</v>
          </cell>
          <cell r="AL70">
            <v>115.5</v>
          </cell>
          <cell r="AM70">
            <v>116.5</v>
          </cell>
          <cell r="AN70">
            <v>116.5</v>
          </cell>
          <cell r="AO70">
            <v>118.4</v>
          </cell>
          <cell r="AP70">
            <v>124.1</v>
          </cell>
          <cell r="AQ70">
            <v>123.5</v>
          </cell>
          <cell r="AR70">
            <v>126.8</v>
          </cell>
          <cell r="AS70">
            <v>131.6</v>
          </cell>
          <cell r="AT70">
            <v>135.1</v>
          </cell>
          <cell r="AU70">
            <v>135.1</v>
          </cell>
          <cell r="AV70">
            <v>134.19999999999999</v>
          </cell>
          <cell r="AW70">
            <v>129.80000000000001</v>
          </cell>
          <cell r="AX70">
            <v>129.80000000000001</v>
          </cell>
          <cell r="AY70">
            <v>127</v>
          </cell>
          <cell r="AZ70">
            <v>127.4</v>
          </cell>
          <cell r="BA70">
            <v>124.7</v>
          </cell>
          <cell r="BB70">
            <v>124.8</v>
          </cell>
          <cell r="BC70">
            <v>128.30000000000001</v>
          </cell>
          <cell r="BD70">
            <v>131.4</v>
          </cell>
          <cell r="BE70">
            <v>132</v>
          </cell>
          <cell r="BF70">
            <v>132</v>
          </cell>
          <cell r="BG70">
            <v>132.80000000000001</v>
          </cell>
          <cell r="BH70">
            <v>133</v>
          </cell>
          <cell r="BI70">
            <v>132.1</v>
          </cell>
          <cell r="BJ70">
            <v>136.1</v>
          </cell>
          <cell r="BK70">
            <v>140.30000000000001</v>
          </cell>
          <cell r="BL70">
            <v>143.6</v>
          </cell>
          <cell r="BM70">
            <v>142.6</v>
          </cell>
          <cell r="BN70">
            <v>150.30000000000001</v>
          </cell>
          <cell r="BO70">
            <v>151.5</v>
          </cell>
          <cell r="BP70">
            <v>150.80000000000001</v>
          </cell>
          <cell r="BQ70">
            <v>152.9</v>
          </cell>
          <cell r="BR70">
            <v>152.19999999999999</v>
          </cell>
          <cell r="BS70">
            <v>153.80000000000001</v>
          </cell>
          <cell r="BT70">
            <v>160.6</v>
          </cell>
          <cell r="BU70">
            <v>166.1</v>
          </cell>
          <cell r="BV70">
            <v>170.8</v>
          </cell>
          <cell r="BW70">
            <v>176</v>
          </cell>
          <cell r="BX70">
            <v>181.8</v>
          </cell>
          <cell r="BY70">
            <v>191.6</v>
          </cell>
          <cell r="BZ70">
            <v>191.4</v>
          </cell>
          <cell r="CA70">
            <v>192.2</v>
          </cell>
          <cell r="CB70">
            <v>183.1</v>
          </cell>
          <cell r="CC70">
            <v>181.1</v>
          </cell>
          <cell r="CD70">
            <v>176.2</v>
          </cell>
          <cell r="CE70">
            <v>181.8</v>
          </cell>
          <cell r="CF70">
            <v>184</v>
          </cell>
          <cell r="CG70">
            <v>178.4</v>
          </cell>
          <cell r="CH70">
            <v>176.6</v>
          </cell>
          <cell r="CI70">
            <v>179.2</v>
          </cell>
          <cell r="CJ70">
            <v>183.1</v>
          </cell>
          <cell r="CK70">
            <v>186.8</v>
          </cell>
          <cell r="CL70">
            <v>189.9</v>
          </cell>
        </row>
        <row r="71">
          <cell r="A71" t="str">
            <v>a.  FIBRES</v>
          </cell>
          <cell r="B71" t="str">
            <v>1102010000</v>
          </cell>
          <cell r="C71">
            <v>0.87736999999999998</v>
          </cell>
          <cell r="D71">
            <v>88.2</v>
          </cell>
          <cell r="E71">
            <v>87.6</v>
          </cell>
          <cell r="F71">
            <v>88.6</v>
          </cell>
          <cell r="G71">
            <v>90.3</v>
          </cell>
          <cell r="H71">
            <v>92.7</v>
          </cell>
          <cell r="I71">
            <v>93.7</v>
          </cell>
          <cell r="J71">
            <v>93.3</v>
          </cell>
          <cell r="K71">
            <v>92.7</v>
          </cell>
          <cell r="L71">
            <v>91.4</v>
          </cell>
          <cell r="M71">
            <v>93.6</v>
          </cell>
          <cell r="N71">
            <v>97.2</v>
          </cell>
          <cell r="O71">
            <v>103.4</v>
          </cell>
          <cell r="P71">
            <v>105.3</v>
          </cell>
          <cell r="Q71">
            <v>103.1</v>
          </cell>
          <cell r="R71">
            <v>99.5</v>
          </cell>
          <cell r="S71">
            <v>100.4</v>
          </cell>
          <cell r="T71">
            <v>98.5</v>
          </cell>
          <cell r="U71">
            <v>99.1</v>
          </cell>
          <cell r="V71">
            <v>101.6</v>
          </cell>
          <cell r="W71">
            <v>106</v>
          </cell>
          <cell r="X71">
            <v>107.6</v>
          </cell>
          <cell r="Y71">
            <v>104.3</v>
          </cell>
          <cell r="Z71">
            <v>102.4</v>
          </cell>
          <cell r="AA71">
            <v>101.2</v>
          </cell>
          <cell r="AB71">
            <v>99.7</v>
          </cell>
          <cell r="AC71">
            <v>97.7</v>
          </cell>
          <cell r="AD71">
            <v>102.2</v>
          </cell>
          <cell r="AE71">
            <v>110.5</v>
          </cell>
          <cell r="AF71">
            <v>106.6</v>
          </cell>
          <cell r="AG71">
            <v>108</v>
          </cell>
          <cell r="AH71">
            <v>112.9</v>
          </cell>
          <cell r="AI71">
            <v>114</v>
          </cell>
          <cell r="AJ71">
            <v>113.1</v>
          </cell>
          <cell r="AK71">
            <v>109.3</v>
          </cell>
          <cell r="AL71">
            <v>110</v>
          </cell>
          <cell r="AM71">
            <v>112</v>
          </cell>
          <cell r="AN71">
            <v>115</v>
          </cell>
          <cell r="AO71">
            <v>116</v>
          </cell>
          <cell r="AP71">
            <v>120.6</v>
          </cell>
          <cell r="AQ71">
            <v>123.5</v>
          </cell>
          <cell r="AR71">
            <v>128.9</v>
          </cell>
          <cell r="AS71">
            <v>139.19999999999999</v>
          </cell>
          <cell r="AT71">
            <v>147.30000000000001</v>
          </cell>
          <cell r="AU71">
            <v>150.69999999999999</v>
          </cell>
          <cell r="AV71">
            <v>153.5</v>
          </cell>
          <cell r="AW71">
            <v>142.4</v>
          </cell>
          <cell r="AX71">
            <v>138.5</v>
          </cell>
          <cell r="AY71">
            <v>137.80000000000001</v>
          </cell>
          <cell r="AZ71">
            <v>136.9</v>
          </cell>
          <cell r="BA71">
            <v>130.30000000000001</v>
          </cell>
          <cell r="BB71">
            <v>125.4</v>
          </cell>
          <cell r="BC71">
            <v>130.30000000000001</v>
          </cell>
          <cell r="BD71">
            <v>133.30000000000001</v>
          </cell>
          <cell r="BE71">
            <v>133.4</v>
          </cell>
          <cell r="BF71">
            <v>135.19999999999999</v>
          </cell>
          <cell r="BG71">
            <v>136</v>
          </cell>
          <cell r="BH71">
            <v>134.9</v>
          </cell>
          <cell r="BI71">
            <v>136</v>
          </cell>
          <cell r="BJ71">
            <v>141.9</v>
          </cell>
          <cell r="BK71">
            <v>149.6</v>
          </cell>
          <cell r="BL71">
            <v>149.9</v>
          </cell>
          <cell r="BM71">
            <v>148.5</v>
          </cell>
          <cell r="BN71">
            <v>151.1</v>
          </cell>
          <cell r="BO71">
            <v>152.6</v>
          </cell>
          <cell r="BP71">
            <v>154.30000000000001</v>
          </cell>
          <cell r="BQ71">
            <v>157.6</v>
          </cell>
          <cell r="BR71">
            <v>157.1</v>
          </cell>
          <cell r="BS71">
            <v>157.4</v>
          </cell>
          <cell r="BT71">
            <v>183.9</v>
          </cell>
          <cell r="BU71">
            <v>193.5</v>
          </cell>
          <cell r="BV71">
            <v>205.4</v>
          </cell>
          <cell r="BW71">
            <v>220.1</v>
          </cell>
          <cell r="BX71">
            <v>234.1</v>
          </cell>
          <cell r="BY71">
            <v>281</v>
          </cell>
          <cell r="BZ71">
            <v>283.60000000000002</v>
          </cell>
          <cell r="CA71">
            <v>285.7</v>
          </cell>
          <cell r="CB71">
            <v>242.1</v>
          </cell>
          <cell r="CC71">
            <v>227.9</v>
          </cell>
          <cell r="CD71">
            <v>203.7</v>
          </cell>
          <cell r="CE71">
            <v>215.5</v>
          </cell>
          <cell r="CF71">
            <v>227.6</v>
          </cell>
          <cell r="CG71">
            <v>215.2</v>
          </cell>
          <cell r="CH71">
            <v>208.6</v>
          </cell>
          <cell r="CI71">
            <v>203.8</v>
          </cell>
          <cell r="CJ71">
            <v>198.9</v>
          </cell>
          <cell r="CK71">
            <v>197</v>
          </cell>
          <cell r="CL71">
            <v>194.7</v>
          </cell>
        </row>
        <row r="72">
          <cell r="A72" t="str">
            <v>Raw Cotton</v>
          </cell>
          <cell r="B72" t="str">
            <v>1102010001</v>
          </cell>
          <cell r="C72">
            <v>0.70487999999999995</v>
          </cell>
          <cell r="D72">
            <v>83.7</v>
          </cell>
          <cell r="E72">
            <v>82</v>
          </cell>
          <cell r="F72">
            <v>82.7</v>
          </cell>
          <cell r="G72">
            <v>84.3</v>
          </cell>
          <cell r="H72">
            <v>87</v>
          </cell>
          <cell r="I72">
            <v>88.2</v>
          </cell>
          <cell r="J72">
            <v>88.8</v>
          </cell>
          <cell r="K72">
            <v>88.6</v>
          </cell>
          <cell r="L72">
            <v>86.8</v>
          </cell>
          <cell r="M72">
            <v>88.3</v>
          </cell>
          <cell r="N72">
            <v>91.4</v>
          </cell>
          <cell r="O72">
            <v>97</v>
          </cell>
          <cell r="P72">
            <v>97.6</v>
          </cell>
          <cell r="Q72">
            <v>93.6</v>
          </cell>
          <cell r="R72">
            <v>90.6</v>
          </cell>
          <cell r="S72">
            <v>92.7</v>
          </cell>
          <cell r="T72">
            <v>91.3</v>
          </cell>
          <cell r="U72">
            <v>91.8</v>
          </cell>
          <cell r="V72">
            <v>96</v>
          </cell>
          <cell r="W72">
            <v>102.5</v>
          </cell>
          <cell r="X72">
            <v>103.8</v>
          </cell>
          <cell r="Y72">
            <v>99.9</v>
          </cell>
          <cell r="Z72">
            <v>97.9</v>
          </cell>
          <cell r="AA72">
            <v>96.2</v>
          </cell>
          <cell r="AB72">
            <v>95</v>
          </cell>
          <cell r="AC72">
            <v>93.2</v>
          </cell>
          <cell r="AD72">
            <v>99.2</v>
          </cell>
          <cell r="AE72">
            <v>109.7</v>
          </cell>
          <cell r="AF72">
            <v>105.2</v>
          </cell>
          <cell r="AG72">
            <v>106.7</v>
          </cell>
          <cell r="AH72">
            <v>113.1</v>
          </cell>
          <cell r="AI72">
            <v>113.5</v>
          </cell>
          <cell r="AJ72">
            <v>112.5</v>
          </cell>
          <cell r="AK72">
            <v>107.9</v>
          </cell>
          <cell r="AL72">
            <v>108.6</v>
          </cell>
          <cell r="AM72">
            <v>111.3</v>
          </cell>
          <cell r="AN72">
            <v>115.1</v>
          </cell>
          <cell r="AO72">
            <v>116.3</v>
          </cell>
          <cell r="AP72">
            <v>121.7</v>
          </cell>
          <cell r="AQ72">
            <v>125.2</v>
          </cell>
          <cell r="AR72">
            <v>131.80000000000001</v>
          </cell>
          <cell r="AS72">
            <v>144.80000000000001</v>
          </cell>
          <cell r="AT72">
            <v>154.69999999999999</v>
          </cell>
          <cell r="AU72">
            <v>158.30000000000001</v>
          </cell>
          <cell r="AV72">
            <v>160.9</v>
          </cell>
          <cell r="AW72">
            <v>147</v>
          </cell>
          <cell r="AX72">
            <v>140.9</v>
          </cell>
          <cell r="AY72">
            <v>139.19999999999999</v>
          </cell>
          <cell r="AZ72">
            <v>137.4</v>
          </cell>
          <cell r="BA72">
            <v>129.9</v>
          </cell>
          <cell r="BB72">
            <v>124.2</v>
          </cell>
          <cell r="BC72">
            <v>129.80000000000001</v>
          </cell>
          <cell r="BD72">
            <v>132.69999999999999</v>
          </cell>
          <cell r="BE72">
            <v>132.69999999999999</v>
          </cell>
          <cell r="BF72">
            <v>135.30000000000001</v>
          </cell>
          <cell r="BG72">
            <v>135.4</v>
          </cell>
          <cell r="BH72">
            <v>133.19999999999999</v>
          </cell>
          <cell r="BI72">
            <v>131.9</v>
          </cell>
          <cell r="BJ72">
            <v>139.4</v>
          </cell>
          <cell r="BK72">
            <v>148.80000000000001</v>
          </cell>
          <cell r="BL72">
            <v>148.19999999999999</v>
          </cell>
          <cell r="BM72">
            <v>146.19999999999999</v>
          </cell>
          <cell r="BN72">
            <v>149</v>
          </cell>
          <cell r="BO72">
            <v>150.80000000000001</v>
          </cell>
          <cell r="BP72">
            <v>152</v>
          </cell>
          <cell r="BQ72">
            <v>155.69999999999999</v>
          </cell>
          <cell r="BR72">
            <v>153.1</v>
          </cell>
          <cell r="BS72">
            <v>153.1</v>
          </cell>
          <cell r="BT72">
            <v>180.2</v>
          </cell>
          <cell r="BU72">
            <v>189.6</v>
          </cell>
          <cell r="BV72">
            <v>204.3</v>
          </cell>
          <cell r="BW72">
            <v>219.5</v>
          </cell>
          <cell r="BX72">
            <v>236.6</v>
          </cell>
          <cell r="BY72">
            <v>294.39999999999998</v>
          </cell>
          <cell r="BZ72">
            <v>302.5</v>
          </cell>
          <cell r="CA72">
            <v>305.5</v>
          </cell>
          <cell r="CB72">
            <v>251</v>
          </cell>
          <cell r="CC72">
            <v>235.6</v>
          </cell>
          <cell r="CD72">
            <v>207.1</v>
          </cell>
          <cell r="CE72">
            <v>221.3</v>
          </cell>
          <cell r="CF72">
            <v>235.4</v>
          </cell>
          <cell r="CG72">
            <v>222.1</v>
          </cell>
          <cell r="CH72">
            <v>216.2</v>
          </cell>
          <cell r="CI72">
            <v>210</v>
          </cell>
          <cell r="CJ72">
            <v>202.8</v>
          </cell>
          <cell r="CK72">
            <v>199.2</v>
          </cell>
          <cell r="CL72">
            <v>196.1</v>
          </cell>
        </row>
        <row r="73">
          <cell r="A73" t="str">
            <v>Raw Jute</v>
          </cell>
          <cell r="B73" t="str">
            <v>1102010002</v>
          </cell>
          <cell r="C73">
            <v>6.3729999999999995E-2</v>
          </cell>
          <cell r="D73">
            <v>116.8</v>
          </cell>
          <cell r="E73">
            <v>123</v>
          </cell>
          <cell r="F73">
            <v>130</v>
          </cell>
          <cell r="G73">
            <v>133</v>
          </cell>
          <cell r="H73">
            <v>135.1</v>
          </cell>
          <cell r="I73">
            <v>139.30000000000001</v>
          </cell>
          <cell r="J73">
            <v>123.3</v>
          </cell>
          <cell r="K73">
            <v>115.3</v>
          </cell>
          <cell r="L73">
            <v>114.3</v>
          </cell>
          <cell r="M73">
            <v>125</v>
          </cell>
          <cell r="N73">
            <v>130.6</v>
          </cell>
          <cell r="O73">
            <v>136.1</v>
          </cell>
          <cell r="P73">
            <v>151</v>
          </cell>
          <cell r="Q73">
            <v>156.9</v>
          </cell>
          <cell r="R73">
            <v>158.9</v>
          </cell>
          <cell r="S73">
            <v>155.5</v>
          </cell>
          <cell r="T73">
            <v>154.80000000000001</v>
          </cell>
          <cell r="U73">
            <v>153.5</v>
          </cell>
          <cell r="V73">
            <v>145.5</v>
          </cell>
          <cell r="W73">
            <v>130.1</v>
          </cell>
          <cell r="X73">
            <v>134.6</v>
          </cell>
          <cell r="Y73">
            <v>132.6</v>
          </cell>
          <cell r="Z73">
            <v>131</v>
          </cell>
          <cell r="AA73">
            <v>130.4</v>
          </cell>
          <cell r="AB73">
            <v>124.4</v>
          </cell>
          <cell r="AC73">
            <v>120.9</v>
          </cell>
          <cell r="AD73">
            <v>118.3</v>
          </cell>
          <cell r="AE73">
            <v>117.8</v>
          </cell>
          <cell r="AF73">
            <v>114</v>
          </cell>
          <cell r="AG73">
            <v>115.5</v>
          </cell>
          <cell r="AH73">
            <v>114.3</v>
          </cell>
          <cell r="AI73">
            <v>123.8</v>
          </cell>
          <cell r="AJ73">
            <v>126.6</v>
          </cell>
          <cell r="AK73">
            <v>122.9</v>
          </cell>
          <cell r="AL73">
            <v>126.5</v>
          </cell>
          <cell r="AM73">
            <v>126.1</v>
          </cell>
          <cell r="AN73">
            <v>125.4</v>
          </cell>
          <cell r="AO73">
            <v>126.6</v>
          </cell>
          <cell r="AP73">
            <v>129.5</v>
          </cell>
          <cell r="AQ73">
            <v>132.80000000000001</v>
          </cell>
          <cell r="AR73">
            <v>134.80000000000001</v>
          </cell>
          <cell r="AS73">
            <v>135.9</v>
          </cell>
          <cell r="AT73">
            <v>136.6</v>
          </cell>
          <cell r="AU73">
            <v>137.80000000000001</v>
          </cell>
          <cell r="AV73">
            <v>138.80000000000001</v>
          </cell>
          <cell r="AW73">
            <v>138.80000000000001</v>
          </cell>
          <cell r="AX73">
            <v>138.5</v>
          </cell>
          <cell r="AY73">
            <v>139.4</v>
          </cell>
          <cell r="AZ73">
            <v>139.5</v>
          </cell>
          <cell r="BA73">
            <v>140.1</v>
          </cell>
          <cell r="BB73">
            <v>141.6</v>
          </cell>
          <cell r="BC73">
            <v>146.1</v>
          </cell>
          <cell r="BD73">
            <v>154</v>
          </cell>
          <cell r="BE73">
            <v>155</v>
          </cell>
          <cell r="BF73">
            <v>153.30000000000001</v>
          </cell>
          <cell r="BG73">
            <v>152.4</v>
          </cell>
          <cell r="BH73">
            <v>151.6</v>
          </cell>
          <cell r="BI73">
            <v>178.2</v>
          </cell>
          <cell r="BJ73">
            <v>167.8</v>
          </cell>
          <cell r="BK73">
            <v>162.69999999999999</v>
          </cell>
          <cell r="BL73">
            <v>164.1</v>
          </cell>
          <cell r="BM73">
            <v>167.2</v>
          </cell>
          <cell r="BN73">
            <v>173</v>
          </cell>
          <cell r="BO73">
            <v>172.1</v>
          </cell>
          <cell r="BP73">
            <v>175.1</v>
          </cell>
          <cell r="BQ73">
            <v>178.1</v>
          </cell>
          <cell r="BR73">
            <v>189.8</v>
          </cell>
          <cell r="BS73">
            <v>187.3</v>
          </cell>
          <cell r="BT73">
            <v>218</v>
          </cell>
          <cell r="BU73">
            <v>239.3</v>
          </cell>
          <cell r="BV73">
            <v>234.9</v>
          </cell>
          <cell r="BW73">
            <v>234.4</v>
          </cell>
          <cell r="BX73">
            <v>227.6</v>
          </cell>
          <cell r="BY73">
            <v>231.6</v>
          </cell>
          <cell r="BZ73">
            <v>240</v>
          </cell>
          <cell r="CA73">
            <v>239.8</v>
          </cell>
          <cell r="CB73">
            <v>256.60000000000002</v>
          </cell>
          <cell r="CC73">
            <v>245.4</v>
          </cell>
          <cell r="CD73">
            <v>222.7</v>
          </cell>
          <cell r="CE73">
            <v>221.8</v>
          </cell>
          <cell r="CF73">
            <v>223.9</v>
          </cell>
          <cell r="CG73">
            <v>209.6</v>
          </cell>
          <cell r="CH73">
            <v>199.7</v>
          </cell>
          <cell r="CI73">
            <v>194.5</v>
          </cell>
          <cell r="CJ73">
            <v>205.9</v>
          </cell>
          <cell r="CK73">
            <v>223.2</v>
          </cell>
          <cell r="CL73">
            <v>227</v>
          </cell>
        </row>
        <row r="74">
          <cell r="A74" t="str">
            <v>Mesta</v>
          </cell>
          <cell r="B74" t="str">
            <v>1102010003</v>
          </cell>
          <cell r="C74">
            <v>7.7099999999999998E-3</v>
          </cell>
          <cell r="D74">
            <v>107.8</v>
          </cell>
          <cell r="E74">
            <v>116.8</v>
          </cell>
          <cell r="F74">
            <v>120.2</v>
          </cell>
          <cell r="G74">
            <v>120.3</v>
          </cell>
          <cell r="H74">
            <v>120.5</v>
          </cell>
          <cell r="I74">
            <v>120.5</v>
          </cell>
          <cell r="J74">
            <v>120.5</v>
          </cell>
          <cell r="K74">
            <v>120.5</v>
          </cell>
          <cell r="L74">
            <v>117.6</v>
          </cell>
          <cell r="M74">
            <v>125.7</v>
          </cell>
          <cell r="N74">
            <v>136.30000000000001</v>
          </cell>
          <cell r="O74">
            <v>141.9</v>
          </cell>
          <cell r="P74">
            <v>150.69999999999999</v>
          </cell>
          <cell r="Q74">
            <v>151.80000000000001</v>
          </cell>
          <cell r="R74">
            <v>150.9</v>
          </cell>
          <cell r="S74">
            <v>151.5</v>
          </cell>
          <cell r="T74">
            <v>151.5</v>
          </cell>
          <cell r="U74">
            <v>151.5</v>
          </cell>
          <cell r="V74">
            <v>151.5</v>
          </cell>
          <cell r="W74">
            <v>151.5</v>
          </cell>
          <cell r="X74">
            <v>139.4</v>
          </cell>
          <cell r="Y74">
            <v>153.30000000000001</v>
          </cell>
          <cell r="Z74">
            <v>148.80000000000001</v>
          </cell>
          <cell r="AA74">
            <v>149.30000000000001</v>
          </cell>
          <cell r="AB74">
            <v>149.69999999999999</v>
          </cell>
          <cell r="AC74">
            <v>143.5</v>
          </cell>
          <cell r="AD74">
            <v>141.4</v>
          </cell>
          <cell r="AE74">
            <v>141.4</v>
          </cell>
          <cell r="AF74">
            <v>139.6</v>
          </cell>
          <cell r="AG74">
            <v>139</v>
          </cell>
          <cell r="AH74">
            <v>139</v>
          </cell>
          <cell r="AI74">
            <v>139</v>
          </cell>
          <cell r="AJ74">
            <v>139</v>
          </cell>
          <cell r="AK74">
            <v>138.1</v>
          </cell>
          <cell r="AL74">
            <v>135.5</v>
          </cell>
          <cell r="AM74">
            <v>135.5</v>
          </cell>
          <cell r="AN74">
            <v>132.1</v>
          </cell>
          <cell r="AO74">
            <v>132.1</v>
          </cell>
          <cell r="AP74">
            <v>127.2</v>
          </cell>
          <cell r="AQ74">
            <v>119.9</v>
          </cell>
          <cell r="AR74">
            <v>119.9</v>
          </cell>
          <cell r="AS74">
            <v>130.4</v>
          </cell>
          <cell r="AT74">
            <v>128.69999999999999</v>
          </cell>
          <cell r="AU74">
            <v>128.69999999999999</v>
          </cell>
          <cell r="AV74">
            <v>130.4</v>
          </cell>
          <cell r="AW74">
            <v>130.4</v>
          </cell>
          <cell r="AX74">
            <v>130.4</v>
          </cell>
          <cell r="AY74">
            <v>130.4</v>
          </cell>
          <cell r="AZ74">
            <v>133.69999999999999</v>
          </cell>
          <cell r="BA74">
            <v>133.69999999999999</v>
          </cell>
          <cell r="BB74">
            <v>133.69999999999999</v>
          </cell>
          <cell r="BC74">
            <v>135.4</v>
          </cell>
          <cell r="BD74">
            <v>133.69999999999999</v>
          </cell>
          <cell r="BE74">
            <v>133.69999999999999</v>
          </cell>
          <cell r="BF74">
            <v>133.69999999999999</v>
          </cell>
          <cell r="BG74">
            <v>133.69999999999999</v>
          </cell>
          <cell r="BH74">
            <v>133.69999999999999</v>
          </cell>
          <cell r="BI74">
            <v>133.69999999999999</v>
          </cell>
          <cell r="BJ74">
            <v>133.69999999999999</v>
          </cell>
          <cell r="BK74">
            <v>203.2</v>
          </cell>
          <cell r="BL74">
            <v>234.1</v>
          </cell>
          <cell r="BM74">
            <v>229.1</v>
          </cell>
          <cell r="BN74">
            <v>240.4</v>
          </cell>
          <cell r="BO74">
            <v>236.8</v>
          </cell>
          <cell r="BP74">
            <v>237</v>
          </cell>
          <cell r="BQ74">
            <v>237</v>
          </cell>
          <cell r="BR74">
            <v>237</v>
          </cell>
          <cell r="BS74">
            <v>235.5</v>
          </cell>
          <cell r="BT74">
            <v>237.5</v>
          </cell>
          <cell r="BU74">
            <v>235.2</v>
          </cell>
          <cell r="BV74">
            <v>232</v>
          </cell>
          <cell r="BW74">
            <v>249.7</v>
          </cell>
          <cell r="BX74">
            <v>246.1</v>
          </cell>
          <cell r="BY74">
            <v>240.5</v>
          </cell>
          <cell r="BZ74">
            <v>233.2</v>
          </cell>
          <cell r="CA74">
            <v>232</v>
          </cell>
          <cell r="CB74">
            <v>238.8</v>
          </cell>
          <cell r="CC74">
            <v>222.8</v>
          </cell>
          <cell r="CD74">
            <v>217.2</v>
          </cell>
          <cell r="CE74">
            <v>216.8</v>
          </cell>
          <cell r="CF74">
            <v>217.8</v>
          </cell>
          <cell r="CG74">
            <v>217.2</v>
          </cell>
          <cell r="CH74">
            <v>193.3</v>
          </cell>
          <cell r="CI74">
            <v>192.8</v>
          </cell>
          <cell r="CJ74">
            <v>193.9</v>
          </cell>
          <cell r="CK74">
            <v>199.1</v>
          </cell>
          <cell r="CL74">
            <v>198.2</v>
          </cell>
        </row>
        <row r="75">
          <cell r="A75" t="str">
            <v>Raw Wool</v>
          </cell>
          <cell r="B75" t="str">
            <v>1102010004</v>
          </cell>
          <cell r="C75">
            <v>1.0410000000000001E-2</v>
          </cell>
          <cell r="D75">
            <v>98.6</v>
          </cell>
          <cell r="E75">
            <v>98.6</v>
          </cell>
          <cell r="F75">
            <v>98.6</v>
          </cell>
          <cell r="G75">
            <v>98.6</v>
          </cell>
          <cell r="H75">
            <v>98.6</v>
          </cell>
          <cell r="I75">
            <v>98.6</v>
          </cell>
          <cell r="J75">
            <v>97.4</v>
          </cell>
          <cell r="K75">
            <v>95.7</v>
          </cell>
          <cell r="L75">
            <v>95.1</v>
          </cell>
          <cell r="M75">
            <v>95.1</v>
          </cell>
          <cell r="N75">
            <v>101.4</v>
          </cell>
          <cell r="O75">
            <v>99.2</v>
          </cell>
          <cell r="P75">
            <v>96.8</v>
          </cell>
          <cell r="Q75">
            <v>97.9</v>
          </cell>
          <cell r="R75">
            <v>98.3</v>
          </cell>
          <cell r="S75">
            <v>98.3</v>
          </cell>
          <cell r="T75">
            <v>98.3</v>
          </cell>
          <cell r="U75">
            <v>98.3</v>
          </cell>
          <cell r="V75">
            <v>93.5</v>
          </cell>
          <cell r="W75">
            <v>85.8</v>
          </cell>
          <cell r="X75">
            <v>85.4</v>
          </cell>
          <cell r="Y75">
            <v>84.4</v>
          </cell>
          <cell r="Z75">
            <v>83.3</v>
          </cell>
          <cell r="AA75">
            <v>83.3</v>
          </cell>
          <cell r="AB75">
            <v>83.6</v>
          </cell>
          <cell r="AC75">
            <v>83.9</v>
          </cell>
          <cell r="AD75">
            <v>83.9</v>
          </cell>
          <cell r="AE75">
            <v>83.9</v>
          </cell>
          <cell r="AF75">
            <v>88.7</v>
          </cell>
          <cell r="AG75">
            <v>88</v>
          </cell>
          <cell r="AH75">
            <v>88</v>
          </cell>
          <cell r="AI75">
            <v>88</v>
          </cell>
          <cell r="AJ75">
            <v>83.9</v>
          </cell>
          <cell r="AK75">
            <v>82.5</v>
          </cell>
          <cell r="AL75">
            <v>82.5</v>
          </cell>
          <cell r="AM75">
            <v>77.3</v>
          </cell>
          <cell r="AN75">
            <v>76</v>
          </cell>
          <cell r="AO75">
            <v>74.900000000000006</v>
          </cell>
          <cell r="AP75">
            <v>74.5</v>
          </cell>
          <cell r="AQ75">
            <v>80.400000000000006</v>
          </cell>
          <cell r="AR75">
            <v>80.400000000000006</v>
          </cell>
          <cell r="AS75">
            <v>80.400000000000006</v>
          </cell>
          <cell r="AT75">
            <v>80.400000000000006</v>
          </cell>
          <cell r="AU75">
            <v>79.8</v>
          </cell>
          <cell r="AV75">
            <v>78.8</v>
          </cell>
          <cell r="AW75">
            <v>75.599999999999994</v>
          </cell>
          <cell r="AX75">
            <v>75.599999999999994</v>
          </cell>
          <cell r="AY75">
            <v>75.599999999999994</v>
          </cell>
          <cell r="AZ75">
            <v>75.599999999999994</v>
          </cell>
          <cell r="BA75">
            <v>75.599999999999994</v>
          </cell>
          <cell r="BB75">
            <v>63.1</v>
          </cell>
          <cell r="BC75">
            <v>63</v>
          </cell>
          <cell r="BD75">
            <v>74.400000000000006</v>
          </cell>
          <cell r="BE75">
            <v>71</v>
          </cell>
          <cell r="BF75">
            <v>66.2</v>
          </cell>
          <cell r="BG75">
            <v>62.5</v>
          </cell>
          <cell r="BH75">
            <v>62.5</v>
          </cell>
          <cell r="BI75">
            <v>59.4</v>
          </cell>
          <cell r="BJ75">
            <v>57.4</v>
          </cell>
          <cell r="BK75">
            <v>57.4</v>
          </cell>
          <cell r="BL75">
            <v>57.4</v>
          </cell>
          <cell r="BM75">
            <v>57.4</v>
          </cell>
          <cell r="BN75">
            <v>57.4</v>
          </cell>
          <cell r="BO75">
            <v>57.4</v>
          </cell>
          <cell r="BP75">
            <v>57.4</v>
          </cell>
          <cell r="BQ75">
            <v>57.4</v>
          </cell>
          <cell r="BR75">
            <v>57.4</v>
          </cell>
          <cell r="BS75">
            <v>57.4</v>
          </cell>
          <cell r="BT75">
            <v>57.4</v>
          </cell>
          <cell r="BU75">
            <v>57.4</v>
          </cell>
          <cell r="BV75">
            <v>57.4</v>
          </cell>
          <cell r="BW75">
            <v>57.4</v>
          </cell>
          <cell r="BX75">
            <v>57.4</v>
          </cell>
          <cell r="BY75">
            <v>57.4</v>
          </cell>
          <cell r="BZ75">
            <v>57.4</v>
          </cell>
          <cell r="CA75">
            <v>57.4</v>
          </cell>
          <cell r="CB75">
            <v>57.4</v>
          </cell>
          <cell r="CC75">
            <v>57.4</v>
          </cell>
          <cell r="CD75">
            <v>57.4</v>
          </cell>
          <cell r="CE75">
            <v>57.4</v>
          </cell>
          <cell r="CF75">
            <v>57.4</v>
          </cell>
          <cell r="CG75">
            <v>57.4</v>
          </cell>
          <cell r="CH75">
            <v>57.4</v>
          </cell>
          <cell r="CI75">
            <v>57.4</v>
          </cell>
          <cell r="CJ75">
            <v>57.4</v>
          </cell>
          <cell r="CK75">
            <v>57.4</v>
          </cell>
          <cell r="CL75">
            <v>57.4</v>
          </cell>
        </row>
        <row r="76">
          <cell r="A76" t="str">
            <v>Raw Silk</v>
          </cell>
          <cell r="B76" t="str">
            <v>1102010005</v>
          </cell>
          <cell r="C76">
            <v>7.1139999999999995E-2</v>
          </cell>
          <cell r="D76">
            <v>99.6</v>
          </cell>
          <cell r="E76">
            <v>102.5</v>
          </cell>
          <cell r="F76">
            <v>101.3</v>
          </cell>
          <cell r="G76">
            <v>103.1</v>
          </cell>
          <cell r="H76">
            <v>103.1</v>
          </cell>
          <cell r="I76">
            <v>101.6</v>
          </cell>
          <cell r="J76">
            <v>103.4</v>
          </cell>
          <cell r="K76">
            <v>106.3</v>
          </cell>
          <cell r="L76">
            <v>109.7</v>
          </cell>
          <cell r="M76">
            <v>110.1</v>
          </cell>
          <cell r="N76">
            <v>116.1</v>
          </cell>
          <cell r="O76">
            <v>131.80000000000001</v>
          </cell>
          <cell r="P76">
            <v>135.80000000000001</v>
          </cell>
          <cell r="Q76">
            <v>144</v>
          </cell>
          <cell r="R76">
            <v>128</v>
          </cell>
          <cell r="S76">
            <v>120.4</v>
          </cell>
          <cell r="T76">
            <v>112.3</v>
          </cell>
          <cell r="U76">
            <v>115.7</v>
          </cell>
          <cell r="V76">
            <v>112.4</v>
          </cell>
          <cell r="W76">
            <v>116.4</v>
          </cell>
          <cell r="X76">
            <v>119.6</v>
          </cell>
          <cell r="Y76">
            <v>118.8</v>
          </cell>
          <cell r="Z76">
            <v>116.9</v>
          </cell>
          <cell r="AA76">
            <v>118.9</v>
          </cell>
          <cell r="AB76">
            <v>117.8</v>
          </cell>
          <cell r="AC76">
            <v>115.2</v>
          </cell>
          <cell r="AD76">
            <v>114.2</v>
          </cell>
          <cell r="AE76">
            <v>112.5</v>
          </cell>
          <cell r="AF76">
            <v>112.1</v>
          </cell>
          <cell r="AG76">
            <v>113.3</v>
          </cell>
          <cell r="AH76">
            <v>111.9</v>
          </cell>
          <cell r="AI76">
            <v>112</v>
          </cell>
          <cell r="AJ76">
            <v>108.7</v>
          </cell>
          <cell r="AK76">
            <v>109.8</v>
          </cell>
          <cell r="AL76">
            <v>109</v>
          </cell>
          <cell r="AM76">
            <v>108.3</v>
          </cell>
          <cell r="AN76">
            <v>108.3</v>
          </cell>
          <cell r="AO76">
            <v>108.3</v>
          </cell>
          <cell r="AP76">
            <v>108.3</v>
          </cell>
          <cell r="AQ76">
            <v>108.3</v>
          </cell>
          <cell r="AR76">
            <v>107.2</v>
          </cell>
          <cell r="AS76">
            <v>104.1</v>
          </cell>
          <cell r="AT76">
            <v>104</v>
          </cell>
          <cell r="AU76">
            <v>109</v>
          </cell>
          <cell r="AV76">
            <v>118.1</v>
          </cell>
          <cell r="AW76">
            <v>119.2</v>
          </cell>
          <cell r="AX76">
            <v>132.5</v>
          </cell>
          <cell r="AY76">
            <v>139.80000000000001</v>
          </cell>
          <cell r="AZ76">
            <v>145.6</v>
          </cell>
          <cell r="BA76">
            <v>137.1</v>
          </cell>
          <cell r="BB76">
            <v>134</v>
          </cell>
          <cell r="BC76">
            <v>134.69999999999999</v>
          </cell>
          <cell r="BD76">
            <v>135</v>
          </cell>
          <cell r="BE76">
            <v>134.80000000000001</v>
          </cell>
          <cell r="BF76">
            <v>132.9</v>
          </cell>
          <cell r="BG76">
            <v>142.9</v>
          </cell>
          <cell r="BH76">
            <v>151</v>
          </cell>
          <cell r="BI76">
            <v>150.9</v>
          </cell>
          <cell r="BJ76">
            <v>158.30000000000001</v>
          </cell>
          <cell r="BK76">
            <v>157</v>
          </cell>
          <cell r="BL76">
            <v>161.1</v>
          </cell>
          <cell r="BM76">
            <v>161.19999999999999</v>
          </cell>
          <cell r="BN76">
            <v>158.30000000000001</v>
          </cell>
          <cell r="BO76">
            <v>159.69999999999999</v>
          </cell>
          <cell r="BP76">
            <v>166.8</v>
          </cell>
          <cell r="BQ76">
            <v>167.9</v>
          </cell>
          <cell r="BR76">
            <v>175.6</v>
          </cell>
          <cell r="BS76">
            <v>181.6</v>
          </cell>
          <cell r="BT76">
            <v>209.8</v>
          </cell>
          <cell r="BU76">
            <v>214.5</v>
          </cell>
          <cell r="BV76">
            <v>216.4</v>
          </cell>
          <cell r="BW76">
            <v>245.3</v>
          </cell>
          <cell r="BX76">
            <v>255.3</v>
          </cell>
          <cell r="BY76">
            <v>255.9</v>
          </cell>
          <cell r="BZ76">
            <v>201.8</v>
          </cell>
          <cell r="CA76">
            <v>200.2</v>
          </cell>
          <cell r="CB76">
            <v>185.8</v>
          </cell>
          <cell r="CC76">
            <v>174.4</v>
          </cell>
          <cell r="CD76">
            <v>175.5</v>
          </cell>
          <cell r="CE76">
            <v>179.9</v>
          </cell>
          <cell r="CF76">
            <v>185.2</v>
          </cell>
          <cell r="CG76">
            <v>179</v>
          </cell>
          <cell r="CH76">
            <v>170</v>
          </cell>
          <cell r="CI76">
            <v>177.3</v>
          </cell>
          <cell r="CJ76">
            <v>178.5</v>
          </cell>
          <cell r="CK76">
            <v>174.7</v>
          </cell>
          <cell r="CL76">
            <v>173.7</v>
          </cell>
        </row>
        <row r="77">
          <cell r="A77" t="str">
            <v>Coir Fibre</v>
          </cell>
          <cell r="B77" t="str">
            <v>1102010006</v>
          </cell>
          <cell r="C77">
            <v>1.95E-2</v>
          </cell>
          <cell r="D77">
            <v>100</v>
          </cell>
          <cell r="E77">
            <v>102.3</v>
          </cell>
          <cell r="F77">
            <v>104.2</v>
          </cell>
          <cell r="G77">
            <v>103.7</v>
          </cell>
          <cell r="H77">
            <v>107.3</v>
          </cell>
          <cell r="I77">
            <v>105.4</v>
          </cell>
          <cell r="J77">
            <v>105.5</v>
          </cell>
          <cell r="K77">
            <v>106.1</v>
          </cell>
          <cell r="L77">
            <v>107.7</v>
          </cell>
          <cell r="M77">
            <v>107.9</v>
          </cell>
          <cell r="N77">
            <v>107.9</v>
          </cell>
          <cell r="O77">
            <v>108</v>
          </cell>
          <cell r="P77">
            <v>107.9</v>
          </cell>
          <cell r="Q77">
            <v>107.3</v>
          </cell>
          <cell r="R77">
            <v>106.5</v>
          </cell>
          <cell r="S77">
            <v>105.8</v>
          </cell>
          <cell r="T77">
            <v>105.7</v>
          </cell>
          <cell r="U77">
            <v>105.5</v>
          </cell>
          <cell r="V77">
            <v>105.6</v>
          </cell>
          <cell r="W77">
            <v>107.2</v>
          </cell>
          <cell r="X77">
            <v>109.3</v>
          </cell>
          <cell r="Y77">
            <v>110.8</v>
          </cell>
          <cell r="Z77">
            <v>110.8</v>
          </cell>
          <cell r="AA77">
            <v>110.8</v>
          </cell>
          <cell r="AB77">
            <v>110.2</v>
          </cell>
          <cell r="AC77">
            <v>109.5</v>
          </cell>
          <cell r="AD77">
            <v>109.2</v>
          </cell>
          <cell r="AE77">
            <v>109.7</v>
          </cell>
          <cell r="AF77">
            <v>108.2</v>
          </cell>
          <cell r="AG77">
            <v>110.6</v>
          </cell>
          <cell r="AH77">
            <v>111.1</v>
          </cell>
          <cell r="AI77">
            <v>111.1</v>
          </cell>
          <cell r="AJ77">
            <v>111.5</v>
          </cell>
          <cell r="AK77">
            <v>113.2</v>
          </cell>
          <cell r="AL77">
            <v>113.2</v>
          </cell>
          <cell r="AM77">
            <v>113.2</v>
          </cell>
          <cell r="AN77">
            <v>114</v>
          </cell>
          <cell r="AO77">
            <v>114.5</v>
          </cell>
          <cell r="AP77">
            <v>115.2</v>
          </cell>
          <cell r="AQ77">
            <v>115</v>
          </cell>
          <cell r="AR77">
            <v>113.1</v>
          </cell>
          <cell r="AS77">
            <v>111.9</v>
          </cell>
          <cell r="AT77">
            <v>112.8</v>
          </cell>
          <cell r="AU77">
            <v>113.4</v>
          </cell>
          <cell r="AV77">
            <v>112.8</v>
          </cell>
          <cell r="AW77">
            <v>112.4</v>
          </cell>
          <cell r="AX77">
            <v>112.8</v>
          </cell>
          <cell r="AY77">
            <v>113.1</v>
          </cell>
          <cell r="AZ77">
            <v>112.5</v>
          </cell>
          <cell r="BA77">
            <v>115.1</v>
          </cell>
          <cell r="BB77">
            <v>115.4</v>
          </cell>
          <cell r="BC77">
            <v>114.4</v>
          </cell>
          <cell r="BD77">
            <v>113.3</v>
          </cell>
          <cell r="BE77">
            <v>114.5</v>
          </cell>
          <cell r="BF77">
            <v>117.7</v>
          </cell>
          <cell r="BG77">
            <v>118.4</v>
          </cell>
          <cell r="BH77">
            <v>124</v>
          </cell>
          <cell r="BI77">
            <v>133.4</v>
          </cell>
          <cell r="BJ77">
            <v>136.1</v>
          </cell>
          <cell r="BK77">
            <v>138.30000000000001</v>
          </cell>
          <cell r="BL77">
            <v>139.69999999999999</v>
          </cell>
          <cell r="BM77">
            <v>143.6</v>
          </cell>
          <cell r="BN77">
            <v>143.6</v>
          </cell>
          <cell r="BO77">
            <v>143.1</v>
          </cell>
          <cell r="BP77">
            <v>143.30000000000001</v>
          </cell>
          <cell r="BQ77">
            <v>145.4</v>
          </cell>
          <cell r="BR77">
            <v>148</v>
          </cell>
          <cell r="BS77">
            <v>151.4</v>
          </cell>
          <cell r="BT77">
            <v>154.80000000000001</v>
          </cell>
          <cell r="BU77">
            <v>163.5</v>
          </cell>
          <cell r="BV77">
            <v>174.8</v>
          </cell>
          <cell r="BW77">
            <v>176.9</v>
          </cell>
          <cell r="BX77">
            <v>178.3</v>
          </cell>
          <cell r="BY77">
            <v>181.3</v>
          </cell>
          <cell r="BZ77">
            <v>178.6</v>
          </cell>
          <cell r="CA77">
            <v>177.3</v>
          </cell>
          <cell r="CB77">
            <v>180.3</v>
          </cell>
          <cell r="CC77">
            <v>180</v>
          </cell>
          <cell r="CD77">
            <v>194.5</v>
          </cell>
          <cell r="CE77">
            <v>201.2</v>
          </cell>
          <cell r="CF77">
            <v>209.1</v>
          </cell>
          <cell r="CG77">
            <v>197.5</v>
          </cell>
          <cell r="CH77">
            <v>194.4</v>
          </cell>
          <cell r="CI77">
            <v>187.8</v>
          </cell>
          <cell r="CJ77">
            <v>188.6</v>
          </cell>
          <cell r="CK77">
            <v>188.1</v>
          </cell>
          <cell r="CL77">
            <v>186.4</v>
          </cell>
        </row>
        <row r="78">
          <cell r="A78" t="str">
            <v>b.  OIL SEEDS</v>
          </cell>
          <cell r="B78" t="str">
            <v>1102020000</v>
          </cell>
          <cell r="C78">
            <v>1.78051</v>
          </cell>
          <cell r="D78">
            <v>97.8</v>
          </cell>
          <cell r="E78">
            <v>95.6</v>
          </cell>
          <cell r="F78">
            <v>92.8</v>
          </cell>
          <cell r="G78">
            <v>92.8</v>
          </cell>
          <cell r="H78">
            <v>92.3</v>
          </cell>
          <cell r="I78">
            <v>92.5</v>
          </cell>
          <cell r="J78">
            <v>93.6</v>
          </cell>
          <cell r="K78">
            <v>92.2</v>
          </cell>
          <cell r="L78">
            <v>92.4</v>
          </cell>
          <cell r="M78">
            <v>92</v>
          </cell>
          <cell r="N78">
            <v>91.8</v>
          </cell>
          <cell r="O78">
            <v>85.4</v>
          </cell>
          <cell r="P78">
            <v>86.3</v>
          </cell>
          <cell r="Q78">
            <v>86.9</v>
          </cell>
          <cell r="R78">
            <v>86.1</v>
          </cell>
          <cell r="S78">
            <v>86.8</v>
          </cell>
          <cell r="T78">
            <v>88.5</v>
          </cell>
          <cell r="U78">
            <v>89.6</v>
          </cell>
          <cell r="V78">
            <v>89.7</v>
          </cell>
          <cell r="W78">
            <v>90.3</v>
          </cell>
          <cell r="X78">
            <v>91.8</v>
          </cell>
          <cell r="Y78">
            <v>91.7</v>
          </cell>
          <cell r="Z78">
            <v>95.2</v>
          </cell>
          <cell r="AA78">
            <v>100.7</v>
          </cell>
          <cell r="AB78">
            <v>101.3</v>
          </cell>
          <cell r="AC78">
            <v>103.8</v>
          </cell>
          <cell r="AD78">
            <v>104.5</v>
          </cell>
          <cell r="AE78">
            <v>107.2</v>
          </cell>
          <cell r="AF78">
            <v>107.9</v>
          </cell>
          <cell r="AG78">
            <v>109.2</v>
          </cell>
          <cell r="AH78">
            <v>111.9</v>
          </cell>
          <cell r="AI78">
            <v>111.4</v>
          </cell>
          <cell r="AJ78">
            <v>111.2</v>
          </cell>
          <cell r="AK78">
            <v>110.1</v>
          </cell>
          <cell r="AL78">
            <v>110.5</v>
          </cell>
          <cell r="AM78">
            <v>112.6</v>
          </cell>
          <cell r="AN78">
            <v>117.4</v>
          </cell>
          <cell r="AO78">
            <v>119.3</v>
          </cell>
          <cell r="AP78">
            <v>129.9</v>
          </cell>
          <cell r="AQ78">
            <v>127.5</v>
          </cell>
          <cell r="AR78">
            <v>129.9</v>
          </cell>
          <cell r="AS78">
            <v>136.19999999999999</v>
          </cell>
          <cell r="AT78">
            <v>137.9</v>
          </cell>
          <cell r="AU78">
            <v>135.80000000000001</v>
          </cell>
          <cell r="AV78">
            <v>133</v>
          </cell>
          <cell r="AW78">
            <v>130.80000000000001</v>
          </cell>
          <cell r="AX78">
            <v>131.1</v>
          </cell>
          <cell r="AY78">
            <v>128.6</v>
          </cell>
          <cell r="AZ78">
            <v>129.30000000000001</v>
          </cell>
          <cell r="BA78">
            <v>126.2</v>
          </cell>
          <cell r="BB78">
            <v>127.7</v>
          </cell>
          <cell r="BC78">
            <v>130.1</v>
          </cell>
          <cell r="BD78">
            <v>134.6</v>
          </cell>
          <cell r="BE78">
            <v>134.9</v>
          </cell>
          <cell r="BF78">
            <v>134.1</v>
          </cell>
          <cell r="BG78">
            <v>135</v>
          </cell>
          <cell r="BH78">
            <v>133.4</v>
          </cell>
          <cell r="BI78">
            <v>130.30000000000001</v>
          </cell>
          <cell r="BJ78">
            <v>134.4</v>
          </cell>
          <cell r="BK78">
            <v>137.4</v>
          </cell>
          <cell r="BL78">
            <v>140</v>
          </cell>
          <cell r="BM78">
            <v>139.19999999999999</v>
          </cell>
          <cell r="BN78">
            <v>136.19999999999999</v>
          </cell>
          <cell r="BO78">
            <v>138.6</v>
          </cell>
          <cell r="BP78">
            <v>137.69999999999999</v>
          </cell>
          <cell r="BQ78">
            <v>137.69999999999999</v>
          </cell>
          <cell r="BR78">
            <v>137.1</v>
          </cell>
          <cell r="BS78">
            <v>138.4</v>
          </cell>
          <cell r="BT78">
            <v>139.69999999999999</v>
          </cell>
          <cell r="BU78">
            <v>140.1</v>
          </cell>
          <cell r="BV78">
            <v>138.6</v>
          </cell>
          <cell r="BW78">
            <v>141.9</v>
          </cell>
          <cell r="BX78">
            <v>144.9</v>
          </cell>
          <cell r="BY78">
            <v>150.19999999999999</v>
          </cell>
          <cell r="BZ78">
            <v>151</v>
          </cell>
          <cell r="CA78">
            <v>152.5</v>
          </cell>
          <cell r="CB78">
            <v>154.30000000000001</v>
          </cell>
          <cell r="CC78">
            <v>155.4</v>
          </cell>
          <cell r="CD78">
            <v>156.19999999999999</v>
          </cell>
          <cell r="CE78">
            <v>161.30000000000001</v>
          </cell>
          <cell r="CF78">
            <v>160.30000000000001</v>
          </cell>
          <cell r="CG78">
            <v>154.5</v>
          </cell>
          <cell r="CH78">
            <v>154.6</v>
          </cell>
          <cell r="CI78">
            <v>156.9</v>
          </cell>
          <cell r="CJ78">
            <v>163.4</v>
          </cell>
          <cell r="CK78">
            <v>164.3</v>
          </cell>
          <cell r="CL78">
            <v>171.3</v>
          </cell>
        </row>
        <row r="79">
          <cell r="A79" t="str">
            <v>Groundnut Seed</v>
          </cell>
          <cell r="B79" t="str">
            <v>1102020001</v>
          </cell>
          <cell r="C79">
            <v>0.39667999999999998</v>
          </cell>
          <cell r="D79">
            <v>99.9</v>
          </cell>
          <cell r="E79">
            <v>101.2</v>
          </cell>
          <cell r="F79">
            <v>94.6</v>
          </cell>
          <cell r="G79">
            <v>96</v>
          </cell>
          <cell r="H79">
            <v>96.3</v>
          </cell>
          <cell r="I79">
            <v>97.1</v>
          </cell>
          <cell r="J79">
            <v>102.1</v>
          </cell>
          <cell r="K79">
            <v>98.7</v>
          </cell>
          <cell r="L79">
            <v>99.9</v>
          </cell>
          <cell r="M79">
            <v>101.8</v>
          </cell>
          <cell r="N79">
            <v>103.3</v>
          </cell>
          <cell r="O79">
            <v>91.5</v>
          </cell>
          <cell r="P79">
            <v>89.8</v>
          </cell>
          <cell r="Q79">
            <v>91.6</v>
          </cell>
          <cell r="R79">
            <v>93.5</v>
          </cell>
          <cell r="S79">
            <v>95.4</v>
          </cell>
          <cell r="T79">
            <v>98.8</v>
          </cell>
          <cell r="U79">
            <v>100.4</v>
          </cell>
          <cell r="V79">
            <v>101.7</v>
          </cell>
          <cell r="W79">
            <v>101.4</v>
          </cell>
          <cell r="X79">
            <v>103</v>
          </cell>
          <cell r="Y79">
            <v>104</v>
          </cell>
          <cell r="Z79">
            <v>110.3</v>
          </cell>
          <cell r="AA79">
            <v>116.4</v>
          </cell>
          <cell r="AB79">
            <v>122.5</v>
          </cell>
          <cell r="AC79">
            <v>128.19999999999999</v>
          </cell>
          <cell r="AD79">
            <v>132.19999999999999</v>
          </cell>
          <cell r="AE79">
            <v>133.9</v>
          </cell>
          <cell r="AF79">
            <v>136.6</v>
          </cell>
          <cell r="AG79">
            <v>141.9</v>
          </cell>
          <cell r="AH79">
            <v>146.5</v>
          </cell>
          <cell r="AI79">
            <v>145.5</v>
          </cell>
          <cell r="AJ79">
            <v>145.1</v>
          </cell>
          <cell r="AK79">
            <v>140.1</v>
          </cell>
          <cell r="AL79">
            <v>134.1</v>
          </cell>
          <cell r="AM79">
            <v>136.1</v>
          </cell>
          <cell r="AN79">
            <v>136.69999999999999</v>
          </cell>
          <cell r="AO79">
            <v>140.9</v>
          </cell>
          <cell r="AP79">
            <v>146.5</v>
          </cell>
          <cell r="AQ79">
            <v>146.4</v>
          </cell>
          <cell r="AR79">
            <v>150.6</v>
          </cell>
          <cell r="AS79">
            <v>155.1</v>
          </cell>
          <cell r="AT79">
            <v>149.19999999999999</v>
          </cell>
          <cell r="AU79">
            <v>150.4</v>
          </cell>
          <cell r="AV79">
            <v>139.5</v>
          </cell>
          <cell r="AW79">
            <v>139.9</v>
          </cell>
          <cell r="AX79">
            <v>137.80000000000001</v>
          </cell>
          <cell r="AY79">
            <v>141.69999999999999</v>
          </cell>
          <cell r="AZ79">
            <v>142.1</v>
          </cell>
          <cell r="BA79">
            <v>137.80000000000001</v>
          </cell>
          <cell r="BB79">
            <v>141.30000000000001</v>
          </cell>
          <cell r="BC79">
            <v>146.4</v>
          </cell>
          <cell r="BD79">
            <v>146</v>
          </cell>
          <cell r="BE79">
            <v>145.1</v>
          </cell>
          <cell r="BF79">
            <v>140.19999999999999</v>
          </cell>
          <cell r="BG79">
            <v>141.4</v>
          </cell>
          <cell r="BH79">
            <v>144.6</v>
          </cell>
          <cell r="BI79">
            <v>141.5</v>
          </cell>
          <cell r="BJ79">
            <v>152</v>
          </cell>
          <cell r="BK79">
            <v>156</v>
          </cell>
          <cell r="BL79">
            <v>153.69999999999999</v>
          </cell>
          <cell r="BM79">
            <v>156</v>
          </cell>
          <cell r="BN79">
            <v>152.9</v>
          </cell>
          <cell r="BO79">
            <v>162</v>
          </cell>
          <cell r="BP79">
            <v>163.4</v>
          </cell>
          <cell r="BQ79">
            <v>163.4</v>
          </cell>
          <cell r="BR79">
            <v>166.3</v>
          </cell>
          <cell r="BS79">
            <v>173.5</v>
          </cell>
          <cell r="BT79">
            <v>178.4</v>
          </cell>
          <cell r="BU79">
            <v>172.1</v>
          </cell>
          <cell r="BV79">
            <v>158.6</v>
          </cell>
          <cell r="BW79">
            <v>157.6</v>
          </cell>
          <cell r="BX79">
            <v>154.30000000000001</v>
          </cell>
          <cell r="BY79">
            <v>156.9</v>
          </cell>
          <cell r="BZ79">
            <v>171.3</v>
          </cell>
          <cell r="CA79">
            <v>183.6</v>
          </cell>
          <cell r="CB79">
            <v>188.8</v>
          </cell>
          <cell r="CC79">
            <v>191.5</v>
          </cell>
          <cell r="CD79">
            <v>194.4</v>
          </cell>
          <cell r="CE79">
            <v>203.3</v>
          </cell>
          <cell r="CF79">
            <v>205</v>
          </cell>
          <cell r="CG79">
            <v>196.9</v>
          </cell>
          <cell r="CH79">
            <v>191.3</v>
          </cell>
          <cell r="CI79">
            <v>192.4</v>
          </cell>
          <cell r="CJ79">
            <v>208.4</v>
          </cell>
          <cell r="CK79">
            <v>214</v>
          </cell>
          <cell r="CL79">
            <v>230.6</v>
          </cell>
        </row>
        <row r="80">
          <cell r="A80" t="str">
            <v>Rape &amp; Mustard Seed</v>
          </cell>
          <cell r="B80" t="str">
            <v>1102020002</v>
          </cell>
          <cell r="C80">
            <v>0.33796999999999999</v>
          </cell>
          <cell r="D80">
            <v>100.3</v>
          </cell>
          <cell r="E80">
            <v>94.6</v>
          </cell>
          <cell r="F80">
            <v>91.2</v>
          </cell>
          <cell r="G80">
            <v>93</v>
          </cell>
          <cell r="H80">
            <v>96.1</v>
          </cell>
          <cell r="I80">
            <v>94.8</v>
          </cell>
          <cell r="J80">
            <v>96.8</v>
          </cell>
          <cell r="K80">
            <v>98.2</v>
          </cell>
          <cell r="L80">
            <v>98.8</v>
          </cell>
          <cell r="M80">
            <v>98.6</v>
          </cell>
          <cell r="N80">
            <v>98.1</v>
          </cell>
          <cell r="O80">
            <v>95.5</v>
          </cell>
          <cell r="P80">
            <v>95.4</v>
          </cell>
          <cell r="Q80">
            <v>93.6</v>
          </cell>
          <cell r="R80">
            <v>91.5</v>
          </cell>
          <cell r="S80">
            <v>93.1</v>
          </cell>
          <cell r="T80">
            <v>94.7</v>
          </cell>
          <cell r="U80">
            <v>96.4</v>
          </cell>
          <cell r="V80">
            <v>95.2</v>
          </cell>
          <cell r="W80">
            <v>96.9</v>
          </cell>
          <cell r="X80">
            <v>98.1</v>
          </cell>
          <cell r="Y80">
            <v>97.8</v>
          </cell>
          <cell r="Z80">
            <v>102.1</v>
          </cell>
          <cell r="AA80">
            <v>106.3</v>
          </cell>
          <cell r="AB80">
            <v>107.1</v>
          </cell>
          <cell r="AC80">
            <v>105.8</v>
          </cell>
          <cell r="AD80">
            <v>106.1</v>
          </cell>
          <cell r="AE80">
            <v>110.8</v>
          </cell>
          <cell r="AF80">
            <v>112</v>
          </cell>
          <cell r="AG80">
            <v>112.4</v>
          </cell>
          <cell r="AH80">
            <v>113.5</v>
          </cell>
          <cell r="AI80">
            <v>114</v>
          </cell>
          <cell r="AJ80">
            <v>114.2</v>
          </cell>
          <cell r="AK80">
            <v>114.5</v>
          </cell>
          <cell r="AL80">
            <v>117.9</v>
          </cell>
          <cell r="AM80">
            <v>118.9</v>
          </cell>
          <cell r="AN80">
            <v>124.3</v>
          </cell>
          <cell r="AO80">
            <v>126.7</v>
          </cell>
          <cell r="AP80">
            <v>138.69999999999999</v>
          </cell>
          <cell r="AQ80">
            <v>130.5</v>
          </cell>
          <cell r="AR80">
            <v>133.5</v>
          </cell>
          <cell r="AS80">
            <v>147.9</v>
          </cell>
          <cell r="AT80">
            <v>151.69999999999999</v>
          </cell>
          <cell r="AU80">
            <v>151.19999999999999</v>
          </cell>
          <cell r="AV80">
            <v>150.1</v>
          </cell>
          <cell r="AW80">
            <v>151.30000000000001</v>
          </cell>
          <cell r="AX80">
            <v>151.19999999999999</v>
          </cell>
          <cell r="AY80">
            <v>151.5</v>
          </cell>
          <cell r="AZ80">
            <v>148.1</v>
          </cell>
          <cell r="BA80">
            <v>134</v>
          </cell>
          <cell r="BB80">
            <v>131.69999999999999</v>
          </cell>
          <cell r="BC80">
            <v>133.4</v>
          </cell>
          <cell r="BD80">
            <v>137.4</v>
          </cell>
          <cell r="BE80">
            <v>137.80000000000001</v>
          </cell>
          <cell r="BF80">
            <v>139</v>
          </cell>
          <cell r="BG80">
            <v>140.30000000000001</v>
          </cell>
          <cell r="BH80">
            <v>138.1</v>
          </cell>
          <cell r="BI80">
            <v>139.19999999999999</v>
          </cell>
          <cell r="BJ80">
            <v>139.9</v>
          </cell>
          <cell r="BK80">
            <v>144.30000000000001</v>
          </cell>
          <cell r="BL80">
            <v>144.30000000000001</v>
          </cell>
          <cell r="BM80">
            <v>140.19999999999999</v>
          </cell>
          <cell r="BN80">
            <v>136.69999999999999</v>
          </cell>
          <cell r="BO80">
            <v>136.5</v>
          </cell>
          <cell r="BP80">
            <v>136.19999999999999</v>
          </cell>
          <cell r="BQ80">
            <v>136.69999999999999</v>
          </cell>
          <cell r="BR80">
            <v>133.6</v>
          </cell>
          <cell r="BS80">
            <v>133.30000000000001</v>
          </cell>
          <cell r="BT80">
            <v>133.1</v>
          </cell>
          <cell r="BU80">
            <v>134.30000000000001</v>
          </cell>
          <cell r="BV80">
            <v>134.19999999999999</v>
          </cell>
          <cell r="BW80">
            <v>134.6</v>
          </cell>
          <cell r="BX80">
            <v>136.9</v>
          </cell>
          <cell r="BY80">
            <v>136.9</v>
          </cell>
          <cell r="BZ80">
            <v>134.80000000000001</v>
          </cell>
          <cell r="CA80">
            <v>130.1</v>
          </cell>
          <cell r="CB80">
            <v>132.19999999999999</v>
          </cell>
          <cell r="CC80">
            <v>139.69999999999999</v>
          </cell>
          <cell r="CD80">
            <v>143.6</v>
          </cell>
          <cell r="CE80">
            <v>149.30000000000001</v>
          </cell>
          <cell r="CF80">
            <v>152.19999999999999</v>
          </cell>
          <cell r="CG80">
            <v>150.4</v>
          </cell>
          <cell r="CH80">
            <v>149.80000000000001</v>
          </cell>
          <cell r="CI80">
            <v>157.9</v>
          </cell>
          <cell r="CJ80">
            <v>164.6</v>
          </cell>
          <cell r="CK80">
            <v>162.69999999999999</v>
          </cell>
          <cell r="CL80">
            <v>164.7</v>
          </cell>
        </row>
        <row r="81">
          <cell r="A81" t="str">
            <v>Cotton Seed</v>
          </cell>
          <cell r="B81" t="str">
            <v>1102020003</v>
          </cell>
          <cell r="C81">
            <v>0.20763000000000001</v>
          </cell>
          <cell r="D81">
            <v>88.3</v>
          </cell>
          <cell r="E81">
            <v>84.7</v>
          </cell>
          <cell r="F81">
            <v>84.2</v>
          </cell>
          <cell r="G81">
            <v>84.7</v>
          </cell>
          <cell r="H81">
            <v>84.5</v>
          </cell>
          <cell r="I81">
            <v>84.6</v>
          </cell>
          <cell r="J81">
            <v>85.6</v>
          </cell>
          <cell r="K81">
            <v>85.2</v>
          </cell>
          <cell r="L81">
            <v>85.3</v>
          </cell>
          <cell r="M81">
            <v>87.4</v>
          </cell>
          <cell r="N81">
            <v>85.6</v>
          </cell>
          <cell r="O81">
            <v>87.4</v>
          </cell>
          <cell r="P81">
            <v>89.6</v>
          </cell>
          <cell r="Q81">
            <v>89.1</v>
          </cell>
          <cell r="R81">
            <v>89.2</v>
          </cell>
          <cell r="S81">
            <v>89.7</v>
          </cell>
          <cell r="T81">
            <v>92.9</v>
          </cell>
          <cell r="U81">
            <v>94.1</v>
          </cell>
          <cell r="V81">
            <v>94.4</v>
          </cell>
          <cell r="W81">
            <v>97.5</v>
          </cell>
          <cell r="X81">
            <v>100.7</v>
          </cell>
          <cell r="Y81">
            <v>96.8</v>
          </cell>
          <cell r="Z81">
            <v>96</v>
          </cell>
          <cell r="AA81">
            <v>97</v>
          </cell>
          <cell r="AB81">
            <v>97.4</v>
          </cell>
          <cell r="AC81">
            <v>100.2</v>
          </cell>
          <cell r="AD81">
            <v>103</v>
          </cell>
          <cell r="AE81">
            <v>106.1</v>
          </cell>
          <cell r="AF81">
            <v>107.6</v>
          </cell>
          <cell r="AG81">
            <v>108.5</v>
          </cell>
          <cell r="AH81">
            <v>109.9</v>
          </cell>
          <cell r="AI81">
            <v>110.3</v>
          </cell>
          <cell r="AJ81">
            <v>110.8</v>
          </cell>
          <cell r="AK81">
            <v>112.5</v>
          </cell>
          <cell r="AL81">
            <v>112.3</v>
          </cell>
          <cell r="AM81">
            <v>112.9</v>
          </cell>
          <cell r="AN81">
            <v>116</v>
          </cell>
          <cell r="AO81">
            <v>118.7</v>
          </cell>
          <cell r="AP81">
            <v>121.4</v>
          </cell>
          <cell r="AQ81">
            <v>120.8</v>
          </cell>
          <cell r="AR81">
            <v>123.7</v>
          </cell>
          <cell r="AS81">
            <v>130.1</v>
          </cell>
          <cell r="AT81">
            <v>133.9</v>
          </cell>
          <cell r="AU81">
            <v>134.9</v>
          </cell>
          <cell r="AV81">
            <v>131.80000000000001</v>
          </cell>
          <cell r="AW81">
            <v>126.5</v>
          </cell>
          <cell r="AX81">
            <v>122.4</v>
          </cell>
          <cell r="AY81">
            <v>119.7</v>
          </cell>
          <cell r="AZ81">
            <v>120.8</v>
          </cell>
          <cell r="BA81">
            <v>122.1</v>
          </cell>
          <cell r="BB81">
            <v>125.1</v>
          </cell>
          <cell r="BC81">
            <v>126.3</v>
          </cell>
          <cell r="BD81">
            <v>129</v>
          </cell>
          <cell r="BE81">
            <v>136.6</v>
          </cell>
          <cell r="BF81">
            <v>137.80000000000001</v>
          </cell>
          <cell r="BG81">
            <v>140.30000000000001</v>
          </cell>
          <cell r="BH81">
            <v>136.30000000000001</v>
          </cell>
          <cell r="BI81">
            <v>128.4</v>
          </cell>
          <cell r="BJ81">
            <v>124.2</v>
          </cell>
          <cell r="BK81">
            <v>123.6</v>
          </cell>
          <cell r="BL81">
            <v>137.19999999999999</v>
          </cell>
          <cell r="BM81">
            <v>135.30000000000001</v>
          </cell>
          <cell r="BN81">
            <v>132.30000000000001</v>
          </cell>
          <cell r="BO81">
            <v>130.69999999999999</v>
          </cell>
          <cell r="BP81">
            <v>128.6</v>
          </cell>
          <cell r="BQ81">
            <v>130</v>
          </cell>
          <cell r="BR81">
            <v>130.80000000000001</v>
          </cell>
          <cell r="BS81">
            <v>135.6</v>
          </cell>
          <cell r="BT81">
            <v>135.9</v>
          </cell>
          <cell r="BU81">
            <v>132.30000000000001</v>
          </cell>
          <cell r="BV81">
            <v>132.69999999999999</v>
          </cell>
          <cell r="BW81">
            <v>132.19999999999999</v>
          </cell>
          <cell r="BX81">
            <v>133.4</v>
          </cell>
          <cell r="BY81">
            <v>134.9</v>
          </cell>
          <cell r="BZ81">
            <v>136.1</v>
          </cell>
          <cell r="CA81">
            <v>139.9</v>
          </cell>
          <cell r="CB81">
            <v>140.30000000000001</v>
          </cell>
          <cell r="CC81">
            <v>140.6</v>
          </cell>
          <cell r="CD81">
            <v>142.69999999999999</v>
          </cell>
          <cell r="CE81">
            <v>147.1</v>
          </cell>
          <cell r="CF81">
            <v>148.19999999999999</v>
          </cell>
          <cell r="CG81">
            <v>148</v>
          </cell>
          <cell r="CH81">
            <v>148.69999999999999</v>
          </cell>
          <cell r="CI81">
            <v>140</v>
          </cell>
          <cell r="CJ81">
            <v>140.19999999999999</v>
          </cell>
          <cell r="CK81">
            <v>142.1</v>
          </cell>
          <cell r="CL81">
            <v>142.4</v>
          </cell>
        </row>
        <row r="82">
          <cell r="A82" t="str">
            <v>Copra (Coconut)</v>
          </cell>
          <cell r="B82" t="str">
            <v>1102020004</v>
          </cell>
          <cell r="C82">
            <v>0.24537999999999999</v>
          </cell>
          <cell r="D82">
            <v>107.1</v>
          </cell>
          <cell r="E82">
            <v>108</v>
          </cell>
          <cell r="F82">
            <v>97.9</v>
          </cell>
          <cell r="G82">
            <v>92.9</v>
          </cell>
          <cell r="H82">
            <v>88.4</v>
          </cell>
          <cell r="I82">
            <v>86</v>
          </cell>
          <cell r="J82">
            <v>82.5</v>
          </cell>
          <cell r="K82">
            <v>81.599999999999994</v>
          </cell>
          <cell r="L82">
            <v>79.599999999999994</v>
          </cell>
          <cell r="M82">
            <v>82.3</v>
          </cell>
          <cell r="N82">
            <v>82</v>
          </cell>
          <cell r="O82">
            <v>79.8</v>
          </cell>
          <cell r="P82">
            <v>78.2</v>
          </cell>
          <cell r="Q82">
            <v>79.599999999999994</v>
          </cell>
          <cell r="R82">
            <v>74</v>
          </cell>
          <cell r="S82">
            <v>72</v>
          </cell>
          <cell r="T82">
            <v>70.599999999999994</v>
          </cell>
          <cell r="U82">
            <v>70.099999999999994</v>
          </cell>
          <cell r="V82">
            <v>68.7</v>
          </cell>
          <cell r="W82">
            <v>72.5</v>
          </cell>
          <cell r="X82">
            <v>73.8</v>
          </cell>
          <cell r="Y82">
            <v>76.3</v>
          </cell>
          <cell r="Z82">
            <v>74.7</v>
          </cell>
          <cell r="AA82">
            <v>74.3</v>
          </cell>
          <cell r="AB82">
            <v>72.400000000000006</v>
          </cell>
          <cell r="AC82">
            <v>71.3</v>
          </cell>
          <cell r="AD82">
            <v>65.2</v>
          </cell>
          <cell r="AE82">
            <v>65.8</v>
          </cell>
          <cell r="AF82">
            <v>65.8</v>
          </cell>
          <cell r="AG82">
            <v>64</v>
          </cell>
          <cell r="AH82">
            <v>66.5</v>
          </cell>
          <cell r="AI82">
            <v>66</v>
          </cell>
          <cell r="AJ82">
            <v>62.3</v>
          </cell>
          <cell r="AK82">
            <v>61.1</v>
          </cell>
          <cell r="AL82">
            <v>63.5</v>
          </cell>
          <cell r="AM82">
            <v>68.2</v>
          </cell>
          <cell r="AN82">
            <v>69.8</v>
          </cell>
          <cell r="AO82">
            <v>70.5</v>
          </cell>
          <cell r="AP82">
            <v>75.8</v>
          </cell>
          <cell r="AQ82">
            <v>78.8</v>
          </cell>
          <cell r="AR82">
            <v>78.8</v>
          </cell>
          <cell r="AS82">
            <v>83.1</v>
          </cell>
          <cell r="AT82">
            <v>90.2</v>
          </cell>
          <cell r="AU82">
            <v>87.8</v>
          </cell>
          <cell r="AV82">
            <v>88.4</v>
          </cell>
          <cell r="AW82">
            <v>85.7</v>
          </cell>
          <cell r="AX82">
            <v>84.5</v>
          </cell>
          <cell r="AY82">
            <v>83.6</v>
          </cell>
          <cell r="AZ82">
            <v>80.7</v>
          </cell>
          <cell r="BA82">
            <v>76.400000000000006</v>
          </cell>
          <cell r="BB82">
            <v>74.3</v>
          </cell>
          <cell r="BC82">
            <v>73.2</v>
          </cell>
          <cell r="BD82">
            <v>69.8</v>
          </cell>
          <cell r="BE82">
            <v>66.5</v>
          </cell>
          <cell r="BF82">
            <v>68.400000000000006</v>
          </cell>
          <cell r="BG82">
            <v>70.099999999999994</v>
          </cell>
          <cell r="BH82">
            <v>68.5</v>
          </cell>
          <cell r="BI82">
            <v>67.400000000000006</v>
          </cell>
          <cell r="BJ82">
            <v>68.5</v>
          </cell>
          <cell r="BK82">
            <v>74</v>
          </cell>
          <cell r="BL82">
            <v>73.900000000000006</v>
          </cell>
          <cell r="BM82">
            <v>74.8</v>
          </cell>
          <cell r="BN82">
            <v>72.099999999999994</v>
          </cell>
          <cell r="BO82">
            <v>74</v>
          </cell>
          <cell r="BP82">
            <v>72.2</v>
          </cell>
          <cell r="BQ82">
            <v>73.7</v>
          </cell>
          <cell r="BR82">
            <v>75</v>
          </cell>
          <cell r="BS82">
            <v>79</v>
          </cell>
          <cell r="BT82">
            <v>85.1</v>
          </cell>
          <cell r="BU82">
            <v>95.1</v>
          </cell>
          <cell r="BV82">
            <v>100.1</v>
          </cell>
          <cell r="BW82">
            <v>104.1</v>
          </cell>
          <cell r="BX82">
            <v>118.7</v>
          </cell>
          <cell r="BY82">
            <v>121.9</v>
          </cell>
          <cell r="BZ82">
            <v>116.1</v>
          </cell>
          <cell r="CA82">
            <v>121.7</v>
          </cell>
          <cell r="CB82">
            <v>125</v>
          </cell>
          <cell r="CC82">
            <v>123.6</v>
          </cell>
          <cell r="CD82">
            <v>116.5</v>
          </cell>
          <cell r="CE82">
            <v>119.7</v>
          </cell>
          <cell r="CF82">
            <v>114.8</v>
          </cell>
          <cell r="CG82">
            <v>111</v>
          </cell>
          <cell r="CH82">
            <v>110.9</v>
          </cell>
          <cell r="CI82">
            <v>109.4</v>
          </cell>
          <cell r="CJ82">
            <v>105.1</v>
          </cell>
          <cell r="CK82">
            <v>97.1</v>
          </cell>
          <cell r="CL82">
            <v>100.3</v>
          </cell>
        </row>
        <row r="83">
          <cell r="A83" t="str">
            <v>Gingelly Seed (Sesamum)</v>
          </cell>
          <cell r="B83" t="str">
            <v>1102020005</v>
          </cell>
          <cell r="C83">
            <v>7.4469999999999995E-2</v>
          </cell>
          <cell r="D83">
            <v>100.4</v>
          </cell>
          <cell r="E83">
            <v>99.8</v>
          </cell>
          <cell r="F83">
            <v>101.5</v>
          </cell>
          <cell r="G83">
            <v>101.4</v>
          </cell>
          <cell r="H83">
            <v>103.5</v>
          </cell>
          <cell r="I83">
            <v>101.8</v>
          </cell>
          <cell r="J83">
            <v>102.5</v>
          </cell>
          <cell r="K83">
            <v>97</v>
          </cell>
          <cell r="L83">
            <v>98.6</v>
          </cell>
          <cell r="M83">
            <v>101.7</v>
          </cell>
          <cell r="N83">
            <v>109.6</v>
          </cell>
          <cell r="O83">
            <v>107.2</v>
          </cell>
          <cell r="P83">
            <v>108.2</v>
          </cell>
          <cell r="Q83">
            <v>109.2</v>
          </cell>
          <cell r="R83">
            <v>111.9</v>
          </cell>
          <cell r="S83">
            <v>113.4</v>
          </cell>
          <cell r="T83">
            <v>114.9</v>
          </cell>
          <cell r="U83">
            <v>116.8</v>
          </cell>
          <cell r="V83">
            <v>115.4</v>
          </cell>
          <cell r="W83">
            <v>114.1</v>
          </cell>
          <cell r="X83">
            <v>122.8</v>
          </cell>
          <cell r="Y83">
            <v>128.4</v>
          </cell>
          <cell r="Z83">
            <v>134</v>
          </cell>
          <cell r="AA83">
            <v>127.5</v>
          </cell>
          <cell r="AB83">
            <v>124.4</v>
          </cell>
          <cell r="AC83">
            <v>129.30000000000001</v>
          </cell>
          <cell r="AD83">
            <v>138.1</v>
          </cell>
          <cell r="AE83">
            <v>131.5</v>
          </cell>
          <cell r="AF83">
            <v>121.5</v>
          </cell>
          <cell r="AG83">
            <v>123.1</v>
          </cell>
          <cell r="AH83">
            <v>126.3</v>
          </cell>
          <cell r="AI83">
            <v>129.19999999999999</v>
          </cell>
          <cell r="AJ83">
            <v>132.5</v>
          </cell>
          <cell r="AK83">
            <v>127.1</v>
          </cell>
          <cell r="AL83">
            <v>128.80000000000001</v>
          </cell>
          <cell r="AM83">
            <v>137.80000000000001</v>
          </cell>
          <cell r="AN83">
            <v>137.6</v>
          </cell>
          <cell r="AO83">
            <v>157.5</v>
          </cell>
          <cell r="AP83">
            <v>164.9</v>
          </cell>
          <cell r="AQ83">
            <v>169.1</v>
          </cell>
          <cell r="AR83">
            <v>177.6</v>
          </cell>
          <cell r="AS83">
            <v>176.4</v>
          </cell>
          <cell r="AT83">
            <v>173.5</v>
          </cell>
          <cell r="AU83">
            <v>162.69999999999999</v>
          </cell>
          <cell r="AV83">
            <v>159.6</v>
          </cell>
          <cell r="AW83">
            <v>159.80000000000001</v>
          </cell>
          <cell r="AX83">
            <v>162.80000000000001</v>
          </cell>
          <cell r="AY83">
            <v>168.2</v>
          </cell>
          <cell r="AZ83">
            <v>163.5</v>
          </cell>
          <cell r="BA83">
            <v>160.30000000000001</v>
          </cell>
          <cell r="BB83">
            <v>160.19999999999999</v>
          </cell>
          <cell r="BC83">
            <v>174.5</v>
          </cell>
          <cell r="BD83">
            <v>194.4</v>
          </cell>
          <cell r="BE83">
            <v>201.6</v>
          </cell>
          <cell r="BF83">
            <v>242</v>
          </cell>
          <cell r="BG83">
            <v>249.2</v>
          </cell>
          <cell r="BH83">
            <v>247.4</v>
          </cell>
          <cell r="BI83">
            <v>247.4</v>
          </cell>
          <cell r="BJ83">
            <v>251.2</v>
          </cell>
          <cell r="BK83">
            <v>254.4</v>
          </cell>
          <cell r="BL83">
            <v>252.5</v>
          </cell>
          <cell r="BM83">
            <v>246.2</v>
          </cell>
          <cell r="BN83">
            <v>241.5</v>
          </cell>
          <cell r="BO83">
            <v>253.2</v>
          </cell>
          <cell r="BP83">
            <v>246.9</v>
          </cell>
          <cell r="BQ83">
            <v>252</v>
          </cell>
          <cell r="BR83">
            <v>254.4</v>
          </cell>
          <cell r="BS83">
            <v>249.7</v>
          </cell>
          <cell r="BT83">
            <v>240.9</v>
          </cell>
          <cell r="BU83">
            <v>242.7</v>
          </cell>
          <cell r="BV83">
            <v>245.6</v>
          </cell>
          <cell r="BW83">
            <v>249.7</v>
          </cell>
          <cell r="BX83">
            <v>247.4</v>
          </cell>
          <cell r="BY83">
            <v>247.4</v>
          </cell>
          <cell r="BZ83">
            <v>240.3</v>
          </cell>
          <cell r="CA83">
            <v>198.1</v>
          </cell>
          <cell r="CB83">
            <v>194.8</v>
          </cell>
          <cell r="CC83">
            <v>178.1</v>
          </cell>
          <cell r="CD83">
            <v>187</v>
          </cell>
          <cell r="CE83">
            <v>187.6</v>
          </cell>
          <cell r="CF83">
            <v>183.4</v>
          </cell>
          <cell r="CG83">
            <v>201.4</v>
          </cell>
          <cell r="CH83">
            <v>212.2</v>
          </cell>
          <cell r="CI83">
            <v>214.9</v>
          </cell>
          <cell r="CJ83">
            <v>220.2</v>
          </cell>
          <cell r="CK83">
            <v>230.3</v>
          </cell>
          <cell r="CL83">
            <v>237.5</v>
          </cell>
        </row>
        <row r="84">
          <cell r="A84" t="str">
            <v>Linseed</v>
          </cell>
          <cell r="B84" t="str">
            <v>1102020006</v>
          </cell>
          <cell r="C84">
            <v>8.2900000000000005E-3</v>
          </cell>
          <cell r="D84">
            <v>102.6</v>
          </cell>
          <cell r="E84">
            <v>98.6</v>
          </cell>
          <cell r="F84">
            <v>97.3</v>
          </cell>
          <cell r="G84">
            <v>95.2</v>
          </cell>
          <cell r="H84">
            <v>93.4</v>
          </cell>
          <cell r="I84">
            <v>96.9</v>
          </cell>
          <cell r="J84">
            <v>98.8</v>
          </cell>
          <cell r="K84">
            <v>100.7</v>
          </cell>
          <cell r="L84">
            <v>100.1</v>
          </cell>
          <cell r="M84">
            <v>98.9</v>
          </cell>
          <cell r="N84">
            <v>101.3</v>
          </cell>
          <cell r="O84">
            <v>98.9</v>
          </cell>
          <cell r="P84">
            <v>100.2</v>
          </cell>
          <cell r="Q84">
            <v>100.3</v>
          </cell>
          <cell r="R84">
            <v>100.3</v>
          </cell>
          <cell r="S84">
            <v>100</v>
          </cell>
          <cell r="T84">
            <v>101.3</v>
          </cell>
          <cell r="U84">
            <v>102.4</v>
          </cell>
          <cell r="V84">
            <v>99.6</v>
          </cell>
          <cell r="W84">
            <v>101.3</v>
          </cell>
          <cell r="X84">
            <v>102.6</v>
          </cell>
          <cell r="Y84">
            <v>102.4</v>
          </cell>
          <cell r="Z84">
            <v>104</v>
          </cell>
          <cell r="AA84">
            <v>104.3</v>
          </cell>
          <cell r="AB84">
            <v>105.2</v>
          </cell>
          <cell r="AC84">
            <v>106.7</v>
          </cell>
          <cell r="AD84">
            <v>107.7</v>
          </cell>
          <cell r="AE84">
            <v>109.3</v>
          </cell>
          <cell r="AF84">
            <v>110.2</v>
          </cell>
          <cell r="AG84">
            <v>111.5</v>
          </cell>
          <cell r="AH84">
            <v>111.5</v>
          </cell>
          <cell r="AI84">
            <v>111.7</v>
          </cell>
          <cell r="AJ84">
            <v>111.9</v>
          </cell>
          <cell r="AK84">
            <v>112.9</v>
          </cell>
          <cell r="AL84">
            <v>114.3</v>
          </cell>
          <cell r="AM84">
            <v>120.9</v>
          </cell>
          <cell r="AN84">
            <v>116.3</v>
          </cell>
          <cell r="AO84">
            <v>113.5</v>
          </cell>
          <cell r="AP84">
            <v>120.6</v>
          </cell>
          <cell r="AQ84">
            <v>126.7</v>
          </cell>
          <cell r="AR84">
            <v>130.6</v>
          </cell>
          <cell r="AS84">
            <v>130.4</v>
          </cell>
          <cell r="AT84">
            <v>132.30000000000001</v>
          </cell>
          <cell r="AU84">
            <v>131.6</v>
          </cell>
          <cell r="AV84">
            <v>129.5</v>
          </cell>
          <cell r="AW84">
            <v>129.4</v>
          </cell>
          <cell r="AX84">
            <v>129</v>
          </cell>
          <cell r="AY84">
            <v>128.19999999999999</v>
          </cell>
          <cell r="AZ84">
            <v>125.6</v>
          </cell>
          <cell r="BA84">
            <v>121.1</v>
          </cell>
          <cell r="BB84">
            <v>114.1</v>
          </cell>
          <cell r="BC84">
            <v>117.6</v>
          </cell>
          <cell r="BD84">
            <v>120.2</v>
          </cell>
          <cell r="BE84">
            <v>121.6</v>
          </cell>
          <cell r="BF84">
            <v>125.1</v>
          </cell>
          <cell r="BG84">
            <v>124</v>
          </cell>
          <cell r="BH84">
            <v>124.9</v>
          </cell>
          <cell r="BI84">
            <v>125.1</v>
          </cell>
          <cell r="BJ84">
            <v>126.5</v>
          </cell>
          <cell r="BK84">
            <v>126.7</v>
          </cell>
          <cell r="BL84">
            <v>125.3</v>
          </cell>
          <cell r="BM84">
            <v>122.8</v>
          </cell>
          <cell r="BN84">
            <v>120.7</v>
          </cell>
          <cell r="BO84">
            <v>121.7</v>
          </cell>
          <cell r="BP84">
            <v>122.6</v>
          </cell>
          <cell r="BQ84">
            <v>122.9</v>
          </cell>
          <cell r="BR84">
            <v>117.1</v>
          </cell>
          <cell r="BS84">
            <v>121.3</v>
          </cell>
          <cell r="BT84">
            <v>123.4</v>
          </cell>
          <cell r="BU84">
            <v>124.1</v>
          </cell>
          <cell r="BV84">
            <v>122</v>
          </cell>
          <cell r="BW84">
            <v>122.1</v>
          </cell>
          <cell r="BX84">
            <v>122.7</v>
          </cell>
          <cell r="BY84">
            <v>123.2</v>
          </cell>
          <cell r="BZ84">
            <v>122.6</v>
          </cell>
          <cell r="CA84">
            <v>122.8</v>
          </cell>
          <cell r="CB84">
            <v>123.9</v>
          </cell>
          <cell r="CC84">
            <v>140.30000000000001</v>
          </cell>
          <cell r="CD84">
            <v>143.69999999999999</v>
          </cell>
          <cell r="CE84">
            <v>144.6</v>
          </cell>
          <cell r="CF84">
            <v>147.5</v>
          </cell>
          <cell r="CG84">
            <v>151.5</v>
          </cell>
          <cell r="CH84">
            <v>151.80000000000001</v>
          </cell>
          <cell r="CI84">
            <v>163.9</v>
          </cell>
          <cell r="CJ84">
            <v>175.5</v>
          </cell>
          <cell r="CK84">
            <v>175.7</v>
          </cell>
          <cell r="CL84">
            <v>178.9</v>
          </cell>
        </row>
        <row r="85">
          <cell r="A85" t="str">
            <v>Castor Seed</v>
          </cell>
          <cell r="B85" t="str">
            <v>1102020007</v>
          </cell>
          <cell r="C85">
            <v>4.4249999999999998E-2</v>
          </cell>
          <cell r="D85">
            <v>93.5</v>
          </cell>
          <cell r="E85">
            <v>92.5</v>
          </cell>
          <cell r="F85">
            <v>96.7</v>
          </cell>
          <cell r="G85">
            <v>94.3</v>
          </cell>
          <cell r="H85">
            <v>92.3</v>
          </cell>
          <cell r="I85">
            <v>96.6</v>
          </cell>
          <cell r="J85">
            <v>96.8</v>
          </cell>
          <cell r="K85">
            <v>92.7</v>
          </cell>
          <cell r="L85">
            <v>89.9</v>
          </cell>
          <cell r="M85">
            <v>82.1</v>
          </cell>
          <cell r="N85">
            <v>79.5</v>
          </cell>
          <cell r="O85">
            <v>83</v>
          </cell>
          <cell r="P85">
            <v>86.7</v>
          </cell>
          <cell r="Q85">
            <v>88.3</v>
          </cell>
          <cell r="R85">
            <v>90.4</v>
          </cell>
          <cell r="S85">
            <v>89</v>
          </cell>
          <cell r="T85">
            <v>83.6</v>
          </cell>
          <cell r="U85">
            <v>83.2</v>
          </cell>
          <cell r="V85">
            <v>85.9</v>
          </cell>
          <cell r="W85">
            <v>85.8</v>
          </cell>
          <cell r="X85">
            <v>88.9</v>
          </cell>
          <cell r="Y85">
            <v>92.4</v>
          </cell>
          <cell r="Z85">
            <v>102</v>
          </cell>
          <cell r="AA85">
            <v>102.7</v>
          </cell>
          <cell r="AB85">
            <v>107.4</v>
          </cell>
          <cell r="AC85">
            <v>113.8</v>
          </cell>
          <cell r="AD85">
            <v>110.4</v>
          </cell>
          <cell r="AE85">
            <v>112.9</v>
          </cell>
          <cell r="AF85">
            <v>116.6</v>
          </cell>
          <cell r="AG85">
            <v>115.1</v>
          </cell>
          <cell r="AH85">
            <v>118.3</v>
          </cell>
          <cell r="AI85">
            <v>119.2</v>
          </cell>
          <cell r="AJ85">
            <v>118.1</v>
          </cell>
          <cell r="AK85">
            <v>117.4</v>
          </cell>
          <cell r="AL85">
            <v>118.4</v>
          </cell>
          <cell r="AM85">
            <v>120.2</v>
          </cell>
          <cell r="AN85">
            <v>127.2</v>
          </cell>
          <cell r="AO85">
            <v>132.4</v>
          </cell>
          <cell r="AP85">
            <v>139.80000000000001</v>
          </cell>
          <cell r="AQ85">
            <v>136.1</v>
          </cell>
          <cell r="AR85">
            <v>136.69999999999999</v>
          </cell>
          <cell r="AS85">
            <v>139.9</v>
          </cell>
          <cell r="AT85">
            <v>151.19999999999999</v>
          </cell>
          <cell r="AU85">
            <v>152.5</v>
          </cell>
          <cell r="AV85">
            <v>158.1</v>
          </cell>
          <cell r="AW85">
            <v>154.30000000000001</v>
          </cell>
          <cell r="AX85">
            <v>145.80000000000001</v>
          </cell>
          <cell r="AY85">
            <v>147.6</v>
          </cell>
          <cell r="AZ85">
            <v>145.69999999999999</v>
          </cell>
          <cell r="BA85">
            <v>145.80000000000001</v>
          </cell>
          <cell r="BB85">
            <v>147.30000000000001</v>
          </cell>
          <cell r="BC85">
            <v>146.5</v>
          </cell>
          <cell r="BD85">
            <v>144.69999999999999</v>
          </cell>
          <cell r="BE85">
            <v>143.80000000000001</v>
          </cell>
          <cell r="BF85">
            <v>145.9</v>
          </cell>
          <cell r="BG85">
            <v>156.6</v>
          </cell>
          <cell r="BH85">
            <v>156.5</v>
          </cell>
          <cell r="BI85">
            <v>152</v>
          </cell>
          <cell r="BJ85">
            <v>159.5</v>
          </cell>
          <cell r="BK85">
            <v>158.80000000000001</v>
          </cell>
          <cell r="BL85">
            <v>160.5</v>
          </cell>
          <cell r="BM85">
            <v>163.6</v>
          </cell>
          <cell r="BN85">
            <v>165.4</v>
          </cell>
          <cell r="BO85">
            <v>175.7</v>
          </cell>
          <cell r="BP85">
            <v>181.7</v>
          </cell>
          <cell r="BQ85">
            <v>191.4</v>
          </cell>
          <cell r="BR85">
            <v>205.1</v>
          </cell>
          <cell r="BS85">
            <v>212.7</v>
          </cell>
          <cell r="BT85">
            <v>221</v>
          </cell>
          <cell r="BU85">
            <v>206.6</v>
          </cell>
          <cell r="BV85">
            <v>209.9</v>
          </cell>
          <cell r="BW85">
            <v>225.8</v>
          </cell>
          <cell r="BX85">
            <v>255.8</v>
          </cell>
          <cell r="BY85">
            <v>308.7</v>
          </cell>
          <cell r="BZ85">
            <v>278.60000000000002</v>
          </cell>
          <cell r="CA85">
            <v>288.89999999999998</v>
          </cell>
          <cell r="CB85">
            <v>280.3</v>
          </cell>
          <cell r="CC85">
            <v>274.89999999999998</v>
          </cell>
          <cell r="CD85">
            <v>283.2</v>
          </cell>
          <cell r="CE85">
            <v>293.39999999999998</v>
          </cell>
          <cell r="CF85">
            <v>276.8</v>
          </cell>
          <cell r="CG85">
            <v>244.2</v>
          </cell>
          <cell r="CH85">
            <v>245.3</v>
          </cell>
          <cell r="CI85">
            <v>235</v>
          </cell>
          <cell r="CJ85">
            <v>218.5</v>
          </cell>
          <cell r="CK85">
            <v>219.7</v>
          </cell>
          <cell r="CL85">
            <v>207</v>
          </cell>
        </row>
        <row r="86">
          <cell r="A86" t="str">
            <v>Niger Seed</v>
          </cell>
          <cell r="B86" t="str">
            <v>1102020008</v>
          </cell>
          <cell r="C86">
            <v>6.8100000000000001E-3</v>
          </cell>
          <cell r="D86">
            <v>93.7</v>
          </cell>
          <cell r="E86">
            <v>91.9</v>
          </cell>
          <cell r="F86">
            <v>88.5</v>
          </cell>
          <cell r="G86">
            <v>86.9</v>
          </cell>
          <cell r="H86">
            <v>87.5</v>
          </cell>
          <cell r="I86">
            <v>89.1</v>
          </cell>
          <cell r="J86">
            <v>90.5</v>
          </cell>
          <cell r="K86">
            <v>89.3</v>
          </cell>
          <cell r="L86">
            <v>89.3</v>
          </cell>
          <cell r="M86">
            <v>81.7</v>
          </cell>
          <cell r="N86">
            <v>83.6</v>
          </cell>
          <cell r="O86">
            <v>83.3</v>
          </cell>
          <cell r="P86">
            <v>82</v>
          </cell>
          <cell r="Q86">
            <v>82.6</v>
          </cell>
          <cell r="R86">
            <v>81.2</v>
          </cell>
          <cell r="S86">
            <v>79.5</v>
          </cell>
          <cell r="T86">
            <v>78.7</v>
          </cell>
          <cell r="U86">
            <v>81</v>
          </cell>
          <cell r="V86">
            <v>87.5</v>
          </cell>
          <cell r="W86">
            <v>92.6</v>
          </cell>
          <cell r="X86">
            <v>98.7</v>
          </cell>
          <cell r="Y86">
            <v>97.6</v>
          </cell>
          <cell r="Z86">
            <v>99.9</v>
          </cell>
          <cell r="AA86">
            <v>102.4</v>
          </cell>
          <cell r="AB86">
            <v>110.1</v>
          </cell>
          <cell r="AC86">
            <v>135.1</v>
          </cell>
          <cell r="AD86">
            <v>162</v>
          </cell>
          <cell r="AE86">
            <v>163</v>
          </cell>
          <cell r="AF86">
            <v>179.4</v>
          </cell>
          <cell r="AG86">
            <v>166.9</v>
          </cell>
          <cell r="AH86">
            <v>177.7</v>
          </cell>
          <cell r="AI86">
            <v>211.9</v>
          </cell>
          <cell r="AJ86">
            <v>197.7</v>
          </cell>
          <cell r="AK86">
            <v>183.8</v>
          </cell>
          <cell r="AL86">
            <v>144.9</v>
          </cell>
          <cell r="AM86">
            <v>146</v>
          </cell>
          <cell r="AN86">
            <v>153.1</v>
          </cell>
          <cell r="AO86">
            <v>220.6</v>
          </cell>
          <cell r="AP86">
            <v>267.7</v>
          </cell>
          <cell r="AQ86">
            <v>256.2</v>
          </cell>
          <cell r="AR86">
            <v>257.5</v>
          </cell>
          <cell r="AS86">
            <v>283.7</v>
          </cell>
          <cell r="AT86">
            <v>274.3</v>
          </cell>
          <cell r="AU86">
            <v>243.6</v>
          </cell>
          <cell r="AV86">
            <v>232.8</v>
          </cell>
          <cell r="AW86">
            <v>201.6</v>
          </cell>
          <cell r="AX86">
            <v>200.4</v>
          </cell>
          <cell r="AY86">
            <v>182.4</v>
          </cell>
          <cell r="AZ86">
            <v>180.4</v>
          </cell>
          <cell r="BA86">
            <v>206.6</v>
          </cell>
          <cell r="BB86">
            <v>217.6</v>
          </cell>
          <cell r="BC86">
            <v>206.5</v>
          </cell>
          <cell r="BD86">
            <v>207.2</v>
          </cell>
          <cell r="BE86">
            <v>181.4</v>
          </cell>
          <cell r="BF86">
            <v>167.7</v>
          </cell>
          <cell r="BG86">
            <v>163.4</v>
          </cell>
          <cell r="BH86">
            <v>161.69999999999999</v>
          </cell>
          <cell r="BI86">
            <v>151.6</v>
          </cell>
          <cell r="BJ86">
            <v>149.4</v>
          </cell>
          <cell r="BK86">
            <v>152.6</v>
          </cell>
          <cell r="BL86">
            <v>172.8</v>
          </cell>
          <cell r="BM86">
            <v>168.3</v>
          </cell>
          <cell r="BN86">
            <v>146.6</v>
          </cell>
          <cell r="BO86">
            <v>140.80000000000001</v>
          </cell>
          <cell r="BP86">
            <v>139.5</v>
          </cell>
          <cell r="BQ86">
            <v>136.80000000000001</v>
          </cell>
          <cell r="BR86">
            <v>134.1</v>
          </cell>
          <cell r="BS86">
            <v>134.1</v>
          </cell>
          <cell r="BT86">
            <v>137.5</v>
          </cell>
          <cell r="BU86">
            <v>141.69999999999999</v>
          </cell>
          <cell r="BV86">
            <v>161</v>
          </cell>
          <cell r="BW86">
            <v>161</v>
          </cell>
          <cell r="BX86">
            <v>148.1</v>
          </cell>
          <cell r="BY86">
            <v>142.19999999999999</v>
          </cell>
          <cell r="BZ86">
            <v>146.19999999999999</v>
          </cell>
          <cell r="CA86">
            <v>147.5</v>
          </cell>
          <cell r="CB86">
            <v>147</v>
          </cell>
          <cell r="CC86">
            <v>147.30000000000001</v>
          </cell>
          <cell r="CD86">
            <v>176</v>
          </cell>
          <cell r="CE86">
            <v>175.8</v>
          </cell>
          <cell r="CF86">
            <v>177.1</v>
          </cell>
          <cell r="CG86">
            <v>174.9</v>
          </cell>
          <cell r="CH86">
            <v>169</v>
          </cell>
          <cell r="CI86">
            <v>171.7</v>
          </cell>
          <cell r="CJ86">
            <v>177.1</v>
          </cell>
          <cell r="CK86">
            <v>167.7</v>
          </cell>
          <cell r="CL86">
            <v>174.4</v>
          </cell>
        </row>
        <row r="87">
          <cell r="A87" t="str">
            <v>Safflower (Kardi Seed)</v>
          </cell>
          <cell r="B87" t="str">
            <v>1102020009</v>
          </cell>
          <cell r="C87">
            <v>7.5900000000000004E-3</v>
          </cell>
          <cell r="D87">
            <v>95.5</v>
          </cell>
          <cell r="E87">
            <v>87.7</v>
          </cell>
          <cell r="F87">
            <v>87.8</v>
          </cell>
          <cell r="G87">
            <v>88.8</v>
          </cell>
          <cell r="H87">
            <v>90.8</v>
          </cell>
          <cell r="I87">
            <v>91.2</v>
          </cell>
          <cell r="J87">
            <v>86.9</v>
          </cell>
          <cell r="K87">
            <v>89.2</v>
          </cell>
          <cell r="L87">
            <v>87.3</v>
          </cell>
          <cell r="M87">
            <v>89.6</v>
          </cell>
          <cell r="N87">
            <v>86</v>
          </cell>
          <cell r="O87">
            <v>84.2</v>
          </cell>
          <cell r="P87">
            <v>92.9</v>
          </cell>
          <cell r="Q87">
            <v>93.4</v>
          </cell>
          <cell r="R87">
            <v>88</v>
          </cell>
          <cell r="S87">
            <v>87.6</v>
          </cell>
          <cell r="T87">
            <v>87.4</v>
          </cell>
          <cell r="U87">
            <v>87.5</v>
          </cell>
          <cell r="V87">
            <v>87.1</v>
          </cell>
          <cell r="W87">
            <v>87.3</v>
          </cell>
          <cell r="X87">
            <v>87.3</v>
          </cell>
          <cell r="Y87">
            <v>85.5</v>
          </cell>
          <cell r="Z87">
            <v>85.1</v>
          </cell>
          <cell r="AA87">
            <v>88.2</v>
          </cell>
          <cell r="AB87">
            <v>89.6</v>
          </cell>
          <cell r="AC87">
            <v>87.9</v>
          </cell>
          <cell r="AD87">
            <v>91.9</v>
          </cell>
          <cell r="AE87">
            <v>98</v>
          </cell>
          <cell r="AF87">
            <v>98</v>
          </cell>
          <cell r="AG87">
            <v>98</v>
          </cell>
          <cell r="AH87">
            <v>98</v>
          </cell>
          <cell r="AI87">
            <v>100</v>
          </cell>
          <cell r="AJ87">
            <v>105.8</v>
          </cell>
          <cell r="AK87">
            <v>105.8</v>
          </cell>
          <cell r="AL87">
            <v>105.3</v>
          </cell>
          <cell r="AM87">
            <v>105.6</v>
          </cell>
          <cell r="AN87">
            <v>105.1</v>
          </cell>
          <cell r="AO87">
            <v>104.9</v>
          </cell>
          <cell r="AP87">
            <v>111.8</v>
          </cell>
          <cell r="AQ87">
            <v>104.9</v>
          </cell>
          <cell r="AR87">
            <v>118.7</v>
          </cell>
          <cell r="AS87">
            <v>122.2</v>
          </cell>
          <cell r="AT87">
            <v>122.2</v>
          </cell>
          <cell r="AU87">
            <v>122.2</v>
          </cell>
          <cell r="AV87">
            <v>122.2</v>
          </cell>
          <cell r="AW87">
            <v>122.2</v>
          </cell>
          <cell r="AX87">
            <v>122.2</v>
          </cell>
          <cell r="AY87">
            <v>122.2</v>
          </cell>
          <cell r="AZ87">
            <v>122.2</v>
          </cell>
          <cell r="BA87">
            <v>122.2</v>
          </cell>
          <cell r="BB87">
            <v>122.2</v>
          </cell>
          <cell r="BC87">
            <v>122.2</v>
          </cell>
          <cell r="BD87">
            <v>122.2</v>
          </cell>
          <cell r="BE87">
            <v>122.2</v>
          </cell>
          <cell r="BF87">
            <v>122.2</v>
          </cell>
          <cell r="BG87">
            <v>122.2</v>
          </cell>
          <cell r="BH87">
            <v>122.2</v>
          </cell>
          <cell r="BI87">
            <v>122.2</v>
          </cell>
          <cell r="BJ87">
            <v>122.2</v>
          </cell>
          <cell r="BK87">
            <v>122.2</v>
          </cell>
          <cell r="BL87">
            <v>122.2</v>
          </cell>
          <cell r="BM87">
            <v>122.2</v>
          </cell>
          <cell r="BN87">
            <v>122.2</v>
          </cell>
          <cell r="BO87">
            <v>122.2</v>
          </cell>
          <cell r="BP87">
            <v>122.2</v>
          </cell>
          <cell r="BQ87">
            <v>122.2</v>
          </cell>
          <cell r="BR87">
            <v>122.2</v>
          </cell>
          <cell r="BS87">
            <v>137.30000000000001</v>
          </cell>
          <cell r="BT87">
            <v>136.5</v>
          </cell>
          <cell r="BU87">
            <v>138.30000000000001</v>
          </cell>
          <cell r="BV87">
            <v>137.1</v>
          </cell>
          <cell r="BW87">
            <v>140.1</v>
          </cell>
          <cell r="BX87">
            <v>144.69999999999999</v>
          </cell>
          <cell r="BY87">
            <v>148</v>
          </cell>
          <cell r="BZ87">
            <v>144.80000000000001</v>
          </cell>
          <cell r="CA87">
            <v>142.4</v>
          </cell>
          <cell r="CB87">
            <v>143.30000000000001</v>
          </cell>
          <cell r="CC87">
            <v>141</v>
          </cell>
          <cell r="CD87">
            <v>146.9</v>
          </cell>
          <cell r="CE87">
            <v>154.5</v>
          </cell>
          <cell r="CF87">
            <v>155.4</v>
          </cell>
          <cell r="CG87">
            <v>126.8</v>
          </cell>
          <cell r="CH87">
            <v>126.6</v>
          </cell>
          <cell r="CI87">
            <v>129.1</v>
          </cell>
          <cell r="CJ87">
            <v>130.9</v>
          </cell>
          <cell r="CK87">
            <v>130.9</v>
          </cell>
          <cell r="CL87">
            <v>132.6</v>
          </cell>
        </row>
        <row r="88">
          <cell r="A88" t="str">
            <v>Sunflower</v>
          </cell>
          <cell r="B88" t="str">
            <v>1102020010</v>
          </cell>
          <cell r="C88">
            <v>8.0329999999999999E-2</v>
          </cell>
          <cell r="D88">
            <v>100</v>
          </cell>
          <cell r="E88">
            <v>99.3</v>
          </cell>
          <cell r="F88">
            <v>101.6</v>
          </cell>
          <cell r="G88">
            <v>101.2</v>
          </cell>
          <cell r="H88">
            <v>101.6</v>
          </cell>
          <cell r="I88">
            <v>101.6</v>
          </cell>
          <cell r="J88">
            <v>104.9</v>
          </cell>
          <cell r="K88">
            <v>104.6</v>
          </cell>
          <cell r="L88">
            <v>103.9</v>
          </cell>
          <cell r="M88">
            <v>91.8</v>
          </cell>
          <cell r="N88">
            <v>89.4</v>
          </cell>
          <cell r="O88">
            <v>89.6</v>
          </cell>
          <cell r="P88">
            <v>88.5</v>
          </cell>
          <cell r="Q88">
            <v>87</v>
          </cell>
          <cell r="R88">
            <v>87.6</v>
          </cell>
          <cell r="S88">
            <v>91.9</v>
          </cell>
          <cell r="T88">
            <v>91.5</v>
          </cell>
          <cell r="U88">
            <v>94.5</v>
          </cell>
          <cell r="V88">
            <v>98.1</v>
          </cell>
          <cell r="W88">
            <v>96</v>
          </cell>
          <cell r="X88">
            <v>94.6</v>
          </cell>
          <cell r="Y88">
            <v>85.5</v>
          </cell>
          <cell r="Z88">
            <v>88.2</v>
          </cell>
          <cell r="AA88">
            <v>106.7</v>
          </cell>
          <cell r="AB88">
            <v>124.3</v>
          </cell>
          <cell r="AC88">
            <v>128.19999999999999</v>
          </cell>
          <cell r="AD88">
            <v>120.2</v>
          </cell>
          <cell r="AE88">
            <v>117.6</v>
          </cell>
          <cell r="AF88">
            <v>115.3</v>
          </cell>
          <cell r="AG88">
            <v>118.5</v>
          </cell>
          <cell r="AH88">
            <v>131.19999999999999</v>
          </cell>
          <cell r="AI88">
            <v>126.8</v>
          </cell>
          <cell r="AJ88">
            <v>129.1</v>
          </cell>
          <cell r="AK88">
            <v>132.5</v>
          </cell>
          <cell r="AL88">
            <v>132.80000000000001</v>
          </cell>
          <cell r="AM88">
            <v>131.19999999999999</v>
          </cell>
          <cell r="AN88">
            <v>142.69999999999999</v>
          </cell>
          <cell r="AO88">
            <v>152</v>
          </cell>
          <cell r="AP88">
            <v>154.19999999999999</v>
          </cell>
          <cell r="AQ88">
            <v>138.4</v>
          </cell>
          <cell r="AR88">
            <v>137.69999999999999</v>
          </cell>
          <cell r="AS88">
            <v>141.1</v>
          </cell>
          <cell r="AT88">
            <v>141.9</v>
          </cell>
          <cell r="AU88">
            <v>134.4</v>
          </cell>
          <cell r="AV88">
            <v>135.69999999999999</v>
          </cell>
          <cell r="AW88">
            <v>130.19999999999999</v>
          </cell>
          <cell r="AX88">
            <v>126.1</v>
          </cell>
          <cell r="AY88">
            <v>121.6</v>
          </cell>
          <cell r="AZ88">
            <v>119.6</v>
          </cell>
          <cell r="BA88">
            <v>121.3</v>
          </cell>
          <cell r="BB88">
            <v>122.2</v>
          </cell>
          <cell r="BC88">
            <v>124.5</v>
          </cell>
          <cell r="BD88">
            <v>129.1</v>
          </cell>
          <cell r="BE88">
            <v>127</v>
          </cell>
          <cell r="BF88">
            <v>124.2</v>
          </cell>
          <cell r="BG88">
            <v>124.4</v>
          </cell>
          <cell r="BH88">
            <v>122.5</v>
          </cell>
          <cell r="BI88">
            <v>119</v>
          </cell>
          <cell r="BJ88">
            <v>115.3</v>
          </cell>
          <cell r="BK88">
            <v>125.3</v>
          </cell>
          <cell r="BL88">
            <v>132.30000000000001</v>
          </cell>
          <cell r="BM88">
            <v>125.2</v>
          </cell>
          <cell r="BN88">
            <v>127.8</v>
          </cell>
          <cell r="BO88">
            <v>120.1</v>
          </cell>
          <cell r="BP88">
            <v>121.2</v>
          </cell>
          <cell r="BQ88">
            <v>121</v>
          </cell>
          <cell r="BR88">
            <v>120.6</v>
          </cell>
          <cell r="BS88">
            <v>129.9</v>
          </cell>
          <cell r="BT88">
            <v>122.2</v>
          </cell>
          <cell r="BU88">
            <v>139.6</v>
          </cell>
          <cell r="BV88">
            <v>147.69999999999999</v>
          </cell>
          <cell r="BW88">
            <v>162.6</v>
          </cell>
          <cell r="BX88">
            <v>166.1</v>
          </cell>
          <cell r="BY88">
            <v>173.9</v>
          </cell>
          <cell r="BZ88">
            <v>164.3</v>
          </cell>
          <cell r="CA88">
            <v>166</v>
          </cell>
          <cell r="CB88">
            <v>161.6</v>
          </cell>
          <cell r="CC88">
            <v>159.9</v>
          </cell>
          <cell r="CD88">
            <v>169.4</v>
          </cell>
          <cell r="CE88">
            <v>165.3</v>
          </cell>
          <cell r="CF88">
            <v>166.9</v>
          </cell>
          <cell r="CG88">
            <v>156.5</v>
          </cell>
          <cell r="CH88">
            <v>156.4</v>
          </cell>
          <cell r="CI88">
            <v>161.6</v>
          </cell>
          <cell r="CJ88">
            <v>160.4</v>
          </cell>
          <cell r="CK88">
            <v>160.69999999999999</v>
          </cell>
          <cell r="CL88">
            <v>167.8</v>
          </cell>
        </row>
        <row r="89">
          <cell r="A89" t="str">
            <v>Soyabean</v>
          </cell>
          <cell r="B89" t="str">
            <v>1102020011</v>
          </cell>
          <cell r="C89">
            <v>0.37111</v>
          </cell>
          <cell r="D89">
            <v>91.8</v>
          </cell>
          <cell r="E89">
            <v>87.3</v>
          </cell>
          <cell r="F89">
            <v>89.8</v>
          </cell>
          <cell r="G89">
            <v>90</v>
          </cell>
          <cell r="H89">
            <v>87.5</v>
          </cell>
          <cell r="I89">
            <v>90</v>
          </cell>
          <cell r="J89">
            <v>88.9</v>
          </cell>
          <cell r="K89">
            <v>87</v>
          </cell>
          <cell r="L89">
            <v>87.7</v>
          </cell>
          <cell r="M89">
            <v>84</v>
          </cell>
          <cell r="N89">
            <v>82</v>
          </cell>
          <cell r="O89">
            <v>66.8</v>
          </cell>
          <cell r="P89">
            <v>72.8</v>
          </cell>
          <cell r="Q89">
            <v>74.7</v>
          </cell>
          <cell r="R89">
            <v>73</v>
          </cell>
          <cell r="S89">
            <v>73.099999999999994</v>
          </cell>
          <cell r="T89">
            <v>75.5</v>
          </cell>
          <cell r="U89">
            <v>76.2</v>
          </cell>
          <cell r="V89">
            <v>76.599999999999994</v>
          </cell>
          <cell r="W89">
            <v>74.7</v>
          </cell>
          <cell r="X89">
            <v>74</v>
          </cell>
          <cell r="Y89">
            <v>73.8</v>
          </cell>
          <cell r="Z89">
            <v>78.7</v>
          </cell>
          <cell r="AA89">
            <v>91.3</v>
          </cell>
          <cell r="AB89">
            <v>84</v>
          </cell>
          <cell r="AC89">
            <v>87.3</v>
          </cell>
          <cell r="AD89">
            <v>88.4</v>
          </cell>
          <cell r="AE89">
            <v>94.8</v>
          </cell>
          <cell r="AF89">
            <v>95.1</v>
          </cell>
          <cell r="AG89">
            <v>95.2</v>
          </cell>
          <cell r="AH89">
            <v>95.7</v>
          </cell>
          <cell r="AI89">
            <v>93.6</v>
          </cell>
          <cell r="AJ89">
            <v>94.4</v>
          </cell>
          <cell r="AK89">
            <v>94.8</v>
          </cell>
          <cell r="AL89">
            <v>98.1</v>
          </cell>
          <cell r="AM89">
            <v>100.5</v>
          </cell>
          <cell r="AN89">
            <v>111.8</v>
          </cell>
          <cell r="AO89">
            <v>104.6</v>
          </cell>
          <cell r="AP89">
            <v>129.19999999999999</v>
          </cell>
          <cell r="AQ89">
            <v>127.2</v>
          </cell>
          <cell r="AR89">
            <v>127.8</v>
          </cell>
          <cell r="AS89">
            <v>131.69999999999999</v>
          </cell>
          <cell r="AT89">
            <v>135.5</v>
          </cell>
          <cell r="AU89">
            <v>129.6</v>
          </cell>
          <cell r="AV89">
            <v>130.1</v>
          </cell>
          <cell r="AW89">
            <v>125</v>
          </cell>
          <cell r="AX89">
            <v>133.30000000000001</v>
          </cell>
          <cell r="AY89">
            <v>119</v>
          </cell>
          <cell r="AZ89">
            <v>128</v>
          </cell>
          <cell r="BA89">
            <v>132.6</v>
          </cell>
          <cell r="BB89">
            <v>137.19999999999999</v>
          </cell>
          <cell r="BC89">
            <v>138.69999999999999</v>
          </cell>
          <cell r="BD89">
            <v>153</v>
          </cell>
          <cell r="BE89">
            <v>152.4</v>
          </cell>
          <cell r="BF89">
            <v>143.19999999999999</v>
          </cell>
          <cell r="BG89">
            <v>140.30000000000001</v>
          </cell>
          <cell r="BH89">
            <v>135.19999999999999</v>
          </cell>
          <cell r="BI89">
            <v>129.1</v>
          </cell>
          <cell r="BJ89">
            <v>137.80000000000001</v>
          </cell>
          <cell r="BK89">
            <v>137.80000000000001</v>
          </cell>
          <cell r="BL89">
            <v>143.5</v>
          </cell>
          <cell r="BM89">
            <v>144</v>
          </cell>
          <cell r="BN89">
            <v>139.9</v>
          </cell>
          <cell r="BO89">
            <v>139.9</v>
          </cell>
          <cell r="BP89">
            <v>137</v>
          </cell>
          <cell r="BQ89">
            <v>132.69999999999999</v>
          </cell>
          <cell r="BR89">
            <v>126.6</v>
          </cell>
          <cell r="BS89">
            <v>117.8</v>
          </cell>
          <cell r="BT89">
            <v>117.1</v>
          </cell>
          <cell r="BU89">
            <v>117.1</v>
          </cell>
          <cell r="BV89">
            <v>118.2</v>
          </cell>
          <cell r="BW89">
            <v>125.9</v>
          </cell>
          <cell r="BX89">
            <v>128.1</v>
          </cell>
          <cell r="BY89">
            <v>140</v>
          </cell>
          <cell r="BZ89">
            <v>140.19999999999999</v>
          </cell>
          <cell r="CA89">
            <v>139.80000000000001</v>
          </cell>
          <cell r="CB89">
            <v>141.30000000000001</v>
          </cell>
          <cell r="CC89">
            <v>141.4</v>
          </cell>
          <cell r="CD89">
            <v>136.69999999999999</v>
          </cell>
          <cell r="CE89">
            <v>141.1</v>
          </cell>
          <cell r="CF89">
            <v>136.80000000000001</v>
          </cell>
          <cell r="CG89">
            <v>124.8</v>
          </cell>
          <cell r="CH89">
            <v>129.5</v>
          </cell>
          <cell r="CI89">
            <v>137.19999999999999</v>
          </cell>
          <cell r="CJ89">
            <v>148.80000000000001</v>
          </cell>
          <cell r="CK89">
            <v>150.9</v>
          </cell>
          <cell r="CL89">
            <v>161</v>
          </cell>
        </row>
        <row r="90">
          <cell r="A90" t="str">
            <v>c.  OTHER NON-FOOD ARTICLES</v>
          </cell>
          <cell r="B90" t="str">
            <v>1102030000</v>
          </cell>
          <cell r="C90">
            <v>1.38642</v>
          </cell>
          <cell r="D90">
            <v>99.3</v>
          </cell>
          <cell r="E90">
            <v>99.8</v>
          </cell>
          <cell r="F90">
            <v>99.8</v>
          </cell>
          <cell r="G90">
            <v>101.3</v>
          </cell>
          <cell r="H90">
            <v>101.8</v>
          </cell>
          <cell r="I90">
            <v>101.8</v>
          </cell>
          <cell r="J90">
            <v>101.7</v>
          </cell>
          <cell r="K90">
            <v>100.7</v>
          </cell>
          <cell r="L90">
            <v>101.3</v>
          </cell>
          <cell r="M90">
            <v>103</v>
          </cell>
          <cell r="N90">
            <v>104.3</v>
          </cell>
          <cell r="O90">
            <v>106.6</v>
          </cell>
          <cell r="P90">
            <v>107.5</v>
          </cell>
          <cell r="Q90">
            <v>108.8</v>
          </cell>
          <cell r="R90">
            <v>108.1</v>
          </cell>
          <cell r="S90">
            <v>109.4</v>
          </cell>
          <cell r="T90">
            <v>111.8</v>
          </cell>
          <cell r="U90">
            <v>114.1</v>
          </cell>
          <cell r="V90">
            <v>114</v>
          </cell>
          <cell r="W90">
            <v>112.6</v>
          </cell>
          <cell r="X90">
            <v>109.8</v>
          </cell>
          <cell r="Y90">
            <v>111.7</v>
          </cell>
          <cell r="Z90">
            <v>110.9</v>
          </cell>
          <cell r="AA90">
            <v>111.7</v>
          </cell>
          <cell r="AB90">
            <v>113.3</v>
          </cell>
          <cell r="AC90">
            <v>113.4</v>
          </cell>
          <cell r="AD90">
            <v>112.3</v>
          </cell>
          <cell r="AE90">
            <v>112.9</v>
          </cell>
          <cell r="AF90">
            <v>111.4</v>
          </cell>
          <cell r="AG90">
            <v>109.4</v>
          </cell>
          <cell r="AH90">
            <v>109.2</v>
          </cell>
          <cell r="AI90">
            <v>112.7</v>
          </cell>
          <cell r="AJ90">
            <v>114.9</v>
          </cell>
          <cell r="AK90">
            <v>117.3</v>
          </cell>
          <cell r="AL90">
            <v>118.2</v>
          </cell>
          <cell r="AM90">
            <v>116.9</v>
          </cell>
          <cell r="AN90">
            <v>117.2</v>
          </cell>
          <cell r="AO90">
            <v>118.7</v>
          </cell>
          <cell r="AP90">
            <v>120</v>
          </cell>
          <cell r="AQ90">
            <v>120.5</v>
          </cell>
          <cell r="AR90">
            <v>122.8</v>
          </cell>
          <cell r="AS90">
            <v>121.8</v>
          </cell>
          <cell r="AT90">
            <v>123.9</v>
          </cell>
          <cell r="AU90">
            <v>124.5</v>
          </cell>
          <cell r="AV90">
            <v>125.3</v>
          </cell>
          <cell r="AW90">
            <v>115.8</v>
          </cell>
          <cell r="AX90">
            <v>112.7</v>
          </cell>
          <cell r="AY90">
            <v>109.2</v>
          </cell>
          <cell r="AZ90">
            <v>110.6</v>
          </cell>
          <cell r="BA90">
            <v>110.4</v>
          </cell>
          <cell r="BB90">
            <v>112.2</v>
          </cell>
          <cell r="BC90">
            <v>116.6</v>
          </cell>
          <cell r="BD90">
            <v>118.3</v>
          </cell>
          <cell r="BE90">
            <v>119.8</v>
          </cell>
          <cell r="BF90">
            <v>119.6</v>
          </cell>
          <cell r="BG90">
            <v>120.4</v>
          </cell>
          <cell r="BH90">
            <v>123.7</v>
          </cell>
          <cell r="BI90">
            <v>124.1</v>
          </cell>
          <cell r="BJ90">
            <v>127.4</v>
          </cell>
          <cell r="BK90">
            <v>131.69999999999999</v>
          </cell>
          <cell r="BL90">
            <v>138</v>
          </cell>
          <cell r="BM90">
            <v>137.19999999999999</v>
          </cell>
          <cell r="BN90">
            <v>168.1</v>
          </cell>
          <cell r="BO90">
            <v>167.9</v>
          </cell>
          <cell r="BP90">
            <v>164.6</v>
          </cell>
          <cell r="BQ90">
            <v>167.6</v>
          </cell>
          <cell r="BR90">
            <v>170.5</v>
          </cell>
          <cell r="BS90">
            <v>170.6</v>
          </cell>
          <cell r="BT90">
            <v>171</v>
          </cell>
          <cell r="BU90">
            <v>175.7</v>
          </cell>
          <cell r="BV90">
            <v>179.6</v>
          </cell>
          <cell r="BW90">
            <v>180.5</v>
          </cell>
          <cell r="BX90">
            <v>185.3</v>
          </cell>
          <cell r="BY90">
            <v>192.9</v>
          </cell>
          <cell r="BZ90">
            <v>194.3</v>
          </cell>
          <cell r="CA90">
            <v>195.5</v>
          </cell>
          <cell r="CB90">
            <v>188.5</v>
          </cell>
          <cell r="CC90">
            <v>189.7</v>
          </cell>
          <cell r="CD90">
            <v>190.6</v>
          </cell>
          <cell r="CE90">
            <v>191.5</v>
          </cell>
          <cell r="CF90">
            <v>192.5</v>
          </cell>
          <cell r="CG90">
            <v>192.5</v>
          </cell>
          <cell r="CH90">
            <v>190.4</v>
          </cell>
          <cell r="CI90">
            <v>195.4</v>
          </cell>
          <cell r="CJ90">
            <v>198.1</v>
          </cell>
          <cell r="CK90">
            <v>202.3</v>
          </cell>
          <cell r="CL90">
            <v>216.6</v>
          </cell>
        </row>
        <row r="91">
          <cell r="A91" t="str">
            <v>Hides(Raw)</v>
          </cell>
          <cell r="B91" t="str">
            <v>1102030001</v>
          </cell>
          <cell r="C91">
            <v>4.3749999999999997E-2</v>
          </cell>
          <cell r="D91">
            <v>83.2</v>
          </cell>
          <cell r="E91">
            <v>83.8</v>
          </cell>
          <cell r="F91">
            <v>83.8</v>
          </cell>
          <cell r="G91">
            <v>83.8</v>
          </cell>
          <cell r="H91">
            <v>84.9</v>
          </cell>
          <cell r="I91">
            <v>85.5</v>
          </cell>
          <cell r="J91">
            <v>85.3</v>
          </cell>
          <cell r="K91">
            <v>85.3</v>
          </cell>
          <cell r="L91">
            <v>85.3</v>
          </cell>
          <cell r="M91">
            <v>87.7</v>
          </cell>
          <cell r="N91">
            <v>88.3</v>
          </cell>
          <cell r="O91">
            <v>88.3</v>
          </cell>
          <cell r="P91">
            <v>111.6</v>
          </cell>
          <cell r="Q91">
            <v>111.6</v>
          </cell>
          <cell r="R91">
            <v>111.6</v>
          </cell>
          <cell r="S91">
            <v>111.6</v>
          </cell>
          <cell r="T91">
            <v>111.6</v>
          </cell>
          <cell r="U91">
            <v>111.6</v>
          </cell>
          <cell r="V91">
            <v>111.6</v>
          </cell>
          <cell r="W91">
            <v>111.6</v>
          </cell>
          <cell r="X91">
            <v>111.6</v>
          </cell>
          <cell r="Y91">
            <v>111.6</v>
          </cell>
          <cell r="Z91">
            <v>111.6</v>
          </cell>
          <cell r="AA91">
            <v>111.6</v>
          </cell>
          <cell r="AB91">
            <v>111.6</v>
          </cell>
          <cell r="AC91">
            <v>111.6</v>
          </cell>
          <cell r="AD91">
            <v>111.6</v>
          </cell>
          <cell r="AE91">
            <v>111.6</v>
          </cell>
          <cell r="AF91">
            <v>111.6</v>
          </cell>
          <cell r="AG91">
            <v>111.6</v>
          </cell>
          <cell r="AH91">
            <v>111.6</v>
          </cell>
          <cell r="AI91">
            <v>136</v>
          </cell>
          <cell r="AJ91">
            <v>160.4</v>
          </cell>
          <cell r="AK91">
            <v>160.4</v>
          </cell>
          <cell r="AL91">
            <v>160.4</v>
          </cell>
          <cell r="AM91">
            <v>160.4</v>
          </cell>
          <cell r="AN91">
            <v>160.4</v>
          </cell>
          <cell r="AO91">
            <v>160.4</v>
          </cell>
          <cell r="AP91">
            <v>160.4</v>
          </cell>
          <cell r="AQ91">
            <v>160.4</v>
          </cell>
          <cell r="AR91">
            <v>164.2</v>
          </cell>
          <cell r="AS91">
            <v>179.2</v>
          </cell>
          <cell r="AT91">
            <v>179.2</v>
          </cell>
          <cell r="AU91">
            <v>179.2</v>
          </cell>
          <cell r="AV91">
            <v>179.2</v>
          </cell>
          <cell r="AW91">
            <v>179.2</v>
          </cell>
          <cell r="AX91">
            <v>179.2</v>
          </cell>
          <cell r="AY91">
            <v>179.2</v>
          </cell>
          <cell r="AZ91">
            <v>179.2</v>
          </cell>
          <cell r="BA91">
            <v>179.2</v>
          </cell>
          <cell r="BB91">
            <v>179.2</v>
          </cell>
          <cell r="BC91">
            <v>179.2</v>
          </cell>
          <cell r="BD91">
            <v>179.2</v>
          </cell>
          <cell r="BE91">
            <v>179.2</v>
          </cell>
          <cell r="BF91">
            <v>179.2</v>
          </cell>
          <cell r="BG91">
            <v>179.2</v>
          </cell>
          <cell r="BH91">
            <v>179.2</v>
          </cell>
          <cell r="BI91">
            <v>179.2</v>
          </cell>
          <cell r="BJ91">
            <v>179.2</v>
          </cell>
          <cell r="BK91">
            <v>179.2</v>
          </cell>
          <cell r="BL91">
            <v>160.4</v>
          </cell>
          <cell r="BM91">
            <v>160.4</v>
          </cell>
          <cell r="BN91">
            <v>160.4</v>
          </cell>
          <cell r="BO91">
            <v>160.4</v>
          </cell>
          <cell r="BP91">
            <v>160.4</v>
          </cell>
          <cell r="BQ91">
            <v>160.4</v>
          </cell>
          <cell r="BR91">
            <v>160.4</v>
          </cell>
          <cell r="BS91">
            <v>160.4</v>
          </cell>
          <cell r="BT91">
            <v>160.4</v>
          </cell>
          <cell r="BU91">
            <v>160.4</v>
          </cell>
          <cell r="BV91">
            <v>160.4</v>
          </cell>
          <cell r="BW91">
            <v>160.4</v>
          </cell>
          <cell r="BX91">
            <v>159.6</v>
          </cell>
          <cell r="BY91">
            <v>156.6</v>
          </cell>
          <cell r="BZ91">
            <v>156.6</v>
          </cell>
          <cell r="CA91">
            <v>156.6</v>
          </cell>
          <cell r="CB91">
            <v>156.6</v>
          </cell>
          <cell r="CC91">
            <v>156.6</v>
          </cell>
          <cell r="CD91">
            <v>156.6</v>
          </cell>
          <cell r="CE91">
            <v>156.6</v>
          </cell>
          <cell r="CF91">
            <v>156.6</v>
          </cell>
          <cell r="CG91">
            <v>156.6</v>
          </cell>
          <cell r="CH91">
            <v>156.6</v>
          </cell>
          <cell r="CI91">
            <v>156.6</v>
          </cell>
          <cell r="CJ91">
            <v>156.6</v>
          </cell>
          <cell r="CK91">
            <v>156.6</v>
          </cell>
          <cell r="CL91">
            <v>156.6</v>
          </cell>
        </row>
        <row r="92">
          <cell r="A92" t="str">
            <v>Skins(Raw)</v>
          </cell>
          <cell r="B92" t="str">
            <v>1102030002</v>
          </cell>
          <cell r="C92">
            <v>5.074E-2</v>
          </cell>
          <cell r="D92">
            <v>100.9</v>
          </cell>
          <cell r="E92">
            <v>103.8</v>
          </cell>
          <cell r="F92">
            <v>104.7</v>
          </cell>
          <cell r="G92">
            <v>106.4</v>
          </cell>
          <cell r="H92">
            <v>106.8</v>
          </cell>
          <cell r="I92">
            <v>107</v>
          </cell>
          <cell r="J92">
            <v>100.8</v>
          </cell>
          <cell r="K92">
            <v>96.9</v>
          </cell>
          <cell r="L92">
            <v>96.8</v>
          </cell>
          <cell r="M92">
            <v>95</v>
          </cell>
          <cell r="N92">
            <v>94.6</v>
          </cell>
          <cell r="O92">
            <v>88.8</v>
          </cell>
          <cell r="P92">
            <v>87.3</v>
          </cell>
          <cell r="Q92">
            <v>87.3</v>
          </cell>
          <cell r="R92">
            <v>87.3</v>
          </cell>
          <cell r="S92">
            <v>87.3</v>
          </cell>
          <cell r="T92">
            <v>87.3</v>
          </cell>
          <cell r="U92">
            <v>87.3</v>
          </cell>
          <cell r="V92">
            <v>87.3</v>
          </cell>
          <cell r="W92">
            <v>87.3</v>
          </cell>
          <cell r="X92">
            <v>87.3</v>
          </cell>
          <cell r="Y92">
            <v>87.3</v>
          </cell>
          <cell r="Z92">
            <v>87.3</v>
          </cell>
          <cell r="AA92">
            <v>87.3</v>
          </cell>
          <cell r="AB92">
            <v>87.3</v>
          </cell>
          <cell r="AC92">
            <v>87.3</v>
          </cell>
          <cell r="AD92">
            <v>87.3</v>
          </cell>
          <cell r="AE92">
            <v>87.3</v>
          </cell>
          <cell r="AF92">
            <v>87.3</v>
          </cell>
          <cell r="AG92">
            <v>87</v>
          </cell>
          <cell r="AH92">
            <v>87.3</v>
          </cell>
          <cell r="AI92">
            <v>89.4</v>
          </cell>
          <cell r="AJ92">
            <v>91.6</v>
          </cell>
          <cell r="AK92">
            <v>91.6</v>
          </cell>
          <cell r="AL92">
            <v>91.6</v>
          </cell>
          <cell r="AM92">
            <v>91.6</v>
          </cell>
          <cell r="AN92">
            <v>92.8</v>
          </cell>
          <cell r="AO92">
            <v>92.8</v>
          </cell>
          <cell r="AP92">
            <v>92.8</v>
          </cell>
          <cell r="AQ92">
            <v>92.8</v>
          </cell>
          <cell r="AR92">
            <v>91.8</v>
          </cell>
          <cell r="AS92">
            <v>88.9</v>
          </cell>
          <cell r="AT92">
            <v>89.2</v>
          </cell>
          <cell r="AU92">
            <v>88.6</v>
          </cell>
          <cell r="AV92">
            <v>89.2</v>
          </cell>
          <cell r="AW92">
            <v>89.2</v>
          </cell>
          <cell r="AX92">
            <v>89.2</v>
          </cell>
          <cell r="AY92">
            <v>89.2</v>
          </cell>
          <cell r="AZ92">
            <v>89.2</v>
          </cell>
          <cell r="BA92">
            <v>89.2</v>
          </cell>
          <cell r="BB92">
            <v>89.2</v>
          </cell>
          <cell r="BC92">
            <v>89.2</v>
          </cell>
          <cell r="BD92">
            <v>89.2</v>
          </cell>
          <cell r="BE92">
            <v>89.2</v>
          </cell>
          <cell r="BF92">
            <v>89.2</v>
          </cell>
          <cell r="BG92">
            <v>89.2</v>
          </cell>
          <cell r="BH92">
            <v>89.2</v>
          </cell>
          <cell r="BI92">
            <v>89.2</v>
          </cell>
          <cell r="BJ92">
            <v>89.2</v>
          </cell>
          <cell r="BK92">
            <v>86.2</v>
          </cell>
          <cell r="BL92">
            <v>82.5</v>
          </cell>
          <cell r="BM92">
            <v>79.599999999999994</v>
          </cell>
          <cell r="BN92">
            <v>83.3</v>
          </cell>
          <cell r="BO92">
            <v>84.3</v>
          </cell>
          <cell r="BP92">
            <v>84.4</v>
          </cell>
          <cell r="BQ92">
            <v>83.4</v>
          </cell>
          <cell r="BR92">
            <v>83.4</v>
          </cell>
          <cell r="BS92">
            <v>83.4</v>
          </cell>
          <cell r="BT92">
            <v>83.4</v>
          </cell>
          <cell r="BU92">
            <v>83.4</v>
          </cell>
          <cell r="BV92">
            <v>83.4</v>
          </cell>
          <cell r="BW92">
            <v>83.4</v>
          </cell>
          <cell r="BX92">
            <v>83.4</v>
          </cell>
          <cell r="BY92">
            <v>83.4</v>
          </cell>
          <cell r="BZ92">
            <v>83.4</v>
          </cell>
          <cell r="CA92">
            <v>83.4</v>
          </cell>
          <cell r="CB92">
            <v>83.4</v>
          </cell>
          <cell r="CC92">
            <v>83.4</v>
          </cell>
          <cell r="CD92">
            <v>83.4</v>
          </cell>
          <cell r="CE92">
            <v>83.4</v>
          </cell>
          <cell r="CF92">
            <v>83.4</v>
          </cell>
          <cell r="CG92">
            <v>83.4</v>
          </cell>
          <cell r="CH92">
            <v>83.4</v>
          </cell>
          <cell r="CI92">
            <v>83.4</v>
          </cell>
          <cell r="CJ92">
            <v>83.4</v>
          </cell>
          <cell r="CK92">
            <v>83.4</v>
          </cell>
          <cell r="CL92">
            <v>83.4</v>
          </cell>
        </row>
        <row r="93">
          <cell r="A93" t="str">
            <v>Tanning Materials</v>
          </cell>
          <cell r="B93" t="str">
            <v>1102030003</v>
          </cell>
          <cell r="C93">
            <v>2.674E-2</v>
          </cell>
          <cell r="D93">
            <v>137.5</v>
          </cell>
          <cell r="E93">
            <v>137.5</v>
          </cell>
          <cell r="F93">
            <v>137.5</v>
          </cell>
          <cell r="G93">
            <v>135.5</v>
          </cell>
          <cell r="H93">
            <v>135</v>
          </cell>
          <cell r="I93">
            <v>135</v>
          </cell>
          <cell r="J93">
            <v>135</v>
          </cell>
          <cell r="K93">
            <v>135</v>
          </cell>
          <cell r="L93">
            <v>135</v>
          </cell>
          <cell r="M93">
            <v>135</v>
          </cell>
          <cell r="N93">
            <v>135</v>
          </cell>
          <cell r="O93">
            <v>136.19999999999999</v>
          </cell>
          <cell r="P93">
            <v>136.5</v>
          </cell>
          <cell r="Q93">
            <v>136.5</v>
          </cell>
          <cell r="R93">
            <v>136.5</v>
          </cell>
          <cell r="S93">
            <v>136.5</v>
          </cell>
          <cell r="T93">
            <v>136.5</v>
          </cell>
          <cell r="U93">
            <v>136.5</v>
          </cell>
          <cell r="V93">
            <v>136.5</v>
          </cell>
          <cell r="W93">
            <v>136.5</v>
          </cell>
          <cell r="X93">
            <v>136.5</v>
          </cell>
          <cell r="Y93">
            <v>136.5</v>
          </cell>
          <cell r="Z93">
            <v>136.5</v>
          </cell>
          <cell r="AA93">
            <v>136.5</v>
          </cell>
          <cell r="AB93">
            <v>136.5</v>
          </cell>
          <cell r="AC93">
            <v>136.5</v>
          </cell>
          <cell r="AD93">
            <v>136.5</v>
          </cell>
          <cell r="AE93">
            <v>136.5</v>
          </cell>
          <cell r="AF93">
            <v>136.5</v>
          </cell>
          <cell r="AG93">
            <v>136.5</v>
          </cell>
          <cell r="AH93">
            <v>136.5</v>
          </cell>
          <cell r="AI93">
            <v>174</v>
          </cell>
          <cell r="AJ93">
            <v>208.4</v>
          </cell>
          <cell r="AK93">
            <v>208.4</v>
          </cell>
          <cell r="AL93">
            <v>208.4</v>
          </cell>
          <cell r="AM93">
            <v>208.4</v>
          </cell>
          <cell r="AN93">
            <v>208.4</v>
          </cell>
          <cell r="AO93">
            <v>208.4</v>
          </cell>
          <cell r="AP93">
            <v>208.4</v>
          </cell>
          <cell r="AQ93">
            <v>208.4</v>
          </cell>
          <cell r="AR93">
            <v>208.4</v>
          </cell>
          <cell r="AS93">
            <v>222.4</v>
          </cell>
          <cell r="AT93">
            <v>227.1</v>
          </cell>
          <cell r="AU93">
            <v>227.1</v>
          </cell>
          <cell r="AV93">
            <v>227.1</v>
          </cell>
          <cell r="AW93">
            <v>227.1</v>
          </cell>
          <cell r="AX93">
            <v>227.1</v>
          </cell>
          <cell r="AY93">
            <v>227.1</v>
          </cell>
          <cell r="AZ93">
            <v>227.1</v>
          </cell>
          <cell r="BA93">
            <v>227.1</v>
          </cell>
          <cell r="BB93">
            <v>227.1</v>
          </cell>
          <cell r="BC93">
            <v>227.1</v>
          </cell>
          <cell r="BD93">
            <v>227.1</v>
          </cell>
          <cell r="BE93">
            <v>227.1</v>
          </cell>
          <cell r="BF93">
            <v>227.1</v>
          </cell>
          <cell r="BG93">
            <v>227.1</v>
          </cell>
          <cell r="BH93">
            <v>227.1</v>
          </cell>
          <cell r="BI93">
            <v>227.1</v>
          </cell>
          <cell r="BJ93">
            <v>227.1</v>
          </cell>
          <cell r="BK93">
            <v>227.1</v>
          </cell>
          <cell r="BL93">
            <v>227.1</v>
          </cell>
          <cell r="BM93">
            <v>227.1</v>
          </cell>
          <cell r="BN93">
            <v>242.2</v>
          </cell>
          <cell r="BO93">
            <v>247.2</v>
          </cell>
          <cell r="BP93">
            <v>247.2</v>
          </cell>
          <cell r="BQ93">
            <v>247.2</v>
          </cell>
          <cell r="BR93">
            <v>247.2</v>
          </cell>
          <cell r="BS93">
            <v>247.2</v>
          </cell>
          <cell r="BT93">
            <v>247.2</v>
          </cell>
          <cell r="BU93">
            <v>247.2</v>
          </cell>
          <cell r="BV93">
            <v>247.2</v>
          </cell>
          <cell r="BW93">
            <v>247.2</v>
          </cell>
          <cell r="BX93">
            <v>247.2</v>
          </cell>
          <cell r="BY93">
            <v>247.2</v>
          </cell>
          <cell r="BZ93">
            <v>247.2</v>
          </cell>
          <cell r="CA93">
            <v>247.2</v>
          </cell>
          <cell r="CB93">
            <v>247.2</v>
          </cell>
          <cell r="CC93">
            <v>247.2</v>
          </cell>
          <cell r="CD93">
            <v>247.2</v>
          </cell>
          <cell r="CE93">
            <v>247.2</v>
          </cell>
          <cell r="CF93">
            <v>247.2</v>
          </cell>
          <cell r="CG93">
            <v>247.2</v>
          </cell>
          <cell r="CH93">
            <v>247.2</v>
          </cell>
          <cell r="CI93">
            <v>247.2</v>
          </cell>
          <cell r="CJ93">
            <v>247.2</v>
          </cell>
          <cell r="CK93">
            <v>247.2</v>
          </cell>
          <cell r="CL93">
            <v>247.2</v>
          </cell>
        </row>
        <row r="94">
          <cell r="A94" t="str">
            <v>Sugarcane</v>
          </cell>
          <cell r="B94" t="str">
            <v>1102030004</v>
          </cell>
          <cell r="C94">
            <v>0.63556000000000001</v>
          </cell>
          <cell r="D94">
            <v>99.8</v>
          </cell>
          <cell r="E94">
            <v>99.8</v>
          </cell>
          <cell r="F94">
            <v>99.8</v>
          </cell>
          <cell r="G94">
            <v>99.8</v>
          </cell>
          <cell r="H94">
            <v>99.8</v>
          </cell>
          <cell r="I94">
            <v>99.8</v>
          </cell>
          <cell r="J94">
            <v>99.8</v>
          </cell>
          <cell r="K94">
            <v>99.8</v>
          </cell>
          <cell r="L94">
            <v>99.8</v>
          </cell>
          <cell r="M94">
            <v>100</v>
          </cell>
          <cell r="N94">
            <v>100.6</v>
          </cell>
          <cell r="O94">
            <v>100.6</v>
          </cell>
          <cell r="P94">
            <v>100.6</v>
          </cell>
          <cell r="Q94">
            <v>100.6</v>
          </cell>
          <cell r="R94">
            <v>100.6</v>
          </cell>
          <cell r="S94">
            <v>100.6</v>
          </cell>
          <cell r="T94">
            <v>100.6</v>
          </cell>
          <cell r="U94">
            <v>100.6</v>
          </cell>
          <cell r="V94">
            <v>100.6</v>
          </cell>
          <cell r="W94">
            <v>100.6</v>
          </cell>
          <cell r="X94">
            <v>100.6</v>
          </cell>
          <cell r="Y94">
            <v>100.6</v>
          </cell>
          <cell r="Z94">
            <v>100.6</v>
          </cell>
          <cell r="AA94">
            <v>100.8</v>
          </cell>
          <cell r="AB94">
            <v>101.8</v>
          </cell>
          <cell r="AC94">
            <v>101.8</v>
          </cell>
          <cell r="AD94">
            <v>101.8</v>
          </cell>
          <cell r="AE94">
            <v>101.8</v>
          </cell>
          <cell r="AF94">
            <v>101.8</v>
          </cell>
          <cell r="AG94">
            <v>101.8</v>
          </cell>
          <cell r="AH94">
            <v>101.8</v>
          </cell>
          <cell r="AI94">
            <v>101.8</v>
          </cell>
          <cell r="AJ94">
            <v>101.8</v>
          </cell>
          <cell r="AK94">
            <v>101.8</v>
          </cell>
          <cell r="AL94">
            <v>101.8</v>
          </cell>
          <cell r="AM94">
            <v>101.6</v>
          </cell>
          <cell r="AN94">
            <v>101.3</v>
          </cell>
          <cell r="AO94">
            <v>101.3</v>
          </cell>
          <cell r="AP94">
            <v>101.3</v>
          </cell>
          <cell r="AQ94">
            <v>101.3</v>
          </cell>
          <cell r="AR94">
            <v>101.3</v>
          </cell>
          <cell r="AS94">
            <v>101.3</v>
          </cell>
          <cell r="AT94">
            <v>101.3</v>
          </cell>
          <cell r="AU94">
            <v>101.3</v>
          </cell>
          <cell r="AV94">
            <v>101.3</v>
          </cell>
          <cell r="AW94">
            <v>101.3</v>
          </cell>
          <cell r="AX94">
            <v>101.3</v>
          </cell>
          <cell r="AY94">
            <v>101.3</v>
          </cell>
          <cell r="AZ94">
            <v>101.3</v>
          </cell>
          <cell r="BA94">
            <v>101.3</v>
          </cell>
          <cell r="BB94">
            <v>101.3</v>
          </cell>
          <cell r="BC94">
            <v>101.3</v>
          </cell>
          <cell r="BD94">
            <v>101.3</v>
          </cell>
          <cell r="BE94">
            <v>101.3</v>
          </cell>
          <cell r="BF94">
            <v>101.3</v>
          </cell>
          <cell r="BG94">
            <v>101.3</v>
          </cell>
          <cell r="BH94">
            <v>101.3</v>
          </cell>
          <cell r="BI94">
            <v>101.3</v>
          </cell>
          <cell r="BJ94">
            <v>103.1</v>
          </cell>
          <cell r="BK94">
            <v>103.7</v>
          </cell>
          <cell r="BL94">
            <v>103.7</v>
          </cell>
          <cell r="BM94">
            <v>103.7</v>
          </cell>
          <cell r="BN94">
            <v>155.30000000000001</v>
          </cell>
          <cell r="BO94">
            <v>155.30000000000001</v>
          </cell>
          <cell r="BP94">
            <v>155.30000000000001</v>
          </cell>
          <cell r="BQ94">
            <v>155.30000000000001</v>
          </cell>
          <cell r="BR94">
            <v>155.30000000000001</v>
          </cell>
          <cell r="BS94">
            <v>155.30000000000001</v>
          </cell>
          <cell r="BT94">
            <v>155.30000000000001</v>
          </cell>
          <cell r="BU94">
            <v>155.30000000000001</v>
          </cell>
          <cell r="BV94">
            <v>155.30000000000001</v>
          </cell>
          <cell r="BW94">
            <v>155.30000000000001</v>
          </cell>
          <cell r="BX94">
            <v>155.30000000000001</v>
          </cell>
          <cell r="BY94">
            <v>157.9</v>
          </cell>
          <cell r="BZ94">
            <v>166.4</v>
          </cell>
          <cell r="CA94">
            <v>166.4</v>
          </cell>
          <cell r="CB94">
            <v>166.4</v>
          </cell>
          <cell r="CC94">
            <v>166.4</v>
          </cell>
          <cell r="CD94">
            <v>166.4</v>
          </cell>
          <cell r="CE94">
            <v>166.4</v>
          </cell>
          <cell r="CF94">
            <v>166.4</v>
          </cell>
          <cell r="CG94">
            <v>166.4</v>
          </cell>
          <cell r="CH94">
            <v>166.4</v>
          </cell>
          <cell r="CI94">
            <v>166.4</v>
          </cell>
          <cell r="CJ94">
            <v>166.4</v>
          </cell>
          <cell r="CK94">
            <v>166.4</v>
          </cell>
          <cell r="CL94">
            <v>166.4</v>
          </cell>
        </row>
        <row r="95">
          <cell r="A95" t="str">
            <v>Tobacco</v>
          </cell>
          <cell r="B95" t="str">
            <v>1102030005</v>
          </cell>
          <cell r="C95">
            <v>8.1860000000000002E-2</v>
          </cell>
          <cell r="D95">
            <v>103.5</v>
          </cell>
          <cell r="E95">
            <v>103.5</v>
          </cell>
          <cell r="F95">
            <v>103.5</v>
          </cell>
          <cell r="G95">
            <v>102.7</v>
          </cell>
          <cell r="H95">
            <v>112.8</v>
          </cell>
          <cell r="I95">
            <v>110</v>
          </cell>
          <cell r="J95">
            <v>106.8</v>
          </cell>
          <cell r="K95">
            <v>107.1</v>
          </cell>
          <cell r="L95">
            <v>107.6</v>
          </cell>
          <cell r="M95">
            <v>107.6</v>
          </cell>
          <cell r="N95">
            <v>107.6</v>
          </cell>
          <cell r="O95">
            <v>107.6</v>
          </cell>
          <cell r="P95">
            <v>106.5</v>
          </cell>
          <cell r="Q95">
            <v>106.2</v>
          </cell>
          <cell r="R95">
            <v>106.2</v>
          </cell>
          <cell r="S95">
            <v>106.2</v>
          </cell>
          <cell r="T95">
            <v>107.6</v>
          </cell>
          <cell r="U95">
            <v>106.2</v>
          </cell>
          <cell r="V95">
            <v>105.9</v>
          </cell>
          <cell r="W95">
            <v>104.9</v>
          </cell>
          <cell r="X95">
            <v>104.2</v>
          </cell>
          <cell r="Y95">
            <v>104.2</v>
          </cell>
          <cell r="Z95">
            <v>104.4</v>
          </cell>
          <cell r="AA95">
            <v>105.7</v>
          </cell>
          <cell r="AB95">
            <v>106.2</v>
          </cell>
          <cell r="AC95">
            <v>106.2</v>
          </cell>
          <cell r="AD95">
            <v>106.2</v>
          </cell>
          <cell r="AE95">
            <v>106.2</v>
          </cell>
          <cell r="AF95">
            <v>106.2</v>
          </cell>
          <cell r="AG95">
            <v>105.7</v>
          </cell>
          <cell r="AH95">
            <v>105.5</v>
          </cell>
          <cell r="AI95">
            <v>106.9</v>
          </cell>
          <cell r="AJ95">
            <v>107.1</v>
          </cell>
          <cell r="AK95">
            <v>107.6</v>
          </cell>
          <cell r="AL95">
            <v>107.6</v>
          </cell>
          <cell r="AM95">
            <v>107.6</v>
          </cell>
          <cell r="AN95">
            <v>107.6</v>
          </cell>
          <cell r="AO95">
            <v>107.6</v>
          </cell>
          <cell r="AP95">
            <v>107.6</v>
          </cell>
          <cell r="AQ95">
            <v>107.6</v>
          </cell>
          <cell r="AR95">
            <v>107.6</v>
          </cell>
          <cell r="AS95">
            <v>107.6</v>
          </cell>
          <cell r="AT95">
            <v>107.6</v>
          </cell>
          <cell r="AU95">
            <v>107.6</v>
          </cell>
          <cell r="AV95">
            <v>107.6</v>
          </cell>
          <cell r="AW95">
            <v>107.6</v>
          </cell>
          <cell r="AX95">
            <v>107.6</v>
          </cell>
          <cell r="AY95">
            <v>107.6</v>
          </cell>
          <cell r="AZ95">
            <v>107.6</v>
          </cell>
          <cell r="BA95">
            <v>107.6</v>
          </cell>
          <cell r="BB95">
            <v>107.6</v>
          </cell>
          <cell r="BC95">
            <v>107.6</v>
          </cell>
          <cell r="BD95">
            <v>107.6</v>
          </cell>
          <cell r="BE95">
            <v>107.6</v>
          </cell>
          <cell r="BF95">
            <v>109.7</v>
          </cell>
          <cell r="BG95">
            <v>97.4</v>
          </cell>
          <cell r="BH95">
            <v>90.1</v>
          </cell>
          <cell r="BI95">
            <v>91.1</v>
          </cell>
          <cell r="BJ95">
            <v>92.5</v>
          </cell>
          <cell r="BK95">
            <v>93.2</v>
          </cell>
          <cell r="BL95">
            <v>94.7</v>
          </cell>
          <cell r="BM95">
            <v>95.2</v>
          </cell>
          <cell r="BN95">
            <v>95.7</v>
          </cell>
          <cell r="BO95">
            <v>94.2</v>
          </cell>
          <cell r="BP95">
            <v>94.5</v>
          </cell>
          <cell r="BQ95">
            <v>94.6</v>
          </cell>
          <cell r="BR95">
            <v>95.2</v>
          </cell>
          <cell r="BS95">
            <v>95.2</v>
          </cell>
          <cell r="BT95">
            <v>95.6</v>
          </cell>
          <cell r="BU95">
            <v>95.2</v>
          </cell>
          <cell r="BV95">
            <v>95.2</v>
          </cell>
          <cell r="BW95">
            <v>95.2</v>
          </cell>
          <cell r="BX95">
            <v>95.2</v>
          </cell>
          <cell r="BY95">
            <v>95.2</v>
          </cell>
          <cell r="BZ95">
            <v>95.2</v>
          </cell>
          <cell r="CA95">
            <v>95.2</v>
          </cell>
          <cell r="CB95">
            <v>95.2</v>
          </cell>
          <cell r="CC95">
            <v>95.2</v>
          </cell>
          <cell r="CD95">
            <v>95.2</v>
          </cell>
          <cell r="CE95">
            <v>95.2</v>
          </cell>
          <cell r="CF95">
            <v>95.2</v>
          </cell>
          <cell r="CG95">
            <v>95.2</v>
          </cell>
          <cell r="CH95">
            <v>95.2</v>
          </cell>
          <cell r="CI95">
            <v>95.2</v>
          </cell>
          <cell r="CJ95">
            <v>95.2</v>
          </cell>
          <cell r="CK95">
            <v>95.2</v>
          </cell>
          <cell r="CL95">
            <v>95.2</v>
          </cell>
        </row>
        <row r="96">
          <cell r="A96" t="str">
            <v>Guar Seed</v>
          </cell>
          <cell r="B96" t="str">
            <v>1102030006</v>
          </cell>
          <cell r="C96">
            <v>4.8300000000000003E-2</v>
          </cell>
          <cell r="D96">
            <v>103.6</v>
          </cell>
          <cell r="E96">
            <v>102.4</v>
          </cell>
          <cell r="F96">
            <v>103.6</v>
          </cell>
          <cell r="G96">
            <v>120.5</v>
          </cell>
          <cell r="H96">
            <v>114.7</v>
          </cell>
          <cell r="I96">
            <v>114.6</v>
          </cell>
          <cell r="J96">
            <v>113.1</v>
          </cell>
          <cell r="K96">
            <v>117.8</v>
          </cell>
          <cell r="L96">
            <v>125.5</v>
          </cell>
          <cell r="M96">
            <v>115.8</v>
          </cell>
          <cell r="N96">
            <v>122.8</v>
          </cell>
          <cell r="O96">
            <v>121.3</v>
          </cell>
          <cell r="P96">
            <v>124.9</v>
          </cell>
          <cell r="Q96">
            <v>126.3</v>
          </cell>
          <cell r="R96">
            <v>124.6</v>
          </cell>
          <cell r="S96">
            <v>126.9</v>
          </cell>
          <cell r="T96">
            <v>134.1</v>
          </cell>
          <cell r="U96">
            <v>131.30000000000001</v>
          </cell>
          <cell r="V96">
            <v>129.9</v>
          </cell>
          <cell r="W96">
            <v>129.4</v>
          </cell>
          <cell r="X96">
            <v>119.8</v>
          </cell>
          <cell r="Y96">
            <v>128.6</v>
          </cell>
          <cell r="Z96">
            <v>132.19999999999999</v>
          </cell>
          <cell r="AA96">
            <v>137.69999999999999</v>
          </cell>
          <cell r="AB96">
            <v>137.6</v>
          </cell>
          <cell r="AC96">
            <v>131.80000000000001</v>
          </cell>
          <cell r="AD96">
            <v>134.4</v>
          </cell>
          <cell r="AE96">
            <v>139.80000000000001</v>
          </cell>
          <cell r="AF96">
            <v>131.1</v>
          </cell>
          <cell r="AG96">
            <v>129</v>
          </cell>
          <cell r="AH96">
            <v>127.2</v>
          </cell>
          <cell r="AI96">
            <v>128.9</v>
          </cell>
          <cell r="AJ96">
            <v>127.5</v>
          </cell>
          <cell r="AK96">
            <v>123.4</v>
          </cell>
          <cell r="AL96">
            <v>123</v>
          </cell>
          <cell r="AM96">
            <v>121.4</v>
          </cell>
          <cell r="AN96">
            <v>126.7</v>
          </cell>
          <cell r="AO96">
            <v>127.8</v>
          </cell>
          <cell r="AP96">
            <v>130.9</v>
          </cell>
          <cell r="AQ96">
            <v>130.4</v>
          </cell>
          <cell r="AR96">
            <v>133.19999999999999</v>
          </cell>
          <cell r="AS96">
            <v>132</v>
          </cell>
          <cell r="AT96">
            <v>134</v>
          </cell>
          <cell r="AU96">
            <v>130.6</v>
          </cell>
          <cell r="AV96">
            <v>126.6</v>
          </cell>
          <cell r="AW96">
            <v>125.9</v>
          </cell>
          <cell r="AX96">
            <v>125.3</v>
          </cell>
          <cell r="AY96">
            <v>122</v>
          </cell>
          <cell r="AZ96">
            <v>122.9</v>
          </cell>
          <cell r="BA96">
            <v>123.3</v>
          </cell>
          <cell r="BB96">
            <v>123.7</v>
          </cell>
          <cell r="BC96">
            <v>129.5</v>
          </cell>
          <cell r="BD96">
            <v>131.4</v>
          </cell>
          <cell r="BE96">
            <v>130.9</v>
          </cell>
          <cell r="BF96">
            <v>134</v>
          </cell>
          <cell r="BG96">
            <v>145</v>
          </cell>
          <cell r="BH96">
            <v>143.6</v>
          </cell>
          <cell r="BI96">
            <v>148.30000000000001</v>
          </cell>
          <cell r="BJ96">
            <v>162.4</v>
          </cell>
          <cell r="BK96">
            <v>166.3</v>
          </cell>
          <cell r="BL96">
            <v>143.19999999999999</v>
          </cell>
          <cell r="BM96">
            <v>141.6</v>
          </cell>
          <cell r="BN96">
            <v>140.5</v>
          </cell>
          <cell r="BO96">
            <v>139.30000000000001</v>
          </cell>
          <cell r="BP96">
            <v>140.5</v>
          </cell>
          <cell r="BQ96">
            <v>137.80000000000001</v>
          </cell>
          <cell r="BR96">
            <v>142.69999999999999</v>
          </cell>
          <cell r="BS96">
            <v>147.19999999999999</v>
          </cell>
          <cell r="BT96">
            <v>146.30000000000001</v>
          </cell>
          <cell r="BU96">
            <v>138.6</v>
          </cell>
          <cell r="BV96">
            <v>148.80000000000001</v>
          </cell>
          <cell r="BW96">
            <v>153.69999999999999</v>
          </cell>
          <cell r="BX96">
            <v>160.1</v>
          </cell>
          <cell r="BY96">
            <v>176.4</v>
          </cell>
          <cell r="BZ96">
            <v>195.9</v>
          </cell>
          <cell r="CA96">
            <v>199.4</v>
          </cell>
          <cell r="CB96">
            <v>201.6</v>
          </cell>
          <cell r="CC96">
            <v>222.9</v>
          </cell>
          <cell r="CD96">
            <v>270</v>
          </cell>
          <cell r="CE96">
            <v>296.8</v>
          </cell>
          <cell r="CF96">
            <v>292.60000000000002</v>
          </cell>
          <cell r="CG96">
            <v>302.3</v>
          </cell>
          <cell r="CH96">
            <v>311</v>
          </cell>
          <cell r="CI96">
            <v>373.1</v>
          </cell>
          <cell r="CJ96">
            <v>518.5</v>
          </cell>
          <cell r="CK96">
            <v>662.7</v>
          </cell>
          <cell r="CL96">
            <v>1013.8</v>
          </cell>
        </row>
        <row r="97">
          <cell r="A97" t="str">
            <v>Raw Rubber</v>
          </cell>
          <cell r="B97" t="str">
            <v>1102030007</v>
          </cell>
          <cell r="C97">
            <v>0.16446</v>
          </cell>
          <cell r="D97">
            <v>95</v>
          </cell>
          <cell r="E97">
            <v>92.5</v>
          </cell>
          <cell r="F97">
            <v>98.4</v>
          </cell>
          <cell r="G97">
            <v>104.2</v>
          </cell>
          <cell r="H97">
            <v>112.3</v>
          </cell>
          <cell r="I97">
            <v>110.9</v>
          </cell>
          <cell r="J97">
            <v>116.9</v>
          </cell>
          <cell r="K97">
            <v>106.9</v>
          </cell>
          <cell r="L97">
            <v>106.4</v>
          </cell>
          <cell r="M97">
            <v>116.7</v>
          </cell>
          <cell r="N97">
            <v>116.5</v>
          </cell>
          <cell r="O97">
            <v>123.1</v>
          </cell>
          <cell r="P97">
            <v>133</v>
          </cell>
          <cell r="Q97">
            <v>145.30000000000001</v>
          </cell>
          <cell r="R97">
            <v>145.4</v>
          </cell>
          <cell r="S97">
            <v>155.4</v>
          </cell>
          <cell r="T97">
            <v>172.2</v>
          </cell>
          <cell r="U97">
            <v>187.8</v>
          </cell>
          <cell r="V97">
            <v>180.4</v>
          </cell>
          <cell r="W97">
            <v>166.6</v>
          </cell>
          <cell r="X97">
            <v>147.69999999999999</v>
          </cell>
          <cell r="Y97">
            <v>156.9</v>
          </cell>
          <cell r="Z97">
            <v>149.69999999999999</v>
          </cell>
          <cell r="AA97">
            <v>152.30000000000001</v>
          </cell>
          <cell r="AB97">
            <v>169.8</v>
          </cell>
          <cell r="AC97">
            <v>175.3</v>
          </cell>
          <cell r="AD97">
            <v>164.3</v>
          </cell>
          <cell r="AE97">
            <v>161.1</v>
          </cell>
          <cell r="AF97">
            <v>157.5</v>
          </cell>
          <cell r="AG97">
            <v>146.5</v>
          </cell>
          <cell r="AH97">
            <v>144.5</v>
          </cell>
          <cell r="AI97">
            <v>154.19999999999999</v>
          </cell>
          <cell r="AJ97">
            <v>158.6</v>
          </cell>
          <cell r="AK97">
            <v>171.3</v>
          </cell>
          <cell r="AL97">
            <v>174.9</v>
          </cell>
          <cell r="AM97">
            <v>166</v>
          </cell>
          <cell r="AN97">
            <v>170.7</v>
          </cell>
          <cell r="AO97">
            <v>173.6</v>
          </cell>
          <cell r="AP97">
            <v>186.6</v>
          </cell>
          <cell r="AQ97">
            <v>196.8</v>
          </cell>
          <cell r="AR97">
            <v>217.3</v>
          </cell>
          <cell r="AS97">
            <v>228</v>
          </cell>
          <cell r="AT97">
            <v>238.6</v>
          </cell>
          <cell r="AU97">
            <v>249.1</v>
          </cell>
          <cell r="AV97">
            <v>250.2</v>
          </cell>
          <cell r="AW97">
            <v>169.8</v>
          </cell>
          <cell r="AX97">
            <v>141</v>
          </cell>
          <cell r="AY97">
            <v>114.9</v>
          </cell>
          <cell r="AZ97">
            <v>127</v>
          </cell>
          <cell r="BA97">
            <v>124</v>
          </cell>
          <cell r="BB97">
            <v>135.6</v>
          </cell>
          <cell r="BC97">
            <v>168.4</v>
          </cell>
          <cell r="BD97">
            <v>177.3</v>
          </cell>
          <cell r="BE97">
            <v>178.4</v>
          </cell>
          <cell r="BF97">
            <v>177</v>
          </cell>
          <cell r="BG97">
            <v>183.5</v>
          </cell>
          <cell r="BH97">
            <v>190.2</v>
          </cell>
          <cell r="BI97">
            <v>192.7</v>
          </cell>
          <cell r="BJ97">
            <v>200.9</v>
          </cell>
          <cell r="BK97">
            <v>238.1</v>
          </cell>
          <cell r="BL97">
            <v>246.2</v>
          </cell>
          <cell r="BM97">
            <v>246.9</v>
          </cell>
          <cell r="BN97">
            <v>268.8</v>
          </cell>
          <cell r="BO97">
            <v>293.3</v>
          </cell>
          <cell r="BP97">
            <v>290.2</v>
          </cell>
          <cell r="BQ97">
            <v>307.5</v>
          </cell>
          <cell r="BR97">
            <v>327.39999999999998</v>
          </cell>
          <cell r="BS97">
            <v>315.60000000000002</v>
          </cell>
          <cell r="BT97">
            <v>298.8</v>
          </cell>
          <cell r="BU97">
            <v>319.5</v>
          </cell>
          <cell r="BV97">
            <v>352</v>
          </cell>
          <cell r="BW97">
            <v>359.3</v>
          </cell>
          <cell r="BX97">
            <v>392.6</v>
          </cell>
          <cell r="BY97">
            <v>419</v>
          </cell>
          <cell r="BZ97">
            <v>389.2</v>
          </cell>
          <cell r="CA97">
            <v>429.5</v>
          </cell>
          <cell r="CB97">
            <v>406.2</v>
          </cell>
          <cell r="CC97">
            <v>405.5</v>
          </cell>
          <cell r="CD97">
            <v>383.2</v>
          </cell>
          <cell r="CE97">
            <v>367.2</v>
          </cell>
          <cell r="CF97">
            <v>385.9</v>
          </cell>
          <cell r="CG97">
            <v>384.3</v>
          </cell>
          <cell r="CH97">
            <v>350.1</v>
          </cell>
          <cell r="CI97">
            <v>360.9</v>
          </cell>
          <cell r="CJ97">
            <v>341.2</v>
          </cell>
          <cell r="CK97">
            <v>336.3</v>
          </cell>
          <cell r="CL97">
            <v>350</v>
          </cell>
        </row>
        <row r="98">
          <cell r="A98" t="str">
            <v>Logs &amp; Timber</v>
          </cell>
          <cell r="B98" t="str">
            <v>1102030008</v>
          </cell>
          <cell r="C98">
            <v>8.8029999999999997E-2</v>
          </cell>
          <cell r="D98">
            <v>75.5</v>
          </cell>
          <cell r="E98">
            <v>75.5</v>
          </cell>
          <cell r="F98">
            <v>75.5</v>
          </cell>
          <cell r="G98">
            <v>75.5</v>
          </cell>
          <cell r="H98">
            <v>75.5</v>
          </cell>
          <cell r="I98">
            <v>78.599999999999994</v>
          </cell>
          <cell r="J98">
            <v>75.3</v>
          </cell>
          <cell r="K98">
            <v>75.900000000000006</v>
          </cell>
          <cell r="L98">
            <v>75.900000000000006</v>
          </cell>
          <cell r="M98">
            <v>75.900000000000006</v>
          </cell>
          <cell r="N98">
            <v>74</v>
          </cell>
          <cell r="O98">
            <v>76.2</v>
          </cell>
          <cell r="P98">
            <v>76.2</v>
          </cell>
          <cell r="Q98">
            <v>76.2</v>
          </cell>
          <cell r="R98">
            <v>74.7</v>
          </cell>
          <cell r="S98">
            <v>73.099999999999994</v>
          </cell>
          <cell r="T98">
            <v>86.5</v>
          </cell>
          <cell r="U98">
            <v>78.8</v>
          </cell>
          <cell r="V98">
            <v>88.7</v>
          </cell>
          <cell r="W98">
            <v>91.2</v>
          </cell>
          <cell r="X98">
            <v>88.3</v>
          </cell>
          <cell r="Y98">
            <v>92</v>
          </cell>
          <cell r="Z98">
            <v>87.8</v>
          </cell>
          <cell r="AA98">
            <v>86.5</v>
          </cell>
          <cell r="AB98">
            <v>81.5</v>
          </cell>
          <cell r="AC98">
            <v>81.5</v>
          </cell>
          <cell r="AD98">
            <v>81.5</v>
          </cell>
          <cell r="AE98">
            <v>81.5</v>
          </cell>
          <cell r="AF98">
            <v>81.2</v>
          </cell>
          <cell r="AG98">
            <v>80.2</v>
          </cell>
          <cell r="AH98">
            <v>80.2</v>
          </cell>
          <cell r="AI98">
            <v>80.2</v>
          </cell>
          <cell r="AJ98">
            <v>80.2</v>
          </cell>
          <cell r="AK98">
            <v>80.2</v>
          </cell>
          <cell r="AL98">
            <v>80.2</v>
          </cell>
          <cell r="AM98">
            <v>80.2</v>
          </cell>
          <cell r="AN98">
            <v>80.2</v>
          </cell>
          <cell r="AO98">
            <v>75.900000000000006</v>
          </cell>
          <cell r="AP98">
            <v>74.400000000000006</v>
          </cell>
          <cell r="AQ98">
            <v>74.400000000000006</v>
          </cell>
          <cell r="AR98">
            <v>74.400000000000006</v>
          </cell>
          <cell r="AS98">
            <v>74.400000000000006</v>
          </cell>
          <cell r="AT98">
            <v>74.400000000000006</v>
          </cell>
          <cell r="AU98">
            <v>74.400000000000006</v>
          </cell>
          <cell r="AV98">
            <v>89.8</v>
          </cell>
          <cell r="AW98">
            <v>95</v>
          </cell>
          <cell r="AX98">
            <v>95</v>
          </cell>
          <cell r="AY98">
            <v>95</v>
          </cell>
          <cell r="AZ98">
            <v>91.8</v>
          </cell>
          <cell r="BA98">
            <v>89.6</v>
          </cell>
          <cell r="BB98">
            <v>89.6</v>
          </cell>
          <cell r="BC98">
            <v>89.6</v>
          </cell>
          <cell r="BD98">
            <v>99.8</v>
          </cell>
          <cell r="BE98">
            <v>115.1</v>
          </cell>
          <cell r="BF98">
            <v>101.4</v>
          </cell>
          <cell r="BG98">
            <v>96.8</v>
          </cell>
          <cell r="BH98">
            <v>96.8</v>
          </cell>
          <cell r="BI98">
            <v>105.3</v>
          </cell>
          <cell r="BJ98">
            <v>97.3</v>
          </cell>
          <cell r="BK98">
            <v>93.8</v>
          </cell>
          <cell r="BL98">
            <v>90.3</v>
          </cell>
          <cell r="BM98">
            <v>93.9</v>
          </cell>
          <cell r="BN98">
            <v>97.5</v>
          </cell>
          <cell r="BO98">
            <v>96</v>
          </cell>
          <cell r="BP98">
            <v>96.4</v>
          </cell>
          <cell r="BQ98">
            <v>96.4</v>
          </cell>
          <cell r="BR98">
            <v>96.4</v>
          </cell>
          <cell r="BS98">
            <v>96.1</v>
          </cell>
          <cell r="BT98">
            <v>118</v>
          </cell>
          <cell r="BU98">
            <v>140.4</v>
          </cell>
          <cell r="BV98">
            <v>141</v>
          </cell>
          <cell r="BW98">
            <v>141</v>
          </cell>
          <cell r="BX98">
            <v>141</v>
          </cell>
          <cell r="BY98">
            <v>171.4</v>
          </cell>
          <cell r="BZ98">
            <v>156.80000000000001</v>
          </cell>
          <cell r="CA98">
            <v>113</v>
          </cell>
          <cell r="CB98">
            <v>113</v>
          </cell>
          <cell r="CC98">
            <v>113</v>
          </cell>
          <cell r="CD98">
            <v>134.5</v>
          </cell>
          <cell r="CE98">
            <v>148.80000000000001</v>
          </cell>
          <cell r="CF98">
            <v>127.3</v>
          </cell>
          <cell r="CG98">
            <v>120.2</v>
          </cell>
          <cell r="CH98">
            <v>130.19999999999999</v>
          </cell>
          <cell r="CI98">
            <v>149.4</v>
          </cell>
          <cell r="CJ98">
            <v>149.4</v>
          </cell>
          <cell r="CK98">
            <v>149.4</v>
          </cell>
          <cell r="CL98">
            <v>143.6</v>
          </cell>
        </row>
        <row r="99">
          <cell r="A99" t="str">
            <v>Fodder</v>
          </cell>
          <cell r="B99" t="str">
            <v>1102030009</v>
          </cell>
          <cell r="C99">
            <v>0.24698000000000001</v>
          </cell>
          <cell r="D99">
            <v>105.2</v>
          </cell>
          <cell r="E99">
            <v>109.4</v>
          </cell>
          <cell r="F99">
            <v>105.5</v>
          </cell>
          <cell r="G99">
            <v>106.7</v>
          </cell>
          <cell r="H99">
            <v>101.6</v>
          </cell>
          <cell r="I99">
            <v>102.1</v>
          </cell>
          <cell r="J99">
            <v>101.4</v>
          </cell>
          <cell r="K99">
            <v>101.8</v>
          </cell>
          <cell r="L99">
            <v>104.3</v>
          </cell>
          <cell r="M99">
            <v>108.2</v>
          </cell>
          <cell r="N99">
            <v>113</v>
          </cell>
          <cell r="O99">
            <v>122.3</v>
          </cell>
          <cell r="P99">
            <v>116.8</v>
          </cell>
          <cell r="Q99">
            <v>115.5</v>
          </cell>
          <cell r="R99">
            <v>112.6</v>
          </cell>
          <cell r="S99">
            <v>112.8</v>
          </cell>
          <cell r="T99">
            <v>109.1</v>
          </cell>
          <cell r="U99">
            <v>115.2</v>
          </cell>
          <cell r="V99">
            <v>116.3</v>
          </cell>
          <cell r="W99">
            <v>117.3</v>
          </cell>
          <cell r="X99">
            <v>117.3</v>
          </cell>
          <cell r="Y99">
            <v>118.9</v>
          </cell>
          <cell r="Z99">
            <v>119.8</v>
          </cell>
          <cell r="AA99">
            <v>120.9</v>
          </cell>
          <cell r="AB99">
            <v>117</v>
          </cell>
          <cell r="AC99">
            <v>115.5</v>
          </cell>
          <cell r="AD99">
            <v>116</v>
          </cell>
          <cell r="AE99">
            <v>120.4</v>
          </cell>
          <cell r="AF99">
            <v>116.2</v>
          </cell>
          <cell r="AG99">
            <v>113.2</v>
          </cell>
          <cell r="AH99">
            <v>113.9</v>
          </cell>
          <cell r="AI99">
            <v>117.4</v>
          </cell>
          <cell r="AJ99">
            <v>118.7</v>
          </cell>
          <cell r="AK99">
            <v>124</v>
          </cell>
          <cell r="AL99">
            <v>126.9</v>
          </cell>
          <cell r="AM99">
            <v>126.5</v>
          </cell>
          <cell r="AN99">
            <v>124.3</v>
          </cell>
          <cell r="AO99">
            <v>132.4</v>
          </cell>
          <cell r="AP99">
            <v>131</v>
          </cell>
          <cell r="AQ99">
            <v>127</v>
          </cell>
          <cell r="AR99">
            <v>125</v>
          </cell>
          <cell r="AS99">
            <v>109.2</v>
          </cell>
          <cell r="AT99">
            <v>113.2</v>
          </cell>
          <cell r="AU99">
            <v>110.4</v>
          </cell>
          <cell r="AV99">
            <v>109.2</v>
          </cell>
          <cell r="AW99">
            <v>107.8</v>
          </cell>
          <cell r="AX99">
            <v>109.3</v>
          </cell>
          <cell r="AY99">
            <v>107.7</v>
          </cell>
          <cell r="AZ99">
            <v>108.7</v>
          </cell>
          <cell r="BA99">
            <v>109.8</v>
          </cell>
          <cell r="BB99">
            <v>112.2</v>
          </cell>
          <cell r="BC99">
            <v>114.3</v>
          </cell>
          <cell r="BD99">
            <v>114</v>
          </cell>
          <cell r="BE99">
            <v>116</v>
          </cell>
          <cell r="BF99">
            <v>119.5</v>
          </cell>
          <cell r="BG99">
            <v>123.3</v>
          </cell>
          <cell r="BH99">
            <v>139.80000000000001</v>
          </cell>
          <cell r="BI99">
            <v>136.4</v>
          </cell>
          <cell r="BJ99">
            <v>144.6</v>
          </cell>
          <cell r="BK99">
            <v>143</v>
          </cell>
          <cell r="BL99">
            <v>182.3</v>
          </cell>
          <cell r="BM99">
            <v>176.5</v>
          </cell>
          <cell r="BN99">
            <v>199.1</v>
          </cell>
          <cell r="BO99">
            <v>182.2</v>
          </cell>
          <cell r="BP99">
            <v>165.2</v>
          </cell>
          <cell r="BQ99">
            <v>171.3</v>
          </cell>
          <cell r="BR99">
            <v>173.4</v>
          </cell>
          <cell r="BS99">
            <v>180.7</v>
          </cell>
          <cell r="BT99">
            <v>186.5</v>
          </cell>
          <cell r="BU99">
            <v>192.7</v>
          </cell>
          <cell r="BV99">
            <v>190.7</v>
          </cell>
          <cell r="BW99">
            <v>190.3</v>
          </cell>
          <cell r="BX99">
            <v>193.9</v>
          </cell>
          <cell r="BY99">
            <v>198.5</v>
          </cell>
          <cell r="BZ99">
            <v>205.8</v>
          </cell>
          <cell r="CA99">
            <v>200.6</v>
          </cell>
          <cell r="CB99">
            <v>176.8</v>
          </cell>
          <cell r="CC99">
            <v>179.5</v>
          </cell>
          <cell r="CD99">
            <v>182.7</v>
          </cell>
          <cell r="CE99">
            <v>188.2</v>
          </cell>
          <cell r="CF99">
            <v>189.8</v>
          </cell>
          <cell r="CG99">
            <v>191.2</v>
          </cell>
          <cell r="CH99">
            <v>196.9</v>
          </cell>
          <cell r="CI99">
            <v>198.9</v>
          </cell>
          <cell r="CJ99">
            <v>198.5</v>
          </cell>
          <cell r="CK99">
            <v>197.4</v>
          </cell>
          <cell r="CL99">
            <v>202.2</v>
          </cell>
        </row>
        <row r="100">
          <cell r="A100" t="str">
            <v>d.   FLOWERS</v>
          </cell>
          <cell r="B100" t="str">
            <v>1102040000</v>
          </cell>
          <cell r="C100">
            <v>0.21326000000000001</v>
          </cell>
          <cell r="D100">
            <v>96</v>
          </cell>
          <cell r="E100">
            <v>90.6</v>
          </cell>
          <cell r="F100">
            <v>84.1</v>
          </cell>
          <cell r="G100">
            <v>86.5</v>
          </cell>
          <cell r="H100">
            <v>97.2</v>
          </cell>
          <cell r="I100">
            <v>90.1</v>
          </cell>
          <cell r="J100">
            <v>89.2</v>
          </cell>
          <cell r="K100">
            <v>96</v>
          </cell>
          <cell r="L100">
            <v>98.9</v>
          </cell>
          <cell r="M100">
            <v>115</v>
          </cell>
          <cell r="N100">
            <v>113.6</v>
          </cell>
          <cell r="O100">
            <v>117.9</v>
          </cell>
          <cell r="P100">
            <v>112.2</v>
          </cell>
          <cell r="Q100">
            <v>134.4</v>
          </cell>
          <cell r="R100">
            <v>94.8</v>
          </cell>
          <cell r="S100">
            <v>93.8</v>
          </cell>
          <cell r="T100">
            <v>100.8</v>
          </cell>
          <cell r="U100">
            <v>93.9</v>
          </cell>
          <cell r="V100">
            <v>100.6</v>
          </cell>
          <cell r="W100">
            <v>106</v>
          </cell>
          <cell r="X100">
            <v>120.5</v>
          </cell>
          <cell r="Y100">
            <v>115.6</v>
          </cell>
          <cell r="Z100">
            <v>105.3</v>
          </cell>
          <cell r="AA100">
            <v>112.4</v>
          </cell>
          <cell r="AB100">
            <v>109.4</v>
          </cell>
          <cell r="AC100">
            <v>107.4</v>
          </cell>
          <cell r="AD100">
            <v>107.9</v>
          </cell>
          <cell r="AE100">
            <v>121.4</v>
          </cell>
          <cell r="AF100">
            <v>113.9</v>
          </cell>
          <cell r="AG100">
            <v>117.2</v>
          </cell>
          <cell r="AH100">
            <v>109.1</v>
          </cell>
          <cell r="AI100">
            <v>138.30000000000001</v>
          </cell>
          <cell r="AJ100">
            <v>149.5</v>
          </cell>
          <cell r="AK100">
            <v>134.80000000000001</v>
          </cell>
          <cell r="AL100">
            <v>163.5</v>
          </cell>
          <cell r="AM100">
            <v>164.6</v>
          </cell>
          <cell r="AN100">
            <v>110</v>
          </cell>
          <cell r="AO100">
            <v>119</v>
          </cell>
          <cell r="AP100">
            <v>116.1</v>
          </cell>
          <cell r="AQ100">
            <v>109.1</v>
          </cell>
          <cell r="AR100">
            <v>118.2</v>
          </cell>
          <cell r="AS100">
            <v>126</v>
          </cell>
          <cell r="AT100">
            <v>133.1</v>
          </cell>
          <cell r="AU100">
            <v>133.69999999999999</v>
          </cell>
          <cell r="AV100">
            <v>122.3</v>
          </cell>
          <cell r="AW100">
            <v>159.6</v>
          </cell>
          <cell r="AX100">
            <v>195.4</v>
          </cell>
          <cell r="AY100">
            <v>184.2</v>
          </cell>
          <cell r="AZ100">
            <v>181.9</v>
          </cell>
          <cell r="BA100">
            <v>181.9</v>
          </cell>
          <cell r="BB100">
            <v>181.9</v>
          </cell>
          <cell r="BC100">
            <v>181.9</v>
          </cell>
          <cell r="BD100">
            <v>181.9</v>
          </cell>
          <cell r="BE100">
            <v>181.9</v>
          </cell>
          <cell r="BF100">
            <v>181.9</v>
          </cell>
          <cell r="BG100">
            <v>181.9</v>
          </cell>
          <cell r="BH100">
            <v>181.9</v>
          </cell>
          <cell r="BI100">
            <v>181.9</v>
          </cell>
          <cell r="BJ100">
            <v>181.9</v>
          </cell>
          <cell r="BK100">
            <v>181.9</v>
          </cell>
          <cell r="BL100">
            <v>183.2</v>
          </cell>
          <cell r="BM100">
            <v>181.5</v>
          </cell>
          <cell r="BN100">
            <v>148.6</v>
          </cell>
          <cell r="BO100">
            <v>148.9</v>
          </cell>
          <cell r="BP100">
            <v>156.69999999999999</v>
          </cell>
          <cell r="BQ100">
            <v>165.1</v>
          </cell>
          <cell r="BR100">
            <v>138.80000000000001</v>
          </cell>
          <cell r="BS100">
            <v>158.30000000000001</v>
          </cell>
          <cell r="BT100">
            <v>170.9</v>
          </cell>
          <cell r="BU100">
            <v>209.1</v>
          </cell>
          <cell r="BV100">
            <v>240.2</v>
          </cell>
          <cell r="BW100">
            <v>250.2</v>
          </cell>
          <cell r="BX100">
            <v>252.4</v>
          </cell>
          <cell r="BY100">
            <v>161.4</v>
          </cell>
          <cell r="BZ100">
            <v>130.9</v>
          </cell>
          <cell r="CA100">
            <v>118.2</v>
          </cell>
          <cell r="CB100">
            <v>144.6</v>
          </cell>
          <cell r="CC100">
            <v>147.6</v>
          </cell>
          <cell r="CD100">
            <v>136.69999999999999</v>
          </cell>
          <cell r="CE100">
            <v>152.6</v>
          </cell>
          <cell r="CF100">
            <v>146.5</v>
          </cell>
          <cell r="CG100">
            <v>135.19999999999999</v>
          </cell>
          <cell r="CH100">
            <v>139.5</v>
          </cell>
          <cell r="CI100">
            <v>159</v>
          </cell>
          <cell r="CJ100">
            <v>183.8</v>
          </cell>
          <cell r="CK100">
            <v>232.3</v>
          </cell>
          <cell r="CL100">
            <v>150.9</v>
          </cell>
        </row>
        <row r="101">
          <cell r="A101" t="str">
            <v>Rose</v>
          </cell>
          <cell r="B101" t="str">
            <v>1102040001</v>
          </cell>
          <cell r="C101">
            <v>0.14928</v>
          </cell>
          <cell r="D101">
            <v>89.9</v>
          </cell>
          <cell r="E101">
            <v>85.2</v>
          </cell>
          <cell r="F101">
            <v>78.900000000000006</v>
          </cell>
          <cell r="G101">
            <v>84.2</v>
          </cell>
          <cell r="H101">
            <v>96.5</v>
          </cell>
          <cell r="I101">
            <v>88.4</v>
          </cell>
          <cell r="J101">
            <v>87.1</v>
          </cell>
          <cell r="K101">
            <v>93.3</v>
          </cell>
          <cell r="L101">
            <v>98.4</v>
          </cell>
          <cell r="M101">
            <v>118.8</v>
          </cell>
          <cell r="N101">
            <v>117.8</v>
          </cell>
          <cell r="O101">
            <v>123.2</v>
          </cell>
          <cell r="P101">
            <v>111.7</v>
          </cell>
          <cell r="Q101">
            <v>130</v>
          </cell>
          <cell r="R101">
            <v>94.5</v>
          </cell>
          <cell r="S101">
            <v>93.1</v>
          </cell>
          <cell r="T101">
            <v>105.5</v>
          </cell>
          <cell r="U101">
            <v>95.6</v>
          </cell>
          <cell r="V101">
            <v>102.3</v>
          </cell>
          <cell r="W101">
            <v>109</v>
          </cell>
          <cell r="X101">
            <v>118.1</v>
          </cell>
          <cell r="Y101">
            <v>113.5</v>
          </cell>
          <cell r="Z101">
            <v>97.9</v>
          </cell>
          <cell r="AA101">
            <v>92.6</v>
          </cell>
          <cell r="AB101">
            <v>92.5</v>
          </cell>
          <cell r="AC101">
            <v>91</v>
          </cell>
          <cell r="AD101">
            <v>92.5</v>
          </cell>
          <cell r="AE101">
            <v>108.4</v>
          </cell>
          <cell r="AF101">
            <v>100.3</v>
          </cell>
          <cell r="AG101">
            <v>103.5</v>
          </cell>
          <cell r="AH101">
            <v>91.9</v>
          </cell>
          <cell r="AI101">
            <v>132.30000000000001</v>
          </cell>
          <cell r="AJ101">
            <v>149.4</v>
          </cell>
          <cell r="AK101">
            <v>100</v>
          </cell>
          <cell r="AL101">
            <v>145.30000000000001</v>
          </cell>
          <cell r="AM101">
            <v>144</v>
          </cell>
          <cell r="AN101">
            <v>93.4</v>
          </cell>
          <cell r="AO101">
            <v>105.2</v>
          </cell>
          <cell r="AP101">
            <v>103.7</v>
          </cell>
          <cell r="AQ101">
            <v>96.3</v>
          </cell>
          <cell r="AR101">
            <v>91</v>
          </cell>
          <cell r="AS101">
            <v>111.8</v>
          </cell>
          <cell r="AT101">
            <v>120.2</v>
          </cell>
          <cell r="AU101">
            <v>120.5</v>
          </cell>
          <cell r="AV101">
            <v>118.2</v>
          </cell>
          <cell r="AW101">
            <v>138.30000000000001</v>
          </cell>
          <cell r="AX101">
            <v>187.1</v>
          </cell>
          <cell r="AY101">
            <v>162.69999999999999</v>
          </cell>
          <cell r="AZ101">
            <v>159.80000000000001</v>
          </cell>
          <cell r="BA101">
            <v>159.80000000000001</v>
          </cell>
          <cell r="BB101">
            <v>159.80000000000001</v>
          </cell>
          <cell r="BC101">
            <v>159.80000000000001</v>
          </cell>
          <cell r="BD101">
            <v>159.80000000000001</v>
          </cell>
          <cell r="BE101">
            <v>159.80000000000001</v>
          </cell>
          <cell r="BF101">
            <v>159.80000000000001</v>
          </cell>
          <cell r="BG101">
            <v>159.80000000000001</v>
          </cell>
          <cell r="BH101">
            <v>159.80000000000001</v>
          </cell>
          <cell r="BI101">
            <v>159.80000000000001</v>
          </cell>
          <cell r="BJ101">
            <v>159.80000000000001</v>
          </cell>
          <cell r="BK101">
            <v>159.80000000000001</v>
          </cell>
          <cell r="BL101">
            <v>160.9</v>
          </cell>
          <cell r="BM101">
            <v>165.4</v>
          </cell>
          <cell r="BN101">
            <v>138.9</v>
          </cell>
          <cell r="BO101">
            <v>146</v>
          </cell>
          <cell r="BP101">
            <v>159.1</v>
          </cell>
          <cell r="BQ101">
            <v>176.2</v>
          </cell>
          <cell r="BR101">
            <v>140.5</v>
          </cell>
          <cell r="BS101">
            <v>157.69999999999999</v>
          </cell>
          <cell r="BT101">
            <v>180.1</v>
          </cell>
          <cell r="BU101">
            <v>238.1</v>
          </cell>
          <cell r="BV101">
            <v>253.7</v>
          </cell>
          <cell r="BW101">
            <v>262</v>
          </cell>
          <cell r="BX101">
            <v>246.3</v>
          </cell>
          <cell r="BY101">
            <v>159.30000000000001</v>
          </cell>
          <cell r="BZ101">
            <v>134.6</v>
          </cell>
          <cell r="CA101">
            <v>126</v>
          </cell>
          <cell r="CB101">
            <v>158</v>
          </cell>
          <cell r="CC101">
            <v>155.69999999999999</v>
          </cell>
          <cell r="CD101">
            <v>136</v>
          </cell>
          <cell r="CE101">
            <v>144.5</v>
          </cell>
          <cell r="CF101">
            <v>140.19999999999999</v>
          </cell>
          <cell r="CG101">
            <v>132.80000000000001</v>
          </cell>
          <cell r="CH101">
            <v>141.30000000000001</v>
          </cell>
          <cell r="CI101">
            <v>152.4</v>
          </cell>
          <cell r="CJ101">
            <v>161.6</v>
          </cell>
          <cell r="CK101">
            <v>230.6</v>
          </cell>
          <cell r="CL101">
            <v>152.1</v>
          </cell>
        </row>
        <row r="102">
          <cell r="A102" t="str">
            <v>Jasmine</v>
          </cell>
          <cell r="B102" t="str">
            <v>1102040002</v>
          </cell>
          <cell r="C102">
            <v>3.1989999999999998E-2</v>
          </cell>
          <cell r="D102">
            <v>121.9</v>
          </cell>
          <cell r="E102">
            <v>112.9</v>
          </cell>
          <cell r="F102">
            <v>101.9</v>
          </cell>
          <cell r="G102">
            <v>92.3</v>
          </cell>
          <cell r="H102">
            <v>91.3</v>
          </cell>
          <cell r="I102">
            <v>82</v>
          </cell>
          <cell r="J102">
            <v>93.1</v>
          </cell>
          <cell r="K102">
            <v>101.6</v>
          </cell>
          <cell r="L102">
            <v>101.6</v>
          </cell>
          <cell r="M102">
            <v>105.8</v>
          </cell>
          <cell r="N102">
            <v>105.8</v>
          </cell>
          <cell r="O102">
            <v>108.1</v>
          </cell>
          <cell r="P102">
            <v>143.69999999999999</v>
          </cell>
          <cell r="Q102">
            <v>181.3</v>
          </cell>
          <cell r="R102">
            <v>105.7</v>
          </cell>
          <cell r="S102">
            <v>88.2</v>
          </cell>
          <cell r="T102">
            <v>93.5</v>
          </cell>
          <cell r="U102">
            <v>78</v>
          </cell>
          <cell r="V102">
            <v>91.2</v>
          </cell>
          <cell r="W102">
            <v>104.4</v>
          </cell>
          <cell r="X102">
            <v>136.1</v>
          </cell>
          <cell r="Y102">
            <v>125.7</v>
          </cell>
          <cell r="Z102">
            <v>140.80000000000001</v>
          </cell>
          <cell r="AA102">
            <v>213.1</v>
          </cell>
          <cell r="AB102">
            <v>138.5</v>
          </cell>
          <cell r="AC102">
            <v>138.5</v>
          </cell>
          <cell r="AD102">
            <v>138.5</v>
          </cell>
          <cell r="AE102">
            <v>141.5</v>
          </cell>
          <cell r="AF102">
            <v>126.6</v>
          </cell>
          <cell r="AG102">
            <v>119.7</v>
          </cell>
          <cell r="AH102">
            <v>136.69999999999999</v>
          </cell>
          <cell r="AI102">
            <v>136.9</v>
          </cell>
          <cell r="AJ102">
            <v>146.69999999999999</v>
          </cell>
          <cell r="AK102">
            <v>226.3</v>
          </cell>
          <cell r="AL102">
            <v>232.5</v>
          </cell>
          <cell r="AM102">
            <v>228.5</v>
          </cell>
          <cell r="AN102">
            <v>132.1</v>
          </cell>
          <cell r="AO102">
            <v>137</v>
          </cell>
          <cell r="AP102">
            <v>102.3</v>
          </cell>
          <cell r="AQ102">
            <v>112.9</v>
          </cell>
          <cell r="AR102">
            <v>192.1</v>
          </cell>
          <cell r="AS102">
            <v>136.5</v>
          </cell>
          <cell r="AT102">
            <v>130.80000000000001</v>
          </cell>
          <cell r="AU102">
            <v>130.4</v>
          </cell>
          <cell r="AV102">
            <v>120.9</v>
          </cell>
          <cell r="AW102">
            <v>207.2</v>
          </cell>
          <cell r="AX102">
            <v>228.6</v>
          </cell>
          <cell r="AY102">
            <v>247.3</v>
          </cell>
          <cell r="AZ102">
            <v>275</v>
          </cell>
          <cell r="BA102">
            <v>275</v>
          </cell>
          <cell r="BB102">
            <v>275</v>
          </cell>
          <cell r="BC102">
            <v>275</v>
          </cell>
          <cell r="BD102">
            <v>275</v>
          </cell>
          <cell r="BE102">
            <v>275</v>
          </cell>
          <cell r="BF102">
            <v>275</v>
          </cell>
          <cell r="BG102">
            <v>275</v>
          </cell>
          <cell r="BH102">
            <v>275</v>
          </cell>
          <cell r="BI102">
            <v>275</v>
          </cell>
          <cell r="BJ102">
            <v>275</v>
          </cell>
          <cell r="BK102">
            <v>275</v>
          </cell>
          <cell r="BL102">
            <v>278.60000000000002</v>
          </cell>
          <cell r="BM102">
            <v>246.8</v>
          </cell>
          <cell r="BN102">
            <v>148.4</v>
          </cell>
          <cell r="BO102">
            <v>118.4</v>
          </cell>
          <cell r="BP102">
            <v>105.8</v>
          </cell>
          <cell r="BQ102">
            <v>119.5</v>
          </cell>
          <cell r="BR102">
            <v>118.3</v>
          </cell>
          <cell r="BS102">
            <v>155.19999999999999</v>
          </cell>
          <cell r="BT102">
            <v>126</v>
          </cell>
          <cell r="BU102">
            <v>106.9</v>
          </cell>
          <cell r="BV102">
            <v>180.3</v>
          </cell>
          <cell r="BW102">
            <v>220</v>
          </cell>
          <cell r="BX102">
            <v>366.9</v>
          </cell>
          <cell r="BY102">
            <v>196.8</v>
          </cell>
          <cell r="BZ102">
            <v>117.4</v>
          </cell>
          <cell r="CA102">
            <v>86</v>
          </cell>
          <cell r="CB102">
            <v>97.5</v>
          </cell>
          <cell r="CC102">
            <v>124</v>
          </cell>
          <cell r="CD102">
            <v>95.2</v>
          </cell>
          <cell r="CE102">
            <v>124.2</v>
          </cell>
          <cell r="CF102">
            <v>112.9</v>
          </cell>
          <cell r="CG102">
            <v>114.5</v>
          </cell>
          <cell r="CH102">
            <v>160.69999999999999</v>
          </cell>
          <cell r="CI102">
            <v>249.4</v>
          </cell>
          <cell r="CJ102">
            <v>340.7</v>
          </cell>
          <cell r="CK102">
            <v>309.7</v>
          </cell>
          <cell r="CL102">
            <v>155.5</v>
          </cell>
        </row>
        <row r="103">
          <cell r="A103" t="str">
            <v>Marigold</v>
          </cell>
          <cell r="B103" t="str">
            <v>1102040003</v>
          </cell>
          <cell r="C103">
            <v>3.1989999999999998E-2</v>
          </cell>
          <cell r="D103">
            <v>98.3</v>
          </cell>
          <cell r="E103">
            <v>93.4</v>
          </cell>
          <cell r="F103">
            <v>90.5</v>
          </cell>
          <cell r="G103">
            <v>91.2</v>
          </cell>
          <cell r="H103">
            <v>106.3</v>
          </cell>
          <cell r="I103">
            <v>106.1</v>
          </cell>
          <cell r="J103">
            <v>95</v>
          </cell>
          <cell r="K103">
            <v>103.4</v>
          </cell>
          <cell r="L103">
            <v>98.2</v>
          </cell>
          <cell r="M103">
            <v>106.4</v>
          </cell>
          <cell r="N103">
            <v>101.8</v>
          </cell>
          <cell r="O103">
            <v>102.8</v>
          </cell>
          <cell r="P103">
            <v>82.8</v>
          </cell>
          <cell r="Q103">
            <v>108</v>
          </cell>
          <cell r="R103">
            <v>85.3</v>
          </cell>
          <cell r="S103">
            <v>102.5</v>
          </cell>
          <cell r="T103">
            <v>86.5</v>
          </cell>
          <cell r="U103">
            <v>102</v>
          </cell>
          <cell r="V103">
            <v>102</v>
          </cell>
          <cell r="W103">
            <v>93.8</v>
          </cell>
          <cell r="X103">
            <v>116.4</v>
          </cell>
          <cell r="Y103">
            <v>115</v>
          </cell>
          <cell r="Z103">
            <v>104.7</v>
          </cell>
          <cell r="AA103">
            <v>104.3</v>
          </cell>
          <cell r="AB103">
            <v>159.19999999999999</v>
          </cell>
          <cell r="AC103">
            <v>152.5</v>
          </cell>
          <cell r="AD103">
            <v>149.1</v>
          </cell>
          <cell r="AE103">
            <v>162.1</v>
          </cell>
          <cell r="AF103">
            <v>164.4</v>
          </cell>
          <cell r="AG103">
            <v>178.7</v>
          </cell>
          <cell r="AH103">
            <v>161.6</v>
          </cell>
          <cell r="AI103">
            <v>167.4</v>
          </cell>
          <cell r="AJ103">
            <v>152.9</v>
          </cell>
          <cell r="AK103">
            <v>206</v>
          </cell>
          <cell r="AL103">
            <v>179.5</v>
          </cell>
          <cell r="AM103">
            <v>196.9</v>
          </cell>
          <cell r="AN103">
            <v>165.4</v>
          </cell>
          <cell r="AO103">
            <v>165.3</v>
          </cell>
          <cell r="AP103">
            <v>187.4</v>
          </cell>
          <cell r="AQ103">
            <v>165.1</v>
          </cell>
          <cell r="AR103">
            <v>171.2</v>
          </cell>
          <cell r="AS103">
            <v>181.5</v>
          </cell>
          <cell r="AT103">
            <v>195.5</v>
          </cell>
          <cell r="AU103">
            <v>198</v>
          </cell>
          <cell r="AV103">
            <v>142.4</v>
          </cell>
          <cell r="AW103">
            <v>211.3</v>
          </cell>
          <cell r="AX103">
            <v>200.7</v>
          </cell>
          <cell r="AY103">
            <v>221.6</v>
          </cell>
          <cell r="AZ103">
            <v>191.6</v>
          </cell>
          <cell r="BA103">
            <v>191.6</v>
          </cell>
          <cell r="BB103">
            <v>191.6</v>
          </cell>
          <cell r="BC103">
            <v>191.6</v>
          </cell>
          <cell r="BD103">
            <v>191.6</v>
          </cell>
          <cell r="BE103">
            <v>191.6</v>
          </cell>
          <cell r="BF103">
            <v>191.6</v>
          </cell>
          <cell r="BG103">
            <v>191.6</v>
          </cell>
          <cell r="BH103">
            <v>191.6</v>
          </cell>
          <cell r="BI103">
            <v>191.6</v>
          </cell>
          <cell r="BJ103">
            <v>191.6</v>
          </cell>
          <cell r="BK103">
            <v>191.6</v>
          </cell>
          <cell r="BL103">
            <v>191.6</v>
          </cell>
          <cell r="BM103">
            <v>191.6</v>
          </cell>
          <cell r="BN103">
            <v>194</v>
          </cell>
          <cell r="BO103">
            <v>192.8</v>
          </cell>
          <cell r="BP103">
            <v>196.5</v>
          </cell>
          <cell r="BQ103">
            <v>159.30000000000001</v>
          </cell>
          <cell r="BR103">
            <v>151.69999999999999</v>
          </cell>
          <cell r="BS103">
            <v>164.4</v>
          </cell>
          <cell r="BT103">
            <v>172.8</v>
          </cell>
          <cell r="BU103">
            <v>176.2</v>
          </cell>
          <cell r="BV103">
            <v>237.3</v>
          </cell>
          <cell r="BW103">
            <v>225.2</v>
          </cell>
          <cell r="BX103">
            <v>166.2</v>
          </cell>
          <cell r="BY103">
            <v>135.6</v>
          </cell>
          <cell r="BZ103">
            <v>127.6</v>
          </cell>
          <cell r="CA103">
            <v>113.8</v>
          </cell>
          <cell r="CB103">
            <v>129</v>
          </cell>
          <cell r="CC103">
            <v>132.9</v>
          </cell>
          <cell r="CD103">
            <v>181.2</v>
          </cell>
          <cell r="CE103">
            <v>218.8</v>
          </cell>
          <cell r="CF103">
            <v>209.7</v>
          </cell>
          <cell r="CG103">
            <v>166.7</v>
          </cell>
          <cell r="CH103">
            <v>109.4</v>
          </cell>
          <cell r="CI103">
            <v>98.9</v>
          </cell>
          <cell r="CJ103">
            <v>130.4</v>
          </cell>
          <cell r="CK103">
            <v>162.9</v>
          </cell>
          <cell r="CL103">
            <v>141.1</v>
          </cell>
        </row>
        <row r="104">
          <cell r="A104" t="str">
            <v>(C)  MINERALS</v>
          </cell>
          <cell r="B104" t="str">
            <v>1103000000</v>
          </cell>
          <cell r="C104">
            <v>1.5235000000000001</v>
          </cell>
          <cell r="D104">
            <v>101.8</v>
          </cell>
          <cell r="E104">
            <v>103.5</v>
          </cell>
          <cell r="F104">
            <v>111.5</v>
          </cell>
          <cell r="G104">
            <v>99.3</v>
          </cell>
          <cell r="H104">
            <v>95.2</v>
          </cell>
          <cell r="I104">
            <v>104.7</v>
          </cell>
          <cell r="J104">
            <v>110.3</v>
          </cell>
          <cell r="K104">
            <v>123</v>
          </cell>
          <cell r="L104">
            <v>125.3</v>
          </cell>
          <cell r="M104">
            <v>123</v>
          </cell>
          <cell r="N104">
            <v>120.4</v>
          </cell>
          <cell r="O104">
            <v>125.2</v>
          </cell>
          <cell r="P104">
            <v>120.8</v>
          </cell>
          <cell r="Q104">
            <v>116.1</v>
          </cell>
          <cell r="R104">
            <v>118.5</v>
          </cell>
          <cell r="S104">
            <v>135</v>
          </cell>
          <cell r="T104">
            <v>137</v>
          </cell>
          <cell r="U104">
            <v>138.5</v>
          </cell>
          <cell r="V104">
            <v>148.5</v>
          </cell>
          <cell r="W104">
            <v>146.6</v>
          </cell>
          <cell r="X104">
            <v>128.6</v>
          </cell>
          <cell r="Y104">
            <v>139.5</v>
          </cell>
          <cell r="Z104">
            <v>139.5</v>
          </cell>
          <cell r="AA104">
            <v>143</v>
          </cell>
          <cell r="AB104">
            <v>120.9</v>
          </cell>
          <cell r="AC104">
            <v>127.4</v>
          </cell>
          <cell r="AD104">
            <v>134.80000000000001</v>
          </cell>
          <cell r="AE104">
            <v>143.4</v>
          </cell>
          <cell r="AF104">
            <v>144.4</v>
          </cell>
          <cell r="AG104">
            <v>146.9</v>
          </cell>
          <cell r="AH104">
            <v>154.4</v>
          </cell>
          <cell r="AI104">
            <v>149.19999999999999</v>
          </cell>
          <cell r="AJ104">
            <v>153.6</v>
          </cell>
          <cell r="AK104">
            <v>144.19999999999999</v>
          </cell>
          <cell r="AL104">
            <v>157</v>
          </cell>
          <cell r="AM104">
            <v>156.6</v>
          </cell>
          <cell r="AN104">
            <v>147.1</v>
          </cell>
          <cell r="AO104">
            <v>163.80000000000001</v>
          </cell>
          <cell r="AP104">
            <v>172.8</v>
          </cell>
          <cell r="AQ104">
            <v>186.1</v>
          </cell>
          <cell r="AR104">
            <v>193.4</v>
          </cell>
          <cell r="AS104">
            <v>231.7</v>
          </cell>
          <cell r="AT104">
            <v>230.2</v>
          </cell>
          <cell r="AU104">
            <v>195.6</v>
          </cell>
          <cell r="AV104">
            <v>173.6</v>
          </cell>
          <cell r="AW104">
            <v>176.8</v>
          </cell>
          <cell r="AX104">
            <v>176.9</v>
          </cell>
          <cell r="AY104">
            <v>178.1</v>
          </cell>
          <cell r="AZ104">
            <v>163.9</v>
          </cell>
          <cell r="BA104">
            <v>164</v>
          </cell>
          <cell r="BB104">
            <v>167.9</v>
          </cell>
          <cell r="BC104">
            <v>182.6</v>
          </cell>
          <cell r="BD104">
            <v>190.2</v>
          </cell>
          <cell r="BE104">
            <v>201.5</v>
          </cell>
          <cell r="BF104">
            <v>187</v>
          </cell>
          <cell r="BG104">
            <v>200.7</v>
          </cell>
          <cell r="BH104">
            <v>193.5</v>
          </cell>
          <cell r="BI104">
            <v>197.1</v>
          </cell>
          <cell r="BJ104">
            <v>203.3</v>
          </cell>
          <cell r="BK104">
            <v>200.1</v>
          </cell>
          <cell r="BL104">
            <v>223.9</v>
          </cell>
          <cell r="BM104">
            <v>223.5</v>
          </cell>
          <cell r="BN104">
            <v>231.6</v>
          </cell>
          <cell r="BO104">
            <v>245.7</v>
          </cell>
          <cell r="BP104">
            <v>238.4</v>
          </cell>
          <cell r="BQ104">
            <v>246</v>
          </cell>
          <cell r="BR104">
            <v>246.1</v>
          </cell>
          <cell r="BS104">
            <v>248.4</v>
          </cell>
          <cell r="BT104">
            <v>245.3</v>
          </cell>
          <cell r="BU104">
            <v>255</v>
          </cell>
          <cell r="BV104">
            <v>263.2</v>
          </cell>
          <cell r="BW104">
            <v>261.3</v>
          </cell>
          <cell r="BX104">
            <v>260</v>
          </cell>
          <cell r="BY104">
            <v>263.10000000000002</v>
          </cell>
          <cell r="BZ104">
            <v>266.8</v>
          </cell>
          <cell r="CA104">
            <v>303.60000000000002</v>
          </cell>
          <cell r="CB104">
            <v>308.89999999999998</v>
          </cell>
          <cell r="CC104">
            <v>303.60000000000002</v>
          </cell>
          <cell r="CD104">
            <v>309.7</v>
          </cell>
          <cell r="CE104">
            <v>301.89999999999998</v>
          </cell>
          <cell r="CF104">
            <v>309.3</v>
          </cell>
          <cell r="CG104">
            <v>312.8</v>
          </cell>
          <cell r="CH104">
            <v>322.5</v>
          </cell>
          <cell r="CI104">
            <v>328.7</v>
          </cell>
          <cell r="CJ104">
            <v>339.9</v>
          </cell>
          <cell r="CK104">
            <v>348.1</v>
          </cell>
          <cell r="CL104">
            <v>358.8</v>
          </cell>
        </row>
        <row r="105">
          <cell r="A105" t="str">
            <v>a.  METALLIC MINERALS</v>
          </cell>
          <cell r="B105" t="str">
            <v>1103010000</v>
          </cell>
          <cell r="C105">
            <v>0.48859000000000002</v>
          </cell>
          <cell r="D105">
            <v>101.7</v>
          </cell>
          <cell r="E105">
            <v>99.4</v>
          </cell>
          <cell r="F105">
            <v>98.3</v>
          </cell>
          <cell r="G105">
            <v>105.6</v>
          </cell>
          <cell r="H105">
            <v>108.3</v>
          </cell>
          <cell r="I105">
            <v>114.5</v>
          </cell>
          <cell r="J105">
            <v>121.4</v>
          </cell>
          <cell r="K105">
            <v>127.7</v>
          </cell>
          <cell r="L105">
            <v>133.1</v>
          </cell>
          <cell r="M105">
            <v>134.19999999999999</v>
          </cell>
          <cell r="N105">
            <v>133.5</v>
          </cell>
          <cell r="O105">
            <v>142.5</v>
          </cell>
          <cell r="P105">
            <v>141.80000000000001</v>
          </cell>
          <cell r="Q105">
            <v>135.80000000000001</v>
          </cell>
          <cell r="R105">
            <v>136.69999999999999</v>
          </cell>
          <cell r="S105">
            <v>154</v>
          </cell>
          <cell r="T105">
            <v>157.80000000000001</v>
          </cell>
          <cell r="U105">
            <v>164.8</v>
          </cell>
          <cell r="V105">
            <v>170.2</v>
          </cell>
          <cell r="W105">
            <v>165</v>
          </cell>
          <cell r="X105">
            <v>164.3</v>
          </cell>
          <cell r="Y105">
            <v>163.30000000000001</v>
          </cell>
          <cell r="Z105">
            <v>163.6</v>
          </cell>
          <cell r="AA105">
            <v>160</v>
          </cell>
          <cell r="AB105">
            <v>157.5</v>
          </cell>
          <cell r="AC105">
            <v>160.6</v>
          </cell>
          <cell r="AD105">
            <v>164.6</v>
          </cell>
          <cell r="AE105">
            <v>179.5</v>
          </cell>
          <cell r="AF105">
            <v>193</v>
          </cell>
          <cell r="AG105">
            <v>190.3</v>
          </cell>
          <cell r="AH105">
            <v>189.9</v>
          </cell>
          <cell r="AI105">
            <v>188.5</v>
          </cell>
          <cell r="AJ105">
            <v>188.4</v>
          </cell>
          <cell r="AK105">
            <v>183.8</v>
          </cell>
          <cell r="AL105">
            <v>185.5</v>
          </cell>
          <cell r="AM105">
            <v>183.3</v>
          </cell>
          <cell r="AN105">
            <v>190.8</v>
          </cell>
          <cell r="AO105">
            <v>219.6</v>
          </cell>
          <cell r="AP105">
            <v>220.7</v>
          </cell>
          <cell r="AQ105">
            <v>251.3</v>
          </cell>
          <cell r="AR105">
            <v>254.4</v>
          </cell>
          <cell r="AS105">
            <v>279.5</v>
          </cell>
          <cell r="AT105">
            <v>309</v>
          </cell>
          <cell r="AU105">
            <v>283.39999999999998</v>
          </cell>
          <cell r="AV105">
            <v>245.6</v>
          </cell>
          <cell r="AW105">
            <v>277.2</v>
          </cell>
          <cell r="AX105">
            <v>279.39999999999998</v>
          </cell>
          <cell r="AY105">
            <v>282.3</v>
          </cell>
          <cell r="AZ105">
            <v>239.5</v>
          </cell>
          <cell r="BA105">
            <v>240.1</v>
          </cell>
          <cell r="BB105">
            <v>252.1</v>
          </cell>
          <cell r="BC105">
            <v>252.1</v>
          </cell>
          <cell r="BD105">
            <v>270.10000000000002</v>
          </cell>
          <cell r="BE105">
            <v>258.60000000000002</v>
          </cell>
          <cell r="BF105">
            <v>227.9</v>
          </cell>
          <cell r="BG105">
            <v>232.3</v>
          </cell>
          <cell r="BH105">
            <v>232.3</v>
          </cell>
          <cell r="BI105">
            <v>232.3</v>
          </cell>
          <cell r="BJ105">
            <v>232.2</v>
          </cell>
          <cell r="BK105">
            <v>232.2</v>
          </cell>
          <cell r="BL105">
            <v>301.8</v>
          </cell>
          <cell r="BM105">
            <v>312.2</v>
          </cell>
          <cell r="BN105">
            <v>315.8</v>
          </cell>
          <cell r="BO105">
            <v>343.8</v>
          </cell>
          <cell r="BP105">
            <v>350.8</v>
          </cell>
          <cell r="BQ105">
            <v>371.7</v>
          </cell>
          <cell r="BR105">
            <v>372.1</v>
          </cell>
          <cell r="BS105">
            <v>371.3</v>
          </cell>
          <cell r="BT105">
            <v>360.4</v>
          </cell>
          <cell r="BU105">
            <v>381.5</v>
          </cell>
          <cell r="BV105">
            <v>394.4</v>
          </cell>
          <cell r="BW105">
            <v>380</v>
          </cell>
          <cell r="BX105">
            <v>376.1</v>
          </cell>
          <cell r="BY105">
            <v>385.9</v>
          </cell>
          <cell r="BZ105">
            <v>397.3</v>
          </cell>
          <cell r="CA105">
            <v>403.9</v>
          </cell>
          <cell r="CB105">
            <v>398.8</v>
          </cell>
          <cell r="CC105">
            <v>388.4</v>
          </cell>
          <cell r="CD105">
            <v>404.1</v>
          </cell>
          <cell r="CE105">
            <v>391.7</v>
          </cell>
          <cell r="CF105">
            <v>385.3</v>
          </cell>
          <cell r="CG105">
            <v>391.8</v>
          </cell>
          <cell r="CH105">
            <v>403.2</v>
          </cell>
          <cell r="CI105">
            <v>417.6</v>
          </cell>
          <cell r="CJ105">
            <v>447.3</v>
          </cell>
          <cell r="CK105">
            <v>459.2</v>
          </cell>
          <cell r="CL105">
            <v>446.9</v>
          </cell>
        </row>
        <row r="106">
          <cell r="A106" t="str">
            <v>Bauxite</v>
          </cell>
          <cell r="B106" t="str">
            <v>1103010001</v>
          </cell>
          <cell r="C106">
            <v>7.5700000000000003E-3</v>
          </cell>
          <cell r="D106">
            <v>96.4</v>
          </cell>
          <cell r="E106">
            <v>96.4</v>
          </cell>
          <cell r="F106">
            <v>96.4</v>
          </cell>
          <cell r="G106">
            <v>96.4</v>
          </cell>
          <cell r="H106">
            <v>101.5</v>
          </cell>
          <cell r="I106">
            <v>100.8</v>
          </cell>
          <cell r="J106">
            <v>97.3</v>
          </cell>
          <cell r="K106">
            <v>94.8</v>
          </cell>
          <cell r="L106">
            <v>94.8</v>
          </cell>
          <cell r="M106">
            <v>88.2</v>
          </cell>
          <cell r="N106">
            <v>86.6</v>
          </cell>
          <cell r="O106">
            <v>86.6</v>
          </cell>
          <cell r="P106">
            <v>88.4</v>
          </cell>
          <cell r="Q106">
            <v>107.7</v>
          </cell>
          <cell r="R106">
            <v>144.30000000000001</v>
          </cell>
          <cell r="S106">
            <v>117.2</v>
          </cell>
          <cell r="T106">
            <v>133.4</v>
          </cell>
          <cell r="U106">
            <v>133.30000000000001</v>
          </cell>
          <cell r="V106">
            <v>155.30000000000001</v>
          </cell>
          <cell r="W106">
            <v>155.30000000000001</v>
          </cell>
          <cell r="X106">
            <v>183.4</v>
          </cell>
          <cell r="Y106">
            <v>135</v>
          </cell>
          <cell r="Z106">
            <v>135.9</v>
          </cell>
          <cell r="AA106">
            <v>167.1</v>
          </cell>
          <cell r="AB106">
            <v>151.69999999999999</v>
          </cell>
          <cell r="AC106">
            <v>151.69999999999999</v>
          </cell>
          <cell r="AD106">
            <v>192.5</v>
          </cell>
          <cell r="AE106">
            <v>185.1</v>
          </cell>
          <cell r="AF106">
            <v>185.1</v>
          </cell>
          <cell r="AG106">
            <v>185.1</v>
          </cell>
          <cell r="AH106">
            <v>185.1</v>
          </cell>
          <cell r="AI106">
            <v>185.1</v>
          </cell>
          <cell r="AJ106">
            <v>185.1</v>
          </cell>
          <cell r="AK106">
            <v>185.1</v>
          </cell>
          <cell r="AL106">
            <v>185.1</v>
          </cell>
          <cell r="AM106">
            <v>185.1</v>
          </cell>
          <cell r="AN106">
            <v>185.1</v>
          </cell>
          <cell r="AO106">
            <v>185.1</v>
          </cell>
          <cell r="AP106">
            <v>185.1</v>
          </cell>
          <cell r="AQ106">
            <v>185.1</v>
          </cell>
          <cell r="AR106">
            <v>185.1</v>
          </cell>
          <cell r="AS106">
            <v>118.5</v>
          </cell>
          <cell r="AT106">
            <v>118.5</v>
          </cell>
          <cell r="AU106">
            <v>118.5</v>
          </cell>
          <cell r="AV106">
            <v>118.5</v>
          </cell>
          <cell r="AW106">
            <v>118.5</v>
          </cell>
          <cell r="AX106">
            <v>118.5</v>
          </cell>
          <cell r="AY106">
            <v>118.5</v>
          </cell>
          <cell r="AZ106">
            <v>121.5</v>
          </cell>
          <cell r="BA106">
            <v>121.5</v>
          </cell>
          <cell r="BB106">
            <v>121.5</v>
          </cell>
          <cell r="BC106">
            <v>121.5</v>
          </cell>
          <cell r="BD106">
            <v>122.2</v>
          </cell>
          <cell r="BE106">
            <v>122.2</v>
          </cell>
          <cell r="BF106">
            <v>122.2</v>
          </cell>
          <cell r="BG106">
            <v>122.2</v>
          </cell>
          <cell r="BH106">
            <v>122.2</v>
          </cell>
          <cell r="BI106">
            <v>122.2</v>
          </cell>
          <cell r="BJ106">
            <v>122.2</v>
          </cell>
          <cell r="BK106">
            <v>122.2</v>
          </cell>
          <cell r="BL106">
            <v>188</v>
          </cell>
          <cell r="BM106">
            <v>188</v>
          </cell>
          <cell r="BN106">
            <v>188</v>
          </cell>
          <cell r="BO106">
            <v>188</v>
          </cell>
          <cell r="BP106">
            <v>188</v>
          </cell>
          <cell r="BQ106">
            <v>188</v>
          </cell>
          <cell r="BR106">
            <v>188</v>
          </cell>
          <cell r="BS106">
            <v>188</v>
          </cell>
          <cell r="BT106">
            <v>188</v>
          </cell>
          <cell r="BU106">
            <v>178.5</v>
          </cell>
          <cell r="BV106">
            <v>140.4</v>
          </cell>
          <cell r="BW106">
            <v>140.4</v>
          </cell>
          <cell r="BX106">
            <v>140.4</v>
          </cell>
          <cell r="BY106">
            <v>140.4</v>
          </cell>
          <cell r="BZ106">
            <v>141.4</v>
          </cell>
          <cell r="CA106">
            <v>142.5</v>
          </cell>
          <cell r="CB106">
            <v>150.4</v>
          </cell>
          <cell r="CC106">
            <v>161.1</v>
          </cell>
          <cell r="CD106">
            <v>164.9</v>
          </cell>
          <cell r="CE106">
            <v>158.30000000000001</v>
          </cell>
          <cell r="CF106">
            <v>161.69999999999999</v>
          </cell>
          <cell r="CG106">
            <v>171.7</v>
          </cell>
          <cell r="CH106">
            <v>171.7</v>
          </cell>
          <cell r="CI106">
            <v>171.7</v>
          </cell>
          <cell r="CJ106">
            <v>171.7</v>
          </cell>
          <cell r="CK106">
            <v>171.7</v>
          </cell>
          <cell r="CL106">
            <v>171.7</v>
          </cell>
        </row>
        <row r="107">
          <cell r="A107" t="str">
            <v>Chromite</v>
          </cell>
          <cell r="B107" t="str">
            <v>1103010002</v>
          </cell>
          <cell r="C107">
            <v>3.6740000000000002E-2</v>
          </cell>
          <cell r="D107">
            <v>111.4</v>
          </cell>
          <cell r="E107">
            <v>120.2</v>
          </cell>
          <cell r="F107">
            <v>124.6</v>
          </cell>
          <cell r="G107">
            <v>139.19999999999999</v>
          </cell>
          <cell r="H107">
            <v>126</v>
          </cell>
          <cell r="I107">
            <v>129</v>
          </cell>
          <cell r="J107">
            <v>121.4</v>
          </cell>
          <cell r="K107">
            <v>122.3</v>
          </cell>
          <cell r="L107">
            <v>115.2</v>
          </cell>
          <cell r="M107">
            <v>107.2</v>
          </cell>
          <cell r="N107">
            <v>109.7</v>
          </cell>
          <cell r="O107">
            <v>112.3</v>
          </cell>
          <cell r="P107">
            <v>114</v>
          </cell>
          <cell r="Q107">
            <v>113.3</v>
          </cell>
          <cell r="R107">
            <v>114.7</v>
          </cell>
          <cell r="S107">
            <v>125.9</v>
          </cell>
          <cell r="T107">
            <v>125.9</v>
          </cell>
          <cell r="U107">
            <v>125.9</v>
          </cell>
          <cell r="V107">
            <v>134.80000000000001</v>
          </cell>
          <cell r="W107">
            <v>134.80000000000001</v>
          </cell>
          <cell r="X107">
            <v>134.80000000000001</v>
          </cell>
          <cell r="Y107">
            <v>134.80000000000001</v>
          </cell>
          <cell r="Z107">
            <v>147.19999999999999</v>
          </cell>
          <cell r="AA107">
            <v>150.5</v>
          </cell>
          <cell r="AB107">
            <v>153.30000000000001</v>
          </cell>
          <cell r="AC107">
            <v>159</v>
          </cell>
          <cell r="AD107">
            <v>158.80000000000001</v>
          </cell>
          <cell r="AE107">
            <v>129.30000000000001</v>
          </cell>
          <cell r="AF107">
            <v>140.80000000000001</v>
          </cell>
          <cell r="AG107">
            <v>142</v>
          </cell>
          <cell r="AH107">
            <v>157.19999999999999</v>
          </cell>
          <cell r="AI107">
            <v>135.80000000000001</v>
          </cell>
          <cell r="AJ107">
            <v>123.8</v>
          </cell>
          <cell r="AK107">
            <v>127.1</v>
          </cell>
          <cell r="AL107">
            <v>119.3</v>
          </cell>
          <cell r="AM107">
            <v>135.19999999999999</v>
          </cell>
          <cell r="AN107">
            <v>139.30000000000001</v>
          </cell>
          <cell r="AO107">
            <v>145.1</v>
          </cell>
          <cell r="AP107">
            <v>116.9</v>
          </cell>
          <cell r="AQ107">
            <v>116.9</v>
          </cell>
          <cell r="AR107">
            <v>116.9</v>
          </cell>
          <cell r="AS107">
            <v>154</v>
          </cell>
          <cell r="AT107">
            <v>222.8</v>
          </cell>
          <cell r="AU107">
            <v>220.6</v>
          </cell>
          <cell r="AV107">
            <v>225.8</v>
          </cell>
          <cell r="AW107">
            <v>222.8</v>
          </cell>
          <cell r="AX107">
            <v>250.9</v>
          </cell>
          <cell r="AY107">
            <v>252.1</v>
          </cell>
          <cell r="AZ107">
            <v>140.5</v>
          </cell>
          <cell r="BA107">
            <v>140.30000000000001</v>
          </cell>
          <cell r="BB107">
            <v>140.30000000000001</v>
          </cell>
          <cell r="BC107">
            <v>140.30000000000001</v>
          </cell>
          <cell r="BD107">
            <v>140.30000000000001</v>
          </cell>
          <cell r="BE107">
            <v>138.9</v>
          </cell>
          <cell r="BF107">
            <v>93.3</v>
          </cell>
          <cell r="BG107">
            <v>87.2</v>
          </cell>
          <cell r="BH107">
            <v>87.2</v>
          </cell>
          <cell r="BI107">
            <v>87.4</v>
          </cell>
          <cell r="BJ107">
            <v>88.4</v>
          </cell>
          <cell r="BK107">
            <v>88.4</v>
          </cell>
          <cell r="BL107">
            <v>104.2</v>
          </cell>
          <cell r="BM107">
            <v>110.5</v>
          </cell>
          <cell r="BN107">
            <v>110.5</v>
          </cell>
          <cell r="BO107">
            <v>133.6</v>
          </cell>
          <cell r="BP107">
            <v>133.6</v>
          </cell>
          <cell r="BQ107">
            <v>120.8</v>
          </cell>
          <cell r="BR107">
            <v>120.8</v>
          </cell>
          <cell r="BS107">
            <v>129.6</v>
          </cell>
          <cell r="BT107">
            <v>130.19999999999999</v>
          </cell>
          <cell r="BU107">
            <v>128</v>
          </cell>
          <cell r="BV107">
            <v>133.30000000000001</v>
          </cell>
          <cell r="BW107">
            <v>140.80000000000001</v>
          </cell>
          <cell r="BX107">
            <v>141.30000000000001</v>
          </cell>
          <cell r="BY107">
            <v>134.6</v>
          </cell>
          <cell r="BZ107">
            <v>128.6</v>
          </cell>
          <cell r="CA107">
            <v>132.1</v>
          </cell>
          <cell r="CB107">
            <v>139.80000000000001</v>
          </cell>
          <cell r="CC107">
            <v>138.6</v>
          </cell>
          <cell r="CD107">
            <v>134.69999999999999</v>
          </cell>
          <cell r="CE107">
            <v>126.4</v>
          </cell>
          <cell r="CF107">
            <v>126.9</v>
          </cell>
          <cell r="CG107">
            <v>127.8</v>
          </cell>
          <cell r="CH107">
            <v>127.3</v>
          </cell>
          <cell r="CI107">
            <v>127</v>
          </cell>
          <cell r="CJ107">
            <v>126.4</v>
          </cell>
          <cell r="CK107">
            <v>127.1</v>
          </cell>
          <cell r="CL107">
            <v>129.30000000000001</v>
          </cell>
        </row>
        <row r="108">
          <cell r="A108" t="str">
            <v>Copper Ore</v>
          </cell>
          <cell r="B108" t="str">
            <v>1103010003</v>
          </cell>
          <cell r="C108">
            <v>0.15892000000000001</v>
          </cell>
          <cell r="D108">
            <v>100</v>
          </cell>
          <cell r="E108">
            <v>100</v>
          </cell>
          <cell r="F108">
            <v>100</v>
          </cell>
          <cell r="G108">
            <v>118</v>
          </cell>
          <cell r="H108">
            <v>123.6</v>
          </cell>
          <cell r="I108">
            <v>128.80000000000001</v>
          </cell>
          <cell r="J108">
            <v>153.30000000000001</v>
          </cell>
          <cell r="K108">
            <v>148.1</v>
          </cell>
          <cell r="L108">
            <v>144.4</v>
          </cell>
          <cell r="M108">
            <v>147.19999999999999</v>
          </cell>
          <cell r="N108">
            <v>144.30000000000001</v>
          </cell>
          <cell r="O108">
            <v>163.80000000000001</v>
          </cell>
          <cell r="P108">
            <v>164</v>
          </cell>
          <cell r="Q108">
            <v>154.1</v>
          </cell>
          <cell r="R108">
            <v>156.4</v>
          </cell>
          <cell r="S108">
            <v>167.2</v>
          </cell>
          <cell r="T108">
            <v>163.80000000000001</v>
          </cell>
          <cell r="U108">
            <v>182.1</v>
          </cell>
          <cell r="V108">
            <v>190.5</v>
          </cell>
          <cell r="W108">
            <v>166.2</v>
          </cell>
          <cell r="X108">
            <v>164.2</v>
          </cell>
          <cell r="Y108">
            <v>160.4</v>
          </cell>
          <cell r="Z108">
            <v>158.69999999999999</v>
          </cell>
          <cell r="AA108">
            <v>152.69999999999999</v>
          </cell>
          <cell r="AB108">
            <v>146.69999999999999</v>
          </cell>
          <cell r="AC108">
            <v>154.69999999999999</v>
          </cell>
          <cell r="AD108">
            <v>164.5</v>
          </cell>
          <cell r="AE108">
            <v>171.8</v>
          </cell>
          <cell r="AF108">
            <v>193.9</v>
          </cell>
          <cell r="AG108">
            <v>179.9</v>
          </cell>
          <cell r="AH108">
            <v>184.2</v>
          </cell>
          <cell r="AI108">
            <v>188</v>
          </cell>
          <cell r="AJ108">
            <v>193</v>
          </cell>
          <cell r="AK108">
            <v>177.8</v>
          </cell>
          <cell r="AL108">
            <v>178.9</v>
          </cell>
          <cell r="AM108">
            <v>171.2</v>
          </cell>
          <cell r="AN108">
            <v>176</v>
          </cell>
          <cell r="AO108">
            <v>177</v>
          </cell>
          <cell r="AP108">
            <v>185.3</v>
          </cell>
          <cell r="AQ108">
            <v>269.10000000000002</v>
          </cell>
          <cell r="AR108">
            <v>269.10000000000002</v>
          </cell>
          <cell r="AS108">
            <v>281.5</v>
          </cell>
          <cell r="AT108">
            <v>268</v>
          </cell>
          <cell r="AU108">
            <v>224.4</v>
          </cell>
          <cell r="AV108">
            <v>225.7</v>
          </cell>
          <cell r="AW108">
            <v>224.4</v>
          </cell>
          <cell r="AX108">
            <v>224.4</v>
          </cell>
          <cell r="AY108">
            <v>224.4</v>
          </cell>
          <cell r="AZ108">
            <v>209.8</v>
          </cell>
          <cell r="BA108">
            <v>209.8</v>
          </cell>
          <cell r="BB108">
            <v>209.8</v>
          </cell>
          <cell r="BC108">
            <v>209.8</v>
          </cell>
          <cell r="BD108">
            <v>288.5</v>
          </cell>
          <cell r="BE108">
            <v>288.5</v>
          </cell>
          <cell r="BF108">
            <v>203.7</v>
          </cell>
          <cell r="BG108">
            <v>203.7</v>
          </cell>
          <cell r="BH108">
            <v>203.7</v>
          </cell>
          <cell r="BI108">
            <v>203.7</v>
          </cell>
          <cell r="BJ108">
            <v>203.7</v>
          </cell>
          <cell r="BK108">
            <v>203.7</v>
          </cell>
          <cell r="BL108">
            <v>174.8</v>
          </cell>
          <cell r="BM108">
            <v>174.8</v>
          </cell>
          <cell r="BN108">
            <v>174.8</v>
          </cell>
          <cell r="BO108">
            <v>195.2</v>
          </cell>
          <cell r="BP108">
            <v>195.2</v>
          </cell>
          <cell r="BQ108">
            <v>203.8</v>
          </cell>
          <cell r="BR108">
            <v>203.8</v>
          </cell>
          <cell r="BS108">
            <v>215.4</v>
          </cell>
          <cell r="BT108">
            <v>227.3</v>
          </cell>
          <cell r="BU108">
            <v>274.10000000000002</v>
          </cell>
          <cell r="BV108">
            <v>265.2</v>
          </cell>
          <cell r="BW108">
            <v>238.3</v>
          </cell>
          <cell r="BX108">
            <v>217.2</v>
          </cell>
          <cell r="BY108">
            <v>209.9</v>
          </cell>
          <cell r="BZ108">
            <v>210.3</v>
          </cell>
          <cell r="CA108">
            <v>215</v>
          </cell>
          <cell r="CB108">
            <v>223.5</v>
          </cell>
          <cell r="CC108">
            <v>242.5</v>
          </cell>
          <cell r="CD108">
            <v>282</v>
          </cell>
          <cell r="CE108">
            <v>247.5</v>
          </cell>
          <cell r="CF108">
            <v>239.2</v>
          </cell>
          <cell r="CG108">
            <v>232.5</v>
          </cell>
          <cell r="CH108">
            <v>226.9</v>
          </cell>
          <cell r="CI108">
            <v>249.6</v>
          </cell>
          <cell r="CJ108">
            <v>308.7</v>
          </cell>
          <cell r="CK108">
            <v>347</v>
          </cell>
          <cell r="CL108">
            <v>348.9</v>
          </cell>
        </row>
        <row r="109">
          <cell r="A109" t="str">
            <v>Zinc Concentrate</v>
          </cell>
          <cell r="B109" t="str">
            <v>1103010004</v>
          </cell>
          <cell r="C109">
            <v>1.24E-2</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113.1</v>
          </cell>
          <cell r="T109">
            <v>113.1</v>
          </cell>
          <cell r="U109">
            <v>113.1</v>
          </cell>
          <cell r="V109">
            <v>113.1</v>
          </cell>
          <cell r="W109">
            <v>113.1</v>
          </cell>
          <cell r="X109">
            <v>113.1</v>
          </cell>
          <cell r="Y109">
            <v>113.1</v>
          </cell>
          <cell r="Z109">
            <v>113.1</v>
          </cell>
          <cell r="AA109">
            <v>113.1</v>
          </cell>
          <cell r="AB109">
            <v>113.1</v>
          </cell>
          <cell r="AC109">
            <v>113.1</v>
          </cell>
          <cell r="AD109">
            <v>113.1</v>
          </cell>
          <cell r="AE109">
            <v>125.8</v>
          </cell>
          <cell r="AF109">
            <v>151.4</v>
          </cell>
          <cell r="AG109">
            <v>152.4</v>
          </cell>
          <cell r="AH109">
            <v>134.1</v>
          </cell>
          <cell r="AI109">
            <v>163.30000000000001</v>
          </cell>
          <cell r="AJ109">
            <v>123.5</v>
          </cell>
          <cell r="AK109">
            <v>127.5</v>
          </cell>
          <cell r="AL109">
            <v>193.4</v>
          </cell>
          <cell r="AM109">
            <v>129</v>
          </cell>
          <cell r="AN109">
            <v>122.1</v>
          </cell>
          <cell r="AO109">
            <v>115.3</v>
          </cell>
          <cell r="AP109">
            <v>132.5</v>
          </cell>
          <cell r="AQ109">
            <v>129.19999999999999</v>
          </cell>
          <cell r="AR109">
            <v>129.19999999999999</v>
          </cell>
          <cell r="AS109">
            <v>307</v>
          </cell>
          <cell r="AT109">
            <v>143</v>
          </cell>
          <cell r="AU109">
            <v>139.19999999999999</v>
          </cell>
          <cell r="AV109">
            <v>138.69999999999999</v>
          </cell>
          <cell r="AW109">
            <v>138.69999999999999</v>
          </cell>
          <cell r="AX109">
            <v>138.69999999999999</v>
          </cell>
          <cell r="AY109">
            <v>138.69999999999999</v>
          </cell>
          <cell r="AZ109">
            <v>138.69999999999999</v>
          </cell>
          <cell r="BA109">
            <v>138.69999999999999</v>
          </cell>
          <cell r="BB109">
            <v>138.69999999999999</v>
          </cell>
          <cell r="BC109">
            <v>138.69999999999999</v>
          </cell>
          <cell r="BD109">
            <v>138.69999999999999</v>
          </cell>
          <cell r="BE109">
            <v>138.69999999999999</v>
          </cell>
          <cell r="BF109">
            <v>138.69999999999999</v>
          </cell>
          <cell r="BG109">
            <v>138.69999999999999</v>
          </cell>
          <cell r="BH109">
            <v>138.69999999999999</v>
          </cell>
          <cell r="BI109">
            <v>138.69999999999999</v>
          </cell>
          <cell r="BJ109">
            <v>138.69999999999999</v>
          </cell>
          <cell r="BK109">
            <v>138.69999999999999</v>
          </cell>
          <cell r="BL109">
            <v>172.8</v>
          </cell>
          <cell r="BM109">
            <v>166.9</v>
          </cell>
          <cell r="BN109">
            <v>166.9</v>
          </cell>
          <cell r="BO109">
            <v>180.7</v>
          </cell>
          <cell r="BP109">
            <v>180.7</v>
          </cell>
          <cell r="BQ109">
            <v>180.7</v>
          </cell>
          <cell r="BR109">
            <v>180.7</v>
          </cell>
          <cell r="BS109">
            <v>164</v>
          </cell>
          <cell r="BT109">
            <v>153.4</v>
          </cell>
          <cell r="BU109">
            <v>186.3</v>
          </cell>
          <cell r="BV109">
            <v>202.7</v>
          </cell>
          <cell r="BW109">
            <v>194.2</v>
          </cell>
          <cell r="BX109">
            <v>160.6</v>
          </cell>
          <cell r="BY109">
            <v>188.4</v>
          </cell>
          <cell r="BZ109">
            <v>239.8</v>
          </cell>
          <cell r="CA109">
            <v>264.10000000000002</v>
          </cell>
          <cell r="CB109">
            <v>193.4</v>
          </cell>
          <cell r="CC109">
            <v>162.5</v>
          </cell>
          <cell r="CD109">
            <v>191</v>
          </cell>
          <cell r="CE109">
            <v>189.8</v>
          </cell>
          <cell r="CF109">
            <v>176.3</v>
          </cell>
          <cell r="CG109">
            <v>175.8</v>
          </cell>
          <cell r="CH109">
            <v>181</v>
          </cell>
          <cell r="CI109">
            <v>187.1</v>
          </cell>
          <cell r="CJ109">
            <v>192.1</v>
          </cell>
          <cell r="CK109">
            <v>189.9</v>
          </cell>
          <cell r="CL109">
            <v>180.3</v>
          </cell>
        </row>
        <row r="110">
          <cell r="A110" t="str">
            <v>Manganese Ore</v>
          </cell>
          <cell r="B110" t="str">
            <v>1103010005</v>
          </cell>
          <cell r="C110">
            <v>3.295E-2</v>
          </cell>
          <cell r="D110">
            <v>98.8</v>
          </cell>
          <cell r="E110">
            <v>97.6</v>
          </cell>
          <cell r="F110">
            <v>97.6</v>
          </cell>
          <cell r="G110">
            <v>97.6</v>
          </cell>
          <cell r="H110">
            <v>97.6</v>
          </cell>
          <cell r="I110">
            <v>97.6</v>
          </cell>
          <cell r="J110">
            <v>97.6</v>
          </cell>
          <cell r="K110">
            <v>97.6</v>
          </cell>
          <cell r="L110">
            <v>102.8</v>
          </cell>
          <cell r="M110">
            <v>108</v>
          </cell>
          <cell r="N110">
            <v>108.9</v>
          </cell>
          <cell r="O110">
            <v>108.7</v>
          </cell>
          <cell r="P110">
            <v>108.9</v>
          </cell>
          <cell r="Q110">
            <v>108.9</v>
          </cell>
          <cell r="R110">
            <v>108.9</v>
          </cell>
          <cell r="S110">
            <v>108.9</v>
          </cell>
          <cell r="T110">
            <v>108.9</v>
          </cell>
          <cell r="U110">
            <v>113.3</v>
          </cell>
          <cell r="V110">
            <v>126.2</v>
          </cell>
          <cell r="W110">
            <v>125.4</v>
          </cell>
          <cell r="X110">
            <v>125.4</v>
          </cell>
          <cell r="Y110">
            <v>125.4</v>
          </cell>
          <cell r="Z110">
            <v>125.4</v>
          </cell>
          <cell r="AA110">
            <v>125.4</v>
          </cell>
          <cell r="AB110">
            <v>125.4</v>
          </cell>
          <cell r="AC110">
            <v>125.4</v>
          </cell>
          <cell r="AD110">
            <v>125.4</v>
          </cell>
          <cell r="AE110">
            <v>189.2</v>
          </cell>
          <cell r="AF110">
            <v>189.9</v>
          </cell>
          <cell r="AG110">
            <v>189.9</v>
          </cell>
          <cell r="AH110">
            <v>174.2</v>
          </cell>
          <cell r="AI110">
            <v>174.2</v>
          </cell>
          <cell r="AJ110">
            <v>174.2</v>
          </cell>
          <cell r="AK110">
            <v>174.2</v>
          </cell>
          <cell r="AL110">
            <v>174.2</v>
          </cell>
          <cell r="AM110">
            <v>174.2</v>
          </cell>
          <cell r="AN110">
            <v>174.2</v>
          </cell>
          <cell r="AO110">
            <v>174.2</v>
          </cell>
          <cell r="AP110">
            <v>174.2</v>
          </cell>
          <cell r="AQ110">
            <v>222.7</v>
          </cell>
          <cell r="AR110">
            <v>271.10000000000002</v>
          </cell>
          <cell r="AS110">
            <v>271.10000000000002</v>
          </cell>
          <cell r="AT110">
            <v>271.10000000000002</v>
          </cell>
          <cell r="AU110">
            <v>271.10000000000002</v>
          </cell>
          <cell r="AV110">
            <v>271.10000000000002</v>
          </cell>
          <cell r="AW110">
            <v>271.10000000000002</v>
          </cell>
          <cell r="AX110">
            <v>271.10000000000002</v>
          </cell>
          <cell r="AY110">
            <v>271.10000000000002</v>
          </cell>
          <cell r="AZ110">
            <v>271.10000000000002</v>
          </cell>
          <cell r="BA110">
            <v>271.10000000000002</v>
          </cell>
          <cell r="BB110">
            <v>271.10000000000002</v>
          </cell>
          <cell r="BC110">
            <v>271.10000000000002</v>
          </cell>
          <cell r="BD110">
            <v>314.3</v>
          </cell>
          <cell r="BE110">
            <v>379.1</v>
          </cell>
          <cell r="BF110">
            <v>379.1</v>
          </cell>
          <cell r="BG110">
            <v>379.1</v>
          </cell>
          <cell r="BH110">
            <v>379.1</v>
          </cell>
          <cell r="BI110">
            <v>379.1</v>
          </cell>
          <cell r="BJ110">
            <v>379.1</v>
          </cell>
          <cell r="BK110">
            <v>379.1</v>
          </cell>
          <cell r="BL110">
            <v>458.1</v>
          </cell>
          <cell r="BM110">
            <v>458.1</v>
          </cell>
          <cell r="BN110">
            <v>458.1</v>
          </cell>
          <cell r="BO110">
            <v>404</v>
          </cell>
          <cell r="BP110">
            <v>309.3</v>
          </cell>
          <cell r="BQ110">
            <v>309.3</v>
          </cell>
          <cell r="BR110">
            <v>309.3</v>
          </cell>
          <cell r="BS110">
            <v>280.10000000000002</v>
          </cell>
          <cell r="BT110">
            <v>192.6</v>
          </cell>
          <cell r="BU110">
            <v>192.6</v>
          </cell>
          <cell r="BV110">
            <v>192.6</v>
          </cell>
          <cell r="BW110">
            <v>192.6</v>
          </cell>
          <cell r="BX110">
            <v>192.6</v>
          </cell>
          <cell r="BY110">
            <v>192.6</v>
          </cell>
          <cell r="BZ110">
            <v>192.6</v>
          </cell>
          <cell r="CA110">
            <v>192.6</v>
          </cell>
          <cell r="CB110">
            <v>192.6</v>
          </cell>
          <cell r="CC110">
            <v>192.6</v>
          </cell>
          <cell r="CD110">
            <v>192.6</v>
          </cell>
          <cell r="CE110">
            <v>189.9</v>
          </cell>
          <cell r="CF110">
            <v>187.3</v>
          </cell>
          <cell r="CG110">
            <v>187.3</v>
          </cell>
          <cell r="CH110">
            <v>187.3</v>
          </cell>
          <cell r="CI110">
            <v>187.3</v>
          </cell>
          <cell r="CJ110">
            <v>182.1</v>
          </cell>
          <cell r="CK110">
            <v>176.9</v>
          </cell>
          <cell r="CL110">
            <v>176.9</v>
          </cell>
        </row>
        <row r="111">
          <cell r="A111" t="str">
            <v>Iron Ore</v>
          </cell>
          <cell r="B111" t="str">
            <v>1103010006</v>
          </cell>
          <cell r="C111">
            <v>0.24001</v>
          </cell>
          <cell r="D111">
            <v>102.1</v>
          </cell>
          <cell r="E111">
            <v>96.2</v>
          </cell>
          <cell r="F111">
            <v>93.3</v>
          </cell>
          <cell r="G111">
            <v>93.9</v>
          </cell>
          <cell r="H111">
            <v>97.5</v>
          </cell>
          <cell r="I111">
            <v>106.2</v>
          </cell>
          <cell r="J111">
            <v>105.4</v>
          </cell>
          <cell r="K111">
            <v>121.7</v>
          </cell>
          <cell r="L111">
            <v>135.4</v>
          </cell>
          <cell r="M111">
            <v>136.5</v>
          </cell>
          <cell r="N111">
            <v>136.6</v>
          </cell>
          <cell r="O111">
            <v>141.5</v>
          </cell>
          <cell r="P111">
            <v>139.69999999999999</v>
          </cell>
          <cell r="Q111">
            <v>133.80000000000001</v>
          </cell>
          <cell r="R111">
            <v>132.4</v>
          </cell>
          <cell r="S111">
            <v>159</v>
          </cell>
          <cell r="T111">
            <v>168.6</v>
          </cell>
          <cell r="U111">
            <v>170</v>
          </cell>
          <cell r="V111">
            <v>171.6</v>
          </cell>
          <cell r="W111">
            <v>177.2</v>
          </cell>
          <cell r="X111">
            <v>176.3</v>
          </cell>
          <cell r="Y111">
            <v>178.3</v>
          </cell>
          <cell r="Z111">
            <v>178</v>
          </cell>
          <cell r="AA111">
            <v>173.2</v>
          </cell>
          <cell r="AB111">
            <v>172.1</v>
          </cell>
          <cell r="AC111">
            <v>172.4</v>
          </cell>
          <cell r="AD111">
            <v>172.8</v>
          </cell>
          <cell r="AE111">
            <v>193.5</v>
          </cell>
          <cell r="AF111">
            <v>203.1</v>
          </cell>
          <cell r="AG111">
            <v>206.7</v>
          </cell>
          <cell r="AH111">
            <v>203.9</v>
          </cell>
          <cell r="AI111">
            <v>200.3</v>
          </cell>
          <cell r="AJ111">
            <v>200.6</v>
          </cell>
          <cell r="AK111">
            <v>200.6</v>
          </cell>
          <cell r="AL111">
            <v>201.2</v>
          </cell>
          <cell r="AM111">
            <v>202.6</v>
          </cell>
          <cell r="AN111">
            <v>214.5</v>
          </cell>
          <cell r="AO111">
            <v>271.89999999999998</v>
          </cell>
          <cell r="AP111">
            <v>272.10000000000002</v>
          </cell>
          <cell r="AQ111">
            <v>272.39999999999998</v>
          </cell>
          <cell r="AR111">
            <v>272.10000000000002</v>
          </cell>
          <cell r="AS111">
            <v>302.3</v>
          </cell>
          <cell r="AT111">
            <v>369</v>
          </cell>
          <cell r="AU111">
            <v>346.4</v>
          </cell>
          <cell r="AV111">
            <v>267.8</v>
          </cell>
          <cell r="AW111">
            <v>333.6</v>
          </cell>
          <cell r="AX111">
            <v>333.6</v>
          </cell>
          <cell r="AY111">
            <v>339.4</v>
          </cell>
          <cell r="AZ111">
            <v>279</v>
          </cell>
          <cell r="BA111">
            <v>280.10000000000002</v>
          </cell>
          <cell r="BB111">
            <v>304.60000000000002</v>
          </cell>
          <cell r="BC111">
            <v>304.60000000000002</v>
          </cell>
          <cell r="BD111">
            <v>283.10000000000002</v>
          </cell>
          <cell r="BE111">
            <v>251.1</v>
          </cell>
          <cell r="BF111">
            <v>251.8</v>
          </cell>
          <cell r="BG111">
            <v>261.60000000000002</v>
          </cell>
          <cell r="BH111">
            <v>261.60000000000002</v>
          </cell>
          <cell r="BI111">
            <v>261.5</v>
          </cell>
          <cell r="BJ111">
            <v>261.2</v>
          </cell>
          <cell r="BK111">
            <v>261.2</v>
          </cell>
          <cell r="BL111">
            <v>405</v>
          </cell>
          <cell r="BM111">
            <v>425.5</v>
          </cell>
          <cell r="BN111">
            <v>432.7</v>
          </cell>
          <cell r="BO111">
            <v>479.4</v>
          </cell>
          <cell r="BP111">
            <v>506.7</v>
          </cell>
          <cell r="BQ111">
            <v>545.4</v>
          </cell>
          <cell r="BR111">
            <v>546.29999999999995</v>
          </cell>
          <cell r="BS111">
            <v>540.70000000000005</v>
          </cell>
          <cell r="BT111">
            <v>523.1</v>
          </cell>
          <cell r="BU111">
            <v>533.9</v>
          </cell>
          <cell r="BV111">
            <v>565.6</v>
          </cell>
          <cell r="BW111">
            <v>553.4</v>
          </cell>
          <cell r="BX111">
            <v>561</v>
          </cell>
          <cell r="BY111">
            <v>585.5</v>
          </cell>
          <cell r="BZ111">
            <v>606.5</v>
          </cell>
          <cell r="CA111">
            <v>615.1</v>
          </cell>
          <cell r="CB111">
            <v>601.20000000000005</v>
          </cell>
          <cell r="CC111">
            <v>569.1</v>
          </cell>
          <cell r="CD111">
            <v>573.79999999999995</v>
          </cell>
          <cell r="CE111">
            <v>573.29999999999995</v>
          </cell>
          <cell r="CF111">
            <v>566.70000000000005</v>
          </cell>
          <cell r="CG111">
            <v>583.79999999999995</v>
          </cell>
          <cell r="CH111">
            <v>610.5</v>
          </cell>
          <cell r="CI111">
            <v>624.5</v>
          </cell>
          <cell r="CJ111">
            <v>646.6</v>
          </cell>
          <cell r="CK111">
            <v>646.1</v>
          </cell>
          <cell r="CL111">
            <v>619.9</v>
          </cell>
        </row>
        <row r="112">
          <cell r="A112" t="str">
            <v>b.  OTHER MINERALS</v>
          </cell>
          <cell r="B112" t="str">
            <v>1103020000</v>
          </cell>
          <cell r="C112">
            <v>0.13463</v>
          </cell>
          <cell r="D112">
            <v>100.9</v>
          </cell>
          <cell r="E112">
            <v>101.8</v>
          </cell>
          <cell r="F112">
            <v>102.5</v>
          </cell>
          <cell r="G112">
            <v>104</v>
          </cell>
          <cell r="H112">
            <v>104</v>
          </cell>
          <cell r="I112">
            <v>104.2</v>
          </cell>
          <cell r="J112">
            <v>104.3</v>
          </cell>
          <cell r="K112">
            <v>104.6</v>
          </cell>
          <cell r="L112">
            <v>104.4</v>
          </cell>
          <cell r="M112">
            <v>104.1</v>
          </cell>
          <cell r="N112">
            <v>105.2</v>
          </cell>
          <cell r="O112">
            <v>105.4</v>
          </cell>
          <cell r="P112">
            <v>105.8</v>
          </cell>
          <cell r="Q112">
            <v>105.8</v>
          </cell>
          <cell r="R112">
            <v>105.6</v>
          </cell>
          <cell r="S112">
            <v>105.4</v>
          </cell>
          <cell r="T112">
            <v>106.1</v>
          </cell>
          <cell r="U112">
            <v>106.8</v>
          </cell>
          <cell r="V112">
            <v>105.7</v>
          </cell>
          <cell r="W112">
            <v>106.1</v>
          </cell>
          <cell r="X112">
            <v>105</v>
          </cell>
          <cell r="Y112">
            <v>105.1</v>
          </cell>
          <cell r="Z112">
            <v>105.8</v>
          </cell>
          <cell r="AA112">
            <v>106.2</v>
          </cell>
          <cell r="AB112">
            <v>115.3</v>
          </cell>
          <cell r="AC112">
            <v>115.9</v>
          </cell>
          <cell r="AD112">
            <v>117.1</v>
          </cell>
          <cell r="AE112">
            <v>117.2</v>
          </cell>
          <cell r="AF112">
            <v>115.1</v>
          </cell>
          <cell r="AG112">
            <v>115</v>
          </cell>
          <cell r="AH112">
            <v>114.8</v>
          </cell>
          <cell r="AI112">
            <v>120.4</v>
          </cell>
          <cell r="AJ112">
            <v>110.7</v>
          </cell>
          <cell r="AK112">
            <v>110.8</v>
          </cell>
          <cell r="AL112">
            <v>110.7</v>
          </cell>
          <cell r="AM112">
            <v>115.4</v>
          </cell>
          <cell r="AN112">
            <v>113.1</v>
          </cell>
          <cell r="AO112">
            <v>122</v>
          </cell>
          <cell r="AP112">
            <v>128.5</v>
          </cell>
          <cell r="AQ112">
            <v>128.4</v>
          </cell>
          <cell r="AR112">
            <v>129.30000000000001</v>
          </cell>
          <cell r="AS112">
            <v>146.19999999999999</v>
          </cell>
          <cell r="AT112">
            <v>146.30000000000001</v>
          </cell>
          <cell r="AU112">
            <v>146.19999999999999</v>
          </cell>
          <cell r="AV112">
            <v>151.80000000000001</v>
          </cell>
          <cell r="AW112">
            <v>154</v>
          </cell>
          <cell r="AX112">
            <v>146.6</v>
          </cell>
          <cell r="AY112">
            <v>149.30000000000001</v>
          </cell>
          <cell r="AZ112">
            <v>144.19999999999999</v>
          </cell>
          <cell r="BA112">
            <v>144</v>
          </cell>
          <cell r="BB112">
            <v>144</v>
          </cell>
          <cell r="BC112">
            <v>140.9</v>
          </cell>
          <cell r="BD112">
            <v>145</v>
          </cell>
          <cell r="BE112">
            <v>144.9</v>
          </cell>
          <cell r="BF112">
            <v>145.69999999999999</v>
          </cell>
          <cell r="BG112">
            <v>145.6</v>
          </cell>
          <cell r="BH112">
            <v>145.69999999999999</v>
          </cell>
          <cell r="BI112">
            <v>146.69999999999999</v>
          </cell>
          <cell r="BJ112">
            <v>150.9</v>
          </cell>
          <cell r="BK112">
            <v>150.69999999999999</v>
          </cell>
          <cell r="BL112">
            <v>147.4</v>
          </cell>
          <cell r="BM112">
            <v>145.1</v>
          </cell>
          <cell r="BN112">
            <v>143.19999999999999</v>
          </cell>
          <cell r="BO112">
            <v>143.19999999999999</v>
          </cell>
          <cell r="BP112">
            <v>145.9</v>
          </cell>
          <cell r="BQ112">
            <v>144</v>
          </cell>
          <cell r="BR112">
            <v>144</v>
          </cell>
          <cell r="BS112">
            <v>145.19999999999999</v>
          </cell>
          <cell r="BT112">
            <v>154.1</v>
          </cell>
          <cell r="BU112">
            <v>157.6</v>
          </cell>
          <cell r="BV112">
            <v>162.80000000000001</v>
          </cell>
          <cell r="BW112">
            <v>161.19999999999999</v>
          </cell>
          <cell r="BX112">
            <v>160.80000000000001</v>
          </cell>
          <cell r="BY112">
            <v>160.30000000000001</v>
          </cell>
          <cell r="BZ112">
            <v>161.30000000000001</v>
          </cell>
          <cell r="CA112">
            <v>163.4</v>
          </cell>
          <cell r="CB112">
            <v>158.80000000000001</v>
          </cell>
          <cell r="CC112">
            <v>155.5</v>
          </cell>
          <cell r="CD112">
            <v>164</v>
          </cell>
          <cell r="CE112">
            <v>165.5</v>
          </cell>
          <cell r="CF112">
            <v>165.7</v>
          </cell>
          <cell r="CG112">
            <v>166.1</v>
          </cell>
          <cell r="CH112">
            <v>166.9</v>
          </cell>
          <cell r="CI112">
            <v>168.1</v>
          </cell>
          <cell r="CJ112">
            <v>171.2</v>
          </cell>
          <cell r="CK112">
            <v>172.4</v>
          </cell>
          <cell r="CL112">
            <v>173</v>
          </cell>
        </row>
        <row r="113">
          <cell r="A113" t="str">
            <v>Phosphorite</v>
          </cell>
          <cell r="B113" t="str">
            <v>1103020001</v>
          </cell>
          <cell r="C113">
            <v>1.4149999999999999E-2</v>
          </cell>
          <cell r="D113">
            <v>100</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cell r="T113">
            <v>100</v>
          </cell>
          <cell r="U113">
            <v>100</v>
          </cell>
          <cell r="V113">
            <v>100</v>
          </cell>
          <cell r="W113">
            <v>100</v>
          </cell>
          <cell r="X113">
            <v>100</v>
          </cell>
          <cell r="Y113">
            <v>100</v>
          </cell>
          <cell r="Z113">
            <v>100</v>
          </cell>
          <cell r="AA113">
            <v>109.8</v>
          </cell>
          <cell r="AB113">
            <v>123.8</v>
          </cell>
          <cell r="AC113">
            <v>123.2</v>
          </cell>
          <cell r="AD113">
            <v>123.6</v>
          </cell>
          <cell r="AE113">
            <v>124.9</v>
          </cell>
          <cell r="AF113">
            <v>129.1</v>
          </cell>
          <cell r="AG113">
            <v>129.4</v>
          </cell>
          <cell r="AH113">
            <v>128.9</v>
          </cell>
          <cell r="AI113">
            <v>126.9</v>
          </cell>
          <cell r="AJ113">
            <v>125.7</v>
          </cell>
          <cell r="AK113">
            <v>126</v>
          </cell>
          <cell r="AL113">
            <v>125.7</v>
          </cell>
          <cell r="AM113">
            <v>125.7</v>
          </cell>
          <cell r="AN113">
            <v>127.4</v>
          </cell>
          <cell r="AO113">
            <v>128.19999999999999</v>
          </cell>
          <cell r="AP113">
            <v>128.30000000000001</v>
          </cell>
          <cell r="AQ113">
            <v>128.4</v>
          </cell>
          <cell r="AR113">
            <v>135.19999999999999</v>
          </cell>
          <cell r="AS113">
            <v>162.69999999999999</v>
          </cell>
          <cell r="AT113">
            <v>162.69999999999999</v>
          </cell>
          <cell r="AU113">
            <v>162.69999999999999</v>
          </cell>
          <cell r="AV113">
            <v>221.2</v>
          </cell>
          <cell r="AW113">
            <v>240.7</v>
          </cell>
          <cell r="AX113">
            <v>240.7</v>
          </cell>
          <cell r="AY113">
            <v>240.7</v>
          </cell>
          <cell r="AZ113">
            <v>240.7</v>
          </cell>
          <cell r="BA113">
            <v>240.7</v>
          </cell>
          <cell r="BB113">
            <v>240.7</v>
          </cell>
          <cell r="BC113">
            <v>240.7</v>
          </cell>
          <cell r="BD113">
            <v>240.7</v>
          </cell>
          <cell r="BE113">
            <v>240.7</v>
          </cell>
          <cell r="BF113">
            <v>240.7</v>
          </cell>
          <cell r="BG113">
            <v>240.7</v>
          </cell>
          <cell r="BH113">
            <v>240.7</v>
          </cell>
          <cell r="BI113">
            <v>245.5</v>
          </cell>
          <cell r="BJ113">
            <v>264.8</v>
          </cell>
          <cell r="BK113">
            <v>264.8</v>
          </cell>
          <cell r="BL113">
            <v>264.8</v>
          </cell>
          <cell r="BM113">
            <v>264.8</v>
          </cell>
          <cell r="BN113">
            <v>264.8</v>
          </cell>
          <cell r="BO113">
            <v>264.8</v>
          </cell>
          <cell r="BP113">
            <v>264.8</v>
          </cell>
          <cell r="BQ113">
            <v>264.8</v>
          </cell>
          <cell r="BR113">
            <v>264.8</v>
          </cell>
          <cell r="BS113">
            <v>264.8</v>
          </cell>
          <cell r="BT113">
            <v>264.8</v>
          </cell>
          <cell r="BU113">
            <v>264.8</v>
          </cell>
          <cell r="BV113">
            <v>264.8</v>
          </cell>
          <cell r="BW113">
            <v>264.8</v>
          </cell>
          <cell r="BX113">
            <v>264.8</v>
          </cell>
          <cell r="BY113">
            <v>264.8</v>
          </cell>
          <cell r="BZ113">
            <v>264.8</v>
          </cell>
          <cell r="CA113">
            <v>264.8</v>
          </cell>
          <cell r="CB113">
            <v>264.8</v>
          </cell>
          <cell r="CC113">
            <v>264.8</v>
          </cell>
          <cell r="CD113">
            <v>264.8</v>
          </cell>
          <cell r="CE113">
            <v>264.8</v>
          </cell>
          <cell r="CF113">
            <v>264.8</v>
          </cell>
          <cell r="CG113">
            <v>264.8</v>
          </cell>
          <cell r="CH113">
            <v>264.8</v>
          </cell>
          <cell r="CI113">
            <v>264.8</v>
          </cell>
          <cell r="CJ113">
            <v>264.8</v>
          </cell>
          <cell r="CK113">
            <v>264.8</v>
          </cell>
          <cell r="CL113">
            <v>264.8</v>
          </cell>
        </row>
        <row r="114">
          <cell r="A114" t="str">
            <v>Fireclay</v>
          </cell>
          <cell r="B114" t="str">
            <v>1103020002</v>
          </cell>
          <cell r="C114">
            <v>3.8000000000000002E-4</v>
          </cell>
          <cell r="D114">
            <v>64.599999999999994</v>
          </cell>
          <cell r="E114">
            <v>89</v>
          </cell>
          <cell r="F114">
            <v>99</v>
          </cell>
          <cell r="G114">
            <v>84.7</v>
          </cell>
          <cell r="H114">
            <v>99.6</v>
          </cell>
          <cell r="I114">
            <v>134.6</v>
          </cell>
          <cell r="J114">
            <v>143.6</v>
          </cell>
          <cell r="K114">
            <v>143.6</v>
          </cell>
          <cell r="L114">
            <v>143.6</v>
          </cell>
          <cell r="M114">
            <v>143.6</v>
          </cell>
          <cell r="N114">
            <v>129.30000000000001</v>
          </cell>
          <cell r="O114">
            <v>113.2</v>
          </cell>
          <cell r="P114">
            <v>129.1</v>
          </cell>
          <cell r="Q114">
            <v>134.30000000000001</v>
          </cell>
          <cell r="R114">
            <v>134.30000000000001</v>
          </cell>
          <cell r="S114">
            <v>162.4</v>
          </cell>
          <cell r="T114">
            <v>166.2</v>
          </cell>
          <cell r="U114">
            <v>134.6</v>
          </cell>
          <cell r="V114">
            <v>158.69999999999999</v>
          </cell>
          <cell r="W114">
            <v>178.6</v>
          </cell>
          <cell r="X114">
            <v>171.2</v>
          </cell>
          <cell r="Y114">
            <v>154.19999999999999</v>
          </cell>
          <cell r="Z114">
            <v>210</v>
          </cell>
          <cell r="AA114">
            <v>181</v>
          </cell>
          <cell r="AB114">
            <v>143.19999999999999</v>
          </cell>
          <cell r="AC114">
            <v>138.9</v>
          </cell>
          <cell r="AD114">
            <v>130.30000000000001</v>
          </cell>
          <cell r="AE114">
            <v>133.1</v>
          </cell>
          <cell r="AF114">
            <v>148.80000000000001</v>
          </cell>
          <cell r="AG114">
            <v>127.8</v>
          </cell>
          <cell r="AH114">
            <v>120.6</v>
          </cell>
          <cell r="AI114">
            <v>183.1</v>
          </cell>
          <cell r="AJ114">
            <v>172.3</v>
          </cell>
          <cell r="AK114">
            <v>172.3</v>
          </cell>
          <cell r="AL114">
            <v>172.3</v>
          </cell>
          <cell r="AM114">
            <v>189.5</v>
          </cell>
          <cell r="AN114">
            <v>191.7</v>
          </cell>
          <cell r="AO114">
            <v>152.9</v>
          </cell>
          <cell r="AP114">
            <v>162.4</v>
          </cell>
          <cell r="AQ114">
            <v>176.6</v>
          </cell>
          <cell r="AR114">
            <v>176.3</v>
          </cell>
          <cell r="AS114">
            <v>156.19999999999999</v>
          </cell>
          <cell r="AT114">
            <v>175.3</v>
          </cell>
          <cell r="AU114">
            <v>193.3</v>
          </cell>
          <cell r="AV114">
            <v>176.8</v>
          </cell>
          <cell r="AW114">
            <v>174.9</v>
          </cell>
          <cell r="AX114">
            <v>189.2</v>
          </cell>
          <cell r="AY114">
            <v>156.5</v>
          </cell>
          <cell r="AZ114">
            <v>118.9</v>
          </cell>
          <cell r="BA114">
            <v>100.5</v>
          </cell>
          <cell r="BB114">
            <v>100.5</v>
          </cell>
          <cell r="BC114">
            <v>106.8</v>
          </cell>
          <cell r="BD114">
            <v>125.6</v>
          </cell>
          <cell r="BE114">
            <v>125.6</v>
          </cell>
          <cell r="BF114">
            <v>125.6</v>
          </cell>
          <cell r="BG114">
            <v>117</v>
          </cell>
          <cell r="BH114">
            <v>117</v>
          </cell>
          <cell r="BI114">
            <v>130.19999999999999</v>
          </cell>
          <cell r="BJ114">
            <v>183.1</v>
          </cell>
          <cell r="BK114">
            <v>183.1</v>
          </cell>
          <cell r="BL114">
            <v>190.4</v>
          </cell>
          <cell r="BM114">
            <v>219.7</v>
          </cell>
          <cell r="BN114">
            <v>219.7</v>
          </cell>
          <cell r="BO114">
            <v>219.7</v>
          </cell>
          <cell r="BP114">
            <v>219.7</v>
          </cell>
          <cell r="BQ114">
            <v>219.7</v>
          </cell>
          <cell r="BR114">
            <v>219.7</v>
          </cell>
          <cell r="BS114">
            <v>219.7</v>
          </cell>
          <cell r="BT114">
            <v>219.7</v>
          </cell>
          <cell r="BU114">
            <v>219.7</v>
          </cell>
          <cell r="BV114">
            <v>219.7</v>
          </cell>
          <cell r="BW114">
            <v>219.7</v>
          </cell>
          <cell r="BX114">
            <v>219.7</v>
          </cell>
          <cell r="BY114">
            <v>219.7</v>
          </cell>
          <cell r="BZ114">
            <v>219.7</v>
          </cell>
          <cell r="CA114">
            <v>219.7</v>
          </cell>
          <cell r="CB114">
            <v>219.7</v>
          </cell>
          <cell r="CC114">
            <v>219.7</v>
          </cell>
          <cell r="CD114">
            <v>219.7</v>
          </cell>
          <cell r="CE114">
            <v>219.7</v>
          </cell>
          <cell r="CF114">
            <v>219.7</v>
          </cell>
          <cell r="CG114">
            <v>219.7</v>
          </cell>
          <cell r="CH114">
            <v>219.7</v>
          </cell>
          <cell r="CI114">
            <v>219.7</v>
          </cell>
          <cell r="CJ114">
            <v>219.7</v>
          </cell>
          <cell r="CK114">
            <v>219.7</v>
          </cell>
          <cell r="CL114">
            <v>219.7</v>
          </cell>
        </row>
        <row r="115">
          <cell r="A115" t="str">
            <v>Gypsum</v>
          </cell>
          <cell r="B115" t="str">
            <v>1103020003</v>
          </cell>
          <cell r="C115">
            <v>2.3600000000000001E-3</v>
          </cell>
          <cell r="D115">
            <v>102.5</v>
          </cell>
          <cell r="E115">
            <v>102.5</v>
          </cell>
          <cell r="F115">
            <v>102.5</v>
          </cell>
          <cell r="G115">
            <v>102.5</v>
          </cell>
          <cell r="H115">
            <v>102.5</v>
          </cell>
          <cell r="I115">
            <v>102.5</v>
          </cell>
          <cell r="J115">
            <v>102.5</v>
          </cell>
          <cell r="K115">
            <v>102.5</v>
          </cell>
          <cell r="L115">
            <v>102.5</v>
          </cell>
          <cell r="M115">
            <v>102.5</v>
          </cell>
          <cell r="N115">
            <v>102.5</v>
          </cell>
          <cell r="O115">
            <v>102.5</v>
          </cell>
          <cell r="P115">
            <v>102.5</v>
          </cell>
          <cell r="Q115">
            <v>102.5</v>
          </cell>
          <cell r="R115">
            <v>102.5</v>
          </cell>
          <cell r="S115">
            <v>102.5</v>
          </cell>
          <cell r="T115">
            <v>102.5</v>
          </cell>
          <cell r="U115">
            <v>102.5</v>
          </cell>
          <cell r="V115">
            <v>102.5</v>
          </cell>
          <cell r="W115">
            <v>102.5</v>
          </cell>
          <cell r="X115">
            <v>102.5</v>
          </cell>
          <cell r="Y115">
            <v>102.5</v>
          </cell>
          <cell r="Z115">
            <v>104.6</v>
          </cell>
          <cell r="AA115">
            <v>111</v>
          </cell>
          <cell r="AB115">
            <v>111</v>
          </cell>
          <cell r="AC115">
            <v>111</v>
          </cell>
          <cell r="AD115">
            <v>111</v>
          </cell>
          <cell r="AE115">
            <v>111</v>
          </cell>
          <cell r="AF115">
            <v>111</v>
          </cell>
          <cell r="AG115">
            <v>111</v>
          </cell>
          <cell r="AH115">
            <v>111</v>
          </cell>
          <cell r="AI115">
            <v>111</v>
          </cell>
          <cell r="AJ115">
            <v>111</v>
          </cell>
          <cell r="AK115">
            <v>111</v>
          </cell>
          <cell r="AL115">
            <v>111</v>
          </cell>
          <cell r="AM115">
            <v>179.3</v>
          </cell>
          <cell r="AN115">
            <v>179.3</v>
          </cell>
          <cell r="AO115">
            <v>179.3</v>
          </cell>
          <cell r="AP115">
            <v>179.3</v>
          </cell>
          <cell r="AQ115">
            <v>179.3</v>
          </cell>
          <cell r="AR115">
            <v>196.4</v>
          </cell>
          <cell r="AS115">
            <v>264.7</v>
          </cell>
          <cell r="AT115">
            <v>264.7</v>
          </cell>
          <cell r="AU115">
            <v>264.7</v>
          </cell>
          <cell r="AV115">
            <v>203.9</v>
          </cell>
          <cell r="AW115">
            <v>183.6</v>
          </cell>
          <cell r="AX115">
            <v>183.6</v>
          </cell>
          <cell r="AY115">
            <v>183.6</v>
          </cell>
          <cell r="AZ115">
            <v>183.6</v>
          </cell>
          <cell r="BA115">
            <v>183.6</v>
          </cell>
          <cell r="BB115">
            <v>183.6</v>
          </cell>
          <cell r="BC115">
            <v>183.6</v>
          </cell>
          <cell r="BD115">
            <v>183.6</v>
          </cell>
          <cell r="BE115">
            <v>183.6</v>
          </cell>
          <cell r="BF115">
            <v>183.6</v>
          </cell>
          <cell r="BG115">
            <v>200.6</v>
          </cell>
          <cell r="BH115">
            <v>200.6</v>
          </cell>
          <cell r="BI115">
            <v>211.7</v>
          </cell>
          <cell r="BJ115">
            <v>256.10000000000002</v>
          </cell>
          <cell r="BK115">
            <v>256.10000000000002</v>
          </cell>
          <cell r="BL115">
            <v>256.10000000000002</v>
          </cell>
          <cell r="BM115">
            <v>256.10000000000002</v>
          </cell>
          <cell r="BN115">
            <v>256.10000000000002</v>
          </cell>
          <cell r="BO115">
            <v>256.10000000000002</v>
          </cell>
          <cell r="BP115">
            <v>256.10000000000002</v>
          </cell>
          <cell r="BQ115">
            <v>256.10000000000002</v>
          </cell>
          <cell r="BR115">
            <v>256.10000000000002</v>
          </cell>
          <cell r="BS115">
            <v>200.6</v>
          </cell>
          <cell r="BT115">
            <v>200.6</v>
          </cell>
          <cell r="BU115">
            <v>211.7</v>
          </cell>
          <cell r="BV115">
            <v>256.10000000000002</v>
          </cell>
          <cell r="BW115">
            <v>256.10000000000002</v>
          </cell>
          <cell r="BX115">
            <v>256.10000000000002</v>
          </cell>
          <cell r="BY115">
            <v>256.10000000000002</v>
          </cell>
          <cell r="BZ115">
            <v>256.10000000000002</v>
          </cell>
          <cell r="CA115">
            <v>256.10000000000002</v>
          </cell>
          <cell r="CB115">
            <v>256.10000000000002</v>
          </cell>
          <cell r="CC115">
            <v>256.10000000000002</v>
          </cell>
          <cell r="CD115">
            <v>256.10000000000002</v>
          </cell>
          <cell r="CE115">
            <v>256.10000000000002</v>
          </cell>
          <cell r="CF115">
            <v>256.10000000000002</v>
          </cell>
          <cell r="CG115">
            <v>256.10000000000002</v>
          </cell>
          <cell r="CH115">
            <v>256.10000000000002</v>
          </cell>
          <cell r="CI115">
            <v>256.10000000000002</v>
          </cell>
          <cell r="CJ115">
            <v>256.10000000000002</v>
          </cell>
          <cell r="CK115">
            <v>279.60000000000002</v>
          </cell>
          <cell r="CL115">
            <v>350.1</v>
          </cell>
        </row>
        <row r="116">
          <cell r="A116" t="str">
            <v>Kaolin</v>
          </cell>
          <cell r="B116" t="str">
            <v>1103020004</v>
          </cell>
          <cell r="C116">
            <v>6.1599999999999997E-3</v>
          </cell>
          <cell r="D116">
            <v>106.6</v>
          </cell>
          <cell r="E116">
            <v>106</v>
          </cell>
          <cell r="F116">
            <v>105.5</v>
          </cell>
          <cell r="G116">
            <v>107.2</v>
          </cell>
          <cell r="H116">
            <v>108.9</v>
          </cell>
          <cell r="I116">
            <v>112.4</v>
          </cell>
          <cell r="J116">
            <v>110.9</v>
          </cell>
          <cell r="K116">
            <v>110.9</v>
          </cell>
          <cell r="L116">
            <v>114.4</v>
          </cell>
          <cell r="M116">
            <v>114.4</v>
          </cell>
          <cell r="N116">
            <v>114.4</v>
          </cell>
          <cell r="O116">
            <v>114.4</v>
          </cell>
          <cell r="P116">
            <v>116.1</v>
          </cell>
          <cell r="Q116">
            <v>116.3</v>
          </cell>
          <cell r="R116">
            <v>116.1</v>
          </cell>
          <cell r="S116">
            <v>115.7</v>
          </cell>
          <cell r="T116">
            <v>116.6</v>
          </cell>
          <cell r="U116">
            <v>118.3</v>
          </cell>
          <cell r="V116">
            <v>116.5</v>
          </cell>
          <cell r="W116">
            <v>117</v>
          </cell>
          <cell r="X116">
            <v>117.4</v>
          </cell>
          <cell r="Y116">
            <v>118</v>
          </cell>
          <cell r="Z116">
            <v>118.6</v>
          </cell>
          <cell r="AA116">
            <v>119.8</v>
          </cell>
          <cell r="AB116">
            <v>118.7</v>
          </cell>
          <cell r="AC116">
            <v>118.7</v>
          </cell>
          <cell r="AD116">
            <v>122.2</v>
          </cell>
          <cell r="AE116">
            <v>118.7</v>
          </cell>
          <cell r="AF116">
            <v>120.1</v>
          </cell>
          <cell r="AG116">
            <v>120.4</v>
          </cell>
          <cell r="AH116">
            <v>118.7</v>
          </cell>
          <cell r="AI116">
            <v>118.7</v>
          </cell>
          <cell r="AJ116">
            <v>118.7</v>
          </cell>
          <cell r="AK116">
            <v>118.7</v>
          </cell>
          <cell r="AL116">
            <v>118.7</v>
          </cell>
          <cell r="AM116">
            <v>118.7</v>
          </cell>
          <cell r="AN116">
            <v>118.7</v>
          </cell>
          <cell r="AO116">
            <v>118.7</v>
          </cell>
          <cell r="AP116">
            <v>118.7</v>
          </cell>
          <cell r="AQ116">
            <v>118.7</v>
          </cell>
          <cell r="AR116">
            <v>118.7</v>
          </cell>
          <cell r="AS116">
            <v>104.7</v>
          </cell>
          <cell r="AT116">
            <v>106</v>
          </cell>
          <cell r="AU116">
            <v>106.5</v>
          </cell>
          <cell r="AV116">
            <v>106.5</v>
          </cell>
          <cell r="AW116">
            <v>106.5</v>
          </cell>
          <cell r="AX116">
            <v>106.5</v>
          </cell>
          <cell r="AY116">
            <v>106.5</v>
          </cell>
          <cell r="AZ116">
            <v>106.5</v>
          </cell>
          <cell r="BA116">
            <v>106.5</v>
          </cell>
          <cell r="BB116">
            <v>106.5</v>
          </cell>
          <cell r="BC116">
            <v>106.5</v>
          </cell>
          <cell r="BD116">
            <v>106.5</v>
          </cell>
          <cell r="BE116">
            <v>106.5</v>
          </cell>
          <cell r="BF116">
            <v>106.5</v>
          </cell>
          <cell r="BG116">
            <v>106.5</v>
          </cell>
          <cell r="BH116">
            <v>106.5</v>
          </cell>
          <cell r="BI116">
            <v>106.5</v>
          </cell>
          <cell r="BJ116">
            <v>106.5</v>
          </cell>
          <cell r="BK116">
            <v>106.5</v>
          </cell>
          <cell r="BL116">
            <v>106.5</v>
          </cell>
          <cell r="BM116">
            <v>111.7</v>
          </cell>
          <cell r="BN116">
            <v>111.7</v>
          </cell>
          <cell r="BO116">
            <v>111.7</v>
          </cell>
          <cell r="BP116">
            <v>111.7</v>
          </cell>
          <cell r="BQ116">
            <v>111.7</v>
          </cell>
          <cell r="BR116">
            <v>111.7</v>
          </cell>
          <cell r="BS116">
            <v>110.8</v>
          </cell>
          <cell r="BT116">
            <v>109.9</v>
          </cell>
          <cell r="BU116">
            <v>109.9</v>
          </cell>
          <cell r="BV116">
            <v>109.9</v>
          </cell>
          <cell r="BW116">
            <v>109.9</v>
          </cell>
          <cell r="BX116">
            <v>109.9</v>
          </cell>
          <cell r="BY116">
            <v>109.9</v>
          </cell>
          <cell r="BZ116">
            <v>109.9</v>
          </cell>
          <cell r="CA116">
            <v>109.9</v>
          </cell>
          <cell r="CB116">
            <v>109.9</v>
          </cell>
          <cell r="CC116">
            <v>109.9</v>
          </cell>
          <cell r="CD116">
            <v>109.9</v>
          </cell>
          <cell r="CE116">
            <v>109.9</v>
          </cell>
          <cell r="CF116">
            <v>109.9</v>
          </cell>
          <cell r="CG116">
            <v>109.9</v>
          </cell>
          <cell r="CH116">
            <v>109.9</v>
          </cell>
          <cell r="CI116">
            <v>109.9</v>
          </cell>
          <cell r="CJ116">
            <v>109.9</v>
          </cell>
          <cell r="CK116">
            <v>109.9</v>
          </cell>
          <cell r="CL116">
            <v>109.9</v>
          </cell>
        </row>
        <row r="117">
          <cell r="A117" t="str">
            <v>Dolomite</v>
          </cell>
          <cell r="B117" t="str">
            <v>1103020005</v>
          </cell>
          <cell r="C117">
            <v>4.4200000000000003E-3</v>
          </cell>
          <cell r="D117">
            <v>101.7</v>
          </cell>
          <cell r="E117">
            <v>101</v>
          </cell>
          <cell r="F117">
            <v>100.2</v>
          </cell>
          <cell r="G117">
            <v>100.2</v>
          </cell>
          <cell r="H117">
            <v>100.2</v>
          </cell>
          <cell r="I117">
            <v>100.2</v>
          </cell>
          <cell r="J117">
            <v>100.2</v>
          </cell>
          <cell r="K117">
            <v>100.2</v>
          </cell>
          <cell r="L117">
            <v>100.2</v>
          </cell>
          <cell r="M117">
            <v>100.2</v>
          </cell>
          <cell r="N117">
            <v>100.2</v>
          </cell>
          <cell r="O117">
            <v>100.2</v>
          </cell>
          <cell r="P117">
            <v>100.2</v>
          </cell>
          <cell r="Q117">
            <v>100.2</v>
          </cell>
          <cell r="R117">
            <v>100.2</v>
          </cell>
          <cell r="S117">
            <v>100.2</v>
          </cell>
          <cell r="T117">
            <v>100.2</v>
          </cell>
          <cell r="U117">
            <v>100.2</v>
          </cell>
          <cell r="V117">
            <v>100.2</v>
          </cell>
          <cell r="W117">
            <v>100.2</v>
          </cell>
          <cell r="X117">
            <v>100.2</v>
          </cell>
          <cell r="Y117">
            <v>100.2</v>
          </cell>
          <cell r="Z117">
            <v>100.2</v>
          </cell>
          <cell r="AA117">
            <v>100.2</v>
          </cell>
          <cell r="AB117">
            <v>100.2</v>
          </cell>
          <cell r="AC117">
            <v>100.2</v>
          </cell>
          <cell r="AD117">
            <v>100.2</v>
          </cell>
          <cell r="AE117">
            <v>100.2</v>
          </cell>
          <cell r="AF117">
            <v>100.2</v>
          </cell>
          <cell r="AG117">
            <v>100.2</v>
          </cell>
          <cell r="AH117">
            <v>100.2</v>
          </cell>
          <cell r="AI117">
            <v>100.2</v>
          </cell>
          <cell r="AJ117">
            <v>100.2</v>
          </cell>
          <cell r="AK117">
            <v>100.2</v>
          </cell>
          <cell r="AL117">
            <v>100.2</v>
          </cell>
          <cell r="AM117">
            <v>100.2</v>
          </cell>
          <cell r="AN117">
            <v>100.2</v>
          </cell>
          <cell r="AO117">
            <v>100.2</v>
          </cell>
          <cell r="AP117">
            <v>100.2</v>
          </cell>
          <cell r="AQ117">
            <v>100.2</v>
          </cell>
          <cell r="AR117">
            <v>100.2</v>
          </cell>
          <cell r="AS117">
            <v>100.2</v>
          </cell>
          <cell r="AT117">
            <v>100.2</v>
          </cell>
          <cell r="AU117">
            <v>100.2</v>
          </cell>
          <cell r="AV117">
            <v>100.2</v>
          </cell>
          <cell r="AW117">
            <v>100.2</v>
          </cell>
          <cell r="AX117">
            <v>100.2</v>
          </cell>
          <cell r="AY117">
            <v>100.2</v>
          </cell>
          <cell r="AZ117">
            <v>100.2</v>
          </cell>
          <cell r="BA117">
            <v>100.2</v>
          </cell>
          <cell r="BB117">
            <v>100.2</v>
          </cell>
          <cell r="BC117">
            <v>100.2</v>
          </cell>
          <cell r="BD117">
            <v>100.2</v>
          </cell>
          <cell r="BE117">
            <v>100.2</v>
          </cell>
          <cell r="BF117">
            <v>100.2</v>
          </cell>
          <cell r="BG117">
            <v>100.2</v>
          </cell>
          <cell r="BH117">
            <v>100.2</v>
          </cell>
          <cell r="BI117">
            <v>110.5</v>
          </cell>
          <cell r="BJ117">
            <v>151.80000000000001</v>
          </cell>
          <cell r="BK117">
            <v>151.80000000000001</v>
          </cell>
          <cell r="BL117">
            <v>151.80000000000001</v>
          </cell>
          <cell r="BM117">
            <v>151.80000000000001</v>
          </cell>
          <cell r="BN117">
            <v>151.80000000000001</v>
          </cell>
          <cell r="BO117">
            <v>151.80000000000001</v>
          </cell>
          <cell r="BP117">
            <v>151.80000000000001</v>
          </cell>
          <cell r="BQ117">
            <v>151.80000000000001</v>
          </cell>
          <cell r="BR117">
            <v>151.80000000000001</v>
          </cell>
          <cell r="BS117">
            <v>138.80000000000001</v>
          </cell>
          <cell r="BT117">
            <v>125.9</v>
          </cell>
          <cell r="BU117">
            <v>125.9</v>
          </cell>
          <cell r="BV117">
            <v>125.9</v>
          </cell>
          <cell r="BW117">
            <v>125.9</v>
          </cell>
          <cell r="BX117">
            <v>125.9</v>
          </cell>
          <cell r="BY117">
            <v>125.9</v>
          </cell>
          <cell r="BZ117">
            <v>125.9</v>
          </cell>
          <cell r="CA117">
            <v>125.9</v>
          </cell>
          <cell r="CB117">
            <v>125.9</v>
          </cell>
          <cell r="CC117">
            <v>128.19999999999999</v>
          </cell>
          <cell r="CD117">
            <v>136.80000000000001</v>
          </cell>
          <cell r="CE117">
            <v>137.30000000000001</v>
          </cell>
          <cell r="CF117">
            <v>135</v>
          </cell>
          <cell r="CG117">
            <v>138</v>
          </cell>
          <cell r="CH117">
            <v>138.80000000000001</v>
          </cell>
          <cell r="CI117">
            <v>136.5</v>
          </cell>
          <cell r="CJ117">
            <v>135</v>
          </cell>
          <cell r="CK117">
            <v>135</v>
          </cell>
          <cell r="CL117">
            <v>135</v>
          </cell>
        </row>
        <row r="118">
          <cell r="A118" t="str">
            <v>Magnesite</v>
          </cell>
          <cell r="B118" t="str">
            <v>1103020006</v>
          </cell>
          <cell r="C118">
            <v>8.1099999999999992E-3</v>
          </cell>
          <cell r="D118">
            <v>85.9</v>
          </cell>
          <cell r="E118">
            <v>91.7</v>
          </cell>
          <cell r="F118">
            <v>103.7</v>
          </cell>
          <cell r="G118">
            <v>109.9</v>
          </cell>
          <cell r="H118">
            <v>113</v>
          </cell>
          <cell r="I118">
            <v>122.6</v>
          </cell>
          <cell r="J118">
            <v>124.8</v>
          </cell>
          <cell r="K118">
            <v>128.1</v>
          </cell>
          <cell r="L118">
            <v>121</v>
          </cell>
          <cell r="M118">
            <v>113.6</v>
          </cell>
          <cell r="N118">
            <v>127.9</v>
          </cell>
          <cell r="O118">
            <v>129.19999999999999</v>
          </cell>
          <cell r="P118">
            <v>130.4</v>
          </cell>
          <cell r="Q118">
            <v>129.1</v>
          </cell>
          <cell r="R118">
            <v>124</v>
          </cell>
          <cell r="S118">
            <v>117.4</v>
          </cell>
          <cell r="T118">
            <v>128.69999999999999</v>
          </cell>
          <cell r="U118">
            <v>139.5</v>
          </cell>
          <cell r="V118">
            <v>140.69999999999999</v>
          </cell>
          <cell r="W118">
            <v>133.69999999999999</v>
          </cell>
          <cell r="X118">
            <v>132.4</v>
          </cell>
          <cell r="Y118">
            <v>132.30000000000001</v>
          </cell>
          <cell r="Z118">
            <v>134.69999999999999</v>
          </cell>
          <cell r="AA118">
            <v>119.4</v>
          </cell>
          <cell r="AB118">
            <v>121.5</v>
          </cell>
          <cell r="AC118">
            <v>135.69999999999999</v>
          </cell>
          <cell r="AD118">
            <v>151.69999999999999</v>
          </cell>
          <cell r="AE118">
            <v>152.30000000000001</v>
          </cell>
          <cell r="AF118">
            <v>107.7</v>
          </cell>
          <cell r="AG118">
            <v>107.7</v>
          </cell>
          <cell r="AH118">
            <v>107.7</v>
          </cell>
          <cell r="AI118">
            <v>206</v>
          </cell>
          <cell r="AJ118">
            <v>47.1</v>
          </cell>
          <cell r="AK118">
            <v>47.1</v>
          </cell>
          <cell r="AL118">
            <v>47.1</v>
          </cell>
          <cell r="AM118">
            <v>47.1</v>
          </cell>
          <cell r="AN118">
            <v>47.1</v>
          </cell>
          <cell r="AO118">
            <v>154.9</v>
          </cell>
          <cell r="AP118">
            <v>264.5</v>
          </cell>
          <cell r="AQ118">
            <v>265.60000000000002</v>
          </cell>
          <cell r="AR118">
            <v>264.8</v>
          </cell>
          <cell r="AS118">
            <v>264.89999999999998</v>
          </cell>
          <cell r="AT118">
            <v>264.2</v>
          </cell>
          <cell r="AU118">
            <v>264.2</v>
          </cell>
          <cell r="AV118">
            <v>264.2</v>
          </cell>
          <cell r="AW118">
            <v>264.2</v>
          </cell>
          <cell r="AX118">
            <v>228.1</v>
          </cell>
          <cell r="AY118">
            <v>291.5</v>
          </cell>
          <cell r="AZ118">
            <v>318.8</v>
          </cell>
          <cell r="BA118">
            <v>313.60000000000002</v>
          </cell>
          <cell r="BB118">
            <v>308.5</v>
          </cell>
          <cell r="BC118">
            <v>311.10000000000002</v>
          </cell>
          <cell r="BD118">
            <v>318.8</v>
          </cell>
          <cell r="BE118">
            <v>318.8</v>
          </cell>
          <cell r="BF118">
            <v>318.8</v>
          </cell>
          <cell r="BG118">
            <v>318.8</v>
          </cell>
          <cell r="BH118">
            <v>318.8</v>
          </cell>
          <cell r="BI118">
            <v>317</v>
          </cell>
          <cell r="BJ118">
            <v>310</v>
          </cell>
          <cell r="BK118">
            <v>310</v>
          </cell>
          <cell r="BL118">
            <v>181.7</v>
          </cell>
          <cell r="BM118">
            <v>136.30000000000001</v>
          </cell>
          <cell r="BN118">
            <v>112.4</v>
          </cell>
          <cell r="BO118">
            <v>111.9</v>
          </cell>
          <cell r="BP118">
            <v>158.69999999999999</v>
          </cell>
          <cell r="BQ118">
            <v>72.599999999999994</v>
          </cell>
          <cell r="BR118">
            <v>72.599999999999994</v>
          </cell>
          <cell r="BS118">
            <v>119.6</v>
          </cell>
          <cell r="BT118">
            <v>271.2</v>
          </cell>
          <cell r="BU118">
            <v>302.8</v>
          </cell>
          <cell r="BV118">
            <v>292.3</v>
          </cell>
          <cell r="BW118">
            <v>260.7</v>
          </cell>
          <cell r="BX118">
            <v>260.7</v>
          </cell>
          <cell r="BY118">
            <v>260.7</v>
          </cell>
          <cell r="BZ118">
            <v>277.2</v>
          </cell>
          <cell r="CA118">
            <v>306.5</v>
          </cell>
          <cell r="CB118">
            <v>325.60000000000002</v>
          </cell>
          <cell r="CC118">
            <v>305.60000000000002</v>
          </cell>
          <cell r="CD118">
            <v>259.7</v>
          </cell>
          <cell r="CE118">
            <v>280.8</v>
          </cell>
          <cell r="CF118">
            <v>280.2</v>
          </cell>
          <cell r="CG118">
            <v>280.5</v>
          </cell>
          <cell r="CH118">
            <v>286.39999999999998</v>
          </cell>
          <cell r="CI118">
            <v>310.60000000000002</v>
          </cell>
          <cell r="CJ118">
            <v>365.3</v>
          </cell>
          <cell r="CK118">
            <v>379.5</v>
          </cell>
          <cell r="CL118">
            <v>370.4</v>
          </cell>
        </row>
        <row r="119">
          <cell r="A119" t="str">
            <v>Barytes</v>
          </cell>
          <cell r="B119" t="str">
            <v>1103020007</v>
          </cell>
          <cell r="C119">
            <v>2.49E-3</v>
          </cell>
          <cell r="D119">
            <v>96.2</v>
          </cell>
          <cell r="E119">
            <v>95.7</v>
          </cell>
          <cell r="F119">
            <v>100.5</v>
          </cell>
          <cell r="G119">
            <v>106</v>
          </cell>
          <cell r="H119">
            <v>89.4</v>
          </cell>
          <cell r="I119">
            <v>52.1</v>
          </cell>
          <cell r="J119">
            <v>56.5</v>
          </cell>
          <cell r="K119">
            <v>65.2</v>
          </cell>
          <cell r="L119">
            <v>72</v>
          </cell>
          <cell r="M119">
            <v>74.7</v>
          </cell>
          <cell r="N119">
            <v>86.9</v>
          </cell>
          <cell r="O119">
            <v>97.3</v>
          </cell>
          <cell r="P119">
            <v>111.6</v>
          </cell>
          <cell r="Q119">
            <v>116.4</v>
          </cell>
          <cell r="R119">
            <v>116.4</v>
          </cell>
          <cell r="S119">
            <v>127.7</v>
          </cell>
          <cell r="T119">
            <v>127.7</v>
          </cell>
          <cell r="U119">
            <v>127.7</v>
          </cell>
          <cell r="V119">
            <v>123.8</v>
          </cell>
          <cell r="W119">
            <v>108</v>
          </cell>
          <cell r="X119">
            <v>108</v>
          </cell>
          <cell r="Y119">
            <v>112.5</v>
          </cell>
          <cell r="Z119">
            <v>130</v>
          </cell>
          <cell r="AA119">
            <v>141.5</v>
          </cell>
          <cell r="AB119">
            <v>135.19999999999999</v>
          </cell>
          <cell r="AC119">
            <v>128.80000000000001</v>
          </cell>
          <cell r="AD119">
            <v>132</v>
          </cell>
          <cell r="AE119">
            <v>138.5</v>
          </cell>
          <cell r="AF119">
            <v>140.9</v>
          </cell>
          <cell r="AG119">
            <v>133</v>
          </cell>
          <cell r="AH119">
            <v>133</v>
          </cell>
          <cell r="AI119">
            <v>119.3</v>
          </cell>
          <cell r="AJ119">
            <v>118.4</v>
          </cell>
          <cell r="AK119">
            <v>118.4</v>
          </cell>
          <cell r="AL119">
            <v>118.4</v>
          </cell>
          <cell r="AM119">
            <v>118.2</v>
          </cell>
          <cell r="AN119">
            <v>121.7</v>
          </cell>
          <cell r="AO119">
            <v>114.4</v>
          </cell>
          <cell r="AP119">
            <v>107.8</v>
          </cell>
          <cell r="AQ119">
            <v>97.8</v>
          </cell>
          <cell r="AR119">
            <v>93.3</v>
          </cell>
          <cell r="AS119">
            <v>73.2</v>
          </cell>
          <cell r="AT119">
            <v>71</v>
          </cell>
          <cell r="AU119">
            <v>66.3</v>
          </cell>
          <cell r="AV119">
            <v>82.9</v>
          </cell>
          <cell r="AW119">
            <v>97.8</v>
          </cell>
          <cell r="AX119">
            <v>123.1</v>
          </cell>
          <cell r="AY119">
            <v>146.5</v>
          </cell>
          <cell r="AZ119">
            <v>170.8</v>
          </cell>
          <cell r="BA119">
            <v>174.4</v>
          </cell>
          <cell r="BB119">
            <v>190.5</v>
          </cell>
          <cell r="BC119">
            <v>201.3</v>
          </cell>
          <cell r="BD119">
            <v>186.6</v>
          </cell>
          <cell r="BE119">
            <v>204.8</v>
          </cell>
          <cell r="BF119">
            <v>253.2</v>
          </cell>
          <cell r="BG119">
            <v>234.2</v>
          </cell>
          <cell r="BH119">
            <v>234.2</v>
          </cell>
          <cell r="BI119">
            <v>237.7</v>
          </cell>
          <cell r="BJ119">
            <v>251.9</v>
          </cell>
          <cell r="BK119">
            <v>251.9</v>
          </cell>
          <cell r="BL119">
            <v>267.89999999999998</v>
          </cell>
          <cell r="BM119">
            <v>274.2</v>
          </cell>
          <cell r="BN119">
            <v>249.9</v>
          </cell>
          <cell r="BO119">
            <v>252.6</v>
          </cell>
          <cell r="BP119">
            <v>245.7</v>
          </cell>
          <cell r="BQ119">
            <v>253.1</v>
          </cell>
          <cell r="BR119">
            <v>249.7</v>
          </cell>
          <cell r="BS119">
            <v>241.6</v>
          </cell>
          <cell r="BT119">
            <v>253.9</v>
          </cell>
          <cell r="BU119">
            <v>265.3</v>
          </cell>
          <cell r="BV119">
            <v>265.39999999999998</v>
          </cell>
          <cell r="BW119">
            <v>267</v>
          </cell>
          <cell r="BX119">
            <v>270.8</v>
          </cell>
          <cell r="BY119">
            <v>246.3</v>
          </cell>
          <cell r="BZ119">
            <v>248.4</v>
          </cell>
          <cell r="CA119">
            <v>266</v>
          </cell>
          <cell r="CB119">
            <v>258.60000000000002</v>
          </cell>
          <cell r="CC119">
            <v>228.3</v>
          </cell>
          <cell r="CD119">
            <v>185.5</v>
          </cell>
          <cell r="CE119">
            <v>192.3</v>
          </cell>
          <cell r="CF119">
            <v>207</v>
          </cell>
          <cell r="CG119">
            <v>221</v>
          </cell>
          <cell r="CH119">
            <v>226.1</v>
          </cell>
          <cell r="CI119">
            <v>223.5</v>
          </cell>
          <cell r="CJ119">
            <v>217</v>
          </cell>
          <cell r="CK119">
            <v>210.9</v>
          </cell>
          <cell r="CL119">
            <v>198.9</v>
          </cell>
        </row>
        <row r="120">
          <cell r="A120" t="str">
            <v>Limestone</v>
          </cell>
          <cell r="B120" t="str">
            <v>1103020008</v>
          </cell>
          <cell r="C120">
            <v>9.4280000000000003E-2</v>
          </cell>
          <cell r="D120">
            <v>102</v>
          </cell>
          <cell r="E120">
            <v>102.2</v>
          </cell>
          <cell r="F120">
            <v>102.2</v>
          </cell>
          <cell r="G120">
            <v>103.5</v>
          </cell>
          <cell r="H120">
            <v>103.5</v>
          </cell>
          <cell r="I120">
            <v>103.5</v>
          </cell>
          <cell r="J120">
            <v>103.5</v>
          </cell>
          <cell r="K120">
            <v>103.5</v>
          </cell>
          <cell r="L120">
            <v>103.5</v>
          </cell>
          <cell r="M120">
            <v>103.5</v>
          </cell>
          <cell r="N120">
            <v>103.5</v>
          </cell>
          <cell r="O120">
            <v>103.5</v>
          </cell>
          <cell r="P120">
            <v>103.5</v>
          </cell>
          <cell r="Q120">
            <v>103.5</v>
          </cell>
          <cell r="R120">
            <v>103.5</v>
          </cell>
          <cell r="S120">
            <v>103.5</v>
          </cell>
          <cell r="T120">
            <v>103.5</v>
          </cell>
          <cell r="U120">
            <v>103.5</v>
          </cell>
          <cell r="V120">
            <v>102</v>
          </cell>
          <cell r="W120">
            <v>103.5</v>
          </cell>
          <cell r="X120">
            <v>102</v>
          </cell>
          <cell r="Y120">
            <v>102</v>
          </cell>
          <cell r="Z120">
            <v>102</v>
          </cell>
          <cell r="AA120">
            <v>102</v>
          </cell>
          <cell r="AB120">
            <v>113</v>
          </cell>
          <cell r="AC120">
            <v>113</v>
          </cell>
          <cell r="AD120">
            <v>113</v>
          </cell>
          <cell r="AE120">
            <v>113</v>
          </cell>
          <cell r="AF120">
            <v>113</v>
          </cell>
          <cell r="AG120">
            <v>113</v>
          </cell>
          <cell r="AH120">
            <v>113</v>
          </cell>
          <cell r="AI120">
            <v>113</v>
          </cell>
          <cell r="AJ120">
            <v>113</v>
          </cell>
          <cell r="AK120">
            <v>113</v>
          </cell>
          <cell r="AL120">
            <v>113</v>
          </cell>
          <cell r="AM120">
            <v>117.9</v>
          </cell>
          <cell r="AN120">
            <v>114.2</v>
          </cell>
          <cell r="AO120">
            <v>117.9</v>
          </cell>
          <cell r="AP120">
            <v>117.9</v>
          </cell>
          <cell r="AQ120">
            <v>117.9</v>
          </cell>
          <cell r="AR120">
            <v>117.9</v>
          </cell>
          <cell r="AS120">
            <v>138</v>
          </cell>
          <cell r="AT120">
            <v>138</v>
          </cell>
          <cell r="AU120">
            <v>138</v>
          </cell>
          <cell r="AV120">
            <v>138</v>
          </cell>
          <cell r="AW120">
            <v>138</v>
          </cell>
          <cell r="AX120">
            <v>129.9</v>
          </cell>
          <cell r="AY120">
            <v>127.8</v>
          </cell>
          <cell r="AZ120">
            <v>117.7</v>
          </cell>
          <cell r="BA120">
            <v>117.7</v>
          </cell>
          <cell r="BB120">
            <v>117.7</v>
          </cell>
          <cell r="BC120">
            <v>112.7</v>
          </cell>
          <cell r="BD120">
            <v>118.3</v>
          </cell>
          <cell r="BE120">
            <v>117.7</v>
          </cell>
          <cell r="BF120">
            <v>117.7</v>
          </cell>
          <cell r="BG120">
            <v>117.7</v>
          </cell>
          <cell r="BH120">
            <v>117.7</v>
          </cell>
          <cell r="BI120">
            <v>117.7</v>
          </cell>
          <cell r="BJ120">
            <v>117.7</v>
          </cell>
          <cell r="BK120">
            <v>117.7</v>
          </cell>
          <cell r="BL120">
            <v>123</v>
          </cell>
          <cell r="BM120">
            <v>123</v>
          </cell>
          <cell r="BN120">
            <v>123</v>
          </cell>
          <cell r="BO120">
            <v>123</v>
          </cell>
          <cell r="BP120">
            <v>123</v>
          </cell>
          <cell r="BQ120">
            <v>127.5</v>
          </cell>
          <cell r="BR120">
            <v>127.5</v>
          </cell>
          <cell r="BS120">
            <v>127.5</v>
          </cell>
          <cell r="BT120">
            <v>127.5</v>
          </cell>
          <cell r="BU120">
            <v>129.30000000000001</v>
          </cell>
          <cell r="BV120">
            <v>136.6</v>
          </cell>
          <cell r="BW120">
            <v>137</v>
          </cell>
          <cell r="BX120">
            <v>136.4</v>
          </cell>
          <cell r="BY120">
            <v>136.4</v>
          </cell>
          <cell r="BZ120">
            <v>136.4</v>
          </cell>
          <cell r="CA120">
            <v>136.4</v>
          </cell>
          <cell r="CB120">
            <v>128.5</v>
          </cell>
          <cell r="CC120">
            <v>126.2</v>
          </cell>
          <cell r="CD120">
            <v>142.9</v>
          </cell>
          <cell r="CE120">
            <v>142.9</v>
          </cell>
          <cell r="CF120">
            <v>142.9</v>
          </cell>
          <cell r="CG120">
            <v>142.9</v>
          </cell>
          <cell r="CH120">
            <v>142.9</v>
          </cell>
          <cell r="CI120">
            <v>142.9</v>
          </cell>
          <cell r="CJ120">
            <v>142.9</v>
          </cell>
          <cell r="CK120">
            <v>142.9</v>
          </cell>
          <cell r="CL120">
            <v>143</v>
          </cell>
        </row>
        <row r="121">
          <cell r="A121" t="str">
            <v>Steatite</v>
          </cell>
          <cell r="B121" t="str">
            <v>1103020009</v>
          </cell>
          <cell r="C121">
            <v>8.4999999999999995E-4</v>
          </cell>
          <cell r="D121">
            <v>114.6</v>
          </cell>
          <cell r="E121">
            <v>113</v>
          </cell>
          <cell r="F121">
            <v>111.3</v>
          </cell>
          <cell r="G121">
            <v>112.1</v>
          </cell>
          <cell r="H121">
            <v>112.6</v>
          </cell>
          <cell r="I121">
            <v>115.2</v>
          </cell>
          <cell r="J121">
            <v>112.2</v>
          </cell>
          <cell r="K121">
            <v>105.9</v>
          </cell>
          <cell r="L121">
            <v>105.3</v>
          </cell>
          <cell r="M121">
            <v>105.3</v>
          </cell>
          <cell r="N121">
            <v>106.2</v>
          </cell>
          <cell r="O121">
            <v>107</v>
          </cell>
          <cell r="P121">
            <v>110.8</v>
          </cell>
          <cell r="Q121">
            <v>110.3</v>
          </cell>
          <cell r="R121">
            <v>110.4</v>
          </cell>
          <cell r="S121">
            <v>113.4</v>
          </cell>
          <cell r="T121">
            <v>107.6</v>
          </cell>
          <cell r="U121">
            <v>107.2</v>
          </cell>
          <cell r="V121">
            <v>113.8</v>
          </cell>
          <cell r="W121">
            <v>109.2</v>
          </cell>
          <cell r="X121">
            <v>114.4</v>
          </cell>
          <cell r="Y121">
            <v>119.9</v>
          </cell>
          <cell r="Z121">
            <v>115.7</v>
          </cell>
          <cell r="AA121">
            <v>119.4</v>
          </cell>
          <cell r="AB121">
            <v>115.8</v>
          </cell>
          <cell r="AC121">
            <v>117.2</v>
          </cell>
          <cell r="AD121">
            <v>112.7</v>
          </cell>
          <cell r="AE121">
            <v>113.5</v>
          </cell>
          <cell r="AF121">
            <v>112.7</v>
          </cell>
          <cell r="AG121">
            <v>112.8</v>
          </cell>
          <cell r="AH121">
            <v>112.2</v>
          </cell>
          <cell r="AI121">
            <v>110</v>
          </cell>
          <cell r="AJ121">
            <v>113.8</v>
          </cell>
          <cell r="AK121">
            <v>113.8</v>
          </cell>
          <cell r="AL121">
            <v>113.8</v>
          </cell>
          <cell r="AM121">
            <v>111.9</v>
          </cell>
          <cell r="AN121">
            <v>111.8</v>
          </cell>
          <cell r="AO121">
            <v>116</v>
          </cell>
          <cell r="AP121">
            <v>119.2</v>
          </cell>
          <cell r="AQ121">
            <v>119.1</v>
          </cell>
          <cell r="AR121">
            <v>117.6</v>
          </cell>
          <cell r="AS121">
            <v>88.9</v>
          </cell>
          <cell r="AT121">
            <v>88.3</v>
          </cell>
          <cell r="AU121">
            <v>89.8</v>
          </cell>
          <cell r="AV121">
            <v>92.5</v>
          </cell>
          <cell r="AW121">
            <v>92.4</v>
          </cell>
          <cell r="AX121">
            <v>90.8</v>
          </cell>
          <cell r="AY121">
            <v>91</v>
          </cell>
          <cell r="AZ121">
            <v>91.4</v>
          </cell>
          <cell r="BA121">
            <v>100.5</v>
          </cell>
          <cell r="BB121">
            <v>108.8</v>
          </cell>
          <cell r="BC121">
            <v>108.8</v>
          </cell>
          <cell r="BD121">
            <v>108.8</v>
          </cell>
          <cell r="BE121">
            <v>107.7</v>
          </cell>
          <cell r="BF121">
            <v>104.3</v>
          </cell>
          <cell r="BG121">
            <v>100.8</v>
          </cell>
          <cell r="BH121">
            <v>100.8</v>
          </cell>
          <cell r="BI121">
            <v>102.6</v>
          </cell>
          <cell r="BJ121">
            <v>110</v>
          </cell>
          <cell r="BK121">
            <v>110</v>
          </cell>
          <cell r="BL121">
            <v>111.1</v>
          </cell>
          <cell r="BM121">
            <v>107.3</v>
          </cell>
          <cell r="BN121">
            <v>110.9</v>
          </cell>
          <cell r="BO121">
            <v>110.6</v>
          </cell>
          <cell r="BP121">
            <v>114.1</v>
          </cell>
          <cell r="BQ121">
            <v>107.5</v>
          </cell>
          <cell r="BR121">
            <v>110.5</v>
          </cell>
          <cell r="BS121">
            <v>104.6</v>
          </cell>
          <cell r="BT121">
            <v>109.7</v>
          </cell>
          <cell r="BU121">
            <v>109.5</v>
          </cell>
          <cell r="BV121">
            <v>110.3</v>
          </cell>
          <cell r="BW121">
            <v>115.6</v>
          </cell>
          <cell r="BX121">
            <v>104.4</v>
          </cell>
          <cell r="BY121">
            <v>102.2</v>
          </cell>
          <cell r="BZ121">
            <v>112.9</v>
          </cell>
          <cell r="CA121">
            <v>127.1</v>
          </cell>
          <cell r="CB121">
            <v>123.5</v>
          </cell>
          <cell r="CC121">
            <v>120.6</v>
          </cell>
          <cell r="CD121">
            <v>131.6</v>
          </cell>
          <cell r="CE121">
            <v>149.4</v>
          </cell>
          <cell r="CF121">
            <v>157</v>
          </cell>
          <cell r="CG121">
            <v>140.9</v>
          </cell>
          <cell r="CH121">
            <v>140.9</v>
          </cell>
          <cell r="CI121">
            <v>140.9</v>
          </cell>
          <cell r="CJ121">
            <v>154.1</v>
          </cell>
          <cell r="CK121">
            <v>166.9</v>
          </cell>
          <cell r="CL121">
            <v>165.4</v>
          </cell>
        </row>
        <row r="122">
          <cell r="A122" t="str">
            <v>Graphite</v>
          </cell>
          <cell r="B122" t="str">
            <v>1103020010</v>
          </cell>
          <cell r="C122">
            <v>7.6999999999999996E-4</v>
          </cell>
          <cell r="D122">
            <v>98.4</v>
          </cell>
          <cell r="E122">
            <v>168.6</v>
          </cell>
          <cell r="F122">
            <v>168.6</v>
          </cell>
          <cell r="G122">
            <v>168.6</v>
          </cell>
          <cell r="H122">
            <v>168.6</v>
          </cell>
          <cell r="I122">
            <v>168.6</v>
          </cell>
          <cell r="J122">
            <v>168.6</v>
          </cell>
          <cell r="K122">
            <v>168.6</v>
          </cell>
          <cell r="L122">
            <v>168.6</v>
          </cell>
          <cell r="M122">
            <v>168.6</v>
          </cell>
          <cell r="N122">
            <v>168.6</v>
          </cell>
          <cell r="O122">
            <v>168.6</v>
          </cell>
          <cell r="P122">
            <v>168.6</v>
          </cell>
          <cell r="Q122">
            <v>168.6</v>
          </cell>
          <cell r="R122">
            <v>168.6</v>
          </cell>
          <cell r="S122">
            <v>168.6</v>
          </cell>
          <cell r="T122">
            <v>168.6</v>
          </cell>
          <cell r="U122">
            <v>168.6</v>
          </cell>
          <cell r="V122">
            <v>168.6</v>
          </cell>
          <cell r="W122">
            <v>168.6</v>
          </cell>
          <cell r="X122">
            <v>168.6</v>
          </cell>
          <cell r="Y122">
            <v>168.6</v>
          </cell>
          <cell r="Z122">
            <v>168.6</v>
          </cell>
          <cell r="AA122">
            <v>168.6</v>
          </cell>
          <cell r="AB122">
            <v>168.6</v>
          </cell>
          <cell r="AC122">
            <v>168.6</v>
          </cell>
          <cell r="AD122">
            <v>168.6</v>
          </cell>
          <cell r="AE122">
            <v>168.6</v>
          </cell>
          <cell r="AF122">
            <v>168.6</v>
          </cell>
          <cell r="AG122">
            <v>168.6</v>
          </cell>
          <cell r="AH122">
            <v>168.6</v>
          </cell>
          <cell r="AI122">
            <v>168.6</v>
          </cell>
          <cell r="AJ122">
            <v>168.6</v>
          </cell>
          <cell r="AK122">
            <v>168.6</v>
          </cell>
          <cell r="AL122">
            <v>168.6</v>
          </cell>
          <cell r="AM122">
            <v>168.6</v>
          </cell>
          <cell r="AN122">
            <v>168.6</v>
          </cell>
          <cell r="AO122">
            <v>168.6</v>
          </cell>
          <cell r="AP122">
            <v>168.6</v>
          </cell>
          <cell r="AQ122">
            <v>168.6</v>
          </cell>
          <cell r="AR122">
            <v>168.6</v>
          </cell>
          <cell r="AS122">
            <v>168.6</v>
          </cell>
          <cell r="AT122">
            <v>168.6</v>
          </cell>
          <cell r="AU122">
            <v>168.6</v>
          </cell>
          <cell r="AV122">
            <v>168.6</v>
          </cell>
          <cell r="AW122">
            <v>168.6</v>
          </cell>
          <cell r="AX122">
            <v>168.6</v>
          </cell>
          <cell r="AY122">
            <v>168.6</v>
          </cell>
          <cell r="AZ122">
            <v>168.6</v>
          </cell>
          <cell r="BA122">
            <v>168.6</v>
          </cell>
          <cell r="BB122">
            <v>168.6</v>
          </cell>
          <cell r="BC122">
            <v>168.6</v>
          </cell>
          <cell r="BD122">
            <v>168.6</v>
          </cell>
          <cell r="BE122">
            <v>168.6</v>
          </cell>
          <cell r="BF122">
            <v>168.6</v>
          </cell>
          <cell r="BG122">
            <v>168.6</v>
          </cell>
          <cell r="BH122">
            <v>168.6</v>
          </cell>
          <cell r="BI122">
            <v>168.6</v>
          </cell>
          <cell r="BJ122">
            <v>168.6</v>
          </cell>
          <cell r="BK122">
            <v>168.6</v>
          </cell>
          <cell r="BL122">
            <v>168.6</v>
          </cell>
          <cell r="BM122">
            <v>168.6</v>
          </cell>
          <cell r="BN122">
            <v>168.6</v>
          </cell>
          <cell r="BO122">
            <v>168.6</v>
          </cell>
          <cell r="BP122">
            <v>168.6</v>
          </cell>
          <cell r="BQ122">
            <v>168.6</v>
          </cell>
          <cell r="BR122">
            <v>168.6</v>
          </cell>
          <cell r="BS122">
            <v>168.6</v>
          </cell>
          <cell r="BT122">
            <v>168.6</v>
          </cell>
          <cell r="BU122">
            <v>168.6</v>
          </cell>
          <cell r="BV122">
            <v>168.6</v>
          </cell>
          <cell r="BW122">
            <v>168.6</v>
          </cell>
          <cell r="BX122">
            <v>168.6</v>
          </cell>
          <cell r="BY122">
            <v>168.6</v>
          </cell>
          <cell r="BZ122">
            <v>168.6</v>
          </cell>
          <cell r="CA122">
            <v>168.6</v>
          </cell>
          <cell r="CB122">
            <v>168.6</v>
          </cell>
          <cell r="CC122">
            <v>168.6</v>
          </cell>
          <cell r="CD122">
            <v>168.6</v>
          </cell>
          <cell r="CE122">
            <v>168.6</v>
          </cell>
          <cell r="CF122">
            <v>168.6</v>
          </cell>
          <cell r="CG122">
            <v>168.6</v>
          </cell>
          <cell r="CH122">
            <v>168.6</v>
          </cell>
          <cell r="CI122">
            <v>168.6</v>
          </cell>
          <cell r="CJ122">
            <v>168.6</v>
          </cell>
          <cell r="CK122">
            <v>168.6</v>
          </cell>
          <cell r="CL122">
            <v>168.6</v>
          </cell>
        </row>
        <row r="123">
          <cell r="A123" t="str">
            <v>Sillimanite</v>
          </cell>
          <cell r="B123" t="str">
            <v>1103020011</v>
          </cell>
          <cell r="C123">
            <v>6.6E-4</v>
          </cell>
          <cell r="D123">
            <v>100</v>
          </cell>
          <cell r="E123">
            <v>100</v>
          </cell>
          <cell r="F123">
            <v>100</v>
          </cell>
          <cell r="G123">
            <v>100</v>
          </cell>
          <cell r="H123">
            <v>100</v>
          </cell>
          <cell r="I123">
            <v>100</v>
          </cell>
          <cell r="J123">
            <v>100</v>
          </cell>
          <cell r="K123">
            <v>100</v>
          </cell>
          <cell r="L123">
            <v>100</v>
          </cell>
          <cell r="M123">
            <v>100</v>
          </cell>
          <cell r="N123">
            <v>100</v>
          </cell>
          <cell r="O123">
            <v>100</v>
          </cell>
          <cell r="P123">
            <v>100</v>
          </cell>
          <cell r="Q123">
            <v>100</v>
          </cell>
          <cell r="R123">
            <v>100</v>
          </cell>
          <cell r="S123">
            <v>100</v>
          </cell>
          <cell r="T123">
            <v>100</v>
          </cell>
          <cell r="U123">
            <v>100</v>
          </cell>
          <cell r="V123">
            <v>100</v>
          </cell>
          <cell r="W123">
            <v>100</v>
          </cell>
          <cell r="X123">
            <v>100</v>
          </cell>
          <cell r="Y123">
            <v>100</v>
          </cell>
          <cell r="Z123">
            <v>100</v>
          </cell>
          <cell r="AA123">
            <v>100</v>
          </cell>
          <cell r="AB123">
            <v>100</v>
          </cell>
          <cell r="AC123">
            <v>100</v>
          </cell>
          <cell r="AD123">
            <v>100</v>
          </cell>
          <cell r="AE123">
            <v>100</v>
          </cell>
          <cell r="AF123">
            <v>100</v>
          </cell>
          <cell r="AG123">
            <v>100</v>
          </cell>
          <cell r="AH123">
            <v>100</v>
          </cell>
          <cell r="AI123">
            <v>100</v>
          </cell>
          <cell r="AJ123">
            <v>100</v>
          </cell>
          <cell r="AK123">
            <v>100</v>
          </cell>
          <cell r="AL123">
            <v>100</v>
          </cell>
          <cell r="AM123">
            <v>100</v>
          </cell>
          <cell r="AN123">
            <v>100</v>
          </cell>
          <cell r="AO123">
            <v>100</v>
          </cell>
          <cell r="AP123">
            <v>100</v>
          </cell>
          <cell r="AQ123">
            <v>100</v>
          </cell>
          <cell r="AR123">
            <v>100</v>
          </cell>
          <cell r="AS123">
            <v>100</v>
          </cell>
          <cell r="AT123">
            <v>100</v>
          </cell>
          <cell r="AU123">
            <v>100</v>
          </cell>
          <cell r="AV123">
            <v>141.69999999999999</v>
          </cell>
          <cell r="AW123">
            <v>183.3</v>
          </cell>
          <cell r="AX123">
            <v>183.3</v>
          </cell>
          <cell r="AY123">
            <v>183.3</v>
          </cell>
          <cell r="AZ123">
            <v>183.3</v>
          </cell>
          <cell r="BA123">
            <v>183.3</v>
          </cell>
          <cell r="BB123">
            <v>180.6</v>
          </cell>
          <cell r="BC123">
            <v>171.8</v>
          </cell>
          <cell r="BD123">
            <v>176</v>
          </cell>
          <cell r="BE123">
            <v>168.3</v>
          </cell>
          <cell r="BF123">
            <v>156.69999999999999</v>
          </cell>
          <cell r="BG123">
            <v>150.1</v>
          </cell>
          <cell r="BH123">
            <v>170</v>
          </cell>
          <cell r="BI123">
            <v>168.6</v>
          </cell>
          <cell r="BJ123">
            <v>170.4</v>
          </cell>
          <cell r="BK123">
            <v>125.4</v>
          </cell>
          <cell r="BL123">
            <v>200</v>
          </cell>
          <cell r="BM123">
            <v>200</v>
          </cell>
          <cell r="BN123">
            <v>200</v>
          </cell>
          <cell r="BO123">
            <v>200</v>
          </cell>
          <cell r="BP123">
            <v>200</v>
          </cell>
          <cell r="BQ123">
            <v>200</v>
          </cell>
          <cell r="BR123">
            <v>200</v>
          </cell>
          <cell r="BS123">
            <v>200</v>
          </cell>
          <cell r="BT123">
            <v>200</v>
          </cell>
          <cell r="BU123">
            <v>194.6</v>
          </cell>
          <cell r="BV123">
            <v>170</v>
          </cell>
          <cell r="BW123">
            <v>160.9</v>
          </cell>
          <cell r="BX123">
            <v>169.8</v>
          </cell>
          <cell r="BY123">
            <v>175.5</v>
          </cell>
          <cell r="BZ123">
            <v>138.30000000000001</v>
          </cell>
          <cell r="CA123">
            <v>121.9</v>
          </cell>
          <cell r="CB123">
            <v>119.2</v>
          </cell>
          <cell r="CC123">
            <v>119</v>
          </cell>
          <cell r="CD123">
            <v>112.8</v>
          </cell>
          <cell r="CE123">
            <v>113.3</v>
          </cell>
          <cell r="CF123">
            <v>109.4</v>
          </cell>
          <cell r="CG123">
            <v>145.6</v>
          </cell>
          <cell r="CH123">
            <v>200</v>
          </cell>
          <cell r="CI123">
            <v>186.7</v>
          </cell>
          <cell r="CJ123">
            <v>161.30000000000001</v>
          </cell>
          <cell r="CK123">
            <v>158.69999999999999</v>
          </cell>
          <cell r="CL123">
            <v>166.7</v>
          </cell>
        </row>
        <row r="124">
          <cell r="A124" t="str">
            <v>c.  CRUDE PETROLEUM</v>
          </cell>
          <cell r="B124" t="str">
            <v>1103030000</v>
          </cell>
          <cell r="C124">
            <v>0.90027999999999997</v>
          </cell>
          <cell r="D124">
            <v>102</v>
          </cell>
          <cell r="E124">
            <v>106</v>
          </cell>
          <cell r="F124">
            <v>120.1</v>
          </cell>
          <cell r="G124">
            <v>95.1</v>
          </cell>
          <cell r="H124">
            <v>86.8</v>
          </cell>
          <cell r="I124">
            <v>99.4</v>
          </cell>
          <cell r="J124">
            <v>105.2</v>
          </cell>
          <cell r="K124">
            <v>123.2</v>
          </cell>
          <cell r="L124">
            <v>124.3</v>
          </cell>
          <cell r="M124">
            <v>119.7</v>
          </cell>
          <cell r="N124">
            <v>115.6</v>
          </cell>
          <cell r="O124">
            <v>118.9</v>
          </cell>
          <cell r="P124">
            <v>111.7</v>
          </cell>
          <cell r="Q124">
            <v>106.8</v>
          </cell>
          <cell r="R124">
            <v>110.5</v>
          </cell>
          <cell r="S124">
            <v>129.1</v>
          </cell>
          <cell r="T124">
            <v>130.4</v>
          </cell>
          <cell r="U124">
            <v>128.9</v>
          </cell>
          <cell r="V124">
            <v>143.19999999999999</v>
          </cell>
          <cell r="W124">
            <v>142.6</v>
          </cell>
          <cell r="X124">
            <v>112.7</v>
          </cell>
          <cell r="Y124">
            <v>131.69999999999999</v>
          </cell>
          <cell r="Z124">
            <v>131.5</v>
          </cell>
          <cell r="AA124">
            <v>139.30000000000001</v>
          </cell>
          <cell r="AB124">
            <v>101.9</v>
          </cell>
          <cell r="AC124">
            <v>111.1</v>
          </cell>
          <cell r="AD124">
            <v>121.2</v>
          </cell>
          <cell r="AE124">
            <v>127.7</v>
          </cell>
          <cell r="AF124">
            <v>122.4</v>
          </cell>
          <cell r="AG124">
            <v>128.1</v>
          </cell>
          <cell r="AH124">
            <v>141.1</v>
          </cell>
          <cell r="AI124">
            <v>132.1</v>
          </cell>
          <cell r="AJ124">
            <v>141.1</v>
          </cell>
          <cell r="AK124">
            <v>127.7</v>
          </cell>
          <cell r="AL124">
            <v>148.5</v>
          </cell>
          <cell r="AM124">
            <v>148.30000000000001</v>
          </cell>
          <cell r="AN124">
            <v>128.4</v>
          </cell>
          <cell r="AO124">
            <v>139.9</v>
          </cell>
          <cell r="AP124">
            <v>153.4</v>
          </cell>
          <cell r="AQ124">
            <v>159.30000000000001</v>
          </cell>
          <cell r="AR124">
            <v>169.9</v>
          </cell>
          <cell r="AS124">
            <v>218.5</v>
          </cell>
          <cell r="AT124">
            <v>200.1</v>
          </cell>
          <cell r="AU124">
            <v>155.4</v>
          </cell>
          <cell r="AV124">
            <v>137.9</v>
          </cell>
          <cell r="AW124">
            <v>125.8</v>
          </cell>
          <cell r="AX124">
            <v>125.8</v>
          </cell>
          <cell r="AY124">
            <v>125.8</v>
          </cell>
          <cell r="AZ124">
            <v>125.8</v>
          </cell>
          <cell r="BA124">
            <v>125.8</v>
          </cell>
          <cell r="BB124">
            <v>125.8</v>
          </cell>
          <cell r="BC124">
            <v>151.19999999999999</v>
          </cell>
          <cell r="BD124">
            <v>153.6</v>
          </cell>
          <cell r="BE124">
            <v>178.9</v>
          </cell>
          <cell r="BF124">
            <v>170.9</v>
          </cell>
          <cell r="BG124">
            <v>191.8</v>
          </cell>
          <cell r="BH124">
            <v>179.6</v>
          </cell>
          <cell r="BI124">
            <v>185.5</v>
          </cell>
          <cell r="BJ124">
            <v>195.4</v>
          </cell>
          <cell r="BK124">
            <v>190.1</v>
          </cell>
          <cell r="BL124">
            <v>193</v>
          </cell>
          <cell r="BM124">
            <v>187.2</v>
          </cell>
          <cell r="BN124">
            <v>199.2</v>
          </cell>
          <cell r="BO124">
            <v>207.8</v>
          </cell>
          <cell r="BP124">
            <v>191.2</v>
          </cell>
          <cell r="BQ124">
            <v>192.9</v>
          </cell>
          <cell r="BR124">
            <v>193.1</v>
          </cell>
          <cell r="BS124">
            <v>197.1</v>
          </cell>
          <cell r="BT124">
            <v>196.4</v>
          </cell>
          <cell r="BU124">
            <v>200.9</v>
          </cell>
          <cell r="BV124">
            <v>207.1</v>
          </cell>
          <cell r="BW124">
            <v>211.8</v>
          </cell>
          <cell r="BX124">
            <v>211.8</v>
          </cell>
          <cell r="BY124">
            <v>211.8</v>
          </cell>
          <cell r="BZ124">
            <v>211.8</v>
          </cell>
          <cell r="CA124">
            <v>270</v>
          </cell>
          <cell r="CB124">
            <v>282.5</v>
          </cell>
          <cell r="CC124">
            <v>279.7</v>
          </cell>
          <cell r="CD124">
            <v>280.2</v>
          </cell>
          <cell r="CE124">
            <v>273.60000000000002</v>
          </cell>
          <cell r="CF124">
            <v>289.5</v>
          </cell>
          <cell r="CG124">
            <v>291.8</v>
          </cell>
          <cell r="CH124">
            <v>302</v>
          </cell>
          <cell r="CI124">
            <v>304.5</v>
          </cell>
          <cell r="CJ124">
            <v>306.8</v>
          </cell>
          <cell r="CK124">
            <v>314.10000000000002</v>
          </cell>
          <cell r="CL124">
            <v>338.7</v>
          </cell>
        </row>
        <row r="125">
          <cell r="A125" t="str">
            <v>Crude Petroleum</v>
          </cell>
          <cell r="B125" t="str">
            <v>1103030001</v>
          </cell>
          <cell r="C125">
            <v>0.90027999999999997</v>
          </cell>
          <cell r="D125">
            <v>102</v>
          </cell>
          <cell r="E125">
            <v>106</v>
          </cell>
          <cell r="F125">
            <v>120.1</v>
          </cell>
          <cell r="G125">
            <v>95.1</v>
          </cell>
          <cell r="H125">
            <v>86.8</v>
          </cell>
          <cell r="I125">
            <v>99.4</v>
          </cell>
          <cell r="J125">
            <v>105.2</v>
          </cell>
          <cell r="K125">
            <v>123.2</v>
          </cell>
          <cell r="L125">
            <v>124.3</v>
          </cell>
          <cell r="M125">
            <v>119.7</v>
          </cell>
          <cell r="N125">
            <v>115.6</v>
          </cell>
          <cell r="O125">
            <v>118.9</v>
          </cell>
          <cell r="P125">
            <v>111.7</v>
          </cell>
          <cell r="Q125">
            <v>106.8</v>
          </cell>
          <cell r="R125">
            <v>110.5</v>
          </cell>
          <cell r="S125">
            <v>129.1</v>
          </cell>
          <cell r="T125">
            <v>130.4</v>
          </cell>
          <cell r="U125">
            <v>128.9</v>
          </cell>
          <cell r="V125">
            <v>143.19999999999999</v>
          </cell>
          <cell r="W125">
            <v>142.6</v>
          </cell>
          <cell r="X125">
            <v>112.7</v>
          </cell>
          <cell r="Y125">
            <v>131.69999999999999</v>
          </cell>
          <cell r="Z125">
            <v>131.5</v>
          </cell>
          <cell r="AA125">
            <v>139.30000000000001</v>
          </cell>
          <cell r="AB125">
            <v>101.9</v>
          </cell>
          <cell r="AC125">
            <v>111.1</v>
          </cell>
          <cell r="AD125">
            <v>121.2</v>
          </cell>
          <cell r="AE125">
            <v>127.7</v>
          </cell>
          <cell r="AF125">
            <v>122.4</v>
          </cell>
          <cell r="AG125">
            <v>128.1</v>
          </cell>
          <cell r="AH125">
            <v>141.1</v>
          </cell>
          <cell r="AI125">
            <v>132.1</v>
          </cell>
          <cell r="AJ125">
            <v>141.1</v>
          </cell>
          <cell r="AK125">
            <v>127.7</v>
          </cell>
          <cell r="AL125">
            <v>148.5</v>
          </cell>
          <cell r="AM125">
            <v>148.30000000000001</v>
          </cell>
          <cell r="AN125">
            <v>128.4</v>
          </cell>
          <cell r="AO125">
            <v>139.9</v>
          </cell>
          <cell r="AP125">
            <v>153.4</v>
          </cell>
          <cell r="AQ125">
            <v>159.30000000000001</v>
          </cell>
          <cell r="AR125">
            <v>169.9</v>
          </cell>
          <cell r="AS125">
            <v>218.5</v>
          </cell>
          <cell r="AT125">
            <v>200.1</v>
          </cell>
          <cell r="AU125">
            <v>155.4</v>
          </cell>
          <cell r="AV125">
            <v>137.9</v>
          </cell>
          <cell r="AW125">
            <v>125.8</v>
          </cell>
          <cell r="AX125">
            <v>125.8</v>
          </cell>
          <cell r="AY125">
            <v>125.8</v>
          </cell>
          <cell r="AZ125">
            <v>125.8</v>
          </cell>
          <cell r="BA125">
            <v>125.8</v>
          </cell>
          <cell r="BB125">
            <v>125.8</v>
          </cell>
          <cell r="BC125">
            <v>151.19999999999999</v>
          </cell>
          <cell r="BD125">
            <v>153.6</v>
          </cell>
          <cell r="BE125">
            <v>178.9</v>
          </cell>
          <cell r="BF125">
            <v>170.9</v>
          </cell>
          <cell r="BG125">
            <v>191.8</v>
          </cell>
          <cell r="BH125">
            <v>179.6</v>
          </cell>
          <cell r="BI125">
            <v>185.5</v>
          </cell>
          <cell r="BJ125">
            <v>195.4</v>
          </cell>
          <cell r="BK125">
            <v>190.1</v>
          </cell>
          <cell r="BL125">
            <v>193</v>
          </cell>
          <cell r="BM125">
            <v>187.2</v>
          </cell>
          <cell r="BN125">
            <v>199.2</v>
          </cell>
          <cell r="BO125">
            <v>207.8</v>
          </cell>
          <cell r="BP125">
            <v>191.2</v>
          </cell>
          <cell r="BQ125">
            <v>192.9</v>
          </cell>
          <cell r="BR125">
            <v>193.1</v>
          </cell>
          <cell r="BS125">
            <v>197.1</v>
          </cell>
          <cell r="BT125">
            <v>196.4</v>
          </cell>
          <cell r="BU125">
            <v>200.9</v>
          </cell>
          <cell r="BV125">
            <v>207.1</v>
          </cell>
          <cell r="BW125">
            <v>211.8</v>
          </cell>
          <cell r="BX125">
            <v>211.8</v>
          </cell>
          <cell r="BY125">
            <v>211.8</v>
          </cell>
          <cell r="BZ125">
            <v>211.8</v>
          </cell>
          <cell r="CA125">
            <v>270</v>
          </cell>
          <cell r="CB125">
            <v>282.5</v>
          </cell>
          <cell r="CC125">
            <v>279.7</v>
          </cell>
          <cell r="CD125">
            <v>280.2</v>
          </cell>
          <cell r="CE125">
            <v>273.60000000000002</v>
          </cell>
          <cell r="CF125">
            <v>289.5</v>
          </cell>
          <cell r="CG125">
            <v>291.8</v>
          </cell>
          <cell r="CH125">
            <v>302</v>
          </cell>
          <cell r="CI125">
            <v>304.5</v>
          </cell>
          <cell r="CJ125">
            <v>306.8</v>
          </cell>
          <cell r="CK125">
            <v>314.10000000000002</v>
          </cell>
          <cell r="CL125">
            <v>338.7</v>
          </cell>
        </row>
        <row r="126">
          <cell r="A126" t="str">
            <v>II   FUEL &amp; POWER</v>
          </cell>
          <cell r="B126" t="str">
            <v>1200000000</v>
          </cell>
          <cell r="C126">
            <v>14.910209999999999</v>
          </cell>
          <cell r="D126">
            <v>105.9</v>
          </cell>
          <cell r="E126">
            <v>106.4</v>
          </cell>
          <cell r="F126">
            <v>106.4</v>
          </cell>
          <cell r="G126">
            <v>107.1</v>
          </cell>
          <cell r="H126">
            <v>107.2</v>
          </cell>
          <cell r="I126">
            <v>108.9</v>
          </cell>
          <cell r="J126">
            <v>112.2</v>
          </cell>
          <cell r="K126">
            <v>112.1</v>
          </cell>
          <cell r="L126">
            <v>115.7</v>
          </cell>
          <cell r="M126">
            <v>116.6</v>
          </cell>
          <cell r="N126">
            <v>116.5</v>
          </cell>
          <cell r="O126">
            <v>116.3</v>
          </cell>
          <cell r="P126">
            <v>116.1</v>
          </cell>
          <cell r="Q126">
            <v>116.9</v>
          </cell>
          <cell r="R126">
            <v>117.3</v>
          </cell>
          <cell r="S126">
            <v>117.6</v>
          </cell>
          <cell r="T126">
            <v>118.5</v>
          </cell>
          <cell r="U126">
            <v>121.5</v>
          </cell>
          <cell r="V126">
            <v>122.5</v>
          </cell>
          <cell r="W126">
            <v>122.9</v>
          </cell>
          <cell r="X126">
            <v>123.6</v>
          </cell>
          <cell r="Y126">
            <v>123.4</v>
          </cell>
          <cell r="Z126">
            <v>122.6</v>
          </cell>
          <cell r="AA126">
            <v>120.3</v>
          </cell>
          <cell r="AB126">
            <v>120.3</v>
          </cell>
          <cell r="AC126">
            <v>119.2</v>
          </cell>
          <cell r="AD126">
            <v>118.6</v>
          </cell>
          <cell r="AE126">
            <v>118.8</v>
          </cell>
          <cell r="AF126">
            <v>118.9</v>
          </cell>
          <cell r="AG126">
            <v>118.9</v>
          </cell>
          <cell r="AH126">
            <v>119.1</v>
          </cell>
          <cell r="AI126">
            <v>119.5</v>
          </cell>
          <cell r="AJ126">
            <v>119.4</v>
          </cell>
          <cell r="AK126">
            <v>119.8</v>
          </cell>
          <cell r="AL126">
            <v>120.8</v>
          </cell>
          <cell r="AM126">
            <v>122.1</v>
          </cell>
          <cell r="AN126">
            <v>122.8</v>
          </cell>
          <cell r="AO126">
            <v>124</v>
          </cell>
          <cell r="AP126">
            <v>127.4</v>
          </cell>
          <cell r="AQ126">
            <v>130.19999999999999</v>
          </cell>
          <cell r="AR126">
            <v>131.4</v>
          </cell>
          <cell r="AS126">
            <v>141.69999999999999</v>
          </cell>
          <cell r="AT126">
            <v>143.19999999999999</v>
          </cell>
          <cell r="AU126">
            <v>145.6</v>
          </cell>
          <cell r="AV126">
            <v>144.6</v>
          </cell>
          <cell r="AW126">
            <v>143.1</v>
          </cell>
          <cell r="AX126">
            <v>136.19999999999999</v>
          </cell>
          <cell r="AY126">
            <v>129.1</v>
          </cell>
          <cell r="AZ126">
            <v>127.2</v>
          </cell>
          <cell r="BA126">
            <v>124</v>
          </cell>
          <cell r="BB126">
            <v>123.1</v>
          </cell>
          <cell r="BC126">
            <v>124.2</v>
          </cell>
          <cell r="BD126">
            <v>124.8</v>
          </cell>
          <cell r="BE126">
            <v>125.7</v>
          </cell>
          <cell r="BF126">
            <v>130.5</v>
          </cell>
          <cell r="BG126">
            <v>131.5</v>
          </cell>
          <cell r="BH126">
            <v>132.9</v>
          </cell>
          <cell r="BI126">
            <v>133.4</v>
          </cell>
          <cell r="BJ126">
            <v>134.69999999999999</v>
          </cell>
          <cell r="BK126">
            <v>135</v>
          </cell>
          <cell r="BL126">
            <v>135.80000000000001</v>
          </cell>
          <cell r="BM126">
            <v>136.6</v>
          </cell>
          <cell r="BN126">
            <v>140.1</v>
          </cell>
          <cell r="BO126">
            <v>141.1</v>
          </cell>
          <cell r="BP126">
            <v>142.80000000000001</v>
          </cell>
          <cell r="BQ126">
            <v>143.19999999999999</v>
          </cell>
          <cell r="BR126">
            <v>147.80000000000001</v>
          </cell>
          <cell r="BS126">
            <v>148</v>
          </cell>
          <cell r="BT126">
            <v>147.6</v>
          </cell>
          <cell r="BU126">
            <v>148.1</v>
          </cell>
          <cell r="BV126">
            <v>148.6</v>
          </cell>
          <cell r="BW126">
            <v>150.19999999999999</v>
          </cell>
          <cell r="BX126">
            <v>151.30000000000001</v>
          </cell>
          <cell r="BY126">
            <v>153.5</v>
          </cell>
          <cell r="BZ126">
            <v>157.6</v>
          </cell>
          <cell r="CA126">
            <v>159.5</v>
          </cell>
          <cell r="CB126">
            <v>160.4</v>
          </cell>
          <cell r="CC126">
            <v>161.6</v>
          </cell>
          <cell r="CD126">
            <v>165.6</v>
          </cell>
          <cell r="CE126">
            <v>167.1</v>
          </cell>
          <cell r="CF126">
            <v>168.3</v>
          </cell>
          <cell r="CG126">
            <v>170</v>
          </cell>
          <cell r="CH126">
            <v>171.6</v>
          </cell>
          <cell r="CI126">
            <v>172.7</v>
          </cell>
          <cell r="CJ126">
            <v>177</v>
          </cell>
          <cell r="CK126">
            <v>176.7</v>
          </cell>
          <cell r="CL126">
            <v>177.8</v>
          </cell>
        </row>
        <row r="127">
          <cell r="A127" t="str">
            <v>A.   COAL</v>
          </cell>
          <cell r="B127" t="str">
            <v>1200010000</v>
          </cell>
          <cell r="C127">
            <v>2.0941900000000002</v>
          </cell>
          <cell r="D127">
            <v>117.6</v>
          </cell>
          <cell r="E127">
            <v>117.6</v>
          </cell>
          <cell r="F127">
            <v>117.6</v>
          </cell>
          <cell r="G127">
            <v>117.6</v>
          </cell>
          <cell r="H127">
            <v>117.6</v>
          </cell>
          <cell r="I127">
            <v>117.6</v>
          </cell>
          <cell r="J127">
            <v>117.6</v>
          </cell>
          <cell r="K127">
            <v>117.6</v>
          </cell>
          <cell r="L127">
            <v>117.6</v>
          </cell>
          <cell r="M127">
            <v>117.6</v>
          </cell>
          <cell r="N127">
            <v>117.6</v>
          </cell>
          <cell r="O127">
            <v>117.6</v>
          </cell>
          <cell r="P127">
            <v>117.6</v>
          </cell>
          <cell r="Q127">
            <v>117.6</v>
          </cell>
          <cell r="R127">
            <v>117.6</v>
          </cell>
          <cell r="S127">
            <v>117.6</v>
          </cell>
          <cell r="T127">
            <v>117.6</v>
          </cell>
          <cell r="U127">
            <v>117.6</v>
          </cell>
          <cell r="V127">
            <v>117.6</v>
          </cell>
          <cell r="W127">
            <v>117.8</v>
          </cell>
          <cell r="X127">
            <v>117.8</v>
          </cell>
          <cell r="Y127">
            <v>117.8</v>
          </cell>
          <cell r="Z127">
            <v>117.8</v>
          </cell>
          <cell r="AA127">
            <v>117.8</v>
          </cell>
          <cell r="AB127">
            <v>117.7</v>
          </cell>
          <cell r="AC127">
            <v>117.7</v>
          </cell>
          <cell r="AD127">
            <v>117.7</v>
          </cell>
          <cell r="AE127">
            <v>117.7</v>
          </cell>
          <cell r="AF127">
            <v>117.7</v>
          </cell>
          <cell r="AG127">
            <v>117.9</v>
          </cell>
          <cell r="AH127">
            <v>118</v>
          </cell>
          <cell r="AI127">
            <v>119.4</v>
          </cell>
          <cell r="AJ127">
            <v>119.4</v>
          </cell>
          <cell r="AK127">
            <v>119.4</v>
          </cell>
          <cell r="AL127">
            <v>119.4</v>
          </cell>
          <cell r="AM127">
            <v>124</v>
          </cell>
          <cell r="AN127">
            <v>125.6</v>
          </cell>
          <cell r="AO127">
            <v>126</v>
          </cell>
          <cell r="AP127">
            <v>135.80000000000001</v>
          </cell>
          <cell r="AQ127">
            <v>150.5</v>
          </cell>
          <cell r="AR127">
            <v>150.5</v>
          </cell>
          <cell r="AS127">
            <v>150.5</v>
          </cell>
          <cell r="AT127">
            <v>150.9</v>
          </cell>
          <cell r="AU127">
            <v>151.80000000000001</v>
          </cell>
          <cell r="AV127">
            <v>151.80000000000001</v>
          </cell>
          <cell r="AW127">
            <v>151.80000000000001</v>
          </cell>
          <cell r="AX127">
            <v>151.80000000000001</v>
          </cell>
          <cell r="AY127">
            <v>151.6</v>
          </cell>
          <cell r="AZ127">
            <v>151.6</v>
          </cell>
          <cell r="BA127">
            <v>151.30000000000001</v>
          </cell>
          <cell r="BB127">
            <v>151</v>
          </cell>
          <cell r="BC127">
            <v>151</v>
          </cell>
          <cell r="BD127">
            <v>151</v>
          </cell>
          <cell r="BE127">
            <v>151</v>
          </cell>
          <cell r="BF127">
            <v>151</v>
          </cell>
          <cell r="BG127">
            <v>151</v>
          </cell>
          <cell r="BH127">
            <v>151</v>
          </cell>
          <cell r="BI127">
            <v>157</v>
          </cell>
          <cell r="BJ127">
            <v>162.69999999999999</v>
          </cell>
          <cell r="BK127">
            <v>162.69999999999999</v>
          </cell>
          <cell r="BL127">
            <v>163</v>
          </cell>
          <cell r="BM127">
            <v>163</v>
          </cell>
          <cell r="BN127">
            <v>163</v>
          </cell>
          <cell r="BO127">
            <v>163</v>
          </cell>
          <cell r="BP127">
            <v>163</v>
          </cell>
          <cell r="BQ127">
            <v>163</v>
          </cell>
          <cell r="BR127">
            <v>163</v>
          </cell>
          <cell r="BS127">
            <v>163</v>
          </cell>
          <cell r="BT127">
            <v>163</v>
          </cell>
          <cell r="BU127">
            <v>163</v>
          </cell>
          <cell r="BV127">
            <v>163</v>
          </cell>
          <cell r="BW127">
            <v>163</v>
          </cell>
          <cell r="BX127">
            <v>163.1</v>
          </cell>
          <cell r="BY127">
            <v>169.3</v>
          </cell>
          <cell r="BZ127">
            <v>184.6</v>
          </cell>
          <cell r="CA127">
            <v>184.6</v>
          </cell>
          <cell r="CB127">
            <v>184.6</v>
          </cell>
          <cell r="CC127">
            <v>184.6</v>
          </cell>
          <cell r="CD127">
            <v>184.6</v>
          </cell>
          <cell r="CE127">
            <v>184.6</v>
          </cell>
          <cell r="CF127">
            <v>184.6</v>
          </cell>
          <cell r="CG127">
            <v>184.6</v>
          </cell>
          <cell r="CH127">
            <v>184.6</v>
          </cell>
          <cell r="CI127">
            <v>184.6</v>
          </cell>
          <cell r="CJ127">
            <v>210</v>
          </cell>
          <cell r="CK127">
            <v>210.3</v>
          </cell>
          <cell r="CL127">
            <v>210.3</v>
          </cell>
        </row>
        <row r="128">
          <cell r="A128" t="str">
            <v>Coking Coal</v>
          </cell>
          <cell r="B128" t="str">
            <v>1200010001</v>
          </cell>
          <cell r="C128">
            <v>0.37814999999999999</v>
          </cell>
          <cell r="D128">
            <v>106.7</v>
          </cell>
          <cell r="E128">
            <v>106.7</v>
          </cell>
          <cell r="F128">
            <v>106.7</v>
          </cell>
          <cell r="G128">
            <v>106.7</v>
          </cell>
          <cell r="H128">
            <v>106.7</v>
          </cell>
          <cell r="I128">
            <v>106.7</v>
          </cell>
          <cell r="J128">
            <v>106.7</v>
          </cell>
          <cell r="K128">
            <v>106.7</v>
          </cell>
          <cell r="L128">
            <v>106.7</v>
          </cell>
          <cell r="M128">
            <v>106.7</v>
          </cell>
          <cell r="N128">
            <v>106.7</v>
          </cell>
          <cell r="O128">
            <v>106.7</v>
          </cell>
          <cell r="P128">
            <v>106.7</v>
          </cell>
          <cell r="Q128">
            <v>106.7</v>
          </cell>
          <cell r="R128">
            <v>106.7</v>
          </cell>
          <cell r="S128">
            <v>106.7</v>
          </cell>
          <cell r="T128">
            <v>106.7</v>
          </cell>
          <cell r="U128">
            <v>106.7</v>
          </cell>
          <cell r="V128">
            <v>106.7</v>
          </cell>
          <cell r="W128">
            <v>106.7</v>
          </cell>
          <cell r="X128">
            <v>106.7</v>
          </cell>
          <cell r="Y128">
            <v>106.7</v>
          </cell>
          <cell r="Z128">
            <v>106.7</v>
          </cell>
          <cell r="AA128">
            <v>106.7</v>
          </cell>
          <cell r="AB128">
            <v>106.7</v>
          </cell>
          <cell r="AC128">
            <v>106.7</v>
          </cell>
          <cell r="AD128">
            <v>106.7</v>
          </cell>
          <cell r="AE128">
            <v>106.7</v>
          </cell>
          <cell r="AF128">
            <v>106.7</v>
          </cell>
          <cell r="AG128">
            <v>106.7</v>
          </cell>
          <cell r="AH128">
            <v>106.7</v>
          </cell>
          <cell r="AI128">
            <v>108.9</v>
          </cell>
          <cell r="AJ128">
            <v>108.9</v>
          </cell>
          <cell r="AK128">
            <v>108.9</v>
          </cell>
          <cell r="AL128">
            <v>108.9</v>
          </cell>
          <cell r="AM128">
            <v>117</v>
          </cell>
          <cell r="AN128">
            <v>119</v>
          </cell>
          <cell r="AO128">
            <v>119</v>
          </cell>
          <cell r="AP128">
            <v>119</v>
          </cell>
          <cell r="AQ128">
            <v>119</v>
          </cell>
          <cell r="AR128">
            <v>119</v>
          </cell>
          <cell r="AS128">
            <v>119</v>
          </cell>
          <cell r="AT128">
            <v>119</v>
          </cell>
          <cell r="AU128">
            <v>119</v>
          </cell>
          <cell r="AV128">
            <v>119</v>
          </cell>
          <cell r="AW128">
            <v>119</v>
          </cell>
          <cell r="AX128">
            <v>119</v>
          </cell>
          <cell r="AY128">
            <v>119</v>
          </cell>
          <cell r="AZ128">
            <v>119</v>
          </cell>
          <cell r="BA128">
            <v>119</v>
          </cell>
          <cell r="BB128">
            <v>119</v>
          </cell>
          <cell r="BC128">
            <v>119</v>
          </cell>
          <cell r="BD128">
            <v>119</v>
          </cell>
          <cell r="BE128">
            <v>119</v>
          </cell>
          <cell r="BF128">
            <v>119</v>
          </cell>
          <cell r="BG128">
            <v>119</v>
          </cell>
          <cell r="BH128">
            <v>119</v>
          </cell>
          <cell r="BI128">
            <v>128.4</v>
          </cell>
          <cell r="BJ128">
            <v>134.6</v>
          </cell>
          <cell r="BK128">
            <v>134.6</v>
          </cell>
          <cell r="BL128">
            <v>134.6</v>
          </cell>
          <cell r="BM128">
            <v>134.6</v>
          </cell>
          <cell r="BN128">
            <v>134.6</v>
          </cell>
          <cell r="BO128">
            <v>134.6</v>
          </cell>
          <cell r="BP128">
            <v>134.6</v>
          </cell>
          <cell r="BQ128">
            <v>134.6</v>
          </cell>
          <cell r="BR128">
            <v>134.6</v>
          </cell>
          <cell r="BS128">
            <v>134.6</v>
          </cell>
          <cell r="BT128">
            <v>134.6</v>
          </cell>
          <cell r="BU128">
            <v>134.6</v>
          </cell>
          <cell r="BV128">
            <v>134.6</v>
          </cell>
          <cell r="BW128">
            <v>134.6</v>
          </cell>
          <cell r="BX128">
            <v>134.6</v>
          </cell>
          <cell r="BY128">
            <v>145.6</v>
          </cell>
          <cell r="BZ128">
            <v>178.7</v>
          </cell>
          <cell r="CA128">
            <v>178.7</v>
          </cell>
          <cell r="CB128">
            <v>178.7</v>
          </cell>
          <cell r="CC128">
            <v>178.7</v>
          </cell>
          <cell r="CD128">
            <v>178.7</v>
          </cell>
          <cell r="CE128">
            <v>178.7</v>
          </cell>
          <cell r="CF128">
            <v>178.7</v>
          </cell>
          <cell r="CG128">
            <v>178.7</v>
          </cell>
          <cell r="CH128">
            <v>178.7</v>
          </cell>
          <cell r="CI128">
            <v>178.7</v>
          </cell>
          <cell r="CJ128">
            <v>172.4</v>
          </cell>
          <cell r="CK128">
            <v>172.4</v>
          </cell>
          <cell r="CL128">
            <v>172.4</v>
          </cell>
        </row>
        <row r="129">
          <cell r="A129" t="str">
            <v>Non-Coking Coal</v>
          </cell>
          <cell r="B129" t="str">
            <v>1200010002</v>
          </cell>
          <cell r="C129">
            <v>1.0060100000000001</v>
          </cell>
          <cell r="D129">
            <v>102.6</v>
          </cell>
          <cell r="E129">
            <v>102.6</v>
          </cell>
          <cell r="F129">
            <v>102.6</v>
          </cell>
          <cell r="G129">
            <v>102.6</v>
          </cell>
          <cell r="H129">
            <v>102.6</v>
          </cell>
          <cell r="I129">
            <v>102.6</v>
          </cell>
          <cell r="J129">
            <v>102.6</v>
          </cell>
          <cell r="K129">
            <v>102.6</v>
          </cell>
          <cell r="L129">
            <v>102.6</v>
          </cell>
          <cell r="M129">
            <v>102.6</v>
          </cell>
          <cell r="N129">
            <v>102.6</v>
          </cell>
          <cell r="O129">
            <v>102.6</v>
          </cell>
          <cell r="P129">
            <v>102.5</v>
          </cell>
          <cell r="Q129">
            <v>102.5</v>
          </cell>
          <cell r="R129">
            <v>102.5</v>
          </cell>
          <cell r="S129">
            <v>102.5</v>
          </cell>
          <cell r="T129">
            <v>102.5</v>
          </cell>
          <cell r="U129">
            <v>102.5</v>
          </cell>
          <cell r="V129">
            <v>102.5</v>
          </cell>
          <cell r="W129">
            <v>102.5</v>
          </cell>
          <cell r="X129">
            <v>102.5</v>
          </cell>
          <cell r="Y129">
            <v>102.5</v>
          </cell>
          <cell r="Z129">
            <v>102.5</v>
          </cell>
          <cell r="AA129">
            <v>102.5</v>
          </cell>
          <cell r="AB129">
            <v>102.6</v>
          </cell>
          <cell r="AC129">
            <v>102.6</v>
          </cell>
          <cell r="AD129">
            <v>102.6</v>
          </cell>
          <cell r="AE129">
            <v>102.6</v>
          </cell>
          <cell r="AF129">
            <v>102.6</v>
          </cell>
          <cell r="AG129">
            <v>102.6</v>
          </cell>
          <cell r="AH129">
            <v>102.6</v>
          </cell>
          <cell r="AI129">
            <v>104.7</v>
          </cell>
          <cell r="AJ129">
            <v>104.7</v>
          </cell>
          <cell r="AK129">
            <v>104.7</v>
          </cell>
          <cell r="AL129">
            <v>104.7</v>
          </cell>
          <cell r="AM129">
            <v>111.1</v>
          </cell>
          <cell r="AN129">
            <v>112.7</v>
          </cell>
          <cell r="AO129">
            <v>112.7</v>
          </cell>
          <cell r="AP129">
            <v>112.7</v>
          </cell>
          <cell r="AQ129">
            <v>112.7</v>
          </cell>
          <cell r="AR129">
            <v>112.7</v>
          </cell>
          <cell r="AS129">
            <v>112.7</v>
          </cell>
          <cell r="AT129">
            <v>112.7</v>
          </cell>
          <cell r="AU129">
            <v>112.7</v>
          </cell>
          <cell r="AV129">
            <v>112.7</v>
          </cell>
          <cell r="AW129">
            <v>112.7</v>
          </cell>
          <cell r="AX129">
            <v>112.7</v>
          </cell>
          <cell r="AY129">
            <v>112.7</v>
          </cell>
          <cell r="AZ129">
            <v>112.7</v>
          </cell>
          <cell r="BA129">
            <v>112.7</v>
          </cell>
          <cell r="BB129">
            <v>112.7</v>
          </cell>
          <cell r="BC129">
            <v>112.7</v>
          </cell>
          <cell r="BD129">
            <v>112.7</v>
          </cell>
          <cell r="BE129">
            <v>112.7</v>
          </cell>
          <cell r="BF129">
            <v>112.7</v>
          </cell>
          <cell r="BG129">
            <v>112.7</v>
          </cell>
          <cell r="BH129">
            <v>112.7</v>
          </cell>
          <cell r="BI129">
            <v>121.7</v>
          </cell>
          <cell r="BJ129">
            <v>131.19999999999999</v>
          </cell>
          <cell r="BK129">
            <v>131.19999999999999</v>
          </cell>
          <cell r="BL129">
            <v>131.19999999999999</v>
          </cell>
          <cell r="BM129">
            <v>131.19999999999999</v>
          </cell>
          <cell r="BN129">
            <v>131.19999999999999</v>
          </cell>
          <cell r="BO129">
            <v>131.19999999999999</v>
          </cell>
          <cell r="BP129">
            <v>131.19999999999999</v>
          </cell>
          <cell r="BQ129">
            <v>131.19999999999999</v>
          </cell>
          <cell r="BR129">
            <v>131.19999999999999</v>
          </cell>
          <cell r="BS129">
            <v>131.19999999999999</v>
          </cell>
          <cell r="BT129">
            <v>131.19999999999999</v>
          </cell>
          <cell r="BU129">
            <v>131.19999999999999</v>
          </cell>
          <cell r="BV129">
            <v>131.19999999999999</v>
          </cell>
          <cell r="BW129">
            <v>131.19999999999999</v>
          </cell>
          <cell r="BX129">
            <v>131.4</v>
          </cell>
          <cell r="BY129">
            <v>140.19999999999999</v>
          </cell>
          <cell r="BZ129">
            <v>166.5</v>
          </cell>
          <cell r="CA129">
            <v>166.5</v>
          </cell>
          <cell r="CB129">
            <v>166.5</v>
          </cell>
          <cell r="CC129">
            <v>166.5</v>
          </cell>
          <cell r="CD129">
            <v>166.5</v>
          </cell>
          <cell r="CE129">
            <v>166.5</v>
          </cell>
          <cell r="CF129">
            <v>166.5</v>
          </cell>
          <cell r="CG129">
            <v>166.5</v>
          </cell>
          <cell r="CH129">
            <v>166.5</v>
          </cell>
          <cell r="CI129">
            <v>166.5</v>
          </cell>
          <cell r="CJ129">
            <v>221</v>
          </cell>
          <cell r="CK129">
            <v>221</v>
          </cell>
          <cell r="CL129">
            <v>221</v>
          </cell>
        </row>
        <row r="130">
          <cell r="A130" t="str">
            <v>Coke</v>
          </cell>
          <cell r="B130" t="str">
            <v>1200010003</v>
          </cell>
          <cell r="C130">
            <v>0.62494000000000005</v>
          </cell>
          <cell r="D130">
            <v>152.69999999999999</v>
          </cell>
          <cell r="E130">
            <v>152.69999999999999</v>
          </cell>
          <cell r="F130">
            <v>152.69999999999999</v>
          </cell>
          <cell r="G130">
            <v>152.69999999999999</v>
          </cell>
          <cell r="H130">
            <v>152.69999999999999</v>
          </cell>
          <cell r="I130">
            <v>152.69999999999999</v>
          </cell>
          <cell r="J130">
            <v>152.69999999999999</v>
          </cell>
          <cell r="K130">
            <v>152.69999999999999</v>
          </cell>
          <cell r="L130">
            <v>152.69999999999999</v>
          </cell>
          <cell r="M130">
            <v>152.69999999999999</v>
          </cell>
          <cell r="N130">
            <v>152.69999999999999</v>
          </cell>
          <cell r="O130">
            <v>152.69999999999999</v>
          </cell>
          <cell r="P130">
            <v>152.69999999999999</v>
          </cell>
          <cell r="Q130">
            <v>152.69999999999999</v>
          </cell>
          <cell r="R130">
            <v>152.69999999999999</v>
          </cell>
          <cell r="S130">
            <v>152.69999999999999</v>
          </cell>
          <cell r="T130">
            <v>152.69999999999999</v>
          </cell>
          <cell r="U130">
            <v>152.69999999999999</v>
          </cell>
          <cell r="V130">
            <v>152.69999999999999</v>
          </cell>
          <cell r="W130">
            <v>152.69999999999999</v>
          </cell>
          <cell r="X130">
            <v>152.69999999999999</v>
          </cell>
          <cell r="Y130">
            <v>152.69999999999999</v>
          </cell>
          <cell r="Z130">
            <v>152.69999999999999</v>
          </cell>
          <cell r="AA130">
            <v>152.69999999999999</v>
          </cell>
          <cell r="AB130">
            <v>152.69999999999999</v>
          </cell>
          <cell r="AC130">
            <v>152.69999999999999</v>
          </cell>
          <cell r="AD130">
            <v>152.69999999999999</v>
          </cell>
          <cell r="AE130">
            <v>152.69999999999999</v>
          </cell>
          <cell r="AF130">
            <v>152.69999999999999</v>
          </cell>
          <cell r="AG130">
            <v>152.69999999999999</v>
          </cell>
          <cell r="AH130">
            <v>152.69999999999999</v>
          </cell>
          <cell r="AI130">
            <v>152.69999999999999</v>
          </cell>
          <cell r="AJ130">
            <v>152.69999999999999</v>
          </cell>
          <cell r="AK130">
            <v>152.69999999999999</v>
          </cell>
          <cell r="AL130">
            <v>152.69999999999999</v>
          </cell>
          <cell r="AM130">
            <v>152.69999999999999</v>
          </cell>
          <cell r="AN130">
            <v>152.69999999999999</v>
          </cell>
          <cell r="AO130">
            <v>152.69999999999999</v>
          </cell>
          <cell r="AP130">
            <v>185.4</v>
          </cell>
          <cell r="AQ130">
            <v>234.4</v>
          </cell>
          <cell r="AR130">
            <v>234.4</v>
          </cell>
          <cell r="AS130">
            <v>234.4</v>
          </cell>
          <cell r="AT130">
            <v>234.4</v>
          </cell>
          <cell r="AU130">
            <v>234.4</v>
          </cell>
          <cell r="AV130">
            <v>234.4</v>
          </cell>
          <cell r="AW130">
            <v>234.4</v>
          </cell>
          <cell r="AX130">
            <v>234.4</v>
          </cell>
          <cell r="AY130">
            <v>234.4</v>
          </cell>
          <cell r="AZ130">
            <v>234.4</v>
          </cell>
          <cell r="BA130">
            <v>234.4</v>
          </cell>
          <cell r="BB130">
            <v>234.4</v>
          </cell>
          <cell r="BC130">
            <v>234.4</v>
          </cell>
          <cell r="BD130">
            <v>234.4</v>
          </cell>
          <cell r="BE130">
            <v>234.4</v>
          </cell>
          <cell r="BF130">
            <v>234.4</v>
          </cell>
          <cell r="BG130">
            <v>234.4</v>
          </cell>
          <cell r="BH130">
            <v>234.4</v>
          </cell>
          <cell r="BI130">
            <v>234.4</v>
          </cell>
          <cell r="BJ130">
            <v>234.4</v>
          </cell>
          <cell r="BK130">
            <v>234.4</v>
          </cell>
          <cell r="BL130">
            <v>234.4</v>
          </cell>
          <cell r="BM130">
            <v>234.4</v>
          </cell>
          <cell r="BN130">
            <v>234.4</v>
          </cell>
          <cell r="BO130">
            <v>234.4</v>
          </cell>
          <cell r="BP130">
            <v>234.4</v>
          </cell>
          <cell r="BQ130">
            <v>234.4</v>
          </cell>
          <cell r="BR130">
            <v>234.4</v>
          </cell>
          <cell r="BS130">
            <v>234.4</v>
          </cell>
          <cell r="BT130">
            <v>234.4</v>
          </cell>
          <cell r="BU130">
            <v>234.4</v>
          </cell>
          <cell r="BV130">
            <v>234.4</v>
          </cell>
          <cell r="BW130">
            <v>234.4</v>
          </cell>
          <cell r="BX130">
            <v>234.4</v>
          </cell>
          <cell r="BY130">
            <v>234.4</v>
          </cell>
          <cell r="BZ130">
            <v>219.3</v>
          </cell>
          <cell r="CA130">
            <v>219.3</v>
          </cell>
          <cell r="CB130">
            <v>219.3</v>
          </cell>
          <cell r="CC130">
            <v>219.3</v>
          </cell>
          <cell r="CD130">
            <v>219.3</v>
          </cell>
          <cell r="CE130">
            <v>219.3</v>
          </cell>
          <cell r="CF130">
            <v>219.3</v>
          </cell>
          <cell r="CG130">
            <v>219.3</v>
          </cell>
          <cell r="CH130">
            <v>219.3</v>
          </cell>
          <cell r="CI130">
            <v>219.3</v>
          </cell>
          <cell r="CJ130">
            <v>219.3</v>
          </cell>
          <cell r="CK130">
            <v>219.3</v>
          </cell>
          <cell r="CL130">
            <v>219.3</v>
          </cell>
        </row>
        <row r="131">
          <cell r="A131" t="str">
            <v>Lignite</v>
          </cell>
          <cell r="B131" t="str">
            <v>1200010004</v>
          </cell>
          <cell r="C131">
            <v>8.5089999999999999E-2</v>
          </cell>
          <cell r="D131">
            <v>84.4</v>
          </cell>
          <cell r="E131">
            <v>85.4</v>
          </cell>
          <cell r="F131">
            <v>85.7</v>
          </cell>
          <cell r="G131">
            <v>85.7</v>
          </cell>
          <cell r="H131">
            <v>85.7</v>
          </cell>
          <cell r="I131">
            <v>85.7</v>
          </cell>
          <cell r="J131">
            <v>85.7</v>
          </cell>
          <cell r="K131">
            <v>85.7</v>
          </cell>
          <cell r="L131">
            <v>85.7</v>
          </cell>
          <cell r="M131">
            <v>85.7</v>
          </cell>
          <cell r="N131">
            <v>85.7</v>
          </cell>
          <cell r="O131">
            <v>85.7</v>
          </cell>
          <cell r="P131">
            <v>85.7</v>
          </cell>
          <cell r="Q131">
            <v>85.7</v>
          </cell>
          <cell r="R131">
            <v>85.7</v>
          </cell>
          <cell r="S131">
            <v>85.7</v>
          </cell>
          <cell r="T131">
            <v>85.7</v>
          </cell>
          <cell r="U131">
            <v>85.7</v>
          </cell>
          <cell r="V131">
            <v>85.7</v>
          </cell>
          <cell r="W131">
            <v>90.5</v>
          </cell>
          <cell r="X131">
            <v>90.5</v>
          </cell>
          <cell r="Y131">
            <v>90.5</v>
          </cell>
          <cell r="Z131">
            <v>90.5</v>
          </cell>
          <cell r="AA131">
            <v>90.5</v>
          </cell>
          <cell r="AB131">
            <v>88.8</v>
          </cell>
          <cell r="AC131">
            <v>88.8</v>
          </cell>
          <cell r="AD131">
            <v>88.8</v>
          </cell>
          <cell r="AE131">
            <v>88.8</v>
          </cell>
          <cell r="AF131">
            <v>88.8</v>
          </cell>
          <cell r="AG131">
            <v>94</v>
          </cell>
          <cell r="AH131">
            <v>94.4</v>
          </cell>
          <cell r="AI131">
            <v>94.9</v>
          </cell>
          <cell r="AJ131">
            <v>94.9</v>
          </cell>
          <cell r="AK131">
            <v>94.9</v>
          </cell>
          <cell r="AL131">
            <v>94.9</v>
          </cell>
          <cell r="AM131">
            <v>94.9</v>
          </cell>
          <cell r="AN131">
            <v>108.6</v>
          </cell>
          <cell r="AO131">
            <v>119.2</v>
          </cell>
          <cell r="AP131">
            <v>121.3</v>
          </cell>
          <cell r="AQ131">
            <v>121.8</v>
          </cell>
          <cell r="AR131">
            <v>121.8</v>
          </cell>
          <cell r="AS131">
            <v>121.8</v>
          </cell>
          <cell r="AT131">
            <v>132</v>
          </cell>
          <cell r="AU131">
            <v>152.9</v>
          </cell>
          <cell r="AV131">
            <v>152.9</v>
          </cell>
          <cell r="AW131">
            <v>152.9</v>
          </cell>
          <cell r="AX131">
            <v>152.9</v>
          </cell>
          <cell r="AY131">
            <v>149.1</v>
          </cell>
          <cell r="AZ131">
            <v>149.1</v>
          </cell>
          <cell r="BA131">
            <v>140.80000000000001</v>
          </cell>
          <cell r="BB131">
            <v>132.5</v>
          </cell>
          <cell r="BC131">
            <v>132.5</v>
          </cell>
          <cell r="BD131">
            <v>132.5</v>
          </cell>
          <cell r="BE131">
            <v>132.5</v>
          </cell>
          <cell r="BF131">
            <v>132.5</v>
          </cell>
          <cell r="BG131">
            <v>132.5</v>
          </cell>
          <cell r="BH131">
            <v>132.5</v>
          </cell>
          <cell r="BI131">
            <v>132.5</v>
          </cell>
          <cell r="BJ131">
            <v>132.5</v>
          </cell>
          <cell r="BK131">
            <v>132.5</v>
          </cell>
          <cell r="BL131">
            <v>141.9</v>
          </cell>
          <cell r="BM131">
            <v>141.9</v>
          </cell>
          <cell r="BN131">
            <v>141.9</v>
          </cell>
          <cell r="BO131">
            <v>141.9</v>
          </cell>
          <cell r="BP131">
            <v>141.9</v>
          </cell>
          <cell r="BQ131">
            <v>141.9</v>
          </cell>
          <cell r="BR131">
            <v>141.9</v>
          </cell>
          <cell r="BS131">
            <v>141.9</v>
          </cell>
          <cell r="BT131">
            <v>141.9</v>
          </cell>
          <cell r="BU131">
            <v>141.9</v>
          </cell>
          <cell r="BV131">
            <v>141.9</v>
          </cell>
          <cell r="BW131">
            <v>141.9</v>
          </cell>
          <cell r="BX131">
            <v>141.9</v>
          </cell>
          <cell r="BY131">
            <v>141.9</v>
          </cell>
          <cell r="BZ131">
            <v>168</v>
          </cell>
          <cell r="CA131">
            <v>168.9</v>
          </cell>
          <cell r="CB131">
            <v>168.9</v>
          </cell>
          <cell r="CC131">
            <v>168.9</v>
          </cell>
          <cell r="CD131">
            <v>168.9</v>
          </cell>
          <cell r="CE131">
            <v>168.9</v>
          </cell>
          <cell r="CF131">
            <v>168.9</v>
          </cell>
          <cell r="CG131">
            <v>168.9</v>
          </cell>
          <cell r="CH131">
            <v>168.9</v>
          </cell>
          <cell r="CI131">
            <v>168.9</v>
          </cell>
          <cell r="CJ131">
            <v>177.9</v>
          </cell>
          <cell r="CK131">
            <v>186.8</v>
          </cell>
          <cell r="CL131">
            <v>186.8</v>
          </cell>
        </row>
        <row r="132">
          <cell r="A132" t="str">
            <v>B.   MINERAL OILS</v>
          </cell>
          <cell r="B132" t="str">
            <v>1200020000</v>
          </cell>
          <cell r="C132">
            <v>9.3643900000000002</v>
          </cell>
          <cell r="D132">
            <v>105.4</v>
          </cell>
          <cell r="E132">
            <v>106.1</v>
          </cell>
          <cell r="F132">
            <v>106</v>
          </cell>
          <cell r="G132">
            <v>107.2</v>
          </cell>
          <cell r="H132">
            <v>107.4</v>
          </cell>
          <cell r="I132">
            <v>108.8</v>
          </cell>
          <cell r="J132">
            <v>114.1</v>
          </cell>
          <cell r="K132">
            <v>113.9</v>
          </cell>
          <cell r="L132">
            <v>119.7</v>
          </cell>
          <cell r="M132">
            <v>121.7</v>
          </cell>
          <cell r="N132">
            <v>121.5</v>
          </cell>
          <cell r="O132">
            <v>121.3</v>
          </cell>
          <cell r="P132">
            <v>121</v>
          </cell>
          <cell r="Q132">
            <v>121.8</v>
          </cell>
          <cell r="R132">
            <v>122.4</v>
          </cell>
          <cell r="S132">
            <v>122.9</v>
          </cell>
          <cell r="T132">
            <v>124.4</v>
          </cell>
          <cell r="U132">
            <v>129.1</v>
          </cell>
          <cell r="V132">
            <v>130.69999999999999</v>
          </cell>
          <cell r="W132">
            <v>131.4</v>
          </cell>
          <cell r="X132">
            <v>130.80000000000001</v>
          </cell>
          <cell r="Y132">
            <v>130.6</v>
          </cell>
          <cell r="Z132">
            <v>129.4</v>
          </cell>
          <cell r="AA132">
            <v>125.8</v>
          </cell>
          <cell r="AB132">
            <v>126.1</v>
          </cell>
          <cell r="AC132">
            <v>124.3</v>
          </cell>
          <cell r="AD132">
            <v>123.3</v>
          </cell>
          <cell r="AE132">
            <v>123.7</v>
          </cell>
          <cell r="AF132">
            <v>123.9</v>
          </cell>
          <cell r="AG132">
            <v>123.8</v>
          </cell>
          <cell r="AH132">
            <v>124.1</v>
          </cell>
          <cell r="AI132">
            <v>124.4</v>
          </cell>
          <cell r="AJ132">
            <v>124.3</v>
          </cell>
          <cell r="AK132">
            <v>124.9</v>
          </cell>
          <cell r="AL132">
            <v>126.3</v>
          </cell>
          <cell r="AM132">
            <v>127.6</v>
          </cell>
          <cell r="AN132">
            <v>128.6</v>
          </cell>
          <cell r="AO132">
            <v>130.19999999999999</v>
          </cell>
          <cell r="AP132">
            <v>133.19999999999999</v>
          </cell>
          <cell r="AQ132">
            <v>134.4</v>
          </cell>
          <cell r="AR132">
            <v>136.30000000000001</v>
          </cell>
          <cell r="AS132">
            <v>152.69999999999999</v>
          </cell>
          <cell r="AT132">
            <v>154.9</v>
          </cell>
          <cell r="AU132">
            <v>158.6</v>
          </cell>
          <cell r="AV132">
            <v>157.1</v>
          </cell>
          <cell r="AW132">
            <v>154.5</v>
          </cell>
          <cell r="AX132">
            <v>143.80000000000001</v>
          </cell>
          <cell r="AY132">
            <v>132.30000000000001</v>
          </cell>
          <cell r="AZ132">
            <v>129.5</v>
          </cell>
          <cell r="BA132">
            <v>124.4</v>
          </cell>
          <cell r="BB132">
            <v>123.6</v>
          </cell>
          <cell r="BC132">
            <v>125.2</v>
          </cell>
          <cell r="BD132">
            <v>126.1</v>
          </cell>
          <cell r="BE132">
            <v>127.7</v>
          </cell>
          <cell r="BF132">
            <v>135.4</v>
          </cell>
          <cell r="BG132">
            <v>135.5</v>
          </cell>
          <cell r="BH132">
            <v>137.80000000000001</v>
          </cell>
          <cell r="BI132">
            <v>137.30000000000001</v>
          </cell>
          <cell r="BJ132">
            <v>138.1</v>
          </cell>
          <cell r="BK132">
            <v>138.6</v>
          </cell>
          <cell r="BL132">
            <v>139.69999999999999</v>
          </cell>
          <cell r="BM132">
            <v>141</v>
          </cell>
          <cell r="BN132">
            <v>146.6</v>
          </cell>
          <cell r="BO132">
            <v>148.19999999999999</v>
          </cell>
          <cell r="BP132">
            <v>148.9</v>
          </cell>
          <cell r="BQ132">
            <v>149.5</v>
          </cell>
          <cell r="BR132">
            <v>156.9</v>
          </cell>
          <cell r="BS132">
            <v>157.19999999999999</v>
          </cell>
          <cell r="BT132">
            <v>156.6</v>
          </cell>
          <cell r="BU132">
            <v>157.30000000000001</v>
          </cell>
          <cell r="BV132">
            <v>158.1</v>
          </cell>
          <cell r="BW132">
            <v>160.69999999999999</v>
          </cell>
          <cell r="BX132">
            <v>163</v>
          </cell>
          <cell r="BY132">
            <v>165.1</v>
          </cell>
          <cell r="BZ132">
            <v>168.2</v>
          </cell>
          <cell r="CA132">
            <v>171.1</v>
          </cell>
          <cell r="CB132">
            <v>172.6</v>
          </cell>
          <cell r="CC132">
            <v>174.6</v>
          </cell>
          <cell r="CD132">
            <v>181</v>
          </cell>
          <cell r="CE132">
            <v>183.2</v>
          </cell>
          <cell r="CF132">
            <v>184.1</v>
          </cell>
          <cell r="CG132">
            <v>186.3</v>
          </cell>
          <cell r="CH132">
            <v>188.9</v>
          </cell>
          <cell r="CI132">
            <v>190.6</v>
          </cell>
          <cell r="CJ132">
            <v>191.7</v>
          </cell>
          <cell r="CK132">
            <v>191.2</v>
          </cell>
          <cell r="CL132">
            <v>192.9</v>
          </cell>
        </row>
        <row r="133">
          <cell r="A133" t="str">
            <v>LPG</v>
          </cell>
          <cell r="B133" t="str">
            <v>1200020001</v>
          </cell>
          <cell r="C133">
            <v>0.91468000000000005</v>
          </cell>
          <cell r="D133">
            <v>106.1</v>
          </cell>
          <cell r="E133">
            <v>106.1</v>
          </cell>
          <cell r="F133">
            <v>106.1</v>
          </cell>
          <cell r="G133">
            <v>106.1</v>
          </cell>
          <cell r="H133">
            <v>106.1</v>
          </cell>
          <cell r="I133">
            <v>106.1</v>
          </cell>
          <cell r="J133">
            <v>106.1</v>
          </cell>
          <cell r="K133">
            <v>106.1</v>
          </cell>
          <cell r="L133">
            <v>106.1</v>
          </cell>
          <cell r="M133">
            <v>106.1</v>
          </cell>
          <cell r="N133">
            <v>106.1</v>
          </cell>
          <cell r="O133">
            <v>106.1</v>
          </cell>
          <cell r="P133">
            <v>106.1</v>
          </cell>
          <cell r="Q133">
            <v>106.1</v>
          </cell>
          <cell r="R133">
            <v>106.1</v>
          </cell>
          <cell r="S133">
            <v>106.1</v>
          </cell>
          <cell r="T133">
            <v>106.1</v>
          </cell>
          <cell r="U133">
            <v>106.1</v>
          </cell>
          <cell r="V133">
            <v>106.1</v>
          </cell>
          <cell r="W133">
            <v>106.1</v>
          </cell>
          <cell r="X133">
            <v>106.1</v>
          </cell>
          <cell r="Y133">
            <v>106.1</v>
          </cell>
          <cell r="Z133">
            <v>106.1</v>
          </cell>
          <cell r="AA133">
            <v>106.1</v>
          </cell>
          <cell r="AB133">
            <v>106.1</v>
          </cell>
          <cell r="AC133">
            <v>106.1</v>
          </cell>
          <cell r="AD133">
            <v>106.1</v>
          </cell>
          <cell r="AE133">
            <v>106.1</v>
          </cell>
          <cell r="AF133">
            <v>106.1</v>
          </cell>
          <cell r="AG133">
            <v>106.1</v>
          </cell>
          <cell r="AH133">
            <v>106.1</v>
          </cell>
          <cell r="AI133">
            <v>106.1</v>
          </cell>
          <cell r="AJ133">
            <v>106.1</v>
          </cell>
          <cell r="AK133">
            <v>106.1</v>
          </cell>
          <cell r="AL133">
            <v>106.1</v>
          </cell>
          <cell r="AM133">
            <v>106.1</v>
          </cell>
          <cell r="AN133">
            <v>106.1</v>
          </cell>
          <cell r="AO133">
            <v>106.1</v>
          </cell>
          <cell r="AP133">
            <v>106.1</v>
          </cell>
          <cell r="AQ133">
            <v>106.1</v>
          </cell>
          <cell r="AR133">
            <v>106.1</v>
          </cell>
          <cell r="AS133">
            <v>127.6</v>
          </cell>
          <cell r="AT133">
            <v>120.8</v>
          </cell>
          <cell r="AU133">
            <v>120.8</v>
          </cell>
          <cell r="AV133">
            <v>120.8</v>
          </cell>
          <cell r="AW133">
            <v>120.8</v>
          </cell>
          <cell r="AX133">
            <v>120.8</v>
          </cell>
          <cell r="AY133">
            <v>120.8</v>
          </cell>
          <cell r="AZ133">
            <v>119</v>
          </cell>
          <cell r="BA133">
            <v>111.6</v>
          </cell>
          <cell r="BB133">
            <v>111.6</v>
          </cell>
          <cell r="BC133">
            <v>111.6</v>
          </cell>
          <cell r="BD133">
            <v>111.6</v>
          </cell>
          <cell r="BE133">
            <v>111.6</v>
          </cell>
          <cell r="BF133">
            <v>111.8</v>
          </cell>
          <cell r="BG133">
            <v>111.8</v>
          </cell>
          <cell r="BH133">
            <v>111.8</v>
          </cell>
          <cell r="BI133">
            <v>111.8</v>
          </cell>
          <cell r="BJ133">
            <v>111.8</v>
          </cell>
          <cell r="BK133">
            <v>112.1</v>
          </cell>
          <cell r="BL133">
            <v>112.1</v>
          </cell>
          <cell r="BM133">
            <v>112.1</v>
          </cell>
          <cell r="BN133">
            <v>112.1</v>
          </cell>
          <cell r="BO133">
            <v>115.8</v>
          </cell>
          <cell r="BP133">
            <v>115.8</v>
          </cell>
          <cell r="BQ133">
            <v>119.1</v>
          </cell>
          <cell r="BR133">
            <v>128.9</v>
          </cell>
          <cell r="BS133">
            <v>128.9</v>
          </cell>
          <cell r="BT133">
            <v>128.9</v>
          </cell>
          <cell r="BU133">
            <v>128.9</v>
          </cell>
          <cell r="BV133">
            <v>128.9</v>
          </cell>
          <cell r="BW133">
            <v>128.9</v>
          </cell>
          <cell r="BX133">
            <v>128.9</v>
          </cell>
          <cell r="BY133">
            <v>128.9</v>
          </cell>
          <cell r="BZ133">
            <v>128.9</v>
          </cell>
          <cell r="CA133">
            <v>128.9</v>
          </cell>
          <cell r="CB133">
            <v>128.9</v>
          </cell>
          <cell r="CC133">
            <v>133.6</v>
          </cell>
          <cell r="CD133">
            <v>147.69999999999999</v>
          </cell>
          <cell r="CE133">
            <v>147.9</v>
          </cell>
          <cell r="CF133">
            <v>147.30000000000001</v>
          </cell>
          <cell r="CG133">
            <v>147.30000000000001</v>
          </cell>
          <cell r="CH133">
            <v>147.30000000000001</v>
          </cell>
          <cell r="CI133">
            <v>147.30000000000001</v>
          </cell>
          <cell r="CJ133">
            <v>147.30000000000001</v>
          </cell>
          <cell r="CK133">
            <v>147.30000000000001</v>
          </cell>
          <cell r="CL133">
            <v>147.30000000000001</v>
          </cell>
        </row>
        <row r="134">
          <cell r="A134" t="str">
            <v>Petrol</v>
          </cell>
          <cell r="B134" t="str">
            <v>1200020002</v>
          </cell>
          <cell r="C134">
            <v>1.09015</v>
          </cell>
          <cell r="D134">
            <v>103.7</v>
          </cell>
          <cell r="E134">
            <v>103.7</v>
          </cell>
          <cell r="F134">
            <v>103.6</v>
          </cell>
          <cell r="G134">
            <v>103.6</v>
          </cell>
          <cell r="H134">
            <v>103.6</v>
          </cell>
          <cell r="I134">
            <v>105.4</v>
          </cell>
          <cell r="J134">
            <v>110.8</v>
          </cell>
          <cell r="K134">
            <v>110.6</v>
          </cell>
          <cell r="L134">
            <v>116.8</v>
          </cell>
          <cell r="M134">
            <v>118.8</v>
          </cell>
          <cell r="N134">
            <v>118.8</v>
          </cell>
          <cell r="O134">
            <v>118.8</v>
          </cell>
          <cell r="P134">
            <v>118.8</v>
          </cell>
          <cell r="Q134">
            <v>118.8</v>
          </cell>
          <cell r="R134">
            <v>118.8</v>
          </cell>
          <cell r="S134">
            <v>118.8</v>
          </cell>
          <cell r="T134">
            <v>118.8</v>
          </cell>
          <cell r="U134">
            <v>127.3</v>
          </cell>
          <cell r="V134">
            <v>129.9</v>
          </cell>
          <cell r="W134">
            <v>129.9</v>
          </cell>
          <cell r="X134">
            <v>129.9</v>
          </cell>
          <cell r="Y134">
            <v>129.9</v>
          </cell>
          <cell r="Z134">
            <v>129.9</v>
          </cell>
          <cell r="AA134">
            <v>124.4</v>
          </cell>
          <cell r="AB134">
            <v>124.4</v>
          </cell>
          <cell r="AC134">
            <v>121.7</v>
          </cell>
          <cell r="AD134">
            <v>118.8</v>
          </cell>
          <cell r="AE134">
            <v>118.8</v>
          </cell>
          <cell r="AF134">
            <v>118.6</v>
          </cell>
          <cell r="AG134">
            <v>118.4</v>
          </cell>
          <cell r="AH134">
            <v>118.4</v>
          </cell>
          <cell r="AI134">
            <v>118.4</v>
          </cell>
          <cell r="AJ134">
            <v>118.4</v>
          </cell>
          <cell r="AK134">
            <v>118.4</v>
          </cell>
          <cell r="AL134">
            <v>118.4</v>
          </cell>
          <cell r="AM134">
            <v>118.4</v>
          </cell>
          <cell r="AN134">
            <v>118.4</v>
          </cell>
          <cell r="AO134">
            <v>121.1</v>
          </cell>
          <cell r="AP134">
            <v>123.8</v>
          </cell>
          <cell r="AQ134">
            <v>123.8</v>
          </cell>
          <cell r="AR134">
            <v>123.8</v>
          </cell>
          <cell r="AS134">
            <v>137.69999999999999</v>
          </cell>
          <cell r="AT134">
            <v>137.69999999999999</v>
          </cell>
          <cell r="AU134">
            <v>137.69999999999999</v>
          </cell>
          <cell r="AV134">
            <v>137.69999999999999</v>
          </cell>
          <cell r="AW134">
            <v>137.69999999999999</v>
          </cell>
          <cell r="AX134">
            <v>137.69999999999999</v>
          </cell>
          <cell r="AY134">
            <v>124.1</v>
          </cell>
          <cell r="AZ134">
            <v>121.3</v>
          </cell>
          <cell r="BA134">
            <v>110.3</v>
          </cell>
          <cell r="BB134">
            <v>110.3</v>
          </cell>
          <cell r="BC134">
            <v>110.3</v>
          </cell>
          <cell r="BD134">
            <v>110.3</v>
          </cell>
          <cell r="BE134">
            <v>110.3</v>
          </cell>
          <cell r="BF134">
            <v>121.3</v>
          </cell>
          <cell r="BG134">
            <v>121.3</v>
          </cell>
          <cell r="BH134">
            <v>121.3</v>
          </cell>
          <cell r="BI134">
            <v>121.3</v>
          </cell>
          <cell r="BJ134">
            <v>121.3</v>
          </cell>
          <cell r="BK134">
            <v>121.3</v>
          </cell>
          <cell r="BL134">
            <v>121.3</v>
          </cell>
          <cell r="BM134">
            <v>123.2</v>
          </cell>
          <cell r="BN134">
            <v>128.80000000000001</v>
          </cell>
          <cell r="BO134">
            <v>130.19999999999999</v>
          </cell>
          <cell r="BP134">
            <v>130</v>
          </cell>
          <cell r="BQ134">
            <v>132</v>
          </cell>
          <cell r="BR134">
            <v>139.9</v>
          </cell>
          <cell r="BS134">
            <v>139.9</v>
          </cell>
          <cell r="BT134">
            <v>140</v>
          </cell>
          <cell r="BU134">
            <v>141.6</v>
          </cell>
          <cell r="BV134">
            <v>143.30000000000001</v>
          </cell>
          <cell r="BW134">
            <v>147.6</v>
          </cell>
          <cell r="BX134">
            <v>154.5</v>
          </cell>
          <cell r="BY134">
            <v>158.6</v>
          </cell>
          <cell r="BZ134">
            <v>158.6</v>
          </cell>
          <cell r="CA134">
            <v>158.6</v>
          </cell>
          <cell r="CB134">
            <v>165.5</v>
          </cell>
          <cell r="CC134">
            <v>172.4</v>
          </cell>
          <cell r="CD134">
            <v>172.4</v>
          </cell>
          <cell r="CE134">
            <v>172.4</v>
          </cell>
          <cell r="CF134">
            <v>176.8</v>
          </cell>
          <cell r="CG134">
            <v>181.1</v>
          </cell>
          <cell r="CH134">
            <v>182.9</v>
          </cell>
          <cell r="CI134">
            <v>177.7</v>
          </cell>
          <cell r="CJ134">
            <v>177.7</v>
          </cell>
          <cell r="CK134">
            <v>177.7</v>
          </cell>
          <cell r="CL134">
            <v>177.7</v>
          </cell>
        </row>
        <row r="135">
          <cell r="A135" t="str">
            <v>Kerosene</v>
          </cell>
          <cell r="B135" t="str">
            <v>1200020003</v>
          </cell>
          <cell r="C135">
            <v>0.73619000000000001</v>
          </cell>
          <cell r="D135">
            <v>99.9</v>
          </cell>
          <cell r="E135">
            <v>99.9</v>
          </cell>
          <cell r="F135">
            <v>99.9</v>
          </cell>
          <cell r="G135">
            <v>99.9</v>
          </cell>
          <cell r="H135">
            <v>99.9</v>
          </cell>
          <cell r="I135">
            <v>99.9</v>
          </cell>
          <cell r="J135">
            <v>99.9</v>
          </cell>
          <cell r="K135">
            <v>99.9</v>
          </cell>
          <cell r="L135">
            <v>99.9</v>
          </cell>
          <cell r="M135">
            <v>99.9</v>
          </cell>
          <cell r="N135">
            <v>99.9</v>
          </cell>
          <cell r="O135">
            <v>99.9</v>
          </cell>
          <cell r="P135">
            <v>99.9</v>
          </cell>
          <cell r="Q135">
            <v>99.9</v>
          </cell>
          <cell r="R135">
            <v>99.9</v>
          </cell>
          <cell r="S135">
            <v>99.9</v>
          </cell>
          <cell r="T135">
            <v>99.9</v>
          </cell>
          <cell r="U135">
            <v>99.9</v>
          </cell>
          <cell r="V135">
            <v>99.9</v>
          </cell>
          <cell r="W135">
            <v>99.9</v>
          </cell>
          <cell r="X135">
            <v>99.9</v>
          </cell>
          <cell r="Y135">
            <v>99.9</v>
          </cell>
          <cell r="Z135">
            <v>99.9</v>
          </cell>
          <cell r="AA135">
            <v>99.9</v>
          </cell>
          <cell r="AB135">
            <v>99.9</v>
          </cell>
          <cell r="AC135">
            <v>99.9</v>
          </cell>
          <cell r="AD135">
            <v>99.9</v>
          </cell>
          <cell r="AE135">
            <v>99.9</v>
          </cell>
          <cell r="AF135">
            <v>99.9</v>
          </cell>
          <cell r="AG135">
            <v>99.9</v>
          </cell>
          <cell r="AH135">
            <v>99.9</v>
          </cell>
          <cell r="AI135">
            <v>99.9</v>
          </cell>
          <cell r="AJ135">
            <v>99.9</v>
          </cell>
          <cell r="AK135">
            <v>99.9</v>
          </cell>
          <cell r="AL135">
            <v>99.9</v>
          </cell>
          <cell r="AM135">
            <v>99.9</v>
          </cell>
          <cell r="AN135">
            <v>99.9</v>
          </cell>
          <cell r="AO135">
            <v>99.9</v>
          </cell>
          <cell r="AP135">
            <v>99.9</v>
          </cell>
          <cell r="AQ135">
            <v>99.9</v>
          </cell>
          <cell r="AR135">
            <v>99.9</v>
          </cell>
          <cell r="AS135">
            <v>99.9</v>
          </cell>
          <cell r="AT135">
            <v>99.9</v>
          </cell>
          <cell r="AU135">
            <v>99.9</v>
          </cell>
          <cell r="AV135">
            <v>99.9</v>
          </cell>
          <cell r="AW135">
            <v>99.9</v>
          </cell>
          <cell r="AX135">
            <v>99.9</v>
          </cell>
          <cell r="AY135">
            <v>99.9</v>
          </cell>
          <cell r="AZ135">
            <v>99.9</v>
          </cell>
          <cell r="BA135">
            <v>99.9</v>
          </cell>
          <cell r="BB135">
            <v>99.9</v>
          </cell>
          <cell r="BC135">
            <v>99.9</v>
          </cell>
          <cell r="BD135">
            <v>99.9</v>
          </cell>
          <cell r="BE135">
            <v>99.9</v>
          </cell>
          <cell r="BF135">
            <v>99.9</v>
          </cell>
          <cell r="BG135">
            <v>99.9</v>
          </cell>
          <cell r="BH135">
            <v>99.9</v>
          </cell>
          <cell r="BI135">
            <v>99.9</v>
          </cell>
          <cell r="BJ135">
            <v>99.9</v>
          </cell>
          <cell r="BK135">
            <v>99.9</v>
          </cell>
          <cell r="BL135">
            <v>99.9</v>
          </cell>
          <cell r="BM135">
            <v>99.9</v>
          </cell>
          <cell r="BN135">
            <v>99.9</v>
          </cell>
          <cell r="BO135">
            <v>99.9</v>
          </cell>
          <cell r="BP135">
            <v>99.9</v>
          </cell>
          <cell r="BQ135">
            <v>108.8</v>
          </cell>
          <cell r="BR135">
            <v>135.30000000000001</v>
          </cell>
          <cell r="BS135">
            <v>135.30000000000001</v>
          </cell>
          <cell r="BT135">
            <v>135.30000000000001</v>
          </cell>
          <cell r="BU135">
            <v>135.30000000000001</v>
          </cell>
          <cell r="BV135">
            <v>135.30000000000001</v>
          </cell>
          <cell r="BW135">
            <v>135.30000000000001</v>
          </cell>
          <cell r="BX135">
            <v>135.30000000000001</v>
          </cell>
          <cell r="BY135">
            <v>135.30000000000001</v>
          </cell>
          <cell r="BZ135">
            <v>135.30000000000001</v>
          </cell>
          <cell r="CA135">
            <v>135.30000000000001</v>
          </cell>
          <cell r="CB135">
            <v>135.30000000000001</v>
          </cell>
          <cell r="CC135">
            <v>141.5</v>
          </cell>
          <cell r="CD135">
            <v>160.1</v>
          </cell>
          <cell r="CE135">
            <v>160.1</v>
          </cell>
          <cell r="CF135">
            <v>160.1</v>
          </cell>
          <cell r="CG135">
            <v>160.1</v>
          </cell>
          <cell r="CH135">
            <v>160.1</v>
          </cell>
          <cell r="CI135">
            <v>160.1</v>
          </cell>
          <cell r="CJ135">
            <v>160.1</v>
          </cell>
          <cell r="CK135">
            <v>160.1</v>
          </cell>
          <cell r="CL135">
            <v>160.1</v>
          </cell>
        </row>
        <row r="136">
          <cell r="A136" t="str">
            <v>Aviation Turbine Fuel</v>
          </cell>
          <cell r="B136" t="str">
            <v>1200020004</v>
          </cell>
          <cell r="C136">
            <v>0.25545000000000001</v>
          </cell>
          <cell r="D136">
            <v>92.6</v>
          </cell>
          <cell r="E136">
            <v>100.7</v>
          </cell>
          <cell r="F136">
            <v>100.2</v>
          </cell>
          <cell r="G136">
            <v>120.2</v>
          </cell>
          <cell r="H136">
            <v>120.2</v>
          </cell>
          <cell r="I136">
            <v>120.2</v>
          </cell>
          <cell r="J136">
            <v>124.9</v>
          </cell>
          <cell r="K136">
            <v>127.3</v>
          </cell>
          <cell r="L136">
            <v>136.30000000000001</v>
          </cell>
          <cell r="M136">
            <v>143.30000000000001</v>
          </cell>
          <cell r="N136">
            <v>140.4</v>
          </cell>
          <cell r="O136">
            <v>140.4</v>
          </cell>
          <cell r="P136">
            <v>134.1</v>
          </cell>
          <cell r="Q136">
            <v>138.6</v>
          </cell>
          <cell r="R136">
            <v>137.80000000000001</v>
          </cell>
          <cell r="S136">
            <v>141.4</v>
          </cell>
          <cell r="T136">
            <v>157.30000000000001</v>
          </cell>
          <cell r="U136">
            <v>157.30000000000001</v>
          </cell>
          <cell r="V136">
            <v>164.2</v>
          </cell>
          <cell r="W136">
            <v>168.7</v>
          </cell>
          <cell r="X136">
            <v>171.8</v>
          </cell>
          <cell r="Y136">
            <v>171.8</v>
          </cell>
          <cell r="Z136">
            <v>142.4</v>
          </cell>
          <cell r="AA136">
            <v>138.4</v>
          </cell>
          <cell r="AB136">
            <v>144.9</v>
          </cell>
          <cell r="AC136">
            <v>129.1</v>
          </cell>
          <cell r="AD136">
            <v>131.80000000000001</v>
          </cell>
          <cell r="AE136">
            <v>138.5</v>
          </cell>
          <cell r="AF136">
            <v>143.9</v>
          </cell>
          <cell r="AG136">
            <v>140.9</v>
          </cell>
          <cell r="AH136">
            <v>143.69999999999999</v>
          </cell>
          <cell r="AI136">
            <v>149.1</v>
          </cell>
          <cell r="AJ136">
            <v>145.30000000000001</v>
          </cell>
          <cell r="AK136">
            <v>152</v>
          </cell>
          <cell r="AL136">
            <v>158.9</v>
          </cell>
          <cell r="AM136">
            <v>184.4</v>
          </cell>
          <cell r="AN136">
            <v>176.2</v>
          </cell>
          <cell r="AO136">
            <v>172.8</v>
          </cell>
          <cell r="AP136">
            <v>182.8</v>
          </cell>
          <cell r="AQ136">
            <v>209.4</v>
          </cell>
          <cell r="AR136">
            <v>230.9</v>
          </cell>
          <cell r="AS136">
            <v>263.2</v>
          </cell>
          <cell r="AT136">
            <v>275.5</v>
          </cell>
          <cell r="AU136">
            <v>283.89999999999998</v>
          </cell>
          <cell r="AV136">
            <v>235.6</v>
          </cell>
          <cell r="AW136">
            <v>222</v>
          </cell>
          <cell r="AX136">
            <v>165.3</v>
          </cell>
          <cell r="AY136">
            <v>129.80000000000001</v>
          </cell>
          <cell r="AZ136">
            <v>113.8</v>
          </cell>
          <cell r="BA136">
            <v>108</v>
          </cell>
          <cell r="BB136">
            <v>97.1</v>
          </cell>
          <cell r="BC136">
            <v>112.8</v>
          </cell>
          <cell r="BD136">
            <v>117.2</v>
          </cell>
          <cell r="BE136">
            <v>125.7</v>
          </cell>
          <cell r="BF136">
            <v>137.80000000000001</v>
          </cell>
          <cell r="BG136">
            <v>138.4</v>
          </cell>
          <cell r="BH136">
            <v>142.4</v>
          </cell>
          <cell r="BI136">
            <v>134</v>
          </cell>
          <cell r="BJ136">
            <v>148.30000000000001</v>
          </cell>
          <cell r="BK136">
            <v>148.5</v>
          </cell>
          <cell r="BL136">
            <v>149.4</v>
          </cell>
          <cell r="BM136">
            <v>142.1</v>
          </cell>
          <cell r="BN136">
            <v>147.69999999999999</v>
          </cell>
          <cell r="BO136">
            <v>152.19999999999999</v>
          </cell>
          <cell r="BP136">
            <v>159.1</v>
          </cell>
          <cell r="BQ136">
            <v>147.9</v>
          </cell>
          <cell r="BR136">
            <v>151.30000000000001</v>
          </cell>
          <cell r="BS136">
            <v>154.9</v>
          </cell>
          <cell r="BT136">
            <v>149</v>
          </cell>
          <cell r="BU136">
            <v>154.5</v>
          </cell>
          <cell r="BV136">
            <v>160.19999999999999</v>
          </cell>
          <cell r="BW136">
            <v>168.7</v>
          </cell>
          <cell r="BX136">
            <v>177.8</v>
          </cell>
          <cell r="BY136">
            <v>189.6</v>
          </cell>
          <cell r="BZ136">
            <v>213.8</v>
          </cell>
          <cell r="CA136">
            <v>227.7</v>
          </cell>
          <cell r="CB136">
            <v>227</v>
          </cell>
          <cell r="CC136">
            <v>216.3</v>
          </cell>
          <cell r="CD136">
            <v>212.4</v>
          </cell>
          <cell r="CE136">
            <v>216.6</v>
          </cell>
          <cell r="CF136">
            <v>215.3</v>
          </cell>
          <cell r="CG136">
            <v>221.4</v>
          </cell>
          <cell r="CH136">
            <v>235.3</v>
          </cell>
          <cell r="CI136">
            <v>245.5</v>
          </cell>
          <cell r="CJ136">
            <v>245</v>
          </cell>
          <cell r="CK136">
            <v>239.7</v>
          </cell>
          <cell r="CL136">
            <v>251.1</v>
          </cell>
        </row>
        <row r="137">
          <cell r="A137" t="str">
            <v>High Speed Diesel</v>
          </cell>
          <cell r="B137" t="str">
            <v>1200020005</v>
          </cell>
          <cell r="C137">
            <v>4.6702000000000004</v>
          </cell>
          <cell r="D137">
            <v>107.9</v>
          </cell>
          <cell r="E137">
            <v>107.9</v>
          </cell>
          <cell r="F137">
            <v>108.4</v>
          </cell>
          <cell r="G137">
            <v>108.4</v>
          </cell>
          <cell r="H137">
            <v>108.4</v>
          </cell>
          <cell r="I137">
            <v>110.6</v>
          </cell>
          <cell r="J137">
            <v>117.1</v>
          </cell>
          <cell r="K137">
            <v>116.9</v>
          </cell>
          <cell r="L137">
            <v>123.2</v>
          </cell>
          <cell r="M137">
            <v>125.3</v>
          </cell>
          <cell r="N137">
            <v>125.3</v>
          </cell>
          <cell r="O137">
            <v>125.3</v>
          </cell>
          <cell r="P137">
            <v>125.3</v>
          </cell>
          <cell r="Q137">
            <v>125.3</v>
          </cell>
          <cell r="R137">
            <v>125.3</v>
          </cell>
          <cell r="S137">
            <v>125.3</v>
          </cell>
          <cell r="T137">
            <v>125.3</v>
          </cell>
          <cell r="U137">
            <v>131.6</v>
          </cell>
          <cell r="V137">
            <v>133.69999999999999</v>
          </cell>
          <cell r="W137">
            <v>133.69999999999999</v>
          </cell>
          <cell r="X137">
            <v>133.69999999999999</v>
          </cell>
          <cell r="Y137">
            <v>133.69999999999999</v>
          </cell>
          <cell r="Z137">
            <v>133.69999999999999</v>
          </cell>
          <cell r="AA137">
            <v>129.5</v>
          </cell>
          <cell r="AB137">
            <v>129.5</v>
          </cell>
          <cell r="AC137">
            <v>127.4</v>
          </cell>
          <cell r="AD137">
            <v>125.2</v>
          </cell>
          <cell r="AE137">
            <v>125.2</v>
          </cell>
          <cell r="AF137">
            <v>125.1</v>
          </cell>
          <cell r="AG137">
            <v>125</v>
          </cell>
          <cell r="AH137">
            <v>125</v>
          </cell>
          <cell r="AI137">
            <v>125</v>
          </cell>
          <cell r="AJ137">
            <v>125</v>
          </cell>
          <cell r="AK137">
            <v>125</v>
          </cell>
          <cell r="AL137">
            <v>125</v>
          </cell>
          <cell r="AM137">
            <v>125</v>
          </cell>
          <cell r="AN137">
            <v>125</v>
          </cell>
          <cell r="AO137">
            <v>127.1</v>
          </cell>
          <cell r="AP137">
            <v>129.5</v>
          </cell>
          <cell r="AQ137">
            <v>129.5</v>
          </cell>
          <cell r="AR137">
            <v>129.5</v>
          </cell>
          <cell r="AS137">
            <v>142.19999999999999</v>
          </cell>
          <cell r="AT137">
            <v>142.19999999999999</v>
          </cell>
          <cell r="AU137">
            <v>142.19999999999999</v>
          </cell>
          <cell r="AV137">
            <v>142.19999999999999</v>
          </cell>
          <cell r="AW137">
            <v>142.19999999999999</v>
          </cell>
          <cell r="AX137">
            <v>142.19999999999999</v>
          </cell>
          <cell r="AY137">
            <v>134.1</v>
          </cell>
          <cell r="AZ137">
            <v>132.4</v>
          </cell>
          <cell r="BA137">
            <v>125.4</v>
          </cell>
          <cell r="BB137">
            <v>125.7</v>
          </cell>
          <cell r="BC137">
            <v>125.7</v>
          </cell>
          <cell r="BD137">
            <v>125.7</v>
          </cell>
          <cell r="BE137">
            <v>125.7</v>
          </cell>
          <cell r="BF137">
            <v>133.9</v>
          </cell>
          <cell r="BG137">
            <v>133.9</v>
          </cell>
          <cell r="BH137">
            <v>133.9</v>
          </cell>
          <cell r="BI137">
            <v>133.9</v>
          </cell>
          <cell r="BJ137">
            <v>133.9</v>
          </cell>
          <cell r="BK137">
            <v>133.9</v>
          </cell>
          <cell r="BL137">
            <v>133.9</v>
          </cell>
          <cell r="BM137">
            <v>136.6</v>
          </cell>
          <cell r="BN137">
            <v>144.6</v>
          </cell>
          <cell r="BO137">
            <v>145.6</v>
          </cell>
          <cell r="BP137">
            <v>145.6</v>
          </cell>
          <cell r="BQ137">
            <v>147.4</v>
          </cell>
          <cell r="BR137">
            <v>153.5</v>
          </cell>
          <cell r="BS137">
            <v>153.5</v>
          </cell>
          <cell r="BT137">
            <v>153.5</v>
          </cell>
          <cell r="BU137">
            <v>153.5</v>
          </cell>
          <cell r="BV137">
            <v>153.6</v>
          </cell>
          <cell r="BW137">
            <v>153.6</v>
          </cell>
          <cell r="BX137">
            <v>153.6</v>
          </cell>
          <cell r="BY137">
            <v>153.6</v>
          </cell>
          <cell r="BZ137">
            <v>153.6</v>
          </cell>
          <cell r="CA137">
            <v>153.6</v>
          </cell>
          <cell r="CB137">
            <v>153.6</v>
          </cell>
          <cell r="CC137">
            <v>157.1</v>
          </cell>
          <cell r="CD137">
            <v>167.8</v>
          </cell>
          <cell r="CE137">
            <v>167.8</v>
          </cell>
          <cell r="CF137">
            <v>167.8</v>
          </cell>
          <cell r="CG137">
            <v>167.8</v>
          </cell>
          <cell r="CH137">
            <v>167.8</v>
          </cell>
          <cell r="CI137">
            <v>167.8</v>
          </cell>
          <cell r="CJ137">
            <v>167.8</v>
          </cell>
          <cell r="CK137">
            <v>167.8</v>
          </cell>
          <cell r="CL137">
            <v>167.8</v>
          </cell>
        </row>
        <row r="138">
          <cell r="A138" t="str">
            <v>Naphtha</v>
          </cell>
          <cell r="B138" t="str">
            <v>1200020006</v>
          </cell>
          <cell r="C138">
            <v>0.79078000000000004</v>
          </cell>
          <cell r="D138">
            <v>109.3</v>
          </cell>
          <cell r="E138">
            <v>109.3</v>
          </cell>
          <cell r="F138">
            <v>109.4</v>
          </cell>
          <cell r="G138">
            <v>109.4</v>
          </cell>
          <cell r="H138">
            <v>109.4</v>
          </cell>
          <cell r="I138">
            <v>110.7</v>
          </cell>
          <cell r="J138">
            <v>119.7</v>
          </cell>
          <cell r="K138">
            <v>119.7</v>
          </cell>
          <cell r="L138">
            <v>125.9</v>
          </cell>
          <cell r="M138">
            <v>128</v>
          </cell>
          <cell r="N138">
            <v>128</v>
          </cell>
          <cell r="O138">
            <v>128</v>
          </cell>
          <cell r="P138">
            <v>128</v>
          </cell>
          <cell r="Q138">
            <v>128</v>
          </cell>
          <cell r="R138">
            <v>128</v>
          </cell>
          <cell r="S138">
            <v>128</v>
          </cell>
          <cell r="T138">
            <v>128.19999999999999</v>
          </cell>
          <cell r="U138">
            <v>134.4</v>
          </cell>
          <cell r="V138">
            <v>136.5</v>
          </cell>
          <cell r="W138">
            <v>136.5</v>
          </cell>
          <cell r="X138">
            <v>137</v>
          </cell>
          <cell r="Y138">
            <v>137.30000000000001</v>
          </cell>
          <cell r="Z138">
            <v>138.6</v>
          </cell>
          <cell r="AA138">
            <v>135.6</v>
          </cell>
          <cell r="AB138">
            <v>135.6</v>
          </cell>
          <cell r="AC138">
            <v>133.4</v>
          </cell>
          <cell r="AD138">
            <v>131.6</v>
          </cell>
          <cell r="AE138">
            <v>131.6</v>
          </cell>
          <cell r="AF138">
            <v>131.6</v>
          </cell>
          <cell r="AG138">
            <v>131.6</v>
          </cell>
          <cell r="AH138">
            <v>131.6</v>
          </cell>
          <cell r="AI138">
            <v>131.6</v>
          </cell>
          <cell r="AJ138">
            <v>131.6</v>
          </cell>
          <cell r="AK138">
            <v>131.6</v>
          </cell>
          <cell r="AL138">
            <v>131.6</v>
          </cell>
          <cell r="AM138">
            <v>131.6</v>
          </cell>
          <cell r="AN138">
            <v>137.80000000000001</v>
          </cell>
          <cell r="AO138">
            <v>143.9</v>
          </cell>
          <cell r="AP138">
            <v>149.30000000000001</v>
          </cell>
          <cell r="AQ138">
            <v>151.19999999999999</v>
          </cell>
          <cell r="AR138">
            <v>155.30000000000001</v>
          </cell>
          <cell r="AS138">
            <v>188.3</v>
          </cell>
          <cell r="AT138">
            <v>201.6</v>
          </cell>
          <cell r="AU138">
            <v>233.7</v>
          </cell>
          <cell r="AV138">
            <v>233.7</v>
          </cell>
          <cell r="AW138">
            <v>224.7</v>
          </cell>
          <cell r="AX138">
            <v>173.5</v>
          </cell>
          <cell r="AY138">
            <v>157.1</v>
          </cell>
          <cell r="AZ138">
            <v>148.69999999999999</v>
          </cell>
          <cell r="BA138">
            <v>145.80000000000001</v>
          </cell>
          <cell r="BB138">
            <v>138.80000000000001</v>
          </cell>
          <cell r="BC138">
            <v>148.4</v>
          </cell>
          <cell r="BD138">
            <v>152.69999999999999</v>
          </cell>
          <cell r="BE138">
            <v>161.80000000000001</v>
          </cell>
          <cell r="BF138">
            <v>171.5</v>
          </cell>
          <cell r="BG138">
            <v>167.8</v>
          </cell>
          <cell r="BH138">
            <v>180.8</v>
          </cell>
          <cell r="BI138">
            <v>175.2</v>
          </cell>
          <cell r="BJ138">
            <v>177.7</v>
          </cell>
          <cell r="BK138">
            <v>179.8</v>
          </cell>
          <cell r="BL138">
            <v>182.9</v>
          </cell>
          <cell r="BM138">
            <v>184.2</v>
          </cell>
          <cell r="BN138">
            <v>190.3</v>
          </cell>
          <cell r="BO138">
            <v>196.3</v>
          </cell>
          <cell r="BP138">
            <v>197.7</v>
          </cell>
          <cell r="BQ138">
            <v>191.5</v>
          </cell>
          <cell r="BR138">
            <v>194.8</v>
          </cell>
          <cell r="BS138">
            <v>195.8</v>
          </cell>
          <cell r="BT138">
            <v>193.3</v>
          </cell>
          <cell r="BU138">
            <v>195.4</v>
          </cell>
          <cell r="BV138">
            <v>197.6</v>
          </cell>
          <cell r="BW138">
            <v>207.7</v>
          </cell>
          <cell r="BX138">
            <v>215.4</v>
          </cell>
          <cell r="BY138">
            <v>225.2</v>
          </cell>
          <cell r="BZ138">
            <v>237.5</v>
          </cell>
          <cell r="CA138">
            <v>251.7</v>
          </cell>
          <cell r="CB138">
            <v>251.8</v>
          </cell>
          <cell r="CC138">
            <v>242</v>
          </cell>
          <cell r="CD138">
            <v>233.7</v>
          </cell>
          <cell r="CE138">
            <v>243.6</v>
          </cell>
          <cell r="CF138">
            <v>242.9</v>
          </cell>
          <cell r="CG138">
            <v>250.7</v>
          </cell>
          <cell r="CH138">
            <v>264.3</v>
          </cell>
          <cell r="CI138">
            <v>276.10000000000002</v>
          </cell>
          <cell r="CJ138">
            <v>279.2</v>
          </cell>
          <cell r="CK138">
            <v>275.2</v>
          </cell>
          <cell r="CL138">
            <v>283.2</v>
          </cell>
        </row>
        <row r="139">
          <cell r="A139" t="str">
            <v>Light Diesel Oil</v>
          </cell>
          <cell r="B139" t="str">
            <v>1200020007</v>
          </cell>
          <cell r="C139">
            <v>0.11889</v>
          </cell>
          <cell r="D139">
            <v>96</v>
          </cell>
          <cell r="E139">
            <v>99.9</v>
          </cell>
          <cell r="F139">
            <v>105.7</v>
          </cell>
          <cell r="G139">
            <v>120.6</v>
          </cell>
          <cell r="H139">
            <v>117.4</v>
          </cell>
          <cell r="I139">
            <v>104.5</v>
          </cell>
          <cell r="J139">
            <v>111.5</v>
          </cell>
          <cell r="K139">
            <v>113</v>
          </cell>
          <cell r="L139">
            <v>134.19999999999999</v>
          </cell>
          <cell r="M139">
            <v>134.80000000000001</v>
          </cell>
          <cell r="N139">
            <v>131.4</v>
          </cell>
          <cell r="O139">
            <v>124.8</v>
          </cell>
          <cell r="P139">
            <v>126.9</v>
          </cell>
          <cell r="Q139">
            <v>129.80000000000001</v>
          </cell>
          <cell r="R139">
            <v>132</v>
          </cell>
          <cell r="S139">
            <v>137.19999999999999</v>
          </cell>
          <cell r="T139">
            <v>148.5</v>
          </cell>
          <cell r="U139">
            <v>150</v>
          </cell>
          <cell r="V139">
            <v>155.19999999999999</v>
          </cell>
          <cell r="W139">
            <v>164.8</v>
          </cell>
          <cell r="X139">
            <v>151.19999999999999</v>
          </cell>
          <cell r="Y139">
            <v>143.30000000000001</v>
          </cell>
          <cell r="Z139">
            <v>132</v>
          </cell>
          <cell r="AA139">
            <v>133.80000000000001</v>
          </cell>
          <cell r="AB139">
            <v>133.6</v>
          </cell>
          <cell r="AC139">
            <v>133.19999999999999</v>
          </cell>
          <cell r="AD139">
            <v>142.9</v>
          </cell>
          <cell r="AE139">
            <v>143.9</v>
          </cell>
          <cell r="AF139">
            <v>153</v>
          </cell>
          <cell r="AG139">
            <v>154.19999999999999</v>
          </cell>
          <cell r="AH139">
            <v>148.4</v>
          </cell>
          <cell r="AI139">
            <v>148.69999999999999</v>
          </cell>
          <cell r="AJ139">
            <v>146.19999999999999</v>
          </cell>
          <cell r="AK139">
            <v>155.1</v>
          </cell>
          <cell r="AL139">
            <v>165.6</v>
          </cell>
          <cell r="AM139">
            <v>179.5</v>
          </cell>
          <cell r="AN139">
            <v>182.8</v>
          </cell>
          <cell r="AO139">
            <v>178.5</v>
          </cell>
          <cell r="AP139">
            <v>191.7</v>
          </cell>
          <cell r="AQ139">
            <v>191.9</v>
          </cell>
          <cell r="AR139">
            <v>208.9</v>
          </cell>
          <cell r="AS139">
            <v>244.4</v>
          </cell>
          <cell r="AT139">
            <v>266.5</v>
          </cell>
          <cell r="AU139">
            <v>245.6</v>
          </cell>
          <cell r="AV139">
            <v>234.5</v>
          </cell>
          <cell r="AW139">
            <v>203.8</v>
          </cell>
          <cell r="AX139">
            <v>118.7</v>
          </cell>
          <cell r="AY139">
            <v>89</v>
          </cell>
          <cell r="AZ139">
            <v>100</v>
          </cell>
          <cell r="BA139">
            <v>116.8</v>
          </cell>
          <cell r="BB139">
            <v>119.6</v>
          </cell>
          <cell r="BC139">
            <v>131.30000000000001</v>
          </cell>
          <cell r="BD139">
            <v>140.6</v>
          </cell>
          <cell r="BE139">
            <v>145.6</v>
          </cell>
          <cell r="BF139">
            <v>165.8</v>
          </cell>
          <cell r="BG139">
            <v>159.80000000000001</v>
          </cell>
          <cell r="BH139">
            <v>162</v>
          </cell>
          <cell r="BI139">
            <v>157.4</v>
          </cell>
          <cell r="BJ139">
            <v>160.19999999999999</v>
          </cell>
          <cell r="BK139">
            <v>165.2</v>
          </cell>
          <cell r="BL139">
            <v>184.3</v>
          </cell>
          <cell r="BM139">
            <v>185.3</v>
          </cell>
          <cell r="BN139">
            <v>180.1</v>
          </cell>
          <cell r="BO139">
            <v>187.1</v>
          </cell>
          <cell r="BP139">
            <v>187.3</v>
          </cell>
          <cell r="BQ139">
            <v>174.9</v>
          </cell>
          <cell r="BR139">
            <v>174.7</v>
          </cell>
          <cell r="BS139">
            <v>170.6</v>
          </cell>
          <cell r="BT139">
            <v>174.3</v>
          </cell>
          <cell r="BU139">
            <v>182.3</v>
          </cell>
          <cell r="BV139">
            <v>190.9</v>
          </cell>
          <cell r="BW139">
            <v>203.8</v>
          </cell>
          <cell r="BX139">
            <v>217.1</v>
          </cell>
          <cell r="BY139">
            <v>218.6</v>
          </cell>
          <cell r="BZ139">
            <v>228.3</v>
          </cell>
          <cell r="CA139">
            <v>246.3</v>
          </cell>
          <cell r="CB139">
            <v>256.8</v>
          </cell>
          <cell r="CC139">
            <v>240.2</v>
          </cell>
          <cell r="CD139">
            <v>232.6</v>
          </cell>
          <cell r="CE139">
            <v>240.4</v>
          </cell>
          <cell r="CF139">
            <v>241.4</v>
          </cell>
          <cell r="CG139">
            <v>245.8</v>
          </cell>
          <cell r="CH139">
            <v>243.1</v>
          </cell>
          <cell r="CI139">
            <v>253</v>
          </cell>
          <cell r="CJ139">
            <v>267.89999999999998</v>
          </cell>
          <cell r="CK139">
            <v>267.5</v>
          </cell>
          <cell r="CL139">
            <v>289.3</v>
          </cell>
        </row>
        <row r="140">
          <cell r="A140" t="str">
            <v>Bitumen</v>
          </cell>
          <cell r="B140" t="str">
            <v>1200020008</v>
          </cell>
          <cell r="C140">
            <v>0.15515000000000001</v>
          </cell>
          <cell r="D140">
            <v>100.8</v>
          </cell>
          <cell r="E140">
            <v>100.8</v>
          </cell>
          <cell r="F140">
            <v>97.8</v>
          </cell>
          <cell r="G140">
            <v>97.6</v>
          </cell>
          <cell r="H140">
            <v>97.8</v>
          </cell>
          <cell r="I140">
            <v>99.1</v>
          </cell>
          <cell r="J140">
            <v>100.4</v>
          </cell>
          <cell r="K140">
            <v>100.4</v>
          </cell>
          <cell r="L140">
            <v>100.5</v>
          </cell>
          <cell r="M140">
            <v>104.5</v>
          </cell>
          <cell r="N140">
            <v>107.5</v>
          </cell>
          <cell r="O140">
            <v>114.3</v>
          </cell>
          <cell r="P140">
            <v>121.1</v>
          </cell>
          <cell r="Q140">
            <v>121.3</v>
          </cell>
          <cell r="R140">
            <v>128.6</v>
          </cell>
          <cell r="S140">
            <v>139.80000000000001</v>
          </cell>
          <cell r="T140">
            <v>146.9</v>
          </cell>
          <cell r="U140">
            <v>155.9</v>
          </cell>
          <cell r="V140">
            <v>156.9</v>
          </cell>
          <cell r="W140">
            <v>161</v>
          </cell>
          <cell r="X140">
            <v>161</v>
          </cell>
          <cell r="Y140">
            <v>164</v>
          </cell>
          <cell r="Z140">
            <v>166.9</v>
          </cell>
          <cell r="AA140">
            <v>164.8</v>
          </cell>
          <cell r="AB140">
            <v>160</v>
          </cell>
          <cell r="AC140">
            <v>157.6</v>
          </cell>
          <cell r="AD140">
            <v>158.4</v>
          </cell>
          <cell r="AE140">
            <v>157</v>
          </cell>
          <cell r="AF140">
            <v>160.19999999999999</v>
          </cell>
          <cell r="AG140">
            <v>163.4</v>
          </cell>
          <cell r="AH140">
            <v>163.4</v>
          </cell>
          <cell r="AI140">
            <v>163.4</v>
          </cell>
          <cell r="AJ140">
            <v>163.6</v>
          </cell>
          <cell r="AK140">
            <v>167.6</v>
          </cell>
          <cell r="AL140">
            <v>177.6</v>
          </cell>
          <cell r="AM140">
            <v>193.2</v>
          </cell>
          <cell r="AN140">
            <v>207.3</v>
          </cell>
          <cell r="AO140">
            <v>214.1</v>
          </cell>
          <cell r="AP140">
            <v>219</v>
          </cell>
          <cell r="AQ140">
            <v>227</v>
          </cell>
          <cell r="AR140">
            <v>228.8</v>
          </cell>
          <cell r="AS140">
            <v>245.5</v>
          </cell>
          <cell r="AT140">
            <v>254.6</v>
          </cell>
          <cell r="AU140">
            <v>277.39999999999998</v>
          </cell>
          <cell r="AV140">
            <v>290.39999999999998</v>
          </cell>
          <cell r="AW140">
            <v>310.7</v>
          </cell>
          <cell r="AX140">
            <v>314.7</v>
          </cell>
          <cell r="AY140">
            <v>257.60000000000002</v>
          </cell>
          <cell r="AZ140">
            <v>225.8</v>
          </cell>
          <cell r="BA140">
            <v>228.8</v>
          </cell>
          <cell r="BB140">
            <v>222.7</v>
          </cell>
          <cell r="BC140">
            <v>226</v>
          </cell>
          <cell r="BD140">
            <v>217.7</v>
          </cell>
          <cell r="BE140">
            <v>214.6</v>
          </cell>
          <cell r="BF140">
            <v>219.3</v>
          </cell>
          <cell r="BG140">
            <v>222.6</v>
          </cell>
          <cell r="BH140">
            <v>240</v>
          </cell>
          <cell r="BI140">
            <v>253.1</v>
          </cell>
          <cell r="BJ140">
            <v>250.4</v>
          </cell>
          <cell r="BK140">
            <v>249.7</v>
          </cell>
          <cell r="BL140">
            <v>256.10000000000002</v>
          </cell>
          <cell r="BM140">
            <v>249.6</v>
          </cell>
          <cell r="BN140">
            <v>257.39999999999998</v>
          </cell>
          <cell r="BO140">
            <v>256.10000000000002</v>
          </cell>
          <cell r="BP140">
            <v>254.5</v>
          </cell>
          <cell r="BQ140">
            <v>249.6</v>
          </cell>
          <cell r="BR140">
            <v>251.5</v>
          </cell>
          <cell r="BS140">
            <v>250.8</v>
          </cell>
          <cell r="BT140">
            <v>244.6</v>
          </cell>
          <cell r="BU140">
            <v>237</v>
          </cell>
          <cell r="BV140">
            <v>238.4</v>
          </cell>
          <cell r="BW140">
            <v>250.3</v>
          </cell>
          <cell r="BX140">
            <v>251.3</v>
          </cell>
          <cell r="BY140">
            <v>252.2</v>
          </cell>
          <cell r="BZ140">
            <v>256.7</v>
          </cell>
          <cell r="CA140">
            <v>279.3</v>
          </cell>
          <cell r="CB140">
            <v>289.10000000000002</v>
          </cell>
          <cell r="CC140">
            <v>293.89999999999998</v>
          </cell>
          <cell r="CD140">
            <v>277.39999999999998</v>
          </cell>
          <cell r="CE140">
            <v>284.2</v>
          </cell>
          <cell r="CF140">
            <v>295.89999999999998</v>
          </cell>
          <cell r="CG140">
            <v>312.10000000000002</v>
          </cell>
          <cell r="CH140">
            <v>315.3</v>
          </cell>
          <cell r="CI140">
            <v>327.39999999999998</v>
          </cell>
          <cell r="CJ140">
            <v>334.1</v>
          </cell>
          <cell r="CK140">
            <v>326.10000000000002</v>
          </cell>
          <cell r="CL140">
            <v>316.39999999999998</v>
          </cell>
        </row>
        <row r="141">
          <cell r="A141" t="str">
            <v>Furnace Oil</v>
          </cell>
          <cell r="B141" t="str">
            <v>1200020009</v>
          </cell>
          <cell r="C141">
            <v>0.46505000000000002</v>
          </cell>
          <cell r="D141">
            <v>96.8</v>
          </cell>
          <cell r="E141">
            <v>105.9</v>
          </cell>
          <cell r="F141">
            <v>99</v>
          </cell>
          <cell r="G141">
            <v>107.8</v>
          </cell>
          <cell r="H141">
            <v>112.3</v>
          </cell>
          <cell r="I141">
            <v>117</v>
          </cell>
          <cell r="J141">
            <v>124.6</v>
          </cell>
          <cell r="K141">
            <v>120.6</v>
          </cell>
          <cell r="L141">
            <v>139.4</v>
          </cell>
          <cell r="M141">
            <v>144.9</v>
          </cell>
          <cell r="N141">
            <v>142.80000000000001</v>
          </cell>
          <cell r="O141">
            <v>136.5</v>
          </cell>
          <cell r="P141">
            <v>131.4</v>
          </cell>
          <cell r="Q141">
            <v>143.9</v>
          </cell>
          <cell r="R141">
            <v>152.80000000000001</v>
          </cell>
          <cell r="S141">
            <v>156.6</v>
          </cell>
          <cell r="T141">
            <v>163.1</v>
          </cell>
          <cell r="U141">
            <v>160.4</v>
          </cell>
          <cell r="V141">
            <v>157.4</v>
          </cell>
          <cell r="W141">
            <v>164.4</v>
          </cell>
          <cell r="X141">
            <v>153.69999999999999</v>
          </cell>
          <cell r="Y141">
            <v>150</v>
          </cell>
          <cell r="Z141">
            <v>141.80000000000001</v>
          </cell>
          <cell r="AA141">
            <v>128</v>
          </cell>
          <cell r="AB141">
            <v>129.6</v>
          </cell>
          <cell r="AC141">
            <v>133.4</v>
          </cell>
          <cell r="AD141">
            <v>142.1</v>
          </cell>
          <cell r="AE141">
            <v>146.6</v>
          </cell>
          <cell r="AF141">
            <v>147.1</v>
          </cell>
          <cell r="AG141">
            <v>145.9</v>
          </cell>
          <cell r="AH141">
            <v>151</v>
          </cell>
          <cell r="AI141">
            <v>155.19999999999999</v>
          </cell>
          <cell r="AJ141">
            <v>154.5</v>
          </cell>
          <cell r="AK141">
            <v>159.9</v>
          </cell>
          <cell r="AL141">
            <v>178.9</v>
          </cell>
          <cell r="AM141">
            <v>181.7</v>
          </cell>
          <cell r="AN141">
            <v>190</v>
          </cell>
          <cell r="AO141">
            <v>185.3</v>
          </cell>
          <cell r="AP141">
            <v>195.3</v>
          </cell>
          <cell r="AQ141">
            <v>198.7</v>
          </cell>
          <cell r="AR141">
            <v>213.6</v>
          </cell>
          <cell r="AS141">
            <v>244.8</v>
          </cell>
          <cell r="AT141">
            <v>263.5</v>
          </cell>
          <cell r="AU141">
            <v>274.5</v>
          </cell>
          <cell r="AV141">
            <v>268.8</v>
          </cell>
          <cell r="AW141">
            <v>240.4</v>
          </cell>
          <cell r="AX141">
            <v>162.5</v>
          </cell>
          <cell r="AY141">
            <v>120.8</v>
          </cell>
          <cell r="AZ141">
            <v>121.7</v>
          </cell>
          <cell r="BA141">
            <v>132.1</v>
          </cell>
          <cell r="BB141">
            <v>133.30000000000001</v>
          </cell>
          <cell r="BC141">
            <v>135.5</v>
          </cell>
          <cell r="BD141">
            <v>146.5</v>
          </cell>
          <cell r="BE141">
            <v>156.80000000000001</v>
          </cell>
          <cell r="BF141">
            <v>173.8</v>
          </cell>
          <cell r="BG141">
            <v>181.5</v>
          </cell>
          <cell r="BH141">
            <v>196</v>
          </cell>
          <cell r="BI141">
            <v>199.3</v>
          </cell>
          <cell r="BJ141">
            <v>202.9</v>
          </cell>
          <cell r="BK141">
            <v>206.6</v>
          </cell>
          <cell r="BL141">
            <v>217.1</v>
          </cell>
          <cell r="BM141">
            <v>216.7</v>
          </cell>
          <cell r="BN141">
            <v>218.2</v>
          </cell>
          <cell r="BO141">
            <v>217.5</v>
          </cell>
          <cell r="BP141">
            <v>219.4</v>
          </cell>
          <cell r="BQ141">
            <v>209.8</v>
          </cell>
          <cell r="BR141">
            <v>208.6</v>
          </cell>
          <cell r="BS141">
            <v>213.1</v>
          </cell>
          <cell r="BT141">
            <v>210.7</v>
          </cell>
          <cell r="BU141">
            <v>212.9</v>
          </cell>
          <cell r="BV141">
            <v>215.8</v>
          </cell>
          <cell r="BW141">
            <v>228.3</v>
          </cell>
          <cell r="BX141">
            <v>235.7</v>
          </cell>
          <cell r="BY141">
            <v>243.9</v>
          </cell>
          <cell r="BZ141">
            <v>268.5</v>
          </cell>
          <cell r="CA141">
            <v>277.89999999999998</v>
          </cell>
          <cell r="CB141">
            <v>284.2</v>
          </cell>
          <cell r="CC141">
            <v>276.39999999999998</v>
          </cell>
          <cell r="CD141">
            <v>265.89999999999998</v>
          </cell>
          <cell r="CE141">
            <v>282.7</v>
          </cell>
          <cell r="CF141">
            <v>286.39999999999998</v>
          </cell>
          <cell r="CG141">
            <v>298.2</v>
          </cell>
          <cell r="CH141">
            <v>316.10000000000002</v>
          </cell>
          <cell r="CI141">
            <v>329.8</v>
          </cell>
          <cell r="CJ141">
            <v>340.2</v>
          </cell>
          <cell r="CK141">
            <v>342.9</v>
          </cell>
          <cell r="CL141">
            <v>355</v>
          </cell>
        </row>
        <row r="142">
          <cell r="A142" t="str">
            <v>Lubricants</v>
          </cell>
          <cell r="B142" t="str">
            <v>1200020010</v>
          </cell>
          <cell r="C142">
            <v>0.16785</v>
          </cell>
          <cell r="D142">
            <v>99.5</v>
          </cell>
          <cell r="E142">
            <v>101.6</v>
          </cell>
          <cell r="F142">
            <v>101.6</v>
          </cell>
          <cell r="G142">
            <v>101.1</v>
          </cell>
          <cell r="H142">
            <v>101</v>
          </cell>
          <cell r="I142">
            <v>101</v>
          </cell>
          <cell r="J142">
            <v>101</v>
          </cell>
          <cell r="K142">
            <v>100.9</v>
          </cell>
          <cell r="L142">
            <v>100.8</v>
          </cell>
          <cell r="M142">
            <v>100.8</v>
          </cell>
          <cell r="N142">
            <v>102.1</v>
          </cell>
          <cell r="O142">
            <v>102.5</v>
          </cell>
          <cell r="P142">
            <v>102.5</v>
          </cell>
          <cell r="Q142">
            <v>104</v>
          </cell>
          <cell r="R142">
            <v>104.5</v>
          </cell>
          <cell r="S142">
            <v>104.5</v>
          </cell>
          <cell r="T142">
            <v>127.6</v>
          </cell>
          <cell r="U142">
            <v>128.19999999999999</v>
          </cell>
          <cell r="V142">
            <v>128.19999999999999</v>
          </cell>
          <cell r="W142">
            <v>128.19999999999999</v>
          </cell>
          <cell r="X142">
            <v>128.19999999999999</v>
          </cell>
          <cell r="Y142">
            <v>128.19999999999999</v>
          </cell>
          <cell r="Z142">
            <v>128.19999999999999</v>
          </cell>
          <cell r="AA142">
            <v>143.4</v>
          </cell>
          <cell r="AB142">
            <v>145.69999999999999</v>
          </cell>
          <cell r="AC142">
            <v>145.69999999999999</v>
          </cell>
          <cell r="AD142">
            <v>145.69999999999999</v>
          </cell>
          <cell r="AE142">
            <v>145.69999999999999</v>
          </cell>
          <cell r="AF142">
            <v>145.69999999999999</v>
          </cell>
          <cell r="AG142">
            <v>145.80000000000001</v>
          </cell>
          <cell r="AH142">
            <v>145.80000000000001</v>
          </cell>
          <cell r="AI142">
            <v>145.80000000000001</v>
          </cell>
          <cell r="AJ142">
            <v>145.80000000000001</v>
          </cell>
          <cell r="AK142">
            <v>145.80000000000001</v>
          </cell>
          <cell r="AL142">
            <v>145.80000000000001</v>
          </cell>
          <cell r="AM142">
            <v>145.80000000000001</v>
          </cell>
          <cell r="AN142">
            <v>145.80000000000001</v>
          </cell>
          <cell r="AO142">
            <v>145.80000000000001</v>
          </cell>
          <cell r="AP142">
            <v>146.19999999999999</v>
          </cell>
          <cell r="AQ142">
            <v>148</v>
          </cell>
          <cell r="AR142">
            <v>148.30000000000001</v>
          </cell>
          <cell r="AS142">
            <v>168.5</v>
          </cell>
          <cell r="AT142">
            <v>175.2</v>
          </cell>
          <cell r="AU142">
            <v>177.9</v>
          </cell>
          <cell r="AV142">
            <v>179.1</v>
          </cell>
          <cell r="AW142">
            <v>179.7</v>
          </cell>
          <cell r="AX142">
            <v>178.7</v>
          </cell>
          <cell r="AY142">
            <v>174.5</v>
          </cell>
          <cell r="AZ142">
            <v>174.5</v>
          </cell>
          <cell r="BA142">
            <v>174.5</v>
          </cell>
          <cell r="BB142">
            <v>174.5</v>
          </cell>
          <cell r="BC142">
            <v>174.5</v>
          </cell>
          <cell r="BD142">
            <v>174.5</v>
          </cell>
          <cell r="BE142">
            <v>174.5</v>
          </cell>
          <cell r="BF142">
            <v>174.5</v>
          </cell>
          <cell r="BG142">
            <v>174.5</v>
          </cell>
          <cell r="BH142">
            <v>174.5</v>
          </cell>
          <cell r="BI142">
            <v>174.5</v>
          </cell>
          <cell r="BJ142">
            <v>174.5</v>
          </cell>
          <cell r="BK142">
            <v>174.5</v>
          </cell>
          <cell r="BL142">
            <v>174.5</v>
          </cell>
          <cell r="BM142">
            <v>174.5</v>
          </cell>
          <cell r="BN142">
            <v>174.5</v>
          </cell>
          <cell r="BO142">
            <v>174.5</v>
          </cell>
          <cell r="BP142">
            <v>194.2</v>
          </cell>
          <cell r="BQ142">
            <v>194.2</v>
          </cell>
          <cell r="BR142">
            <v>194.2</v>
          </cell>
          <cell r="BS142">
            <v>194.2</v>
          </cell>
          <cell r="BT142">
            <v>194.2</v>
          </cell>
          <cell r="BU142">
            <v>194.2</v>
          </cell>
          <cell r="BV142">
            <v>194.2</v>
          </cell>
          <cell r="BW142">
            <v>194.2</v>
          </cell>
          <cell r="BX142">
            <v>194.2</v>
          </cell>
          <cell r="BY142">
            <v>194.2</v>
          </cell>
          <cell r="BZ142">
            <v>194.2</v>
          </cell>
          <cell r="CA142">
            <v>214</v>
          </cell>
          <cell r="CB142">
            <v>220.8</v>
          </cell>
          <cell r="CC142">
            <v>220.8</v>
          </cell>
          <cell r="CD142">
            <v>221.8</v>
          </cell>
          <cell r="CE142">
            <v>231.2</v>
          </cell>
          <cell r="CF142">
            <v>236.6</v>
          </cell>
          <cell r="CG142">
            <v>236.6</v>
          </cell>
          <cell r="CH142">
            <v>236.6</v>
          </cell>
          <cell r="CI142">
            <v>236.6</v>
          </cell>
          <cell r="CJ142">
            <v>236.6</v>
          </cell>
          <cell r="CK142">
            <v>236.6</v>
          </cell>
          <cell r="CL142">
            <v>236.6</v>
          </cell>
        </row>
        <row r="143">
          <cell r="A143" t="str">
            <v>C.   ELECTRICITY</v>
          </cell>
          <cell r="B143" t="str">
            <v>1200030000</v>
          </cell>
          <cell r="C143">
            <v>3.4516300000000002</v>
          </cell>
          <cell r="D143">
            <v>100.5</v>
          </cell>
          <cell r="E143">
            <v>100.5</v>
          </cell>
          <cell r="F143">
            <v>100.5</v>
          </cell>
          <cell r="G143">
            <v>100.5</v>
          </cell>
          <cell r="H143">
            <v>100.5</v>
          </cell>
          <cell r="I143">
            <v>103.7</v>
          </cell>
          <cell r="J143">
            <v>103.7</v>
          </cell>
          <cell r="K143">
            <v>103.7</v>
          </cell>
          <cell r="L143">
            <v>103.7</v>
          </cell>
          <cell r="M143">
            <v>102.1</v>
          </cell>
          <cell r="N143">
            <v>102.1</v>
          </cell>
          <cell r="O143">
            <v>102.1</v>
          </cell>
          <cell r="P143">
            <v>102.1</v>
          </cell>
          <cell r="Q143">
            <v>103.3</v>
          </cell>
          <cell r="R143">
            <v>103.3</v>
          </cell>
          <cell r="S143">
            <v>103.3</v>
          </cell>
          <cell r="T143">
            <v>103.3</v>
          </cell>
          <cell r="U143">
            <v>103.3</v>
          </cell>
          <cell r="V143">
            <v>103.3</v>
          </cell>
          <cell r="W143">
            <v>103.3</v>
          </cell>
          <cell r="X143">
            <v>107.3</v>
          </cell>
          <cell r="Y143">
            <v>107.3</v>
          </cell>
          <cell r="Z143">
            <v>107.3</v>
          </cell>
          <cell r="AA143">
            <v>106.8</v>
          </cell>
          <cell r="AB143">
            <v>106</v>
          </cell>
          <cell r="AC143">
            <v>106.2</v>
          </cell>
          <cell r="AD143">
            <v>106.2</v>
          </cell>
          <cell r="AE143">
            <v>106.2</v>
          </cell>
          <cell r="AF143">
            <v>106.2</v>
          </cell>
          <cell r="AG143">
            <v>106.2</v>
          </cell>
          <cell r="AH143">
            <v>106.2</v>
          </cell>
          <cell r="AI143">
            <v>106.2</v>
          </cell>
          <cell r="AJ143">
            <v>106.2</v>
          </cell>
          <cell r="AK143">
            <v>106.2</v>
          </cell>
          <cell r="AL143">
            <v>106.2</v>
          </cell>
          <cell r="AM143">
            <v>106.2</v>
          </cell>
          <cell r="AN143">
            <v>105.9</v>
          </cell>
          <cell r="AO143">
            <v>105.9</v>
          </cell>
          <cell r="AP143">
            <v>106.5</v>
          </cell>
          <cell r="AQ143">
            <v>106.5</v>
          </cell>
          <cell r="AR143">
            <v>106.5</v>
          </cell>
          <cell r="AS143">
            <v>106.5</v>
          </cell>
          <cell r="AT143">
            <v>106.5</v>
          </cell>
          <cell r="AU143">
            <v>106.5</v>
          </cell>
          <cell r="AV143">
            <v>106.5</v>
          </cell>
          <cell r="AW143">
            <v>106.5</v>
          </cell>
          <cell r="AX143">
            <v>106.5</v>
          </cell>
          <cell r="AY143">
            <v>106.5</v>
          </cell>
          <cell r="AZ143">
            <v>106.5</v>
          </cell>
          <cell r="BA143">
            <v>106.5</v>
          </cell>
          <cell r="BB143">
            <v>105</v>
          </cell>
          <cell r="BC143">
            <v>105</v>
          </cell>
          <cell r="BD143">
            <v>105</v>
          </cell>
          <cell r="BE143">
            <v>105</v>
          </cell>
          <cell r="BF143">
            <v>105</v>
          </cell>
          <cell r="BG143">
            <v>108.6</v>
          </cell>
          <cell r="BH143">
            <v>108.6</v>
          </cell>
          <cell r="BI143">
            <v>108.6</v>
          </cell>
          <cell r="BJ143">
            <v>108.6</v>
          </cell>
          <cell r="BK143">
            <v>108.6</v>
          </cell>
          <cell r="BL143">
            <v>108.6</v>
          </cell>
          <cell r="BM143">
            <v>108.6</v>
          </cell>
          <cell r="BN143">
            <v>108.6</v>
          </cell>
          <cell r="BO143">
            <v>108.6</v>
          </cell>
          <cell r="BP143">
            <v>114</v>
          </cell>
          <cell r="BQ143">
            <v>114</v>
          </cell>
          <cell r="BR143">
            <v>114</v>
          </cell>
          <cell r="BS143">
            <v>114</v>
          </cell>
          <cell r="BT143">
            <v>114</v>
          </cell>
          <cell r="BU143">
            <v>114</v>
          </cell>
          <cell r="BV143">
            <v>114</v>
          </cell>
          <cell r="BW143">
            <v>114</v>
          </cell>
          <cell r="BX143">
            <v>112.5</v>
          </cell>
          <cell r="BY143">
            <v>112.5</v>
          </cell>
          <cell r="BZ143">
            <v>112.5</v>
          </cell>
          <cell r="CA143">
            <v>112.5</v>
          </cell>
          <cell r="CB143">
            <v>112.5</v>
          </cell>
          <cell r="CC143">
            <v>112.5</v>
          </cell>
          <cell r="CD143">
            <v>112.5</v>
          </cell>
          <cell r="CE143">
            <v>112.5</v>
          </cell>
          <cell r="CF143">
            <v>115.9</v>
          </cell>
          <cell r="CG143">
            <v>117</v>
          </cell>
          <cell r="CH143">
            <v>117</v>
          </cell>
          <cell r="CI143">
            <v>117</v>
          </cell>
          <cell r="CJ143">
            <v>117</v>
          </cell>
          <cell r="CK143">
            <v>117</v>
          </cell>
          <cell r="CL143">
            <v>117</v>
          </cell>
        </row>
        <row r="144">
          <cell r="A144" t="str">
            <v>Electricity ( Domestic)</v>
          </cell>
          <cell r="B144" t="str">
            <v>1200030001</v>
          </cell>
          <cell r="C144">
            <v>0.90991</v>
          </cell>
          <cell r="D144">
            <v>99.2</v>
          </cell>
          <cell r="E144">
            <v>99.2</v>
          </cell>
          <cell r="F144">
            <v>99.2</v>
          </cell>
          <cell r="G144">
            <v>99.2</v>
          </cell>
          <cell r="H144">
            <v>99.2</v>
          </cell>
          <cell r="I144">
            <v>99.2</v>
          </cell>
          <cell r="J144">
            <v>99.2</v>
          </cell>
          <cell r="K144">
            <v>99.2</v>
          </cell>
          <cell r="L144">
            <v>99.2</v>
          </cell>
          <cell r="M144">
            <v>99.1</v>
          </cell>
          <cell r="N144">
            <v>99.1</v>
          </cell>
          <cell r="O144">
            <v>99.1</v>
          </cell>
          <cell r="P144">
            <v>99.1</v>
          </cell>
          <cell r="Q144">
            <v>99.6</v>
          </cell>
          <cell r="R144">
            <v>99.8</v>
          </cell>
          <cell r="S144">
            <v>99.8</v>
          </cell>
          <cell r="T144">
            <v>99.8</v>
          </cell>
          <cell r="U144">
            <v>99.8</v>
          </cell>
          <cell r="V144">
            <v>99.8</v>
          </cell>
          <cell r="W144">
            <v>99.8</v>
          </cell>
          <cell r="X144">
            <v>103.3</v>
          </cell>
          <cell r="Y144">
            <v>103.3</v>
          </cell>
          <cell r="Z144">
            <v>103.2</v>
          </cell>
          <cell r="AA144">
            <v>103.1</v>
          </cell>
          <cell r="AB144">
            <v>102.9</v>
          </cell>
          <cell r="AC144">
            <v>103.7</v>
          </cell>
          <cell r="AD144">
            <v>103.9</v>
          </cell>
          <cell r="AE144">
            <v>103.9</v>
          </cell>
          <cell r="AF144">
            <v>103.8</v>
          </cell>
          <cell r="AG144">
            <v>103.8</v>
          </cell>
          <cell r="AH144">
            <v>103.8</v>
          </cell>
          <cell r="AI144">
            <v>103.8</v>
          </cell>
          <cell r="AJ144">
            <v>103.8</v>
          </cell>
          <cell r="AK144">
            <v>103.8</v>
          </cell>
          <cell r="AL144">
            <v>103.8</v>
          </cell>
          <cell r="AM144">
            <v>103.8</v>
          </cell>
          <cell r="AN144">
            <v>105.3</v>
          </cell>
          <cell r="AO144">
            <v>105.3</v>
          </cell>
          <cell r="AP144">
            <v>104.8</v>
          </cell>
          <cell r="AQ144">
            <v>104.8</v>
          </cell>
          <cell r="AR144">
            <v>104.8</v>
          </cell>
          <cell r="AS144">
            <v>104.8</v>
          </cell>
          <cell r="AT144">
            <v>104.8</v>
          </cell>
          <cell r="AU144">
            <v>104.8</v>
          </cell>
          <cell r="AV144">
            <v>104.8</v>
          </cell>
          <cell r="AW144">
            <v>104.8</v>
          </cell>
          <cell r="AX144">
            <v>104.8</v>
          </cell>
          <cell r="AY144">
            <v>104.8</v>
          </cell>
          <cell r="AZ144">
            <v>104.8</v>
          </cell>
          <cell r="BA144">
            <v>104.8</v>
          </cell>
          <cell r="BB144">
            <v>105.5</v>
          </cell>
          <cell r="BC144">
            <v>105.5</v>
          </cell>
          <cell r="BD144">
            <v>105.5</v>
          </cell>
          <cell r="BE144">
            <v>105.5</v>
          </cell>
          <cell r="BF144">
            <v>105.5</v>
          </cell>
          <cell r="BG144">
            <v>110.3</v>
          </cell>
          <cell r="BH144">
            <v>110.3</v>
          </cell>
          <cell r="BI144">
            <v>110.3</v>
          </cell>
          <cell r="BJ144">
            <v>110.3</v>
          </cell>
          <cell r="BK144">
            <v>110.3</v>
          </cell>
          <cell r="BL144">
            <v>110.3</v>
          </cell>
          <cell r="BM144">
            <v>110.3</v>
          </cell>
          <cell r="BN144">
            <v>110.3</v>
          </cell>
          <cell r="BO144">
            <v>110.3</v>
          </cell>
          <cell r="BP144">
            <v>114.7</v>
          </cell>
          <cell r="BQ144">
            <v>114.7</v>
          </cell>
          <cell r="BR144">
            <v>114.7</v>
          </cell>
          <cell r="BS144">
            <v>114.7</v>
          </cell>
          <cell r="BT144">
            <v>114.7</v>
          </cell>
          <cell r="BU144">
            <v>114.7</v>
          </cell>
          <cell r="BV144">
            <v>114.7</v>
          </cell>
          <cell r="BW144">
            <v>114.7</v>
          </cell>
          <cell r="BX144">
            <v>114.3</v>
          </cell>
          <cell r="BY144">
            <v>114.3</v>
          </cell>
          <cell r="BZ144">
            <v>114.3</v>
          </cell>
          <cell r="CA144">
            <v>114.3</v>
          </cell>
          <cell r="CB144">
            <v>114.3</v>
          </cell>
          <cell r="CC144">
            <v>114.3</v>
          </cell>
          <cell r="CD144">
            <v>114.3</v>
          </cell>
          <cell r="CE144">
            <v>114.3</v>
          </cell>
          <cell r="CF144">
            <v>117.9</v>
          </cell>
          <cell r="CG144">
            <v>119.1</v>
          </cell>
          <cell r="CH144">
            <v>119.1</v>
          </cell>
          <cell r="CI144">
            <v>119.1</v>
          </cell>
          <cell r="CJ144">
            <v>119.1</v>
          </cell>
          <cell r="CK144">
            <v>119.1</v>
          </cell>
          <cell r="CL144">
            <v>119.1</v>
          </cell>
        </row>
        <row r="145">
          <cell r="A145" t="str">
            <v>Electricity (Commercial)</v>
          </cell>
          <cell r="B145" t="str">
            <v>1200030002</v>
          </cell>
          <cell r="C145">
            <v>0.30025000000000002</v>
          </cell>
          <cell r="D145">
            <v>96</v>
          </cell>
          <cell r="E145">
            <v>96</v>
          </cell>
          <cell r="F145">
            <v>96</v>
          </cell>
          <cell r="G145">
            <v>96</v>
          </cell>
          <cell r="H145">
            <v>96</v>
          </cell>
          <cell r="I145">
            <v>96.4</v>
          </cell>
          <cell r="J145">
            <v>96.4</v>
          </cell>
          <cell r="K145">
            <v>96.4</v>
          </cell>
          <cell r="L145">
            <v>96.4</v>
          </cell>
          <cell r="M145">
            <v>97.5</v>
          </cell>
          <cell r="N145">
            <v>97.5</v>
          </cell>
          <cell r="O145">
            <v>97.5</v>
          </cell>
          <cell r="P145">
            <v>97.5</v>
          </cell>
          <cell r="Q145">
            <v>97.9</v>
          </cell>
          <cell r="R145">
            <v>97.9</v>
          </cell>
          <cell r="S145">
            <v>97.9</v>
          </cell>
          <cell r="T145">
            <v>97.9</v>
          </cell>
          <cell r="U145">
            <v>97.9</v>
          </cell>
          <cell r="V145">
            <v>97.9</v>
          </cell>
          <cell r="W145">
            <v>97.9</v>
          </cell>
          <cell r="X145">
            <v>99.8</v>
          </cell>
          <cell r="Y145">
            <v>99.8</v>
          </cell>
          <cell r="Z145">
            <v>99.6</v>
          </cell>
          <cell r="AA145">
            <v>99.5</v>
          </cell>
          <cell r="AB145">
            <v>99.3</v>
          </cell>
          <cell r="AC145">
            <v>97.6</v>
          </cell>
          <cell r="AD145">
            <v>97.9</v>
          </cell>
          <cell r="AE145">
            <v>97.9</v>
          </cell>
          <cell r="AF145">
            <v>97.7</v>
          </cell>
          <cell r="AG145">
            <v>97.7</v>
          </cell>
          <cell r="AH145">
            <v>97.7</v>
          </cell>
          <cell r="AI145">
            <v>97.7</v>
          </cell>
          <cell r="AJ145">
            <v>97.7</v>
          </cell>
          <cell r="AK145">
            <v>97.7</v>
          </cell>
          <cell r="AL145">
            <v>97.7</v>
          </cell>
          <cell r="AM145">
            <v>97.7</v>
          </cell>
          <cell r="AN145">
            <v>99.1</v>
          </cell>
          <cell r="AO145">
            <v>99.1</v>
          </cell>
          <cell r="AP145">
            <v>98.9</v>
          </cell>
          <cell r="AQ145">
            <v>98.9</v>
          </cell>
          <cell r="AR145">
            <v>98.9</v>
          </cell>
          <cell r="AS145">
            <v>98.9</v>
          </cell>
          <cell r="AT145">
            <v>98.9</v>
          </cell>
          <cell r="AU145">
            <v>98.9</v>
          </cell>
          <cell r="AV145">
            <v>98.9</v>
          </cell>
          <cell r="AW145">
            <v>98.9</v>
          </cell>
          <cell r="AX145">
            <v>98.9</v>
          </cell>
          <cell r="AY145">
            <v>98.9</v>
          </cell>
          <cell r="AZ145">
            <v>98.9</v>
          </cell>
          <cell r="BA145">
            <v>98.9</v>
          </cell>
          <cell r="BB145">
            <v>99.6</v>
          </cell>
          <cell r="BC145">
            <v>99.6</v>
          </cell>
          <cell r="BD145">
            <v>99.6</v>
          </cell>
          <cell r="BE145">
            <v>99.6</v>
          </cell>
          <cell r="BF145">
            <v>99.6</v>
          </cell>
          <cell r="BG145">
            <v>102.3</v>
          </cell>
          <cell r="BH145">
            <v>102.3</v>
          </cell>
          <cell r="BI145">
            <v>102.3</v>
          </cell>
          <cell r="BJ145">
            <v>102.3</v>
          </cell>
          <cell r="BK145">
            <v>102.3</v>
          </cell>
          <cell r="BL145">
            <v>102.3</v>
          </cell>
          <cell r="BM145">
            <v>102.3</v>
          </cell>
          <cell r="BN145">
            <v>102.3</v>
          </cell>
          <cell r="BO145">
            <v>102.3</v>
          </cell>
          <cell r="BP145">
            <v>104.7</v>
          </cell>
          <cell r="BQ145">
            <v>104.7</v>
          </cell>
          <cell r="BR145">
            <v>104.7</v>
          </cell>
          <cell r="BS145">
            <v>104.7</v>
          </cell>
          <cell r="BT145">
            <v>104.7</v>
          </cell>
          <cell r="BU145">
            <v>104.7</v>
          </cell>
          <cell r="BV145">
            <v>104.7</v>
          </cell>
          <cell r="BW145">
            <v>104.7</v>
          </cell>
          <cell r="BX145">
            <v>104.5</v>
          </cell>
          <cell r="BY145">
            <v>104.5</v>
          </cell>
          <cell r="BZ145">
            <v>104.5</v>
          </cell>
          <cell r="CA145">
            <v>104.5</v>
          </cell>
          <cell r="CB145">
            <v>104.5</v>
          </cell>
          <cell r="CC145">
            <v>104.5</v>
          </cell>
          <cell r="CD145">
            <v>104.5</v>
          </cell>
          <cell r="CE145">
            <v>104.5</v>
          </cell>
          <cell r="CF145">
            <v>107.4</v>
          </cell>
          <cell r="CG145">
            <v>108.4</v>
          </cell>
          <cell r="CH145">
            <v>108.4</v>
          </cell>
          <cell r="CI145">
            <v>108.4</v>
          </cell>
          <cell r="CJ145">
            <v>108.4</v>
          </cell>
          <cell r="CK145">
            <v>108.4</v>
          </cell>
          <cell r="CL145">
            <v>108.4</v>
          </cell>
        </row>
        <row r="146">
          <cell r="A146" t="str">
            <v>Electricity (Agricultural)</v>
          </cell>
          <cell r="B146" t="str">
            <v>1200030003</v>
          </cell>
          <cell r="C146">
            <v>0.84677000000000002</v>
          </cell>
          <cell r="D146">
            <v>101.2</v>
          </cell>
          <cell r="E146">
            <v>101.2</v>
          </cell>
          <cell r="F146">
            <v>101.2</v>
          </cell>
          <cell r="G146">
            <v>101.2</v>
          </cell>
          <cell r="H146">
            <v>101.2</v>
          </cell>
          <cell r="I146">
            <v>113.9</v>
          </cell>
          <cell r="J146">
            <v>113.9</v>
          </cell>
          <cell r="K146">
            <v>113.9</v>
          </cell>
          <cell r="L146">
            <v>113.9</v>
          </cell>
          <cell r="M146">
            <v>107.5</v>
          </cell>
          <cell r="N146">
            <v>107.5</v>
          </cell>
          <cell r="O146">
            <v>107.5</v>
          </cell>
          <cell r="P146">
            <v>107.5</v>
          </cell>
          <cell r="Q146">
            <v>111.6</v>
          </cell>
          <cell r="R146">
            <v>111.6</v>
          </cell>
          <cell r="S146">
            <v>111.6</v>
          </cell>
          <cell r="T146">
            <v>111.6</v>
          </cell>
          <cell r="U146">
            <v>111.6</v>
          </cell>
          <cell r="V146">
            <v>111.6</v>
          </cell>
          <cell r="W146">
            <v>111.6</v>
          </cell>
          <cell r="X146">
            <v>119.4</v>
          </cell>
          <cell r="Y146">
            <v>119.4</v>
          </cell>
          <cell r="Z146">
            <v>119.4</v>
          </cell>
          <cell r="AA146">
            <v>118.2</v>
          </cell>
          <cell r="AB146">
            <v>116.3</v>
          </cell>
          <cell r="AC146">
            <v>116.8</v>
          </cell>
          <cell r="AD146">
            <v>115.6</v>
          </cell>
          <cell r="AE146">
            <v>115.6</v>
          </cell>
          <cell r="AF146">
            <v>115.8</v>
          </cell>
          <cell r="AG146">
            <v>115.8</v>
          </cell>
          <cell r="AH146">
            <v>115.8</v>
          </cell>
          <cell r="AI146">
            <v>115.8</v>
          </cell>
          <cell r="AJ146">
            <v>115.8</v>
          </cell>
          <cell r="AK146">
            <v>115.8</v>
          </cell>
          <cell r="AL146">
            <v>115.8</v>
          </cell>
          <cell r="AM146">
            <v>115.8</v>
          </cell>
          <cell r="AN146">
            <v>113.4</v>
          </cell>
          <cell r="AO146">
            <v>113.4</v>
          </cell>
          <cell r="AP146">
            <v>117.5</v>
          </cell>
          <cell r="AQ146">
            <v>117.5</v>
          </cell>
          <cell r="AR146">
            <v>117.5</v>
          </cell>
          <cell r="AS146">
            <v>117.5</v>
          </cell>
          <cell r="AT146">
            <v>117.5</v>
          </cell>
          <cell r="AU146">
            <v>117.5</v>
          </cell>
          <cell r="AV146">
            <v>117.5</v>
          </cell>
          <cell r="AW146">
            <v>117.5</v>
          </cell>
          <cell r="AX146">
            <v>117.5</v>
          </cell>
          <cell r="AY146">
            <v>117.5</v>
          </cell>
          <cell r="AZ146">
            <v>117.5</v>
          </cell>
          <cell r="BA146">
            <v>117.5</v>
          </cell>
          <cell r="BB146">
            <v>108.7</v>
          </cell>
          <cell r="BC146">
            <v>108.7</v>
          </cell>
          <cell r="BD146">
            <v>108.7</v>
          </cell>
          <cell r="BE146">
            <v>108.7</v>
          </cell>
          <cell r="BF146">
            <v>108.7</v>
          </cell>
          <cell r="BG146">
            <v>117.4</v>
          </cell>
          <cell r="BH146">
            <v>117.4</v>
          </cell>
          <cell r="BI146">
            <v>117.4</v>
          </cell>
          <cell r="BJ146">
            <v>117.4</v>
          </cell>
          <cell r="BK146">
            <v>117.4</v>
          </cell>
          <cell r="BL146">
            <v>117.4</v>
          </cell>
          <cell r="BM146">
            <v>117.4</v>
          </cell>
          <cell r="BN146">
            <v>117.4</v>
          </cell>
          <cell r="BO146">
            <v>117.4</v>
          </cell>
          <cell r="BP146">
            <v>126.2</v>
          </cell>
          <cell r="BQ146">
            <v>126.2</v>
          </cell>
          <cell r="BR146">
            <v>126.2</v>
          </cell>
          <cell r="BS146">
            <v>126.2</v>
          </cell>
          <cell r="BT146">
            <v>126.2</v>
          </cell>
          <cell r="BU146">
            <v>126.2</v>
          </cell>
          <cell r="BV146">
            <v>126.2</v>
          </cell>
          <cell r="BW146">
            <v>126.2</v>
          </cell>
          <cell r="BX146">
            <v>128.1</v>
          </cell>
          <cell r="BY146">
            <v>128.1</v>
          </cell>
          <cell r="BZ146">
            <v>128.1</v>
          </cell>
          <cell r="CA146">
            <v>128.1</v>
          </cell>
          <cell r="CB146">
            <v>128.1</v>
          </cell>
          <cell r="CC146">
            <v>128.1</v>
          </cell>
          <cell r="CD146">
            <v>128.1</v>
          </cell>
          <cell r="CE146">
            <v>128.1</v>
          </cell>
          <cell r="CF146">
            <v>133.80000000000001</v>
          </cell>
          <cell r="CG146">
            <v>135.69999999999999</v>
          </cell>
          <cell r="CH146">
            <v>135.69999999999999</v>
          </cell>
          <cell r="CI146">
            <v>135.69999999999999</v>
          </cell>
          <cell r="CJ146">
            <v>135.69999999999999</v>
          </cell>
          <cell r="CK146">
            <v>135.69999999999999</v>
          </cell>
          <cell r="CL146">
            <v>135.69999999999999</v>
          </cell>
        </row>
        <row r="147">
          <cell r="A147" t="str">
            <v>Electricity (Railway Traction)</v>
          </cell>
          <cell r="B147" t="str">
            <v>1200030004</v>
          </cell>
          <cell r="C147">
            <v>9.2450000000000004E-2</v>
          </cell>
          <cell r="D147">
            <v>101.5</v>
          </cell>
          <cell r="E147">
            <v>101.5</v>
          </cell>
          <cell r="F147">
            <v>101.5</v>
          </cell>
          <cell r="G147">
            <v>101.5</v>
          </cell>
          <cell r="H147">
            <v>101.5</v>
          </cell>
          <cell r="I147">
            <v>102.3</v>
          </cell>
          <cell r="J147">
            <v>102.3</v>
          </cell>
          <cell r="K147">
            <v>102.3</v>
          </cell>
          <cell r="L147">
            <v>102.3</v>
          </cell>
          <cell r="M147">
            <v>102.3</v>
          </cell>
          <cell r="N147">
            <v>102.3</v>
          </cell>
          <cell r="O147">
            <v>102.3</v>
          </cell>
          <cell r="P147">
            <v>102.3</v>
          </cell>
          <cell r="Q147">
            <v>102.6</v>
          </cell>
          <cell r="R147">
            <v>102.6</v>
          </cell>
          <cell r="S147">
            <v>102.6</v>
          </cell>
          <cell r="T147">
            <v>102.6</v>
          </cell>
          <cell r="U147">
            <v>102.6</v>
          </cell>
          <cell r="V147">
            <v>102.6</v>
          </cell>
          <cell r="W147">
            <v>102.6</v>
          </cell>
          <cell r="X147">
            <v>104.6</v>
          </cell>
          <cell r="Y147">
            <v>104.6</v>
          </cell>
          <cell r="Z147">
            <v>104.5</v>
          </cell>
          <cell r="AA147">
            <v>104.7</v>
          </cell>
          <cell r="AB147">
            <v>104.9</v>
          </cell>
          <cell r="AC147">
            <v>102.5</v>
          </cell>
          <cell r="AD147">
            <v>102.9</v>
          </cell>
          <cell r="AE147">
            <v>102.9</v>
          </cell>
          <cell r="AF147">
            <v>103.1</v>
          </cell>
          <cell r="AG147">
            <v>103.1</v>
          </cell>
          <cell r="AH147">
            <v>103.1</v>
          </cell>
          <cell r="AI147">
            <v>103.1</v>
          </cell>
          <cell r="AJ147">
            <v>103.1</v>
          </cell>
          <cell r="AK147">
            <v>103.1</v>
          </cell>
          <cell r="AL147">
            <v>103.1</v>
          </cell>
          <cell r="AM147">
            <v>103.1</v>
          </cell>
          <cell r="AN147">
            <v>104.8</v>
          </cell>
          <cell r="AO147">
            <v>104.8</v>
          </cell>
          <cell r="AP147">
            <v>104.9</v>
          </cell>
          <cell r="AQ147">
            <v>104.9</v>
          </cell>
          <cell r="AR147">
            <v>104.7</v>
          </cell>
          <cell r="AS147">
            <v>104.9</v>
          </cell>
          <cell r="AT147">
            <v>104.9</v>
          </cell>
          <cell r="AU147">
            <v>104.9</v>
          </cell>
          <cell r="AV147">
            <v>104.8</v>
          </cell>
          <cell r="AW147">
            <v>104.9</v>
          </cell>
          <cell r="AX147">
            <v>104.9</v>
          </cell>
          <cell r="AY147">
            <v>104.9</v>
          </cell>
          <cell r="AZ147">
            <v>104.9</v>
          </cell>
          <cell r="BA147">
            <v>104.9</v>
          </cell>
          <cell r="BB147">
            <v>105.7</v>
          </cell>
          <cell r="BC147">
            <v>105.7</v>
          </cell>
          <cell r="BD147">
            <v>105.7</v>
          </cell>
          <cell r="BE147">
            <v>105.7</v>
          </cell>
          <cell r="BF147">
            <v>105.7</v>
          </cell>
          <cell r="BG147">
            <v>107.5</v>
          </cell>
          <cell r="BH147">
            <v>107.5</v>
          </cell>
          <cell r="BI147">
            <v>107.5</v>
          </cell>
          <cell r="BJ147">
            <v>107.5</v>
          </cell>
          <cell r="BK147">
            <v>107.5</v>
          </cell>
          <cell r="BL147">
            <v>107.5</v>
          </cell>
          <cell r="BM147">
            <v>107.5</v>
          </cell>
          <cell r="BN147">
            <v>107.5</v>
          </cell>
          <cell r="BO147">
            <v>107.5</v>
          </cell>
          <cell r="BP147">
            <v>114.4</v>
          </cell>
          <cell r="BQ147">
            <v>114.4</v>
          </cell>
          <cell r="BR147">
            <v>114.4</v>
          </cell>
          <cell r="BS147">
            <v>114.4</v>
          </cell>
          <cell r="BT147">
            <v>114.4</v>
          </cell>
          <cell r="BU147">
            <v>114.4</v>
          </cell>
          <cell r="BV147">
            <v>114.4</v>
          </cell>
          <cell r="BW147">
            <v>114.4</v>
          </cell>
          <cell r="BX147">
            <v>114.2</v>
          </cell>
          <cell r="BY147">
            <v>114.2</v>
          </cell>
          <cell r="BZ147">
            <v>114.2</v>
          </cell>
          <cell r="CA147">
            <v>114.2</v>
          </cell>
          <cell r="CB147">
            <v>114.2</v>
          </cell>
          <cell r="CC147">
            <v>114.2</v>
          </cell>
          <cell r="CD147">
            <v>114.2</v>
          </cell>
          <cell r="CE147">
            <v>114.2</v>
          </cell>
          <cell r="CF147">
            <v>116.9</v>
          </cell>
          <cell r="CG147">
            <v>117.8</v>
          </cell>
          <cell r="CH147">
            <v>117.8</v>
          </cell>
          <cell r="CI147">
            <v>117.8</v>
          </cell>
          <cell r="CJ147">
            <v>117.8</v>
          </cell>
          <cell r="CK147">
            <v>117.8</v>
          </cell>
          <cell r="CL147">
            <v>117.8</v>
          </cell>
        </row>
        <row r="148">
          <cell r="A148" t="str">
            <v>Electricity (Industry)</v>
          </cell>
          <cell r="B148" t="str">
            <v>1200030005</v>
          </cell>
          <cell r="C148">
            <v>1.3022499999999999</v>
          </cell>
          <cell r="D148">
            <v>101.8</v>
          </cell>
          <cell r="E148">
            <v>101.8</v>
          </cell>
          <cell r="F148">
            <v>101.8</v>
          </cell>
          <cell r="G148">
            <v>101.8</v>
          </cell>
          <cell r="H148">
            <v>101.8</v>
          </cell>
          <cell r="I148">
            <v>102.1</v>
          </cell>
          <cell r="J148">
            <v>102.1</v>
          </cell>
          <cell r="K148">
            <v>102.1</v>
          </cell>
          <cell r="L148">
            <v>102.1</v>
          </cell>
          <cell r="M148">
            <v>101.7</v>
          </cell>
          <cell r="N148">
            <v>101.7</v>
          </cell>
          <cell r="O148">
            <v>101.7</v>
          </cell>
          <cell r="P148">
            <v>101.7</v>
          </cell>
          <cell r="Q148">
            <v>101.7</v>
          </cell>
          <cell r="R148">
            <v>101.7</v>
          </cell>
          <cell r="S148">
            <v>101.7</v>
          </cell>
          <cell r="T148">
            <v>101.7</v>
          </cell>
          <cell r="U148">
            <v>101.7</v>
          </cell>
          <cell r="V148">
            <v>101.7</v>
          </cell>
          <cell r="W148">
            <v>101.7</v>
          </cell>
          <cell r="X148">
            <v>104.2</v>
          </cell>
          <cell r="Y148">
            <v>104.2</v>
          </cell>
          <cell r="Z148">
            <v>104.1</v>
          </cell>
          <cell r="AA148">
            <v>103.7</v>
          </cell>
          <cell r="AB148">
            <v>103</v>
          </cell>
          <cell r="AC148">
            <v>103.4</v>
          </cell>
          <cell r="AD148">
            <v>103.8</v>
          </cell>
          <cell r="AE148">
            <v>103.8</v>
          </cell>
          <cell r="AF148">
            <v>103.7</v>
          </cell>
          <cell r="AG148">
            <v>103.7</v>
          </cell>
          <cell r="AH148">
            <v>103.7</v>
          </cell>
          <cell r="AI148">
            <v>103.7</v>
          </cell>
          <cell r="AJ148">
            <v>103.7</v>
          </cell>
          <cell r="AK148">
            <v>103.7</v>
          </cell>
          <cell r="AL148">
            <v>103.7</v>
          </cell>
          <cell r="AM148">
            <v>103.7</v>
          </cell>
          <cell r="AN148">
            <v>103.2</v>
          </cell>
          <cell r="AO148">
            <v>103.2</v>
          </cell>
          <cell r="AP148">
            <v>102.3</v>
          </cell>
          <cell r="AQ148">
            <v>102.3</v>
          </cell>
          <cell r="AR148">
            <v>102.3</v>
          </cell>
          <cell r="AS148">
            <v>102.3</v>
          </cell>
          <cell r="AT148">
            <v>102.3</v>
          </cell>
          <cell r="AU148">
            <v>102.3</v>
          </cell>
          <cell r="AV148">
            <v>102.3</v>
          </cell>
          <cell r="AW148">
            <v>102.3</v>
          </cell>
          <cell r="AX148">
            <v>102.3</v>
          </cell>
          <cell r="AY148">
            <v>102.3</v>
          </cell>
          <cell r="AZ148">
            <v>102.3</v>
          </cell>
          <cell r="BA148">
            <v>102.3</v>
          </cell>
          <cell r="BB148">
            <v>103.4</v>
          </cell>
          <cell r="BC148">
            <v>103.4</v>
          </cell>
          <cell r="BD148">
            <v>103.4</v>
          </cell>
          <cell r="BE148">
            <v>103.4</v>
          </cell>
          <cell r="BF148">
            <v>103.4</v>
          </cell>
          <cell r="BG148">
            <v>103.1</v>
          </cell>
          <cell r="BH148">
            <v>103.1</v>
          </cell>
          <cell r="BI148">
            <v>103.1</v>
          </cell>
          <cell r="BJ148">
            <v>103.1</v>
          </cell>
          <cell r="BK148">
            <v>103.1</v>
          </cell>
          <cell r="BL148">
            <v>103.1</v>
          </cell>
          <cell r="BM148">
            <v>103.1</v>
          </cell>
          <cell r="BN148">
            <v>103.1</v>
          </cell>
          <cell r="BO148">
            <v>103.1</v>
          </cell>
          <cell r="BP148">
            <v>107.7</v>
          </cell>
          <cell r="BQ148">
            <v>107.7</v>
          </cell>
          <cell r="BR148">
            <v>107.7</v>
          </cell>
          <cell r="BS148">
            <v>107.7</v>
          </cell>
          <cell r="BT148">
            <v>107.7</v>
          </cell>
          <cell r="BU148">
            <v>107.7</v>
          </cell>
          <cell r="BV148">
            <v>107.7</v>
          </cell>
          <cell r="BW148">
            <v>107.7</v>
          </cell>
          <cell r="BX148">
            <v>102.8</v>
          </cell>
          <cell r="BY148">
            <v>102.8</v>
          </cell>
          <cell r="BZ148">
            <v>102.8</v>
          </cell>
          <cell r="CA148">
            <v>102.8</v>
          </cell>
          <cell r="CB148">
            <v>102.8</v>
          </cell>
          <cell r="CC148">
            <v>102.8</v>
          </cell>
          <cell r="CD148">
            <v>102.8</v>
          </cell>
          <cell r="CE148">
            <v>102.8</v>
          </cell>
          <cell r="CF148">
            <v>104.6</v>
          </cell>
          <cell r="CG148">
            <v>105.2</v>
          </cell>
          <cell r="CH148">
            <v>105.2</v>
          </cell>
          <cell r="CI148">
            <v>105.2</v>
          </cell>
          <cell r="CJ148">
            <v>105.2</v>
          </cell>
          <cell r="CK148">
            <v>105.2</v>
          </cell>
          <cell r="CL148">
            <v>105.2</v>
          </cell>
        </row>
        <row r="149">
          <cell r="A149" t="str">
            <v>III  MANUFACTURED PRODUCTS</v>
          </cell>
          <cell r="B149" t="str">
            <v>1300000000</v>
          </cell>
          <cell r="C149">
            <v>64.971639999999994</v>
          </cell>
          <cell r="D149">
            <v>100.8</v>
          </cell>
          <cell r="E149">
            <v>100.9</v>
          </cell>
          <cell r="F149">
            <v>101.3</v>
          </cell>
          <cell r="G149">
            <v>102.8</v>
          </cell>
          <cell r="H149">
            <v>102.4</v>
          </cell>
          <cell r="I149">
            <v>102.1</v>
          </cell>
          <cell r="J149">
            <v>102</v>
          </cell>
          <cell r="K149">
            <v>102</v>
          </cell>
          <cell r="L149">
            <v>102.1</v>
          </cell>
          <cell r="M149">
            <v>102.1</v>
          </cell>
          <cell r="N149">
            <v>102.2</v>
          </cell>
          <cell r="O149">
            <v>102.1</v>
          </cell>
          <cell r="P149">
            <v>102.6</v>
          </cell>
          <cell r="Q149">
            <v>103.1</v>
          </cell>
          <cell r="R149">
            <v>103.5</v>
          </cell>
          <cell r="S149">
            <v>105.9</v>
          </cell>
          <cell r="T149">
            <v>106.5</v>
          </cell>
          <cell r="U149">
            <v>106.8</v>
          </cell>
          <cell r="V149">
            <v>107.5</v>
          </cell>
          <cell r="W149">
            <v>108.1</v>
          </cell>
          <cell r="X149">
            <v>108.4</v>
          </cell>
          <cell r="Y149">
            <v>108.6</v>
          </cell>
          <cell r="Z149">
            <v>108.7</v>
          </cell>
          <cell r="AA149">
            <v>108.9</v>
          </cell>
          <cell r="AB149">
            <v>109.5</v>
          </cell>
          <cell r="AC149">
            <v>109.7</v>
          </cell>
          <cell r="AD149">
            <v>110</v>
          </cell>
          <cell r="AE149">
            <v>111.6</v>
          </cell>
          <cell r="AF149">
            <v>111.7</v>
          </cell>
          <cell r="AG149">
            <v>111.9</v>
          </cell>
          <cell r="AH149">
            <v>112.2</v>
          </cell>
          <cell r="AI149">
            <v>112.3</v>
          </cell>
          <cell r="AJ149">
            <v>112.4</v>
          </cell>
          <cell r="AK149">
            <v>113</v>
          </cell>
          <cell r="AL149">
            <v>113.2</v>
          </cell>
          <cell r="AM149">
            <v>113.5</v>
          </cell>
          <cell r="AN149">
            <v>115.1</v>
          </cell>
          <cell r="AO149">
            <v>116</v>
          </cell>
          <cell r="AP149">
            <v>117.8</v>
          </cell>
          <cell r="AQ149">
            <v>119.2</v>
          </cell>
          <cell r="AR149">
            <v>119.2</v>
          </cell>
          <cell r="AS149">
            <v>120.7</v>
          </cell>
          <cell r="AT149">
            <v>121.4</v>
          </cell>
          <cell r="AU149">
            <v>121.8</v>
          </cell>
          <cell r="AV149">
            <v>121.8</v>
          </cell>
          <cell r="AW149">
            <v>121.6</v>
          </cell>
          <cell r="AX149">
            <v>120.2</v>
          </cell>
          <cell r="AY149">
            <v>119.3</v>
          </cell>
          <cell r="AZ149">
            <v>119.8</v>
          </cell>
          <cell r="BA149">
            <v>119.7</v>
          </cell>
          <cell r="BB149">
            <v>119.8</v>
          </cell>
          <cell r="BC149">
            <v>120.2</v>
          </cell>
          <cell r="BD149">
            <v>120.8</v>
          </cell>
          <cell r="BE149">
            <v>121</v>
          </cell>
          <cell r="BF149">
            <v>121.1</v>
          </cell>
          <cell r="BG149">
            <v>122</v>
          </cell>
          <cell r="BH149">
            <v>122.6</v>
          </cell>
          <cell r="BI149">
            <v>122.9</v>
          </cell>
          <cell r="BJ149">
            <v>123.6</v>
          </cell>
          <cell r="BK149">
            <v>124.2</v>
          </cell>
          <cell r="BL149">
            <v>125.9</v>
          </cell>
          <cell r="BM149">
            <v>126.1</v>
          </cell>
          <cell r="BN149">
            <v>126.2</v>
          </cell>
          <cell r="BO149">
            <v>127.9</v>
          </cell>
          <cell r="BP149">
            <v>127.9</v>
          </cell>
          <cell r="BQ149">
            <v>127.8</v>
          </cell>
          <cell r="BR149">
            <v>128.1</v>
          </cell>
          <cell r="BS149">
            <v>128.30000000000001</v>
          </cell>
          <cell r="BT149">
            <v>128.69999999999999</v>
          </cell>
          <cell r="BU149">
            <v>129.19999999999999</v>
          </cell>
          <cell r="BV149">
            <v>129.80000000000001</v>
          </cell>
          <cell r="BW149">
            <v>130.9</v>
          </cell>
          <cell r="BX149">
            <v>132.6</v>
          </cell>
          <cell r="BY149">
            <v>134</v>
          </cell>
          <cell r="BZ149">
            <v>135.6</v>
          </cell>
          <cell r="CA149">
            <v>136.6</v>
          </cell>
          <cell r="CB149">
            <v>137.4</v>
          </cell>
          <cell r="CC149">
            <v>137.9</v>
          </cell>
          <cell r="CD149">
            <v>138</v>
          </cell>
          <cell r="CE149">
            <v>138.4</v>
          </cell>
          <cell r="CF149">
            <v>139</v>
          </cell>
          <cell r="CG149">
            <v>139.6</v>
          </cell>
          <cell r="CH149">
            <v>140.4</v>
          </cell>
          <cell r="CI149">
            <v>140.9</v>
          </cell>
          <cell r="CJ149">
            <v>141.5</v>
          </cell>
          <cell r="CK149">
            <v>141.80000000000001</v>
          </cell>
          <cell r="CL149">
            <v>142.6</v>
          </cell>
        </row>
        <row r="150">
          <cell r="A150" t="str">
            <v>(A)  FOOD PRODUCTS</v>
          </cell>
          <cell r="B150" t="str">
            <v>1301000000</v>
          </cell>
          <cell r="C150">
            <v>9.9739599999999999</v>
          </cell>
          <cell r="D150">
            <v>100.9</v>
          </cell>
          <cell r="E150">
            <v>100.2</v>
          </cell>
          <cell r="F150">
            <v>100</v>
          </cell>
          <cell r="G150">
            <v>100.2</v>
          </cell>
          <cell r="H150">
            <v>100.1</v>
          </cell>
          <cell r="I150">
            <v>100.3</v>
          </cell>
          <cell r="J150">
            <v>101.1</v>
          </cell>
          <cell r="K150">
            <v>101.4</v>
          </cell>
          <cell r="L150">
            <v>101.3</v>
          </cell>
          <cell r="M150">
            <v>101.2</v>
          </cell>
          <cell r="N150">
            <v>101.2</v>
          </cell>
          <cell r="O150">
            <v>100.8</v>
          </cell>
          <cell r="P150">
            <v>101.6</v>
          </cell>
          <cell r="Q150">
            <v>102.7</v>
          </cell>
          <cell r="R150">
            <v>102.4</v>
          </cell>
          <cell r="S150">
            <v>104</v>
          </cell>
          <cell r="T150">
            <v>105</v>
          </cell>
          <cell r="U150">
            <v>105.5</v>
          </cell>
          <cell r="V150">
            <v>105.6</v>
          </cell>
          <cell r="W150">
            <v>106.7</v>
          </cell>
          <cell r="X150">
            <v>107.1</v>
          </cell>
          <cell r="Y150">
            <v>107.2</v>
          </cell>
          <cell r="Z150">
            <v>107.5</v>
          </cell>
          <cell r="AA150">
            <v>107.9</v>
          </cell>
          <cell r="AB150">
            <v>107.8</v>
          </cell>
          <cell r="AC150">
            <v>107.4</v>
          </cell>
          <cell r="AD150">
            <v>106.8</v>
          </cell>
          <cell r="AE150">
            <v>108.1</v>
          </cell>
          <cell r="AF150">
            <v>107.3</v>
          </cell>
          <cell r="AG150">
            <v>107.8</v>
          </cell>
          <cell r="AH150">
            <v>109.3</v>
          </cell>
          <cell r="AI150">
            <v>109.4</v>
          </cell>
          <cell r="AJ150">
            <v>109.2</v>
          </cell>
          <cell r="AK150">
            <v>109.9</v>
          </cell>
          <cell r="AL150">
            <v>110.3</v>
          </cell>
          <cell r="AM150">
            <v>110.6</v>
          </cell>
          <cell r="AN150">
            <v>112.4</v>
          </cell>
          <cell r="AO150">
            <v>113.6</v>
          </cell>
          <cell r="AP150">
            <v>115.8</v>
          </cell>
          <cell r="AQ150">
            <v>116.2</v>
          </cell>
          <cell r="AR150">
            <v>116.6</v>
          </cell>
          <cell r="AS150">
            <v>118.2</v>
          </cell>
          <cell r="AT150">
            <v>119.4</v>
          </cell>
          <cell r="AU150">
            <v>120.2</v>
          </cell>
          <cell r="AV150">
            <v>120.9</v>
          </cell>
          <cell r="AW150">
            <v>120.3</v>
          </cell>
          <cell r="AX150">
            <v>119.3</v>
          </cell>
          <cell r="AY150">
            <v>119.2</v>
          </cell>
          <cell r="AZ150">
            <v>122.1</v>
          </cell>
          <cell r="BA150">
            <v>123.3</v>
          </cell>
          <cell r="BB150">
            <v>123.1</v>
          </cell>
          <cell r="BC150">
            <v>126.5</v>
          </cell>
          <cell r="BD150">
            <v>128.4</v>
          </cell>
          <cell r="BE150">
            <v>128.9</v>
          </cell>
          <cell r="BF150">
            <v>129.5</v>
          </cell>
          <cell r="BG150">
            <v>133.1</v>
          </cell>
          <cell r="BH150">
            <v>135.5</v>
          </cell>
          <cell r="BI150">
            <v>135.9</v>
          </cell>
          <cell r="BJ150">
            <v>140.69999999999999</v>
          </cell>
          <cell r="BK150">
            <v>142.19999999999999</v>
          </cell>
          <cell r="BL150">
            <v>145.5</v>
          </cell>
          <cell r="BM150">
            <v>145.1</v>
          </cell>
          <cell r="BN150">
            <v>141.69999999999999</v>
          </cell>
          <cell r="BO150">
            <v>138</v>
          </cell>
          <cell r="BP150">
            <v>137.5</v>
          </cell>
          <cell r="BQ150">
            <v>136.80000000000001</v>
          </cell>
          <cell r="BR150">
            <v>139</v>
          </cell>
          <cell r="BS150">
            <v>139.19999999999999</v>
          </cell>
          <cell r="BT150">
            <v>140.4</v>
          </cell>
          <cell r="BU150">
            <v>141</v>
          </cell>
          <cell r="BV150">
            <v>142.19999999999999</v>
          </cell>
          <cell r="BW150">
            <v>144.19999999999999</v>
          </cell>
          <cell r="BX150">
            <v>145.30000000000001</v>
          </cell>
          <cell r="BY150">
            <v>145.1</v>
          </cell>
          <cell r="BZ150">
            <v>145.1</v>
          </cell>
          <cell r="CA150">
            <v>146.19999999999999</v>
          </cell>
          <cell r="CB150">
            <v>148.30000000000001</v>
          </cell>
          <cell r="CC150">
            <v>148.80000000000001</v>
          </cell>
          <cell r="CD150">
            <v>150.30000000000001</v>
          </cell>
          <cell r="CE150">
            <v>150.9</v>
          </cell>
          <cell r="CF150">
            <v>151.69999999999999</v>
          </cell>
          <cell r="CG150">
            <v>151.80000000000001</v>
          </cell>
          <cell r="CH150">
            <v>152.5</v>
          </cell>
          <cell r="CI150">
            <v>153.30000000000001</v>
          </cell>
          <cell r="CJ150">
            <v>153.30000000000001</v>
          </cell>
          <cell r="CK150">
            <v>153.19999999999999</v>
          </cell>
          <cell r="CL150">
            <v>154.1</v>
          </cell>
        </row>
        <row r="151">
          <cell r="A151" t="str">
            <v>a.  DAIRY PRODUCTS</v>
          </cell>
          <cell r="B151" t="str">
            <v>1301010000</v>
          </cell>
          <cell r="C151">
            <v>0.56798000000000004</v>
          </cell>
          <cell r="D151">
            <v>98.9</v>
          </cell>
          <cell r="E151">
            <v>99</v>
          </cell>
          <cell r="F151">
            <v>99.1</v>
          </cell>
          <cell r="G151">
            <v>100</v>
          </cell>
          <cell r="H151">
            <v>99.8</v>
          </cell>
          <cell r="I151">
            <v>99.7</v>
          </cell>
          <cell r="J151">
            <v>99.5</v>
          </cell>
          <cell r="K151">
            <v>99.5</v>
          </cell>
          <cell r="L151">
            <v>99.3</v>
          </cell>
          <cell r="M151">
            <v>99.4</v>
          </cell>
          <cell r="N151">
            <v>99.3</v>
          </cell>
          <cell r="O151">
            <v>99.3</v>
          </cell>
          <cell r="P151">
            <v>99.2</v>
          </cell>
          <cell r="Q151">
            <v>99.4</v>
          </cell>
          <cell r="R151">
            <v>99.3</v>
          </cell>
          <cell r="S151">
            <v>100.1</v>
          </cell>
          <cell r="T151">
            <v>101.2</v>
          </cell>
          <cell r="U151">
            <v>101.7</v>
          </cell>
          <cell r="V151">
            <v>102.3</v>
          </cell>
          <cell r="W151">
            <v>103</v>
          </cell>
          <cell r="X151">
            <v>105.3</v>
          </cell>
          <cell r="Y151">
            <v>106.7</v>
          </cell>
          <cell r="Z151">
            <v>106.6</v>
          </cell>
          <cell r="AA151">
            <v>106.2</v>
          </cell>
          <cell r="AB151">
            <v>110</v>
          </cell>
          <cell r="AC151">
            <v>110.7</v>
          </cell>
          <cell r="AD151">
            <v>111.1</v>
          </cell>
          <cell r="AE151">
            <v>112.6</v>
          </cell>
          <cell r="AF151">
            <v>114</v>
          </cell>
          <cell r="AG151">
            <v>116.3</v>
          </cell>
          <cell r="AH151">
            <v>117</v>
          </cell>
          <cell r="AI151">
            <v>117.3</v>
          </cell>
          <cell r="AJ151">
            <v>116.6</v>
          </cell>
          <cell r="AK151">
            <v>117.1</v>
          </cell>
          <cell r="AL151">
            <v>117.1</v>
          </cell>
          <cell r="AM151">
            <v>117.2</v>
          </cell>
          <cell r="AN151">
            <v>117</v>
          </cell>
          <cell r="AO151">
            <v>117.1</v>
          </cell>
          <cell r="AP151">
            <v>117.1</v>
          </cell>
          <cell r="AQ151">
            <v>117.6</v>
          </cell>
          <cell r="AR151">
            <v>120.3</v>
          </cell>
          <cell r="AS151">
            <v>122.1</v>
          </cell>
          <cell r="AT151">
            <v>122.5</v>
          </cell>
          <cell r="AU151">
            <v>122.4</v>
          </cell>
          <cell r="AV151">
            <v>122.8</v>
          </cell>
          <cell r="AW151">
            <v>123.8</v>
          </cell>
          <cell r="AX151">
            <v>124.9</v>
          </cell>
          <cell r="AY151">
            <v>124.7</v>
          </cell>
          <cell r="AZ151">
            <v>124.7</v>
          </cell>
          <cell r="BA151">
            <v>124.8</v>
          </cell>
          <cell r="BB151">
            <v>124.7</v>
          </cell>
          <cell r="BC151">
            <v>126</v>
          </cell>
          <cell r="BD151">
            <v>128.9</v>
          </cell>
          <cell r="BE151">
            <v>129.4</v>
          </cell>
          <cell r="BF151">
            <v>131.19999999999999</v>
          </cell>
          <cell r="BG151">
            <v>134.9</v>
          </cell>
          <cell r="BH151">
            <v>140.30000000000001</v>
          </cell>
          <cell r="BI151">
            <v>141.4</v>
          </cell>
          <cell r="BJ151">
            <v>144.6</v>
          </cell>
          <cell r="BK151">
            <v>145</v>
          </cell>
          <cell r="BL151">
            <v>146.69999999999999</v>
          </cell>
          <cell r="BM151">
            <v>147.9</v>
          </cell>
          <cell r="BN151">
            <v>149.19999999999999</v>
          </cell>
          <cell r="BO151">
            <v>151.1</v>
          </cell>
          <cell r="BP151">
            <v>152.1</v>
          </cell>
          <cell r="BQ151">
            <v>152.1</v>
          </cell>
          <cell r="BR151">
            <v>151.80000000000001</v>
          </cell>
          <cell r="BS151">
            <v>151</v>
          </cell>
          <cell r="BT151">
            <v>150.69999999999999</v>
          </cell>
          <cell r="BU151">
            <v>150.6</v>
          </cell>
          <cell r="BV151">
            <v>150</v>
          </cell>
          <cell r="BW151">
            <v>151.4</v>
          </cell>
          <cell r="BX151">
            <v>153.19999999999999</v>
          </cell>
          <cell r="BY151">
            <v>154.4</v>
          </cell>
          <cell r="BZ151">
            <v>156.4</v>
          </cell>
          <cell r="CA151">
            <v>157.19999999999999</v>
          </cell>
          <cell r="CB151">
            <v>160.5</v>
          </cell>
          <cell r="CC151">
            <v>165.1</v>
          </cell>
          <cell r="CD151">
            <v>165.7</v>
          </cell>
          <cell r="CE151">
            <v>168.6</v>
          </cell>
          <cell r="CF151">
            <v>174.1</v>
          </cell>
          <cell r="CG151">
            <v>177</v>
          </cell>
          <cell r="CH151">
            <v>178</v>
          </cell>
          <cell r="CI151">
            <v>178.1</v>
          </cell>
          <cell r="CJ151">
            <v>178.1</v>
          </cell>
          <cell r="CK151">
            <v>178.7</v>
          </cell>
          <cell r="CL151">
            <v>178.1</v>
          </cell>
        </row>
        <row r="152">
          <cell r="A152" t="str">
            <v>Powder Milk</v>
          </cell>
          <cell r="B152" t="str">
            <v>1301010001</v>
          </cell>
          <cell r="C152">
            <v>0.20061000000000001</v>
          </cell>
          <cell r="D152">
            <v>99.5</v>
          </cell>
          <cell r="E152">
            <v>99.5</v>
          </cell>
          <cell r="F152">
            <v>99.5</v>
          </cell>
          <cell r="G152">
            <v>99.5</v>
          </cell>
          <cell r="H152">
            <v>99.5</v>
          </cell>
          <cell r="I152">
            <v>98.9</v>
          </cell>
          <cell r="J152">
            <v>98.9</v>
          </cell>
          <cell r="K152">
            <v>98.9</v>
          </cell>
          <cell r="L152">
            <v>98.9</v>
          </cell>
          <cell r="M152">
            <v>98.9</v>
          </cell>
          <cell r="N152">
            <v>98.9</v>
          </cell>
          <cell r="O152">
            <v>99.1</v>
          </cell>
          <cell r="P152">
            <v>100.1</v>
          </cell>
          <cell r="Q152">
            <v>100.6</v>
          </cell>
          <cell r="R152">
            <v>101.3</v>
          </cell>
          <cell r="S152">
            <v>101.9</v>
          </cell>
          <cell r="T152">
            <v>102.5</v>
          </cell>
          <cell r="U152">
            <v>102.8</v>
          </cell>
          <cell r="V152">
            <v>102.9</v>
          </cell>
          <cell r="W152">
            <v>104.4</v>
          </cell>
          <cell r="X152">
            <v>106.9</v>
          </cell>
          <cell r="Y152">
            <v>107.7</v>
          </cell>
          <cell r="Z152">
            <v>110.2</v>
          </cell>
          <cell r="AA152">
            <v>111.1</v>
          </cell>
          <cell r="AB152">
            <v>117.8</v>
          </cell>
          <cell r="AC152">
            <v>119</v>
          </cell>
          <cell r="AD152">
            <v>120.4</v>
          </cell>
          <cell r="AE152">
            <v>121.1</v>
          </cell>
          <cell r="AF152">
            <v>123</v>
          </cell>
          <cell r="AG152">
            <v>126</v>
          </cell>
          <cell r="AH152">
            <v>126.2</v>
          </cell>
          <cell r="AI152">
            <v>126.2</v>
          </cell>
          <cell r="AJ152">
            <v>125.6</v>
          </cell>
          <cell r="AK152">
            <v>126.5</v>
          </cell>
          <cell r="AL152">
            <v>126.5</v>
          </cell>
          <cell r="AM152">
            <v>126.8</v>
          </cell>
          <cell r="AN152">
            <v>127.5</v>
          </cell>
          <cell r="AO152">
            <v>127.2</v>
          </cell>
          <cell r="AP152">
            <v>126.2</v>
          </cell>
          <cell r="AQ152">
            <v>126.2</v>
          </cell>
          <cell r="AR152">
            <v>126.2</v>
          </cell>
          <cell r="AS152">
            <v>128.4</v>
          </cell>
          <cell r="AT152">
            <v>129.19999999999999</v>
          </cell>
          <cell r="AU152">
            <v>129.4</v>
          </cell>
          <cell r="AV152">
            <v>130.4</v>
          </cell>
          <cell r="AW152">
            <v>130.80000000000001</v>
          </cell>
          <cell r="AX152">
            <v>131.69999999999999</v>
          </cell>
          <cell r="AY152">
            <v>132.1</v>
          </cell>
          <cell r="AZ152">
            <v>132</v>
          </cell>
          <cell r="BA152">
            <v>131.80000000000001</v>
          </cell>
          <cell r="BB152">
            <v>131.80000000000001</v>
          </cell>
          <cell r="BC152">
            <v>131.80000000000001</v>
          </cell>
          <cell r="BD152">
            <v>131.80000000000001</v>
          </cell>
          <cell r="BE152">
            <v>131.80000000000001</v>
          </cell>
          <cell r="BF152">
            <v>132</v>
          </cell>
          <cell r="BG152">
            <v>132.19999999999999</v>
          </cell>
          <cell r="BH152">
            <v>140</v>
          </cell>
          <cell r="BI152">
            <v>140.19999999999999</v>
          </cell>
          <cell r="BJ152">
            <v>140.6</v>
          </cell>
          <cell r="BK152">
            <v>139.5</v>
          </cell>
          <cell r="BL152">
            <v>140.9</v>
          </cell>
          <cell r="BM152">
            <v>140.9</v>
          </cell>
          <cell r="BN152">
            <v>142.69999999999999</v>
          </cell>
          <cell r="BO152">
            <v>146</v>
          </cell>
          <cell r="BP152">
            <v>147</v>
          </cell>
          <cell r="BQ152">
            <v>146.1</v>
          </cell>
          <cell r="BR152">
            <v>146.5</v>
          </cell>
          <cell r="BS152">
            <v>146.1</v>
          </cell>
          <cell r="BT152">
            <v>146.6</v>
          </cell>
          <cell r="BU152">
            <v>148.1</v>
          </cell>
          <cell r="BV152">
            <v>149.30000000000001</v>
          </cell>
          <cell r="BW152">
            <v>152.19999999999999</v>
          </cell>
          <cell r="BX152">
            <v>156.4</v>
          </cell>
          <cell r="BY152">
            <v>158.1</v>
          </cell>
          <cell r="BZ152">
            <v>160.19999999999999</v>
          </cell>
          <cell r="CA152">
            <v>160</v>
          </cell>
          <cell r="CB152">
            <v>163</v>
          </cell>
          <cell r="CC152">
            <v>167.7</v>
          </cell>
          <cell r="CD152">
            <v>167.7</v>
          </cell>
          <cell r="CE152">
            <v>170.2</v>
          </cell>
          <cell r="CF152">
            <v>178.7</v>
          </cell>
          <cell r="CG152">
            <v>185.1</v>
          </cell>
          <cell r="CH152">
            <v>186.3</v>
          </cell>
          <cell r="CI152">
            <v>186.3</v>
          </cell>
          <cell r="CJ152">
            <v>186.3</v>
          </cell>
          <cell r="CK152">
            <v>186.3</v>
          </cell>
          <cell r="CL152">
            <v>186.3</v>
          </cell>
        </row>
        <row r="153">
          <cell r="A153" t="str">
            <v>Ghee</v>
          </cell>
          <cell r="B153" t="str">
            <v>1301010002</v>
          </cell>
          <cell r="C153">
            <v>0.21595</v>
          </cell>
          <cell r="D153">
            <v>98.2</v>
          </cell>
          <cell r="E153">
            <v>98.5</v>
          </cell>
          <cell r="F153">
            <v>98.5</v>
          </cell>
          <cell r="G153">
            <v>99.3</v>
          </cell>
          <cell r="H153">
            <v>99</v>
          </cell>
          <cell r="I153">
            <v>98.3</v>
          </cell>
          <cell r="J153">
            <v>98.1</v>
          </cell>
          <cell r="K153">
            <v>98</v>
          </cell>
          <cell r="L153">
            <v>98</v>
          </cell>
          <cell r="M153">
            <v>98</v>
          </cell>
          <cell r="N153">
            <v>97.8</v>
          </cell>
          <cell r="O153">
            <v>97.6</v>
          </cell>
          <cell r="P153">
            <v>96.5</v>
          </cell>
          <cell r="Q153">
            <v>96.6</v>
          </cell>
          <cell r="R153">
            <v>96.3</v>
          </cell>
          <cell r="S153">
            <v>96.9</v>
          </cell>
          <cell r="T153">
            <v>98.7</v>
          </cell>
          <cell r="U153">
            <v>99.4</v>
          </cell>
          <cell r="V153">
            <v>100.5</v>
          </cell>
          <cell r="W153">
            <v>100.8</v>
          </cell>
          <cell r="X153">
            <v>102.9</v>
          </cell>
          <cell r="Y153">
            <v>106.2</v>
          </cell>
          <cell r="Z153">
            <v>103.4</v>
          </cell>
          <cell r="AA153">
            <v>101.3</v>
          </cell>
          <cell r="AB153">
            <v>104.9</v>
          </cell>
          <cell r="AC153">
            <v>105.3</v>
          </cell>
          <cell r="AD153">
            <v>105</v>
          </cell>
          <cell r="AE153">
            <v>106.9</v>
          </cell>
          <cell r="AF153">
            <v>108.7</v>
          </cell>
          <cell r="AG153">
            <v>111.4</v>
          </cell>
          <cell r="AH153">
            <v>112.6</v>
          </cell>
          <cell r="AI153">
            <v>113.2</v>
          </cell>
          <cell r="AJ153">
            <v>111.8</v>
          </cell>
          <cell r="AK153">
            <v>112.7</v>
          </cell>
          <cell r="AL153">
            <v>112.7</v>
          </cell>
          <cell r="AM153">
            <v>113</v>
          </cell>
          <cell r="AN153">
            <v>111.6</v>
          </cell>
          <cell r="AO153">
            <v>112.1</v>
          </cell>
          <cell r="AP153">
            <v>112.9</v>
          </cell>
          <cell r="AQ153">
            <v>113.5</v>
          </cell>
          <cell r="AR153">
            <v>120.3</v>
          </cell>
          <cell r="AS153">
            <v>122</v>
          </cell>
          <cell r="AT153">
            <v>122.3</v>
          </cell>
          <cell r="AU153">
            <v>121.8</v>
          </cell>
          <cell r="AV153">
            <v>122</v>
          </cell>
          <cell r="AW153">
            <v>123.6</v>
          </cell>
          <cell r="AX153">
            <v>124.7</v>
          </cell>
          <cell r="AY153">
            <v>124.2</v>
          </cell>
          <cell r="AZ153">
            <v>123.8</v>
          </cell>
          <cell r="BA153">
            <v>123.6</v>
          </cell>
          <cell r="BB153">
            <v>122.9</v>
          </cell>
          <cell r="BC153">
            <v>126.3</v>
          </cell>
          <cell r="BD153">
            <v>133.6</v>
          </cell>
          <cell r="BE153">
            <v>135.1</v>
          </cell>
          <cell r="BF153">
            <v>138.9</v>
          </cell>
          <cell r="BG153">
            <v>147.5</v>
          </cell>
          <cell r="BH153">
            <v>154</v>
          </cell>
          <cell r="BI153">
            <v>154</v>
          </cell>
          <cell r="BJ153">
            <v>159</v>
          </cell>
          <cell r="BK153">
            <v>159.69999999999999</v>
          </cell>
          <cell r="BL153">
            <v>160.80000000000001</v>
          </cell>
          <cell r="BM153">
            <v>163.69999999999999</v>
          </cell>
          <cell r="BN153">
            <v>165.1</v>
          </cell>
          <cell r="BO153">
            <v>165</v>
          </cell>
          <cell r="BP153">
            <v>166.3</v>
          </cell>
          <cell r="BQ153">
            <v>166.8</v>
          </cell>
          <cell r="BR153">
            <v>166.2</v>
          </cell>
          <cell r="BS153">
            <v>164.7</v>
          </cell>
          <cell r="BT153">
            <v>163.30000000000001</v>
          </cell>
          <cell r="BU153">
            <v>162</v>
          </cell>
          <cell r="BV153">
            <v>159.1</v>
          </cell>
          <cell r="BW153">
            <v>160.1</v>
          </cell>
          <cell r="BX153">
            <v>162</v>
          </cell>
          <cell r="BY153">
            <v>163.19999999999999</v>
          </cell>
          <cell r="BZ153">
            <v>165.8</v>
          </cell>
          <cell r="CA153">
            <v>166.9</v>
          </cell>
          <cell r="CB153">
            <v>171.7</v>
          </cell>
          <cell r="CC153">
            <v>179.1</v>
          </cell>
          <cell r="CD153">
            <v>180.2</v>
          </cell>
          <cell r="CE153">
            <v>184.6</v>
          </cell>
          <cell r="CF153">
            <v>190</v>
          </cell>
          <cell r="CG153">
            <v>190.7</v>
          </cell>
          <cell r="CH153">
            <v>192.1</v>
          </cell>
          <cell r="CI153">
            <v>191.5</v>
          </cell>
          <cell r="CJ153">
            <v>191.8</v>
          </cell>
          <cell r="CK153">
            <v>191</v>
          </cell>
          <cell r="CL153">
            <v>188.4</v>
          </cell>
        </row>
        <row r="154">
          <cell r="A154" t="str">
            <v>Butter</v>
          </cell>
          <cell r="B154" t="str">
            <v>1301010003</v>
          </cell>
          <cell r="C154">
            <v>6.1179999999999998E-2</v>
          </cell>
          <cell r="D154">
            <v>98.5</v>
          </cell>
          <cell r="E154">
            <v>98.7</v>
          </cell>
          <cell r="F154">
            <v>99.1</v>
          </cell>
          <cell r="G154">
            <v>101</v>
          </cell>
          <cell r="H154">
            <v>100.5</v>
          </cell>
          <cell r="I154">
            <v>102.3</v>
          </cell>
          <cell r="J154">
            <v>102.3</v>
          </cell>
          <cell r="K154">
            <v>102.1</v>
          </cell>
          <cell r="L154">
            <v>100.6</v>
          </cell>
          <cell r="M154">
            <v>100.7</v>
          </cell>
          <cell r="N154">
            <v>101</v>
          </cell>
          <cell r="O154">
            <v>101</v>
          </cell>
          <cell r="P154">
            <v>101</v>
          </cell>
          <cell r="Q154">
            <v>100.4</v>
          </cell>
          <cell r="R154">
            <v>100.9</v>
          </cell>
          <cell r="S154">
            <v>102</v>
          </cell>
          <cell r="T154">
            <v>103.9</v>
          </cell>
          <cell r="U154">
            <v>105.1</v>
          </cell>
          <cell r="V154">
            <v>105.4</v>
          </cell>
          <cell r="W154">
            <v>106.7</v>
          </cell>
          <cell r="X154">
            <v>109.7</v>
          </cell>
          <cell r="Y154">
            <v>111.3</v>
          </cell>
          <cell r="Z154">
            <v>112.5</v>
          </cell>
          <cell r="AA154">
            <v>113.4</v>
          </cell>
          <cell r="AB154">
            <v>113.3</v>
          </cell>
          <cell r="AC154">
            <v>114</v>
          </cell>
          <cell r="AD154">
            <v>114</v>
          </cell>
          <cell r="AE154">
            <v>114.8</v>
          </cell>
          <cell r="AF154">
            <v>116</v>
          </cell>
          <cell r="AG154">
            <v>117</v>
          </cell>
          <cell r="AH154">
            <v>117.7</v>
          </cell>
          <cell r="AI154">
            <v>117.5</v>
          </cell>
          <cell r="AJ154">
            <v>117.5</v>
          </cell>
          <cell r="AK154">
            <v>116.5</v>
          </cell>
          <cell r="AL154">
            <v>116.2</v>
          </cell>
          <cell r="AM154">
            <v>116.2</v>
          </cell>
          <cell r="AN154">
            <v>116.9</v>
          </cell>
          <cell r="AO154">
            <v>116.9</v>
          </cell>
          <cell r="AP154">
            <v>117.4</v>
          </cell>
          <cell r="AQ154">
            <v>117.8</v>
          </cell>
          <cell r="AR154">
            <v>118.3</v>
          </cell>
          <cell r="AS154">
            <v>119.8</v>
          </cell>
          <cell r="AT154">
            <v>120</v>
          </cell>
          <cell r="AU154">
            <v>120</v>
          </cell>
          <cell r="AV154">
            <v>119.9</v>
          </cell>
          <cell r="AW154">
            <v>120</v>
          </cell>
          <cell r="AX154">
            <v>124</v>
          </cell>
          <cell r="AY154">
            <v>124</v>
          </cell>
          <cell r="AZ154">
            <v>128.19999999999999</v>
          </cell>
          <cell r="BA154">
            <v>128.1</v>
          </cell>
          <cell r="BB154">
            <v>128</v>
          </cell>
          <cell r="BC154">
            <v>128.5</v>
          </cell>
          <cell r="BD154">
            <v>128.80000000000001</v>
          </cell>
          <cell r="BE154">
            <v>128.4</v>
          </cell>
          <cell r="BF154">
            <v>129.80000000000001</v>
          </cell>
          <cell r="BG154">
            <v>132.6</v>
          </cell>
          <cell r="BH154">
            <v>134.80000000000001</v>
          </cell>
          <cell r="BI154">
            <v>135.69999999999999</v>
          </cell>
          <cell r="BJ154">
            <v>146.6</v>
          </cell>
          <cell r="BK154">
            <v>149</v>
          </cell>
          <cell r="BL154">
            <v>160</v>
          </cell>
          <cell r="BM154">
            <v>160.69999999999999</v>
          </cell>
          <cell r="BN154">
            <v>161.6</v>
          </cell>
          <cell r="BO154">
            <v>162.30000000000001</v>
          </cell>
          <cell r="BP154">
            <v>163.4</v>
          </cell>
          <cell r="BQ154">
            <v>163.69999999999999</v>
          </cell>
          <cell r="BR154">
            <v>161.30000000000001</v>
          </cell>
          <cell r="BS154">
            <v>160.30000000000001</v>
          </cell>
          <cell r="BT154">
            <v>160.4</v>
          </cell>
          <cell r="BU154">
            <v>160.30000000000001</v>
          </cell>
          <cell r="BV154">
            <v>159.80000000000001</v>
          </cell>
          <cell r="BW154">
            <v>157.80000000000001</v>
          </cell>
          <cell r="BX154">
            <v>155.6</v>
          </cell>
          <cell r="BY154">
            <v>156.30000000000001</v>
          </cell>
          <cell r="BZ154">
            <v>156.30000000000001</v>
          </cell>
          <cell r="CA154">
            <v>156.30000000000001</v>
          </cell>
          <cell r="CB154">
            <v>158.19999999999999</v>
          </cell>
          <cell r="CC154">
            <v>160.4</v>
          </cell>
          <cell r="CD154">
            <v>162.6</v>
          </cell>
          <cell r="CE154">
            <v>164.4</v>
          </cell>
          <cell r="CF154">
            <v>167.3</v>
          </cell>
          <cell r="CG154">
            <v>170.8</v>
          </cell>
          <cell r="CH154">
            <v>169.9</v>
          </cell>
          <cell r="CI154">
            <v>170</v>
          </cell>
          <cell r="CJ154">
            <v>169.3</v>
          </cell>
          <cell r="CK154">
            <v>173.4</v>
          </cell>
          <cell r="CL154">
            <v>176.5</v>
          </cell>
        </row>
        <row r="155">
          <cell r="A155" t="str">
            <v>Ice Cream</v>
          </cell>
          <cell r="B155" t="str">
            <v>1301010004</v>
          </cell>
          <cell r="C155">
            <v>5.0630000000000001E-2</v>
          </cell>
          <cell r="D155">
            <v>99.3</v>
          </cell>
          <cell r="E155">
            <v>99.5</v>
          </cell>
          <cell r="F155">
            <v>100</v>
          </cell>
          <cell r="G155">
            <v>103.1</v>
          </cell>
          <cell r="H155">
            <v>103.6</v>
          </cell>
          <cell r="I155">
            <v>104.5</v>
          </cell>
          <cell r="J155">
            <v>103.6</v>
          </cell>
          <cell r="K155">
            <v>103.7</v>
          </cell>
          <cell r="L155">
            <v>103.9</v>
          </cell>
          <cell r="M155">
            <v>103.9</v>
          </cell>
          <cell r="N155">
            <v>103.6</v>
          </cell>
          <cell r="O155">
            <v>103.8</v>
          </cell>
          <cell r="P155">
            <v>104</v>
          </cell>
          <cell r="Q155">
            <v>103.9</v>
          </cell>
          <cell r="R155">
            <v>100.2</v>
          </cell>
          <cell r="S155">
            <v>101</v>
          </cell>
          <cell r="T155">
            <v>100.8</v>
          </cell>
          <cell r="U155">
            <v>101.4</v>
          </cell>
          <cell r="V155">
            <v>101.2</v>
          </cell>
          <cell r="W155">
            <v>101.2</v>
          </cell>
          <cell r="X155">
            <v>101.3</v>
          </cell>
          <cell r="Y155">
            <v>96.2</v>
          </cell>
          <cell r="Z155">
            <v>96</v>
          </cell>
          <cell r="AA155">
            <v>96</v>
          </cell>
          <cell r="AB155">
            <v>96</v>
          </cell>
          <cell r="AC155">
            <v>95.4</v>
          </cell>
          <cell r="AD155">
            <v>95</v>
          </cell>
          <cell r="AE155">
            <v>96.9</v>
          </cell>
          <cell r="AF155">
            <v>97</v>
          </cell>
          <cell r="AG155">
            <v>97.2</v>
          </cell>
          <cell r="AH155">
            <v>97.7</v>
          </cell>
          <cell r="AI155">
            <v>98.4</v>
          </cell>
          <cell r="AJ155">
            <v>98.9</v>
          </cell>
          <cell r="AK155">
            <v>98.9</v>
          </cell>
          <cell r="AL155">
            <v>98.7</v>
          </cell>
          <cell r="AM155">
            <v>98.4</v>
          </cell>
          <cell r="AN155">
            <v>98.4</v>
          </cell>
          <cell r="AO155">
            <v>98.4</v>
          </cell>
          <cell r="AP155">
            <v>98.4</v>
          </cell>
          <cell r="AQ155">
            <v>99.4</v>
          </cell>
          <cell r="AR155">
            <v>99.7</v>
          </cell>
          <cell r="AS155">
            <v>102.1</v>
          </cell>
          <cell r="AT155">
            <v>102.1</v>
          </cell>
          <cell r="AU155">
            <v>102.8</v>
          </cell>
          <cell r="AV155">
            <v>102.3</v>
          </cell>
          <cell r="AW155">
            <v>102.7</v>
          </cell>
          <cell r="AX155">
            <v>100.6</v>
          </cell>
          <cell r="AY155">
            <v>100</v>
          </cell>
          <cell r="AZ155">
            <v>98.2</v>
          </cell>
          <cell r="BA155">
            <v>98.5</v>
          </cell>
          <cell r="BB155">
            <v>101.1</v>
          </cell>
          <cell r="BC155">
            <v>100.7</v>
          </cell>
          <cell r="BD155">
            <v>100.6</v>
          </cell>
          <cell r="BE155">
            <v>101.1</v>
          </cell>
          <cell r="BF155">
            <v>102.6</v>
          </cell>
          <cell r="BG155">
            <v>102.4</v>
          </cell>
          <cell r="BH155">
            <v>102.3</v>
          </cell>
          <cell r="BI155">
            <v>105.8</v>
          </cell>
          <cell r="BJ155">
            <v>105.5</v>
          </cell>
          <cell r="BK155">
            <v>106.3</v>
          </cell>
          <cell r="BL155">
            <v>109</v>
          </cell>
          <cell r="BM155">
            <v>109.4</v>
          </cell>
          <cell r="BN155">
            <v>108.3</v>
          </cell>
          <cell r="BO155">
            <v>113.7</v>
          </cell>
          <cell r="BP155">
            <v>114.2</v>
          </cell>
          <cell r="BQ155">
            <v>114.7</v>
          </cell>
          <cell r="BR155">
            <v>114.9</v>
          </cell>
          <cell r="BS155">
            <v>114.9</v>
          </cell>
          <cell r="BT155">
            <v>114.8</v>
          </cell>
          <cell r="BU155">
            <v>114.8</v>
          </cell>
          <cell r="BV155">
            <v>115.8</v>
          </cell>
          <cell r="BW155">
            <v>117.3</v>
          </cell>
          <cell r="BX155">
            <v>116.5</v>
          </cell>
          <cell r="BY155">
            <v>115.8</v>
          </cell>
          <cell r="BZ155">
            <v>119.7</v>
          </cell>
          <cell r="CA155">
            <v>124.1</v>
          </cell>
          <cell r="CB155">
            <v>124</v>
          </cell>
          <cell r="CC155">
            <v>122.4</v>
          </cell>
          <cell r="CD155">
            <v>122.1</v>
          </cell>
          <cell r="CE155">
            <v>122.8</v>
          </cell>
          <cell r="CF155">
            <v>123.3</v>
          </cell>
          <cell r="CG155">
            <v>123.2</v>
          </cell>
          <cell r="CH155">
            <v>122.2</v>
          </cell>
          <cell r="CI155">
            <v>122.4</v>
          </cell>
          <cell r="CJ155">
            <v>122.5</v>
          </cell>
          <cell r="CK155">
            <v>127.2</v>
          </cell>
          <cell r="CL155">
            <v>127.8</v>
          </cell>
        </row>
        <row r="156">
          <cell r="A156" t="str">
            <v>Condensed Milk</v>
          </cell>
          <cell r="B156" t="str">
            <v>1301010005</v>
          </cell>
          <cell r="C156">
            <v>3.9609999999999999E-2</v>
          </cell>
          <cell r="D156">
            <v>98.9</v>
          </cell>
          <cell r="E156">
            <v>99.2</v>
          </cell>
          <cell r="F156">
            <v>99.9</v>
          </cell>
          <cell r="G156">
            <v>100.6</v>
          </cell>
          <cell r="H156">
            <v>100.7</v>
          </cell>
          <cell r="I156">
            <v>100.7</v>
          </cell>
          <cell r="J156">
            <v>100.7</v>
          </cell>
          <cell r="K156">
            <v>100.7</v>
          </cell>
          <cell r="L156">
            <v>100.7</v>
          </cell>
          <cell r="M156">
            <v>100.7</v>
          </cell>
          <cell r="N156">
            <v>100.7</v>
          </cell>
          <cell r="O156">
            <v>100.7</v>
          </cell>
          <cell r="P156">
            <v>100.8</v>
          </cell>
          <cell r="Q156">
            <v>101.3</v>
          </cell>
          <cell r="R156">
            <v>102.4</v>
          </cell>
          <cell r="S156">
            <v>103.9</v>
          </cell>
          <cell r="T156">
            <v>103.9</v>
          </cell>
          <cell r="U156">
            <v>104.1</v>
          </cell>
          <cell r="V156">
            <v>105</v>
          </cell>
          <cell r="W156">
            <v>105</v>
          </cell>
          <cell r="X156">
            <v>108.2</v>
          </cell>
          <cell r="Y156">
            <v>110.4</v>
          </cell>
          <cell r="Z156">
            <v>110.4</v>
          </cell>
          <cell r="AA156">
            <v>110.4</v>
          </cell>
          <cell r="AB156">
            <v>111.5</v>
          </cell>
          <cell r="AC156">
            <v>112.3</v>
          </cell>
          <cell r="AD156">
            <v>113.4</v>
          </cell>
          <cell r="AE156">
            <v>116.4</v>
          </cell>
          <cell r="AF156">
            <v>116.7</v>
          </cell>
          <cell r="AG156">
            <v>116.9</v>
          </cell>
          <cell r="AH156">
            <v>117.5</v>
          </cell>
          <cell r="AI156">
            <v>117.8</v>
          </cell>
          <cell r="AJ156">
            <v>118.1</v>
          </cell>
          <cell r="AK156">
            <v>117.5</v>
          </cell>
          <cell r="AL156">
            <v>117.7</v>
          </cell>
          <cell r="AM156">
            <v>117.3</v>
          </cell>
          <cell r="AN156">
            <v>117.3</v>
          </cell>
          <cell r="AO156">
            <v>117.3</v>
          </cell>
          <cell r="AP156">
            <v>117.7</v>
          </cell>
          <cell r="AQ156">
            <v>119.7</v>
          </cell>
          <cell r="AR156">
            <v>119.7</v>
          </cell>
          <cell r="AS156">
            <v>119.7</v>
          </cell>
          <cell r="AT156">
            <v>119.7</v>
          </cell>
          <cell r="AU156">
            <v>119.7</v>
          </cell>
          <cell r="AV156">
            <v>119.7</v>
          </cell>
          <cell r="AW156">
            <v>122.3</v>
          </cell>
          <cell r="AX156">
            <v>123.1</v>
          </cell>
          <cell r="AY156">
            <v>123</v>
          </cell>
          <cell r="AZ156">
            <v>120.5</v>
          </cell>
          <cell r="BA156">
            <v>124</v>
          </cell>
          <cell r="BB156">
            <v>123.5</v>
          </cell>
          <cell r="BC156">
            <v>123.7</v>
          </cell>
          <cell r="BD156">
            <v>124.2</v>
          </cell>
          <cell r="BE156">
            <v>124.7</v>
          </cell>
          <cell r="BF156">
            <v>124.6</v>
          </cell>
          <cell r="BG156">
            <v>124.6</v>
          </cell>
          <cell r="BH156">
            <v>124.6</v>
          </cell>
          <cell r="BI156">
            <v>132.30000000000001</v>
          </cell>
          <cell r="BJ156">
            <v>134</v>
          </cell>
          <cell r="BK156">
            <v>135.80000000000001</v>
          </cell>
          <cell r="BL156">
            <v>127.5</v>
          </cell>
          <cell r="BM156">
            <v>127.3</v>
          </cell>
          <cell r="BN156">
            <v>128.69999999999999</v>
          </cell>
          <cell r="BO156">
            <v>131.4</v>
          </cell>
          <cell r="BP156">
            <v>131.5</v>
          </cell>
          <cell r="BQ156">
            <v>132.69999999999999</v>
          </cell>
          <cell r="BR156">
            <v>132.69999999999999</v>
          </cell>
          <cell r="BS156">
            <v>132.69999999999999</v>
          </cell>
          <cell r="BT156">
            <v>132.69999999999999</v>
          </cell>
          <cell r="BU156">
            <v>132.69999999999999</v>
          </cell>
          <cell r="BV156">
            <v>132.69999999999999</v>
          </cell>
          <cell r="BW156">
            <v>132.69999999999999</v>
          </cell>
          <cell r="BX156">
            <v>131.5</v>
          </cell>
          <cell r="BY156">
            <v>133.6</v>
          </cell>
          <cell r="BZ156">
            <v>133.9</v>
          </cell>
          <cell r="CA156">
            <v>133.5</v>
          </cell>
          <cell r="CB156">
            <v>137.5</v>
          </cell>
          <cell r="CC156">
            <v>137</v>
          </cell>
          <cell r="CD156">
            <v>137.5</v>
          </cell>
          <cell r="CE156">
            <v>138.19999999999999</v>
          </cell>
          <cell r="CF156">
            <v>139.80000000000001</v>
          </cell>
          <cell r="CG156">
            <v>140</v>
          </cell>
          <cell r="CH156">
            <v>143.6</v>
          </cell>
          <cell r="CI156">
            <v>146.4</v>
          </cell>
          <cell r="CJ156">
            <v>146.69999999999999</v>
          </cell>
          <cell r="CK156">
            <v>146.9</v>
          </cell>
          <cell r="CL156">
            <v>147</v>
          </cell>
        </row>
        <row r="157">
          <cell r="A157" t="str">
            <v>b.  CANNING, PRESERVING &amp; PROCESSING OF FOOD</v>
          </cell>
          <cell r="B157" t="str">
            <v>1301020000</v>
          </cell>
          <cell r="C157">
            <v>0.35785</v>
          </cell>
          <cell r="D157">
            <v>99.1</v>
          </cell>
          <cell r="E157">
            <v>100.4</v>
          </cell>
          <cell r="F157">
            <v>98.8</v>
          </cell>
          <cell r="G157">
            <v>101.7</v>
          </cell>
          <cell r="H157">
            <v>101.3</v>
          </cell>
          <cell r="I157">
            <v>101.7</v>
          </cell>
          <cell r="J157">
            <v>102.8</v>
          </cell>
          <cell r="K157">
            <v>102.7</v>
          </cell>
          <cell r="L157">
            <v>102.3</v>
          </cell>
          <cell r="M157">
            <v>101.7</v>
          </cell>
          <cell r="N157">
            <v>101.6</v>
          </cell>
          <cell r="O157">
            <v>102</v>
          </cell>
          <cell r="P157">
            <v>100.6</v>
          </cell>
          <cell r="Q157">
            <v>100.9</v>
          </cell>
          <cell r="R157">
            <v>100.6</v>
          </cell>
          <cell r="S157">
            <v>101.7</v>
          </cell>
          <cell r="T157">
            <v>101.1</v>
          </cell>
          <cell r="U157">
            <v>102.5</v>
          </cell>
          <cell r="V157">
            <v>102</v>
          </cell>
          <cell r="W157">
            <v>103.6</v>
          </cell>
          <cell r="X157">
            <v>103.3</v>
          </cell>
          <cell r="Y157">
            <v>104.3</v>
          </cell>
          <cell r="Z157">
            <v>105.5</v>
          </cell>
          <cell r="AA157">
            <v>105.8</v>
          </cell>
          <cell r="AB157">
            <v>106.8</v>
          </cell>
          <cell r="AC157">
            <v>104.8</v>
          </cell>
          <cell r="AD157">
            <v>105.4</v>
          </cell>
          <cell r="AE157">
            <v>106.7</v>
          </cell>
          <cell r="AF157">
            <v>106.8</v>
          </cell>
          <cell r="AG157">
            <v>106.4</v>
          </cell>
          <cell r="AH157">
            <v>106</v>
          </cell>
          <cell r="AI157">
            <v>105.8</v>
          </cell>
          <cell r="AJ157">
            <v>104.5</v>
          </cell>
          <cell r="AK157">
            <v>103</v>
          </cell>
          <cell r="AL157">
            <v>104</v>
          </cell>
          <cell r="AM157">
            <v>104.4</v>
          </cell>
          <cell r="AN157">
            <v>104.7</v>
          </cell>
          <cell r="AO157">
            <v>104.1</v>
          </cell>
          <cell r="AP157">
            <v>105.1</v>
          </cell>
          <cell r="AQ157">
            <v>105.8</v>
          </cell>
          <cell r="AR157">
            <v>105.6</v>
          </cell>
          <cell r="AS157">
            <v>106.9</v>
          </cell>
          <cell r="AT157">
            <v>106.5</v>
          </cell>
          <cell r="AU157">
            <v>106.5</v>
          </cell>
          <cell r="AV157">
            <v>107.3</v>
          </cell>
          <cell r="AW157">
            <v>106.2</v>
          </cell>
          <cell r="AX157">
            <v>107.1</v>
          </cell>
          <cell r="AY157">
            <v>105.2</v>
          </cell>
          <cell r="AZ157">
            <v>105.4</v>
          </cell>
          <cell r="BA157">
            <v>107.3</v>
          </cell>
          <cell r="BB157">
            <v>106</v>
          </cell>
          <cell r="BC157">
            <v>116.9</v>
          </cell>
          <cell r="BD157">
            <v>119.1</v>
          </cell>
          <cell r="BE157">
            <v>118</v>
          </cell>
          <cell r="BF157">
            <v>120.8</v>
          </cell>
          <cell r="BG157">
            <v>121.5</v>
          </cell>
          <cell r="BH157">
            <v>121.5</v>
          </cell>
          <cell r="BI157">
            <v>122.6</v>
          </cell>
          <cell r="BJ157">
            <v>120.5</v>
          </cell>
          <cell r="BK157">
            <v>122.2</v>
          </cell>
          <cell r="BL157">
            <v>122</v>
          </cell>
          <cell r="BM157">
            <v>123.4</v>
          </cell>
          <cell r="BN157">
            <v>124.6</v>
          </cell>
          <cell r="BO157">
            <v>120.9</v>
          </cell>
          <cell r="BP157">
            <v>125</v>
          </cell>
          <cell r="BQ157">
            <v>125.1</v>
          </cell>
          <cell r="BR157">
            <v>126.4</v>
          </cell>
          <cell r="BS157">
            <v>128.5</v>
          </cell>
          <cell r="BT157">
            <v>128.6</v>
          </cell>
          <cell r="BU157">
            <v>127.1</v>
          </cell>
          <cell r="BV157">
            <v>128.4</v>
          </cell>
          <cell r="BW157">
            <v>130.4</v>
          </cell>
          <cell r="BX157">
            <v>128.19999999999999</v>
          </cell>
          <cell r="BY157">
            <v>128.1</v>
          </cell>
          <cell r="BZ157">
            <v>129.80000000000001</v>
          </cell>
          <cell r="CA157">
            <v>131.4</v>
          </cell>
          <cell r="CB157">
            <v>133.6</v>
          </cell>
          <cell r="CC157">
            <v>132.80000000000001</v>
          </cell>
          <cell r="CD157">
            <v>139</v>
          </cell>
          <cell r="CE157">
            <v>140.19999999999999</v>
          </cell>
          <cell r="CF157">
            <v>138.30000000000001</v>
          </cell>
          <cell r="CG157">
            <v>140.6</v>
          </cell>
          <cell r="CH157">
            <v>142</v>
          </cell>
          <cell r="CI157">
            <v>144</v>
          </cell>
          <cell r="CJ157">
            <v>144.80000000000001</v>
          </cell>
          <cell r="CK157">
            <v>144.5</v>
          </cell>
          <cell r="CL157">
            <v>143.69999999999999</v>
          </cell>
        </row>
        <row r="158">
          <cell r="A158" t="str">
            <v>Canned Fish</v>
          </cell>
          <cell r="B158" t="str">
            <v>1301020001</v>
          </cell>
          <cell r="C158">
            <v>5.534E-2</v>
          </cell>
          <cell r="D158">
            <v>100.7</v>
          </cell>
          <cell r="E158">
            <v>100.7</v>
          </cell>
          <cell r="F158">
            <v>100.7</v>
          </cell>
          <cell r="G158">
            <v>108</v>
          </cell>
          <cell r="H158">
            <v>108</v>
          </cell>
          <cell r="I158">
            <v>108</v>
          </cell>
          <cell r="J158">
            <v>108</v>
          </cell>
          <cell r="K158">
            <v>108</v>
          </cell>
          <cell r="L158">
            <v>108.2</v>
          </cell>
          <cell r="M158">
            <v>108.2</v>
          </cell>
          <cell r="N158">
            <v>108.2</v>
          </cell>
          <cell r="O158">
            <v>108.2</v>
          </cell>
          <cell r="P158">
            <v>108.2</v>
          </cell>
          <cell r="Q158">
            <v>109.3</v>
          </cell>
          <cell r="R158">
            <v>109.5</v>
          </cell>
          <cell r="S158">
            <v>113.4</v>
          </cell>
          <cell r="T158">
            <v>113.4</v>
          </cell>
          <cell r="U158">
            <v>113.4</v>
          </cell>
          <cell r="V158">
            <v>113.4</v>
          </cell>
          <cell r="W158">
            <v>113.4</v>
          </cell>
          <cell r="X158">
            <v>113.4</v>
          </cell>
          <cell r="Y158">
            <v>113.4</v>
          </cell>
          <cell r="Z158">
            <v>113.4</v>
          </cell>
          <cell r="AA158">
            <v>113.4</v>
          </cell>
          <cell r="AB158">
            <v>117.5</v>
          </cell>
          <cell r="AC158">
            <v>117.5</v>
          </cell>
          <cell r="AD158">
            <v>118.5</v>
          </cell>
          <cell r="AE158">
            <v>118.3</v>
          </cell>
          <cell r="AF158">
            <v>118.3</v>
          </cell>
          <cell r="AG158">
            <v>118.3</v>
          </cell>
          <cell r="AH158">
            <v>118.3</v>
          </cell>
          <cell r="AI158">
            <v>118.3</v>
          </cell>
          <cell r="AJ158">
            <v>118.3</v>
          </cell>
          <cell r="AK158">
            <v>118.3</v>
          </cell>
          <cell r="AL158">
            <v>118.3</v>
          </cell>
          <cell r="AM158">
            <v>118.3</v>
          </cell>
          <cell r="AN158">
            <v>117.3</v>
          </cell>
          <cell r="AO158">
            <v>117.3</v>
          </cell>
          <cell r="AP158">
            <v>117.3</v>
          </cell>
          <cell r="AQ158">
            <v>117.3</v>
          </cell>
          <cell r="AR158">
            <v>117.3</v>
          </cell>
          <cell r="AS158">
            <v>117.3</v>
          </cell>
          <cell r="AT158">
            <v>117.3</v>
          </cell>
          <cell r="AU158">
            <v>117.3</v>
          </cell>
          <cell r="AV158">
            <v>117.3</v>
          </cell>
          <cell r="AW158">
            <v>117.3</v>
          </cell>
          <cell r="AX158">
            <v>123.1</v>
          </cell>
          <cell r="AY158">
            <v>117.3</v>
          </cell>
          <cell r="AZ158">
            <v>136.1</v>
          </cell>
          <cell r="BA158">
            <v>136.1</v>
          </cell>
          <cell r="BB158">
            <v>136.19999999999999</v>
          </cell>
          <cell r="BC158">
            <v>136.19999999999999</v>
          </cell>
          <cell r="BD158">
            <v>136.19999999999999</v>
          </cell>
          <cell r="BE158">
            <v>136.19999999999999</v>
          </cell>
          <cell r="BF158">
            <v>136.19999999999999</v>
          </cell>
          <cell r="BG158">
            <v>136.19999999999999</v>
          </cell>
          <cell r="BH158">
            <v>136.19999999999999</v>
          </cell>
          <cell r="BI158">
            <v>136.19999999999999</v>
          </cell>
          <cell r="BJ158">
            <v>136.19999999999999</v>
          </cell>
          <cell r="BK158">
            <v>136.19999999999999</v>
          </cell>
          <cell r="BL158">
            <v>136.19999999999999</v>
          </cell>
          <cell r="BM158">
            <v>136.19999999999999</v>
          </cell>
          <cell r="BN158">
            <v>136.19999999999999</v>
          </cell>
          <cell r="BO158">
            <v>132.1</v>
          </cell>
          <cell r="BP158">
            <v>132.1</v>
          </cell>
          <cell r="BQ158">
            <v>132.80000000000001</v>
          </cell>
          <cell r="BR158">
            <v>133.4</v>
          </cell>
          <cell r="BS158">
            <v>134.9</v>
          </cell>
          <cell r="BT158">
            <v>140.9</v>
          </cell>
          <cell r="BU158">
            <v>139.9</v>
          </cell>
          <cell r="BV158">
            <v>135.80000000000001</v>
          </cell>
          <cell r="BW158">
            <v>135.80000000000001</v>
          </cell>
          <cell r="BX158">
            <v>140.30000000000001</v>
          </cell>
          <cell r="BY158">
            <v>139.9</v>
          </cell>
          <cell r="BZ158">
            <v>141.19999999999999</v>
          </cell>
          <cell r="CA158">
            <v>141.5</v>
          </cell>
          <cell r="CB158">
            <v>145.69999999999999</v>
          </cell>
          <cell r="CC158">
            <v>147</v>
          </cell>
          <cell r="CD158">
            <v>148.9</v>
          </cell>
          <cell r="CE158">
            <v>147.9</v>
          </cell>
          <cell r="CF158">
            <v>148.1</v>
          </cell>
          <cell r="CG158">
            <v>149.80000000000001</v>
          </cell>
          <cell r="CH158">
            <v>150.6</v>
          </cell>
          <cell r="CI158">
            <v>158.1</v>
          </cell>
          <cell r="CJ158">
            <v>160.5</v>
          </cell>
          <cell r="CK158">
            <v>160.30000000000001</v>
          </cell>
          <cell r="CL158">
            <v>159.5</v>
          </cell>
        </row>
        <row r="159">
          <cell r="A159" t="str">
            <v>Fish Meal</v>
          </cell>
          <cell r="B159" t="str">
            <v>1301020002</v>
          </cell>
          <cell r="C159">
            <v>5.9409999999999998E-2</v>
          </cell>
          <cell r="D159">
            <v>101.6</v>
          </cell>
          <cell r="E159">
            <v>101.6</v>
          </cell>
          <cell r="F159">
            <v>97.7</v>
          </cell>
          <cell r="G159">
            <v>100.7</v>
          </cell>
          <cell r="H159">
            <v>102.4</v>
          </cell>
          <cell r="I159">
            <v>102.4</v>
          </cell>
          <cell r="J159">
            <v>102.4</v>
          </cell>
          <cell r="K159">
            <v>102.4</v>
          </cell>
          <cell r="L159">
            <v>102.4</v>
          </cell>
          <cell r="M159">
            <v>103.8</v>
          </cell>
          <cell r="N159">
            <v>104.7</v>
          </cell>
          <cell r="O159">
            <v>105.5</v>
          </cell>
          <cell r="P159">
            <v>98.6</v>
          </cell>
          <cell r="Q159">
            <v>91.4</v>
          </cell>
          <cell r="R159">
            <v>91.4</v>
          </cell>
          <cell r="S159">
            <v>91</v>
          </cell>
          <cell r="T159">
            <v>91</v>
          </cell>
          <cell r="U159">
            <v>91</v>
          </cell>
          <cell r="V159">
            <v>91</v>
          </cell>
          <cell r="W159">
            <v>91.3</v>
          </cell>
          <cell r="X159">
            <v>92.2</v>
          </cell>
          <cell r="Y159">
            <v>92.2</v>
          </cell>
          <cell r="Z159">
            <v>93</v>
          </cell>
          <cell r="AA159">
            <v>94.5</v>
          </cell>
          <cell r="AB159">
            <v>94.5</v>
          </cell>
          <cell r="AC159">
            <v>95</v>
          </cell>
          <cell r="AD159">
            <v>95.5</v>
          </cell>
          <cell r="AE159">
            <v>95.5</v>
          </cell>
          <cell r="AF159">
            <v>94.8</v>
          </cell>
          <cell r="AG159">
            <v>94.5</v>
          </cell>
          <cell r="AH159">
            <v>95.1</v>
          </cell>
          <cell r="AI159">
            <v>96.3</v>
          </cell>
          <cell r="AJ159">
            <v>96.8</v>
          </cell>
          <cell r="AK159">
            <v>97.7</v>
          </cell>
          <cell r="AL159">
            <v>100.8</v>
          </cell>
          <cell r="AM159">
            <v>102.6</v>
          </cell>
          <cell r="AN159">
            <v>102.6</v>
          </cell>
          <cell r="AO159">
            <v>102.6</v>
          </cell>
          <cell r="AP159">
            <v>102.6</v>
          </cell>
          <cell r="AQ159">
            <v>102.6</v>
          </cell>
          <cell r="AR159">
            <v>102.6</v>
          </cell>
          <cell r="AS159">
            <v>102.6</v>
          </cell>
          <cell r="AT159">
            <v>102.6</v>
          </cell>
          <cell r="AU159">
            <v>102.6</v>
          </cell>
          <cell r="AV159">
            <v>102.6</v>
          </cell>
          <cell r="AW159">
            <v>102.6</v>
          </cell>
          <cell r="AX159">
            <v>102.6</v>
          </cell>
          <cell r="AY159">
            <v>102.6</v>
          </cell>
          <cell r="AZ159">
            <v>102.6</v>
          </cell>
          <cell r="BA159">
            <v>102.6</v>
          </cell>
          <cell r="BB159">
            <v>102.6</v>
          </cell>
          <cell r="BC159">
            <v>109.6</v>
          </cell>
          <cell r="BD159">
            <v>109.6</v>
          </cell>
          <cell r="BE159">
            <v>109.6</v>
          </cell>
          <cell r="BF159">
            <v>109.6</v>
          </cell>
          <cell r="BG159">
            <v>109.6</v>
          </cell>
          <cell r="BH159">
            <v>109.6</v>
          </cell>
          <cell r="BI159">
            <v>109.6</v>
          </cell>
          <cell r="BJ159">
            <v>99.7</v>
          </cell>
          <cell r="BK159">
            <v>100.7</v>
          </cell>
          <cell r="BL159">
            <v>100.2</v>
          </cell>
          <cell r="BM159">
            <v>100.2</v>
          </cell>
          <cell r="BN159">
            <v>100.2</v>
          </cell>
          <cell r="BO159">
            <v>100.2</v>
          </cell>
          <cell r="BP159">
            <v>100.2</v>
          </cell>
          <cell r="BQ159">
            <v>100.2</v>
          </cell>
          <cell r="BR159">
            <v>100.2</v>
          </cell>
          <cell r="BS159">
            <v>100.2</v>
          </cell>
          <cell r="BT159">
            <v>100.2</v>
          </cell>
          <cell r="BU159">
            <v>100.2</v>
          </cell>
          <cell r="BV159">
            <v>100.2</v>
          </cell>
          <cell r="BW159">
            <v>100.2</v>
          </cell>
          <cell r="BX159">
            <v>100.2</v>
          </cell>
          <cell r="BY159">
            <v>100.2</v>
          </cell>
          <cell r="BZ159">
            <v>100.2</v>
          </cell>
          <cell r="CA159">
            <v>111.3</v>
          </cell>
          <cell r="CB159">
            <v>111.3</v>
          </cell>
          <cell r="CC159">
            <v>111.3</v>
          </cell>
          <cell r="CD159">
            <v>111.3</v>
          </cell>
          <cell r="CE159">
            <v>111.9</v>
          </cell>
          <cell r="CF159">
            <v>111.9</v>
          </cell>
          <cell r="CG159">
            <v>113.1</v>
          </cell>
          <cell r="CH159">
            <v>113.1</v>
          </cell>
          <cell r="CI159">
            <v>113.1</v>
          </cell>
          <cell r="CJ159">
            <v>115.4</v>
          </cell>
          <cell r="CK159">
            <v>115.4</v>
          </cell>
          <cell r="CL159">
            <v>118.2</v>
          </cell>
        </row>
        <row r="160">
          <cell r="A160" t="str">
            <v>Processed Prawn</v>
          </cell>
          <cell r="B160" t="str">
            <v>1301020003</v>
          </cell>
          <cell r="C160">
            <v>0.11516999999999999</v>
          </cell>
          <cell r="D160">
            <v>96.4</v>
          </cell>
          <cell r="E160">
            <v>99.9</v>
          </cell>
          <cell r="F160">
            <v>96.6</v>
          </cell>
          <cell r="G160">
            <v>97.7</v>
          </cell>
          <cell r="H160">
            <v>94.9</v>
          </cell>
          <cell r="I160">
            <v>96.3</v>
          </cell>
          <cell r="J160">
            <v>99.4</v>
          </cell>
          <cell r="K160">
            <v>98.8</v>
          </cell>
          <cell r="L160">
            <v>97.8</v>
          </cell>
          <cell r="M160">
            <v>95.4</v>
          </cell>
          <cell r="N160">
            <v>94.3</v>
          </cell>
          <cell r="O160">
            <v>95.1</v>
          </cell>
          <cell r="P160">
            <v>94.9</v>
          </cell>
          <cell r="Q160">
            <v>99.3</v>
          </cell>
          <cell r="R160">
            <v>97.7</v>
          </cell>
          <cell r="S160">
            <v>102.4</v>
          </cell>
          <cell r="T160">
            <v>99.9</v>
          </cell>
          <cell r="U160">
            <v>103</v>
          </cell>
          <cell r="V160">
            <v>101.7</v>
          </cell>
          <cell r="W160">
            <v>106.5</v>
          </cell>
          <cell r="X160">
            <v>104.8</v>
          </cell>
          <cell r="Y160">
            <v>107.6</v>
          </cell>
          <cell r="Z160">
            <v>111.1</v>
          </cell>
          <cell r="AA160">
            <v>110.7</v>
          </cell>
          <cell r="AB160">
            <v>111.5</v>
          </cell>
          <cell r="AC160">
            <v>104.7</v>
          </cell>
          <cell r="AD160">
            <v>105.8</v>
          </cell>
          <cell r="AE160">
            <v>109</v>
          </cell>
          <cell r="AF160">
            <v>109</v>
          </cell>
          <cell r="AG160">
            <v>107.5</v>
          </cell>
          <cell r="AH160">
            <v>104.4</v>
          </cell>
          <cell r="AI160">
            <v>102.8</v>
          </cell>
          <cell r="AJ160">
            <v>98.6</v>
          </cell>
          <cell r="AK160">
            <v>94</v>
          </cell>
          <cell r="AL160">
            <v>95.1</v>
          </cell>
          <cell r="AM160">
            <v>95.1</v>
          </cell>
          <cell r="AN160">
            <v>95.3</v>
          </cell>
          <cell r="AO160">
            <v>93</v>
          </cell>
          <cell r="AP160">
            <v>96.3</v>
          </cell>
          <cell r="AQ160">
            <v>99.6</v>
          </cell>
          <cell r="AR160">
            <v>96.6</v>
          </cell>
          <cell r="AS160">
            <v>100.5</v>
          </cell>
          <cell r="AT160">
            <v>99.4</v>
          </cell>
          <cell r="AU160">
            <v>99.5</v>
          </cell>
          <cell r="AV160">
            <v>101.9</v>
          </cell>
          <cell r="AW160">
            <v>98.4</v>
          </cell>
          <cell r="AX160">
            <v>98.6</v>
          </cell>
          <cell r="AY160">
            <v>94.8</v>
          </cell>
          <cell r="AZ160">
            <v>92.6</v>
          </cell>
          <cell r="BA160">
            <v>98.5</v>
          </cell>
          <cell r="BB160">
            <v>94.2</v>
          </cell>
          <cell r="BC160">
            <v>96</v>
          </cell>
          <cell r="BD160">
            <v>101.9</v>
          </cell>
          <cell r="BE160">
            <v>98.8</v>
          </cell>
          <cell r="BF160">
            <v>110.5</v>
          </cell>
          <cell r="BG160">
            <v>113.6</v>
          </cell>
          <cell r="BH160">
            <v>109.6</v>
          </cell>
          <cell r="BI160">
            <v>112</v>
          </cell>
          <cell r="BJ160">
            <v>111.5</v>
          </cell>
          <cell r="BK160">
            <v>117</v>
          </cell>
          <cell r="BL160">
            <v>116.7</v>
          </cell>
          <cell r="BM160">
            <v>117.9</v>
          </cell>
          <cell r="BN160">
            <v>122.6</v>
          </cell>
          <cell r="BO160">
            <v>112.2</v>
          </cell>
          <cell r="BP160">
            <v>123.5</v>
          </cell>
          <cell r="BQ160">
            <v>123.4</v>
          </cell>
          <cell r="BR160">
            <v>123.4</v>
          </cell>
          <cell r="BS160">
            <v>123.4</v>
          </cell>
          <cell r="BT160">
            <v>123.4</v>
          </cell>
          <cell r="BU160">
            <v>123.4</v>
          </cell>
          <cell r="BV160">
            <v>123.4</v>
          </cell>
          <cell r="BW160">
            <v>129.5</v>
          </cell>
          <cell r="BX160">
            <v>119</v>
          </cell>
          <cell r="BY160">
            <v>117.8</v>
          </cell>
          <cell r="BZ160">
            <v>128</v>
          </cell>
          <cell r="CA160">
            <v>124.2</v>
          </cell>
          <cell r="CB160">
            <v>119.4</v>
          </cell>
          <cell r="CC160">
            <v>114.3</v>
          </cell>
          <cell r="CD160">
            <v>126.7</v>
          </cell>
          <cell r="CE160">
            <v>125.9</v>
          </cell>
          <cell r="CF160">
            <v>124.4</v>
          </cell>
          <cell r="CG160">
            <v>129.9</v>
          </cell>
          <cell r="CH160">
            <v>139.80000000000001</v>
          </cell>
          <cell r="CI160">
            <v>135</v>
          </cell>
          <cell r="CJ160">
            <v>135.9</v>
          </cell>
          <cell r="CK160">
            <v>137.6</v>
          </cell>
          <cell r="CL160">
            <v>134</v>
          </cell>
        </row>
        <row r="161">
          <cell r="A161" t="str">
            <v>Canned Meat</v>
          </cell>
          <cell r="B161" t="str">
            <v>1301020004</v>
          </cell>
          <cell r="C161">
            <v>3.5540000000000002E-2</v>
          </cell>
          <cell r="D161">
            <v>99.4</v>
          </cell>
          <cell r="E161">
            <v>100.8</v>
          </cell>
          <cell r="F161">
            <v>101.3</v>
          </cell>
          <cell r="G161">
            <v>109.6</v>
          </cell>
          <cell r="H161">
            <v>112.4</v>
          </cell>
          <cell r="I161">
            <v>111.7</v>
          </cell>
          <cell r="J161">
            <v>112.6</v>
          </cell>
          <cell r="K161">
            <v>114.2</v>
          </cell>
          <cell r="L161">
            <v>112.8</v>
          </cell>
          <cell r="M161">
            <v>111.7</v>
          </cell>
          <cell r="N161">
            <v>112.8</v>
          </cell>
          <cell r="O161">
            <v>113.7</v>
          </cell>
          <cell r="P161">
            <v>111.4</v>
          </cell>
          <cell r="Q161">
            <v>110.9</v>
          </cell>
          <cell r="R161">
            <v>112.5</v>
          </cell>
          <cell r="S161">
            <v>115</v>
          </cell>
          <cell r="T161">
            <v>117.2</v>
          </cell>
          <cell r="U161">
            <v>120.8</v>
          </cell>
          <cell r="V161">
            <v>120.5</v>
          </cell>
          <cell r="W161">
            <v>120.8</v>
          </cell>
          <cell r="X161">
            <v>120.7</v>
          </cell>
          <cell r="Y161">
            <v>121.8</v>
          </cell>
          <cell r="Z161">
            <v>121.5</v>
          </cell>
          <cell r="AA161">
            <v>123.8</v>
          </cell>
          <cell r="AB161">
            <v>124.6</v>
          </cell>
          <cell r="AC161">
            <v>125.9</v>
          </cell>
          <cell r="AD161">
            <v>125.7</v>
          </cell>
          <cell r="AE161">
            <v>127.3</v>
          </cell>
          <cell r="AF161">
            <v>129.4</v>
          </cell>
          <cell r="AG161">
            <v>130.9</v>
          </cell>
          <cell r="AH161">
            <v>135.4</v>
          </cell>
          <cell r="AI161">
            <v>137.4</v>
          </cell>
          <cell r="AJ161">
            <v>136.5</v>
          </cell>
          <cell r="AK161">
            <v>135.69999999999999</v>
          </cell>
          <cell r="AL161">
            <v>136.4</v>
          </cell>
          <cell r="AM161">
            <v>137.19999999999999</v>
          </cell>
          <cell r="AN161">
            <v>141.1</v>
          </cell>
          <cell r="AO161">
            <v>142.19999999999999</v>
          </cell>
          <cell r="AP161">
            <v>142.19999999999999</v>
          </cell>
          <cell r="AQ161">
            <v>142.19999999999999</v>
          </cell>
          <cell r="AR161">
            <v>146.1</v>
          </cell>
          <cell r="AS161">
            <v>146.1</v>
          </cell>
          <cell r="AT161">
            <v>146.1</v>
          </cell>
          <cell r="AU161">
            <v>146.1</v>
          </cell>
          <cell r="AV161">
            <v>146.1</v>
          </cell>
          <cell r="AW161">
            <v>146.1</v>
          </cell>
          <cell r="AX161">
            <v>146.1</v>
          </cell>
          <cell r="AY161">
            <v>148</v>
          </cell>
          <cell r="AZ161">
            <v>157.5</v>
          </cell>
          <cell r="BA161">
            <v>157</v>
          </cell>
          <cell r="BB161">
            <v>158</v>
          </cell>
          <cell r="BC161">
            <v>162.19999999999999</v>
          </cell>
          <cell r="BD161">
            <v>165</v>
          </cell>
          <cell r="BE161">
            <v>163.19999999999999</v>
          </cell>
          <cell r="BF161">
            <v>153.6</v>
          </cell>
          <cell r="BG161">
            <v>151.6</v>
          </cell>
          <cell r="BH161">
            <v>164</v>
          </cell>
          <cell r="BI161">
            <v>166.8</v>
          </cell>
          <cell r="BJ161">
            <v>164</v>
          </cell>
          <cell r="BK161">
            <v>162</v>
          </cell>
          <cell r="BL161">
            <v>162</v>
          </cell>
          <cell r="BM161">
            <v>172.3</v>
          </cell>
          <cell r="BN161">
            <v>168.8</v>
          </cell>
          <cell r="BO161">
            <v>171.9</v>
          </cell>
          <cell r="BP161">
            <v>176.2</v>
          </cell>
          <cell r="BQ161">
            <v>177</v>
          </cell>
          <cell r="BR161">
            <v>175.7</v>
          </cell>
          <cell r="BS161">
            <v>175.7</v>
          </cell>
          <cell r="BT161">
            <v>175</v>
          </cell>
          <cell r="BU161">
            <v>172.3</v>
          </cell>
          <cell r="BV161">
            <v>172.6</v>
          </cell>
          <cell r="BW161">
            <v>173.4</v>
          </cell>
          <cell r="BX161">
            <v>177.7</v>
          </cell>
          <cell r="BY161">
            <v>182.2</v>
          </cell>
          <cell r="BZ161">
            <v>180.7</v>
          </cell>
          <cell r="CA161">
            <v>185.8</v>
          </cell>
          <cell r="CB161">
            <v>185</v>
          </cell>
          <cell r="CC161">
            <v>184.7</v>
          </cell>
          <cell r="CD161">
            <v>185</v>
          </cell>
          <cell r="CE161">
            <v>187.6</v>
          </cell>
          <cell r="CF161">
            <v>188.6</v>
          </cell>
          <cell r="CG161">
            <v>186.7</v>
          </cell>
          <cell r="CH161">
            <v>186.7</v>
          </cell>
          <cell r="CI161">
            <v>191.9</v>
          </cell>
          <cell r="CJ161">
            <v>191.9</v>
          </cell>
          <cell r="CK161">
            <v>192.5</v>
          </cell>
          <cell r="CL161">
            <v>194.1</v>
          </cell>
        </row>
        <row r="162">
          <cell r="A162" t="str">
            <v>Vegetables Seeds</v>
          </cell>
          <cell r="B162" t="str">
            <v>1301020005</v>
          </cell>
          <cell r="C162">
            <v>9.239E-2</v>
          </cell>
          <cell r="D162">
            <v>100</v>
          </cell>
          <cell r="E162">
            <v>100</v>
          </cell>
          <cell r="F162">
            <v>100</v>
          </cell>
          <cell r="G162">
            <v>100.3</v>
          </cell>
          <cell r="H162">
            <v>100.3</v>
          </cell>
          <cell r="I162">
            <v>100.3</v>
          </cell>
          <cell r="J162">
            <v>100.3</v>
          </cell>
          <cell r="K162">
            <v>100.3</v>
          </cell>
          <cell r="L162">
            <v>100.3</v>
          </cell>
          <cell r="M162">
            <v>100.3</v>
          </cell>
          <cell r="N162">
            <v>100.3</v>
          </cell>
          <cell r="O162">
            <v>100.3</v>
          </cell>
          <cell r="P162">
            <v>100.3</v>
          </cell>
          <cell r="Q162">
            <v>100.3</v>
          </cell>
          <cell r="R162">
            <v>100.3</v>
          </cell>
          <cell r="S162">
            <v>95.6</v>
          </cell>
          <cell r="T162">
            <v>95.6</v>
          </cell>
          <cell r="U162">
            <v>95.6</v>
          </cell>
          <cell r="V162">
            <v>95.6</v>
          </cell>
          <cell r="W162">
            <v>95.6</v>
          </cell>
          <cell r="X162">
            <v>95.6</v>
          </cell>
          <cell r="Y162">
            <v>95.6</v>
          </cell>
          <cell r="Z162">
            <v>95.6</v>
          </cell>
          <cell r="AA162">
            <v>95.6</v>
          </cell>
          <cell r="AB162">
            <v>95.6</v>
          </cell>
          <cell r="AC162">
            <v>95.6</v>
          </cell>
          <cell r="AD162">
            <v>95.6</v>
          </cell>
          <cell r="AE162">
            <v>96.2</v>
          </cell>
          <cell r="AF162">
            <v>96.2</v>
          </cell>
          <cell r="AG162">
            <v>96.2</v>
          </cell>
          <cell r="AH162">
            <v>96.2</v>
          </cell>
          <cell r="AI162">
            <v>96.2</v>
          </cell>
          <cell r="AJ162">
            <v>96.2</v>
          </cell>
          <cell r="AK162">
            <v>96.2</v>
          </cell>
          <cell r="AL162">
            <v>96.2</v>
          </cell>
          <cell r="AM162">
            <v>96.2</v>
          </cell>
          <cell r="AN162">
            <v>96.2</v>
          </cell>
          <cell r="AO162">
            <v>96.2</v>
          </cell>
          <cell r="AP162">
            <v>96.2</v>
          </cell>
          <cell r="AQ162">
            <v>94.9</v>
          </cell>
          <cell r="AR162">
            <v>96.2</v>
          </cell>
          <cell r="AS162">
            <v>96.2</v>
          </cell>
          <cell r="AT162">
            <v>96.2</v>
          </cell>
          <cell r="AU162">
            <v>96.2</v>
          </cell>
          <cell r="AV162">
            <v>96.2</v>
          </cell>
          <cell r="AW162">
            <v>96.2</v>
          </cell>
          <cell r="AX162">
            <v>96.2</v>
          </cell>
          <cell r="AY162">
            <v>96.2</v>
          </cell>
          <cell r="AZ162">
            <v>84.9</v>
          </cell>
          <cell r="BA162">
            <v>84.9</v>
          </cell>
          <cell r="BB162">
            <v>84.9</v>
          </cell>
          <cell r="BC162">
            <v>118.8</v>
          </cell>
          <cell r="BD162">
            <v>118.8</v>
          </cell>
          <cell r="BE162">
            <v>118.8</v>
          </cell>
          <cell r="BF162">
            <v>118.8</v>
          </cell>
          <cell r="BG162">
            <v>118.8</v>
          </cell>
          <cell r="BH162">
            <v>118.8</v>
          </cell>
          <cell r="BI162">
            <v>118.8</v>
          </cell>
          <cell r="BJ162">
            <v>118.8</v>
          </cell>
          <cell r="BK162">
            <v>118.8</v>
          </cell>
          <cell r="BL162">
            <v>118.8</v>
          </cell>
          <cell r="BM162">
            <v>118.8</v>
          </cell>
          <cell r="BN162">
            <v>118.8</v>
          </cell>
          <cell r="BO162">
            <v>118.8</v>
          </cell>
          <cell r="BP162">
            <v>118.8</v>
          </cell>
          <cell r="BQ162">
            <v>118.8</v>
          </cell>
          <cell r="BR162">
            <v>123.7</v>
          </cell>
          <cell r="BS162">
            <v>131.1</v>
          </cell>
          <cell r="BT162">
            <v>128</v>
          </cell>
          <cell r="BU162">
            <v>123.7</v>
          </cell>
          <cell r="BV162">
            <v>131.1</v>
          </cell>
          <cell r="BW162">
            <v>131.1</v>
          </cell>
          <cell r="BX162">
            <v>131.1</v>
          </cell>
          <cell r="BY162">
            <v>131.1</v>
          </cell>
          <cell r="BZ162">
            <v>124.9</v>
          </cell>
          <cell r="CA162">
            <v>126.2</v>
          </cell>
          <cell r="CB162">
            <v>138.5</v>
          </cell>
          <cell r="CC162">
            <v>141</v>
          </cell>
          <cell r="CD162">
            <v>148.4</v>
          </cell>
          <cell r="CE162">
            <v>153.30000000000001</v>
          </cell>
          <cell r="CF162">
            <v>147.19999999999999</v>
          </cell>
          <cell r="CG162">
            <v>148.4</v>
          </cell>
          <cell r="CH162">
            <v>141</v>
          </cell>
          <cell r="CI162">
            <v>148.4</v>
          </cell>
          <cell r="CJ162">
            <v>147.19999999999999</v>
          </cell>
          <cell r="CK162">
            <v>144.1</v>
          </cell>
          <cell r="CL162">
            <v>143.5</v>
          </cell>
        </row>
        <row r="163">
          <cell r="A163" t="str">
            <v>c.  GRAIN MILL PRODUCTS</v>
          </cell>
          <cell r="B163" t="str">
            <v>1301030000</v>
          </cell>
          <cell r="C163">
            <v>1.3401700000000001</v>
          </cell>
          <cell r="D163">
            <v>101.5</v>
          </cell>
          <cell r="E163">
            <v>101.2</v>
          </cell>
          <cell r="F163">
            <v>100.6</v>
          </cell>
          <cell r="G163">
            <v>98.9</v>
          </cell>
          <cell r="H163">
            <v>99.5</v>
          </cell>
          <cell r="I163">
            <v>100.8</v>
          </cell>
          <cell r="J163">
            <v>102.4</v>
          </cell>
          <cell r="K163">
            <v>102.3</v>
          </cell>
          <cell r="L163">
            <v>102.7</v>
          </cell>
          <cell r="M163">
            <v>103.5</v>
          </cell>
          <cell r="N163">
            <v>105.3</v>
          </cell>
          <cell r="O163">
            <v>106.8</v>
          </cell>
          <cell r="P163">
            <v>111.9</v>
          </cell>
          <cell r="Q163">
            <v>112.6</v>
          </cell>
          <cell r="R163">
            <v>110.9</v>
          </cell>
          <cell r="S163">
            <v>111.9</v>
          </cell>
          <cell r="T163">
            <v>113.8</v>
          </cell>
          <cell r="U163">
            <v>114.7</v>
          </cell>
          <cell r="V163">
            <v>115.5</v>
          </cell>
          <cell r="W163">
            <v>118.5</v>
          </cell>
          <cell r="X163">
            <v>122.4</v>
          </cell>
          <cell r="Y163">
            <v>123.2</v>
          </cell>
          <cell r="Z163">
            <v>125.7</v>
          </cell>
          <cell r="AA163">
            <v>126.2</v>
          </cell>
          <cell r="AB163">
            <v>124.4</v>
          </cell>
          <cell r="AC163">
            <v>123.5</v>
          </cell>
          <cell r="AD163">
            <v>121.3</v>
          </cell>
          <cell r="AE163">
            <v>120.5</v>
          </cell>
          <cell r="AF163">
            <v>118.5</v>
          </cell>
          <cell r="AG163">
            <v>119.9</v>
          </cell>
          <cell r="AH163">
            <v>124.3</v>
          </cell>
          <cell r="AI163">
            <v>125.8</v>
          </cell>
          <cell r="AJ163">
            <v>125</v>
          </cell>
          <cell r="AK163">
            <v>127.3</v>
          </cell>
          <cell r="AL163">
            <v>127.3</v>
          </cell>
          <cell r="AM163">
            <v>126.7</v>
          </cell>
          <cell r="AN163">
            <v>127.1</v>
          </cell>
          <cell r="AO163">
            <v>128.69999999999999</v>
          </cell>
          <cell r="AP163">
            <v>129.1</v>
          </cell>
          <cell r="AQ163">
            <v>129.1</v>
          </cell>
          <cell r="AR163">
            <v>128.69999999999999</v>
          </cell>
          <cell r="AS163">
            <v>129.80000000000001</v>
          </cell>
          <cell r="AT163">
            <v>130.30000000000001</v>
          </cell>
          <cell r="AU163">
            <v>129.9</v>
          </cell>
          <cell r="AV163">
            <v>129.9</v>
          </cell>
          <cell r="AW163">
            <v>129.69999999999999</v>
          </cell>
          <cell r="AX163">
            <v>129.30000000000001</v>
          </cell>
          <cell r="AY163">
            <v>128.9</v>
          </cell>
          <cell r="AZ163">
            <v>131.6</v>
          </cell>
          <cell r="BA163">
            <v>131.9</v>
          </cell>
          <cell r="BB163">
            <v>131.5</v>
          </cell>
          <cell r="BC163">
            <v>130.4</v>
          </cell>
          <cell r="BD163">
            <v>130.30000000000001</v>
          </cell>
          <cell r="BE163">
            <v>130.19999999999999</v>
          </cell>
          <cell r="BF163">
            <v>130.9</v>
          </cell>
          <cell r="BG163">
            <v>132.19999999999999</v>
          </cell>
          <cell r="BH163">
            <v>134.9</v>
          </cell>
          <cell r="BI163">
            <v>139.1</v>
          </cell>
          <cell r="BJ163">
            <v>143.19999999999999</v>
          </cell>
          <cell r="BK163">
            <v>143.5</v>
          </cell>
          <cell r="BL163">
            <v>146.69999999999999</v>
          </cell>
          <cell r="BM163">
            <v>145.9</v>
          </cell>
          <cell r="BN163">
            <v>148.30000000000001</v>
          </cell>
          <cell r="BO163">
            <v>143.19999999999999</v>
          </cell>
          <cell r="BP163">
            <v>142.1</v>
          </cell>
          <cell r="BQ163">
            <v>142.6</v>
          </cell>
          <cell r="BR163">
            <v>144.30000000000001</v>
          </cell>
          <cell r="BS163">
            <v>145.30000000000001</v>
          </cell>
          <cell r="BT163">
            <v>145.1</v>
          </cell>
          <cell r="BU163">
            <v>146.1</v>
          </cell>
          <cell r="BV163">
            <v>146.4</v>
          </cell>
          <cell r="BW163">
            <v>146.4</v>
          </cell>
          <cell r="BX163">
            <v>149.1</v>
          </cell>
          <cell r="BY163">
            <v>149.6</v>
          </cell>
          <cell r="BZ163">
            <v>149.30000000000001</v>
          </cell>
          <cell r="CA163">
            <v>147.5</v>
          </cell>
          <cell r="CB163">
            <v>146.30000000000001</v>
          </cell>
          <cell r="CC163">
            <v>146.1</v>
          </cell>
          <cell r="CD163">
            <v>146.1</v>
          </cell>
          <cell r="CE163">
            <v>146</v>
          </cell>
          <cell r="CF163">
            <v>146.1</v>
          </cell>
          <cell r="CG163">
            <v>146.19999999999999</v>
          </cell>
          <cell r="CH163">
            <v>145.9</v>
          </cell>
          <cell r="CI163">
            <v>145.5</v>
          </cell>
          <cell r="CJ163">
            <v>145.4</v>
          </cell>
          <cell r="CK163">
            <v>146.30000000000001</v>
          </cell>
          <cell r="CL163">
            <v>146.9</v>
          </cell>
        </row>
        <row r="164">
          <cell r="A164" t="str">
            <v>Maida</v>
          </cell>
          <cell r="B164" t="str">
            <v>1301030001</v>
          </cell>
          <cell r="C164">
            <v>0.45223999999999998</v>
          </cell>
          <cell r="D164">
            <v>101</v>
          </cell>
          <cell r="E164">
            <v>100.3</v>
          </cell>
          <cell r="F164">
            <v>99.1</v>
          </cell>
          <cell r="G164">
            <v>97</v>
          </cell>
          <cell r="H164">
            <v>97.5</v>
          </cell>
          <cell r="I164">
            <v>98.6</v>
          </cell>
          <cell r="J164">
            <v>101.3</v>
          </cell>
          <cell r="K164">
            <v>101.7</v>
          </cell>
          <cell r="L164">
            <v>102.2</v>
          </cell>
          <cell r="M164">
            <v>103.4</v>
          </cell>
          <cell r="N164">
            <v>106.6</v>
          </cell>
          <cell r="O164">
            <v>108.7</v>
          </cell>
          <cell r="P164">
            <v>112.9</v>
          </cell>
          <cell r="Q164">
            <v>113.5</v>
          </cell>
          <cell r="R164">
            <v>111.9</v>
          </cell>
          <cell r="S164">
            <v>110.1</v>
          </cell>
          <cell r="T164">
            <v>111.3</v>
          </cell>
          <cell r="U164">
            <v>113.8</v>
          </cell>
          <cell r="V164">
            <v>114.8</v>
          </cell>
          <cell r="W164">
            <v>119.3</v>
          </cell>
          <cell r="X164">
            <v>126.4</v>
          </cell>
          <cell r="Y164">
            <v>127.4</v>
          </cell>
          <cell r="Z164">
            <v>129.1</v>
          </cell>
          <cell r="AA164">
            <v>130.30000000000001</v>
          </cell>
          <cell r="AB164">
            <v>129.19999999999999</v>
          </cell>
          <cell r="AC164">
            <v>127.9</v>
          </cell>
          <cell r="AD164">
            <v>124.2</v>
          </cell>
          <cell r="AE164">
            <v>120.9</v>
          </cell>
          <cell r="AF164">
            <v>116.7</v>
          </cell>
          <cell r="AG164">
            <v>118.6</v>
          </cell>
          <cell r="AH164">
            <v>125.3</v>
          </cell>
          <cell r="AI164">
            <v>128.9</v>
          </cell>
          <cell r="AJ164">
            <v>127.3</v>
          </cell>
          <cell r="AK164">
            <v>128.9</v>
          </cell>
          <cell r="AL164">
            <v>128</v>
          </cell>
          <cell r="AM164">
            <v>127.3</v>
          </cell>
          <cell r="AN164">
            <v>128.6</v>
          </cell>
          <cell r="AO164">
            <v>129.5</v>
          </cell>
          <cell r="AP164">
            <v>129.5</v>
          </cell>
          <cell r="AQ164">
            <v>129.6</v>
          </cell>
          <cell r="AR164">
            <v>128.6</v>
          </cell>
          <cell r="AS164">
            <v>129.19999999999999</v>
          </cell>
          <cell r="AT164">
            <v>129.5</v>
          </cell>
          <cell r="AU164">
            <v>129.6</v>
          </cell>
          <cell r="AV164">
            <v>129.6</v>
          </cell>
          <cell r="AW164">
            <v>129.9</v>
          </cell>
          <cell r="AX164">
            <v>130.4</v>
          </cell>
          <cell r="AY164">
            <v>130</v>
          </cell>
          <cell r="AZ164">
            <v>131.5</v>
          </cell>
          <cell r="BA164">
            <v>131.6</v>
          </cell>
          <cell r="BB164">
            <v>131.5</v>
          </cell>
          <cell r="BC164">
            <v>128.80000000000001</v>
          </cell>
          <cell r="BD164">
            <v>127.5</v>
          </cell>
          <cell r="BE164">
            <v>127.6</v>
          </cell>
          <cell r="BF164">
            <v>129.6</v>
          </cell>
          <cell r="BG164">
            <v>132.5</v>
          </cell>
          <cell r="BH164">
            <v>136.9</v>
          </cell>
          <cell r="BI164">
            <v>140.1</v>
          </cell>
          <cell r="BJ164">
            <v>145.80000000000001</v>
          </cell>
          <cell r="BK164">
            <v>146.30000000000001</v>
          </cell>
          <cell r="BL164">
            <v>149</v>
          </cell>
          <cell r="BM164">
            <v>148.80000000000001</v>
          </cell>
          <cell r="BN164">
            <v>148.4</v>
          </cell>
          <cell r="BO164">
            <v>142.30000000000001</v>
          </cell>
          <cell r="BP164">
            <v>143.4</v>
          </cell>
          <cell r="BQ164">
            <v>144.9</v>
          </cell>
          <cell r="BR164">
            <v>146.80000000000001</v>
          </cell>
          <cell r="BS164">
            <v>146.9</v>
          </cell>
          <cell r="BT164">
            <v>146.9</v>
          </cell>
          <cell r="BU164">
            <v>146.80000000000001</v>
          </cell>
          <cell r="BV164">
            <v>146.80000000000001</v>
          </cell>
          <cell r="BW164">
            <v>146.80000000000001</v>
          </cell>
          <cell r="BX164">
            <v>148.4</v>
          </cell>
          <cell r="BY164">
            <v>150.4</v>
          </cell>
          <cell r="BZ164">
            <v>150.4</v>
          </cell>
          <cell r="CA164">
            <v>147.80000000000001</v>
          </cell>
          <cell r="CB164">
            <v>146</v>
          </cell>
          <cell r="CC164">
            <v>146.1</v>
          </cell>
          <cell r="CD164">
            <v>146.30000000000001</v>
          </cell>
          <cell r="CE164">
            <v>146.19999999999999</v>
          </cell>
          <cell r="CF164">
            <v>146.1</v>
          </cell>
          <cell r="CG164">
            <v>145.69999999999999</v>
          </cell>
          <cell r="CH164">
            <v>145</v>
          </cell>
          <cell r="CI164">
            <v>145.4</v>
          </cell>
          <cell r="CJ164">
            <v>144.69999999999999</v>
          </cell>
          <cell r="CK164">
            <v>144.9</v>
          </cell>
          <cell r="CL164">
            <v>144.9</v>
          </cell>
        </row>
        <row r="165">
          <cell r="A165" t="str">
            <v>Wheat Flour ( Atta)</v>
          </cell>
          <cell r="B165" t="str">
            <v>1301030002</v>
          </cell>
          <cell r="C165">
            <v>0.39334000000000002</v>
          </cell>
          <cell r="D165">
            <v>103.2</v>
          </cell>
          <cell r="E165">
            <v>102.3</v>
          </cell>
          <cell r="F165">
            <v>102</v>
          </cell>
          <cell r="G165">
            <v>98.2</v>
          </cell>
          <cell r="H165">
            <v>99.6</v>
          </cell>
          <cell r="I165">
            <v>102.1</v>
          </cell>
          <cell r="J165">
            <v>103.1</v>
          </cell>
          <cell r="K165">
            <v>102.5</v>
          </cell>
          <cell r="L165">
            <v>102.7</v>
          </cell>
          <cell r="M165">
            <v>104.2</v>
          </cell>
          <cell r="N165">
            <v>106.8</v>
          </cell>
          <cell r="O165">
            <v>109.9</v>
          </cell>
          <cell r="P165">
            <v>114.8</v>
          </cell>
          <cell r="Q165">
            <v>114.1</v>
          </cell>
          <cell r="R165">
            <v>110.8</v>
          </cell>
          <cell r="S165">
            <v>116.5</v>
          </cell>
          <cell r="T165">
            <v>120.4</v>
          </cell>
          <cell r="U165">
            <v>121.1</v>
          </cell>
          <cell r="V165">
            <v>120.8</v>
          </cell>
          <cell r="W165">
            <v>123.4</v>
          </cell>
          <cell r="X165">
            <v>126</v>
          </cell>
          <cell r="Y165">
            <v>128.30000000000001</v>
          </cell>
          <cell r="Z165">
            <v>134.19999999999999</v>
          </cell>
          <cell r="AA165">
            <v>134.9</v>
          </cell>
          <cell r="AB165">
            <v>131.80000000000001</v>
          </cell>
          <cell r="AC165">
            <v>130.69999999999999</v>
          </cell>
          <cell r="AD165">
            <v>127.9</v>
          </cell>
          <cell r="AE165">
            <v>124.9</v>
          </cell>
          <cell r="AF165">
            <v>124.6</v>
          </cell>
          <cell r="AG165">
            <v>125.6</v>
          </cell>
          <cell r="AH165">
            <v>129.30000000000001</v>
          </cell>
          <cell r="AI165">
            <v>129.5</v>
          </cell>
          <cell r="AJ165">
            <v>128.4</v>
          </cell>
          <cell r="AK165">
            <v>132.69999999999999</v>
          </cell>
          <cell r="AL165">
            <v>134.1</v>
          </cell>
          <cell r="AM165">
            <v>134.19999999999999</v>
          </cell>
          <cell r="AN165">
            <v>134.5</v>
          </cell>
          <cell r="AO165">
            <v>134.5</v>
          </cell>
          <cell r="AP165">
            <v>134.69999999999999</v>
          </cell>
          <cell r="AQ165">
            <v>134.80000000000001</v>
          </cell>
          <cell r="AR165">
            <v>134.19999999999999</v>
          </cell>
          <cell r="AS165">
            <v>135.1</v>
          </cell>
          <cell r="AT165">
            <v>135.1</v>
          </cell>
          <cell r="AU165">
            <v>134.4</v>
          </cell>
          <cell r="AV165">
            <v>134.4</v>
          </cell>
          <cell r="AW165">
            <v>134.9</v>
          </cell>
          <cell r="AX165">
            <v>135.5</v>
          </cell>
          <cell r="AY165">
            <v>135</v>
          </cell>
          <cell r="AZ165">
            <v>142.19999999999999</v>
          </cell>
          <cell r="BA165">
            <v>142.19999999999999</v>
          </cell>
          <cell r="BB165">
            <v>141.1</v>
          </cell>
          <cell r="BC165">
            <v>139.80000000000001</v>
          </cell>
          <cell r="BD165">
            <v>140</v>
          </cell>
          <cell r="BE165">
            <v>139</v>
          </cell>
          <cell r="BF165">
            <v>137.30000000000001</v>
          </cell>
          <cell r="BG165">
            <v>136.5</v>
          </cell>
          <cell r="BH165">
            <v>139.30000000000001</v>
          </cell>
          <cell r="BI165">
            <v>147.30000000000001</v>
          </cell>
          <cell r="BJ165">
            <v>151.5</v>
          </cell>
          <cell r="BK165">
            <v>152.80000000000001</v>
          </cell>
          <cell r="BL165">
            <v>159.19999999999999</v>
          </cell>
          <cell r="BM165">
            <v>156.69999999999999</v>
          </cell>
          <cell r="BN165">
            <v>164.6</v>
          </cell>
          <cell r="BO165">
            <v>156.80000000000001</v>
          </cell>
          <cell r="BP165">
            <v>154.30000000000001</v>
          </cell>
          <cell r="BQ165">
            <v>153.19999999999999</v>
          </cell>
          <cell r="BR165">
            <v>154.69999999999999</v>
          </cell>
          <cell r="BS165">
            <v>155.80000000000001</v>
          </cell>
          <cell r="BT165">
            <v>155.69999999999999</v>
          </cell>
          <cell r="BU165">
            <v>157.80000000000001</v>
          </cell>
          <cell r="BV165">
            <v>158.30000000000001</v>
          </cell>
          <cell r="BW165">
            <v>159</v>
          </cell>
          <cell r="BX165">
            <v>167.8</v>
          </cell>
          <cell r="BY165">
            <v>167.1</v>
          </cell>
          <cell r="BZ165">
            <v>166.8</v>
          </cell>
          <cell r="CA165">
            <v>164.6</v>
          </cell>
          <cell r="CB165">
            <v>163.19999999999999</v>
          </cell>
          <cell r="CC165">
            <v>164.2</v>
          </cell>
          <cell r="CD165">
            <v>164.7</v>
          </cell>
          <cell r="CE165">
            <v>164.5</v>
          </cell>
          <cell r="CF165">
            <v>164.3</v>
          </cell>
          <cell r="CG165">
            <v>163.80000000000001</v>
          </cell>
          <cell r="CH165">
            <v>163.5</v>
          </cell>
          <cell r="CI165">
            <v>162.6</v>
          </cell>
          <cell r="CJ165">
            <v>163.4</v>
          </cell>
          <cell r="CK165">
            <v>164.5</v>
          </cell>
          <cell r="CL165">
            <v>164</v>
          </cell>
        </row>
        <row r="166">
          <cell r="A166" t="str">
            <v>Gram Powder (Besan)</v>
          </cell>
          <cell r="B166" t="str">
            <v>1301030003</v>
          </cell>
          <cell r="C166">
            <v>9.7339999999999996E-2</v>
          </cell>
          <cell r="D166">
            <v>107.8</v>
          </cell>
          <cell r="E166">
            <v>107.8</v>
          </cell>
          <cell r="F166">
            <v>107.8</v>
          </cell>
          <cell r="G166">
            <v>107.8</v>
          </cell>
          <cell r="H166">
            <v>107.8</v>
          </cell>
          <cell r="I166">
            <v>107.8</v>
          </cell>
          <cell r="J166">
            <v>107.8</v>
          </cell>
          <cell r="K166">
            <v>107.8</v>
          </cell>
          <cell r="L166">
            <v>107.8</v>
          </cell>
          <cell r="M166">
            <v>107.8</v>
          </cell>
          <cell r="N166">
            <v>107.8</v>
          </cell>
          <cell r="O166">
            <v>107.8</v>
          </cell>
          <cell r="P166">
            <v>130.80000000000001</v>
          </cell>
          <cell r="Q166">
            <v>130.80000000000001</v>
          </cell>
          <cell r="R166">
            <v>130.80000000000001</v>
          </cell>
          <cell r="S166">
            <v>130.80000000000001</v>
          </cell>
          <cell r="T166">
            <v>130.80000000000001</v>
          </cell>
          <cell r="U166">
            <v>130.80000000000001</v>
          </cell>
          <cell r="V166">
            <v>130.80000000000001</v>
          </cell>
          <cell r="W166">
            <v>130.80000000000001</v>
          </cell>
          <cell r="X166">
            <v>130.80000000000001</v>
          </cell>
          <cell r="Y166">
            <v>130.80000000000001</v>
          </cell>
          <cell r="Z166">
            <v>130.80000000000001</v>
          </cell>
          <cell r="AA166">
            <v>130.80000000000001</v>
          </cell>
          <cell r="AB166">
            <v>123.3</v>
          </cell>
          <cell r="AC166">
            <v>123.3</v>
          </cell>
          <cell r="AD166">
            <v>123.3</v>
          </cell>
          <cell r="AE166">
            <v>123.3</v>
          </cell>
          <cell r="AF166">
            <v>123.3</v>
          </cell>
          <cell r="AG166">
            <v>123.3</v>
          </cell>
          <cell r="AH166">
            <v>123.3</v>
          </cell>
          <cell r="AI166">
            <v>123.3</v>
          </cell>
          <cell r="AJ166">
            <v>123.3</v>
          </cell>
          <cell r="AK166">
            <v>123.3</v>
          </cell>
          <cell r="AL166">
            <v>123.3</v>
          </cell>
          <cell r="AM166">
            <v>123.3</v>
          </cell>
          <cell r="AN166">
            <v>123.3</v>
          </cell>
          <cell r="AO166">
            <v>132.9</v>
          </cell>
          <cell r="AP166">
            <v>132.9</v>
          </cell>
          <cell r="AQ166">
            <v>130.19999999999999</v>
          </cell>
          <cell r="AR166">
            <v>128.4</v>
          </cell>
          <cell r="AS166">
            <v>131.30000000000001</v>
          </cell>
          <cell r="AT166">
            <v>133.9</v>
          </cell>
          <cell r="AU166">
            <v>132.69999999999999</v>
          </cell>
          <cell r="AV166">
            <v>129.9</v>
          </cell>
          <cell r="AW166">
            <v>126.9</v>
          </cell>
          <cell r="AX166">
            <v>124.3</v>
          </cell>
          <cell r="AY166">
            <v>122.4</v>
          </cell>
          <cell r="AZ166">
            <v>118.4</v>
          </cell>
          <cell r="BA166">
            <v>119.9</v>
          </cell>
          <cell r="BB166">
            <v>117.6</v>
          </cell>
          <cell r="BC166">
            <v>119.3</v>
          </cell>
          <cell r="BD166">
            <v>120.6</v>
          </cell>
          <cell r="BE166">
            <v>118.2</v>
          </cell>
          <cell r="BF166">
            <v>125.4</v>
          </cell>
          <cell r="BG166">
            <v>127.6</v>
          </cell>
          <cell r="BH166">
            <v>125.4</v>
          </cell>
          <cell r="BI166">
            <v>126.9</v>
          </cell>
          <cell r="BJ166">
            <v>130.4</v>
          </cell>
          <cell r="BK166">
            <v>130.4</v>
          </cell>
          <cell r="BL166">
            <v>134.5</v>
          </cell>
          <cell r="BM166">
            <v>134.19999999999999</v>
          </cell>
          <cell r="BN166">
            <v>133.19999999999999</v>
          </cell>
          <cell r="BO166">
            <v>131.4</v>
          </cell>
          <cell r="BP166">
            <v>131.4</v>
          </cell>
          <cell r="BQ166">
            <v>131.4</v>
          </cell>
          <cell r="BR166">
            <v>132.6</v>
          </cell>
          <cell r="BS166">
            <v>135.69999999999999</v>
          </cell>
          <cell r="BT166">
            <v>133.6</v>
          </cell>
          <cell r="BU166">
            <v>134.19999999999999</v>
          </cell>
          <cell r="BV166">
            <v>136.1</v>
          </cell>
          <cell r="BW166">
            <v>136.1</v>
          </cell>
          <cell r="BX166">
            <v>136.1</v>
          </cell>
          <cell r="BY166">
            <v>136.1</v>
          </cell>
          <cell r="BZ166">
            <v>136.1</v>
          </cell>
          <cell r="CA166">
            <v>136.1</v>
          </cell>
          <cell r="CB166">
            <v>136.1</v>
          </cell>
          <cell r="CC166">
            <v>136.1</v>
          </cell>
          <cell r="CD166">
            <v>136.1</v>
          </cell>
          <cell r="CE166">
            <v>136.1</v>
          </cell>
          <cell r="CF166">
            <v>136.1</v>
          </cell>
          <cell r="CG166">
            <v>136.1</v>
          </cell>
          <cell r="CH166">
            <v>136.1</v>
          </cell>
          <cell r="CI166">
            <v>136.1</v>
          </cell>
          <cell r="CJ166">
            <v>136.1</v>
          </cell>
          <cell r="CK166">
            <v>136.1</v>
          </cell>
          <cell r="CL166">
            <v>136.1</v>
          </cell>
        </row>
        <row r="167">
          <cell r="A167" t="str">
            <v>Sooji ( Rawa )</v>
          </cell>
          <cell r="B167" t="str">
            <v>1301030004</v>
          </cell>
          <cell r="C167">
            <v>8.4989999999999996E-2</v>
          </cell>
          <cell r="D167">
            <v>99.7</v>
          </cell>
          <cell r="E167">
            <v>104.6</v>
          </cell>
          <cell r="F167">
            <v>100.1</v>
          </cell>
          <cell r="G167">
            <v>96</v>
          </cell>
          <cell r="H167">
            <v>95.8</v>
          </cell>
          <cell r="I167">
            <v>98.5</v>
          </cell>
          <cell r="J167">
            <v>101.5</v>
          </cell>
          <cell r="K167">
            <v>101.9</v>
          </cell>
          <cell r="L167">
            <v>101.6</v>
          </cell>
          <cell r="M167">
            <v>105</v>
          </cell>
          <cell r="N167">
            <v>107.6</v>
          </cell>
          <cell r="O167">
            <v>109.1</v>
          </cell>
          <cell r="P167">
            <v>115.5</v>
          </cell>
          <cell r="Q167">
            <v>120.2</v>
          </cell>
          <cell r="R167">
            <v>118.7</v>
          </cell>
          <cell r="S167">
            <v>112.9</v>
          </cell>
          <cell r="T167">
            <v>115.4</v>
          </cell>
          <cell r="U167">
            <v>115.5</v>
          </cell>
          <cell r="V167">
            <v>117.5</v>
          </cell>
          <cell r="W167">
            <v>126.3</v>
          </cell>
          <cell r="X167">
            <v>137.80000000000001</v>
          </cell>
          <cell r="Y167">
            <v>137.9</v>
          </cell>
          <cell r="Z167">
            <v>139.80000000000001</v>
          </cell>
          <cell r="AA167">
            <v>139.19999999999999</v>
          </cell>
          <cell r="AB167">
            <v>137.5</v>
          </cell>
          <cell r="AC167">
            <v>138.9</v>
          </cell>
          <cell r="AD167">
            <v>135.6</v>
          </cell>
          <cell r="AE167">
            <v>130.30000000000001</v>
          </cell>
          <cell r="AF167">
            <v>123.7</v>
          </cell>
          <cell r="AG167">
            <v>125.2</v>
          </cell>
          <cell r="AH167">
            <v>136.1</v>
          </cell>
          <cell r="AI167">
            <v>138.4</v>
          </cell>
          <cell r="AJ167">
            <v>140</v>
          </cell>
          <cell r="AK167">
            <v>142.80000000000001</v>
          </cell>
          <cell r="AL167">
            <v>141.6</v>
          </cell>
          <cell r="AM167">
            <v>136.1</v>
          </cell>
          <cell r="AN167">
            <v>137</v>
          </cell>
          <cell r="AO167">
            <v>139.1</v>
          </cell>
          <cell r="AP167">
            <v>141.4</v>
          </cell>
          <cell r="AQ167">
            <v>140.9</v>
          </cell>
          <cell r="AR167">
            <v>137.19999999999999</v>
          </cell>
          <cell r="AS167">
            <v>137.6</v>
          </cell>
          <cell r="AT167">
            <v>139.19999999999999</v>
          </cell>
          <cell r="AU167">
            <v>140</v>
          </cell>
          <cell r="AV167">
            <v>140.30000000000001</v>
          </cell>
          <cell r="AW167">
            <v>142.80000000000001</v>
          </cell>
          <cell r="AX167">
            <v>142.6</v>
          </cell>
          <cell r="AY167">
            <v>141.5</v>
          </cell>
          <cell r="AZ167">
            <v>146.1</v>
          </cell>
          <cell r="BA167">
            <v>145.69999999999999</v>
          </cell>
          <cell r="BB167">
            <v>146.6</v>
          </cell>
          <cell r="BC167">
            <v>144.19999999999999</v>
          </cell>
          <cell r="BD167">
            <v>142.19999999999999</v>
          </cell>
          <cell r="BE167">
            <v>140.69999999999999</v>
          </cell>
          <cell r="BF167">
            <v>144</v>
          </cell>
          <cell r="BG167">
            <v>149.5</v>
          </cell>
          <cell r="BH167">
            <v>158.69999999999999</v>
          </cell>
          <cell r="BI167">
            <v>162.80000000000001</v>
          </cell>
          <cell r="BJ167">
            <v>170</v>
          </cell>
          <cell r="BK167">
            <v>169.1</v>
          </cell>
          <cell r="BL167">
            <v>171.5</v>
          </cell>
          <cell r="BM167">
            <v>172.3</v>
          </cell>
          <cell r="BN167">
            <v>175.9</v>
          </cell>
          <cell r="BO167">
            <v>166.9</v>
          </cell>
          <cell r="BP167">
            <v>157.1</v>
          </cell>
          <cell r="BQ167">
            <v>161.30000000000001</v>
          </cell>
          <cell r="BR167">
            <v>165.7</v>
          </cell>
          <cell r="BS167">
            <v>169.8</v>
          </cell>
          <cell r="BT167">
            <v>172.1</v>
          </cell>
          <cell r="BU167">
            <v>171.8</v>
          </cell>
          <cell r="BV167">
            <v>170.8</v>
          </cell>
          <cell r="BW167">
            <v>170.8</v>
          </cell>
          <cell r="BX167">
            <v>171.7</v>
          </cell>
          <cell r="BY167">
            <v>174.6</v>
          </cell>
          <cell r="BZ167">
            <v>174.3</v>
          </cell>
          <cell r="CA167">
            <v>167.5</v>
          </cell>
          <cell r="CB167">
            <v>161.9</v>
          </cell>
          <cell r="CC167">
            <v>161.69999999999999</v>
          </cell>
          <cell r="CD167">
            <v>163.6</v>
          </cell>
          <cell r="CE167">
            <v>165.3</v>
          </cell>
          <cell r="CF167">
            <v>165.2</v>
          </cell>
          <cell r="CG167">
            <v>165.7</v>
          </cell>
          <cell r="CH167">
            <v>164.9</v>
          </cell>
          <cell r="CI167">
            <v>165.5</v>
          </cell>
          <cell r="CJ167">
            <v>165.3</v>
          </cell>
          <cell r="CK167">
            <v>165.6</v>
          </cell>
          <cell r="CL167">
            <v>167.4</v>
          </cell>
        </row>
        <row r="168">
          <cell r="A168" t="str">
            <v>Rice Bran</v>
          </cell>
          <cell r="B168" t="str">
            <v>1301030005</v>
          </cell>
          <cell r="C168">
            <v>0.11785</v>
          </cell>
          <cell r="D168">
            <v>96.4</v>
          </cell>
          <cell r="E168">
            <v>93.8</v>
          </cell>
          <cell r="F168">
            <v>96.4</v>
          </cell>
          <cell r="G168">
            <v>94.5</v>
          </cell>
          <cell r="H168">
            <v>96.5</v>
          </cell>
          <cell r="I168">
            <v>97.3</v>
          </cell>
          <cell r="J168">
            <v>99.2</v>
          </cell>
          <cell r="K168">
            <v>98.7</v>
          </cell>
          <cell r="L168">
            <v>97.9</v>
          </cell>
          <cell r="M168">
            <v>95.9</v>
          </cell>
          <cell r="N168">
            <v>97.1</v>
          </cell>
          <cell r="O168">
            <v>94.8</v>
          </cell>
          <cell r="P168">
            <v>93.4</v>
          </cell>
          <cell r="Q168">
            <v>94.4</v>
          </cell>
          <cell r="R168">
            <v>94.8</v>
          </cell>
          <cell r="S168">
            <v>98.8</v>
          </cell>
          <cell r="T168">
            <v>100.7</v>
          </cell>
          <cell r="U168">
            <v>98.9</v>
          </cell>
          <cell r="V168">
            <v>103.2</v>
          </cell>
          <cell r="W168">
            <v>105.1</v>
          </cell>
          <cell r="X168">
            <v>104.9</v>
          </cell>
          <cell r="Y168">
            <v>102.3</v>
          </cell>
          <cell r="Z168">
            <v>104.7</v>
          </cell>
          <cell r="AA168">
            <v>102.5</v>
          </cell>
          <cell r="AB168">
            <v>104.2</v>
          </cell>
          <cell r="AC168">
            <v>101.6</v>
          </cell>
          <cell r="AD168">
            <v>102.2</v>
          </cell>
          <cell r="AE168">
            <v>113.9</v>
          </cell>
          <cell r="AF168">
            <v>112.7</v>
          </cell>
          <cell r="AG168">
            <v>115.7</v>
          </cell>
          <cell r="AH168">
            <v>118.6</v>
          </cell>
          <cell r="AI168">
            <v>120.3</v>
          </cell>
          <cell r="AJ168">
            <v>119.3</v>
          </cell>
          <cell r="AK168">
            <v>123.2</v>
          </cell>
          <cell r="AL168">
            <v>122.5</v>
          </cell>
          <cell r="AM168">
            <v>122</v>
          </cell>
          <cell r="AN168">
            <v>118.1</v>
          </cell>
          <cell r="AO168">
            <v>121.3</v>
          </cell>
          <cell r="AP168">
            <v>123.9</v>
          </cell>
          <cell r="AQ168">
            <v>123.6</v>
          </cell>
          <cell r="AR168">
            <v>126.9</v>
          </cell>
          <cell r="AS168">
            <v>130.80000000000001</v>
          </cell>
          <cell r="AT168">
            <v>132.30000000000001</v>
          </cell>
          <cell r="AU168">
            <v>129.5</v>
          </cell>
          <cell r="AV168">
            <v>129.69999999999999</v>
          </cell>
          <cell r="AW168">
            <v>125.8</v>
          </cell>
          <cell r="AX168">
            <v>125.8</v>
          </cell>
          <cell r="AY168">
            <v>125.8</v>
          </cell>
          <cell r="AZ168">
            <v>129.4</v>
          </cell>
          <cell r="BA168">
            <v>129.4</v>
          </cell>
          <cell r="BB168">
            <v>129.4</v>
          </cell>
          <cell r="BC168">
            <v>128.9</v>
          </cell>
          <cell r="BD168">
            <v>128.9</v>
          </cell>
          <cell r="BE168">
            <v>128</v>
          </cell>
          <cell r="BF168">
            <v>127.7</v>
          </cell>
          <cell r="BG168">
            <v>127.8</v>
          </cell>
          <cell r="BH168">
            <v>128.19999999999999</v>
          </cell>
          <cell r="BI168">
            <v>128.80000000000001</v>
          </cell>
          <cell r="BJ168">
            <v>127.9</v>
          </cell>
          <cell r="BK168">
            <v>123.4</v>
          </cell>
          <cell r="BL168">
            <v>119</v>
          </cell>
          <cell r="BM168">
            <v>119.6</v>
          </cell>
          <cell r="BN168">
            <v>119.8</v>
          </cell>
          <cell r="BO168">
            <v>119.8</v>
          </cell>
          <cell r="BP168">
            <v>119.7</v>
          </cell>
          <cell r="BQ168">
            <v>120.9</v>
          </cell>
          <cell r="BR168">
            <v>122.6</v>
          </cell>
          <cell r="BS168">
            <v>125.2</v>
          </cell>
          <cell r="BT168">
            <v>123</v>
          </cell>
          <cell r="BU168">
            <v>124.7</v>
          </cell>
          <cell r="BV168">
            <v>125.7</v>
          </cell>
          <cell r="BW168">
            <v>123.9</v>
          </cell>
          <cell r="BX168">
            <v>122</v>
          </cell>
          <cell r="BY168">
            <v>120</v>
          </cell>
          <cell r="BZ168">
            <v>120</v>
          </cell>
          <cell r="CA168">
            <v>120.7</v>
          </cell>
          <cell r="CB168">
            <v>121.4</v>
          </cell>
          <cell r="CC168">
            <v>121.4</v>
          </cell>
          <cell r="CD168">
            <v>124.1</v>
          </cell>
          <cell r="CE168">
            <v>123.8</v>
          </cell>
          <cell r="CF168">
            <v>125</v>
          </cell>
          <cell r="CG168">
            <v>126.2</v>
          </cell>
          <cell r="CH168">
            <v>125.5</v>
          </cell>
          <cell r="CI168">
            <v>122.9</v>
          </cell>
          <cell r="CJ168">
            <v>120</v>
          </cell>
          <cell r="CK168">
            <v>119</v>
          </cell>
          <cell r="CL168">
            <v>121.2</v>
          </cell>
        </row>
        <row r="169">
          <cell r="A169" t="str">
            <v>Wheat Bran</v>
          </cell>
          <cell r="B169" t="str">
            <v>1301030006</v>
          </cell>
          <cell r="C169">
            <v>9.0660000000000004E-2</v>
          </cell>
          <cell r="D169">
            <v>103.4</v>
          </cell>
          <cell r="E169">
            <v>103.4</v>
          </cell>
          <cell r="F169">
            <v>103.4</v>
          </cell>
          <cell r="G169">
            <v>103.4</v>
          </cell>
          <cell r="H169">
            <v>103.4</v>
          </cell>
          <cell r="I169">
            <v>103.4</v>
          </cell>
          <cell r="J169">
            <v>103.4</v>
          </cell>
          <cell r="K169">
            <v>103.4</v>
          </cell>
          <cell r="L169">
            <v>103.4</v>
          </cell>
          <cell r="M169">
            <v>103.4</v>
          </cell>
          <cell r="N169">
            <v>101.3</v>
          </cell>
          <cell r="O169">
            <v>101.8</v>
          </cell>
          <cell r="P169">
            <v>102.9</v>
          </cell>
          <cell r="Q169">
            <v>105.1</v>
          </cell>
          <cell r="R169">
            <v>103.4</v>
          </cell>
          <cell r="S169">
            <v>103.4</v>
          </cell>
          <cell r="T169">
            <v>103.4</v>
          </cell>
          <cell r="U169">
            <v>103.4</v>
          </cell>
          <cell r="V169">
            <v>103.4</v>
          </cell>
          <cell r="W169">
            <v>103.4</v>
          </cell>
          <cell r="X169">
            <v>103.4</v>
          </cell>
          <cell r="Y169">
            <v>103.4</v>
          </cell>
          <cell r="Z169">
            <v>103.4</v>
          </cell>
          <cell r="AA169">
            <v>103.4</v>
          </cell>
          <cell r="AB169">
            <v>103.4</v>
          </cell>
          <cell r="AC169">
            <v>103.4</v>
          </cell>
          <cell r="AD169">
            <v>103.4</v>
          </cell>
          <cell r="AE169">
            <v>105.3</v>
          </cell>
          <cell r="AF169">
            <v>106.2</v>
          </cell>
          <cell r="AG169">
            <v>108.5</v>
          </cell>
          <cell r="AH169">
            <v>108.8</v>
          </cell>
          <cell r="AI169">
            <v>108.8</v>
          </cell>
          <cell r="AJ169">
            <v>108.8</v>
          </cell>
          <cell r="AK169">
            <v>108.8</v>
          </cell>
          <cell r="AL169">
            <v>108.8</v>
          </cell>
          <cell r="AM169">
            <v>108.8</v>
          </cell>
          <cell r="AN169">
            <v>108.8</v>
          </cell>
          <cell r="AO169">
            <v>108.8</v>
          </cell>
          <cell r="AP169">
            <v>108.8</v>
          </cell>
          <cell r="AQ169">
            <v>108.8</v>
          </cell>
          <cell r="AR169">
            <v>108.9</v>
          </cell>
          <cell r="AS169">
            <v>109.9</v>
          </cell>
          <cell r="AT169">
            <v>107.6</v>
          </cell>
          <cell r="AU169">
            <v>106</v>
          </cell>
          <cell r="AV169">
            <v>104.6</v>
          </cell>
          <cell r="AW169">
            <v>104.6</v>
          </cell>
          <cell r="AX169">
            <v>104.6</v>
          </cell>
          <cell r="AY169">
            <v>104.6</v>
          </cell>
          <cell r="AZ169">
            <v>100.9</v>
          </cell>
          <cell r="BA169">
            <v>100.9</v>
          </cell>
          <cell r="BB169">
            <v>100.9</v>
          </cell>
          <cell r="BC169">
            <v>100.9</v>
          </cell>
          <cell r="BD169">
            <v>107.5</v>
          </cell>
          <cell r="BE169">
            <v>112.4</v>
          </cell>
          <cell r="BF169">
            <v>110</v>
          </cell>
          <cell r="BG169">
            <v>111.5</v>
          </cell>
          <cell r="BH169">
            <v>110.5</v>
          </cell>
          <cell r="BI169">
            <v>115.8</v>
          </cell>
          <cell r="BJ169">
            <v>122.4</v>
          </cell>
          <cell r="BK169">
            <v>126.4</v>
          </cell>
          <cell r="BL169">
            <v>130.80000000000001</v>
          </cell>
          <cell r="BM169">
            <v>130.1</v>
          </cell>
          <cell r="BN169">
            <v>130.30000000000001</v>
          </cell>
          <cell r="BO169">
            <v>129.80000000000001</v>
          </cell>
          <cell r="BP169">
            <v>129.69999999999999</v>
          </cell>
          <cell r="BQ169">
            <v>128</v>
          </cell>
          <cell r="BR169">
            <v>128</v>
          </cell>
          <cell r="BS169">
            <v>128</v>
          </cell>
          <cell r="BT169">
            <v>128</v>
          </cell>
          <cell r="BU169">
            <v>131.80000000000001</v>
          </cell>
          <cell r="BV169">
            <v>132.69999999999999</v>
          </cell>
          <cell r="BW169">
            <v>132.69999999999999</v>
          </cell>
          <cell r="BX169">
            <v>132.69999999999999</v>
          </cell>
          <cell r="BY169">
            <v>132.9</v>
          </cell>
          <cell r="BZ169">
            <v>130.1</v>
          </cell>
          <cell r="CA169">
            <v>130.4</v>
          </cell>
          <cell r="CB169">
            <v>131.69999999999999</v>
          </cell>
          <cell r="CC169">
            <v>124.6</v>
          </cell>
          <cell r="CD169">
            <v>117.7</v>
          </cell>
          <cell r="CE169">
            <v>116.8</v>
          </cell>
          <cell r="CF169">
            <v>117.7</v>
          </cell>
          <cell r="CG169">
            <v>121</v>
          </cell>
          <cell r="CH169">
            <v>124.6</v>
          </cell>
          <cell r="CI169">
            <v>122.2</v>
          </cell>
          <cell r="CJ169">
            <v>124.6</v>
          </cell>
          <cell r="CK169">
            <v>132.19999999999999</v>
          </cell>
          <cell r="CL169">
            <v>137.19999999999999</v>
          </cell>
        </row>
        <row r="170">
          <cell r="A170" t="str">
            <v>Beaten Rice Flakes (Chire)</v>
          </cell>
          <cell r="B170" t="str">
            <v>1301030007</v>
          </cell>
          <cell r="C170">
            <v>3.7499999999999999E-2</v>
          </cell>
          <cell r="D170">
            <v>100</v>
          </cell>
          <cell r="E170">
            <v>100</v>
          </cell>
          <cell r="F170">
            <v>100</v>
          </cell>
          <cell r="G170">
            <v>100</v>
          </cell>
          <cell r="H170">
            <v>100</v>
          </cell>
          <cell r="I170">
            <v>100</v>
          </cell>
          <cell r="J170">
            <v>100</v>
          </cell>
          <cell r="K170">
            <v>100</v>
          </cell>
          <cell r="L170">
            <v>100</v>
          </cell>
          <cell r="M170">
            <v>100</v>
          </cell>
          <cell r="N170">
            <v>100</v>
          </cell>
          <cell r="O170">
            <v>100</v>
          </cell>
          <cell r="P170">
            <v>107</v>
          </cell>
          <cell r="Q170">
            <v>107</v>
          </cell>
          <cell r="R170">
            <v>107</v>
          </cell>
          <cell r="S170">
            <v>107</v>
          </cell>
          <cell r="T170">
            <v>107</v>
          </cell>
          <cell r="U170">
            <v>107</v>
          </cell>
          <cell r="V170">
            <v>107</v>
          </cell>
          <cell r="W170">
            <v>107</v>
          </cell>
          <cell r="X170">
            <v>107</v>
          </cell>
          <cell r="Y170">
            <v>107</v>
          </cell>
          <cell r="Z170">
            <v>107</v>
          </cell>
          <cell r="AA170">
            <v>107</v>
          </cell>
          <cell r="AB170">
            <v>107</v>
          </cell>
          <cell r="AC170">
            <v>107</v>
          </cell>
          <cell r="AD170">
            <v>107</v>
          </cell>
          <cell r="AE170">
            <v>107</v>
          </cell>
          <cell r="AF170">
            <v>107</v>
          </cell>
          <cell r="AG170">
            <v>107</v>
          </cell>
          <cell r="AH170">
            <v>107</v>
          </cell>
          <cell r="AI170">
            <v>107</v>
          </cell>
          <cell r="AJ170">
            <v>107</v>
          </cell>
          <cell r="AK170">
            <v>107</v>
          </cell>
          <cell r="AL170">
            <v>107</v>
          </cell>
          <cell r="AM170">
            <v>107</v>
          </cell>
          <cell r="AN170">
            <v>107</v>
          </cell>
          <cell r="AO170">
            <v>107</v>
          </cell>
          <cell r="AP170">
            <v>107</v>
          </cell>
          <cell r="AQ170">
            <v>107</v>
          </cell>
          <cell r="AR170">
            <v>107</v>
          </cell>
          <cell r="AS170">
            <v>107</v>
          </cell>
          <cell r="AT170">
            <v>107</v>
          </cell>
          <cell r="AU170">
            <v>107</v>
          </cell>
          <cell r="AV170">
            <v>107</v>
          </cell>
          <cell r="AW170">
            <v>107</v>
          </cell>
          <cell r="AX170">
            <v>107</v>
          </cell>
          <cell r="AY170">
            <v>107</v>
          </cell>
          <cell r="AZ170">
            <v>107</v>
          </cell>
          <cell r="BA170">
            <v>107</v>
          </cell>
          <cell r="BB170">
            <v>107</v>
          </cell>
          <cell r="BC170">
            <v>107</v>
          </cell>
          <cell r="BD170">
            <v>107</v>
          </cell>
          <cell r="BE170">
            <v>107</v>
          </cell>
          <cell r="BF170">
            <v>107</v>
          </cell>
          <cell r="BG170">
            <v>107</v>
          </cell>
          <cell r="BH170">
            <v>107</v>
          </cell>
          <cell r="BI170">
            <v>107</v>
          </cell>
          <cell r="BJ170">
            <v>107</v>
          </cell>
          <cell r="BK170">
            <v>107</v>
          </cell>
          <cell r="BL170">
            <v>107</v>
          </cell>
          <cell r="BM170">
            <v>107</v>
          </cell>
          <cell r="BN170">
            <v>107</v>
          </cell>
          <cell r="BO170">
            <v>107</v>
          </cell>
          <cell r="BP170">
            <v>107</v>
          </cell>
          <cell r="BQ170">
            <v>107</v>
          </cell>
          <cell r="BR170">
            <v>107</v>
          </cell>
          <cell r="BS170">
            <v>107</v>
          </cell>
          <cell r="BT170">
            <v>107</v>
          </cell>
          <cell r="BU170">
            <v>107</v>
          </cell>
          <cell r="BV170">
            <v>107</v>
          </cell>
          <cell r="BW170">
            <v>107</v>
          </cell>
          <cell r="BX170">
            <v>107</v>
          </cell>
          <cell r="BY170">
            <v>107</v>
          </cell>
          <cell r="BZ170">
            <v>107</v>
          </cell>
          <cell r="CA170">
            <v>107</v>
          </cell>
          <cell r="CB170">
            <v>107</v>
          </cell>
          <cell r="CC170">
            <v>107</v>
          </cell>
          <cell r="CD170">
            <v>107</v>
          </cell>
          <cell r="CE170">
            <v>107</v>
          </cell>
          <cell r="CF170">
            <v>107</v>
          </cell>
          <cell r="CG170">
            <v>107</v>
          </cell>
          <cell r="CH170">
            <v>107</v>
          </cell>
          <cell r="CI170">
            <v>107</v>
          </cell>
          <cell r="CJ170">
            <v>107</v>
          </cell>
          <cell r="CK170">
            <v>107</v>
          </cell>
          <cell r="CL170">
            <v>107</v>
          </cell>
        </row>
        <row r="171">
          <cell r="A171" t="str">
            <v>Maize Atta</v>
          </cell>
          <cell r="B171" t="str">
            <v>1301030008</v>
          </cell>
          <cell r="C171">
            <v>1.5720000000000001E-2</v>
          </cell>
          <cell r="D171">
            <v>100</v>
          </cell>
          <cell r="E171">
            <v>100</v>
          </cell>
          <cell r="F171">
            <v>100</v>
          </cell>
          <cell r="G171">
            <v>112.5</v>
          </cell>
          <cell r="H171">
            <v>112.5</v>
          </cell>
          <cell r="I171">
            <v>112.5</v>
          </cell>
          <cell r="J171">
            <v>112.5</v>
          </cell>
          <cell r="K171">
            <v>112.5</v>
          </cell>
          <cell r="L171">
            <v>112.5</v>
          </cell>
          <cell r="M171">
            <v>112.5</v>
          </cell>
          <cell r="N171">
            <v>112.5</v>
          </cell>
          <cell r="O171">
            <v>112.5</v>
          </cell>
          <cell r="P171">
            <v>112.5</v>
          </cell>
          <cell r="Q171">
            <v>112.5</v>
          </cell>
          <cell r="R171">
            <v>112.5</v>
          </cell>
          <cell r="S171">
            <v>118.8</v>
          </cell>
          <cell r="T171">
            <v>118.8</v>
          </cell>
          <cell r="U171">
            <v>118.8</v>
          </cell>
          <cell r="V171">
            <v>118.8</v>
          </cell>
          <cell r="W171">
            <v>118.8</v>
          </cell>
          <cell r="X171">
            <v>118.8</v>
          </cell>
          <cell r="Y171">
            <v>118.8</v>
          </cell>
          <cell r="Z171">
            <v>118.8</v>
          </cell>
          <cell r="AA171">
            <v>118.8</v>
          </cell>
          <cell r="AB171">
            <v>118.8</v>
          </cell>
          <cell r="AC171">
            <v>118.8</v>
          </cell>
          <cell r="AD171">
            <v>118.8</v>
          </cell>
          <cell r="AE171">
            <v>125</v>
          </cell>
          <cell r="AF171">
            <v>125</v>
          </cell>
          <cell r="AG171">
            <v>125</v>
          </cell>
          <cell r="AH171">
            <v>125</v>
          </cell>
          <cell r="AI171">
            <v>125</v>
          </cell>
          <cell r="AJ171">
            <v>125</v>
          </cell>
          <cell r="AK171">
            <v>125</v>
          </cell>
          <cell r="AL171">
            <v>125</v>
          </cell>
          <cell r="AM171">
            <v>125</v>
          </cell>
          <cell r="AN171">
            <v>125</v>
          </cell>
          <cell r="AO171">
            <v>125</v>
          </cell>
          <cell r="AP171">
            <v>125</v>
          </cell>
          <cell r="AQ171">
            <v>125</v>
          </cell>
          <cell r="AR171">
            <v>125</v>
          </cell>
          <cell r="AS171">
            <v>125</v>
          </cell>
          <cell r="AT171">
            <v>125</v>
          </cell>
          <cell r="AU171">
            <v>137.5</v>
          </cell>
          <cell r="AV171">
            <v>140.6</v>
          </cell>
          <cell r="AW171">
            <v>140.6</v>
          </cell>
          <cell r="AX171">
            <v>140.6</v>
          </cell>
          <cell r="AY171">
            <v>140.6</v>
          </cell>
          <cell r="AZ171">
            <v>140.6</v>
          </cell>
          <cell r="BA171">
            <v>140.6</v>
          </cell>
          <cell r="BB171">
            <v>140.6</v>
          </cell>
          <cell r="BC171">
            <v>140.6</v>
          </cell>
          <cell r="BD171">
            <v>140.6</v>
          </cell>
          <cell r="BE171">
            <v>140.6</v>
          </cell>
          <cell r="BF171">
            <v>140.6</v>
          </cell>
          <cell r="BG171">
            <v>140.6</v>
          </cell>
          <cell r="BH171">
            <v>140.6</v>
          </cell>
          <cell r="BI171">
            <v>140.6</v>
          </cell>
          <cell r="BJ171">
            <v>140.6</v>
          </cell>
          <cell r="BK171">
            <v>140.6</v>
          </cell>
          <cell r="BL171">
            <v>140.6</v>
          </cell>
          <cell r="BM171">
            <v>140.6</v>
          </cell>
          <cell r="BN171">
            <v>140.6</v>
          </cell>
          <cell r="BO171">
            <v>140.6</v>
          </cell>
          <cell r="BP171">
            <v>140.6</v>
          </cell>
          <cell r="BQ171">
            <v>140.6</v>
          </cell>
          <cell r="BR171">
            <v>140.6</v>
          </cell>
          <cell r="BS171">
            <v>140.6</v>
          </cell>
          <cell r="BT171">
            <v>140.6</v>
          </cell>
          <cell r="BU171">
            <v>140.6</v>
          </cell>
          <cell r="BV171">
            <v>140.6</v>
          </cell>
          <cell r="BW171">
            <v>140.6</v>
          </cell>
          <cell r="BX171">
            <v>140.6</v>
          </cell>
          <cell r="BY171">
            <v>140.6</v>
          </cell>
          <cell r="BZ171">
            <v>140.6</v>
          </cell>
          <cell r="CA171">
            <v>140.6</v>
          </cell>
          <cell r="CB171">
            <v>140.6</v>
          </cell>
          <cell r="CC171">
            <v>140.6</v>
          </cell>
          <cell r="CD171">
            <v>140.6</v>
          </cell>
          <cell r="CE171">
            <v>140.6</v>
          </cell>
          <cell r="CF171">
            <v>140.6</v>
          </cell>
          <cell r="CG171">
            <v>140.6</v>
          </cell>
          <cell r="CH171">
            <v>140.6</v>
          </cell>
          <cell r="CI171">
            <v>140.6</v>
          </cell>
          <cell r="CJ171">
            <v>140.6</v>
          </cell>
          <cell r="CK171">
            <v>140.6</v>
          </cell>
          <cell r="CL171">
            <v>140.6</v>
          </cell>
        </row>
        <row r="172">
          <cell r="A172" t="str">
            <v>Other Grain Mill Products</v>
          </cell>
          <cell r="B172" t="str">
            <v>1301030009</v>
          </cell>
          <cell r="C172">
            <v>5.0529999999999999E-2</v>
          </cell>
          <cell r="D172">
            <v>95.8</v>
          </cell>
          <cell r="E172">
            <v>95.6</v>
          </cell>
          <cell r="F172">
            <v>95.1</v>
          </cell>
          <cell r="G172">
            <v>107</v>
          </cell>
          <cell r="H172">
            <v>101.9</v>
          </cell>
          <cell r="I172">
            <v>101.2</v>
          </cell>
          <cell r="J172">
            <v>101.8</v>
          </cell>
          <cell r="K172">
            <v>101.8</v>
          </cell>
          <cell r="L172">
            <v>106.6</v>
          </cell>
          <cell r="M172">
            <v>106.2</v>
          </cell>
          <cell r="N172">
            <v>101.4</v>
          </cell>
          <cell r="O172">
            <v>101.4</v>
          </cell>
          <cell r="P172">
            <v>101.4</v>
          </cell>
          <cell r="Q172">
            <v>105.8</v>
          </cell>
          <cell r="R172">
            <v>105.8</v>
          </cell>
          <cell r="S172">
            <v>101.8</v>
          </cell>
          <cell r="T172">
            <v>102.4</v>
          </cell>
          <cell r="U172">
            <v>102.9</v>
          </cell>
          <cell r="V172">
            <v>102.8</v>
          </cell>
          <cell r="W172">
            <v>103.2</v>
          </cell>
          <cell r="X172">
            <v>103.5</v>
          </cell>
          <cell r="Y172">
            <v>103.5</v>
          </cell>
          <cell r="Z172">
            <v>102.1</v>
          </cell>
          <cell r="AA172">
            <v>103.5</v>
          </cell>
          <cell r="AB172">
            <v>104.6</v>
          </cell>
          <cell r="AC172">
            <v>104.5</v>
          </cell>
          <cell r="AD172">
            <v>105.2</v>
          </cell>
          <cell r="AE172">
            <v>111.3</v>
          </cell>
          <cell r="AF172">
            <v>111.5</v>
          </cell>
          <cell r="AG172">
            <v>111.6</v>
          </cell>
          <cell r="AH172">
            <v>110.5</v>
          </cell>
          <cell r="AI172">
            <v>111.1</v>
          </cell>
          <cell r="AJ172">
            <v>111.2</v>
          </cell>
          <cell r="AK172">
            <v>111.1</v>
          </cell>
          <cell r="AL172">
            <v>111.3</v>
          </cell>
          <cell r="AM172">
            <v>112.3</v>
          </cell>
          <cell r="AN172">
            <v>115.9</v>
          </cell>
          <cell r="AO172">
            <v>118.7</v>
          </cell>
          <cell r="AP172">
            <v>119.7</v>
          </cell>
          <cell r="AQ172">
            <v>125.1</v>
          </cell>
          <cell r="AR172">
            <v>128</v>
          </cell>
          <cell r="AS172">
            <v>130.30000000000001</v>
          </cell>
          <cell r="AT172">
            <v>133</v>
          </cell>
          <cell r="AU172">
            <v>133.5</v>
          </cell>
          <cell r="AV172">
            <v>141</v>
          </cell>
          <cell r="AW172">
            <v>138.80000000000001</v>
          </cell>
          <cell r="AX172">
            <v>123.9</v>
          </cell>
          <cell r="AY172">
            <v>126.3</v>
          </cell>
          <cell r="AZ172">
            <v>126.5</v>
          </cell>
          <cell r="BA172">
            <v>132.5</v>
          </cell>
          <cell r="BB172">
            <v>133.30000000000001</v>
          </cell>
          <cell r="BC172">
            <v>137.6</v>
          </cell>
          <cell r="BD172">
            <v>138</v>
          </cell>
          <cell r="BE172">
            <v>142.30000000000001</v>
          </cell>
          <cell r="BF172">
            <v>140.19999999999999</v>
          </cell>
          <cell r="BG172">
            <v>139.4</v>
          </cell>
          <cell r="BH172">
            <v>139.4</v>
          </cell>
          <cell r="BI172">
            <v>139.5</v>
          </cell>
          <cell r="BJ172">
            <v>135.19999999999999</v>
          </cell>
          <cell r="BK172">
            <v>135</v>
          </cell>
          <cell r="BL172">
            <v>135</v>
          </cell>
          <cell r="BM172">
            <v>135</v>
          </cell>
          <cell r="BN172">
            <v>135</v>
          </cell>
          <cell r="BO172">
            <v>132.6</v>
          </cell>
          <cell r="BP172">
            <v>132.5</v>
          </cell>
          <cell r="BQ172">
            <v>132.6</v>
          </cell>
          <cell r="BR172">
            <v>135</v>
          </cell>
          <cell r="BS172">
            <v>135.19999999999999</v>
          </cell>
          <cell r="BT172">
            <v>135.19999999999999</v>
          </cell>
          <cell r="BU172">
            <v>135</v>
          </cell>
          <cell r="BV172">
            <v>132.4</v>
          </cell>
          <cell r="BW172">
            <v>132.30000000000001</v>
          </cell>
          <cell r="BX172">
            <v>124.3</v>
          </cell>
          <cell r="BY172">
            <v>124.8</v>
          </cell>
          <cell r="BZ172">
            <v>124.1</v>
          </cell>
          <cell r="CA172">
            <v>124.8</v>
          </cell>
          <cell r="CB172">
            <v>124.4</v>
          </cell>
          <cell r="CC172">
            <v>124.3</v>
          </cell>
          <cell r="CD172">
            <v>123.3</v>
          </cell>
          <cell r="CE172">
            <v>122</v>
          </cell>
          <cell r="CF172">
            <v>122.8</v>
          </cell>
          <cell r="CG172">
            <v>121.9</v>
          </cell>
          <cell r="CH172">
            <v>120.7</v>
          </cell>
          <cell r="CI172">
            <v>122.1</v>
          </cell>
          <cell r="CJ172">
            <v>122.6</v>
          </cell>
          <cell r="CK172">
            <v>124.2</v>
          </cell>
          <cell r="CL172">
            <v>125.6</v>
          </cell>
        </row>
        <row r="173">
          <cell r="A173" t="str">
            <v>d.  BAKERY PRODUCTS</v>
          </cell>
          <cell r="B173" t="str">
            <v>1301040000</v>
          </cell>
          <cell r="C173">
            <v>0.44353999999999999</v>
          </cell>
          <cell r="D173">
            <v>100.5</v>
          </cell>
          <cell r="E173">
            <v>100.5</v>
          </cell>
          <cell r="F173">
            <v>100.5</v>
          </cell>
          <cell r="G173">
            <v>101</v>
          </cell>
          <cell r="H173">
            <v>100.9</v>
          </cell>
          <cell r="I173">
            <v>100.9</v>
          </cell>
          <cell r="J173">
            <v>100.9</v>
          </cell>
          <cell r="K173">
            <v>100.9</v>
          </cell>
          <cell r="L173">
            <v>101.1</v>
          </cell>
          <cell r="M173">
            <v>101.3</v>
          </cell>
          <cell r="N173">
            <v>101.3</v>
          </cell>
          <cell r="O173">
            <v>101.3</v>
          </cell>
          <cell r="P173">
            <v>101.4</v>
          </cell>
          <cell r="Q173">
            <v>102</v>
          </cell>
          <cell r="R173">
            <v>102.2</v>
          </cell>
          <cell r="S173">
            <v>104.1</v>
          </cell>
          <cell r="T173">
            <v>102.9</v>
          </cell>
          <cell r="U173">
            <v>103</v>
          </cell>
          <cell r="V173">
            <v>103.6</v>
          </cell>
          <cell r="W173">
            <v>103.6</v>
          </cell>
          <cell r="X173">
            <v>104.2</v>
          </cell>
          <cell r="Y173">
            <v>104.4</v>
          </cell>
          <cell r="Z173">
            <v>102.1</v>
          </cell>
          <cell r="AA173">
            <v>104.3</v>
          </cell>
          <cell r="AB173">
            <v>105.4</v>
          </cell>
          <cell r="AC173">
            <v>105.4</v>
          </cell>
          <cell r="AD173">
            <v>104.5</v>
          </cell>
          <cell r="AE173">
            <v>104.1</v>
          </cell>
          <cell r="AF173">
            <v>104.3</v>
          </cell>
          <cell r="AG173">
            <v>104.4</v>
          </cell>
          <cell r="AH173">
            <v>104.4</v>
          </cell>
          <cell r="AI173">
            <v>104.5</v>
          </cell>
          <cell r="AJ173">
            <v>104.6</v>
          </cell>
          <cell r="AK173">
            <v>104.6</v>
          </cell>
          <cell r="AL173">
            <v>104.6</v>
          </cell>
          <cell r="AM173">
            <v>105.3</v>
          </cell>
          <cell r="AN173">
            <v>107.5</v>
          </cell>
          <cell r="AO173">
            <v>107.6</v>
          </cell>
          <cell r="AP173">
            <v>107.7</v>
          </cell>
          <cell r="AQ173">
            <v>109</v>
          </cell>
          <cell r="AR173">
            <v>109.4</v>
          </cell>
          <cell r="AS173">
            <v>109.4</v>
          </cell>
          <cell r="AT173">
            <v>109.6</v>
          </cell>
          <cell r="AU173">
            <v>109.6</v>
          </cell>
          <cell r="AV173">
            <v>110</v>
          </cell>
          <cell r="AW173">
            <v>110.2</v>
          </cell>
          <cell r="AX173">
            <v>110.2</v>
          </cell>
          <cell r="AY173">
            <v>110.1</v>
          </cell>
          <cell r="AZ173">
            <v>110.6</v>
          </cell>
          <cell r="BA173">
            <v>110.6</v>
          </cell>
          <cell r="BB173">
            <v>110.6</v>
          </cell>
          <cell r="BC173">
            <v>114.8</v>
          </cell>
          <cell r="BD173">
            <v>115</v>
          </cell>
          <cell r="BE173">
            <v>115</v>
          </cell>
          <cell r="BF173">
            <v>115</v>
          </cell>
          <cell r="BG173">
            <v>115</v>
          </cell>
          <cell r="BH173">
            <v>115</v>
          </cell>
          <cell r="BI173">
            <v>115.6</v>
          </cell>
          <cell r="BJ173">
            <v>116.9</v>
          </cell>
          <cell r="BK173">
            <v>117</v>
          </cell>
          <cell r="BL173">
            <v>117</v>
          </cell>
          <cell r="BM173">
            <v>117.1</v>
          </cell>
          <cell r="BN173">
            <v>121.6</v>
          </cell>
          <cell r="BO173">
            <v>126.1</v>
          </cell>
          <cell r="BP173">
            <v>126.3</v>
          </cell>
          <cell r="BQ173">
            <v>126.3</v>
          </cell>
          <cell r="BR173">
            <v>126.3</v>
          </cell>
          <cell r="BS173">
            <v>126.3</v>
          </cell>
          <cell r="BT173">
            <v>126.3</v>
          </cell>
          <cell r="BU173">
            <v>126.3</v>
          </cell>
          <cell r="BV173">
            <v>126.3</v>
          </cell>
          <cell r="BW173">
            <v>126.3</v>
          </cell>
          <cell r="BX173">
            <v>126.9</v>
          </cell>
          <cell r="BY173">
            <v>126.8</v>
          </cell>
          <cell r="BZ173">
            <v>124.8</v>
          </cell>
          <cell r="CA173">
            <v>125.2</v>
          </cell>
          <cell r="CB173">
            <v>125.5</v>
          </cell>
          <cell r="CC173">
            <v>125.8</v>
          </cell>
          <cell r="CD173">
            <v>125.9</v>
          </cell>
          <cell r="CE173">
            <v>126.3</v>
          </cell>
          <cell r="CF173">
            <v>128.19999999999999</v>
          </cell>
          <cell r="CG173">
            <v>128.19999999999999</v>
          </cell>
          <cell r="CH173">
            <v>127.9</v>
          </cell>
          <cell r="CI173">
            <v>128.19999999999999</v>
          </cell>
          <cell r="CJ173">
            <v>128.4</v>
          </cell>
          <cell r="CK173">
            <v>128.4</v>
          </cell>
          <cell r="CL173">
            <v>128.30000000000001</v>
          </cell>
        </row>
        <row r="174">
          <cell r="A174" t="str">
            <v>Biscuit / Cookies</v>
          </cell>
          <cell r="B174" t="str">
            <v>1301040001</v>
          </cell>
          <cell r="C174">
            <v>0.35094999999999998</v>
          </cell>
          <cell r="D174">
            <v>100.3</v>
          </cell>
          <cell r="E174">
            <v>100.3</v>
          </cell>
          <cell r="F174">
            <v>100.3</v>
          </cell>
          <cell r="G174">
            <v>100.4</v>
          </cell>
          <cell r="H174">
            <v>100.2</v>
          </cell>
          <cell r="I174">
            <v>100.2</v>
          </cell>
          <cell r="J174">
            <v>100.2</v>
          </cell>
          <cell r="K174">
            <v>100.2</v>
          </cell>
          <cell r="L174">
            <v>100.2</v>
          </cell>
          <cell r="M174">
            <v>100.2</v>
          </cell>
          <cell r="N174">
            <v>100.2</v>
          </cell>
          <cell r="O174">
            <v>100.2</v>
          </cell>
          <cell r="P174">
            <v>100.2</v>
          </cell>
          <cell r="Q174">
            <v>100.2</v>
          </cell>
          <cell r="R174">
            <v>100.2</v>
          </cell>
          <cell r="S174">
            <v>101.9</v>
          </cell>
          <cell r="T174">
            <v>100.1</v>
          </cell>
          <cell r="U174">
            <v>100.1</v>
          </cell>
          <cell r="V174">
            <v>100.1</v>
          </cell>
          <cell r="W174">
            <v>100.1</v>
          </cell>
          <cell r="X174">
            <v>100.8</v>
          </cell>
          <cell r="Y174">
            <v>101</v>
          </cell>
          <cell r="Z174">
            <v>98.1</v>
          </cell>
          <cell r="AA174">
            <v>100.1</v>
          </cell>
          <cell r="AB174">
            <v>101.5</v>
          </cell>
          <cell r="AC174">
            <v>101.5</v>
          </cell>
          <cell r="AD174">
            <v>100.3</v>
          </cell>
          <cell r="AE174">
            <v>99.1</v>
          </cell>
          <cell r="AF174">
            <v>99.3</v>
          </cell>
          <cell r="AG174">
            <v>99.3</v>
          </cell>
          <cell r="AH174">
            <v>99.3</v>
          </cell>
          <cell r="AI174">
            <v>99.3</v>
          </cell>
          <cell r="AJ174">
            <v>99.3</v>
          </cell>
          <cell r="AK174">
            <v>99.3</v>
          </cell>
          <cell r="AL174">
            <v>99.3</v>
          </cell>
          <cell r="AM174">
            <v>100.2</v>
          </cell>
          <cell r="AN174">
            <v>103.1</v>
          </cell>
          <cell r="AO174">
            <v>103.1</v>
          </cell>
          <cell r="AP174">
            <v>103.1</v>
          </cell>
          <cell r="AQ174">
            <v>104.4</v>
          </cell>
          <cell r="AR174">
            <v>104.4</v>
          </cell>
          <cell r="AS174">
            <v>104.4</v>
          </cell>
          <cell r="AT174">
            <v>104.4</v>
          </cell>
          <cell r="AU174">
            <v>104.4</v>
          </cell>
          <cell r="AV174">
            <v>104.4</v>
          </cell>
          <cell r="AW174">
            <v>104.4</v>
          </cell>
          <cell r="AX174">
            <v>104.4</v>
          </cell>
          <cell r="AY174">
            <v>104.4</v>
          </cell>
          <cell r="AZ174">
            <v>104.5</v>
          </cell>
          <cell r="BA174">
            <v>104.5</v>
          </cell>
          <cell r="BB174">
            <v>104.5</v>
          </cell>
          <cell r="BC174">
            <v>109.8</v>
          </cell>
          <cell r="BD174">
            <v>110</v>
          </cell>
          <cell r="BE174">
            <v>110</v>
          </cell>
          <cell r="BF174">
            <v>110</v>
          </cell>
          <cell r="BG174">
            <v>110</v>
          </cell>
          <cell r="BH174">
            <v>110</v>
          </cell>
          <cell r="BI174">
            <v>110</v>
          </cell>
          <cell r="BJ174">
            <v>110</v>
          </cell>
          <cell r="BK174">
            <v>110</v>
          </cell>
          <cell r="BL174">
            <v>110.1</v>
          </cell>
          <cell r="BM174">
            <v>110.1</v>
          </cell>
          <cell r="BN174">
            <v>115.5</v>
          </cell>
          <cell r="BO174">
            <v>121</v>
          </cell>
          <cell r="BP174">
            <v>121</v>
          </cell>
          <cell r="BQ174">
            <v>121</v>
          </cell>
          <cell r="BR174">
            <v>121</v>
          </cell>
          <cell r="BS174">
            <v>121</v>
          </cell>
          <cell r="BT174">
            <v>121</v>
          </cell>
          <cell r="BU174">
            <v>121</v>
          </cell>
          <cell r="BV174">
            <v>121</v>
          </cell>
          <cell r="BW174">
            <v>121</v>
          </cell>
          <cell r="BX174">
            <v>121.3</v>
          </cell>
          <cell r="BY174">
            <v>122.2</v>
          </cell>
          <cell r="BZ174">
            <v>119.7</v>
          </cell>
          <cell r="CA174">
            <v>120.1</v>
          </cell>
          <cell r="CB174">
            <v>120.5</v>
          </cell>
          <cell r="CC174">
            <v>120.6</v>
          </cell>
          <cell r="CD174">
            <v>120.6</v>
          </cell>
          <cell r="CE174">
            <v>120.6</v>
          </cell>
          <cell r="CF174">
            <v>122.4</v>
          </cell>
          <cell r="CG174">
            <v>122.4</v>
          </cell>
          <cell r="CH174">
            <v>122.3</v>
          </cell>
          <cell r="CI174">
            <v>122.6</v>
          </cell>
          <cell r="CJ174">
            <v>122.5</v>
          </cell>
          <cell r="CK174">
            <v>122.5</v>
          </cell>
          <cell r="CL174">
            <v>122.4</v>
          </cell>
        </row>
        <row r="175">
          <cell r="A175" t="str">
            <v>Bread &amp; Buns</v>
          </cell>
          <cell r="B175" t="str">
            <v>1301040002</v>
          </cell>
          <cell r="C175">
            <v>6.3039999999999999E-2</v>
          </cell>
          <cell r="D175">
            <v>101.6</v>
          </cell>
          <cell r="E175">
            <v>101.6</v>
          </cell>
          <cell r="F175">
            <v>101.6</v>
          </cell>
          <cell r="G175">
            <v>103.2</v>
          </cell>
          <cell r="H175">
            <v>103.2</v>
          </cell>
          <cell r="I175">
            <v>103.2</v>
          </cell>
          <cell r="J175">
            <v>103.2</v>
          </cell>
          <cell r="K175">
            <v>103.2</v>
          </cell>
          <cell r="L175">
            <v>104.2</v>
          </cell>
          <cell r="M175">
            <v>106</v>
          </cell>
          <cell r="N175">
            <v>106</v>
          </cell>
          <cell r="O175">
            <v>106</v>
          </cell>
          <cell r="P175">
            <v>106</v>
          </cell>
          <cell r="Q175">
            <v>110.2</v>
          </cell>
          <cell r="R175">
            <v>111.2</v>
          </cell>
          <cell r="S175">
            <v>114.6</v>
          </cell>
          <cell r="T175">
            <v>115.7</v>
          </cell>
          <cell r="U175">
            <v>116.7</v>
          </cell>
          <cell r="V175">
            <v>120.1</v>
          </cell>
          <cell r="W175">
            <v>120.4</v>
          </cell>
          <cell r="X175">
            <v>120.4</v>
          </cell>
          <cell r="Y175">
            <v>121.4</v>
          </cell>
          <cell r="Z175">
            <v>121.4</v>
          </cell>
          <cell r="AA175">
            <v>125.5</v>
          </cell>
          <cell r="AB175">
            <v>125.5</v>
          </cell>
          <cell r="AC175">
            <v>125.5</v>
          </cell>
          <cell r="AD175">
            <v>125.5</v>
          </cell>
          <cell r="AE175">
            <v>128.1</v>
          </cell>
          <cell r="AF175">
            <v>128.5</v>
          </cell>
          <cell r="AG175">
            <v>129</v>
          </cell>
          <cell r="AH175">
            <v>128.5</v>
          </cell>
          <cell r="AI175">
            <v>128.5</v>
          </cell>
          <cell r="AJ175">
            <v>129.5</v>
          </cell>
          <cell r="AK175">
            <v>129.69999999999999</v>
          </cell>
          <cell r="AL175">
            <v>129.69999999999999</v>
          </cell>
          <cell r="AM175">
            <v>129.6</v>
          </cell>
          <cell r="AN175">
            <v>127.5</v>
          </cell>
          <cell r="AO175">
            <v>127.5</v>
          </cell>
          <cell r="AP175">
            <v>128.19999999999999</v>
          </cell>
          <cell r="AQ175">
            <v>129.9</v>
          </cell>
          <cell r="AR175">
            <v>132.69999999999999</v>
          </cell>
          <cell r="AS175">
            <v>132.4</v>
          </cell>
          <cell r="AT175">
            <v>132.5</v>
          </cell>
          <cell r="AU175">
            <v>132.5</v>
          </cell>
          <cell r="AV175">
            <v>133.1</v>
          </cell>
          <cell r="AW175">
            <v>134.19999999999999</v>
          </cell>
          <cell r="AX175">
            <v>134.19999999999999</v>
          </cell>
          <cell r="AY175">
            <v>134.19999999999999</v>
          </cell>
          <cell r="AZ175">
            <v>134.19999999999999</v>
          </cell>
          <cell r="BA175">
            <v>134.19999999999999</v>
          </cell>
          <cell r="BB175">
            <v>134.19999999999999</v>
          </cell>
          <cell r="BC175">
            <v>134.19999999999999</v>
          </cell>
          <cell r="BD175">
            <v>134.19999999999999</v>
          </cell>
          <cell r="BE175">
            <v>134.19999999999999</v>
          </cell>
          <cell r="BF175">
            <v>134.19999999999999</v>
          </cell>
          <cell r="BG175">
            <v>134.19999999999999</v>
          </cell>
          <cell r="BH175">
            <v>134.19999999999999</v>
          </cell>
          <cell r="BI175">
            <v>137</v>
          </cell>
          <cell r="BJ175">
            <v>145.69999999999999</v>
          </cell>
          <cell r="BK175">
            <v>145.19999999999999</v>
          </cell>
          <cell r="BL175">
            <v>145.19999999999999</v>
          </cell>
          <cell r="BM175">
            <v>146</v>
          </cell>
          <cell r="BN175">
            <v>146.80000000000001</v>
          </cell>
          <cell r="BO175">
            <v>148.19999999999999</v>
          </cell>
          <cell r="BP175">
            <v>148.4</v>
          </cell>
          <cell r="BQ175">
            <v>148.80000000000001</v>
          </cell>
          <cell r="BR175">
            <v>148.80000000000001</v>
          </cell>
          <cell r="BS175">
            <v>148.80000000000001</v>
          </cell>
          <cell r="BT175">
            <v>148.80000000000001</v>
          </cell>
          <cell r="BU175">
            <v>148.80000000000001</v>
          </cell>
          <cell r="BV175">
            <v>148.80000000000001</v>
          </cell>
          <cell r="BW175">
            <v>148.6</v>
          </cell>
          <cell r="BX175">
            <v>149.4</v>
          </cell>
          <cell r="BY175">
            <v>141.30000000000001</v>
          </cell>
          <cell r="BZ175">
            <v>140.69999999999999</v>
          </cell>
          <cell r="CA175">
            <v>140.69999999999999</v>
          </cell>
          <cell r="CB175">
            <v>140.69999999999999</v>
          </cell>
          <cell r="CC175">
            <v>141.5</v>
          </cell>
          <cell r="CD175">
            <v>143.1</v>
          </cell>
          <cell r="CE175">
            <v>144.69999999999999</v>
          </cell>
          <cell r="CF175">
            <v>147.9</v>
          </cell>
          <cell r="CG175">
            <v>148.1</v>
          </cell>
          <cell r="CH175">
            <v>146.5</v>
          </cell>
          <cell r="CI175">
            <v>146.69999999999999</v>
          </cell>
          <cell r="CJ175">
            <v>148.69999999999999</v>
          </cell>
          <cell r="CK175">
            <v>148.69999999999999</v>
          </cell>
          <cell r="CL175">
            <v>148.19999999999999</v>
          </cell>
        </row>
        <row r="176">
          <cell r="A176" t="str">
            <v>Cakes &amp; Muffins</v>
          </cell>
          <cell r="B176" t="str">
            <v>1301040003</v>
          </cell>
          <cell r="C176">
            <v>2.955E-2</v>
          </cell>
          <cell r="D176">
            <v>101.2</v>
          </cell>
          <cell r="E176">
            <v>101.2</v>
          </cell>
          <cell r="F176">
            <v>101.2</v>
          </cell>
          <cell r="G176">
            <v>104.1</v>
          </cell>
          <cell r="H176">
            <v>104.8</v>
          </cell>
          <cell r="I176">
            <v>104.8</v>
          </cell>
          <cell r="J176">
            <v>104.8</v>
          </cell>
          <cell r="K176">
            <v>104.8</v>
          </cell>
          <cell r="L176">
            <v>104.8</v>
          </cell>
          <cell r="M176">
            <v>105</v>
          </cell>
          <cell r="N176">
            <v>105</v>
          </cell>
          <cell r="O176">
            <v>105</v>
          </cell>
          <cell r="P176">
            <v>105.5</v>
          </cell>
          <cell r="Q176">
            <v>105.5</v>
          </cell>
          <cell r="R176">
            <v>106.6</v>
          </cell>
          <cell r="S176">
            <v>108.6</v>
          </cell>
          <cell r="T176">
            <v>108.6</v>
          </cell>
          <cell r="U176">
            <v>108.6</v>
          </cell>
          <cell r="V176">
            <v>108.9</v>
          </cell>
          <cell r="W176">
            <v>108.9</v>
          </cell>
          <cell r="X176">
            <v>108.9</v>
          </cell>
          <cell r="Y176">
            <v>109</v>
          </cell>
          <cell r="Z176">
            <v>109</v>
          </cell>
          <cell r="AA176">
            <v>109</v>
          </cell>
          <cell r="AB176">
            <v>109</v>
          </cell>
          <cell r="AC176">
            <v>109</v>
          </cell>
          <cell r="AD176">
            <v>109</v>
          </cell>
          <cell r="AE176">
            <v>112.5</v>
          </cell>
          <cell r="AF176">
            <v>112.5</v>
          </cell>
          <cell r="AG176">
            <v>112.5</v>
          </cell>
          <cell r="AH176">
            <v>112.9</v>
          </cell>
          <cell r="AI176">
            <v>114.3</v>
          </cell>
          <cell r="AJ176">
            <v>114.7</v>
          </cell>
          <cell r="AK176">
            <v>114.7</v>
          </cell>
          <cell r="AL176">
            <v>114.7</v>
          </cell>
          <cell r="AM176">
            <v>114.7</v>
          </cell>
          <cell r="AN176">
            <v>117.8</v>
          </cell>
          <cell r="AO176">
            <v>119.2</v>
          </cell>
          <cell r="AP176">
            <v>119.2</v>
          </cell>
          <cell r="AQ176">
            <v>119.2</v>
          </cell>
          <cell r="AR176">
            <v>119.2</v>
          </cell>
          <cell r="AS176">
            <v>119.2</v>
          </cell>
          <cell r="AT176">
            <v>123</v>
          </cell>
          <cell r="AU176">
            <v>123</v>
          </cell>
          <cell r="AV176">
            <v>127.6</v>
          </cell>
          <cell r="AW176">
            <v>127.6</v>
          </cell>
          <cell r="AX176">
            <v>127.6</v>
          </cell>
          <cell r="AY176">
            <v>127.1</v>
          </cell>
          <cell r="AZ176">
            <v>133.4</v>
          </cell>
          <cell r="BA176">
            <v>133.4</v>
          </cell>
          <cell r="BB176">
            <v>133.4</v>
          </cell>
          <cell r="BC176">
            <v>133.4</v>
          </cell>
          <cell r="BD176">
            <v>133.4</v>
          </cell>
          <cell r="BE176">
            <v>133.4</v>
          </cell>
          <cell r="BF176">
            <v>133.4</v>
          </cell>
          <cell r="BG176">
            <v>133.4</v>
          </cell>
          <cell r="BH176">
            <v>133.4</v>
          </cell>
          <cell r="BI176">
            <v>137.19999999999999</v>
          </cell>
          <cell r="BJ176">
            <v>137.9</v>
          </cell>
          <cell r="BK176">
            <v>139.30000000000001</v>
          </cell>
          <cell r="BL176">
            <v>139.30000000000001</v>
          </cell>
          <cell r="BM176">
            <v>139.80000000000001</v>
          </cell>
          <cell r="BN176">
            <v>139.80000000000001</v>
          </cell>
          <cell r="BO176">
            <v>140.5</v>
          </cell>
          <cell r="BP176">
            <v>142.4</v>
          </cell>
          <cell r="BQ176">
            <v>141.9</v>
          </cell>
          <cell r="BR176">
            <v>141.9</v>
          </cell>
          <cell r="BS176">
            <v>141.9</v>
          </cell>
          <cell r="BT176">
            <v>141.9</v>
          </cell>
          <cell r="BU176">
            <v>141.9</v>
          </cell>
          <cell r="BV176">
            <v>141.9</v>
          </cell>
          <cell r="BW176">
            <v>141.80000000000001</v>
          </cell>
          <cell r="BX176">
            <v>145.4</v>
          </cell>
          <cell r="BY176">
            <v>150.30000000000001</v>
          </cell>
          <cell r="BZ176">
            <v>152.69999999999999</v>
          </cell>
          <cell r="CA176">
            <v>152.69999999999999</v>
          </cell>
          <cell r="CB176">
            <v>152.69999999999999</v>
          </cell>
          <cell r="CC176">
            <v>152.69999999999999</v>
          </cell>
          <cell r="CD176">
            <v>152.69999999999999</v>
          </cell>
          <cell r="CE176">
            <v>153.9</v>
          </cell>
          <cell r="CF176">
            <v>155.30000000000001</v>
          </cell>
          <cell r="CG176">
            <v>155.19999999999999</v>
          </cell>
          <cell r="CH176">
            <v>155.19999999999999</v>
          </cell>
          <cell r="CI176">
            <v>155.1</v>
          </cell>
          <cell r="CJ176">
            <v>155.1</v>
          </cell>
          <cell r="CK176">
            <v>155.1</v>
          </cell>
          <cell r="CL176">
            <v>155.5</v>
          </cell>
        </row>
        <row r="177">
          <cell r="A177" t="str">
            <v>e.  SUGAR, KHANDSARI &amp; GUR</v>
          </cell>
          <cell r="B177" t="str">
            <v>1301050000</v>
          </cell>
          <cell r="C177">
            <v>2.0885899999999999</v>
          </cell>
          <cell r="D177">
            <v>107.5</v>
          </cell>
          <cell r="E177">
            <v>106.5</v>
          </cell>
          <cell r="F177">
            <v>106</v>
          </cell>
          <cell r="G177">
            <v>108</v>
          </cell>
          <cell r="H177">
            <v>107</v>
          </cell>
          <cell r="I177">
            <v>106.8</v>
          </cell>
          <cell r="J177">
            <v>108.1</v>
          </cell>
          <cell r="K177">
            <v>108.9</v>
          </cell>
          <cell r="L177">
            <v>108.6</v>
          </cell>
          <cell r="M177">
            <v>108.5</v>
          </cell>
          <cell r="N177">
            <v>108.1</v>
          </cell>
          <cell r="O177">
            <v>107.2</v>
          </cell>
          <cell r="P177">
            <v>109</v>
          </cell>
          <cell r="Q177">
            <v>113</v>
          </cell>
          <cell r="R177">
            <v>111.9</v>
          </cell>
          <cell r="S177">
            <v>112.4</v>
          </cell>
          <cell r="T177">
            <v>113.2</v>
          </cell>
          <cell r="U177">
            <v>112.9</v>
          </cell>
          <cell r="V177">
            <v>111.5</v>
          </cell>
          <cell r="W177">
            <v>110.9</v>
          </cell>
          <cell r="X177">
            <v>109.3</v>
          </cell>
          <cell r="Y177">
            <v>108.7</v>
          </cell>
          <cell r="Z177">
            <v>107.8</v>
          </cell>
          <cell r="AA177">
            <v>105.3</v>
          </cell>
          <cell r="AB177">
            <v>101.3</v>
          </cell>
          <cell r="AC177">
            <v>98.9</v>
          </cell>
          <cell r="AD177">
            <v>96.8</v>
          </cell>
          <cell r="AE177">
            <v>93.5</v>
          </cell>
          <cell r="AF177">
            <v>90.5</v>
          </cell>
          <cell r="AG177">
            <v>90.2</v>
          </cell>
          <cell r="AH177">
            <v>90.3</v>
          </cell>
          <cell r="AI177">
            <v>89.7</v>
          </cell>
          <cell r="AJ177">
            <v>90</v>
          </cell>
          <cell r="AK177">
            <v>90.3</v>
          </cell>
          <cell r="AL177">
            <v>90.2</v>
          </cell>
          <cell r="AM177">
            <v>89.8</v>
          </cell>
          <cell r="AN177">
            <v>90.8</v>
          </cell>
          <cell r="AO177">
            <v>92.3</v>
          </cell>
          <cell r="AP177">
            <v>93.2</v>
          </cell>
          <cell r="AQ177">
            <v>95.2</v>
          </cell>
          <cell r="AR177">
            <v>95.6</v>
          </cell>
          <cell r="AS177">
            <v>95.3</v>
          </cell>
          <cell r="AT177">
            <v>96.8</v>
          </cell>
          <cell r="AU177">
            <v>102.4</v>
          </cell>
          <cell r="AV177">
            <v>105.5</v>
          </cell>
          <cell r="AW177">
            <v>106.9</v>
          </cell>
          <cell r="AX177">
            <v>107.2</v>
          </cell>
          <cell r="AY177">
            <v>108.5</v>
          </cell>
          <cell r="AZ177">
            <v>118.1</v>
          </cell>
          <cell r="BA177">
            <v>124.8</v>
          </cell>
          <cell r="BB177">
            <v>125.5</v>
          </cell>
          <cell r="BC177">
            <v>131</v>
          </cell>
          <cell r="BD177">
            <v>134.9</v>
          </cell>
          <cell r="BE177">
            <v>137.80000000000001</v>
          </cell>
          <cell r="BF177">
            <v>140</v>
          </cell>
          <cell r="BG177">
            <v>153.19999999999999</v>
          </cell>
          <cell r="BH177">
            <v>162.4</v>
          </cell>
          <cell r="BI177">
            <v>164</v>
          </cell>
          <cell r="BJ177">
            <v>177</v>
          </cell>
          <cell r="BK177">
            <v>179</v>
          </cell>
          <cell r="BL177">
            <v>193.4</v>
          </cell>
          <cell r="BM177">
            <v>192.6</v>
          </cell>
          <cell r="BN177">
            <v>177.8</v>
          </cell>
          <cell r="BO177">
            <v>161.9</v>
          </cell>
          <cell r="BP177">
            <v>158.69999999999999</v>
          </cell>
          <cell r="BQ177">
            <v>152.80000000000001</v>
          </cell>
          <cell r="BR177">
            <v>159.80000000000001</v>
          </cell>
          <cell r="BS177">
            <v>157.1</v>
          </cell>
          <cell r="BT177">
            <v>156.1</v>
          </cell>
          <cell r="BU177">
            <v>157.69999999999999</v>
          </cell>
          <cell r="BV177">
            <v>161.9</v>
          </cell>
          <cell r="BW177">
            <v>166.5</v>
          </cell>
          <cell r="BX177">
            <v>166.6</v>
          </cell>
          <cell r="BY177">
            <v>163</v>
          </cell>
          <cell r="BZ177">
            <v>163.9</v>
          </cell>
          <cell r="CA177">
            <v>164.6</v>
          </cell>
          <cell r="CB177">
            <v>164.3</v>
          </cell>
          <cell r="CC177">
            <v>162.19999999999999</v>
          </cell>
          <cell r="CD177">
            <v>165.6</v>
          </cell>
          <cell r="CE177">
            <v>166.1</v>
          </cell>
          <cell r="CF177">
            <v>166.9</v>
          </cell>
          <cell r="CG177">
            <v>168.2</v>
          </cell>
          <cell r="CH177">
            <v>170.8</v>
          </cell>
          <cell r="CI177">
            <v>173.8</v>
          </cell>
          <cell r="CJ177">
            <v>171.1</v>
          </cell>
          <cell r="CK177">
            <v>169.9</v>
          </cell>
          <cell r="CL177">
            <v>169.1</v>
          </cell>
        </row>
        <row r="178">
          <cell r="A178" t="str">
            <v>Sugar</v>
          </cell>
          <cell r="B178" t="str">
            <v>1301050001</v>
          </cell>
          <cell r="C178">
            <v>1.7373099999999999</v>
          </cell>
          <cell r="D178">
            <v>108.2</v>
          </cell>
          <cell r="E178">
            <v>106.9</v>
          </cell>
          <cell r="F178">
            <v>105.9</v>
          </cell>
          <cell r="G178">
            <v>107.6</v>
          </cell>
          <cell r="H178">
            <v>106.8</v>
          </cell>
          <cell r="I178">
            <v>106.2</v>
          </cell>
          <cell r="J178">
            <v>107.8</v>
          </cell>
          <cell r="K178">
            <v>109.1</v>
          </cell>
          <cell r="L178">
            <v>108.7</v>
          </cell>
          <cell r="M178">
            <v>108.8</v>
          </cell>
          <cell r="N178">
            <v>109.5</v>
          </cell>
          <cell r="O178">
            <v>109.1</v>
          </cell>
          <cell r="P178">
            <v>111.3</v>
          </cell>
          <cell r="Q178">
            <v>116.1</v>
          </cell>
          <cell r="R178">
            <v>115</v>
          </cell>
          <cell r="S178">
            <v>115.8</v>
          </cell>
          <cell r="T178">
            <v>116.3</v>
          </cell>
          <cell r="U178">
            <v>115.7</v>
          </cell>
          <cell r="V178">
            <v>114</v>
          </cell>
          <cell r="W178">
            <v>113</v>
          </cell>
          <cell r="X178">
            <v>110.7</v>
          </cell>
          <cell r="Y178">
            <v>110.3</v>
          </cell>
          <cell r="Z178">
            <v>109.8</v>
          </cell>
          <cell r="AA178">
            <v>107.2</v>
          </cell>
          <cell r="AB178">
            <v>103</v>
          </cell>
          <cell r="AC178">
            <v>100.4</v>
          </cell>
          <cell r="AD178">
            <v>98.6</v>
          </cell>
          <cell r="AE178">
            <v>95.8</v>
          </cell>
          <cell r="AF178">
            <v>92.8</v>
          </cell>
          <cell r="AG178">
            <v>92.5</v>
          </cell>
          <cell r="AH178">
            <v>92.6</v>
          </cell>
          <cell r="AI178">
            <v>92.1</v>
          </cell>
          <cell r="AJ178">
            <v>92.5</v>
          </cell>
          <cell r="AK178">
            <v>92.9</v>
          </cell>
          <cell r="AL178">
            <v>93</v>
          </cell>
          <cell r="AM178">
            <v>92.3</v>
          </cell>
          <cell r="AN178">
            <v>93.5</v>
          </cell>
          <cell r="AO178">
            <v>95</v>
          </cell>
          <cell r="AP178">
            <v>95.8</v>
          </cell>
          <cell r="AQ178">
            <v>97</v>
          </cell>
          <cell r="AR178">
            <v>96.8</v>
          </cell>
          <cell r="AS178">
            <v>96.4</v>
          </cell>
          <cell r="AT178">
            <v>98.1</v>
          </cell>
          <cell r="AU178">
            <v>104.5</v>
          </cell>
          <cell r="AV178">
            <v>107.9</v>
          </cell>
          <cell r="AW178">
            <v>108.7</v>
          </cell>
          <cell r="AX178">
            <v>108.6</v>
          </cell>
          <cell r="AY178">
            <v>109.9</v>
          </cell>
          <cell r="AZ178">
            <v>120</v>
          </cell>
          <cell r="BA178">
            <v>127.4</v>
          </cell>
          <cell r="BB178">
            <v>127.2</v>
          </cell>
          <cell r="BC178">
            <v>132.80000000000001</v>
          </cell>
          <cell r="BD178">
            <v>136.4</v>
          </cell>
          <cell r="BE178">
            <v>140</v>
          </cell>
          <cell r="BF178">
            <v>142.80000000000001</v>
          </cell>
          <cell r="BG178">
            <v>157.5</v>
          </cell>
          <cell r="BH178">
            <v>167.4</v>
          </cell>
          <cell r="BI178">
            <v>168.8</v>
          </cell>
          <cell r="BJ178">
            <v>184.1</v>
          </cell>
          <cell r="BK178">
            <v>185.7</v>
          </cell>
          <cell r="BL178">
            <v>202.1</v>
          </cell>
          <cell r="BM178">
            <v>200.3</v>
          </cell>
          <cell r="BN178">
            <v>183.6</v>
          </cell>
          <cell r="BO178">
            <v>165.4</v>
          </cell>
          <cell r="BP178">
            <v>161</v>
          </cell>
          <cell r="BQ178">
            <v>155.30000000000001</v>
          </cell>
          <cell r="BR178">
            <v>164.1</v>
          </cell>
          <cell r="BS178">
            <v>160.80000000000001</v>
          </cell>
          <cell r="BT178">
            <v>159.80000000000001</v>
          </cell>
          <cell r="BU178">
            <v>161.4</v>
          </cell>
          <cell r="BV178">
            <v>166.7</v>
          </cell>
          <cell r="BW178">
            <v>172.8</v>
          </cell>
          <cell r="BX178">
            <v>173</v>
          </cell>
          <cell r="BY178">
            <v>169.4</v>
          </cell>
          <cell r="BZ178">
            <v>170.5</v>
          </cell>
          <cell r="CA178">
            <v>171.1</v>
          </cell>
          <cell r="CB178">
            <v>169.9</v>
          </cell>
          <cell r="CC178">
            <v>167</v>
          </cell>
          <cell r="CD178">
            <v>170.6</v>
          </cell>
          <cell r="CE178">
            <v>170.9</v>
          </cell>
          <cell r="CF178">
            <v>171.6</v>
          </cell>
          <cell r="CG178">
            <v>173.2</v>
          </cell>
          <cell r="CH178">
            <v>177</v>
          </cell>
          <cell r="CI178">
            <v>180.9</v>
          </cell>
          <cell r="CJ178">
            <v>177.4</v>
          </cell>
          <cell r="CK178">
            <v>176.3</v>
          </cell>
          <cell r="CL178">
            <v>175.4</v>
          </cell>
        </row>
        <row r="179">
          <cell r="A179" t="str">
            <v>Gur</v>
          </cell>
          <cell r="B179" t="str">
            <v>1301050002</v>
          </cell>
          <cell r="C179">
            <v>7.7630000000000005E-2</v>
          </cell>
          <cell r="D179">
            <v>97.2</v>
          </cell>
          <cell r="E179">
            <v>99.9</v>
          </cell>
          <cell r="F179">
            <v>98.6</v>
          </cell>
          <cell r="G179">
            <v>104.1</v>
          </cell>
          <cell r="H179">
            <v>111.4</v>
          </cell>
          <cell r="I179">
            <v>118.3</v>
          </cell>
          <cell r="J179">
            <v>118.7</v>
          </cell>
          <cell r="K179">
            <v>124.6</v>
          </cell>
          <cell r="L179">
            <v>130.1</v>
          </cell>
          <cell r="M179">
            <v>132.19999999999999</v>
          </cell>
          <cell r="N179">
            <v>119</v>
          </cell>
          <cell r="O179">
            <v>108.3</v>
          </cell>
          <cell r="P179">
            <v>107.1</v>
          </cell>
          <cell r="Q179">
            <v>106.9</v>
          </cell>
          <cell r="R179">
            <v>106.4</v>
          </cell>
          <cell r="S179">
            <v>108.3</v>
          </cell>
          <cell r="T179">
            <v>112.6</v>
          </cell>
          <cell r="U179">
            <v>111.3</v>
          </cell>
          <cell r="V179">
            <v>111.4</v>
          </cell>
          <cell r="W179">
            <v>113.7</v>
          </cell>
          <cell r="X179">
            <v>120.1</v>
          </cell>
          <cell r="Y179">
            <v>118.6</v>
          </cell>
          <cell r="Z179">
            <v>113.3</v>
          </cell>
          <cell r="AA179">
            <v>106.6</v>
          </cell>
          <cell r="AB179">
            <v>100.9</v>
          </cell>
          <cell r="AC179">
            <v>97.5</v>
          </cell>
          <cell r="AD179">
            <v>96.2</v>
          </cell>
          <cell r="AE179">
            <v>93.8</v>
          </cell>
          <cell r="AF179">
            <v>96</v>
          </cell>
          <cell r="AG179">
            <v>96</v>
          </cell>
          <cell r="AH179">
            <v>98.2</v>
          </cell>
          <cell r="AI179">
            <v>99.7</v>
          </cell>
          <cell r="AJ179">
            <v>99.1</v>
          </cell>
          <cell r="AK179">
            <v>97.1</v>
          </cell>
          <cell r="AL179">
            <v>91.8</v>
          </cell>
          <cell r="AM179">
            <v>90.2</v>
          </cell>
          <cell r="AN179">
            <v>92.3</v>
          </cell>
          <cell r="AO179">
            <v>96.9</v>
          </cell>
          <cell r="AP179">
            <v>97.4</v>
          </cell>
          <cell r="AQ179">
            <v>102.3</v>
          </cell>
          <cell r="AR179">
            <v>109.7</v>
          </cell>
          <cell r="AS179">
            <v>111</v>
          </cell>
          <cell r="AT179">
            <v>116.5</v>
          </cell>
          <cell r="AU179">
            <v>120.3</v>
          </cell>
          <cell r="AV179">
            <v>125</v>
          </cell>
          <cell r="AW179">
            <v>130.30000000000001</v>
          </cell>
          <cell r="AX179">
            <v>136.5</v>
          </cell>
          <cell r="AY179">
            <v>133.30000000000001</v>
          </cell>
          <cell r="AZ179">
            <v>141.5</v>
          </cell>
          <cell r="BA179">
            <v>148.5</v>
          </cell>
          <cell r="BB179">
            <v>151.9</v>
          </cell>
          <cell r="BC179">
            <v>165.6</v>
          </cell>
          <cell r="BD179">
            <v>183.7</v>
          </cell>
          <cell r="BE179">
            <v>182.8</v>
          </cell>
          <cell r="BF179">
            <v>181.3</v>
          </cell>
          <cell r="BG179">
            <v>190.3</v>
          </cell>
          <cell r="BH179">
            <v>195.8</v>
          </cell>
          <cell r="BI179">
            <v>205.7</v>
          </cell>
          <cell r="BJ179">
            <v>203.8</v>
          </cell>
          <cell r="BK179">
            <v>210.6</v>
          </cell>
          <cell r="BL179">
            <v>212.1</v>
          </cell>
          <cell r="BM179">
            <v>210.1</v>
          </cell>
          <cell r="BN179">
            <v>202.7</v>
          </cell>
          <cell r="BO179">
            <v>193.7</v>
          </cell>
          <cell r="BP179">
            <v>203.1</v>
          </cell>
          <cell r="BQ179">
            <v>206.5</v>
          </cell>
          <cell r="BR179">
            <v>203.6</v>
          </cell>
          <cell r="BS179">
            <v>206.1</v>
          </cell>
          <cell r="BT179">
            <v>208.2</v>
          </cell>
          <cell r="BU179">
            <v>209.4</v>
          </cell>
          <cell r="BV179">
            <v>203.9</v>
          </cell>
          <cell r="BW179">
            <v>189.5</v>
          </cell>
          <cell r="BX179">
            <v>190.3</v>
          </cell>
          <cell r="BY179">
            <v>177.8</v>
          </cell>
          <cell r="BZ179">
            <v>174.3</v>
          </cell>
          <cell r="CA179">
            <v>176.3</v>
          </cell>
          <cell r="CB179">
            <v>194.6</v>
          </cell>
          <cell r="CC179">
            <v>207</v>
          </cell>
          <cell r="CD179">
            <v>206.9</v>
          </cell>
          <cell r="CE179">
            <v>207.8</v>
          </cell>
          <cell r="CF179">
            <v>216.4</v>
          </cell>
          <cell r="CG179">
            <v>210.2</v>
          </cell>
          <cell r="CH179">
            <v>194.2</v>
          </cell>
          <cell r="CI179">
            <v>184.1</v>
          </cell>
          <cell r="CJ179">
            <v>189.9</v>
          </cell>
          <cell r="CK179">
            <v>188.6</v>
          </cell>
          <cell r="CL179">
            <v>189.8</v>
          </cell>
        </row>
        <row r="180">
          <cell r="A180" t="str">
            <v>Khandsari</v>
          </cell>
          <cell r="B180" t="str">
            <v>1301050003</v>
          </cell>
          <cell r="C180">
            <v>6.1330000000000003E-2</v>
          </cell>
          <cell r="D180">
            <v>109.6</v>
          </cell>
          <cell r="E180">
            <v>108.9</v>
          </cell>
          <cell r="F180">
            <v>109.4</v>
          </cell>
          <cell r="G180">
            <v>108.3</v>
          </cell>
          <cell r="H180">
            <v>108.2</v>
          </cell>
          <cell r="I180">
            <v>108.7</v>
          </cell>
          <cell r="J180">
            <v>111.3</v>
          </cell>
          <cell r="K180">
            <v>113.3</v>
          </cell>
          <cell r="L180">
            <v>112.5</v>
          </cell>
          <cell r="M180">
            <v>111.5</v>
          </cell>
          <cell r="N180">
            <v>111.3</v>
          </cell>
          <cell r="O180">
            <v>111.5</v>
          </cell>
          <cell r="P180">
            <v>111.4</v>
          </cell>
          <cell r="Q180">
            <v>116</v>
          </cell>
          <cell r="R180">
            <v>115.5</v>
          </cell>
          <cell r="S180">
            <v>114.7</v>
          </cell>
          <cell r="T180">
            <v>115.1</v>
          </cell>
          <cell r="U180">
            <v>112.7</v>
          </cell>
          <cell r="V180">
            <v>112.2</v>
          </cell>
          <cell r="W180">
            <v>112.4</v>
          </cell>
          <cell r="X180">
            <v>109.5</v>
          </cell>
          <cell r="Y180">
            <v>106.6</v>
          </cell>
          <cell r="Z180">
            <v>105.8</v>
          </cell>
          <cell r="AA180">
            <v>106.4</v>
          </cell>
          <cell r="AB180">
            <v>104.2</v>
          </cell>
          <cell r="AC180">
            <v>100</v>
          </cell>
          <cell r="AD180">
            <v>98.2</v>
          </cell>
          <cell r="AE180">
            <v>96.7</v>
          </cell>
          <cell r="AF180">
            <v>90.8</v>
          </cell>
          <cell r="AG180">
            <v>89.4</v>
          </cell>
          <cell r="AH180">
            <v>89.2</v>
          </cell>
          <cell r="AI180">
            <v>89.5</v>
          </cell>
          <cell r="AJ180">
            <v>88.4</v>
          </cell>
          <cell r="AK180">
            <v>87.7</v>
          </cell>
          <cell r="AL180">
            <v>86.2</v>
          </cell>
          <cell r="AM180">
            <v>90.2</v>
          </cell>
          <cell r="AN180">
            <v>90.1</v>
          </cell>
          <cell r="AO180">
            <v>89.6</v>
          </cell>
          <cell r="AP180">
            <v>94.6</v>
          </cell>
          <cell r="AQ180">
            <v>95.8</v>
          </cell>
          <cell r="AR180">
            <v>97</v>
          </cell>
          <cell r="AS180">
            <v>96.8</v>
          </cell>
          <cell r="AT180">
            <v>97.6</v>
          </cell>
          <cell r="AU180">
            <v>100.8</v>
          </cell>
          <cell r="AV180">
            <v>101.9</v>
          </cell>
          <cell r="AW180">
            <v>103.8</v>
          </cell>
          <cell r="AX180">
            <v>104.2</v>
          </cell>
          <cell r="AY180">
            <v>108.1</v>
          </cell>
          <cell r="AZ180">
            <v>120.2</v>
          </cell>
          <cell r="BA180">
            <v>127.1</v>
          </cell>
          <cell r="BB180">
            <v>127.7</v>
          </cell>
          <cell r="BC180">
            <v>133.69999999999999</v>
          </cell>
          <cell r="BD180">
            <v>138.9</v>
          </cell>
          <cell r="BE180">
            <v>140.6</v>
          </cell>
          <cell r="BF180">
            <v>134.9</v>
          </cell>
          <cell r="BG180">
            <v>150</v>
          </cell>
          <cell r="BH180">
            <v>157.1</v>
          </cell>
          <cell r="BI180">
            <v>155.5</v>
          </cell>
          <cell r="BJ180">
            <v>159.69999999999999</v>
          </cell>
          <cell r="BK180">
            <v>163.5</v>
          </cell>
          <cell r="BL180">
            <v>177.7</v>
          </cell>
          <cell r="BM180">
            <v>181.8</v>
          </cell>
          <cell r="BN180">
            <v>177</v>
          </cell>
          <cell r="BO180">
            <v>164.3</v>
          </cell>
          <cell r="BP180">
            <v>158.80000000000001</v>
          </cell>
          <cell r="BQ180">
            <v>156.80000000000001</v>
          </cell>
          <cell r="BR180">
            <v>155.4</v>
          </cell>
          <cell r="BS180">
            <v>154.69999999999999</v>
          </cell>
          <cell r="BT180">
            <v>153.69999999999999</v>
          </cell>
          <cell r="BU180">
            <v>154.9</v>
          </cell>
          <cell r="BV180">
            <v>155.80000000000001</v>
          </cell>
          <cell r="BW180">
            <v>156.6</v>
          </cell>
          <cell r="BX180">
            <v>169.6</v>
          </cell>
          <cell r="BY180">
            <v>168.7</v>
          </cell>
          <cell r="BZ180">
            <v>169.1</v>
          </cell>
          <cell r="CA180">
            <v>169.2</v>
          </cell>
          <cell r="CB180">
            <v>168.9</v>
          </cell>
          <cell r="CC180">
            <v>168.1</v>
          </cell>
          <cell r="CD180">
            <v>169.2</v>
          </cell>
          <cell r="CE180">
            <v>169.1</v>
          </cell>
          <cell r="CF180">
            <v>169</v>
          </cell>
          <cell r="CG180">
            <v>172</v>
          </cell>
          <cell r="CH180">
            <v>171.6</v>
          </cell>
          <cell r="CI180">
            <v>174</v>
          </cell>
          <cell r="CJ180">
            <v>175.3</v>
          </cell>
          <cell r="CK180">
            <v>172.2</v>
          </cell>
          <cell r="CL180">
            <v>172.2</v>
          </cell>
        </row>
        <row r="181">
          <cell r="A181" t="str">
            <v>Molasses</v>
          </cell>
          <cell r="B181" t="str">
            <v>1301050004</v>
          </cell>
          <cell r="C181">
            <v>0.12926000000000001</v>
          </cell>
          <cell r="D181">
            <v>102.4</v>
          </cell>
          <cell r="E181">
            <v>101.8</v>
          </cell>
          <cell r="F181">
            <v>107.6</v>
          </cell>
          <cell r="G181">
            <v>115.2</v>
          </cell>
          <cell r="H181">
            <v>106.3</v>
          </cell>
          <cell r="I181">
            <v>107.7</v>
          </cell>
          <cell r="J181">
            <v>104.7</v>
          </cell>
          <cell r="K181">
            <v>96.8</v>
          </cell>
          <cell r="L181">
            <v>96</v>
          </cell>
          <cell r="M181">
            <v>95.5</v>
          </cell>
          <cell r="N181">
            <v>88.8</v>
          </cell>
          <cell r="O181">
            <v>89.2</v>
          </cell>
          <cell r="P181">
            <v>86.7</v>
          </cell>
          <cell r="Q181">
            <v>85.2</v>
          </cell>
          <cell r="R181">
            <v>84.9</v>
          </cell>
          <cell r="S181">
            <v>82.2</v>
          </cell>
          <cell r="T181">
            <v>87.2</v>
          </cell>
          <cell r="U181">
            <v>92.2</v>
          </cell>
          <cell r="V181">
            <v>92.9</v>
          </cell>
          <cell r="W181">
            <v>93.8</v>
          </cell>
          <cell r="X181">
            <v>97.1</v>
          </cell>
          <cell r="Y181">
            <v>96.6</v>
          </cell>
          <cell r="Z181">
            <v>93.1</v>
          </cell>
          <cell r="AA181">
            <v>90.1</v>
          </cell>
          <cell r="AB181">
            <v>88</v>
          </cell>
          <cell r="AC181">
            <v>88.7</v>
          </cell>
          <cell r="AD181">
            <v>80.2</v>
          </cell>
          <cell r="AE181">
            <v>70.2</v>
          </cell>
          <cell r="AF181">
            <v>61.4</v>
          </cell>
          <cell r="AG181">
            <v>60.4</v>
          </cell>
          <cell r="AH181">
            <v>60.4</v>
          </cell>
          <cell r="AI181">
            <v>56.5</v>
          </cell>
          <cell r="AJ181">
            <v>57</v>
          </cell>
          <cell r="AK181">
            <v>56.8</v>
          </cell>
          <cell r="AL181">
            <v>56.6</v>
          </cell>
          <cell r="AM181">
            <v>57.5</v>
          </cell>
          <cell r="AN181">
            <v>58.5</v>
          </cell>
          <cell r="AO181">
            <v>58.2</v>
          </cell>
          <cell r="AP181">
            <v>58.8</v>
          </cell>
          <cell r="AQ181">
            <v>70.2</v>
          </cell>
          <cell r="AR181">
            <v>74.7</v>
          </cell>
          <cell r="AS181">
            <v>75.900000000000006</v>
          </cell>
          <cell r="AT181">
            <v>73.400000000000006</v>
          </cell>
          <cell r="AU181">
            <v>74.3</v>
          </cell>
          <cell r="AV181">
            <v>74.5</v>
          </cell>
          <cell r="AW181">
            <v>81.3</v>
          </cell>
          <cell r="AX181">
            <v>83.8</v>
          </cell>
          <cell r="AY181">
            <v>86</v>
          </cell>
          <cell r="AZ181">
            <v>92.8</v>
          </cell>
          <cell r="BA181">
            <v>94.9</v>
          </cell>
          <cell r="BB181">
            <v>105.6</v>
          </cell>
          <cell r="BC181">
            <v>109.5</v>
          </cell>
          <cell r="BD181">
            <v>109.8</v>
          </cell>
          <cell r="BE181">
            <v>109.2</v>
          </cell>
          <cell r="BF181">
            <v>109.1</v>
          </cell>
          <cell r="BG181">
            <v>111.2</v>
          </cell>
          <cell r="BH181">
            <v>119.7</v>
          </cell>
          <cell r="BI181">
            <v>120.2</v>
          </cell>
          <cell r="BJ181">
            <v>122.2</v>
          </cell>
          <cell r="BK181">
            <v>126.6</v>
          </cell>
          <cell r="BL181">
            <v>123.2</v>
          </cell>
          <cell r="BM181">
            <v>134.69999999999999</v>
          </cell>
          <cell r="BN181">
            <v>126.5</v>
          </cell>
          <cell r="BO181">
            <v>119.9</v>
          </cell>
          <cell r="BP181">
            <v>124</v>
          </cell>
          <cell r="BQ181">
            <v>104.5</v>
          </cell>
          <cell r="BR181">
            <v>104.5</v>
          </cell>
          <cell r="BS181">
            <v>105.1</v>
          </cell>
          <cell r="BT181">
            <v>101.6</v>
          </cell>
          <cell r="BU181">
            <v>102.9</v>
          </cell>
          <cell r="BV181">
            <v>101.9</v>
          </cell>
          <cell r="BW181">
            <v>103.8</v>
          </cell>
          <cell r="BX181">
            <v>97.4</v>
          </cell>
          <cell r="BY181">
            <v>96.8</v>
          </cell>
          <cell r="BZ181">
            <v>98.8</v>
          </cell>
          <cell r="CA181">
            <v>100.1</v>
          </cell>
          <cell r="CB181">
            <v>99.6</v>
          </cell>
          <cell r="CC181">
            <v>99.2</v>
          </cell>
          <cell r="CD181">
            <v>101.8</v>
          </cell>
          <cell r="CE181">
            <v>104.3</v>
          </cell>
          <cell r="CF181">
            <v>103.3</v>
          </cell>
          <cell r="CG181">
            <v>106.6</v>
          </cell>
          <cell r="CH181">
            <v>107.2</v>
          </cell>
          <cell r="CI181">
            <v>107</v>
          </cell>
          <cell r="CJ181">
            <v>106.3</v>
          </cell>
          <cell r="CK181">
            <v>104.6</v>
          </cell>
          <cell r="CL181">
            <v>101.5</v>
          </cell>
        </row>
        <row r="182">
          <cell r="A182" t="str">
            <v>Bagasse</v>
          </cell>
          <cell r="B182" t="str">
            <v>1301050005</v>
          </cell>
          <cell r="C182">
            <v>3.9460000000000002E-2</v>
          </cell>
          <cell r="D182">
            <v>117.5</v>
          </cell>
          <cell r="E182">
            <v>118.4</v>
          </cell>
          <cell r="F182">
            <v>120.3</v>
          </cell>
          <cell r="G182">
            <v>114.4</v>
          </cell>
          <cell r="H182">
            <v>113.5</v>
          </cell>
          <cell r="I182">
            <v>113.3</v>
          </cell>
          <cell r="J182">
            <v>114.3</v>
          </cell>
          <cell r="K182">
            <v>115</v>
          </cell>
          <cell r="L182">
            <v>109.2</v>
          </cell>
          <cell r="M182">
            <v>94.4</v>
          </cell>
          <cell r="N182">
            <v>90.2</v>
          </cell>
          <cell r="O182">
            <v>83.5</v>
          </cell>
          <cell r="P182">
            <v>85.7</v>
          </cell>
          <cell r="Q182">
            <v>87.7</v>
          </cell>
          <cell r="R182">
            <v>84.5</v>
          </cell>
          <cell r="S182">
            <v>80</v>
          </cell>
          <cell r="T182">
            <v>76.3</v>
          </cell>
          <cell r="U182">
            <v>75.400000000000006</v>
          </cell>
          <cell r="V182">
            <v>76.7</v>
          </cell>
          <cell r="W182">
            <v>76.5</v>
          </cell>
          <cell r="X182">
            <v>74.900000000000006</v>
          </cell>
          <cell r="Y182">
            <v>69</v>
          </cell>
          <cell r="Z182">
            <v>67.900000000000006</v>
          </cell>
          <cell r="AA182">
            <v>70.5</v>
          </cell>
          <cell r="AB182">
            <v>69.599999999999994</v>
          </cell>
          <cell r="AC182">
            <v>68.3</v>
          </cell>
          <cell r="AD182">
            <v>63.2</v>
          </cell>
          <cell r="AE182">
            <v>57.7</v>
          </cell>
          <cell r="AF182">
            <v>61.1</v>
          </cell>
          <cell r="AG182">
            <v>61.2</v>
          </cell>
          <cell r="AH182">
            <v>61.3</v>
          </cell>
          <cell r="AI182">
            <v>61.3</v>
          </cell>
          <cell r="AJ182">
            <v>60.7</v>
          </cell>
          <cell r="AK182">
            <v>65.599999999999994</v>
          </cell>
          <cell r="AL182">
            <v>65.7</v>
          </cell>
          <cell r="AM182">
            <v>69.2</v>
          </cell>
          <cell r="AN182">
            <v>65.3</v>
          </cell>
          <cell r="AO182">
            <v>65.900000000000006</v>
          </cell>
          <cell r="AP182">
            <v>67.099999999999994</v>
          </cell>
          <cell r="AQ182">
            <v>71.8</v>
          </cell>
          <cell r="AR182">
            <v>71.2</v>
          </cell>
          <cell r="AS182">
            <v>71.099999999999994</v>
          </cell>
          <cell r="AT182">
            <v>71.099999999999994</v>
          </cell>
          <cell r="AU182">
            <v>71.099999999999994</v>
          </cell>
          <cell r="AV182">
            <v>71.099999999999994</v>
          </cell>
          <cell r="AW182">
            <v>71.099999999999994</v>
          </cell>
          <cell r="AX182">
            <v>71.099999999999994</v>
          </cell>
          <cell r="AY182">
            <v>76.8</v>
          </cell>
          <cell r="AZ182">
            <v>76.8</v>
          </cell>
          <cell r="BA182">
            <v>76.8</v>
          </cell>
          <cell r="BB182">
            <v>76.8</v>
          </cell>
          <cell r="BC182">
            <v>76.8</v>
          </cell>
          <cell r="BD182">
            <v>76.8</v>
          </cell>
          <cell r="BE182">
            <v>76.8</v>
          </cell>
          <cell r="BF182">
            <v>76.8</v>
          </cell>
          <cell r="BG182">
            <v>76.8</v>
          </cell>
          <cell r="BH182">
            <v>76.8</v>
          </cell>
          <cell r="BI182">
            <v>76.8</v>
          </cell>
          <cell r="BJ182">
            <v>82.5</v>
          </cell>
          <cell r="BK182">
            <v>82.4</v>
          </cell>
          <cell r="BL182">
            <v>103.6</v>
          </cell>
          <cell r="BM182">
            <v>101.7</v>
          </cell>
          <cell r="BN182">
            <v>99.9</v>
          </cell>
          <cell r="BO182">
            <v>122.9</v>
          </cell>
          <cell r="BP182">
            <v>124.9</v>
          </cell>
          <cell r="BQ182">
            <v>123.9</v>
          </cell>
          <cell r="BR182">
            <v>116</v>
          </cell>
          <cell r="BS182">
            <v>116</v>
          </cell>
          <cell r="BT182">
            <v>116</v>
          </cell>
          <cell r="BU182">
            <v>116</v>
          </cell>
          <cell r="BV182">
            <v>122</v>
          </cell>
          <cell r="BW182">
            <v>116.6</v>
          </cell>
          <cell r="BX182">
            <v>117.1</v>
          </cell>
          <cell r="BY182">
            <v>113.2</v>
          </cell>
          <cell r="BZ182">
            <v>113.4</v>
          </cell>
          <cell r="CA182">
            <v>113.5</v>
          </cell>
          <cell r="CB182">
            <v>112.7</v>
          </cell>
          <cell r="CC182">
            <v>114.7</v>
          </cell>
          <cell r="CD182">
            <v>116.4</v>
          </cell>
          <cell r="CE182">
            <v>116.4</v>
          </cell>
          <cell r="CF182">
            <v>116.4</v>
          </cell>
          <cell r="CG182">
            <v>116.4</v>
          </cell>
          <cell r="CH182">
            <v>116.4</v>
          </cell>
          <cell r="CI182">
            <v>117.3</v>
          </cell>
          <cell r="CJ182">
            <v>116.2</v>
          </cell>
          <cell r="CK182">
            <v>115.3</v>
          </cell>
          <cell r="CL182">
            <v>118.4</v>
          </cell>
        </row>
        <row r="183">
          <cell r="A183" t="str">
            <v>Sugar Confectionary</v>
          </cell>
          <cell r="B183" t="str">
            <v>1301050006</v>
          </cell>
          <cell r="C183">
            <v>4.36E-2</v>
          </cell>
          <cell r="D183">
            <v>102.7</v>
          </cell>
          <cell r="E183">
            <v>102.7</v>
          </cell>
          <cell r="F183">
            <v>102.7</v>
          </cell>
          <cell r="G183">
            <v>99.2</v>
          </cell>
          <cell r="H183">
            <v>99.2</v>
          </cell>
          <cell r="I183">
            <v>99.2</v>
          </cell>
          <cell r="J183">
            <v>99.2</v>
          </cell>
          <cell r="K183">
            <v>99.2</v>
          </cell>
          <cell r="L183">
            <v>99.2</v>
          </cell>
          <cell r="M183">
            <v>99.2</v>
          </cell>
          <cell r="N183">
            <v>99.2</v>
          </cell>
          <cell r="O183">
            <v>99.2</v>
          </cell>
          <cell r="P183">
            <v>99.2</v>
          </cell>
          <cell r="Q183">
            <v>99.2</v>
          </cell>
          <cell r="R183">
            <v>99.2</v>
          </cell>
          <cell r="S183">
            <v>101</v>
          </cell>
          <cell r="T183">
            <v>101</v>
          </cell>
          <cell r="U183">
            <v>101</v>
          </cell>
          <cell r="V183">
            <v>101</v>
          </cell>
          <cell r="W183">
            <v>101</v>
          </cell>
          <cell r="X183">
            <v>101.3</v>
          </cell>
          <cell r="Y183">
            <v>101.3</v>
          </cell>
          <cell r="Z183">
            <v>101.3</v>
          </cell>
          <cell r="AA183">
            <v>101.3</v>
          </cell>
          <cell r="AB183">
            <v>101</v>
          </cell>
          <cell r="AC183">
            <v>101</v>
          </cell>
          <cell r="AD183">
            <v>101</v>
          </cell>
          <cell r="AE183">
            <v>102.6</v>
          </cell>
          <cell r="AF183">
            <v>102.6</v>
          </cell>
          <cell r="AG183">
            <v>102.6</v>
          </cell>
          <cell r="AH183">
            <v>102.6</v>
          </cell>
          <cell r="AI183">
            <v>102.6</v>
          </cell>
          <cell r="AJ183">
            <v>102.6</v>
          </cell>
          <cell r="AK183">
            <v>102.6</v>
          </cell>
          <cell r="AL183">
            <v>102.6</v>
          </cell>
          <cell r="AM183">
            <v>102.6</v>
          </cell>
          <cell r="AN183">
            <v>102.6</v>
          </cell>
          <cell r="AO183">
            <v>102.6</v>
          </cell>
          <cell r="AP183">
            <v>104.6</v>
          </cell>
          <cell r="AQ183">
            <v>101.9</v>
          </cell>
          <cell r="AR183">
            <v>102.1</v>
          </cell>
          <cell r="AS183">
            <v>102</v>
          </cell>
          <cell r="AT183">
            <v>102</v>
          </cell>
          <cell r="AU183">
            <v>102</v>
          </cell>
          <cell r="AV183">
            <v>102</v>
          </cell>
          <cell r="AW183">
            <v>102</v>
          </cell>
          <cell r="AX183">
            <v>102.9</v>
          </cell>
          <cell r="AY183">
            <v>104.8</v>
          </cell>
          <cell r="AZ183">
            <v>107.3</v>
          </cell>
          <cell r="BA183">
            <v>107.3</v>
          </cell>
          <cell r="BB183">
            <v>107.3</v>
          </cell>
          <cell r="BC183">
            <v>108</v>
          </cell>
          <cell r="BD183">
            <v>108</v>
          </cell>
          <cell r="BE183">
            <v>109.4</v>
          </cell>
          <cell r="BF183">
            <v>110.8</v>
          </cell>
          <cell r="BG183">
            <v>115.2</v>
          </cell>
          <cell r="BH183">
            <v>117.1</v>
          </cell>
          <cell r="BI183">
            <v>118.7</v>
          </cell>
          <cell r="BJ183">
            <v>120.5</v>
          </cell>
          <cell r="BK183">
            <v>119.8</v>
          </cell>
          <cell r="BL183">
            <v>124.1</v>
          </cell>
          <cell r="BM183">
            <v>125.1</v>
          </cell>
          <cell r="BN183">
            <v>123</v>
          </cell>
          <cell r="BO183">
            <v>121.1</v>
          </cell>
          <cell r="BP183">
            <v>121.1</v>
          </cell>
          <cell r="BQ183">
            <v>121.1</v>
          </cell>
          <cell r="BR183">
            <v>121.1</v>
          </cell>
          <cell r="BS183">
            <v>121.1</v>
          </cell>
          <cell r="BT183">
            <v>121.1</v>
          </cell>
          <cell r="BU183">
            <v>121.1</v>
          </cell>
          <cell r="BV183">
            <v>121.1</v>
          </cell>
          <cell r="BW183">
            <v>121.1</v>
          </cell>
          <cell r="BX183">
            <v>115.8</v>
          </cell>
          <cell r="BY183">
            <v>114.5</v>
          </cell>
          <cell r="BZ183">
            <v>113.5</v>
          </cell>
          <cell r="CA183">
            <v>114.2</v>
          </cell>
          <cell r="CB183">
            <v>115</v>
          </cell>
          <cell r="CC183">
            <v>112.4</v>
          </cell>
          <cell r="CD183">
            <v>119</v>
          </cell>
          <cell r="CE183">
            <v>120.4</v>
          </cell>
          <cell r="CF183">
            <v>122.3</v>
          </cell>
          <cell r="CG183">
            <v>119.8</v>
          </cell>
          <cell r="CH183">
            <v>120</v>
          </cell>
          <cell r="CI183">
            <v>120.3</v>
          </cell>
          <cell r="CJ183">
            <v>120.5</v>
          </cell>
          <cell r="CK183">
            <v>121.7</v>
          </cell>
          <cell r="CL183">
            <v>124.3</v>
          </cell>
        </row>
        <row r="184">
          <cell r="A184" t="str">
            <v>f.  EDIBLE OILS</v>
          </cell>
          <cell r="B184" t="str">
            <v>1301060000</v>
          </cell>
          <cell r="C184">
            <v>3.0429300000000001</v>
          </cell>
          <cell r="D184">
            <v>98.2</v>
          </cell>
          <cell r="E184">
            <v>96.7</v>
          </cell>
          <cell r="F184">
            <v>96.8</v>
          </cell>
          <cell r="G184">
            <v>94.8</v>
          </cell>
          <cell r="H184">
            <v>94.3</v>
          </cell>
          <cell r="I184">
            <v>93.9</v>
          </cell>
          <cell r="J184">
            <v>95.3</v>
          </cell>
          <cell r="K184">
            <v>95.4</v>
          </cell>
          <cell r="L184">
            <v>95.2</v>
          </cell>
          <cell r="M184">
            <v>94.7</v>
          </cell>
          <cell r="N184">
            <v>94.2</v>
          </cell>
          <cell r="O184">
            <v>93.1</v>
          </cell>
          <cell r="P184">
            <v>92.4</v>
          </cell>
          <cell r="Q184">
            <v>92.7</v>
          </cell>
          <cell r="R184">
            <v>93</v>
          </cell>
          <cell r="S184">
            <v>96.7</v>
          </cell>
          <cell r="T184">
            <v>98.2</v>
          </cell>
          <cell r="U184">
            <v>98.8</v>
          </cell>
          <cell r="V184">
            <v>99.9</v>
          </cell>
          <cell r="W184">
            <v>102</v>
          </cell>
          <cell r="X184">
            <v>102.5</v>
          </cell>
          <cell r="Y184">
            <v>102.4</v>
          </cell>
          <cell r="Z184">
            <v>103.3</v>
          </cell>
          <cell r="AA184">
            <v>105.4</v>
          </cell>
          <cell r="AB184">
            <v>106.5</v>
          </cell>
          <cell r="AC184">
            <v>106.9</v>
          </cell>
          <cell r="AD184">
            <v>106.8</v>
          </cell>
          <cell r="AE184">
            <v>111</v>
          </cell>
          <cell r="AF184">
            <v>111.2</v>
          </cell>
          <cell r="AG184">
            <v>112.1</v>
          </cell>
          <cell r="AH184">
            <v>114.6</v>
          </cell>
          <cell r="AI184">
            <v>114.7</v>
          </cell>
          <cell r="AJ184">
            <v>114.4</v>
          </cell>
          <cell r="AK184">
            <v>114.4</v>
          </cell>
          <cell r="AL184">
            <v>115</v>
          </cell>
          <cell r="AM184">
            <v>116.2</v>
          </cell>
          <cell r="AN184">
            <v>119.6</v>
          </cell>
          <cell r="AO184">
            <v>121.8</v>
          </cell>
          <cell r="AP184">
            <v>127.2</v>
          </cell>
          <cell r="AQ184">
            <v>124</v>
          </cell>
          <cell r="AR184">
            <v>123.2</v>
          </cell>
          <cell r="AS184">
            <v>126.7</v>
          </cell>
          <cell r="AT184">
            <v>127.8</v>
          </cell>
          <cell r="AU184">
            <v>125.6</v>
          </cell>
          <cell r="AV184">
            <v>123.9</v>
          </cell>
          <cell r="AW184">
            <v>122</v>
          </cell>
          <cell r="AX184">
            <v>119.7</v>
          </cell>
          <cell r="AY184">
            <v>119.8</v>
          </cell>
          <cell r="AZ184">
            <v>117.1</v>
          </cell>
          <cell r="BA184">
            <v>115.3</v>
          </cell>
          <cell r="BB184">
            <v>113.5</v>
          </cell>
          <cell r="BC184">
            <v>114.2</v>
          </cell>
          <cell r="BD184">
            <v>115.9</v>
          </cell>
          <cell r="BE184">
            <v>114.6</v>
          </cell>
          <cell r="BF184">
            <v>113.9</v>
          </cell>
          <cell r="BG184">
            <v>114.2</v>
          </cell>
          <cell r="BH184">
            <v>113.3</v>
          </cell>
          <cell r="BI184">
            <v>112.3</v>
          </cell>
          <cell r="BJ184">
            <v>113.7</v>
          </cell>
          <cell r="BK184">
            <v>115.9</v>
          </cell>
          <cell r="BL184">
            <v>116</v>
          </cell>
          <cell r="BM184">
            <v>114.5</v>
          </cell>
          <cell r="BN184">
            <v>114</v>
          </cell>
          <cell r="BO184">
            <v>114.3</v>
          </cell>
          <cell r="BP184">
            <v>114.4</v>
          </cell>
          <cell r="BQ184">
            <v>115.2</v>
          </cell>
          <cell r="BR184">
            <v>116.5</v>
          </cell>
          <cell r="BS184">
            <v>118.2</v>
          </cell>
          <cell r="BT184">
            <v>119.7</v>
          </cell>
          <cell r="BU184">
            <v>119.9</v>
          </cell>
          <cell r="BV184">
            <v>121</v>
          </cell>
          <cell r="BW184">
            <v>122.4</v>
          </cell>
          <cell r="BX184">
            <v>127.2</v>
          </cell>
          <cell r="BY184">
            <v>129.4</v>
          </cell>
          <cell r="BZ184">
            <v>128.80000000000001</v>
          </cell>
          <cell r="CA184">
            <v>129.69999999999999</v>
          </cell>
          <cell r="CB184">
            <v>132.1</v>
          </cell>
          <cell r="CC184">
            <v>133.4</v>
          </cell>
          <cell r="CD184">
            <v>133.69999999999999</v>
          </cell>
          <cell r="CE184">
            <v>135.6</v>
          </cell>
          <cell r="CF184">
            <v>136.30000000000001</v>
          </cell>
          <cell r="CG184">
            <v>135.4</v>
          </cell>
          <cell r="CH184">
            <v>135.30000000000001</v>
          </cell>
          <cell r="CI184">
            <v>137</v>
          </cell>
          <cell r="CJ184">
            <v>139.19999999999999</v>
          </cell>
          <cell r="CK184">
            <v>139.30000000000001</v>
          </cell>
          <cell r="CL184">
            <v>141.6</v>
          </cell>
        </row>
        <row r="185">
          <cell r="A185" t="str">
            <v>Vanaspati</v>
          </cell>
          <cell r="B185" t="str">
            <v>1301060001</v>
          </cell>
          <cell r="C185">
            <v>0.71494000000000002</v>
          </cell>
          <cell r="D185">
            <v>100.4</v>
          </cell>
          <cell r="E185">
            <v>100.4</v>
          </cell>
          <cell r="F185">
            <v>100.4</v>
          </cell>
          <cell r="G185">
            <v>93</v>
          </cell>
          <cell r="H185">
            <v>93</v>
          </cell>
          <cell r="I185">
            <v>93</v>
          </cell>
          <cell r="J185">
            <v>93</v>
          </cell>
          <cell r="K185">
            <v>93</v>
          </cell>
          <cell r="L185">
            <v>93</v>
          </cell>
          <cell r="M185">
            <v>93</v>
          </cell>
          <cell r="N185">
            <v>93</v>
          </cell>
          <cell r="O185">
            <v>93</v>
          </cell>
          <cell r="P185">
            <v>94</v>
          </cell>
          <cell r="Q185">
            <v>94</v>
          </cell>
          <cell r="R185">
            <v>94</v>
          </cell>
          <cell r="S185">
            <v>102.5</v>
          </cell>
          <cell r="T185">
            <v>102.5</v>
          </cell>
          <cell r="U185">
            <v>102.5</v>
          </cell>
          <cell r="V185">
            <v>102.5</v>
          </cell>
          <cell r="W185">
            <v>102.5</v>
          </cell>
          <cell r="X185">
            <v>102.5</v>
          </cell>
          <cell r="Y185">
            <v>102.5</v>
          </cell>
          <cell r="Z185">
            <v>102.5</v>
          </cell>
          <cell r="AA185">
            <v>102.5</v>
          </cell>
          <cell r="AB185">
            <v>102.5</v>
          </cell>
          <cell r="AC185">
            <v>102.5</v>
          </cell>
          <cell r="AD185">
            <v>102.5</v>
          </cell>
          <cell r="AE185">
            <v>102.7</v>
          </cell>
          <cell r="AF185">
            <v>102.7</v>
          </cell>
          <cell r="AG185">
            <v>102.7</v>
          </cell>
          <cell r="AH185">
            <v>102.7</v>
          </cell>
          <cell r="AI185">
            <v>102.7</v>
          </cell>
          <cell r="AJ185">
            <v>102.7</v>
          </cell>
          <cell r="AK185">
            <v>102.7</v>
          </cell>
          <cell r="AL185">
            <v>102.7</v>
          </cell>
          <cell r="AM185">
            <v>102.7</v>
          </cell>
          <cell r="AN185">
            <v>111.5</v>
          </cell>
          <cell r="AO185">
            <v>113.7</v>
          </cell>
          <cell r="AP185">
            <v>119.2</v>
          </cell>
          <cell r="AQ185">
            <v>114.5</v>
          </cell>
          <cell r="AR185">
            <v>113.5</v>
          </cell>
          <cell r="AS185">
            <v>115.1</v>
          </cell>
          <cell r="AT185">
            <v>116</v>
          </cell>
          <cell r="AU185">
            <v>112.5</v>
          </cell>
          <cell r="AV185">
            <v>110.4</v>
          </cell>
          <cell r="AW185">
            <v>108.9</v>
          </cell>
          <cell r="AX185">
            <v>106.2</v>
          </cell>
          <cell r="AY185">
            <v>105.7</v>
          </cell>
          <cell r="AZ185">
            <v>105.5</v>
          </cell>
          <cell r="BA185">
            <v>106.4</v>
          </cell>
          <cell r="BB185">
            <v>105.1</v>
          </cell>
          <cell r="BC185">
            <v>105.3</v>
          </cell>
          <cell r="BD185">
            <v>109.1</v>
          </cell>
          <cell r="BE185">
            <v>107.9</v>
          </cell>
          <cell r="BF185">
            <v>106.8</v>
          </cell>
          <cell r="BG185">
            <v>106.2</v>
          </cell>
          <cell r="BH185">
            <v>106.6</v>
          </cell>
          <cell r="BI185">
            <v>106</v>
          </cell>
          <cell r="BJ185">
            <v>106.1</v>
          </cell>
          <cell r="BK185">
            <v>107.3</v>
          </cell>
          <cell r="BL185">
            <v>108.3</v>
          </cell>
          <cell r="BM185">
            <v>108.9</v>
          </cell>
          <cell r="BN185">
            <v>108.5</v>
          </cell>
          <cell r="BO185">
            <v>110.2</v>
          </cell>
          <cell r="BP185">
            <v>110.8</v>
          </cell>
          <cell r="BQ185">
            <v>110.8</v>
          </cell>
          <cell r="BR185">
            <v>110.8</v>
          </cell>
          <cell r="BS185">
            <v>110.8</v>
          </cell>
          <cell r="BT185">
            <v>114.8</v>
          </cell>
          <cell r="BU185">
            <v>115.5</v>
          </cell>
          <cell r="BV185">
            <v>117.5</v>
          </cell>
          <cell r="BW185">
            <v>119.6</v>
          </cell>
          <cell r="BX185">
            <v>125.6</v>
          </cell>
          <cell r="BY185">
            <v>125.9</v>
          </cell>
          <cell r="BZ185">
            <v>123.6</v>
          </cell>
          <cell r="CA185">
            <v>122.5</v>
          </cell>
          <cell r="CB185">
            <v>125.3</v>
          </cell>
          <cell r="CC185">
            <v>124.5</v>
          </cell>
          <cell r="CD185">
            <v>121</v>
          </cell>
          <cell r="CE185">
            <v>119.4</v>
          </cell>
          <cell r="CF185">
            <v>119.2</v>
          </cell>
          <cell r="CG185">
            <v>120.2</v>
          </cell>
          <cell r="CH185">
            <v>119.8</v>
          </cell>
          <cell r="CI185">
            <v>120.9</v>
          </cell>
          <cell r="CJ185">
            <v>121.6</v>
          </cell>
          <cell r="CK185">
            <v>121.2</v>
          </cell>
          <cell r="CL185">
            <v>121.2</v>
          </cell>
        </row>
        <row r="186">
          <cell r="A186" t="str">
            <v>Groundnut Oil</v>
          </cell>
          <cell r="B186" t="str">
            <v>1301060002</v>
          </cell>
          <cell r="C186">
            <v>0.30437999999999998</v>
          </cell>
          <cell r="D186">
            <v>100.5</v>
          </cell>
          <cell r="E186">
            <v>98.1</v>
          </cell>
          <cell r="F186">
            <v>95.5</v>
          </cell>
          <cell r="G186">
            <v>95.7</v>
          </cell>
          <cell r="H186">
            <v>94.5</v>
          </cell>
          <cell r="I186">
            <v>94.7</v>
          </cell>
          <cell r="J186">
            <v>99.3</v>
          </cell>
          <cell r="K186">
            <v>100.9</v>
          </cell>
          <cell r="L186">
            <v>101.8</v>
          </cell>
          <cell r="M186">
            <v>101.8</v>
          </cell>
          <cell r="N186">
            <v>99.5</v>
          </cell>
          <cell r="O186">
            <v>96</v>
          </cell>
          <cell r="P186">
            <v>94.8</v>
          </cell>
          <cell r="Q186">
            <v>92.9</v>
          </cell>
          <cell r="R186">
            <v>92.5</v>
          </cell>
          <cell r="S186">
            <v>94.5</v>
          </cell>
          <cell r="T186">
            <v>96.4</v>
          </cell>
          <cell r="U186">
            <v>96.9</v>
          </cell>
          <cell r="V186">
            <v>101.8</v>
          </cell>
          <cell r="W186">
            <v>106.2</v>
          </cell>
          <cell r="X186">
            <v>110.1</v>
          </cell>
          <cell r="Y186">
            <v>110.3</v>
          </cell>
          <cell r="Z186">
            <v>112</v>
          </cell>
          <cell r="AA186">
            <v>115.3</v>
          </cell>
          <cell r="AB186">
            <v>119.9</v>
          </cell>
          <cell r="AC186">
            <v>125.7</v>
          </cell>
          <cell r="AD186">
            <v>124.3</v>
          </cell>
          <cell r="AE186">
            <v>128.30000000000001</v>
          </cell>
          <cell r="AF186">
            <v>127.9</v>
          </cell>
          <cell r="AG186">
            <v>131.80000000000001</v>
          </cell>
          <cell r="AH186">
            <v>139.69999999999999</v>
          </cell>
          <cell r="AI186">
            <v>139.80000000000001</v>
          </cell>
          <cell r="AJ186">
            <v>138.6</v>
          </cell>
          <cell r="AK186">
            <v>133.6</v>
          </cell>
          <cell r="AL186">
            <v>128</v>
          </cell>
          <cell r="AM186">
            <v>130.1</v>
          </cell>
          <cell r="AN186">
            <v>131.69999999999999</v>
          </cell>
          <cell r="AO186">
            <v>134.9</v>
          </cell>
          <cell r="AP186">
            <v>138.69999999999999</v>
          </cell>
          <cell r="AQ186">
            <v>135.80000000000001</v>
          </cell>
          <cell r="AR186">
            <v>135.4</v>
          </cell>
          <cell r="AS186">
            <v>138.4</v>
          </cell>
          <cell r="AT186">
            <v>137.9</v>
          </cell>
          <cell r="AU186">
            <v>134.4</v>
          </cell>
          <cell r="AV186">
            <v>133</v>
          </cell>
          <cell r="AW186">
            <v>130.9</v>
          </cell>
          <cell r="AX186">
            <v>129.9</v>
          </cell>
          <cell r="AY186">
            <v>130.80000000000001</v>
          </cell>
          <cell r="AZ186">
            <v>126.3</v>
          </cell>
          <cell r="BA186">
            <v>121.4</v>
          </cell>
          <cell r="BB186">
            <v>120.6</v>
          </cell>
          <cell r="BC186">
            <v>125.1</v>
          </cell>
          <cell r="BD186">
            <v>123.4</v>
          </cell>
          <cell r="BE186">
            <v>123.1</v>
          </cell>
          <cell r="BF186">
            <v>125.1</v>
          </cell>
          <cell r="BG186">
            <v>125.2</v>
          </cell>
          <cell r="BH186">
            <v>125.2</v>
          </cell>
          <cell r="BI186">
            <v>125.3</v>
          </cell>
          <cell r="BJ186">
            <v>129.9</v>
          </cell>
          <cell r="BK186">
            <v>133</v>
          </cell>
          <cell r="BL186">
            <v>134.69999999999999</v>
          </cell>
          <cell r="BM186">
            <v>132.30000000000001</v>
          </cell>
          <cell r="BN186">
            <v>131.5</v>
          </cell>
          <cell r="BO186">
            <v>133.19999999999999</v>
          </cell>
          <cell r="BP186">
            <v>135.4</v>
          </cell>
          <cell r="BQ186">
            <v>140.4</v>
          </cell>
          <cell r="BR186">
            <v>146.5</v>
          </cell>
          <cell r="BS186">
            <v>150.9</v>
          </cell>
          <cell r="BT186">
            <v>154.1</v>
          </cell>
          <cell r="BU186">
            <v>151</v>
          </cell>
          <cell r="BV186">
            <v>147.9</v>
          </cell>
          <cell r="BW186">
            <v>148.19999999999999</v>
          </cell>
          <cell r="BX186">
            <v>148.1</v>
          </cell>
          <cell r="BY186">
            <v>144.69999999999999</v>
          </cell>
          <cell r="BZ186">
            <v>142.6</v>
          </cell>
          <cell r="CA186">
            <v>149.69999999999999</v>
          </cell>
          <cell r="CB186">
            <v>154.4</v>
          </cell>
          <cell r="CC186">
            <v>159.30000000000001</v>
          </cell>
          <cell r="CD186">
            <v>162.80000000000001</v>
          </cell>
          <cell r="CE186">
            <v>165</v>
          </cell>
          <cell r="CF186">
            <v>167</v>
          </cell>
          <cell r="CG186">
            <v>161.1</v>
          </cell>
          <cell r="CH186">
            <v>159.30000000000001</v>
          </cell>
          <cell r="CI186">
            <v>162.6</v>
          </cell>
          <cell r="CJ186">
            <v>169.6</v>
          </cell>
          <cell r="CK186">
            <v>173.4</v>
          </cell>
          <cell r="CL186">
            <v>181.8</v>
          </cell>
        </row>
        <row r="187">
          <cell r="A187" t="str">
            <v>Palm Oil</v>
          </cell>
          <cell r="B187" t="str">
            <v>1301060003</v>
          </cell>
          <cell r="C187">
            <v>0.41998999999999997</v>
          </cell>
          <cell r="D187">
            <v>96.5</v>
          </cell>
          <cell r="E187">
            <v>95.8</v>
          </cell>
          <cell r="F187">
            <v>97.1</v>
          </cell>
          <cell r="G187">
            <v>95.5</v>
          </cell>
          <cell r="H187">
            <v>95.2</v>
          </cell>
          <cell r="I187">
            <v>92.7</v>
          </cell>
          <cell r="J187">
            <v>92.9</v>
          </cell>
          <cell r="K187">
            <v>92.7</v>
          </cell>
          <cell r="L187">
            <v>92.9</v>
          </cell>
          <cell r="M187">
            <v>93.2</v>
          </cell>
          <cell r="N187">
            <v>93</v>
          </cell>
          <cell r="O187">
            <v>92.6</v>
          </cell>
          <cell r="P187">
            <v>91.7</v>
          </cell>
          <cell r="Q187">
            <v>92.5</v>
          </cell>
          <cell r="R187">
            <v>93.8</v>
          </cell>
          <cell r="S187">
            <v>94.5</v>
          </cell>
          <cell r="T187">
            <v>96.3</v>
          </cell>
          <cell r="U187">
            <v>97.6</v>
          </cell>
          <cell r="V187">
            <v>98.5</v>
          </cell>
          <cell r="W187">
            <v>100.4</v>
          </cell>
          <cell r="X187">
            <v>100.5</v>
          </cell>
          <cell r="Y187">
            <v>99.6</v>
          </cell>
          <cell r="Z187">
            <v>100</v>
          </cell>
          <cell r="AA187">
            <v>101</v>
          </cell>
          <cell r="AB187">
            <v>101.5</v>
          </cell>
          <cell r="AC187">
            <v>102.1</v>
          </cell>
          <cell r="AD187">
            <v>100.6</v>
          </cell>
          <cell r="AE187">
            <v>104.9</v>
          </cell>
          <cell r="AF187">
            <v>105.2</v>
          </cell>
          <cell r="AG187">
            <v>106.1</v>
          </cell>
          <cell r="AH187">
            <v>107.7</v>
          </cell>
          <cell r="AI187">
            <v>107.3</v>
          </cell>
          <cell r="AJ187">
            <v>107.7</v>
          </cell>
          <cell r="AK187">
            <v>107.9</v>
          </cell>
          <cell r="AL187">
            <v>109.7</v>
          </cell>
          <cell r="AM187">
            <v>112.3</v>
          </cell>
          <cell r="AN187">
            <v>112.8</v>
          </cell>
          <cell r="AO187">
            <v>113.6</v>
          </cell>
          <cell r="AP187">
            <v>116.5</v>
          </cell>
          <cell r="AQ187">
            <v>117.4</v>
          </cell>
          <cell r="AR187">
            <v>116.8</v>
          </cell>
          <cell r="AS187">
            <v>117.6</v>
          </cell>
          <cell r="AT187">
            <v>117.9</v>
          </cell>
          <cell r="AU187">
            <v>115.3</v>
          </cell>
          <cell r="AV187">
            <v>113.5</v>
          </cell>
          <cell r="AW187">
            <v>111.8</v>
          </cell>
          <cell r="AX187">
            <v>109.7</v>
          </cell>
          <cell r="AY187">
            <v>110</v>
          </cell>
          <cell r="AZ187">
            <v>108.2</v>
          </cell>
          <cell r="BA187">
            <v>109.4</v>
          </cell>
          <cell r="BB187">
            <v>110.9</v>
          </cell>
          <cell r="BC187">
            <v>112.3</v>
          </cell>
          <cell r="BD187">
            <v>113.9</v>
          </cell>
          <cell r="BE187">
            <v>113.1</v>
          </cell>
          <cell r="BF187">
            <v>111.8</v>
          </cell>
          <cell r="BG187">
            <v>113</v>
          </cell>
          <cell r="BH187">
            <v>112.2</v>
          </cell>
          <cell r="BI187">
            <v>109.2</v>
          </cell>
          <cell r="BJ187">
            <v>109.2</v>
          </cell>
          <cell r="BK187">
            <v>110.1</v>
          </cell>
          <cell r="BL187">
            <v>111</v>
          </cell>
          <cell r="BM187">
            <v>111.5</v>
          </cell>
          <cell r="BN187">
            <v>108.7</v>
          </cell>
          <cell r="BO187">
            <v>108.7</v>
          </cell>
          <cell r="BP187">
            <v>108.6</v>
          </cell>
          <cell r="BQ187">
            <v>108.6</v>
          </cell>
          <cell r="BR187">
            <v>108.6</v>
          </cell>
          <cell r="BS187">
            <v>109.5</v>
          </cell>
          <cell r="BT187">
            <v>110.2</v>
          </cell>
          <cell r="BU187">
            <v>110.2</v>
          </cell>
          <cell r="BV187">
            <v>110.4</v>
          </cell>
          <cell r="BW187">
            <v>110.6</v>
          </cell>
          <cell r="BX187">
            <v>116.4</v>
          </cell>
          <cell r="BY187">
            <v>117.7</v>
          </cell>
          <cell r="BZ187">
            <v>116.1</v>
          </cell>
          <cell r="CA187">
            <v>116.1</v>
          </cell>
          <cell r="CB187">
            <v>117</v>
          </cell>
          <cell r="CC187">
            <v>116.8</v>
          </cell>
          <cell r="CD187">
            <v>116.6</v>
          </cell>
          <cell r="CE187">
            <v>119.4</v>
          </cell>
          <cell r="CF187">
            <v>119.8</v>
          </cell>
          <cell r="CG187">
            <v>117.8</v>
          </cell>
          <cell r="CH187">
            <v>118</v>
          </cell>
          <cell r="CI187">
            <v>121.6</v>
          </cell>
          <cell r="CJ187">
            <v>123</v>
          </cell>
          <cell r="CK187">
            <v>123.9</v>
          </cell>
          <cell r="CL187">
            <v>126.9</v>
          </cell>
        </row>
        <row r="188">
          <cell r="A188" t="str">
            <v>Rice Bran Oil</v>
          </cell>
          <cell r="B188" t="str">
            <v>1301060004</v>
          </cell>
          <cell r="C188">
            <v>0.18489</v>
          </cell>
          <cell r="D188">
            <v>93.9</v>
          </cell>
          <cell r="E188">
            <v>89.6</v>
          </cell>
          <cell r="F188">
            <v>91.6</v>
          </cell>
          <cell r="G188">
            <v>98.2</v>
          </cell>
          <cell r="H188">
            <v>98.1</v>
          </cell>
          <cell r="I188">
            <v>98.2</v>
          </cell>
          <cell r="J188">
            <v>104.4</v>
          </cell>
          <cell r="K188">
            <v>104.7</v>
          </cell>
          <cell r="L188">
            <v>104</v>
          </cell>
          <cell r="M188">
            <v>99.2</v>
          </cell>
          <cell r="N188">
            <v>99.6</v>
          </cell>
          <cell r="O188">
            <v>95.2</v>
          </cell>
          <cell r="P188">
            <v>95</v>
          </cell>
          <cell r="Q188">
            <v>99</v>
          </cell>
          <cell r="R188">
            <v>95.9</v>
          </cell>
          <cell r="S188">
            <v>102</v>
          </cell>
          <cell r="T188">
            <v>105.6</v>
          </cell>
          <cell r="U188">
            <v>106</v>
          </cell>
          <cell r="V188">
            <v>107.3</v>
          </cell>
          <cell r="W188">
            <v>112.2</v>
          </cell>
          <cell r="X188">
            <v>110.4</v>
          </cell>
          <cell r="Y188">
            <v>108.5</v>
          </cell>
          <cell r="Z188">
            <v>110.2</v>
          </cell>
          <cell r="AA188">
            <v>113.3</v>
          </cell>
          <cell r="AB188">
            <v>110.6</v>
          </cell>
          <cell r="AC188">
            <v>107.5</v>
          </cell>
          <cell r="AD188">
            <v>109.9</v>
          </cell>
          <cell r="AE188">
            <v>127.5</v>
          </cell>
          <cell r="AF188">
            <v>127.6</v>
          </cell>
          <cell r="AG188">
            <v>127.7</v>
          </cell>
          <cell r="AH188">
            <v>132.69999999999999</v>
          </cell>
          <cell r="AI188">
            <v>135</v>
          </cell>
          <cell r="AJ188">
            <v>135.5</v>
          </cell>
          <cell r="AK188">
            <v>134.9</v>
          </cell>
          <cell r="AL188">
            <v>138.9</v>
          </cell>
          <cell r="AM188">
            <v>134.19999999999999</v>
          </cell>
          <cell r="AN188">
            <v>133.9</v>
          </cell>
          <cell r="AO188">
            <v>134.6</v>
          </cell>
          <cell r="AP188">
            <v>141.19999999999999</v>
          </cell>
          <cell r="AQ188">
            <v>139.30000000000001</v>
          </cell>
          <cell r="AR188">
            <v>136.19999999999999</v>
          </cell>
          <cell r="AS188">
            <v>147.19999999999999</v>
          </cell>
          <cell r="AT188">
            <v>150.9</v>
          </cell>
          <cell r="AU188">
            <v>148.5</v>
          </cell>
          <cell r="AV188">
            <v>144.80000000000001</v>
          </cell>
          <cell r="AW188">
            <v>140.1</v>
          </cell>
          <cell r="AX188">
            <v>133.9</v>
          </cell>
          <cell r="AY188">
            <v>131.6</v>
          </cell>
          <cell r="AZ188">
            <v>119.1</v>
          </cell>
          <cell r="BA188">
            <v>116.3</v>
          </cell>
          <cell r="BB188">
            <v>115.9</v>
          </cell>
          <cell r="BC188">
            <v>121</v>
          </cell>
          <cell r="BD188">
            <v>123.6</v>
          </cell>
          <cell r="BE188">
            <v>119.1</v>
          </cell>
          <cell r="BF188">
            <v>119.1</v>
          </cell>
          <cell r="BG188">
            <v>122.1</v>
          </cell>
          <cell r="BH188">
            <v>122.2</v>
          </cell>
          <cell r="BI188">
            <v>118.8</v>
          </cell>
          <cell r="BJ188">
            <v>116.5</v>
          </cell>
          <cell r="BK188">
            <v>125.7</v>
          </cell>
          <cell r="BL188">
            <v>123.1</v>
          </cell>
          <cell r="BM188">
            <v>119.4</v>
          </cell>
          <cell r="BN188">
            <v>119.8</v>
          </cell>
          <cell r="BO188">
            <v>118.1</v>
          </cell>
          <cell r="BP188">
            <v>114</v>
          </cell>
          <cell r="BQ188">
            <v>114.6</v>
          </cell>
          <cell r="BR188">
            <v>115.3</v>
          </cell>
          <cell r="BS188">
            <v>116.8</v>
          </cell>
          <cell r="BT188">
            <v>117</v>
          </cell>
          <cell r="BU188">
            <v>117</v>
          </cell>
          <cell r="BV188">
            <v>117</v>
          </cell>
          <cell r="BW188">
            <v>119.7</v>
          </cell>
          <cell r="BX188">
            <v>121.4</v>
          </cell>
          <cell r="BY188">
            <v>133.80000000000001</v>
          </cell>
          <cell r="BZ188">
            <v>136.69999999999999</v>
          </cell>
          <cell r="CA188">
            <v>135.5</v>
          </cell>
          <cell r="CB188">
            <v>140.6</v>
          </cell>
          <cell r="CC188">
            <v>144.1</v>
          </cell>
          <cell r="CD188">
            <v>144.5</v>
          </cell>
          <cell r="CE188">
            <v>148.30000000000001</v>
          </cell>
          <cell r="CF188">
            <v>148.30000000000001</v>
          </cell>
          <cell r="CG188">
            <v>148.69999999999999</v>
          </cell>
          <cell r="CH188">
            <v>150.4</v>
          </cell>
          <cell r="CI188">
            <v>149.30000000000001</v>
          </cell>
          <cell r="CJ188">
            <v>149.6</v>
          </cell>
          <cell r="CK188">
            <v>150.1</v>
          </cell>
          <cell r="CL188">
            <v>152.4</v>
          </cell>
        </row>
        <row r="189">
          <cell r="A189" t="str">
            <v>Cotton Seed Oil</v>
          </cell>
          <cell r="B189" t="str">
            <v>1301060005</v>
          </cell>
          <cell r="C189">
            <v>0.26101000000000002</v>
          </cell>
          <cell r="D189">
            <v>94.7</v>
          </cell>
          <cell r="E189">
            <v>92.4</v>
          </cell>
          <cell r="F189">
            <v>94.4</v>
          </cell>
          <cell r="G189">
            <v>93.9</v>
          </cell>
          <cell r="H189">
            <v>93.2</v>
          </cell>
          <cell r="I189">
            <v>93</v>
          </cell>
          <cell r="J189">
            <v>95.8</v>
          </cell>
          <cell r="K189">
            <v>95.8</v>
          </cell>
          <cell r="L189">
            <v>95.3</v>
          </cell>
          <cell r="M189">
            <v>94.9</v>
          </cell>
          <cell r="N189">
            <v>93.1</v>
          </cell>
          <cell r="O189">
            <v>91.7</v>
          </cell>
          <cell r="P189">
            <v>90.8</v>
          </cell>
          <cell r="Q189">
            <v>91</v>
          </cell>
          <cell r="R189">
            <v>92.3</v>
          </cell>
          <cell r="S189">
            <v>96.4</v>
          </cell>
          <cell r="T189">
            <v>98.6</v>
          </cell>
          <cell r="U189">
            <v>100.2</v>
          </cell>
          <cell r="V189">
            <v>102.1</v>
          </cell>
          <cell r="W189">
            <v>106</v>
          </cell>
          <cell r="X189">
            <v>105.9</v>
          </cell>
          <cell r="Y189">
            <v>105.6</v>
          </cell>
          <cell r="Z189">
            <v>105</v>
          </cell>
          <cell r="AA189">
            <v>106.4</v>
          </cell>
          <cell r="AB189">
            <v>114.1</v>
          </cell>
          <cell r="AC189">
            <v>116.6</v>
          </cell>
          <cell r="AD189">
            <v>118.1</v>
          </cell>
          <cell r="AE189">
            <v>124.7</v>
          </cell>
          <cell r="AF189">
            <v>124.5</v>
          </cell>
          <cell r="AG189">
            <v>125.2</v>
          </cell>
          <cell r="AH189">
            <v>132.69999999999999</v>
          </cell>
          <cell r="AI189">
            <v>132.5</v>
          </cell>
          <cell r="AJ189">
            <v>130.80000000000001</v>
          </cell>
          <cell r="AK189">
            <v>132.5</v>
          </cell>
          <cell r="AL189">
            <v>131</v>
          </cell>
          <cell r="AM189">
            <v>133.69999999999999</v>
          </cell>
          <cell r="AN189">
            <v>134.6</v>
          </cell>
          <cell r="AO189">
            <v>138.80000000000001</v>
          </cell>
          <cell r="AP189">
            <v>153.30000000000001</v>
          </cell>
          <cell r="AQ189">
            <v>145</v>
          </cell>
          <cell r="AR189">
            <v>144.6</v>
          </cell>
          <cell r="AS189">
            <v>150.9</v>
          </cell>
          <cell r="AT189">
            <v>152.6</v>
          </cell>
          <cell r="AU189">
            <v>151.80000000000001</v>
          </cell>
          <cell r="AV189">
            <v>149.80000000000001</v>
          </cell>
          <cell r="AW189">
            <v>147.30000000000001</v>
          </cell>
          <cell r="AX189">
            <v>143.6</v>
          </cell>
          <cell r="AY189">
            <v>144.30000000000001</v>
          </cell>
          <cell r="AZ189">
            <v>131.9</v>
          </cell>
          <cell r="BA189">
            <v>130</v>
          </cell>
          <cell r="BB189">
            <v>120.8</v>
          </cell>
          <cell r="BC189">
            <v>119.9</v>
          </cell>
          <cell r="BD189">
            <v>123.8</v>
          </cell>
          <cell r="BE189">
            <v>120.7</v>
          </cell>
          <cell r="BF189">
            <v>119</v>
          </cell>
          <cell r="BG189">
            <v>120.1</v>
          </cell>
          <cell r="BH189">
            <v>117.8</v>
          </cell>
          <cell r="BI189">
            <v>116.3</v>
          </cell>
          <cell r="BJ189">
            <v>119.9</v>
          </cell>
          <cell r="BK189">
            <v>118.2</v>
          </cell>
          <cell r="BL189">
            <v>116</v>
          </cell>
          <cell r="BM189">
            <v>112.6</v>
          </cell>
          <cell r="BN189">
            <v>113.2</v>
          </cell>
          <cell r="BO189">
            <v>113.1</v>
          </cell>
          <cell r="BP189">
            <v>112.6</v>
          </cell>
          <cell r="BQ189">
            <v>114.6</v>
          </cell>
          <cell r="BR189">
            <v>118.5</v>
          </cell>
          <cell r="BS189">
            <v>123.4</v>
          </cell>
          <cell r="BT189">
            <v>123.2</v>
          </cell>
          <cell r="BU189">
            <v>123.5</v>
          </cell>
          <cell r="BV189">
            <v>123.8</v>
          </cell>
          <cell r="BW189">
            <v>126.5</v>
          </cell>
          <cell r="BX189">
            <v>131.69999999999999</v>
          </cell>
          <cell r="BY189">
            <v>137.6</v>
          </cell>
          <cell r="BZ189">
            <v>143.19999999999999</v>
          </cell>
          <cell r="CA189">
            <v>146.1</v>
          </cell>
          <cell r="CB189">
            <v>146.6</v>
          </cell>
          <cell r="CC189">
            <v>147.80000000000001</v>
          </cell>
          <cell r="CD189">
            <v>149.80000000000001</v>
          </cell>
          <cell r="CE189">
            <v>150.9</v>
          </cell>
          <cell r="CF189">
            <v>151.9</v>
          </cell>
          <cell r="CG189">
            <v>150.9</v>
          </cell>
          <cell r="CH189">
            <v>149.80000000000001</v>
          </cell>
          <cell r="CI189">
            <v>149.30000000000001</v>
          </cell>
          <cell r="CJ189">
            <v>150.6</v>
          </cell>
          <cell r="CK189">
            <v>149.5</v>
          </cell>
          <cell r="CL189">
            <v>151</v>
          </cell>
        </row>
        <row r="190">
          <cell r="A190" t="str">
            <v>Mustard &amp; Rapeseed Oil</v>
          </cell>
          <cell r="B190" t="str">
            <v>1301060006</v>
          </cell>
          <cell r="C190">
            <v>0.45094000000000001</v>
          </cell>
          <cell r="D190">
            <v>99.4</v>
          </cell>
          <cell r="E190">
            <v>97.1</v>
          </cell>
          <cell r="F190">
            <v>95.8</v>
          </cell>
          <cell r="G190">
            <v>95.1</v>
          </cell>
          <cell r="H190">
            <v>94.7</v>
          </cell>
          <cell r="I190">
            <v>94.7</v>
          </cell>
          <cell r="J190">
            <v>96.2</v>
          </cell>
          <cell r="K190">
            <v>96.4</v>
          </cell>
          <cell r="L190">
            <v>96.1</v>
          </cell>
          <cell r="M190">
            <v>95.3</v>
          </cell>
          <cell r="N190">
            <v>94.8</v>
          </cell>
          <cell r="O190">
            <v>93.7</v>
          </cell>
          <cell r="P190">
            <v>92.5</v>
          </cell>
          <cell r="Q190">
            <v>92.5</v>
          </cell>
          <cell r="R190">
            <v>91.9</v>
          </cell>
          <cell r="S190">
            <v>91.9</v>
          </cell>
          <cell r="T190">
            <v>93.1</v>
          </cell>
          <cell r="U190">
            <v>93.8</v>
          </cell>
          <cell r="V190">
            <v>94.4</v>
          </cell>
          <cell r="W190">
            <v>95.3</v>
          </cell>
          <cell r="X190">
            <v>95.4</v>
          </cell>
          <cell r="Y190">
            <v>95.4</v>
          </cell>
          <cell r="Z190">
            <v>98.2</v>
          </cell>
          <cell r="AA190">
            <v>101.8</v>
          </cell>
          <cell r="AB190">
            <v>102.2</v>
          </cell>
          <cell r="AC190">
            <v>100.5</v>
          </cell>
          <cell r="AD190">
            <v>100.8</v>
          </cell>
          <cell r="AE190">
            <v>103.1</v>
          </cell>
          <cell r="AF190">
            <v>103.4</v>
          </cell>
          <cell r="AG190">
            <v>104.6</v>
          </cell>
          <cell r="AH190">
            <v>106.1</v>
          </cell>
          <cell r="AI190">
            <v>107</v>
          </cell>
          <cell r="AJ190">
            <v>107.1</v>
          </cell>
          <cell r="AK190">
            <v>107.5</v>
          </cell>
          <cell r="AL190">
            <v>110.4</v>
          </cell>
          <cell r="AM190">
            <v>111.2</v>
          </cell>
          <cell r="AN190">
            <v>114</v>
          </cell>
          <cell r="AO190">
            <v>115.8</v>
          </cell>
          <cell r="AP190">
            <v>121.3</v>
          </cell>
          <cell r="AQ190">
            <v>117.5</v>
          </cell>
          <cell r="AR190">
            <v>117.8</v>
          </cell>
          <cell r="AS190">
            <v>124.6</v>
          </cell>
          <cell r="AT190">
            <v>126.8</v>
          </cell>
          <cell r="AU190">
            <v>124</v>
          </cell>
          <cell r="AV190">
            <v>123</v>
          </cell>
          <cell r="AW190">
            <v>122</v>
          </cell>
          <cell r="AX190">
            <v>121.3</v>
          </cell>
          <cell r="AY190">
            <v>122.7</v>
          </cell>
          <cell r="AZ190">
            <v>129.6</v>
          </cell>
          <cell r="BA190">
            <v>122</v>
          </cell>
          <cell r="BB190">
            <v>117</v>
          </cell>
          <cell r="BC190">
            <v>114.5</v>
          </cell>
          <cell r="BD190">
            <v>115.6</v>
          </cell>
          <cell r="BE190">
            <v>114.2</v>
          </cell>
          <cell r="BF190">
            <v>115.3</v>
          </cell>
          <cell r="BG190">
            <v>114.9</v>
          </cell>
          <cell r="BH190">
            <v>112.7</v>
          </cell>
          <cell r="BI190">
            <v>112.9</v>
          </cell>
          <cell r="BJ190">
            <v>115.8</v>
          </cell>
          <cell r="BK190">
            <v>118.8</v>
          </cell>
          <cell r="BL190">
            <v>119.3</v>
          </cell>
          <cell r="BM190">
            <v>115.1</v>
          </cell>
          <cell r="BN190">
            <v>114.1</v>
          </cell>
          <cell r="BO190">
            <v>111.4</v>
          </cell>
          <cell r="BP190">
            <v>111.8</v>
          </cell>
          <cell r="BQ190">
            <v>112.3</v>
          </cell>
          <cell r="BR190">
            <v>113.6</v>
          </cell>
          <cell r="BS190">
            <v>116</v>
          </cell>
          <cell r="BT190">
            <v>116.2</v>
          </cell>
          <cell r="BU190">
            <v>116.1</v>
          </cell>
          <cell r="BV190">
            <v>116.3</v>
          </cell>
          <cell r="BW190">
            <v>116.9</v>
          </cell>
          <cell r="BX190">
            <v>121.5</v>
          </cell>
          <cell r="BY190">
            <v>122.3</v>
          </cell>
          <cell r="BZ190">
            <v>121.2</v>
          </cell>
          <cell r="CA190">
            <v>122.7</v>
          </cell>
          <cell r="CB190">
            <v>124.9</v>
          </cell>
          <cell r="CC190">
            <v>126.7</v>
          </cell>
          <cell r="CD190">
            <v>129.19999999999999</v>
          </cell>
          <cell r="CE190">
            <v>135.5</v>
          </cell>
          <cell r="CF190">
            <v>137.1</v>
          </cell>
          <cell r="CG190">
            <v>136.69999999999999</v>
          </cell>
          <cell r="CH190">
            <v>138.30000000000001</v>
          </cell>
          <cell r="CI190">
            <v>141.69999999999999</v>
          </cell>
          <cell r="CJ190">
            <v>145.5</v>
          </cell>
          <cell r="CK190">
            <v>144.9</v>
          </cell>
          <cell r="CL190">
            <v>147.5</v>
          </cell>
        </row>
        <row r="191">
          <cell r="A191" t="str">
            <v>Soyabean Oil</v>
          </cell>
          <cell r="B191" t="str">
            <v>1301060007</v>
          </cell>
          <cell r="C191">
            <v>0.37970999999999999</v>
          </cell>
          <cell r="D191">
            <v>96.1</v>
          </cell>
          <cell r="E191">
            <v>93.9</v>
          </cell>
          <cell r="F191">
            <v>95.1</v>
          </cell>
          <cell r="G191">
            <v>93.3</v>
          </cell>
          <cell r="H191">
            <v>92</v>
          </cell>
          <cell r="I191">
            <v>91.6</v>
          </cell>
          <cell r="J191">
            <v>91.6</v>
          </cell>
          <cell r="K191">
            <v>91.3</v>
          </cell>
          <cell r="L191">
            <v>90.7</v>
          </cell>
          <cell r="M191">
            <v>90.4</v>
          </cell>
          <cell r="N191">
            <v>89.8</v>
          </cell>
          <cell r="O191">
            <v>89.3</v>
          </cell>
          <cell r="P191">
            <v>88.1</v>
          </cell>
          <cell r="Q191">
            <v>88.7</v>
          </cell>
          <cell r="R191">
            <v>90.9</v>
          </cell>
          <cell r="S191">
            <v>95.9</v>
          </cell>
          <cell r="T191">
            <v>97.8</v>
          </cell>
          <cell r="U191">
            <v>98.8</v>
          </cell>
          <cell r="V191">
            <v>100.6</v>
          </cell>
          <cell r="W191">
            <v>103.5</v>
          </cell>
          <cell r="X191">
            <v>104.3</v>
          </cell>
          <cell r="Y191">
            <v>104.1</v>
          </cell>
          <cell r="Z191">
            <v>104.2</v>
          </cell>
          <cell r="AA191">
            <v>106.3</v>
          </cell>
          <cell r="AB191">
            <v>107.4</v>
          </cell>
          <cell r="AC191">
            <v>106.5</v>
          </cell>
          <cell r="AD191">
            <v>107.3</v>
          </cell>
          <cell r="AE191">
            <v>113</v>
          </cell>
          <cell r="AF191">
            <v>113.9</v>
          </cell>
          <cell r="AG191">
            <v>114.2</v>
          </cell>
          <cell r="AH191">
            <v>115.3</v>
          </cell>
          <cell r="AI191">
            <v>115.6</v>
          </cell>
          <cell r="AJ191">
            <v>115.2</v>
          </cell>
          <cell r="AK191">
            <v>116.6</v>
          </cell>
          <cell r="AL191">
            <v>118.2</v>
          </cell>
          <cell r="AM191">
            <v>120.5</v>
          </cell>
          <cell r="AN191">
            <v>124.3</v>
          </cell>
          <cell r="AO191">
            <v>126.2</v>
          </cell>
          <cell r="AP191">
            <v>130.80000000000001</v>
          </cell>
          <cell r="AQ191">
            <v>129.5</v>
          </cell>
          <cell r="AR191">
            <v>127.9</v>
          </cell>
          <cell r="AS191">
            <v>129.6</v>
          </cell>
          <cell r="AT191">
            <v>130.4</v>
          </cell>
          <cell r="AU191">
            <v>130.6</v>
          </cell>
          <cell r="AV191">
            <v>130.1</v>
          </cell>
          <cell r="AW191">
            <v>127.1</v>
          </cell>
          <cell r="AX191">
            <v>123.6</v>
          </cell>
          <cell r="AY191">
            <v>124.1</v>
          </cell>
          <cell r="AZ191">
            <v>121.3</v>
          </cell>
          <cell r="BA191">
            <v>120.2</v>
          </cell>
          <cell r="BB191">
            <v>119.7</v>
          </cell>
          <cell r="BC191">
            <v>119.3</v>
          </cell>
          <cell r="BD191">
            <v>119.4</v>
          </cell>
          <cell r="BE191">
            <v>119.5</v>
          </cell>
          <cell r="BF191">
            <v>117.4</v>
          </cell>
          <cell r="BG191">
            <v>117.1</v>
          </cell>
          <cell r="BH191">
            <v>114.7</v>
          </cell>
          <cell r="BI191">
            <v>114.5</v>
          </cell>
          <cell r="BJ191">
            <v>116.6</v>
          </cell>
          <cell r="BK191">
            <v>119.5</v>
          </cell>
          <cell r="BL191">
            <v>118.2</v>
          </cell>
          <cell r="BM191">
            <v>117.4</v>
          </cell>
          <cell r="BN191">
            <v>117.5</v>
          </cell>
          <cell r="BO191">
            <v>119</v>
          </cell>
          <cell r="BP191">
            <v>118.8</v>
          </cell>
          <cell r="BQ191">
            <v>119</v>
          </cell>
          <cell r="BR191">
            <v>119.5</v>
          </cell>
          <cell r="BS191">
            <v>120.6</v>
          </cell>
          <cell r="BT191">
            <v>120.8</v>
          </cell>
          <cell r="BU191">
            <v>121.7</v>
          </cell>
          <cell r="BV191">
            <v>125.2</v>
          </cell>
          <cell r="BW191">
            <v>126.5</v>
          </cell>
          <cell r="BX191">
            <v>134.5</v>
          </cell>
          <cell r="BY191">
            <v>141.1</v>
          </cell>
          <cell r="BZ191">
            <v>140.1</v>
          </cell>
          <cell r="CA191">
            <v>140.4</v>
          </cell>
          <cell r="CB191">
            <v>142</v>
          </cell>
          <cell r="CC191">
            <v>144.4</v>
          </cell>
          <cell r="CD191">
            <v>146.4</v>
          </cell>
          <cell r="CE191">
            <v>148.19999999999999</v>
          </cell>
          <cell r="CF191">
            <v>148.5</v>
          </cell>
          <cell r="CG191">
            <v>147</v>
          </cell>
          <cell r="CH191">
            <v>145.9</v>
          </cell>
          <cell r="CI191">
            <v>147.1</v>
          </cell>
          <cell r="CJ191">
            <v>150.30000000000001</v>
          </cell>
          <cell r="CK191">
            <v>151.4</v>
          </cell>
          <cell r="CL191">
            <v>154.5</v>
          </cell>
        </row>
        <row r="192">
          <cell r="A192" t="str">
            <v>Copra Oil</v>
          </cell>
          <cell r="B192" t="str">
            <v>1301060008</v>
          </cell>
          <cell r="C192">
            <v>0.10231</v>
          </cell>
          <cell r="D192">
            <v>102.4</v>
          </cell>
          <cell r="E192">
            <v>104.3</v>
          </cell>
          <cell r="F192">
            <v>102.8</v>
          </cell>
          <cell r="G192">
            <v>104.5</v>
          </cell>
          <cell r="H192">
            <v>104.1</v>
          </cell>
          <cell r="I192">
            <v>104.6</v>
          </cell>
          <cell r="J192">
            <v>103.4</v>
          </cell>
          <cell r="K192">
            <v>101.3</v>
          </cell>
          <cell r="L192">
            <v>100.8</v>
          </cell>
          <cell r="M192">
            <v>100.3</v>
          </cell>
          <cell r="N192">
            <v>99.2</v>
          </cell>
          <cell r="O192">
            <v>97.7</v>
          </cell>
          <cell r="P192">
            <v>94</v>
          </cell>
          <cell r="Q192">
            <v>94.6</v>
          </cell>
          <cell r="R192">
            <v>94.1</v>
          </cell>
          <cell r="S192">
            <v>91.3</v>
          </cell>
          <cell r="T192">
            <v>92.9</v>
          </cell>
          <cell r="U192">
            <v>93.5</v>
          </cell>
          <cell r="V192">
            <v>92.9</v>
          </cell>
          <cell r="W192">
            <v>93.3</v>
          </cell>
          <cell r="X192">
            <v>94</v>
          </cell>
          <cell r="Y192">
            <v>95.3</v>
          </cell>
          <cell r="Z192">
            <v>95.7</v>
          </cell>
          <cell r="AA192">
            <v>96</v>
          </cell>
          <cell r="AB192">
            <v>95.7</v>
          </cell>
          <cell r="AC192">
            <v>95.3</v>
          </cell>
          <cell r="AD192">
            <v>93.8</v>
          </cell>
          <cell r="AE192">
            <v>93.4</v>
          </cell>
          <cell r="AF192">
            <v>93.7</v>
          </cell>
          <cell r="AG192">
            <v>93.2</v>
          </cell>
          <cell r="AH192">
            <v>93.8</v>
          </cell>
          <cell r="AI192">
            <v>94.1</v>
          </cell>
          <cell r="AJ192">
            <v>92.9</v>
          </cell>
          <cell r="AK192">
            <v>92.8</v>
          </cell>
          <cell r="AL192">
            <v>92.5</v>
          </cell>
          <cell r="AM192">
            <v>93.3</v>
          </cell>
          <cell r="AN192">
            <v>94</v>
          </cell>
          <cell r="AO192">
            <v>94.4</v>
          </cell>
          <cell r="AP192">
            <v>96.1</v>
          </cell>
          <cell r="AQ192">
            <v>96.1</v>
          </cell>
          <cell r="AR192">
            <v>96.7</v>
          </cell>
          <cell r="AS192">
            <v>98.3</v>
          </cell>
          <cell r="AT192">
            <v>101.5</v>
          </cell>
          <cell r="AU192">
            <v>102.6</v>
          </cell>
          <cell r="AV192">
            <v>102.8</v>
          </cell>
          <cell r="AW192">
            <v>101.6</v>
          </cell>
          <cell r="AX192">
            <v>101.1</v>
          </cell>
          <cell r="AY192">
            <v>100</v>
          </cell>
          <cell r="AZ192">
            <v>101.1</v>
          </cell>
          <cell r="BA192">
            <v>98.6</v>
          </cell>
          <cell r="BB192">
            <v>98</v>
          </cell>
          <cell r="BC192">
            <v>97.3</v>
          </cell>
          <cell r="BD192">
            <v>96.1</v>
          </cell>
          <cell r="BE192">
            <v>95.7</v>
          </cell>
          <cell r="BF192">
            <v>95.4</v>
          </cell>
          <cell r="BG192">
            <v>95.1</v>
          </cell>
          <cell r="BH192">
            <v>94</v>
          </cell>
          <cell r="BI192">
            <v>92</v>
          </cell>
          <cell r="BJ192">
            <v>92.2</v>
          </cell>
          <cell r="BK192">
            <v>93.4</v>
          </cell>
          <cell r="BL192">
            <v>95.1</v>
          </cell>
          <cell r="BM192">
            <v>94.7</v>
          </cell>
          <cell r="BN192">
            <v>94.2</v>
          </cell>
          <cell r="BO192">
            <v>94.4</v>
          </cell>
          <cell r="BP192">
            <v>94.4</v>
          </cell>
          <cell r="BQ192">
            <v>94.6</v>
          </cell>
          <cell r="BR192">
            <v>94.7</v>
          </cell>
          <cell r="BS192">
            <v>95.7</v>
          </cell>
          <cell r="BT192">
            <v>96.7</v>
          </cell>
          <cell r="BU192">
            <v>96.9</v>
          </cell>
          <cell r="BV192">
            <v>98.6</v>
          </cell>
          <cell r="BW192">
            <v>102</v>
          </cell>
          <cell r="BX192">
            <v>108.5</v>
          </cell>
          <cell r="BY192">
            <v>109.6</v>
          </cell>
          <cell r="BZ192">
            <v>114.9</v>
          </cell>
          <cell r="CA192">
            <v>116.5</v>
          </cell>
          <cell r="CB192">
            <v>117.9</v>
          </cell>
          <cell r="CC192">
            <v>119.2</v>
          </cell>
          <cell r="CD192">
            <v>118.4</v>
          </cell>
          <cell r="CE192">
            <v>120.4</v>
          </cell>
          <cell r="CF192">
            <v>124.1</v>
          </cell>
          <cell r="CG192">
            <v>123.7</v>
          </cell>
          <cell r="CH192">
            <v>122.5</v>
          </cell>
          <cell r="CI192">
            <v>120.5</v>
          </cell>
          <cell r="CJ192">
            <v>120.6</v>
          </cell>
          <cell r="CK192">
            <v>118.6</v>
          </cell>
          <cell r="CL192">
            <v>116</v>
          </cell>
        </row>
        <row r="193">
          <cell r="A193" t="str">
            <v>Sunflower Oil</v>
          </cell>
          <cell r="B193" t="str">
            <v>1301060009</v>
          </cell>
          <cell r="C193">
            <v>0.17348</v>
          </cell>
          <cell r="D193">
            <v>98.4</v>
          </cell>
          <cell r="E193">
            <v>96.6</v>
          </cell>
          <cell r="F193">
            <v>95.2</v>
          </cell>
          <cell r="G193">
            <v>93.7</v>
          </cell>
          <cell r="H193">
            <v>93.8</v>
          </cell>
          <cell r="I193">
            <v>94.1</v>
          </cell>
          <cell r="J193">
            <v>95.4</v>
          </cell>
          <cell r="K193">
            <v>96.3</v>
          </cell>
          <cell r="L193">
            <v>94.8</v>
          </cell>
          <cell r="M193">
            <v>94.9</v>
          </cell>
          <cell r="N193">
            <v>95.6</v>
          </cell>
          <cell r="O193">
            <v>94.7</v>
          </cell>
          <cell r="P193">
            <v>93.5</v>
          </cell>
          <cell r="Q193">
            <v>92.7</v>
          </cell>
          <cell r="R193">
            <v>93.5</v>
          </cell>
          <cell r="S193">
            <v>97</v>
          </cell>
          <cell r="T193">
            <v>98.1</v>
          </cell>
          <cell r="U193">
            <v>98.2</v>
          </cell>
          <cell r="V193">
            <v>98.7</v>
          </cell>
          <cell r="W193">
            <v>101.3</v>
          </cell>
          <cell r="X193">
            <v>102.3</v>
          </cell>
          <cell r="Y193">
            <v>102</v>
          </cell>
          <cell r="Z193">
            <v>105.7</v>
          </cell>
          <cell r="AA193">
            <v>115.4</v>
          </cell>
          <cell r="AB193">
            <v>112.6</v>
          </cell>
          <cell r="AC193">
            <v>113.2</v>
          </cell>
          <cell r="AD193">
            <v>111.5</v>
          </cell>
          <cell r="AE193">
            <v>119.4</v>
          </cell>
          <cell r="AF193">
            <v>121.2</v>
          </cell>
          <cell r="AG193">
            <v>121.7</v>
          </cell>
          <cell r="AH193">
            <v>125.1</v>
          </cell>
          <cell r="AI193">
            <v>122.1</v>
          </cell>
          <cell r="AJ193">
            <v>121</v>
          </cell>
          <cell r="AK193">
            <v>122.8</v>
          </cell>
          <cell r="AL193">
            <v>127.3</v>
          </cell>
          <cell r="AM193">
            <v>129.4</v>
          </cell>
          <cell r="AN193">
            <v>128.5</v>
          </cell>
          <cell r="AO193">
            <v>131.30000000000001</v>
          </cell>
          <cell r="AP193">
            <v>131.69999999999999</v>
          </cell>
          <cell r="AQ193">
            <v>127.8</v>
          </cell>
          <cell r="AR193">
            <v>127.9</v>
          </cell>
          <cell r="AS193">
            <v>129.6</v>
          </cell>
          <cell r="AT193">
            <v>129.69999999999999</v>
          </cell>
          <cell r="AU193">
            <v>128</v>
          </cell>
          <cell r="AV193">
            <v>126.9</v>
          </cell>
          <cell r="AW193">
            <v>128.19999999999999</v>
          </cell>
          <cell r="AX193">
            <v>128.6</v>
          </cell>
          <cell r="AY193">
            <v>126.2</v>
          </cell>
          <cell r="AZ193">
            <v>112.1</v>
          </cell>
          <cell r="BA193">
            <v>111.3</v>
          </cell>
          <cell r="BB193">
            <v>112.8</v>
          </cell>
          <cell r="BC193">
            <v>113.4</v>
          </cell>
          <cell r="BD193">
            <v>115.8</v>
          </cell>
          <cell r="BE193">
            <v>114.3</v>
          </cell>
          <cell r="BF193">
            <v>111.6</v>
          </cell>
          <cell r="BG193">
            <v>112.9</v>
          </cell>
          <cell r="BH193">
            <v>112.1</v>
          </cell>
          <cell r="BI193">
            <v>111.8</v>
          </cell>
          <cell r="BJ193">
            <v>112.6</v>
          </cell>
          <cell r="BK193">
            <v>115.8</v>
          </cell>
          <cell r="BL193">
            <v>113.8</v>
          </cell>
          <cell r="BM193">
            <v>111.3</v>
          </cell>
          <cell r="BN193">
            <v>112.5</v>
          </cell>
          <cell r="BO193">
            <v>113.8</v>
          </cell>
          <cell r="BP193">
            <v>112.7</v>
          </cell>
          <cell r="BQ193">
            <v>113.8</v>
          </cell>
          <cell r="BR193">
            <v>114.2</v>
          </cell>
          <cell r="BS193">
            <v>115.2</v>
          </cell>
          <cell r="BT193">
            <v>117.3</v>
          </cell>
          <cell r="BU193">
            <v>120.5</v>
          </cell>
          <cell r="BV193">
            <v>126.4</v>
          </cell>
          <cell r="BW193">
            <v>128.4</v>
          </cell>
          <cell r="BX193">
            <v>128.69999999999999</v>
          </cell>
          <cell r="BY193">
            <v>128.30000000000001</v>
          </cell>
          <cell r="BZ193">
            <v>125.9</v>
          </cell>
          <cell r="CA193">
            <v>126.4</v>
          </cell>
          <cell r="CB193">
            <v>129.1</v>
          </cell>
          <cell r="CC193">
            <v>129.80000000000001</v>
          </cell>
          <cell r="CD193">
            <v>131</v>
          </cell>
          <cell r="CE193">
            <v>131.5</v>
          </cell>
          <cell r="CF193">
            <v>131.9</v>
          </cell>
          <cell r="CG193">
            <v>134.80000000000001</v>
          </cell>
          <cell r="CH193">
            <v>134.5</v>
          </cell>
          <cell r="CI193">
            <v>134.9</v>
          </cell>
          <cell r="CJ193">
            <v>134.9</v>
          </cell>
          <cell r="CK193">
            <v>132.1</v>
          </cell>
          <cell r="CL193">
            <v>133.6</v>
          </cell>
        </row>
        <row r="194">
          <cell r="A194" t="str">
            <v>Gingelly Oil</v>
          </cell>
          <cell r="B194" t="str">
            <v>1301060010</v>
          </cell>
          <cell r="C194">
            <v>5.1279999999999999E-2</v>
          </cell>
          <cell r="D194">
            <v>96.7</v>
          </cell>
          <cell r="E194">
            <v>94.7</v>
          </cell>
          <cell r="F194">
            <v>95.8</v>
          </cell>
          <cell r="G194">
            <v>91.3</v>
          </cell>
          <cell r="H194">
            <v>90.2</v>
          </cell>
          <cell r="I194">
            <v>89.1</v>
          </cell>
          <cell r="J194">
            <v>90.6</v>
          </cell>
          <cell r="K194">
            <v>89.8</v>
          </cell>
          <cell r="L194">
            <v>89.3</v>
          </cell>
          <cell r="M194">
            <v>88.3</v>
          </cell>
          <cell r="N194">
            <v>88.9</v>
          </cell>
          <cell r="O194">
            <v>88.2</v>
          </cell>
          <cell r="P194">
            <v>87.8</v>
          </cell>
          <cell r="Q194">
            <v>87.3</v>
          </cell>
          <cell r="R194">
            <v>87.8</v>
          </cell>
          <cell r="S194">
            <v>90.1</v>
          </cell>
          <cell r="T194">
            <v>92.1</v>
          </cell>
          <cell r="U194">
            <v>91.8</v>
          </cell>
          <cell r="V194">
            <v>91.3</v>
          </cell>
          <cell r="W194">
            <v>96</v>
          </cell>
          <cell r="X194">
            <v>97</v>
          </cell>
          <cell r="Y194">
            <v>99.3</v>
          </cell>
          <cell r="Z194">
            <v>99.2</v>
          </cell>
          <cell r="AA194">
            <v>100.8</v>
          </cell>
          <cell r="AB194">
            <v>101.8</v>
          </cell>
          <cell r="AC194">
            <v>102.3</v>
          </cell>
          <cell r="AD194">
            <v>104.1</v>
          </cell>
          <cell r="AE194">
            <v>105.2</v>
          </cell>
          <cell r="AF194">
            <v>105.2</v>
          </cell>
          <cell r="AG194">
            <v>107.2</v>
          </cell>
          <cell r="AH194">
            <v>106.5</v>
          </cell>
          <cell r="AI194">
            <v>105.6</v>
          </cell>
          <cell r="AJ194">
            <v>106</v>
          </cell>
          <cell r="AK194">
            <v>106.1</v>
          </cell>
          <cell r="AL194">
            <v>109</v>
          </cell>
          <cell r="AM194">
            <v>113</v>
          </cell>
          <cell r="AN194">
            <v>121.5</v>
          </cell>
          <cell r="AO194">
            <v>131.30000000000001</v>
          </cell>
          <cell r="AP194">
            <v>143.69999999999999</v>
          </cell>
          <cell r="AQ194">
            <v>138.4</v>
          </cell>
          <cell r="AR194">
            <v>135.4</v>
          </cell>
          <cell r="AS194">
            <v>136</v>
          </cell>
          <cell r="AT194">
            <v>141</v>
          </cell>
          <cell r="AU194">
            <v>137.4</v>
          </cell>
          <cell r="AV194">
            <v>130.30000000000001</v>
          </cell>
          <cell r="AW194">
            <v>125.3</v>
          </cell>
          <cell r="AX194">
            <v>121.9</v>
          </cell>
          <cell r="AY194">
            <v>121.4</v>
          </cell>
          <cell r="AZ194">
            <v>123.2</v>
          </cell>
          <cell r="BA194">
            <v>121.3</v>
          </cell>
          <cell r="BB194">
            <v>122.1</v>
          </cell>
          <cell r="BC194">
            <v>128.80000000000001</v>
          </cell>
          <cell r="BD194">
            <v>130.4</v>
          </cell>
          <cell r="BE194">
            <v>128.1</v>
          </cell>
          <cell r="BF194">
            <v>126.8</v>
          </cell>
          <cell r="BG194">
            <v>125.5</v>
          </cell>
          <cell r="BH194">
            <v>126.2</v>
          </cell>
          <cell r="BI194">
            <v>126.4</v>
          </cell>
          <cell r="BJ194">
            <v>125.3</v>
          </cell>
          <cell r="BK194">
            <v>126.5</v>
          </cell>
          <cell r="BL194">
            <v>130.9</v>
          </cell>
          <cell r="BM194">
            <v>128</v>
          </cell>
          <cell r="BN194">
            <v>132.30000000000001</v>
          </cell>
          <cell r="BO194">
            <v>131.1</v>
          </cell>
          <cell r="BP194">
            <v>130.1</v>
          </cell>
          <cell r="BQ194">
            <v>130.80000000000001</v>
          </cell>
          <cell r="BR194">
            <v>131.9</v>
          </cell>
          <cell r="BS194">
            <v>134.4</v>
          </cell>
          <cell r="BT194">
            <v>133.6</v>
          </cell>
          <cell r="BU194">
            <v>132.6</v>
          </cell>
          <cell r="BV194">
            <v>130.30000000000001</v>
          </cell>
          <cell r="BW194">
            <v>133.6</v>
          </cell>
          <cell r="BX194">
            <v>139.6</v>
          </cell>
          <cell r="BY194">
            <v>141</v>
          </cell>
          <cell r="BZ194">
            <v>141.69999999999999</v>
          </cell>
          <cell r="CA194">
            <v>141.80000000000001</v>
          </cell>
          <cell r="CB194">
            <v>143.30000000000001</v>
          </cell>
          <cell r="CC194">
            <v>143.80000000000001</v>
          </cell>
          <cell r="CD194">
            <v>143.19999999999999</v>
          </cell>
          <cell r="CE194">
            <v>143.9</v>
          </cell>
          <cell r="CF194">
            <v>143.4</v>
          </cell>
          <cell r="CG194">
            <v>143.19999999999999</v>
          </cell>
          <cell r="CH194">
            <v>146.6</v>
          </cell>
          <cell r="CI194">
            <v>150.4</v>
          </cell>
          <cell r="CJ194">
            <v>151.9</v>
          </cell>
          <cell r="CK194">
            <v>151.5</v>
          </cell>
          <cell r="CL194">
            <v>153.30000000000001</v>
          </cell>
        </row>
        <row r="195">
          <cell r="A195" t="str">
            <v>g.  OIL CAKES</v>
          </cell>
          <cell r="B195" t="str">
            <v>1301070000</v>
          </cell>
          <cell r="C195">
            <v>0.49441000000000002</v>
          </cell>
          <cell r="D195">
            <v>94.4</v>
          </cell>
          <cell r="E195">
            <v>92.8</v>
          </cell>
          <cell r="F195">
            <v>93.3</v>
          </cell>
          <cell r="G195">
            <v>94.3</v>
          </cell>
          <cell r="H195">
            <v>95.8</v>
          </cell>
          <cell r="I195">
            <v>96.3</v>
          </cell>
          <cell r="J195">
            <v>98.6</v>
          </cell>
          <cell r="K195">
            <v>99.8</v>
          </cell>
          <cell r="L195">
            <v>99.8</v>
          </cell>
          <cell r="M195">
            <v>100.2</v>
          </cell>
          <cell r="N195">
            <v>99.7</v>
          </cell>
          <cell r="O195">
            <v>97.2</v>
          </cell>
          <cell r="P195">
            <v>97.3</v>
          </cell>
          <cell r="Q195">
            <v>96.9</v>
          </cell>
          <cell r="R195">
            <v>96.2</v>
          </cell>
          <cell r="S195">
            <v>99.5</v>
          </cell>
          <cell r="T195">
            <v>100.9</v>
          </cell>
          <cell r="U195">
            <v>102.6</v>
          </cell>
          <cell r="V195">
            <v>103.7</v>
          </cell>
          <cell r="W195">
            <v>104</v>
          </cell>
          <cell r="X195">
            <v>103.9</v>
          </cell>
          <cell r="Y195">
            <v>103.1</v>
          </cell>
          <cell r="Z195">
            <v>103.3</v>
          </cell>
          <cell r="AA195">
            <v>103.1</v>
          </cell>
          <cell r="AB195">
            <v>103.4</v>
          </cell>
          <cell r="AC195">
            <v>105.6</v>
          </cell>
          <cell r="AD195">
            <v>107.8</v>
          </cell>
          <cell r="AE195">
            <v>112.7</v>
          </cell>
          <cell r="AF195">
            <v>113.2</v>
          </cell>
          <cell r="AG195">
            <v>115</v>
          </cell>
          <cell r="AH195">
            <v>117.8</v>
          </cell>
          <cell r="AI195">
            <v>118</v>
          </cell>
          <cell r="AJ195">
            <v>118.1</v>
          </cell>
          <cell r="AK195">
            <v>123.6</v>
          </cell>
          <cell r="AL195">
            <v>126.9</v>
          </cell>
          <cell r="AM195">
            <v>127.5</v>
          </cell>
          <cell r="AN195">
            <v>130.4</v>
          </cell>
          <cell r="AO195">
            <v>130.80000000000001</v>
          </cell>
          <cell r="AP195">
            <v>132.9</v>
          </cell>
          <cell r="AQ195">
            <v>135.30000000000001</v>
          </cell>
          <cell r="AR195">
            <v>138.1</v>
          </cell>
          <cell r="AS195">
            <v>143</v>
          </cell>
          <cell r="AT195">
            <v>148.80000000000001</v>
          </cell>
          <cell r="AU195">
            <v>151.1</v>
          </cell>
          <cell r="AV195">
            <v>154.4</v>
          </cell>
          <cell r="AW195">
            <v>145.6</v>
          </cell>
          <cell r="AX195">
            <v>142.4</v>
          </cell>
          <cell r="AY195">
            <v>137.69999999999999</v>
          </cell>
          <cell r="AZ195">
            <v>144.4</v>
          </cell>
          <cell r="BA195">
            <v>150</v>
          </cell>
          <cell r="BB195">
            <v>150.5</v>
          </cell>
          <cell r="BC195">
            <v>158.19999999999999</v>
          </cell>
          <cell r="BD195">
            <v>161.69999999999999</v>
          </cell>
          <cell r="BE195">
            <v>166.1</v>
          </cell>
          <cell r="BF195">
            <v>167.1</v>
          </cell>
          <cell r="BG195">
            <v>168.6</v>
          </cell>
          <cell r="BH195">
            <v>169.8</v>
          </cell>
          <cell r="BI195">
            <v>168.1</v>
          </cell>
          <cell r="BJ195">
            <v>171.8</v>
          </cell>
          <cell r="BK195">
            <v>173.4</v>
          </cell>
          <cell r="BL195">
            <v>168.7</v>
          </cell>
          <cell r="BM195">
            <v>167.7</v>
          </cell>
          <cell r="BN195">
            <v>166.6</v>
          </cell>
          <cell r="BO195">
            <v>165.9</v>
          </cell>
          <cell r="BP195">
            <v>160.9</v>
          </cell>
          <cell r="BQ195">
            <v>161.19999999999999</v>
          </cell>
          <cell r="BR195">
            <v>161.19999999999999</v>
          </cell>
          <cell r="BS195">
            <v>163.1</v>
          </cell>
          <cell r="BT195">
            <v>169</v>
          </cell>
          <cell r="BU195">
            <v>172.3</v>
          </cell>
          <cell r="BV195">
            <v>173.2</v>
          </cell>
          <cell r="BW195">
            <v>184.8</v>
          </cell>
          <cell r="BX195">
            <v>171.8</v>
          </cell>
          <cell r="BY195">
            <v>171.1</v>
          </cell>
          <cell r="BZ195">
            <v>169.1</v>
          </cell>
          <cell r="CA195">
            <v>169.8</v>
          </cell>
          <cell r="CB195">
            <v>168.8</v>
          </cell>
          <cell r="CC195">
            <v>168.5</v>
          </cell>
          <cell r="CD195">
            <v>171.5</v>
          </cell>
          <cell r="CE195">
            <v>176.2</v>
          </cell>
          <cell r="CF195">
            <v>179.4</v>
          </cell>
          <cell r="CG195">
            <v>180.6</v>
          </cell>
          <cell r="CH195">
            <v>182.3</v>
          </cell>
          <cell r="CI195">
            <v>175.9</v>
          </cell>
          <cell r="CJ195">
            <v>175.4</v>
          </cell>
          <cell r="CK195">
            <v>175.5</v>
          </cell>
          <cell r="CL195">
            <v>179.7</v>
          </cell>
        </row>
        <row r="196">
          <cell r="A196" t="str">
            <v>Cotton Seed Oil Cake</v>
          </cell>
          <cell r="B196" t="str">
            <v>1301070001</v>
          </cell>
          <cell r="C196">
            <v>0.12928000000000001</v>
          </cell>
          <cell r="D196">
            <v>98.2</v>
          </cell>
          <cell r="E196">
            <v>95.5</v>
          </cell>
          <cell r="F196">
            <v>94.4</v>
          </cell>
          <cell r="G196">
            <v>94.5</v>
          </cell>
          <cell r="H196">
            <v>94.5</v>
          </cell>
          <cell r="I196">
            <v>96</v>
          </cell>
          <cell r="J196">
            <v>98</v>
          </cell>
          <cell r="K196">
            <v>100.4</v>
          </cell>
          <cell r="L196">
            <v>100.4</v>
          </cell>
          <cell r="M196">
            <v>101.1</v>
          </cell>
          <cell r="N196">
            <v>101.3</v>
          </cell>
          <cell r="O196">
            <v>98</v>
          </cell>
          <cell r="P196">
            <v>99.3</v>
          </cell>
          <cell r="Q196">
            <v>99</v>
          </cell>
          <cell r="R196">
            <v>98.8</v>
          </cell>
          <cell r="S196">
            <v>102.3</v>
          </cell>
          <cell r="T196">
            <v>102.3</v>
          </cell>
          <cell r="U196">
            <v>102.3</v>
          </cell>
          <cell r="V196">
            <v>102.6</v>
          </cell>
          <cell r="W196">
            <v>103.2</v>
          </cell>
          <cell r="X196">
            <v>105</v>
          </cell>
          <cell r="Y196">
            <v>105.6</v>
          </cell>
          <cell r="Z196">
            <v>102.7</v>
          </cell>
          <cell r="AA196">
            <v>99.8</v>
          </cell>
          <cell r="AB196">
            <v>100.1</v>
          </cell>
          <cell r="AC196">
            <v>102.3</v>
          </cell>
          <cell r="AD196">
            <v>105.2</v>
          </cell>
          <cell r="AE196">
            <v>111.9</v>
          </cell>
          <cell r="AF196">
            <v>112</v>
          </cell>
          <cell r="AG196">
            <v>113.4</v>
          </cell>
          <cell r="AH196">
            <v>114.6</v>
          </cell>
          <cell r="AI196">
            <v>115.4</v>
          </cell>
          <cell r="AJ196">
            <v>115.6</v>
          </cell>
          <cell r="AK196">
            <v>118.1</v>
          </cell>
          <cell r="AL196">
            <v>112.3</v>
          </cell>
          <cell r="AM196">
            <v>111.5</v>
          </cell>
          <cell r="AN196">
            <v>115.1</v>
          </cell>
          <cell r="AO196">
            <v>115.2</v>
          </cell>
          <cell r="AP196">
            <v>116</v>
          </cell>
          <cell r="AQ196">
            <v>116</v>
          </cell>
          <cell r="AR196">
            <v>116.1</v>
          </cell>
          <cell r="AS196">
            <v>116.4</v>
          </cell>
          <cell r="AT196">
            <v>116.4</v>
          </cell>
          <cell r="AU196">
            <v>116.4</v>
          </cell>
          <cell r="AV196">
            <v>116.4</v>
          </cell>
          <cell r="AW196">
            <v>116.4</v>
          </cell>
          <cell r="AX196">
            <v>116.4</v>
          </cell>
          <cell r="AY196">
            <v>116.4</v>
          </cell>
          <cell r="AZ196">
            <v>131</v>
          </cell>
          <cell r="BA196">
            <v>134</v>
          </cell>
          <cell r="BB196">
            <v>136.19999999999999</v>
          </cell>
          <cell r="BC196">
            <v>140.6</v>
          </cell>
          <cell r="BD196">
            <v>144.9</v>
          </cell>
          <cell r="BE196">
            <v>144.4</v>
          </cell>
          <cell r="BF196">
            <v>145.9</v>
          </cell>
          <cell r="BG196">
            <v>146</v>
          </cell>
          <cell r="BH196">
            <v>144.80000000000001</v>
          </cell>
          <cell r="BI196">
            <v>142.4</v>
          </cell>
          <cell r="BJ196">
            <v>140.30000000000001</v>
          </cell>
          <cell r="BK196">
            <v>140</v>
          </cell>
          <cell r="BL196">
            <v>138.9</v>
          </cell>
          <cell r="BM196">
            <v>138.4</v>
          </cell>
          <cell r="BN196">
            <v>138.1</v>
          </cell>
          <cell r="BO196">
            <v>137.69999999999999</v>
          </cell>
          <cell r="BP196">
            <v>138.19999999999999</v>
          </cell>
          <cell r="BQ196">
            <v>138.69999999999999</v>
          </cell>
          <cell r="BR196">
            <v>140.19999999999999</v>
          </cell>
          <cell r="BS196">
            <v>142.19999999999999</v>
          </cell>
          <cell r="BT196">
            <v>141.9</v>
          </cell>
          <cell r="BU196">
            <v>142.5</v>
          </cell>
          <cell r="BV196">
            <v>142.6</v>
          </cell>
          <cell r="BW196">
            <v>141.30000000000001</v>
          </cell>
          <cell r="BX196">
            <v>142</v>
          </cell>
          <cell r="BY196">
            <v>151.5</v>
          </cell>
          <cell r="BZ196">
            <v>154.1</v>
          </cell>
          <cell r="CA196">
            <v>149.4</v>
          </cell>
          <cell r="CB196">
            <v>145.80000000000001</v>
          </cell>
          <cell r="CC196">
            <v>145.80000000000001</v>
          </cell>
          <cell r="CD196">
            <v>150.30000000000001</v>
          </cell>
          <cell r="CE196">
            <v>159.30000000000001</v>
          </cell>
          <cell r="CF196">
            <v>163.80000000000001</v>
          </cell>
          <cell r="CG196">
            <v>166.4</v>
          </cell>
          <cell r="CH196">
            <v>168.4</v>
          </cell>
          <cell r="CI196">
            <v>161.5</v>
          </cell>
          <cell r="CJ196">
            <v>160.4</v>
          </cell>
          <cell r="CK196">
            <v>159.69999999999999</v>
          </cell>
          <cell r="CL196">
            <v>158.9</v>
          </cell>
        </row>
        <row r="197">
          <cell r="A197" t="str">
            <v>Rice Bran Extraction</v>
          </cell>
          <cell r="B197" t="str">
            <v>1301070002</v>
          </cell>
          <cell r="C197">
            <v>9.1740000000000002E-2</v>
          </cell>
          <cell r="D197">
            <v>94.2</v>
          </cell>
          <cell r="E197">
            <v>93.3</v>
          </cell>
          <cell r="F197">
            <v>91.4</v>
          </cell>
          <cell r="G197">
            <v>97.1</v>
          </cell>
          <cell r="H197">
            <v>99.7</v>
          </cell>
          <cell r="I197">
            <v>102.3</v>
          </cell>
          <cell r="J197">
            <v>112.4</v>
          </cell>
          <cell r="K197">
            <v>117.3</v>
          </cell>
          <cell r="L197">
            <v>118.8</v>
          </cell>
          <cell r="M197">
            <v>122</v>
          </cell>
          <cell r="N197">
            <v>121.6</v>
          </cell>
          <cell r="O197">
            <v>115.4</v>
          </cell>
          <cell r="P197">
            <v>110.4</v>
          </cell>
          <cell r="Q197">
            <v>111</v>
          </cell>
          <cell r="R197">
            <v>108.8</v>
          </cell>
          <cell r="S197">
            <v>121.9</v>
          </cell>
          <cell r="T197">
            <v>124.1</v>
          </cell>
          <cell r="U197">
            <v>125.1</v>
          </cell>
          <cell r="V197">
            <v>129.30000000000001</v>
          </cell>
          <cell r="W197">
            <v>133.1</v>
          </cell>
          <cell r="X197">
            <v>130.19999999999999</v>
          </cell>
          <cell r="Y197">
            <v>130.9</v>
          </cell>
          <cell r="Z197">
            <v>130.69999999999999</v>
          </cell>
          <cell r="AA197">
            <v>131.80000000000001</v>
          </cell>
          <cell r="AB197">
            <v>130.1</v>
          </cell>
          <cell r="AC197">
            <v>130.80000000000001</v>
          </cell>
          <cell r="AD197">
            <v>131.5</v>
          </cell>
          <cell r="AE197">
            <v>141.6</v>
          </cell>
          <cell r="AF197">
            <v>143</v>
          </cell>
          <cell r="AG197">
            <v>146.5</v>
          </cell>
          <cell r="AH197">
            <v>153.30000000000001</v>
          </cell>
          <cell r="AI197">
            <v>151</v>
          </cell>
          <cell r="AJ197">
            <v>146.30000000000001</v>
          </cell>
          <cell r="AK197">
            <v>160.4</v>
          </cell>
          <cell r="AL197">
            <v>159.80000000000001</v>
          </cell>
          <cell r="AM197">
            <v>153.19999999999999</v>
          </cell>
          <cell r="AN197">
            <v>152.30000000000001</v>
          </cell>
          <cell r="AO197">
            <v>154.1</v>
          </cell>
          <cell r="AP197">
            <v>152.30000000000001</v>
          </cell>
          <cell r="AQ197">
            <v>151.69999999999999</v>
          </cell>
          <cell r="AR197">
            <v>157.80000000000001</v>
          </cell>
          <cell r="AS197">
            <v>168.5</v>
          </cell>
          <cell r="AT197">
            <v>173.6</v>
          </cell>
          <cell r="AU197">
            <v>175.7</v>
          </cell>
          <cell r="AV197">
            <v>189.5</v>
          </cell>
          <cell r="AW197">
            <v>181.4</v>
          </cell>
          <cell r="AX197">
            <v>182.7</v>
          </cell>
          <cell r="AY197">
            <v>169.3</v>
          </cell>
          <cell r="AZ197">
            <v>153.6</v>
          </cell>
          <cell r="BA197">
            <v>154.1</v>
          </cell>
          <cell r="BB197">
            <v>151.19999999999999</v>
          </cell>
          <cell r="BC197">
            <v>166.1</v>
          </cell>
          <cell r="BD197">
            <v>168.3</v>
          </cell>
          <cell r="BE197">
            <v>177.5</v>
          </cell>
          <cell r="BF197">
            <v>186.4</v>
          </cell>
          <cell r="BG197">
            <v>198.5</v>
          </cell>
          <cell r="BH197">
            <v>207</v>
          </cell>
          <cell r="BI197">
            <v>212.5</v>
          </cell>
          <cell r="BJ197">
            <v>211</v>
          </cell>
          <cell r="BK197">
            <v>210.3</v>
          </cell>
          <cell r="BL197">
            <v>208.6</v>
          </cell>
          <cell r="BM197">
            <v>210.4</v>
          </cell>
          <cell r="BN197">
            <v>210.4</v>
          </cell>
          <cell r="BO197">
            <v>214.7</v>
          </cell>
          <cell r="BP197">
            <v>211.6</v>
          </cell>
          <cell r="BQ197">
            <v>215.1</v>
          </cell>
          <cell r="BR197">
            <v>216.8</v>
          </cell>
          <cell r="BS197">
            <v>222</v>
          </cell>
          <cell r="BT197">
            <v>237.5</v>
          </cell>
          <cell r="BU197">
            <v>237.4</v>
          </cell>
          <cell r="BV197">
            <v>235</v>
          </cell>
          <cell r="BW197">
            <v>235.3</v>
          </cell>
          <cell r="BX197">
            <v>234.6</v>
          </cell>
          <cell r="BY197">
            <v>215</v>
          </cell>
          <cell r="BZ197">
            <v>209.3</v>
          </cell>
          <cell r="CA197">
            <v>212.2</v>
          </cell>
          <cell r="CB197">
            <v>216.3</v>
          </cell>
          <cell r="CC197">
            <v>214.9</v>
          </cell>
          <cell r="CD197">
            <v>220.6</v>
          </cell>
          <cell r="CE197">
            <v>224.5</v>
          </cell>
          <cell r="CF197">
            <v>228.1</v>
          </cell>
          <cell r="CG197">
            <v>231.2</v>
          </cell>
          <cell r="CH197">
            <v>244</v>
          </cell>
          <cell r="CI197">
            <v>226</v>
          </cell>
          <cell r="CJ197">
            <v>217</v>
          </cell>
          <cell r="CK197">
            <v>214.7</v>
          </cell>
          <cell r="CL197">
            <v>215.7</v>
          </cell>
        </row>
        <row r="198">
          <cell r="A198" t="str">
            <v>Mustard Oil Cake</v>
          </cell>
          <cell r="B198" t="str">
            <v>1301070003</v>
          </cell>
          <cell r="C198">
            <v>4.018E-2</v>
          </cell>
          <cell r="D198">
            <v>100.8</v>
          </cell>
          <cell r="E198">
            <v>97.5</v>
          </cell>
          <cell r="F198">
            <v>96.9</v>
          </cell>
          <cell r="G198">
            <v>97.8</v>
          </cell>
          <cell r="H198">
            <v>98.9</v>
          </cell>
          <cell r="I198">
            <v>98.9</v>
          </cell>
          <cell r="J198">
            <v>99.9</v>
          </cell>
          <cell r="K198">
            <v>100.1</v>
          </cell>
          <cell r="L198">
            <v>100.4</v>
          </cell>
          <cell r="M198">
            <v>101.8</v>
          </cell>
          <cell r="N198">
            <v>102.1</v>
          </cell>
          <cell r="O198">
            <v>102</v>
          </cell>
          <cell r="P198">
            <v>104.2</v>
          </cell>
          <cell r="Q198">
            <v>101.8</v>
          </cell>
          <cell r="R198">
            <v>101.6</v>
          </cell>
          <cell r="S198">
            <v>99.1</v>
          </cell>
          <cell r="T198">
            <v>100.7</v>
          </cell>
          <cell r="U198">
            <v>101.1</v>
          </cell>
          <cell r="V198">
            <v>100.3</v>
          </cell>
          <cell r="W198">
            <v>99.1</v>
          </cell>
          <cell r="X198">
            <v>99.2</v>
          </cell>
          <cell r="Y198">
            <v>98.5</v>
          </cell>
          <cell r="Z198">
            <v>97.5</v>
          </cell>
          <cell r="AA198">
            <v>98</v>
          </cell>
          <cell r="AB198">
            <v>101.2</v>
          </cell>
          <cell r="AC198">
            <v>101.5</v>
          </cell>
          <cell r="AD198">
            <v>101.7</v>
          </cell>
          <cell r="AE198">
            <v>111.3</v>
          </cell>
          <cell r="AF198">
            <v>112.5</v>
          </cell>
          <cell r="AG198">
            <v>112.2</v>
          </cell>
          <cell r="AH198">
            <v>113.1</v>
          </cell>
          <cell r="AI198">
            <v>114.3</v>
          </cell>
          <cell r="AJ198">
            <v>114</v>
          </cell>
          <cell r="AK198">
            <v>117.6</v>
          </cell>
          <cell r="AL198">
            <v>119.5</v>
          </cell>
          <cell r="AM198">
            <v>121.2</v>
          </cell>
          <cell r="AN198">
            <v>122.9</v>
          </cell>
          <cell r="AO198">
            <v>124</v>
          </cell>
          <cell r="AP198">
            <v>129.69999999999999</v>
          </cell>
          <cell r="AQ198">
            <v>140.80000000000001</v>
          </cell>
          <cell r="AR198">
            <v>143.30000000000001</v>
          </cell>
          <cell r="AS198">
            <v>147.9</v>
          </cell>
          <cell r="AT198">
            <v>149.80000000000001</v>
          </cell>
          <cell r="AU198">
            <v>149.5</v>
          </cell>
          <cell r="AV198">
            <v>154.1</v>
          </cell>
          <cell r="AW198">
            <v>153.30000000000001</v>
          </cell>
          <cell r="AX198">
            <v>153</v>
          </cell>
          <cell r="AY198">
            <v>153.1</v>
          </cell>
          <cell r="AZ198">
            <v>166.2</v>
          </cell>
          <cell r="BA198">
            <v>164.8</v>
          </cell>
          <cell r="BB198">
            <v>165.9</v>
          </cell>
          <cell r="BC198">
            <v>168.5</v>
          </cell>
          <cell r="BD198">
            <v>172.1</v>
          </cell>
          <cell r="BE198">
            <v>171.8</v>
          </cell>
          <cell r="BF198">
            <v>173.5</v>
          </cell>
          <cell r="BG198">
            <v>175.4</v>
          </cell>
          <cell r="BH198">
            <v>188.5</v>
          </cell>
          <cell r="BI198">
            <v>188.6</v>
          </cell>
          <cell r="BJ198">
            <v>199.6</v>
          </cell>
          <cell r="BK198">
            <v>202.5</v>
          </cell>
          <cell r="BL198">
            <v>182.7</v>
          </cell>
          <cell r="BM198">
            <v>194.3</v>
          </cell>
          <cell r="BN198">
            <v>195.9</v>
          </cell>
          <cell r="BO198">
            <v>192</v>
          </cell>
          <cell r="BP198">
            <v>188.4</v>
          </cell>
          <cell r="BQ198">
            <v>186.5</v>
          </cell>
          <cell r="BR198">
            <v>182.2</v>
          </cell>
          <cell r="BS198">
            <v>176.1</v>
          </cell>
          <cell r="BT198">
            <v>178.5</v>
          </cell>
          <cell r="BU198">
            <v>175.7</v>
          </cell>
          <cell r="BV198">
            <v>179.3</v>
          </cell>
          <cell r="BW198">
            <v>179</v>
          </cell>
          <cell r="BX198">
            <v>179.3</v>
          </cell>
          <cell r="BY198">
            <v>176.8</v>
          </cell>
          <cell r="BZ198">
            <v>168.1</v>
          </cell>
          <cell r="CA198">
            <v>167.1</v>
          </cell>
          <cell r="CB198">
            <v>162</v>
          </cell>
          <cell r="CC198">
            <v>165</v>
          </cell>
          <cell r="CD198">
            <v>161.5</v>
          </cell>
          <cell r="CE198">
            <v>160.30000000000001</v>
          </cell>
          <cell r="CF198">
            <v>159.5</v>
          </cell>
          <cell r="CG198">
            <v>165.7</v>
          </cell>
          <cell r="CH198">
            <v>166.2</v>
          </cell>
          <cell r="CI198">
            <v>168.5</v>
          </cell>
          <cell r="CJ198">
            <v>168.6</v>
          </cell>
          <cell r="CK198">
            <v>165.4</v>
          </cell>
          <cell r="CL198">
            <v>176.3</v>
          </cell>
        </row>
        <row r="199">
          <cell r="A199" t="str">
            <v>Groundnut Oil Cake</v>
          </cell>
          <cell r="B199" t="str">
            <v>1301070004</v>
          </cell>
          <cell r="C199">
            <v>4.4630000000000003E-2</v>
          </cell>
          <cell r="D199">
            <v>96.7</v>
          </cell>
          <cell r="E199">
            <v>97.2</v>
          </cell>
          <cell r="F199">
            <v>94.8</v>
          </cell>
          <cell r="G199">
            <v>93.9</v>
          </cell>
          <cell r="H199">
            <v>93.7</v>
          </cell>
          <cell r="I199">
            <v>95.8</v>
          </cell>
          <cell r="J199">
            <v>97.9</v>
          </cell>
          <cell r="K199">
            <v>100.1</v>
          </cell>
          <cell r="L199">
            <v>101.7</v>
          </cell>
          <cell r="M199">
            <v>105.1</v>
          </cell>
          <cell r="N199">
            <v>102.4</v>
          </cell>
          <cell r="O199">
            <v>99.4</v>
          </cell>
          <cell r="P199">
            <v>99.2</v>
          </cell>
          <cell r="Q199">
            <v>98.3</v>
          </cell>
          <cell r="R199">
            <v>98.4</v>
          </cell>
          <cell r="S199">
            <v>99.3</v>
          </cell>
          <cell r="T199">
            <v>101.5</v>
          </cell>
          <cell r="U199">
            <v>102</v>
          </cell>
          <cell r="V199">
            <v>105.4</v>
          </cell>
          <cell r="W199">
            <v>107.4</v>
          </cell>
          <cell r="X199">
            <v>109.3</v>
          </cell>
          <cell r="Y199">
            <v>106.6</v>
          </cell>
          <cell r="Z199">
            <v>107</v>
          </cell>
          <cell r="AA199">
            <v>107.3</v>
          </cell>
          <cell r="AB199">
            <v>107.8</v>
          </cell>
          <cell r="AC199">
            <v>107.3</v>
          </cell>
          <cell r="AD199">
            <v>108.8</v>
          </cell>
          <cell r="AE199">
            <v>110.8</v>
          </cell>
          <cell r="AF199">
            <v>108.9</v>
          </cell>
          <cell r="AG199">
            <v>112.3</v>
          </cell>
          <cell r="AH199">
            <v>115.4</v>
          </cell>
          <cell r="AI199">
            <v>120.8</v>
          </cell>
          <cell r="AJ199">
            <v>117.8</v>
          </cell>
          <cell r="AK199">
            <v>120.8</v>
          </cell>
          <cell r="AL199">
            <v>143.69999999999999</v>
          </cell>
          <cell r="AM199">
            <v>143.30000000000001</v>
          </cell>
          <cell r="AN199">
            <v>146.6</v>
          </cell>
          <cell r="AO199">
            <v>147.4</v>
          </cell>
          <cell r="AP199">
            <v>150.69999999999999</v>
          </cell>
          <cell r="AQ199">
            <v>152.9</v>
          </cell>
          <cell r="AR199">
            <v>156.69999999999999</v>
          </cell>
          <cell r="AS199">
            <v>167.4</v>
          </cell>
          <cell r="AT199">
            <v>189.3</v>
          </cell>
          <cell r="AU199">
            <v>199.3</v>
          </cell>
          <cell r="AV199">
            <v>199.6</v>
          </cell>
          <cell r="AW199">
            <v>191.4</v>
          </cell>
          <cell r="AX199">
            <v>181.6</v>
          </cell>
          <cell r="AY199">
            <v>176.8</v>
          </cell>
          <cell r="AZ199">
            <v>179.9</v>
          </cell>
          <cell r="BA199">
            <v>191</v>
          </cell>
          <cell r="BB199">
            <v>189.7</v>
          </cell>
          <cell r="BC199">
            <v>200.8</v>
          </cell>
          <cell r="BD199">
            <v>205.3</v>
          </cell>
          <cell r="BE199">
            <v>213.9</v>
          </cell>
          <cell r="BF199">
            <v>221.4</v>
          </cell>
          <cell r="BG199">
            <v>225.1</v>
          </cell>
          <cell r="BH199">
            <v>226.1</v>
          </cell>
          <cell r="BI199">
            <v>224</v>
          </cell>
          <cell r="BJ199">
            <v>233.3</v>
          </cell>
          <cell r="BK199">
            <v>240.7</v>
          </cell>
          <cell r="BL199">
            <v>246.9</v>
          </cell>
          <cell r="BM199">
            <v>245</v>
          </cell>
          <cell r="BN199">
            <v>238.6</v>
          </cell>
          <cell r="BO199">
            <v>238.8</v>
          </cell>
          <cell r="BP199">
            <v>237.6</v>
          </cell>
          <cell r="BQ199">
            <v>236.6</v>
          </cell>
          <cell r="BR199">
            <v>233.8</v>
          </cell>
          <cell r="BS199">
            <v>234.9</v>
          </cell>
          <cell r="BT199">
            <v>247.4</v>
          </cell>
          <cell r="BU199">
            <v>248.6</v>
          </cell>
          <cell r="BV199">
            <v>247.3</v>
          </cell>
          <cell r="BW199">
            <v>245.8</v>
          </cell>
          <cell r="BX199">
            <v>236.6</v>
          </cell>
          <cell r="BY199">
            <v>239.7</v>
          </cell>
          <cell r="BZ199">
            <v>235.2</v>
          </cell>
          <cell r="CA199">
            <v>241.9</v>
          </cell>
          <cell r="CB199">
            <v>236.5</v>
          </cell>
          <cell r="CC199">
            <v>252</v>
          </cell>
          <cell r="CD199">
            <v>259.5</v>
          </cell>
          <cell r="CE199">
            <v>265.8</v>
          </cell>
          <cell r="CF199">
            <v>276.10000000000002</v>
          </cell>
          <cell r="CG199">
            <v>276.89999999999998</v>
          </cell>
          <cell r="CH199">
            <v>272.60000000000002</v>
          </cell>
          <cell r="CI199">
            <v>261.7</v>
          </cell>
          <cell r="CJ199">
            <v>267.5</v>
          </cell>
          <cell r="CK199">
            <v>272</v>
          </cell>
          <cell r="CL199">
            <v>275.2</v>
          </cell>
        </row>
        <row r="200">
          <cell r="A200" t="str">
            <v>Other Oil Cakes</v>
          </cell>
          <cell r="B200" t="str">
            <v>1301070005</v>
          </cell>
          <cell r="C200">
            <v>0.18858</v>
          </cell>
          <cell r="D200">
            <v>90</v>
          </cell>
          <cell r="E200">
            <v>88.5</v>
          </cell>
          <cell r="F200">
            <v>92.3</v>
          </cell>
          <cell r="G200">
            <v>92.1</v>
          </cell>
          <cell r="H200">
            <v>94.6</v>
          </cell>
          <cell r="I200">
            <v>93.2</v>
          </cell>
          <cell r="J200">
            <v>92.2</v>
          </cell>
          <cell r="K200">
            <v>90.6</v>
          </cell>
          <cell r="L200">
            <v>89.5</v>
          </cell>
          <cell r="M200">
            <v>87.4</v>
          </cell>
          <cell r="N200">
            <v>86.6</v>
          </cell>
          <cell r="O200">
            <v>86.1</v>
          </cell>
          <cell r="P200">
            <v>87.5</v>
          </cell>
          <cell r="Q200">
            <v>87.4</v>
          </cell>
          <cell r="R200">
            <v>86.6</v>
          </cell>
          <cell r="S200">
            <v>86.8</v>
          </cell>
          <cell r="T200">
            <v>88.4</v>
          </cell>
          <cell r="U200">
            <v>92.3</v>
          </cell>
          <cell r="V200">
            <v>92.3</v>
          </cell>
          <cell r="W200">
            <v>90.7</v>
          </cell>
          <cell r="X200">
            <v>90.1</v>
          </cell>
          <cell r="Y200">
            <v>88</v>
          </cell>
          <cell r="Z200">
            <v>90.6</v>
          </cell>
          <cell r="AA200">
            <v>91.6</v>
          </cell>
          <cell r="AB200">
            <v>92.2</v>
          </cell>
          <cell r="AC200">
            <v>96.1</v>
          </cell>
          <cell r="AD200">
            <v>99.3</v>
          </cell>
          <cell r="AE200">
            <v>100</v>
          </cell>
          <cell r="AF200">
            <v>100.7</v>
          </cell>
          <cell r="AG200">
            <v>102.1</v>
          </cell>
          <cell r="AH200">
            <v>104.2</v>
          </cell>
          <cell r="AI200">
            <v>104</v>
          </cell>
          <cell r="AJ200">
            <v>106.9</v>
          </cell>
          <cell r="AK200">
            <v>111.3</v>
          </cell>
          <cell r="AL200">
            <v>118.4</v>
          </cell>
          <cell r="AM200">
            <v>123.5</v>
          </cell>
          <cell r="AN200">
            <v>128.1</v>
          </cell>
          <cell r="AO200">
            <v>127.8</v>
          </cell>
          <cell r="AP200">
            <v>131.4</v>
          </cell>
          <cell r="AQ200">
            <v>135.30000000000001</v>
          </cell>
          <cell r="AR200">
            <v>138.19999999999999</v>
          </cell>
          <cell r="AS200">
            <v>142</v>
          </cell>
          <cell r="AT200">
            <v>149.30000000000001</v>
          </cell>
          <cell r="AU200">
            <v>151.80000000000001</v>
          </cell>
          <cell r="AV200">
            <v>152.69999999999999</v>
          </cell>
          <cell r="AW200">
            <v>135.5</v>
          </cell>
          <cell r="AX200">
            <v>129.1</v>
          </cell>
          <cell r="AY200">
            <v>124.4</v>
          </cell>
          <cell r="AZ200">
            <v>135.9</v>
          </cell>
          <cell r="BA200">
            <v>146</v>
          </cell>
          <cell r="BB200">
            <v>147.5</v>
          </cell>
          <cell r="BC200">
            <v>154</v>
          </cell>
          <cell r="BD200">
            <v>157.4</v>
          </cell>
          <cell r="BE200">
            <v>162.69999999999999</v>
          </cell>
          <cell r="BF200">
            <v>158</v>
          </cell>
          <cell r="BG200">
            <v>154.69999999999999</v>
          </cell>
          <cell r="BH200">
            <v>151.5</v>
          </cell>
          <cell r="BI200">
            <v>146.4</v>
          </cell>
          <cell r="BJ200">
            <v>153.80000000000001</v>
          </cell>
          <cell r="BK200">
            <v>156.19999999999999</v>
          </cell>
          <cell r="BL200">
            <v>148.4</v>
          </cell>
          <cell r="BM200">
            <v>143.1</v>
          </cell>
          <cell r="BN200">
            <v>141.6</v>
          </cell>
          <cell r="BO200">
            <v>138.6</v>
          </cell>
          <cell r="BP200">
            <v>127.8</v>
          </cell>
          <cell r="BQ200">
            <v>127.2</v>
          </cell>
          <cell r="BR200">
            <v>127</v>
          </cell>
          <cell r="BS200">
            <v>128.9</v>
          </cell>
          <cell r="BT200">
            <v>133.69999999999999</v>
          </cell>
          <cell r="BU200">
            <v>142.1</v>
          </cell>
          <cell r="BV200">
            <v>145.4</v>
          </cell>
          <cell r="BW200">
            <v>176.7</v>
          </cell>
          <cell r="BX200">
            <v>144.6</v>
          </cell>
          <cell r="BY200">
            <v>145.6</v>
          </cell>
          <cell r="BZ200">
            <v>144.4</v>
          </cell>
          <cell r="CA200">
            <v>146.69999999999999</v>
          </cell>
          <cell r="CB200">
            <v>146.80000000000001</v>
          </cell>
          <cell r="CC200">
            <v>142.6</v>
          </cell>
          <cell r="CD200">
            <v>143.5</v>
          </cell>
          <cell r="CE200">
            <v>146.5</v>
          </cell>
          <cell r="CF200">
            <v>147.80000000000001</v>
          </cell>
          <cell r="CG200">
            <v>146.1</v>
          </cell>
          <cell r="CH200">
            <v>143.9</v>
          </cell>
          <cell r="CI200">
            <v>142.6</v>
          </cell>
          <cell r="CJ200">
            <v>145.1</v>
          </cell>
          <cell r="CK200">
            <v>146.69999999999999</v>
          </cell>
          <cell r="CL200">
            <v>154.5</v>
          </cell>
        </row>
        <row r="201">
          <cell r="A201" t="str">
            <v>h.  TEA &amp; COFFEE PROCCESSING</v>
          </cell>
          <cell r="B201" t="str">
            <v>1301080000</v>
          </cell>
          <cell r="C201">
            <v>0.71106000000000003</v>
          </cell>
          <cell r="D201">
            <v>98.8</v>
          </cell>
          <cell r="E201">
            <v>99</v>
          </cell>
          <cell r="F201">
            <v>98.6</v>
          </cell>
          <cell r="G201">
            <v>99.6</v>
          </cell>
          <cell r="H201">
            <v>100.3</v>
          </cell>
          <cell r="I201">
            <v>102</v>
          </cell>
          <cell r="J201">
            <v>99.6</v>
          </cell>
          <cell r="K201">
            <v>99.8</v>
          </cell>
          <cell r="L201">
            <v>98.9</v>
          </cell>
          <cell r="M201">
            <v>98.1</v>
          </cell>
          <cell r="N201">
            <v>97.3</v>
          </cell>
          <cell r="O201">
            <v>97.9</v>
          </cell>
          <cell r="P201">
            <v>98.7</v>
          </cell>
          <cell r="Q201">
            <v>99.4</v>
          </cell>
          <cell r="R201">
            <v>100.8</v>
          </cell>
          <cell r="S201">
            <v>103.4</v>
          </cell>
          <cell r="T201">
            <v>104.6</v>
          </cell>
          <cell r="U201">
            <v>105.9</v>
          </cell>
          <cell r="V201">
            <v>103.5</v>
          </cell>
          <cell r="W201">
            <v>102.6</v>
          </cell>
          <cell r="X201">
            <v>102.7</v>
          </cell>
          <cell r="Y201">
            <v>102.2</v>
          </cell>
          <cell r="Z201">
            <v>101.2</v>
          </cell>
          <cell r="AA201">
            <v>101.9</v>
          </cell>
          <cell r="AB201">
            <v>105.3</v>
          </cell>
          <cell r="AC201">
            <v>105.5</v>
          </cell>
          <cell r="AD201">
            <v>106.3</v>
          </cell>
          <cell r="AE201">
            <v>109.3</v>
          </cell>
          <cell r="AF201">
            <v>109</v>
          </cell>
          <cell r="AG201">
            <v>109</v>
          </cell>
          <cell r="AH201">
            <v>107.7</v>
          </cell>
          <cell r="AI201">
            <v>107.5</v>
          </cell>
          <cell r="AJ201">
            <v>107.3</v>
          </cell>
          <cell r="AK201">
            <v>107.3</v>
          </cell>
          <cell r="AL201">
            <v>108.1</v>
          </cell>
          <cell r="AM201">
            <v>108.6</v>
          </cell>
          <cell r="AN201">
            <v>110.5</v>
          </cell>
          <cell r="AO201">
            <v>110.3</v>
          </cell>
          <cell r="AP201">
            <v>110.2</v>
          </cell>
          <cell r="AQ201">
            <v>118.2</v>
          </cell>
          <cell r="AR201">
            <v>121.3</v>
          </cell>
          <cell r="AS201">
            <v>122.4</v>
          </cell>
          <cell r="AT201">
            <v>123.6</v>
          </cell>
          <cell r="AU201">
            <v>124.3</v>
          </cell>
          <cell r="AV201">
            <v>125.8</v>
          </cell>
          <cell r="AW201">
            <v>126.8</v>
          </cell>
          <cell r="AX201">
            <v>125</v>
          </cell>
          <cell r="AY201">
            <v>124.8</v>
          </cell>
          <cell r="AZ201">
            <v>129.5</v>
          </cell>
          <cell r="BA201">
            <v>129</v>
          </cell>
          <cell r="BB201">
            <v>129.9</v>
          </cell>
          <cell r="BC201">
            <v>142.5</v>
          </cell>
          <cell r="BD201">
            <v>143.5</v>
          </cell>
          <cell r="BE201">
            <v>144.1</v>
          </cell>
          <cell r="BF201">
            <v>142.19999999999999</v>
          </cell>
          <cell r="BG201">
            <v>144</v>
          </cell>
          <cell r="BH201">
            <v>144.19999999999999</v>
          </cell>
          <cell r="BI201">
            <v>142.5</v>
          </cell>
          <cell r="BJ201">
            <v>147</v>
          </cell>
          <cell r="BK201">
            <v>148.6</v>
          </cell>
          <cell r="BL201">
            <v>148.9</v>
          </cell>
          <cell r="BM201">
            <v>148.9</v>
          </cell>
          <cell r="BN201">
            <v>140.69999999999999</v>
          </cell>
          <cell r="BO201">
            <v>142.30000000000001</v>
          </cell>
          <cell r="BP201">
            <v>145.6</v>
          </cell>
          <cell r="BQ201">
            <v>147.19999999999999</v>
          </cell>
          <cell r="BR201">
            <v>149.1</v>
          </cell>
          <cell r="BS201">
            <v>149.80000000000001</v>
          </cell>
          <cell r="BT201">
            <v>160.19999999999999</v>
          </cell>
          <cell r="BU201">
            <v>160.19999999999999</v>
          </cell>
          <cell r="BV201">
            <v>158.80000000000001</v>
          </cell>
          <cell r="BW201">
            <v>155.69999999999999</v>
          </cell>
          <cell r="BX201">
            <v>147.30000000000001</v>
          </cell>
          <cell r="BY201">
            <v>140.80000000000001</v>
          </cell>
          <cell r="BZ201">
            <v>140.6</v>
          </cell>
          <cell r="CA201">
            <v>148.6</v>
          </cell>
          <cell r="CB201">
            <v>166.1</v>
          </cell>
          <cell r="CC201">
            <v>169.1</v>
          </cell>
          <cell r="CD201">
            <v>168.4</v>
          </cell>
          <cell r="CE201">
            <v>158</v>
          </cell>
          <cell r="CF201">
            <v>154.6</v>
          </cell>
          <cell r="CG201">
            <v>153.6</v>
          </cell>
          <cell r="CH201">
            <v>153.5</v>
          </cell>
          <cell r="CI201">
            <v>152.6</v>
          </cell>
          <cell r="CJ201">
            <v>152.1</v>
          </cell>
          <cell r="CK201">
            <v>150.80000000000001</v>
          </cell>
          <cell r="CL201">
            <v>152</v>
          </cell>
        </row>
        <row r="202">
          <cell r="A202" t="str">
            <v>Tea Leaf (Blended)</v>
          </cell>
          <cell r="B202" t="str">
            <v>1301080001</v>
          </cell>
          <cell r="C202">
            <v>0.27218999999999999</v>
          </cell>
          <cell r="D202">
            <v>99.7</v>
          </cell>
          <cell r="E202">
            <v>99.7</v>
          </cell>
          <cell r="F202">
            <v>98</v>
          </cell>
          <cell r="G202">
            <v>101.6</v>
          </cell>
          <cell r="H202">
            <v>103.2</v>
          </cell>
          <cell r="I202">
            <v>104.1</v>
          </cell>
          <cell r="J202">
            <v>103</v>
          </cell>
          <cell r="K202">
            <v>101.8</v>
          </cell>
          <cell r="L202">
            <v>101.1</v>
          </cell>
          <cell r="M202">
            <v>100.7</v>
          </cell>
          <cell r="N202">
            <v>99</v>
          </cell>
          <cell r="O202">
            <v>99.5</v>
          </cell>
          <cell r="P202">
            <v>99.5</v>
          </cell>
          <cell r="Q202">
            <v>99.4</v>
          </cell>
          <cell r="R202">
            <v>99.4</v>
          </cell>
          <cell r="S202">
            <v>102.3</v>
          </cell>
          <cell r="T202">
            <v>104.4</v>
          </cell>
          <cell r="U202">
            <v>106.6</v>
          </cell>
          <cell r="V202">
            <v>104.5</v>
          </cell>
          <cell r="W202">
            <v>101.6</v>
          </cell>
          <cell r="X202">
            <v>101.9</v>
          </cell>
          <cell r="Y202">
            <v>101.8</v>
          </cell>
          <cell r="Z202">
            <v>101.5</v>
          </cell>
          <cell r="AA202">
            <v>102.9</v>
          </cell>
          <cell r="AB202">
            <v>107.9</v>
          </cell>
          <cell r="AC202">
            <v>107.9</v>
          </cell>
          <cell r="AD202">
            <v>108.9</v>
          </cell>
          <cell r="AE202">
            <v>113.4</v>
          </cell>
          <cell r="AF202">
            <v>113.4</v>
          </cell>
          <cell r="AG202">
            <v>113.1</v>
          </cell>
          <cell r="AH202">
            <v>111.6</v>
          </cell>
          <cell r="AI202">
            <v>108.8</v>
          </cell>
          <cell r="AJ202">
            <v>108.8</v>
          </cell>
          <cell r="AK202">
            <v>108.8</v>
          </cell>
          <cell r="AL202">
            <v>109.1</v>
          </cell>
          <cell r="AM202">
            <v>109.4</v>
          </cell>
          <cell r="AN202">
            <v>112.9</v>
          </cell>
          <cell r="AO202">
            <v>114.3</v>
          </cell>
          <cell r="AP202">
            <v>112.1</v>
          </cell>
          <cell r="AQ202">
            <v>121.2</v>
          </cell>
          <cell r="AR202">
            <v>128.69999999999999</v>
          </cell>
          <cell r="AS202">
            <v>129.69999999999999</v>
          </cell>
          <cell r="AT202">
            <v>130.4</v>
          </cell>
          <cell r="AU202">
            <v>128.4</v>
          </cell>
          <cell r="AV202">
            <v>130.1</v>
          </cell>
          <cell r="AW202">
            <v>130.80000000000001</v>
          </cell>
          <cell r="AX202">
            <v>130.19999999999999</v>
          </cell>
          <cell r="AY202">
            <v>130.1</v>
          </cell>
          <cell r="AZ202">
            <v>135.4</v>
          </cell>
          <cell r="BA202">
            <v>134.19999999999999</v>
          </cell>
          <cell r="BB202">
            <v>134.5</v>
          </cell>
          <cell r="BC202">
            <v>146.69999999999999</v>
          </cell>
          <cell r="BD202">
            <v>146.69999999999999</v>
          </cell>
          <cell r="BE202">
            <v>148.30000000000001</v>
          </cell>
          <cell r="BF202">
            <v>144.1</v>
          </cell>
          <cell r="BG202">
            <v>148.1</v>
          </cell>
          <cell r="BH202">
            <v>146</v>
          </cell>
          <cell r="BI202">
            <v>140.5</v>
          </cell>
          <cell r="BJ202">
            <v>147.80000000000001</v>
          </cell>
          <cell r="BK202">
            <v>154.4</v>
          </cell>
          <cell r="BL202">
            <v>151</v>
          </cell>
          <cell r="BM202">
            <v>150.80000000000001</v>
          </cell>
          <cell r="BN202">
            <v>142.30000000000001</v>
          </cell>
          <cell r="BO202">
            <v>143.5</v>
          </cell>
          <cell r="BP202">
            <v>146.69999999999999</v>
          </cell>
          <cell r="BQ202">
            <v>145.1</v>
          </cell>
          <cell r="BR202">
            <v>154</v>
          </cell>
          <cell r="BS202">
            <v>154.69999999999999</v>
          </cell>
          <cell r="BT202">
            <v>170.4</v>
          </cell>
          <cell r="BU202">
            <v>170.6</v>
          </cell>
          <cell r="BV202">
            <v>168.6</v>
          </cell>
          <cell r="BW202">
            <v>163.5</v>
          </cell>
          <cell r="BX202">
            <v>146.19999999999999</v>
          </cell>
          <cell r="BY202">
            <v>140.5</v>
          </cell>
          <cell r="BZ202">
            <v>142.9</v>
          </cell>
          <cell r="CA202">
            <v>156</v>
          </cell>
          <cell r="CB202">
            <v>178.8</v>
          </cell>
          <cell r="CC202">
            <v>181.4</v>
          </cell>
          <cell r="CD202">
            <v>181.1</v>
          </cell>
          <cell r="CE202">
            <v>168.3</v>
          </cell>
          <cell r="CF202">
            <v>162.80000000000001</v>
          </cell>
          <cell r="CG202">
            <v>162.69999999999999</v>
          </cell>
          <cell r="CH202">
            <v>162.19999999999999</v>
          </cell>
          <cell r="CI202">
            <v>162.6</v>
          </cell>
          <cell r="CJ202">
            <v>162.69999999999999</v>
          </cell>
          <cell r="CK202">
            <v>162.4</v>
          </cell>
          <cell r="CL202">
            <v>169.5</v>
          </cell>
        </row>
        <row r="203">
          <cell r="A203" t="str">
            <v>Tea Leaf (Unblended)</v>
          </cell>
          <cell r="B203" t="str">
            <v>1301080002</v>
          </cell>
          <cell r="C203">
            <v>0.18048</v>
          </cell>
          <cell r="D203">
            <v>96.5</v>
          </cell>
          <cell r="E203">
            <v>96.3</v>
          </cell>
          <cell r="F203">
            <v>96.5</v>
          </cell>
          <cell r="G203">
            <v>96.7</v>
          </cell>
          <cell r="H203">
            <v>97.8</v>
          </cell>
          <cell r="I203">
            <v>100.2</v>
          </cell>
          <cell r="J203">
            <v>97.6</v>
          </cell>
          <cell r="K203">
            <v>97.9</v>
          </cell>
          <cell r="L203">
            <v>97.4</v>
          </cell>
          <cell r="M203">
            <v>96.3</v>
          </cell>
          <cell r="N203">
            <v>96</v>
          </cell>
          <cell r="O203">
            <v>95.2</v>
          </cell>
          <cell r="P203">
            <v>95.6</v>
          </cell>
          <cell r="Q203">
            <v>96.4</v>
          </cell>
          <cell r="R203">
            <v>99.8</v>
          </cell>
          <cell r="S203">
            <v>100.4</v>
          </cell>
          <cell r="T203">
            <v>102</v>
          </cell>
          <cell r="U203">
            <v>103.5</v>
          </cell>
          <cell r="V203">
            <v>100.3</v>
          </cell>
          <cell r="W203">
            <v>100.8</v>
          </cell>
          <cell r="X203">
            <v>100.9</v>
          </cell>
          <cell r="Y203">
            <v>100.1</v>
          </cell>
          <cell r="Z203">
            <v>98.8</v>
          </cell>
          <cell r="AA203">
            <v>99.6</v>
          </cell>
          <cell r="AB203">
            <v>103.5</v>
          </cell>
          <cell r="AC203">
            <v>104</v>
          </cell>
          <cell r="AD203">
            <v>102.4</v>
          </cell>
          <cell r="AE203">
            <v>105.4</v>
          </cell>
          <cell r="AF203">
            <v>104.6</v>
          </cell>
          <cell r="AG203">
            <v>103.2</v>
          </cell>
          <cell r="AH203">
            <v>103.4</v>
          </cell>
          <cell r="AI203">
            <v>103.2</v>
          </cell>
          <cell r="AJ203">
            <v>103.7</v>
          </cell>
          <cell r="AK203">
            <v>103.3</v>
          </cell>
          <cell r="AL203">
            <v>103.5</v>
          </cell>
          <cell r="AM203">
            <v>103.9</v>
          </cell>
          <cell r="AN203">
            <v>104.1</v>
          </cell>
          <cell r="AO203">
            <v>104.1</v>
          </cell>
          <cell r="AP203">
            <v>104.1</v>
          </cell>
          <cell r="AQ203">
            <v>116.5</v>
          </cell>
          <cell r="AR203">
            <v>116.5</v>
          </cell>
          <cell r="AS203">
            <v>116.5</v>
          </cell>
          <cell r="AT203">
            <v>118.5</v>
          </cell>
          <cell r="AU203">
            <v>118.7</v>
          </cell>
          <cell r="AV203">
            <v>118.8</v>
          </cell>
          <cell r="AW203">
            <v>118.7</v>
          </cell>
          <cell r="AX203">
            <v>118.7</v>
          </cell>
          <cell r="AY203">
            <v>118.7</v>
          </cell>
          <cell r="AZ203">
            <v>122.9</v>
          </cell>
          <cell r="BA203">
            <v>120.1</v>
          </cell>
          <cell r="BB203">
            <v>126.2</v>
          </cell>
          <cell r="BC203">
            <v>145.9</v>
          </cell>
          <cell r="BD203">
            <v>145</v>
          </cell>
          <cell r="BE203">
            <v>144.19999999999999</v>
          </cell>
          <cell r="BF203">
            <v>145.5</v>
          </cell>
          <cell r="BG203">
            <v>144.19999999999999</v>
          </cell>
          <cell r="BH203">
            <v>147.1</v>
          </cell>
          <cell r="BI203">
            <v>146.30000000000001</v>
          </cell>
          <cell r="BJ203">
            <v>147.80000000000001</v>
          </cell>
          <cell r="BK203">
            <v>145.30000000000001</v>
          </cell>
          <cell r="BL203">
            <v>150.69999999999999</v>
          </cell>
          <cell r="BM203">
            <v>150.69999999999999</v>
          </cell>
          <cell r="BN203">
            <v>131.19999999999999</v>
          </cell>
          <cell r="BO203">
            <v>137.6</v>
          </cell>
          <cell r="BP203">
            <v>142.4</v>
          </cell>
          <cell r="BQ203">
            <v>147.1</v>
          </cell>
          <cell r="BR203">
            <v>141.1</v>
          </cell>
          <cell r="BS203">
            <v>142.9</v>
          </cell>
          <cell r="BT203">
            <v>160</v>
          </cell>
          <cell r="BU203">
            <v>159.80000000000001</v>
          </cell>
          <cell r="BV203">
            <v>157.4</v>
          </cell>
          <cell r="BW203">
            <v>152.6</v>
          </cell>
          <cell r="BX203">
            <v>146.69999999999999</v>
          </cell>
          <cell r="BY203">
            <v>131.9</v>
          </cell>
          <cell r="BZ203">
            <v>127.1</v>
          </cell>
          <cell r="CA203">
            <v>139.4</v>
          </cell>
          <cell r="CB203">
            <v>165.9</v>
          </cell>
          <cell r="CC203">
            <v>169.3</v>
          </cell>
          <cell r="CD203">
            <v>169.3</v>
          </cell>
          <cell r="CE203">
            <v>152.19999999999999</v>
          </cell>
          <cell r="CF203">
            <v>147.69999999999999</v>
          </cell>
          <cell r="CG203">
            <v>144.4</v>
          </cell>
          <cell r="CH203">
            <v>143.5</v>
          </cell>
          <cell r="CI203">
            <v>141.80000000000001</v>
          </cell>
          <cell r="CJ203">
            <v>140.5</v>
          </cell>
          <cell r="CK203">
            <v>138.19999999999999</v>
          </cell>
          <cell r="CL203">
            <v>133.4</v>
          </cell>
        </row>
        <row r="204">
          <cell r="A204" t="str">
            <v>Tea Dust (Blended)</v>
          </cell>
          <cell r="B204" t="str">
            <v>1301080003</v>
          </cell>
          <cell r="C204">
            <v>0.13716</v>
          </cell>
          <cell r="D204">
            <v>99.2</v>
          </cell>
          <cell r="E204">
            <v>103.6</v>
          </cell>
          <cell r="F204">
            <v>103.6</v>
          </cell>
          <cell r="G204">
            <v>98.6</v>
          </cell>
          <cell r="H204">
            <v>98.9</v>
          </cell>
          <cell r="I204">
            <v>103.8</v>
          </cell>
          <cell r="J204">
            <v>98.5</v>
          </cell>
          <cell r="K204">
            <v>98.9</v>
          </cell>
          <cell r="L204">
            <v>97.4</v>
          </cell>
          <cell r="M204">
            <v>98.1</v>
          </cell>
          <cell r="N204">
            <v>98.1</v>
          </cell>
          <cell r="O204">
            <v>97.4</v>
          </cell>
          <cell r="P204">
            <v>101.6</v>
          </cell>
          <cell r="Q204">
            <v>101.6</v>
          </cell>
          <cell r="R204">
            <v>101.6</v>
          </cell>
          <cell r="S204">
            <v>106.6</v>
          </cell>
          <cell r="T204">
            <v>108.4</v>
          </cell>
          <cell r="U204">
            <v>107.8</v>
          </cell>
          <cell r="V204">
            <v>105.8</v>
          </cell>
          <cell r="W204">
            <v>106</v>
          </cell>
          <cell r="X204">
            <v>106</v>
          </cell>
          <cell r="Y204">
            <v>105.8</v>
          </cell>
          <cell r="Z204">
            <v>104.5</v>
          </cell>
          <cell r="AA204">
            <v>104.5</v>
          </cell>
          <cell r="AB204">
            <v>106</v>
          </cell>
          <cell r="AC204">
            <v>106</v>
          </cell>
          <cell r="AD204">
            <v>105.4</v>
          </cell>
          <cell r="AE204">
            <v>104.4</v>
          </cell>
          <cell r="AF204">
            <v>105.8</v>
          </cell>
          <cell r="AG204">
            <v>109.5</v>
          </cell>
          <cell r="AH204">
            <v>105.5</v>
          </cell>
          <cell r="AI204">
            <v>105.8</v>
          </cell>
          <cell r="AJ204">
            <v>104.7</v>
          </cell>
          <cell r="AK204">
            <v>105.5</v>
          </cell>
          <cell r="AL204">
            <v>108</v>
          </cell>
          <cell r="AM204">
            <v>107.7</v>
          </cell>
          <cell r="AN204">
            <v>108.7</v>
          </cell>
          <cell r="AO204">
            <v>107.2</v>
          </cell>
          <cell r="AP204">
            <v>107.2</v>
          </cell>
          <cell r="AQ204">
            <v>111.6</v>
          </cell>
          <cell r="AR204">
            <v>110.5</v>
          </cell>
          <cell r="AS204">
            <v>110.2</v>
          </cell>
          <cell r="AT204">
            <v>111.3</v>
          </cell>
          <cell r="AU204">
            <v>111.3</v>
          </cell>
          <cell r="AV204">
            <v>111.4</v>
          </cell>
          <cell r="AW204">
            <v>112.8</v>
          </cell>
          <cell r="AX204">
            <v>111.6</v>
          </cell>
          <cell r="AY204">
            <v>112.4</v>
          </cell>
          <cell r="AZ204">
            <v>120.6</v>
          </cell>
          <cell r="BA204">
            <v>120.6</v>
          </cell>
          <cell r="BB204">
            <v>120.6</v>
          </cell>
          <cell r="BC204">
            <v>122.1</v>
          </cell>
          <cell r="BD204">
            <v>126.4</v>
          </cell>
          <cell r="BE204">
            <v>125.4</v>
          </cell>
          <cell r="BF204">
            <v>123.6</v>
          </cell>
          <cell r="BG204">
            <v>124</v>
          </cell>
          <cell r="BH204">
            <v>124.6</v>
          </cell>
          <cell r="BI204">
            <v>125.5</v>
          </cell>
          <cell r="BJ204">
            <v>127.3</v>
          </cell>
          <cell r="BK204">
            <v>126.2</v>
          </cell>
          <cell r="BL204">
            <v>125.6</v>
          </cell>
          <cell r="BM204">
            <v>125.6</v>
          </cell>
          <cell r="BN204">
            <v>125.6</v>
          </cell>
          <cell r="BO204">
            <v>125.6</v>
          </cell>
          <cell r="BP204">
            <v>130.1</v>
          </cell>
          <cell r="BQ204">
            <v>136.80000000000001</v>
          </cell>
          <cell r="BR204">
            <v>136.80000000000001</v>
          </cell>
          <cell r="BS204">
            <v>136.80000000000001</v>
          </cell>
          <cell r="BT204">
            <v>136.80000000000001</v>
          </cell>
          <cell r="BU204">
            <v>136.80000000000001</v>
          </cell>
          <cell r="BV204">
            <v>136.80000000000001</v>
          </cell>
          <cell r="BW204">
            <v>136.80000000000001</v>
          </cell>
          <cell r="BX204">
            <v>133.1</v>
          </cell>
          <cell r="BY204">
            <v>130.4</v>
          </cell>
          <cell r="BZ204">
            <v>131.6</v>
          </cell>
          <cell r="CA204">
            <v>132.6</v>
          </cell>
          <cell r="CB204">
            <v>142.80000000000001</v>
          </cell>
          <cell r="CC204">
            <v>142.9</v>
          </cell>
          <cell r="CD204">
            <v>140.19999999999999</v>
          </cell>
          <cell r="CE204">
            <v>134.6</v>
          </cell>
          <cell r="CF204">
            <v>133.6</v>
          </cell>
          <cell r="CG204">
            <v>133.6</v>
          </cell>
          <cell r="CH204">
            <v>135.30000000000001</v>
          </cell>
          <cell r="CI204">
            <v>132.5</v>
          </cell>
          <cell r="CJ204">
            <v>131.6</v>
          </cell>
          <cell r="CK204">
            <v>130.69999999999999</v>
          </cell>
          <cell r="CL204">
            <v>128.9</v>
          </cell>
        </row>
        <row r="205">
          <cell r="A205" t="str">
            <v>Tea Dust (Unblended)</v>
          </cell>
          <cell r="B205" t="str">
            <v>1301080004</v>
          </cell>
          <cell r="C205">
            <v>9.8129999999999995E-2</v>
          </cell>
          <cell r="D205">
            <v>98.3</v>
          </cell>
          <cell r="E205">
            <v>93.3</v>
          </cell>
          <cell r="F205">
            <v>95.1</v>
          </cell>
          <cell r="G205">
            <v>99.3</v>
          </cell>
          <cell r="H205">
            <v>97.4</v>
          </cell>
          <cell r="I205">
            <v>95.6</v>
          </cell>
          <cell r="J205">
            <v>93.9</v>
          </cell>
          <cell r="K205">
            <v>97.2</v>
          </cell>
          <cell r="L205">
            <v>95</v>
          </cell>
          <cell r="M205">
            <v>91.3</v>
          </cell>
          <cell r="N205">
            <v>90.2</v>
          </cell>
          <cell r="O205">
            <v>95.8</v>
          </cell>
          <cell r="P205">
            <v>94.7</v>
          </cell>
          <cell r="Q205">
            <v>99.3</v>
          </cell>
          <cell r="R205">
            <v>102.9</v>
          </cell>
          <cell r="S205">
            <v>105.9</v>
          </cell>
          <cell r="T205">
            <v>102.6</v>
          </cell>
          <cell r="U205">
            <v>103.7</v>
          </cell>
          <cell r="V205">
            <v>100.4</v>
          </cell>
          <cell r="W205">
            <v>101</v>
          </cell>
          <cell r="X205">
            <v>101</v>
          </cell>
          <cell r="Y205">
            <v>99.6</v>
          </cell>
          <cell r="Z205">
            <v>96.8</v>
          </cell>
          <cell r="AA205">
            <v>96.9</v>
          </cell>
          <cell r="AB205">
            <v>98.2</v>
          </cell>
          <cell r="AC205">
            <v>98.8</v>
          </cell>
          <cell r="AD205">
            <v>105.8</v>
          </cell>
          <cell r="AE205">
            <v>110.6</v>
          </cell>
          <cell r="AF205">
            <v>108</v>
          </cell>
          <cell r="AG205">
            <v>104.9</v>
          </cell>
          <cell r="AH205">
            <v>102.3</v>
          </cell>
          <cell r="AI205">
            <v>101.8</v>
          </cell>
          <cell r="AJ205">
            <v>100.9</v>
          </cell>
          <cell r="AK205">
            <v>100.8</v>
          </cell>
          <cell r="AL205">
            <v>101.3</v>
          </cell>
          <cell r="AM205">
            <v>104.3</v>
          </cell>
          <cell r="AN205">
            <v>106.1</v>
          </cell>
          <cell r="AO205">
            <v>103.1</v>
          </cell>
          <cell r="AP205">
            <v>108.3</v>
          </cell>
          <cell r="AQ205">
            <v>111.6</v>
          </cell>
          <cell r="AR205">
            <v>114.2</v>
          </cell>
          <cell r="AS205">
            <v>119.1</v>
          </cell>
          <cell r="AT205">
            <v>120.7</v>
          </cell>
          <cell r="AU205">
            <v>130.5</v>
          </cell>
          <cell r="AV205">
            <v>135.80000000000001</v>
          </cell>
          <cell r="AW205">
            <v>139.19999999999999</v>
          </cell>
          <cell r="AX205">
            <v>129.69999999999999</v>
          </cell>
          <cell r="AY205">
            <v>127.5</v>
          </cell>
          <cell r="AZ205">
            <v>128</v>
          </cell>
          <cell r="BA205">
            <v>132.1</v>
          </cell>
          <cell r="BB205">
            <v>127.1</v>
          </cell>
          <cell r="BC205">
            <v>145.9</v>
          </cell>
          <cell r="BD205">
            <v>147.1</v>
          </cell>
          <cell r="BE205">
            <v>149.1</v>
          </cell>
          <cell r="BF205">
            <v>147.4</v>
          </cell>
          <cell r="BG205">
            <v>151.30000000000001</v>
          </cell>
          <cell r="BH205">
            <v>150.80000000000001</v>
          </cell>
          <cell r="BI205">
            <v>153.9</v>
          </cell>
          <cell r="BJ205">
            <v>159.19999999999999</v>
          </cell>
          <cell r="BK205">
            <v>159</v>
          </cell>
          <cell r="BL205">
            <v>161.1</v>
          </cell>
          <cell r="BM205">
            <v>161</v>
          </cell>
          <cell r="BN205">
            <v>161</v>
          </cell>
          <cell r="BO205">
            <v>157.9</v>
          </cell>
          <cell r="BP205">
            <v>158.6</v>
          </cell>
          <cell r="BQ205">
            <v>156.6</v>
          </cell>
          <cell r="BR205">
            <v>156.6</v>
          </cell>
          <cell r="BS205">
            <v>156.6</v>
          </cell>
          <cell r="BT205">
            <v>156.6</v>
          </cell>
          <cell r="BU205">
            <v>156.6</v>
          </cell>
          <cell r="BV205">
            <v>156.6</v>
          </cell>
          <cell r="BW205">
            <v>156.6</v>
          </cell>
          <cell r="BX205">
            <v>159.80000000000001</v>
          </cell>
          <cell r="BY205">
            <v>159.69999999999999</v>
          </cell>
          <cell r="BZ205">
            <v>159.19999999999999</v>
          </cell>
          <cell r="CA205">
            <v>156.4</v>
          </cell>
          <cell r="CB205">
            <v>154.30000000000001</v>
          </cell>
          <cell r="CC205">
            <v>155.69999999999999</v>
          </cell>
          <cell r="CD205">
            <v>153.9</v>
          </cell>
          <cell r="CE205">
            <v>153.5</v>
          </cell>
          <cell r="CF205">
            <v>152.6</v>
          </cell>
          <cell r="CG205">
            <v>152.6</v>
          </cell>
          <cell r="CH205">
            <v>152.5</v>
          </cell>
          <cell r="CI205">
            <v>151.80000000000001</v>
          </cell>
          <cell r="CJ205">
            <v>151.6</v>
          </cell>
          <cell r="CK205">
            <v>149.69999999999999</v>
          </cell>
          <cell r="CL205">
            <v>150.30000000000001</v>
          </cell>
        </row>
        <row r="206">
          <cell r="A206" t="str">
            <v>Coffee Powder</v>
          </cell>
          <cell r="B206" t="str">
            <v>1301080005</v>
          </cell>
          <cell r="C206">
            <v>2.3099999999999999E-2</v>
          </cell>
          <cell r="D206">
            <v>104.9</v>
          </cell>
          <cell r="E206">
            <v>106.3</v>
          </cell>
          <cell r="F206">
            <v>106.3</v>
          </cell>
          <cell r="G206">
            <v>106.3</v>
          </cell>
          <cell r="H206">
            <v>106.3</v>
          </cell>
          <cell r="I206">
            <v>106.3</v>
          </cell>
          <cell r="J206">
            <v>106.3</v>
          </cell>
          <cell r="K206">
            <v>107.5</v>
          </cell>
          <cell r="L206">
            <v>111</v>
          </cell>
          <cell r="M206">
            <v>111</v>
          </cell>
          <cell r="N206">
            <v>111</v>
          </cell>
          <cell r="O206">
            <v>111</v>
          </cell>
          <cell r="P206">
            <v>113.5</v>
          </cell>
          <cell r="Q206">
            <v>111</v>
          </cell>
          <cell r="R206">
            <v>111</v>
          </cell>
          <cell r="S206">
            <v>111</v>
          </cell>
          <cell r="T206">
            <v>112.5</v>
          </cell>
          <cell r="U206">
            <v>114.6</v>
          </cell>
          <cell r="V206">
            <v>114.6</v>
          </cell>
          <cell r="W206">
            <v>114.6</v>
          </cell>
          <cell r="X206">
            <v>114.6</v>
          </cell>
          <cell r="Y206">
            <v>114.6</v>
          </cell>
          <cell r="Z206">
            <v>114.6</v>
          </cell>
          <cell r="AA206">
            <v>114.6</v>
          </cell>
          <cell r="AB206">
            <v>114.6</v>
          </cell>
          <cell r="AC206">
            <v>114.6</v>
          </cell>
          <cell r="AD206">
            <v>114.6</v>
          </cell>
          <cell r="AE206">
            <v>114.6</v>
          </cell>
          <cell r="AF206">
            <v>116.4</v>
          </cell>
          <cell r="AG206">
            <v>121.8</v>
          </cell>
          <cell r="AH206">
            <v>131.30000000000001</v>
          </cell>
          <cell r="AI206">
            <v>159.9</v>
          </cell>
          <cell r="AJ206">
            <v>159.9</v>
          </cell>
          <cell r="AK206">
            <v>159.9</v>
          </cell>
          <cell r="AL206">
            <v>159.9</v>
          </cell>
          <cell r="AM206">
            <v>159.9</v>
          </cell>
          <cell r="AN206">
            <v>161.30000000000001</v>
          </cell>
          <cell r="AO206">
            <v>161.30000000000001</v>
          </cell>
          <cell r="AP206">
            <v>161.30000000000001</v>
          </cell>
          <cell r="AQ206">
            <v>161.30000000000001</v>
          </cell>
          <cell r="AR206">
            <v>166.7</v>
          </cell>
          <cell r="AS206">
            <v>169.9</v>
          </cell>
          <cell r="AT206">
            <v>169.9</v>
          </cell>
          <cell r="AU206">
            <v>169.9</v>
          </cell>
          <cell r="AV206">
            <v>171.4</v>
          </cell>
          <cell r="AW206">
            <v>173.9</v>
          </cell>
          <cell r="AX206">
            <v>173.5</v>
          </cell>
          <cell r="AY206">
            <v>172.1</v>
          </cell>
          <cell r="AZ206">
            <v>172.1</v>
          </cell>
          <cell r="BA206">
            <v>172.1</v>
          </cell>
          <cell r="BB206">
            <v>172.1</v>
          </cell>
          <cell r="BC206">
            <v>172.1</v>
          </cell>
          <cell r="BD206">
            <v>179.1</v>
          </cell>
          <cell r="BE206">
            <v>182.9</v>
          </cell>
          <cell r="BF206">
            <v>182.9</v>
          </cell>
          <cell r="BG206">
            <v>182.9</v>
          </cell>
          <cell r="BH206">
            <v>188.3</v>
          </cell>
          <cell r="BI206">
            <v>191.2</v>
          </cell>
          <cell r="BJ206">
            <v>195.5</v>
          </cell>
          <cell r="BK206">
            <v>195.5</v>
          </cell>
          <cell r="BL206">
            <v>197</v>
          </cell>
          <cell r="BM206">
            <v>200.2</v>
          </cell>
          <cell r="BN206">
            <v>199.9</v>
          </cell>
          <cell r="BO206">
            <v>199.1</v>
          </cell>
          <cell r="BP206">
            <v>195.5</v>
          </cell>
          <cell r="BQ206">
            <v>195.5</v>
          </cell>
          <cell r="BR206">
            <v>195.5</v>
          </cell>
          <cell r="BS206">
            <v>195.5</v>
          </cell>
          <cell r="BT206">
            <v>195.5</v>
          </cell>
          <cell r="BU206">
            <v>195.5</v>
          </cell>
          <cell r="BV206">
            <v>195.5</v>
          </cell>
          <cell r="BW206">
            <v>195.5</v>
          </cell>
          <cell r="BX206">
            <v>195.5</v>
          </cell>
          <cell r="BY206">
            <v>195.5</v>
          </cell>
          <cell r="BZ206">
            <v>195.5</v>
          </cell>
          <cell r="CA206">
            <v>195.5</v>
          </cell>
          <cell r="CB206">
            <v>205.4</v>
          </cell>
          <cell r="CC206">
            <v>235.1</v>
          </cell>
          <cell r="CD206">
            <v>239.8</v>
          </cell>
          <cell r="CE206">
            <v>240.9</v>
          </cell>
          <cell r="CF206">
            <v>244.9</v>
          </cell>
          <cell r="CG206">
            <v>242.7</v>
          </cell>
          <cell r="CH206">
            <v>241.3</v>
          </cell>
          <cell r="CI206">
            <v>241.3</v>
          </cell>
          <cell r="CJ206">
            <v>241.3</v>
          </cell>
          <cell r="CK206">
            <v>237.3</v>
          </cell>
          <cell r="CL206">
            <v>236.2</v>
          </cell>
        </row>
        <row r="207">
          <cell r="A207" t="str">
            <v>i.  MANUFACTURE OF SALT</v>
          </cell>
          <cell r="B207" t="str">
            <v>1301090000</v>
          </cell>
          <cell r="C207">
            <v>4.8099999999999997E-2</v>
          </cell>
          <cell r="D207">
            <v>100.8</v>
          </cell>
          <cell r="E207">
            <v>100.8</v>
          </cell>
          <cell r="F207">
            <v>103.5</v>
          </cell>
          <cell r="G207">
            <v>97.8</v>
          </cell>
          <cell r="H207">
            <v>101.5</v>
          </cell>
          <cell r="I207">
            <v>100.6</v>
          </cell>
          <cell r="J207">
            <v>103.2</v>
          </cell>
          <cell r="K207">
            <v>105.9</v>
          </cell>
          <cell r="L207">
            <v>107.3</v>
          </cell>
          <cell r="M207">
            <v>105.3</v>
          </cell>
          <cell r="N207">
            <v>105.3</v>
          </cell>
          <cell r="O207">
            <v>106.6</v>
          </cell>
          <cell r="P207">
            <v>106.6</v>
          </cell>
          <cell r="Q207">
            <v>105.3</v>
          </cell>
          <cell r="R207">
            <v>107</v>
          </cell>
          <cell r="S207">
            <v>113.2</v>
          </cell>
          <cell r="T207">
            <v>112.2</v>
          </cell>
          <cell r="U207">
            <v>112.9</v>
          </cell>
          <cell r="V207">
            <v>113.5</v>
          </cell>
          <cell r="W207">
            <v>118.3</v>
          </cell>
          <cell r="X207">
            <v>116.9</v>
          </cell>
          <cell r="Y207">
            <v>125.6</v>
          </cell>
          <cell r="Z207">
            <v>124.3</v>
          </cell>
          <cell r="AA207">
            <v>132.9</v>
          </cell>
          <cell r="AB207">
            <v>132.9</v>
          </cell>
          <cell r="AC207">
            <v>134.19999999999999</v>
          </cell>
          <cell r="AD207">
            <v>135.6</v>
          </cell>
          <cell r="AE207">
            <v>136.80000000000001</v>
          </cell>
          <cell r="AF207">
            <v>134.5</v>
          </cell>
          <cell r="AG207">
            <v>134.5</v>
          </cell>
          <cell r="AH207">
            <v>133.80000000000001</v>
          </cell>
          <cell r="AI207">
            <v>137.19999999999999</v>
          </cell>
          <cell r="AJ207">
            <v>137.19999999999999</v>
          </cell>
          <cell r="AK207">
            <v>135.19999999999999</v>
          </cell>
          <cell r="AL207">
            <v>136.69999999999999</v>
          </cell>
          <cell r="AM207">
            <v>135.19999999999999</v>
          </cell>
          <cell r="AN207">
            <v>151.4</v>
          </cell>
          <cell r="AO207">
            <v>151.80000000000001</v>
          </cell>
          <cell r="AP207">
            <v>153.4</v>
          </cell>
          <cell r="AQ207">
            <v>152.19999999999999</v>
          </cell>
          <cell r="AR207">
            <v>148.19999999999999</v>
          </cell>
          <cell r="AS207">
            <v>147.1</v>
          </cell>
          <cell r="AT207">
            <v>147.1</v>
          </cell>
          <cell r="AU207">
            <v>157.9</v>
          </cell>
          <cell r="AV207">
            <v>194.7</v>
          </cell>
          <cell r="AW207">
            <v>197.5</v>
          </cell>
          <cell r="AX207">
            <v>188.5</v>
          </cell>
          <cell r="AY207">
            <v>197.9</v>
          </cell>
          <cell r="AZ207">
            <v>181</v>
          </cell>
          <cell r="BA207">
            <v>178.4</v>
          </cell>
          <cell r="BB207">
            <v>178.4</v>
          </cell>
          <cell r="BC207">
            <v>165.3</v>
          </cell>
          <cell r="BD207">
            <v>166</v>
          </cell>
          <cell r="BE207">
            <v>171.9</v>
          </cell>
          <cell r="BF207">
            <v>157.30000000000001</v>
          </cell>
          <cell r="BG207">
            <v>162.9</v>
          </cell>
          <cell r="BH207">
            <v>163.6</v>
          </cell>
          <cell r="BI207">
            <v>165.7</v>
          </cell>
          <cell r="BJ207">
            <v>165.7</v>
          </cell>
          <cell r="BK207">
            <v>187</v>
          </cell>
          <cell r="BL207">
            <v>187</v>
          </cell>
          <cell r="BM207">
            <v>176.9</v>
          </cell>
          <cell r="BN207">
            <v>173.4</v>
          </cell>
          <cell r="BO207">
            <v>180.2</v>
          </cell>
          <cell r="BP207">
            <v>186.9</v>
          </cell>
          <cell r="BQ207">
            <v>186.9</v>
          </cell>
          <cell r="BR207">
            <v>173</v>
          </cell>
          <cell r="BS207">
            <v>169.5</v>
          </cell>
          <cell r="BT207">
            <v>166.9</v>
          </cell>
          <cell r="BU207">
            <v>172.3</v>
          </cell>
          <cell r="BV207">
            <v>172.3</v>
          </cell>
          <cell r="BW207">
            <v>172.3</v>
          </cell>
          <cell r="BX207">
            <v>172.3</v>
          </cell>
          <cell r="BY207">
            <v>172.3</v>
          </cell>
          <cell r="BZ207">
            <v>172.3</v>
          </cell>
          <cell r="CA207">
            <v>172.3</v>
          </cell>
          <cell r="CB207">
            <v>172.3</v>
          </cell>
          <cell r="CC207">
            <v>172.3</v>
          </cell>
          <cell r="CD207">
            <v>172.3</v>
          </cell>
          <cell r="CE207">
            <v>172.3</v>
          </cell>
          <cell r="CF207">
            <v>172.3</v>
          </cell>
          <cell r="CG207">
            <v>176.5</v>
          </cell>
          <cell r="CH207">
            <v>179.1</v>
          </cell>
          <cell r="CI207">
            <v>180.6</v>
          </cell>
          <cell r="CJ207">
            <v>181.3</v>
          </cell>
          <cell r="CK207">
            <v>181.8</v>
          </cell>
          <cell r="CL207">
            <v>181.8</v>
          </cell>
        </row>
        <row r="208">
          <cell r="A208" t="str">
            <v>Salt</v>
          </cell>
          <cell r="B208" t="str">
            <v>1301090001</v>
          </cell>
          <cell r="C208">
            <v>4.8099999999999997E-2</v>
          </cell>
          <cell r="D208">
            <v>100.8</v>
          </cell>
          <cell r="E208">
            <v>100.8</v>
          </cell>
          <cell r="F208">
            <v>103.5</v>
          </cell>
          <cell r="G208">
            <v>97.8</v>
          </cell>
          <cell r="H208">
            <v>101.5</v>
          </cell>
          <cell r="I208">
            <v>100.6</v>
          </cell>
          <cell r="J208">
            <v>103.2</v>
          </cell>
          <cell r="K208">
            <v>105.9</v>
          </cell>
          <cell r="L208">
            <v>107.3</v>
          </cell>
          <cell r="M208">
            <v>105.3</v>
          </cell>
          <cell r="N208">
            <v>105.3</v>
          </cell>
          <cell r="O208">
            <v>106.6</v>
          </cell>
          <cell r="P208">
            <v>106.6</v>
          </cell>
          <cell r="Q208">
            <v>105.3</v>
          </cell>
          <cell r="R208">
            <v>107</v>
          </cell>
          <cell r="S208">
            <v>113.2</v>
          </cell>
          <cell r="T208">
            <v>112.2</v>
          </cell>
          <cell r="U208">
            <v>112.9</v>
          </cell>
          <cell r="V208">
            <v>113.5</v>
          </cell>
          <cell r="W208">
            <v>118.3</v>
          </cell>
          <cell r="X208">
            <v>116.9</v>
          </cell>
          <cell r="Y208">
            <v>125.6</v>
          </cell>
          <cell r="Z208">
            <v>124.3</v>
          </cell>
          <cell r="AA208">
            <v>132.9</v>
          </cell>
          <cell r="AB208">
            <v>132.9</v>
          </cell>
          <cell r="AC208">
            <v>134.19999999999999</v>
          </cell>
          <cell r="AD208">
            <v>135.6</v>
          </cell>
          <cell r="AE208">
            <v>136.80000000000001</v>
          </cell>
          <cell r="AF208">
            <v>134.5</v>
          </cell>
          <cell r="AG208">
            <v>134.5</v>
          </cell>
          <cell r="AH208">
            <v>133.80000000000001</v>
          </cell>
          <cell r="AI208">
            <v>137.19999999999999</v>
          </cell>
          <cell r="AJ208">
            <v>137.19999999999999</v>
          </cell>
          <cell r="AK208">
            <v>135.19999999999999</v>
          </cell>
          <cell r="AL208">
            <v>136.69999999999999</v>
          </cell>
          <cell r="AM208">
            <v>135.19999999999999</v>
          </cell>
          <cell r="AN208">
            <v>151.4</v>
          </cell>
          <cell r="AO208">
            <v>151.80000000000001</v>
          </cell>
          <cell r="AP208">
            <v>153.4</v>
          </cell>
          <cell r="AQ208">
            <v>152.19999999999999</v>
          </cell>
          <cell r="AR208">
            <v>148.19999999999999</v>
          </cell>
          <cell r="AS208">
            <v>147.1</v>
          </cell>
          <cell r="AT208">
            <v>147.1</v>
          </cell>
          <cell r="AU208">
            <v>157.9</v>
          </cell>
          <cell r="AV208">
            <v>194.7</v>
          </cell>
          <cell r="AW208">
            <v>197.5</v>
          </cell>
          <cell r="AX208">
            <v>188.5</v>
          </cell>
          <cell r="AY208">
            <v>197.9</v>
          </cell>
          <cell r="AZ208">
            <v>181</v>
          </cell>
          <cell r="BA208">
            <v>178.4</v>
          </cell>
          <cell r="BB208">
            <v>178.4</v>
          </cell>
          <cell r="BC208">
            <v>165.3</v>
          </cell>
          <cell r="BD208">
            <v>166</v>
          </cell>
          <cell r="BE208">
            <v>171.9</v>
          </cell>
          <cell r="BF208">
            <v>157.30000000000001</v>
          </cell>
          <cell r="BG208">
            <v>162.9</v>
          </cell>
          <cell r="BH208">
            <v>163.6</v>
          </cell>
          <cell r="BI208">
            <v>165.7</v>
          </cell>
          <cell r="BJ208">
            <v>165.7</v>
          </cell>
          <cell r="BK208">
            <v>187</v>
          </cell>
          <cell r="BL208">
            <v>187</v>
          </cell>
          <cell r="BM208">
            <v>176.9</v>
          </cell>
          <cell r="BN208">
            <v>173.4</v>
          </cell>
          <cell r="BO208">
            <v>180.2</v>
          </cell>
          <cell r="BP208">
            <v>186.9</v>
          </cell>
          <cell r="BQ208">
            <v>186.9</v>
          </cell>
          <cell r="BR208">
            <v>173</v>
          </cell>
          <cell r="BS208">
            <v>169.5</v>
          </cell>
          <cell r="BT208">
            <v>166.9</v>
          </cell>
          <cell r="BU208">
            <v>172.3</v>
          </cell>
          <cell r="BV208">
            <v>172.3</v>
          </cell>
          <cell r="BW208">
            <v>172.3</v>
          </cell>
          <cell r="BX208">
            <v>172.3</v>
          </cell>
          <cell r="BY208">
            <v>172.3</v>
          </cell>
          <cell r="BZ208">
            <v>172.3</v>
          </cell>
          <cell r="CA208">
            <v>172.3</v>
          </cell>
          <cell r="CB208">
            <v>172.3</v>
          </cell>
          <cell r="CC208">
            <v>172.3</v>
          </cell>
          <cell r="CD208">
            <v>172.3</v>
          </cell>
          <cell r="CE208">
            <v>172.3</v>
          </cell>
          <cell r="CF208">
            <v>172.3</v>
          </cell>
          <cell r="CG208">
            <v>176.5</v>
          </cell>
          <cell r="CH208">
            <v>179.1</v>
          </cell>
          <cell r="CI208">
            <v>180.6</v>
          </cell>
          <cell r="CJ208">
            <v>181.3</v>
          </cell>
          <cell r="CK208">
            <v>181.8</v>
          </cell>
          <cell r="CL208">
            <v>181.8</v>
          </cell>
        </row>
        <row r="209">
          <cell r="A209" t="str">
            <v>j.  OTHER FOOD PRODUCTS</v>
          </cell>
          <cell r="B209" t="str">
            <v>1301100000</v>
          </cell>
          <cell r="C209">
            <v>0.87932999999999995</v>
          </cell>
          <cell r="D209">
            <v>101.4</v>
          </cell>
          <cell r="E209">
            <v>101.2</v>
          </cell>
          <cell r="F209">
            <v>101</v>
          </cell>
          <cell r="G209">
            <v>105.4</v>
          </cell>
          <cell r="H209">
            <v>106.1</v>
          </cell>
          <cell r="I209">
            <v>106</v>
          </cell>
          <cell r="J209">
            <v>106.2</v>
          </cell>
          <cell r="K209">
            <v>106.3</v>
          </cell>
          <cell r="L209">
            <v>106.4</v>
          </cell>
          <cell r="M209">
            <v>106.7</v>
          </cell>
          <cell r="N209">
            <v>107.6</v>
          </cell>
          <cell r="O209">
            <v>107.4</v>
          </cell>
          <cell r="P209">
            <v>106.5</v>
          </cell>
          <cell r="Q209">
            <v>106.3</v>
          </cell>
          <cell r="R209">
            <v>107.3</v>
          </cell>
          <cell r="S209">
            <v>102.8</v>
          </cell>
          <cell r="T209">
            <v>103.2</v>
          </cell>
          <cell r="U209">
            <v>103.2</v>
          </cell>
          <cell r="V209">
            <v>103</v>
          </cell>
          <cell r="W209">
            <v>103.9</v>
          </cell>
          <cell r="X209">
            <v>104.3</v>
          </cell>
          <cell r="Y209">
            <v>104.1</v>
          </cell>
          <cell r="Z209">
            <v>104.4</v>
          </cell>
          <cell r="AA209">
            <v>104.7</v>
          </cell>
          <cell r="AB209">
            <v>105</v>
          </cell>
          <cell r="AC209">
            <v>105.6</v>
          </cell>
          <cell r="AD209">
            <v>106</v>
          </cell>
          <cell r="AE209">
            <v>108.1</v>
          </cell>
          <cell r="AF209">
            <v>107.6</v>
          </cell>
          <cell r="AG209">
            <v>107.2</v>
          </cell>
          <cell r="AH209">
            <v>106.7</v>
          </cell>
          <cell r="AI209">
            <v>106.9</v>
          </cell>
          <cell r="AJ209">
            <v>107.6</v>
          </cell>
          <cell r="AK209">
            <v>107.8</v>
          </cell>
          <cell r="AL209">
            <v>107.2</v>
          </cell>
          <cell r="AM209">
            <v>107.6</v>
          </cell>
          <cell r="AN209">
            <v>108.2</v>
          </cell>
          <cell r="AO209">
            <v>108.5</v>
          </cell>
          <cell r="AP209">
            <v>110.4</v>
          </cell>
          <cell r="AQ209">
            <v>112.3</v>
          </cell>
          <cell r="AR209">
            <v>113.3</v>
          </cell>
          <cell r="AS209">
            <v>113.4</v>
          </cell>
          <cell r="AT209">
            <v>114.2</v>
          </cell>
          <cell r="AU209">
            <v>115.4</v>
          </cell>
          <cell r="AV209">
            <v>116.4</v>
          </cell>
          <cell r="AW209">
            <v>116.5</v>
          </cell>
          <cell r="AX209">
            <v>116.4</v>
          </cell>
          <cell r="AY209">
            <v>115.6</v>
          </cell>
          <cell r="AZ209">
            <v>124.1</v>
          </cell>
          <cell r="BA209">
            <v>124.5</v>
          </cell>
          <cell r="BB209">
            <v>126.3</v>
          </cell>
          <cell r="BC209">
            <v>129.5</v>
          </cell>
          <cell r="BD209">
            <v>130.4</v>
          </cell>
          <cell r="BE209">
            <v>130.80000000000001</v>
          </cell>
          <cell r="BF209">
            <v>132.80000000000001</v>
          </cell>
          <cell r="BG209">
            <v>133.69999999999999</v>
          </cell>
          <cell r="BH209">
            <v>134.80000000000001</v>
          </cell>
          <cell r="BI209">
            <v>133.4</v>
          </cell>
          <cell r="BJ209">
            <v>137.30000000000001</v>
          </cell>
          <cell r="BK209">
            <v>137.69999999999999</v>
          </cell>
          <cell r="BL209">
            <v>137.6</v>
          </cell>
          <cell r="BM209">
            <v>139.9</v>
          </cell>
          <cell r="BN209">
            <v>139.5</v>
          </cell>
          <cell r="BO209">
            <v>138.19999999999999</v>
          </cell>
          <cell r="BP209">
            <v>138.9</v>
          </cell>
          <cell r="BQ209">
            <v>139.5</v>
          </cell>
          <cell r="BR209">
            <v>139.69999999999999</v>
          </cell>
          <cell r="BS209">
            <v>139.9</v>
          </cell>
          <cell r="BT209">
            <v>139.19999999999999</v>
          </cell>
          <cell r="BU209">
            <v>139</v>
          </cell>
          <cell r="BV209">
            <v>139.1</v>
          </cell>
          <cell r="BW209">
            <v>139.80000000000001</v>
          </cell>
          <cell r="BX209">
            <v>145.19999999999999</v>
          </cell>
          <cell r="BY209">
            <v>147.4</v>
          </cell>
          <cell r="BZ209">
            <v>147.9</v>
          </cell>
          <cell r="CA209">
            <v>149.9</v>
          </cell>
          <cell r="CB209">
            <v>151.30000000000001</v>
          </cell>
          <cell r="CC209">
            <v>153.80000000000001</v>
          </cell>
          <cell r="CD209">
            <v>156.5</v>
          </cell>
          <cell r="CE209">
            <v>159</v>
          </cell>
          <cell r="CF209">
            <v>161.6</v>
          </cell>
          <cell r="CG209">
            <v>159.4</v>
          </cell>
          <cell r="CH209">
            <v>159.4</v>
          </cell>
          <cell r="CI209">
            <v>159.6</v>
          </cell>
          <cell r="CJ209">
            <v>159.1</v>
          </cell>
          <cell r="CK209">
            <v>159.6</v>
          </cell>
          <cell r="CL209">
            <v>160.1</v>
          </cell>
        </row>
        <row r="210">
          <cell r="A210" t="str">
            <v>Cashew Kernel</v>
          </cell>
          <cell r="B210" t="str">
            <v>1301100001</v>
          </cell>
          <cell r="C210">
            <v>0.38299</v>
          </cell>
          <cell r="D210">
            <v>103.1</v>
          </cell>
          <cell r="E210">
            <v>103.1</v>
          </cell>
          <cell r="F210">
            <v>102.8</v>
          </cell>
          <cell r="G210">
            <v>112.1</v>
          </cell>
          <cell r="H210">
            <v>113.5</v>
          </cell>
          <cell r="I210">
            <v>113.3</v>
          </cell>
          <cell r="J210">
            <v>113.6</v>
          </cell>
          <cell r="K210">
            <v>113.5</v>
          </cell>
          <cell r="L210">
            <v>113.1</v>
          </cell>
          <cell r="M210">
            <v>113.5</v>
          </cell>
          <cell r="N210">
            <v>114.1</v>
          </cell>
          <cell r="O210">
            <v>113.2</v>
          </cell>
          <cell r="P210">
            <v>110.1</v>
          </cell>
          <cell r="Q210">
            <v>109.7</v>
          </cell>
          <cell r="R210">
            <v>110.9</v>
          </cell>
          <cell r="S210">
            <v>99.2</v>
          </cell>
          <cell r="T210">
            <v>98.8</v>
          </cell>
          <cell r="U210">
            <v>97.7</v>
          </cell>
          <cell r="V210">
            <v>97.1</v>
          </cell>
          <cell r="W210">
            <v>98.3</v>
          </cell>
          <cell r="X210">
            <v>98.3</v>
          </cell>
          <cell r="Y210">
            <v>97.9</v>
          </cell>
          <cell r="Z210">
            <v>98.1</v>
          </cell>
          <cell r="AA210">
            <v>98</v>
          </cell>
          <cell r="AB210">
            <v>98.4</v>
          </cell>
          <cell r="AC210">
            <v>98.5</v>
          </cell>
          <cell r="AD210">
            <v>98.5</v>
          </cell>
          <cell r="AE210">
            <v>97.8</v>
          </cell>
          <cell r="AF210">
            <v>96.4</v>
          </cell>
          <cell r="AG210">
            <v>95.4</v>
          </cell>
          <cell r="AH210">
            <v>94.1</v>
          </cell>
          <cell r="AI210">
            <v>93.9</v>
          </cell>
          <cell r="AJ210">
            <v>94.7</v>
          </cell>
          <cell r="AK210">
            <v>94.6</v>
          </cell>
          <cell r="AL210">
            <v>93.6</v>
          </cell>
          <cell r="AM210">
            <v>94.4</v>
          </cell>
          <cell r="AN210">
            <v>92.2</v>
          </cell>
          <cell r="AO210">
            <v>92.2</v>
          </cell>
          <cell r="AP210">
            <v>95.4</v>
          </cell>
          <cell r="AQ210">
            <v>98.1</v>
          </cell>
          <cell r="AR210">
            <v>98.7</v>
          </cell>
          <cell r="AS210">
            <v>98.1</v>
          </cell>
          <cell r="AT210">
            <v>98.1</v>
          </cell>
          <cell r="AU210">
            <v>98.1</v>
          </cell>
          <cell r="AV210">
            <v>99.7</v>
          </cell>
          <cell r="AW210">
            <v>99.7</v>
          </cell>
          <cell r="AX210">
            <v>99.4</v>
          </cell>
          <cell r="AY210">
            <v>98</v>
          </cell>
          <cell r="AZ210">
            <v>116.5</v>
          </cell>
          <cell r="BA210">
            <v>116.5</v>
          </cell>
          <cell r="BB210">
            <v>119.1</v>
          </cell>
          <cell r="BC210">
            <v>125.2</v>
          </cell>
          <cell r="BD210">
            <v>126.1</v>
          </cell>
          <cell r="BE210">
            <v>127</v>
          </cell>
          <cell r="BF210">
            <v>131.80000000000001</v>
          </cell>
          <cell r="BG210">
            <v>132.30000000000001</v>
          </cell>
          <cell r="BH210">
            <v>129.80000000000001</v>
          </cell>
          <cell r="BI210">
            <v>125.2</v>
          </cell>
          <cell r="BJ210">
            <v>132.6</v>
          </cell>
          <cell r="BK210">
            <v>133.80000000000001</v>
          </cell>
          <cell r="BL210">
            <v>131.19999999999999</v>
          </cell>
          <cell r="BM210">
            <v>134.9</v>
          </cell>
          <cell r="BN210">
            <v>134.6</v>
          </cell>
          <cell r="BO210">
            <v>132.30000000000001</v>
          </cell>
          <cell r="BP210">
            <v>134</v>
          </cell>
          <cell r="BQ210">
            <v>135.4</v>
          </cell>
          <cell r="BR210">
            <v>135.4</v>
          </cell>
          <cell r="BS210">
            <v>135.6</v>
          </cell>
          <cell r="BT210">
            <v>133.30000000000001</v>
          </cell>
          <cell r="BU210">
            <v>132.1</v>
          </cell>
          <cell r="BV210">
            <v>132.30000000000001</v>
          </cell>
          <cell r="BW210">
            <v>133.30000000000001</v>
          </cell>
          <cell r="BX210">
            <v>140.69999999999999</v>
          </cell>
          <cell r="BY210">
            <v>142.19999999999999</v>
          </cell>
          <cell r="BZ210">
            <v>143.1</v>
          </cell>
          <cell r="CA210">
            <v>145.6</v>
          </cell>
          <cell r="CB210">
            <v>148</v>
          </cell>
          <cell r="CC210">
            <v>153.1</v>
          </cell>
          <cell r="CD210">
            <v>156.69999999999999</v>
          </cell>
          <cell r="CE210">
            <v>160.1</v>
          </cell>
          <cell r="CF210">
            <v>162.1</v>
          </cell>
          <cell r="CG210">
            <v>161.1</v>
          </cell>
          <cell r="CH210">
            <v>161.1</v>
          </cell>
          <cell r="CI210">
            <v>160.80000000000001</v>
          </cell>
          <cell r="CJ210">
            <v>159</v>
          </cell>
          <cell r="CK210">
            <v>159.1</v>
          </cell>
          <cell r="CL210">
            <v>158.6</v>
          </cell>
        </row>
        <row r="211">
          <cell r="A211" t="str">
            <v>Gola (Cattle Feed)</v>
          </cell>
          <cell r="B211" t="str">
            <v>1301100002</v>
          </cell>
          <cell r="C211">
            <v>0.11247</v>
          </cell>
          <cell r="D211">
            <v>98.6</v>
          </cell>
          <cell r="E211">
            <v>98.6</v>
          </cell>
          <cell r="F211">
            <v>99.3</v>
          </cell>
          <cell r="G211">
            <v>99.2</v>
          </cell>
          <cell r="H211">
            <v>99.6</v>
          </cell>
          <cell r="I211">
            <v>99.5</v>
          </cell>
          <cell r="J211">
            <v>100.1</v>
          </cell>
          <cell r="K211">
            <v>100.8</v>
          </cell>
          <cell r="L211">
            <v>101.6</v>
          </cell>
          <cell r="M211">
            <v>101.2</v>
          </cell>
          <cell r="N211">
            <v>101.8</v>
          </cell>
          <cell r="O211">
            <v>101.6</v>
          </cell>
          <cell r="P211">
            <v>104.1</v>
          </cell>
          <cell r="Q211">
            <v>104.4</v>
          </cell>
          <cell r="R211">
            <v>105.5</v>
          </cell>
          <cell r="S211">
            <v>106.4</v>
          </cell>
          <cell r="T211">
            <v>107.4</v>
          </cell>
          <cell r="U211">
            <v>108</v>
          </cell>
          <cell r="V211">
            <v>107.9</v>
          </cell>
          <cell r="W211">
            <v>110.4</v>
          </cell>
          <cell r="X211">
            <v>111.4</v>
          </cell>
          <cell r="Y211">
            <v>111.7</v>
          </cell>
          <cell r="Z211">
            <v>112.5</v>
          </cell>
          <cell r="AA211">
            <v>113.8</v>
          </cell>
          <cell r="AB211">
            <v>117.2</v>
          </cell>
          <cell r="AC211">
            <v>118.8</v>
          </cell>
          <cell r="AD211">
            <v>120.8</v>
          </cell>
          <cell r="AE211">
            <v>122</v>
          </cell>
          <cell r="AF211">
            <v>123</v>
          </cell>
          <cell r="AG211">
            <v>122.4</v>
          </cell>
          <cell r="AH211">
            <v>122.5</v>
          </cell>
          <cell r="AI211">
            <v>123.3</v>
          </cell>
          <cell r="AJ211">
            <v>124.3</v>
          </cell>
          <cell r="AK211">
            <v>124.7</v>
          </cell>
          <cell r="AL211">
            <v>124.6</v>
          </cell>
          <cell r="AM211">
            <v>124.4</v>
          </cell>
          <cell r="AN211">
            <v>129.1</v>
          </cell>
          <cell r="AO211">
            <v>130.9</v>
          </cell>
          <cell r="AP211">
            <v>131.1</v>
          </cell>
          <cell r="AQ211">
            <v>132.69999999999999</v>
          </cell>
          <cell r="AR211">
            <v>134.30000000000001</v>
          </cell>
          <cell r="AS211">
            <v>136.1</v>
          </cell>
          <cell r="AT211">
            <v>140</v>
          </cell>
          <cell r="AU211">
            <v>143.6</v>
          </cell>
          <cell r="AV211">
            <v>146.30000000000001</v>
          </cell>
          <cell r="AW211">
            <v>147.69999999999999</v>
          </cell>
          <cell r="AX211">
            <v>147</v>
          </cell>
          <cell r="AY211">
            <v>145.19999999999999</v>
          </cell>
          <cell r="AZ211">
            <v>148.19999999999999</v>
          </cell>
          <cell r="BA211">
            <v>149.69999999999999</v>
          </cell>
          <cell r="BB211">
            <v>150</v>
          </cell>
          <cell r="BC211">
            <v>152.4</v>
          </cell>
          <cell r="BD211">
            <v>157.19999999999999</v>
          </cell>
          <cell r="BE211">
            <v>158.19999999999999</v>
          </cell>
          <cell r="BF211">
            <v>159.9</v>
          </cell>
          <cell r="BG211">
            <v>165.3</v>
          </cell>
          <cell r="BH211">
            <v>166.3</v>
          </cell>
          <cell r="BI211">
            <v>166.5</v>
          </cell>
          <cell r="BJ211">
            <v>166.9</v>
          </cell>
          <cell r="BK211">
            <v>168.8</v>
          </cell>
          <cell r="BL211">
            <v>173.1</v>
          </cell>
          <cell r="BM211">
            <v>175.6</v>
          </cell>
          <cell r="BN211">
            <v>175.8</v>
          </cell>
          <cell r="BO211">
            <v>177</v>
          </cell>
          <cell r="BP211">
            <v>177</v>
          </cell>
          <cell r="BQ211">
            <v>177</v>
          </cell>
          <cell r="BR211">
            <v>177.6</v>
          </cell>
          <cell r="BS211">
            <v>177.8</v>
          </cell>
          <cell r="BT211">
            <v>178</v>
          </cell>
          <cell r="BU211">
            <v>178.2</v>
          </cell>
          <cell r="BV211">
            <v>178.6</v>
          </cell>
          <cell r="BW211">
            <v>178.9</v>
          </cell>
          <cell r="BX211">
            <v>181.3</v>
          </cell>
          <cell r="BY211">
            <v>181.4</v>
          </cell>
          <cell r="BZ211">
            <v>180.5</v>
          </cell>
          <cell r="CA211">
            <v>183.8</v>
          </cell>
          <cell r="CB211">
            <v>181.2</v>
          </cell>
          <cell r="CC211">
            <v>180</v>
          </cell>
          <cell r="CD211">
            <v>184.9</v>
          </cell>
          <cell r="CE211">
            <v>186.3</v>
          </cell>
          <cell r="CF211">
            <v>186.4</v>
          </cell>
          <cell r="CG211">
            <v>186.4</v>
          </cell>
          <cell r="CH211">
            <v>186.2</v>
          </cell>
          <cell r="CI211">
            <v>186.2</v>
          </cell>
          <cell r="CJ211">
            <v>187.3</v>
          </cell>
          <cell r="CK211">
            <v>191.8</v>
          </cell>
          <cell r="CL211">
            <v>197.3</v>
          </cell>
        </row>
        <row r="212">
          <cell r="A212" t="str">
            <v>Papad</v>
          </cell>
          <cell r="B212" t="str">
            <v>1301100003</v>
          </cell>
          <cell r="C212">
            <v>8.0810000000000007E-2</v>
          </cell>
          <cell r="D212">
            <v>102.3</v>
          </cell>
          <cell r="E212">
            <v>102.3</v>
          </cell>
          <cell r="F212">
            <v>102.3</v>
          </cell>
          <cell r="G212">
            <v>101.3</v>
          </cell>
          <cell r="H212">
            <v>101.3</v>
          </cell>
          <cell r="I212">
            <v>102.4</v>
          </cell>
          <cell r="J212">
            <v>102.8</v>
          </cell>
          <cell r="K212">
            <v>102.8</v>
          </cell>
          <cell r="L212">
            <v>102.8</v>
          </cell>
          <cell r="M212">
            <v>102.8</v>
          </cell>
          <cell r="N212">
            <v>107.1</v>
          </cell>
          <cell r="O212">
            <v>108.4</v>
          </cell>
          <cell r="P212">
            <v>108.7</v>
          </cell>
          <cell r="Q212">
            <v>108.7</v>
          </cell>
          <cell r="R212">
            <v>111.7</v>
          </cell>
          <cell r="S212">
            <v>111.7</v>
          </cell>
          <cell r="T212">
            <v>113.7</v>
          </cell>
          <cell r="U212">
            <v>114.3</v>
          </cell>
          <cell r="V212">
            <v>114.5</v>
          </cell>
          <cell r="W212">
            <v>114.9</v>
          </cell>
          <cell r="X212">
            <v>116</v>
          </cell>
          <cell r="Y212">
            <v>116</v>
          </cell>
          <cell r="Z212">
            <v>118.3</v>
          </cell>
          <cell r="AA212">
            <v>119.1</v>
          </cell>
          <cell r="AB212">
            <v>119.3</v>
          </cell>
          <cell r="AC212">
            <v>120.6</v>
          </cell>
          <cell r="AD212">
            <v>120.6</v>
          </cell>
          <cell r="AE212">
            <v>121.7</v>
          </cell>
          <cell r="AF212">
            <v>121.7</v>
          </cell>
          <cell r="AG212">
            <v>121.7</v>
          </cell>
          <cell r="AH212">
            <v>122.1</v>
          </cell>
          <cell r="AI212">
            <v>122.5</v>
          </cell>
          <cell r="AJ212">
            <v>122.5</v>
          </cell>
          <cell r="AK212">
            <v>122.5</v>
          </cell>
          <cell r="AL212">
            <v>121.8</v>
          </cell>
          <cell r="AM212">
            <v>121</v>
          </cell>
          <cell r="AN212">
            <v>122.8</v>
          </cell>
          <cell r="AO212">
            <v>124.4</v>
          </cell>
          <cell r="AP212">
            <v>124.4</v>
          </cell>
          <cell r="AQ212">
            <v>123.8</v>
          </cell>
          <cell r="AR212">
            <v>123.8</v>
          </cell>
          <cell r="AS212">
            <v>124.4</v>
          </cell>
          <cell r="AT212">
            <v>124.9</v>
          </cell>
          <cell r="AU212">
            <v>126.7</v>
          </cell>
          <cell r="AV212">
            <v>126.7</v>
          </cell>
          <cell r="AW212">
            <v>127.5</v>
          </cell>
          <cell r="AX212">
            <v>127.5</v>
          </cell>
          <cell r="AY212">
            <v>127.7</v>
          </cell>
          <cell r="AZ212">
            <v>126.2</v>
          </cell>
          <cell r="BA212">
            <v>126.2</v>
          </cell>
          <cell r="BB212">
            <v>126.2</v>
          </cell>
          <cell r="BC212">
            <v>127.3</v>
          </cell>
          <cell r="BD212">
            <v>127.8</v>
          </cell>
          <cell r="BE212">
            <v>128</v>
          </cell>
          <cell r="BF212">
            <v>128</v>
          </cell>
          <cell r="BG212">
            <v>128.30000000000001</v>
          </cell>
          <cell r="BH212">
            <v>130.4</v>
          </cell>
          <cell r="BI212">
            <v>136.5</v>
          </cell>
          <cell r="BJ212">
            <v>143.69999999999999</v>
          </cell>
          <cell r="BK212">
            <v>145.80000000000001</v>
          </cell>
          <cell r="BL212">
            <v>145.80000000000001</v>
          </cell>
          <cell r="BM212">
            <v>145.80000000000001</v>
          </cell>
          <cell r="BN212">
            <v>144.9</v>
          </cell>
          <cell r="BO212">
            <v>143.30000000000001</v>
          </cell>
          <cell r="BP212">
            <v>142.69999999999999</v>
          </cell>
          <cell r="BQ212">
            <v>142.69999999999999</v>
          </cell>
          <cell r="BR212">
            <v>142.69999999999999</v>
          </cell>
          <cell r="BS212">
            <v>142.69999999999999</v>
          </cell>
          <cell r="BT212">
            <v>142.69999999999999</v>
          </cell>
          <cell r="BU212">
            <v>142.69999999999999</v>
          </cell>
          <cell r="BV212">
            <v>142.69999999999999</v>
          </cell>
          <cell r="BW212">
            <v>142.69999999999999</v>
          </cell>
          <cell r="BX212">
            <v>146.80000000000001</v>
          </cell>
          <cell r="BY212">
            <v>148.80000000000001</v>
          </cell>
          <cell r="BZ212">
            <v>149.4</v>
          </cell>
          <cell r="CA212">
            <v>151.6</v>
          </cell>
          <cell r="CB212">
            <v>154.5</v>
          </cell>
          <cell r="CC212">
            <v>158.4</v>
          </cell>
          <cell r="CD212">
            <v>153.19999999999999</v>
          </cell>
          <cell r="CE212">
            <v>161.30000000000001</v>
          </cell>
          <cell r="CF212">
            <v>172.2</v>
          </cell>
          <cell r="CG212">
            <v>164.4</v>
          </cell>
          <cell r="CH212">
            <v>164.4</v>
          </cell>
          <cell r="CI212">
            <v>167.6</v>
          </cell>
          <cell r="CJ212">
            <v>169.3</v>
          </cell>
          <cell r="CK212">
            <v>166.4</v>
          </cell>
          <cell r="CL212">
            <v>165.7</v>
          </cell>
        </row>
        <row r="213">
          <cell r="A213" t="str">
            <v>Cashew nut (Roasted)</v>
          </cell>
          <cell r="B213" t="str">
            <v>1301100004</v>
          </cell>
          <cell r="C213">
            <v>1.367E-2</v>
          </cell>
          <cell r="D213">
            <v>101</v>
          </cell>
          <cell r="E213">
            <v>101</v>
          </cell>
          <cell r="F213">
            <v>101</v>
          </cell>
          <cell r="G213">
            <v>101.5</v>
          </cell>
          <cell r="H213">
            <v>103.6</v>
          </cell>
          <cell r="I213">
            <v>103.6</v>
          </cell>
          <cell r="J213">
            <v>103.6</v>
          </cell>
          <cell r="K213">
            <v>103.6</v>
          </cell>
          <cell r="L213">
            <v>103.6</v>
          </cell>
          <cell r="M213">
            <v>108.2</v>
          </cell>
          <cell r="N213">
            <v>110.5</v>
          </cell>
          <cell r="O213">
            <v>109.6</v>
          </cell>
          <cell r="P213">
            <v>105.8</v>
          </cell>
          <cell r="Q213">
            <v>105.8</v>
          </cell>
          <cell r="R213">
            <v>105.8</v>
          </cell>
          <cell r="S213">
            <v>105</v>
          </cell>
          <cell r="T213">
            <v>103.5</v>
          </cell>
          <cell r="U213">
            <v>102</v>
          </cell>
          <cell r="V213">
            <v>102</v>
          </cell>
          <cell r="W213">
            <v>104</v>
          </cell>
          <cell r="X213">
            <v>104</v>
          </cell>
          <cell r="Y213">
            <v>104.7</v>
          </cell>
          <cell r="Z213">
            <v>104</v>
          </cell>
          <cell r="AA213">
            <v>104</v>
          </cell>
          <cell r="AB213">
            <v>104.9</v>
          </cell>
          <cell r="AC213">
            <v>104.9</v>
          </cell>
          <cell r="AD213">
            <v>106.2</v>
          </cell>
          <cell r="AE213">
            <v>105.3</v>
          </cell>
          <cell r="AF213">
            <v>104.9</v>
          </cell>
          <cell r="AG213">
            <v>103.9</v>
          </cell>
          <cell r="AH213">
            <v>103.9</v>
          </cell>
          <cell r="AI213">
            <v>104.8</v>
          </cell>
          <cell r="AJ213">
            <v>105.6</v>
          </cell>
          <cell r="AK213">
            <v>105.3</v>
          </cell>
          <cell r="AL213">
            <v>105.1</v>
          </cell>
          <cell r="AM213">
            <v>105.1</v>
          </cell>
          <cell r="AN213">
            <v>107.2</v>
          </cell>
          <cell r="AO213">
            <v>107.2</v>
          </cell>
          <cell r="AP213">
            <v>107.2</v>
          </cell>
          <cell r="AQ213">
            <v>107.2</v>
          </cell>
          <cell r="AR213">
            <v>107.2</v>
          </cell>
          <cell r="AS213">
            <v>107.2</v>
          </cell>
          <cell r="AT213">
            <v>107.2</v>
          </cell>
          <cell r="AU213">
            <v>107.2</v>
          </cell>
          <cell r="AV213">
            <v>107.2</v>
          </cell>
          <cell r="AW213">
            <v>107.2</v>
          </cell>
          <cell r="AX213">
            <v>107.2</v>
          </cell>
          <cell r="AY213">
            <v>108.5</v>
          </cell>
          <cell r="AZ213">
            <v>123.2</v>
          </cell>
          <cell r="BA213">
            <v>123.2</v>
          </cell>
          <cell r="BB213">
            <v>125.5</v>
          </cell>
          <cell r="BC213">
            <v>126.3</v>
          </cell>
          <cell r="BD213">
            <v>127</v>
          </cell>
          <cell r="BE213">
            <v>127.1</v>
          </cell>
          <cell r="BF213">
            <v>125.2</v>
          </cell>
          <cell r="BG213">
            <v>128.6</v>
          </cell>
          <cell r="BH213">
            <v>128</v>
          </cell>
          <cell r="BI213">
            <v>127.7</v>
          </cell>
          <cell r="BJ213">
            <v>127</v>
          </cell>
          <cell r="BK213">
            <v>127</v>
          </cell>
          <cell r="BL213">
            <v>131.69999999999999</v>
          </cell>
          <cell r="BM213">
            <v>127.9</v>
          </cell>
          <cell r="BN213">
            <v>131.1</v>
          </cell>
          <cell r="BO213">
            <v>132</v>
          </cell>
          <cell r="BP213">
            <v>130.4</v>
          </cell>
          <cell r="BQ213">
            <v>130.4</v>
          </cell>
          <cell r="BR213">
            <v>130.4</v>
          </cell>
          <cell r="BS213">
            <v>130.4</v>
          </cell>
          <cell r="BT213">
            <v>130.4</v>
          </cell>
          <cell r="BU213">
            <v>130.4</v>
          </cell>
          <cell r="BV213">
            <v>130.4</v>
          </cell>
          <cell r="BW213">
            <v>130.4</v>
          </cell>
          <cell r="BX213">
            <v>130.4</v>
          </cell>
          <cell r="BY213">
            <v>131.19999999999999</v>
          </cell>
          <cell r="BZ213">
            <v>133.30000000000001</v>
          </cell>
          <cell r="CA213">
            <v>134.19999999999999</v>
          </cell>
          <cell r="CB213">
            <v>136.9</v>
          </cell>
          <cell r="CC213">
            <v>136.4</v>
          </cell>
          <cell r="CD213">
            <v>136.4</v>
          </cell>
          <cell r="CE213">
            <v>136.4</v>
          </cell>
          <cell r="CF213">
            <v>136.4</v>
          </cell>
          <cell r="CG213">
            <v>136.4</v>
          </cell>
          <cell r="CH213">
            <v>139.1</v>
          </cell>
          <cell r="CI213">
            <v>141.69999999999999</v>
          </cell>
          <cell r="CJ213">
            <v>141.69999999999999</v>
          </cell>
          <cell r="CK213">
            <v>141.69999999999999</v>
          </cell>
          <cell r="CL213">
            <v>142.69999999999999</v>
          </cell>
        </row>
        <row r="214">
          <cell r="A214" t="str">
            <v>Mixed Spices</v>
          </cell>
          <cell r="B214" t="str">
            <v>1301100005</v>
          </cell>
          <cell r="C214">
            <v>6.5989999999999993E-2</v>
          </cell>
          <cell r="D214">
            <v>100.5</v>
          </cell>
          <cell r="E214">
            <v>100.7</v>
          </cell>
          <cell r="F214">
            <v>99.8</v>
          </cell>
          <cell r="G214">
            <v>102.6</v>
          </cell>
          <cell r="H214">
            <v>102.9</v>
          </cell>
          <cell r="I214">
            <v>102.4</v>
          </cell>
          <cell r="J214">
            <v>101.8</v>
          </cell>
          <cell r="K214">
            <v>101</v>
          </cell>
          <cell r="L214">
            <v>102.8</v>
          </cell>
          <cell r="M214">
            <v>102.2</v>
          </cell>
          <cell r="N214">
            <v>103.6</v>
          </cell>
          <cell r="O214">
            <v>104.9</v>
          </cell>
          <cell r="P214">
            <v>104.6</v>
          </cell>
          <cell r="Q214">
            <v>104.4</v>
          </cell>
          <cell r="R214">
            <v>104</v>
          </cell>
          <cell r="S214">
            <v>104.5</v>
          </cell>
          <cell r="T214">
            <v>105</v>
          </cell>
          <cell r="U214">
            <v>107.8</v>
          </cell>
          <cell r="V214">
            <v>107.4</v>
          </cell>
          <cell r="W214">
            <v>107.1</v>
          </cell>
          <cell r="X214">
            <v>109.9</v>
          </cell>
          <cell r="Y214">
            <v>109.1</v>
          </cell>
          <cell r="Z214">
            <v>108.2</v>
          </cell>
          <cell r="AA214">
            <v>109.5</v>
          </cell>
          <cell r="AB214">
            <v>109.8</v>
          </cell>
          <cell r="AC214">
            <v>109.7</v>
          </cell>
          <cell r="AD214">
            <v>111.4</v>
          </cell>
          <cell r="AE214">
            <v>120.8</v>
          </cell>
          <cell r="AF214">
            <v>120.6</v>
          </cell>
          <cell r="AG214">
            <v>121.1</v>
          </cell>
          <cell r="AH214">
            <v>122</v>
          </cell>
          <cell r="AI214">
            <v>122</v>
          </cell>
          <cell r="AJ214">
            <v>124.6</v>
          </cell>
          <cell r="AK214">
            <v>124.3</v>
          </cell>
          <cell r="AL214">
            <v>122.6</v>
          </cell>
          <cell r="AM214">
            <v>123.6</v>
          </cell>
          <cell r="AN214">
            <v>123</v>
          </cell>
          <cell r="AO214">
            <v>123.2</v>
          </cell>
          <cell r="AP214">
            <v>123.3</v>
          </cell>
          <cell r="AQ214">
            <v>125.7</v>
          </cell>
          <cell r="AR214">
            <v>128.6</v>
          </cell>
          <cell r="AS214">
            <v>128.6</v>
          </cell>
          <cell r="AT214">
            <v>128.6</v>
          </cell>
          <cell r="AU214">
            <v>129.9</v>
          </cell>
          <cell r="AV214">
            <v>132.9</v>
          </cell>
          <cell r="AW214">
            <v>131</v>
          </cell>
          <cell r="AX214">
            <v>132.9</v>
          </cell>
          <cell r="AY214">
            <v>130.19999999999999</v>
          </cell>
          <cell r="AZ214">
            <v>131</v>
          </cell>
          <cell r="BA214">
            <v>130.5</v>
          </cell>
          <cell r="BB214">
            <v>130.6</v>
          </cell>
          <cell r="BC214">
            <v>129.9</v>
          </cell>
          <cell r="BD214">
            <v>131.30000000000001</v>
          </cell>
          <cell r="BE214">
            <v>130.80000000000001</v>
          </cell>
          <cell r="BF214">
            <v>130.80000000000001</v>
          </cell>
          <cell r="BG214">
            <v>131</v>
          </cell>
          <cell r="BH214">
            <v>145.4</v>
          </cell>
          <cell r="BI214">
            <v>140.6</v>
          </cell>
          <cell r="BJ214">
            <v>140.4</v>
          </cell>
          <cell r="BK214">
            <v>134</v>
          </cell>
          <cell r="BL214">
            <v>134.69999999999999</v>
          </cell>
          <cell r="BM214">
            <v>134.80000000000001</v>
          </cell>
          <cell r="BN214">
            <v>135</v>
          </cell>
          <cell r="BO214">
            <v>134.1</v>
          </cell>
          <cell r="BP214">
            <v>134.4</v>
          </cell>
          <cell r="BQ214">
            <v>133.9</v>
          </cell>
          <cell r="BR214">
            <v>134.9</v>
          </cell>
          <cell r="BS214">
            <v>135.9</v>
          </cell>
          <cell r="BT214">
            <v>139.9</v>
          </cell>
          <cell r="BU214">
            <v>142.69999999999999</v>
          </cell>
          <cell r="BV214">
            <v>138.1</v>
          </cell>
          <cell r="BW214">
            <v>143.9</v>
          </cell>
          <cell r="BX214">
            <v>153.9</v>
          </cell>
          <cell r="BY214">
            <v>161.1</v>
          </cell>
          <cell r="BZ214">
            <v>159.30000000000001</v>
          </cell>
          <cell r="CA214">
            <v>162.69999999999999</v>
          </cell>
          <cell r="CB214">
            <v>166.4</v>
          </cell>
          <cell r="CC214">
            <v>163.69999999999999</v>
          </cell>
          <cell r="CD214">
            <v>167.5</v>
          </cell>
          <cell r="CE214">
            <v>171.8</v>
          </cell>
          <cell r="CF214">
            <v>176.5</v>
          </cell>
          <cell r="CG214">
            <v>172.7</v>
          </cell>
          <cell r="CH214">
            <v>173.3</v>
          </cell>
          <cell r="CI214">
            <v>171.7</v>
          </cell>
          <cell r="CJ214">
            <v>173</v>
          </cell>
          <cell r="CK214">
            <v>172.6</v>
          </cell>
          <cell r="CL214">
            <v>173.2</v>
          </cell>
        </row>
        <row r="215">
          <cell r="A215" t="str">
            <v>Pickles</v>
          </cell>
          <cell r="B215" t="str">
            <v>1301100006</v>
          </cell>
          <cell r="C215">
            <v>2.4760000000000001E-2</v>
          </cell>
          <cell r="D215">
            <v>100.2</v>
          </cell>
          <cell r="E215">
            <v>100.2</v>
          </cell>
          <cell r="F215">
            <v>100.2</v>
          </cell>
          <cell r="G215">
            <v>100.5</v>
          </cell>
          <cell r="H215">
            <v>100.5</v>
          </cell>
          <cell r="I215">
            <v>100.5</v>
          </cell>
          <cell r="J215">
            <v>100.5</v>
          </cell>
          <cell r="K215">
            <v>100.5</v>
          </cell>
          <cell r="L215">
            <v>101.8</v>
          </cell>
          <cell r="M215">
            <v>101.8</v>
          </cell>
          <cell r="N215">
            <v>101.8</v>
          </cell>
          <cell r="O215">
            <v>101.8</v>
          </cell>
          <cell r="P215">
            <v>101.8</v>
          </cell>
          <cell r="Q215">
            <v>101.8</v>
          </cell>
          <cell r="R215">
            <v>101.7</v>
          </cell>
          <cell r="S215">
            <v>101.7</v>
          </cell>
          <cell r="T215">
            <v>101.7</v>
          </cell>
          <cell r="U215">
            <v>101.7</v>
          </cell>
          <cell r="V215">
            <v>102.5</v>
          </cell>
          <cell r="W215">
            <v>102.5</v>
          </cell>
          <cell r="X215">
            <v>104.7</v>
          </cell>
          <cell r="Y215">
            <v>105.3</v>
          </cell>
          <cell r="Z215">
            <v>105.3</v>
          </cell>
          <cell r="AA215">
            <v>105.3</v>
          </cell>
          <cell r="AB215">
            <v>105.3</v>
          </cell>
          <cell r="AC215">
            <v>105.3</v>
          </cell>
          <cell r="AD215">
            <v>105.3</v>
          </cell>
          <cell r="AE215">
            <v>106.1</v>
          </cell>
          <cell r="AF215">
            <v>106.1</v>
          </cell>
          <cell r="AG215">
            <v>106.3</v>
          </cell>
          <cell r="AH215">
            <v>106.3</v>
          </cell>
          <cell r="AI215">
            <v>106.5</v>
          </cell>
          <cell r="AJ215">
            <v>106.3</v>
          </cell>
          <cell r="AK215">
            <v>106.3</v>
          </cell>
          <cell r="AL215">
            <v>106.4</v>
          </cell>
          <cell r="AM215">
            <v>106.3</v>
          </cell>
          <cell r="AN215">
            <v>106.4</v>
          </cell>
          <cell r="AO215">
            <v>106.4</v>
          </cell>
          <cell r="AP215">
            <v>106.4</v>
          </cell>
          <cell r="AQ215">
            <v>107.2</v>
          </cell>
          <cell r="AR215">
            <v>106.4</v>
          </cell>
          <cell r="AS215">
            <v>106.4</v>
          </cell>
          <cell r="AT215">
            <v>106.4</v>
          </cell>
          <cell r="AU215">
            <v>106.5</v>
          </cell>
          <cell r="AV215">
            <v>106.9</v>
          </cell>
          <cell r="AW215">
            <v>106.9</v>
          </cell>
          <cell r="AX215">
            <v>106.9</v>
          </cell>
          <cell r="AY215">
            <v>108.1</v>
          </cell>
          <cell r="AZ215">
            <v>110.4</v>
          </cell>
          <cell r="BA215">
            <v>113.1</v>
          </cell>
          <cell r="BB215">
            <v>113.5</v>
          </cell>
          <cell r="BC215">
            <v>113.2</v>
          </cell>
          <cell r="BD215">
            <v>113.3</v>
          </cell>
          <cell r="BE215">
            <v>113.3</v>
          </cell>
          <cell r="BF215">
            <v>112.9</v>
          </cell>
          <cell r="BG215">
            <v>111.1</v>
          </cell>
          <cell r="BH215">
            <v>112.1</v>
          </cell>
          <cell r="BI215">
            <v>113.7</v>
          </cell>
          <cell r="BJ215">
            <v>113.5</v>
          </cell>
          <cell r="BK215">
            <v>113.7</v>
          </cell>
          <cell r="BL215">
            <v>112.2</v>
          </cell>
          <cell r="BM215">
            <v>111.9</v>
          </cell>
          <cell r="BN215">
            <v>113.3</v>
          </cell>
          <cell r="BO215">
            <v>116</v>
          </cell>
          <cell r="BP215">
            <v>113.8</v>
          </cell>
          <cell r="BQ215">
            <v>114</v>
          </cell>
          <cell r="BR215">
            <v>114.4</v>
          </cell>
          <cell r="BS215">
            <v>115.9</v>
          </cell>
          <cell r="BT215">
            <v>115.6</v>
          </cell>
          <cell r="BU215">
            <v>116</v>
          </cell>
          <cell r="BV215">
            <v>116.3</v>
          </cell>
          <cell r="BW215">
            <v>116.6</v>
          </cell>
          <cell r="BX215">
            <v>114.9</v>
          </cell>
          <cell r="BY215">
            <v>126.3</v>
          </cell>
          <cell r="BZ215">
            <v>126</v>
          </cell>
          <cell r="CA215">
            <v>125.8</v>
          </cell>
          <cell r="CB215">
            <v>126.4</v>
          </cell>
          <cell r="CC215">
            <v>126.4</v>
          </cell>
          <cell r="CD215">
            <v>126.2</v>
          </cell>
          <cell r="CE215">
            <v>124.2</v>
          </cell>
          <cell r="CF215">
            <v>126.4</v>
          </cell>
          <cell r="CG215">
            <v>126.9</v>
          </cell>
          <cell r="CH215">
            <v>127.5</v>
          </cell>
          <cell r="CI215">
            <v>127.1</v>
          </cell>
          <cell r="CJ215">
            <v>124.5</v>
          </cell>
          <cell r="CK215">
            <v>125.8</v>
          </cell>
          <cell r="CL215">
            <v>126.7</v>
          </cell>
        </row>
        <row r="216">
          <cell r="A216" t="str">
            <v>Soya Preparations (Excluding Oil)</v>
          </cell>
          <cell r="B216" t="str">
            <v>1301100007</v>
          </cell>
          <cell r="C216">
            <v>5.9369999999999999E-2</v>
          </cell>
          <cell r="D216">
            <v>99.5</v>
          </cell>
          <cell r="E216">
            <v>97.2</v>
          </cell>
          <cell r="F216">
            <v>97.2</v>
          </cell>
          <cell r="G216">
            <v>98.5</v>
          </cell>
          <cell r="H216">
            <v>98.5</v>
          </cell>
          <cell r="I216">
            <v>98.5</v>
          </cell>
          <cell r="J216">
            <v>98.5</v>
          </cell>
          <cell r="K216">
            <v>98.5</v>
          </cell>
          <cell r="L216">
            <v>98.5</v>
          </cell>
          <cell r="M216">
            <v>98.5</v>
          </cell>
          <cell r="N216">
            <v>98.5</v>
          </cell>
          <cell r="O216">
            <v>98.5</v>
          </cell>
          <cell r="P216">
            <v>98.5</v>
          </cell>
          <cell r="Q216">
            <v>98.5</v>
          </cell>
          <cell r="R216">
            <v>98.5</v>
          </cell>
          <cell r="S216">
            <v>101.7</v>
          </cell>
          <cell r="T216">
            <v>102.1</v>
          </cell>
          <cell r="U216">
            <v>101.6</v>
          </cell>
          <cell r="V216">
            <v>101.7</v>
          </cell>
          <cell r="W216">
            <v>101.6</v>
          </cell>
          <cell r="X216">
            <v>101.7</v>
          </cell>
          <cell r="Y216">
            <v>101.7</v>
          </cell>
          <cell r="Z216">
            <v>101.7</v>
          </cell>
          <cell r="AA216">
            <v>101.7</v>
          </cell>
          <cell r="AB216">
            <v>92.7</v>
          </cell>
          <cell r="AC216">
            <v>95.3</v>
          </cell>
          <cell r="AD216">
            <v>94.7</v>
          </cell>
          <cell r="AE216">
            <v>107.5</v>
          </cell>
          <cell r="AF216">
            <v>107.1</v>
          </cell>
          <cell r="AG216">
            <v>107</v>
          </cell>
          <cell r="AH216">
            <v>107.8</v>
          </cell>
          <cell r="AI216">
            <v>108.6</v>
          </cell>
          <cell r="AJ216">
            <v>108</v>
          </cell>
          <cell r="AK216">
            <v>109.8</v>
          </cell>
          <cell r="AL216">
            <v>110.8</v>
          </cell>
          <cell r="AM216">
            <v>112.3</v>
          </cell>
          <cell r="AN216">
            <v>124.8</v>
          </cell>
          <cell r="AO216">
            <v>123.7</v>
          </cell>
          <cell r="AP216">
            <v>126.1</v>
          </cell>
          <cell r="AQ216">
            <v>129</v>
          </cell>
          <cell r="AR216">
            <v>132.5</v>
          </cell>
          <cell r="AS216">
            <v>134</v>
          </cell>
          <cell r="AT216">
            <v>135.1</v>
          </cell>
          <cell r="AU216">
            <v>137.69999999999999</v>
          </cell>
          <cell r="AV216">
            <v>135</v>
          </cell>
          <cell r="AW216">
            <v>134.69999999999999</v>
          </cell>
          <cell r="AX216">
            <v>136.69999999999999</v>
          </cell>
          <cell r="AY216">
            <v>140.19999999999999</v>
          </cell>
          <cell r="AZ216">
            <v>135.4</v>
          </cell>
          <cell r="BA216">
            <v>140.6</v>
          </cell>
          <cell r="BB216">
            <v>142.9</v>
          </cell>
          <cell r="BC216">
            <v>143.5</v>
          </cell>
          <cell r="BD216">
            <v>143.1</v>
          </cell>
          <cell r="BE216">
            <v>144.1</v>
          </cell>
          <cell r="BF216">
            <v>143.9</v>
          </cell>
          <cell r="BG216">
            <v>142.69999999999999</v>
          </cell>
          <cell r="BH216">
            <v>143.4</v>
          </cell>
          <cell r="BI216">
            <v>143.1</v>
          </cell>
          <cell r="BJ216">
            <v>140.80000000000001</v>
          </cell>
          <cell r="BK216">
            <v>142.19999999999999</v>
          </cell>
          <cell r="BL216">
            <v>142.19999999999999</v>
          </cell>
          <cell r="BM216">
            <v>142.19999999999999</v>
          </cell>
          <cell r="BN216">
            <v>142.19999999999999</v>
          </cell>
          <cell r="BO216">
            <v>141.6</v>
          </cell>
          <cell r="BP216">
            <v>140.9</v>
          </cell>
          <cell r="BQ216">
            <v>141.30000000000001</v>
          </cell>
          <cell r="BR216">
            <v>142.19999999999999</v>
          </cell>
          <cell r="BS216">
            <v>141.6</v>
          </cell>
          <cell r="BT216">
            <v>141.6</v>
          </cell>
          <cell r="BU216">
            <v>142.19999999999999</v>
          </cell>
          <cell r="BV216">
            <v>140.19999999999999</v>
          </cell>
          <cell r="BW216">
            <v>139.6</v>
          </cell>
          <cell r="BX216">
            <v>137.9</v>
          </cell>
          <cell r="BY216">
            <v>140</v>
          </cell>
          <cell r="BZ216">
            <v>142.19999999999999</v>
          </cell>
          <cell r="CA216">
            <v>142.19999999999999</v>
          </cell>
          <cell r="CB216">
            <v>142.19999999999999</v>
          </cell>
          <cell r="CC216">
            <v>142.19999999999999</v>
          </cell>
          <cell r="CD216">
            <v>150.5</v>
          </cell>
          <cell r="CE216">
            <v>148.80000000000001</v>
          </cell>
          <cell r="CF216">
            <v>151.9</v>
          </cell>
          <cell r="CG216">
            <v>139.69999999999999</v>
          </cell>
          <cell r="CH216">
            <v>139.80000000000001</v>
          </cell>
          <cell r="CI216">
            <v>139.80000000000001</v>
          </cell>
          <cell r="CJ216">
            <v>139.80000000000001</v>
          </cell>
          <cell r="CK216">
            <v>139.80000000000001</v>
          </cell>
          <cell r="CL216">
            <v>139.19999999999999</v>
          </cell>
        </row>
        <row r="217">
          <cell r="A217" t="str">
            <v>Readymade / Instant Food Powder</v>
          </cell>
          <cell r="B217" t="str">
            <v>1301100008</v>
          </cell>
          <cell r="C217">
            <v>0.13927</v>
          </cell>
          <cell r="D217">
            <v>100</v>
          </cell>
          <cell r="E217">
            <v>99.7</v>
          </cell>
          <cell r="F217">
            <v>99.2</v>
          </cell>
          <cell r="G217">
            <v>99.7</v>
          </cell>
          <cell r="H217">
            <v>99.7</v>
          </cell>
          <cell r="I217">
            <v>99.7</v>
          </cell>
          <cell r="J217">
            <v>99.7</v>
          </cell>
          <cell r="K217">
            <v>100</v>
          </cell>
          <cell r="L217">
            <v>100.3</v>
          </cell>
          <cell r="M217">
            <v>100.8</v>
          </cell>
          <cell r="N217">
            <v>101.3</v>
          </cell>
          <cell r="O217">
            <v>101.7</v>
          </cell>
          <cell r="P217">
            <v>102.2</v>
          </cell>
          <cell r="Q217">
            <v>101.9</v>
          </cell>
          <cell r="R217">
            <v>102.4</v>
          </cell>
          <cell r="S217">
            <v>104</v>
          </cell>
          <cell r="T217">
            <v>105.5</v>
          </cell>
          <cell r="U217">
            <v>107.1</v>
          </cell>
          <cell r="V217">
            <v>107.1</v>
          </cell>
          <cell r="W217">
            <v>107.3</v>
          </cell>
          <cell r="X217">
            <v>106.6</v>
          </cell>
          <cell r="Y217">
            <v>106.3</v>
          </cell>
          <cell r="Z217">
            <v>106.2</v>
          </cell>
          <cell r="AA217">
            <v>106.5</v>
          </cell>
          <cell r="AB217">
            <v>108.4</v>
          </cell>
          <cell r="AC217">
            <v>108.5</v>
          </cell>
          <cell r="AD217">
            <v>108.9</v>
          </cell>
          <cell r="AE217">
            <v>112.3</v>
          </cell>
          <cell r="AF217">
            <v>112.4</v>
          </cell>
          <cell r="AG217">
            <v>112.8</v>
          </cell>
          <cell r="AH217">
            <v>112</v>
          </cell>
          <cell r="AI217">
            <v>112.8</v>
          </cell>
          <cell r="AJ217">
            <v>113.3</v>
          </cell>
          <cell r="AK217">
            <v>113.5</v>
          </cell>
          <cell r="AL217">
            <v>113.7</v>
          </cell>
          <cell r="AM217">
            <v>113.3</v>
          </cell>
          <cell r="AN217">
            <v>113.1</v>
          </cell>
          <cell r="AO217">
            <v>113.3</v>
          </cell>
          <cell r="AP217">
            <v>114.8</v>
          </cell>
          <cell r="AQ217">
            <v>116.3</v>
          </cell>
          <cell r="AR217">
            <v>116.7</v>
          </cell>
          <cell r="AS217">
            <v>116.9</v>
          </cell>
          <cell r="AT217">
            <v>117.9</v>
          </cell>
          <cell r="AU217">
            <v>119.8</v>
          </cell>
          <cell r="AV217">
            <v>119.2</v>
          </cell>
          <cell r="AW217">
            <v>118.9</v>
          </cell>
          <cell r="AX217">
            <v>118</v>
          </cell>
          <cell r="AY217">
            <v>117.8</v>
          </cell>
          <cell r="AZ217">
            <v>118.9</v>
          </cell>
          <cell r="BA217">
            <v>117.8</v>
          </cell>
          <cell r="BB217">
            <v>120.8</v>
          </cell>
          <cell r="BC217">
            <v>121.2</v>
          </cell>
          <cell r="BD217">
            <v>119.3</v>
          </cell>
          <cell r="BE217">
            <v>118.6</v>
          </cell>
          <cell r="BF217">
            <v>117.2</v>
          </cell>
          <cell r="BG217">
            <v>117.4</v>
          </cell>
          <cell r="BH217">
            <v>121.8</v>
          </cell>
          <cell r="BI217">
            <v>124.1</v>
          </cell>
          <cell r="BJ217">
            <v>124.9</v>
          </cell>
          <cell r="BK217">
            <v>124.1</v>
          </cell>
          <cell r="BL217">
            <v>126.1</v>
          </cell>
          <cell r="BM217">
            <v>129</v>
          </cell>
          <cell r="BN217">
            <v>127</v>
          </cell>
          <cell r="BO217">
            <v>125.5</v>
          </cell>
          <cell r="BP217">
            <v>125.7</v>
          </cell>
          <cell r="BQ217">
            <v>125.7</v>
          </cell>
          <cell r="BR217">
            <v>125.7</v>
          </cell>
          <cell r="BS217">
            <v>125.7</v>
          </cell>
          <cell r="BT217">
            <v>125.7</v>
          </cell>
          <cell r="BU217">
            <v>125.7</v>
          </cell>
          <cell r="BV217">
            <v>128.6</v>
          </cell>
          <cell r="BW217">
            <v>128</v>
          </cell>
          <cell r="BX217">
            <v>133.30000000000001</v>
          </cell>
          <cell r="BY217">
            <v>135.6</v>
          </cell>
          <cell r="BZ217">
            <v>136.1</v>
          </cell>
          <cell r="CA217">
            <v>136.6</v>
          </cell>
          <cell r="CB217">
            <v>136.6</v>
          </cell>
          <cell r="CC217">
            <v>138.80000000000001</v>
          </cell>
          <cell r="CD217">
            <v>139.19999999999999</v>
          </cell>
          <cell r="CE217">
            <v>139.4</v>
          </cell>
          <cell r="CF217">
            <v>139.6</v>
          </cell>
          <cell r="CG217">
            <v>140</v>
          </cell>
          <cell r="CH217">
            <v>140.1</v>
          </cell>
          <cell r="CI217">
            <v>140.1</v>
          </cell>
          <cell r="CJ217">
            <v>140.1</v>
          </cell>
          <cell r="CK217">
            <v>141.19999999999999</v>
          </cell>
          <cell r="CL217">
            <v>141.4</v>
          </cell>
        </row>
        <row r="218">
          <cell r="A218" t="str">
            <v>(B)  BEVERAGES, TOBACCO &amp; TOBACCO PRODUCTS</v>
          </cell>
          <cell r="B218" t="str">
            <v>1302000000</v>
          </cell>
          <cell r="C218">
            <v>1.76247</v>
          </cell>
          <cell r="D218">
            <v>100.4</v>
          </cell>
          <cell r="E218">
            <v>100.8</v>
          </cell>
          <cell r="F218">
            <v>101.3</v>
          </cell>
          <cell r="G218">
            <v>103.6</v>
          </cell>
          <cell r="H218">
            <v>104</v>
          </cell>
          <cell r="I218">
            <v>103.9</v>
          </cell>
          <cell r="J218">
            <v>103.9</v>
          </cell>
          <cell r="K218">
            <v>103.6</v>
          </cell>
          <cell r="L218">
            <v>104</v>
          </cell>
          <cell r="M218">
            <v>104.3</v>
          </cell>
          <cell r="N218">
            <v>104.7</v>
          </cell>
          <cell r="O218">
            <v>105.1</v>
          </cell>
          <cell r="P218">
            <v>106</v>
          </cell>
          <cell r="Q218">
            <v>106.3</v>
          </cell>
          <cell r="R218">
            <v>106.5</v>
          </cell>
          <cell r="S218">
            <v>108.7</v>
          </cell>
          <cell r="T218">
            <v>109.1</v>
          </cell>
          <cell r="U218">
            <v>109.2</v>
          </cell>
          <cell r="V218">
            <v>109.6</v>
          </cell>
          <cell r="W218">
            <v>110</v>
          </cell>
          <cell r="X218">
            <v>110.1</v>
          </cell>
          <cell r="Y218">
            <v>109.9</v>
          </cell>
          <cell r="Z218">
            <v>110.5</v>
          </cell>
          <cell r="AA218">
            <v>110.6</v>
          </cell>
          <cell r="AB218">
            <v>110.5</v>
          </cell>
          <cell r="AC218">
            <v>110.3</v>
          </cell>
          <cell r="AD218">
            <v>111.5</v>
          </cell>
          <cell r="AE218">
            <v>112.5</v>
          </cell>
          <cell r="AF218">
            <v>114.6</v>
          </cell>
          <cell r="AG218">
            <v>114.8</v>
          </cell>
          <cell r="AH218">
            <v>115.3</v>
          </cell>
          <cell r="AI218">
            <v>115.3</v>
          </cell>
          <cell r="AJ218">
            <v>115.5</v>
          </cell>
          <cell r="AK218">
            <v>116.3</v>
          </cell>
          <cell r="AL218">
            <v>117.5</v>
          </cell>
          <cell r="AM218">
            <v>117.5</v>
          </cell>
          <cell r="AN218">
            <v>122</v>
          </cell>
          <cell r="AO218">
            <v>122.1</v>
          </cell>
          <cell r="AP218">
            <v>122.7</v>
          </cell>
          <cell r="AQ218">
            <v>125.5</v>
          </cell>
          <cell r="AR218">
            <v>127.3</v>
          </cell>
          <cell r="AS218">
            <v>127.6</v>
          </cell>
          <cell r="AT218">
            <v>129.19999999999999</v>
          </cell>
          <cell r="AU218">
            <v>127</v>
          </cell>
          <cell r="AV218">
            <v>127.1</v>
          </cell>
          <cell r="AW218">
            <v>127.6</v>
          </cell>
          <cell r="AX218">
            <v>128</v>
          </cell>
          <cell r="AY218">
            <v>128.69999999999999</v>
          </cell>
          <cell r="AZ218">
            <v>129.6</v>
          </cell>
          <cell r="BA218">
            <v>131.1</v>
          </cell>
          <cell r="BB218">
            <v>131.30000000000001</v>
          </cell>
          <cell r="BC218">
            <v>133.6</v>
          </cell>
          <cell r="BD218">
            <v>133.69999999999999</v>
          </cell>
          <cell r="BE218">
            <v>133.9</v>
          </cell>
          <cell r="BF218">
            <v>133.9</v>
          </cell>
          <cell r="BG218">
            <v>135.1</v>
          </cell>
          <cell r="BH218">
            <v>135.80000000000001</v>
          </cell>
          <cell r="BI218">
            <v>135.80000000000001</v>
          </cell>
          <cell r="BJ218">
            <v>136.30000000000001</v>
          </cell>
          <cell r="BK218">
            <v>137.1</v>
          </cell>
          <cell r="BL218">
            <v>137.4</v>
          </cell>
          <cell r="BM218">
            <v>139.5</v>
          </cell>
          <cell r="BN218">
            <v>142</v>
          </cell>
          <cell r="BO218">
            <v>144</v>
          </cell>
          <cell r="BP218">
            <v>143.69999999999999</v>
          </cell>
          <cell r="BQ218">
            <v>143.80000000000001</v>
          </cell>
          <cell r="BR218">
            <v>143.69999999999999</v>
          </cell>
          <cell r="BS218">
            <v>144.30000000000001</v>
          </cell>
          <cell r="BT218">
            <v>144.4</v>
          </cell>
          <cell r="BU218">
            <v>144.5</v>
          </cell>
          <cell r="BV218">
            <v>144.5</v>
          </cell>
          <cell r="BW218">
            <v>144.9</v>
          </cell>
          <cell r="BX218">
            <v>150.6</v>
          </cell>
          <cell r="BY218">
            <v>151.5</v>
          </cell>
          <cell r="BZ218">
            <v>154.5</v>
          </cell>
          <cell r="CA218">
            <v>155.1</v>
          </cell>
          <cell r="CB218">
            <v>157.69999999999999</v>
          </cell>
          <cell r="CC218">
            <v>161.9</v>
          </cell>
          <cell r="CD218">
            <v>161.80000000000001</v>
          </cell>
          <cell r="CE218">
            <v>163.80000000000001</v>
          </cell>
          <cell r="CF218">
            <v>164</v>
          </cell>
          <cell r="CG218">
            <v>162.80000000000001</v>
          </cell>
          <cell r="CH218">
            <v>163.6</v>
          </cell>
          <cell r="CI218">
            <v>165.3</v>
          </cell>
          <cell r="CJ218">
            <v>167.1</v>
          </cell>
          <cell r="CK218">
            <v>167.8</v>
          </cell>
          <cell r="CL218">
            <v>168.3</v>
          </cell>
        </row>
        <row r="219">
          <cell r="A219" t="str">
            <v>a.  WINE INDUSTRIES</v>
          </cell>
          <cell r="B219" t="str">
            <v>1302010000</v>
          </cell>
          <cell r="C219">
            <v>0.38518999999999998</v>
          </cell>
          <cell r="D219">
            <v>99.8</v>
          </cell>
          <cell r="E219">
            <v>101.4</v>
          </cell>
          <cell r="F219">
            <v>102.1</v>
          </cell>
          <cell r="G219">
            <v>106.2</v>
          </cell>
          <cell r="H219">
            <v>106.4</v>
          </cell>
          <cell r="I219">
            <v>105.9</v>
          </cell>
          <cell r="J219">
            <v>105.2</v>
          </cell>
          <cell r="K219">
            <v>104.4</v>
          </cell>
          <cell r="L219">
            <v>104.8</v>
          </cell>
          <cell r="M219">
            <v>105.7</v>
          </cell>
          <cell r="N219">
            <v>106.1</v>
          </cell>
          <cell r="O219">
            <v>106</v>
          </cell>
          <cell r="P219">
            <v>106</v>
          </cell>
          <cell r="Q219">
            <v>106</v>
          </cell>
          <cell r="R219">
            <v>106.4</v>
          </cell>
          <cell r="S219">
            <v>105.1</v>
          </cell>
          <cell r="T219">
            <v>105.4</v>
          </cell>
          <cell r="U219">
            <v>105.3</v>
          </cell>
          <cell r="V219">
            <v>107.2</v>
          </cell>
          <cell r="W219">
            <v>108.1</v>
          </cell>
          <cell r="X219">
            <v>108.3</v>
          </cell>
          <cell r="Y219">
            <v>107.8</v>
          </cell>
          <cell r="Z219">
            <v>108.2</v>
          </cell>
          <cell r="AA219">
            <v>108.4</v>
          </cell>
          <cell r="AB219">
            <v>109.2</v>
          </cell>
          <cell r="AC219">
            <v>108.2</v>
          </cell>
          <cell r="AD219">
            <v>107.7</v>
          </cell>
          <cell r="AE219">
            <v>106.8</v>
          </cell>
          <cell r="AF219">
            <v>107.5</v>
          </cell>
          <cell r="AG219">
            <v>106.6</v>
          </cell>
          <cell r="AH219">
            <v>107</v>
          </cell>
          <cell r="AI219">
            <v>106.9</v>
          </cell>
          <cell r="AJ219">
            <v>106.8</v>
          </cell>
          <cell r="AK219">
            <v>106.6</v>
          </cell>
          <cell r="AL219">
            <v>107</v>
          </cell>
          <cell r="AM219">
            <v>108.8</v>
          </cell>
          <cell r="AN219">
            <v>110.2</v>
          </cell>
          <cell r="AO219">
            <v>110.4</v>
          </cell>
          <cell r="AP219">
            <v>110.2</v>
          </cell>
          <cell r="AQ219">
            <v>111.4</v>
          </cell>
          <cell r="AR219">
            <v>112.5</v>
          </cell>
          <cell r="AS219">
            <v>112.9</v>
          </cell>
          <cell r="AT219">
            <v>113.4</v>
          </cell>
          <cell r="AU219">
            <v>113.7</v>
          </cell>
          <cell r="AV219">
            <v>114.9</v>
          </cell>
          <cell r="AW219">
            <v>114.7</v>
          </cell>
          <cell r="AX219">
            <v>114.7</v>
          </cell>
          <cell r="AY219">
            <v>114.4</v>
          </cell>
          <cell r="AZ219">
            <v>115.2</v>
          </cell>
          <cell r="BA219">
            <v>115.2</v>
          </cell>
          <cell r="BB219">
            <v>115.4</v>
          </cell>
          <cell r="BC219">
            <v>115.9</v>
          </cell>
          <cell r="BD219">
            <v>115.7</v>
          </cell>
          <cell r="BE219">
            <v>116.2</v>
          </cell>
          <cell r="BF219">
            <v>116.1</v>
          </cell>
          <cell r="BG219">
            <v>116</v>
          </cell>
          <cell r="BH219">
            <v>115.9</v>
          </cell>
          <cell r="BI219">
            <v>117.4</v>
          </cell>
          <cell r="BJ219">
            <v>117.1</v>
          </cell>
          <cell r="BK219">
            <v>117.1</v>
          </cell>
          <cell r="BL219">
            <v>116.5</v>
          </cell>
          <cell r="BM219">
            <v>115.8</v>
          </cell>
          <cell r="BN219">
            <v>116.3</v>
          </cell>
          <cell r="BO219">
            <v>117.9</v>
          </cell>
          <cell r="BP219">
            <v>117.8</v>
          </cell>
          <cell r="BQ219">
            <v>117.9</v>
          </cell>
          <cell r="BR219">
            <v>117.9</v>
          </cell>
          <cell r="BS219">
            <v>117.8</v>
          </cell>
          <cell r="BT219">
            <v>117.8</v>
          </cell>
          <cell r="BU219">
            <v>117.9</v>
          </cell>
          <cell r="BV219">
            <v>117.8</v>
          </cell>
          <cell r="BW219">
            <v>117.8</v>
          </cell>
          <cell r="BX219">
            <v>117.7</v>
          </cell>
          <cell r="BY219">
            <v>120.6</v>
          </cell>
          <cell r="BZ219">
            <v>120.4</v>
          </cell>
          <cell r="CA219">
            <v>120.8</v>
          </cell>
          <cell r="CB219">
            <v>120.7</v>
          </cell>
          <cell r="CC219">
            <v>121.6</v>
          </cell>
          <cell r="CD219">
            <v>121.5</v>
          </cell>
          <cell r="CE219">
            <v>121.8</v>
          </cell>
          <cell r="CF219">
            <v>123.1</v>
          </cell>
          <cell r="CG219">
            <v>123.7</v>
          </cell>
          <cell r="CH219">
            <v>123.6</v>
          </cell>
          <cell r="CI219">
            <v>123.7</v>
          </cell>
          <cell r="CJ219">
            <v>123.7</v>
          </cell>
          <cell r="CK219">
            <v>123.6</v>
          </cell>
          <cell r="CL219">
            <v>123.6</v>
          </cell>
        </row>
        <row r="220">
          <cell r="A220" t="str">
            <v>IMFL  - Blended</v>
          </cell>
          <cell r="B220" t="str">
            <v>1302010001</v>
          </cell>
          <cell r="C220">
            <v>0.23180999999999999</v>
          </cell>
          <cell r="D220">
            <v>99.6</v>
          </cell>
          <cell r="E220">
            <v>101.6</v>
          </cell>
          <cell r="F220">
            <v>101.6</v>
          </cell>
          <cell r="G220">
            <v>108.1</v>
          </cell>
          <cell r="H220">
            <v>109.6</v>
          </cell>
          <cell r="I220">
            <v>109.6</v>
          </cell>
          <cell r="J220">
            <v>109.6</v>
          </cell>
          <cell r="K220">
            <v>109.6</v>
          </cell>
          <cell r="L220">
            <v>109.6</v>
          </cell>
          <cell r="M220">
            <v>109.6</v>
          </cell>
          <cell r="N220">
            <v>109.6</v>
          </cell>
          <cell r="O220">
            <v>109.6</v>
          </cell>
          <cell r="P220">
            <v>109.6</v>
          </cell>
          <cell r="Q220">
            <v>109.6</v>
          </cell>
          <cell r="R220">
            <v>109.6</v>
          </cell>
          <cell r="S220">
            <v>107.1</v>
          </cell>
          <cell r="T220">
            <v>107.1</v>
          </cell>
          <cell r="U220">
            <v>107.1</v>
          </cell>
          <cell r="V220">
            <v>107.1</v>
          </cell>
          <cell r="W220">
            <v>107</v>
          </cell>
          <cell r="X220">
            <v>106.6</v>
          </cell>
          <cell r="Y220">
            <v>106.6</v>
          </cell>
          <cell r="Z220">
            <v>106.1</v>
          </cell>
          <cell r="AA220">
            <v>106.1</v>
          </cell>
          <cell r="AB220">
            <v>107</v>
          </cell>
          <cell r="AC220">
            <v>107</v>
          </cell>
          <cell r="AD220">
            <v>107</v>
          </cell>
          <cell r="AE220">
            <v>107.3</v>
          </cell>
          <cell r="AF220">
            <v>108.8</v>
          </cell>
          <cell r="AG220">
            <v>108.8</v>
          </cell>
          <cell r="AH220">
            <v>110.1</v>
          </cell>
          <cell r="AI220">
            <v>110.1</v>
          </cell>
          <cell r="AJ220">
            <v>110.1</v>
          </cell>
          <cell r="AK220">
            <v>110.1</v>
          </cell>
          <cell r="AL220">
            <v>110.1</v>
          </cell>
          <cell r="AM220">
            <v>111.9</v>
          </cell>
          <cell r="AN220">
            <v>113.3</v>
          </cell>
          <cell r="AO220">
            <v>113.3</v>
          </cell>
          <cell r="AP220">
            <v>113.3</v>
          </cell>
          <cell r="AQ220">
            <v>115.2</v>
          </cell>
          <cell r="AR220">
            <v>115.2</v>
          </cell>
          <cell r="AS220">
            <v>115.9</v>
          </cell>
          <cell r="AT220">
            <v>115.9</v>
          </cell>
          <cell r="AU220">
            <v>115.9</v>
          </cell>
          <cell r="AV220">
            <v>116.2</v>
          </cell>
          <cell r="AW220">
            <v>116.2</v>
          </cell>
          <cell r="AX220">
            <v>116.2</v>
          </cell>
          <cell r="AY220">
            <v>117.5</v>
          </cell>
          <cell r="AZ220">
            <v>116.1</v>
          </cell>
          <cell r="BA220">
            <v>116.1</v>
          </cell>
          <cell r="BB220">
            <v>116.1</v>
          </cell>
          <cell r="BC220">
            <v>116.1</v>
          </cell>
          <cell r="BD220">
            <v>116.1</v>
          </cell>
          <cell r="BE220">
            <v>117.3</v>
          </cell>
          <cell r="BF220">
            <v>117.3</v>
          </cell>
          <cell r="BG220">
            <v>117.3</v>
          </cell>
          <cell r="BH220">
            <v>117.3</v>
          </cell>
          <cell r="BI220">
            <v>117.4</v>
          </cell>
          <cell r="BJ220">
            <v>117.4</v>
          </cell>
          <cell r="BK220">
            <v>117.4</v>
          </cell>
          <cell r="BL220">
            <v>117.4</v>
          </cell>
          <cell r="BM220">
            <v>117.4</v>
          </cell>
          <cell r="BN220">
            <v>117.5</v>
          </cell>
          <cell r="BO220">
            <v>117.6</v>
          </cell>
          <cell r="BP220">
            <v>117.4</v>
          </cell>
          <cell r="BQ220">
            <v>117.3</v>
          </cell>
          <cell r="BR220">
            <v>117.3</v>
          </cell>
          <cell r="BS220">
            <v>117.3</v>
          </cell>
          <cell r="BT220">
            <v>117.3</v>
          </cell>
          <cell r="BU220">
            <v>117.3</v>
          </cell>
          <cell r="BV220">
            <v>117.3</v>
          </cell>
          <cell r="BW220">
            <v>117.3</v>
          </cell>
          <cell r="BX220">
            <v>117.8</v>
          </cell>
          <cell r="BY220">
            <v>118.6</v>
          </cell>
          <cell r="BZ220">
            <v>118.6</v>
          </cell>
          <cell r="CA220">
            <v>118.6</v>
          </cell>
          <cell r="CB220">
            <v>119.3</v>
          </cell>
          <cell r="CC220">
            <v>119.6</v>
          </cell>
          <cell r="CD220">
            <v>119.6</v>
          </cell>
          <cell r="CE220">
            <v>119.6</v>
          </cell>
          <cell r="CF220">
            <v>119.6</v>
          </cell>
          <cell r="CG220">
            <v>119.6</v>
          </cell>
          <cell r="CH220">
            <v>119.6</v>
          </cell>
          <cell r="CI220">
            <v>119.6</v>
          </cell>
          <cell r="CJ220">
            <v>119.6</v>
          </cell>
          <cell r="CK220">
            <v>119.6</v>
          </cell>
          <cell r="CL220">
            <v>119.6</v>
          </cell>
        </row>
        <row r="221">
          <cell r="A221" t="str">
            <v>IMFL - Malted but not Blended</v>
          </cell>
          <cell r="B221" t="str">
            <v>1302010002</v>
          </cell>
          <cell r="C221">
            <v>7.6189999999999994E-2</v>
          </cell>
          <cell r="D221">
            <v>100</v>
          </cell>
          <cell r="E221">
            <v>100</v>
          </cell>
          <cell r="F221">
            <v>100</v>
          </cell>
          <cell r="G221">
            <v>100.3</v>
          </cell>
          <cell r="H221">
            <v>100.3</v>
          </cell>
          <cell r="I221">
            <v>100.3</v>
          </cell>
          <cell r="J221">
            <v>100.6</v>
          </cell>
          <cell r="K221">
            <v>99.8</v>
          </cell>
          <cell r="L221">
            <v>99.8</v>
          </cell>
          <cell r="M221">
            <v>106.2</v>
          </cell>
          <cell r="N221">
            <v>110.7</v>
          </cell>
          <cell r="O221">
            <v>111.5</v>
          </cell>
          <cell r="P221">
            <v>112.9</v>
          </cell>
          <cell r="Q221">
            <v>112.9</v>
          </cell>
          <cell r="R221">
            <v>113.4</v>
          </cell>
          <cell r="S221">
            <v>113.9</v>
          </cell>
          <cell r="T221">
            <v>113.9</v>
          </cell>
          <cell r="U221">
            <v>113.9</v>
          </cell>
          <cell r="V221">
            <v>115.8</v>
          </cell>
          <cell r="W221">
            <v>119.2</v>
          </cell>
          <cell r="X221">
            <v>120.3</v>
          </cell>
          <cell r="Y221">
            <v>120.3</v>
          </cell>
          <cell r="Z221">
            <v>120.3</v>
          </cell>
          <cell r="AA221">
            <v>120.3</v>
          </cell>
          <cell r="AB221">
            <v>121.3</v>
          </cell>
          <cell r="AC221">
            <v>121.3</v>
          </cell>
          <cell r="AD221">
            <v>121.3</v>
          </cell>
          <cell r="AE221">
            <v>121.3</v>
          </cell>
          <cell r="AF221">
            <v>121.3</v>
          </cell>
          <cell r="AG221">
            <v>118</v>
          </cell>
          <cell r="AH221">
            <v>118</v>
          </cell>
          <cell r="AI221">
            <v>118</v>
          </cell>
          <cell r="AJ221">
            <v>118</v>
          </cell>
          <cell r="AK221">
            <v>118</v>
          </cell>
          <cell r="AL221">
            <v>118.6</v>
          </cell>
          <cell r="AM221">
            <v>119.1</v>
          </cell>
          <cell r="AN221">
            <v>120.8</v>
          </cell>
          <cell r="AO221">
            <v>121.2</v>
          </cell>
          <cell r="AP221">
            <v>119.9</v>
          </cell>
          <cell r="AQ221">
            <v>119.9</v>
          </cell>
          <cell r="AR221">
            <v>125.3</v>
          </cell>
          <cell r="AS221">
            <v>123.9</v>
          </cell>
          <cell r="AT221">
            <v>123.9</v>
          </cell>
          <cell r="AU221">
            <v>123.9</v>
          </cell>
          <cell r="AV221">
            <v>123.9</v>
          </cell>
          <cell r="AW221">
            <v>123.9</v>
          </cell>
          <cell r="AX221">
            <v>124.3</v>
          </cell>
          <cell r="AY221">
            <v>120.8</v>
          </cell>
          <cell r="AZ221">
            <v>124.7</v>
          </cell>
          <cell r="BA221">
            <v>124.7</v>
          </cell>
          <cell r="BB221">
            <v>121.5</v>
          </cell>
          <cell r="BC221">
            <v>124.2</v>
          </cell>
          <cell r="BD221">
            <v>123.3</v>
          </cell>
          <cell r="BE221">
            <v>122.6</v>
          </cell>
          <cell r="BF221">
            <v>122</v>
          </cell>
          <cell r="BG221">
            <v>122</v>
          </cell>
          <cell r="BH221">
            <v>122</v>
          </cell>
          <cell r="BI221">
            <v>129.19999999999999</v>
          </cell>
          <cell r="BJ221">
            <v>128.19999999999999</v>
          </cell>
          <cell r="BK221">
            <v>128.19999999999999</v>
          </cell>
          <cell r="BL221">
            <v>124.8</v>
          </cell>
          <cell r="BM221">
            <v>122.9</v>
          </cell>
          <cell r="BN221">
            <v>122.9</v>
          </cell>
          <cell r="BO221">
            <v>124.5</v>
          </cell>
          <cell r="BP221">
            <v>124.6</v>
          </cell>
          <cell r="BQ221">
            <v>125.2</v>
          </cell>
          <cell r="BR221">
            <v>125.2</v>
          </cell>
          <cell r="BS221">
            <v>125.2</v>
          </cell>
          <cell r="BT221">
            <v>125.2</v>
          </cell>
          <cell r="BU221">
            <v>125.2</v>
          </cell>
          <cell r="BV221">
            <v>125.2</v>
          </cell>
          <cell r="BW221">
            <v>125.2</v>
          </cell>
          <cell r="BX221">
            <v>125.4</v>
          </cell>
          <cell r="BY221">
            <v>125.5</v>
          </cell>
          <cell r="BZ221">
            <v>123.9</v>
          </cell>
          <cell r="CA221">
            <v>125.6</v>
          </cell>
          <cell r="CB221">
            <v>125.5</v>
          </cell>
          <cell r="CC221">
            <v>125.2</v>
          </cell>
          <cell r="CD221">
            <v>125.2</v>
          </cell>
          <cell r="CE221">
            <v>125.2</v>
          </cell>
          <cell r="CF221">
            <v>125.2</v>
          </cell>
          <cell r="CG221">
            <v>125.2</v>
          </cell>
          <cell r="CH221">
            <v>125.2</v>
          </cell>
          <cell r="CI221">
            <v>125.2</v>
          </cell>
          <cell r="CJ221">
            <v>125.2</v>
          </cell>
          <cell r="CK221">
            <v>125.2</v>
          </cell>
          <cell r="CL221">
            <v>125.2</v>
          </cell>
        </row>
        <row r="222">
          <cell r="A222" t="str">
            <v>Rectified Spirit</v>
          </cell>
          <cell r="B222" t="str">
            <v>1302010003</v>
          </cell>
          <cell r="C222">
            <v>7.7189999999999995E-2</v>
          </cell>
          <cell r="D222">
            <v>100.1</v>
          </cell>
          <cell r="E222">
            <v>102.4</v>
          </cell>
          <cell r="F222">
            <v>105.8</v>
          </cell>
          <cell r="G222">
            <v>106.4</v>
          </cell>
          <cell r="H222">
            <v>102.8</v>
          </cell>
          <cell r="I222">
            <v>100.6</v>
          </cell>
          <cell r="J222">
            <v>96.6</v>
          </cell>
          <cell r="K222">
            <v>93.5</v>
          </cell>
          <cell r="L222">
            <v>95.3</v>
          </cell>
          <cell r="M222">
            <v>93.5</v>
          </cell>
          <cell r="N222">
            <v>90.8</v>
          </cell>
          <cell r="O222">
            <v>89.9</v>
          </cell>
          <cell r="P222">
            <v>88.7</v>
          </cell>
          <cell r="Q222">
            <v>88.5</v>
          </cell>
          <cell r="R222">
            <v>89.8</v>
          </cell>
          <cell r="S222">
            <v>90.4</v>
          </cell>
          <cell r="T222">
            <v>91.7</v>
          </cell>
          <cell r="U222">
            <v>91.6</v>
          </cell>
          <cell r="V222">
            <v>99.2</v>
          </cell>
          <cell r="W222">
            <v>100.5</v>
          </cell>
          <cell r="X222">
            <v>101.8</v>
          </cell>
          <cell r="Y222">
            <v>99.3</v>
          </cell>
          <cell r="Z222">
            <v>102.8</v>
          </cell>
          <cell r="AA222">
            <v>103.5</v>
          </cell>
          <cell r="AB222">
            <v>103.7</v>
          </cell>
          <cell r="AC222">
            <v>98.7</v>
          </cell>
          <cell r="AD222">
            <v>96.3</v>
          </cell>
          <cell r="AE222">
            <v>91.2</v>
          </cell>
          <cell r="AF222">
            <v>90</v>
          </cell>
          <cell r="AG222">
            <v>88.9</v>
          </cell>
          <cell r="AH222">
            <v>86.6</v>
          </cell>
          <cell r="AI222">
            <v>86.5</v>
          </cell>
          <cell r="AJ222">
            <v>85.8</v>
          </cell>
          <cell r="AK222">
            <v>84.9</v>
          </cell>
          <cell r="AL222">
            <v>86.3</v>
          </cell>
          <cell r="AM222">
            <v>89.3</v>
          </cell>
          <cell r="AN222">
            <v>90.6</v>
          </cell>
          <cell r="AO222">
            <v>91.1</v>
          </cell>
          <cell r="AP222">
            <v>91.1</v>
          </cell>
          <cell r="AQ222">
            <v>91.6</v>
          </cell>
          <cell r="AR222">
            <v>91.7</v>
          </cell>
          <cell r="AS222">
            <v>93</v>
          </cell>
          <cell r="AT222">
            <v>95.4</v>
          </cell>
          <cell r="AU222">
            <v>97</v>
          </cell>
          <cell r="AV222">
            <v>102.1</v>
          </cell>
          <cell r="AW222">
            <v>100.9</v>
          </cell>
          <cell r="AX222">
            <v>100.6</v>
          </cell>
          <cell r="AY222">
            <v>98.9</v>
          </cell>
          <cell r="AZ222">
            <v>102.9</v>
          </cell>
          <cell r="BA222">
            <v>103</v>
          </cell>
          <cell r="BB222">
            <v>107.5</v>
          </cell>
          <cell r="BC222">
            <v>107</v>
          </cell>
          <cell r="BD222">
            <v>106.9</v>
          </cell>
          <cell r="BE222">
            <v>106.7</v>
          </cell>
          <cell r="BF222">
            <v>106.5</v>
          </cell>
          <cell r="BG222">
            <v>106.1</v>
          </cell>
          <cell r="BH222">
            <v>105.7</v>
          </cell>
          <cell r="BI222">
            <v>105.9</v>
          </cell>
          <cell r="BJ222">
            <v>105.2</v>
          </cell>
          <cell r="BK222">
            <v>105.2</v>
          </cell>
          <cell r="BL222">
            <v>105.6</v>
          </cell>
          <cell r="BM222">
            <v>103.9</v>
          </cell>
          <cell r="BN222">
            <v>106</v>
          </cell>
          <cell r="BO222">
            <v>112.3</v>
          </cell>
          <cell r="BP222">
            <v>112.4</v>
          </cell>
          <cell r="BQ222">
            <v>112.4</v>
          </cell>
          <cell r="BR222">
            <v>112.4</v>
          </cell>
          <cell r="BS222">
            <v>112.1</v>
          </cell>
          <cell r="BT222">
            <v>112.2</v>
          </cell>
          <cell r="BU222">
            <v>112.4</v>
          </cell>
          <cell r="BV222">
            <v>112.2</v>
          </cell>
          <cell r="BW222">
            <v>111.7</v>
          </cell>
          <cell r="BX222">
            <v>109.7</v>
          </cell>
          <cell r="BY222">
            <v>121.8</v>
          </cell>
          <cell r="BZ222">
            <v>122.4</v>
          </cell>
          <cell r="CA222">
            <v>122.6</v>
          </cell>
          <cell r="CB222">
            <v>120</v>
          </cell>
          <cell r="CC222">
            <v>124.1</v>
          </cell>
          <cell r="CD222">
            <v>123.7</v>
          </cell>
          <cell r="CE222">
            <v>125.3</v>
          </cell>
          <cell r="CF222">
            <v>131.30000000000001</v>
          </cell>
          <cell r="CG222">
            <v>134.19999999999999</v>
          </cell>
          <cell r="CH222">
            <v>134.19999999999999</v>
          </cell>
          <cell r="CI222">
            <v>134.30000000000001</v>
          </cell>
          <cell r="CJ222">
            <v>134.4</v>
          </cell>
          <cell r="CK222">
            <v>134.19999999999999</v>
          </cell>
          <cell r="CL222">
            <v>134.19999999999999</v>
          </cell>
        </row>
        <row r="223">
          <cell r="A223" t="str">
            <v>b.  MALT LIQUOR</v>
          </cell>
          <cell r="B223" t="str">
            <v>1302020000</v>
          </cell>
          <cell r="C223">
            <v>0.15295</v>
          </cell>
          <cell r="D223">
            <v>103.8</v>
          </cell>
          <cell r="E223">
            <v>101.9</v>
          </cell>
          <cell r="F223">
            <v>102.1</v>
          </cell>
          <cell r="G223">
            <v>105.5</v>
          </cell>
          <cell r="H223">
            <v>106.8</v>
          </cell>
          <cell r="I223">
            <v>109.2</v>
          </cell>
          <cell r="J223">
            <v>109.2</v>
          </cell>
          <cell r="K223">
            <v>109.2</v>
          </cell>
          <cell r="L223">
            <v>109.2</v>
          </cell>
          <cell r="M223">
            <v>109.2</v>
          </cell>
          <cell r="N223">
            <v>109.2</v>
          </cell>
          <cell r="O223">
            <v>109.2</v>
          </cell>
          <cell r="P223">
            <v>109.7</v>
          </cell>
          <cell r="Q223">
            <v>109.7</v>
          </cell>
          <cell r="R223">
            <v>109.7</v>
          </cell>
          <cell r="S223">
            <v>116.7</v>
          </cell>
          <cell r="T223">
            <v>117.1</v>
          </cell>
          <cell r="U223">
            <v>117.1</v>
          </cell>
          <cell r="V223">
            <v>117.1</v>
          </cell>
          <cell r="W223">
            <v>117.3</v>
          </cell>
          <cell r="X223">
            <v>117.3</v>
          </cell>
          <cell r="Y223">
            <v>117.4</v>
          </cell>
          <cell r="Z223">
            <v>117.8</v>
          </cell>
          <cell r="AA223">
            <v>118</v>
          </cell>
          <cell r="AB223">
            <v>117.7</v>
          </cell>
          <cell r="AC223">
            <v>117.7</v>
          </cell>
          <cell r="AD223">
            <v>117.7</v>
          </cell>
          <cell r="AE223">
            <v>120.1</v>
          </cell>
          <cell r="AF223">
            <v>120.4</v>
          </cell>
          <cell r="AG223">
            <v>120.4</v>
          </cell>
          <cell r="AH223">
            <v>120.4</v>
          </cell>
          <cell r="AI223">
            <v>119.9</v>
          </cell>
          <cell r="AJ223">
            <v>119.9</v>
          </cell>
          <cell r="AK223">
            <v>119.9</v>
          </cell>
          <cell r="AL223">
            <v>119.9</v>
          </cell>
          <cell r="AM223">
            <v>120</v>
          </cell>
          <cell r="AN223">
            <v>120.9</v>
          </cell>
          <cell r="AO223">
            <v>121.3</v>
          </cell>
          <cell r="AP223">
            <v>122</v>
          </cell>
          <cell r="AQ223">
            <v>122.1</v>
          </cell>
          <cell r="AR223">
            <v>122.1</v>
          </cell>
          <cell r="AS223">
            <v>122.1</v>
          </cell>
          <cell r="AT223">
            <v>122.3</v>
          </cell>
          <cell r="AU223">
            <v>122.9</v>
          </cell>
          <cell r="AV223">
            <v>122.9</v>
          </cell>
          <cell r="AW223">
            <v>123</v>
          </cell>
          <cell r="AX223">
            <v>131.4</v>
          </cell>
          <cell r="AY223">
            <v>143.19999999999999</v>
          </cell>
          <cell r="AZ223">
            <v>142.80000000000001</v>
          </cell>
          <cell r="BA223">
            <v>143.4</v>
          </cell>
          <cell r="BB223">
            <v>143.30000000000001</v>
          </cell>
          <cell r="BC223">
            <v>149.19999999999999</v>
          </cell>
          <cell r="BD223">
            <v>149.6</v>
          </cell>
          <cell r="BE223">
            <v>150.1</v>
          </cell>
          <cell r="BF223">
            <v>150.1</v>
          </cell>
          <cell r="BG223">
            <v>150.4</v>
          </cell>
          <cell r="BH223">
            <v>150.19999999999999</v>
          </cell>
          <cell r="BI223">
            <v>150.5</v>
          </cell>
          <cell r="BJ223">
            <v>150.69999999999999</v>
          </cell>
          <cell r="BK223">
            <v>150.9</v>
          </cell>
          <cell r="BL223">
            <v>149.6</v>
          </cell>
          <cell r="BM223">
            <v>154.5</v>
          </cell>
          <cell r="BN223">
            <v>150.4</v>
          </cell>
          <cell r="BO223">
            <v>158.6</v>
          </cell>
          <cell r="BP223">
            <v>155.19999999999999</v>
          </cell>
          <cell r="BQ223">
            <v>159.80000000000001</v>
          </cell>
          <cell r="BR223">
            <v>159.80000000000001</v>
          </cell>
          <cell r="BS223">
            <v>167</v>
          </cell>
          <cell r="BT223">
            <v>167.1</v>
          </cell>
          <cell r="BU223">
            <v>167.1</v>
          </cell>
          <cell r="BV223">
            <v>167.1</v>
          </cell>
          <cell r="BW223">
            <v>167.1</v>
          </cell>
          <cell r="BX223">
            <v>167.8</v>
          </cell>
          <cell r="BY223">
            <v>165</v>
          </cell>
          <cell r="BZ223">
            <v>169.8</v>
          </cell>
          <cell r="CA223">
            <v>169.8</v>
          </cell>
          <cell r="CB223">
            <v>169.8</v>
          </cell>
          <cell r="CC223">
            <v>169.8</v>
          </cell>
          <cell r="CD223">
            <v>169.6</v>
          </cell>
          <cell r="CE223">
            <v>170</v>
          </cell>
          <cell r="CF223">
            <v>170</v>
          </cell>
          <cell r="CG223">
            <v>170.2</v>
          </cell>
          <cell r="CH223">
            <v>170</v>
          </cell>
          <cell r="CI223">
            <v>170</v>
          </cell>
          <cell r="CJ223">
            <v>170.1</v>
          </cell>
          <cell r="CK223">
            <v>170.2</v>
          </cell>
          <cell r="CL223">
            <v>170.2</v>
          </cell>
        </row>
        <row r="224">
          <cell r="A224" t="str">
            <v>Beer</v>
          </cell>
          <cell r="B224" t="str">
            <v>1302020001</v>
          </cell>
          <cell r="C224">
            <v>0.11454</v>
          </cell>
          <cell r="D224">
            <v>105.1</v>
          </cell>
          <cell r="E224">
            <v>102.6</v>
          </cell>
          <cell r="F224">
            <v>102.8</v>
          </cell>
          <cell r="G224">
            <v>103.7</v>
          </cell>
          <cell r="H224">
            <v>105.4</v>
          </cell>
          <cell r="I224">
            <v>107.5</v>
          </cell>
          <cell r="J224">
            <v>107.5</v>
          </cell>
          <cell r="K224">
            <v>107.5</v>
          </cell>
          <cell r="L224">
            <v>107.5</v>
          </cell>
          <cell r="M224">
            <v>107.5</v>
          </cell>
          <cell r="N224">
            <v>107.5</v>
          </cell>
          <cell r="O224">
            <v>107.5</v>
          </cell>
          <cell r="P224">
            <v>108.2</v>
          </cell>
          <cell r="Q224">
            <v>108.2</v>
          </cell>
          <cell r="R224">
            <v>108.2</v>
          </cell>
          <cell r="S224">
            <v>112.4</v>
          </cell>
          <cell r="T224">
            <v>113</v>
          </cell>
          <cell r="U224">
            <v>113</v>
          </cell>
          <cell r="V224">
            <v>113</v>
          </cell>
          <cell r="W224">
            <v>113.2</v>
          </cell>
          <cell r="X224">
            <v>113.2</v>
          </cell>
          <cell r="Y224">
            <v>113.4</v>
          </cell>
          <cell r="Z224">
            <v>113.4</v>
          </cell>
          <cell r="AA224">
            <v>113.4</v>
          </cell>
          <cell r="AB224">
            <v>113.4</v>
          </cell>
          <cell r="AC224">
            <v>113.4</v>
          </cell>
          <cell r="AD224">
            <v>113.4</v>
          </cell>
          <cell r="AE224">
            <v>114.1</v>
          </cell>
          <cell r="AF224">
            <v>114.6</v>
          </cell>
          <cell r="AG224">
            <v>114.6</v>
          </cell>
          <cell r="AH224">
            <v>114.6</v>
          </cell>
          <cell r="AI224">
            <v>114.6</v>
          </cell>
          <cell r="AJ224">
            <v>114.6</v>
          </cell>
          <cell r="AK224">
            <v>114.6</v>
          </cell>
          <cell r="AL224">
            <v>114.6</v>
          </cell>
          <cell r="AM224">
            <v>114.6</v>
          </cell>
          <cell r="AN224">
            <v>115.8</v>
          </cell>
          <cell r="AO224">
            <v>116.3</v>
          </cell>
          <cell r="AP224">
            <v>117.3</v>
          </cell>
          <cell r="AQ224">
            <v>117.4</v>
          </cell>
          <cell r="AR224">
            <v>117.4</v>
          </cell>
          <cell r="AS224">
            <v>117.4</v>
          </cell>
          <cell r="AT224">
            <v>117.7</v>
          </cell>
          <cell r="AU224">
            <v>118.4</v>
          </cell>
          <cell r="AV224">
            <v>118.4</v>
          </cell>
          <cell r="AW224">
            <v>118.4</v>
          </cell>
          <cell r="AX224">
            <v>129.4</v>
          </cell>
          <cell r="AY224">
            <v>145.1</v>
          </cell>
          <cell r="AZ224">
            <v>144.5</v>
          </cell>
          <cell r="BA224">
            <v>145.30000000000001</v>
          </cell>
          <cell r="BB224">
            <v>145.19999999999999</v>
          </cell>
          <cell r="BC224">
            <v>145.19999999999999</v>
          </cell>
          <cell r="BD224">
            <v>145.69999999999999</v>
          </cell>
          <cell r="BE224">
            <v>146.4</v>
          </cell>
          <cell r="BF224">
            <v>146.4</v>
          </cell>
          <cell r="BG224">
            <v>146.4</v>
          </cell>
          <cell r="BH224">
            <v>146.4</v>
          </cell>
          <cell r="BI224">
            <v>146.80000000000001</v>
          </cell>
          <cell r="BJ224">
            <v>147</v>
          </cell>
          <cell r="BK224">
            <v>147</v>
          </cell>
          <cell r="BL224">
            <v>145.30000000000001</v>
          </cell>
          <cell r="BM224">
            <v>151.80000000000001</v>
          </cell>
          <cell r="BN224">
            <v>146.4</v>
          </cell>
          <cell r="BO224">
            <v>154.80000000000001</v>
          </cell>
          <cell r="BP224">
            <v>150</v>
          </cell>
          <cell r="BQ224">
            <v>156.19999999999999</v>
          </cell>
          <cell r="BR224">
            <v>156.19999999999999</v>
          </cell>
          <cell r="BS224">
            <v>156.19999999999999</v>
          </cell>
          <cell r="BT224">
            <v>156.19999999999999</v>
          </cell>
          <cell r="BU224">
            <v>156.19999999999999</v>
          </cell>
          <cell r="BV224">
            <v>156.19999999999999</v>
          </cell>
          <cell r="BW224">
            <v>156.19999999999999</v>
          </cell>
          <cell r="BX224">
            <v>157.19999999999999</v>
          </cell>
          <cell r="BY224">
            <v>153.1</v>
          </cell>
          <cell r="BZ224">
            <v>159.4</v>
          </cell>
          <cell r="CA224">
            <v>159.4</v>
          </cell>
          <cell r="CB224">
            <v>159.4</v>
          </cell>
          <cell r="CC224">
            <v>159.4</v>
          </cell>
          <cell r="CD224">
            <v>159.19999999999999</v>
          </cell>
          <cell r="CE224">
            <v>159.69999999999999</v>
          </cell>
          <cell r="CF224">
            <v>159.69999999999999</v>
          </cell>
          <cell r="CG224">
            <v>160.19999999999999</v>
          </cell>
          <cell r="CH224">
            <v>160.19999999999999</v>
          </cell>
          <cell r="CI224">
            <v>160.19999999999999</v>
          </cell>
          <cell r="CJ224">
            <v>160.30000000000001</v>
          </cell>
          <cell r="CK224">
            <v>160.5</v>
          </cell>
          <cell r="CL224">
            <v>160.5</v>
          </cell>
        </row>
        <row r="225">
          <cell r="A225" t="str">
            <v>Toddy (or Taddy)</v>
          </cell>
          <cell r="B225" t="str">
            <v>1302020002</v>
          </cell>
          <cell r="C225">
            <v>3.841E-2</v>
          </cell>
          <cell r="D225">
            <v>100</v>
          </cell>
          <cell r="E225">
            <v>100</v>
          </cell>
          <cell r="F225">
            <v>100</v>
          </cell>
          <cell r="G225">
            <v>110.6</v>
          </cell>
          <cell r="H225">
            <v>110.6</v>
          </cell>
          <cell r="I225">
            <v>114.3</v>
          </cell>
          <cell r="J225">
            <v>114.3</v>
          </cell>
          <cell r="K225">
            <v>114.3</v>
          </cell>
          <cell r="L225">
            <v>114.3</v>
          </cell>
          <cell r="M225">
            <v>114.3</v>
          </cell>
          <cell r="N225">
            <v>114.3</v>
          </cell>
          <cell r="O225">
            <v>114.3</v>
          </cell>
          <cell r="P225">
            <v>114.3</v>
          </cell>
          <cell r="Q225">
            <v>114.3</v>
          </cell>
          <cell r="R225">
            <v>114.3</v>
          </cell>
          <cell r="S225">
            <v>129.4</v>
          </cell>
          <cell r="T225">
            <v>129.4</v>
          </cell>
          <cell r="U225">
            <v>129.4</v>
          </cell>
          <cell r="V225">
            <v>129.4</v>
          </cell>
          <cell r="W225">
            <v>129.4</v>
          </cell>
          <cell r="X225">
            <v>129.4</v>
          </cell>
          <cell r="Y225">
            <v>129.4</v>
          </cell>
          <cell r="Z225">
            <v>130.80000000000001</v>
          </cell>
          <cell r="AA225">
            <v>131.6</v>
          </cell>
          <cell r="AB225">
            <v>130.6</v>
          </cell>
          <cell r="AC225">
            <v>130.6</v>
          </cell>
          <cell r="AD225">
            <v>130.6</v>
          </cell>
          <cell r="AE225">
            <v>137.80000000000001</v>
          </cell>
          <cell r="AF225">
            <v>137.80000000000001</v>
          </cell>
          <cell r="AG225">
            <v>137.80000000000001</v>
          </cell>
          <cell r="AH225">
            <v>137.80000000000001</v>
          </cell>
          <cell r="AI225">
            <v>135.6</v>
          </cell>
          <cell r="AJ225">
            <v>135.6</v>
          </cell>
          <cell r="AK225">
            <v>135.6</v>
          </cell>
          <cell r="AL225">
            <v>135.6</v>
          </cell>
          <cell r="AM225">
            <v>135.9</v>
          </cell>
          <cell r="AN225">
            <v>136.1</v>
          </cell>
          <cell r="AO225">
            <v>136.1</v>
          </cell>
          <cell r="AP225">
            <v>136.1</v>
          </cell>
          <cell r="AQ225">
            <v>136.1</v>
          </cell>
          <cell r="AR225">
            <v>136.1</v>
          </cell>
          <cell r="AS225">
            <v>136.1</v>
          </cell>
          <cell r="AT225">
            <v>136.30000000000001</v>
          </cell>
          <cell r="AU225">
            <v>136.4</v>
          </cell>
          <cell r="AV225">
            <v>136.4</v>
          </cell>
          <cell r="AW225">
            <v>137</v>
          </cell>
          <cell r="AX225">
            <v>137.6</v>
          </cell>
          <cell r="AY225">
            <v>137.6</v>
          </cell>
          <cell r="AZ225">
            <v>137.6</v>
          </cell>
          <cell r="BA225">
            <v>137.6</v>
          </cell>
          <cell r="BB225">
            <v>137.5</v>
          </cell>
          <cell r="BC225">
            <v>161.19999999999999</v>
          </cell>
          <cell r="BD225">
            <v>161.19999999999999</v>
          </cell>
          <cell r="BE225">
            <v>161.19999999999999</v>
          </cell>
          <cell r="BF225">
            <v>161.19999999999999</v>
          </cell>
          <cell r="BG225">
            <v>162.5</v>
          </cell>
          <cell r="BH225">
            <v>161.80000000000001</v>
          </cell>
          <cell r="BI225">
            <v>161.9</v>
          </cell>
          <cell r="BJ225">
            <v>161.80000000000001</v>
          </cell>
          <cell r="BK225">
            <v>162.5</v>
          </cell>
          <cell r="BL225">
            <v>162.5</v>
          </cell>
          <cell r="BM225">
            <v>162.5</v>
          </cell>
          <cell r="BN225">
            <v>162.5</v>
          </cell>
          <cell r="BO225">
            <v>169.9</v>
          </cell>
          <cell r="BP225">
            <v>170.5</v>
          </cell>
          <cell r="BQ225">
            <v>170.5</v>
          </cell>
          <cell r="BR225">
            <v>170.5</v>
          </cell>
          <cell r="BS225">
            <v>199.4</v>
          </cell>
          <cell r="BT225">
            <v>199.4</v>
          </cell>
          <cell r="BU225">
            <v>199.5</v>
          </cell>
          <cell r="BV225">
            <v>199.5</v>
          </cell>
          <cell r="BW225">
            <v>199.5</v>
          </cell>
          <cell r="BX225">
            <v>199.5</v>
          </cell>
          <cell r="BY225">
            <v>200.6</v>
          </cell>
          <cell r="BZ225">
            <v>200.8</v>
          </cell>
          <cell r="CA225">
            <v>200.8</v>
          </cell>
          <cell r="CB225">
            <v>200.8</v>
          </cell>
          <cell r="CC225">
            <v>200.8</v>
          </cell>
          <cell r="CD225">
            <v>200.8</v>
          </cell>
          <cell r="CE225">
            <v>200.8</v>
          </cell>
          <cell r="CF225">
            <v>200.8</v>
          </cell>
          <cell r="CG225">
            <v>199.9</v>
          </cell>
          <cell r="CH225">
            <v>199.3</v>
          </cell>
          <cell r="CI225">
            <v>199.3</v>
          </cell>
          <cell r="CJ225">
            <v>199.3</v>
          </cell>
          <cell r="CK225">
            <v>199.3</v>
          </cell>
          <cell r="CL225">
            <v>199.3</v>
          </cell>
        </row>
        <row r="226">
          <cell r="A226" t="str">
            <v>c.  SOFT DRINKS &amp; CARBONATED WATER</v>
          </cell>
          <cell r="B226" t="str">
            <v>1302030000</v>
          </cell>
          <cell r="C226">
            <v>0.24132000000000001</v>
          </cell>
          <cell r="D226">
            <v>103.2</v>
          </cell>
          <cell r="E226">
            <v>103.6</v>
          </cell>
          <cell r="F226">
            <v>104.2</v>
          </cell>
          <cell r="G226">
            <v>106.9</v>
          </cell>
          <cell r="H226">
            <v>108.6</v>
          </cell>
          <cell r="I226">
            <v>108.3</v>
          </cell>
          <cell r="J226">
            <v>108.8</v>
          </cell>
          <cell r="K226">
            <v>108.8</v>
          </cell>
          <cell r="L226">
            <v>108.8</v>
          </cell>
          <cell r="M226">
            <v>110</v>
          </cell>
          <cell r="N226">
            <v>111.5</v>
          </cell>
          <cell r="O226">
            <v>113.2</v>
          </cell>
          <cell r="P226">
            <v>117.7</v>
          </cell>
          <cell r="Q226">
            <v>118.4</v>
          </cell>
          <cell r="R226">
            <v>116.8</v>
          </cell>
          <cell r="S226">
            <v>120</v>
          </cell>
          <cell r="T226">
            <v>120.5</v>
          </cell>
          <cell r="U226">
            <v>121.2</v>
          </cell>
          <cell r="V226">
            <v>121.3</v>
          </cell>
          <cell r="W226">
            <v>121.3</v>
          </cell>
          <cell r="X226">
            <v>121.3</v>
          </cell>
          <cell r="Y226">
            <v>121.4</v>
          </cell>
          <cell r="Z226">
            <v>121.5</v>
          </cell>
          <cell r="AA226">
            <v>121.3</v>
          </cell>
          <cell r="AB226">
            <v>119.7</v>
          </cell>
          <cell r="AC226">
            <v>120.1</v>
          </cell>
          <cell r="AD226">
            <v>122.6</v>
          </cell>
          <cell r="AE226">
            <v>123.3</v>
          </cell>
          <cell r="AF226">
            <v>123.5</v>
          </cell>
          <cell r="AG226">
            <v>123.7</v>
          </cell>
          <cell r="AH226">
            <v>123.6</v>
          </cell>
          <cell r="AI226">
            <v>123.9</v>
          </cell>
          <cell r="AJ226">
            <v>124.6</v>
          </cell>
          <cell r="AK226">
            <v>125.8</v>
          </cell>
          <cell r="AL226">
            <v>126</v>
          </cell>
          <cell r="AM226">
            <v>126.6</v>
          </cell>
          <cell r="AN226">
            <v>129.6</v>
          </cell>
          <cell r="AO226">
            <v>129.69999999999999</v>
          </cell>
          <cell r="AP226">
            <v>133.5</v>
          </cell>
          <cell r="AQ226">
            <v>133.4</v>
          </cell>
          <cell r="AR226">
            <v>133.5</v>
          </cell>
          <cell r="AS226">
            <v>133.5</v>
          </cell>
          <cell r="AT226">
            <v>133.5</v>
          </cell>
          <cell r="AU226">
            <v>131.5</v>
          </cell>
          <cell r="AV226">
            <v>131.69999999999999</v>
          </cell>
          <cell r="AW226">
            <v>132</v>
          </cell>
          <cell r="AX226">
            <v>132</v>
          </cell>
          <cell r="AY226">
            <v>129.1</v>
          </cell>
          <cell r="AZ226">
            <v>131.5</v>
          </cell>
          <cell r="BA226">
            <v>132.1</v>
          </cell>
          <cell r="BB226">
            <v>133.30000000000001</v>
          </cell>
          <cell r="BC226">
            <v>132</v>
          </cell>
          <cell r="BD226">
            <v>132.19999999999999</v>
          </cell>
          <cell r="BE226">
            <v>132.5</v>
          </cell>
          <cell r="BF226">
            <v>132.30000000000001</v>
          </cell>
          <cell r="BG226">
            <v>132.30000000000001</v>
          </cell>
          <cell r="BH226">
            <v>132.6</v>
          </cell>
          <cell r="BI226">
            <v>131.4</v>
          </cell>
          <cell r="BJ226">
            <v>135.5</v>
          </cell>
          <cell r="BK226">
            <v>136.30000000000001</v>
          </cell>
          <cell r="BL226">
            <v>141.1</v>
          </cell>
          <cell r="BM226">
            <v>141.5</v>
          </cell>
          <cell r="BN226">
            <v>141.6</v>
          </cell>
          <cell r="BO226">
            <v>143.30000000000001</v>
          </cell>
          <cell r="BP226">
            <v>143.5</v>
          </cell>
          <cell r="BQ226">
            <v>143.30000000000001</v>
          </cell>
          <cell r="BR226">
            <v>143.30000000000001</v>
          </cell>
          <cell r="BS226">
            <v>143.30000000000001</v>
          </cell>
          <cell r="BT226">
            <v>143.19999999999999</v>
          </cell>
          <cell r="BU226">
            <v>143.19999999999999</v>
          </cell>
          <cell r="BV226">
            <v>143.19999999999999</v>
          </cell>
          <cell r="BW226">
            <v>143.4</v>
          </cell>
          <cell r="BX226">
            <v>142.80000000000001</v>
          </cell>
          <cell r="BY226">
            <v>144.69999999999999</v>
          </cell>
          <cell r="BZ226">
            <v>151.80000000000001</v>
          </cell>
          <cell r="CA226">
            <v>152.1</v>
          </cell>
          <cell r="CB226">
            <v>145.30000000000001</v>
          </cell>
          <cell r="CC226">
            <v>145.80000000000001</v>
          </cell>
          <cell r="CD226">
            <v>146.19999999999999</v>
          </cell>
          <cell r="CE226">
            <v>146.80000000000001</v>
          </cell>
          <cell r="CF226">
            <v>147.30000000000001</v>
          </cell>
          <cell r="CG226">
            <v>147.9</v>
          </cell>
          <cell r="CH226">
            <v>147.80000000000001</v>
          </cell>
          <cell r="CI226">
            <v>148.30000000000001</v>
          </cell>
          <cell r="CJ226">
            <v>151.4</v>
          </cell>
          <cell r="CK226">
            <v>151.5</v>
          </cell>
          <cell r="CL226">
            <v>151.80000000000001</v>
          </cell>
        </row>
        <row r="227">
          <cell r="A227" t="str">
            <v>Soda Based Soft Drinks</v>
          </cell>
          <cell r="B227" t="str">
            <v>1302030001</v>
          </cell>
          <cell r="C227">
            <v>9.0789999999999996E-2</v>
          </cell>
          <cell r="D227">
            <v>101.7</v>
          </cell>
          <cell r="E227">
            <v>103.1</v>
          </cell>
          <cell r="F227">
            <v>104.5</v>
          </cell>
          <cell r="G227">
            <v>105.7</v>
          </cell>
          <cell r="H227">
            <v>109.2</v>
          </cell>
          <cell r="I227">
            <v>109.2</v>
          </cell>
          <cell r="J227">
            <v>109.2</v>
          </cell>
          <cell r="K227">
            <v>109.2</v>
          </cell>
          <cell r="L227">
            <v>109.2</v>
          </cell>
          <cell r="M227">
            <v>110</v>
          </cell>
          <cell r="N227">
            <v>111.8</v>
          </cell>
          <cell r="O227">
            <v>115.2</v>
          </cell>
          <cell r="P227">
            <v>123.5</v>
          </cell>
          <cell r="Q227">
            <v>125.4</v>
          </cell>
          <cell r="R227">
            <v>122</v>
          </cell>
          <cell r="S227">
            <v>127.3</v>
          </cell>
          <cell r="T227">
            <v>127.3</v>
          </cell>
          <cell r="U227">
            <v>127.3</v>
          </cell>
          <cell r="V227">
            <v>127.3</v>
          </cell>
          <cell r="W227">
            <v>127.3</v>
          </cell>
          <cell r="X227">
            <v>127.2</v>
          </cell>
          <cell r="Y227">
            <v>127.2</v>
          </cell>
          <cell r="Z227">
            <v>127.2</v>
          </cell>
          <cell r="AA227">
            <v>127.2</v>
          </cell>
          <cell r="AB227">
            <v>122.1</v>
          </cell>
          <cell r="AC227">
            <v>122.8</v>
          </cell>
          <cell r="AD227">
            <v>126</v>
          </cell>
          <cell r="AE227">
            <v>126</v>
          </cell>
          <cell r="AF227">
            <v>126</v>
          </cell>
          <cell r="AG227">
            <v>126</v>
          </cell>
          <cell r="AH227">
            <v>126</v>
          </cell>
          <cell r="AI227">
            <v>126</v>
          </cell>
          <cell r="AJ227">
            <v>126</v>
          </cell>
          <cell r="AK227">
            <v>126</v>
          </cell>
          <cell r="AL227">
            <v>126</v>
          </cell>
          <cell r="AM227">
            <v>127.5</v>
          </cell>
          <cell r="AN227">
            <v>132.5</v>
          </cell>
          <cell r="AO227">
            <v>132.5</v>
          </cell>
          <cell r="AP227">
            <v>142.80000000000001</v>
          </cell>
          <cell r="AQ227">
            <v>142.80000000000001</v>
          </cell>
          <cell r="AR227">
            <v>142.80000000000001</v>
          </cell>
          <cell r="AS227">
            <v>142.80000000000001</v>
          </cell>
          <cell r="AT227">
            <v>142.80000000000001</v>
          </cell>
          <cell r="AU227">
            <v>138.5</v>
          </cell>
          <cell r="AV227">
            <v>139</v>
          </cell>
          <cell r="AW227">
            <v>139.1</v>
          </cell>
          <cell r="AX227">
            <v>139.1</v>
          </cell>
          <cell r="AY227">
            <v>131.4</v>
          </cell>
          <cell r="AZ227">
            <v>128.80000000000001</v>
          </cell>
          <cell r="BA227">
            <v>129.19999999999999</v>
          </cell>
          <cell r="BB227">
            <v>134.19999999999999</v>
          </cell>
          <cell r="BC227">
            <v>134.19999999999999</v>
          </cell>
          <cell r="BD227">
            <v>134.19999999999999</v>
          </cell>
          <cell r="BE227">
            <v>134.19999999999999</v>
          </cell>
          <cell r="BF227">
            <v>134.19999999999999</v>
          </cell>
          <cell r="BG227">
            <v>134.19999999999999</v>
          </cell>
          <cell r="BH227">
            <v>134.19999999999999</v>
          </cell>
          <cell r="BI227">
            <v>133.6</v>
          </cell>
          <cell r="BJ227">
            <v>133.6</v>
          </cell>
          <cell r="BK227">
            <v>133.6</v>
          </cell>
          <cell r="BL227">
            <v>135.69999999999999</v>
          </cell>
          <cell r="BM227">
            <v>137.1</v>
          </cell>
          <cell r="BN227">
            <v>137.30000000000001</v>
          </cell>
          <cell r="BO227">
            <v>137.6</v>
          </cell>
          <cell r="BP227">
            <v>137.5</v>
          </cell>
          <cell r="BQ227">
            <v>137.5</v>
          </cell>
          <cell r="BR227">
            <v>137.5</v>
          </cell>
          <cell r="BS227">
            <v>137.5</v>
          </cell>
          <cell r="BT227">
            <v>137.5</v>
          </cell>
          <cell r="BU227">
            <v>137.5</v>
          </cell>
          <cell r="BV227">
            <v>137.5</v>
          </cell>
          <cell r="BW227">
            <v>137.5</v>
          </cell>
          <cell r="BX227">
            <v>137.5</v>
          </cell>
          <cell r="BY227">
            <v>137.5</v>
          </cell>
          <cell r="BZ227">
            <v>152.4</v>
          </cell>
          <cell r="CA227">
            <v>151.69999999999999</v>
          </cell>
          <cell r="CB227">
            <v>148.19999999999999</v>
          </cell>
          <cell r="CC227">
            <v>150.80000000000001</v>
          </cell>
          <cell r="CD227">
            <v>150.80000000000001</v>
          </cell>
          <cell r="CE227">
            <v>150.80000000000001</v>
          </cell>
          <cell r="CF227">
            <v>151.6</v>
          </cell>
          <cell r="CG227">
            <v>153.19999999999999</v>
          </cell>
          <cell r="CH227">
            <v>153.1</v>
          </cell>
          <cell r="CI227">
            <v>153.1</v>
          </cell>
          <cell r="CJ227">
            <v>157.4</v>
          </cell>
          <cell r="CK227">
            <v>157.4</v>
          </cell>
          <cell r="CL227">
            <v>157</v>
          </cell>
        </row>
        <row r="228">
          <cell r="A228" t="str">
            <v>Soft Drink Concentrates</v>
          </cell>
          <cell r="B228" t="str">
            <v>1302030002</v>
          </cell>
          <cell r="C228">
            <v>7.2470000000000007E-2</v>
          </cell>
          <cell r="D228">
            <v>104.2</v>
          </cell>
          <cell r="E228">
            <v>104.2</v>
          </cell>
          <cell r="F228">
            <v>104.2</v>
          </cell>
          <cell r="G228">
            <v>111.6</v>
          </cell>
          <cell r="H228">
            <v>111.6</v>
          </cell>
          <cell r="I228">
            <v>111.6</v>
          </cell>
          <cell r="J228">
            <v>111.9</v>
          </cell>
          <cell r="K228">
            <v>112.1</v>
          </cell>
          <cell r="L228">
            <v>112.1</v>
          </cell>
          <cell r="M228">
            <v>115</v>
          </cell>
          <cell r="N228">
            <v>116.7</v>
          </cell>
          <cell r="O228">
            <v>116.7</v>
          </cell>
          <cell r="P228">
            <v>116.3</v>
          </cell>
          <cell r="Q228">
            <v>116.2</v>
          </cell>
          <cell r="R228">
            <v>114.9</v>
          </cell>
          <cell r="S228">
            <v>116.4</v>
          </cell>
          <cell r="T228">
            <v>116.4</v>
          </cell>
          <cell r="U228">
            <v>118.8</v>
          </cell>
          <cell r="V228">
            <v>118.8</v>
          </cell>
          <cell r="W228">
            <v>118.8</v>
          </cell>
          <cell r="X228">
            <v>118.8</v>
          </cell>
          <cell r="Y228">
            <v>118.9</v>
          </cell>
          <cell r="Z228">
            <v>119</v>
          </cell>
          <cell r="AA228">
            <v>118.7</v>
          </cell>
          <cell r="AB228">
            <v>118.5</v>
          </cell>
          <cell r="AC228">
            <v>118.5</v>
          </cell>
          <cell r="AD228">
            <v>118.5</v>
          </cell>
          <cell r="AE228">
            <v>119.1</v>
          </cell>
          <cell r="AF228">
            <v>119</v>
          </cell>
          <cell r="AG228">
            <v>118.9</v>
          </cell>
          <cell r="AH228">
            <v>118.9</v>
          </cell>
          <cell r="AI228">
            <v>118.9</v>
          </cell>
          <cell r="AJ228">
            <v>121.7</v>
          </cell>
          <cell r="AK228">
            <v>124.1</v>
          </cell>
          <cell r="AL228">
            <v>124.1</v>
          </cell>
          <cell r="AM228">
            <v>124.1</v>
          </cell>
          <cell r="AN228">
            <v>124.1</v>
          </cell>
          <cell r="AO228">
            <v>124.1</v>
          </cell>
          <cell r="AP228">
            <v>123.7</v>
          </cell>
          <cell r="AQ228">
            <v>123.7</v>
          </cell>
          <cell r="AR228">
            <v>123.7</v>
          </cell>
          <cell r="AS228">
            <v>123.7</v>
          </cell>
          <cell r="AT228">
            <v>123.7</v>
          </cell>
          <cell r="AU228">
            <v>123.7</v>
          </cell>
          <cell r="AV228">
            <v>123.7</v>
          </cell>
          <cell r="AW228">
            <v>123.7</v>
          </cell>
          <cell r="AX228">
            <v>123.7</v>
          </cell>
          <cell r="AY228">
            <v>123.7</v>
          </cell>
          <cell r="AZ228">
            <v>132.80000000000001</v>
          </cell>
          <cell r="BA228">
            <v>132.5</v>
          </cell>
          <cell r="BB228">
            <v>131.6</v>
          </cell>
          <cell r="BC228">
            <v>128.69999999999999</v>
          </cell>
          <cell r="BD228">
            <v>128.69999999999999</v>
          </cell>
          <cell r="BE228">
            <v>128.69999999999999</v>
          </cell>
          <cell r="BF228">
            <v>128.69999999999999</v>
          </cell>
          <cell r="BG228">
            <v>128.69999999999999</v>
          </cell>
          <cell r="BH228">
            <v>128.69999999999999</v>
          </cell>
          <cell r="BI228">
            <v>128.69999999999999</v>
          </cell>
          <cell r="BJ228">
            <v>142.69999999999999</v>
          </cell>
          <cell r="BK228">
            <v>144</v>
          </cell>
          <cell r="BL228">
            <v>157.30000000000001</v>
          </cell>
          <cell r="BM228">
            <v>157.80000000000001</v>
          </cell>
          <cell r="BN228">
            <v>157.80000000000001</v>
          </cell>
          <cell r="BO228">
            <v>161</v>
          </cell>
          <cell r="BP228">
            <v>161.5</v>
          </cell>
          <cell r="BQ228">
            <v>161.5</v>
          </cell>
          <cell r="BR228">
            <v>161.5</v>
          </cell>
          <cell r="BS228">
            <v>161.5</v>
          </cell>
          <cell r="BT228">
            <v>161.5</v>
          </cell>
          <cell r="BU228">
            <v>161.5</v>
          </cell>
          <cell r="BV228">
            <v>161.5</v>
          </cell>
          <cell r="BW228">
            <v>161.5</v>
          </cell>
          <cell r="BX228">
            <v>157.69999999999999</v>
          </cell>
          <cell r="BY228">
            <v>163.5</v>
          </cell>
          <cell r="BZ228">
            <v>166.5</v>
          </cell>
          <cell r="CA228">
            <v>166.5</v>
          </cell>
          <cell r="CB228">
            <v>149.69999999999999</v>
          </cell>
          <cell r="CC228">
            <v>148.30000000000001</v>
          </cell>
          <cell r="CD228">
            <v>149.30000000000001</v>
          </cell>
          <cell r="CE228">
            <v>149.30000000000001</v>
          </cell>
          <cell r="CF228">
            <v>149.30000000000001</v>
          </cell>
          <cell r="CG228">
            <v>149.30000000000001</v>
          </cell>
          <cell r="CH228">
            <v>148.30000000000001</v>
          </cell>
          <cell r="CI228">
            <v>147.19999999999999</v>
          </cell>
          <cell r="CJ228">
            <v>147.69999999999999</v>
          </cell>
          <cell r="CK228">
            <v>147.69999999999999</v>
          </cell>
          <cell r="CL228">
            <v>149.5</v>
          </cell>
        </row>
        <row r="229">
          <cell r="A229" t="str">
            <v>Aerated Water (All Types)</v>
          </cell>
          <cell r="B229" t="str">
            <v>1302030003</v>
          </cell>
          <cell r="C229">
            <v>3.6360000000000003E-2</v>
          </cell>
          <cell r="D229">
            <v>107.4</v>
          </cell>
          <cell r="E229">
            <v>107.4</v>
          </cell>
          <cell r="F229">
            <v>107.4</v>
          </cell>
          <cell r="G229">
            <v>108.7</v>
          </cell>
          <cell r="H229">
            <v>108.7</v>
          </cell>
          <cell r="I229">
            <v>108.7</v>
          </cell>
          <cell r="J229">
            <v>112</v>
          </cell>
          <cell r="K229">
            <v>112</v>
          </cell>
          <cell r="L229">
            <v>112</v>
          </cell>
          <cell r="M229">
            <v>112</v>
          </cell>
          <cell r="N229">
            <v>114.4</v>
          </cell>
          <cell r="O229">
            <v>116.8</v>
          </cell>
          <cell r="P229">
            <v>120.1</v>
          </cell>
          <cell r="Q229">
            <v>120.4</v>
          </cell>
          <cell r="R229">
            <v>117</v>
          </cell>
          <cell r="S229">
            <v>117</v>
          </cell>
          <cell r="T229">
            <v>117</v>
          </cell>
          <cell r="U229">
            <v>117</v>
          </cell>
          <cell r="V229">
            <v>117</v>
          </cell>
          <cell r="W229">
            <v>117</v>
          </cell>
          <cell r="X229">
            <v>117</v>
          </cell>
          <cell r="Y229">
            <v>117</v>
          </cell>
          <cell r="Z229">
            <v>117</v>
          </cell>
          <cell r="AA229">
            <v>115.5</v>
          </cell>
          <cell r="AB229">
            <v>115.5</v>
          </cell>
          <cell r="AC229">
            <v>115.5</v>
          </cell>
          <cell r="AD229">
            <v>121.2</v>
          </cell>
          <cell r="AE229">
            <v>121.2</v>
          </cell>
          <cell r="AF229">
            <v>121.2</v>
          </cell>
          <cell r="AG229">
            <v>121.2</v>
          </cell>
          <cell r="AH229">
            <v>121.2</v>
          </cell>
          <cell r="AI229">
            <v>121.2</v>
          </cell>
          <cell r="AJ229">
            <v>121.2</v>
          </cell>
          <cell r="AK229">
            <v>124.6</v>
          </cell>
          <cell r="AL229">
            <v>125.7</v>
          </cell>
          <cell r="AM229">
            <v>125.7</v>
          </cell>
          <cell r="AN229">
            <v>132.69999999999999</v>
          </cell>
          <cell r="AO229">
            <v>133.4</v>
          </cell>
          <cell r="AP229">
            <v>133.6</v>
          </cell>
          <cell r="AQ229">
            <v>133.30000000000001</v>
          </cell>
          <cell r="AR229">
            <v>132.9</v>
          </cell>
          <cell r="AS229">
            <v>133</v>
          </cell>
          <cell r="AT229">
            <v>133</v>
          </cell>
          <cell r="AU229">
            <v>133</v>
          </cell>
          <cell r="AV229">
            <v>133</v>
          </cell>
          <cell r="AW229">
            <v>133</v>
          </cell>
          <cell r="AX229">
            <v>133</v>
          </cell>
          <cell r="AY229">
            <v>133.5</v>
          </cell>
          <cell r="AZ229">
            <v>128.6</v>
          </cell>
          <cell r="BA229">
            <v>132.9</v>
          </cell>
          <cell r="BB229">
            <v>130.30000000000001</v>
          </cell>
          <cell r="BC229">
            <v>128.4</v>
          </cell>
          <cell r="BD229">
            <v>130</v>
          </cell>
          <cell r="BE229">
            <v>130.9</v>
          </cell>
          <cell r="BF229">
            <v>130.30000000000001</v>
          </cell>
          <cell r="BG229">
            <v>130.9</v>
          </cell>
          <cell r="BH229">
            <v>131</v>
          </cell>
          <cell r="BI229">
            <v>123.8</v>
          </cell>
          <cell r="BJ229">
            <v>122.7</v>
          </cell>
          <cell r="BK229">
            <v>124.6</v>
          </cell>
          <cell r="BL229">
            <v>124.1</v>
          </cell>
          <cell r="BM229">
            <v>126.6</v>
          </cell>
          <cell r="BN229">
            <v>131.1</v>
          </cell>
          <cell r="BO229">
            <v>135.5</v>
          </cell>
          <cell r="BP229">
            <v>136.19999999999999</v>
          </cell>
          <cell r="BQ229">
            <v>136.30000000000001</v>
          </cell>
          <cell r="BR229">
            <v>136.30000000000001</v>
          </cell>
          <cell r="BS229">
            <v>136.30000000000001</v>
          </cell>
          <cell r="BT229">
            <v>136.30000000000001</v>
          </cell>
          <cell r="BU229">
            <v>136.30000000000001</v>
          </cell>
          <cell r="BV229">
            <v>135.1</v>
          </cell>
          <cell r="BW229">
            <v>136</v>
          </cell>
          <cell r="BX229">
            <v>132.69999999999999</v>
          </cell>
          <cell r="BY229">
            <v>133.1</v>
          </cell>
          <cell r="BZ229">
            <v>134.30000000000001</v>
          </cell>
          <cell r="CA229">
            <v>137.5</v>
          </cell>
          <cell r="CB229">
            <v>134.5</v>
          </cell>
          <cell r="CC229">
            <v>135.30000000000001</v>
          </cell>
          <cell r="CD229">
            <v>134.19999999999999</v>
          </cell>
          <cell r="CE229">
            <v>135.9</v>
          </cell>
          <cell r="CF229">
            <v>135.9</v>
          </cell>
          <cell r="CG229">
            <v>135.9</v>
          </cell>
          <cell r="CH229">
            <v>137.6</v>
          </cell>
          <cell r="CI229">
            <v>142.6</v>
          </cell>
          <cell r="CJ229">
            <v>151.1</v>
          </cell>
          <cell r="CK229">
            <v>151.1</v>
          </cell>
          <cell r="CL229">
            <v>149.19999999999999</v>
          </cell>
        </row>
        <row r="230">
          <cell r="A230" t="str">
            <v>Non-Alcoholic Beverages (All Types)</v>
          </cell>
          <cell r="B230" t="str">
            <v>1302030004</v>
          </cell>
          <cell r="C230">
            <v>1.9359999999999999E-2</v>
          </cell>
          <cell r="D230">
            <v>101.8</v>
          </cell>
          <cell r="E230">
            <v>100.9</v>
          </cell>
          <cell r="F230">
            <v>101.5</v>
          </cell>
          <cell r="G230">
            <v>101.8</v>
          </cell>
          <cell r="H230">
            <v>105.8</v>
          </cell>
          <cell r="I230">
            <v>108.1</v>
          </cell>
          <cell r="J230">
            <v>106.3</v>
          </cell>
          <cell r="K230">
            <v>106.3</v>
          </cell>
          <cell r="L230">
            <v>106</v>
          </cell>
          <cell r="M230">
            <v>106</v>
          </cell>
          <cell r="N230">
            <v>105.9</v>
          </cell>
          <cell r="O230">
            <v>106</v>
          </cell>
          <cell r="P230">
            <v>118.7</v>
          </cell>
          <cell r="Q230">
            <v>118.5</v>
          </cell>
          <cell r="R230">
            <v>124</v>
          </cell>
          <cell r="S230">
            <v>124.4</v>
          </cell>
          <cell r="T230">
            <v>130.30000000000001</v>
          </cell>
          <cell r="U230">
            <v>129.4</v>
          </cell>
          <cell r="V230">
            <v>129.1</v>
          </cell>
          <cell r="W230">
            <v>129</v>
          </cell>
          <cell r="X230">
            <v>129.19999999999999</v>
          </cell>
          <cell r="Y230">
            <v>129.69999999999999</v>
          </cell>
          <cell r="Z230">
            <v>131</v>
          </cell>
          <cell r="AA230">
            <v>132.1</v>
          </cell>
          <cell r="AB230">
            <v>137</v>
          </cell>
          <cell r="AC230">
            <v>138.80000000000001</v>
          </cell>
          <cell r="AD230">
            <v>137.69999999999999</v>
          </cell>
          <cell r="AE230">
            <v>140.6</v>
          </cell>
          <cell r="AF230">
            <v>143.69999999999999</v>
          </cell>
          <cell r="AG230">
            <v>143.5</v>
          </cell>
          <cell r="AH230">
            <v>142.69999999999999</v>
          </cell>
          <cell r="AI230">
            <v>146.30000000000001</v>
          </cell>
          <cell r="AJ230">
            <v>145.5</v>
          </cell>
          <cell r="AK230">
            <v>145.5</v>
          </cell>
          <cell r="AL230">
            <v>145.30000000000001</v>
          </cell>
          <cell r="AM230">
            <v>146</v>
          </cell>
          <cell r="AN230">
            <v>146</v>
          </cell>
          <cell r="AO230">
            <v>145.5</v>
          </cell>
          <cell r="AP230">
            <v>146</v>
          </cell>
          <cell r="AQ230">
            <v>146.1</v>
          </cell>
          <cell r="AR230">
            <v>146.80000000000001</v>
          </cell>
          <cell r="AS230">
            <v>147.6</v>
          </cell>
          <cell r="AT230">
            <v>147</v>
          </cell>
          <cell r="AU230">
            <v>147</v>
          </cell>
          <cell r="AV230">
            <v>147</v>
          </cell>
          <cell r="AW230">
            <v>150.5</v>
          </cell>
          <cell r="AX230">
            <v>149.69999999999999</v>
          </cell>
          <cell r="AY230">
            <v>149.69999999999999</v>
          </cell>
          <cell r="AZ230">
            <v>152.80000000000001</v>
          </cell>
          <cell r="BA230">
            <v>152.30000000000001</v>
          </cell>
          <cell r="BB230">
            <v>152.5</v>
          </cell>
          <cell r="BC230">
            <v>153</v>
          </cell>
          <cell r="BD230">
            <v>153.5</v>
          </cell>
          <cell r="BE230">
            <v>154.4</v>
          </cell>
          <cell r="BF230">
            <v>155</v>
          </cell>
          <cell r="BG230">
            <v>153.80000000000001</v>
          </cell>
          <cell r="BH230">
            <v>157.30000000000001</v>
          </cell>
          <cell r="BI230">
            <v>158.80000000000001</v>
          </cell>
          <cell r="BJ230">
            <v>159.4</v>
          </cell>
          <cell r="BK230">
            <v>160.69999999999999</v>
          </cell>
          <cell r="BL230">
            <v>160.80000000000001</v>
          </cell>
          <cell r="BM230">
            <v>153</v>
          </cell>
          <cell r="BN230">
            <v>145.1</v>
          </cell>
          <cell r="BO230">
            <v>143.69999999999999</v>
          </cell>
          <cell r="BP230">
            <v>143.1</v>
          </cell>
          <cell r="BQ230">
            <v>140.30000000000001</v>
          </cell>
          <cell r="BR230">
            <v>140.30000000000001</v>
          </cell>
          <cell r="BS230">
            <v>140.30000000000001</v>
          </cell>
          <cell r="BT230">
            <v>139.69999999999999</v>
          </cell>
          <cell r="BU230">
            <v>139.69999999999999</v>
          </cell>
          <cell r="BV230">
            <v>141.30000000000001</v>
          </cell>
          <cell r="BW230">
            <v>142.1</v>
          </cell>
          <cell r="BX230">
            <v>144.19999999999999</v>
          </cell>
          <cell r="BY230">
            <v>145.30000000000001</v>
          </cell>
          <cell r="BZ230">
            <v>147.30000000000001</v>
          </cell>
          <cell r="CA230">
            <v>147.9</v>
          </cell>
          <cell r="CB230">
            <v>147.4</v>
          </cell>
          <cell r="CC230">
            <v>145.69999999999999</v>
          </cell>
          <cell r="CD230">
            <v>145.69999999999999</v>
          </cell>
          <cell r="CE230">
            <v>147.5</v>
          </cell>
          <cell r="CF230">
            <v>149.30000000000001</v>
          </cell>
          <cell r="CG230">
            <v>149.1</v>
          </cell>
          <cell r="CH230">
            <v>149.1</v>
          </cell>
          <cell r="CI230">
            <v>149.5</v>
          </cell>
          <cell r="CJ230">
            <v>150.9</v>
          </cell>
          <cell r="CK230">
            <v>152.5</v>
          </cell>
          <cell r="CL230">
            <v>154.5</v>
          </cell>
        </row>
        <row r="231">
          <cell r="A231" t="str">
            <v>Mineral  Water</v>
          </cell>
          <cell r="B231" t="str">
            <v>1302030005</v>
          </cell>
          <cell r="C231">
            <v>2.2339999999999999E-2</v>
          </cell>
          <cell r="D231">
            <v>100.3</v>
          </cell>
          <cell r="E231">
            <v>100.3</v>
          </cell>
          <cell r="F231">
            <v>100.3</v>
          </cell>
          <cell r="G231">
            <v>98.8</v>
          </cell>
          <cell r="H231">
            <v>98.8</v>
          </cell>
          <cell r="I231">
            <v>93.8</v>
          </cell>
          <cell r="J231">
            <v>93.8</v>
          </cell>
          <cell r="K231">
            <v>93.8</v>
          </cell>
          <cell r="L231">
            <v>93.8</v>
          </cell>
          <cell r="M231">
            <v>93.8</v>
          </cell>
          <cell r="N231">
            <v>93.8</v>
          </cell>
          <cell r="O231">
            <v>93.8</v>
          </cell>
          <cell r="P231">
            <v>93.8</v>
          </cell>
          <cell r="Q231">
            <v>93.8</v>
          </cell>
          <cell r="R231">
            <v>95</v>
          </cell>
          <cell r="S231">
            <v>103.3</v>
          </cell>
          <cell r="T231">
            <v>103.3</v>
          </cell>
          <cell r="U231">
            <v>103.3</v>
          </cell>
          <cell r="V231">
            <v>105.8</v>
          </cell>
          <cell r="W231">
            <v>105.8</v>
          </cell>
          <cell r="X231">
            <v>105.8</v>
          </cell>
          <cell r="Y231">
            <v>105.8</v>
          </cell>
          <cell r="Z231">
            <v>105.8</v>
          </cell>
          <cell r="AA231">
            <v>105.8</v>
          </cell>
          <cell r="AB231">
            <v>105.4</v>
          </cell>
          <cell r="AC231">
            <v>105.4</v>
          </cell>
          <cell r="AD231">
            <v>110.9</v>
          </cell>
          <cell r="AE231">
            <v>114.5</v>
          </cell>
          <cell r="AF231">
            <v>114.5</v>
          </cell>
          <cell r="AG231">
            <v>116.2</v>
          </cell>
          <cell r="AH231">
            <v>116.2</v>
          </cell>
          <cell r="AI231">
            <v>116.2</v>
          </cell>
          <cell r="AJ231">
            <v>116.2</v>
          </cell>
          <cell r="AK231">
            <v>116.2</v>
          </cell>
          <cell r="AL231">
            <v>116.2</v>
          </cell>
          <cell r="AM231">
            <v>116.2</v>
          </cell>
          <cell r="AN231">
            <v>116.2</v>
          </cell>
          <cell r="AO231">
            <v>116.2</v>
          </cell>
          <cell r="AP231">
            <v>116.2</v>
          </cell>
          <cell r="AQ231">
            <v>116.2</v>
          </cell>
          <cell r="AR231">
            <v>116.2</v>
          </cell>
          <cell r="AS231">
            <v>116.2</v>
          </cell>
          <cell r="AT231">
            <v>116.2</v>
          </cell>
          <cell r="AU231">
            <v>112.9</v>
          </cell>
          <cell r="AV231">
            <v>112.9</v>
          </cell>
          <cell r="AW231">
            <v>112.9</v>
          </cell>
          <cell r="AX231">
            <v>112.9</v>
          </cell>
          <cell r="AY231">
            <v>112.3</v>
          </cell>
          <cell r="AZ231">
            <v>124</v>
          </cell>
          <cell r="BA231">
            <v>123.9</v>
          </cell>
          <cell r="BB231">
            <v>123.6</v>
          </cell>
          <cell r="BC231">
            <v>120.9</v>
          </cell>
          <cell r="BD231">
            <v>120.9</v>
          </cell>
          <cell r="BE231">
            <v>120.9</v>
          </cell>
          <cell r="BF231">
            <v>120.1</v>
          </cell>
          <cell r="BG231">
            <v>120.1</v>
          </cell>
          <cell r="BH231">
            <v>120.1</v>
          </cell>
          <cell r="BI231">
            <v>120.1</v>
          </cell>
          <cell r="BJ231">
            <v>120.1</v>
          </cell>
          <cell r="BK231">
            <v>120.8</v>
          </cell>
          <cell r="BL231">
            <v>120.8</v>
          </cell>
          <cell r="BM231">
            <v>120.8</v>
          </cell>
          <cell r="BN231">
            <v>120.9</v>
          </cell>
          <cell r="BO231">
            <v>121.7</v>
          </cell>
          <cell r="BP231">
            <v>121.7</v>
          </cell>
          <cell r="BQ231">
            <v>121.7</v>
          </cell>
          <cell r="BR231">
            <v>121.7</v>
          </cell>
          <cell r="BS231">
            <v>121.7</v>
          </cell>
          <cell r="BT231">
            <v>121.7</v>
          </cell>
          <cell r="BU231">
            <v>121.7</v>
          </cell>
          <cell r="BV231">
            <v>121.7</v>
          </cell>
          <cell r="BW231">
            <v>122.3</v>
          </cell>
          <cell r="BX231">
            <v>131.69999999999999</v>
          </cell>
          <cell r="BY231">
            <v>131.69999999999999</v>
          </cell>
          <cell r="BZ231">
            <v>134</v>
          </cell>
          <cell r="CA231">
            <v>134.80000000000001</v>
          </cell>
          <cell r="CB231">
            <v>134.80000000000001</v>
          </cell>
          <cell r="CC231">
            <v>134.80000000000001</v>
          </cell>
          <cell r="CD231">
            <v>137.80000000000001</v>
          </cell>
          <cell r="CE231">
            <v>140.1</v>
          </cell>
          <cell r="CF231">
            <v>140.1</v>
          </cell>
          <cell r="CG231">
            <v>140.1</v>
          </cell>
          <cell r="CH231">
            <v>140.1</v>
          </cell>
          <cell r="CI231">
            <v>140.1</v>
          </cell>
          <cell r="CJ231">
            <v>140.1</v>
          </cell>
          <cell r="CK231">
            <v>140.1</v>
          </cell>
          <cell r="CL231">
            <v>140.4</v>
          </cell>
        </row>
        <row r="232">
          <cell r="A232" t="str">
            <v>d.  MANUFACTURE OF BIDI,CIGARETTES,TOBACCO &amp; ZARDA</v>
          </cell>
          <cell r="B232" t="str">
            <v>1302040000</v>
          </cell>
          <cell r="C232">
            <v>0.98301000000000005</v>
          </cell>
          <cell r="D232">
            <v>99.4</v>
          </cell>
          <cell r="E232">
            <v>99.6</v>
          </cell>
          <cell r="F232">
            <v>100.2</v>
          </cell>
          <cell r="G232">
            <v>101.4</v>
          </cell>
          <cell r="H232">
            <v>101.5</v>
          </cell>
          <cell r="I232">
            <v>101.2</v>
          </cell>
          <cell r="J232">
            <v>101.3</v>
          </cell>
          <cell r="K232">
            <v>101.1</v>
          </cell>
          <cell r="L232">
            <v>101.8</v>
          </cell>
          <cell r="M232">
            <v>101.6</v>
          </cell>
          <cell r="N232">
            <v>101.7</v>
          </cell>
          <cell r="O232">
            <v>102.1</v>
          </cell>
          <cell r="P232">
            <v>102.6</v>
          </cell>
          <cell r="Q232">
            <v>103</v>
          </cell>
          <cell r="R232">
            <v>103.4</v>
          </cell>
          <cell r="S232">
            <v>106.1</v>
          </cell>
          <cell r="T232">
            <v>106.4</v>
          </cell>
          <cell r="U232">
            <v>106.6</v>
          </cell>
          <cell r="V232">
            <v>106.5</v>
          </cell>
          <cell r="W232">
            <v>106.8</v>
          </cell>
          <cell r="X232">
            <v>106.9</v>
          </cell>
          <cell r="Y232">
            <v>106.8</v>
          </cell>
          <cell r="Z232">
            <v>107.6</v>
          </cell>
          <cell r="AA232">
            <v>107.7</v>
          </cell>
          <cell r="AB232">
            <v>107.7</v>
          </cell>
          <cell r="AC232">
            <v>107.5</v>
          </cell>
          <cell r="AD232">
            <v>109.3</v>
          </cell>
          <cell r="AE232">
            <v>110.9</v>
          </cell>
          <cell r="AF232">
            <v>114.3</v>
          </cell>
          <cell r="AG232">
            <v>114.9</v>
          </cell>
          <cell r="AH232">
            <v>115.7</v>
          </cell>
          <cell r="AI232">
            <v>115.8</v>
          </cell>
          <cell r="AJ232">
            <v>116.1</v>
          </cell>
          <cell r="AK232">
            <v>117.2</v>
          </cell>
          <cell r="AL232">
            <v>119</v>
          </cell>
          <cell r="AM232">
            <v>118.3</v>
          </cell>
          <cell r="AN232">
            <v>124.9</v>
          </cell>
          <cell r="AO232">
            <v>124.9</v>
          </cell>
          <cell r="AP232">
            <v>125</v>
          </cell>
          <cell r="AQ232">
            <v>129.6</v>
          </cell>
          <cell r="AR232">
            <v>132.30000000000001</v>
          </cell>
          <cell r="AS232">
            <v>132.80000000000001</v>
          </cell>
          <cell r="AT232">
            <v>135.5</v>
          </cell>
          <cell r="AU232">
            <v>131.69999999999999</v>
          </cell>
          <cell r="AV232">
            <v>131.30000000000001</v>
          </cell>
          <cell r="AW232">
            <v>132.30000000000001</v>
          </cell>
          <cell r="AX232">
            <v>131.80000000000001</v>
          </cell>
          <cell r="AY232">
            <v>131.9</v>
          </cell>
          <cell r="AZ232">
            <v>132.80000000000001</v>
          </cell>
          <cell r="BA232">
            <v>135.1</v>
          </cell>
          <cell r="BB232">
            <v>135.19999999999999</v>
          </cell>
          <cell r="BC232">
            <v>138.5</v>
          </cell>
          <cell r="BD232">
            <v>138.69999999999999</v>
          </cell>
          <cell r="BE232">
            <v>138.69999999999999</v>
          </cell>
          <cell r="BF232">
            <v>138.80000000000001</v>
          </cell>
          <cell r="BG232">
            <v>140.9</v>
          </cell>
          <cell r="BH232">
            <v>142.1</v>
          </cell>
          <cell r="BI232">
            <v>141.80000000000001</v>
          </cell>
          <cell r="BJ232">
            <v>141.69999999999999</v>
          </cell>
          <cell r="BK232">
            <v>143.1</v>
          </cell>
          <cell r="BL232">
            <v>142.69999999999999</v>
          </cell>
          <cell r="BM232">
            <v>146.1</v>
          </cell>
          <cell r="BN232">
            <v>150.9</v>
          </cell>
          <cell r="BO232">
            <v>152.1</v>
          </cell>
          <cell r="BP232">
            <v>152.19999999999999</v>
          </cell>
          <cell r="BQ232">
            <v>151.69999999999999</v>
          </cell>
          <cell r="BR232">
            <v>151.4</v>
          </cell>
          <cell r="BS232">
            <v>151.4</v>
          </cell>
          <cell r="BT232">
            <v>151.6</v>
          </cell>
          <cell r="BU232">
            <v>151.6</v>
          </cell>
          <cell r="BV232">
            <v>151.69999999999999</v>
          </cell>
          <cell r="BW232">
            <v>152.4</v>
          </cell>
          <cell r="BX232">
            <v>162.6</v>
          </cell>
          <cell r="BY232">
            <v>163.1</v>
          </cell>
          <cell r="BZ232">
            <v>166.1</v>
          </cell>
          <cell r="CA232">
            <v>167</v>
          </cell>
          <cell r="CB232">
            <v>173.4</v>
          </cell>
          <cell r="CC232">
            <v>180.3</v>
          </cell>
          <cell r="CD232">
            <v>180.2</v>
          </cell>
          <cell r="CE232">
            <v>183.5</v>
          </cell>
          <cell r="CF232">
            <v>183.2</v>
          </cell>
          <cell r="CG232">
            <v>180.6</v>
          </cell>
          <cell r="CH232">
            <v>182.3</v>
          </cell>
          <cell r="CI232">
            <v>185.1</v>
          </cell>
          <cell r="CJ232">
            <v>187.4</v>
          </cell>
          <cell r="CK232">
            <v>188.7</v>
          </cell>
          <cell r="CL232">
            <v>189.6</v>
          </cell>
        </row>
        <row r="233">
          <cell r="A233" t="str">
            <v>Cigarette</v>
          </cell>
          <cell r="B233" t="str">
            <v>1302040001</v>
          </cell>
          <cell r="C233">
            <v>0.38923999999999997</v>
          </cell>
          <cell r="D233">
            <v>101.9</v>
          </cell>
          <cell r="E233">
            <v>102.4</v>
          </cell>
          <cell r="F233">
            <v>103.6</v>
          </cell>
          <cell r="G233">
            <v>103.6</v>
          </cell>
          <cell r="H233">
            <v>103.6</v>
          </cell>
          <cell r="I233">
            <v>103.6</v>
          </cell>
          <cell r="J233">
            <v>103.6</v>
          </cell>
          <cell r="K233">
            <v>103.6</v>
          </cell>
          <cell r="L233">
            <v>103.6</v>
          </cell>
          <cell r="M233">
            <v>103.6</v>
          </cell>
          <cell r="N233">
            <v>103.6</v>
          </cell>
          <cell r="O233">
            <v>103.6</v>
          </cell>
          <cell r="P233">
            <v>103.8</v>
          </cell>
          <cell r="Q233">
            <v>103.9</v>
          </cell>
          <cell r="R233">
            <v>105</v>
          </cell>
          <cell r="S233">
            <v>108.1</v>
          </cell>
          <cell r="T233">
            <v>108.1</v>
          </cell>
          <cell r="U233">
            <v>108.1</v>
          </cell>
          <cell r="V233">
            <v>108.1</v>
          </cell>
          <cell r="W233">
            <v>108.1</v>
          </cell>
          <cell r="X233">
            <v>108.1</v>
          </cell>
          <cell r="Y233">
            <v>108.1</v>
          </cell>
          <cell r="Z233">
            <v>108.4</v>
          </cell>
          <cell r="AA233">
            <v>109.2</v>
          </cell>
          <cell r="AB233">
            <v>109.2</v>
          </cell>
          <cell r="AC233">
            <v>109.2</v>
          </cell>
          <cell r="AD233">
            <v>110.4</v>
          </cell>
          <cell r="AE233">
            <v>111.6</v>
          </cell>
          <cell r="AF233">
            <v>113.3</v>
          </cell>
          <cell r="AG233">
            <v>113.3</v>
          </cell>
          <cell r="AH233">
            <v>113.3</v>
          </cell>
          <cell r="AI233">
            <v>113.3</v>
          </cell>
          <cell r="AJ233">
            <v>113.3</v>
          </cell>
          <cell r="AK233">
            <v>116.7</v>
          </cell>
          <cell r="AL233">
            <v>120.1</v>
          </cell>
          <cell r="AM233">
            <v>118.7</v>
          </cell>
          <cell r="AN233">
            <v>137.30000000000001</v>
          </cell>
          <cell r="AO233">
            <v>137.30000000000001</v>
          </cell>
          <cell r="AP233">
            <v>137.30000000000001</v>
          </cell>
          <cell r="AQ233">
            <v>148.6</v>
          </cell>
          <cell r="AR233">
            <v>148.80000000000001</v>
          </cell>
          <cell r="AS233">
            <v>148.80000000000001</v>
          </cell>
          <cell r="AT233">
            <v>155</v>
          </cell>
          <cell r="AU233">
            <v>145.30000000000001</v>
          </cell>
          <cell r="AV233">
            <v>145.30000000000001</v>
          </cell>
          <cell r="AW233">
            <v>145.30000000000001</v>
          </cell>
          <cell r="AX233">
            <v>145.30000000000001</v>
          </cell>
          <cell r="AY233">
            <v>145.30000000000001</v>
          </cell>
          <cell r="AZ233">
            <v>145.30000000000001</v>
          </cell>
          <cell r="BA233">
            <v>145.30000000000001</v>
          </cell>
          <cell r="BB233">
            <v>145.30000000000001</v>
          </cell>
          <cell r="BC233">
            <v>150.4</v>
          </cell>
          <cell r="BD233">
            <v>150.4</v>
          </cell>
          <cell r="BE233">
            <v>150.4</v>
          </cell>
          <cell r="BF233">
            <v>150.4</v>
          </cell>
          <cell r="BG233">
            <v>154.19999999999999</v>
          </cell>
          <cell r="BH233">
            <v>156.69999999999999</v>
          </cell>
          <cell r="BI233">
            <v>156.69999999999999</v>
          </cell>
          <cell r="BJ233">
            <v>156.69999999999999</v>
          </cell>
          <cell r="BK233">
            <v>158.30000000000001</v>
          </cell>
          <cell r="BL233">
            <v>154</v>
          </cell>
          <cell r="BM233">
            <v>154</v>
          </cell>
          <cell r="BN233">
            <v>164.3</v>
          </cell>
          <cell r="BO233">
            <v>166.6</v>
          </cell>
          <cell r="BP233">
            <v>166.6</v>
          </cell>
          <cell r="BQ233">
            <v>166.6</v>
          </cell>
          <cell r="BR233">
            <v>166.6</v>
          </cell>
          <cell r="BS233">
            <v>166.6</v>
          </cell>
          <cell r="BT233">
            <v>166.6</v>
          </cell>
          <cell r="BU233">
            <v>166.6</v>
          </cell>
          <cell r="BV233">
            <v>166.6</v>
          </cell>
          <cell r="BW233">
            <v>166.6</v>
          </cell>
          <cell r="BX233">
            <v>170</v>
          </cell>
          <cell r="BY233">
            <v>170</v>
          </cell>
          <cell r="BZ233">
            <v>178.2</v>
          </cell>
          <cell r="CA233">
            <v>178.2</v>
          </cell>
          <cell r="CB233">
            <v>178.2</v>
          </cell>
          <cell r="CC233">
            <v>178.2</v>
          </cell>
          <cell r="CD233">
            <v>178.2</v>
          </cell>
          <cell r="CE233">
            <v>181.4</v>
          </cell>
          <cell r="CF233">
            <v>182.5</v>
          </cell>
          <cell r="CG233">
            <v>182.5</v>
          </cell>
          <cell r="CH233">
            <v>182.5</v>
          </cell>
          <cell r="CI233">
            <v>184.6</v>
          </cell>
          <cell r="CJ233">
            <v>186</v>
          </cell>
          <cell r="CK233">
            <v>186</v>
          </cell>
          <cell r="CL233">
            <v>188</v>
          </cell>
        </row>
        <row r="234">
          <cell r="A234" t="str">
            <v>Bidi</v>
          </cell>
          <cell r="B234" t="str">
            <v>1302040002</v>
          </cell>
          <cell r="C234">
            <v>0.39877000000000001</v>
          </cell>
          <cell r="D234">
            <v>96.1</v>
          </cell>
          <cell r="E234">
            <v>96.1</v>
          </cell>
          <cell r="F234">
            <v>96.1</v>
          </cell>
          <cell r="G234">
            <v>96.9</v>
          </cell>
          <cell r="H234">
            <v>97.3</v>
          </cell>
          <cell r="I234">
            <v>97.5</v>
          </cell>
          <cell r="J234">
            <v>97.5</v>
          </cell>
          <cell r="K234">
            <v>97.5</v>
          </cell>
          <cell r="L234">
            <v>98.5</v>
          </cell>
          <cell r="M234">
            <v>98.5</v>
          </cell>
          <cell r="N234">
            <v>98.5</v>
          </cell>
          <cell r="O234">
            <v>98.5</v>
          </cell>
          <cell r="P234">
            <v>99.4</v>
          </cell>
          <cell r="Q234">
            <v>99.4</v>
          </cell>
          <cell r="R234">
            <v>99.4</v>
          </cell>
          <cell r="S234">
            <v>104.3</v>
          </cell>
          <cell r="T234">
            <v>105</v>
          </cell>
          <cell r="U234">
            <v>105.2</v>
          </cell>
          <cell r="V234">
            <v>105.2</v>
          </cell>
          <cell r="W234">
            <v>105.9</v>
          </cell>
          <cell r="X234">
            <v>105.9</v>
          </cell>
          <cell r="Y234">
            <v>105.9</v>
          </cell>
          <cell r="Z234">
            <v>105.9</v>
          </cell>
          <cell r="AA234">
            <v>105.9</v>
          </cell>
          <cell r="AB234">
            <v>106.7</v>
          </cell>
          <cell r="AC234">
            <v>106.7</v>
          </cell>
          <cell r="AD234">
            <v>108.5</v>
          </cell>
          <cell r="AE234">
            <v>110.9</v>
          </cell>
          <cell r="AF234">
            <v>116.9</v>
          </cell>
          <cell r="AG234">
            <v>118.9</v>
          </cell>
          <cell r="AH234">
            <v>120</v>
          </cell>
          <cell r="AI234">
            <v>120</v>
          </cell>
          <cell r="AJ234">
            <v>120</v>
          </cell>
          <cell r="AK234">
            <v>120</v>
          </cell>
          <cell r="AL234">
            <v>120</v>
          </cell>
          <cell r="AM234">
            <v>120</v>
          </cell>
          <cell r="AN234">
            <v>120</v>
          </cell>
          <cell r="AO234">
            <v>120</v>
          </cell>
          <cell r="AP234">
            <v>120</v>
          </cell>
          <cell r="AQ234">
            <v>120</v>
          </cell>
          <cell r="AR234">
            <v>121.8</v>
          </cell>
          <cell r="AS234">
            <v>122.6</v>
          </cell>
          <cell r="AT234">
            <v>122.6</v>
          </cell>
          <cell r="AU234">
            <v>122.6</v>
          </cell>
          <cell r="AV234">
            <v>122.6</v>
          </cell>
          <cell r="AW234">
            <v>122.8</v>
          </cell>
          <cell r="AX234">
            <v>122.9</v>
          </cell>
          <cell r="AY234">
            <v>122.9</v>
          </cell>
          <cell r="AZ234">
            <v>122.6</v>
          </cell>
          <cell r="BA234">
            <v>125.3</v>
          </cell>
          <cell r="BB234">
            <v>125.3</v>
          </cell>
          <cell r="BC234">
            <v>127.9</v>
          </cell>
          <cell r="BD234">
            <v>128.69999999999999</v>
          </cell>
          <cell r="BE234">
            <v>128.69999999999999</v>
          </cell>
          <cell r="BF234">
            <v>128.69999999999999</v>
          </cell>
          <cell r="BG234">
            <v>128.69999999999999</v>
          </cell>
          <cell r="BH234">
            <v>128.69999999999999</v>
          </cell>
          <cell r="BI234">
            <v>130.5</v>
          </cell>
          <cell r="BJ234">
            <v>130.6</v>
          </cell>
          <cell r="BK234">
            <v>130.9</v>
          </cell>
          <cell r="BL234">
            <v>130.9</v>
          </cell>
          <cell r="BM234">
            <v>130.9</v>
          </cell>
          <cell r="BN234">
            <v>130.9</v>
          </cell>
          <cell r="BO234">
            <v>134.6</v>
          </cell>
          <cell r="BP234">
            <v>134.6</v>
          </cell>
          <cell r="BQ234">
            <v>134.6</v>
          </cell>
          <cell r="BR234">
            <v>134.6</v>
          </cell>
          <cell r="BS234">
            <v>134.6</v>
          </cell>
          <cell r="BT234">
            <v>134.6</v>
          </cell>
          <cell r="BU234">
            <v>134.6</v>
          </cell>
          <cell r="BV234">
            <v>134.6</v>
          </cell>
          <cell r="BW234">
            <v>135.69999999999999</v>
          </cell>
          <cell r="BX234">
            <v>150.80000000000001</v>
          </cell>
          <cell r="BY234">
            <v>152.1</v>
          </cell>
          <cell r="BZ234">
            <v>152.69999999999999</v>
          </cell>
          <cell r="CA234">
            <v>153.69999999999999</v>
          </cell>
          <cell r="CB234">
            <v>166.9</v>
          </cell>
          <cell r="CC234">
            <v>180.7</v>
          </cell>
          <cell r="CD234">
            <v>180.8</v>
          </cell>
          <cell r="CE234">
            <v>180.8</v>
          </cell>
          <cell r="CF234">
            <v>180.3</v>
          </cell>
          <cell r="CG234">
            <v>179</v>
          </cell>
          <cell r="CH234">
            <v>183.6</v>
          </cell>
          <cell r="CI234">
            <v>188.3</v>
          </cell>
          <cell r="CJ234">
            <v>192.9</v>
          </cell>
          <cell r="CK234">
            <v>196.6</v>
          </cell>
          <cell r="CL234">
            <v>196.3</v>
          </cell>
        </row>
        <row r="235">
          <cell r="A235" t="str">
            <v>Dried Tobacco</v>
          </cell>
          <cell r="B235" t="str">
            <v>1302040003</v>
          </cell>
          <cell r="C235">
            <v>7.5609999999999997E-2</v>
          </cell>
          <cell r="D235">
            <v>102.8</v>
          </cell>
          <cell r="E235">
            <v>102.7</v>
          </cell>
          <cell r="F235">
            <v>102.1</v>
          </cell>
          <cell r="G235">
            <v>106.6</v>
          </cell>
          <cell r="H235">
            <v>105.4</v>
          </cell>
          <cell r="I235">
            <v>100.9</v>
          </cell>
          <cell r="J235">
            <v>100.5</v>
          </cell>
          <cell r="K235">
            <v>98.3</v>
          </cell>
          <cell r="L235">
            <v>101.5</v>
          </cell>
          <cell r="M235">
            <v>99.1</v>
          </cell>
          <cell r="N235">
            <v>100.4</v>
          </cell>
          <cell r="O235">
            <v>105.5</v>
          </cell>
          <cell r="P235">
            <v>105.9</v>
          </cell>
          <cell r="Q235">
            <v>109.6</v>
          </cell>
          <cell r="R235">
            <v>110.3</v>
          </cell>
          <cell r="S235">
            <v>103.3</v>
          </cell>
          <cell r="T235">
            <v>103.2</v>
          </cell>
          <cell r="U235">
            <v>105.4</v>
          </cell>
          <cell r="V235">
            <v>104.3</v>
          </cell>
          <cell r="W235">
            <v>104.2</v>
          </cell>
          <cell r="X235">
            <v>105.8</v>
          </cell>
          <cell r="Y235">
            <v>104.4</v>
          </cell>
          <cell r="Z235">
            <v>112.8</v>
          </cell>
          <cell r="AA235">
            <v>109.6</v>
          </cell>
          <cell r="AB235">
            <v>105</v>
          </cell>
          <cell r="AC235">
            <v>102.4</v>
          </cell>
          <cell r="AD235">
            <v>111</v>
          </cell>
          <cell r="AE235">
            <v>99.5</v>
          </cell>
          <cell r="AF235">
            <v>99.3</v>
          </cell>
          <cell r="AG235">
            <v>97.6</v>
          </cell>
          <cell r="AH235">
            <v>101.7</v>
          </cell>
          <cell r="AI235">
            <v>103.8</v>
          </cell>
          <cell r="AJ235">
            <v>103.4</v>
          </cell>
          <cell r="AK235">
            <v>100.8</v>
          </cell>
          <cell r="AL235">
            <v>107.2</v>
          </cell>
          <cell r="AM235">
            <v>104.7</v>
          </cell>
          <cell r="AN235">
            <v>103.5</v>
          </cell>
          <cell r="AO235">
            <v>103.9</v>
          </cell>
          <cell r="AP235">
            <v>104.2</v>
          </cell>
          <cell r="AQ235">
            <v>109.3</v>
          </cell>
          <cell r="AR235">
            <v>120.1</v>
          </cell>
          <cell r="AS235">
            <v>122.2</v>
          </cell>
          <cell r="AT235">
            <v>122.2</v>
          </cell>
          <cell r="AU235">
            <v>122.4</v>
          </cell>
          <cell r="AV235">
            <v>117.8</v>
          </cell>
          <cell r="AW235">
            <v>129.1</v>
          </cell>
          <cell r="AX235">
            <v>122.4</v>
          </cell>
          <cell r="AY235">
            <v>122.4</v>
          </cell>
          <cell r="AZ235">
            <v>130.6</v>
          </cell>
          <cell r="BA235">
            <v>137.5</v>
          </cell>
          <cell r="BB235">
            <v>139.69999999999999</v>
          </cell>
          <cell r="BC235">
            <v>142.4</v>
          </cell>
          <cell r="BD235">
            <v>140.4</v>
          </cell>
          <cell r="BE235">
            <v>140.19999999999999</v>
          </cell>
          <cell r="BF235">
            <v>140.1</v>
          </cell>
          <cell r="BG235">
            <v>146.9</v>
          </cell>
          <cell r="BH235">
            <v>151.30000000000001</v>
          </cell>
          <cell r="BI235">
            <v>138</v>
          </cell>
          <cell r="BJ235">
            <v>135.4</v>
          </cell>
          <cell r="BK235">
            <v>143.5</v>
          </cell>
          <cell r="BL235">
            <v>158.80000000000001</v>
          </cell>
          <cell r="BM235">
            <v>203.3</v>
          </cell>
          <cell r="BN235">
            <v>211.7</v>
          </cell>
          <cell r="BO235">
            <v>191.2</v>
          </cell>
          <cell r="BP235">
            <v>189.1</v>
          </cell>
          <cell r="BQ235">
            <v>183.3</v>
          </cell>
          <cell r="BR235">
            <v>180.9</v>
          </cell>
          <cell r="BS235">
            <v>182.6</v>
          </cell>
          <cell r="BT235">
            <v>183.8</v>
          </cell>
          <cell r="BU235">
            <v>184.9</v>
          </cell>
          <cell r="BV235">
            <v>185.6</v>
          </cell>
          <cell r="BW235">
            <v>184.4</v>
          </cell>
          <cell r="BX235">
            <v>213.4</v>
          </cell>
          <cell r="BY235">
            <v>208</v>
          </cell>
          <cell r="BZ235">
            <v>201.5</v>
          </cell>
          <cell r="CA235">
            <v>207.8</v>
          </cell>
          <cell r="CB235">
            <v>221.3</v>
          </cell>
          <cell r="CC235">
            <v>236.9</v>
          </cell>
          <cell r="CD235">
            <v>236.9</v>
          </cell>
          <cell r="CE235">
            <v>245.6</v>
          </cell>
          <cell r="CF235">
            <v>241</v>
          </cell>
          <cell r="CG235">
            <v>216.3</v>
          </cell>
          <cell r="CH235">
            <v>213.9</v>
          </cell>
          <cell r="CI235">
            <v>214.9</v>
          </cell>
          <cell r="CJ235">
            <v>213.1</v>
          </cell>
          <cell r="CK235">
            <v>210.9</v>
          </cell>
          <cell r="CL235">
            <v>213.7</v>
          </cell>
        </row>
        <row r="236">
          <cell r="A236" t="str">
            <v>Chewing Tobacco (scented or not )</v>
          </cell>
          <cell r="B236" t="str">
            <v>1302040004</v>
          </cell>
          <cell r="C236">
            <v>8.1920000000000007E-2</v>
          </cell>
          <cell r="D236">
            <v>100</v>
          </cell>
          <cell r="E236">
            <v>100</v>
          </cell>
          <cell r="F236">
            <v>101.2</v>
          </cell>
          <cell r="G236">
            <v>107.1</v>
          </cell>
          <cell r="H236">
            <v>107.1</v>
          </cell>
          <cell r="I236">
            <v>107.1</v>
          </cell>
          <cell r="J236">
            <v>107.1</v>
          </cell>
          <cell r="K236">
            <v>107.1</v>
          </cell>
          <cell r="L236">
            <v>107.1</v>
          </cell>
          <cell r="M236">
            <v>107.1</v>
          </cell>
          <cell r="N236">
            <v>107.1</v>
          </cell>
          <cell r="O236">
            <v>107.1</v>
          </cell>
          <cell r="P236">
            <v>107.1</v>
          </cell>
          <cell r="Q236">
            <v>107.1</v>
          </cell>
          <cell r="R236">
            <v>107.1</v>
          </cell>
          <cell r="S236">
            <v>107.2</v>
          </cell>
          <cell r="T236">
            <v>107.2</v>
          </cell>
          <cell r="U236">
            <v>107.2</v>
          </cell>
          <cell r="V236">
            <v>107.2</v>
          </cell>
          <cell r="W236">
            <v>107.2</v>
          </cell>
          <cell r="X236">
            <v>107.2</v>
          </cell>
          <cell r="Y236">
            <v>107.2</v>
          </cell>
          <cell r="Z236">
            <v>107.2</v>
          </cell>
          <cell r="AA236">
            <v>107.2</v>
          </cell>
          <cell r="AB236">
            <v>106.5</v>
          </cell>
          <cell r="AC236">
            <v>106.5</v>
          </cell>
          <cell r="AD236">
            <v>106.6</v>
          </cell>
          <cell r="AE236">
            <v>115.5</v>
          </cell>
          <cell r="AF236">
            <v>115.5</v>
          </cell>
          <cell r="AG236">
            <v>115.5</v>
          </cell>
          <cell r="AH236">
            <v>115.5</v>
          </cell>
          <cell r="AI236">
            <v>115.5</v>
          </cell>
          <cell r="AJ236">
            <v>115.5</v>
          </cell>
          <cell r="AK236">
            <v>115.5</v>
          </cell>
          <cell r="AL236">
            <v>115.5</v>
          </cell>
          <cell r="AM236">
            <v>115.5</v>
          </cell>
          <cell r="AN236">
            <v>107.6</v>
          </cell>
          <cell r="AO236">
            <v>107.6</v>
          </cell>
          <cell r="AP236">
            <v>107.6</v>
          </cell>
          <cell r="AQ236">
            <v>107.6</v>
          </cell>
          <cell r="AR236">
            <v>120.5</v>
          </cell>
          <cell r="AS236">
            <v>120.5</v>
          </cell>
          <cell r="AT236">
            <v>120.5</v>
          </cell>
          <cell r="AU236">
            <v>120.5</v>
          </cell>
          <cell r="AV236">
            <v>120.5</v>
          </cell>
          <cell r="AW236">
            <v>120.5</v>
          </cell>
          <cell r="AX236">
            <v>120.5</v>
          </cell>
          <cell r="AY236">
            <v>120.5</v>
          </cell>
          <cell r="AZ236">
            <v>120.5</v>
          </cell>
          <cell r="BA236">
            <v>120.5</v>
          </cell>
          <cell r="BB236">
            <v>120.5</v>
          </cell>
          <cell r="BC236">
            <v>120.5</v>
          </cell>
          <cell r="BD236">
            <v>120.5</v>
          </cell>
          <cell r="BE236">
            <v>120.5</v>
          </cell>
          <cell r="BF236">
            <v>120.5</v>
          </cell>
          <cell r="BG236">
            <v>120.5</v>
          </cell>
          <cell r="BH236">
            <v>120.5</v>
          </cell>
          <cell r="BI236">
            <v>120.5</v>
          </cell>
          <cell r="BJ236">
            <v>120.5</v>
          </cell>
          <cell r="BK236">
            <v>120.5</v>
          </cell>
          <cell r="BL236">
            <v>120.5</v>
          </cell>
          <cell r="BM236">
            <v>120.5</v>
          </cell>
          <cell r="BN236">
            <v>120.5</v>
          </cell>
          <cell r="BO236">
            <v>120.5</v>
          </cell>
          <cell r="BP236">
            <v>120.5</v>
          </cell>
          <cell r="BQ236">
            <v>120.5</v>
          </cell>
          <cell r="BR236">
            <v>120.5</v>
          </cell>
          <cell r="BS236">
            <v>120.5</v>
          </cell>
          <cell r="BT236">
            <v>120.5</v>
          </cell>
          <cell r="BU236">
            <v>120.5</v>
          </cell>
          <cell r="BV236">
            <v>120.5</v>
          </cell>
          <cell r="BW236">
            <v>120.5</v>
          </cell>
          <cell r="BX236">
            <v>126.5</v>
          </cell>
          <cell r="BY236">
            <v>129.4</v>
          </cell>
          <cell r="BZ236">
            <v>129.4</v>
          </cell>
          <cell r="CA236">
            <v>129.4</v>
          </cell>
          <cell r="CB236">
            <v>129.4</v>
          </cell>
          <cell r="CC236">
            <v>130.9</v>
          </cell>
          <cell r="CD236">
            <v>128.6</v>
          </cell>
          <cell r="CE236">
            <v>145.4</v>
          </cell>
          <cell r="CF236">
            <v>145.5</v>
          </cell>
          <cell r="CG236">
            <v>145.4</v>
          </cell>
          <cell r="CH236">
            <v>145.30000000000001</v>
          </cell>
          <cell r="CI236">
            <v>145.19999999999999</v>
          </cell>
          <cell r="CJ236">
            <v>145.30000000000001</v>
          </cell>
          <cell r="CK236">
            <v>145.30000000000001</v>
          </cell>
          <cell r="CL236">
            <v>145.30000000000001</v>
          </cell>
        </row>
        <row r="237">
          <cell r="A237" t="str">
            <v>Zarda</v>
          </cell>
          <cell r="B237" t="str">
            <v>1302040005</v>
          </cell>
          <cell r="C237">
            <v>3.7470000000000003E-2</v>
          </cell>
          <cell r="D237">
            <v>100.7</v>
          </cell>
          <cell r="E237">
            <v>100.7</v>
          </cell>
          <cell r="F237">
            <v>102.5</v>
          </cell>
          <cell r="G237">
            <v>103</v>
          </cell>
          <cell r="H237">
            <v>103</v>
          </cell>
          <cell r="I237">
            <v>103.8</v>
          </cell>
          <cell r="J237">
            <v>106.4</v>
          </cell>
          <cell r="K237">
            <v>106.4</v>
          </cell>
          <cell r="L237">
            <v>106.4</v>
          </cell>
          <cell r="M237">
            <v>106.4</v>
          </cell>
          <cell r="N237">
            <v>106.4</v>
          </cell>
          <cell r="O237">
            <v>107.1</v>
          </cell>
          <cell r="P237">
            <v>107.1</v>
          </cell>
          <cell r="Q237">
            <v>107.3</v>
          </cell>
          <cell r="R237">
            <v>107.8</v>
          </cell>
          <cell r="S237">
            <v>107.8</v>
          </cell>
          <cell r="T237">
            <v>107.8</v>
          </cell>
          <cell r="U237">
            <v>107.8</v>
          </cell>
          <cell r="V237">
            <v>107.8</v>
          </cell>
          <cell r="W237">
            <v>107.8</v>
          </cell>
          <cell r="X237">
            <v>107.8</v>
          </cell>
          <cell r="Y237">
            <v>107.8</v>
          </cell>
          <cell r="Z237">
            <v>107.8</v>
          </cell>
          <cell r="AA237">
            <v>109</v>
          </cell>
          <cell r="AB237">
            <v>109</v>
          </cell>
          <cell r="AC237">
            <v>109</v>
          </cell>
          <cell r="AD237">
            <v>108.8</v>
          </cell>
          <cell r="AE237">
            <v>117.6</v>
          </cell>
          <cell r="AF237">
            <v>123.8</v>
          </cell>
          <cell r="AG237">
            <v>123.8</v>
          </cell>
          <cell r="AH237">
            <v>123.8</v>
          </cell>
          <cell r="AI237">
            <v>123.1</v>
          </cell>
          <cell r="AJ237">
            <v>129.4</v>
          </cell>
          <cell r="AK237">
            <v>129.4</v>
          </cell>
          <cell r="AL237">
            <v>129.4</v>
          </cell>
          <cell r="AM237">
            <v>129.4</v>
          </cell>
          <cell r="AN237">
            <v>129.5</v>
          </cell>
          <cell r="AO237">
            <v>129.5</v>
          </cell>
          <cell r="AP237">
            <v>129.5</v>
          </cell>
          <cell r="AQ237">
            <v>122.9</v>
          </cell>
          <cell r="AR237">
            <v>122.9</v>
          </cell>
          <cell r="AS237">
            <v>125.8</v>
          </cell>
          <cell r="AT237">
            <v>129.6</v>
          </cell>
          <cell r="AU237">
            <v>129.5</v>
          </cell>
          <cell r="AV237">
            <v>129.5</v>
          </cell>
          <cell r="AW237">
            <v>129.5</v>
          </cell>
          <cell r="AX237">
            <v>129.5</v>
          </cell>
          <cell r="AY237">
            <v>130.80000000000001</v>
          </cell>
          <cell r="AZ237">
            <v>141.9</v>
          </cell>
          <cell r="BA237">
            <v>159.69999999999999</v>
          </cell>
          <cell r="BB237">
            <v>159.69999999999999</v>
          </cell>
          <cell r="BC237">
            <v>159.30000000000001</v>
          </cell>
          <cell r="BD237">
            <v>159.30000000000001</v>
          </cell>
          <cell r="BE237">
            <v>160.4</v>
          </cell>
          <cell r="BF237">
            <v>163.6</v>
          </cell>
          <cell r="BG237">
            <v>163.6</v>
          </cell>
          <cell r="BH237">
            <v>161.69999999999999</v>
          </cell>
          <cell r="BI237">
            <v>161.1</v>
          </cell>
          <cell r="BJ237">
            <v>162.80000000000001</v>
          </cell>
          <cell r="BK237">
            <v>163.30000000000001</v>
          </cell>
          <cell r="BL237">
            <v>166.7</v>
          </cell>
          <cell r="BM237">
            <v>166.7</v>
          </cell>
          <cell r="BN237">
            <v>167.5</v>
          </cell>
          <cell r="BO237">
            <v>178.6</v>
          </cell>
          <cell r="BP237">
            <v>184.2</v>
          </cell>
          <cell r="BQ237">
            <v>184.2</v>
          </cell>
          <cell r="BR237">
            <v>179.4</v>
          </cell>
          <cell r="BS237">
            <v>178.2</v>
          </cell>
          <cell r="BT237">
            <v>178.2</v>
          </cell>
          <cell r="BU237">
            <v>178.2</v>
          </cell>
          <cell r="BV237">
            <v>178.2</v>
          </cell>
          <cell r="BW237">
            <v>187.4</v>
          </cell>
          <cell r="BX237">
            <v>189.3</v>
          </cell>
          <cell r="BY237">
            <v>192.2</v>
          </cell>
          <cell r="BZ237">
            <v>192.3</v>
          </cell>
          <cell r="CA237">
            <v>192.3</v>
          </cell>
          <cell r="CB237">
            <v>192.2</v>
          </cell>
          <cell r="CC237">
            <v>192.3</v>
          </cell>
          <cell r="CD237">
            <v>192.3</v>
          </cell>
          <cell r="CE237">
            <v>192.3</v>
          </cell>
          <cell r="CF237">
            <v>187.5</v>
          </cell>
          <cell r="CG237">
            <v>182.7</v>
          </cell>
          <cell r="CH237">
            <v>182.7</v>
          </cell>
          <cell r="CI237">
            <v>182.7</v>
          </cell>
          <cell r="CJ237">
            <v>182.7</v>
          </cell>
          <cell r="CK237">
            <v>182.7</v>
          </cell>
          <cell r="CL237">
            <v>182.7</v>
          </cell>
        </row>
        <row r="238">
          <cell r="A238" t="str">
            <v>(C ) TEXTILES</v>
          </cell>
          <cell r="B238" t="str">
            <v>1303000000</v>
          </cell>
          <cell r="C238">
            <v>7.32639</v>
          </cell>
          <cell r="D238">
            <v>99.6</v>
          </cell>
          <cell r="E238">
            <v>99.5</v>
          </cell>
          <cell r="F238">
            <v>99.3</v>
          </cell>
          <cell r="G238">
            <v>99.1</v>
          </cell>
          <cell r="H238">
            <v>98.6</v>
          </cell>
          <cell r="I238">
            <v>98.4</v>
          </cell>
          <cell r="J238">
            <v>98.2</v>
          </cell>
          <cell r="K238">
            <v>98.7</v>
          </cell>
          <cell r="L238">
            <v>98.7</v>
          </cell>
          <cell r="M238">
            <v>98.7</v>
          </cell>
          <cell r="N238">
            <v>98.9</v>
          </cell>
          <cell r="O238">
            <v>99.2</v>
          </cell>
          <cell r="P238">
            <v>99.6</v>
          </cell>
          <cell r="Q238">
            <v>99.7</v>
          </cell>
          <cell r="R238">
            <v>99.5</v>
          </cell>
          <cell r="S238">
            <v>100</v>
          </cell>
          <cell r="T238">
            <v>100</v>
          </cell>
          <cell r="U238">
            <v>100.1</v>
          </cell>
          <cell r="V238">
            <v>100.6</v>
          </cell>
          <cell r="W238">
            <v>101</v>
          </cell>
          <cell r="X238">
            <v>102.1</v>
          </cell>
          <cell r="Y238">
            <v>101.8</v>
          </cell>
          <cell r="Z238">
            <v>100.9</v>
          </cell>
          <cell r="AA238">
            <v>101</v>
          </cell>
          <cell r="AB238">
            <v>100.8</v>
          </cell>
          <cell r="AC238">
            <v>100.6</v>
          </cell>
          <cell r="AD238">
            <v>100.7</v>
          </cell>
          <cell r="AE238">
            <v>101.9</v>
          </cell>
          <cell r="AF238">
            <v>102</v>
          </cell>
          <cell r="AG238">
            <v>101.5</v>
          </cell>
          <cell r="AH238">
            <v>101.8</v>
          </cell>
          <cell r="AI238">
            <v>101.8</v>
          </cell>
          <cell r="AJ238">
            <v>101.6</v>
          </cell>
          <cell r="AK238">
            <v>101.7</v>
          </cell>
          <cell r="AL238">
            <v>101.4</v>
          </cell>
          <cell r="AM238">
            <v>101.1</v>
          </cell>
          <cell r="AN238">
            <v>101.4</v>
          </cell>
          <cell r="AO238">
            <v>101.1</v>
          </cell>
          <cell r="AP238">
            <v>101.2</v>
          </cell>
          <cell r="AQ238">
            <v>102.3</v>
          </cell>
          <cell r="AR238">
            <v>102.4</v>
          </cell>
          <cell r="AS238">
            <v>103.3</v>
          </cell>
          <cell r="AT238">
            <v>103.7</v>
          </cell>
          <cell r="AU238">
            <v>104.1</v>
          </cell>
          <cell r="AV238">
            <v>104.1</v>
          </cell>
          <cell r="AW238">
            <v>103.9</v>
          </cell>
          <cell r="AX238">
            <v>103.3</v>
          </cell>
          <cell r="AY238">
            <v>102.9</v>
          </cell>
          <cell r="AZ238">
            <v>103.5</v>
          </cell>
          <cell r="BA238">
            <v>102.2</v>
          </cell>
          <cell r="BB238">
            <v>102.6</v>
          </cell>
          <cell r="BC238">
            <v>102.9</v>
          </cell>
          <cell r="BD238">
            <v>103.7</v>
          </cell>
          <cell r="BE238">
            <v>104.8</v>
          </cell>
          <cell r="BF238">
            <v>105.1</v>
          </cell>
          <cell r="BG238">
            <v>105.2</v>
          </cell>
          <cell r="BH238">
            <v>105.7</v>
          </cell>
          <cell r="BI238">
            <v>106.4</v>
          </cell>
          <cell r="BJ238">
            <v>106.3</v>
          </cell>
          <cell r="BK238">
            <v>107.8</v>
          </cell>
          <cell r="BL238">
            <v>110.2</v>
          </cell>
          <cell r="BM238">
            <v>110.7</v>
          </cell>
          <cell r="BN238">
            <v>111.9</v>
          </cell>
          <cell r="BO238">
            <v>114.5</v>
          </cell>
          <cell r="BP238">
            <v>115.4</v>
          </cell>
          <cell r="BQ238">
            <v>115.5</v>
          </cell>
          <cell r="BR238">
            <v>115.7</v>
          </cell>
          <cell r="BS238">
            <v>116.1</v>
          </cell>
          <cell r="BT238">
            <v>116.1</v>
          </cell>
          <cell r="BU238">
            <v>117.1</v>
          </cell>
          <cell r="BV238">
            <v>118.7</v>
          </cell>
          <cell r="BW238">
            <v>121.1</v>
          </cell>
          <cell r="BX238">
            <v>124.8</v>
          </cell>
          <cell r="BY238">
            <v>128</v>
          </cell>
          <cell r="BZ238">
            <v>132.4</v>
          </cell>
          <cell r="CA238">
            <v>133.80000000000001</v>
          </cell>
          <cell r="CB238">
            <v>133.9</v>
          </cell>
          <cell r="CC238">
            <v>132.19999999999999</v>
          </cell>
          <cell r="CD238">
            <v>128.9</v>
          </cell>
          <cell r="CE238">
            <v>126.6</v>
          </cell>
          <cell r="CF238">
            <v>126.1</v>
          </cell>
          <cell r="CG238">
            <v>126.1</v>
          </cell>
          <cell r="CH238">
            <v>126.4</v>
          </cell>
          <cell r="CI238">
            <v>126.3</v>
          </cell>
          <cell r="CJ238">
            <v>126.9</v>
          </cell>
          <cell r="CK238">
            <v>127.4</v>
          </cell>
          <cell r="CL238">
            <v>127.9</v>
          </cell>
        </row>
        <row r="239">
          <cell r="A239" t="str">
            <v>a.  COTTON TEXTILES</v>
          </cell>
          <cell r="B239" t="str">
            <v>1303010000</v>
          </cell>
          <cell r="C239">
            <v>2.6052599999999999</v>
          </cell>
          <cell r="D239">
            <v>98.4</v>
          </cell>
          <cell r="E239">
            <v>98.4</v>
          </cell>
          <cell r="F239">
            <v>97.9</v>
          </cell>
          <cell r="G239">
            <v>96.9</v>
          </cell>
          <cell r="H239">
            <v>96.4</v>
          </cell>
          <cell r="I239">
            <v>96.7</v>
          </cell>
          <cell r="J239">
            <v>96.1</v>
          </cell>
          <cell r="K239">
            <v>96.7</v>
          </cell>
          <cell r="L239">
            <v>96.4</v>
          </cell>
          <cell r="M239">
            <v>96.2</v>
          </cell>
          <cell r="N239">
            <v>96.9</v>
          </cell>
          <cell r="O239">
            <v>97.7</v>
          </cell>
          <cell r="P239">
            <v>98.6</v>
          </cell>
          <cell r="Q239">
            <v>98.2</v>
          </cell>
          <cell r="R239">
            <v>97.8</v>
          </cell>
          <cell r="S239">
            <v>97</v>
          </cell>
          <cell r="T239">
            <v>97.1</v>
          </cell>
          <cell r="U239">
            <v>96.9</v>
          </cell>
          <cell r="V239">
            <v>96.7</v>
          </cell>
          <cell r="W239">
            <v>96.6</v>
          </cell>
          <cell r="X239">
            <v>98.6</v>
          </cell>
          <cell r="Y239">
            <v>97.8</v>
          </cell>
          <cell r="Z239">
            <v>97.4</v>
          </cell>
          <cell r="AA239">
            <v>97.5</v>
          </cell>
          <cell r="AB239">
            <v>97.9</v>
          </cell>
          <cell r="AC239">
            <v>97.3</v>
          </cell>
          <cell r="AD239">
            <v>97.7</v>
          </cell>
          <cell r="AE239">
            <v>100.3</v>
          </cell>
          <cell r="AF239">
            <v>101.3</v>
          </cell>
          <cell r="AG239">
            <v>100.4</v>
          </cell>
          <cell r="AH239">
            <v>100.8</v>
          </cell>
          <cell r="AI239">
            <v>100.5</v>
          </cell>
          <cell r="AJ239">
            <v>99.9</v>
          </cell>
          <cell r="AK239">
            <v>100</v>
          </cell>
          <cell r="AL239">
            <v>99.5</v>
          </cell>
          <cell r="AM239">
            <v>98.8</v>
          </cell>
          <cell r="AN239">
            <v>99.6</v>
          </cell>
          <cell r="AO239">
            <v>99.2</v>
          </cell>
          <cell r="AP239">
            <v>99.5</v>
          </cell>
          <cell r="AQ239">
            <v>100.7</v>
          </cell>
          <cell r="AR239">
            <v>100.9</v>
          </cell>
          <cell r="AS239">
            <v>102.1</v>
          </cell>
          <cell r="AT239">
            <v>102.7</v>
          </cell>
          <cell r="AU239">
            <v>103.3</v>
          </cell>
          <cell r="AV239">
            <v>103.8</v>
          </cell>
          <cell r="AW239">
            <v>103.5</v>
          </cell>
          <cell r="AX239">
            <v>102.9</v>
          </cell>
          <cell r="AY239">
            <v>102.2</v>
          </cell>
          <cell r="AZ239">
            <v>104.2</v>
          </cell>
          <cell r="BA239">
            <v>102.6</v>
          </cell>
          <cell r="BB239">
            <v>103.1</v>
          </cell>
          <cell r="BC239">
            <v>103.3</v>
          </cell>
          <cell r="BD239">
            <v>104.6</v>
          </cell>
          <cell r="BE239">
            <v>106.7</v>
          </cell>
          <cell r="BF239">
            <v>105.9</v>
          </cell>
          <cell r="BG239">
            <v>106</v>
          </cell>
          <cell r="BH239">
            <v>105.9</v>
          </cell>
          <cell r="BI239">
            <v>107.8</v>
          </cell>
          <cell r="BJ239">
            <v>108.6</v>
          </cell>
          <cell r="BK239">
            <v>111.4</v>
          </cell>
          <cell r="BL239">
            <v>114.9</v>
          </cell>
          <cell r="BM239">
            <v>114.8</v>
          </cell>
          <cell r="BN239">
            <v>116.2</v>
          </cell>
          <cell r="BO239">
            <v>120</v>
          </cell>
          <cell r="BP239">
            <v>121.5</v>
          </cell>
          <cell r="BQ239">
            <v>121.4</v>
          </cell>
          <cell r="BR239">
            <v>121.3</v>
          </cell>
          <cell r="BS239">
            <v>121.6</v>
          </cell>
          <cell r="BT239">
            <v>122.7</v>
          </cell>
          <cell r="BU239">
            <v>124.1</v>
          </cell>
          <cell r="BV239">
            <v>127.2</v>
          </cell>
          <cell r="BW239">
            <v>131.69999999999999</v>
          </cell>
          <cell r="BX239">
            <v>138.69999999999999</v>
          </cell>
          <cell r="BY239">
            <v>145.5</v>
          </cell>
          <cell r="BZ239">
            <v>154.69999999999999</v>
          </cell>
          <cell r="CA239">
            <v>157.30000000000001</v>
          </cell>
          <cell r="CB239">
            <v>156.6</v>
          </cell>
          <cell r="CC239">
            <v>152.30000000000001</v>
          </cell>
          <cell r="CD239">
            <v>144.19999999999999</v>
          </cell>
          <cell r="CE239">
            <v>139.6</v>
          </cell>
          <cell r="CF239">
            <v>138</v>
          </cell>
          <cell r="CG239">
            <v>138.1</v>
          </cell>
          <cell r="CH239">
            <v>139.30000000000001</v>
          </cell>
          <cell r="CI239">
            <v>139.19999999999999</v>
          </cell>
          <cell r="CJ239">
            <v>139.19999999999999</v>
          </cell>
          <cell r="CK239">
            <v>140.4</v>
          </cell>
          <cell r="CL239">
            <v>141.30000000000001</v>
          </cell>
        </row>
        <row r="240">
          <cell r="A240" t="str">
            <v>a1.  COTTON YARN</v>
          </cell>
          <cell r="B240" t="str">
            <v>1303010100</v>
          </cell>
          <cell r="C240">
            <v>1.3770800000000001</v>
          </cell>
          <cell r="D240">
            <v>97.2</v>
          </cell>
          <cell r="E240">
            <v>96.4</v>
          </cell>
          <cell r="F240">
            <v>96.1</v>
          </cell>
          <cell r="G240">
            <v>94.7</v>
          </cell>
          <cell r="H240">
            <v>93.6</v>
          </cell>
          <cell r="I240">
            <v>93.8</v>
          </cell>
          <cell r="J240">
            <v>93.4</v>
          </cell>
          <cell r="K240">
            <v>94.1</v>
          </cell>
          <cell r="L240">
            <v>94</v>
          </cell>
          <cell r="M240">
            <v>93.6</v>
          </cell>
          <cell r="N240">
            <v>95</v>
          </cell>
          <cell r="O240">
            <v>96.4</v>
          </cell>
          <cell r="P240">
            <v>98.3</v>
          </cell>
          <cell r="Q240">
            <v>97.6</v>
          </cell>
          <cell r="R240">
            <v>97.6</v>
          </cell>
          <cell r="S240">
            <v>97.5</v>
          </cell>
          <cell r="T240">
            <v>97.8</v>
          </cell>
          <cell r="U240">
            <v>97.4</v>
          </cell>
          <cell r="V240">
            <v>97.3</v>
          </cell>
          <cell r="W240">
            <v>96.9</v>
          </cell>
          <cell r="X240">
            <v>99.8</v>
          </cell>
          <cell r="Y240">
            <v>98.8</v>
          </cell>
          <cell r="Z240">
            <v>98.2</v>
          </cell>
          <cell r="AA240">
            <v>98.2</v>
          </cell>
          <cell r="AB240">
            <v>98.5</v>
          </cell>
          <cell r="AC240">
            <v>97.5</v>
          </cell>
          <cell r="AD240">
            <v>97.9</v>
          </cell>
          <cell r="AE240">
            <v>102.7</v>
          </cell>
          <cell r="AF240">
            <v>104.2</v>
          </cell>
          <cell r="AG240">
            <v>102</v>
          </cell>
          <cell r="AH240">
            <v>102.8</v>
          </cell>
          <cell r="AI240">
            <v>101.6</v>
          </cell>
          <cell r="AJ240">
            <v>100.7</v>
          </cell>
          <cell r="AK240">
            <v>100.8</v>
          </cell>
          <cell r="AL240">
            <v>100.3</v>
          </cell>
          <cell r="AM240">
            <v>99.4</v>
          </cell>
          <cell r="AN240">
            <v>99.8</v>
          </cell>
          <cell r="AO240">
            <v>99.8</v>
          </cell>
          <cell r="AP240">
            <v>100.3</v>
          </cell>
          <cell r="AQ240">
            <v>100.1</v>
          </cell>
          <cell r="AR240">
            <v>100.7</v>
          </cell>
          <cell r="AS240">
            <v>102.4</v>
          </cell>
          <cell r="AT240">
            <v>103.4</v>
          </cell>
          <cell r="AU240">
            <v>104.1</v>
          </cell>
          <cell r="AV240">
            <v>104.7</v>
          </cell>
          <cell r="AW240">
            <v>104.5</v>
          </cell>
          <cell r="AX240">
            <v>103.2</v>
          </cell>
          <cell r="AY240">
            <v>102.5</v>
          </cell>
          <cell r="AZ240">
            <v>104.3</v>
          </cell>
          <cell r="BA240">
            <v>101.2</v>
          </cell>
          <cell r="BB240">
            <v>101.6</v>
          </cell>
          <cell r="BC240">
            <v>102.2</v>
          </cell>
          <cell r="BD240">
            <v>104.3</v>
          </cell>
          <cell r="BE240">
            <v>107.6</v>
          </cell>
          <cell r="BF240">
            <v>106.3</v>
          </cell>
          <cell r="BG240">
            <v>106.4</v>
          </cell>
          <cell r="BH240">
            <v>105.3</v>
          </cell>
          <cell r="BI240">
            <v>108.2</v>
          </cell>
          <cell r="BJ240">
            <v>109.8</v>
          </cell>
          <cell r="BK240">
            <v>114.3</v>
          </cell>
          <cell r="BL240">
            <v>120.8</v>
          </cell>
          <cell r="BM240">
            <v>120</v>
          </cell>
          <cell r="BN240">
            <v>122.5</v>
          </cell>
          <cell r="BO240">
            <v>128.9</v>
          </cell>
          <cell r="BP240">
            <v>130.19999999999999</v>
          </cell>
          <cell r="BQ240">
            <v>129.9</v>
          </cell>
          <cell r="BR240">
            <v>129.80000000000001</v>
          </cell>
          <cell r="BS240">
            <v>130</v>
          </cell>
          <cell r="BT240">
            <v>131.80000000000001</v>
          </cell>
          <cell r="BU240">
            <v>134.30000000000001</v>
          </cell>
          <cell r="BV240">
            <v>139.80000000000001</v>
          </cell>
          <cell r="BW240">
            <v>147.9</v>
          </cell>
          <cell r="BX240">
            <v>155.5</v>
          </cell>
          <cell r="BY240">
            <v>165</v>
          </cell>
          <cell r="BZ240">
            <v>178.6</v>
          </cell>
          <cell r="CA240">
            <v>181.2</v>
          </cell>
          <cell r="CB240">
            <v>177.2</v>
          </cell>
          <cell r="CC240">
            <v>168.4</v>
          </cell>
          <cell r="CD240">
            <v>154.80000000000001</v>
          </cell>
          <cell r="CE240">
            <v>146.9</v>
          </cell>
          <cell r="CF240">
            <v>144.30000000000001</v>
          </cell>
          <cell r="CG240">
            <v>144.80000000000001</v>
          </cell>
          <cell r="CH240">
            <v>146.9</v>
          </cell>
          <cell r="CI240">
            <v>146.80000000000001</v>
          </cell>
          <cell r="CJ240">
            <v>146.9</v>
          </cell>
          <cell r="CK240">
            <v>148.1</v>
          </cell>
          <cell r="CL240">
            <v>150.1</v>
          </cell>
        </row>
        <row r="241">
          <cell r="A241" t="str">
            <v>Cotton Yarn (Unbleached)</v>
          </cell>
          <cell r="B241" t="str">
            <v>1303010101</v>
          </cell>
          <cell r="C241">
            <v>0.74777000000000005</v>
          </cell>
          <cell r="D241">
            <v>97.7</v>
          </cell>
          <cell r="E241">
            <v>96.7</v>
          </cell>
          <cell r="F241">
            <v>96.9</v>
          </cell>
          <cell r="G241">
            <v>97.2</v>
          </cell>
          <cell r="H241">
            <v>97</v>
          </cell>
          <cell r="I241">
            <v>97.4</v>
          </cell>
          <cell r="J241">
            <v>96.5</v>
          </cell>
          <cell r="K241">
            <v>97.8</v>
          </cell>
          <cell r="L241">
            <v>98.4</v>
          </cell>
          <cell r="M241">
            <v>98</v>
          </cell>
          <cell r="N241">
            <v>100.1</v>
          </cell>
          <cell r="O241">
            <v>101.6</v>
          </cell>
          <cell r="P241">
            <v>104.5</v>
          </cell>
          <cell r="Q241">
            <v>103.4</v>
          </cell>
          <cell r="R241">
            <v>103.9</v>
          </cell>
          <cell r="S241">
            <v>100.8</v>
          </cell>
          <cell r="T241">
            <v>100.8</v>
          </cell>
          <cell r="U241">
            <v>101.9</v>
          </cell>
          <cell r="V241">
            <v>100.5</v>
          </cell>
          <cell r="W241">
            <v>99.9</v>
          </cell>
          <cell r="X241">
            <v>104.4</v>
          </cell>
          <cell r="Y241">
            <v>103.3</v>
          </cell>
          <cell r="Z241">
            <v>101.7</v>
          </cell>
          <cell r="AA241">
            <v>101</v>
          </cell>
          <cell r="AB241">
            <v>101.3</v>
          </cell>
          <cell r="AC241">
            <v>100.8</v>
          </cell>
          <cell r="AD241">
            <v>100.1</v>
          </cell>
          <cell r="AE241">
            <v>107</v>
          </cell>
          <cell r="AF241">
            <v>107.2</v>
          </cell>
          <cell r="AG241">
            <v>106.9</v>
          </cell>
          <cell r="AH241">
            <v>106.3</v>
          </cell>
          <cell r="AI241">
            <v>107.4</v>
          </cell>
          <cell r="AJ241">
            <v>107.1</v>
          </cell>
          <cell r="AK241">
            <v>107</v>
          </cell>
          <cell r="AL241">
            <v>106.3</v>
          </cell>
          <cell r="AM241">
            <v>105.3</v>
          </cell>
          <cell r="AN241">
            <v>105.4</v>
          </cell>
          <cell r="AO241">
            <v>105.3</v>
          </cell>
          <cell r="AP241">
            <v>105.8</v>
          </cell>
          <cell r="AQ241">
            <v>106.3</v>
          </cell>
          <cell r="AR241">
            <v>106.9</v>
          </cell>
          <cell r="AS241">
            <v>109.5</v>
          </cell>
          <cell r="AT241">
            <v>110.3</v>
          </cell>
          <cell r="AU241">
            <v>111.4</v>
          </cell>
          <cell r="AV241">
            <v>111.7</v>
          </cell>
          <cell r="AW241">
            <v>111.5</v>
          </cell>
          <cell r="AX241">
            <v>110.4</v>
          </cell>
          <cell r="AY241">
            <v>109.1</v>
          </cell>
          <cell r="AZ241">
            <v>113.1</v>
          </cell>
          <cell r="BA241">
            <v>108</v>
          </cell>
          <cell r="BB241">
            <v>108.3</v>
          </cell>
          <cell r="BC241">
            <v>108.6</v>
          </cell>
          <cell r="BD241">
            <v>111.5</v>
          </cell>
          <cell r="BE241">
            <v>116.2</v>
          </cell>
          <cell r="BF241">
            <v>116.6</v>
          </cell>
          <cell r="BG241">
            <v>116.9</v>
          </cell>
          <cell r="BH241">
            <v>115.4</v>
          </cell>
          <cell r="BI241">
            <v>116.9</v>
          </cell>
          <cell r="BJ241">
            <v>120.3</v>
          </cell>
          <cell r="BK241">
            <v>127.2</v>
          </cell>
          <cell r="BL241">
            <v>132</v>
          </cell>
          <cell r="BM241">
            <v>131.4</v>
          </cell>
          <cell r="BN241">
            <v>133.19999999999999</v>
          </cell>
          <cell r="BO241">
            <v>140.1</v>
          </cell>
          <cell r="BP241">
            <v>141.80000000000001</v>
          </cell>
          <cell r="BQ241">
            <v>144.30000000000001</v>
          </cell>
          <cell r="BR241">
            <v>143.80000000000001</v>
          </cell>
          <cell r="BS241">
            <v>144</v>
          </cell>
          <cell r="BT241">
            <v>146.80000000000001</v>
          </cell>
          <cell r="BU241">
            <v>151.4</v>
          </cell>
          <cell r="BV241">
            <v>160.19999999999999</v>
          </cell>
          <cell r="BW241">
            <v>170.4</v>
          </cell>
          <cell r="BX241">
            <v>178</v>
          </cell>
          <cell r="BY241">
            <v>189.2</v>
          </cell>
          <cell r="BZ241">
            <v>211.4</v>
          </cell>
          <cell r="CA241">
            <v>213.4</v>
          </cell>
          <cell r="CB241">
            <v>208</v>
          </cell>
          <cell r="CC241">
            <v>195.6</v>
          </cell>
          <cell r="CD241">
            <v>178.7</v>
          </cell>
          <cell r="CE241">
            <v>168.8</v>
          </cell>
          <cell r="CF241">
            <v>163.69999999999999</v>
          </cell>
          <cell r="CG241">
            <v>164.4</v>
          </cell>
          <cell r="CH241">
            <v>169.7</v>
          </cell>
          <cell r="CI241">
            <v>168.4</v>
          </cell>
          <cell r="CJ241">
            <v>168.8</v>
          </cell>
          <cell r="CK241">
            <v>170.4</v>
          </cell>
          <cell r="CL241">
            <v>172.7</v>
          </cell>
        </row>
        <row r="242">
          <cell r="A242" t="str">
            <v>Cotton Yarn  (Bleached)</v>
          </cell>
          <cell r="B242" t="str">
            <v>1303010102</v>
          </cell>
          <cell r="C242">
            <v>0.41536000000000001</v>
          </cell>
          <cell r="D242">
            <v>95.6</v>
          </cell>
          <cell r="E242">
            <v>94.9</v>
          </cell>
          <cell r="F242">
            <v>93.8</v>
          </cell>
          <cell r="G242">
            <v>90.4</v>
          </cell>
          <cell r="H242">
            <v>87.3</v>
          </cell>
          <cell r="I242">
            <v>87.4</v>
          </cell>
          <cell r="J242">
            <v>87.2</v>
          </cell>
          <cell r="K242">
            <v>87.4</v>
          </cell>
          <cell r="L242">
            <v>85.9</v>
          </cell>
          <cell r="M242">
            <v>85.9</v>
          </cell>
          <cell r="N242">
            <v>87.1</v>
          </cell>
          <cell r="O242">
            <v>88.7</v>
          </cell>
          <cell r="P242">
            <v>89.4</v>
          </cell>
          <cell r="Q242">
            <v>88.8</v>
          </cell>
          <cell r="R242">
            <v>88.6</v>
          </cell>
          <cell r="S242">
            <v>92.1</v>
          </cell>
          <cell r="T242">
            <v>93.2</v>
          </cell>
          <cell r="U242">
            <v>90.2</v>
          </cell>
          <cell r="V242">
            <v>92</v>
          </cell>
          <cell r="W242">
            <v>91.8</v>
          </cell>
          <cell r="X242">
            <v>93</v>
          </cell>
          <cell r="Y242">
            <v>91.8</v>
          </cell>
          <cell r="Z242">
            <v>93</v>
          </cell>
          <cell r="AA242">
            <v>94.5</v>
          </cell>
          <cell r="AB242">
            <v>95.2</v>
          </cell>
          <cell r="AC242">
            <v>93</v>
          </cell>
          <cell r="AD242">
            <v>95.4</v>
          </cell>
          <cell r="AE242">
            <v>98.1</v>
          </cell>
          <cell r="AF242">
            <v>102.8</v>
          </cell>
          <cell r="AG242">
            <v>96.4</v>
          </cell>
          <cell r="AH242">
            <v>100</v>
          </cell>
          <cell r="AI242">
            <v>93.8</v>
          </cell>
          <cell r="AJ242">
            <v>91.7</v>
          </cell>
          <cell r="AK242">
            <v>92.9</v>
          </cell>
          <cell r="AL242">
            <v>92.5</v>
          </cell>
          <cell r="AM242">
            <v>91.6</v>
          </cell>
          <cell r="AN242">
            <v>92</v>
          </cell>
          <cell r="AO242">
            <v>92.2</v>
          </cell>
          <cell r="AP242">
            <v>93.2</v>
          </cell>
          <cell r="AQ242">
            <v>91.8</v>
          </cell>
          <cell r="AR242">
            <v>91.9</v>
          </cell>
          <cell r="AS242">
            <v>92.5</v>
          </cell>
          <cell r="AT242">
            <v>93.8</v>
          </cell>
          <cell r="AU242">
            <v>93.5</v>
          </cell>
          <cell r="AV242">
            <v>93.4</v>
          </cell>
          <cell r="AW242">
            <v>94.2</v>
          </cell>
          <cell r="AX242">
            <v>92.7</v>
          </cell>
          <cell r="AY242">
            <v>92.8</v>
          </cell>
          <cell r="AZ242">
            <v>93.4</v>
          </cell>
          <cell r="BA242">
            <v>92.1</v>
          </cell>
          <cell r="BB242">
            <v>93</v>
          </cell>
          <cell r="BC242">
            <v>93</v>
          </cell>
          <cell r="BD242">
            <v>94.9</v>
          </cell>
          <cell r="BE242">
            <v>96.7</v>
          </cell>
          <cell r="BF242">
            <v>90.5</v>
          </cell>
          <cell r="BG242">
            <v>91.1</v>
          </cell>
          <cell r="BH242">
            <v>90.4</v>
          </cell>
          <cell r="BI242">
            <v>96.4</v>
          </cell>
          <cell r="BJ242">
            <v>94.3</v>
          </cell>
          <cell r="BK242">
            <v>95.6</v>
          </cell>
          <cell r="BL242">
            <v>107.2</v>
          </cell>
          <cell r="BM242">
            <v>105.4</v>
          </cell>
          <cell r="BN242">
            <v>108.3</v>
          </cell>
          <cell r="BO242">
            <v>116.2</v>
          </cell>
          <cell r="BP242">
            <v>116.7</v>
          </cell>
          <cell r="BQ242">
            <v>110.7</v>
          </cell>
          <cell r="BR242">
            <v>110.7</v>
          </cell>
          <cell r="BS242">
            <v>110.7</v>
          </cell>
          <cell r="BT242">
            <v>110.7</v>
          </cell>
          <cell r="BU242">
            <v>110.7</v>
          </cell>
          <cell r="BV242">
            <v>110.7</v>
          </cell>
          <cell r="BW242">
            <v>115.3</v>
          </cell>
          <cell r="BX242">
            <v>122.9</v>
          </cell>
          <cell r="BY242">
            <v>129.4</v>
          </cell>
          <cell r="BZ242">
            <v>131.1</v>
          </cell>
          <cell r="CA242">
            <v>135.69999999999999</v>
          </cell>
          <cell r="CB242">
            <v>135.30000000000001</v>
          </cell>
          <cell r="CC242">
            <v>130.4</v>
          </cell>
          <cell r="CD242">
            <v>119.8</v>
          </cell>
          <cell r="CE242">
            <v>117.8</v>
          </cell>
          <cell r="CF242">
            <v>118.4</v>
          </cell>
          <cell r="CG242">
            <v>116.8</v>
          </cell>
          <cell r="CH242">
            <v>115.5</v>
          </cell>
          <cell r="CI242">
            <v>116</v>
          </cell>
          <cell r="CJ242">
            <v>114.6</v>
          </cell>
          <cell r="CK242">
            <v>115.3</v>
          </cell>
          <cell r="CL242">
            <v>117</v>
          </cell>
        </row>
        <row r="243">
          <cell r="A243" t="str">
            <v>Cotton Yarn (Dyed)</v>
          </cell>
          <cell r="B243" t="str">
            <v>1303010103</v>
          </cell>
          <cell r="C243">
            <v>0.12445000000000001</v>
          </cell>
          <cell r="D243">
            <v>98.4</v>
          </cell>
          <cell r="E243">
            <v>98.7</v>
          </cell>
          <cell r="F243">
            <v>98.1</v>
          </cell>
          <cell r="G243">
            <v>91.6</v>
          </cell>
          <cell r="H243">
            <v>91.3</v>
          </cell>
          <cell r="I243">
            <v>90.3</v>
          </cell>
          <cell r="J243">
            <v>93.6</v>
          </cell>
          <cell r="K243">
            <v>92.3</v>
          </cell>
          <cell r="L243">
            <v>91.9</v>
          </cell>
          <cell r="M243">
            <v>90.8</v>
          </cell>
          <cell r="N243">
            <v>89.6</v>
          </cell>
          <cell r="O243">
            <v>90.2</v>
          </cell>
          <cell r="P243">
            <v>90.8</v>
          </cell>
          <cell r="Q243">
            <v>90.7</v>
          </cell>
          <cell r="R243">
            <v>90.2</v>
          </cell>
          <cell r="S243">
            <v>94.4</v>
          </cell>
          <cell r="T243">
            <v>94.8</v>
          </cell>
          <cell r="U243">
            <v>94.5</v>
          </cell>
          <cell r="V243">
            <v>94.8</v>
          </cell>
          <cell r="W243">
            <v>94.3</v>
          </cell>
          <cell r="X243">
            <v>94.4</v>
          </cell>
          <cell r="Y243">
            <v>93.7</v>
          </cell>
          <cell r="Z243">
            <v>93.3</v>
          </cell>
          <cell r="AA243">
            <v>92.9</v>
          </cell>
          <cell r="AB243">
            <v>93.6</v>
          </cell>
          <cell r="AC243">
            <v>93.4</v>
          </cell>
          <cell r="AD243">
            <v>92.9</v>
          </cell>
          <cell r="AE243">
            <v>95.4</v>
          </cell>
          <cell r="AF243">
            <v>95.8</v>
          </cell>
          <cell r="AG243">
            <v>95.2</v>
          </cell>
          <cell r="AH243">
            <v>95.6</v>
          </cell>
          <cell r="AI243">
            <v>95.8</v>
          </cell>
          <cell r="AJ243">
            <v>94.6</v>
          </cell>
          <cell r="AK243">
            <v>92.9</v>
          </cell>
          <cell r="AL243">
            <v>93.2</v>
          </cell>
          <cell r="AM243">
            <v>91.9</v>
          </cell>
          <cell r="AN243">
            <v>94.5</v>
          </cell>
          <cell r="AO243">
            <v>94.5</v>
          </cell>
          <cell r="AP243">
            <v>94.5</v>
          </cell>
          <cell r="AQ243">
            <v>93.3</v>
          </cell>
          <cell r="AR243">
            <v>95.3</v>
          </cell>
          <cell r="AS243">
            <v>96.9</v>
          </cell>
          <cell r="AT243">
            <v>98.7</v>
          </cell>
          <cell r="AU243">
            <v>99.2</v>
          </cell>
          <cell r="AV243">
            <v>104.8</v>
          </cell>
          <cell r="AW243">
            <v>100.7</v>
          </cell>
          <cell r="AX243">
            <v>98.4</v>
          </cell>
          <cell r="AY243">
            <v>98.2</v>
          </cell>
          <cell r="AZ243">
            <v>93.6</v>
          </cell>
          <cell r="BA243">
            <v>92.7</v>
          </cell>
          <cell r="BB243">
            <v>93</v>
          </cell>
          <cell r="BC243">
            <v>96.3</v>
          </cell>
          <cell r="BD243">
            <v>96.5</v>
          </cell>
          <cell r="BE243">
            <v>96.8</v>
          </cell>
          <cell r="BF243">
            <v>100.1</v>
          </cell>
          <cell r="BG243">
            <v>97.1</v>
          </cell>
          <cell r="BH243">
            <v>97.3</v>
          </cell>
          <cell r="BI243">
            <v>100.4</v>
          </cell>
          <cell r="BJ243">
            <v>102.4</v>
          </cell>
          <cell r="BK243">
            <v>104.6</v>
          </cell>
          <cell r="BL243">
            <v>105.6</v>
          </cell>
          <cell r="BM243">
            <v>106.6</v>
          </cell>
          <cell r="BN243">
            <v>113.3</v>
          </cell>
          <cell r="BO243">
            <v>110.6</v>
          </cell>
          <cell r="BP243">
            <v>112.1</v>
          </cell>
          <cell r="BQ243">
            <v>112.6</v>
          </cell>
          <cell r="BR243">
            <v>115.3</v>
          </cell>
          <cell r="BS243">
            <v>116.4</v>
          </cell>
          <cell r="BT243">
            <v>117.1</v>
          </cell>
          <cell r="BU243">
            <v>117.1</v>
          </cell>
          <cell r="BV243">
            <v>122.1</v>
          </cell>
          <cell r="BW243">
            <v>130</v>
          </cell>
          <cell r="BX243">
            <v>139.4</v>
          </cell>
          <cell r="BY243">
            <v>149.69999999999999</v>
          </cell>
          <cell r="BZ243">
            <v>156.80000000000001</v>
          </cell>
          <cell r="CA243">
            <v>159.5</v>
          </cell>
          <cell r="CB243">
            <v>156.30000000000001</v>
          </cell>
          <cell r="CC243">
            <v>154.19999999999999</v>
          </cell>
          <cell r="CD243">
            <v>146.9</v>
          </cell>
          <cell r="CE243">
            <v>129.4</v>
          </cell>
          <cell r="CF243">
            <v>131.19999999999999</v>
          </cell>
          <cell r="CG243">
            <v>136.19999999999999</v>
          </cell>
          <cell r="CH243">
            <v>133.30000000000001</v>
          </cell>
          <cell r="CI243">
            <v>134.9</v>
          </cell>
          <cell r="CJ243">
            <v>136.69999999999999</v>
          </cell>
          <cell r="CK243">
            <v>137.69999999999999</v>
          </cell>
          <cell r="CL243">
            <v>140.19999999999999</v>
          </cell>
        </row>
        <row r="244">
          <cell r="A244" t="str">
            <v>Fnished / processed cotton yarn (not knitted)</v>
          </cell>
          <cell r="B244" t="str">
            <v>1303010104</v>
          </cell>
          <cell r="C244">
            <v>6.9099999999999995E-2</v>
          </cell>
          <cell r="D244">
            <v>98.1</v>
          </cell>
          <cell r="E244">
            <v>98.3</v>
          </cell>
          <cell r="F244">
            <v>97.7</v>
          </cell>
          <cell r="G244">
            <v>95.8</v>
          </cell>
          <cell r="H244">
            <v>95.7</v>
          </cell>
          <cell r="I244">
            <v>96.3</v>
          </cell>
          <cell r="J244">
            <v>94.9</v>
          </cell>
          <cell r="K244">
            <v>95.1</v>
          </cell>
          <cell r="L244">
            <v>96.7</v>
          </cell>
          <cell r="M244">
            <v>95.6</v>
          </cell>
          <cell r="N244">
            <v>95.9</v>
          </cell>
          <cell r="O244">
            <v>96.8</v>
          </cell>
          <cell r="P244">
            <v>97.1</v>
          </cell>
          <cell r="Q244">
            <v>98.4</v>
          </cell>
          <cell r="R244">
            <v>96.6</v>
          </cell>
          <cell r="S244">
            <v>99.7</v>
          </cell>
          <cell r="T244">
            <v>99.9</v>
          </cell>
          <cell r="U244">
            <v>98.8</v>
          </cell>
          <cell r="V244">
            <v>99.1</v>
          </cell>
          <cell r="W244">
            <v>99.7</v>
          </cell>
          <cell r="X244">
            <v>102.2</v>
          </cell>
          <cell r="Y244">
            <v>100.3</v>
          </cell>
          <cell r="Z244">
            <v>99.3</v>
          </cell>
          <cell r="AA244">
            <v>98.9</v>
          </cell>
          <cell r="AB244">
            <v>97.3</v>
          </cell>
          <cell r="AC244">
            <v>95.5</v>
          </cell>
          <cell r="AD244">
            <v>96.7</v>
          </cell>
          <cell r="AE244">
            <v>98.4</v>
          </cell>
          <cell r="AF244">
            <v>97.6</v>
          </cell>
          <cell r="AG244">
            <v>97.5</v>
          </cell>
          <cell r="AH244">
            <v>97.7</v>
          </cell>
          <cell r="AI244">
            <v>97.7</v>
          </cell>
          <cell r="AJ244">
            <v>97.4</v>
          </cell>
          <cell r="AK244">
            <v>97.4</v>
          </cell>
          <cell r="AL244">
            <v>97.2</v>
          </cell>
          <cell r="AM244">
            <v>97.1</v>
          </cell>
          <cell r="AN244">
            <v>97.5</v>
          </cell>
          <cell r="AO244">
            <v>97.5</v>
          </cell>
          <cell r="AP244">
            <v>97.5</v>
          </cell>
          <cell r="AQ244">
            <v>96.7</v>
          </cell>
          <cell r="AR244">
            <v>97.9</v>
          </cell>
          <cell r="AS244">
            <v>97.9</v>
          </cell>
          <cell r="AT244">
            <v>97.9</v>
          </cell>
          <cell r="AU244">
            <v>99.9</v>
          </cell>
          <cell r="AV244">
            <v>99.7</v>
          </cell>
          <cell r="AW244">
            <v>99.7</v>
          </cell>
          <cell r="AX244">
            <v>99.7</v>
          </cell>
          <cell r="AY244">
            <v>99.7</v>
          </cell>
          <cell r="AZ244">
            <v>96.4</v>
          </cell>
          <cell r="BA244">
            <v>98.3</v>
          </cell>
          <cell r="BB244">
            <v>97.5</v>
          </cell>
          <cell r="BC244">
            <v>99</v>
          </cell>
          <cell r="BD244">
            <v>100.2</v>
          </cell>
          <cell r="BE244">
            <v>101.5</v>
          </cell>
          <cell r="BF244">
            <v>102.1</v>
          </cell>
          <cell r="BG244">
            <v>104</v>
          </cell>
          <cell r="BH244">
            <v>101.9</v>
          </cell>
          <cell r="BI244">
            <v>102.2</v>
          </cell>
          <cell r="BJ244">
            <v>105.4</v>
          </cell>
          <cell r="BK244">
            <v>109.1</v>
          </cell>
          <cell r="BL244">
            <v>110.5</v>
          </cell>
          <cell r="BM244">
            <v>111</v>
          </cell>
          <cell r="BN244">
            <v>112.4</v>
          </cell>
          <cell r="BO244">
            <v>120.8</v>
          </cell>
          <cell r="BP244">
            <v>122.4</v>
          </cell>
          <cell r="BQ244">
            <v>123.2</v>
          </cell>
          <cell r="BR244">
            <v>122.1</v>
          </cell>
          <cell r="BS244">
            <v>123.2</v>
          </cell>
          <cell r="BT244">
            <v>126.9</v>
          </cell>
          <cell r="BU244">
            <v>127.8</v>
          </cell>
          <cell r="BV244">
            <v>129.9</v>
          </cell>
          <cell r="BW244">
            <v>139.9</v>
          </cell>
          <cell r="BX244">
            <v>143.5</v>
          </cell>
          <cell r="BY244">
            <v>150.80000000000001</v>
          </cell>
          <cell r="BZ244">
            <v>157.1</v>
          </cell>
          <cell r="CA244">
            <v>155.30000000000001</v>
          </cell>
          <cell r="CB244">
            <v>143.30000000000001</v>
          </cell>
          <cell r="CC244">
            <v>136.80000000000001</v>
          </cell>
          <cell r="CD244">
            <v>130</v>
          </cell>
          <cell r="CE244">
            <v>126.3</v>
          </cell>
          <cell r="CF244">
            <v>121.3</v>
          </cell>
          <cell r="CG244">
            <v>123.6</v>
          </cell>
          <cell r="CH244">
            <v>122.1</v>
          </cell>
          <cell r="CI244">
            <v>125.8</v>
          </cell>
          <cell r="CJ244">
            <v>127.7</v>
          </cell>
          <cell r="CK244">
            <v>129.30000000000001</v>
          </cell>
          <cell r="CL244">
            <v>129.69999999999999</v>
          </cell>
        </row>
        <row r="245">
          <cell r="A245" t="str">
            <v>Finished / processed  cotton  yarn (knitted)</v>
          </cell>
          <cell r="B245" t="str">
            <v>1303010105</v>
          </cell>
          <cell r="C245">
            <v>2.0400000000000001E-2</v>
          </cell>
          <cell r="D245">
            <v>98.9</v>
          </cell>
          <cell r="E245">
            <v>98.9</v>
          </cell>
          <cell r="F245">
            <v>98.8</v>
          </cell>
          <cell r="G245">
            <v>103.7</v>
          </cell>
          <cell r="H245">
            <v>101.2</v>
          </cell>
          <cell r="I245">
            <v>101.7</v>
          </cell>
          <cell r="J245">
            <v>101.7</v>
          </cell>
          <cell r="K245">
            <v>101.9</v>
          </cell>
          <cell r="L245">
            <v>101</v>
          </cell>
          <cell r="M245">
            <v>100.1</v>
          </cell>
          <cell r="N245">
            <v>100</v>
          </cell>
          <cell r="O245">
            <v>100.5</v>
          </cell>
          <cell r="P245">
            <v>101.5</v>
          </cell>
          <cell r="Q245">
            <v>101.5</v>
          </cell>
          <cell r="R245">
            <v>101.3</v>
          </cell>
          <cell r="S245">
            <v>96.6</v>
          </cell>
          <cell r="T245">
            <v>98.4</v>
          </cell>
          <cell r="U245">
            <v>98.4</v>
          </cell>
          <cell r="V245">
            <v>99.4</v>
          </cell>
          <cell r="W245">
            <v>99.3</v>
          </cell>
          <cell r="X245">
            <v>99.6</v>
          </cell>
          <cell r="Y245">
            <v>99.7</v>
          </cell>
          <cell r="Z245">
            <v>99.7</v>
          </cell>
          <cell r="AA245">
            <v>99.7</v>
          </cell>
          <cell r="AB245">
            <v>97.8</v>
          </cell>
          <cell r="AC245">
            <v>98</v>
          </cell>
          <cell r="AD245">
            <v>98.3</v>
          </cell>
          <cell r="AE245">
            <v>95</v>
          </cell>
          <cell r="AF245">
            <v>95</v>
          </cell>
          <cell r="AG245">
            <v>94.9</v>
          </cell>
          <cell r="AH245">
            <v>94.1</v>
          </cell>
          <cell r="AI245">
            <v>94.6</v>
          </cell>
          <cell r="AJ245">
            <v>94.3</v>
          </cell>
          <cell r="AK245">
            <v>94.2</v>
          </cell>
          <cell r="AL245">
            <v>94</v>
          </cell>
          <cell r="AM245">
            <v>94</v>
          </cell>
          <cell r="AN245">
            <v>93.8</v>
          </cell>
          <cell r="AO245">
            <v>93.8</v>
          </cell>
          <cell r="AP245">
            <v>94</v>
          </cell>
          <cell r="AQ245">
            <v>94</v>
          </cell>
          <cell r="AR245">
            <v>93.9</v>
          </cell>
          <cell r="AS245">
            <v>94.5</v>
          </cell>
          <cell r="AT245">
            <v>94.2</v>
          </cell>
          <cell r="AU245">
            <v>94.1</v>
          </cell>
          <cell r="AV245">
            <v>94.1</v>
          </cell>
          <cell r="AW245">
            <v>95.7</v>
          </cell>
          <cell r="AX245">
            <v>96.2</v>
          </cell>
          <cell r="AY245">
            <v>97.1</v>
          </cell>
          <cell r="AZ245">
            <v>97.4</v>
          </cell>
          <cell r="BA245">
            <v>97.1</v>
          </cell>
          <cell r="BB245">
            <v>97.1</v>
          </cell>
          <cell r="BC245">
            <v>97.1</v>
          </cell>
          <cell r="BD245">
            <v>97.1</v>
          </cell>
          <cell r="BE245">
            <v>97.1</v>
          </cell>
          <cell r="BF245">
            <v>97.1</v>
          </cell>
          <cell r="BG245">
            <v>97.1</v>
          </cell>
          <cell r="BH245">
            <v>98.5</v>
          </cell>
          <cell r="BI245">
            <v>99.9</v>
          </cell>
          <cell r="BJ245">
            <v>100.7</v>
          </cell>
          <cell r="BK245">
            <v>103.5</v>
          </cell>
          <cell r="BL245">
            <v>111.9</v>
          </cell>
          <cell r="BM245">
            <v>112.5</v>
          </cell>
          <cell r="BN245">
            <v>113.9</v>
          </cell>
          <cell r="BO245">
            <v>117.7</v>
          </cell>
          <cell r="BP245">
            <v>116.1</v>
          </cell>
          <cell r="BQ245">
            <v>119.6</v>
          </cell>
          <cell r="BR245">
            <v>118.5</v>
          </cell>
          <cell r="BS245">
            <v>118</v>
          </cell>
          <cell r="BT245">
            <v>118.6</v>
          </cell>
          <cell r="BU245">
            <v>118.6</v>
          </cell>
          <cell r="BV245">
            <v>122.1</v>
          </cell>
          <cell r="BW245">
            <v>123.5</v>
          </cell>
          <cell r="BX245">
            <v>136.1</v>
          </cell>
          <cell r="BY245">
            <v>145.30000000000001</v>
          </cell>
          <cell r="BZ245">
            <v>150.4</v>
          </cell>
          <cell r="CA245">
            <v>148.1</v>
          </cell>
          <cell r="CB245">
            <v>141.5</v>
          </cell>
          <cell r="CC245">
            <v>136.9</v>
          </cell>
          <cell r="CD245">
            <v>127.3</v>
          </cell>
          <cell r="CE245">
            <v>117.6</v>
          </cell>
          <cell r="CF245">
            <v>118.8</v>
          </cell>
          <cell r="CG245">
            <v>120.3</v>
          </cell>
          <cell r="CH245">
            <v>120.3</v>
          </cell>
          <cell r="CI245">
            <v>122.8</v>
          </cell>
          <cell r="CJ245">
            <v>126.5</v>
          </cell>
          <cell r="CK245">
            <v>126.2</v>
          </cell>
          <cell r="CL245">
            <v>124.5</v>
          </cell>
        </row>
        <row r="246">
          <cell r="A246" t="str">
            <v>a2.  COTTON FABRIC</v>
          </cell>
          <cell r="B246" t="str">
            <v>1303010200</v>
          </cell>
          <cell r="C246">
            <v>1.22818</v>
          </cell>
          <cell r="D246">
            <v>99.9</v>
          </cell>
          <cell r="E246">
            <v>100.6</v>
          </cell>
          <cell r="F246">
            <v>99.9</v>
          </cell>
          <cell r="G246">
            <v>99.3</v>
          </cell>
          <cell r="H246">
            <v>99.7</v>
          </cell>
          <cell r="I246">
            <v>100</v>
          </cell>
          <cell r="J246">
            <v>99</v>
          </cell>
          <cell r="K246">
            <v>99.7</v>
          </cell>
          <cell r="L246">
            <v>99.1</v>
          </cell>
          <cell r="M246">
            <v>99.2</v>
          </cell>
          <cell r="N246">
            <v>99</v>
          </cell>
          <cell r="O246">
            <v>99.1</v>
          </cell>
          <cell r="P246">
            <v>99</v>
          </cell>
          <cell r="Q246">
            <v>98.8</v>
          </cell>
          <cell r="R246">
            <v>98</v>
          </cell>
          <cell r="S246">
            <v>96.5</v>
          </cell>
          <cell r="T246">
            <v>96.2</v>
          </cell>
          <cell r="U246">
            <v>96.3</v>
          </cell>
          <cell r="V246">
            <v>95.9</v>
          </cell>
          <cell r="W246">
            <v>96.2</v>
          </cell>
          <cell r="X246">
            <v>97.3</v>
          </cell>
          <cell r="Y246">
            <v>96.6</v>
          </cell>
          <cell r="Z246">
            <v>96.5</v>
          </cell>
          <cell r="AA246">
            <v>96.6</v>
          </cell>
          <cell r="AB246">
            <v>97.3</v>
          </cell>
          <cell r="AC246">
            <v>97.1</v>
          </cell>
          <cell r="AD246">
            <v>97.4</v>
          </cell>
          <cell r="AE246">
            <v>97.7</v>
          </cell>
          <cell r="AF246">
            <v>98.2</v>
          </cell>
          <cell r="AG246">
            <v>98.7</v>
          </cell>
          <cell r="AH246">
            <v>98.7</v>
          </cell>
          <cell r="AI246">
            <v>99.2</v>
          </cell>
          <cell r="AJ246">
            <v>99</v>
          </cell>
          <cell r="AK246">
            <v>99.1</v>
          </cell>
          <cell r="AL246">
            <v>98.6</v>
          </cell>
          <cell r="AM246">
            <v>98.3</v>
          </cell>
          <cell r="AN246">
            <v>99.3</v>
          </cell>
          <cell r="AO246">
            <v>98.6</v>
          </cell>
          <cell r="AP246">
            <v>98.4</v>
          </cell>
          <cell r="AQ246">
            <v>101.2</v>
          </cell>
          <cell r="AR246">
            <v>101.1</v>
          </cell>
          <cell r="AS246">
            <v>101.6</v>
          </cell>
          <cell r="AT246">
            <v>101.9</v>
          </cell>
          <cell r="AU246">
            <v>102.5</v>
          </cell>
          <cell r="AV246">
            <v>102.9</v>
          </cell>
          <cell r="AW246">
            <v>102.5</v>
          </cell>
          <cell r="AX246">
            <v>102.6</v>
          </cell>
          <cell r="AY246">
            <v>101.8</v>
          </cell>
          <cell r="AZ246">
            <v>104</v>
          </cell>
          <cell r="BA246">
            <v>104.3</v>
          </cell>
          <cell r="BB246">
            <v>104.7</v>
          </cell>
          <cell r="BC246">
            <v>104.6</v>
          </cell>
          <cell r="BD246">
            <v>104.9</v>
          </cell>
          <cell r="BE246">
            <v>105.6</v>
          </cell>
          <cell r="BF246">
            <v>105.5</v>
          </cell>
          <cell r="BG246">
            <v>105.5</v>
          </cell>
          <cell r="BH246">
            <v>106.5</v>
          </cell>
          <cell r="BI246">
            <v>107.3</v>
          </cell>
          <cell r="BJ246">
            <v>107.3</v>
          </cell>
          <cell r="BK246">
            <v>108.1</v>
          </cell>
          <cell r="BL246">
            <v>108.4</v>
          </cell>
          <cell r="BM246">
            <v>108.9</v>
          </cell>
          <cell r="BN246">
            <v>109</v>
          </cell>
          <cell r="BO246">
            <v>110</v>
          </cell>
          <cell r="BP246">
            <v>111.7</v>
          </cell>
          <cell r="BQ246">
            <v>111.9</v>
          </cell>
          <cell r="BR246">
            <v>111.8</v>
          </cell>
          <cell r="BS246">
            <v>112.2</v>
          </cell>
          <cell r="BT246">
            <v>112.5</v>
          </cell>
          <cell r="BU246">
            <v>112.7</v>
          </cell>
          <cell r="BV246">
            <v>113.1</v>
          </cell>
          <cell r="BW246">
            <v>113.6</v>
          </cell>
          <cell r="BX246">
            <v>119.8</v>
          </cell>
          <cell r="BY246">
            <v>123.7</v>
          </cell>
          <cell r="BZ246">
            <v>128</v>
          </cell>
          <cell r="CA246">
            <v>130.5</v>
          </cell>
          <cell r="CB246">
            <v>133.6</v>
          </cell>
          <cell r="CC246">
            <v>134.19999999999999</v>
          </cell>
          <cell r="CD246">
            <v>132.4</v>
          </cell>
          <cell r="CE246">
            <v>131.30000000000001</v>
          </cell>
          <cell r="CF246">
            <v>130.80000000000001</v>
          </cell>
          <cell r="CG246">
            <v>130.69999999999999</v>
          </cell>
          <cell r="CH246">
            <v>130.69999999999999</v>
          </cell>
          <cell r="CI246">
            <v>130.80000000000001</v>
          </cell>
          <cell r="CJ246">
            <v>130.69999999999999</v>
          </cell>
          <cell r="CK246">
            <v>131.69999999999999</v>
          </cell>
          <cell r="CL246">
            <v>131.4</v>
          </cell>
        </row>
        <row r="247">
          <cell r="A247" t="str">
            <v>Cotton Cloth finished /processed</v>
          </cell>
          <cell r="B247" t="str">
            <v>1303010201</v>
          </cell>
          <cell r="C247">
            <v>0.45315</v>
          </cell>
          <cell r="D247">
            <v>100.2</v>
          </cell>
          <cell r="E247">
            <v>100.2</v>
          </cell>
          <cell r="F247">
            <v>98.3</v>
          </cell>
          <cell r="G247">
            <v>99.3</v>
          </cell>
          <cell r="H247">
            <v>99.6</v>
          </cell>
          <cell r="I247">
            <v>99.6</v>
          </cell>
          <cell r="J247">
            <v>99.1</v>
          </cell>
          <cell r="K247">
            <v>99.7</v>
          </cell>
          <cell r="L247">
            <v>99.4</v>
          </cell>
          <cell r="M247">
            <v>99.6</v>
          </cell>
          <cell r="N247">
            <v>99</v>
          </cell>
          <cell r="O247">
            <v>99.2</v>
          </cell>
          <cell r="P247">
            <v>98.1</v>
          </cell>
          <cell r="Q247">
            <v>97.3</v>
          </cell>
          <cell r="R247">
            <v>95.3</v>
          </cell>
          <cell r="S247">
            <v>90.8</v>
          </cell>
          <cell r="T247">
            <v>89.6</v>
          </cell>
          <cell r="U247">
            <v>89.9</v>
          </cell>
          <cell r="V247">
            <v>88.9</v>
          </cell>
          <cell r="W247">
            <v>89.5</v>
          </cell>
          <cell r="X247">
            <v>91.4</v>
          </cell>
          <cell r="Y247">
            <v>90.7</v>
          </cell>
          <cell r="Z247">
            <v>89.5</v>
          </cell>
          <cell r="AA247">
            <v>89.5</v>
          </cell>
          <cell r="AB247">
            <v>90.3</v>
          </cell>
          <cell r="AC247">
            <v>89</v>
          </cell>
          <cell r="AD247">
            <v>89</v>
          </cell>
          <cell r="AE247">
            <v>91.2</v>
          </cell>
          <cell r="AF247">
            <v>91.2</v>
          </cell>
          <cell r="AG247">
            <v>91.5</v>
          </cell>
          <cell r="AH247">
            <v>91.2</v>
          </cell>
          <cell r="AI247">
            <v>91.8</v>
          </cell>
          <cell r="AJ247">
            <v>91.6</v>
          </cell>
          <cell r="AK247">
            <v>92.1</v>
          </cell>
          <cell r="AL247">
            <v>92.4</v>
          </cell>
          <cell r="AM247">
            <v>92.5</v>
          </cell>
          <cell r="AN247">
            <v>93.8</v>
          </cell>
          <cell r="AO247">
            <v>93.1</v>
          </cell>
          <cell r="AP247">
            <v>92</v>
          </cell>
          <cell r="AQ247">
            <v>96.3</v>
          </cell>
          <cell r="AR247">
            <v>96.8</v>
          </cell>
          <cell r="AS247">
            <v>97.6</v>
          </cell>
          <cell r="AT247">
            <v>97.7</v>
          </cell>
          <cell r="AU247">
            <v>98.6</v>
          </cell>
          <cell r="AV247">
            <v>99.6</v>
          </cell>
          <cell r="AW247">
            <v>98.5</v>
          </cell>
          <cell r="AX247">
            <v>99</v>
          </cell>
          <cell r="AY247">
            <v>96.7</v>
          </cell>
          <cell r="AZ247">
            <v>101.5</v>
          </cell>
          <cell r="BA247">
            <v>101.6</v>
          </cell>
          <cell r="BB247">
            <v>101.6</v>
          </cell>
          <cell r="BC247">
            <v>102</v>
          </cell>
          <cell r="BD247">
            <v>101.2</v>
          </cell>
          <cell r="BE247">
            <v>101.6</v>
          </cell>
          <cell r="BF247">
            <v>102.3</v>
          </cell>
          <cell r="BG247">
            <v>102.1</v>
          </cell>
          <cell r="BH247">
            <v>102.3</v>
          </cell>
          <cell r="BI247">
            <v>104.2</v>
          </cell>
          <cell r="BJ247">
            <v>104.5</v>
          </cell>
          <cell r="BK247">
            <v>104.3</v>
          </cell>
          <cell r="BL247">
            <v>104.8</v>
          </cell>
          <cell r="BM247">
            <v>104.8</v>
          </cell>
          <cell r="BN247">
            <v>104.8</v>
          </cell>
          <cell r="BO247">
            <v>106</v>
          </cell>
          <cell r="BP247">
            <v>108.4</v>
          </cell>
          <cell r="BQ247">
            <v>107.7</v>
          </cell>
          <cell r="BR247">
            <v>107</v>
          </cell>
          <cell r="BS247">
            <v>107.7</v>
          </cell>
          <cell r="BT247">
            <v>109</v>
          </cell>
          <cell r="BU247">
            <v>110</v>
          </cell>
          <cell r="BV247">
            <v>110.4</v>
          </cell>
          <cell r="BW247">
            <v>110.4</v>
          </cell>
          <cell r="BX247">
            <v>115</v>
          </cell>
          <cell r="BY247">
            <v>121.7</v>
          </cell>
          <cell r="BZ247">
            <v>125</v>
          </cell>
          <cell r="CA247">
            <v>127.7</v>
          </cell>
          <cell r="CB247">
            <v>135.1</v>
          </cell>
          <cell r="CC247">
            <v>133.4</v>
          </cell>
          <cell r="CD247">
            <v>128.9</v>
          </cell>
          <cell r="CE247">
            <v>128.4</v>
          </cell>
          <cell r="CF247">
            <v>128</v>
          </cell>
          <cell r="CG247">
            <v>127.8</v>
          </cell>
          <cell r="CH247">
            <v>128.1</v>
          </cell>
          <cell r="CI247">
            <v>127.4</v>
          </cell>
          <cell r="CJ247">
            <v>126.9</v>
          </cell>
          <cell r="CK247">
            <v>128.80000000000001</v>
          </cell>
          <cell r="CL247">
            <v>128.1</v>
          </cell>
        </row>
        <row r="248">
          <cell r="A248" t="str">
            <v>Grey Cloth (Bleached / Unbleached)</v>
          </cell>
          <cell r="B248" t="str">
            <v>1303010202</v>
          </cell>
          <cell r="C248">
            <v>0.11447</v>
          </cell>
          <cell r="D248">
            <v>100.5</v>
          </cell>
          <cell r="E248">
            <v>104.8</v>
          </cell>
          <cell r="F248">
            <v>105.3</v>
          </cell>
          <cell r="G248">
            <v>99.1</v>
          </cell>
          <cell r="H248">
            <v>103.3</v>
          </cell>
          <cell r="I248">
            <v>108.1</v>
          </cell>
          <cell r="J248">
            <v>101.4</v>
          </cell>
          <cell r="K248">
            <v>105.7</v>
          </cell>
          <cell r="L248">
            <v>98.3</v>
          </cell>
          <cell r="M248">
            <v>99.7</v>
          </cell>
          <cell r="N248">
            <v>99.8</v>
          </cell>
          <cell r="O248">
            <v>99.4</v>
          </cell>
          <cell r="P248">
            <v>98.4</v>
          </cell>
          <cell r="Q248">
            <v>100.7</v>
          </cell>
          <cell r="R248">
            <v>100.7</v>
          </cell>
          <cell r="S248">
            <v>99.1</v>
          </cell>
          <cell r="T248">
            <v>98.8</v>
          </cell>
          <cell r="U248">
            <v>97.6</v>
          </cell>
          <cell r="V248">
            <v>96.8</v>
          </cell>
          <cell r="W248">
            <v>96.8</v>
          </cell>
          <cell r="X248">
            <v>98.5</v>
          </cell>
          <cell r="Y248">
            <v>96.4</v>
          </cell>
          <cell r="Z248">
            <v>98.4</v>
          </cell>
          <cell r="AA248">
            <v>98.4</v>
          </cell>
          <cell r="AB248">
            <v>95.7</v>
          </cell>
          <cell r="AC248">
            <v>98.3</v>
          </cell>
          <cell r="AD248">
            <v>99.3</v>
          </cell>
          <cell r="AE248">
            <v>97.1</v>
          </cell>
          <cell r="AF248">
            <v>99</v>
          </cell>
          <cell r="AG248">
            <v>103.9</v>
          </cell>
          <cell r="AH248">
            <v>103.9</v>
          </cell>
          <cell r="AI248">
            <v>103.9</v>
          </cell>
          <cell r="AJ248">
            <v>103.9</v>
          </cell>
          <cell r="AK248">
            <v>104</v>
          </cell>
          <cell r="AL248">
            <v>97.3</v>
          </cell>
          <cell r="AM248">
            <v>97.3</v>
          </cell>
          <cell r="AN248">
            <v>98.5</v>
          </cell>
          <cell r="AO248">
            <v>97.3</v>
          </cell>
          <cell r="AP248">
            <v>97.3</v>
          </cell>
          <cell r="AQ248">
            <v>97.6</v>
          </cell>
          <cell r="AR248">
            <v>99.5</v>
          </cell>
          <cell r="AS248">
            <v>99.5</v>
          </cell>
          <cell r="AT248">
            <v>99.5</v>
          </cell>
          <cell r="AU248">
            <v>99.5</v>
          </cell>
          <cell r="AV248">
            <v>99.5</v>
          </cell>
          <cell r="AW248">
            <v>99.5</v>
          </cell>
          <cell r="AX248">
            <v>99.5</v>
          </cell>
          <cell r="AY248">
            <v>99.5</v>
          </cell>
          <cell r="AZ248">
            <v>102.1</v>
          </cell>
          <cell r="BA248">
            <v>99.9</v>
          </cell>
          <cell r="BB248">
            <v>102.1</v>
          </cell>
          <cell r="BC248">
            <v>98</v>
          </cell>
          <cell r="BD248">
            <v>101.4</v>
          </cell>
          <cell r="BE248">
            <v>102.3</v>
          </cell>
          <cell r="BF248">
            <v>102.3</v>
          </cell>
          <cell r="BG248">
            <v>102.8</v>
          </cell>
          <cell r="BH248">
            <v>102.9</v>
          </cell>
          <cell r="BI248">
            <v>104.8</v>
          </cell>
          <cell r="BJ248">
            <v>103.1</v>
          </cell>
          <cell r="BK248">
            <v>109.1</v>
          </cell>
          <cell r="BL248">
            <v>109</v>
          </cell>
          <cell r="BM248">
            <v>112.1</v>
          </cell>
          <cell r="BN248">
            <v>110.6</v>
          </cell>
          <cell r="BO248">
            <v>109.7</v>
          </cell>
          <cell r="BP248">
            <v>112.5</v>
          </cell>
          <cell r="BQ248">
            <v>112.5</v>
          </cell>
          <cell r="BR248">
            <v>112.5</v>
          </cell>
          <cell r="BS248">
            <v>112.5</v>
          </cell>
          <cell r="BT248">
            <v>112.5</v>
          </cell>
          <cell r="BU248">
            <v>112.5</v>
          </cell>
          <cell r="BV248">
            <v>112.5</v>
          </cell>
          <cell r="BW248">
            <v>115.9</v>
          </cell>
          <cell r="BX248">
            <v>125.3</v>
          </cell>
          <cell r="BY248">
            <v>126.5</v>
          </cell>
          <cell r="BZ248">
            <v>128.30000000000001</v>
          </cell>
          <cell r="CA248">
            <v>129.4</v>
          </cell>
          <cell r="CB248">
            <v>130</v>
          </cell>
          <cell r="CC248">
            <v>131.4</v>
          </cell>
          <cell r="CD248">
            <v>131.4</v>
          </cell>
          <cell r="CE248">
            <v>130</v>
          </cell>
          <cell r="CF248">
            <v>128.1</v>
          </cell>
          <cell r="CG248">
            <v>126.7</v>
          </cell>
          <cell r="CH248">
            <v>126.7</v>
          </cell>
          <cell r="CI248">
            <v>128.4</v>
          </cell>
          <cell r="CJ248">
            <v>125</v>
          </cell>
          <cell r="CK248">
            <v>126.8</v>
          </cell>
          <cell r="CL248">
            <v>123.7</v>
          </cell>
        </row>
        <row r="249">
          <cell r="A249" t="str">
            <v>Cotton Textiles Dyed/printed</v>
          </cell>
          <cell r="B249" t="str">
            <v>1303010203</v>
          </cell>
          <cell r="C249">
            <v>0.12916</v>
          </cell>
          <cell r="D249">
            <v>99.1</v>
          </cell>
          <cell r="E249">
            <v>100.4</v>
          </cell>
          <cell r="F249">
            <v>100.1</v>
          </cell>
          <cell r="G249">
            <v>101.3</v>
          </cell>
          <cell r="H249">
            <v>101.5</v>
          </cell>
          <cell r="I249">
            <v>100.8</v>
          </cell>
          <cell r="J249">
            <v>99.5</v>
          </cell>
          <cell r="K249">
            <v>98.6</v>
          </cell>
          <cell r="L249">
            <v>98.5</v>
          </cell>
          <cell r="M249">
            <v>98.2</v>
          </cell>
          <cell r="N249">
            <v>98.4</v>
          </cell>
          <cell r="O249">
            <v>99.2</v>
          </cell>
          <cell r="P249">
            <v>98.3</v>
          </cell>
          <cell r="Q249">
            <v>98.5</v>
          </cell>
          <cell r="R249">
            <v>98.4</v>
          </cell>
          <cell r="S249">
            <v>100.3</v>
          </cell>
          <cell r="T249">
            <v>97.7</v>
          </cell>
          <cell r="U249">
            <v>97.4</v>
          </cell>
          <cell r="V249">
            <v>97.6</v>
          </cell>
          <cell r="W249">
            <v>97.2</v>
          </cell>
          <cell r="X249">
            <v>97.4</v>
          </cell>
          <cell r="Y249">
            <v>96.7</v>
          </cell>
          <cell r="Z249">
            <v>96.4</v>
          </cell>
          <cell r="AA249">
            <v>96.1</v>
          </cell>
          <cell r="AB249">
            <v>96.7</v>
          </cell>
          <cell r="AC249">
            <v>96.3</v>
          </cell>
          <cell r="AD249">
            <v>97</v>
          </cell>
          <cell r="AE249">
            <v>95.4</v>
          </cell>
          <cell r="AF249">
            <v>96</v>
          </cell>
          <cell r="AG249">
            <v>95.6</v>
          </cell>
          <cell r="AH249">
            <v>96.3</v>
          </cell>
          <cell r="AI249">
            <v>98</v>
          </cell>
          <cell r="AJ249">
            <v>98.3</v>
          </cell>
          <cell r="AK249">
            <v>97</v>
          </cell>
          <cell r="AL249">
            <v>98.8</v>
          </cell>
          <cell r="AM249">
            <v>98.5</v>
          </cell>
          <cell r="AN249">
            <v>100.1</v>
          </cell>
          <cell r="AO249">
            <v>97.6</v>
          </cell>
          <cell r="AP249">
            <v>98.3</v>
          </cell>
          <cell r="AQ249">
            <v>99.7</v>
          </cell>
          <cell r="AR249">
            <v>98.2</v>
          </cell>
          <cell r="AS249">
            <v>99.7</v>
          </cell>
          <cell r="AT249">
            <v>101.5</v>
          </cell>
          <cell r="AU249">
            <v>103.7</v>
          </cell>
          <cell r="AV249">
            <v>103.3</v>
          </cell>
          <cell r="AW249">
            <v>104</v>
          </cell>
          <cell r="AX249">
            <v>103.3</v>
          </cell>
          <cell r="AY249">
            <v>103.8</v>
          </cell>
          <cell r="AZ249">
            <v>104.7</v>
          </cell>
          <cell r="BA249">
            <v>104.6</v>
          </cell>
          <cell r="BB249">
            <v>102.8</v>
          </cell>
          <cell r="BC249">
            <v>105.6</v>
          </cell>
          <cell r="BD249">
            <v>106.1</v>
          </cell>
          <cell r="BE249">
            <v>105.4</v>
          </cell>
          <cell r="BF249">
            <v>105.4</v>
          </cell>
          <cell r="BG249">
            <v>105.8</v>
          </cell>
          <cell r="BH249">
            <v>107.6</v>
          </cell>
          <cell r="BI249">
            <v>105.8</v>
          </cell>
          <cell r="BJ249">
            <v>106.1</v>
          </cell>
          <cell r="BK249">
            <v>107.8</v>
          </cell>
          <cell r="BL249">
            <v>109.5</v>
          </cell>
          <cell r="BM249">
            <v>110.3</v>
          </cell>
          <cell r="BN249">
            <v>111.2</v>
          </cell>
          <cell r="BO249">
            <v>111.9</v>
          </cell>
          <cell r="BP249">
            <v>113.9</v>
          </cell>
          <cell r="BQ249">
            <v>114.3</v>
          </cell>
          <cell r="BR249">
            <v>114.3</v>
          </cell>
          <cell r="BS249">
            <v>114.9</v>
          </cell>
          <cell r="BT249">
            <v>115.3</v>
          </cell>
          <cell r="BU249">
            <v>115.3</v>
          </cell>
          <cell r="BV249">
            <v>116.4</v>
          </cell>
          <cell r="BW249">
            <v>118.8</v>
          </cell>
          <cell r="BX249">
            <v>126.9</v>
          </cell>
          <cell r="BY249">
            <v>131.80000000000001</v>
          </cell>
          <cell r="BZ249">
            <v>136.6</v>
          </cell>
          <cell r="CA249">
            <v>139.1</v>
          </cell>
          <cell r="CB249">
            <v>137.6</v>
          </cell>
          <cell r="CC249">
            <v>139</v>
          </cell>
          <cell r="CD249">
            <v>139.30000000000001</v>
          </cell>
          <cell r="CE249">
            <v>137.5</v>
          </cell>
          <cell r="CF249">
            <v>137.19999999999999</v>
          </cell>
          <cell r="CG249">
            <v>136.1</v>
          </cell>
          <cell r="CH249">
            <v>135.30000000000001</v>
          </cell>
          <cell r="CI249">
            <v>134.9</v>
          </cell>
          <cell r="CJ249">
            <v>135.6</v>
          </cell>
          <cell r="CK249">
            <v>135.4</v>
          </cell>
          <cell r="CL249">
            <v>136.1</v>
          </cell>
        </row>
        <row r="250">
          <cell r="A250" t="str">
            <v>Bed Cover &amp; Bed Sheet</v>
          </cell>
          <cell r="B250" t="str">
            <v>1303010204</v>
          </cell>
          <cell r="C250">
            <v>0.12382</v>
          </cell>
          <cell r="D250">
            <v>100.9</v>
          </cell>
          <cell r="E250">
            <v>100.9</v>
          </cell>
          <cell r="F250">
            <v>100.9</v>
          </cell>
          <cell r="G250">
            <v>100.6</v>
          </cell>
          <cell r="H250">
            <v>101.1</v>
          </cell>
          <cell r="I250">
            <v>101.3</v>
          </cell>
          <cell r="J250">
            <v>101.3</v>
          </cell>
          <cell r="K250">
            <v>101.3</v>
          </cell>
          <cell r="L250">
            <v>102</v>
          </cell>
          <cell r="M250">
            <v>102.5</v>
          </cell>
          <cell r="N250">
            <v>102.5</v>
          </cell>
          <cell r="O250">
            <v>102.5</v>
          </cell>
          <cell r="P250">
            <v>104.1</v>
          </cell>
          <cell r="Q250">
            <v>104.1</v>
          </cell>
          <cell r="R250">
            <v>104.1</v>
          </cell>
          <cell r="S250">
            <v>104.5</v>
          </cell>
          <cell r="T250">
            <v>104.5</v>
          </cell>
          <cell r="U250">
            <v>104.5</v>
          </cell>
          <cell r="V250">
            <v>104.7</v>
          </cell>
          <cell r="W250">
            <v>104.7</v>
          </cell>
          <cell r="X250">
            <v>104.7</v>
          </cell>
          <cell r="Y250">
            <v>104.7</v>
          </cell>
          <cell r="Z250">
            <v>104.7</v>
          </cell>
          <cell r="AA250">
            <v>106</v>
          </cell>
          <cell r="AB250">
            <v>111.4</v>
          </cell>
          <cell r="AC250">
            <v>111.4</v>
          </cell>
          <cell r="AD250">
            <v>111.4</v>
          </cell>
          <cell r="AE250">
            <v>112.2</v>
          </cell>
          <cell r="AF250">
            <v>112.2</v>
          </cell>
          <cell r="AG250">
            <v>112.1</v>
          </cell>
          <cell r="AH250">
            <v>112</v>
          </cell>
          <cell r="AI250">
            <v>112</v>
          </cell>
          <cell r="AJ250">
            <v>112</v>
          </cell>
          <cell r="AK250">
            <v>112</v>
          </cell>
          <cell r="AL250">
            <v>112</v>
          </cell>
          <cell r="AM250">
            <v>111.8</v>
          </cell>
          <cell r="AN250">
            <v>111.8</v>
          </cell>
          <cell r="AO250">
            <v>111.8</v>
          </cell>
          <cell r="AP250">
            <v>111.8</v>
          </cell>
          <cell r="AQ250">
            <v>111.8</v>
          </cell>
          <cell r="AR250">
            <v>111.8</v>
          </cell>
          <cell r="AS250">
            <v>111.8</v>
          </cell>
          <cell r="AT250">
            <v>111.8</v>
          </cell>
          <cell r="AU250">
            <v>111.8</v>
          </cell>
          <cell r="AV250">
            <v>111.8</v>
          </cell>
          <cell r="AW250">
            <v>111.8</v>
          </cell>
          <cell r="AX250">
            <v>111.8</v>
          </cell>
          <cell r="AY250">
            <v>111.8</v>
          </cell>
          <cell r="AZ250">
            <v>109.4</v>
          </cell>
          <cell r="BA250">
            <v>114</v>
          </cell>
          <cell r="BB250">
            <v>114.7</v>
          </cell>
          <cell r="BC250">
            <v>110.6</v>
          </cell>
          <cell r="BD250">
            <v>110.3</v>
          </cell>
          <cell r="BE250">
            <v>114.2</v>
          </cell>
          <cell r="BF250">
            <v>110.2</v>
          </cell>
          <cell r="BG250">
            <v>110.5</v>
          </cell>
          <cell r="BH250">
            <v>111.1</v>
          </cell>
          <cell r="BI250">
            <v>111.9</v>
          </cell>
          <cell r="BJ250">
            <v>111.4</v>
          </cell>
          <cell r="BK250">
            <v>112.2</v>
          </cell>
          <cell r="BL250">
            <v>112.2</v>
          </cell>
          <cell r="BM250">
            <v>111.2</v>
          </cell>
          <cell r="BN250">
            <v>111.3</v>
          </cell>
          <cell r="BO250">
            <v>109.6</v>
          </cell>
          <cell r="BP250">
            <v>110.1</v>
          </cell>
          <cell r="BQ250">
            <v>110.5</v>
          </cell>
          <cell r="BR250">
            <v>110.5</v>
          </cell>
          <cell r="BS250">
            <v>110.5</v>
          </cell>
          <cell r="BT250">
            <v>110.5</v>
          </cell>
          <cell r="BU250">
            <v>110.7</v>
          </cell>
          <cell r="BV250">
            <v>110.7</v>
          </cell>
          <cell r="BW250">
            <v>110.8</v>
          </cell>
          <cell r="BX250">
            <v>125.2</v>
          </cell>
          <cell r="BY250">
            <v>126.6</v>
          </cell>
          <cell r="BZ250">
            <v>128.4</v>
          </cell>
          <cell r="CA250">
            <v>128.6</v>
          </cell>
          <cell r="CB250">
            <v>129</v>
          </cell>
          <cell r="CC250">
            <v>131.19999999999999</v>
          </cell>
          <cell r="CD250">
            <v>133.19999999999999</v>
          </cell>
          <cell r="CE250">
            <v>133.1</v>
          </cell>
          <cell r="CF250">
            <v>133.1</v>
          </cell>
          <cell r="CG250">
            <v>133.19999999999999</v>
          </cell>
          <cell r="CH250">
            <v>133.30000000000001</v>
          </cell>
          <cell r="CI250">
            <v>133.5</v>
          </cell>
          <cell r="CJ250">
            <v>133.5</v>
          </cell>
          <cell r="CK250">
            <v>133.5</v>
          </cell>
          <cell r="CL250">
            <v>133.6</v>
          </cell>
        </row>
        <row r="251">
          <cell r="A251" t="str">
            <v>Other  Cotton Hosiery Goods</v>
          </cell>
          <cell r="B251" t="str">
            <v>1303010205</v>
          </cell>
          <cell r="C251">
            <v>0.17551</v>
          </cell>
          <cell r="D251">
            <v>98.1</v>
          </cell>
          <cell r="E251">
            <v>99.5</v>
          </cell>
          <cell r="F251">
            <v>99.6</v>
          </cell>
          <cell r="G251">
            <v>98.5</v>
          </cell>
          <cell r="H251">
            <v>97.1</v>
          </cell>
          <cell r="I251">
            <v>95.9</v>
          </cell>
          <cell r="J251">
            <v>96</v>
          </cell>
          <cell r="K251">
            <v>96.9</v>
          </cell>
          <cell r="L251">
            <v>97.5</v>
          </cell>
          <cell r="M251">
            <v>97</v>
          </cell>
          <cell r="N251">
            <v>96.8</v>
          </cell>
          <cell r="O251">
            <v>96.9</v>
          </cell>
          <cell r="P251">
            <v>97.4</v>
          </cell>
          <cell r="Q251">
            <v>97.1</v>
          </cell>
          <cell r="R251">
            <v>97.6</v>
          </cell>
          <cell r="S251">
            <v>97.6</v>
          </cell>
          <cell r="T251">
            <v>101.1</v>
          </cell>
          <cell r="U251">
            <v>101.6</v>
          </cell>
          <cell r="V251">
            <v>101</v>
          </cell>
          <cell r="W251">
            <v>101.4</v>
          </cell>
          <cell r="X251">
            <v>102.8</v>
          </cell>
          <cell r="Y251">
            <v>101.9</v>
          </cell>
          <cell r="Z251">
            <v>102.2</v>
          </cell>
          <cell r="AA251">
            <v>102.7</v>
          </cell>
          <cell r="AB251">
            <v>102.6</v>
          </cell>
          <cell r="AC251">
            <v>102.6</v>
          </cell>
          <cell r="AD251">
            <v>102.9</v>
          </cell>
          <cell r="AE251">
            <v>102.1</v>
          </cell>
          <cell r="AF251">
            <v>104</v>
          </cell>
          <cell r="AG251">
            <v>104.2</v>
          </cell>
          <cell r="AH251">
            <v>103.9</v>
          </cell>
          <cell r="AI251">
            <v>103.8</v>
          </cell>
          <cell r="AJ251">
            <v>102.8</v>
          </cell>
          <cell r="AK251">
            <v>102.7</v>
          </cell>
          <cell r="AL251">
            <v>102.4</v>
          </cell>
          <cell r="AM251">
            <v>100.2</v>
          </cell>
          <cell r="AN251">
            <v>100.5</v>
          </cell>
          <cell r="AO251">
            <v>100.3</v>
          </cell>
          <cell r="AP251">
            <v>101</v>
          </cell>
          <cell r="AQ251">
            <v>97.7</v>
          </cell>
          <cell r="AR251">
            <v>95.7</v>
          </cell>
          <cell r="AS251">
            <v>96.4</v>
          </cell>
          <cell r="AT251">
            <v>96.5</v>
          </cell>
          <cell r="AU251">
            <v>96.4</v>
          </cell>
          <cell r="AV251">
            <v>96.4</v>
          </cell>
          <cell r="AW251">
            <v>96.6</v>
          </cell>
          <cell r="AX251">
            <v>96.3</v>
          </cell>
          <cell r="AY251">
            <v>96</v>
          </cell>
          <cell r="AZ251">
            <v>94.3</v>
          </cell>
          <cell r="BA251">
            <v>93.3</v>
          </cell>
          <cell r="BB251">
            <v>94.8</v>
          </cell>
          <cell r="BC251">
            <v>96.7</v>
          </cell>
          <cell r="BD251">
            <v>96.9</v>
          </cell>
          <cell r="BE251">
            <v>97.7</v>
          </cell>
          <cell r="BF251">
            <v>98.3</v>
          </cell>
          <cell r="BG251">
            <v>98.2</v>
          </cell>
          <cell r="BH251">
            <v>101.8</v>
          </cell>
          <cell r="BI251">
            <v>101.7</v>
          </cell>
          <cell r="BJ251">
            <v>102.5</v>
          </cell>
          <cell r="BK251">
            <v>103.6</v>
          </cell>
          <cell r="BL251">
            <v>103.3</v>
          </cell>
          <cell r="BM251">
            <v>104.2</v>
          </cell>
          <cell r="BN251">
            <v>104.2</v>
          </cell>
          <cell r="BO251">
            <v>107.9</v>
          </cell>
          <cell r="BP251">
            <v>110</v>
          </cell>
          <cell r="BQ251">
            <v>109.5</v>
          </cell>
          <cell r="BR251">
            <v>110.8</v>
          </cell>
          <cell r="BS251">
            <v>110.3</v>
          </cell>
          <cell r="BT251">
            <v>109.8</v>
          </cell>
          <cell r="BU251">
            <v>108.2</v>
          </cell>
          <cell r="BV251">
            <v>108.4</v>
          </cell>
          <cell r="BW251">
            <v>108.4</v>
          </cell>
          <cell r="BX251">
            <v>115.9</v>
          </cell>
          <cell r="BY251">
            <v>117.9</v>
          </cell>
          <cell r="BZ251">
            <v>129.69999999999999</v>
          </cell>
          <cell r="CA251">
            <v>135.69999999999999</v>
          </cell>
          <cell r="CB251">
            <v>137.5</v>
          </cell>
          <cell r="CC251">
            <v>140.30000000000001</v>
          </cell>
          <cell r="CD251">
            <v>137.9</v>
          </cell>
          <cell r="CE251">
            <v>134.80000000000001</v>
          </cell>
          <cell r="CF251">
            <v>134</v>
          </cell>
          <cell r="CG251">
            <v>134.6</v>
          </cell>
          <cell r="CH251">
            <v>134.69999999999999</v>
          </cell>
          <cell r="CI251">
            <v>135.6</v>
          </cell>
          <cell r="CJ251">
            <v>137.19999999999999</v>
          </cell>
          <cell r="CK251">
            <v>138.1</v>
          </cell>
          <cell r="CL251">
            <v>139.1</v>
          </cell>
        </row>
        <row r="252">
          <cell r="A252" t="str">
            <v>Cotton Linters</v>
          </cell>
          <cell r="B252" t="str">
            <v>1303010206</v>
          </cell>
          <cell r="C252">
            <v>2.4719999999999999E-2</v>
          </cell>
          <cell r="D252">
            <v>99.2</v>
          </cell>
          <cell r="E252">
            <v>95.8</v>
          </cell>
          <cell r="F252">
            <v>94.9</v>
          </cell>
          <cell r="G252">
            <v>95.1</v>
          </cell>
          <cell r="H252">
            <v>95.6</v>
          </cell>
          <cell r="I252">
            <v>98.7</v>
          </cell>
          <cell r="J252">
            <v>99.4</v>
          </cell>
          <cell r="K252">
            <v>96.4</v>
          </cell>
          <cell r="L252">
            <v>97.3</v>
          </cell>
          <cell r="M252">
            <v>96</v>
          </cell>
          <cell r="N252">
            <v>97.2</v>
          </cell>
          <cell r="O252">
            <v>97.4</v>
          </cell>
          <cell r="P252">
            <v>106.4</v>
          </cell>
          <cell r="Q252">
            <v>100.1</v>
          </cell>
          <cell r="R252">
            <v>97</v>
          </cell>
          <cell r="S252">
            <v>97.8</v>
          </cell>
          <cell r="T252">
            <v>97.9</v>
          </cell>
          <cell r="U252">
            <v>98.3</v>
          </cell>
          <cell r="V252">
            <v>101.7</v>
          </cell>
          <cell r="W252">
            <v>103.9</v>
          </cell>
          <cell r="X252">
            <v>103.3</v>
          </cell>
          <cell r="Y252">
            <v>98.7</v>
          </cell>
          <cell r="Z252">
            <v>99</v>
          </cell>
          <cell r="AA252">
            <v>98.1</v>
          </cell>
          <cell r="AB252">
            <v>100.4</v>
          </cell>
          <cell r="AC252">
            <v>102.1</v>
          </cell>
          <cell r="AD252">
            <v>106.7</v>
          </cell>
          <cell r="AE252">
            <v>111.8</v>
          </cell>
          <cell r="AF252">
            <v>109.3</v>
          </cell>
          <cell r="AG252">
            <v>107.9</v>
          </cell>
          <cell r="AH252">
            <v>109.8</v>
          </cell>
          <cell r="AI252">
            <v>111.5</v>
          </cell>
          <cell r="AJ252">
            <v>110.4</v>
          </cell>
          <cell r="AK252">
            <v>109.3</v>
          </cell>
          <cell r="AL252">
            <v>106.5</v>
          </cell>
          <cell r="AM252">
            <v>106.2</v>
          </cell>
          <cell r="AN252">
            <v>113.2</v>
          </cell>
          <cell r="AO252">
            <v>114.4</v>
          </cell>
          <cell r="AP252">
            <v>117.1</v>
          </cell>
          <cell r="AQ252">
            <v>118.5</v>
          </cell>
          <cell r="AR252">
            <v>118.2</v>
          </cell>
          <cell r="AS252">
            <v>118.2</v>
          </cell>
          <cell r="AT252">
            <v>118.2</v>
          </cell>
          <cell r="AU252">
            <v>118.2</v>
          </cell>
          <cell r="AV252">
            <v>121.2</v>
          </cell>
          <cell r="AW252">
            <v>116.9</v>
          </cell>
          <cell r="AX252">
            <v>119</v>
          </cell>
          <cell r="AY252">
            <v>117.8</v>
          </cell>
          <cell r="AZ252">
            <v>120.2</v>
          </cell>
          <cell r="BA252">
            <v>120.1</v>
          </cell>
          <cell r="BB252">
            <v>120.3</v>
          </cell>
          <cell r="BC252">
            <v>120</v>
          </cell>
          <cell r="BD252">
            <v>122</v>
          </cell>
          <cell r="BE252">
            <v>125.1</v>
          </cell>
          <cell r="BF252">
            <v>122.2</v>
          </cell>
          <cell r="BG252">
            <v>123.4</v>
          </cell>
          <cell r="BH252">
            <v>123.7</v>
          </cell>
          <cell r="BI252">
            <v>123.7</v>
          </cell>
          <cell r="BJ252">
            <v>118.2</v>
          </cell>
          <cell r="BK252">
            <v>121.9</v>
          </cell>
          <cell r="BL252">
            <v>127.3</v>
          </cell>
          <cell r="BM252">
            <v>131.9</v>
          </cell>
          <cell r="BN252">
            <v>131</v>
          </cell>
          <cell r="BO252">
            <v>127.2</v>
          </cell>
          <cell r="BP252">
            <v>126.8</v>
          </cell>
          <cell r="BQ252">
            <v>127.2</v>
          </cell>
          <cell r="BR252">
            <v>126.9</v>
          </cell>
          <cell r="BS252">
            <v>127.1</v>
          </cell>
          <cell r="BT252">
            <v>127.7</v>
          </cell>
          <cell r="BU252">
            <v>127.7</v>
          </cell>
          <cell r="BV252">
            <v>127.7</v>
          </cell>
          <cell r="BW252">
            <v>127.7</v>
          </cell>
          <cell r="BX252">
            <v>128.6</v>
          </cell>
          <cell r="BY252">
            <v>133.4</v>
          </cell>
          <cell r="BZ252">
            <v>137.69999999999999</v>
          </cell>
          <cell r="CA252">
            <v>141.1</v>
          </cell>
          <cell r="CB252">
            <v>140.9</v>
          </cell>
          <cell r="CC252">
            <v>140.9</v>
          </cell>
          <cell r="CD252">
            <v>140.9</v>
          </cell>
          <cell r="CE252">
            <v>146.5</v>
          </cell>
          <cell r="CF252">
            <v>146.1</v>
          </cell>
          <cell r="CG252">
            <v>145.80000000000001</v>
          </cell>
          <cell r="CH252">
            <v>145.4</v>
          </cell>
          <cell r="CI252">
            <v>145.5</v>
          </cell>
          <cell r="CJ252">
            <v>145.5</v>
          </cell>
          <cell r="CK252">
            <v>145</v>
          </cell>
          <cell r="CL252">
            <v>142.30000000000001</v>
          </cell>
        </row>
        <row r="253">
          <cell r="A253" t="str">
            <v>Cotton Shirting</v>
          </cell>
          <cell r="B253" t="str">
            <v>1303010207</v>
          </cell>
          <cell r="C253">
            <v>4.0849999999999997E-2</v>
          </cell>
          <cell r="D253">
            <v>100.4</v>
          </cell>
          <cell r="E253">
            <v>100.4</v>
          </cell>
          <cell r="F253">
            <v>100.4</v>
          </cell>
          <cell r="G253">
            <v>101.1</v>
          </cell>
          <cell r="H253">
            <v>101.1</v>
          </cell>
          <cell r="I253">
            <v>101.1</v>
          </cell>
          <cell r="J253">
            <v>101.1</v>
          </cell>
          <cell r="K253">
            <v>101.7</v>
          </cell>
          <cell r="L253">
            <v>101.7</v>
          </cell>
          <cell r="M253">
            <v>101.7</v>
          </cell>
          <cell r="N253">
            <v>101.7</v>
          </cell>
          <cell r="O253">
            <v>101.7</v>
          </cell>
          <cell r="P253">
            <v>103</v>
          </cell>
          <cell r="Q253">
            <v>103</v>
          </cell>
          <cell r="R253">
            <v>103</v>
          </cell>
          <cell r="S253">
            <v>104.8</v>
          </cell>
          <cell r="T253">
            <v>104.8</v>
          </cell>
          <cell r="U253">
            <v>104.8</v>
          </cell>
          <cell r="V253">
            <v>104.8</v>
          </cell>
          <cell r="W253">
            <v>104.8</v>
          </cell>
          <cell r="X253">
            <v>104.8</v>
          </cell>
          <cell r="Y253">
            <v>105.6</v>
          </cell>
          <cell r="Z253">
            <v>105.6</v>
          </cell>
          <cell r="AA253">
            <v>105.6</v>
          </cell>
          <cell r="AB253">
            <v>105.6</v>
          </cell>
          <cell r="AC253">
            <v>105.6</v>
          </cell>
          <cell r="AD253">
            <v>105.6</v>
          </cell>
          <cell r="AE253">
            <v>114</v>
          </cell>
          <cell r="AF253">
            <v>114</v>
          </cell>
          <cell r="AG253">
            <v>114</v>
          </cell>
          <cell r="AH253">
            <v>114</v>
          </cell>
          <cell r="AI253">
            <v>115.9</v>
          </cell>
          <cell r="AJ253">
            <v>115.9</v>
          </cell>
          <cell r="AK253">
            <v>115.9</v>
          </cell>
          <cell r="AL253">
            <v>115.9</v>
          </cell>
          <cell r="AM253">
            <v>115.9</v>
          </cell>
          <cell r="AN253">
            <v>118.2</v>
          </cell>
          <cell r="AO253">
            <v>118.2</v>
          </cell>
          <cell r="AP253">
            <v>118.2</v>
          </cell>
          <cell r="AQ253">
            <v>118.2</v>
          </cell>
          <cell r="AR253">
            <v>118.2</v>
          </cell>
          <cell r="AS253">
            <v>118.2</v>
          </cell>
          <cell r="AT253">
            <v>118.2</v>
          </cell>
          <cell r="AU253">
            <v>118.2</v>
          </cell>
          <cell r="AV253">
            <v>118.8</v>
          </cell>
          <cell r="AW253">
            <v>118.2</v>
          </cell>
          <cell r="AX253">
            <v>118.2</v>
          </cell>
          <cell r="AY253">
            <v>118.2</v>
          </cell>
          <cell r="AZ253">
            <v>119.6</v>
          </cell>
          <cell r="BA253">
            <v>119.6</v>
          </cell>
          <cell r="BB253">
            <v>119.1</v>
          </cell>
          <cell r="BC253">
            <v>117.7</v>
          </cell>
          <cell r="BD253">
            <v>121</v>
          </cell>
          <cell r="BE253">
            <v>121.4</v>
          </cell>
          <cell r="BF253">
            <v>121.5</v>
          </cell>
          <cell r="BG253">
            <v>121.7</v>
          </cell>
          <cell r="BH253">
            <v>121.7</v>
          </cell>
          <cell r="BI253">
            <v>123.4</v>
          </cell>
          <cell r="BJ253">
            <v>124.5</v>
          </cell>
          <cell r="BK253">
            <v>124.5</v>
          </cell>
          <cell r="BL253">
            <v>124.5</v>
          </cell>
          <cell r="BM253">
            <v>124.5</v>
          </cell>
          <cell r="BN253">
            <v>128.30000000000001</v>
          </cell>
          <cell r="BO253">
            <v>129.5</v>
          </cell>
          <cell r="BP253">
            <v>129.5</v>
          </cell>
          <cell r="BQ253">
            <v>129.5</v>
          </cell>
          <cell r="BR253">
            <v>129.5</v>
          </cell>
          <cell r="BS253">
            <v>133.30000000000001</v>
          </cell>
          <cell r="BT253">
            <v>129.5</v>
          </cell>
          <cell r="BU253">
            <v>129.5</v>
          </cell>
          <cell r="BV253">
            <v>129.5</v>
          </cell>
          <cell r="BW253">
            <v>133.9</v>
          </cell>
          <cell r="BX253">
            <v>146.30000000000001</v>
          </cell>
          <cell r="BY253">
            <v>151</v>
          </cell>
          <cell r="BZ253">
            <v>156.1</v>
          </cell>
          <cell r="CA253">
            <v>156.1</v>
          </cell>
          <cell r="CB253">
            <v>159.6</v>
          </cell>
          <cell r="CC253">
            <v>159.6</v>
          </cell>
          <cell r="CD253">
            <v>159.6</v>
          </cell>
          <cell r="CE253">
            <v>159.6</v>
          </cell>
          <cell r="CF253">
            <v>160.4</v>
          </cell>
          <cell r="CG253">
            <v>162.9</v>
          </cell>
          <cell r="CH253">
            <v>162.9</v>
          </cell>
          <cell r="CI253">
            <v>162.9</v>
          </cell>
          <cell r="CJ253">
            <v>162.9</v>
          </cell>
          <cell r="CK253">
            <v>162.9</v>
          </cell>
          <cell r="CL253">
            <v>163.30000000000001</v>
          </cell>
        </row>
        <row r="254">
          <cell r="A254" t="str">
            <v>Cotton Trousers / Pants</v>
          </cell>
          <cell r="B254" t="str">
            <v>1303010208</v>
          </cell>
          <cell r="C254">
            <v>4.2700000000000002E-2</v>
          </cell>
          <cell r="D254">
            <v>100</v>
          </cell>
          <cell r="E254">
            <v>100</v>
          </cell>
          <cell r="F254">
            <v>100</v>
          </cell>
          <cell r="G254">
            <v>104.6</v>
          </cell>
          <cell r="H254">
            <v>104.6</v>
          </cell>
          <cell r="I254">
            <v>104.6</v>
          </cell>
          <cell r="J254">
            <v>104.6</v>
          </cell>
          <cell r="K254">
            <v>104.6</v>
          </cell>
          <cell r="L254">
            <v>104.7</v>
          </cell>
          <cell r="M254">
            <v>104.7</v>
          </cell>
          <cell r="N254">
            <v>104.7</v>
          </cell>
          <cell r="O254">
            <v>104.7</v>
          </cell>
          <cell r="P254">
            <v>104.7</v>
          </cell>
          <cell r="Q254">
            <v>104.7</v>
          </cell>
          <cell r="R254">
            <v>104.7</v>
          </cell>
          <cell r="S254">
            <v>107.8</v>
          </cell>
          <cell r="T254">
            <v>107.8</v>
          </cell>
          <cell r="U254">
            <v>107.8</v>
          </cell>
          <cell r="V254">
            <v>107.8</v>
          </cell>
          <cell r="W254">
            <v>107.8</v>
          </cell>
          <cell r="X254">
            <v>107.8</v>
          </cell>
          <cell r="Y254">
            <v>107.8</v>
          </cell>
          <cell r="Z254">
            <v>107.8</v>
          </cell>
          <cell r="AA254">
            <v>107.8</v>
          </cell>
          <cell r="AB254">
            <v>107.8</v>
          </cell>
          <cell r="AC254">
            <v>107.8</v>
          </cell>
          <cell r="AD254">
            <v>107.8</v>
          </cell>
          <cell r="AE254">
            <v>101</v>
          </cell>
          <cell r="AF254">
            <v>101</v>
          </cell>
          <cell r="AG254">
            <v>101</v>
          </cell>
          <cell r="AH254">
            <v>100.6</v>
          </cell>
          <cell r="AI254">
            <v>100.6</v>
          </cell>
          <cell r="AJ254">
            <v>100.6</v>
          </cell>
          <cell r="AK254">
            <v>100.6</v>
          </cell>
          <cell r="AL254">
            <v>100.6</v>
          </cell>
          <cell r="AM254">
            <v>100.6</v>
          </cell>
          <cell r="AN254">
            <v>98</v>
          </cell>
          <cell r="AO254">
            <v>97.1</v>
          </cell>
          <cell r="AP254">
            <v>98</v>
          </cell>
          <cell r="AQ254">
            <v>104.7</v>
          </cell>
          <cell r="AR254">
            <v>104.7</v>
          </cell>
          <cell r="AS254">
            <v>104.7</v>
          </cell>
          <cell r="AT254">
            <v>104.7</v>
          </cell>
          <cell r="AU254">
            <v>104.7</v>
          </cell>
          <cell r="AV254">
            <v>104.7</v>
          </cell>
          <cell r="AW254">
            <v>104.7</v>
          </cell>
          <cell r="AX254">
            <v>104.7</v>
          </cell>
          <cell r="AY254">
            <v>104.7</v>
          </cell>
          <cell r="AZ254">
            <v>113.9</v>
          </cell>
          <cell r="BA254">
            <v>117.4</v>
          </cell>
          <cell r="BB254">
            <v>120.8</v>
          </cell>
          <cell r="BC254">
            <v>120.8</v>
          </cell>
          <cell r="BD254">
            <v>120.8</v>
          </cell>
          <cell r="BE254">
            <v>120.8</v>
          </cell>
          <cell r="BF254">
            <v>120.8</v>
          </cell>
          <cell r="BG254">
            <v>120.8</v>
          </cell>
          <cell r="BH254">
            <v>122</v>
          </cell>
          <cell r="BI254">
            <v>122</v>
          </cell>
          <cell r="BJ254">
            <v>122</v>
          </cell>
          <cell r="BK254">
            <v>122</v>
          </cell>
          <cell r="BL254">
            <v>121.2</v>
          </cell>
          <cell r="BM254">
            <v>118.3</v>
          </cell>
          <cell r="BN254">
            <v>117.2</v>
          </cell>
          <cell r="BO254">
            <v>120.6</v>
          </cell>
          <cell r="BP254">
            <v>121.7</v>
          </cell>
          <cell r="BQ254">
            <v>121.7</v>
          </cell>
          <cell r="BR254">
            <v>121.7</v>
          </cell>
          <cell r="BS254">
            <v>121.7</v>
          </cell>
          <cell r="BT254">
            <v>121.7</v>
          </cell>
          <cell r="BU254">
            <v>121.7</v>
          </cell>
          <cell r="BV254">
            <v>121.7</v>
          </cell>
          <cell r="BW254">
            <v>118.7</v>
          </cell>
          <cell r="BX254">
            <v>106.3</v>
          </cell>
          <cell r="BY254">
            <v>107.1</v>
          </cell>
          <cell r="BZ254">
            <v>107.8</v>
          </cell>
          <cell r="CA254">
            <v>112.3</v>
          </cell>
          <cell r="CB254">
            <v>111.5</v>
          </cell>
          <cell r="CC254">
            <v>111.1</v>
          </cell>
          <cell r="CD254">
            <v>111.5</v>
          </cell>
          <cell r="CE254">
            <v>111.5</v>
          </cell>
          <cell r="CF254">
            <v>111.5</v>
          </cell>
          <cell r="CG254">
            <v>111.5</v>
          </cell>
          <cell r="CH254">
            <v>111.5</v>
          </cell>
          <cell r="CI254">
            <v>111.5</v>
          </cell>
          <cell r="CJ254">
            <v>111.5</v>
          </cell>
          <cell r="CK254">
            <v>111.2</v>
          </cell>
          <cell r="CL254">
            <v>111.1</v>
          </cell>
        </row>
        <row r="255">
          <cell r="A255" t="str">
            <v>Cotton Towel Cloth</v>
          </cell>
          <cell r="B255" t="str">
            <v>1303010209</v>
          </cell>
          <cell r="C255">
            <v>2.716E-2</v>
          </cell>
          <cell r="D255">
            <v>99.4</v>
          </cell>
          <cell r="E255">
            <v>101</v>
          </cell>
          <cell r="F255">
            <v>101</v>
          </cell>
          <cell r="G255">
            <v>98.8</v>
          </cell>
          <cell r="H255">
            <v>98.8</v>
          </cell>
          <cell r="I255">
            <v>98.8</v>
          </cell>
          <cell r="J255">
            <v>98.8</v>
          </cell>
          <cell r="K255">
            <v>98.8</v>
          </cell>
          <cell r="L255">
            <v>98.8</v>
          </cell>
          <cell r="M255">
            <v>98.8</v>
          </cell>
          <cell r="N255">
            <v>98.8</v>
          </cell>
          <cell r="O255">
            <v>98.8</v>
          </cell>
          <cell r="P255">
            <v>99</v>
          </cell>
          <cell r="Q255">
            <v>100.3</v>
          </cell>
          <cell r="R255">
            <v>100.3</v>
          </cell>
          <cell r="S255">
            <v>100.5</v>
          </cell>
          <cell r="T255">
            <v>100.5</v>
          </cell>
          <cell r="U255">
            <v>100.5</v>
          </cell>
          <cell r="V255">
            <v>105</v>
          </cell>
          <cell r="W255">
            <v>106.1</v>
          </cell>
          <cell r="X255">
            <v>106.1</v>
          </cell>
          <cell r="Y255">
            <v>106.1</v>
          </cell>
          <cell r="Z255">
            <v>106.1</v>
          </cell>
          <cell r="AA255">
            <v>106.1</v>
          </cell>
          <cell r="AB255">
            <v>106.9</v>
          </cell>
          <cell r="AC255">
            <v>108.6</v>
          </cell>
          <cell r="AD255">
            <v>108.6</v>
          </cell>
          <cell r="AE255">
            <v>108.7</v>
          </cell>
          <cell r="AF255">
            <v>108.7</v>
          </cell>
          <cell r="AG255">
            <v>108.7</v>
          </cell>
          <cell r="AH255">
            <v>110.5</v>
          </cell>
          <cell r="AI255">
            <v>110.5</v>
          </cell>
          <cell r="AJ255">
            <v>110.5</v>
          </cell>
          <cell r="AK255">
            <v>110.5</v>
          </cell>
          <cell r="AL255">
            <v>110.5</v>
          </cell>
          <cell r="AM255">
            <v>110.5</v>
          </cell>
          <cell r="AN255">
            <v>110.1</v>
          </cell>
          <cell r="AO255">
            <v>110.1</v>
          </cell>
          <cell r="AP255">
            <v>110.1</v>
          </cell>
          <cell r="AQ255">
            <v>115.7</v>
          </cell>
          <cell r="AR255">
            <v>115.7</v>
          </cell>
          <cell r="AS255">
            <v>115.7</v>
          </cell>
          <cell r="AT255">
            <v>115.7</v>
          </cell>
          <cell r="AU255">
            <v>115.7</v>
          </cell>
          <cell r="AV255">
            <v>117</v>
          </cell>
          <cell r="AW255">
            <v>117</v>
          </cell>
          <cell r="AX255">
            <v>117</v>
          </cell>
          <cell r="AY255">
            <v>117</v>
          </cell>
          <cell r="AZ255">
            <v>119.6</v>
          </cell>
          <cell r="BA255">
            <v>119.6</v>
          </cell>
          <cell r="BB255">
            <v>120.1</v>
          </cell>
          <cell r="BC255">
            <v>121</v>
          </cell>
          <cell r="BD255">
            <v>121</v>
          </cell>
          <cell r="BE255">
            <v>121</v>
          </cell>
          <cell r="BF255">
            <v>121</v>
          </cell>
          <cell r="BG255">
            <v>121</v>
          </cell>
          <cell r="BH255">
            <v>121.7</v>
          </cell>
          <cell r="BI255">
            <v>122.9</v>
          </cell>
          <cell r="BJ255">
            <v>121.7</v>
          </cell>
          <cell r="BK255">
            <v>114.4</v>
          </cell>
          <cell r="BL255">
            <v>114.4</v>
          </cell>
          <cell r="BM255">
            <v>114.4</v>
          </cell>
          <cell r="BN255">
            <v>119.4</v>
          </cell>
          <cell r="BO255">
            <v>124.3</v>
          </cell>
          <cell r="BP255">
            <v>124.3</v>
          </cell>
          <cell r="BQ255">
            <v>146.4</v>
          </cell>
          <cell r="BR255">
            <v>146.80000000000001</v>
          </cell>
          <cell r="BS255">
            <v>148</v>
          </cell>
          <cell r="BT255">
            <v>147.69999999999999</v>
          </cell>
          <cell r="BU255">
            <v>147.5</v>
          </cell>
          <cell r="BV255">
            <v>152.30000000000001</v>
          </cell>
          <cell r="BW255">
            <v>145.9</v>
          </cell>
          <cell r="BX255">
            <v>154.19999999999999</v>
          </cell>
          <cell r="BY255">
            <v>158</v>
          </cell>
          <cell r="BZ255">
            <v>157.9</v>
          </cell>
          <cell r="CA255">
            <v>157.6</v>
          </cell>
          <cell r="CB255">
            <v>162.1</v>
          </cell>
          <cell r="CC255">
            <v>173.5</v>
          </cell>
          <cell r="CD255">
            <v>168.6</v>
          </cell>
          <cell r="CE255">
            <v>159.69999999999999</v>
          </cell>
          <cell r="CF255">
            <v>156.4</v>
          </cell>
          <cell r="CG255">
            <v>156.4</v>
          </cell>
          <cell r="CH255">
            <v>154.80000000000001</v>
          </cell>
          <cell r="CI255">
            <v>156</v>
          </cell>
          <cell r="CJ255">
            <v>159.5</v>
          </cell>
          <cell r="CK255">
            <v>160.9</v>
          </cell>
          <cell r="CL255">
            <v>160.30000000000001</v>
          </cell>
        </row>
        <row r="256">
          <cell r="A256" t="str">
            <v>Cotton Durries</v>
          </cell>
          <cell r="B256" t="str">
            <v>1303010210</v>
          </cell>
          <cell r="C256">
            <v>8.1909999999999997E-2</v>
          </cell>
          <cell r="D256">
            <v>100.7</v>
          </cell>
          <cell r="E256">
            <v>100.7</v>
          </cell>
          <cell r="F256">
            <v>100.7</v>
          </cell>
          <cell r="G256">
            <v>93.3</v>
          </cell>
          <cell r="H256">
            <v>93.3</v>
          </cell>
          <cell r="I256">
            <v>93.3</v>
          </cell>
          <cell r="J256">
            <v>93.3</v>
          </cell>
          <cell r="K256">
            <v>94</v>
          </cell>
          <cell r="L256">
            <v>94</v>
          </cell>
          <cell r="M256">
            <v>94</v>
          </cell>
          <cell r="N256">
            <v>94</v>
          </cell>
          <cell r="O256">
            <v>94</v>
          </cell>
          <cell r="P256">
            <v>94</v>
          </cell>
          <cell r="Q256">
            <v>94</v>
          </cell>
          <cell r="R256">
            <v>94</v>
          </cell>
          <cell r="S256">
            <v>90.1</v>
          </cell>
          <cell r="T256">
            <v>89.8</v>
          </cell>
          <cell r="U256">
            <v>89.8</v>
          </cell>
          <cell r="V256">
            <v>89.8</v>
          </cell>
          <cell r="W256">
            <v>89.8</v>
          </cell>
          <cell r="X256">
            <v>89.8</v>
          </cell>
          <cell r="Y256">
            <v>89.8</v>
          </cell>
          <cell r="Z256">
            <v>91.3</v>
          </cell>
          <cell r="AA256">
            <v>91.8</v>
          </cell>
          <cell r="AB256">
            <v>91.8</v>
          </cell>
          <cell r="AC256">
            <v>91.8</v>
          </cell>
          <cell r="AD256">
            <v>91.8</v>
          </cell>
          <cell r="AE256">
            <v>88.6</v>
          </cell>
          <cell r="AF256">
            <v>88.6</v>
          </cell>
          <cell r="AG256">
            <v>88.6</v>
          </cell>
          <cell r="AH256">
            <v>88.6</v>
          </cell>
          <cell r="AI256">
            <v>89.6</v>
          </cell>
          <cell r="AJ256">
            <v>89.9</v>
          </cell>
          <cell r="AK256">
            <v>89.9</v>
          </cell>
          <cell r="AL256">
            <v>89.9</v>
          </cell>
          <cell r="AM256">
            <v>89.9</v>
          </cell>
          <cell r="AN256">
            <v>89.9</v>
          </cell>
          <cell r="AO256">
            <v>89.9</v>
          </cell>
          <cell r="AP256">
            <v>89.9</v>
          </cell>
          <cell r="AQ256">
            <v>106.4</v>
          </cell>
          <cell r="AR256">
            <v>106.4</v>
          </cell>
          <cell r="AS256">
            <v>106.4</v>
          </cell>
          <cell r="AT256">
            <v>106.4</v>
          </cell>
          <cell r="AU256">
            <v>106.4</v>
          </cell>
          <cell r="AV256">
            <v>106.4</v>
          </cell>
          <cell r="AW256">
            <v>106.4</v>
          </cell>
          <cell r="AX256">
            <v>106.4</v>
          </cell>
          <cell r="AY256">
            <v>106.4</v>
          </cell>
          <cell r="AZ256">
            <v>110.3</v>
          </cell>
          <cell r="BA256">
            <v>109.3</v>
          </cell>
          <cell r="BB256">
            <v>109.3</v>
          </cell>
          <cell r="BC256">
            <v>110.7</v>
          </cell>
          <cell r="BD256">
            <v>110.7</v>
          </cell>
          <cell r="BE256">
            <v>110.7</v>
          </cell>
          <cell r="BF256">
            <v>110.7</v>
          </cell>
          <cell r="BG256">
            <v>110.7</v>
          </cell>
          <cell r="BH256">
            <v>110.7</v>
          </cell>
          <cell r="BI256">
            <v>110.7</v>
          </cell>
          <cell r="BJ256">
            <v>110.7</v>
          </cell>
          <cell r="BK256">
            <v>110.7</v>
          </cell>
          <cell r="BL256">
            <v>110.7</v>
          </cell>
          <cell r="BM256">
            <v>111.6</v>
          </cell>
          <cell r="BN256">
            <v>111.4</v>
          </cell>
          <cell r="BO256">
            <v>111.4</v>
          </cell>
          <cell r="BP256">
            <v>110.7</v>
          </cell>
          <cell r="BQ256">
            <v>110.7</v>
          </cell>
          <cell r="BR256">
            <v>109.5</v>
          </cell>
          <cell r="BS256">
            <v>109.5</v>
          </cell>
          <cell r="BT256">
            <v>109.5</v>
          </cell>
          <cell r="BU256">
            <v>109.5</v>
          </cell>
          <cell r="BV256">
            <v>109.5</v>
          </cell>
          <cell r="BW256">
            <v>109.5</v>
          </cell>
          <cell r="BX256">
            <v>109.5</v>
          </cell>
          <cell r="BY256">
            <v>109.5</v>
          </cell>
          <cell r="BZ256">
            <v>113.5</v>
          </cell>
          <cell r="CA256">
            <v>113.5</v>
          </cell>
          <cell r="CB256">
            <v>113.5</v>
          </cell>
          <cell r="CC256">
            <v>113.5</v>
          </cell>
          <cell r="CD256">
            <v>113.5</v>
          </cell>
          <cell r="CE256">
            <v>113.5</v>
          </cell>
          <cell r="CF256">
            <v>113.5</v>
          </cell>
          <cell r="CG256">
            <v>113.5</v>
          </cell>
          <cell r="CH256">
            <v>113.5</v>
          </cell>
          <cell r="CI256">
            <v>113.5</v>
          </cell>
          <cell r="CJ256">
            <v>113.5</v>
          </cell>
          <cell r="CK256">
            <v>113.5</v>
          </cell>
          <cell r="CL256">
            <v>113.5</v>
          </cell>
        </row>
        <row r="257">
          <cell r="A257" t="str">
            <v>Furnishing cloth</v>
          </cell>
          <cell r="B257" t="str">
            <v>1303010211</v>
          </cell>
          <cell r="C257">
            <v>1.473E-2</v>
          </cell>
          <cell r="D257">
            <v>100</v>
          </cell>
          <cell r="E257">
            <v>100</v>
          </cell>
          <cell r="F257">
            <v>100</v>
          </cell>
          <cell r="G257">
            <v>101.8</v>
          </cell>
          <cell r="H257">
            <v>103.2</v>
          </cell>
          <cell r="I257">
            <v>103.2</v>
          </cell>
          <cell r="J257">
            <v>103.2</v>
          </cell>
          <cell r="K257">
            <v>101.1</v>
          </cell>
          <cell r="L257">
            <v>101.1</v>
          </cell>
          <cell r="M257">
            <v>101.1</v>
          </cell>
          <cell r="N257">
            <v>101.1</v>
          </cell>
          <cell r="O257">
            <v>101.1</v>
          </cell>
          <cell r="P257">
            <v>101.1</v>
          </cell>
          <cell r="Q257">
            <v>101.1</v>
          </cell>
          <cell r="R257">
            <v>101.1</v>
          </cell>
          <cell r="S257">
            <v>104.6</v>
          </cell>
          <cell r="T257">
            <v>104.6</v>
          </cell>
          <cell r="U257">
            <v>104.6</v>
          </cell>
          <cell r="V257">
            <v>104.6</v>
          </cell>
          <cell r="W257">
            <v>104.6</v>
          </cell>
          <cell r="X257">
            <v>104.6</v>
          </cell>
          <cell r="Y257">
            <v>104.6</v>
          </cell>
          <cell r="Z257">
            <v>104.6</v>
          </cell>
          <cell r="AA257">
            <v>104.6</v>
          </cell>
          <cell r="AB257">
            <v>104.6</v>
          </cell>
          <cell r="AC257">
            <v>104.6</v>
          </cell>
          <cell r="AD257">
            <v>104.6</v>
          </cell>
          <cell r="AE257">
            <v>103.4</v>
          </cell>
          <cell r="AF257">
            <v>103.4</v>
          </cell>
          <cell r="AG257">
            <v>103.4</v>
          </cell>
          <cell r="AH257">
            <v>103.4</v>
          </cell>
          <cell r="AI257">
            <v>103.4</v>
          </cell>
          <cell r="AJ257">
            <v>103.4</v>
          </cell>
          <cell r="AK257">
            <v>103.4</v>
          </cell>
          <cell r="AL257">
            <v>103.4</v>
          </cell>
          <cell r="AM257">
            <v>103.4</v>
          </cell>
          <cell r="AN257">
            <v>103.3</v>
          </cell>
          <cell r="AO257">
            <v>103.3</v>
          </cell>
          <cell r="AP257">
            <v>103.3</v>
          </cell>
          <cell r="AQ257">
            <v>103.7</v>
          </cell>
          <cell r="AR257">
            <v>103.7</v>
          </cell>
          <cell r="AS257">
            <v>103.7</v>
          </cell>
          <cell r="AT257">
            <v>103.7</v>
          </cell>
          <cell r="AU257">
            <v>103.9</v>
          </cell>
          <cell r="AV257">
            <v>103.7</v>
          </cell>
          <cell r="AW257">
            <v>103.7</v>
          </cell>
          <cell r="AX257">
            <v>103.7</v>
          </cell>
          <cell r="AY257">
            <v>103.7</v>
          </cell>
          <cell r="AZ257">
            <v>99.3</v>
          </cell>
          <cell r="BA257">
            <v>99.6</v>
          </cell>
          <cell r="BB257">
            <v>100.4</v>
          </cell>
          <cell r="BC257">
            <v>100.9</v>
          </cell>
          <cell r="BD257">
            <v>101</v>
          </cell>
          <cell r="BE257">
            <v>101.2</v>
          </cell>
          <cell r="BF257">
            <v>101.2</v>
          </cell>
          <cell r="BG257">
            <v>101.2</v>
          </cell>
          <cell r="BH257">
            <v>101.2</v>
          </cell>
          <cell r="BI257">
            <v>101.2</v>
          </cell>
          <cell r="BJ257">
            <v>101.2</v>
          </cell>
          <cell r="BK257">
            <v>101.4</v>
          </cell>
          <cell r="BL257">
            <v>99.5</v>
          </cell>
          <cell r="BM257">
            <v>99.5</v>
          </cell>
          <cell r="BN257">
            <v>99.5</v>
          </cell>
          <cell r="BO257">
            <v>99.5</v>
          </cell>
          <cell r="BP257">
            <v>100</v>
          </cell>
          <cell r="BQ257">
            <v>100</v>
          </cell>
          <cell r="BR257">
            <v>100</v>
          </cell>
          <cell r="BS257">
            <v>100</v>
          </cell>
          <cell r="BT257">
            <v>100</v>
          </cell>
          <cell r="BU257">
            <v>100.2</v>
          </cell>
          <cell r="BV257">
            <v>103.1</v>
          </cell>
          <cell r="BW257">
            <v>100.8</v>
          </cell>
          <cell r="BX257">
            <v>104.5</v>
          </cell>
          <cell r="BY257">
            <v>109.7</v>
          </cell>
          <cell r="BZ257">
            <v>109.6</v>
          </cell>
          <cell r="CA257">
            <v>111.8</v>
          </cell>
          <cell r="CB257">
            <v>112.3</v>
          </cell>
          <cell r="CC257">
            <v>117.1</v>
          </cell>
          <cell r="CD257">
            <v>121.8</v>
          </cell>
          <cell r="CE257">
            <v>121.8</v>
          </cell>
          <cell r="CF257">
            <v>125.2</v>
          </cell>
          <cell r="CG257">
            <v>128.5</v>
          </cell>
          <cell r="CH257">
            <v>128.6</v>
          </cell>
          <cell r="CI257">
            <v>128.6</v>
          </cell>
          <cell r="CJ257">
            <v>128.80000000000001</v>
          </cell>
          <cell r="CK257">
            <v>132.80000000000001</v>
          </cell>
          <cell r="CL257">
            <v>136.69999999999999</v>
          </cell>
        </row>
        <row r="258">
          <cell r="A258" t="str">
            <v>b.  MAN MADE TEXTILES</v>
          </cell>
          <cell r="B258" t="str">
            <v>1303020000</v>
          </cell>
          <cell r="C258">
            <v>2.20573</v>
          </cell>
          <cell r="D258">
            <v>99.8</v>
          </cell>
          <cell r="E258">
            <v>99.6</v>
          </cell>
          <cell r="F258">
            <v>99.3</v>
          </cell>
          <cell r="G258">
            <v>99.8</v>
          </cell>
          <cell r="H258">
            <v>98.8</v>
          </cell>
          <cell r="I258">
            <v>97.5</v>
          </cell>
          <cell r="J258">
            <v>97.9</v>
          </cell>
          <cell r="K258">
            <v>98.5</v>
          </cell>
          <cell r="L258">
            <v>98.9</v>
          </cell>
          <cell r="M258">
            <v>99</v>
          </cell>
          <cell r="N258">
            <v>98.8</v>
          </cell>
          <cell r="O258">
            <v>97.8</v>
          </cell>
          <cell r="P258">
            <v>97.6</v>
          </cell>
          <cell r="Q258">
            <v>98</v>
          </cell>
          <cell r="R258">
            <v>98.1</v>
          </cell>
          <cell r="S258">
            <v>98</v>
          </cell>
          <cell r="T258">
            <v>98.4</v>
          </cell>
          <cell r="U258">
            <v>99</v>
          </cell>
          <cell r="V258">
            <v>100.8</v>
          </cell>
          <cell r="W258">
            <v>101.9</v>
          </cell>
          <cell r="X258">
            <v>102.8</v>
          </cell>
          <cell r="Y258">
            <v>102.8</v>
          </cell>
          <cell r="Z258">
            <v>100.4</v>
          </cell>
          <cell r="AA258">
            <v>99.9</v>
          </cell>
          <cell r="AB258">
            <v>99.8</v>
          </cell>
          <cell r="AC258">
            <v>99.7</v>
          </cell>
          <cell r="AD258">
            <v>99.8</v>
          </cell>
          <cell r="AE258">
            <v>99.9</v>
          </cell>
          <cell r="AF258">
            <v>99.8</v>
          </cell>
          <cell r="AG258">
            <v>100.5</v>
          </cell>
          <cell r="AH258">
            <v>101</v>
          </cell>
          <cell r="AI258">
            <v>101.6</v>
          </cell>
          <cell r="AJ258">
            <v>101.8</v>
          </cell>
          <cell r="AK258">
            <v>101.8</v>
          </cell>
          <cell r="AL258">
            <v>101.3</v>
          </cell>
          <cell r="AM258">
            <v>101.3</v>
          </cell>
          <cell r="AN258">
            <v>101.3</v>
          </cell>
          <cell r="AO258">
            <v>100.5</v>
          </cell>
          <cell r="AP258">
            <v>100.2</v>
          </cell>
          <cell r="AQ258">
            <v>100.9</v>
          </cell>
          <cell r="AR258">
            <v>101.6</v>
          </cell>
          <cell r="AS258">
            <v>103.1</v>
          </cell>
          <cell r="AT258">
            <v>103.6</v>
          </cell>
          <cell r="AU258">
            <v>103.9</v>
          </cell>
          <cell r="AV258">
            <v>103.5</v>
          </cell>
          <cell r="AW258">
            <v>103.4</v>
          </cell>
          <cell r="AX258">
            <v>102.7</v>
          </cell>
          <cell r="AY258">
            <v>101.5</v>
          </cell>
          <cell r="AZ258">
            <v>100</v>
          </cell>
          <cell r="BA258">
            <v>99.5</v>
          </cell>
          <cell r="BB258">
            <v>100</v>
          </cell>
          <cell r="BC258">
            <v>100</v>
          </cell>
          <cell r="BD258">
            <v>100.4</v>
          </cell>
          <cell r="BE258">
            <v>100.8</v>
          </cell>
          <cell r="BF258">
            <v>101.7</v>
          </cell>
          <cell r="BG258">
            <v>102.7</v>
          </cell>
          <cell r="BH258">
            <v>102.6</v>
          </cell>
          <cell r="BI258">
            <v>102.2</v>
          </cell>
          <cell r="BJ258">
            <v>102</v>
          </cell>
          <cell r="BK258">
            <v>102.6</v>
          </cell>
          <cell r="BL258">
            <v>105.2</v>
          </cell>
          <cell r="BM258">
            <v>105.9</v>
          </cell>
          <cell r="BN258">
            <v>108.4</v>
          </cell>
          <cell r="BO258">
            <v>109.9</v>
          </cell>
          <cell r="BP258">
            <v>110.1</v>
          </cell>
          <cell r="BQ258">
            <v>109.6</v>
          </cell>
          <cell r="BR258">
            <v>111.8</v>
          </cell>
          <cell r="BS258">
            <v>112.5</v>
          </cell>
          <cell r="BT258">
            <v>110.7</v>
          </cell>
          <cell r="BU258">
            <v>111.5</v>
          </cell>
          <cell r="BV258">
            <v>113</v>
          </cell>
          <cell r="BW258">
            <v>114.3</v>
          </cell>
          <cell r="BX258">
            <v>117.4</v>
          </cell>
          <cell r="BY258">
            <v>120.3</v>
          </cell>
          <cell r="BZ258">
            <v>122.1</v>
          </cell>
          <cell r="CA258">
            <v>122.9</v>
          </cell>
          <cell r="CB258">
            <v>121.6</v>
          </cell>
          <cell r="CC258">
            <v>120.7</v>
          </cell>
          <cell r="CD258">
            <v>119.8</v>
          </cell>
          <cell r="CE258">
            <v>118.5</v>
          </cell>
          <cell r="CF258">
            <v>119.1</v>
          </cell>
          <cell r="CG258">
            <v>119.5</v>
          </cell>
          <cell r="CH258">
            <v>119.3</v>
          </cell>
          <cell r="CI258">
            <v>119</v>
          </cell>
          <cell r="CJ258">
            <v>119.8</v>
          </cell>
          <cell r="CK258">
            <v>119.9</v>
          </cell>
          <cell r="CL258">
            <v>120.1</v>
          </cell>
        </row>
        <row r="259">
          <cell r="A259" t="str">
            <v>b1.  MAN MADE FIBRE</v>
          </cell>
          <cell r="B259" t="str">
            <v>1303020100</v>
          </cell>
          <cell r="C259">
            <v>1.6724399999999999</v>
          </cell>
          <cell r="D259">
            <v>99.8</v>
          </cell>
          <cell r="E259">
            <v>99.6</v>
          </cell>
          <cell r="F259">
            <v>99.2</v>
          </cell>
          <cell r="G259">
            <v>99.8</v>
          </cell>
          <cell r="H259">
            <v>98.7</v>
          </cell>
          <cell r="I259">
            <v>96.8</v>
          </cell>
          <cell r="J259">
            <v>97.1</v>
          </cell>
          <cell r="K259">
            <v>97.7</v>
          </cell>
          <cell r="L259">
            <v>98.2</v>
          </cell>
          <cell r="M259">
            <v>98.3</v>
          </cell>
          <cell r="N259">
            <v>98</v>
          </cell>
          <cell r="O259">
            <v>97</v>
          </cell>
          <cell r="P259">
            <v>96.8</v>
          </cell>
          <cell r="Q259">
            <v>97.2</v>
          </cell>
          <cell r="R259">
            <v>97.1</v>
          </cell>
          <cell r="S259">
            <v>97</v>
          </cell>
          <cell r="T259">
            <v>97.5</v>
          </cell>
          <cell r="U259">
            <v>98.3</v>
          </cell>
          <cell r="V259">
            <v>100.4</v>
          </cell>
          <cell r="W259">
            <v>101.8</v>
          </cell>
          <cell r="X259">
            <v>102.9</v>
          </cell>
          <cell r="Y259">
            <v>102.9</v>
          </cell>
          <cell r="Z259">
            <v>99.8</v>
          </cell>
          <cell r="AA259">
            <v>99.2</v>
          </cell>
          <cell r="AB259">
            <v>99</v>
          </cell>
          <cell r="AC259">
            <v>98.6</v>
          </cell>
          <cell r="AD259">
            <v>98.8</v>
          </cell>
          <cell r="AE259">
            <v>98.9</v>
          </cell>
          <cell r="AF259">
            <v>98.9</v>
          </cell>
          <cell r="AG259">
            <v>99.8</v>
          </cell>
          <cell r="AH259">
            <v>100.4</v>
          </cell>
          <cell r="AI259">
            <v>101</v>
          </cell>
          <cell r="AJ259">
            <v>101.3</v>
          </cell>
          <cell r="AK259">
            <v>101.1</v>
          </cell>
          <cell r="AL259">
            <v>100.4</v>
          </cell>
          <cell r="AM259">
            <v>100.4</v>
          </cell>
          <cell r="AN259">
            <v>99.5</v>
          </cell>
          <cell r="AO259">
            <v>98.7</v>
          </cell>
          <cell r="AP259">
            <v>98.5</v>
          </cell>
          <cell r="AQ259">
            <v>99</v>
          </cell>
          <cell r="AR259">
            <v>100.1</v>
          </cell>
          <cell r="AS259">
            <v>101.8</v>
          </cell>
          <cell r="AT259">
            <v>102.2</v>
          </cell>
          <cell r="AU259">
            <v>102.1</v>
          </cell>
          <cell r="AV259">
            <v>101.8</v>
          </cell>
          <cell r="AW259">
            <v>101.6</v>
          </cell>
          <cell r="AX259">
            <v>100.7</v>
          </cell>
          <cell r="AY259">
            <v>99.5</v>
          </cell>
          <cell r="AZ259">
            <v>97.8</v>
          </cell>
          <cell r="BA259">
            <v>97.3</v>
          </cell>
          <cell r="BB259">
            <v>98.1</v>
          </cell>
          <cell r="BC259">
            <v>97.9</v>
          </cell>
          <cell r="BD259">
            <v>98.9</v>
          </cell>
          <cell r="BE259">
            <v>99.5</v>
          </cell>
          <cell r="BF259">
            <v>100.5</v>
          </cell>
          <cell r="BG259">
            <v>101.5</v>
          </cell>
          <cell r="BH259">
            <v>101.8</v>
          </cell>
          <cell r="BI259">
            <v>100.8</v>
          </cell>
          <cell r="BJ259">
            <v>100.8</v>
          </cell>
          <cell r="BK259">
            <v>102</v>
          </cell>
          <cell r="BL259">
            <v>105.4</v>
          </cell>
          <cell r="BM259">
            <v>105.7</v>
          </cell>
          <cell r="BN259">
            <v>108.4</v>
          </cell>
          <cell r="BO259">
            <v>110.1</v>
          </cell>
          <cell r="BP259">
            <v>110.3</v>
          </cell>
          <cell r="BQ259">
            <v>109.7</v>
          </cell>
          <cell r="BR259">
            <v>112.7</v>
          </cell>
          <cell r="BS259">
            <v>113</v>
          </cell>
          <cell r="BT259">
            <v>110.6</v>
          </cell>
          <cell r="BU259">
            <v>111.7</v>
          </cell>
          <cell r="BV259">
            <v>113.8</v>
          </cell>
          <cell r="BW259">
            <v>115.3</v>
          </cell>
          <cell r="BX259">
            <v>118.9</v>
          </cell>
          <cell r="BY259">
            <v>122.4</v>
          </cell>
          <cell r="BZ259">
            <v>124.7</v>
          </cell>
          <cell r="CA259">
            <v>125.4</v>
          </cell>
          <cell r="CB259">
            <v>122.9</v>
          </cell>
          <cell r="CC259">
            <v>120.9</v>
          </cell>
          <cell r="CD259">
            <v>119.8</v>
          </cell>
          <cell r="CE259">
            <v>118.1</v>
          </cell>
          <cell r="CF259">
            <v>118.7</v>
          </cell>
          <cell r="CG259">
            <v>119.2</v>
          </cell>
          <cell r="CH259">
            <v>119</v>
          </cell>
          <cell r="CI259">
            <v>118.7</v>
          </cell>
          <cell r="CJ259">
            <v>119.4</v>
          </cell>
          <cell r="CK259">
            <v>119.5</v>
          </cell>
          <cell r="CL259">
            <v>119.8</v>
          </cell>
        </row>
        <row r="260">
          <cell r="A260" t="str">
            <v>Polyester Yarn</v>
          </cell>
          <cell r="B260" t="str">
            <v>1303020101</v>
          </cell>
          <cell r="C260">
            <v>0.52593999999999996</v>
          </cell>
          <cell r="D260">
            <v>99.3</v>
          </cell>
          <cell r="E260">
            <v>99.3</v>
          </cell>
          <cell r="F260">
            <v>99.6</v>
          </cell>
          <cell r="G260">
            <v>100.7</v>
          </cell>
          <cell r="H260">
            <v>99</v>
          </cell>
          <cell r="I260">
            <v>97.9</v>
          </cell>
          <cell r="J260">
            <v>98.7</v>
          </cell>
          <cell r="K260">
            <v>99.8</v>
          </cell>
          <cell r="L260">
            <v>99.4</v>
          </cell>
          <cell r="M260">
            <v>99.3</v>
          </cell>
          <cell r="N260">
            <v>99.2</v>
          </cell>
          <cell r="O260">
            <v>98.5</v>
          </cell>
          <cell r="P260">
            <v>99.1</v>
          </cell>
          <cell r="Q260">
            <v>99.3</v>
          </cell>
          <cell r="R260">
            <v>99.9</v>
          </cell>
          <cell r="S260">
            <v>97.8</v>
          </cell>
          <cell r="T260">
            <v>97.8</v>
          </cell>
          <cell r="U260">
            <v>98.6</v>
          </cell>
          <cell r="V260">
            <v>100.8</v>
          </cell>
          <cell r="W260">
            <v>102.3</v>
          </cell>
          <cell r="X260">
            <v>103.1</v>
          </cell>
          <cell r="Y260">
            <v>102</v>
          </cell>
          <cell r="Z260">
            <v>98.8</v>
          </cell>
          <cell r="AA260">
            <v>98.5</v>
          </cell>
          <cell r="AB260">
            <v>98.3</v>
          </cell>
          <cell r="AC260">
            <v>98.5</v>
          </cell>
          <cell r="AD260">
            <v>98.2</v>
          </cell>
          <cell r="AE260">
            <v>98.1</v>
          </cell>
          <cell r="AF260">
            <v>98</v>
          </cell>
          <cell r="AG260">
            <v>98.3</v>
          </cell>
          <cell r="AH260">
            <v>98.7</v>
          </cell>
          <cell r="AI260">
            <v>98.5</v>
          </cell>
          <cell r="AJ260">
            <v>98.8</v>
          </cell>
          <cell r="AK260">
            <v>98.5</v>
          </cell>
          <cell r="AL260">
            <v>97.8</v>
          </cell>
          <cell r="AM260">
            <v>98.1</v>
          </cell>
          <cell r="AN260">
            <v>96.6</v>
          </cell>
          <cell r="AO260">
            <v>95.6</v>
          </cell>
          <cell r="AP260">
            <v>94.6</v>
          </cell>
          <cell r="AQ260">
            <v>95.4</v>
          </cell>
          <cell r="AR260">
            <v>97</v>
          </cell>
          <cell r="AS260">
            <v>98</v>
          </cell>
          <cell r="AT260">
            <v>98.7</v>
          </cell>
          <cell r="AU260">
            <v>99.2</v>
          </cell>
          <cell r="AV260">
            <v>98.8</v>
          </cell>
          <cell r="AW260">
            <v>99.8</v>
          </cell>
          <cell r="AX260">
            <v>99.1</v>
          </cell>
          <cell r="AY260">
            <v>98.5</v>
          </cell>
          <cell r="AZ260">
            <v>98.3</v>
          </cell>
          <cell r="BA260">
            <v>97.2</v>
          </cell>
          <cell r="BB260">
            <v>97.6</v>
          </cell>
          <cell r="BC260">
            <v>94.5</v>
          </cell>
          <cell r="BD260">
            <v>95.1</v>
          </cell>
          <cell r="BE260">
            <v>96.2</v>
          </cell>
          <cell r="BF260">
            <v>96.7</v>
          </cell>
          <cell r="BG260">
            <v>97.1</v>
          </cell>
          <cell r="BH260">
            <v>97.9</v>
          </cell>
          <cell r="BI260">
            <v>96.9</v>
          </cell>
          <cell r="BJ260">
            <v>97.2</v>
          </cell>
          <cell r="BK260">
            <v>98.2</v>
          </cell>
          <cell r="BL260">
            <v>100.8</v>
          </cell>
          <cell r="BM260">
            <v>100.6</v>
          </cell>
          <cell r="BN260">
            <v>100.4</v>
          </cell>
          <cell r="BO260">
            <v>101.9</v>
          </cell>
          <cell r="BP260">
            <v>102.6</v>
          </cell>
          <cell r="BQ260">
            <v>102.4</v>
          </cell>
          <cell r="BR260">
            <v>102.3</v>
          </cell>
          <cell r="BS260">
            <v>103.9</v>
          </cell>
          <cell r="BT260">
            <v>103.8</v>
          </cell>
          <cell r="BU260">
            <v>104.4</v>
          </cell>
          <cell r="BV260">
            <v>106.3</v>
          </cell>
          <cell r="BW260">
            <v>107.7</v>
          </cell>
          <cell r="BX260">
            <v>110.9</v>
          </cell>
          <cell r="BY260">
            <v>116.5</v>
          </cell>
          <cell r="BZ260">
            <v>117.3</v>
          </cell>
          <cell r="CA260">
            <v>116.4</v>
          </cell>
          <cell r="CB260">
            <v>113.2</v>
          </cell>
          <cell r="CC260">
            <v>112.5</v>
          </cell>
          <cell r="CD260">
            <v>111.4</v>
          </cell>
          <cell r="CE260">
            <v>109.4</v>
          </cell>
          <cell r="CF260">
            <v>110.2</v>
          </cell>
          <cell r="CG260">
            <v>111</v>
          </cell>
          <cell r="CH260">
            <v>110.2</v>
          </cell>
          <cell r="CI260">
            <v>109.9</v>
          </cell>
          <cell r="CJ260">
            <v>110.4</v>
          </cell>
          <cell r="CK260">
            <v>110</v>
          </cell>
          <cell r="CL260">
            <v>110.7</v>
          </cell>
        </row>
        <row r="261">
          <cell r="A261" t="str">
            <v>Texturised and Twisted Yarn</v>
          </cell>
          <cell r="B261" t="str">
            <v>1303020102</v>
          </cell>
          <cell r="C261">
            <v>0.35065000000000002</v>
          </cell>
          <cell r="D261">
            <v>100</v>
          </cell>
          <cell r="E261">
            <v>100.3</v>
          </cell>
          <cell r="F261">
            <v>98.7</v>
          </cell>
          <cell r="G261">
            <v>99.8</v>
          </cell>
          <cell r="H261">
            <v>98.6</v>
          </cell>
          <cell r="I261">
            <v>97.4</v>
          </cell>
          <cell r="J261">
            <v>98.7</v>
          </cell>
          <cell r="K261">
            <v>98.8</v>
          </cell>
          <cell r="L261">
            <v>97.7</v>
          </cell>
          <cell r="M261">
            <v>97</v>
          </cell>
          <cell r="N261">
            <v>96.1</v>
          </cell>
          <cell r="O261">
            <v>91.5</v>
          </cell>
          <cell r="P261">
            <v>91.4</v>
          </cell>
          <cell r="Q261">
            <v>92</v>
          </cell>
          <cell r="R261">
            <v>91.9</v>
          </cell>
          <cell r="S261">
            <v>92.2</v>
          </cell>
          <cell r="T261">
            <v>92.6</v>
          </cell>
          <cell r="U261">
            <v>93.6</v>
          </cell>
          <cell r="V261">
            <v>95.8</v>
          </cell>
          <cell r="W261">
            <v>96.1</v>
          </cell>
          <cell r="X261">
            <v>97.1</v>
          </cell>
          <cell r="Y261">
            <v>96.5</v>
          </cell>
          <cell r="Z261">
            <v>93</v>
          </cell>
          <cell r="AA261">
            <v>93.9</v>
          </cell>
          <cell r="AB261">
            <v>93.8</v>
          </cell>
          <cell r="AC261">
            <v>93.5</v>
          </cell>
          <cell r="AD261">
            <v>94</v>
          </cell>
          <cell r="AE261">
            <v>94.3</v>
          </cell>
          <cell r="AF261">
            <v>94</v>
          </cell>
          <cell r="AG261">
            <v>94.9</v>
          </cell>
          <cell r="AH261">
            <v>95.6</v>
          </cell>
          <cell r="AI261">
            <v>96.2</v>
          </cell>
          <cell r="AJ261">
            <v>96.3</v>
          </cell>
          <cell r="AK261">
            <v>95.6</v>
          </cell>
          <cell r="AL261">
            <v>94.5</v>
          </cell>
          <cell r="AM261">
            <v>95.4</v>
          </cell>
          <cell r="AN261">
            <v>95.5</v>
          </cell>
          <cell r="AO261">
            <v>94.6</v>
          </cell>
          <cell r="AP261">
            <v>94.2</v>
          </cell>
          <cell r="AQ261">
            <v>94.3</v>
          </cell>
          <cell r="AR261">
            <v>94.4</v>
          </cell>
          <cell r="AS261">
            <v>96.3</v>
          </cell>
          <cell r="AT261">
            <v>97.3</v>
          </cell>
          <cell r="AU261">
            <v>96.2</v>
          </cell>
          <cell r="AV261">
            <v>95.8</v>
          </cell>
          <cell r="AW261">
            <v>95.9</v>
          </cell>
          <cell r="AX261">
            <v>94.7</v>
          </cell>
          <cell r="AY261">
            <v>93.5</v>
          </cell>
          <cell r="AZ261">
            <v>94.4</v>
          </cell>
          <cell r="BA261">
            <v>95.9</v>
          </cell>
          <cell r="BB261">
            <v>98.5</v>
          </cell>
          <cell r="BC261">
            <v>98.9</v>
          </cell>
          <cell r="BD261">
            <v>100.1</v>
          </cell>
          <cell r="BE261">
            <v>101.1</v>
          </cell>
          <cell r="BF261">
            <v>101.8</v>
          </cell>
          <cell r="BG261">
            <v>102</v>
          </cell>
          <cell r="BH261">
            <v>100.9</v>
          </cell>
          <cell r="BI261">
            <v>100.1</v>
          </cell>
          <cell r="BJ261">
            <v>98.3</v>
          </cell>
          <cell r="BK261">
            <v>98.9</v>
          </cell>
          <cell r="BL261">
            <v>102.8</v>
          </cell>
          <cell r="BM261">
            <v>102.7</v>
          </cell>
          <cell r="BN261">
            <v>104</v>
          </cell>
          <cell r="BO261">
            <v>100.2</v>
          </cell>
          <cell r="BP261">
            <v>98.6</v>
          </cell>
          <cell r="BQ261">
            <v>99.4</v>
          </cell>
          <cell r="BR261">
            <v>101.5</v>
          </cell>
          <cell r="BS261">
            <v>100.4</v>
          </cell>
          <cell r="BT261">
            <v>100.3</v>
          </cell>
          <cell r="BU261">
            <v>100.9</v>
          </cell>
          <cell r="BV261">
            <v>102.4</v>
          </cell>
          <cell r="BW261">
            <v>102.7</v>
          </cell>
          <cell r="BX261">
            <v>103.6</v>
          </cell>
          <cell r="BY261">
            <v>105.2</v>
          </cell>
          <cell r="BZ261">
            <v>105.3</v>
          </cell>
          <cell r="CA261">
            <v>104.7</v>
          </cell>
          <cell r="CB261">
            <v>102.9</v>
          </cell>
          <cell r="CC261">
            <v>102.6</v>
          </cell>
          <cell r="CD261">
            <v>103</v>
          </cell>
          <cell r="CE261">
            <v>102.9</v>
          </cell>
          <cell r="CF261">
            <v>103.2</v>
          </cell>
          <cell r="CG261">
            <v>103.5</v>
          </cell>
          <cell r="CH261">
            <v>103</v>
          </cell>
          <cell r="CI261">
            <v>102.7</v>
          </cell>
          <cell r="CJ261">
            <v>102.8</v>
          </cell>
          <cell r="CK261">
            <v>103.3</v>
          </cell>
          <cell r="CL261">
            <v>103.3</v>
          </cell>
        </row>
        <row r="262">
          <cell r="A262" t="str">
            <v>Polyester Staple Fibre</v>
          </cell>
          <cell r="B262" t="str">
            <v>1303020103</v>
          </cell>
          <cell r="C262">
            <v>0.18845999999999999</v>
          </cell>
          <cell r="D262">
            <v>98.5</v>
          </cell>
          <cell r="E262">
            <v>98.9</v>
          </cell>
          <cell r="F262">
            <v>100.6</v>
          </cell>
          <cell r="G262">
            <v>101.2</v>
          </cell>
          <cell r="H262">
            <v>100.6</v>
          </cell>
          <cell r="I262">
            <v>94.6</v>
          </cell>
          <cell r="J262">
            <v>94.9</v>
          </cell>
          <cell r="K262">
            <v>96.5</v>
          </cell>
          <cell r="L262">
            <v>97.8</v>
          </cell>
          <cell r="M262">
            <v>100.3</v>
          </cell>
          <cell r="N262">
            <v>99.5</v>
          </cell>
          <cell r="O262">
            <v>98</v>
          </cell>
          <cell r="P262">
            <v>98.5</v>
          </cell>
          <cell r="Q262">
            <v>99.5</v>
          </cell>
          <cell r="R262">
            <v>96.1</v>
          </cell>
          <cell r="S262">
            <v>99.6</v>
          </cell>
          <cell r="T262">
            <v>100.2</v>
          </cell>
          <cell r="U262">
            <v>100.8</v>
          </cell>
          <cell r="V262">
            <v>103.7</v>
          </cell>
          <cell r="W262">
            <v>107</v>
          </cell>
          <cell r="X262">
            <v>109.9</v>
          </cell>
          <cell r="Y262">
            <v>107.9</v>
          </cell>
          <cell r="Z262">
            <v>101.9</v>
          </cell>
          <cell r="AA262">
            <v>101.3</v>
          </cell>
          <cell r="AB262">
            <v>101.1</v>
          </cell>
          <cell r="AC262">
            <v>99.8</v>
          </cell>
          <cell r="AD262">
            <v>99.4</v>
          </cell>
          <cell r="AE262">
            <v>97.9</v>
          </cell>
          <cell r="AF262">
            <v>97.3</v>
          </cell>
          <cell r="AG262">
            <v>99.6</v>
          </cell>
          <cell r="AH262">
            <v>96.7</v>
          </cell>
          <cell r="AI262">
            <v>100.8</v>
          </cell>
          <cell r="AJ262">
            <v>101.2</v>
          </cell>
          <cell r="AK262">
            <v>99.9</v>
          </cell>
          <cell r="AL262">
            <v>98.7</v>
          </cell>
          <cell r="AM262">
            <v>96.9</v>
          </cell>
          <cell r="AN262">
            <v>96.7</v>
          </cell>
          <cell r="AO262">
            <v>96.2</v>
          </cell>
          <cell r="AP262">
            <v>97.2</v>
          </cell>
          <cell r="AQ262">
            <v>99</v>
          </cell>
          <cell r="AR262">
            <v>99.7</v>
          </cell>
          <cell r="AS262">
            <v>103.5</v>
          </cell>
          <cell r="AT262">
            <v>99.9</v>
          </cell>
          <cell r="AU262">
            <v>97.2</v>
          </cell>
          <cell r="AV262">
            <v>97.2</v>
          </cell>
          <cell r="AW262">
            <v>95</v>
          </cell>
          <cell r="AX262">
            <v>93.3</v>
          </cell>
          <cell r="AY262">
            <v>91.5</v>
          </cell>
          <cell r="AZ262">
            <v>91.8</v>
          </cell>
          <cell r="BA262">
            <v>90.8</v>
          </cell>
          <cell r="BB262">
            <v>90.8</v>
          </cell>
          <cell r="BC262">
            <v>91.8</v>
          </cell>
          <cell r="BD262">
            <v>91.2</v>
          </cell>
          <cell r="BE262">
            <v>89.7</v>
          </cell>
          <cell r="BF262">
            <v>90.9</v>
          </cell>
          <cell r="BG262">
            <v>92.2</v>
          </cell>
          <cell r="BH262">
            <v>94.9</v>
          </cell>
          <cell r="BI262">
            <v>91.2</v>
          </cell>
          <cell r="BJ262">
            <v>94</v>
          </cell>
          <cell r="BK262">
            <v>96.4</v>
          </cell>
          <cell r="BL262">
            <v>98.8</v>
          </cell>
          <cell r="BM262">
            <v>100.1</v>
          </cell>
          <cell r="BN262">
            <v>101.6</v>
          </cell>
          <cell r="BO262">
            <v>104.8</v>
          </cell>
          <cell r="BP262">
            <v>104.7</v>
          </cell>
          <cell r="BQ262">
            <v>105.3</v>
          </cell>
          <cell r="BR262">
            <v>104.7</v>
          </cell>
          <cell r="BS262">
            <v>104.2</v>
          </cell>
          <cell r="BT262">
            <v>104.2</v>
          </cell>
          <cell r="BU262">
            <v>104.4</v>
          </cell>
          <cell r="BV262">
            <v>108.2</v>
          </cell>
          <cell r="BW262">
            <v>110.9</v>
          </cell>
          <cell r="BX262">
            <v>117</v>
          </cell>
          <cell r="BY262">
            <v>120.2</v>
          </cell>
          <cell r="BZ262">
            <v>124</v>
          </cell>
          <cell r="CA262">
            <v>124.9</v>
          </cell>
          <cell r="CB262">
            <v>121.1</v>
          </cell>
          <cell r="CC262">
            <v>113.6</v>
          </cell>
          <cell r="CD262">
            <v>111</v>
          </cell>
          <cell r="CE262">
            <v>109.8</v>
          </cell>
          <cell r="CF262">
            <v>111.4</v>
          </cell>
          <cell r="CG262">
            <v>112.4</v>
          </cell>
          <cell r="CH262">
            <v>111.9</v>
          </cell>
          <cell r="CI262">
            <v>111.9</v>
          </cell>
          <cell r="CJ262">
            <v>114.9</v>
          </cell>
          <cell r="CK262">
            <v>114.9</v>
          </cell>
          <cell r="CL262">
            <v>116.3</v>
          </cell>
        </row>
        <row r="263">
          <cell r="A263" t="str">
            <v>Synthetic Yarn</v>
          </cell>
          <cell r="B263" t="str">
            <v>1303020104</v>
          </cell>
          <cell r="C263">
            <v>0.19467999999999999</v>
          </cell>
          <cell r="D263">
            <v>99.9</v>
          </cell>
          <cell r="E263">
            <v>100</v>
          </cell>
          <cell r="F263">
            <v>98</v>
          </cell>
          <cell r="G263">
            <v>97.7</v>
          </cell>
          <cell r="H263">
            <v>97.8</v>
          </cell>
          <cell r="I263">
            <v>97.6</v>
          </cell>
          <cell r="J263">
            <v>97.6</v>
          </cell>
          <cell r="K263">
            <v>97.2</v>
          </cell>
          <cell r="L263">
            <v>99.9</v>
          </cell>
          <cell r="M263">
            <v>99.9</v>
          </cell>
          <cell r="N263">
            <v>99.1</v>
          </cell>
          <cell r="O263">
            <v>101.6</v>
          </cell>
          <cell r="P263">
            <v>99.3</v>
          </cell>
          <cell r="Q263">
            <v>99.7</v>
          </cell>
          <cell r="R263">
            <v>99.7</v>
          </cell>
          <cell r="S263">
            <v>99.3</v>
          </cell>
          <cell r="T263">
            <v>102.2</v>
          </cell>
          <cell r="U263">
            <v>100.1</v>
          </cell>
          <cell r="V263">
            <v>100.5</v>
          </cell>
          <cell r="W263">
            <v>101.2</v>
          </cell>
          <cell r="X263">
            <v>104.1</v>
          </cell>
          <cell r="Y263">
            <v>103.8</v>
          </cell>
          <cell r="Z263">
            <v>102.6</v>
          </cell>
          <cell r="AA263">
            <v>102.2</v>
          </cell>
          <cell r="AB263">
            <v>103.2</v>
          </cell>
          <cell r="AC263">
            <v>103.6</v>
          </cell>
          <cell r="AD263">
            <v>103.8</v>
          </cell>
          <cell r="AE263">
            <v>103.7</v>
          </cell>
          <cell r="AF263">
            <v>104.2</v>
          </cell>
          <cell r="AG263">
            <v>104.5</v>
          </cell>
          <cell r="AH263">
            <v>105.9</v>
          </cell>
          <cell r="AI263">
            <v>106.1</v>
          </cell>
          <cell r="AJ263">
            <v>106.2</v>
          </cell>
          <cell r="AK263">
            <v>105.5</v>
          </cell>
          <cell r="AL263">
            <v>104.8</v>
          </cell>
          <cell r="AM263">
            <v>103.4</v>
          </cell>
          <cell r="AN263">
            <v>99</v>
          </cell>
          <cell r="AO263">
            <v>97.5</v>
          </cell>
          <cell r="AP263">
            <v>99</v>
          </cell>
          <cell r="AQ263">
            <v>98.8</v>
          </cell>
          <cell r="AR263">
            <v>100.7</v>
          </cell>
          <cell r="AS263">
            <v>101.8</v>
          </cell>
          <cell r="AT263">
            <v>103.5</v>
          </cell>
          <cell r="AU263">
            <v>102.7</v>
          </cell>
          <cell r="AV263">
            <v>101.3</v>
          </cell>
          <cell r="AW263">
            <v>101.2</v>
          </cell>
          <cell r="AX263">
            <v>100.4</v>
          </cell>
          <cell r="AY263">
            <v>99.1</v>
          </cell>
          <cell r="AZ263">
            <v>96.5</v>
          </cell>
          <cell r="BA263">
            <v>96</v>
          </cell>
          <cell r="BB263">
            <v>93.9</v>
          </cell>
          <cell r="BC263">
            <v>97</v>
          </cell>
          <cell r="BD263">
            <v>100</v>
          </cell>
          <cell r="BE263">
            <v>99.5</v>
          </cell>
          <cell r="BF263">
            <v>102.3</v>
          </cell>
          <cell r="BG263">
            <v>104.1</v>
          </cell>
          <cell r="BH263">
            <v>101.4</v>
          </cell>
          <cell r="BI263">
            <v>100.9</v>
          </cell>
          <cell r="BJ263">
            <v>102.6</v>
          </cell>
          <cell r="BK263">
            <v>105.6</v>
          </cell>
          <cell r="BL263">
            <v>106.9</v>
          </cell>
          <cell r="BM263">
            <v>105.5</v>
          </cell>
          <cell r="BN263">
            <v>114.3</v>
          </cell>
          <cell r="BO263">
            <v>119.4</v>
          </cell>
          <cell r="BP263">
            <v>121.3</v>
          </cell>
          <cell r="BQ263">
            <v>121</v>
          </cell>
          <cell r="BR263">
            <v>120.1</v>
          </cell>
          <cell r="BS263">
            <v>120.6</v>
          </cell>
          <cell r="BT263">
            <v>123.5</v>
          </cell>
          <cell r="BU263">
            <v>124.7</v>
          </cell>
          <cell r="BV263">
            <v>127.5</v>
          </cell>
          <cell r="BW263">
            <v>129.80000000000001</v>
          </cell>
          <cell r="BX263">
            <v>135.4</v>
          </cell>
          <cell r="BY263">
            <v>138.9</v>
          </cell>
          <cell r="BZ263">
            <v>144.5</v>
          </cell>
          <cell r="CA263">
            <v>144.80000000000001</v>
          </cell>
          <cell r="CB263">
            <v>140.9</v>
          </cell>
          <cell r="CC263">
            <v>138.19999999999999</v>
          </cell>
          <cell r="CD263">
            <v>137.9</v>
          </cell>
          <cell r="CE263">
            <v>133</v>
          </cell>
          <cell r="CF263">
            <v>135.19999999999999</v>
          </cell>
          <cell r="CG263">
            <v>135.30000000000001</v>
          </cell>
          <cell r="CH263">
            <v>135.9</v>
          </cell>
          <cell r="CI263">
            <v>135.69999999999999</v>
          </cell>
          <cell r="CJ263">
            <v>136.69999999999999</v>
          </cell>
          <cell r="CK263">
            <v>137.69999999999999</v>
          </cell>
          <cell r="CL263">
            <v>135.69999999999999</v>
          </cell>
        </row>
        <row r="264">
          <cell r="A264" t="str">
            <v>Viscose Staple Fibre</v>
          </cell>
          <cell r="B264" t="str">
            <v>1303020105</v>
          </cell>
          <cell r="C264">
            <v>0.1192</v>
          </cell>
          <cell r="D264">
            <v>103.6</v>
          </cell>
          <cell r="E264">
            <v>100.5</v>
          </cell>
          <cell r="F264">
            <v>100.5</v>
          </cell>
          <cell r="G264">
            <v>98.3</v>
          </cell>
          <cell r="H264">
            <v>95.8</v>
          </cell>
          <cell r="I264">
            <v>91.6</v>
          </cell>
          <cell r="J264">
            <v>87.9</v>
          </cell>
          <cell r="K264">
            <v>89</v>
          </cell>
          <cell r="L264">
            <v>90.2</v>
          </cell>
          <cell r="M264">
            <v>94.1</v>
          </cell>
          <cell r="N264">
            <v>95.1</v>
          </cell>
          <cell r="O264">
            <v>92.8</v>
          </cell>
          <cell r="P264">
            <v>94.6</v>
          </cell>
          <cell r="Q264">
            <v>94.3</v>
          </cell>
          <cell r="R264">
            <v>93.6</v>
          </cell>
          <cell r="S264">
            <v>96.9</v>
          </cell>
          <cell r="T264">
            <v>96</v>
          </cell>
          <cell r="U264">
            <v>97.1</v>
          </cell>
          <cell r="V264">
            <v>100.6</v>
          </cell>
          <cell r="W264">
            <v>102.5</v>
          </cell>
          <cell r="X264">
            <v>103.3</v>
          </cell>
          <cell r="Y264">
            <v>108.2</v>
          </cell>
          <cell r="Z264">
            <v>106.8</v>
          </cell>
          <cell r="AA264">
            <v>100.1</v>
          </cell>
          <cell r="AB264">
            <v>99.4</v>
          </cell>
          <cell r="AC264">
            <v>99.2</v>
          </cell>
          <cell r="AD264">
            <v>98.3</v>
          </cell>
          <cell r="AE264">
            <v>103.6</v>
          </cell>
          <cell r="AF264">
            <v>103.9</v>
          </cell>
          <cell r="AG264">
            <v>103.9</v>
          </cell>
          <cell r="AH264">
            <v>108.4</v>
          </cell>
          <cell r="AI264">
            <v>106.9</v>
          </cell>
          <cell r="AJ264">
            <v>106.7</v>
          </cell>
          <cell r="AK264">
            <v>111.5</v>
          </cell>
          <cell r="AL264">
            <v>111.3</v>
          </cell>
          <cell r="AM264">
            <v>110.7</v>
          </cell>
          <cell r="AN264">
            <v>111.1</v>
          </cell>
          <cell r="AO264">
            <v>110.1</v>
          </cell>
          <cell r="AP264">
            <v>108.2</v>
          </cell>
          <cell r="AQ264">
            <v>108.3</v>
          </cell>
          <cell r="AR264">
            <v>110.3</v>
          </cell>
          <cell r="AS264">
            <v>113.1</v>
          </cell>
          <cell r="AT264">
            <v>115.9</v>
          </cell>
          <cell r="AU264">
            <v>121.1</v>
          </cell>
          <cell r="AV264">
            <v>119.2</v>
          </cell>
          <cell r="AW264">
            <v>115.1</v>
          </cell>
          <cell r="AX264">
            <v>115.9</v>
          </cell>
          <cell r="AY264">
            <v>113.4</v>
          </cell>
          <cell r="AZ264">
            <v>104.2</v>
          </cell>
          <cell r="BA264">
            <v>103.6</v>
          </cell>
          <cell r="BB264">
            <v>106.6</v>
          </cell>
          <cell r="BC264">
            <v>107.7</v>
          </cell>
          <cell r="BD264">
            <v>107.5</v>
          </cell>
          <cell r="BE264">
            <v>108.7</v>
          </cell>
          <cell r="BF264">
            <v>107.1</v>
          </cell>
          <cell r="BG264">
            <v>108.3</v>
          </cell>
          <cell r="BH264">
            <v>111.5</v>
          </cell>
          <cell r="BI264">
            <v>111.9</v>
          </cell>
          <cell r="BJ264">
            <v>108.3</v>
          </cell>
          <cell r="BK264">
            <v>109.5</v>
          </cell>
          <cell r="BL264">
            <v>116.5</v>
          </cell>
          <cell r="BM264">
            <v>116.8</v>
          </cell>
          <cell r="BN264">
            <v>128.30000000000001</v>
          </cell>
          <cell r="BO264">
            <v>129</v>
          </cell>
          <cell r="BP264">
            <v>132</v>
          </cell>
          <cell r="BQ264">
            <v>118.9</v>
          </cell>
          <cell r="BR264">
            <v>117.7</v>
          </cell>
          <cell r="BS264">
            <v>116.9</v>
          </cell>
          <cell r="BT264">
            <v>118.8</v>
          </cell>
          <cell r="BU264">
            <v>125.1</v>
          </cell>
          <cell r="BV264">
            <v>127.3</v>
          </cell>
          <cell r="BW264">
            <v>132.30000000000001</v>
          </cell>
          <cell r="BX264">
            <v>138.9</v>
          </cell>
          <cell r="BY264">
            <v>141</v>
          </cell>
          <cell r="BZ264">
            <v>146.1</v>
          </cell>
          <cell r="CA264">
            <v>151.5</v>
          </cell>
          <cell r="CB264">
            <v>151.30000000000001</v>
          </cell>
          <cell r="CC264">
            <v>145.4</v>
          </cell>
          <cell r="CD264">
            <v>143.5</v>
          </cell>
          <cell r="CE264">
            <v>142.9</v>
          </cell>
          <cell r="CF264">
            <v>140.1</v>
          </cell>
          <cell r="CG264">
            <v>140.4</v>
          </cell>
          <cell r="CH264">
            <v>142.9</v>
          </cell>
          <cell r="CI264">
            <v>141.19999999999999</v>
          </cell>
          <cell r="CJ264">
            <v>139.4</v>
          </cell>
          <cell r="CK264">
            <v>141.1</v>
          </cell>
          <cell r="CL264">
            <v>142.6</v>
          </cell>
        </row>
        <row r="265">
          <cell r="A265" t="str">
            <v>Acrylic Fibre</v>
          </cell>
          <cell r="B265" t="str">
            <v>1303020106</v>
          </cell>
          <cell r="C265">
            <v>4.3220000000000001E-2</v>
          </cell>
          <cell r="D265">
            <v>96</v>
          </cell>
          <cell r="E265">
            <v>95.5</v>
          </cell>
          <cell r="F265">
            <v>95</v>
          </cell>
          <cell r="G265">
            <v>99.8</v>
          </cell>
          <cell r="H265">
            <v>99.8</v>
          </cell>
          <cell r="I265">
            <v>99.5</v>
          </cell>
          <cell r="J265">
            <v>97.9</v>
          </cell>
          <cell r="K265">
            <v>96.6</v>
          </cell>
          <cell r="L265">
            <v>95.5</v>
          </cell>
          <cell r="M265">
            <v>94.5</v>
          </cell>
          <cell r="N265">
            <v>96.3</v>
          </cell>
          <cell r="O265">
            <v>95.8</v>
          </cell>
          <cell r="P265">
            <v>94.5</v>
          </cell>
          <cell r="Q265">
            <v>93.7</v>
          </cell>
          <cell r="R265">
            <v>95.8</v>
          </cell>
          <cell r="S265">
            <v>94.3</v>
          </cell>
          <cell r="T265">
            <v>95.8</v>
          </cell>
          <cell r="U265">
            <v>100.7</v>
          </cell>
          <cell r="V265">
            <v>104.1</v>
          </cell>
          <cell r="W265">
            <v>104.9</v>
          </cell>
          <cell r="X265">
            <v>104.6</v>
          </cell>
          <cell r="Y265">
            <v>105.1</v>
          </cell>
          <cell r="Z265">
            <v>105.1</v>
          </cell>
          <cell r="AA265">
            <v>103.2</v>
          </cell>
          <cell r="AB265">
            <v>99.7</v>
          </cell>
          <cell r="AC265">
            <v>97.7</v>
          </cell>
          <cell r="AD265">
            <v>101.2</v>
          </cell>
          <cell r="AE265">
            <v>102.7</v>
          </cell>
          <cell r="AF265">
            <v>103.2</v>
          </cell>
          <cell r="AG265">
            <v>103.7</v>
          </cell>
          <cell r="AH265">
            <v>104.7</v>
          </cell>
          <cell r="AI265">
            <v>104.2</v>
          </cell>
          <cell r="AJ265">
            <v>104.7</v>
          </cell>
          <cell r="AK265">
            <v>104.9</v>
          </cell>
          <cell r="AL265">
            <v>103.7</v>
          </cell>
          <cell r="AM265">
            <v>103.7</v>
          </cell>
          <cell r="AN265">
            <v>103.7</v>
          </cell>
          <cell r="AO265">
            <v>103.7</v>
          </cell>
          <cell r="AP265">
            <v>103.7</v>
          </cell>
          <cell r="AQ265">
            <v>106.1</v>
          </cell>
          <cell r="AR265">
            <v>106.1</v>
          </cell>
          <cell r="AS265">
            <v>112.3</v>
          </cell>
          <cell r="AT265">
            <v>115.6</v>
          </cell>
          <cell r="AU265">
            <v>115.6</v>
          </cell>
          <cell r="AV265">
            <v>115.6</v>
          </cell>
          <cell r="AW265">
            <v>113.2</v>
          </cell>
          <cell r="AX265">
            <v>113.2</v>
          </cell>
          <cell r="AY265">
            <v>102.3</v>
          </cell>
          <cell r="AZ265">
            <v>78.7</v>
          </cell>
          <cell r="BA265">
            <v>77.8</v>
          </cell>
          <cell r="BB265">
            <v>79.2</v>
          </cell>
          <cell r="BC265">
            <v>82.1</v>
          </cell>
          <cell r="BD265">
            <v>83</v>
          </cell>
          <cell r="BE265">
            <v>85.8</v>
          </cell>
          <cell r="BF265">
            <v>90.2</v>
          </cell>
          <cell r="BG265">
            <v>89.2</v>
          </cell>
          <cell r="BH265">
            <v>90.2</v>
          </cell>
          <cell r="BI265">
            <v>90.2</v>
          </cell>
          <cell r="BJ265">
            <v>91.1</v>
          </cell>
          <cell r="BK265">
            <v>91.1</v>
          </cell>
          <cell r="BL265">
            <v>115.6</v>
          </cell>
          <cell r="BM265">
            <v>126.9</v>
          </cell>
          <cell r="BN265">
            <v>135.80000000000001</v>
          </cell>
          <cell r="BO265">
            <v>160.4</v>
          </cell>
          <cell r="BP265">
            <v>163.9</v>
          </cell>
          <cell r="BQ265">
            <v>163.9</v>
          </cell>
          <cell r="BR265">
            <v>163.9</v>
          </cell>
          <cell r="BS265">
            <v>156.6</v>
          </cell>
          <cell r="BT265">
            <v>156.6</v>
          </cell>
          <cell r="BU265">
            <v>156.6</v>
          </cell>
          <cell r="BV265">
            <v>156.6</v>
          </cell>
          <cell r="BW265">
            <v>156.6</v>
          </cell>
          <cell r="BX265">
            <v>152.1</v>
          </cell>
          <cell r="BY265">
            <v>156.1</v>
          </cell>
          <cell r="BZ265">
            <v>165.1</v>
          </cell>
          <cell r="CA265">
            <v>167.8</v>
          </cell>
          <cell r="CB265">
            <v>167.3</v>
          </cell>
          <cell r="CC265">
            <v>163.30000000000001</v>
          </cell>
          <cell r="CD265">
            <v>161.30000000000001</v>
          </cell>
          <cell r="CE265">
            <v>155.19999999999999</v>
          </cell>
          <cell r="CF265">
            <v>155.69999999999999</v>
          </cell>
          <cell r="CG265">
            <v>157.6</v>
          </cell>
          <cell r="CH265">
            <v>154.9</v>
          </cell>
          <cell r="CI265">
            <v>154.19999999999999</v>
          </cell>
          <cell r="CJ265">
            <v>158.30000000000001</v>
          </cell>
          <cell r="CK265">
            <v>158.30000000000001</v>
          </cell>
          <cell r="CL265">
            <v>158.30000000000001</v>
          </cell>
        </row>
        <row r="266">
          <cell r="A266" t="str">
            <v>Acrylic Yarn</v>
          </cell>
          <cell r="B266" t="str">
            <v>1303020107</v>
          </cell>
          <cell r="C266">
            <v>6.148E-2</v>
          </cell>
          <cell r="D266">
            <v>99.3</v>
          </cell>
          <cell r="E266">
            <v>98.4</v>
          </cell>
          <cell r="F266">
            <v>97.9</v>
          </cell>
          <cell r="G266">
            <v>100.6</v>
          </cell>
          <cell r="H266">
            <v>101</v>
          </cell>
          <cell r="I266">
            <v>99.2</v>
          </cell>
          <cell r="J266">
            <v>99.6</v>
          </cell>
          <cell r="K266">
            <v>100.5</v>
          </cell>
          <cell r="L266">
            <v>99.9</v>
          </cell>
          <cell r="M266">
            <v>98.1</v>
          </cell>
          <cell r="N266">
            <v>98.8</v>
          </cell>
          <cell r="O266">
            <v>105.2</v>
          </cell>
          <cell r="P266">
            <v>97.7</v>
          </cell>
          <cell r="Q266">
            <v>98</v>
          </cell>
          <cell r="R266">
            <v>98.5</v>
          </cell>
          <cell r="S266">
            <v>99.2</v>
          </cell>
          <cell r="T266">
            <v>98.2</v>
          </cell>
          <cell r="U266">
            <v>102.7</v>
          </cell>
          <cell r="V266">
            <v>107.5</v>
          </cell>
          <cell r="W266">
            <v>111.9</v>
          </cell>
          <cell r="X266">
            <v>106.2</v>
          </cell>
          <cell r="Y266">
            <v>112.8</v>
          </cell>
          <cell r="Z266">
            <v>108.6</v>
          </cell>
          <cell r="AA266">
            <v>107.9</v>
          </cell>
          <cell r="AB266">
            <v>111</v>
          </cell>
          <cell r="AC266">
            <v>105.1</v>
          </cell>
          <cell r="AD266">
            <v>111.5</v>
          </cell>
          <cell r="AE266">
            <v>107.8</v>
          </cell>
          <cell r="AF266">
            <v>108.8</v>
          </cell>
          <cell r="AG266">
            <v>113.4</v>
          </cell>
          <cell r="AH266">
            <v>113.5</v>
          </cell>
          <cell r="AI266">
            <v>115.1</v>
          </cell>
          <cell r="AJ266">
            <v>117.2</v>
          </cell>
          <cell r="AK266">
            <v>114.7</v>
          </cell>
          <cell r="AL266">
            <v>114.6</v>
          </cell>
          <cell r="AM266">
            <v>119.5</v>
          </cell>
          <cell r="AN266">
            <v>117.7</v>
          </cell>
          <cell r="AO266">
            <v>117.7</v>
          </cell>
          <cell r="AP266">
            <v>118.4</v>
          </cell>
          <cell r="AQ266">
            <v>118.2</v>
          </cell>
          <cell r="AR266">
            <v>118.7</v>
          </cell>
          <cell r="AS266">
            <v>120.2</v>
          </cell>
          <cell r="AT266">
            <v>116.3</v>
          </cell>
          <cell r="AU266">
            <v>116.7</v>
          </cell>
          <cell r="AV266">
            <v>116.7</v>
          </cell>
          <cell r="AW266">
            <v>116.9</v>
          </cell>
          <cell r="AX266">
            <v>116.9</v>
          </cell>
          <cell r="AY266">
            <v>117</v>
          </cell>
          <cell r="AZ266">
            <v>114.4</v>
          </cell>
          <cell r="BA266">
            <v>114.4</v>
          </cell>
          <cell r="BB266">
            <v>114.3</v>
          </cell>
          <cell r="BC266">
            <v>114.3</v>
          </cell>
          <cell r="BD266">
            <v>114.5</v>
          </cell>
          <cell r="BE266">
            <v>114.5</v>
          </cell>
          <cell r="BF266">
            <v>114.5</v>
          </cell>
          <cell r="BG266">
            <v>114.5</v>
          </cell>
          <cell r="BH266">
            <v>112</v>
          </cell>
          <cell r="BI266">
            <v>108.3</v>
          </cell>
          <cell r="BJ266">
            <v>106.3</v>
          </cell>
          <cell r="BK266">
            <v>107.6</v>
          </cell>
          <cell r="BL266">
            <v>112.4</v>
          </cell>
          <cell r="BM266">
            <v>116.6</v>
          </cell>
          <cell r="BN266">
            <v>118.3</v>
          </cell>
          <cell r="BO266">
            <v>118.3</v>
          </cell>
          <cell r="BP266">
            <v>118.3</v>
          </cell>
          <cell r="BQ266">
            <v>118.3</v>
          </cell>
          <cell r="BR266">
            <v>118.3</v>
          </cell>
          <cell r="BS266">
            <v>128.4</v>
          </cell>
          <cell r="BT266">
            <v>128.4</v>
          </cell>
          <cell r="BU266">
            <v>128</v>
          </cell>
          <cell r="BV266">
            <v>129.30000000000001</v>
          </cell>
          <cell r="BW266">
            <v>129.30000000000001</v>
          </cell>
          <cell r="BX266">
            <v>140.6</v>
          </cell>
          <cell r="BY266">
            <v>142</v>
          </cell>
          <cell r="BZ266">
            <v>143.4</v>
          </cell>
          <cell r="CA266">
            <v>152.19999999999999</v>
          </cell>
          <cell r="CB266">
            <v>152.6</v>
          </cell>
          <cell r="CC266">
            <v>150.19999999999999</v>
          </cell>
          <cell r="CD266">
            <v>147.69999999999999</v>
          </cell>
          <cell r="CE266">
            <v>149.9</v>
          </cell>
          <cell r="CF266">
            <v>151.19999999999999</v>
          </cell>
          <cell r="CG266">
            <v>150.4</v>
          </cell>
          <cell r="CH266">
            <v>148</v>
          </cell>
          <cell r="CI266">
            <v>150</v>
          </cell>
          <cell r="CJ266">
            <v>151.5</v>
          </cell>
          <cell r="CK266">
            <v>148.6</v>
          </cell>
          <cell r="CL266">
            <v>146.6</v>
          </cell>
        </row>
        <row r="267">
          <cell r="A267" t="str">
            <v>Nylon Yarn</v>
          </cell>
          <cell r="B267" t="str">
            <v>1303020108</v>
          </cell>
          <cell r="C267">
            <v>8.5889999999999994E-2</v>
          </cell>
          <cell r="D267">
            <v>101.1</v>
          </cell>
          <cell r="E267">
            <v>100.5</v>
          </cell>
          <cell r="F267">
            <v>100.4</v>
          </cell>
          <cell r="G267">
            <v>100.7</v>
          </cell>
          <cell r="H267">
            <v>98.2</v>
          </cell>
          <cell r="I267">
            <v>95.6</v>
          </cell>
          <cell r="J267">
            <v>96.3</v>
          </cell>
          <cell r="K267">
            <v>96.5</v>
          </cell>
          <cell r="L267">
            <v>96.3</v>
          </cell>
          <cell r="M267">
            <v>96.7</v>
          </cell>
          <cell r="N267">
            <v>97.1</v>
          </cell>
          <cell r="O267">
            <v>97</v>
          </cell>
          <cell r="P267">
            <v>96.6</v>
          </cell>
          <cell r="Q267">
            <v>96.9</v>
          </cell>
          <cell r="R267">
            <v>98</v>
          </cell>
          <cell r="S267">
            <v>99.6</v>
          </cell>
          <cell r="T267">
            <v>100.8</v>
          </cell>
          <cell r="U267">
            <v>101.3</v>
          </cell>
          <cell r="V267">
            <v>100.9</v>
          </cell>
          <cell r="W267">
            <v>101.1</v>
          </cell>
          <cell r="X267">
            <v>102.3</v>
          </cell>
          <cell r="Y267">
            <v>103.1</v>
          </cell>
          <cell r="Z267">
            <v>100.8</v>
          </cell>
          <cell r="AA267">
            <v>99</v>
          </cell>
          <cell r="AB267">
            <v>98</v>
          </cell>
          <cell r="AC267">
            <v>98.1</v>
          </cell>
          <cell r="AD267">
            <v>98</v>
          </cell>
          <cell r="AE267">
            <v>97.7</v>
          </cell>
          <cell r="AF267">
            <v>97.6</v>
          </cell>
          <cell r="AG267">
            <v>98.3</v>
          </cell>
          <cell r="AH267">
            <v>99</v>
          </cell>
          <cell r="AI267">
            <v>99.7</v>
          </cell>
          <cell r="AJ267">
            <v>100.3</v>
          </cell>
          <cell r="AK267">
            <v>100.7</v>
          </cell>
          <cell r="AL267">
            <v>99.6</v>
          </cell>
          <cell r="AM267">
            <v>100.4</v>
          </cell>
          <cell r="AN267">
            <v>101.1</v>
          </cell>
          <cell r="AO267">
            <v>100.8</v>
          </cell>
          <cell r="AP267">
            <v>101.5</v>
          </cell>
          <cell r="AQ267">
            <v>102</v>
          </cell>
          <cell r="AR267">
            <v>102.5</v>
          </cell>
          <cell r="AS267">
            <v>104.1</v>
          </cell>
          <cell r="AT267">
            <v>106</v>
          </cell>
          <cell r="AU267">
            <v>106.3</v>
          </cell>
          <cell r="AV267">
            <v>108.2</v>
          </cell>
          <cell r="AW267">
            <v>108.2</v>
          </cell>
          <cell r="AX267">
            <v>109</v>
          </cell>
          <cell r="AY267">
            <v>107.8</v>
          </cell>
          <cell r="AZ267">
            <v>108.4</v>
          </cell>
          <cell r="BA267">
            <v>107.3</v>
          </cell>
          <cell r="BB267">
            <v>106.2</v>
          </cell>
          <cell r="BC267">
            <v>106.6</v>
          </cell>
          <cell r="BD267">
            <v>107.9</v>
          </cell>
          <cell r="BE267">
            <v>108.4</v>
          </cell>
          <cell r="BF267">
            <v>108.8</v>
          </cell>
          <cell r="BG267">
            <v>110</v>
          </cell>
          <cell r="BH267">
            <v>111</v>
          </cell>
          <cell r="BI267">
            <v>110.1</v>
          </cell>
          <cell r="BJ267">
            <v>109.5</v>
          </cell>
          <cell r="BK267">
            <v>109.6</v>
          </cell>
          <cell r="BL267">
            <v>110.2</v>
          </cell>
          <cell r="BM267">
            <v>109.3</v>
          </cell>
          <cell r="BN267">
            <v>108.8</v>
          </cell>
          <cell r="BO267">
            <v>110.9</v>
          </cell>
          <cell r="BP267">
            <v>112.2</v>
          </cell>
          <cell r="BQ267">
            <v>115.3</v>
          </cell>
          <cell r="BR267">
            <v>113.4</v>
          </cell>
          <cell r="BS267">
            <v>113.1</v>
          </cell>
          <cell r="BT267">
            <v>113.6</v>
          </cell>
          <cell r="BU267">
            <v>114.1</v>
          </cell>
          <cell r="BV267">
            <v>118.3</v>
          </cell>
          <cell r="BW267">
            <v>118.2</v>
          </cell>
          <cell r="BX267">
            <v>117.8</v>
          </cell>
          <cell r="BY267">
            <v>118.6</v>
          </cell>
          <cell r="BZ267">
            <v>119.6</v>
          </cell>
          <cell r="CA267">
            <v>120.6</v>
          </cell>
          <cell r="CB267">
            <v>122.2</v>
          </cell>
          <cell r="CC267">
            <v>125.2</v>
          </cell>
          <cell r="CD267">
            <v>125.1</v>
          </cell>
          <cell r="CE267">
            <v>125.4</v>
          </cell>
          <cell r="CF267">
            <v>125.3</v>
          </cell>
          <cell r="CG267">
            <v>125.1</v>
          </cell>
          <cell r="CH267">
            <v>126.2</v>
          </cell>
          <cell r="CI267">
            <v>125.4</v>
          </cell>
          <cell r="CJ267">
            <v>125.8</v>
          </cell>
          <cell r="CK267">
            <v>126.2</v>
          </cell>
          <cell r="CL267">
            <v>126.5</v>
          </cell>
        </row>
        <row r="268">
          <cell r="A268" t="str">
            <v>Viscose Yarn</v>
          </cell>
          <cell r="B268" t="str">
            <v>1303020109</v>
          </cell>
          <cell r="C268">
            <v>8.1970000000000001E-2</v>
          </cell>
          <cell r="D268">
            <v>100.1</v>
          </cell>
          <cell r="E268">
            <v>99.9</v>
          </cell>
          <cell r="F268">
            <v>98.7</v>
          </cell>
          <cell r="G268">
            <v>97.6</v>
          </cell>
          <cell r="H268">
            <v>96.2</v>
          </cell>
          <cell r="I268">
            <v>95</v>
          </cell>
          <cell r="J268">
            <v>95.6</v>
          </cell>
          <cell r="K268">
            <v>95.2</v>
          </cell>
          <cell r="L268">
            <v>102.9</v>
          </cell>
          <cell r="M268">
            <v>98</v>
          </cell>
          <cell r="N268">
            <v>96.8</v>
          </cell>
          <cell r="O268">
            <v>97.9</v>
          </cell>
          <cell r="P268">
            <v>98.1</v>
          </cell>
          <cell r="Q268">
            <v>98.5</v>
          </cell>
          <cell r="R268">
            <v>98.9</v>
          </cell>
          <cell r="S268">
            <v>95.8</v>
          </cell>
          <cell r="T268">
            <v>96.9</v>
          </cell>
          <cell r="U268">
            <v>98.3</v>
          </cell>
          <cell r="V268">
            <v>100.4</v>
          </cell>
          <cell r="W268">
            <v>102.4</v>
          </cell>
          <cell r="X268">
            <v>103.6</v>
          </cell>
          <cell r="Y268">
            <v>103.2</v>
          </cell>
          <cell r="Z268">
            <v>101.9</v>
          </cell>
          <cell r="AA268">
            <v>101.4</v>
          </cell>
          <cell r="AB268">
            <v>102.2</v>
          </cell>
          <cell r="AC268">
            <v>100.7</v>
          </cell>
          <cell r="AD268">
            <v>100.3</v>
          </cell>
          <cell r="AE268">
            <v>100.7</v>
          </cell>
          <cell r="AF268">
            <v>100.7</v>
          </cell>
          <cell r="AG268">
            <v>102.5</v>
          </cell>
          <cell r="AH268">
            <v>104.8</v>
          </cell>
          <cell r="AI268">
            <v>107.1</v>
          </cell>
          <cell r="AJ268">
            <v>107.3</v>
          </cell>
          <cell r="AK268">
            <v>107.1</v>
          </cell>
          <cell r="AL268">
            <v>107.9</v>
          </cell>
          <cell r="AM268">
            <v>107.8</v>
          </cell>
          <cell r="AN268">
            <v>108.1</v>
          </cell>
          <cell r="AO268">
            <v>108.9</v>
          </cell>
          <cell r="AP268">
            <v>108.4</v>
          </cell>
          <cell r="AQ268">
            <v>108.7</v>
          </cell>
          <cell r="AR268">
            <v>110.1</v>
          </cell>
          <cell r="AS268">
            <v>108.5</v>
          </cell>
          <cell r="AT268">
            <v>108.1</v>
          </cell>
          <cell r="AU268">
            <v>107.2</v>
          </cell>
          <cell r="AV268">
            <v>109.4</v>
          </cell>
          <cell r="AW268">
            <v>110.3</v>
          </cell>
          <cell r="AX268">
            <v>106.6</v>
          </cell>
          <cell r="AY268">
            <v>109.1</v>
          </cell>
          <cell r="AZ268">
            <v>101.4</v>
          </cell>
          <cell r="BA268">
            <v>98.6</v>
          </cell>
          <cell r="BB268">
            <v>99.2</v>
          </cell>
          <cell r="BC268">
            <v>101.7</v>
          </cell>
          <cell r="BD268">
            <v>104.4</v>
          </cell>
          <cell r="BE268">
            <v>107.8</v>
          </cell>
          <cell r="BF268">
            <v>111.5</v>
          </cell>
          <cell r="BG268">
            <v>117.9</v>
          </cell>
          <cell r="BH268">
            <v>120.8</v>
          </cell>
          <cell r="BI268">
            <v>122.4</v>
          </cell>
          <cell r="BJ268">
            <v>122.1</v>
          </cell>
          <cell r="BK268">
            <v>124.2</v>
          </cell>
          <cell r="BL268">
            <v>123.7</v>
          </cell>
          <cell r="BM268">
            <v>124.2</v>
          </cell>
          <cell r="BN268">
            <v>127.1</v>
          </cell>
          <cell r="BO268">
            <v>134.30000000000001</v>
          </cell>
          <cell r="BP268">
            <v>128.30000000000001</v>
          </cell>
          <cell r="BQ268">
            <v>128</v>
          </cell>
          <cell r="BR268">
            <v>188.4</v>
          </cell>
          <cell r="BS268">
            <v>187.8</v>
          </cell>
          <cell r="BT268">
            <v>129.30000000000001</v>
          </cell>
          <cell r="BU268">
            <v>131.80000000000001</v>
          </cell>
          <cell r="BV268">
            <v>132.5</v>
          </cell>
          <cell r="BW268">
            <v>135.19999999999999</v>
          </cell>
          <cell r="BX268">
            <v>141.30000000000001</v>
          </cell>
          <cell r="BY268">
            <v>146.19999999999999</v>
          </cell>
          <cell r="BZ268">
            <v>151.80000000000001</v>
          </cell>
          <cell r="CA268">
            <v>154.30000000000001</v>
          </cell>
          <cell r="CB268">
            <v>149.4</v>
          </cell>
          <cell r="CC268">
            <v>146.80000000000001</v>
          </cell>
          <cell r="CD268">
            <v>141.5</v>
          </cell>
          <cell r="CE268">
            <v>137.5</v>
          </cell>
          <cell r="CF268">
            <v>137.6</v>
          </cell>
          <cell r="CG268">
            <v>137.5</v>
          </cell>
          <cell r="CH268">
            <v>138.5</v>
          </cell>
          <cell r="CI268">
            <v>138.4</v>
          </cell>
          <cell r="CJ268">
            <v>138.6</v>
          </cell>
          <cell r="CK268">
            <v>138.9</v>
          </cell>
          <cell r="CL268">
            <v>140.1</v>
          </cell>
        </row>
        <row r="269">
          <cell r="A269" t="str">
            <v>Synthetic Fibres</v>
          </cell>
          <cell r="B269" t="str">
            <v>1303020110</v>
          </cell>
          <cell r="C269">
            <v>2.095E-2</v>
          </cell>
          <cell r="D269">
            <v>99.7</v>
          </cell>
          <cell r="E269">
            <v>100.4</v>
          </cell>
          <cell r="F269">
            <v>99.7</v>
          </cell>
          <cell r="G269">
            <v>99.3</v>
          </cell>
          <cell r="H269">
            <v>99.4</v>
          </cell>
          <cell r="I269">
            <v>99</v>
          </cell>
          <cell r="J269">
            <v>99.5</v>
          </cell>
          <cell r="K269">
            <v>99.2</v>
          </cell>
          <cell r="L269">
            <v>99.8</v>
          </cell>
          <cell r="M269">
            <v>99.8</v>
          </cell>
          <cell r="N269">
            <v>99.7</v>
          </cell>
          <cell r="O269">
            <v>100.2</v>
          </cell>
          <cell r="P269">
            <v>101.4</v>
          </cell>
          <cell r="Q269">
            <v>104.2</v>
          </cell>
          <cell r="R269">
            <v>105.3</v>
          </cell>
          <cell r="S269">
            <v>104.8</v>
          </cell>
          <cell r="T269">
            <v>104.5</v>
          </cell>
          <cell r="U269">
            <v>104.1</v>
          </cell>
          <cell r="V269">
            <v>104.6</v>
          </cell>
          <cell r="W269">
            <v>106.8</v>
          </cell>
          <cell r="X269">
            <v>109.6</v>
          </cell>
          <cell r="Y269">
            <v>109.6</v>
          </cell>
          <cell r="Z269">
            <v>109.6</v>
          </cell>
          <cell r="AA269">
            <v>109.6</v>
          </cell>
          <cell r="AB269">
            <v>100.7</v>
          </cell>
          <cell r="AC269">
            <v>100.7</v>
          </cell>
          <cell r="AD269">
            <v>99.1</v>
          </cell>
          <cell r="AE269">
            <v>99.1</v>
          </cell>
          <cell r="AF269">
            <v>97.3</v>
          </cell>
          <cell r="AG269">
            <v>97.6</v>
          </cell>
          <cell r="AH269">
            <v>99.1</v>
          </cell>
          <cell r="AI269">
            <v>99.1</v>
          </cell>
          <cell r="AJ269">
            <v>99.5</v>
          </cell>
          <cell r="AK269">
            <v>99.1</v>
          </cell>
          <cell r="AL269">
            <v>99.1</v>
          </cell>
          <cell r="AM269">
            <v>97.7</v>
          </cell>
          <cell r="AN269">
            <v>97.3</v>
          </cell>
          <cell r="AO269">
            <v>97.3</v>
          </cell>
          <cell r="AP269">
            <v>97.3</v>
          </cell>
          <cell r="AQ269">
            <v>97.3</v>
          </cell>
          <cell r="AR269">
            <v>97.3</v>
          </cell>
          <cell r="AS269">
            <v>97.3</v>
          </cell>
          <cell r="AT269">
            <v>97.3</v>
          </cell>
          <cell r="AU269">
            <v>97.3</v>
          </cell>
          <cell r="AV269">
            <v>97.3</v>
          </cell>
          <cell r="AW269">
            <v>97.3</v>
          </cell>
          <cell r="AX269">
            <v>97.3</v>
          </cell>
          <cell r="AY269">
            <v>97.3</v>
          </cell>
          <cell r="AZ269">
            <v>101.4</v>
          </cell>
          <cell r="BA269">
            <v>106.4</v>
          </cell>
          <cell r="BB269">
            <v>111.4</v>
          </cell>
          <cell r="BC269">
            <v>111.2</v>
          </cell>
          <cell r="BD269">
            <v>111.7</v>
          </cell>
          <cell r="BE269">
            <v>110.6</v>
          </cell>
          <cell r="BF269">
            <v>113.2</v>
          </cell>
          <cell r="BG269">
            <v>115.6</v>
          </cell>
          <cell r="BH269">
            <v>110.8</v>
          </cell>
          <cell r="BI269">
            <v>111</v>
          </cell>
          <cell r="BJ269">
            <v>114.7</v>
          </cell>
          <cell r="BK269">
            <v>112.2</v>
          </cell>
          <cell r="BL269">
            <v>112.2</v>
          </cell>
          <cell r="BM269">
            <v>112.2</v>
          </cell>
          <cell r="BN269">
            <v>112.2</v>
          </cell>
          <cell r="BO269">
            <v>112.2</v>
          </cell>
          <cell r="BP269">
            <v>112.2</v>
          </cell>
          <cell r="BQ269">
            <v>112.2</v>
          </cell>
          <cell r="BR269">
            <v>112.2</v>
          </cell>
          <cell r="BS269">
            <v>112.2</v>
          </cell>
          <cell r="BT269">
            <v>112.2</v>
          </cell>
          <cell r="BU269">
            <v>112.2</v>
          </cell>
          <cell r="BV269">
            <v>112.2</v>
          </cell>
          <cell r="BW269">
            <v>112.2</v>
          </cell>
          <cell r="BX269">
            <v>112.2</v>
          </cell>
          <cell r="BY269">
            <v>112.2</v>
          </cell>
          <cell r="BZ269">
            <v>112.2</v>
          </cell>
          <cell r="CA269">
            <v>112.2</v>
          </cell>
          <cell r="CB269">
            <v>112.2</v>
          </cell>
          <cell r="CC269">
            <v>112.2</v>
          </cell>
          <cell r="CD269">
            <v>112.2</v>
          </cell>
          <cell r="CE269">
            <v>112.2</v>
          </cell>
          <cell r="CF269">
            <v>112.2</v>
          </cell>
          <cell r="CG269">
            <v>112.2</v>
          </cell>
          <cell r="CH269">
            <v>112.2</v>
          </cell>
          <cell r="CI269">
            <v>112.2</v>
          </cell>
          <cell r="CJ269">
            <v>112.2</v>
          </cell>
          <cell r="CK269">
            <v>112.2</v>
          </cell>
          <cell r="CL269">
            <v>112.2</v>
          </cell>
        </row>
        <row r="270">
          <cell r="A270" t="str">
            <v>b2.  MAN MADE FABRIC</v>
          </cell>
          <cell r="B270" t="str">
            <v>1303020200</v>
          </cell>
          <cell r="C270">
            <v>0.53329000000000004</v>
          </cell>
          <cell r="D270">
            <v>99.8</v>
          </cell>
          <cell r="E270">
            <v>99.8</v>
          </cell>
          <cell r="F270">
            <v>99.6</v>
          </cell>
          <cell r="G270">
            <v>99.6</v>
          </cell>
          <cell r="H270">
            <v>99.2</v>
          </cell>
          <cell r="I270">
            <v>99.7</v>
          </cell>
          <cell r="J270">
            <v>100.3</v>
          </cell>
          <cell r="K270">
            <v>101.1</v>
          </cell>
          <cell r="L270">
            <v>101.2</v>
          </cell>
          <cell r="M270">
            <v>101.3</v>
          </cell>
          <cell r="N270">
            <v>101.3</v>
          </cell>
          <cell r="O270">
            <v>100.5</v>
          </cell>
          <cell r="P270">
            <v>100.6</v>
          </cell>
          <cell r="Q270">
            <v>100.5</v>
          </cell>
          <cell r="R270">
            <v>101</v>
          </cell>
          <cell r="S270">
            <v>101.3</v>
          </cell>
          <cell r="T270">
            <v>101.3</v>
          </cell>
          <cell r="U270">
            <v>101</v>
          </cell>
          <cell r="V270">
            <v>102</v>
          </cell>
          <cell r="W270">
            <v>102.4</v>
          </cell>
          <cell r="X270">
            <v>102.5</v>
          </cell>
          <cell r="Y270">
            <v>102.5</v>
          </cell>
          <cell r="Z270">
            <v>102.2</v>
          </cell>
          <cell r="AA270">
            <v>102.2</v>
          </cell>
          <cell r="AB270">
            <v>102.2</v>
          </cell>
          <cell r="AC270">
            <v>103.2</v>
          </cell>
          <cell r="AD270">
            <v>103.3</v>
          </cell>
          <cell r="AE270">
            <v>103.2</v>
          </cell>
          <cell r="AF270">
            <v>103</v>
          </cell>
          <cell r="AG270">
            <v>102.9</v>
          </cell>
          <cell r="AH270">
            <v>103</v>
          </cell>
          <cell r="AI270">
            <v>103.4</v>
          </cell>
          <cell r="AJ270">
            <v>103.5</v>
          </cell>
          <cell r="AK270">
            <v>104.2</v>
          </cell>
          <cell r="AL270">
            <v>104.1</v>
          </cell>
          <cell r="AM270">
            <v>104.2</v>
          </cell>
          <cell r="AN270">
            <v>107.2</v>
          </cell>
          <cell r="AO270">
            <v>106.1</v>
          </cell>
          <cell r="AP270">
            <v>105.6</v>
          </cell>
          <cell r="AQ270">
            <v>106.7</v>
          </cell>
          <cell r="AR270">
            <v>106.3</v>
          </cell>
          <cell r="AS270">
            <v>107.2</v>
          </cell>
          <cell r="AT270">
            <v>108</v>
          </cell>
          <cell r="AU270">
            <v>109.4</v>
          </cell>
          <cell r="AV270">
            <v>108.7</v>
          </cell>
          <cell r="AW270">
            <v>109.2</v>
          </cell>
          <cell r="AX270">
            <v>109</v>
          </cell>
          <cell r="AY270">
            <v>107.5</v>
          </cell>
          <cell r="AZ270">
            <v>107.1</v>
          </cell>
          <cell r="BA270">
            <v>106.3</v>
          </cell>
          <cell r="BB270">
            <v>106.1</v>
          </cell>
          <cell r="BC270">
            <v>106.7</v>
          </cell>
          <cell r="BD270">
            <v>105.2</v>
          </cell>
          <cell r="BE270">
            <v>104.6</v>
          </cell>
          <cell r="BF270">
            <v>105.3</v>
          </cell>
          <cell r="BG270">
            <v>106.2</v>
          </cell>
          <cell r="BH270">
            <v>105.1</v>
          </cell>
          <cell r="BI270">
            <v>106.4</v>
          </cell>
          <cell r="BJ270">
            <v>105.8</v>
          </cell>
          <cell r="BK270">
            <v>104.5</v>
          </cell>
          <cell r="BL270">
            <v>104.7</v>
          </cell>
          <cell r="BM270">
            <v>106.7</v>
          </cell>
          <cell r="BN270">
            <v>108.4</v>
          </cell>
          <cell r="BO270">
            <v>109.1</v>
          </cell>
          <cell r="BP270">
            <v>109.5</v>
          </cell>
          <cell r="BQ270">
            <v>109.6</v>
          </cell>
          <cell r="BR270">
            <v>109</v>
          </cell>
          <cell r="BS270">
            <v>111</v>
          </cell>
          <cell r="BT270">
            <v>110.8</v>
          </cell>
          <cell r="BU270">
            <v>110.9</v>
          </cell>
          <cell r="BV270">
            <v>110.7</v>
          </cell>
          <cell r="BW270">
            <v>111</v>
          </cell>
          <cell r="BX270">
            <v>112.8</v>
          </cell>
          <cell r="BY270">
            <v>113.9</v>
          </cell>
          <cell r="BZ270">
            <v>113.9</v>
          </cell>
          <cell r="CA270">
            <v>115.2</v>
          </cell>
          <cell r="CB270">
            <v>117.3</v>
          </cell>
          <cell r="CC270">
            <v>120</v>
          </cell>
          <cell r="CD270">
            <v>119.8</v>
          </cell>
          <cell r="CE270">
            <v>119.7</v>
          </cell>
          <cell r="CF270">
            <v>120.5</v>
          </cell>
          <cell r="CG270">
            <v>120.4</v>
          </cell>
          <cell r="CH270">
            <v>120.2</v>
          </cell>
          <cell r="CI270">
            <v>119.9</v>
          </cell>
          <cell r="CJ270">
            <v>121.2</v>
          </cell>
          <cell r="CK270">
            <v>121.2</v>
          </cell>
          <cell r="CL270">
            <v>121.2</v>
          </cell>
        </row>
        <row r="271">
          <cell r="A271" t="str">
            <v>Mixed  Fabrics</v>
          </cell>
          <cell r="B271" t="str">
            <v>1303020201</v>
          </cell>
          <cell r="C271">
            <v>0.13711000000000001</v>
          </cell>
          <cell r="D271">
            <v>98.3</v>
          </cell>
          <cell r="E271">
            <v>98.3</v>
          </cell>
          <cell r="F271">
            <v>99.2</v>
          </cell>
          <cell r="G271">
            <v>100.9</v>
          </cell>
          <cell r="H271">
            <v>99.1</v>
          </cell>
          <cell r="I271">
            <v>99.1</v>
          </cell>
          <cell r="J271">
            <v>100.1</v>
          </cell>
          <cell r="K271">
            <v>100.1</v>
          </cell>
          <cell r="L271">
            <v>100.1</v>
          </cell>
          <cell r="M271">
            <v>100.5</v>
          </cell>
          <cell r="N271">
            <v>100.5</v>
          </cell>
          <cell r="O271">
            <v>100.5</v>
          </cell>
          <cell r="P271">
            <v>100.5</v>
          </cell>
          <cell r="Q271">
            <v>100.5</v>
          </cell>
          <cell r="R271">
            <v>99.8</v>
          </cell>
          <cell r="S271">
            <v>100.2</v>
          </cell>
          <cell r="T271">
            <v>98.7</v>
          </cell>
          <cell r="U271">
            <v>98.7</v>
          </cell>
          <cell r="V271">
            <v>99.1</v>
          </cell>
          <cell r="W271">
            <v>99.1</v>
          </cell>
          <cell r="X271">
            <v>99.2</v>
          </cell>
          <cell r="Y271">
            <v>99.8</v>
          </cell>
          <cell r="Z271">
            <v>99.8</v>
          </cell>
          <cell r="AA271">
            <v>99.8</v>
          </cell>
          <cell r="AB271">
            <v>99.9</v>
          </cell>
          <cell r="AC271">
            <v>99.9</v>
          </cell>
          <cell r="AD271">
            <v>99.7</v>
          </cell>
          <cell r="AE271">
            <v>98.9</v>
          </cell>
          <cell r="AF271">
            <v>98.9</v>
          </cell>
          <cell r="AG271">
            <v>98.8</v>
          </cell>
          <cell r="AH271">
            <v>99.9</v>
          </cell>
          <cell r="AI271">
            <v>99.9</v>
          </cell>
          <cell r="AJ271">
            <v>99.9</v>
          </cell>
          <cell r="AK271">
            <v>100</v>
          </cell>
          <cell r="AL271">
            <v>100</v>
          </cell>
          <cell r="AM271">
            <v>100</v>
          </cell>
          <cell r="AN271">
            <v>112.1</v>
          </cell>
          <cell r="AO271">
            <v>107.8</v>
          </cell>
          <cell r="AP271">
            <v>106.1</v>
          </cell>
          <cell r="AQ271">
            <v>107.8</v>
          </cell>
          <cell r="AR271">
            <v>108.2</v>
          </cell>
          <cell r="AS271">
            <v>108.6</v>
          </cell>
          <cell r="AT271">
            <v>108.5</v>
          </cell>
          <cell r="AU271">
            <v>112.1</v>
          </cell>
          <cell r="AV271">
            <v>110.4</v>
          </cell>
          <cell r="AW271">
            <v>110.8</v>
          </cell>
          <cell r="AX271">
            <v>113.1</v>
          </cell>
          <cell r="AY271">
            <v>110.5</v>
          </cell>
          <cell r="AZ271">
            <v>111.4</v>
          </cell>
          <cell r="BA271">
            <v>111.1</v>
          </cell>
          <cell r="BB271">
            <v>109</v>
          </cell>
          <cell r="BC271">
            <v>110.4</v>
          </cell>
          <cell r="BD271">
            <v>104.5</v>
          </cell>
          <cell r="BE271">
            <v>103.5</v>
          </cell>
          <cell r="BF271">
            <v>103.9</v>
          </cell>
          <cell r="BG271">
            <v>106.1</v>
          </cell>
          <cell r="BH271">
            <v>104.7</v>
          </cell>
          <cell r="BI271">
            <v>105.9</v>
          </cell>
          <cell r="BJ271">
            <v>105.3</v>
          </cell>
          <cell r="BK271">
            <v>105</v>
          </cell>
          <cell r="BL271">
            <v>105.2</v>
          </cell>
          <cell r="BM271">
            <v>107.3</v>
          </cell>
          <cell r="BN271">
            <v>112.7</v>
          </cell>
          <cell r="BO271">
            <v>111.8</v>
          </cell>
          <cell r="BP271">
            <v>112.8</v>
          </cell>
          <cell r="BQ271">
            <v>113</v>
          </cell>
          <cell r="BR271">
            <v>113</v>
          </cell>
          <cell r="BS271">
            <v>114.1</v>
          </cell>
          <cell r="BT271">
            <v>114.1</v>
          </cell>
          <cell r="BU271">
            <v>113</v>
          </cell>
          <cell r="BV271">
            <v>113</v>
          </cell>
          <cell r="BW271">
            <v>113.2</v>
          </cell>
          <cell r="BX271">
            <v>116.7</v>
          </cell>
          <cell r="BY271">
            <v>116.3</v>
          </cell>
          <cell r="BZ271">
            <v>116.6</v>
          </cell>
          <cell r="CA271">
            <v>121.5</v>
          </cell>
          <cell r="CB271">
            <v>124.5</v>
          </cell>
          <cell r="CC271">
            <v>130.4</v>
          </cell>
          <cell r="CD271">
            <v>130.1</v>
          </cell>
          <cell r="CE271">
            <v>129</v>
          </cell>
          <cell r="CF271">
            <v>129.4</v>
          </cell>
          <cell r="CG271">
            <v>129.9</v>
          </cell>
          <cell r="CH271">
            <v>126.8</v>
          </cell>
          <cell r="CI271">
            <v>126.7</v>
          </cell>
          <cell r="CJ271">
            <v>131.30000000000001</v>
          </cell>
          <cell r="CK271">
            <v>132.30000000000001</v>
          </cell>
          <cell r="CL271">
            <v>132.6</v>
          </cell>
        </row>
        <row r="272">
          <cell r="A272" t="str">
            <v>Cotton  Knitted Fabrics</v>
          </cell>
          <cell r="B272" t="str">
            <v>1303020202</v>
          </cell>
          <cell r="C272">
            <v>6.2120000000000002E-2</v>
          </cell>
          <cell r="D272">
            <v>101.1</v>
          </cell>
          <cell r="E272">
            <v>99.5</v>
          </cell>
          <cell r="F272">
            <v>100.5</v>
          </cell>
          <cell r="G272">
            <v>104.4</v>
          </cell>
          <cell r="H272">
            <v>103.9</v>
          </cell>
          <cell r="I272">
            <v>105.7</v>
          </cell>
          <cell r="J272">
            <v>105.7</v>
          </cell>
          <cell r="K272">
            <v>105.7</v>
          </cell>
          <cell r="L272">
            <v>105.7</v>
          </cell>
          <cell r="M272">
            <v>106.1</v>
          </cell>
          <cell r="N272">
            <v>107.1</v>
          </cell>
          <cell r="O272">
            <v>106.5</v>
          </cell>
          <cell r="P272">
            <v>107.4</v>
          </cell>
          <cell r="Q272">
            <v>107.2</v>
          </cell>
          <cell r="R272">
            <v>109.6</v>
          </cell>
          <cell r="S272">
            <v>110.8</v>
          </cell>
          <cell r="T272">
            <v>112.1</v>
          </cell>
          <cell r="U272">
            <v>111.2</v>
          </cell>
          <cell r="V272">
            <v>112.4</v>
          </cell>
          <cell r="W272">
            <v>111.2</v>
          </cell>
          <cell r="X272">
            <v>110.3</v>
          </cell>
          <cell r="Y272">
            <v>113.6</v>
          </cell>
          <cell r="Z272">
            <v>113.3</v>
          </cell>
          <cell r="AA272">
            <v>114.5</v>
          </cell>
          <cell r="AB272">
            <v>112.4</v>
          </cell>
          <cell r="AC272">
            <v>112.1</v>
          </cell>
          <cell r="AD272">
            <v>114.4</v>
          </cell>
          <cell r="AE272">
            <v>113</v>
          </cell>
          <cell r="AF272">
            <v>112.9</v>
          </cell>
          <cell r="AG272">
            <v>112.3</v>
          </cell>
          <cell r="AH272">
            <v>112.6</v>
          </cell>
          <cell r="AI272">
            <v>112.5</v>
          </cell>
          <cell r="AJ272">
            <v>114.1</v>
          </cell>
          <cell r="AK272">
            <v>113.7</v>
          </cell>
          <cell r="AL272">
            <v>113.7</v>
          </cell>
          <cell r="AM272">
            <v>114.1</v>
          </cell>
          <cell r="AN272">
            <v>112.8</v>
          </cell>
          <cell r="AO272">
            <v>113.6</v>
          </cell>
          <cell r="AP272">
            <v>113.8</v>
          </cell>
          <cell r="AQ272">
            <v>114.3</v>
          </cell>
          <cell r="AR272">
            <v>107.8</v>
          </cell>
          <cell r="AS272">
            <v>108.1</v>
          </cell>
          <cell r="AT272">
            <v>108.1</v>
          </cell>
          <cell r="AU272">
            <v>108.1</v>
          </cell>
          <cell r="AV272">
            <v>108.1</v>
          </cell>
          <cell r="AW272">
            <v>108.1</v>
          </cell>
          <cell r="AX272">
            <v>108.1</v>
          </cell>
          <cell r="AY272">
            <v>108.1</v>
          </cell>
          <cell r="AZ272">
            <v>109.2</v>
          </cell>
          <cell r="BA272">
            <v>109.2</v>
          </cell>
          <cell r="BB272">
            <v>107.6</v>
          </cell>
          <cell r="BC272">
            <v>106.7</v>
          </cell>
          <cell r="BD272">
            <v>110.5</v>
          </cell>
          <cell r="BE272">
            <v>106.5</v>
          </cell>
          <cell r="BF272">
            <v>108.9</v>
          </cell>
          <cell r="BG272">
            <v>111.6</v>
          </cell>
          <cell r="BH272">
            <v>107.8</v>
          </cell>
          <cell r="BI272">
            <v>110.4</v>
          </cell>
          <cell r="BJ272">
            <v>108.7</v>
          </cell>
          <cell r="BK272">
            <v>107.7</v>
          </cell>
          <cell r="BL272">
            <v>108.3</v>
          </cell>
          <cell r="BM272">
            <v>109.6</v>
          </cell>
          <cell r="BN272">
            <v>112.1</v>
          </cell>
          <cell r="BO272">
            <v>116.2</v>
          </cell>
          <cell r="BP272">
            <v>116.2</v>
          </cell>
          <cell r="BQ272">
            <v>116.2</v>
          </cell>
          <cell r="BR272">
            <v>116.2</v>
          </cell>
          <cell r="BS272">
            <v>116.2</v>
          </cell>
          <cell r="BT272">
            <v>115.1</v>
          </cell>
          <cell r="BU272">
            <v>115.2</v>
          </cell>
          <cell r="BV272">
            <v>114.7</v>
          </cell>
          <cell r="BW272">
            <v>115.8</v>
          </cell>
          <cell r="BX272">
            <v>119.8</v>
          </cell>
          <cell r="BY272">
            <v>118.8</v>
          </cell>
          <cell r="BZ272">
            <v>118.5</v>
          </cell>
          <cell r="CA272">
            <v>118.8</v>
          </cell>
          <cell r="CB272">
            <v>119</v>
          </cell>
          <cell r="CC272">
            <v>123.4</v>
          </cell>
          <cell r="CD272">
            <v>122.2</v>
          </cell>
          <cell r="CE272">
            <v>121.7</v>
          </cell>
          <cell r="CF272">
            <v>122.5</v>
          </cell>
          <cell r="CG272">
            <v>123.4</v>
          </cell>
          <cell r="CH272">
            <v>123.8</v>
          </cell>
          <cell r="CI272">
            <v>122.7</v>
          </cell>
          <cell r="CJ272">
            <v>122.8</v>
          </cell>
          <cell r="CK272">
            <v>122.8</v>
          </cell>
          <cell r="CL272">
            <v>121.8</v>
          </cell>
        </row>
        <row r="273">
          <cell r="A273" t="str">
            <v>Synthetic Suitings (incl.blended)</v>
          </cell>
          <cell r="B273" t="str">
            <v>1303020203</v>
          </cell>
          <cell r="C273">
            <v>9.7909999999999997E-2</v>
          </cell>
          <cell r="D273">
            <v>100.1</v>
          </cell>
          <cell r="E273">
            <v>100</v>
          </cell>
          <cell r="F273">
            <v>100</v>
          </cell>
          <cell r="G273">
            <v>97.8</v>
          </cell>
          <cell r="H273">
            <v>98</v>
          </cell>
          <cell r="I273">
            <v>99</v>
          </cell>
          <cell r="J273">
            <v>99.9</v>
          </cell>
          <cell r="K273">
            <v>101.1</v>
          </cell>
          <cell r="L273">
            <v>101.1</v>
          </cell>
          <cell r="M273">
            <v>101.5</v>
          </cell>
          <cell r="N273">
            <v>101.5</v>
          </cell>
          <cell r="O273">
            <v>99.1</v>
          </cell>
          <cell r="P273">
            <v>99.2</v>
          </cell>
          <cell r="Q273">
            <v>98.6</v>
          </cell>
          <cell r="R273">
            <v>99.7</v>
          </cell>
          <cell r="S273">
            <v>99.1</v>
          </cell>
          <cell r="T273">
            <v>99.2</v>
          </cell>
          <cell r="U273">
            <v>98.9</v>
          </cell>
          <cell r="V273">
            <v>99.4</v>
          </cell>
          <cell r="W273">
            <v>100.7</v>
          </cell>
          <cell r="X273">
            <v>100.9</v>
          </cell>
          <cell r="Y273">
            <v>101.5</v>
          </cell>
          <cell r="Z273">
            <v>101.5</v>
          </cell>
          <cell r="AA273">
            <v>101.2</v>
          </cell>
          <cell r="AB273">
            <v>100.2</v>
          </cell>
          <cell r="AC273">
            <v>106.5</v>
          </cell>
          <cell r="AD273">
            <v>105.4</v>
          </cell>
          <cell r="AE273">
            <v>107.5</v>
          </cell>
          <cell r="AF273">
            <v>107.6</v>
          </cell>
          <cell r="AG273">
            <v>107.3</v>
          </cell>
          <cell r="AH273">
            <v>105.6</v>
          </cell>
          <cell r="AI273">
            <v>106.4</v>
          </cell>
          <cell r="AJ273">
            <v>106.7</v>
          </cell>
          <cell r="AK273">
            <v>111</v>
          </cell>
          <cell r="AL273">
            <v>111</v>
          </cell>
          <cell r="AM273">
            <v>110.9</v>
          </cell>
          <cell r="AN273">
            <v>106.5</v>
          </cell>
          <cell r="AO273">
            <v>106.5</v>
          </cell>
          <cell r="AP273">
            <v>106.5</v>
          </cell>
          <cell r="AQ273">
            <v>106.5</v>
          </cell>
          <cell r="AR273">
            <v>106.5</v>
          </cell>
          <cell r="AS273">
            <v>108.6</v>
          </cell>
          <cell r="AT273">
            <v>110</v>
          </cell>
          <cell r="AU273">
            <v>109.7</v>
          </cell>
          <cell r="AV273">
            <v>109.9</v>
          </cell>
          <cell r="AW273">
            <v>110.5</v>
          </cell>
          <cell r="AX273">
            <v>109.5</v>
          </cell>
          <cell r="AY273">
            <v>108.6</v>
          </cell>
          <cell r="AZ273">
            <v>107.8</v>
          </cell>
          <cell r="BA273">
            <v>106.2</v>
          </cell>
          <cell r="BB273">
            <v>105.9</v>
          </cell>
          <cell r="BC273">
            <v>106.7</v>
          </cell>
          <cell r="BD273">
            <v>105.9</v>
          </cell>
          <cell r="BE273">
            <v>106.3</v>
          </cell>
          <cell r="BF273">
            <v>105.9</v>
          </cell>
          <cell r="BG273">
            <v>106.7</v>
          </cell>
          <cell r="BH273">
            <v>106.9</v>
          </cell>
          <cell r="BI273">
            <v>110.1</v>
          </cell>
          <cell r="BJ273">
            <v>108.5</v>
          </cell>
          <cell r="BK273">
            <v>103.3</v>
          </cell>
          <cell r="BL273">
            <v>103.2</v>
          </cell>
          <cell r="BM273">
            <v>104</v>
          </cell>
          <cell r="BN273">
            <v>104.3</v>
          </cell>
          <cell r="BO273">
            <v>105.3</v>
          </cell>
          <cell r="BP273">
            <v>105.3</v>
          </cell>
          <cell r="BQ273">
            <v>105.4</v>
          </cell>
          <cell r="BR273">
            <v>106.2</v>
          </cell>
          <cell r="BS273">
            <v>107.7</v>
          </cell>
          <cell r="BT273">
            <v>107.5</v>
          </cell>
          <cell r="BU273">
            <v>109.2</v>
          </cell>
          <cell r="BV273">
            <v>109</v>
          </cell>
          <cell r="BW273">
            <v>109.7</v>
          </cell>
          <cell r="BX273">
            <v>110.9</v>
          </cell>
          <cell r="BY273">
            <v>113.8</v>
          </cell>
          <cell r="BZ273">
            <v>112.4</v>
          </cell>
          <cell r="CA273">
            <v>112.2</v>
          </cell>
          <cell r="CB273">
            <v>116.1</v>
          </cell>
          <cell r="CC273">
            <v>114.4</v>
          </cell>
          <cell r="CD273">
            <v>114.4</v>
          </cell>
          <cell r="CE273">
            <v>116.6</v>
          </cell>
          <cell r="CF273">
            <v>119</v>
          </cell>
          <cell r="CG273">
            <v>116.1</v>
          </cell>
          <cell r="CH273">
            <v>117</v>
          </cell>
          <cell r="CI273">
            <v>115.9</v>
          </cell>
          <cell r="CJ273">
            <v>115</v>
          </cell>
          <cell r="CK273">
            <v>114.4</v>
          </cell>
          <cell r="CL273">
            <v>114.9</v>
          </cell>
        </row>
        <row r="274">
          <cell r="A274" t="str">
            <v>Synthetic Grey Cloth</v>
          </cell>
          <cell r="B274" t="str">
            <v>1303020204</v>
          </cell>
          <cell r="C274">
            <v>6.862E-2</v>
          </cell>
          <cell r="D274">
            <v>100.3</v>
          </cell>
          <cell r="E274">
            <v>100.5</v>
          </cell>
          <cell r="F274">
            <v>97.4</v>
          </cell>
          <cell r="G274">
            <v>95.1</v>
          </cell>
          <cell r="H274">
            <v>96.7</v>
          </cell>
          <cell r="I274">
            <v>96.2</v>
          </cell>
          <cell r="J274">
            <v>97.8</v>
          </cell>
          <cell r="K274">
            <v>99</v>
          </cell>
          <cell r="L274">
            <v>98.5</v>
          </cell>
          <cell r="M274">
            <v>98.4</v>
          </cell>
          <cell r="N274">
            <v>97.5</v>
          </cell>
          <cell r="O274">
            <v>96.9</v>
          </cell>
          <cell r="P274">
            <v>97.2</v>
          </cell>
          <cell r="Q274">
            <v>98</v>
          </cell>
          <cell r="R274">
            <v>97.5</v>
          </cell>
          <cell r="S274">
            <v>95</v>
          </cell>
          <cell r="T274">
            <v>95.3</v>
          </cell>
          <cell r="U274">
            <v>94.8</v>
          </cell>
          <cell r="V274">
            <v>96.7</v>
          </cell>
          <cell r="W274">
            <v>98.7</v>
          </cell>
          <cell r="X274">
            <v>99</v>
          </cell>
          <cell r="Y274">
            <v>96.4</v>
          </cell>
          <cell r="Z274">
            <v>95.1</v>
          </cell>
          <cell r="AA274">
            <v>94.4</v>
          </cell>
          <cell r="AB274">
            <v>96.8</v>
          </cell>
          <cell r="AC274">
            <v>96.2</v>
          </cell>
          <cell r="AD274">
            <v>95.4</v>
          </cell>
          <cell r="AE274">
            <v>93.3</v>
          </cell>
          <cell r="AF274">
            <v>92.5</v>
          </cell>
          <cell r="AG274">
            <v>92.2</v>
          </cell>
          <cell r="AH274">
            <v>92.8</v>
          </cell>
          <cell r="AI274">
            <v>93.1</v>
          </cell>
          <cell r="AJ274">
            <v>92.6</v>
          </cell>
          <cell r="AK274">
            <v>92.2</v>
          </cell>
          <cell r="AL274">
            <v>90.9</v>
          </cell>
          <cell r="AM274">
            <v>92</v>
          </cell>
          <cell r="AN274">
            <v>95.5</v>
          </cell>
          <cell r="AO274">
            <v>95.7</v>
          </cell>
          <cell r="AP274">
            <v>92.9</v>
          </cell>
          <cell r="AQ274">
            <v>93</v>
          </cell>
          <cell r="AR274">
            <v>94.7</v>
          </cell>
          <cell r="AS274">
            <v>97.4</v>
          </cell>
          <cell r="AT274">
            <v>97.4</v>
          </cell>
          <cell r="AU274">
            <v>99.2</v>
          </cell>
          <cell r="AV274">
            <v>95.8</v>
          </cell>
          <cell r="AW274">
            <v>96.7</v>
          </cell>
          <cell r="AX274">
            <v>97.6</v>
          </cell>
          <cell r="AY274">
            <v>96.1</v>
          </cell>
          <cell r="AZ274">
            <v>96.7</v>
          </cell>
          <cell r="BA274">
            <v>92.7</v>
          </cell>
          <cell r="BB274">
            <v>93.7</v>
          </cell>
          <cell r="BC274">
            <v>95.1</v>
          </cell>
          <cell r="BD274">
            <v>94</v>
          </cell>
          <cell r="BE274">
            <v>94.5</v>
          </cell>
          <cell r="BF274">
            <v>97.2</v>
          </cell>
          <cell r="BG274">
            <v>96.6</v>
          </cell>
          <cell r="BH274">
            <v>95.1</v>
          </cell>
          <cell r="BI274">
            <v>95.4</v>
          </cell>
          <cell r="BJ274">
            <v>95.4</v>
          </cell>
          <cell r="BK274">
            <v>96.4</v>
          </cell>
          <cell r="BL274">
            <v>96.5</v>
          </cell>
          <cell r="BM274">
            <v>96.5</v>
          </cell>
          <cell r="BN274">
            <v>96.5</v>
          </cell>
          <cell r="BO274">
            <v>98</v>
          </cell>
          <cell r="BP274">
            <v>98.5</v>
          </cell>
          <cell r="BQ274">
            <v>98.8</v>
          </cell>
          <cell r="BR274">
            <v>99.1</v>
          </cell>
          <cell r="BS274">
            <v>100.5</v>
          </cell>
          <cell r="BT274">
            <v>100.5</v>
          </cell>
          <cell r="BU274">
            <v>100.5</v>
          </cell>
          <cell r="BV274">
            <v>100.5</v>
          </cell>
          <cell r="BW274">
            <v>100.9</v>
          </cell>
          <cell r="BX274">
            <v>101.5</v>
          </cell>
          <cell r="BY274">
            <v>104.4</v>
          </cell>
          <cell r="BZ274">
            <v>104.5</v>
          </cell>
          <cell r="CA274">
            <v>104.7</v>
          </cell>
          <cell r="CB274">
            <v>105.4</v>
          </cell>
          <cell r="CC274">
            <v>108.1</v>
          </cell>
          <cell r="CD274">
            <v>108.3</v>
          </cell>
          <cell r="CE274">
            <v>107.8</v>
          </cell>
          <cell r="CF274">
            <v>107.8</v>
          </cell>
          <cell r="CG274">
            <v>107.8</v>
          </cell>
          <cell r="CH274">
            <v>108.1</v>
          </cell>
          <cell r="CI274">
            <v>108.9</v>
          </cell>
          <cell r="CJ274">
            <v>109.6</v>
          </cell>
          <cell r="CK274">
            <v>110.3</v>
          </cell>
          <cell r="CL274">
            <v>110.3</v>
          </cell>
        </row>
        <row r="275">
          <cell r="A275" t="str">
            <v>Nylon Thread</v>
          </cell>
          <cell r="B275" t="str">
            <v>1303020205</v>
          </cell>
          <cell r="C275">
            <v>2.2020000000000001E-2</v>
          </cell>
          <cell r="D275">
            <v>100</v>
          </cell>
          <cell r="E275">
            <v>100</v>
          </cell>
          <cell r="F275">
            <v>100</v>
          </cell>
          <cell r="G275">
            <v>90.2</v>
          </cell>
          <cell r="H275">
            <v>90.2</v>
          </cell>
          <cell r="I275">
            <v>90.2</v>
          </cell>
          <cell r="J275">
            <v>90.2</v>
          </cell>
          <cell r="K275">
            <v>90.2</v>
          </cell>
          <cell r="L275">
            <v>90.2</v>
          </cell>
          <cell r="M275">
            <v>90.2</v>
          </cell>
          <cell r="N275">
            <v>90.2</v>
          </cell>
          <cell r="O275">
            <v>90.2</v>
          </cell>
          <cell r="P275">
            <v>94.8</v>
          </cell>
          <cell r="Q275">
            <v>94.8</v>
          </cell>
          <cell r="R275">
            <v>94.8</v>
          </cell>
          <cell r="S275">
            <v>94.8</v>
          </cell>
          <cell r="T275">
            <v>94.8</v>
          </cell>
          <cell r="U275">
            <v>94.8</v>
          </cell>
          <cell r="V275">
            <v>94.8</v>
          </cell>
          <cell r="W275">
            <v>94.8</v>
          </cell>
          <cell r="X275">
            <v>94.8</v>
          </cell>
          <cell r="Y275">
            <v>94.8</v>
          </cell>
          <cell r="Z275">
            <v>94.8</v>
          </cell>
          <cell r="AA275">
            <v>94.8</v>
          </cell>
          <cell r="AB275">
            <v>94.4</v>
          </cell>
          <cell r="AC275">
            <v>94.4</v>
          </cell>
          <cell r="AD275">
            <v>94.4</v>
          </cell>
          <cell r="AE275">
            <v>94.4</v>
          </cell>
          <cell r="AF275">
            <v>94.4</v>
          </cell>
          <cell r="AG275">
            <v>94.4</v>
          </cell>
          <cell r="AH275">
            <v>94.4</v>
          </cell>
          <cell r="AI275">
            <v>94.4</v>
          </cell>
          <cell r="AJ275">
            <v>94.4</v>
          </cell>
          <cell r="AK275">
            <v>94.4</v>
          </cell>
          <cell r="AL275">
            <v>94.4</v>
          </cell>
          <cell r="AM275">
            <v>94.4</v>
          </cell>
          <cell r="AN275">
            <v>97</v>
          </cell>
          <cell r="AO275">
            <v>97</v>
          </cell>
          <cell r="AP275">
            <v>97</v>
          </cell>
          <cell r="AQ275">
            <v>97</v>
          </cell>
          <cell r="AR275">
            <v>97</v>
          </cell>
          <cell r="AS275">
            <v>97</v>
          </cell>
          <cell r="AT275">
            <v>97</v>
          </cell>
          <cell r="AU275">
            <v>97</v>
          </cell>
          <cell r="AV275">
            <v>97</v>
          </cell>
          <cell r="AW275">
            <v>97</v>
          </cell>
          <cell r="AX275">
            <v>97</v>
          </cell>
          <cell r="AY275">
            <v>99.1</v>
          </cell>
          <cell r="AZ275">
            <v>91.1</v>
          </cell>
          <cell r="BA275">
            <v>91.1</v>
          </cell>
          <cell r="BB275">
            <v>91.1</v>
          </cell>
          <cell r="BC275">
            <v>91.1</v>
          </cell>
          <cell r="BD275">
            <v>91.1</v>
          </cell>
          <cell r="BE275">
            <v>91.1</v>
          </cell>
          <cell r="BF275">
            <v>91.1</v>
          </cell>
          <cell r="BG275">
            <v>91.1</v>
          </cell>
          <cell r="BH275">
            <v>91.1</v>
          </cell>
          <cell r="BI275">
            <v>91.1</v>
          </cell>
          <cell r="BJ275">
            <v>88.5</v>
          </cell>
          <cell r="BK275">
            <v>80.7</v>
          </cell>
          <cell r="BL275">
            <v>80.7</v>
          </cell>
          <cell r="BM275">
            <v>106.3</v>
          </cell>
          <cell r="BN275">
            <v>106.3</v>
          </cell>
          <cell r="BO275">
            <v>107.2</v>
          </cell>
          <cell r="BP275">
            <v>109.9</v>
          </cell>
          <cell r="BQ275">
            <v>109.9</v>
          </cell>
          <cell r="BR275">
            <v>109.9</v>
          </cell>
          <cell r="BS275">
            <v>109.9</v>
          </cell>
          <cell r="BT275">
            <v>109.9</v>
          </cell>
          <cell r="BU275">
            <v>109.9</v>
          </cell>
          <cell r="BV275">
            <v>109.9</v>
          </cell>
          <cell r="BW275">
            <v>109.9</v>
          </cell>
          <cell r="BX275">
            <v>109.9</v>
          </cell>
          <cell r="BY275">
            <v>109.9</v>
          </cell>
          <cell r="BZ275">
            <v>109.9</v>
          </cell>
          <cell r="CA275">
            <v>109.9</v>
          </cell>
          <cell r="CB275">
            <v>109.9</v>
          </cell>
          <cell r="CC275">
            <v>109.9</v>
          </cell>
          <cell r="CD275">
            <v>109.9</v>
          </cell>
          <cell r="CE275">
            <v>109.9</v>
          </cell>
          <cell r="CF275">
            <v>109.9</v>
          </cell>
          <cell r="CG275">
            <v>109.9</v>
          </cell>
          <cell r="CH275">
            <v>109.9</v>
          </cell>
          <cell r="CI275">
            <v>109.9</v>
          </cell>
          <cell r="CJ275">
            <v>109.9</v>
          </cell>
          <cell r="CK275">
            <v>109.9</v>
          </cell>
          <cell r="CL275">
            <v>109.9</v>
          </cell>
        </row>
        <row r="276">
          <cell r="A276" t="str">
            <v>Polyethlene Fabrics</v>
          </cell>
          <cell r="B276" t="str">
            <v>1303020206</v>
          </cell>
          <cell r="C276">
            <v>5.407E-2</v>
          </cell>
          <cell r="D276">
            <v>100.1</v>
          </cell>
          <cell r="E276">
            <v>100.9</v>
          </cell>
          <cell r="F276">
            <v>100</v>
          </cell>
          <cell r="G276">
            <v>100.6</v>
          </cell>
          <cell r="H276">
            <v>98.6</v>
          </cell>
          <cell r="I276">
            <v>101.1</v>
          </cell>
          <cell r="J276">
            <v>100.9</v>
          </cell>
          <cell r="K276">
            <v>103.2</v>
          </cell>
          <cell r="L276">
            <v>103.9</v>
          </cell>
          <cell r="M276">
            <v>103.9</v>
          </cell>
          <cell r="N276">
            <v>102.6</v>
          </cell>
          <cell r="O276">
            <v>101.3</v>
          </cell>
          <cell r="P276">
            <v>98.5</v>
          </cell>
          <cell r="Q276">
            <v>98.5</v>
          </cell>
          <cell r="R276">
            <v>100.9</v>
          </cell>
          <cell r="S276">
            <v>104.1</v>
          </cell>
          <cell r="T276">
            <v>105.9</v>
          </cell>
          <cell r="U276">
            <v>106.9</v>
          </cell>
          <cell r="V276">
            <v>108</v>
          </cell>
          <cell r="W276">
            <v>109.8</v>
          </cell>
          <cell r="X276">
            <v>110.8</v>
          </cell>
          <cell r="Y276">
            <v>108.9</v>
          </cell>
          <cell r="Z276">
            <v>107.2</v>
          </cell>
          <cell r="AA276">
            <v>107.2</v>
          </cell>
          <cell r="AB276">
            <v>108</v>
          </cell>
          <cell r="AC276">
            <v>108</v>
          </cell>
          <cell r="AD276">
            <v>108</v>
          </cell>
          <cell r="AE276">
            <v>109.4</v>
          </cell>
          <cell r="AF276">
            <v>108.6</v>
          </cell>
          <cell r="AG276">
            <v>109</v>
          </cell>
          <cell r="AH276">
            <v>109.8</v>
          </cell>
          <cell r="AI276">
            <v>110.8</v>
          </cell>
          <cell r="AJ276">
            <v>109.7</v>
          </cell>
          <cell r="AK276">
            <v>108.8</v>
          </cell>
          <cell r="AL276">
            <v>110.2</v>
          </cell>
          <cell r="AM276">
            <v>110.6</v>
          </cell>
          <cell r="AN276">
            <v>111.5</v>
          </cell>
          <cell r="AO276">
            <v>111.5</v>
          </cell>
          <cell r="AP276">
            <v>113.1</v>
          </cell>
          <cell r="AQ276">
            <v>118.3</v>
          </cell>
          <cell r="AR276">
            <v>117.9</v>
          </cell>
          <cell r="AS276">
            <v>117.9</v>
          </cell>
          <cell r="AT276">
            <v>117.9</v>
          </cell>
          <cell r="AU276">
            <v>118.6</v>
          </cell>
          <cell r="AV276">
            <v>122.9</v>
          </cell>
          <cell r="AW276">
            <v>126.2</v>
          </cell>
          <cell r="AX276">
            <v>119.8</v>
          </cell>
          <cell r="AY276">
            <v>115.5</v>
          </cell>
          <cell r="AZ276">
            <v>112.1</v>
          </cell>
          <cell r="BA276">
            <v>113.7</v>
          </cell>
          <cell r="BB276">
            <v>117</v>
          </cell>
          <cell r="BC276">
            <v>117.3</v>
          </cell>
          <cell r="BD276">
            <v>117</v>
          </cell>
          <cell r="BE276">
            <v>115.9</v>
          </cell>
          <cell r="BF276">
            <v>116.5</v>
          </cell>
          <cell r="BG276">
            <v>116.5</v>
          </cell>
          <cell r="BH276">
            <v>116.5</v>
          </cell>
          <cell r="BI276">
            <v>116.2</v>
          </cell>
          <cell r="BJ276">
            <v>116.2</v>
          </cell>
          <cell r="BK276">
            <v>117.9</v>
          </cell>
          <cell r="BL276">
            <v>119.9</v>
          </cell>
          <cell r="BM276">
            <v>121.3</v>
          </cell>
          <cell r="BN276">
            <v>121.3</v>
          </cell>
          <cell r="BO276">
            <v>121.3</v>
          </cell>
          <cell r="BP276">
            <v>121.3</v>
          </cell>
          <cell r="BQ276">
            <v>121.3</v>
          </cell>
          <cell r="BR276">
            <v>112.6</v>
          </cell>
          <cell r="BS276">
            <v>120.4</v>
          </cell>
          <cell r="BT276">
            <v>120.3</v>
          </cell>
          <cell r="BU276">
            <v>120.3</v>
          </cell>
          <cell r="BV276">
            <v>120.3</v>
          </cell>
          <cell r="BW276">
            <v>117.4</v>
          </cell>
          <cell r="BX276">
            <v>114.9</v>
          </cell>
          <cell r="BY276">
            <v>116.1</v>
          </cell>
          <cell r="BZ276">
            <v>116.3</v>
          </cell>
          <cell r="CA276">
            <v>116.5</v>
          </cell>
          <cell r="CB276">
            <v>118.5</v>
          </cell>
          <cell r="CC276">
            <v>123.2</v>
          </cell>
          <cell r="CD276">
            <v>123.2</v>
          </cell>
          <cell r="CE276">
            <v>121.5</v>
          </cell>
          <cell r="CF276">
            <v>122.9</v>
          </cell>
          <cell r="CG276">
            <v>122.7</v>
          </cell>
          <cell r="CH276">
            <v>124.4</v>
          </cell>
          <cell r="CI276">
            <v>125.2</v>
          </cell>
          <cell r="CJ276">
            <v>125.1</v>
          </cell>
          <cell r="CK276">
            <v>124</v>
          </cell>
          <cell r="CL276">
            <v>124.7</v>
          </cell>
        </row>
        <row r="277">
          <cell r="A277" t="str">
            <v>Other Synthetic Fabrics</v>
          </cell>
          <cell r="B277" t="str">
            <v>1303020207</v>
          </cell>
          <cell r="C277">
            <v>9.1439999999999994E-2</v>
          </cell>
          <cell r="D277">
            <v>100.6</v>
          </cell>
          <cell r="E277">
            <v>100.9</v>
          </cell>
          <cell r="F277">
            <v>100.7</v>
          </cell>
          <cell r="G277">
            <v>101.4</v>
          </cell>
          <cell r="H277">
            <v>101.8</v>
          </cell>
          <cell r="I277">
            <v>101.1</v>
          </cell>
          <cell r="J277">
            <v>101.5</v>
          </cell>
          <cell r="K277">
            <v>102.3</v>
          </cell>
          <cell r="L277">
            <v>102.7</v>
          </cell>
          <cell r="M277">
            <v>102.6</v>
          </cell>
          <cell r="N277">
            <v>102.9</v>
          </cell>
          <cell r="O277">
            <v>102.6</v>
          </cell>
          <cell r="P277">
            <v>102.6</v>
          </cell>
          <cell r="Q277">
            <v>102.6</v>
          </cell>
          <cell r="R277">
            <v>102.7</v>
          </cell>
          <cell r="S277">
            <v>103.3</v>
          </cell>
          <cell r="T277">
            <v>103.1</v>
          </cell>
          <cell r="U277">
            <v>102.5</v>
          </cell>
          <cell r="V277">
            <v>104</v>
          </cell>
          <cell r="W277">
            <v>103.7</v>
          </cell>
          <cell r="X277">
            <v>103.6</v>
          </cell>
          <cell r="Y277">
            <v>103.2</v>
          </cell>
          <cell r="Z277">
            <v>103.3</v>
          </cell>
          <cell r="AA277">
            <v>103.1</v>
          </cell>
          <cell r="AB277">
            <v>103.3</v>
          </cell>
          <cell r="AC277">
            <v>103.3</v>
          </cell>
          <cell r="AD277">
            <v>104</v>
          </cell>
          <cell r="AE277">
            <v>104</v>
          </cell>
          <cell r="AF277">
            <v>104.1</v>
          </cell>
          <cell r="AG277">
            <v>104.2</v>
          </cell>
          <cell r="AH277">
            <v>103.9</v>
          </cell>
          <cell r="AI277">
            <v>104.9</v>
          </cell>
          <cell r="AJ277">
            <v>105.2</v>
          </cell>
          <cell r="AK277">
            <v>105.4</v>
          </cell>
          <cell r="AL277">
            <v>105.1</v>
          </cell>
          <cell r="AM277">
            <v>104.4</v>
          </cell>
          <cell r="AN277">
            <v>105.1</v>
          </cell>
          <cell r="AO277">
            <v>105.3</v>
          </cell>
          <cell r="AP277">
            <v>105.3</v>
          </cell>
          <cell r="AQ277">
            <v>105.6</v>
          </cell>
          <cell r="AR277">
            <v>105.9</v>
          </cell>
          <cell r="AS277">
            <v>106.7</v>
          </cell>
          <cell r="AT277">
            <v>109.8</v>
          </cell>
          <cell r="AU277">
            <v>110.9</v>
          </cell>
          <cell r="AV277">
            <v>109</v>
          </cell>
          <cell r="AW277">
            <v>108.6</v>
          </cell>
          <cell r="AX277">
            <v>108.1</v>
          </cell>
          <cell r="AY277">
            <v>107.3</v>
          </cell>
          <cell r="AZ277">
            <v>107.2</v>
          </cell>
          <cell r="BA277">
            <v>106.6</v>
          </cell>
          <cell r="BB277">
            <v>107.3</v>
          </cell>
          <cell r="BC277">
            <v>107.1</v>
          </cell>
          <cell r="BD277">
            <v>106.8</v>
          </cell>
          <cell r="BE277">
            <v>107.5</v>
          </cell>
          <cell r="BF277">
            <v>107</v>
          </cell>
          <cell r="BG277">
            <v>107</v>
          </cell>
          <cell r="BH277">
            <v>105.9</v>
          </cell>
          <cell r="BI277">
            <v>106.8</v>
          </cell>
          <cell r="BJ277">
            <v>107.4</v>
          </cell>
          <cell r="BK277">
            <v>106.7</v>
          </cell>
          <cell r="BL277">
            <v>106</v>
          </cell>
          <cell r="BM277">
            <v>105.5</v>
          </cell>
          <cell r="BN277">
            <v>105.6</v>
          </cell>
          <cell r="BO277">
            <v>106.1</v>
          </cell>
          <cell r="BP277">
            <v>105.4</v>
          </cell>
          <cell r="BQ277">
            <v>105.6</v>
          </cell>
          <cell r="BR277">
            <v>106.5</v>
          </cell>
          <cell r="BS277">
            <v>109.1</v>
          </cell>
          <cell r="BT277">
            <v>108.8</v>
          </cell>
          <cell r="BU277">
            <v>108.8</v>
          </cell>
          <cell r="BV277">
            <v>108.7</v>
          </cell>
          <cell r="BW277">
            <v>109.5</v>
          </cell>
          <cell r="BX277">
            <v>112.1</v>
          </cell>
          <cell r="BY277">
            <v>113.9</v>
          </cell>
          <cell r="BZ277">
            <v>115</v>
          </cell>
          <cell r="CA277">
            <v>114.6</v>
          </cell>
          <cell r="CB277">
            <v>116.9</v>
          </cell>
          <cell r="CC277">
            <v>117.6</v>
          </cell>
          <cell r="CD277">
            <v>117.4</v>
          </cell>
          <cell r="CE277">
            <v>117.6</v>
          </cell>
          <cell r="CF277">
            <v>117.9</v>
          </cell>
          <cell r="CG277">
            <v>119.4</v>
          </cell>
          <cell r="CH277">
            <v>120.3</v>
          </cell>
          <cell r="CI277">
            <v>119.9</v>
          </cell>
          <cell r="CJ277">
            <v>120.5</v>
          </cell>
          <cell r="CK277">
            <v>120.2</v>
          </cell>
          <cell r="CL277">
            <v>119.6</v>
          </cell>
        </row>
        <row r="278">
          <cell r="A278" t="str">
            <v>c.  WOOLLEN TEXTILES</v>
          </cell>
          <cell r="B278" t="str">
            <v>1303030000</v>
          </cell>
          <cell r="C278">
            <v>0.29416999999999999</v>
          </cell>
          <cell r="D278">
            <v>100.2</v>
          </cell>
          <cell r="E278">
            <v>98.8</v>
          </cell>
          <cell r="F278">
            <v>99.9</v>
          </cell>
          <cell r="G278">
            <v>101</v>
          </cell>
          <cell r="H278">
            <v>101.2</v>
          </cell>
          <cell r="I278">
            <v>101.9</v>
          </cell>
          <cell r="J278">
            <v>100.2</v>
          </cell>
          <cell r="K278">
            <v>102.3</v>
          </cell>
          <cell r="L278">
            <v>102.1</v>
          </cell>
          <cell r="M278">
            <v>102.5</v>
          </cell>
          <cell r="N278">
            <v>102.5</v>
          </cell>
          <cell r="O278">
            <v>102.2</v>
          </cell>
          <cell r="P278">
            <v>103.2</v>
          </cell>
          <cell r="Q278">
            <v>103.4</v>
          </cell>
          <cell r="R278">
            <v>103.3</v>
          </cell>
          <cell r="S278">
            <v>105</v>
          </cell>
          <cell r="T278">
            <v>104.8</v>
          </cell>
          <cell r="U278">
            <v>104.9</v>
          </cell>
          <cell r="V278">
            <v>105.7</v>
          </cell>
          <cell r="W278">
            <v>105.8</v>
          </cell>
          <cell r="X278">
            <v>106.3</v>
          </cell>
          <cell r="Y278">
            <v>106</v>
          </cell>
          <cell r="Z278">
            <v>105.8</v>
          </cell>
          <cell r="AA278">
            <v>106.6</v>
          </cell>
          <cell r="AB278">
            <v>107.3</v>
          </cell>
          <cell r="AC278">
            <v>105.6</v>
          </cell>
          <cell r="AD278">
            <v>105.8</v>
          </cell>
          <cell r="AE278">
            <v>107.3</v>
          </cell>
          <cell r="AF278">
            <v>106.9</v>
          </cell>
          <cell r="AG278">
            <v>106.7</v>
          </cell>
          <cell r="AH278">
            <v>106.8</v>
          </cell>
          <cell r="AI278">
            <v>107</v>
          </cell>
          <cell r="AJ278">
            <v>107</v>
          </cell>
          <cell r="AK278">
            <v>106.9</v>
          </cell>
          <cell r="AL278">
            <v>107.3</v>
          </cell>
          <cell r="AM278">
            <v>106.5</v>
          </cell>
          <cell r="AN278">
            <v>106.2</v>
          </cell>
          <cell r="AO278">
            <v>106.6</v>
          </cell>
          <cell r="AP278">
            <v>107</v>
          </cell>
          <cell r="AQ278">
            <v>107.7</v>
          </cell>
          <cell r="AR278">
            <v>107.2</v>
          </cell>
          <cell r="AS278">
            <v>107.3</v>
          </cell>
          <cell r="AT278">
            <v>107.3</v>
          </cell>
          <cell r="AU278">
            <v>108.9</v>
          </cell>
          <cell r="AV278">
            <v>108.7</v>
          </cell>
          <cell r="AW278">
            <v>108.9</v>
          </cell>
          <cell r="AX278">
            <v>109.7</v>
          </cell>
          <cell r="AY278">
            <v>109.7</v>
          </cell>
          <cell r="AZ278">
            <v>108.6</v>
          </cell>
          <cell r="BA278">
            <v>108.6</v>
          </cell>
          <cell r="BB278">
            <v>107.5</v>
          </cell>
          <cell r="BC278">
            <v>108.8</v>
          </cell>
          <cell r="BD278">
            <v>106.8</v>
          </cell>
          <cell r="BE278">
            <v>106.4</v>
          </cell>
          <cell r="BF278">
            <v>108.8</v>
          </cell>
          <cell r="BG278">
            <v>108.5</v>
          </cell>
          <cell r="BH278">
            <v>109.4</v>
          </cell>
          <cell r="BI278">
            <v>110</v>
          </cell>
          <cell r="BJ278">
            <v>110</v>
          </cell>
          <cell r="BK278">
            <v>111</v>
          </cell>
          <cell r="BL278">
            <v>110.4</v>
          </cell>
          <cell r="BM278">
            <v>112</v>
          </cell>
          <cell r="BN278">
            <v>110.1</v>
          </cell>
          <cell r="BO278">
            <v>113</v>
          </cell>
          <cell r="BP278">
            <v>113.3</v>
          </cell>
          <cell r="BQ278">
            <v>114.8</v>
          </cell>
          <cell r="BR278">
            <v>114.8</v>
          </cell>
          <cell r="BS278">
            <v>114.6</v>
          </cell>
          <cell r="BT278">
            <v>117.3</v>
          </cell>
          <cell r="BU278">
            <v>118.1</v>
          </cell>
          <cell r="BV278">
            <v>119.6</v>
          </cell>
          <cell r="BW278">
            <v>121.1</v>
          </cell>
          <cell r="BX278">
            <v>123.6</v>
          </cell>
          <cell r="BY278">
            <v>124.9</v>
          </cell>
          <cell r="BZ278">
            <v>124.6</v>
          </cell>
          <cell r="CA278">
            <v>126.3</v>
          </cell>
          <cell r="CB278">
            <v>127.3</v>
          </cell>
          <cell r="CC278">
            <v>130.5</v>
          </cell>
          <cell r="CD278">
            <v>132.6</v>
          </cell>
          <cell r="CE278">
            <v>135.4</v>
          </cell>
          <cell r="CF278">
            <v>132.69999999999999</v>
          </cell>
          <cell r="CG278">
            <v>133.6</v>
          </cell>
          <cell r="CH278">
            <v>134.6</v>
          </cell>
          <cell r="CI278">
            <v>134.6</v>
          </cell>
          <cell r="CJ278">
            <v>134.69999999999999</v>
          </cell>
          <cell r="CK278">
            <v>134.19999999999999</v>
          </cell>
          <cell r="CL278">
            <v>134.69999999999999</v>
          </cell>
        </row>
        <row r="279">
          <cell r="A279" t="str">
            <v>Woollen Yarn</v>
          </cell>
          <cell r="B279" t="str">
            <v>1303030001</v>
          </cell>
          <cell r="C279">
            <v>8.5099999999999995E-2</v>
          </cell>
          <cell r="D279">
            <v>98.9</v>
          </cell>
          <cell r="E279">
            <v>99.9</v>
          </cell>
          <cell r="F279">
            <v>99.9</v>
          </cell>
          <cell r="G279">
            <v>101.7</v>
          </cell>
          <cell r="H279">
            <v>101.9</v>
          </cell>
          <cell r="I279">
            <v>102</v>
          </cell>
          <cell r="J279">
            <v>101.7</v>
          </cell>
          <cell r="K279">
            <v>101.9</v>
          </cell>
          <cell r="L279">
            <v>100.7</v>
          </cell>
          <cell r="M279">
            <v>100.5</v>
          </cell>
          <cell r="N279">
            <v>100.6</v>
          </cell>
          <cell r="O279">
            <v>102.5</v>
          </cell>
          <cell r="P279">
            <v>103.2</v>
          </cell>
          <cell r="Q279">
            <v>103</v>
          </cell>
          <cell r="R279">
            <v>102.2</v>
          </cell>
          <cell r="S279">
            <v>104.8</v>
          </cell>
          <cell r="T279">
            <v>104.2</v>
          </cell>
          <cell r="U279">
            <v>104.1</v>
          </cell>
          <cell r="V279">
            <v>104.2</v>
          </cell>
          <cell r="W279">
            <v>104.1</v>
          </cell>
          <cell r="X279">
            <v>104.4</v>
          </cell>
          <cell r="Y279">
            <v>104.3</v>
          </cell>
          <cell r="Z279">
            <v>104.6</v>
          </cell>
          <cell r="AA279">
            <v>104.1</v>
          </cell>
          <cell r="AB279">
            <v>103.6</v>
          </cell>
          <cell r="AC279">
            <v>103.5</v>
          </cell>
          <cell r="AD279">
            <v>103.7</v>
          </cell>
          <cell r="AE279">
            <v>105.5</v>
          </cell>
          <cell r="AF279">
            <v>105.6</v>
          </cell>
          <cell r="AG279">
            <v>105.3</v>
          </cell>
          <cell r="AH279">
            <v>105.5</v>
          </cell>
          <cell r="AI279">
            <v>105.2</v>
          </cell>
          <cell r="AJ279">
            <v>105</v>
          </cell>
          <cell r="AK279">
            <v>105.2</v>
          </cell>
          <cell r="AL279">
            <v>105.8</v>
          </cell>
          <cell r="AM279">
            <v>106.2</v>
          </cell>
          <cell r="AN279">
            <v>104.8</v>
          </cell>
          <cell r="AO279">
            <v>104.6</v>
          </cell>
          <cell r="AP279">
            <v>105.4</v>
          </cell>
          <cell r="AQ279">
            <v>107.3</v>
          </cell>
          <cell r="AR279">
            <v>108.4</v>
          </cell>
          <cell r="AS279">
            <v>109.5</v>
          </cell>
          <cell r="AT279">
            <v>108.9</v>
          </cell>
          <cell r="AU279">
            <v>112.2</v>
          </cell>
          <cell r="AV279">
            <v>111.4</v>
          </cell>
          <cell r="AW279">
            <v>111.6</v>
          </cell>
          <cell r="AX279">
            <v>113.5</v>
          </cell>
          <cell r="AY279">
            <v>112.6</v>
          </cell>
          <cell r="AZ279">
            <v>107.9</v>
          </cell>
          <cell r="BA279">
            <v>107.7</v>
          </cell>
          <cell r="BB279">
            <v>106.4</v>
          </cell>
          <cell r="BC279">
            <v>106.1</v>
          </cell>
          <cell r="BD279">
            <v>107.4</v>
          </cell>
          <cell r="BE279">
            <v>108.6</v>
          </cell>
          <cell r="BF279">
            <v>109.6</v>
          </cell>
          <cell r="BG279">
            <v>110.9</v>
          </cell>
          <cell r="BH279">
            <v>111.6</v>
          </cell>
          <cell r="BI279">
            <v>111.1</v>
          </cell>
          <cell r="BJ279">
            <v>112.3</v>
          </cell>
          <cell r="BK279">
            <v>114.7</v>
          </cell>
          <cell r="BL279">
            <v>114.3</v>
          </cell>
          <cell r="BM279">
            <v>116.3</v>
          </cell>
          <cell r="BN279">
            <v>111.9</v>
          </cell>
          <cell r="BO279">
            <v>122</v>
          </cell>
          <cell r="BP279">
            <v>120.1</v>
          </cell>
          <cell r="BQ279">
            <v>125.2</v>
          </cell>
          <cell r="BR279">
            <v>125.1</v>
          </cell>
          <cell r="BS279">
            <v>124.7</v>
          </cell>
          <cell r="BT279">
            <v>133.6</v>
          </cell>
          <cell r="BU279">
            <v>136.19999999999999</v>
          </cell>
          <cell r="BV279">
            <v>141.30000000000001</v>
          </cell>
          <cell r="BW279">
            <v>146.5</v>
          </cell>
          <cell r="BX279">
            <v>143.4</v>
          </cell>
          <cell r="BY279">
            <v>144.80000000000001</v>
          </cell>
          <cell r="BZ279">
            <v>136</v>
          </cell>
          <cell r="CA279">
            <v>139.80000000000001</v>
          </cell>
          <cell r="CB279">
            <v>141.80000000000001</v>
          </cell>
          <cell r="CC279">
            <v>146.69999999999999</v>
          </cell>
          <cell r="CD279">
            <v>153.9</v>
          </cell>
          <cell r="CE279">
            <v>161.19999999999999</v>
          </cell>
          <cell r="CF279">
            <v>150.69999999999999</v>
          </cell>
          <cell r="CG279">
            <v>152.9</v>
          </cell>
          <cell r="CH279">
            <v>155.1</v>
          </cell>
          <cell r="CI279">
            <v>154.80000000000001</v>
          </cell>
          <cell r="CJ279">
            <v>152.9</v>
          </cell>
          <cell r="CK279">
            <v>152.6</v>
          </cell>
          <cell r="CL279">
            <v>154.30000000000001</v>
          </cell>
        </row>
        <row r="280">
          <cell r="A280" t="str">
            <v>Woollen Carpets</v>
          </cell>
          <cell r="B280" t="str">
            <v>1303030002</v>
          </cell>
          <cell r="C280">
            <v>4.2939999999999999E-2</v>
          </cell>
          <cell r="D280">
            <v>100.2</v>
          </cell>
          <cell r="E280">
            <v>100.3</v>
          </cell>
          <cell r="F280">
            <v>100.4</v>
          </cell>
          <cell r="G280">
            <v>101.3</v>
          </cell>
          <cell r="H280">
            <v>101.4</v>
          </cell>
          <cell r="I280">
            <v>101.4</v>
          </cell>
          <cell r="J280">
            <v>101.7</v>
          </cell>
          <cell r="K280">
            <v>101.9</v>
          </cell>
          <cell r="L280">
            <v>102.1</v>
          </cell>
          <cell r="M280">
            <v>102.5</v>
          </cell>
          <cell r="N280">
            <v>102.8</v>
          </cell>
          <cell r="O280">
            <v>101.8</v>
          </cell>
          <cell r="P280">
            <v>103</v>
          </cell>
          <cell r="Q280">
            <v>103.2</v>
          </cell>
          <cell r="R280">
            <v>103.5</v>
          </cell>
          <cell r="S280">
            <v>104.6</v>
          </cell>
          <cell r="T280">
            <v>104.6</v>
          </cell>
          <cell r="U280">
            <v>105.5</v>
          </cell>
          <cell r="V280">
            <v>105.5</v>
          </cell>
          <cell r="W280">
            <v>105.6</v>
          </cell>
          <cell r="X280">
            <v>105.6</v>
          </cell>
          <cell r="Y280">
            <v>105.8</v>
          </cell>
          <cell r="Z280">
            <v>105.8</v>
          </cell>
          <cell r="AA280">
            <v>105.8</v>
          </cell>
          <cell r="AB280">
            <v>105.1</v>
          </cell>
          <cell r="AC280">
            <v>105.1</v>
          </cell>
          <cell r="AD280">
            <v>105.2</v>
          </cell>
          <cell r="AE280">
            <v>104.2</v>
          </cell>
          <cell r="AF280">
            <v>104.1</v>
          </cell>
          <cell r="AG280">
            <v>103.9</v>
          </cell>
          <cell r="AH280">
            <v>103.8</v>
          </cell>
          <cell r="AI280">
            <v>103.8</v>
          </cell>
          <cell r="AJ280">
            <v>103.4</v>
          </cell>
          <cell r="AK280">
            <v>104.2</v>
          </cell>
          <cell r="AL280">
            <v>104.2</v>
          </cell>
          <cell r="AM280">
            <v>104.3</v>
          </cell>
          <cell r="AN280">
            <v>104.4</v>
          </cell>
          <cell r="AO280">
            <v>104.5</v>
          </cell>
          <cell r="AP280">
            <v>104.6</v>
          </cell>
          <cell r="AQ280">
            <v>104.6</v>
          </cell>
          <cell r="AR280">
            <v>104.6</v>
          </cell>
          <cell r="AS280">
            <v>104.6</v>
          </cell>
          <cell r="AT280">
            <v>104.4</v>
          </cell>
          <cell r="AU280">
            <v>104.2</v>
          </cell>
          <cell r="AV280">
            <v>104.3</v>
          </cell>
          <cell r="AW280">
            <v>104.4</v>
          </cell>
          <cell r="AX280">
            <v>105.9</v>
          </cell>
          <cell r="AY280">
            <v>107.8</v>
          </cell>
          <cell r="AZ280">
            <v>110</v>
          </cell>
          <cell r="BA280">
            <v>110.8</v>
          </cell>
          <cell r="BB280">
            <v>105</v>
          </cell>
          <cell r="BC280">
            <v>109.6</v>
          </cell>
          <cell r="BD280">
            <v>104.5</v>
          </cell>
          <cell r="BE280">
            <v>105.6</v>
          </cell>
          <cell r="BF280">
            <v>111.7</v>
          </cell>
          <cell r="BG280">
            <v>106.7</v>
          </cell>
          <cell r="BH280">
            <v>107.4</v>
          </cell>
          <cell r="BI280">
            <v>110.6</v>
          </cell>
          <cell r="BJ280">
            <v>107</v>
          </cell>
          <cell r="BK280">
            <v>108</v>
          </cell>
          <cell r="BL280">
            <v>107.7</v>
          </cell>
          <cell r="BM280">
            <v>104.7</v>
          </cell>
          <cell r="BN280">
            <v>106</v>
          </cell>
          <cell r="BO280">
            <v>105.1</v>
          </cell>
          <cell r="BP280">
            <v>105</v>
          </cell>
          <cell r="BQ280">
            <v>104.8</v>
          </cell>
          <cell r="BR280">
            <v>104.8</v>
          </cell>
          <cell r="BS280">
            <v>104.8</v>
          </cell>
          <cell r="BT280">
            <v>104.8</v>
          </cell>
          <cell r="BU280">
            <v>104.8</v>
          </cell>
          <cell r="BV280">
            <v>104.8</v>
          </cell>
          <cell r="BW280">
            <v>104.8</v>
          </cell>
          <cell r="BX280">
            <v>109</v>
          </cell>
          <cell r="BY280">
            <v>111.8</v>
          </cell>
          <cell r="BZ280">
            <v>110.8</v>
          </cell>
          <cell r="CA280">
            <v>110</v>
          </cell>
          <cell r="CB280">
            <v>110.8</v>
          </cell>
          <cell r="CC280">
            <v>111.7</v>
          </cell>
          <cell r="CD280">
            <v>111.9</v>
          </cell>
          <cell r="CE280">
            <v>111.9</v>
          </cell>
          <cell r="CF280">
            <v>111.8</v>
          </cell>
          <cell r="CG280">
            <v>111.5</v>
          </cell>
          <cell r="CH280">
            <v>111.5</v>
          </cell>
          <cell r="CI280">
            <v>110.9</v>
          </cell>
          <cell r="CJ280">
            <v>111.2</v>
          </cell>
          <cell r="CK280">
            <v>111.5</v>
          </cell>
          <cell r="CL280">
            <v>111.5</v>
          </cell>
        </row>
        <row r="281">
          <cell r="A281" t="str">
            <v>Woollen  Shawls</v>
          </cell>
          <cell r="B281" t="str">
            <v>1303030003</v>
          </cell>
          <cell r="C281">
            <v>1.7819999999999999E-2</v>
          </cell>
          <cell r="D281">
            <v>100.2</v>
          </cell>
          <cell r="E281">
            <v>101.1</v>
          </cell>
          <cell r="F281">
            <v>102</v>
          </cell>
          <cell r="G281">
            <v>103.4</v>
          </cell>
          <cell r="H281">
            <v>102</v>
          </cell>
          <cell r="I281">
            <v>102</v>
          </cell>
          <cell r="J281">
            <v>102</v>
          </cell>
          <cell r="K281">
            <v>102</v>
          </cell>
          <cell r="L281">
            <v>103.2</v>
          </cell>
          <cell r="M281">
            <v>102.2</v>
          </cell>
          <cell r="N281">
            <v>100.4</v>
          </cell>
          <cell r="O281">
            <v>100.4</v>
          </cell>
          <cell r="P281">
            <v>102.4</v>
          </cell>
          <cell r="Q281">
            <v>104</v>
          </cell>
          <cell r="R281">
            <v>105.7</v>
          </cell>
          <cell r="S281">
            <v>107</v>
          </cell>
          <cell r="T281">
            <v>106</v>
          </cell>
          <cell r="U281">
            <v>106</v>
          </cell>
          <cell r="V281">
            <v>106</v>
          </cell>
          <cell r="W281">
            <v>106</v>
          </cell>
          <cell r="X281">
            <v>106</v>
          </cell>
          <cell r="Y281">
            <v>104.7</v>
          </cell>
          <cell r="Z281">
            <v>103</v>
          </cell>
          <cell r="AA281">
            <v>103</v>
          </cell>
          <cell r="AB281">
            <v>106.7</v>
          </cell>
          <cell r="AC281">
            <v>106.7</v>
          </cell>
          <cell r="AD281">
            <v>110</v>
          </cell>
          <cell r="AE281">
            <v>112</v>
          </cell>
          <cell r="AF281">
            <v>112</v>
          </cell>
          <cell r="AG281">
            <v>110.3</v>
          </cell>
          <cell r="AH281">
            <v>110.8</v>
          </cell>
          <cell r="AI281">
            <v>110.8</v>
          </cell>
          <cell r="AJ281">
            <v>110.8</v>
          </cell>
          <cell r="AK281">
            <v>109.4</v>
          </cell>
          <cell r="AL281">
            <v>107.7</v>
          </cell>
          <cell r="AM281">
            <v>107.7</v>
          </cell>
          <cell r="AN281">
            <v>107.7</v>
          </cell>
          <cell r="AO281">
            <v>111.2</v>
          </cell>
          <cell r="AP281">
            <v>114.5</v>
          </cell>
          <cell r="AQ281">
            <v>116.2</v>
          </cell>
          <cell r="AR281">
            <v>107.2</v>
          </cell>
          <cell r="AS281">
            <v>104.6</v>
          </cell>
          <cell r="AT281">
            <v>105.2</v>
          </cell>
          <cell r="AU281">
            <v>105.9</v>
          </cell>
          <cell r="AV281">
            <v>105.6</v>
          </cell>
          <cell r="AW281">
            <v>106.5</v>
          </cell>
          <cell r="AX281">
            <v>107.2</v>
          </cell>
          <cell r="AY281">
            <v>107.2</v>
          </cell>
          <cell r="AZ281">
            <v>105.2</v>
          </cell>
          <cell r="BA281">
            <v>105.2</v>
          </cell>
          <cell r="BB281">
            <v>105.2</v>
          </cell>
          <cell r="BC281">
            <v>104.4</v>
          </cell>
          <cell r="BD281">
            <v>104.4</v>
          </cell>
          <cell r="BE281">
            <v>104.4</v>
          </cell>
          <cell r="BF281">
            <v>104.4</v>
          </cell>
          <cell r="BG281">
            <v>104.4</v>
          </cell>
          <cell r="BH281">
            <v>102.1</v>
          </cell>
          <cell r="BI281">
            <v>100.4</v>
          </cell>
          <cell r="BJ281">
            <v>100.3</v>
          </cell>
          <cell r="BK281">
            <v>101.1</v>
          </cell>
          <cell r="BL281">
            <v>108.2</v>
          </cell>
          <cell r="BM281">
            <v>109</v>
          </cell>
          <cell r="BN281">
            <v>108.9</v>
          </cell>
          <cell r="BO281">
            <v>111.8</v>
          </cell>
          <cell r="BP281">
            <v>109</v>
          </cell>
          <cell r="BQ281">
            <v>109.3</v>
          </cell>
          <cell r="BR281">
            <v>109.3</v>
          </cell>
          <cell r="BS281">
            <v>109.3</v>
          </cell>
          <cell r="BT281">
            <v>110</v>
          </cell>
          <cell r="BU281">
            <v>110</v>
          </cell>
          <cell r="BV281">
            <v>110</v>
          </cell>
          <cell r="BW281">
            <v>110</v>
          </cell>
          <cell r="BX281">
            <v>111.5</v>
          </cell>
          <cell r="BY281">
            <v>113</v>
          </cell>
          <cell r="BZ281">
            <v>117</v>
          </cell>
          <cell r="CA281">
            <v>110.2</v>
          </cell>
          <cell r="CB281">
            <v>112.7</v>
          </cell>
          <cell r="CC281">
            <v>112.7</v>
          </cell>
          <cell r="CD281">
            <v>113.2</v>
          </cell>
          <cell r="CE281">
            <v>115.3</v>
          </cell>
          <cell r="CF281">
            <v>115.8</v>
          </cell>
          <cell r="CG281">
            <v>116.2</v>
          </cell>
          <cell r="CH281">
            <v>117.3</v>
          </cell>
          <cell r="CI281">
            <v>118.5</v>
          </cell>
          <cell r="CJ281">
            <v>120</v>
          </cell>
          <cell r="CK281">
            <v>124</v>
          </cell>
          <cell r="CL281">
            <v>124.2</v>
          </cell>
        </row>
        <row r="282">
          <cell r="A282" t="str">
            <v>Woollen Hosiery goods</v>
          </cell>
          <cell r="B282" t="str">
            <v>1303030004</v>
          </cell>
          <cell r="C282">
            <v>2.1219999999999999E-2</v>
          </cell>
          <cell r="D282">
            <v>100.1</v>
          </cell>
          <cell r="E282">
            <v>99.1</v>
          </cell>
          <cell r="F282">
            <v>100</v>
          </cell>
          <cell r="G282">
            <v>101.2</v>
          </cell>
          <cell r="H282">
            <v>100.4</v>
          </cell>
          <cell r="I282">
            <v>100.9</v>
          </cell>
          <cell r="J282">
            <v>99.8</v>
          </cell>
          <cell r="K282">
            <v>100.1</v>
          </cell>
          <cell r="L282">
            <v>100.3</v>
          </cell>
          <cell r="M282">
            <v>100</v>
          </cell>
          <cell r="N282">
            <v>100</v>
          </cell>
          <cell r="O282">
            <v>100.4</v>
          </cell>
          <cell r="P282">
            <v>100.9</v>
          </cell>
          <cell r="Q282">
            <v>101.5</v>
          </cell>
          <cell r="R282">
            <v>101.6</v>
          </cell>
          <cell r="S282">
            <v>103.3</v>
          </cell>
          <cell r="T282">
            <v>103.8</v>
          </cell>
          <cell r="U282">
            <v>105.7</v>
          </cell>
          <cell r="V282">
            <v>106.4</v>
          </cell>
          <cell r="W282">
            <v>105.2</v>
          </cell>
          <cell r="X282">
            <v>105.5</v>
          </cell>
          <cell r="Y282">
            <v>104.9</v>
          </cell>
          <cell r="Z282">
            <v>105.5</v>
          </cell>
          <cell r="AA282">
            <v>105</v>
          </cell>
          <cell r="AB282">
            <v>105.7</v>
          </cell>
          <cell r="AC282">
            <v>105.9</v>
          </cell>
          <cell r="AD282">
            <v>105.6</v>
          </cell>
          <cell r="AE282">
            <v>107.7</v>
          </cell>
          <cell r="AF282">
            <v>109.7</v>
          </cell>
          <cell r="AG282">
            <v>108.8</v>
          </cell>
          <cell r="AH282">
            <v>109.2</v>
          </cell>
          <cell r="AI282">
            <v>109.2</v>
          </cell>
          <cell r="AJ282">
            <v>108.9</v>
          </cell>
          <cell r="AK282">
            <v>109.8</v>
          </cell>
          <cell r="AL282">
            <v>110.9</v>
          </cell>
          <cell r="AM282">
            <v>109.9</v>
          </cell>
          <cell r="AN282">
            <v>110.4</v>
          </cell>
          <cell r="AO282">
            <v>113.3</v>
          </cell>
          <cell r="AP282">
            <v>112.7</v>
          </cell>
          <cell r="AQ282">
            <v>113.6</v>
          </cell>
          <cell r="AR282">
            <v>114.4</v>
          </cell>
          <cell r="AS282">
            <v>111.8</v>
          </cell>
          <cell r="AT282">
            <v>114.3</v>
          </cell>
          <cell r="AU282">
            <v>120.5</v>
          </cell>
          <cell r="AV282">
            <v>120.5</v>
          </cell>
          <cell r="AW282">
            <v>120.5</v>
          </cell>
          <cell r="AX282">
            <v>120.5</v>
          </cell>
          <cell r="AY282">
            <v>120.5</v>
          </cell>
          <cell r="AZ282">
            <v>110.4</v>
          </cell>
          <cell r="BA282">
            <v>110.4</v>
          </cell>
          <cell r="BB282">
            <v>110.4</v>
          </cell>
          <cell r="BC282">
            <v>111</v>
          </cell>
          <cell r="BD282">
            <v>111</v>
          </cell>
          <cell r="BE282">
            <v>111</v>
          </cell>
          <cell r="BF282">
            <v>111</v>
          </cell>
          <cell r="BG282">
            <v>111</v>
          </cell>
          <cell r="BH282">
            <v>111</v>
          </cell>
          <cell r="BI282">
            <v>111</v>
          </cell>
          <cell r="BJ282">
            <v>110.4</v>
          </cell>
          <cell r="BK282">
            <v>111.1</v>
          </cell>
          <cell r="BL282">
            <v>113.3</v>
          </cell>
          <cell r="BM282">
            <v>113.3</v>
          </cell>
          <cell r="BN282">
            <v>102.9</v>
          </cell>
          <cell r="BO282">
            <v>98.4</v>
          </cell>
          <cell r="BP282">
            <v>107.2</v>
          </cell>
          <cell r="BQ282">
            <v>107.2</v>
          </cell>
          <cell r="BR282">
            <v>107.2</v>
          </cell>
          <cell r="BS282">
            <v>107.2</v>
          </cell>
          <cell r="BT282">
            <v>107.2</v>
          </cell>
          <cell r="BU282">
            <v>107.2</v>
          </cell>
          <cell r="BV282">
            <v>107.2</v>
          </cell>
          <cell r="BW282">
            <v>107.2</v>
          </cell>
          <cell r="BX282">
            <v>108.5</v>
          </cell>
          <cell r="BY282">
            <v>103.5</v>
          </cell>
          <cell r="BZ282">
            <v>106.2</v>
          </cell>
          <cell r="CA282">
            <v>115.8</v>
          </cell>
          <cell r="CB282">
            <v>115.8</v>
          </cell>
          <cell r="CC282">
            <v>119.7</v>
          </cell>
          <cell r="CD282">
            <v>119.7</v>
          </cell>
          <cell r="CE282">
            <v>118.9</v>
          </cell>
          <cell r="CF282">
            <v>120.3</v>
          </cell>
          <cell r="CG282">
            <v>120.5</v>
          </cell>
          <cell r="CH282">
            <v>120.6</v>
          </cell>
          <cell r="CI282">
            <v>121.2</v>
          </cell>
          <cell r="CJ282">
            <v>121.3</v>
          </cell>
          <cell r="CK282">
            <v>121.5</v>
          </cell>
          <cell r="CL282">
            <v>121.5</v>
          </cell>
        </row>
        <row r="283">
          <cell r="A283" t="str">
            <v>Woollen Cloth</v>
          </cell>
          <cell r="B283" t="str">
            <v>1303030005</v>
          </cell>
          <cell r="C283">
            <v>1.324E-2</v>
          </cell>
          <cell r="D283">
            <v>100.3</v>
          </cell>
          <cell r="E283">
            <v>100.3</v>
          </cell>
          <cell r="F283">
            <v>100.3</v>
          </cell>
          <cell r="G283">
            <v>103.5</v>
          </cell>
          <cell r="H283">
            <v>103.5</v>
          </cell>
          <cell r="I283">
            <v>103.5</v>
          </cell>
          <cell r="J283">
            <v>103.5</v>
          </cell>
          <cell r="K283">
            <v>103.5</v>
          </cell>
          <cell r="L283">
            <v>103.5</v>
          </cell>
          <cell r="M283">
            <v>103.5</v>
          </cell>
          <cell r="N283">
            <v>103.5</v>
          </cell>
          <cell r="O283">
            <v>103.5</v>
          </cell>
          <cell r="P283">
            <v>105.8</v>
          </cell>
          <cell r="Q283">
            <v>105.8</v>
          </cell>
          <cell r="R283">
            <v>105.8</v>
          </cell>
          <cell r="S283">
            <v>107.5</v>
          </cell>
          <cell r="T283">
            <v>107.5</v>
          </cell>
          <cell r="U283">
            <v>109.7</v>
          </cell>
          <cell r="V283">
            <v>109.7</v>
          </cell>
          <cell r="W283">
            <v>109.7</v>
          </cell>
          <cell r="X283">
            <v>109.7</v>
          </cell>
          <cell r="Y283">
            <v>109.7</v>
          </cell>
          <cell r="Z283">
            <v>109.7</v>
          </cell>
          <cell r="AA283">
            <v>109.7</v>
          </cell>
          <cell r="AB283">
            <v>112.1</v>
          </cell>
          <cell r="AC283">
            <v>112.1</v>
          </cell>
          <cell r="AD283">
            <v>112.1</v>
          </cell>
          <cell r="AE283">
            <v>113.5</v>
          </cell>
          <cell r="AF283">
            <v>113.5</v>
          </cell>
          <cell r="AG283">
            <v>113.5</v>
          </cell>
          <cell r="AH283">
            <v>113.9</v>
          </cell>
          <cell r="AI283">
            <v>113.9</v>
          </cell>
          <cell r="AJ283">
            <v>113.9</v>
          </cell>
          <cell r="AK283">
            <v>113.9</v>
          </cell>
          <cell r="AL283">
            <v>113.9</v>
          </cell>
          <cell r="AM283">
            <v>113.9</v>
          </cell>
          <cell r="AN283">
            <v>111.6</v>
          </cell>
          <cell r="AO283">
            <v>111.6</v>
          </cell>
          <cell r="AP283">
            <v>111.6</v>
          </cell>
          <cell r="AQ283">
            <v>111.6</v>
          </cell>
          <cell r="AR283">
            <v>111.7</v>
          </cell>
          <cell r="AS283">
            <v>113.1</v>
          </cell>
          <cell r="AT283">
            <v>113.1</v>
          </cell>
          <cell r="AU283">
            <v>113.1</v>
          </cell>
          <cell r="AV283">
            <v>113.1</v>
          </cell>
          <cell r="AW283">
            <v>113.1</v>
          </cell>
          <cell r="AX283">
            <v>113.1</v>
          </cell>
          <cell r="AY283">
            <v>113.1</v>
          </cell>
          <cell r="AZ283">
            <v>113.7</v>
          </cell>
          <cell r="BA283">
            <v>114.1</v>
          </cell>
          <cell r="BB283">
            <v>115.4</v>
          </cell>
          <cell r="BC283">
            <v>115.1</v>
          </cell>
          <cell r="BD283">
            <v>115.1</v>
          </cell>
          <cell r="BE283">
            <v>115.1</v>
          </cell>
          <cell r="BF283">
            <v>115.1</v>
          </cell>
          <cell r="BG283">
            <v>115.1</v>
          </cell>
          <cell r="BH283">
            <v>115.1</v>
          </cell>
          <cell r="BI283">
            <v>114.6</v>
          </cell>
          <cell r="BJ283">
            <v>115.3</v>
          </cell>
          <cell r="BK283">
            <v>116.2</v>
          </cell>
          <cell r="BL283">
            <v>117.6</v>
          </cell>
          <cell r="BM283">
            <v>117.6</v>
          </cell>
          <cell r="BN283">
            <v>117.6</v>
          </cell>
          <cell r="BO283">
            <v>117.6</v>
          </cell>
          <cell r="BP283">
            <v>117.6</v>
          </cell>
          <cell r="BQ283">
            <v>117.6</v>
          </cell>
          <cell r="BR283">
            <v>117.6</v>
          </cell>
          <cell r="BS283">
            <v>117.6</v>
          </cell>
          <cell r="BT283">
            <v>117.6</v>
          </cell>
          <cell r="BU283">
            <v>120</v>
          </cell>
          <cell r="BV283">
            <v>120</v>
          </cell>
          <cell r="BW283">
            <v>120</v>
          </cell>
          <cell r="BX283">
            <v>118.1</v>
          </cell>
          <cell r="BY283">
            <v>118.2</v>
          </cell>
          <cell r="BZ283">
            <v>118.8</v>
          </cell>
          <cell r="CA283">
            <v>122.7</v>
          </cell>
          <cell r="CB283">
            <v>123.3</v>
          </cell>
          <cell r="CC283">
            <v>126.1</v>
          </cell>
          <cell r="CD283">
            <v>126.3</v>
          </cell>
          <cell r="CE283">
            <v>126.3</v>
          </cell>
          <cell r="CF283">
            <v>126.3</v>
          </cell>
          <cell r="CG283">
            <v>126.3</v>
          </cell>
          <cell r="CH283">
            <v>126.3</v>
          </cell>
          <cell r="CI283">
            <v>128.1</v>
          </cell>
          <cell r="CJ283">
            <v>130</v>
          </cell>
          <cell r="CK283">
            <v>130</v>
          </cell>
          <cell r="CL283">
            <v>130</v>
          </cell>
        </row>
        <row r="284">
          <cell r="A284" t="str">
            <v>Woollen Cardigans/Sweaters</v>
          </cell>
          <cell r="B284" t="str">
            <v>1303030006</v>
          </cell>
          <cell r="C284">
            <v>8.029E-2</v>
          </cell>
          <cell r="D284">
            <v>101.6</v>
          </cell>
          <cell r="E284">
            <v>95.7</v>
          </cell>
          <cell r="F284">
            <v>99.2</v>
          </cell>
          <cell r="G284">
            <v>99.5</v>
          </cell>
          <cell r="H284">
            <v>100.4</v>
          </cell>
          <cell r="I284">
            <v>102.9</v>
          </cell>
          <cell r="J284">
            <v>96.6</v>
          </cell>
          <cell r="K284">
            <v>103.4</v>
          </cell>
          <cell r="L284">
            <v>103.4</v>
          </cell>
          <cell r="M284">
            <v>105.4</v>
          </cell>
          <cell r="N284">
            <v>105.4</v>
          </cell>
          <cell r="O284">
            <v>102.8</v>
          </cell>
          <cell r="P284">
            <v>104.2</v>
          </cell>
          <cell r="Q284">
            <v>104.2</v>
          </cell>
          <cell r="R284">
            <v>104.2</v>
          </cell>
          <cell r="S284">
            <v>105.8</v>
          </cell>
          <cell r="T284">
            <v>105.8</v>
          </cell>
          <cell r="U284">
            <v>104.4</v>
          </cell>
          <cell r="V284">
            <v>107</v>
          </cell>
          <cell r="W284">
            <v>108.1</v>
          </cell>
          <cell r="X284">
            <v>109.4</v>
          </cell>
          <cell r="Y284">
            <v>108.9</v>
          </cell>
          <cell r="Z284">
            <v>107.8</v>
          </cell>
          <cell r="AA284">
            <v>111.5</v>
          </cell>
          <cell r="AB284">
            <v>113.3</v>
          </cell>
          <cell r="AC284">
            <v>107</v>
          </cell>
          <cell r="AD284">
            <v>106.8</v>
          </cell>
          <cell r="AE284">
            <v>110.1</v>
          </cell>
          <cell r="AF284">
            <v>107.8</v>
          </cell>
          <cell r="AG284">
            <v>107.9</v>
          </cell>
          <cell r="AH284">
            <v>108.2</v>
          </cell>
          <cell r="AI284">
            <v>109.2</v>
          </cell>
          <cell r="AJ284">
            <v>109.9</v>
          </cell>
          <cell r="AK284">
            <v>108.7</v>
          </cell>
          <cell r="AL284">
            <v>109.7</v>
          </cell>
          <cell r="AM284">
            <v>106.6</v>
          </cell>
          <cell r="AN284">
            <v>107.1</v>
          </cell>
          <cell r="AO284">
            <v>107.1</v>
          </cell>
          <cell r="AP284">
            <v>107.1</v>
          </cell>
          <cell r="AQ284">
            <v>107.1</v>
          </cell>
          <cell r="AR284">
            <v>107.1</v>
          </cell>
          <cell r="AS284">
            <v>107.1</v>
          </cell>
          <cell r="AT284">
            <v>107.3</v>
          </cell>
          <cell r="AU284">
            <v>107.8</v>
          </cell>
          <cell r="AV284">
            <v>107.8</v>
          </cell>
          <cell r="AW284">
            <v>108.1</v>
          </cell>
          <cell r="AX284">
            <v>108.1</v>
          </cell>
          <cell r="AY284">
            <v>108.1</v>
          </cell>
          <cell r="AZ284">
            <v>110</v>
          </cell>
          <cell r="BA284">
            <v>110</v>
          </cell>
          <cell r="BB284">
            <v>109.9</v>
          </cell>
          <cell r="BC284">
            <v>113.2</v>
          </cell>
          <cell r="BD284">
            <v>107.4</v>
          </cell>
          <cell r="BE284">
            <v>103.9</v>
          </cell>
          <cell r="BF284">
            <v>108.7</v>
          </cell>
          <cell r="BG284">
            <v>108.8</v>
          </cell>
          <cell r="BH284">
            <v>111.5</v>
          </cell>
          <cell r="BI284">
            <v>113.1</v>
          </cell>
          <cell r="BJ284">
            <v>113.4</v>
          </cell>
          <cell r="BK284">
            <v>115.4</v>
          </cell>
          <cell r="BL284">
            <v>111.9</v>
          </cell>
          <cell r="BM284">
            <v>111.9</v>
          </cell>
          <cell r="BN284">
            <v>111.8</v>
          </cell>
          <cell r="BO284">
            <v>112.6</v>
          </cell>
          <cell r="BP284">
            <v>113.9</v>
          </cell>
          <cell r="BQ284">
            <v>113.9</v>
          </cell>
          <cell r="BR284">
            <v>113.9</v>
          </cell>
          <cell r="BS284">
            <v>113.9</v>
          </cell>
          <cell r="BT284">
            <v>113.9</v>
          </cell>
          <cell r="BU284">
            <v>113.9</v>
          </cell>
          <cell r="BV284">
            <v>113.9</v>
          </cell>
          <cell r="BW284">
            <v>113.9</v>
          </cell>
          <cell r="BX284">
            <v>123</v>
          </cell>
          <cell r="BY284">
            <v>125</v>
          </cell>
          <cell r="BZ284">
            <v>132</v>
          </cell>
          <cell r="CA284">
            <v>132.80000000000001</v>
          </cell>
          <cell r="CB284">
            <v>132.9</v>
          </cell>
          <cell r="CC284">
            <v>137.19999999999999</v>
          </cell>
          <cell r="CD284">
            <v>137</v>
          </cell>
          <cell r="CE284">
            <v>139.4</v>
          </cell>
          <cell r="CF284">
            <v>140.19999999999999</v>
          </cell>
          <cell r="CG284">
            <v>140.80000000000001</v>
          </cell>
          <cell r="CH284">
            <v>141.19999999999999</v>
          </cell>
          <cell r="CI284">
            <v>141.30000000000001</v>
          </cell>
          <cell r="CJ284">
            <v>142</v>
          </cell>
          <cell r="CK284">
            <v>139.30000000000001</v>
          </cell>
          <cell r="CL284">
            <v>139</v>
          </cell>
        </row>
        <row r="285">
          <cell r="A285" t="str">
            <v>Blankets</v>
          </cell>
          <cell r="B285" t="str">
            <v>1303030007</v>
          </cell>
          <cell r="C285">
            <v>1.6789999999999999E-2</v>
          </cell>
          <cell r="D285">
            <v>100</v>
          </cell>
          <cell r="E285">
            <v>100</v>
          </cell>
          <cell r="F285">
            <v>100</v>
          </cell>
          <cell r="G285">
            <v>100.8</v>
          </cell>
          <cell r="H285">
            <v>100.8</v>
          </cell>
          <cell r="I285">
            <v>100.7</v>
          </cell>
          <cell r="J285">
            <v>102.2</v>
          </cell>
          <cell r="K285">
            <v>104.4</v>
          </cell>
          <cell r="L285">
            <v>104.4</v>
          </cell>
          <cell r="M285">
            <v>104.4</v>
          </cell>
          <cell r="N285">
            <v>104.4</v>
          </cell>
          <cell r="O285">
            <v>104.5</v>
          </cell>
          <cell r="P285">
            <v>104.5</v>
          </cell>
          <cell r="Q285">
            <v>104.5</v>
          </cell>
          <cell r="R285">
            <v>104.5</v>
          </cell>
          <cell r="S285">
            <v>106.6</v>
          </cell>
          <cell r="T285">
            <v>106.6</v>
          </cell>
          <cell r="U285">
            <v>106.6</v>
          </cell>
          <cell r="V285">
            <v>106.1</v>
          </cell>
          <cell r="W285">
            <v>106.1</v>
          </cell>
          <cell r="X285">
            <v>106.1</v>
          </cell>
          <cell r="Y285">
            <v>106.1</v>
          </cell>
          <cell r="Z285">
            <v>106.1</v>
          </cell>
          <cell r="AA285">
            <v>106.5</v>
          </cell>
          <cell r="AB285">
            <v>106.5</v>
          </cell>
          <cell r="AC285">
            <v>106.5</v>
          </cell>
          <cell r="AD285">
            <v>106.9</v>
          </cell>
          <cell r="AE285">
            <v>108.7</v>
          </cell>
          <cell r="AF285">
            <v>108.7</v>
          </cell>
          <cell r="AG285">
            <v>108.7</v>
          </cell>
          <cell r="AH285">
            <v>108.7</v>
          </cell>
          <cell r="AI285">
            <v>108.1</v>
          </cell>
          <cell r="AJ285">
            <v>108.1</v>
          </cell>
          <cell r="AK285">
            <v>108.1</v>
          </cell>
          <cell r="AL285">
            <v>108.1</v>
          </cell>
          <cell r="AM285">
            <v>108.1</v>
          </cell>
          <cell r="AN285">
            <v>108.9</v>
          </cell>
          <cell r="AO285">
            <v>108.9</v>
          </cell>
          <cell r="AP285">
            <v>108.9</v>
          </cell>
          <cell r="AQ285">
            <v>108.9</v>
          </cell>
          <cell r="AR285">
            <v>103.1</v>
          </cell>
          <cell r="AS285">
            <v>103.1</v>
          </cell>
          <cell r="AT285">
            <v>103.8</v>
          </cell>
          <cell r="AU285">
            <v>103.8</v>
          </cell>
          <cell r="AV285">
            <v>103.8</v>
          </cell>
          <cell r="AW285">
            <v>103.8</v>
          </cell>
          <cell r="AX285">
            <v>103.8</v>
          </cell>
          <cell r="AY285">
            <v>103.8</v>
          </cell>
          <cell r="AZ285">
            <v>107.5</v>
          </cell>
          <cell r="BA285">
            <v>107.5</v>
          </cell>
          <cell r="BB285">
            <v>107.5</v>
          </cell>
          <cell r="BC285">
            <v>104.5</v>
          </cell>
          <cell r="BD285">
            <v>104.5</v>
          </cell>
          <cell r="BE285">
            <v>104.5</v>
          </cell>
          <cell r="BF285">
            <v>104.2</v>
          </cell>
          <cell r="BG285">
            <v>104.2</v>
          </cell>
          <cell r="BH285">
            <v>104.2</v>
          </cell>
          <cell r="BI285">
            <v>104.2</v>
          </cell>
          <cell r="BJ285">
            <v>104.5</v>
          </cell>
          <cell r="BK285">
            <v>104.5</v>
          </cell>
          <cell r="BL285">
            <v>104.1</v>
          </cell>
          <cell r="BM285">
            <v>104.1</v>
          </cell>
          <cell r="BN285">
            <v>104.1</v>
          </cell>
          <cell r="BO285">
            <v>105.2</v>
          </cell>
          <cell r="BP285">
            <v>105.2</v>
          </cell>
          <cell r="BQ285">
            <v>105.2</v>
          </cell>
          <cell r="BR285">
            <v>105.2</v>
          </cell>
          <cell r="BS285">
            <v>105.2</v>
          </cell>
          <cell r="BT285">
            <v>105.2</v>
          </cell>
          <cell r="BU285">
            <v>105.2</v>
          </cell>
          <cell r="BV285">
            <v>105.2</v>
          </cell>
          <cell r="BW285">
            <v>105.2</v>
          </cell>
          <cell r="BX285">
            <v>108.7</v>
          </cell>
          <cell r="BY285">
            <v>111.8</v>
          </cell>
          <cell r="BZ285">
            <v>113.3</v>
          </cell>
          <cell r="CA285">
            <v>114.6</v>
          </cell>
          <cell r="CB285">
            <v>115.8</v>
          </cell>
          <cell r="CC285">
            <v>116.8</v>
          </cell>
          <cell r="CD285">
            <v>117</v>
          </cell>
          <cell r="CE285">
            <v>116.5</v>
          </cell>
          <cell r="CF285">
            <v>116.5</v>
          </cell>
          <cell r="CG285">
            <v>118.7</v>
          </cell>
          <cell r="CH285">
            <v>119.7</v>
          </cell>
          <cell r="CI285">
            <v>120.5</v>
          </cell>
          <cell r="CJ285">
            <v>124.1</v>
          </cell>
          <cell r="CK285">
            <v>124.2</v>
          </cell>
          <cell r="CL285">
            <v>125.4</v>
          </cell>
        </row>
        <row r="286">
          <cell r="A286" t="str">
            <v>Other Woollen Garments</v>
          </cell>
          <cell r="B286" t="str">
            <v>1303030008</v>
          </cell>
          <cell r="C286">
            <v>1.677E-2</v>
          </cell>
          <cell r="D286">
            <v>100</v>
          </cell>
          <cell r="E286">
            <v>100</v>
          </cell>
          <cell r="F286">
            <v>100</v>
          </cell>
          <cell r="G286">
            <v>100</v>
          </cell>
          <cell r="H286">
            <v>100</v>
          </cell>
          <cell r="I286">
            <v>100</v>
          </cell>
          <cell r="J286">
            <v>100</v>
          </cell>
          <cell r="K286">
            <v>100</v>
          </cell>
          <cell r="L286">
            <v>100</v>
          </cell>
          <cell r="M286">
            <v>100</v>
          </cell>
          <cell r="N286">
            <v>100</v>
          </cell>
          <cell r="O286">
            <v>100</v>
          </cell>
          <cell r="P286">
            <v>100</v>
          </cell>
          <cell r="Q286">
            <v>100</v>
          </cell>
          <cell r="R286">
            <v>100</v>
          </cell>
          <cell r="S286">
            <v>99.6</v>
          </cell>
          <cell r="T286">
            <v>99.6</v>
          </cell>
          <cell r="U286">
            <v>101.8</v>
          </cell>
          <cell r="V286">
            <v>101.8</v>
          </cell>
          <cell r="W286">
            <v>101.8</v>
          </cell>
          <cell r="X286">
            <v>101.8</v>
          </cell>
          <cell r="Y286">
            <v>101.8</v>
          </cell>
          <cell r="Z286">
            <v>101.8</v>
          </cell>
          <cell r="AA286">
            <v>101.8</v>
          </cell>
          <cell r="AB286">
            <v>102.7</v>
          </cell>
          <cell r="AC286">
            <v>102.7</v>
          </cell>
          <cell r="AD286">
            <v>102.7</v>
          </cell>
          <cell r="AE286">
            <v>100</v>
          </cell>
          <cell r="AF286">
            <v>100</v>
          </cell>
          <cell r="AG286">
            <v>100</v>
          </cell>
          <cell r="AH286">
            <v>100</v>
          </cell>
          <cell r="AI286">
            <v>100</v>
          </cell>
          <cell r="AJ286">
            <v>100</v>
          </cell>
          <cell r="AK286">
            <v>100</v>
          </cell>
          <cell r="AL286">
            <v>100</v>
          </cell>
          <cell r="AM286">
            <v>100</v>
          </cell>
          <cell r="AN286">
            <v>100</v>
          </cell>
          <cell r="AO286">
            <v>100</v>
          </cell>
          <cell r="AP286">
            <v>100</v>
          </cell>
          <cell r="AQ286">
            <v>100</v>
          </cell>
          <cell r="AR286">
            <v>100</v>
          </cell>
          <cell r="AS286">
            <v>100</v>
          </cell>
          <cell r="AT286">
            <v>100</v>
          </cell>
          <cell r="AU286">
            <v>100</v>
          </cell>
          <cell r="AV286">
            <v>100</v>
          </cell>
          <cell r="AW286">
            <v>100</v>
          </cell>
          <cell r="AX286">
            <v>100</v>
          </cell>
          <cell r="AY286">
            <v>100</v>
          </cell>
          <cell r="AZ286">
            <v>100</v>
          </cell>
          <cell r="BA286">
            <v>100</v>
          </cell>
          <cell r="BB286">
            <v>100</v>
          </cell>
          <cell r="BC286">
            <v>100</v>
          </cell>
          <cell r="BD286">
            <v>100</v>
          </cell>
          <cell r="BE286">
            <v>100</v>
          </cell>
          <cell r="BF286">
            <v>100</v>
          </cell>
          <cell r="BG286">
            <v>100</v>
          </cell>
          <cell r="BH286">
            <v>100</v>
          </cell>
          <cell r="BI286">
            <v>100</v>
          </cell>
          <cell r="BJ286">
            <v>100</v>
          </cell>
          <cell r="BK286">
            <v>92.9</v>
          </cell>
          <cell r="BL286">
            <v>90.5</v>
          </cell>
          <cell r="BM286">
            <v>115.1</v>
          </cell>
          <cell r="BN286">
            <v>114.2</v>
          </cell>
          <cell r="BO286">
            <v>114.2</v>
          </cell>
          <cell r="BP286">
            <v>114.2</v>
          </cell>
          <cell r="BQ286">
            <v>114.2</v>
          </cell>
          <cell r="BR286">
            <v>114.2</v>
          </cell>
          <cell r="BS286">
            <v>114.2</v>
          </cell>
          <cell r="BT286">
            <v>114.2</v>
          </cell>
          <cell r="BU286">
            <v>114.2</v>
          </cell>
          <cell r="BV286">
            <v>114.2</v>
          </cell>
          <cell r="BW286">
            <v>114.2</v>
          </cell>
          <cell r="BX286">
            <v>114.2</v>
          </cell>
          <cell r="BY286">
            <v>114.2</v>
          </cell>
          <cell r="BZ286">
            <v>114.2</v>
          </cell>
          <cell r="CA286">
            <v>114.2</v>
          </cell>
          <cell r="CB286">
            <v>114.2</v>
          </cell>
          <cell r="CC286">
            <v>114.2</v>
          </cell>
          <cell r="CD286">
            <v>114.2</v>
          </cell>
          <cell r="CE286">
            <v>114.2</v>
          </cell>
          <cell r="CF286">
            <v>114.2</v>
          </cell>
          <cell r="CG286">
            <v>114.2</v>
          </cell>
          <cell r="CH286">
            <v>114.2</v>
          </cell>
          <cell r="CI286">
            <v>114.2</v>
          </cell>
          <cell r="CJ286">
            <v>114.2</v>
          </cell>
          <cell r="CK286">
            <v>114.2</v>
          </cell>
          <cell r="CL286">
            <v>114.2</v>
          </cell>
        </row>
        <row r="287">
          <cell r="A287" t="str">
            <v>d.  JUTE HEMP &amp; MESTA TEXTILES</v>
          </cell>
          <cell r="B287" t="str">
            <v>1303040000</v>
          </cell>
          <cell r="C287">
            <v>0.26129000000000002</v>
          </cell>
          <cell r="D287">
            <v>104.9</v>
          </cell>
          <cell r="E287">
            <v>105.7</v>
          </cell>
          <cell r="F287">
            <v>106.8</v>
          </cell>
          <cell r="G287">
            <v>108.9</v>
          </cell>
          <cell r="H287">
            <v>108.4</v>
          </cell>
          <cell r="I287">
            <v>110.2</v>
          </cell>
          <cell r="J287">
            <v>109.8</v>
          </cell>
          <cell r="K287">
            <v>109.8</v>
          </cell>
          <cell r="L287">
            <v>109.6</v>
          </cell>
          <cell r="M287">
            <v>111.4</v>
          </cell>
          <cell r="N287">
            <v>112</v>
          </cell>
          <cell r="O287">
            <v>114.3</v>
          </cell>
          <cell r="P287">
            <v>114.8</v>
          </cell>
          <cell r="Q287">
            <v>115.1</v>
          </cell>
          <cell r="R287">
            <v>114.4</v>
          </cell>
          <cell r="S287">
            <v>113.8</v>
          </cell>
          <cell r="T287">
            <v>113.2</v>
          </cell>
          <cell r="U287">
            <v>112.4</v>
          </cell>
          <cell r="V287">
            <v>112.2</v>
          </cell>
          <cell r="W287">
            <v>113</v>
          </cell>
          <cell r="X287">
            <v>113.7</v>
          </cell>
          <cell r="Y287">
            <v>114.7</v>
          </cell>
          <cell r="Z287">
            <v>114.5</v>
          </cell>
          <cell r="AA287">
            <v>115</v>
          </cell>
          <cell r="AB287">
            <v>116.4</v>
          </cell>
          <cell r="AC287">
            <v>118.3</v>
          </cell>
          <cell r="AD287">
            <v>119.8</v>
          </cell>
          <cell r="AE287">
            <v>118.1</v>
          </cell>
          <cell r="AF287">
            <v>114.3</v>
          </cell>
          <cell r="AG287">
            <v>111.6</v>
          </cell>
          <cell r="AH287">
            <v>110.6</v>
          </cell>
          <cell r="AI287">
            <v>109.9</v>
          </cell>
          <cell r="AJ287">
            <v>109.9</v>
          </cell>
          <cell r="AK287">
            <v>109</v>
          </cell>
          <cell r="AL287">
            <v>109.3</v>
          </cell>
          <cell r="AM287">
            <v>110.1</v>
          </cell>
          <cell r="AN287">
            <v>109.7</v>
          </cell>
          <cell r="AO287">
            <v>110.4</v>
          </cell>
          <cell r="AP287">
            <v>109.8</v>
          </cell>
          <cell r="AQ287">
            <v>108.8</v>
          </cell>
          <cell r="AR287">
            <v>111.3</v>
          </cell>
          <cell r="AS287">
            <v>111.7</v>
          </cell>
          <cell r="AT287">
            <v>113.7</v>
          </cell>
          <cell r="AU287">
            <v>114.4</v>
          </cell>
          <cell r="AV287">
            <v>115.1</v>
          </cell>
          <cell r="AW287">
            <v>116.6</v>
          </cell>
          <cell r="AX287">
            <v>117.8</v>
          </cell>
          <cell r="AY287">
            <v>118.1</v>
          </cell>
          <cell r="AZ287">
            <v>122.4</v>
          </cell>
          <cell r="BA287">
            <v>123.8</v>
          </cell>
          <cell r="BB287">
            <v>125.2</v>
          </cell>
          <cell r="BC287">
            <v>133.69999999999999</v>
          </cell>
          <cell r="BD287">
            <v>136.69999999999999</v>
          </cell>
          <cell r="BE287">
            <v>139</v>
          </cell>
          <cell r="BF287">
            <v>142.69999999999999</v>
          </cell>
          <cell r="BG287">
            <v>143.30000000000001</v>
          </cell>
          <cell r="BH287">
            <v>144.80000000000001</v>
          </cell>
          <cell r="BI287">
            <v>146.30000000000001</v>
          </cell>
          <cell r="BJ287">
            <v>149.30000000000001</v>
          </cell>
          <cell r="BK287">
            <v>151.80000000000001</v>
          </cell>
          <cell r="BL287">
            <v>151.80000000000001</v>
          </cell>
          <cell r="BM287">
            <v>152.80000000000001</v>
          </cell>
          <cell r="BN287">
            <v>157.19999999999999</v>
          </cell>
          <cell r="BO287">
            <v>156.80000000000001</v>
          </cell>
          <cell r="BP287">
            <v>158</v>
          </cell>
          <cell r="BQ287">
            <v>158.30000000000001</v>
          </cell>
          <cell r="BR287">
            <v>155.6</v>
          </cell>
          <cell r="BS287">
            <v>155.9</v>
          </cell>
          <cell r="BT287">
            <v>159.30000000000001</v>
          </cell>
          <cell r="BU287">
            <v>160.69999999999999</v>
          </cell>
          <cell r="BV287">
            <v>162.19999999999999</v>
          </cell>
          <cell r="BW287">
            <v>167.7</v>
          </cell>
          <cell r="BX287">
            <v>180.2</v>
          </cell>
          <cell r="BY287">
            <v>182.3</v>
          </cell>
          <cell r="BZ287">
            <v>182.1</v>
          </cell>
          <cell r="CA287">
            <v>183.9</v>
          </cell>
          <cell r="CB287">
            <v>183.7</v>
          </cell>
          <cell r="CC287">
            <v>183.6</v>
          </cell>
          <cell r="CD287">
            <v>182.5</v>
          </cell>
          <cell r="CE287">
            <v>177.3</v>
          </cell>
          <cell r="CF287">
            <v>174.8</v>
          </cell>
          <cell r="CG287">
            <v>172.8</v>
          </cell>
          <cell r="CH287">
            <v>172</v>
          </cell>
          <cell r="CI287">
            <v>171.5</v>
          </cell>
          <cell r="CJ287">
            <v>170.8</v>
          </cell>
          <cell r="CK287">
            <v>171</v>
          </cell>
          <cell r="CL287">
            <v>171.3</v>
          </cell>
        </row>
        <row r="288">
          <cell r="A288" t="str">
            <v>Jute Sacking Cloth</v>
          </cell>
          <cell r="B288" t="str">
            <v>1303040001</v>
          </cell>
          <cell r="C288">
            <v>0.10076</v>
          </cell>
          <cell r="D288">
            <v>103.6</v>
          </cell>
          <cell r="E288">
            <v>104.2</v>
          </cell>
          <cell r="F288">
            <v>105.4</v>
          </cell>
          <cell r="G288">
            <v>105.5</v>
          </cell>
          <cell r="H288">
            <v>105</v>
          </cell>
          <cell r="I288">
            <v>105.8</v>
          </cell>
          <cell r="J288">
            <v>105.3</v>
          </cell>
          <cell r="K288">
            <v>106</v>
          </cell>
          <cell r="L288">
            <v>106.4</v>
          </cell>
          <cell r="M288">
            <v>109.1</v>
          </cell>
          <cell r="N288">
            <v>110.8</v>
          </cell>
          <cell r="O288">
            <v>113.1</v>
          </cell>
          <cell r="P288">
            <v>114.4</v>
          </cell>
          <cell r="Q288">
            <v>114.2</v>
          </cell>
          <cell r="R288">
            <v>113.8</v>
          </cell>
          <cell r="S288">
            <v>112.9</v>
          </cell>
          <cell r="T288">
            <v>111.8</v>
          </cell>
          <cell r="U288">
            <v>110.6</v>
          </cell>
          <cell r="V288">
            <v>110.3</v>
          </cell>
          <cell r="W288">
            <v>111.5</v>
          </cell>
          <cell r="X288">
            <v>112.8</v>
          </cell>
          <cell r="Y288">
            <v>113.2</v>
          </cell>
          <cell r="Z288">
            <v>113.1</v>
          </cell>
          <cell r="AA288">
            <v>113.5</v>
          </cell>
          <cell r="AB288">
            <v>115</v>
          </cell>
          <cell r="AC288">
            <v>117.2</v>
          </cell>
          <cell r="AD288">
            <v>119</v>
          </cell>
          <cell r="AE288">
            <v>115.6</v>
          </cell>
          <cell r="AF288">
            <v>111.9</v>
          </cell>
          <cell r="AG288">
            <v>110</v>
          </cell>
          <cell r="AH288">
            <v>108.9</v>
          </cell>
          <cell r="AI288">
            <v>109</v>
          </cell>
          <cell r="AJ288">
            <v>108.4</v>
          </cell>
          <cell r="AK288">
            <v>107.5</v>
          </cell>
          <cell r="AL288">
            <v>108.1</v>
          </cell>
          <cell r="AM288">
            <v>109.7</v>
          </cell>
          <cell r="AN288">
            <v>109.6</v>
          </cell>
          <cell r="AO288">
            <v>110.1</v>
          </cell>
          <cell r="AP288">
            <v>109.8</v>
          </cell>
          <cell r="AQ288">
            <v>109.1</v>
          </cell>
          <cell r="AR288">
            <v>111</v>
          </cell>
          <cell r="AS288">
            <v>111.7</v>
          </cell>
          <cell r="AT288">
            <v>113</v>
          </cell>
          <cell r="AU288">
            <v>113.5</v>
          </cell>
          <cell r="AV288">
            <v>114.4</v>
          </cell>
          <cell r="AW288">
            <v>115.5</v>
          </cell>
          <cell r="AX288">
            <v>117.6</v>
          </cell>
          <cell r="AY288">
            <v>117.7</v>
          </cell>
          <cell r="AZ288">
            <v>117.9</v>
          </cell>
          <cell r="BA288">
            <v>118.7</v>
          </cell>
          <cell r="BB288">
            <v>119.1</v>
          </cell>
          <cell r="BC288">
            <v>132.5</v>
          </cell>
          <cell r="BD288">
            <v>137.4</v>
          </cell>
          <cell r="BE288">
            <v>140.30000000000001</v>
          </cell>
          <cell r="BF288">
            <v>142.9</v>
          </cell>
          <cell r="BG288">
            <v>143.1</v>
          </cell>
          <cell r="BH288">
            <v>146</v>
          </cell>
          <cell r="BI288">
            <v>148.69999999999999</v>
          </cell>
          <cell r="BJ288">
            <v>153.4</v>
          </cell>
          <cell r="BK288">
            <v>155.69999999999999</v>
          </cell>
          <cell r="BL288">
            <v>153.6</v>
          </cell>
          <cell r="BM288">
            <v>154.80000000000001</v>
          </cell>
          <cell r="BN288">
            <v>158.6</v>
          </cell>
          <cell r="BO288">
            <v>160.69999999999999</v>
          </cell>
          <cell r="BP288">
            <v>163</v>
          </cell>
          <cell r="BQ288">
            <v>164</v>
          </cell>
          <cell r="BR288">
            <v>159.80000000000001</v>
          </cell>
          <cell r="BS288">
            <v>160.4</v>
          </cell>
          <cell r="BT288">
            <v>165.3</v>
          </cell>
          <cell r="BU288">
            <v>166.3</v>
          </cell>
          <cell r="BV288">
            <v>166.7</v>
          </cell>
          <cell r="BW288">
            <v>170.5</v>
          </cell>
          <cell r="BX288">
            <v>191.9</v>
          </cell>
          <cell r="BY288">
            <v>194.5</v>
          </cell>
          <cell r="BZ288">
            <v>191.6</v>
          </cell>
          <cell r="CA288">
            <v>191.3</v>
          </cell>
          <cell r="CB288">
            <v>190.8</v>
          </cell>
          <cell r="CC288">
            <v>191.1</v>
          </cell>
          <cell r="CD288">
            <v>189.7</v>
          </cell>
          <cell r="CE288">
            <v>183.9</v>
          </cell>
          <cell r="CF288">
            <v>179.3</v>
          </cell>
          <cell r="CG288">
            <v>176.7</v>
          </cell>
          <cell r="CH288">
            <v>175.8</v>
          </cell>
          <cell r="CI288">
            <v>175.5</v>
          </cell>
          <cell r="CJ288">
            <v>174</v>
          </cell>
          <cell r="CK288">
            <v>175.2</v>
          </cell>
          <cell r="CL288">
            <v>175.6</v>
          </cell>
        </row>
        <row r="289">
          <cell r="A289" t="str">
            <v>Jute Sacking Bag</v>
          </cell>
          <cell r="B289" t="str">
            <v>1303040002</v>
          </cell>
          <cell r="C289">
            <v>4.5199999999999997E-2</v>
          </cell>
          <cell r="D289">
            <v>105.4</v>
          </cell>
          <cell r="E289">
            <v>106.4</v>
          </cell>
          <cell r="F289">
            <v>109.3</v>
          </cell>
          <cell r="G289">
            <v>111</v>
          </cell>
          <cell r="H289">
            <v>108.3</v>
          </cell>
          <cell r="I289">
            <v>112</v>
          </cell>
          <cell r="J289">
            <v>114.5</v>
          </cell>
          <cell r="K289">
            <v>113.9</v>
          </cell>
          <cell r="L289">
            <v>114.6</v>
          </cell>
          <cell r="M289">
            <v>118.6</v>
          </cell>
          <cell r="N289">
            <v>117.8</v>
          </cell>
          <cell r="O289">
            <v>125.7</v>
          </cell>
          <cell r="P289">
            <v>127.1</v>
          </cell>
          <cell r="Q289">
            <v>128.19999999999999</v>
          </cell>
          <cell r="R289">
            <v>128.19999999999999</v>
          </cell>
          <cell r="S289">
            <v>122.6</v>
          </cell>
          <cell r="T289">
            <v>119.2</v>
          </cell>
          <cell r="U289">
            <v>118</v>
          </cell>
          <cell r="V289">
            <v>118.7</v>
          </cell>
          <cell r="W289">
            <v>120.6</v>
          </cell>
          <cell r="X289">
            <v>121.1</v>
          </cell>
          <cell r="Y289">
            <v>122.6</v>
          </cell>
          <cell r="Z289">
            <v>123.7</v>
          </cell>
          <cell r="AA289">
            <v>124.9</v>
          </cell>
          <cell r="AB289">
            <v>127.3</v>
          </cell>
          <cell r="AC289">
            <v>131.9</v>
          </cell>
          <cell r="AD289">
            <v>128.1</v>
          </cell>
          <cell r="AE289">
            <v>120.3</v>
          </cell>
          <cell r="AF289">
            <v>116</v>
          </cell>
          <cell r="AG289">
            <v>113.3</v>
          </cell>
          <cell r="AH289">
            <v>113.7</v>
          </cell>
          <cell r="AI289">
            <v>114.8</v>
          </cell>
          <cell r="AJ289">
            <v>113.9</v>
          </cell>
          <cell r="AK289">
            <v>114.2</v>
          </cell>
          <cell r="AL289">
            <v>114.5</v>
          </cell>
          <cell r="AM289">
            <v>117.1</v>
          </cell>
          <cell r="AN289">
            <v>116.6</v>
          </cell>
          <cell r="AO289">
            <v>115.7</v>
          </cell>
          <cell r="AP289">
            <v>114.9</v>
          </cell>
          <cell r="AQ289">
            <v>114.2</v>
          </cell>
          <cell r="AR289">
            <v>117.4</v>
          </cell>
          <cell r="AS289">
            <v>117.8</v>
          </cell>
          <cell r="AT289">
            <v>120.8</v>
          </cell>
          <cell r="AU289">
            <v>123.3</v>
          </cell>
          <cell r="AV289">
            <v>126.4</v>
          </cell>
          <cell r="AW289">
            <v>129</v>
          </cell>
          <cell r="AX289">
            <v>130.1</v>
          </cell>
          <cell r="AY289">
            <v>131.9</v>
          </cell>
          <cell r="AZ289">
            <v>135.9</v>
          </cell>
          <cell r="BA289">
            <v>141.6</v>
          </cell>
          <cell r="BB289">
            <v>140</v>
          </cell>
          <cell r="BC289">
            <v>147.19999999999999</v>
          </cell>
          <cell r="BD289">
            <v>151.30000000000001</v>
          </cell>
          <cell r="BE289">
            <v>155.19999999999999</v>
          </cell>
          <cell r="BF289">
            <v>160.30000000000001</v>
          </cell>
          <cell r="BG289">
            <v>164.9</v>
          </cell>
          <cell r="BH289">
            <v>166</v>
          </cell>
          <cell r="BI289">
            <v>164.2</v>
          </cell>
          <cell r="BJ289">
            <v>164.6</v>
          </cell>
          <cell r="BK289">
            <v>166.2</v>
          </cell>
          <cell r="BL289">
            <v>167.2</v>
          </cell>
          <cell r="BM289">
            <v>170.2</v>
          </cell>
          <cell r="BN289">
            <v>175.5</v>
          </cell>
          <cell r="BO289">
            <v>173.1</v>
          </cell>
          <cell r="BP289">
            <v>176.2</v>
          </cell>
          <cell r="BQ289">
            <v>176.9</v>
          </cell>
          <cell r="BR289">
            <v>175.7</v>
          </cell>
          <cell r="BS289">
            <v>176.3</v>
          </cell>
          <cell r="BT289">
            <v>181.3</v>
          </cell>
          <cell r="BU289">
            <v>183.1</v>
          </cell>
          <cell r="BV289">
            <v>184.1</v>
          </cell>
          <cell r="BW289">
            <v>196.3</v>
          </cell>
          <cell r="BX289">
            <v>205.3</v>
          </cell>
          <cell r="BY289">
            <v>212.3</v>
          </cell>
          <cell r="BZ289">
            <v>211.8</v>
          </cell>
          <cell r="CA289">
            <v>216.8</v>
          </cell>
          <cell r="CB289">
            <v>215.1</v>
          </cell>
          <cell r="CC289">
            <v>215.4</v>
          </cell>
          <cell r="CD289">
            <v>211.5</v>
          </cell>
          <cell r="CE289">
            <v>206.3</v>
          </cell>
          <cell r="CF289">
            <v>202.7</v>
          </cell>
          <cell r="CG289">
            <v>198.5</v>
          </cell>
          <cell r="CH289">
            <v>197.4</v>
          </cell>
          <cell r="CI289">
            <v>193</v>
          </cell>
          <cell r="CJ289">
            <v>193.7</v>
          </cell>
          <cell r="CK289">
            <v>194</v>
          </cell>
          <cell r="CL289">
            <v>193.4</v>
          </cell>
        </row>
        <row r="290">
          <cell r="A290" t="str">
            <v>Tyre Cord Fabric</v>
          </cell>
          <cell r="B290" t="str">
            <v>1303040003</v>
          </cell>
          <cell r="C290">
            <v>4.2119999999999998E-2</v>
          </cell>
          <cell r="D290">
            <v>107.4</v>
          </cell>
          <cell r="E290">
            <v>107.4</v>
          </cell>
          <cell r="F290">
            <v>104.9</v>
          </cell>
          <cell r="G290">
            <v>110.2</v>
          </cell>
          <cell r="H290">
            <v>113.5</v>
          </cell>
          <cell r="I290">
            <v>114.1</v>
          </cell>
          <cell r="J290">
            <v>113.1</v>
          </cell>
          <cell r="K290">
            <v>112.7</v>
          </cell>
          <cell r="L290">
            <v>109.5</v>
          </cell>
          <cell r="M290">
            <v>111.3</v>
          </cell>
          <cell r="N290">
            <v>111.5</v>
          </cell>
          <cell r="O290">
            <v>110.8</v>
          </cell>
          <cell r="P290">
            <v>108.1</v>
          </cell>
          <cell r="Q290">
            <v>107.1</v>
          </cell>
          <cell r="R290">
            <v>106.6</v>
          </cell>
          <cell r="S290">
            <v>109.2</v>
          </cell>
          <cell r="T290">
            <v>109.1</v>
          </cell>
          <cell r="U290">
            <v>109.7</v>
          </cell>
          <cell r="V290">
            <v>109.8</v>
          </cell>
          <cell r="W290">
            <v>109.7</v>
          </cell>
          <cell r="X290">
            <v>110</v>
          </cell>
          <cell r="Y290">
            <v>110.2</v>
          </cell>
          <cell r="Z290">
            <v>111.1</v>
          </cell>
          <cell r="AA290">
            <v>109.6</v>
          </cell>
          <cell r="AB290">
            <v>111.4</v>
          </cell>
          <cell r="AC290">
            <v>110.9</v>
          </cell>
          <cell r="AD290">
            <v>109.6</v>
          </cell>
          <cell r="AE290">
            <v>109.8</v>
          </cell>
          <cell r="AF290">
            <v>109.9</v>
          </cell>
          <cell r="AG290">
            <v>109.9</v>
          </cell>
          <cell r="AH290">
            <v>104.7</v>
          </cell>
          <cell r="AI290">
            <v>103.4</v>
          </cell>
          <cell r="AJ290">
            <v>104.8</v>
          </cell>
          <cell r="AK290">
            <v>104.4</v>
          </cell>
          <cell r="AL290">
            <v>104.5</v>
          </cell>
          <cell r="AM290">
            <v>104.2</v>
          </cell>
          <cell r="AN290">
            <v>102</v>
          </cell>
          <cell r="AO290">
            <v>102.1</v>
          </cell>
          <cell r="AP290">
            <v>102</v>
          </cell>
          <cell r="AQ290">
            <v>102</v>
          </cell>
          <cell r="AR290">
            <v>102.1</v>
          </cell>
          <cell r="AS290">
            <v>102.1</v>
          </cell>
          <cell r="AT290">
            <v>104.3</v>
          </cell>
          <cell r="AU290">
            <v>103.4</v>
          </cell>
          <cell r="AV290">
            <v>104.3</v>
          </cell>
          <cell r="AW290">
            <v>104.3</v>
          </cell>
          <cell r="AX290">
            <v>104.3</v>
          </cell>
          <cell r="AY290">
            <v>104.3</v>
          </cell>
          <cell r="AZ290">
            <v>113.8</v>
          </cell>
          <cell r="BA290">
            <v>113.6</v>
          </cell>
          <cell r="BB290">
            <v>114.5</v>
          </cell>
          <cell r="BC290">
            <v>114.6</v>
          </cell>
          <cell r="BD290">
            <v>114.6</v>
          </cell>
          <cell r="BE290">
            <v>113.6</v>
          </cell>
          <cell r="BF290">
            <v>120.5</v>
          </cell>
          <cell r="BG290">
            <v>120.8</v>
          </cell>
          <cell r="BH290">
            <v>121.5</v>
          </cell>
          <cell r="BI290">
            <v>121.5</v>
          </cell>
          <cell r="BJ290">
            <v>120.9</v>
          </cell>
          <cell r="BK290">
            <v>120.7</v>
          </cell>
          <cell r="BL290">
            <v>121.3</v>
          </cell>
          <cell r="BM290">
            <v>121.5</v>
          </cell>
          <cell r="BN290">
            <v>122</v>
          </cell>
          <cell r="BO290">
            <v>121.3</v>
          </cell>
          <cell r="BP290">
            <v>121.3</v>
          </cell>
          <cell r="BQ290">
            <v>121.3</v>
          </cell>
          <cell r="BR290">
            <v>122.5</v>
          </cell>
          <cell r="BS290">
            <v>121.9</v>
          </cell>
          <cell r="BT290">
            <v>123.6</v>
          </cell>
          <cell r="BU290">
            <v>125.6</v>
          </cell>
          <cell r="BV290">
            <v>125.5</v>
          </cell>
          <cell r="BW290">
            <v>125.5</v>
          </cell>
          <cell r="BX290">
            <v>126.5</v>
          </cell>
          <cell r="BY290">
            <v>128.1</v>
          </cell>
          <cell r="BZ290">
            <v>128</v>
          </cell>
          <cell r="CA290">
            <v>129.4</v>
          </cell>
          <cell r="CB290">
            <v>130.4</v>
          </cell>
          <cell r="CC290">
            <v>129.4</v>
          </cell>
          <cell r="CD290">
            <v>135.5</v>
          </cell>
          <cell r="CE290">
            <v>137.19999999999999</v>
          </cell>
          <cell r="CF290">
            <v>138.1</v>
          </cell>
          <cell r="CG290">
            <v>139.5</v>
          </cell>
          <cell r="CH290">
            <v>142.5</v>
          </cell>
          <cell r="CI290">
            <v>145</v>
          </cell>
          <cell r="CJ290">
            <v>142.1</v>
          </cell>
          <cell r="CK290">
            <v>139.80000000000001</v>
          </cell>
          <cell r="CL290">
            <v>140</v>
          </cell>
        </row>
        <row r="291">
          <cell r="A291" t="str">
            <v>Jute Yarn</v>
          </cell>
          <cell r="B291" t="str">
            <v>1303040004</v>
          </cell>
          <cell r="C291">
            <v>2.0539999999999999E-2</v>
          </cell>
          <cell r="D291">
            <v>105.2</v>
          </cell>
          <cell r="E291">
            <v>107.7</v>
          </cell>
          <cell r="F291">
            <v>112.3</v>
          </cell>
          <cell r="G291">
            <v>122.4</v>
          </cell>
          <cell r="H291">
            <v>120.2</v>
          </cell>
          <cell r="I291">
            <v>122.7</v>
          </cell>
          <cell r="J291">
            <v>120.4</v>
          </cell>
          <cell r="K291">
            <v>120.9</v>
          </cell>
          <cell r="L291">
            <v>121.6</v>
          </cell>
          <cell r="M291">
            <v>113.7</v>
          </cell>
          <cell r="N291">
            <v>111.4</v>
          </cell>
          <cell r="O291">
            <v>113.1</v>
          </cell>
          <cell r="P291">
            <v>114.8</v>
          </cell>
          <cell r="Q291">
            <v>114.6</v>
          </cell>
          <cell r="R291">
            <v>113.6</v>
          </cell>
          <cell r="S291">
            <v>118.1</v>
          </cell>
          <cell r="T291">
            <v>121.6</v>
          </cell>
          <cell r="U291">
            <v>121.6</v>
          </cell>
          <cell r="V291">
            <v>119.3</v>
          </cell>
          <cell r="W291">
            <v>120.1</v>
          </cell>
          <cell r="X291">
            <v>119.8</v>
          </cell>
          <cell r="Y291">
            <v>118.6</v>
          </cell>
          <cell r="Z291">
            <v>118.1</v>
          </cell>
          <cell r="AA291">
            <v>118.4</v>
          </cell>
          <cell r="AB291">
            <v>116.5</v>
          </cell>
          <cell r="AC291">
            <v>116.7</v>
          </cell>
          <cell r="AD291">
            <v>117.9</v>
          </cell>
          <cell r="AE291">
            <v>120.9</v>
          </cell>
          <cell r="AF291">
            <v>118.3</v>
          </cell>
          <cell r="AG291">
            <v>114.6</v>
          </cell>
          <cell r="AH291">
            <v>115.6</v>
          </cell>
          <cell r="AI291">
            <v>110.9</v>
          </cell>
          <cell r="AJ291">
            <v>113.3</v>
          </cell>
          <cell r="AK291">
            <v>110.5</v>
          </cell>
          <cell r="AL291">
            <v>110.8</v>
          </cell>
          <cell r="AM291">
            <v>104.7</v>
          </cell>
          <cell r="AN291">
            <v>113.8</v>
          </cell>
          <cell r="AO291">
            <v>122</v>
          </cell>
          <cell r="AP291">
            <v>119.1</v>
          </cell>
          <cell r="AQ291">
            <v>114.6</v>
          </cell>
          <cell r="AR291">
            <v>117.5</v>
          </cell>
          <cell r="AS291">
            <v>118.8</v>
          </cell>
          <cell r="AT291">
            <v>120.1</v>
          </cell>
          <cell r="AU291">
            <v>119.1</v>
          </cell>
          <cell r="AV291">
            <v>115.2</v>
          </cell>
          <cell r="AW291">
            <v>118.1</v>
          </cell>
          <cell r="AX291">
            <v>120.6</v>
          </cell>
          <cell r="AY291">
            <v>119.6</v>
          </cell>
          <cell r="AZ291">
            <v>127.4</v>
          </cell>
          <cell r="BA291">
            <v>125.5</v>
          </cell>
          <cell r="BB291">
            <v>129.4</v>
          </cell>
          <cell r="BC291">
            <v>145.9</v>
          </cell>
          <cell r="BD291">
            <v>145.80000000000001</v>
          </cell>
          <cell r="BE291">
            <v>145.30000000000001</v>
          </cell>
          <cell r="BF291">
            <v>148.80000000000001</v>
          </cell>
          <cell r="BG291">
            <v>151.19999999999999</v>
          </cell>
          <cell r="BH291">
            <v>150.30000000000001</v>
          </cell>
          <cell r="BI291">
            <v>155.19999999999999</v>
          </cell>
          <cell r="BJ291">
            <v>162.69999999999999</v>
          </cell>
          <cell r="BK291">
            <v>166.3</v>
          </cell>
          <cell r="BL291">
            <v>167</v>
          </cell>
          <cell r="BM291">
            <v>167</v>
          </cell>
          <cell r="BN291">
            <v>169.9</v>
          </cell>
          <cell r="BO291">
            <v>169.4</v>
          </cell>
          <cell r="BP291">
            <v>167.3</v>
          </cell>
          <cell r="BQ291">
            <v>166.1</v>
          </cell>
          <cell r="BR291">
            <v>164.3</v>
          </cell>
          <cell r="BS291">
            <v>163.19999999999999</v>
          </cell>
          <cell r="BT291">
            <v>162.9</v>
          </cell>
          <cell r="BU291">
            <v>162.9</v>
          </cell>
          <cell r="BV291">
            <v>162.9</v>
          </cell>
          <cell r="BW291">
            <v>166.2</v>
          </cell>
          <cell r="BX291">
            <v>176.8</v>
          </cell>
          <cell r="BY291">
            <v>179.6</v>
          </cell>
          <cell r="BZ291">
            <v>183.3</v>
          </cell>
          <cell r="CA291">
            <v>189.5</v>
          </cell>
          <cell r="CB291">
            <v>192.8</v>
          </cell>
          <cell r="CC291">
            <v>191.3</v>
          </cell>
          <cell r="CD291">
            <v>188.4</v>
          </cell>
          <cell r="CE291">
            <v>173.9</v>
          </cell>
          <cell r="CF291">
            <v>162.6</v>
          </cell>
          <cell r="CG291">
            <v>167.9</v>
          </cell>
          <cell r="CH291">
            <v>166</v>
          </cell>
          <cell r="CI291">
            <v>164.5</v>
          </cell>
          <cell r="CJ291">
            <v>167.7</v>
          </cell>
          <cell r="CK291">
            <v>165.1</v>
          </cell>
          <cell r="CL291">
            <v>165.1</v>
          </cell>
        </row>
        <row r="292">
          <cell r="A292" t="str">
            <v>Gunny and Hessian Cloth</v>
          </cell>
          <cell r="B292" t="str">
            <v>1303040005</v>
          </cell>
          <cell r="C292">
            <v>5.2670000000000002E-2</v>
          </cell>
          <cell r="D292">
            <v>104.6</v>
          </cell>
          <cell r="E292">
            <v>105.9</v>
          </cell>
          <cell r="F292">
            <v>106.8</v>
          </cell>
          <cell r="G292">
            <v>107.1</v>
          </cell>
          <cell r="H292">
            <v>106.2</v>
          </cell>
          <cell r="I292">
            <v>109.2</v>
          </cell>
          <cell r="J292">
            <v>107.5</v>
          </cell>
          <cell r="K292">
            <v>106.8</v>
          </cell>
          <cell r="L292">
            <v>107.1</v>
          </cell>
          <cell r="M292">
            <v>108.6</v>
          </cell>
          <cell r="N292">
            <v>110</v>
          </cell>
          <cell r="O292">
            <v>109.9</v>
          </cell>
          <cell r="P292">
            <v>110.3</v>
          </cell>
          <cell r="Q292">
            <v>112.4</v>
          </cell>
          <cell r="R292">
            <v>110</v>
          </cell>
          <cell r="S292">
            <v>109.8</v>
          </cell>
          <cell r="T292">
            <v>110.6</v>
          </cell>
          <cell r="U292">
            <v>109.4</v>
          </cell>
          <cell r="V292">
            <v>109.3</v>
          </cell>
          <cell r="W292">
            <v>109.3</v>
          </cell>
          <cell r="X292">
            <v>109.7</v>
          </cell>
          <cell r="Y292">
            <v>112.8</v>
          </cell>
          <cell r="Z292">
            <v>110.3</v>
          </cell>
          <cell r="AA292">
            <v>112.1</v>
          </cell>
          <cell r="AB292">
            <v>114</v>
          </cell>
          <cell r="AC292">
            <v>115.2</v>
          </cell>
          <cell r="AD292">
            <v>123</v>
          </cell>
          <cell r="AE292">
            <v>126.4</v>
          </cell>
          <cell r="AF292">
            <v>119.5</v>
          </cell>
          <cell r="AG292">
            <v>113.4</v>
          </cell>
          <cell r="AH292">
            <v>113.9</v>
          </cell>
          <cell r="AI292">
            <v>112.2</v>
          </cell>
          <cell r="AJ292">
            <v>112.3</v>
          </cell>
          <cell r="AK292">
            <v>110.3</v>
          </cell>
          <cell r="AL292">
            <v>110.5</v>
          </cell>
          <cell r="AM292">
            <v>111.4</v>
          </cell>
          <cell r="AN292">
            <v>108.3</v>
          </cell>
          <cell r="AO292">
            <v>108.8</v>
          </cell>
          <cell r="AP292">
            <v>108.3</v>
          </cell>
          <cell r="AQ292">
            <v>106.8</v>
          </cell>
          <cell r="AR292">
            <v>111.5</v>
          </cell>
          <cell r="AS292">
            <v>111.4</v>
          </cell>
          <cell r="AT292">
            <v>114.1</v>
          </cell>
          <cell r="AU292">
            <v>115.4</v>
          </cell>
          <cell r="AV292">
            <v>115.3</v>
          </cell>
          <cell r="AW292">
            <v>117.2</v>
          </cell>
          <cell r="AX292">
            <v>117.4</v>
          </cell>
          <cell r="AY292">
            <v>117.6</v>
          </cell>
          <cell r="AZ292">
            <v>124.4</v>
          </cell>
          <cell r="BA292">
            <v>125.8</v>
          </cell>
          <cell r="BB292">
            <v>131.19999999999999</v>
          </cell>
          <cell r="BC292">
            <v>134.80000000000001</v>
          </cell>
          <cell r="BD292">
            <v>137.1</v>
          </cell>
          <cell r="BE292">
            <v>140.1</v>
          </cell>
          <cell r="BF292">
            <v>142.5</v>
          </cell>
          <cell r="BG292">
            <v>140.19999999999999</v>
          </cell>
          <cell r="BH292">
            <v>140.69999999999999</v>
          </cell>
          <cell r="BI292">
            <v>142.80000000000001</v>
          </cell>
          <cell r="BJ292">
            <v>145.80000000000001</v>
          </cell>
          <cell r="BK292">
            <v>151.19999999999999</v>
          </cell>
          <cell r="BL292">
            <v>153.4</v>
          </cell>
          <cell r="BM292">
            <v>153.4</v>
          </cell>
          <cell r="BN292">
            <v>161.80000000000001</v>
          </cell>
          <cell r="BO292">
            <v>158.5</v>
          </cell>
          <cell r="BP292">
            <v>158.6</v>
          </cell>
          <cell r="BQ292">
            <v>158.30000000000001</v>
          </cell>
          <cell r="BR292">
            <v>153.30000000000001</v>
          </cell>
          <cell r="BS292">
            <v>154</v>
          </cell>
          <cell r="BT292">
            <v>156.4</v>
          </cell>
          <cell r="BU292">
            <v>157.9</v>
          </cell>
          <cell r="BV292">
            <v>163.6</v>
          </cell>
          <cell r="BW292">
            <v>172</v>
          </cell>
          <cell r="BX292">
            <v>180.5</v>
          </cell>
          <cell r="BY292">
            <v>177.9</v>
          </cell>
          <cell r="BZ292">
            <v>181.5</v>
          </cell>
          <cell r="CA292">
            <v>183.1</v>
          </cell>
          <cell r="CB292">
            <v>182</v>
          </cell>
          <cell r="CC292">
            <v>182.2</v>
          </cell>
          <cell r="CD292">
            <v>179</v>
          </cell>
          <cell r="CE292">
            <v>173</v>
          </cell>
          <cell r="CF292">
            <v>176.3</v>
          </cell>
          <cell r="CG292">
            <v>172</v>
          </cell>
          <cell r="CH292">
            <v>168.8</v>
          </cell>
          <cell r="CI292">
            <v>169.1</v>
          </cell>
          <cell r="CJ292">
            <v>168.8</v>
          </cell>
          <cell r="CK292">
            <v>170.5</v>
          </cell>
          <cell r="CL292">
            <v>171.5</v>
          </cell>
        </row>
        <row r="293">
          <cell r="A293" t="str">
            <v>e.  OTHER MISC. TEXTILES</v>
          </cell>
          <cell r="B293" t="str">
            <v>1303050000</v>
          </cell>
          <cell r="C293">
            <v>1.95994</v>
          </cell>
          <cell r="D293">
            <v>100.2</v>
          </cell>
          <cell r="E293">
            <v>100.2</v>
          </cell>
          <cell r="F293">
            <v>100.2</v>
          </cell>
          <cell r="G293">
            <v>99.7</v>
          </cell>
          <cell r="H293">
            <v>99.7</v>
          </cell>
          <cell r="I293">
            <v>99.6</v>
          </cell>
          <cell r="J293">
            <v>99.6</v>
          </cell>
          <cell r="K293">
            <v>99.4</v>
          </cell>
          <cell r="L293">
            <v>99.4</v>
          </cell>
          <cell r="M293">
            <v>99.5</v>
          </cell>
          <cell r="N293">
            <v>99.4</v>
          </cell>
          <cell r="O293">
            <v>100.4</v>
          </cell>
          <cell r="P293">
            <v>100.4</v>
          </cell>
          <cell r="Q293">
            <v>101.1</v>
          </cell>
          <cell r="R293">
            <v>100.8</v>
          </cell>
          <cell r="S293">
            <v>103.7</v>
          </cell>
          <cell r="T293">
            <v>103.1</v>
          </cell>
          <cell r="U293">
            <v>103.4</v>
          </cell>
          <cell r="V293">
            <v>103.4</v>
          </cell>
          <cell r="W293">
            <v>103.4</v>
          </cell>
          <cell r="X293">
            <v>103.6</v>
          </cell>
          <cell r="Y293">
            <v>103.7</v>
          </cell>
          <cell r="Z293">
            <v>103.8</v>
          </cell>
          <cell r="AA293">
            <v>104.2</v>
          </cell>
          <cell r="AB293">
            <v>102.9</v>
          </cell>
          <cell r="AC293">
            <v>102.8</v>
          </cell>
          <cell r="AD293">
            <v>102.5</v>
          </cell>
          <cell r="AE293">
            <v>103.1</v>
          </cell>
          <cell r="AF293">
            <v>102.9</v>
          </cell>
          <cell r="AG293">
            <v>101.9</v>
          </cell>
          <cell r="AH293">
            <v>101.8</v>
          </cell>
          <cell r="AI293">
            <v>101.9</v>
          </cell>
          <cell r="AJ293">
            <v>101.8</v>
          </cell>
          <cell r="AK293">
            <v>101.8</v>
          </cell>
          <cell r="AL293">
            <v>101.8</v>
          </cell>
          <cell r="AM293">
            <v>101.8</v>
          </cell>
          <cell r="AN293">
            <v>101.9</v>
          </cell>
          <cell r="AO293">
            <v>102.2</v>
          </cell>
          <cell r="AP293">
            <v>102.7</v>
          </cell>
          <cell r="AQ293">
            <v>104.2</v>
          </cell>
          <cell r="AR293">
            <v>103.3</v>
          </cell>
          <cell r="AS293">
            <v>103.2</v>
          </cell>
          <cell r="AT293">
            <v>103.2</v>
          </cell>
          <cell r="AU293">
            <v>103.2</v>
          </cell>
          <cell r="AV293">
            <v>102.9</v>
          </cell>
          <cell r="AW293">
            <v>102.4</v>
          </cell>
          <cell r="AX293">
            <v>101.6</v>
          </cell>
          <cell r="AY293">
            <v>102.7</v>
          </cell>
          <cell r="AZ293">
            <v>103</v>
          </cell>
          <cell r="BA293">
            <v>100.7</v>
          </cell>
          <cell r="BB293">
            <v>101</v>
          </cell>
          <cell r="BC293">
            <v>100.6</v>
          </cell>
          <cell r="BD293">
            <v>101.3</v>
          </cell>
          <cell r="BE293">
            <v>102.2</v>
          </cell>
          <cell r="BF293">
            <v>102.4</v>
          </cell>
          <cell r="BG293">
            <v>101.7</v>
          </cell>
          <cell r="BH293">
            <v>103</v>
          </cell>
          <cell r="BI293">
            <v>103.2</v>
          </cell>
          <cell r="BJ293">
            <v>101.7</v>
          </cell>
          <cell r="BK293">
            <v>102.4</v>
          </cell>
          <cell r="BL293">
            <v>104</v>
          </cell>
          <cell r="BM293">
            <v>104.8</v>
          </cell>
          <cell r="BN293">
            <v>104.4</v>
          </cell>
          <cell r="BO293">
            <v>106.9</v>
          </cell>
          <cell r="BP293">
            <v>107.8</v>
          </cell>
          <cell r="BQ293">
            <v>108.6</v>
          </cell>
          <cell r="BR293">
            <v>107.3</v>
          </cell>
          <cell r="BS293">
            <v>107.8</v>
          </cell>
          <cell r="BT293">
            <v>107.7</v>
          </cell>
          <cell r="BU293">
            <v>107.9</v>
          </cell>
          <cell r="BV293">
            <v>107.9</v>
          </cell>
          <cell r="BW293">
            <v>108.4</v>
          </cell>
          <cell r="BX293">
            <v>107.4</v>
          </cell>
          <cell r="BY293">
            <v>106.3</v>
          </cell>
          <cell r="BZ293">
            <v>109</v>
          </cell>
          <cell r="CA293">
            <v>109.4</v>
          </cell>
          <cell r="CB293">
            <v>112</v>
          </cell>
          <cell r="CC293">
            <v>111.8</v>
          </cell>
          <cell r="CD293">
            <v>111.1</v>
          </cell>
          <cell r="CE293">
            <v>110.5</v>
          </cell>
          <cell r="CF293">
            <v>110.6</v>
          </cell>
          <cell r="CG293">
            <v>110.2</v>
          </cell>
          <cell r="CH293">
            <v>109.8</v>
          </cell>
          <cell r="CI293">
            <v>110.1</v>
          </cell>
          <cell r="CJ293">
            <v>111.4</v>
          </cell>
          <cell r="CK293">
            <v>111.8</v>
          </cell>
          <cell r="CL293">
            <v>111.9</v>
          </cell>
        </row>
        <row r="294">
          <cell r="A294" t="str">
            <v>Cotton Shirts</v>
          </cell>
          <cell r="B294" t="str">
            <v>1303050001</v>
          </cell>
          <cell r="C294">
            <v>1.50468</v>
          </cell>
          <cell r="D294">
            <v>99.4</v>
          </cell>
          <cell r="E294">
            <v>99.4</v>
          </cell>
          <cell r="F294">
            <v>99.4</v>
          </cell>
          <cell r="G294">
            <v>99.6</v>
          </cell>
          <cell r="H294">
            <v>99.6</v>
          </cell>
          <cell r="I294">
            <v>99.5</v>
          </cell>
          <cell r="J294">
            <v>99.5</v>
          </cell>
          <cell r="K294">
            <v>99.5</v>
          </cell>
          <cell r="L294">
            <v>99.5</v>
          </cell>
          <cell r="M294">
            <v>99.5</v>
          </cell>
          <cell r="N294">
            <v>99.5</v>
          </cell>
          <cell r="O294">
            <v>100</v>
          </cell>
          <cell r="P294">
            <v>99.8</v>
          </cell>
          <cell r="Q294">
            <v>99.8</v>
          </cell>
          <cell r="R294">
            <v>99.5</v>
          </cell>
          <cell r="S294">
            <v>101.3</v>
          </cell>
          <cell r="T294">
            <v>101.3</v>
          </cell>
          <cell r="U294">
            <v>101.6</v>
          </cell>
          <cell r="V294">
            <v>101.6</v>
          </cell>
          <cell r="W294">
            <v>101.6</v>
          </cell>
          <cell r="X294">
            <v>101.8</v>
          </cell>
          <cell r="Y294">
            <v>101.8</v>
          </cell>
          <cell r="Z294">
            <v>101.8</v>
          </cell>
          <cell r="AA294">
            <v>101.4</v>
          </cell>
          <cell r="AB294">
            <v>99.1</v>
          </cell>
          <cell r="AC294">
            <v>99.1</v>
          </cell>
          <cell r="AD294">
            <v>99</v>
          </cell>
          <cell r="AE294">
            <v>99</v>
          </cell>
          <cell r="AF294">
            <v>99</v>
          </cell>
          <cell r="AG294">
            <v>98.2</v>
          </cell>
          <cell r="AH294">
            <v>98.2</v>
          </cell>
          <cell r="AI294">
            <v>98.2</v>
          </cell>
          <cell r="AJ294">
            <v>98.3</v>
          </cell>
          <cell r="AK294">
            <v>98.3</v>
          </cell>
          <cell r="AL294">
            <v>98.3</v>
          </cell>
          <cell r="AM294">
            <v>98</v>
          </cell>
          <cell r="AN294">
            <v>97.4</v>
          </cell>
          <cell r="AO294">
            <v>97.4</v>
          </cell>
          <cell r="AP294">
            <v>97.4</v>
          </cell>
          <cell r="AQ294">
            <v>98.5</v>
          </cell>
          <cell r="AR294">
            <v>98.5</v>
          </cell>
          <cell r="AS294">
            <v>98.5</v>
          </cell>
          <cell r="AT294">
            <v>98.5</v>
          </cell>
          <cell r="AU294">
            <v>98.5</v>
          </cell>
          <cell r="AV294">
            <v>98.5</v>
          </cell>
          <cell r="AW294">
            <v>98.5</v>
          </cell>
          <cell r="AX294">
            <v>97.2</v>
          </cell>
          <cell r="AY294">
            <v>98.3</v>
          </cell>
          <cell r="AZ294">
            <v>97.2</v>
          </cell>
          <cell r="BA294">
            <v>93.9</v>
          </cell>
          <cell r="BB294">
            <v>93.9</v>
          </cell>
          <cell r="BC294">
            <v>93.2</v>
          </cell>
          <cell r="BD294">
            <v>94.3</v>
          </cell>
          <cell r="BE294">
            <v>95.2</v>
          </cell>
          <cell r="BF294">
            <v>95.8</v>
          </cell>
          <cell r="BG294">
            <v>94.9</v>
          </cell>
          <cell r="BH294">
            <v>96.3</v>
          </cell>
          <cell r="BI294">
            <v>95.5</v>
          </cell>
          <cell r="BJ294">
            <v>93.3</v>
          </cell>
          <cell r="BK294">
            <v>94</v>
          </cell>
          <cell r="BL294">
            <v>96.7</v>
          </cell>
          <cell r="BM294">
            <v>97.3</v>
          </cell>
          <cell r="BN294">
            <v>96.6</v>
          </cell>
          <cell r="BO294">
            <v>99.6</v>
          </cell>
          <cell r="BP294">
            <v>100.6</v>
          </cell>
          <cell r="BQ294">
            <v>102.2</v>
          </cell>
          <cell r="BR294">
            <v>100.5</v>
          </cell>
          <cell r="BS294">
            <v>100.7</v>
          </cell>
          <cell r="BT294">
            <v>100.5</v>
          </cell>
          <cell r="BU294">
            <v>100.5</v>
          </cell>
          <cell r="BV294">
            <v>100.5</v>
          </cell>
          <cell r="BW294">
            <v>100.5</v>
          </cell>
          <cell r="BX294">
            <v>98.3</v>
          </cell>
          <cell r="BY294">
            <v>96.7</v>
          </cell>
          <cell r="BZ294">
            <v>99.3</v>
          </cell>
          <cell r="CA294">
            <v>99.2</v>
          </cell>
          <cell r="CB294">
            <v>101.5</v>
          </cell>
          <cell r="CC294">
            <v>101.1</v>
          </cell>
          <cell r="CD294">
            <v>100.3</v>
          </cell>
          <cell r="CE294">
            <v>99</v>
          </cell>
          <cell r="CF294">
            <v>99</v>
          </cell>
          <cell r="CG294">
            <v>99</v>
          </cell>
          <cell r="CH294">
            <v>99</v>
          </cell>
          <cell r="CI294">
            <v>99</v>
          </cell>
          <cell r="CJ294">
            <v>100.5</v>
          </cell>
          <cell r="CK294">
            <v>100.5</v>
          </cell>
          <cell r="CL294">
            <v>100.5</v>
          </cell>
        </row>
        <row r="295">
          <cell r="A295" t="str">
            <v>Terene Garments</v>
          </cell>
          <cell r="B295" t="str">
            <v>1303050002</v>
          </cell>
          <cell r="C295">
            <v>0.14791000000000001</v>
          </cell>
          <cell r="D295">
            <v>104.2</v>
          </cell>
          <cell r="E295">
            <v>104.2</v>
          </cell>
          <cell r="F295">
            <v>104.2</v>
          </cell>
          <cell r="G295">
            <v>94.5</v>
          </cell>
          <cell r="H295">
            <v>93.9</v>
          </cell>
          <cell r="I295">
            <v>93.9</v>
          </cell>
          <cell r="J295">
            <v>92.9</v>
          </cell>
          <cell r="K295">
            <v>89.1</v>
          </cell>
          <cell r="L295">
            <v>89.1</v>
          </cell>
          <cell r="M295">
            <v>89.1</v>
          </cell>
          <cell r="N295">
            <v>89.1</v>
          </cell>
          <cell r="O295">
            <v>94.3</v>
          </cell>
          <cell r="P295">
            <v>94.3</v>
          </cell>
          <cell r="Q295">
            <v>102.2</v>
          </cell>
          <cell r="R295">
            <v>101</v>
          </cell>
          <cell r="S295">
            <v>113.2</v>
          </cell>
          <cell r="T295">
            <v>106.6</v>
          </cell>
          <cell r="U295">
            <v>106.6</v>
          </cell>
          <cell r="V295">
            <v>106.6</v>
          </cell>
          <cell r="W295">
            <v>106.6</v>
          </cell>
          <cell r="X295">
            <v>108.1</v>
          </cell>
          <cell r="Y295">
            <v>109.1</v>
          </cell>
          <cell r="Z295">
            <v>109.1</v>
          </cell>
          <cell r="AA295">
            <v>119.6</v>
          </cell>
          <cell r="AB295">
            <v>120.3</v>
          </cell>
          <cell r="AC295">
            <v>118.1</v>
          </cell>
          <cell r="AD295">
            <v>118.1</v>
          </cell>
          <cell r="AE295">
            <v>122.8</v>
          </cell>
          <cell r="AF295">
            <v>119.8</v>
          </cell>
          <cell r="AG295">
            <v>116.9</v>
          </cell>
          <cell r="AH295">
            <v>113.6</v>
          </cell>
          <cell r="AI295">
            <v>112.5</v>
          </cell>
          <cell r="AJ295">
            <v>112.5</v>
          </cell>
          <cell r="AK295">
            <v>112.5</v>
          </cell>
          <cell r="AL295">
            <v>112.5</v>
          </cell>
          <cell r="AM295">
            <v>115.4</v>
          </cell>
          <cell r="AN295">
            <v>118.2</v>
          </cell>
          <cell r="AO295">
            <v>124</v>
          </cell>
          <cell r="AP295">
            <v>127.9</v>
          </cell>
          <cell r="AQ295">
            <v>132.1</v>
          </cell>
          <cell r="AR295">
            <v>124</v>
          </cell>
          <cell r="AS295">
            <v>122.8</v>
          </cell>
          <cell r="AT295">
            <v>121.9</v>
          </cell>
          <cell r="AU295">
            <v>123.4</v>
          </cell>
          <cell r="AV295">
            <v>117.8</v>
          </cell>
          <cell r="AW295">
            <v>110</v>
          </cell>
          <cell r="AX295">
            <v>110</v>
          </cell>
          <cell r="AY295">
            <v>110</v>
          </cell>
          <cell r="AZ295">
            <v>111.2</v>
          </cell>
          <cell r="BA295">
            <v>111.3</v>
          </cell>
          <cell r="BB295">
            <v>111.3</v>
          </cell>
          <cell r="BC295">
            <v>111.3</v>
          </cell>
          <cell r="BD295">
            <v>111.3</v>
          </cell>
          <cell r="BE295">
            <v>111.3</v>
          </cell>
          <cell r="BF295">
            <v>111.3</v>
          </cell>
          <cell r="BG295">
            <v>111.6</v>
          </cell>
          <cell r="BH295">
            <v>115</v>
          </cell>
          <cell r="BI295">
            <v>121.8</v>
          </cell>
          <cell r="BJ295">
            <v>124.2</v>
          </cell>
          <cell r="BK295">
            <v>126.4</v>
          </cell>
          <cell r="BL295">
            <v>125.9</v>
          </cell>
          <cell r="BM295">
            <v>126</v>
          </cell>
          <cell r="BN295">
            <v>126.1</v>
          </cell>
          <cell r="BO295">
            <v>127.5</v>
          </cell>
          <cell r="BP295">
            <v>127.5</v>
          </cell>
          <cell r="BQ295">
            <v>127.5</v>
          </cell>
          <cell r="BR295">
            <v>127.5</v>
          </cell>
          <cell r="BS295">
            <v>127.5</v>
          </cell>
          <cell r="BT295">
            <v>127.5</v>
          </cell>
          <cell r="BU295">
            <v>127.5</v>
          </cell>
          <cell r="BV295">
            <v>127.5</v>
          </cell>
          <cell r="BW295">
            <v>127.5</v>
          </cell>
          <cell r="BX295">
            <v>125.4</v>
          </cell>
          <cell r="BY295">
            <v>124.5</v>
          </cell>
          <cell r="BZ295">
            <v>124.5</v>
          </cell>
          <cell r="CA295">
            <v>124.5</v>
          </cell>
          <cell r="CB295">
            <v>124.3</v>
          </cell>
          <cell r="CC295">
            <v>125.5</v>
          </cell>
          <cell r="CD295">
            <v>128.80000000000001</v>
          </cell>
          <cell r="CE295">
            <v>131.30000000000001</v>
          </cell>
          <cell r="CF295">
            <v>132.30000000000001</v>
          </cell>
          <cell r="CG295">
            <v>132.5</v>
          </cell>
          <cell r="CH295">
            <v>132.1</v>
          </cell>
          <cell r="CI295">
            <v>131.80000000000001</v>
          </cell>
          <cell r="CJ295">
            <v>133.6</v>
          </cell>
          <cell r="CK295">
            <v>137.80000000000001</v>
          </cell>
          <cell r="CL295">
            <v>138.19999999999999</v>
          </cell>
        </row>
        <row r="296">
          <cell r="A296" t="str">
            <v>Cotton Children suits</v>
          </cell>
          <cell r="B296" t="str">
            <v>1303050003</v>
          </cell>
          <cell r="C296">
            <v>9.2299999999999993E-2</v>
          </cell>
          <cell r="D296">
            <v>100.2</v>
          </cell>
          <cell r="E296">
            <v>100.2</v>
          </cell>
          <cell r="F296">
            <v>100.2</v>
          </cell>
          <cell r="G296">
            <v>102.1</v>
          </cell>
          <cell r="H296">
            <v>102.1</v>
          </cell>
          <cell r="I296">
            <v>102.1</v>
          </cell>
          <cell r="J296">
            <v>102.3</v>
          </cell>
          <cell r="K296">
            <v>102.3</v>
          </cell>
          <cell r="L296">
            <v>102.3</v>
          </cell>
          <cell r="M296">
            <v>102.3</v>
          </cell>
          <cell r="N296">
            <v>102.3</v>
          </cell>
          <cell r="O296">
            <v>102.5</v>
          </cell>
          <cell r="P296">
            <v>103.2</v>
          </cell>
          <cell r="Q296">
            <v>103.2</v>
          </cell>
          <cell r="R296">
            <v>103.2</v>
          </cell>
          <cell r="S296">
            <v>107.9</v>
          </cell>
          <cell r="T296">
            <v>109.2</v>
          </cell>
          <cell r="U296">
            <v>109.2</v>
          </cell>
          <cell r="V296">
            <v>109.2</v>
          </cell>
          <cell r="W296">
            <v>109.2</v>
          </cell>
          <cell r="X296">
            <v>109.2</v>
          </cell>
          <cell r="Y296">
            <v>109.2</v>
          </cell>
          <cell r="Z296">
            <v>109.2</v>
          </cell>
          <cell r="AA296">
            <v>109.2</v>
          </cell>
          <cell r="AB296">
            <v>109.5</v>
          </cell>
          <cell r="AC296">
            <v>109.5</v>
          </cell>
          <cell r="AD296">
            <v>109.5</v>
          </cell>
          <cell r="AE296">
            <v>112.4</v>
          </cell>
          <cell r="AF296">
            <v>112.4</v>
          </cell>
          <cell r="AG296">
            <v>112.4</v>
          </cell>
          <cell r="AH296">
            <v>112.4</v>
          </cell>
          <cell r="AI296">
            <v>113.7</v>
          </cell>
          <cell r="AJ296">
            <v>113.7</v>
          </cell>
          <cell r="AK296">
            <v>113.7</v>
          </cell>
          <cell r="AL296">
            <v>113.7</v>
          </cell>
          <cell r="AM296">
            <v>113.7</v>
          </cell>
          <cell r="AN296">
            <v>114.3</v>
          </cell>
          <cell r="AO296">
            <v>114.3</v>
          </cell>
          <cell r="AP296">
            <v>113.7</v>
          </cell>
          <cell r="AQ296">
            <v>114.6</v>
          </cell>
          <cell r="AR296">
            <v>112.1</v>
          </cell>
          <cell r="AS296">
            <v>109.6</v>
          </cell>
          <cell r="AT296">
            <v>113.1</v>
          </cell>
          <cell r="AU296">
            <v>111.5</v>
          </cell>
          <cell r="AV296">
            <v>114.6</v>
          </cell>
          <cell r="AW296">
            <v>116.2</v>
          </cell>
          <cell r="AX296">
            <v>117.6</v>
          </cell>
          <cell r="AY296">
            <v>116.7</v>
          </cell>
          <cell r="AZ296">
            <v>118.2</v>
          </cell>
          <cell r="BA296">
            <v>117</v>
          </cell>
          <cell r="BB296">
            <v>115.8</v>
          </cell>
          <cell r="BC296">
            <v>115.8</v>
          </cell>
          <cell r="BD296">
            <v>116.4</v>
          </cell>
          <cell r="BE296">
            <v>116.4</v>
          </cell>
          <cell r="BF296">
            <v>116.4</v>
          </cell>
          <cell r="BG296">
            <v>116.4</v>
          </cell>
          <cell r="BH296">
            <v>116.6</v>
          </cell>
          <cell r="BI296">
            <v>117.4</v>
          </cell>
          <cell r="BJ296">
            <v>116.9</v>
          </cell>
          <cell r="BK296">
            <v>118.7</v>
          </cell>
          <cell r="BL296">
            <v>121.1</v>
          </cell>
          <cell r="BM296">
            <v>120</v>
          </cell>
          <cell r="BN296">
            <v>120.4</v>
          </cell>
          <cell r="BO296">
            <v>121.3</v>
          </cell>
          <cell r="BP296">
            <v>121.3</v>
          </cell>
          <cell r="BQ296">
            <v>121.3</v>
          </cell>
          <cell r="BR296">
            <v>121.3</v>
          </cell>
          <cell r="BS296">
            <v>121.3</v>
          </cell>
          <cell r="BT296">
            <v>121.3</v>
          </cell>
          <cell r="BU296">
            <v>121.3</v>
          </cell>
          <cell r="BV296">
            <v>121.3</v>
          </cell>
          <cell r="BW296">
            <v>121.3</v>
          </cell>
          <cell r="BX296">
            <v>127.6</v>
          </cell>
          <cell r="BY296">
            <v>127.2</v>
          </cell>
          <cell r="BZ296">
            <v>132.1</v>
          </cell>
          <cell r="CA296">
            <v>134.19999999999999</v>
          </cell>
          <cell r="CB296">
            <v>135.80000000000001</v>
          </cell>
          <cell r="CC296">
            <v>134.30000000000001</v>
          </cell>
          <cell r="CD296">
            <v>134.30000000000001</v>
          </cell>
          <cell r="CE296">
            <v>136.5</v>
          </cell>
          <cell r="CF296">
            <v>137.6</v>
          </cell>
          <cell r="CG296">
            <v>138.19999999999999</v>
          </cell>
          <cell r="CH296">
            <v>134.80000000000001</v>
          </cell>
          <cell r="CI296">
            <v>136</v>
          </cell>
          <cell r="CJ296">
            <v>134.30000000000001</v>
          </cell>
          <cell r="CK296">
            <v>134</v>
          </cell>
          <cell r="CL296">
            <v>133.30000000000001</v>
          </cell>
        </row>
        <row r="297">
          <cell r="A297" t="str">
            <v>Terry Towel</v>
          </cell>
          <cell r="B297" t="str">
            <v>1303050004</v>
          </cell>
          <cell r="C297">
            <v>5.6030000000000003E-2</v>
          </cell>
          <cell r="D297">
            <v>100.4</v>
          </cell>
          <cell r="E297">
            <v>100</v>
          </cell>
          <cell r="F297">
            <v>100.8</v>
          </cell>
          <cell r="G297">
            <v>105.3</v>
          </cell>
          <cell r="H297">
            <v>105.2</v>
          </cell>
          <cell r="I297">
            <v>105.3</v>
          </cell>
          <cell r="J297">
            <v>105.9</v>
          </cell>
          <cell r="K297">
            <v>106.3</v>
          </cell>
          <cell r="L297">
            <v>105.8</v>
          </cell>
          <cell r="M297">
            <v>106.1</v>
          </cell>
          <cell r="N297">
            <v>105.6</v>
          </cell>
          <cell r="O297">
            <v>106.3</v>
          </cell>
          <cell r="P297">
            <v>110.4</v>
          </cell>
          <cell r="Q297">
            <v>110.1</v>
          </cell>
          <cell r="R297">
            <v>111.6</v>
          </cell>
          <cell r="S297">
            <v>107.9</v>
          </cell>
          <cell r="T297">
            <v>109.2</v>
          </cell>
          <cell r="U297">
            <v>109</v>
          </cell>
          <cell r="V297">
            <v>110.4</v>
          </cell>
          <cell r="W297">
            <v>109.3</v>
          </cell>
          <cell r="X297">
            <v>111.3</v>
          </cell>
          <cell r="Y297">
            <v>110.2</v>
          </cell>
          <cell r="Z297">
            <v>108.9</v>
          </cell>
          <cell r="AA297">
            <v>110.7</v>
          </cell>
          <cell r="AB297">
            <v>110.7</v>
          </cell>
          <cell r="AC297">
            <v>110.1</v>
          </cell>
          <cell r="AD297">
            <v>108.8</v>
          </cell>
          <cell r="AE297">
            <v>108.3</v>
          </cell>
          <cell r="AF297">
            <v>109.4</v>
          </cell>
          <cell r="AG297">
            <v>108.2</v>
          </cell>
          <cell r="AH297">
            <v>109.3</v>
          </cell>
          <cell r="AI297">
            <v>109.6</v>
          </cell>
          <cell r="AJ297">
            <v>108.9</v>
          </cell>
          <cell r="AK297">
            <v>109.3</v>
          </cell>
          <cell r="AL297">
            <v>108.9</v>
          </cell>
          <cell r="AM297">
            <v>109.3</v>
          </cell>
          <cell r="AN297">
            <v>101.5</v>
          </cell>
          <cell r="AO297">
            <v>101.4</v>
          </cell>
          <cell r="AP297">
            <v>101.4</v>
          </cell>
          <cell r="AQ297">
            <v>100.8</v>
          </cell>
          <cell r="AR297">
            <v>100.2</v>
          </cell>
          <cell r="AS297">
            <v>99.6</v>
          </cell>
          <cell r="AT297">
            <v>100.5</v>
          </cell>
          <cell r="AU297">
            <v>99.3</v>
          </cell>
          <cell r="AV297">
            <v>100.1</v>
          </cell>
          <cell r="AW297">
            <v>100.6</v>
          </cell>
          <cell r="AX297">
            <v>101.3</v>
          </cell>
          <cell r="AY297">
            <v>101.5</v>
          </cell>
          <cell r="AZ297">
            <v>107.6</v>
          </cell>
          <cell r="BA297">
            <v>107.8</v>
          </cell>
          <cell r="BB297">
            <v>106.8</v>
          </cell>
          <cell r="BC297">
            <v>108.6</v>
          </cell>
          <cell r="BD297">
            <v>106</v>
          </cell>
          <cell r="BE297">
            <v>108</v>
          </cell>
          <cell r="BF297">
            <v>104</v>
          </cell>
          <cell r="BG297">
            <v>104.8</v>
          </cell>
          <cell r="BH297">
            <v>105.5</v>
          </cell>
          <cell r="BI297">
            <v>107.4</v>
          </cell>
          <cell r="BJ297">
            <v>105.3</v>
          </cell>
          <cell r="BK297">
            <v>105.8</v>
          </cell>
          <cell r="BL297">
            <v>104.4</v>
          </cell>
          <cell r="BM297">
            <v>104.1</v>
          </cell>
          <cell r="BN297">
            <v>105.2</v>
          </cell>
          <cell r="BO297">
            <v>107.9</v>
          </cell>
          <cell r="BP297">
            <v>104</v>
          </cell>
          <cell r="BQ297">
            <v>104.1</v>
          </cell>
          <cell r="BR297">
            <v>104.1</v>
          </cell>
          <cell r="BS297">
            <v>104.2</v>
          </cell>
          <cell r="BT297">
            <v>104.7</v>
          </cell>
          <cell r="BU297">
            <v>104.7</v>
          </cell>
          <cell r="BV297">
            <v>105.1</v>
          </cell>
          <cell r="BW297">
            <v>104.7</v>
          </cell>
          <cell r="BX297">
            <v>119</v>
          </cell>
          <cell r="BY297">
            <v>125.4</v>
          </cell>
          <cell r="BZ297">
            <v>126.4</v>
          </cell>
          <cell r="CA297">
            <v>126.2</v>
          </cell>
          <cell r="CB297">
            <v>128.1</v>
          </cell>
          <cell r="CC297">
            <v>126.8</v>
          </cell>
          <cell r="CD297">
            <v>125.7</v>
          </cell>
          <cell r="CE297">
            <v>124.7</v>
          </cell>
          <cell r="CF297">
            <v>124</v>
          </cell>
          <cell r="CG297">
            <v>124</v>
          </cell>
          <cell r="CH297">
            <v>124</v>
          </cell>
          <cell r="CI297">
            <v>124</v>
          </cell>
          <cell r="CJ297">
            <v>124</v>
          </cell>
          <cell r="CK297">
            <v>124</v>
          </cell>
          <cell r="CL297">
            <v>124</v>
          </cell>
        </row>
        <row r="298">
          <cell r="A298" t="str">
            <v>Gunny bags (Non Laminated)</v>
          </cell>
          <cell r="B298" t="str">
            <v>1303050005</v>
          </cell>
          <cell r="C298">
            <v>2.1659999999999999E-2</v>
          </cell>
          <cell r="D298">
            <v>101.6</v>
          </cell>
          <cell r="E298">
            <v>102.1</v>
          </cell>
          <cell r="F298">
            <v>102.9</v>
          </cell>
          <cell r="G298">
            <v>106.8</v>
          </cell>
          <cell r="H298">
            <v>105.5</v>
          </cell>
          <cell r="I298">
            <v>108.3</v>
          </cell>
          <cell r="J298">
            <v>107.7</v>
          </cell>
          <cell r="K298">
            <v>107.1</v>
          </cell>
          <cell r="L298">
            <v>106.8</v>
          </cell>
          <cell r="M298">
            <v>106.3</v>
          </cell>
          <cell r="N298">
            <v>106.4</v>
          </cell>
          <cell r="O298">
            <v>107.1</v>
          </cell>
          <cell r="P298">
            <v>107.9</v>
          </cell>
          <cell r="Q298">
            <v>108.1</v>
          </cell>
          <cell r="R298">
            <v>108.1</v>
          </cell>
          <cell r="S298">
            <v>109.6</v>
          </cell>
          <cell r="T298">
            <v>109.2</v>
          </cell>
          <cell r="U298">
            <v>108.3</v>
          </cell>
          <cell r="V298">
            <v>107.9</v>
          </cell>
          <cell r="W298">
            <v>107.7</v>
          </cell>
          <cell r="X298">
            <v>108.7</v>
          </cell>
          <cell r="Y298">
            <v>109.3</v>
          </cell>
          <cell r="Z298">
            <v>109.8</v>
          </cell>
          <cell r="AA298">
            <v>109.7</v>
          </cell>
          <cell r="AB298">
            <v>110.4</v>
          </cell>
          <cell r="AC298">
            <v>111.9</v>
          </cell>
          <cell r="AD298">
            <v>112.9</v>
          </cell>
          <cell r="AE298">
            <v>111.2</v>
          </cell>
          <cell r="AF298">
            <v>109</v>
          </cell>
          <cell r="AG298">
            <v>107</v>
          </cell>
          <cell r="AH298">
            <v>106.5</v>
          </cell>
          <cell r="AI298">
            <v>107.1</v>
          </cell>
          <cell r="AJ298">
            <v>107.6</v>
          </cell>
          <cell r="AK298">
            <v>107.6</v>
          </cell>
          <cell r="AL298">
            <v>107.3</v>
          </cell>
          <cell r="AM298">
            <v>106.2</v>
          </cell>
          <cell r="AN298">
            <v>106.2</v>
          </cell>
          <cell r="AO298">
            <v>105.8</v>
          </cell>
          <cell r="AP298">
            <v>106.4</v>
          </cell>
          <cell r="AQ298">
            <v>106</v>
          </cell>
          <cell r="AR298">
            <v>106.8</v>
          </cell>
          <cell r="AS298">
            <v>106.6</v>
          </cell>
          <cell r="AT298">
            <v>108.1</v>
          </cell>
          <cell r="AU298">
            <v>108.3</v>
          </cell>
          <cell r="AV298">
            <v>110.7</v>
          </cell>
          <cell r="AW298">
            <v>112.4</v>
          </cell>
          <cell r="AX298">
            <v>113.1</v>
          </cell>
          <cell r="AY298">
            <v>115.3</v>
          </cell>
          <cell r="AZ298">
            <v>116.2</v>
          </cell>
          <cell r="BA298">
            <v>122.8</v>
          </cell>
          <cell r="BB298">
            <v>124.1</v>
          </cell>
          <cell r="BC298">
            <v>129.69999999999999</v>
          </cell>
          <cell r="BD298">
            <v>130.19999999999999</v>
          </cell>
          <cell r="BE298">
            <v>132.4</v>
          </cell>
          <cell r="BF298">
            <v>133.80000000000001</v>
          </cell>
          <cell r="BG298">
            <v>128.9</v>
          </cell>
          <cell r="BH298">
            <v>127</v>
          </cell>
          <cell r="BI298">
            <v>130.30000000000001</v>
          </cell>
          <cell r="BJ298">
            <v>129.69999999999999</v>
          </cell>
          <cell r="BK298">
            <v>132.5</v>
          </cell>
          <cell r="BL298">
            <v>135</v>
          </cell>
          <cell r="BM298">
            <v>134</v>
          </cell>
          <cell r="BN298">
            <v>136.69999999999999</v>
          </cell>
          <cell r="BO298">
            <v>136.6</v>
          </cell>
          <cell r="BP298">
            <v>129.80000000000001</v>
          </cell>
          <cell r="BQ298">
            <v>124.8</v>
          </cell>
          <cell r="BR298">
            <v>136.30000000000001</v>
          </cell>
          <cell r="BS298">
            <v>136.6</v>
          </cell>
          <cell r="BT298">
            <v>138.30000000000001</v>
          </cell>
          <cell r="BU298">
            <v>140</v>
          </cell>
          <cell r="BV298">
            <v>139.6</v>
          </cell>
          <cell r="BW298">
            <v>142.69999999999999</v>
          </cell>
          <cell r="BX298">
            <v>151.30000000000001</v>
          </cell>
          <cell r="BY298">
            <v>156.5</v>
          </cell>
          <cell r="BZ298">
            <v>157.19999999999999</v>
          </cell>
          <cell r="CA298">
            <v>153.4</v>
          </cell>
          <cell r="CB298">
            <v>153.6</v>
          </cell>
          <cell r="CC298">
            <v>154.4</v>
          </cell>
          <cell r="CD298">
            <v>151.6</v>
          </cell>
          <cell r="CE298">
            <v>144.69999999999999</v>
          </cell>
          <cell r="CF298">
            <v>143.1</v>
          </cell>
          <cell r="CG298">
            <v>139.5</v>
          </cell>
          <cell r="CH298">
            <v>142.30000000000001</v>
          </cell>
          <cell r="CI298">
            <v>148.80000000000001</v>
          </cell>
          <cell r="CJ298">
            <v>143.30000000000001</v>
          </cell>
          <cell r="CK298">
            <v>145.1</v>
          </cell>
          <cell r="CL298">
            <v>146.30000000000001</v>
          </cell>
        </row>
        <row r="299">
          <cell r="A299" t="str">
            <v>Coir Mats &amp; Matting</v>
          </cell>
          <cell r="B299" t="str">
            <v>1303050006</v>
          </cell>
          <cell r="C299">
            <v>6.5729999999999997E-2</v>
          </cell>
          <cell r="D299">
            <v>109.3</v>
          </cell>
          <cell r="E299">
            <v>110.3</v>
          </cell>
          <cell r="F299">
            <v>108.4</v>
          </cell>
          <cell r="G299">
            <v>108.8</v>
          </cell>
          <cell r="H299">
            <v>111.6</v>
          </cell>
          <cell r="I299">
            <v>108</v>
          </cell>
          <cell r="J299">
            <v>111.3</v>
          </cell>
          <cell r="K299">
            <v>112.3</v>
          </cell>
          <cell r="L299">
            <v>114</v>
          </cell>
          <cell r="M299">
            <v>115.5</v>
          </cell>
          <cell r="N299">
            <v>113.6</v>
          </cell>
          <cell r="O299">
            <v>120.1</v>
          </cell>
          <cell r="P299">
            <v>118.8</v>
          </cell>
          <cell r="Q299">
            <v>122.3</v>
          </cell>
          <cell r="R299">
            <v>121.7</v>
          </cell>
          <cell r="S299">
            <v>125</v>
          </cell>
          <cell r="T299">
            <v>119.2</v>
          </cell>
          <cell r="U299">
            <v>121.1</v>
          </cell>
          <cell r="V299">
            <v>120.1</v>
          </cell>
          <cell r="W299">
            <v>119.9</v>
          </cell>
          <cell r="X299">
            <v>117.2</v>
          </cell>
          <cell r="Y299">
            <v>119</v>
          </cell>
          <cell r="Z299">
            <v>121.7</v>
          </cell>
          <cell r="AA299">
            <v>118.7</v>
          </cell>
          <cell r="AB299">
            <v>127.4</v>
          </cell>
          <cell r="AC299">
            <v>127.6</v>
          </cell>
          <cell r="AD299">
            <v>124.2</v>
          </cell>
          <cell r="AE299">
            <v>123.5</v>
          </cell>
          <cell r="AF299">
            <v>123.6</v>
          </cell>
          <cell r="AG299">
            <v>122.2</v>
          </cell>
          <cell r="AH299">
            <v>124.8</v>
          </cell>
          <cell r="AI299">
            <v>126.5</v>
          </cell>
          <cell r="AJ299">
            <v>123.1</v>
          </cell>
          <cell r="AK299">
            <v>122.2</v>
          </cell>
          <cell r="AL299">
            <v>123.9</v>
          </cell>
          <cell r="AM299">
            <v>124.7</v>
          </cell>
          <cell r="AN299">
            <v>138</v>
          </cell>
          <cell r="AO299">
            <v>135.80000000000001</v>
          </cell>
          <cell r="AP299">
            <v>141.69999999999999</v>
          </cell>
          <cell r="AQ299">
            <v>149.1</v>
          </cell>
          <cell r="AR299">
            <v>143.69999999999999</v>
          </cell>
          <cell r="AS299">
            <v>146.80000000000001</v>
          </cell>
          <cell r="AT299">
            <v>143.6</v>
          </cell>
          <cell r="AU299">
            <v>139.5</v>
          </cell>
          <cell r="AV299">
            <v>139.5</v>
          </cell>
          <cell r="AW299">
            <v>139.5</v>
          </cell>
          <cell r="AX299">
            <v>139.5</v>
          </cell>
          <cell r="AY299">
            <v>147.30000000000001</v>
          </cell>
          <cell r="AZ299">
            <v>172.6</v>
          </cell>
          <cell r="BA299">
            <v>177.5</v>
          </cell>
          <cell r="BB299">
            <v>189.6</v>
          </cell>
          <cell r="BC299">
            <v>184.2</v>
          </cell>
          <cell r="BD299">
            <v>179.9</v>
          </cell>
          <cell r="BE299">
            <v>184.5</v>
          </cell>
          <cell r="BF299">
            <v>180.6</v>
          </cell>
          <cell r="BG299">
            <v>180.2</v>
          </cell>
          <cell r="BH299">
            <v>179.6</v>
          </cell>
          <cell r="BI299">
            <v>184.1</v>
          </cell>
          <cell r="BJ299">
            <v>188.3</v>
          </cell>
          <cell r="BK299">
            <v>181.9</v>
          </cell>
          <cell r="BL299">
            <v>166.6</v>
          </cell>
          <cell r="BM299">
            <v>176.8</v>
          </cell>
          <cell r="BN299">
            <v>176.6</v>
          </cell>
          <cell r="BO299">
            <v>175.3</v>
          </cell>
          <cell r="BP299">
            <v>182.4</v>
          </cell>
          <cell r="BQ299">
            <v>173.2</v>
          </cell>
          <cell r="BR299">
            <v>169.1</v>
          </cell>
          <cell r="BS299">
            <v>179.3</v>
          </cell>
          <cell r="BT299">
            <v>176.9</v>
          </cell>
          <cell r="BU299">
            <v>185</v>
          </cell>
          <cell r="BV299">
            <v>183.8</v>
          </cell>
          <cell r="BW299">
            <v>198</v>
          </cell>
          <cell r="BX299">
            <v>195.1</v>
          </cell>
          <cell r="BY299">
            <v>191.5</v>
          </cell>
          <cell r="BZ299">
            <v>199</v>
          </cell>
          <cell r="CA299">
            <v>206</v>
          </cell>
          <cell r="CB299">
            <v>228.9</v>
          </cell>
          <cell r="CC299">
            <v>230.4</v>
          </cell>
          <cell r="CD299">
            <v>226.1</v>
          </cell>
          <cell r="CE299">
            <v>230.5</v>
          </cell>
          <cell r="CF299">
            <v>230.2</v>
          </cell>
          <cell r="CG299">
            <v>218.3</v>
          </cell>
          <cell r="CH299">
            <v>213.1</v>
          </cell>
          <cell r="CI299">
            <v>216.3</v>
          </cell>
          <cell r="CJ299">
            <v>220.4</v>
          </cell>
          <cell r="CK299">
            <v>222.8</v>
          </cell>
          <cell r="CL299">
            <v>225.4</v>
          </cell>
        </row>
        <row r="300">
          <cell r="A300" t="str">
            <v>Cotton Under Garments</v>
          </cell>
          <cell r="B300" t="str">
            <v>1303050007</v>
          </cell>
          <cell r="C300">
            <v>2.955E-2</v>
          </cell>
          <cell r="D300">
            <v>100.2</v>
          </cell>
          <cell r="E300">
            <v>100.2</v>
          </cell>
          <cell r="F300">
            <v>100.2</v>
          </cell>
          <cell r="G300">
            <v>101.3</v>
          </cell>
          <cell r="H300">
            <v>101.3</v>
          </cell>
          <cell r="I300">
            <v>102.6</v>
          </cell>
          <cell r="J300">
            <v>102.6</v>
          </cell>
          <cell r="K300">
            <v>102.6</v>
          </cell>
          <cell r="L300">
            <v>102.6</v>
          </cell>
          <cell r="M300">
            <v>102.6</v>
          </cell>
          <cell r="N300">
            <v>102.6</v>
          </cell>
          <cell r="O300">
            <v>102.6</v>
          </cell>
          <cell r="P300">
            <v>102.1</v>
          </cell>
          <cell r="Q300">
            <v>102.1</v>
          </cell>
          <cell r="R300">
            <v>102.1</v>
          </cell>
          <cell r="S300">
            <v>105</v>
          </cell>
          <cell r="T300">
            <v>105</v>
          </cell>
          <cell r="U300">
            <v>105</v>
          </cell>
          <cell r="V300">
            <v>105</v>
          </cell>
          <cell r="W300">
            <v>105</v>
          </cell>
          <cell r="X300">
            <v>105</v>
          </cell>
          <cell r="Y300">
            <v>105</v>
          </cell>
          <cell r="Z300">
            <v>105</v>
          </cell>
          <cell r="AA300">
            <v>105</v>
          </cell>
          <cell r="AB300">
            <v>111.7</v>
          </cell>
          <cell r="AC300">
            <v>111.7</v>
          </cell>
          <cell r="AD300">
            <v>111.7</v>
          </cell>
          <cell r="AE300">
            <v>112.3</v>
          </cell>
          <cell r="AF300">
            <v>112.3</v>
          </cell>
          <cell r="AG300">
            <v>113</v>
          </cell>
          <cell r="AH300">
            <v>113</v>
          </cell>
          <cell r="AI300">
            <v>113</v>
          </cell>
          <cell r="AJ300">
            <v>113</v>
          </cell>
          <cell r="AK300">
            <v>113</v>
          </cell>
          <cell r="AL300">
            <v>113</v>
          </cell>
          <cell r="AM300">
            <v>113</v>
          </cell>
          <cell r="AN300">
            <v>113</v>
          </cell>
          <cell r="AO300">
            <v>113</v>
          </cell>
          <cell r="AP300">
            <v>113</v>
          </cell>
          <cell r="AQ300">
            <v>112.8</v>
          </cell>
          <cell r="AR300">
            <v>114.8</v>
          </cell>
          <cell r="AS300">
            <v>114.8</v>
          </cell>
          <cell r="AT300">
            <v>114.8</v>
          </cell>
          <cell r="AU300">
            <v>117.7</v>
          </cell>
          <cell r="AV300">
            <v>117.7</v>
          </cell>
          <cell r="AW300">
            <v>117.7</v>
          </cell>
          <cell r="AX300">
            <v>117.7</v>
          </cell>
          <cell r="AY300">
            <v>117.7</v>
          </cell>
          <cell r="AZ300">
            <v>120.6</v>
          </cell>
          <cell r="BA300">
            <v>120.6</v>
          </cell>
          <cell r="BB300">
            <v>120.6</v>
          </cell>
          <cell r="BC300">
            <v>120.6</v>
          </cell>
          <cell r="BD300">
            <v>120.6</v>
          </cell>
          <cell r="BE300">
            <v>121</v>
          </cell>
          <cell r="BF300">
            <v>121</v>
          </cell>
          <cell r="BG300">
            <v>121</v>
          </cell>
          <cell r="BH300">
            <v>121</v>
          </cell>
          <cell r="BI300">
            <v>121.1</v>
          </cell>
          <cell r="BJ300">
            <v>121.4</v>
          </cell>
          <cell r="BK300">
            <v>123.4</v>
          </cell>
          <cell r="BL300">
            <v>123.4</v>
          </cell>
          <cell r="BM300">
            <v>124.3</v>
          </cell>
          <cell r="BN300">
            <v>126</v>
          </cell>
          <cell r="BO300">
            <v>127.5</v>
          </cell>
          <cell r="BP300">
            <v>127.4</v>
          </cell>
          <cell r="BQ300">
            <v>128.30000000000001</v>
          </cell>
          <cell r="BR300">
            <v>128.1</v>
          </cell>
          <cell r="BS300">
            <v>128.1</v>
          </cell>
          <cell r="BT300">
            <v>128.1</v>
          </cell>
          <cell r="BU300">
            <v>128.1</v>
          </cell>
          <cell r="BV300">
            <v>128.1</v>
          </cell>
          <cell r="BW300">
            <v>128.1</v>
          </cell>
          <cell r="BX300">
            <v>133.30000000000001</v>
          </cell>
          <cell r="BY300">
            <v>137.30000000000001</v>
          </cell>
          <cell r="BZ300">
            <v>138</v>
          </cell>
          <cell r="CA300">
            <v>148.4</v>
          </cell>
          <cell r="CB300">
            <v>149.80000000000001</v>
          </cell>
          <cell r="CC300">
            <v>148.5</v>
          </cell>
          <cell r="CD300">
            <v>147.5</v>
          </cell>
          <cell r="CE300">
            <v>146.9</v>
          </cell>
          <cell r="CF300">
            <v>146.9</v>
          </cell>
          <cell r="CG300">
            <v>146.9</v>
          </cell>
          <cell r="CH300">
            <v>147.80000000000001</v>
          </cell>
          <cell r="CI300">
            <v>147.9</v>
          </cell>
          <cell r="CJ300">
            <v>149.30000000000001</v>
          </cell>
          <cell r="CK300">
            <v>149.30000000000001</v>
          </cell>
          <cell r="CL300">
            <v>149.19999999999999</v>
          </cell>
        </row>
        <row r="301">
          <cell r="A301" t="str">
            <v>Cotton Pillow Cover</v>
          </cell>
          <cell r="B301" t="str">
            <v>1303050008</v>
          </cell>
          <cell r="C301">
            <v>1.4540000000000001E-2</v>
          </cell>
          <cell r="D301">
            <v>100</v>
          </cell>
          <cell r="E301">
            <v>100</v>
          </cell>
          <cell r="F301">
            <v>100</v>
          </cell>
          <cell r="G301">
            <v>102.5</v>
          </cell>
          <cell r="H301">
            <v>102.5</v>
          </cell>
          <cell r="I301">
            <v>102.5</v>
          </cell>
          <cell r="J301">
            <v>103</v>
          </cell>
          <cell r="K301">
            <v>103</v>
          </cell>
          <cell r="L301">
            <v>103</v>
          </cell>
          <cell r="M301">
            <v>103</v>
          </cell>
          <cell r="N301">
            <v>103</v>
          </cell>
          <cell r="O301">
            <v>103</v>
          </cell>
          <cell r="P301">
            <v>103</v>
          </cell>
          <cell r="Q301">
            <v>103</v>
          </cell>
          <cell r="R301">
            <v>103</v>
          </cell>
          <cell r="S301">
            <v>101.8</v>
          </cell>
          <cell r="T301">
            <v>101.8</v>
          </cell>
          <cell r="U301">
            <v>101.2</v>
          </cell>
          <cell r="V301">
            <v>101.2</v>
          </cell>
          <cell r="W301">
            <v>101.2</v>
          </cell>
          <cell r="X301">
            <v>101.2</v>
          </cell>
          <cell r="Y301">
            <v>101.2</v>
          </cell>
          <cell r="Z301">
            <v>101.2</v>
          </cell>
          <cell r="AA301">
            <v>101.2</v>
          </cell>
          <cell r="AB301">
            <v>101.2</v>
          </cell>
          <cell r="AC301">
            <v>101.2</v>
          </cell>
          <cell r="AD301">
            <v>101.2</v>
          </cell>
          <cell r="AE301">
            <v>104.8</v>
          </cell>
          <cell r="AF301">
            <v>104.8</v>
          </cell>
          <cell r="AG301">
            <v>104.8</v>
          </cell>
          <cell r="AH301">
            <v>103.7</v>
          </cell>
          <cell r="AI301">
            <v>103.7</v>
          </cell>
          <cell r="AJ301">
            <v>103.7</v>
          </cell>
          <cell r="AK301">
            <v>104</v>
          </cell>
          <cell r="AL301">
            <v>104</v>
          </cell>
          <cell r="AM301">
            <v>103.8</v>
          </cell>
          <cell r="AN301">
            <v>105.8</v>
          </cell>
          <cell r="AO301">
            <v>107.3</v>
          </cell>
          <cell r="AP301">
            <v>107.3</v>
          </cell>
          <cell r="AQ301">
            <v>107.3</v>
          </cell>
          <cell r="AR301">
            <v>107.3</v>
          </cell>
          <cell r="AS301">
            <v>107.3</v>
          </cell>
          <cell r="AT301">
            <v>107.3</v>
          </cell>
          <cell r="AU301">
            <v>107.3</v>
          </cell>
          <cell r="AV301">
            <v>107.3</v>
          </cell>
          <cell r="AW301">
            <v>107.3</v>
          </cell>
          <cell r="AX301">
            <v>107.3</v>
          </cell>
          <cell r="AY301">
            <v>107.3</v>
          </cell>
          <cell r="AZ301">
            <v>108.1</v>
          </cell>
          <cell r="BA301">
            <v>108.1</v>
          </cell>
          <cell r="BB301">
            <v>108.1</v>
          </cell>
          <cell r="BC301">
            <v>108.1</v>
          </cell>
          <cell r="BD301">
            <v>108.1</v>
          </cell>
          <cell r="BE301">
            <v>108.1</v>
          </cell>
          <cell r="BF301">
            <v>108.1</v>
          </cell>
          <cell r="BG301">
            <v>108.1</v>
          </cell>
          <cell r="BH301">
            <v>111</v>
          </cell>
          <cell r="BI301">
            <v>113.5</v>
          </cell>
          <cell r="BJ301">
            <v>112.3</v>
          </cell>
          <cell r="BK301">
            <v>112.3</v>
          </cell>
          <cell r="BL301">
            <v>112.9</v>
          </cell>
          <cell r="BM301">
            <v>116.1</v>
          </cell>
          <cell r="BN301">
            <v>122.5</v>
          </cell>
          <cell r="BO301">
            <v>122.5</v>
          </cell>
          <cell r="BP301">
            <v>124.7</v>
          </cell>
          <cell r="BQ301">
            <v>124.7</v>
          </cell>
          <cell r="BR301">
            <v>124.7</v>
          </cell>
          <cell r="BS301">
            <v>124.7</v>
          </cell>
          <cell r="BT301">
            <v>124.7</v>
          </cell>
          <cell r="BU301">
            <v>124.7</v>
          </cell>
          <cell r="BV301">
            <v>124.7</v>
          </cell>
          <cell r="BW301">
            <v>124.7</v>
          </cell>
          <cell r="BX301">
            <v>133.4</v>
          </cell>
          <cell r="BY301">
            <v>133.5</v>
          </cell>
          <cell r="BZ301">
            <v>133.5</v>
          </cell>
          <cell r="CA301">
            <v>133.5</v>
          </cell>
          <cell r="CB301">
            <v>133.5</v>
          </cell>
          <cell r="CC301">
            <v>133.5</v>
          </cell>
          <cell r="CD301">
            <v>129.6</v>
          </cell>
          <cell r="CE301">
            <v>129.6</v>
          </cell>
          <cell r="CF301">
            <v>129.6</v>
          </cell>
          <cell r="CG301">
            <v>129.6</v>
          </cell>
          <cell r="CH301">
            <v>129.6</v>
          </cell>
          <cell r="CI301">
            <v>129.6</v>
          </cell>
          <cell r="CJ301">
            <v>129.6</v>
          </cell>
          <cell r="CK301">
            <v>129.6</v>
          </cell>
          <cell r="CL301">
            <v>129.6</v>
          </cell>
        </row>
        <row r="302">
          <cell r="A302" t="str">
            <v>Cotton Dressing Gown</v>
          </cell>
          <cell r="B302" t="str">
            <v>1303050009</v>
          </cell>
          <cell r="C302">
            <v>2.7539999999999999E-2</v>
          </cell>
          <cell r="D302">
            <v>100</v>
          </cell>
          <cell r="E302">
            <v>100</v>
          </cell>
          <cell r="F302">
            <v>100</v>
          </cell>
          <cell r="G302">
            <v>83.1</v>
          </cell>
          <cell r="H302">
            <v>83.1</v>
          </cell>
          <cell r="I302">
            <v>83.1</v>
          </cell>
          <cell r="J302">
            <v>83.1</v>
          </cell>
          <cell r="K302">
            <v>83.1</v>
          </cell>
          <cell r="L302">
            <v>83.1</v>
          </cell>
          <cell r="M302">
            <v>83.1</v>
          </cell>
          <cell r="N302">
            <v>83.1</v>
          </cell>
          <cell r="O302">
            <v>83.1</v>
          </cell>
          <cell r="P302">
            <v>83.1</v>
          </cell>
          <cell r="Q302">
            <v>83.1</v>
          </cell>
          <cell r="R302">
            <v>83.1</v>
          </cell>
          <cell r="S302">
            <v>107.6</v>
          </cell>
          <cell r="T302">
            <v>107.6</v>
          </cell>
          <cell r="U302">
            <v>107.6</v>
          </cell>
          <cell r="V302">
            <v>107.6</v>
          </cell>
          <cell r="W302">
            <v>107.6</v>
          </cell>
          <cell r="X302">
            <v>107.6</v>
          </cell>
          <cell r="Y302">
            <v>107.6</v>
          </cell>
          <cell r="Z302">
            <v>107.6</v>
          </cell>
          <cell r="AA302">
            <v>107.6</v>
          </cell>
          <cell r="AB302">
            <v>107.6</v>
          </cell>
          <cell r="AC302">
            <v>107.6</v>
          </cell>
          <cell r="AD302">
            <v>107.6</v>
          </cell>
          <cell r="AE302">
            <v>112.7</v>
          </cell>
          <cell r="AF302">
            <v>112.7</v>
          </cell>
          <cell r="AG302">
            <v>112.7</v>
          </cell>
          <cell r="AH302">
            <v>112.7</v>
          </cell>
          <cell r="AI302">
            <v>112.7</v>
          </cell>
          <cell r="AJ302">
            <v>112.7</v>
          </cell>
          <cell r="AK302">
            <v>112.7</v>
          </cell>
          <cell r="AL302">
            <v>112.7</v>
          </cell>
          <cell r="AM302">
            <v>112.7</v>
          </cell>
          <cell r="AN302">
            <v>112.7</v>
          </cell>
          <cell r="AO302">
            <v>112.7</v>
          </cell>
          <cell r="AP302">
            <v>112.7</v>
          </cell>
          <cell r="AQ302">
            <v>118.9</v>
          </cell>
          <cell r="AR302">
            <v>118.9</v>
          </cell>
          <cell r="AS302">
            <v>118.9</v>
          </cell>
          <cell r="AT302">
            <v>118.9</v>
          </cell>
          <cell r="AU302">
            <v>118.9</v>
          </cell>
          <cell r="AV302">
            <v>118.9</v>
          </cell>
          <cell r="AW302">
            <v>118.9</v>
          </cell>
          <cell r="AX302">
            <v>118.9</v>
          </cell>
          <cell r="AY302">
            <v>118.9</v>
          </cell>
          <cell r="AZ302">
            <v>118.9</v>
          </cell>
          <cell r="BA302">
            <v>118.9</v>
          </cell>
          <cell r="BB302">
            <v>118.9</v>
          </cell>
          <cell r="BC302">
            <v>130.69999999999999</v>
          </cell>
          <cell r="BD302">
            <v>130.69999999999999</v>
          </cell>
          <cell r="BE302">
            <v>130.69999999999999</v>
          </cell>
          <cell r="BF302">
            <v>130.69999999999999</v>
          </cell>
          <cell r="BG302">
            <v>130.69999999999999</v>
          </cell>
          <cell r="BH302">
            <v>130.69999999999999</v>
          </cell>
          <cell r="BI302">
            <v>130.69999999999999</v>
          </cell>
          <cell r="BJ302">
            <v>130.69999999999999</v>
          </cell>
          <cell r="BK302">
            <v>130.69999999999999</v>
          </cell>
          <cell r="BL302">
            <v>130.69999999999999</v>
          </cell>
          <cell r="BM302">
            <v>130.69999999999999</v>
          </cell>
          <cell r="BN302">
            <v>130.69999999999999</v>
          </cell>
          <cell r="BO302">
            <v>130.69999999999999</v>
          </cell>
          <cell r="BP302">
            <v>130.69999999999999</v>
          </cell>
          <cell r="BQ302">
            <v>130.69999999999999</v>
          </cell>
          <cell r="BR302">
            <v>130.69999999999999</v>
          </cell>
          <cell r="BS302">
            <v>130.69999999999999</v>
          </cell>
          <cell r="BT302">
            <v>130.69999999999999</v>
          </cell>
          <cell r="BU302">
            <v>130.69999999999999</v>
          </cell>
          <cell r="BV302">
            <v>130.69999999999999</v>
          </cell>
          <cell r="BW302">
            <v>130.69999999999999</v>
          </cell>
          <cell r="BX302">
            <v>130.69999999999999</v>
          </cell>
          <cell r="BY302">
            <v>130.69999999999999</v>
          </cell>
          <cell r="BZ302">
            <v>147.5</v>
          </cell>
          <cell r="CA302">
            <v>147.5</v>
          </cell>
          <cell r="CB302">
            <v>147.5</v>
          </cell>
          <cell r="CC302">
            <v>147.5</v>
          </cell>
          <cell r="CD302">
            <v>147.5</v>
          </cell>
          <cell r="CE302">
            <v>147.5</v>
          </cell>
          <cell r="CF302">
            <v>147.5</v>
          </cell>
          <cell r="CG302">
            <v>147.5</v>
          </cell>
          <cell r="CH302">
            <v>147.5</v>
          </cell>
          <cell r="CI302">
            <v>147.5</v>
          </cell>
          <cell r="CJ302">
            <v>151.1</v>
          </cell>
          <cell r="CK302">
            <v>151.1</v>
          </cell>
          <cell r="CL302">
            <v>151.1</v>
          </cell>
        </row>
        <row r="303">
          <cell r="A303" t="str">
            <v>(D)  WOOD &amp; WOOD PRODUCTS</v>
          </cell>
          <cell r="B303" t="str">
            <v>1304000000</v>
          </cell>
          <cell r="C303">
            <v>0.58743999999999996</v>
          </cell>
          <cell r="D303">
            <v>101.1</v>
          </cell>
          <cell r="E303">
            <v>100.5</v>
          </cell>
          <cell r="F303">
            <v>101.1</v>
          </cell>
          <cell r="G303">
            <v>102.9</v>
          </cell>
          <cell r="H303">
            <v>102.4</v>
          </cell>
          <cell r="I303">
            <v>102.8</v>
          </cell>
          <cell r="J303">
            <v>103.6</v>
          </cell>
          <cell r="K303">
            <v>104.7</v>
          </cell>
          <cell r="L303">
            <v>105.2</v>
          </cell>
          <cell r="M303">
            <v>106.6</v>
          </cell>
          <cell r="N303">
            <v>107.2</v>
          </cell>
          <cell r="O303">
            <v>106.6</v>
          </cell>
          <cell r="P303">
            <v>108.8</v>
          </cell>
          <cell r="Q303">
            <v>108.8</v>
          </cell>
          <cell r="R303">
            <v>109.3</v>
          </cell>
          <cell r="S303">
            <v>110</v>
          </cell>
          <cell r="T303">
            <v>110.9</v>
          </cell>
          <cell r="U303">
            <v>110.1</v>
          </cell>
          <cell r="V303">
            <v>109.9</v>
          </cell>
          <cell r="W303">
            <v>111.8</v>
          </cell>
          <cell r="X303">
            <v>110.5</v>
          </cell>
          <cell r="Y303">
            <v>110.9</v>
          </cell>
          <cell r="Z303">
            <v>111.7</v>
          </cell>
          <cell r="AA303">
            <v>112.3</v>
          </cell>
          <cell r="AB303">
            <v>115.5</v>
          </cell>
          <cell r="AC303">
            <v>114.3</v>
          </cell>
          <cell r="AD303">
            <v>115</v>
          </cell>
          <cell r="AE303">
            <v>118.8</v>
          </cell>
          <cell r="AF303">
            <v>118.7</v>
          </cell>
          <cell r="AG303">
            <v>118.1</v>
          </cell>
          <cell r="AH303">
            <v>118.6</v>
          </cell>
          <cell r="AI303">
            <v>117.3</v>
          </cell>
          <cell r="AJ303">
            <v>117.8</v>
          </cell>
          <cell r="AK303">
            <v>120.1</v>
          </cell>
          <cell r="AL303">
            <v>118.8</v>
          </cell>
          <cell r="AM303">
            <v>120.1</v>
          </cell>
          <cell r="AN303">
            <v>120.9</v>
          </cell>
          <cell r="AO303">
            <v>121.7</v>
          </cell>
          <cell r="AP303">
            <v>121.9</v>
          </cell>
          <cell r="AQ303">
            <v>122.4</v>
          </cell>
          <cell r="AR303">
            <v>124.5</v>
          </cell>
          <cell r="AS303">
            <v>125.5</v>
          </cell>
          <cell r="AT303">
            <v>127.8</v>
          </cell>
          <cell r="AU303">
            <v>130.9</v>
          </cell>
          <cell r="AV303">
            <v>132.5</v>
          </cell>
          <cell r="AW303">
            <v>131.30000000000001</v>
          </cell>
          <cell r="AX303">
            <v>132.4</v>
          </cell>
          <cell r="AY303">
            <v>132</v>
          </cell>
          <cell r="AZ303">
            <v>136.19999999999999</v>
          </cell>
          <cell r="BA303">
            <v>135.9</v>
          </cell>
          <cell r="BB303">
            <v>137.4</v>
          </cell>
          <cell r="BC303">
            <v>138.5</v>
          </cell>
          <cell r="BD303">
            <v>139.5</v>
          </cell>
          <cell r="BE303">
            <v>140.1</v>
          </cell>
          <cell r="BF303">
            <v>140.80000000000001</v>
          </cell>
          <cell r="BG303">
            <v>141.5</v>
          </cell>
          <cell r="BH303">
            <v>145.1</v>
          </cell>
          <cell r="BI303">
            <v>146.6</v>
          </cell>
          <cell r="BJ303">
            <v>145.6</v>
          </cell>
          <cell r="BK303">
            <v>145.9</v>
          </cell>
          <cell r="BL303">
            <v>143.69999999999999</v>
          </cell>
          <cell r="BM303">
            <v>145.6</v>
          </cell>
          <cell r="BN303">
            <v>146.4</v>
          </cell>
          <cell r="BO303">
            <v>148.80000000000001</v>
          </cell>
          <cell r="BP303">
            <v>147.5</v>
          </cell>
          <cell r="BQ303">
            <v>146.80000000000001</v>
          </cell>
          <cell r="BR303">
            <v>147.69999999999999</v>
          </cell>
          <cell r="BS303">
            <v>148.1</v>
          </cell>
          <cell r="BT303">
            <v>149.1</v>
          </cell>
          <cell r="BU303">
            <v>148.69999999999999</v>
          </cell>
          <cell r="BV303">
            <v>148.80000000000001</v>
          </cell>
          <cell r="BW303">
            <v>149</v>
          </cell>
          <cell r="BX303">
            <v>150.30000000000001</v>
          </cell>
          <cell r="BY303">
            <v>151.1</v>
          </cell>
          <cell r="BZ303">
            <v>151.69999999999999</v>
          </cell>
          <cell r="CA303">
            <v>153.1</v>
          </cell>
          <cell r="CB303">
            <v>155.30000000000001</v>
          </cell>
          <cell r="CC303">
            <v>160.69999999999999</v>
          </cell>
          <cell r="CD303">
            <v>161.9</v>
          </cell>
          <cell r="CE303">
            <v>160.9</v>
          </cell>
          <cell r="CF303">
            <v>161.6</v>
          </cell>
          <cell r="CG303">
            <v>161.80000000000001</v>
          </cell>
          <cell r="CH303">
            <v>162.19999999999999</v>
          </cell>
          <cell r="CI303">
            <v>162.30000000000001</v>
          </cell>
          <cell r="CJ303">
            <v>163.80000000000001</v>
          </cell>
          <cell r="CK303">
            <v>163.9</v>
          </cell>
          <cell r="CL303">
            <v>164.8</v>
          </cell>
        </row>
        <row r="304">
          <cell r="A304" t="str">
            <v>a.  TIMBER / WOODEN PLANKS</v>
          </cell>
          <cell r="B304" t="str">
            <v>1304010000</v>
          </cell>
          <cell r="C304">
            <v>0.18139</v>
          </cell>
          <cell r="D304">
            <v>101.5</v>
          </cell>
          <cell r="E304">
            <v>99.7</v>
          </cell>
          <cell r="F304">
            <v>102</v>
          </cell>
          <cell r="G304">
            <v>101.5</v>
          </cell>
          <cell r="H304">
            <v>100.1</v>
          </cell>
          <cell r="I304">
            <v>102.6</v>
          </cell>
          <cell r="J304">
            <v>102.7</v>
          </cell>
          <cell r="K304">
            <v>101.3</v>
          </cell>
          <cell r="L304">
            <v>102.3</v>
          </cell>
          <cell r="M304">
            <v>102.3</v>
          </cell>
          <cell r="N304">
            <v>105</v>
          </cell>
          <cell r="O304">
            <v>104.5</v>
          </cell>
          <cell r="P304">
            <v>105.4</v>
          </cell>
          <cell r="Q304">
            <v>104.3</v>
          </cell>
          <cell r="R304">
            <v>104.3</v>
          </cell>
          <cell r="S304">
            <v>105.4</v>
          </cell>
          <cell r="T304">
            <v>106</v>
          </cell>
          <cell r="U304">
            <v>103.2</v>
          </cell>
          <cell r="V304">
            <v>102.2</v>
          </cell>
          <cell r="W304">
            <v>107.2</v>
          </cell>
          <cell r="X304">
            <v>104.2</v>
          </cell>
          <cell r="Y304">
            <v>106.4</v>
          </cell>
          <cell r="Z304">
            <v>104.8</v>
          </cell>
          <cell r="AA304">
            <v>104.4</v>
          </cell>
          <cell r="AB304">
            <v>110.5</v>
          </cell>
          <cell r="AC304">
            <v>105.2</v>
          </cell>
          <cell r="AD304">
            <v>103.2</v>
          </cell>
          <cell r="AE304">
            <v>106.2</v>
          </cell>
          <cell r="AF304">
            <v>105.5</v>
          </cell>
          <cell r="AG304">
            <v>103</v>
          </cell>
          <cell r="AH304">
            <v>103.5</v>
          </cell>
          <cell r="AI304">
            <v>99.1</v>
          </cell>
          <cell r="AJ304">
            <v>101.9</v>
          </cell>
          <cell r="AK304">
            <v>105.5</v>
          </cell>
          <cell r="AL304">
            <v>102.2</v>
          </cell>
          <cell r="AM304">
            <v>104.4</v>
          </cell>
          <cell r="AN304">
            <v>106.7</v>
          </cell>
          <cell r="AO304">
            <v>107.3</v>
          </cell>
          <cell r="AP304">
            <v>108.1</v>
          </cell>
          <cell r="AQ304">
            <v>110.3</v>
          </cell>
          <cell r="AR304">
            <v>111.8</v>
          </cell>
          <cell r="AS304">
            <v>112.3</v>
          </cell>
          <cell r="AT304">
            <v>112.8</v>
          </cell>
          <cell r="AU304">
            <v>119.3</v>
          </cell>
          <cell r="AV304">
            <v>125.7</v>
          </cell>
          <cell r="AW304">
            <v>121.9</v>
          </cell>
          <cell r="AX304">
            <v>123.8</v>
          </cell>
          <cell r="AY304">
            <v>125.9</v>
          </cell>
          <cell r="AZ304">
            <v>127</v>
          </cell>
          <cell r="BA304">
            <v>125.6</v>
          </cell>
          <cell r="BB304">
            <v>130.1</v>
          </cell>
          <cell r="BC304">
            <v>124.4</v>
          </cell>
          <cell r="BD304">
            <v>127.6</v>
          </cell>
          <cell r="BE304">
            <v>127.7</v>
          </cell>
          <cell r="BF304">
            <v>126.9</v>
          </cell>
          <cell r="BG304">
            <v>129.1</v>
          </cell>
          <cell r="BH304">
            <v>129.5</v>
          </cell>
          <cell r="BI304">
            <v>129.30000000000001</v>
          </cell>
          <cell r="BJ304">
            <v>124.7</v>
          </cell>
          <cell r="BK304">
            <v>125.5</v>
          </cell>
          <cell r="BL304">
            <v>125.9</v>
          </cell>
          <cell r="BM304">
            <v>127.5</v>
          </cell>
          <cell r="BN304">
            <v>128</v>
          </cell>
          <cell r="BO304">
            <v>129.5</v>
          </cell>
          <cell r="BP304">
            <v>130</v>
          </cell>
          <cell r="BQ304">
            <v>129.9</v>
          </cell>
          <cell r="BR304">
            <v>130.30000000000001</v>
          </cell>
          <cell r="BS304">
            <v>130.5</v>
          </cell>
          <cell r="BT304">
            <v>133.5</v>
          </cell>
          <cell r="BU304">
            <v>133.6</v>
          </cell>
          <cell r="BV304">
            <v>134.1</v>
          </cell>
          <cell r="BW304">
            <v>134.6</v>
          </cell>
          <cell r="BX304">
            <v>132.19999999999999</v>
          </cell>
          <cell r="BY304">
            <v>132.30000000000001</v>
          </cell>
          <cell r="BZ304">
            <v>133.19999999999999</v>
          </cell>
          <cell r="CA304">
            <v>134.4</v>
          </cell>
          <cell r="CB304">
            <v>134.9</v>
          </cell>
          <cell r="CC304">
            <v>135.80000000000001</v>
          </cell>
          <cell r="CD304">
            <v>134.5</v>
          </cell>
          <cell r="CE304">
            <v>134.6</v>
          </cell>
          <cell r="CF304">
            <v>135.80000000000001</v>
          </cell>
          <cell r="CG304">
            <v>136.19999999999999</v>
          </cell>
          <cell r="CH304">
            <v>136.4</v>
          </cell>
          <cell r="CI304">
            <v>136.6</v>
          </cell>
          <cell r="CJ304">
            <v>137.1</v>
          </cell>
          <cell r="CK304">
            <v>137.4</v>
          </cell>
          <cell r="CL304">
            <v>138.30000000000001</v>
          </cell>
        </row>
        <row r="305">
          <cell r="A305" t="str">
            <v>Sawn/ResawnTimber/Wooden Planks</v>
          </cell>
          <cell r="B305" t="str">
            <v>1304010001</v>
          </cell>
          <cell r="C305">
            <v>7.7350000000000002E-2</v>
          </cell>
          <cell r="D305">
            <v>103.2</v>
          </cell>
          <cell r="E305">
            <v>99</v>
          </cell>
          <cell r="F305">
            <v>104.4</v>
          </cell>
          <cell r="G305">
            <v>99.9</v>
          </cell>
          <cell r="H305">
            <v>96.5</v>
          </cell>
          <cell r="I305">
            <v>102.4</v>
          </cell>
          <cell r="J305">
            <v>102.5</v>
          </cell>
          <cell r="K305">
            <v>99.2</v>
          </cell>
          <cell r="L305">
            <v>101.7</v>
          </cell>
          <cell r="M305">
            <v>101.7</v>
          </cell>
          <cell r="N305">
            <v>107.3</v>
          </cell>
          <cell r="O305">
            <v>106.2</v>
          </cell>
          <cell r="P305">
            <v>108.2</v>
          </cell>
          <cell r="Q305">
            <v>105.7</v>
          </cell>
          <cell r="R305">
            <v>105.6</v>
          </cell>
          <cell r="S305">
            <v>106.5</v>
          </cell>
          <cell r="T305">
            <v>108</v>
          </cell>
          <cell r="U305">
            <v>101.5</v>
          </cell>
          <cell r="V305">
            <v>99.1</v>
          </cell>
          <cell r="W305">
            <v>110.8</v>
          </cell>
          <cell r="X305">
            <v>103.8</v>
          </cell>
          <cell r="Y305">
            <v>109</v>
          </cell>
          <cell r="Z305">
            <v>104.9</v>
          </cell>
          <cell r="AA305">
            <v>103.7</v>
          </cell>
          <cell r="AB305">
            <v>117.7</v>
          </cell>
          <cell r="AC305">
            <v>105.4</v>
          </cell>
          <cell r="AD305">
            <v>100.6</v>
          </cell>
          <cell r="AE305">
            <v>106.8</v>
          </cell>
          <cell r="AF305">
            <v>105.2</v>
          </cell>
          <cell r="AG305">
            <v>99.3</v>
          </cell>
          <cell r="AH305">
            <v>103.8</v>
          </cell>
          <cell r="AI305">
            <v>96.5</v>
          </cell>
          <cell r="AJ305">
            <v>102.5</v>
          </cell>
          <cell r="AK305">
            <v>109.8</v>
          </cell>
          <cell r="AL305">
            <v>101.7</v>
          </cell>
          <cell r="AM305">
            <v>102.8</v>
          </cell>
          <cell r="AN305">
            <v>103.2</v>
          </cell>
          <cell r="AO305">
            <v>103.2</v>
          </cell>
          <cell r="AP305">
            <v>103.2</v>
          </cell>
          <cell r="AQ305">
            <v>103.2</v>
          </cell>
          <cell r="AR305">
            <v>103.2</v>
          </cell>
          <cell r="AS305">
            <v>103.2</v>
          </cell>
          <cell r="AT305">
            <v>103.2</v>
          </cell>
          <cell r="AU305">
            <v>117.2</v>
          </cell>
          <cell r="AV305">
            <v>132.19999999999999</v>
          </cell>
          <cell r="AW305">
            <v>124.3</v>
          </cell>
          <cell r="AX305">
            <v>129.1</v>
          </cell>
          <cell r="AY305">
            <v>133.5</v>
          </cell>
          <cell r="AZ305">
            <v>125.8</v>
          </cell>
          <cell r="BA305">
            <v>122.5</v>
          </cell>
          <cell r="BB305">
            <v>132.9</v>
          </cell>
          <cell r="BC305">
            <v>119.8</v>
          </cell>
          <cell r="BD305">
            <v>127.3</v>
          </cell>
          <cell r="BE305">
            <v>127.5</v>
          </cell>
          <cell r="BF305">
            <v>125.6</v>
          </cell>
          <cell r="BG305">
            <v>130.80000000000001</v>
          </cell>
          <cell r="BH305">
            <v>131.6</v>
          </cell>
          <cell r="BI305">
            <v>131.19999999999999</v>
          </cell>
          <cell r="BJ305">
            <v>120.3</v>
          </cell>
          <cell r="BK305">
            <v>122.9</v>
          </cell>
          <cell r="BL305">
            <v>122.9</v>
          </cell>
          <cell r="BM305">
            <v>122.9</v>
          </cell>
          <cell r="BN305">
            <v>122.9</v>
          </cell>
          <cell r="BO305">
            <v>122.9</v>
          </cell>
          <cell r="BP305">
            <v>122.9</v>
          </cell>
          <cell r="BQ305">
            <v>122.9</v>
          </cell>
          <cell r="BR305">
            <v>122.9</v>
          </cell>
          <cell r="BS305">
            <v>122.9</v>
          </cell>
          <cell r="BT305">
            <v>122.9</v>
          </cell>
          <cell r="BU305">
            <v>122.9</v>
          </cell>
          <cell r="BV305">
            <v>122.9</v>
          </cell>
          <cell r="BW305">
            <v>122.9</v>
          </cell>
          <cell r="BX305">
            <v>122.9</v>
          </cell>
          <cell r="BY305">
            <v>122.9</v>
          </cell>
          <cell r="BZ305">
            <v>122.9</v>
          </cell>
          <cell r="CA305">
            <v>122.9</v>
          </cell>
          <cell r="CB305">
            <v>124.2</v>
          </cell>
          <cell r="CC305">
            <v>126.2</v>
          </cell>
          <cell r="CD305">
            <v>122.9</v>
          </cell>
          <cell r="CE305">
            <v>122.9</v>
          </cell>
          <cell r="CF305">
            <v>125.8</v>
          </cell>
          <cell r="CG305">
            <v>126.8</v>
          </cell>
          <cell r="CH305">
            <v>126.8</v>
          </cell>
          <cell r="CI305">
            <v>126.8</v>
          </cell>
          <cell r="CJ305">
            <v>126.8</v>
          </cell>
          <cell r="CK305">
            <v>126.8</v>
          </cell>
          <cell r="CL305">
            <v>128.30000000000001</v>
          </cell>
        </row>
        <row r="306">
          <cell r="A306" t="str">
            <v>Sawn Timber Posts / Squares</v>
          </cell>
          <cell r="B306" t="str">
            <v>1304010002</v>
          </cell>
          <cell r="C306">
            <v>0.10403999999999999</v>
          </cell>
          <cell r="D306">
            <v>100.3</v>
          </cell>
          <cell r="E306">
            <v>100.3</v>
          </cell>
          <cell r="F306">
            <v>100.3</v>
          </cell>
          <cell r="G306">
            <v>102.8</v>
          </cell>
          <cell r="H306">
            <v>102.8</v>
          </cell>
          <cell r="I306">
            <v>102.8</v>
          </cell>
          <cell r="J306">
            <v>102.8</v>
          </cell>
          <cell r="K306">
            <v>102.8</v>
          </cell>
          <cell r="L306">
            <v>102.8</v>
          </cell>
          <cell r="M306">
            <v>102.8</v>
          </cell>
          <cell r="N306">
            <v>103.3</v>
          </cell>
          <cell r="O306">
            <v>103.3</v>
          </cell>
          <cell r="P306">
            <v>103.3</v>
          </cell>
          <cell r="Q306">
            <v>103.3</v>
          </cell>
          <cell r="R306">
            <v>103.3</v>
          </cell>
          <cell r="S306">
            <v>104.5</v>
          </cell>
          <cell r="T306">
            <v>104.5</v>
          </cell>
          <cell r="U306">
            <v>104.5</v>
          </cell>
          <cell r="V306">
            <v>104.5</v>
          </cell>
          <cell r="W306">
            <v>104.5</v>
          </cell>
          <cell r="X306">
            <v>104.5</v>
          </cell>
          <cell r="Y306">
            <v>104.5</v>
          </cell>
          <cell r="Z306">
            <v>104.7</v>
          </cell>
          <cell r="AA306">
            <v>104.9</v>
          </cell>
          <cell r="AB306">
            <v>105.1</v>
          </cell>
          <cell r="AC306">
            <v>105.1</v>
          </cell>
          <cell r="AD306">
            <v>105.1</v>
          </cell>
          <cell r="AE306">
            <v>105.7</v>
          </cell>
          <cell r="AF306">
            <v>105.7</v>
          </cell>
          <cell r="AG306">
            <v>105.7</v>
          </cell>
          <cell r="AH306">
            <v>103.3</v>
          </cell>
          <cell r="AI306">
            <v>101</v>
          </cell>
          <cell r="AJ306">
            <v>101.5</v>
          </cell>
          <cell r="AK306">
            <v>102.3</v>
          </cell>
          <cell r="AL306">
            <v>102.6</v>
          </cell>
          <cell r="AM306">
            <v>105.7</v>
          </cell>
          <cell r="AN306">
            <v>109.3</v>
          </cell>
          <cell r="AO306">
            <v>110.5</v>
          </cell>
          <cell r="AP306">
            <v>111.8</v>
          </cell>
          <cell r="AQ306">
            <v>115.6</v>
          </cell>
          <cell r="AR306">
            <v>118.2</v>
          </cell>
          <cell r="AS306">
            <v>119.2</v>
          </cell>
          <cell r="AT306">
            <v>120</v>
          </cell>
          <cell r="AU306">
            <v>120.9</v>
          </cell>
          <cell r="AV306">
            <v>120.8</v>
          </cell>
          <cell r="AW306">
            <v>120.2</v>
          </cell>
          <cell r="AX306">
            <v>119.9</v>
          </cell>
          <cell r="AY306">
            <v>120.3</v>
          </cell>
          <cell r="AZ306">
            <v>127.9</v>
          </cell>
          <cell r="BA306">
            <v>127.9</v>
          </cell>
          <cell r="BB306">
            <v>127.9</v>
          </cell>
          <cell r="BC306">
            <v>127.9</v>
          </cell>
          <cell r="BD306">
            <v>127.9</v>
          </cell>
          <cell r="BE306">
            <v>127.9</v>
          </cell>
          <cell r="BF306">
            <v>127.9</v>
          </cell>
          <cell r="BG306">
            <v>127.9</v>
          </cell>
          <cell r="BH306">
            <v>127.9</v>
          </cell>
          <cell r="BI306">
            <v>127.9</v>
          </cell>
          <cell r="BJ306">
            <v>127.9</v>
          </cell>
          <cell r="BK306">
            <v>127.5</v>
          </cell>
          <cell r="BL306">
            <v>128.1</v>
          </cell>
          <cell r="BM306">
            <v>130.9</v>
          </cell>
          <cell r="BN306">
            <v>131.80000000000001</v>
          </cell>
          <cell r="BO306">
            <v>134.30000000000001</v>
          </cell>
          <cell r="BP306">
            <v>135.19999999999999</v>
          </cell>
          <cell r="BQ306">
            <v>135.1</v>
          </cell>
          <cell r="BR306">
            <v>135.80000000000001</v>
          </cell>
          <cell r="BS306">
            <v>136.19999999999999</v>
          </cell>
          <cell r="BT306">
            <v>141.5</v>
          </cell>
          <cell r="BU306">
            <v>141.6</v>
          </cell>
          <cell r="BV306">
            <v>142.5</v>
          </cell>
          <cell r="BW306">
            <v>143.19999999999999</v>
          </cell>
          <cell r="BX306">
            <v>139.19999999999999</v>
          </cell>
          <cell r="BY306">
            <v>139.4</v>
          </cell>
          <cell r="BZ306">
            <v>140.9</v>
          </cell>
          <cell r="CA306">
            <v>142.9</v>
          </cell>
          <cell r="CB306">
            <v>143</v>
          </cell>
          <cell r="CC306">
            <v>143</v>
          </cell>
          <cell r="CD306">
            <v>143.1</v>
          </cell>
          <cell r="CE306">
            <v>143.19999999999999</v>
          </cell>
          <cell r="CF306">
            <v>143.30000000000001</v>
          </cell>
          <cell r="CG306">
            <v>143.19999999999999</v>
          </cell>
          <cell r="CH306">
            <v>143.6</v>
          </cell>
          <cell r="CI306">
            <v>143.9</v>
          </cell>
          <cell r="CJ306">
            <v>144.80000000000001</v>
          </cell>
          <cell r="CK306">
            <v>145.4</v>
          </cell>
          <cell r="CL306">
            <v>145.80000000000001</v>
          </cell>
        </row>
        <row r="307">
          <cell r="A307" t="str">
            <v>b.  PROCESSED WOOD</v>
          </cell>
          <cell r="B307" t="str">
            <v>1304020000</v>
          </cell>
          <cell r="C307">
            <v>0.12756000000000001</v>
          </cell>
          <cell r="D307">
            <v>100.4</v>
          </cell>
          <cell r="E307">
            <v>100.3</v>
          </cell>
          <cell r="F307">
            <v>100.4</v>
          </cell>
          <cell r="G307">
            <v>104</v>
          </cell>
          <cell r="H307">
            <v>104.1</v>
          </cell>
          <cell r="I307">
            <v>104.1</v>
          </cell>
          <cell r="J307">
            <v>104</v>
          </cell>
          <cell r="K307">
            <v>104</v>
          </cell>
          <cell r="L307">
            <v>104</v>
          </cell>
          <cell r="M307">
            <v>104</v>
          </cell>
          <cell r="N307">
            <v>104</v>
          </cell>
          <cell r="O307">
            <v>104.3</v>
          </cell>
          <cell r="P307">
            <v>109</v>
          </cell>
          <cell r="Q307">
            <v>108.8</v>
          </cell>
          <cell r="R307">
            <v>109</v>
          </cell>
          <cell r="S307">
            <v>109.5</v>
          </cell>
          <cell r="T307">
            <v>109.5</v>
          </cell>
          <cell r="U307">
            <v>109.7</v>
          </cell>
          <cell r="V307">
            <v>109.9</v>
          </cell>
          <cell r="W307">
            <v>109.9</v>
          </cell>
          <cell r="X307">
            <v>109.9</v>
          </cell>
          <cell r="Y307">
            <v>110</v>
          </cell>
          <cell r="Z307">
            <v>111.5</v>
          </cell>
          <cell r="AA307">
            <v>111.8</v>
          </cell>
          <cell r="AB307">
            <v>111.5</v>
          </cell>
          <cell r="AC307">
            <v>111.5</v>
          </cell>
          <cell r="AD307">
            <v>111.6</v>
          </cell>
          <cell r="AE307">
            <v>114.6</v>
          </cell>
          <cell r="AF307">
            <v>114.9</v>
          </cell>
          <cell r="AG307">
            <v>115.3</v>
          </cell>
          <cell r="AH307">
            <v>116.3</v>
          </cell>
          <cell r="AI307">
            <v>117.8</v>
          </cell>
          <cell r="AJ307">
            <v>117.8</v>
          </cell>
          <cell r="AK307">
            <v>117.9</v>
          </cell>
          <cell r="AL307">
            <v>117.8</v>
          </cell>
          <cell r="AM307">
            <v>117.2</v>
          </cell>
          <cell r="AN307">
            <v>119.6</v>
          </cell>
          <cell r="AO307">
            <v>119.6</v>
          </cell>
          <cell r="AP307">
            <v>119.7</v>
          </cell>
          <cell r="AQ307">
            <v>120.9</v>
          </cell>
          <cell r="AR307">
            <v>121.2</v>
          </cell>
          <cell r="AS307">
            <v>121.2</v>
          </cell>
          <cell r="AT307">
            <v>127.3</v>
          </cell>
          <cell r="AU307">
            <v>128.30000000000001</v>
          </cell>
          <cell r="AV307">
            <v>128.30000000000001</v>
          </cell>
          <cell r="AW307">
            <v>128.30000000000001</v>
          </cell>
          <cell r="AX307">
            <v>132.1</v>
          </cell>
          <cell r="AY307">
            <v>128.4</v>
          </cell>
          <cell r="AZ307">
            <v>132.80000000000001</v>
          </cell>
          <cell r="BA307">
            <v>132.80000000000001</v>
          </cell>
          <cell r="BB307">
            <v>132.80000000000001</v>
          </cell>
          <cell r="BC307">
            <v>134</v>
          </cell>
          <cell r="BD307">
            <v>134</v>
          </cell>
          <cell r="BE307">
            <v>135.19999999999999</v>
          </cell>
          <cell r="BF307">
            <v>136</v>
          </cell>
          <cell r="BG307">
            <v>136.1</v>
          </cell>
          <cell r="BH307">
            <v>143.69999999999999</v>
          </cell>
          <cell r="BI307">
            <v>143.4</v>
          </cell>
          <cell r="BJ307">
            <v>145.30000000000001</v>
          </cell>
          <cell r="BK307">
            <v>145.19999999999999</v>
          </cell>
          <cell r="BL307">
            <v>145.6</v>
          </cell>
          <cell r="BM307">
            <v>146.19999999999999</v>
          </cell>
          <cell r="BN307">
            <v>146.9</v>
          </cell>
          <cell r="BO307">
            <v>146.4</v>
          </cell>
          <cell r="BP307">
            <v>146.69999999999999</v>
          </cell>
          <cell r="BQ307">
            <v>146.80000000000001</v>
          </cell>
          <cell r="BR307">
            <v>150.1</v>
          </cell>
          <cell r="BS307">
            <v>151.80000000000001</v>
          </cell>
          <cell r="BT307">
            <v>152.1</v>
          </cell>
          <cell r="BU307">
            <v>152.1</v>
          </cell>
          <cell r="BV307">
            <v>152.1</v>
          </cell>
          <cell r="BW307">
            <v>152.1</v>
          </cell>
          <cell r="BX307">
            <v>156.4</v>
          </cell>
          <cell r="BY307">
            <v>164.8</v>
          </cell>
          <cell r="BZ307">
            <v>165.4</v>
          </cell>
          <cell r="CA307">
            <v>163.9</v>
          </cell>
          <cell r="CB307">
            <v>168.1</v>
          </cell>
          <cell r="CC307">
            <v>170.3</v>
          </cell>
          <cell r="CD307">
            <v>169.6</v>
          </cell>
          <cell r="CE307">
            <v>170.8</v>
          </cell>
          <cell r="CF307">
            <v>170.8</v>
          </cell>
          <cell r="CG307">
            <v>171.1</v>
          </cell>
          <cell r="CH307">
            <v>171.1</v>
          </cell>
          <cell r="CI307">
            <v>171.5</v>
          </cell>
          <cell r="CJ307">
            <v>173.9</v>
          </cell>
          <cell r="CK307">
            <v>174.2</v>
          </cell>
          <cell r="CL307">
            <v>174.7</v>
          </cell>
        </row>
        <row r="308">
          <cell r="A308" t="str">
            <v>Processed/ Sized Wood Cutting</v>
          </cell>
          <cell r="B308" t="str">
            <v>1304020001</v>
          </cell>
          <cell r="C308">
            <v>8.4790000000000004E-2</v>
          </cell>
          <cell r="D308">
            <v>100.9</v>
          </cell>
          <cell r="E308">
            <v>100.9</v>
          </cell>
          <cell r="F308">
            <v>100.9</v>
          </cell>
          <cell r="G308">
            <v>105.2</v>
          </cell>
          <cell r="H308">
            <v>105.4</v>
          </cell>
          <cell r="I308">
            <v>105.4</v>
          </cell>
          <cell r="J308">
            <v>105.4</v>
          </cell>
          <cell r="K308">
            <v>105.4</v>
          </cell>
          <cell r="L308">
            <v>105.4</v>
          </cell>
          <cell r="M308">
            <v>105.4</v>
          </cell>
          <cell r="N308">
            <v>105.4</v>
          </cell>
          <cell r="O308">
            <v>105.4</v>
          </cell>
          <cell r="P308">
            <v>111.6</v>
          </cell>
          <cell r="Q308">
            <v>111.6</v>
          </cell>
          <cell r="R308">
            <v>111.6</v>
          </cell>
          <cell r="S308">
            <v>113.5</v>
          </cell>
          <cell r="T308">
            <v>113.5</v>
          </cell>
          <cell r="U308">
            <v>114.4</v>
          </cell>
          <cell r="V308">
            <v>114.4</v>
          </cell>
          <cell r="W308">
            <v>114.4</v>
          </cell>
          <cell r="X308">
            <v>114.4</v>
          </cell>
          <cell r="Y308">
            <v>114.4</v>
          </cell>
          <cell r="Z308">
            <v>115.9</v>
          </cell>
          <cell r="AA308">
            <v>116.2</v>
          </cell>
          <cell r="AB308">
            <v>116.2</v>
          </cell>
          <cell r="AC308">
            <v>116.2</v>
          </cell>
          <cell r="AD308">
            <v>116.2</v>
          </cell>
          <cell r="AE308">
            <v>120.1</v>
          </cell>
          <cell r="AF308">
            <v>120.1</v>
          </cell>
          <cell r="AG308">
            <v>120.6</v>
          </cell>
          <cell r="AH308">
            <v>121.3</v>
          </cell>
          <cell r="AI308">
            <v>121.3</v>
          </cell>
          <cell r="AJ308">
            <v>121.3</v>
          </cell>
          <cell r="AK308">
            <v>121.3</v>
          </cell>
          <cell r="AL308">
            <v>121.3</v>
          </cell>
          <cell r="AM308">
            <v>121.7</v>
          </cell>
          <cell r="AN308">
            <v>124.7</v>
          </cell>
          <cell r="AO308">
            <v>124.7</v>
          </cell>
          <cell r="AP308">
            <v>124.7</v>
          </cell>
          <cell r="AQ308">
            <v>126.4</v>
          </cell>
          <cell r="AR308">
            <v>126.4</v>
          </cell>
          <cell r="AS308">
            <v>126.4</v>
          </cell>
          <cell r="AT308">
            <v>126.9</v>
          </cell>
          <cell r="AU308">
            <v>128.4</v>
          </cell>
          <cell r="AV308">
            <v>128.4</v>
          </cell>
          <cell r="AW308">
            <v>128.4</v>
          </cell>
          <cell r="AX308">
            <v>128.4</v>
          </cell>
          <cell r="AY308">
            <v>128.80000000000001</v>
          </cell>
          <cell r="AZ308">
            <v>134.9</v>
          </cell>
          <cell r="BA308">
            <v>134.9</v>
          </cell>
          <cell r="BB308">
            <v>134.9</v>
          </cell>
          <cell r="BC308">
            <v>137.1</v>
          </cell>
          <cell r="BD308">
            <v>137.1</v>
          </cell>
          <cell r="BE308">
            <v>137.1</v>
          </cell>
          <cell r="BF308">
            <v>137.1</v>
          </cell>
          <cell r="BG308">
            <v>137.1</v>
          </cell>
          <cell r="BH308">
            <v>137.1</v>
          </cell>
          <cell r="BI308">
            <v>137.1</v>
          </cell>
          <cell r="BJ308">
            <v>137.1</v>
          </cell>
          <cell r="BK308">
            <v>137.1</v>
          </cell>
          <cell r="BL308">
            <v>137.69999999999999</v>
          </cell>
          <cell r="BM308">
            <v>138.5</v>
          </cell>
          <cell r="BN308">
            <v>139.4</v>
          </cell>
          <cell r="BO308">
            <v>138.80000000000001</v>
          </cell>
          <cell r="BP308">
            <v>138.80000000000001</v>
          </cell>
          <cell r="BQ308">
            <v>138.69999999999999</v>
          </cell>
          <cell r="BR308">
            <v>142.80000000000001</v>
          </cell>
          <cell r="BS308">
            <v>144.19999999999999</v>
          </cell>
          <cell r="BT308">
            <v>144.69999999999999</v>
          </cell>
          <cell r="BU308">
            <v>144.69999999999999</v>
          </cell>
          <cell r="BV308">
            <v>144.69999999999999</v>
          </cell>
          <cell r="BW308">
            <v>144.69999999999999</v>
          </cell>
          <cell r="BX308">
            <v>147.1</v>
          </cell>
          <cell r="BY308">
            <v>153.6</v>
          </cell>
          <cell r="BZ308">
            <v>154.6</v>
          </cell>
          <cell r="CA308">
            <v>152.9</v>
          </cell>
          <cell r="CB308">
            <v>158.80000000000001</v>
          </cell>
          <cell r="CC308">
            <v>159.80000000000001</v>
          </cell>
          <cell r="CD308">
            <v>159.80000000000001</v>
          </cell>
          <cell r="CE308">
            <v>161.30000000000001</v>
          </cell>
          <cell r="CF308">
            <v>161.30000000000001</v>
          </cell>
          <cell r="CG308">
            <v>161.30000000000001</v>
          </cell>
          <cell r="CH308">
            <v>161.30000000000001</v>
          </cell>
          <cell r="CI308">
            <v>161.9</v>
          </cell>
          <cell r="CJ308">
            <v>164.5</v>
          </cell>
          <cell r="CK308">
            <v>164.9</v>
          </cell>
          <cell r="CL308">
            <v>165.1</v>
          </cell>
        </row>
        <row r="309">
          <cell r="A309" t="str">
            <v>Wooden Almirah / Cabinets/ Cupboard</v>
          </cell>
          <cell r="B309" t="str">
            <v>1304020002</v>
          </cell>
          <cell r="C309">
            <v>1.439E-2</v>
          </cell>
          <cell r="D309">
            <v>96.1</v>
          </cell>
          <cell r="E309">
            <v>94.7</v>
          </cell>
          <cell r="F309">
            <v>94.7</v>
          </cell>
          <cell r="G309">
            <v>94.7</v>
          </cell>
          <cell r="H309">
            <v>94.7</v>
          </cell>
          <cell r="I309">
            <v>94.7</v>
          </cell>
          <cell r="J309">
            <v>94.7</v>
          </cell>
          <cell r="K309">
            <v>94.7</v>
          </cell>
          <cell r="L309">
            <v>94.7</v>
          </cell>
          <cell r="M309">
            <v>94.7</v>
          </cell>
          <cell r="N309">
            <v>94.7</v>
          </cell>
          <cell r="O309">
            <v>94.7</v>
          </cell>
          <cell r="P309">
            <v>97</v>
          </cell>
          <cell r="Q309">
            <v>97</v>
          </cell>
          <cell r="R309">
            <v>97</v>
          </cell>
          <cell r="S309">
            <v>97</v>
          </cell>
          <cell r="T309">
            <v>97</v>
          </cell>
          <cell r="U309">
            <v>97</v>
          </cell>
          <cell r="V309">
            <v>97</v>
          </cell>
          <cell r="W309">
            <v>97</v>
          </cell>
          <cell r="X309">
            <v>97</v>
          </cell>
          <cell r="Y309">
            <v>97</v>
          </cell>
          <cell r="Z309">
            <v>97</v>
          </cell>
          <cell r="AA309">
            <v>97</v>
          </cell>
          <cell r="AB309">
            <v>92.2</v>
          </cell>
          <cell r="AC309">
            <v>92.2</v>
          </cell>
          <cell r="AD309">
            <v>92.2</v>
          </cell>
          <cell r="AE309">
            <v>92.2</v>
          </cell>
          <cell r="AF309">
            <v>93</v>
          </cell>
          <cell r="AG309">
            <v>93</v>
          </cell>
          <cell r="AH309">
            <v>97.6</v>
          </cell>
          <cell r="AI309">
            <v>110.6</v>
          </cell>
          <cell r="AJ309">
            <v>110.6</v>
          </cell>
          <cell r="AK309">
            <v>110.6</v>
          </cell>
          <cell r="AL309">
            <v>109.2</v>
          </cell>
          <cell r="AM309">
            <v>105.1</v>
          </cell>
          <cell r="AN309">
            <v>105.7</v>
          </cell>
          <cell r="AO309">
            <v>105.7</v>
          </cell>
          <cell r="AP309">
            <v>105.7</v>
          </cell>
          <cell r="AQ309">
            <v>106.8</v>
          </cell>
          <cell r="AR309">
            <v>106.8</v>
          </cell>
          <cell r="AS309">
            <v>106.8</v>
          </cell>
          <cell r="AT309">
            <v>106.8</v>
          </cell>
          <cell r="AU309">
            <v>106.8</v>
          </cell>
          <cell r="AV309">
            <v>106.8</v>
          </cell>
          <cell r="AW309">
            <v>106.8</v>
          </cell>
          <cell r="AX309">
            <v>106.8</v>
          </cell>
          <cell r="AY309">
            <v>106.8</v>
          </cell>
          <cell r="AZ309">
            <v>105.6</v>
          </cell>
          <cell r="BA309">
            <v>105.4</v>
          </cell>
          <cell r="BB309">
            <v>104.9</v>
          </cell>
          <cell r="BC309">
            <v>104.9</v>
          </cell>
          <cell r="BD309">
            <v>104.9</v>
          </cell>
          <cell r="BE309">
            <v>115.6</v>
          </cell>
          <cell r="BF309">
            <v>119.1</v>
          </cell>
          <cell r="BG309">
            <v>119.1</v>
          </cell>
          <cell r="BH309">
            <v>119.1</v>
          </cell>
          <cell r="BI309">
            <v>119.1</v>
          </cell>
          <cell r="BJ309">
            <v>119.1</v>
          </cell>
          <cell r="BK309">
            <v>119.1</v>
          </cell>
          <cell r="BL309">
            <v>119.1</v>
          </cell>
          <cell r="BM309">
            <v>119.1</v>
          </cell>
          <cell r="BN309">
            <v>119.1</v>
          </cell>
          <cell r="BO309">
            <v>119.5</v>
          </cell>
          <cell r="BP309">
            <v>120</v>
          </cell>
          <cell r="BQ309">
            <v>121.2</v>
          </cell>
          <cell r="BR309">
            <v>126.4</v>
          </cell>
          <cell r="BS309">
            <v>132.69999999999999</v>
          </cell>
          <cell r="BT309">
            <v>132.69999999999999</v>
          </cell>
          <cell r="BU309">
            <v>132.69999999999999</v>
          </cell>
          <cell r="BV309">
            <v>132.69999999999999</v>
          </cell>
          <cell r="BW309">
            <v>132.69999999999999</v>
          </cell>
          <cell r="BX309">
            <v>134.4</v>
          </cell>
          <cell r="BY309">
            <v>141</v>
          </cell>
          <cell r="BZ309">
            <v>141</v>
          </cell>
          <cell r="CA309">
            <v>141</v>
          </cell>
          <cell r="CB309">
            <v>141</v>
          </cell>
          <cell r="CC309">
            <v>141</v>
          </cell>
          <cell r="CD309">
            <v>141</v>
          </cell>
          <cell r="CE309">
            <v>141</v>
          </cell>
          <cell r="CF309">
            <v>141</v>
          </cell>
          <cell r="CG309">
            <v>144.4</v>
          </cell>
          <cell r="CH309">
            <v>144.4</v>
          </cell>
          <cell r="CI309">
            <v>144.4</v>
          </cell>
          <cell r="CJ309">
            <v>144.4</v>
          </cell>
          <cell r="CK309">
            <v>144.4</v>
          </cell>
          <cell r="CL309">
            <v>145.1</v>
          </cell>
        </row>
        <row r="310">
          <cell r="A310" t="str">
            <v>Wooden Crates &amp; Packing Box</v>
          </cell>
          <cell r="B310" t="str">
            <v>1304020003</v>
          </cell>
          <cell r="C310">
            <v>1.5570000000000001E-2</v>
          </cell>
          <cell r="D310">
            <v>100</v>
          </cell>
          <cell r="E310">
            <v>100</v>
          </cell>
          <cell r="F310">
            <v>100</v>
          </cell>
          <cell r="G310">
            <v>105</v>
          </cell>
          <cell r="H310">
            <v>105</v>
          </cell>
          <cell r="I310">
            <v>105</v>
          </cell>
          <cell r="J310">
            <v>105</v>
          </cell>
          <cell r="K310">
            <v>105</v>
          </cell>
          <cell r="L310">
            <v>105</v>
          </cell>
          <cell r="M310">
            <v>105</v>
          </cell>
          <cell r="N310">
            <v>105</v>
          </cell>
          <cell r="O310">
            <v>105</v>
          </cell>
          <cell r="P310">
            <v>105</v>
          </cell>
          <cell r="Q310">
            <v>105</v>
          </cell>
          <cell r="R310">
            <v>105</v>
          </cell>
          <cell r="S310">
            <v>97.9</v>
          </cell>
          <cell r="T310">
            <v>97.9</v>
          </cell>
          <cell r="U310">
            <v>97.9</v>
          </cell>
          <cell r="V310">
            <v>99.4</v>
          </cell>
          <cell r="W310">
            <v>99.4</v>
          </cell>
          <cell r="X310">
            <v>99.4</v>
          </cell>
          <cell r="Y310">
            <v>99.4</v>
          </cell>
          <cell r="Z310">
            <v>99.4</v>
          </cell>
          <cell r="AA310">
            <v>99.4</v>
          </cell>
          <cell r="AB310">
            <v>99.4</v>
          </cell>
          <cell r="AC310">
            <v>99.4</v>
          </cell>
          <cell r="AD310">
            <v>99.4</v>
          </cell>
          <cell r="AE310">
            <v>103</v>
          </cell>
          <cell r="AF310">
            <v>103</v>
          </cell>
          <cell r="AG310">
            <v>103</v>
          </cell>
          <cell r="AH310">
            <v>103</v>
          </cell>
          <cell r="AI310">
            <v>103</v>
          </cell>
          <cell r="AJ310">
            <v>103</v>
          </cell>
          <cell r="AK310">
            <v>103</v>
          </cell>
          <cell r="AL310">
            <v>103</v>
          </cell>
          <cell r="AM310">
            <v>103</v>
          </cell>
          <cell r="AN310">
            <v>103</v>
          </cell>
          <cell r="AO310">
            <v>103</v>
          </cell>
          <cell r="AP310">
            <v>103</v>
          </cell>
          <cell r="AQ310">
            <v>103</v>
          </cell>
          <cell r="AR310">
            <v>105.3</v>
          </cell>
          <cell r="AS310">
            <v>105.3</v>
          </cell>
          <cell r="AT310">
            <v>152.30000000000001</v>
          </cell>
          <cell r="AU310">
            <v>152.30000000000001</v>
          </cell>
          <cell r="AV310">
            <v>152.30000000000001</v>
          </cell>
          <cell r="AW310">
            <v>152.30000000000001</v>
          </cell>
          <cell r="AX310">
            <v>183.6</v>
          </cell>
          <cell r="AY310">
            <v>151.69999999999999</v>
          </cell>
          <cell r="AZ310">
            <v>151.5</v>
          </cell>
          <cell r="BA310">
            <v>151.5</v>
          </cell>
          <cell r="BB310">
            <v>151.80000000000001</v>
          </cell>
          <cell r="BC310">
            <v>149.30000000000001</v>
          </cell>
          <cell r="BD310">
            <v>149.30000000000001</v>
          </cell>
          <cell r="BE310">
            <v>149.30000000000001</v>
          </cell>
          <cell r="BF310">
            <v>152.5</v>
          </cell>
          <cell r="BG310">
            <v>153.69999999999999</v>
          </cell>
          <cell r="BH310">
            <v>216</v>
          </cell>
          <cell r="BI310">
            <v>213.6</v>
          </cell>
          <cell r="BJ310">
            <v>228.5</v>
          </cell>
          <cell r="BK310">
            <v>228.5</v>
          </cell>
          <cell r="BL310">
            <v>228.6</v>
          </cell>
          <cell r="BM310">
            <v>228.6</v>
          </cell>
          <cell r="BN310">
            <v>228.6</v>
          </cell>
          <cell r="BO310">
            <v>228.6</v>
          </cell>
          <cell r="BP310">
            <v>228.6</v>
          </cell>
          <cell r="BQ310">
            <v>228.6</v>
          </cell>
          <cell r="BR310">
            <v>228.6</v>
          </cell>
          <cell r="BS310">
            <v>228.6</v>
          </cell>
          <cell r="BT310">
            <v>228.6</v>
          </cell>
          <cell r="BU310">
            <v>228.6</v>
          </cell>
          <cell r="BV310">
            <v>228.6</v>
          </cell>
          <cell r="BW310">
            <v>228.6</v>
          </cell>
          <cell r="BX310">
            <v>246.3</v>
          </cell>
          <cell r="BY310">
            <v>272.8</v>
          </cell>
          <cell r="BZ310">
            <v>272.8</v>
          </cell>
          <cell r="CA310">
            <v>272.8</v>
          </cell>
          <cell r="CB310">
            <v>272.8</v>
          </cell>
          <cell r="CC310">
            <v>278.8</v>
          </cell>
          <cell r="CD310">
            <v>272.8</v>
          </cell>
          <cell r="CE310">
            <v>272.8</v>
          </cell>
          <cell r="CF310">
            <v>272.8</v>
          </cell>
          <cell r="CG310">
            <v>272.8</v>
          </cell>
          <cell r="CH310">
            <v>272.8</v>
          </cell>
          <cell r="CI310">
            <v>272.8</v>
          </cell>
          <cell r="CJ310">
            <v>277.8</v>
          </cell>
          <cell r="CK310">
            <v>277.8</v>
          </cell>
          <cell r="CL310">
            <v>280.39999999999998</v>
          </cell>
        </row>
        <row r="311">
          <cell r="A311" t="str">
            <v>Wooden Chair</v>
          </cell>
          <cell r="B311" t="str">
            <v>1304020004</v>
          </cell>
          <cell r="C311">
            <v>1.281E-2</v>
          </cell>
          <cell r="D311">
            <v>102.5</v>
          </cell>
          <cell r="E311">
            <v>102.5</v>
          </cell>
          <cell r="F311">
            <v>103.5</v>
          </cell>
          <cell r="G311">
            <v>104.9</v>
          </cell>
          <cell r="H311">
            <v>104.9</v>
          </cell>
          <cell r="I311">
            <v>104.9</v>
          </cell>
          <cell r="J311">
            <v>104.5</v>
          </cell>
          <cell r="K311">
            <v>104.4</v>
          </cell>
          <cell r="L311">
            <v>104.4</v>
          </cell>
          <cell r="M311">
            <v>104.4</v>
          </cell>
          <cell r="N311">
            <v>104.5</v>
          </cell>
          <cell r="O311">
            <v>107</v>
          </cell>
          <cell r="P311">
            <v>109.8</v>
          </cell>
          <cell r="Q311">
            <v>107.8</v>
          </cell>
          <cell r="R311">
            <v>110.2</v>
          </cell>
          <cell r="S311">
            <v>111.1</v>
          </cell>
          <cell r="T311">
            <v>111.5</v>
          </cell>
          <cell r="U311">
            <v>107.5</v>
          </cell>
          <cell r="V311">
            <v>107.5</v>
          </cell>
          <cell r="W311">
            <v>107.5</v>
          </cell>
          <cell r="X311">
            <v>107.5</v>
          </cell>
          <cell r="Y311">
            <v>108.1</v>
          </cell>
          <cell r="Z311">
            <v>113.3</v>
          </cell>
          <cell r="AA311">
            <v>114.2</v>
          </cell>
          <cell r="AB311">
            <v>117.1</v>
          </cell>
          <cell r="AC311">
            <v>117.1</v>
          </cell>
          <cell r="AD311">
            <v>117.5</v>
          </cell>
          <cell r="AE311">
            <v>117.5</v>
          </cell>
          <cell r="AF311">
            <v>119.3</v>
          </cell>
          <cell r="AG311">
            <v>120.4</v>
          </cell>
          <cell r="AH311">
            <v>120.4</v>
          </cell>
          <cell r="AI311">
            <v>120.4</v>
          </cell>
          <cell r="AJ311">
            <v>120.9</v>
          </cell>
          <cell r="AK311">
            <v>121.8</v>
          </cell>
          <cell r="AL311">
            <v>121.8</v>
          </cell>
          <cell r="AM311">
            <v>118.4</v>
          </cell>
          <cell r="AN311">
            <v>121.5</v>
          </cell>
          <cell r="AO311">
            <v>121.5</v>
          </cell>
          <cell r="AP311">
            <v>122.3</v>
          </cell>
          <cell r="AQ311">
            <v>122.5</v>
          </cell>
          <cell r="AR311">
            <v>122.5</v>
          </cell>
          <cell r="AS311">
            <v>122.5</v>
          </cell>
          <cell r="AT311">
            <v>122.6</v>
          </cell>
          <cell r="AU311">
            <v>122.6</v>
          </cell>
          <cell r="AV311">
            <v>122.6</v>
          </cell>
          <cell r="AW311">
            <v>122.7</v>
          </cell>
          <cell r="AX311">
            <v>122.7</v>
          </cell>
          <cell r="AY311">
            <v>122.7</v>
          </cell>
          <cell r="AZ311">
            <v>127.2</v>
          </cell>
          <cell r="BA311">
            <v>127.2</v>
          </cell>
          <cell r="BB311">
            <v>127.4</v>
          </cell>
          <cell r="BC311">
            <v>127.6</v>
          </cell>
          <cell r="BD311">
            <v>127.6</v>
          </cell>
          <cell r="BE311">
            <v>127.4</v>
          </cell>
          <cell r="BF311">
            <v>127.5</v>
          </cell>
          <cell r="BG311">
            <v>127.4</v>
          </cell>
          <cell r="BH311">
            <v>127.6</v>
          </cell>
          <cell r="BI311">
            <v>127.4</v>
          </cell>
          <cell r="BJ311">
            <v>127.4</v>
          </cell>
          <cell r="BK311">
            <v>127.3</v>
          </cell>
          <cell r="BL311">
            <v>127.2</v>
          </cell>
          <cell r="BM311">
            <v>127.2</v>
          </cell>
          <cell r="BN311">
            <v>128.80000000000001</v>
          </cell>
          <cell r="BO311">
            <v>127.8</v>
          </cell>
          <cell r="BP311">
            <v>129.9</v>
          </cell>
          <cell r="BQ311">
            <v>129.9</v>
          </cell>
          <cell r="BR311">
            <v>129.9</v>
          </cell>
          <cell r="BS311">
            <v>129.9</v>
          </cell>
          <cell r="BT311">
            <v>129.9</v>
          </cell>
          <cell r="BU311">
            <v>129.9</v>
          </cell>
          <cell r="BV311">
            <v>129.9</v>
          </cell>
          <cell r="BW311">
            <v>129.9</v>
          </cell>
          <cell r="BX311">
            <v>133.69999999999999</v>
          </cell>
          <cell r="BY311">
            <v>134.5</v>
          </cell>
          <cell r="BZ311">
            <v>133.69999999999999</v>
          </cell>
          <cell r="CA311">
            <v>130.1</v>
          </cell>
          <cell r="CB311">
            <v>132.69999999999999</v>
          </cell>
          <cell r="CC311">
            <v>140.5</v>
          </cell>
          <cell r="CD311">
            <v>140.9</v>
          </cell>
          <cell r="CE311">
            <v>142.69999999999999</v>
          </cell>
          <cell r="CF311">
            <v>142.69999999999999</v>
          </cell>
          <cell r="CG311">
            <v>142.69999999999999</v>
          </cell>
          <cell r="CH311">
            <v>142.69999999999999</v>
          </cell>
          <cell r="CI311">
            <v>142.69999999999999</v>
          </cell>
          <cell r="CJ311">
            <v>143.1</v>
          </cell>
          <cell r="CK311">
            <v>143.1</v>
          </cell>
          <cell r="CL311">
            <v>143.1</v>
          </cell>
        </row>
        <row r="312">
          <cell r="A312" t="str">
            <v>c.  PLYWOOD &amp; FIBRE BOARD</v>
          </cell>
          <cell r="B312" t="str">
            <v>1304030000</v>
          </cell>
          <cell r="C312">
            <v>0.24088000000000001</v>
          </cell>
          <cell r="D312">
            <v>101.2</v>
          </cell>
          <cell r="E312">
            <v>101.2</v>
          </cell>
          <cell r="F312">
            <v>101.2</v>
          </cell>
          <cell r="G312">
            <v>103.1</v>
          </cell>
          <cell r="H312">
            <v>103.3</v>
          </cell>
          <cell r="I312">
            <v>102.4</v>
          </cell>
          <cell r="J312">
            <v>104.3</v>
          </cell>
          <cell r="K312">
            <v>108</v>
          </cell>
          <cell r="L312">
            <v>108.6</v>
          </cell>
          <cell r="M312">
            <v>111.5</v>
          </cell>
          <cell r="N312">
            <v>111.2</v>
          </cell>
          <cell r="O312">
            <v>109.8</v>
          </cell>
          <cell r="P312">
            <v>111.9</v>
          </cell>
          <cell r="Q312">
            <v>112.7</v>
          </cell>
          <cell r="R312">
            <v>113.9</v>
          </cell>
          <cell r="S312">
            <v>114.2</v>
          </cell>
          <cell r="T312">
            <v>116</v>
          </cell>
          <cell r="U312">
            <v>116.1</v>
          </cell>
          <cell r="V312">
            <v>116.6</v>
          </cell>
          <cell r="W312">
            <v>117.5</v>
          </cell>
          <cell r="X312">
            <v>116</v>
          </cell>
          <cell r="Y312">
            <v>115.5</v>
          </cell>
          <cell r="Z312">
            <v>117.9</v>
          </cell>
          <cell r="AA312">
            <v>119.4</v>
          </cell>
          <cell r="AB312">
            <v>122.3</v>
          </cell>
          <cell r="AC312">
            <v>123.1</v>
          </cell>
          <cell r="AD312">
            <v>126.5</v>
          </cell>
          <cell r="AE312">
            <v>131.9</v>
          </cell>
          <cell r="AF312">
            <v>131.9</v>
          </cell>
          <cell r="AG312">
            <v>132.6</v>
          </cell>
          <cell r="AH312">
            <v>132.5</v>
          </cell>
          <cell r="AI312">
            <v>131.80000000000001</v>
          </cell>
          <cell r="AJ312">
            <v>131</v>
          </cell>
          <cell r="AK312">
            <v>134.1</v>
          </cell>
          <cell r="AL312">
            <v>133.69999999999999</v>
          </cell>
          <cell r="AM312">
            <v>135.19999999999999</v>
          </cell>
          <cell r="AN312">
            <v>133.6</v>
          </cell>
          <cell r="AO312">
            <v>135.30000000000001</v>
          </cell>
          <cell r="AP312">
            <v>135.30000000000001</v>
          </cell>
          <cell r="AQ312">
            <v>134.30000000000001</v>
          </cell>
          <cell r="AR312">
            <v>137.80000000000001</v>
          </cell>
          <cell r="AS312">
            <v>139.69999999999999</v>
          </cell>
          <cell r="AT312">
            <v>141.6</v>
          </cell>
          <cell r="AU312">
            <v>143.19999999999999</v>
          </cell>
          <cell r="AV312">
            <v>142.80000000000001</v>
          </cell>
          <cell r="AW312">
            <v>142.30000000000001</v>
          </cell>
          <cell r="AX312">
            <v>141.19999999999999</v>
          </cell>
          <cell r="AY312">
            <v>141.30000000000001</v>
          </cell>
          <cell r="AZ312">
            <v>147.6</v>
          </cell>
          <cell r="BA312">
            <v>148.30000000000001</v>
          </cell>
          <cell r="BB312">
            <v>149.19999999999999</v>
          </cell>
          <cell r="BC312">
            <v>154.80000000000001</v>
          </cell>
          <cell r="BD312">
            <v>154.80000000000001</v>
          </cell>
          <cell r="BE312">
            <v>155.4</v>
          </cell>
          <cell r="BF312">
            <v>156.69999999999999</v>
          </cell>
          <cell r="BG312">
            <v>156.80000000000001</v>
          </cell>
          <cell r="BH312">
            <v>161.30000000000001</v>
          </cell>
          <cell r="BI312">
            <v>165.3</v>
          </cell>
          <cell r="BJ312">
            <v>165.5</v>
          </cell>
          <cell r="BK312">
            <v>165.7</v>
          </cell>
          <cell r="BL312">
            <v>159.6</v>
          </cell>
          <cell r="BM312">
            <v>162.9</v>
          </cell>
          <cell r="BN312">
            <v>163.9</v>
          </cell>
          <cell r="BO312">
            <v>168.8</v>
          </cell>
          <cell r="BP312">
            <v>165.8</v>
          </cell>
          <cell r="BQ312">
            <v>164.3</v>
          </cell>
          <cell r="BR312">
            <v>164.1</v>
          </cell>
          <cell r="BS312">
            <v>164.1</v>
          </cell>
          <cell r="BT312">
            <v>163.9</v>
          </cell>
          <cell r="BU312">
            <v>162.80000000000001</v>
          </cell>
          <cell r="BV312">
            <v>162.69999999999999</v>
          </cell>
          <cell r="BW312">
            <v>163</v>
          </cell>
          <cell r="BX312">
            <v>165.1</v>
          </cell>
          <cell r="BY312">
            <v>163</v>
          </cell>
          <cell r="BZ312">
            <v>163.1</v>
          </cell>
          <cell r="CA312">
            <v>165.6</v>
          </cell>
          <cell r="CB312">
            <v>168.1</v>
          </cell>
          <cell r="CC312">
            <v>179.3</v>
          </cell>
          <cell r="CD312">
            <v>183.4</v>
          </cell>
          <cell r="CE312">
            <v>180.2</v>
          </cell>
          <cell r="CF312">
            <v>180.8</v>
          </cell>
          <cell r="CG312">
            <v>181.2</v>
          </cell>
          <cell r="CH312">
            <v>182.1</v>
          </cell>
          <cell r="CI312">
            <v>181.1</v>
          </cell>
          <cell r="CJ312">
            <v>182.6</v>
          </cell>
          <cell r="CK312">
            <v>182.6</v>
          </cell>
          <cell r="CL312">
            <v>184.1</v>
          </cell>
        </row>
        <row r="313">
          <cell r="A313" t="str">
            <v>Plywood Board</v>
          </cell>
          <cell r="B313" t="str">
            <v>1304030001</v>
          </cell>
          <cell r="C313">
            <v>0.16825999999999999</v>
          </cell>
          <cell r="D313">
            <v>101.4</v>
          </cell>
          <cell r="E313">
            <v>101.4</v>
          </cell>
          <cell r="F313">
            <v>101.4</v>
          </cell>
          <cell r="G313">
            <v>104</v>
          </cell>
          <cell r="H313">
            <v>104.2</v>
          </cell>
          <cell r="I313">
            <v>103.5</v>
          </cell>
          <cell r="J313">
            <v>106.1</v>
          </cell>
          <cell r="K313">
            <v>111.3</v>
          </cell>
          <cell r="L313">
            <v>112.5</v>
          </cell>
          <cell r="M313">
            <v>116.3</v>
          </cell>
          <cell r="N313">
            <v>115.7</v>
          </cell>
          <cell r="O313">
            <v>113.8</v>
          </cell>
          <cell r="P313">
            <v>116.8</v>
          </cell>
          <cell r="Q313">
            <v>118.1</v>
          </cell>
          <cell r="R313">
            <v>119.6</v>
          </cell>
          <cell r="S313">
            <v>119.4</v>
          </cell>
          <cell r="T313">
            <v>121.6</v>
          </cell>
          <cell r="U313">
            <v>121.6</v>
          </cell>
          <cell r="V313">
            <v>122.3</v>
          </cell>
          <cell r="W313">
            <v>123.6</v>
          </cell>
          <cell r="X313">
            <v>121.5</v>
          </cell>
          <cell r="Y313">
            <v>120.7</v>
          </cell>
          <cell r="Z313">
            <v>123.9</v>
          </cell>
          <cell r="AA313">
            <v>125.7</v>
          </cell>
          <cell r="AB313">
            <v>130.4</v>
          </cell>
          <cell r="AC313">
            <v>131.4</v>
          </cell>
          <cell r="AD313">
            <v>135.4</v>
          </cell>
          <cell r="AE313">
            <v>141</v>
          </cell>
          <cell r="AF313">
            <v>139.80000000000001</v>
          </cell>
          <cell r="AG313">
            <v>140.4</v>
          </cell>
          <cell r="AH313">
            <v>140.1</v>
          </cell>
          <cell r="AI313">
            <v>139.30000000000001</v>
          </cell>
          <cell r="AJ313">
            <v>138.19999999999999</v>
          </cell>
          <cell r="AK313">
            <v>142.1</v>
          </cell>
          <cell r="AL313">
            <v>141.6</v>
          </cell>
          <cell r="AM313">
            <v>143.9</v>
          </cell>
          <cell r="AN313">
            <v>141.6</v>
          </cell>
          <cell r="AO313">
            <v>143</v>
          </cell>
          <cell r="AP313">
            <v>142.4</v>
          </cell>
          <cell r="AQ313">
            <v>141.1</v>
          </cell>
          <cell r="AR313">
            <v>146</v>
          </cell>
          <cell r="AS313">
            <v>148.5</v>
          </cell>
          <cell r="AT313">
            <v>150.9</v>
          </cell>
          <cell r="AU313">
            <v>152.4</v>
          </cell>
          <cell r="AV313">
            <v>151.80000000000001</v>
          </cell>
          <cell r="AW313">
            <v>151.1</v>
          </cell>
          <cell r="AX313">
            <v>149.6</v>
          </cell>
          <cell r="AY313">
            <v>149.80000000000001</v>
          </cell>
          <cell r="AZ313">
            <v>157.19999999999999</v>
          </cell>
          <cell r="BA313">
            <v>156.6</v>
          </cell>
          <cell r="BB313">
            <v>157.69999999999999</v>
          </cell>
          <cell r="BC313">
            <v>165.8</v>
          </cell>
          <cell r="BD313">
            <v>165.8</v>
          </cell>
          <cell r="BE313">
            <v>166.6</v>
          </cell>
          <cell r="BF313">
            <v>168</v>
          </cell>
          <cell r="BG313">
            <v>168.2</v>
          </cell>
          <cell r="BH313">
            <v>174.6</v>
          </cell>
          <cell r="BI313">
            <v>180.4</v>
          </cell>
          <cell r="BJ313">
            <v>180.4</v>
          </cell>
          <cell r="BK313">
            <v>180.7</v>
          </cell>
          <cell r="BL313">
            <v>171.9</v>
          </cell>
          <cell r="BM313">
            <v>176.6</v>
          </cell>
          <cell r="BN313">
            <v>179.5</v>
          </cell>
          <cell r="BO313">
            <v>186.8</v>
          </cell>
          <cell r="BP313">
            <v>182.5</v>
          </cell>
          <cell r="BQ313">
            <v>180.3</v>
          </cell>
          <cell r="BR313">
            <v>179.9</v>
          </cell>
          <cell r="BS313">
            <v>179.9</v>
          </cell>
          <cell r="BT313">
            <v>179.6</v>
          </cell>
          <cell r="BU313">
            <v>177.8</v>
          </cell>
          <cell r="BV313">
            <v>177.5</v>
          </cell>
          <cell r="BW313">
            <v>178.1</v>
          </cell>
          <cell r="BX313">
            <v>180.7</v>
          </cell>
          <cell r="BY313">
            <v>176.7</v>
          </cell>
          <cell r="BZ313">
            <v>176.3</v>
          </cell>
          <cell r="CA313">
            <v>179.7</v>
          </cell>
          <cell r="CB313">
            <v>183.3</v>
          </cell>
          <cell r="CC313">
            <v>198.1</v>
          </cell>
          <cell r="CD313">
            <v>203.8</v>
          </cell>
          <cell r="CE313">
            <v>199.3</v>
          </cell>
          <cell r="CF313">
            <v>200.1</v>
          </cell>
          <cell r="CG313">
            <v>200.6</v>
          </cell>
          <cell r="CH313">
            <v>201.7</v>
          </cell>
          <cell r="CI313">
            <v>200.4</v>
          </cell>
          <cell r="CJ313">
            <v>202.5</v>
          </cell>
          <cell r="CK313">
            <v>202.6</v>
          </cell>
          <cell r="CL313">
            <v>204.2</v>
          </cell>
        </row>
        <row r="314">
          <cell r="A314" t="str">
            <v>Insulation Board</v>
          </cell>
          <cell r="B314" t="str">
            <v>1304030002</v>
          </cell>
          <cell r="C314">
            <v>7.2620000000000004E-2</v>
          </cell>
          <cell r="D314">
            <v>100.7</v>
          </cell>
          <cell r="E314">
            <v>100.8</v>
          </cell>
          <cell r="F314">
            <v>100.8</v>
          </cell>
          <cell r="G314">
            <v>101.1</v>
          </cell>
          <cell r="H314">
            <v>101.1</v>
          </cell>
          <cell r="I314">
            <v>99.8</v>
          </cell>
          <cell r="J314">
            <v>100.2</v>
          </cell>
          <cell r="K314">
            <v>100.4</v>
          </cell>
          <cell r="L314">
            <v>99.6</v>
          </cell>
          <cell r="M314">
            <v>100.4</v>
          </cell>
          <cell r="N314">
            <v>100.8</v>
          </cell>
          <cell r="O314">
            <v>100.4</v>
          </cell>
          <cell r="P314">
            <v>100.5</v>
          </cell>
          <cell r="Q314">
            <v>100.1</v>
          </cell>
          <cell r="R314">
            <v>100.6</v>
          </cell>
          <cell r="S314">
            <v>102.3</v>
          </cell>
          <cell r="T314">
            <v>103.1</v>
          </cell>
          <cell r="U314">
            <v>103.2</v>
          </cell>
          <cell r="V314">
            <v>103.5</v>
          </cell>
          <cell r="W314">
            <v>103.5</v>
          </cell>
          <cell r="X314">
            <v>103.4</v>
          </cell>
          <cell r="Y314">
            <v>103.4</v>
          </cell>
          <cell r="Z314">
            <v>104.1</v>
          </cell>
          <cell r="AA314">
            <v>104.6</v>
          </cell>
          <cell r="AB314">
            <v>103.6</v>
          </cell>
          <cell r="AC314">
            <v>103.9</v>
          </cell>
          <cell r="AD314">
            <v>106</v>
          </cell>
          <cell r="AE314">
            <v>110.8</v>
          </cell>
          <cell r="AF314">
            <v>113.5</v>
          </cell>
          <cell r="AG314">
            <v>114.5</v>
          </cell>
          <cell r="AH314">
            <v>114.9</v>
          </cell>
          <cell r="AI314">
            <v>114.5</v>
          </cell>
          <cell r="AJ314">
            <v>114.5</v>
          </cell>
          <cell r="AK314">
            <v>115.7</v>
          </cell>
          <cell r="AL314">
            <v>115.3</v>
          </cell>
          <cell r="AM314">
            <v>115</v>
          </cell>
          <cell r="AN314">
            <v>115.2</v>
          </cell>
          <cell r="AO314">
            <v>117.8</v>
          </cell>
          <cell r="AP314">
            <v>118.7</v>
          </cell>
          <cell r="AQ314">
            <v>118.4</v>
          </cell>
          <cell r="AR314">
            <v>118.7</v>
          </cell>
          <cell r="AS314">
            <v>119.2</v>
          </cell>
          <cell r="AT314">
            <v>119.9</v>
          </cell>
          <cell r="AU314">
            <v>121.8</v>
          </cell>
          <cell r="AV314">
            <v>121.8</v>
          </cell>
          <cell r="AW314">
            <v>121.8</v>
          </cell>
          <cell r="AX314">
            <v>121.8</v>
          </cell>
          <cell r="AY314">
            <v>121.4</v>
          </cell>
          <cell r="AZ314">
            <v>125.4</v>
          </cell>
          <cell r="BA314">
            <v>128.9</v>
          </cell>
          <cell r="BB314">
            <v>129.6</v>
          </cell>
          <cell r="BC314">
            <v>129.4</v>
          </cell>
          <cell r="BD314">
            <v>129.4</v>
          </cell>
          <cell r="BE314">
            <v>129.6</v>
          </cell>
          <cell r="BF314">
            <v>130.30000000000001</v>
          </cell>
          <cell r="BG314">
            <v>130.4</v>
          </cell>
          <cell r="BH314">
            <v>130.4</v>
          </cell>
          <cell r="BI314">
            <v>130.4</v>
          </cell>
          <cell r="BJ314">
            <v>130.69999999999999</v>
          </cell>
          <cell r="BK314">
            <v>130.9</v>
          </cell>
          <cell r="BL314">
            <v>131.1</v>
          </cell>
          <cell r="BM314">
            <v>131.1</v>
          </cell>
          <cell r="BN314">
            <v>127.6</v>
          </cell>
          <cell r="BO314">
            <v>127.1</v>
          </cell>
          <cell r="BP314">
            <v>127</v>
          </cell>
          <cell r="BQ314">
            <v>127.3</v>
          </cell>
          <cell r="BR314">
            <v>127.5</v>
          </cell>
          <cell r="BS314">
            <v>127.5</v>
          </cell>
          <cell r="BT314">
            <v>127.5</v>
          </cell>
          <cell r="BU314">
            <v>128</v>
          </cell>
          <cell r="BV314">
            <v>128.1</v>
          </cell>
          <cell r="BW314">
            <v>128.19999999999999</v>
          </cell>
          <cell r="BX314">
            <v>129</v>
          </cell>
          <cell r="BY314">
            <v>131.30000000000001</v>
          </cell>
          <cell r="BZ314">
            <v>132.5</v>
          </cell>
          <cell r="CA314">
            <v>132.69999999999999</v>
          </cell>
          <cell r="CB314">
            <v>133.19999999999999</v>
          </cell>
          <cell r="CC314">
            <v>136</v>
          </cell>
          <cell r="CD314">
            <v>136.1</v>
          </cell>
          <cell r="CE314">
            <v>136.1</v>
          </cell>
          <cell r="CF314">
            <v>136.1</v>
          </cell>
          <cell r="CG314">
            <v>136.1</v>
          </cell>
          <cell r="CH314">
            <v>136.5</v>
          </cell>
          <cell r="CI314">
            <v>136.30000000000001</v>
          </cell>
          <cell r="CJ314">
            <v>136.30000000000001</v>
          </cell>
          <cell r="CK314">
            <v>136.30000000000001</v>
          </cell>
          <cell r="CL314">
            <v>137.4</v>
          </cell>
        </row>
        <row r="315">
          <cell r="A315" t="str">
            <v>d.  OTHERS</v>
          </cell>
          <cell r="B315" t="str">
            <v>1304040000</v>
          </cell>
          <cell r="C315">
            <v>3.7609999999999998E-2</v>
          </cell>
          <cell r="D315">
            <v>101.3</v>
          </cell>
          <cell r="E315">
            <v>99.8</v>
          </cell>
          <cell r="F315">
            <v>99.1</v>
          </cell>
          <cell r="G315">
            <v>104</v>
          </cell>
          <cell r="H315">
            <v>101.8</v>
          </cell>
          <cell r="I315">
            <v>101.6</v>
          </cell>
          <cell r="J315">
            <v>101.5</v>
          </cell>
          <cell r="K315">
            <v>102.1</v>
          </cell>
          <cell r="L315">
            <v>101</v>
          </cell>
          <cell r="M315">
            <v>104.7</v>
          </cell>
          <cell r="N315">
            <v>103.3</v>
          </cell>
          <cell r="O315">
            <v>103.3</v>
          </cell>
          <cell r="P315">
            <v>104.1</v>
          </cell>
          <cell r="Q315">
            <v>105.7</v>
          </cell>
          <cell r="R315">
            <v>105.7</v>
          </cell>
          <cell r="S315">
            <v>105.9</v>
          </cell>
          <cell r="T315">
            <v>106</v>
          </cell>
          <cell r="U315">
            <v>106.8</v>
          </cell>
          <cell r="V315">
            <v>104.6</v>
          </cell>
          <cell r="W315">
            <v>104.6</v>
          </cell>
          <cell r="X315">
            <v>107.1</v>
          </cell>
          <cell r="Y315">
            <v>105.8</v>
          </cell>
          <cell r="Z315">
            <v>106.2</v>
          </cell>
          <cell r="AA315">
            <v>107.2</v>
          </cell>
          <cell r="AB315">
            <v>109.9</v>
          </cell>
          <cell r="AC315">
            <v>110.5</v>
          </cell>
          <cell r="AD315">
            <v>109.8</v>
          </cell>
          <cell r="AE315">
            <v>109.3</v>
          </cell>
          <cell r="AF315">
            <v>110.8</v>
          </cell>
          <cell r="AG315">
            <v>107.1</v>
          </cell>
          <cell r="AH315">
            <v>109.1</v>
          </cell>
          <cell r="AI315">
            <v>110.2</v>
          </cell>
          <cell r="AJ315">
            <v>109.5</v>
          </cell>
          <cell r="AK315">
            <v>108.4</v>
          </cell>
          <cell r="AL315">
            <v>106.4</v>
          </cell>
          <cell r="AM315">
            <v>108.1</v>
          </cell>
          <cell r="AN315">
            <v>113</v>
          </cell>
          <cell r="AO315">
            <v>110.1</v>
          </cell>
          <cell r="AP315">
            <v>110.8</v>
          </cell>
          <cell r="AQ315">
            <v>109.4</v>
          </cell>
          <cell r="AR315">
            <v>111.7</v>
          </cell>
          <cell r="AS315">
            <v>113.5</v>
          </cell>
          <cell r="AT315">
            <v>113.6</v>
          </cell>
          <cell r="AU315">
            <v>117.2</v>
          </cell>
          <cell r="AV315">
            <v>115.2</v>
          </cell>
          <cell r="AW315">
            <v>116.4</v>
          </cell>
          <cell r="AX315">
            <v>117.8</v>
          </cell>
          <cell r="AY315">
            <v>114</v>
          </cell>
          <cell r="AZ315">
            <v>118.9</v>
          </cell>
          <cell r="BA315">
            <v>117.6</v>
          </cell>
          <cell r="BB315">
            <v>112.4</v>
          </cell>
          <cell r="BC315">
            <v>117.4</v>
          </cell>
          <cell r="BD315">
            <v>118.3</v>
          </cell>
          <cell r="BE315">
            <v>118.2</v>
          </cell>
          <cell r="BF315">
            <v>122.1</v>
          </cell>
          <cell r="BG315">
            <v>121.7</v>
          </cell>
          <cell r="BH315">
            <v>122.1</v>
          </cell>
          <cell r="BI315">
            <v>120.5</v>
          </cell>
          <cell r="BJ315">
            <v>120.3</v>
          </cell>
          <cell r="BK315">
            <v>119.3</v>
          </cell>
          <cell r="BL315">
            <v>121.3</v>
          </cell>
          <cell r="BM315">
            <v>120.4</v>
          </cell>
          <cell r="BN315">
            <v>120.4</v>
          </cell>
          <cell r="BO315">
            <v>121.3</v>
          </cell>
          <cell r="BP315">
            <v>117.9</v>
          </cell>
          <cell r="BQ315">
            <v>117.7</v>
          </cell>
          <cell r="BR315">
            <v>118.4</v>
          </cell>
          <cell r="BS315">
            <v>117.7</v>
          </cell>
          <cell r="BT315">
            <v>119.1</v>
          </cell>
          <cell r="BU315">
            <v>119.4</v>
          </cell>
          <cell r="BV315">
            <v>119.5</v>
          </cell>
          <cell r="BW315">
            <v>117.3</v>
          </cell>
          <cell r="BX315">
            <v>121.1</v>
          </cell>
          <cell r="BY315">
            <v>119.3</v>
          </cell>
          <cell r="BZ315">
            <v>121</v>
          </cell>
          <cell r="CA315">
            <v>126.3</v>
          </cell>
          <cell r="CB315">
            <v>127.3</v>
          </cell>
          <cell r="CC315">
            <v>129.4</v>
          </cell>
          <cell r="CD315">
            <v>129.9</v>
          </cell>
          <cell r="CE315">
            <v>130.80000000000001</v>
          </cell>
          <cell r="CF315">
            <v>132.80000000000001</v>
          </cell>
          <cell r="CG315">
            <v>129</v>
          </cell>
          <cell r="CH315">
            <v>128.80000000000001</v>
          </cell>
          <cell r="CI315">
            <v>134.5</v>
          </cell>
          <cell r="CJ315">
            <v>137.5</v>
          </cell>
          <cell r="CK315">
            <v>136.69999999999999</v>
          </cell>
          <cell r="CL315">
            <v>134.6</v>
          </cell>
        </row>
        <row r="316">
          <cell r="A316" t="str">
            <v>Veneered Particle Board</v>
          </cell>
          <cell r="B316" t="str">
            <v>1304040001</v>
          </cell>
          <cell r="C316">
            <v>2.6610000000000002E-2</v>
          </cell>
          <cell r="D316">
            <v>101.9</v>
          </cell>
          <cell r="E316">
            <v>99.7</v>
          </cell>
          <cell r="F316">
            <v>98.7</v>
          </cell>
          <cell r="G316">
            <v>106.6</v>
          </cell>
          <cell r="H316">
            <v>103.5</v>
          </cell>
          <cell r="I316">
            <v>103.2</v>
          </cell>
          <cell r="J316">
            <v>103.1</v>
          </cell>
          <cell r="K316">
            <v>103.9</v>
          </cell>
          <cell r="L316">
            <v>102.3</v>
          </cell>
          <cell r="M316">
            <v>107.6</v>
          </cell>
          <cell r="N316">
            <v>105.6</v>
          </cell>
          <cell r="O316">
            <v>105.6</v>
          </cell>
          <cell r="P316">
            <v>106.7</v>
          </cell>
          <cell r="Q316">
            <v>109</v>
          </cell>
          <cell r="R316">
            <v>109</v>
          </cell>
          <cell r="S316">
            <v>109.7</v>
          </cell>
          <cell r="T316">
            <v>109.9</v>
          </cell>
          <cell r="U316">
            <v>111</v>
          </cell>
          <cell r="V316">
            <v>107.9</v>
          </cell>
          <cell r="W316">
            <v>107.8</v>
          </cell>
          <cell r="X316">
            <v>111.4</v>
          </cell>
          <cell r="Y316">
            <v>109.6</v>
          </cell>
          <cell r="Z316">
            <v>110.1</v>
          </cell>
          <cell r="AA316">
            <v>111.6</v>
          </cell>
          <cell r="AB316">
            <v>115.3</v>
          </cell>
          <cell r="AC316">
            <v>116.2</v>
          </cell>
          <cell r="AD316">
            <v>115.2</v>
          </cell>
          <cell r="AE316">
            <v>113.7</v>
          </cell>
          <cell r="AF316">
            <v>115.9</v>
          </cell>
          <cell r="AG316">
            <v>110.6</v>
          </cell>
          <cell r="AH316">
            <v>113.5</v>
          </cell>
          <cell r="AI316">
            <v>115</v>
          </cell>
          <cell r="AJ316">
            <v>114.1</v>
          </cell>
          <cell r="AK316">
            <v>112.5</v>
          </cell>
          <cell r="AL316">
            <v>109.7</v>
          </cell>
          <cell r="AM316">
            <v>112.1</v>
          </cell>
          <cell r="AN316">
            <v>114.1</v>
          </cell>
          <cell r="AO316">
            <v>114.1</v>
          </cell>
          <cell r="AP316">
            <v>113.9</v>
          </cell>
          <cell r="AQ316">
            <v>107.9</v>
          </cell>
          <cell r="AR316">
            <v>109.3</v>
          </cell>
          <cell r="AS316">
            <v>111.7</v>
          </cell>
          <cell r="AT316">
            <v>113</v>
          </cell>
          <cell r="AU316">
            <v>118.3</v>
          </cell>
          <cell r="AV316">
            <v>114.4</v>
          </cell>
          <cell r="AW316">
            <v>115.4</v>
          </cell>
          <cell r="AX316">
            <v>118.4</v>
          </cell>
          <cell r="AY316">
            <v>112.8</v>
          </cell>
          <cell r="AZ316">
            <v>113.6</v>
          </cell>
          <cell r="BA316">
            <v>112.5</v>
          </cell>
          <cell r="BB316">
            <v>108.9</v>
          </cell>
          <cell r="BC316">
            <v>110.9</v>
          </cell>
          <cell r="BD316">
            <v>111.3</v>
          </cell>
          <cell r="BE316">
            <v>111.9</v>
          </cell>
          <cell r="BF316">
            <v>114.1</v>
          </cell>
          <cell r="BG316">
            <v>112.6</v>
          </cell>
          <cell r="BH316">
            <v>113.7</v>
          </cell>
          <cell r="BI316">
            <v>111.9</v>
          </cell>
          <cell r="BJ316">
            <v>111</v>
          </cell>
          <cell r="BK316">
            <v>109.8</v>
          </cell>
          <cell r="BL316">
            <v>109.8</v>
          </cell>
          <cell r="BM316">
            <v>110</v>
          </cell>
          <cell r="BN316">
            <v>110</v>
          </cell>
          <cell r="BO316">
            <v>111.1</v>
          </cell>
          <cell r="BP316">
            <v>104.5</v>
          </cell>
          <cell r="BQ316">
            <v>104.5</v>
          </cell>
          <cell r="BR316">
            <v>104.5</v>
          </cell>
          <cell r="BS316">
            <v>104.5</v>
          </cell>
          <cell r="BT316">
            <v>104.5</v>
          </cell>
          <cell r="BU316">
            <v>104.5</v>
          </cell>
          <cell r="BV316">
            <v>104.5</v>
          </cell>
          <cell r="BW316">
            <v>101.5</v>
          </cell>
          <cell r="BX316">
            <v>102.9</v>
          </cell>
          <cell r="BY316">
            <v>103.5</v>
          </cell>
          <cell r="BZ316">
            <v>104.7</v>
          </cell>
          <cell r="CA316">
            <v>105.6</v>
          </cell>
          <cell r="CB316">
            <v>107.2</v>
          </cell>
          <cell r="CC316">
            <v>108.3</v>
          </cell>
          <cell r="CD316">
            <v>108.9</v>
          </cell>
          <cell r="CE316">
            <v>109.5</v>
          </cell>
          <cell r="CF316">
            <v>111</v>
          </cell>
          <cell r="CG316">
            <v>110.3</v>
          </cell>
          <cell r="CH316">
            <v>110.3</v>
          </cell>
          <cell r="CI316">
            <v>112.2</v>
          </cell>
          <cell r="CJ316">
            <v>115</v>
          </cell>
          <cell r="CK316">
            <v>115.7</v>
          </cell>
          <cell r="CL316">
            <v>115.4</v>
          </cell>
        </row>
        <row r="317">
          <cell r="A317" t="str">
            <v>Veneer Wood</v>
          </cell>
          <cell r="B317" t="str">
            <v>1304040002</v>
          </cell>
          <cell r="C317">
            <v>1.0999999999999999E-2</v>
          </cell>
          <cell r="D317">
            <v>100</v>
          </cell>
          <cell r="E317">
            <v>100</v>
          </cell>
          <cell r="F317">
            <v>100</v>
          </cell>
          <cell r="G317">
            <v>97.7</v>
          </cell>
          <cell r="H317">
            <v>97.7</v>
          </cell>
          <cell r="I317">
            <v>97.7</v>
          </cell>
          <cell r="J317">
            <v>97.7</v>
          </cell>
          <cell r="K317">
            <v>97.7</v>
          </cell>
          <cell r="L317">
            <v>97.7</v>
          </cell>
          <cell r="M317">
            <v>97.7</v>
          </cell>
          <cell r="N317">
            <v>97.7</v>
          </cell>
          <cell r="O317">
            <v>97.7</v>
          </cell>
          <cell r="P317">
            <v>97.7</v>
          </cell>
          <cell r="Q317">
            <v>97.7</v>
          </cell>
          <cell r="R317">
            <v>97.7</v>
          </cell>
          <cell r="S317">
            <v>96.7</v>
          </cell>
          <cell r="T317">
            <v>96.7</v>
          </cell>
          <cell r="U317">
            <v>96.7</v>
          </cell>
          <cell r="V317">
            <v>96.7</v>
          </cell>
          <cell r="W317">
            <v>96.7</v>
          </cell>
          <cell r="X317">
            <v>96.7</v>
          </cell>
          <cell r="Y317">
            <v>96.7</v>
          </cell>
          <cell r="Z317">
            <v>96.7</v>
          </cell>
          <cell r="AA317">
            <v>96.7</v>
          </cell>
          <cell r="AB317">
            <v>96.7</v>
          </cell>
          <cell r="AC317">
            <v>96.7</v>
          </cell>
          <cell r="AD317">
            <v>96.7</v>
          </cell>
          <cell r="AE317">
            <v>98.5</v>
          </cell>
          <cell r="AF317">
            <v>98.5</v>
          </cell>
          <cell r="AG317">
            <v>98.5</v>
          </cell>
          <cell r="AH317">
            <v>98.5</v>
          </cell>
          <cell r="AI317">
            <v>98.5</v>
          </cell>
          <cell r="AJ317">
            <v>98.5</v>
          </cell>
          <cell r="AK317">
            <v>98.5</v>
          </cell>
          <cell r="AL317">
            <v>98.5</v>
          </cell>
          <cell r="AM317">
            <v>98.5</v>
          </cell>
          <cell r="AN317">
            <v>110.4</v>
          </cell>
          <cell r="AO317">
            <v>100.5</v>
          </cell>
          <cell r="AP317">
            <v>103.4</v>
          </cell>
          <cell r="AQ317">
            <v>113</v>
          </cell>
          <cell r="AR317">
            <v>117.5</v>
          </cell>
          <cell r="AS317">
            <v>118</v>
          </cell>
          <cell r="AT317">
            <v>115.1</v>
          </cell>
          <cell r="AU317">
            <v>114.7</v>
          </cell>
          <cell r="AV317">
            <v>117.2</v>
          </cell>
          <cell r="AW317">
            <v>118.9</v>
          </cell>
          <cell r="AX317">
            <v>116.4</v>
          </cell>
          <cell r="AY317">
            <v>116.9</v>
          </cell>
          <cell r="AZ317">
            <v>131.69999999999999</v>
          </cell>
          <cell r="BA317">
            <v>130.30000000000001</v>
          </cell>
          <cell r="BB317">
            <v>120.9</v>
          </cell>
          <cell r="BC317">
            <v>133.30000000000001</v>
          </cell>
          <cell r="BD317">
            <v>135.30000000000001</v>
          </cell>
          <cell r="BE317">
            <v>133.6</v>
          </cell>
          <cell r="BF317">
            <v>141.5</v>
          </cell>
          <cell r="BG317">
            <v>143.69999999999999</v>
          </cell>
          <cell r="BH317">
            <v>142.30000000000001</v>
          </cell>
          <cell r="BI317">
            <v>141.4</v>
          </cell>
          <cell r="BJ317">
            <v>142.69999999999999</v>
          </cell>
          <cell r="BK317">
            <v>142.4</v>
          </cell>
          <cell r="BL317">
            <v>149.1</v>
          </cell>
          <cell r="BM317">
            <v>145.80000000000001</v>
          </cell>
          <cell r="BN317">
            <v>145.6</v>
          </cell>
          <cell r="BO317">
            <v>146</v>
          </cell>
          <cell r="BP317">
            <v>150.19999999999999</v>
          </cell>
          <cell r="BQ317">
            <v>149.4</v>
          </cell>
          <cell r="BR317">
            <v>152.1</v>
          </cell>
          <cell r="BS317">
            <v>149.80000000000001</v>
          </cell>
          <cell r="BT317">
            <v>154.4</v>
          </cell>
          <cell r="BU317">
            <v>155.4</v>
          </cell>
          <cell r="BV317">
            <v>155.69999999999999</v>
          </cell>
          <cell r="BW317">
            <v>155.6</v>
          </cell>
          <cell r="BX317">
            <v>165</v>
          </cell>
          <cell r="BY317">
            <v>157.69999999999999</v>
          </cell>
          <cell r="BZ317">
            <v>160.6</v>
          </cell>
          <cell r="CA317">
            <v>176.3</v>
          </cell>
          <cell r="CB317">
            <v>175.8</v>
          </cell>
          <cell r="CC317">
            <v>180.4</v>
          </cell>
          <cell r="CD317">
            <v>180.9</v>
          </cell>
          <cell r="CE317">
            <v>182.3</v>
          </cell>
          <cell r="CF317">
            <v>185.7</v>
          </cell>
          <cell r="CG317">
            <v>174.4</v>
          </cell>
          <cell r="CH317">
            <v>173.7</v>
          </cell>
          <cell r="CI317">
            <v>188.4</v>
          </cell>
          <cell r="CJ317">
            <v>191.7</v>
          </cell>
          <cell r="CK317">
            <v>187.6</v>
          </cell>
          <cell r="CL317">
            <v>181.1</v>
          </cell>
        </row>
        <row r="318">
          <cell r="A318" t="str">
            <v>(E)  PAPER &amp; PAPER PRODUCTS</v>
          </cell>
          <cell r="B318" t="str">
            <v>1305000000</v>
          </cell>
          <cell r="C318">
            <v>2.0335000000000001</v>
          </cell>
          <cell r="D318">
            <v>100.6</v>
          </cell>
          <cell r="E318">
            <v>101.2</v>
          </cell>
          <cell r="F318">
            <v>101.5</v>
          </cell>
          <cell r="G318">
            <v>102.4</v>
          </cell>
          <cell r="H318">
            <v>102.5</v>
          </cell>
          <cell r="I318">
            <v>102.4</v>
          </cell>
          <cell r="J318">
            <v>103.2</v>
          </cell>
          <cell r="K318">
            <v>103.2</v>
          </cell>
          <cell r="L318">
            <v>103.3</v>
          </cell>
          <cell r="M318">
            <v>103.4</v>
          </cell>
          <cell r="N318">
            <v>103.6</v>
          </cell>
          <cell r="O318">
            <v>104.1</v>
          </cell>
          <cell r="P318">
            <v>104.9</v>
          </cell>
          <cell r="Q318">
            <v>104.8</v>
          </cell>
          <cell r="R318">
            <v>105.8</v>
          </cell>
          <cell r="S318">
            <v>107.4</v>
          </cell>
          <cell r="T318">
            <v>107</v>
          </cell>
          <cell r="U318">
            <v>107.3</v>
          </cell>
          <cell r="V318">
            <v>107.5</v>
          </cell>
          <cell r="W318">
            <v>107.9</v>
          </cell>
          <cell r="X318">
            <v>108.3</v>
          </cell>
          <cell r="Y318">
            <v>108.4</v>
          </cell>
          <cell r="Z318">
            <v>108.3</v>
          </cell>
          <cell r="AA318">
            <v>108.8</v>
          </cell>
          <cell r="AB318">
            <v>109.7</v>
          </cell>
          <cell r="AC318">
            <v>109.9</v>
          </cell>
          <cell r="AD318">
            <v>110.3</v>
          </cell>
          <cell r="AE318">
            <v>110.4</v>
          </cell>
          <cell r="AF318">
            <v>110.2</v>
          </cell>
          <cell r="AG318">
            <v>110.8</v>
          </cell>
          <cell r="AH318">
            <v>111</v>
          </cell>
          <cell r="AI318">
            <v>111.2</v>
          </cell>
          <cell r="AJ318">
            <v>111.1</v>
          </cell>
          <cell r="AK318">
            <v>111.5</v>
          </cell>
          <cell r="AL318">
            <v>111.9</v>
          </cell>
          <cell r="AM318">
            <v>111.8</v>
          </cell>
          <cell r="AN318">
            <v>112.8</v>
          </cell>
          <cell r="AO318">
            <v>113.1</v>
          </cell>
          <cell r="AP318">
            <v>113.5</v>
          </cell>
          <cell r="AQ318">
            <v>114.4</v>
          </cell>
          <cell r="AR318">
            <v>114.8</v>
          </cell>
          <cell r="AS318">
            <v>115</v>
          </cell>
          <cell r="AT318">
            <v>115.9</v>
          </cell>
          <cell r="AU318">
            <v>116.3</v>
          </cell>
          <cell r="AV318">
            <v>116.9</v>
          </cell>
          <cell r="AW318">
            <v>117.6</v>
          </cell>
          <cell r="AX318">
            <v>117.4</v>
          </cell>
          <cell r="AY318">
            <v>117</v>
          </cell>
          <cell r="AZ318">
            <v>117</v>
          </cell>
          <cell r="BA318">
            <v>116.7</v>
          </cell>
          <cell r="BB318">
            <v>116.6</v>
          </cell>
          <cell r="BC318">
            <v>116.5</v>
          </cell>
          <cell r="BD318">
            <v>117.6</v>
          </cell>
          <cell r="BE318">
            <v>118</v>
          </cell>
          <cell r="BF318">
            <v>118</v>
          </cell>
          <cell r="BG318">
            <v>119.5</v>
          </cell>
          <cell r="BH318">
            <v>119.3</v>
          </cell>
          <cell r="BI318">
            <v>119.2</v>
          </cell>
          <cell r="BJ318">
            <v>119</v>
          </cell>
          <cell r="BK318">
            <v>120.2</v>
          </cell>
          <cell r="BL318">
            <v>119.8</v>
          </cell>
          <cell r="BM318">
            <v>119.7</v>
          </cell>
          <cell r="BN318">
            <v>119.5</v>
          </cell>
          <cell r="BO318">
            <v>122.4</v>
          </cell>
          <cell r="BP318">
            <v>121.9</v>
          </cell>
          <cell r="BQ318">
            <v>122</v>
          </cell>
          <cell r="BR318">
            <v>123.4</v>
          </cell>
          <cell r="BS318">
            <v>125.6</v>
          </cell>
          <cell r="BT318">
            <v>125.6</v>
          </cell>
          <cell r="BU318">
            <v>125.6</v>
          </cell>
          <cell r="BV318">
            <v>125.8</v>
          </cell>
          <cell r="BW318">
            <v>125.7</v>
          </cell>
          <cell r="BX318">
            <v>126.6</v>
          </cell>
          <cell r="BY318">
            <v>128.19999999999999</v>
          </cell>
          <cell r="BZ318">
            <v>129.5</v>
          </cell>
          <cell r="CA318">
            <v>130.80000000000001</v>
          </cell>
          <cell r="CB318">
            <v>131.5</v>
          </cell>
          <cell r="CC318">
            <v>131.5</v>
          </cell>
          <cell r="CD318">
            <v>131.30000000000001</v>
          </cell>
          <cell r="CE318">
            <v>131.69999999999999</v>
          </cell>
          <cell r="CF318">
            <v>132.30000000000001</v>
          </cell>
          <cell r="CG318">
            <v>132.4</v>
          </cell>
          <cell r="CH318">
            <v>132.4</v>
          </cell>
          <cell r="CI318">
            <v>132.30000000000001</v>
          </cell>
          <cell r="CJ318">
            <v>132</v>
          </cell>
          <cell r="CK318">
            <v>132.30000000000001</v>
          </cell>
          <cell r="CL318">
            <v>132.69999999999999</v>
          </cell>
        </row>
        <row r="319">
          <cell r="A319" t="str">
            <v>a.  PAPER &amp; PULP</v>
          </cell>
          <cell r="B319" t="str">
            <v>1305010000</v>
          </cell>
          <cell r="C319">
            <v>1.0190999999999999</v>
          </cell>
          <cell r="D319">
            <v>100.2</v>
          </cell>
          <cell r="E319">
            <v>100.2</v>
          </cell>
          <cell r="F319">
            <v>100.5</v>
          </cell>
          <cell r="G319">
            <v>101.4</v>
          </cell>
          <cell r="H319">
            <v>101.8</v>
          </cell>
          <cell r="I319">
            <v>101.9</v>
          </cell>
          <cell r="J319">
            <v>103</v>
          </cell>
          <cell r="K319">
            <v>103.1</v>
          </cell>
          <cell r="L319">
            <v>103</v>
          </cell>
          <cell r="M319">
            <v>103.2</v>
          </cell>
          <cell r="N319">
            <v>102.6</v>
          </cell>
          <cell r="O319">
            <v>104</v>
          </cell>
          <cell r="P319">
            <v>104.3</v>
          </cell>
          <cell r="Q319">
            <v>104.3</v>
          </cell>
          <cell r="R319">
            <v>105.4</v>
          </cell>
          <cell r="S319">
            <v>106</v>
          </cell>
          <cell r="T319">
            <v>106.1</v>
          </cell>
          <cell r="U319">
            <v>106.2</v>
          </cell>
          <cell r="V319">
            <v>106.2</v>
          </cell>
          <cell r="W319">
            <v>106.7</v>
          </cell>
          <cell r="X319">
            <v>106.4</v>
          </cell>
          <cell r="Y319">
            <v>107.2</v>
          </cell>
          <cell r="Z319">
            <v>107.2</v>
          </cell>
          <cell r="AA319">
            <v>107.3</v>
          </cell>
          <cell r="AB319">
            <v>108.7</v>
          </cell>
          <cell r="AC319">
            <v>108.7</v>
          </cell>
          <cell r="AD319">
            <v>109.1</v>
          </cell>
          <cell r="AE319">
            <v>110.2</v>
          </cell>
          <cell r="AF319">
            <v>110.6</v>
          </cell>
          <cell r="AG319">
            <v>111</v>
          </cell>
          <cell r="AH319">
            <v>111.5</v>
          </cell>
          <cell r="AI319">
            <v>112.1</v>
          </cell>
          <cell r="AJ319">
            <v>111.9</v>
          </cell>
          <cell r="AK319">
            <v>113.1</v>
          </cell>
          <cell r="AL319">
            <v>113.3</v>
          </cell>
          <cell r="AM319">
            <v>113.4</v>
          </cell>
          <cell r="AN319">
            <v>113.6</v>
          </cell>
          <cell r="AO319">
            <v>114.1</v>
          </cell>
          <cell r="AP319">
            <v>114.3</v>
          </cell>
          <cell r="AQ319">
            <v>114.6</v>
          </cell>
          <cell r="AR319">
            <v>115.3</v>
          </cell>
          <cell r="AS319">
            <v>116</v>
          </cell>
          <cell r="AT319">
            <v>117.2</v>
          </cell>
          <cell r="AU319">
            <v>117.8</v>
          </cell>
          <cell r="AV319">
            <v>118.6</v>
          </cell>
          <cell r="AW319">
            <v>119.4</v>
          </cell>
          <cell r="AX319">
            <v>119.1</v>
          </cell>
          <cell r="AY319">
            <v>118.2</v>
          </cell>
          <cell r="AZ319">
            <v>116.9</v>
          </cell>
          <cell r="BA319">
            <v>116.3</v>
          </cell>
          <cell r="BB319">
            <v>116.1</v>
          </cell>
          <cell r="BC319">
            <v>116.1</v>
          </cell>
          <cell r="BD319">
            <v>116.1</v>
          </cell>
          <cell r="BE319">
            <v>115.9</v>
          </cell>
          <cell r="BF319">
            <v>115.8</v>
          </cell>
          <cell r="BG319">
            <v>116.9</v>
          </cell>
          <cell r="BH319">
            <v>116.6</v>
          </cell>
          <cell r="BI319">
            <v>117.1</v>
          </cell>
          <cell r="BJ319">
            <v>117.6</v>
          </cell>
          <cell r="BK319">
            <v>118.3</v>
          </cell>
          <cell r="BL319">
            <v>118.2</v>
          </cell>
          <cell r="BM319">
            <v>118.9</v>
          </cell>
          <cell r="BN319">
            <v>119.3</v>
          </cell>
          <cell r="BO319">
            <v>121.8</v>
          </cell>
          <cell r="BP319">
            <v>122.6</v>
          </cell>
          <cell r="BQ319">
            <v>122.8</v>
          </cell>
          <cell r="BR319">
            <v>123.2</v>
          </cell>
          <cell r="BS319">
            <v>123.3</v>
          </cell>
          <cell r="BT319">
            <v>124.5</v>
          </cell>
          <cell r="BU319">
            <v>125</v>
          </cell>
          <cell r="BV319">
            <v>125.3</v>
          </cell>
          <cell r="BW319">
            <v>125.1</v>
          </cell>
          <cell r="BX319">
            <v>126.8</v>
          </cell>
          <cell r="BY319">
            <v>129.19999999999999</v>
          </cell>
          <cell r="BZ319">
            <v>132</v>
          </cell>
          <cell r="CA319">
            <v>132.69999999999999</v>
          </cell>
          <cell r="CB319">
            <v>133.30000000000001</v>
          </cell>
          <cell r="CC319">
            <v>132.4</v>
          </cell>
          <cell r="CD319">
            <v>132.19999999999999</v>
          </cell>
          <cell r="CE319">
            <v>133.4</v>
          </cell>
          <cell r="CF319">
            <v>133.5</v>
          </cell>
          <cell r="CG319">
            <v>133.6</v>
          </cell>
          <cell r="CH319">
            <v>133.4</v>
          </cell>
          <cell r="CI319">
            <v>133.1</v>
          </cell>
          <cell r="CJ319">
            <v>132.30000000000001</v>
          </cell>
          <cell r="CK319">
            <v>132.5</v>
          </cell>
          <cell r="CL319">
            <v>133</v>
          </cell>
        </row>
        <row r="320">
          <cell r="A320" t="str">
            <v>Printing and Writing Paper</v>
          </cell>
          <cell r="B320" t="str">
            <v>1305010001</v>
          </cell>
          <cell r="C320">
            <v>0.48194999999999999</v>
          </cell>
          <cell r="D320">
            <v>99.6</v>
          </cell>
          <cell r="E320">
            <v>99.6</v>
          </cell>
          <cell r="F320">
            <v>100</v>
          </cell>
          <cell r="G320">
            <v>100.3</v>
          </cell>
          <cell r="H320">
            <v>100.9</v>
          </cell>
          <cell r="I320">
            <v>100.8</v>
          </cell>
          <cell r="J320">
            <v>102.6</v>
          </cell>
          <cell r="K320">
            <v>102.7</v>
          </cell>
          <cell r="L320">
            <v>101.9</v>
          </cell>
          <cell r="M320">
            <v>101.6</v>
          </cell>
          <cell r="N320">
            <v>100.5</v>
          </cell>
          <cell r="O320">
            <v>102.6</v>
          </cell>
          <cell r="P320">
            <v>103</v>
          </cell>
          <cell r="Q320">
            <v>103</v>
          </cell>
          <cell r="R320">
            <v>103.5</v>
          </cell>
          <cell r="S320">
            <v>104</v>
          </cell>
          <cell r="T320">
            <v>104</v>
          </cell>
          <cell r="U320">
            <v>104</v>
          </cell>
          <cell r="V320">
            <v>103.4</v>
          </cell>
          <cell r="W320">
            <v>104</v>
          </cell>
          <cell r="X320">
            <v>104.1</v>
          </cell>
          <cell r="Y320">
            <v>104.5</v>
          </cell>
          <cell r="Z320">
            <v>104.6</v>
          </cell>
          <cell r="AA320">
            <v>105</v>
          </cell>
          <cell r="AB320">
            <v>106.1</v>
          </cell>
          <cell r="AC320">
            <v>106.3</v>
          </cell>
          <cell r="AD320">
            <v>106.4</v>
          </cell>
          <cell r="AE320">
            <v>108.1</v>
          </cell>
          <cell r="AF320">
            <v>108.7</v>
          </cell>
          <cell r="AG320">
            <v>110</v>
          </cell>
          <cell r="AH320">
            <v>110.3</v>
          </cell>
          <cell r="AI320">
            <v>110.9</v>
          </cell>
          <cell r="AJ320">
            <v>110.6</v>
          </cell>
          <cell r="AK320">
            <v>113.3</v>
          </cell>
          <cell r="AL320">
            <v>113.1</v>
          </cell>
          <cell r="AM320">
            <v>113.2</v>
          </cell>
          <cell r="AN320">
            <v>113.7</v>
          </cell>
          <cell r="AO320">
            <v>114.1</v>
          </cell>
          <cell r="AP320">
            <v>114.1</v>
          </cell>
          <cell r="AQ320">
            <v>112.7</v>
          </cell>
          <cell r="AR320">
            <v>113.6</v>
          </cell>
          <cell r="AS320">
            <v>113.7</v>
          </cell>
          <cell r="AT320">
            <v>114.9</v>
          </cell>
          <cell r="AU320">
            <v>115.4</v>
          </cell>
          <cell r="AV320">
            <v>115.9</v>
          </cell>
          <cell r="AW320">
            <v>115.9</v>
          </cell>
          <cell r="AX320">
            <v>115.9</v>
          </cell>
          <cell r="AY320">
            <v>114.6</v>
          </cell>
          <cell r="AZ320">
            <v>114.6</v>
          </cell>
          <cell r="BA320">
            <v>114.4</v>
          </cell>
          <cell r="BB320">
            <v>114.3</v>
          </cell>
          <cell r="BC320">
            <v>114.4</v>
          </cell>
          <cell r="BD320">
            <v>114.6</v>
          </cell>
          <cell r="BE320">
            <v>114</v>
          </cell>
          <cell r="BF320">
            <v>114.5</v>
          </cell>
          <cell r="BG320">
            <v>116.8</v>
          </cell>
          <cell r="BH320">
            <v>116.1</v>
          </cell>
          <cell r="BI320">
            <v>116.4</v>
          </cell>
          <cell r="BJ320">
            <v>117</v>
          </cell>
          <cell r="BK320">
            <v>116.9</v>
          </cell>
          <cell r="BL320">
            <v>116.5</v>
          </cell>
          <cell r="BM320">
            <v>117.1</v>
          </cell>
          <cell r="BN320">
            <v>116.6</v>
          </cell>
          <cell r="BO320">
            <v>120.9</v>
          </cell>
          <cell r="BP320">
            <v>121.8</v>
          </cell>
          <cell r="BQ320">
            <v>122.4</v>
          </cell>
          <cell r="BR320">
            <v>122.7</v>
          </cell>
          <cell r="BS320">
            <v>122.6</v>
          </cell>
          <cell r="BT320">
            <v>122</v>
          </cell>
          <cell r="BU320">
            <v>122.4</v>
          </cell>
          <cell r="BV320">
            <v>123.2</v>
          </cell>
          <cell r="BW320">
            <v>122.8</v>
          </cell>
          <cell r="BX320">
            <v>124.2</v>
          </cell>
          <cell r="BY320">
            <v>127.1</v>
          </cell>
          <cell r="BZ320">
            <v>129.5</v>
          </cell>
          <cell r="CA320">
            <v>130.1</v>
          </cell>
          <cell r="CB320">
            <v>130.30000000000001</v>
          </cell>
          <cell r="CC320">
            <v>128.4</v>
          </cell>
          <cell r="CD320">
            <v>128.4</v>
          </cell>
          <cell r="CE320">
            <v>130</v>
          </cell>
          <cell r="CF320">
            <v>130</v>
          </cell>
          <cell r="CG320">
            <v>130.1</v>
          </cell>
          <cell r="CH320">
            <v>129.9</v>
          </cell>
          <cell r="CI320">
            <v>129.30000000000001</v>
          </cell>
          <cell r="CJ320">
            <v>127.6</v>
          </cell>
          <cell r="CK320">
            <v>127.8</v>
          </cell>
          <cell r="CL320">
            <v>128.5</v>
          </cell>
        </row>
        <row r="321">
          <cell r="A321" t="str">
            <v>Kraft  Paper &amp; Bags</v>
          </cell>
          <cell r="B321" t="str">
            <v>1305010002</v>
          </cell>
          <cell r="C321">
            <v>0.25233</v>
          </cell>
          <cell r="D321">
            <v>100.9</v>
          </cell>
          <cell r="E321">
            <v>100.8</v>
          </cell>
          <cell r="F321">
            <v>100.6</v>
          </cell>
          <cell r="G321">
            <v>102.7</v>
          </cell>
          <cell r="H321">
            <v>103</v>
          </cell>
          <cell r="I321">
            <v>103.5</v>
          </cell>
          <cell r="J321">
            <v>103.9</v>
          </cell>
          <cell r="K321">
            <v>104.2</v>
          </cell>
          <cell r="L321">
            <v>104.9</v>
          </cell>
          <cell r="M321">
            <v>105.3</v>
          </cell>
          <cell r="N321">
            <v>105.4</v>
          </cell>
          <cell r="O321">
            <v>106.4</v>
          </cell>
          <cell r="P321">
            <v>106.1</v>
          </cell>
          <cell r="Q321">
            <v>106.2</v>
          </cell>
          <cell r="R321">
            <v>109.4</v>
          </cell>
          <cell r="S321">
            <v>109</v>
          </cell>
          <cell r="T321">
            <v>109.3</v>
          </cell>
          <cell r="U321">
            <v>109.8</v>
          </cell>
          <cell r="V321">
            <v>110.1</v>
          </cell>
          <cell r="W321">
            <v>110.8</v>
          </cell>
          <cell r="X321">
            <v>109.1</v>
          </cell>
          <cell r="Y321">
            <v>110.9</v>
          </cell>
          <cell r="Z321">
            <v>110.8</v>
          </cell>
          <cell r="AA321">
            <v>110.8</v>
          </cell>
          <cell r="AB321">
            <v>113.5</v>
          </cell>
          <cell r="AC321">
            <v>112.7</v>
          </cell>
          <cell r="AD321">
            <v>113.5</v>
          </cell>
          <cell r="AE321">
            <v>113.5</v>
          </cell>
          <cell r="AF321">
            <v>113.7</v>
          </cell>
          <cell r="AG321">
            <v>113.9</v>
          </cell>
          <cell r="AH321">
            <v>115.4</v>
          </cell>
          <cell r="AI321">
            <v>115.9</v>
          </cell>
          <cell r="AJ321">
            <v>116.2</v>
          </cell>
          <cell r="AK321">
            <v>116.4</v>
          </cell>
          <cell r="AL321">
            <v>116.5</v>
          </cell>
          <cell r="AM321">
            <v>116.7</v>
          </cell>
          <cell r="AN321">
            <v>116.6</v>
          </cell>
          <cell r="AO321">
            <v>117</v>
          </cell>
          <cell r="AP321">
            <v>117.7</v>
          </cell>
          <cell r="AQ321">
            <v>119.4</v>
          </cell>
          <cell r="AR321">
            <v>119.7</v>
          </cell>
          <cell r="AS321">
            <v>122</v>
          </cell>
          <cell r="AT321">
            <v>121.8</v>
          </cell>
          <cell r="AU321">
            <v>122.2</v>
          </cell>
          <cell r="AV321">
            <v>122.9</v>
          </cell>
          <cell r="AW321">
            <v>126.7</v>
          </cell>
          <cell r="AX321">
            <v>126.2</v>
          </cell>
          <cell r="AY321">
            <v>126.3</v>
          </cell>
          <cell r="AZ321">
            <v>123.3</v>
          </cell>
          <cell r="BA321">
            <v>122.1</v>
          </cell>
          <cell r="BB321">
            <v>122.5</v>
          </cell>
          <cell r="BC321">
            <v>122.7</v>
          </cell>
          <cell r="BD321">
            <v>122.8</v>
          </cell>
          <cell r="BE321">
            <v>122.9</v>
          </cell>
          <cell r="BF321">
            <v>122.5</v>
          </cell>
          <cell r="BG321">
            <v>122.4</v>
          </cell>
          <cell r="BH321">
            <v>123</v>
          </cell>
          <cell r="BI321">
            <v>124</v>
          </cell>
          <cell r="BJ321">
            <v>125.2</v>
          </cell>
          <cell r="BK321">
            <v>126.2</v>
          </cell>
          <cell r="BL321">
            <v>126.7</v>
          </cell>
          <cell r="BM321">
            <v>128.1</v>
          </cell>
          <cell r="BN321">
            <v>129</v>
          </cell>
          <cell r="BO321">
            <v>131</v>
          </cell>
          <cell r="BP321">
            <v>131.30000000000001</v>
          </cell>
          <cell r="BQ321">
            <v>131.30000000000001</v>
          </cell>
          <cell r="BR321">
            <v>131.30000000000001</v>
          </cell>
          <cell r="BS321">
            <v>131.5</v>
          </cell>
          <cell r="BT321">
            <v>137.4</v>
          </cell>
          <cell r="BU321">
            <v>137.6</v>
          </cell>
          <cell r="BV321">
            <v>136.69999999999999</v>
          </cell>
          <cell r="BW321">
            <v>136.6</v>
          </cell>
          <cell r="BX321">
            <v>137.69999999999999</v>
          </cell>
          <cell r="BY321">
            <v>141.30000000000001</v>
          </cell>
          <cell r="BZ321">
            <v>146.19999999999999</v>
          </cell>
          <cell r="CA321">
            <v>146.19999999999999</v>
          </cell>
          <cell r="CB321">
            <v>145.80000000000001</v>
          </cell>
          <cell r="CC321">
            <v>145.4</v>
          </cell>
          <cell r="CD321">
            <v>145</v>
          </cell>
          <cell r="CE321">
            <v>146.1</v>
          </cell>
          <cell r="CF321">
            <v>146.1</v>
          </cell>
          <cell r="CG321">
            <v>146.1</v>
          </cell>
          <cell r="CH321">
            <v>145.80000000000001</v>
          </cell>
          <cell r="CI321">
            <v>145.4</v>
          </cell>
          <cell r="CJ321">
            <v>145.6</v>
          </cell>
          <cell r="CK321">
            <v>145.80000000000001</v>
          </cell>
          <cell r="CL321">
            <v>146</v>
          </cell>
        </row>
        <row r="322">
          <cell r="A322" t="str">
            <v>Newsprint</v>
          </cell>
          <cell r="B322" t="str">
            <v>1305010003</v>
          </cell>
          <cell r="C322">
            <v>7.9509999999999997E-2</v>
          </cell>
          <cell r="D322">
            <v>100.7</v>
          </cell>
          <cell r="E322">
            <v>101.5</v>
          </cell>
          <cell r="F322">
            <v>102.7</v>
          </cell>
          <cell r="G322">
            <v>104.2</v>
          </cell>
          <cell r="H322">
            <v>104</v>
          </cell>
          <cell r="I322">
            <v>103.1</v>
          </cell>
          <cell r="J322">
            <v>103.9</v>
          </cell>
          <cell r="K322">
            <v>103.3</v>
          </cell>
          <cell r="L322">
            <v>103.6</v>
          </cell>
          <cell r="M322">
            <v>104.2</v>
          </cell>
          <cell r="N322">
            <v>104.8</v>
          </cell>
          <cell r="O322">
            <v>105.1</v>
          </cell>
          <cell r="P322">
            <v>106.1</v>
          </cell>
          <cell r="Q322">
            <v>106.5</v>
          </cell>
          <cell r="R322">
            <v>106.8</v>
          </cell>
          <cell r="S322">
            <v>109.8</v>
          </cell>
          <cell r="T322">
            <v>108.1</v>
          </cell>
          <cell r="U322">
            <v>109.1</v>
          </cell>
          <cell r="V322">
            <v>111.3</v>
          </cell>
          <cell r="W322">
            <v>111.5</v>
          </cell>
          <cell r="X322">
            <v>111.5</v>
          </cell>
          <cell r="Y322">
            <v>112.3</v>
          </cell>
          <cell r="Z322">
            <v>111.8</v>
          </cell>
          <cell r="AA322">
            <v>111.3</v>
          </cell>
          <cell r="AB322">
            <v>113.3</v>
          </cell>
          <cell r="AC322">
            <v>114.9</v>
          </cell>
          <cell r="AD322">
            <v>115.1</v>
          </cell>
          <cell r="AE322">
            <v>116.7</v>
          </cell>
          <cell r="AF322">
            <v>117.1</v>
          </cell>
          <cell r="AG322">
            <v>114.4</v>
          </cell>
          <cell r="AH322">
            <v>113.7</v>
          </cell>
          <cell r="AI322">
            <v>114.9</v>
          </cell>
          <cell r="AJ322">
            <v>112.1</v>
          </cell>
          <cell r="AK322">
            <v>110.3</v>
          </cell>
          <cell r="AL322">
            <v>113.4</v>
          </cell>
          <cell r="AM322">
            <v>112.8</v>
          </cell>
          <cell r="AN322">
            <v>111.6</v>
          </cell>
          <cell r="AO322">
            <v>113.2</v>
          </cell>
          <cell r="AP322">
            <v>114.7</v>
          </cell>
          <cell r="AQ322">
            <v>123.8</v>
          </cell>
          <cell r="AR322">
            <v>125.1</v>
          </cell>
          <cell r="AS322">
            <v>125.4</v>
          </cell>
          <cell r="AT322">
            <v>130.30000000000001</v>
          </cell>
          <cell r="AU322">
            <v>131.6</v>
          </cell>
          <cell r="AV322">
            <v>131.80000000000001</v>
          </cell>
          <cell r="AW322">
            <v>128.9</v>
          </cell>
          <cell r="AX322">
            <v>126.8</v>
          </cell>
          <cell r="AY322">
            <v>124</v>
          </cell>
          <cell r="AZ322">
            <v>118.2</v>
          </cell>
          <cell r="BA322">
            <v>115.5</v>
          </cell>
          <cell r="BB322">
            <v>112.6</v>
          </cell>
          <cell r="BC322">
            <v>110.9</v>
          </cell>
          <cell r="BD322">
            <v>112.2</v>
          </cell>
          <cell r="BE322">
            <v>112.6</v>
          </cell>
          <cell r="BF322">
            <v>111.2</v>
          </cell>
          <cell r="BG322">
            <v>111.2</v>
          </cell>
          <cell r="BH322">
            <v>109.7</v>
          </cell>
          <cell r="BI322">
            <v>110</v>
          </cell>
          <cell r="BJ322">
            <v>109.9</v>
          </cell>
          <cell r="BK322">
            <v>110.2</v>
          </cell>
          <cell r="BL322">
            <v>110.1</v>
          </cell>
          <cell r="BM322">
            <v>110.2</v>
          </cell>
          <cell r="BN322">
            <v>110.2</v>
          </cell>
          <cell r="BO322">
            <v>111.9</v>
          </cell>
          <cell r="BP322">
            <v>112</v>
          </cell>
          <cell r="BQ322">
            <v>111.6</v>
          </cell>
          <cell r="BR322">
            <v>111.6</v>
          </cell>
          <cell r="BS322">
            <v>111.6</v>
          </cell>
          <cell r="BT322">
            <v>112.3</v>
          </cell>
          <cell r="BU322">
            <v>113.9</v>
          </cell>
          <cell r="BV322">
            <v>115.4</v>
          </cell>
          <cell r="BW322">
            <v>115.7</v>
          </cell>
          <cell r="BX322">
            <v>115.7</v>
          </cell>
          <cell r="BY322">
            <v>113.3</v>
          </cell>
          <cell r="BZ322">
            <v>115.8</v>
          </cell>
          <cell r="CA322">
            <v>116.8</v>
          </cell>
          <cell r="CB322">
            <v>117.8</v>
          </cell>
          <cell r="CC322">
            <v>119.3</v>
          </cell>
          <cell r="CD322">
            <v>119.2</v>
          </cell>
          <cell r="CE322">
            <v>118.8</v>
          </cell>
          <cell r="CF322">
            <v>118.7</v>
          </cell>
          <cell r="CG322">
            <v>118.6</v>
          </cell>
          <cell r="CH322">
            <v>118.6</v>
          </cell>
          <cell r="CI322">
            <v>118.6</v>
          </cell>
          <cell r="CJ322">
            <v>118.6</v>
          </cell>
          <cell r="CK322">
            <v>118.6</v>
          </cell>
          <cell r="CL322">
            <v>118.6</v>
          </cell>
        </row>
        <row r="323">
          <cell r="A323" t="str">
            <v>Laminated Paper</v>
          </cell>
          <cell r="B323" t="str">
            <v>1305010004</v>
          </cell>
          <cell r="C323">
            <v>3.9910000000000001E-2</v>
          </cell>
          <cell r="D323">
            <v>100.1</v>
          </cell>
          <cell r="E323">
            <v>99.7</v>
          </cell>
          <cell r="F323">
            <v>100.2</v>
          </cell>
          <cell r="G323">
            <v>101.9</v>
          </cell>
          <cell r="H323">
            <v>102.6</v>
          </cell>
          <cell r="I323">
            <v>103.2</v>
          </cell>
          <cell r="J323">
            <v>104.2</v>
          </cell>
          <cell r="K323">
            <v>105.1</v>
          </cell>
          <cell r="L323">
            <v>102.7</v>
          </cell>
          <cell r="M323">
            <v>105.7</v>
          </cell>
          <cell r="N323">
            <v>103.3</v>
          </cell>
          <cell r="O323">
            <v>104.8</v>
          </cell>
          <cell r="P323">
            <v>106.5</v>
          </cell>
          <cell r="Q323">
            <v>105.8</v>
          </cell>
          <cell r="R323">
            <v>106.5</v>
          </cell>
          <cell r="S323">
            <v>108.7</v>
          </cell>
          <cell r="T323">
            <v>107.9</v>
          </cell>
          <cell r="U323">
            <v>107.7</v>
          </cell>
          <cell r="V323">
            <v>106.5</v>
          </cell>
          <cell r="W323">
            <v>107.5</v>
          </cell>
          <cell r="X323">
            <v>108.5</v>
          </cell>
          <cell r="Y323">
            <v>108.3</v>
          </cell>
          <cell r="Z323">
            <v>109.8</v>
          </cell>
          <cell r="AA323">
            <v>109.2</v>
          </cell>
          <cell r="AB323">
            <v>108.8</v>
          </cell>
          <cell r="AC323">
            <v>109.2</v>
          </cell>
          <cell r="AD323">
            <v>109</v>
          </cell>
          <cell r="AE323">
            <v>111.4</v>
          </cell>
          <cell r="AF323">
            <v>109.6</v>
          </cell>
          <cell r="AG323">
            <v>109.4</v>
          </cell>
          <cell r="AH323">
            <v>108.6</v>
          </cell>
          <cell r="AI323">
            <v>108.6</v>
          </cell>
          <cell r="AJ323">
            <v>110.9</v>
          </cell>
          <cell r="AK323">
            <v>110</v>
          </cell>
          <cell r="AL323">
            <v>110.5</v>
          </cell>
          <cell r="AM323">
            <v>110.4</v>
          </cell>
          <cell r="AN323">
            <v>112.8</v>
          </cell>
          <cell r="AO323">
            <v>112.8</v>
          </cell>
          <cell r="AP323">
            <v>112.8</v>
          </cell>
          <cell r="AQ323">
            <v>113.3</v>
          </cell>
          <cell r="AR323">
            <v>113.3</v>
          </cell>
          <cell r="AS323">
            <v>113.3</v>
          </cell>
          <cell r="AT323">
            <v>113.3</v>
          </cell>
          <cell r="AU323">
            <v>113.3</v>
          </cell>
          <cell r="AV323">
            <v>113.3</v>
          </cell>
          <cell r="AW323">
            <v>113.3</v>
          </cell>
          <cell r="AX323">
            <v>113.3</v>
          </cell>
          <cell r="AY323">
            <v>113.7</v>
          </cell>
          <cell r="AZ323">
            <v>113.7</v>
          </cell>
          <cell r="BA323">
            <v>113.7</v>
          </cell>
          <cell r="BB323">
            <v>113</v>
          </cell>
          <cell r="BC323">
            <v>113</v>
          </cell>
          <cell r="BD323">
            <v>113</v>
          </cell>
          <cell r="BE323">
            <v>113</v>
          </cell>
          <cell r="BF323">
            <v>113</v>
          </cell>
          <cell r="BG323">
            <v>113</v>
          </cell>
          <cell r="BH323">
            <v>113</v>
          </cell>
          <cell r="BI323">
            <v>113.5</v>
          </cell>
          <cell r="BJ323">
            <v>114.8</v>
          </cell>
          <cell r="BK323">
            <v>128</v>
          </cell>
          <cell r="BL323">
            <v>125.7</v>
          </cell>
          <cell r="BM323">
            <v>124.6</v>
          </cell>
          <cell r="BN323">
            <v>125.5</v>
          </cell>
          <cell r="BO323">
            <v>121.9</v>
          </cell>
          <cell r="BP323">
            <v>127.1</v>
          </cell>
          <cell r="BQ323">
            <v>127.1</v>
          </cell>
          <cell r="BR323">
            <v>130.5</v>
          </cell>
          <cell r="BS323">
            <v>131.4</v>
          </cell>
          <cell r="BT323">
            <v>131.4</v>
          </cell>
          <cell r="BU323">
            <v>133.9</v>
          </cell>
          <cell r="BV323">
            <v>133.9</v>
          </cell>
          <cell r="BW323">
            <v>133.9</v>
          </cell>
          <cell r="BX323">
            <v>133.9</v>
          </cell>
          <cell r="BY323">
            <v>133.9</v>
          </cell>
          <cell r="BZ323">
            <v>133.1</v>
          </cell>
          <cell r="CA323">
            <v>133.9</v>
          </cell>
          <cell r="CB323">
            <v>133.9</v>
          </cell>
          <cell r="CC323">
            <v>133.9</v>
          </cell>
          <cell r="CD323">
            <v>133.9</v>
          </cell>
          <cell r="CE323">
            <v>137.80000000000001</v>
          </cell>
          <cell r="CF323">
            <v>140.5</v>
          </cell>
          <cell r="CG323">
            <v>140.5</v>
          </cell>
          <cell r="CH323">
            <v>140.6</v>
          </cell>
          <cell r="CI323">
            <v>140.6</v>
          </cell>
          <cell r="CJ323">
            <v>140.5</v>
          </cell>
          <cell r="CK323">
            <v>140.5</v>
          </cell>
          <cell r="CL323">
            <v>140.5</v>
          </cell>
        </row>
        <row r="324">
          <cell r="A324" t="str">
            <v>Paper for Printing / Poster</v>
          </cell>
          <cell r="B324" t="str">
            <v>1305010005</v>
          </cell>
          <cell r="C324">
            <v>2.1770000000000001E-2</v>
          </cell>
          <cell r="D324">
            <v>99</v>
          </cell>
          <cell r="E324">
            <v>99</v>
          </cell>
          <cell r="F324">
            <v>99.5</v>
          </cell>
          <cell r="G324">
            <v>99.7</v>
          </cell>
          <cell r="H324">
            <v>100.9</v>
          </cell>
          <cell r="I324">
            <v>101.5</v>
          </cell>
          <cell r="J324">
            <v>101.5</v>
          </cell>
          <cell r="K324">
            <v>101.5</v>
          </cell>
          <cell r="L324">
            <v>101.5</v>
          </cell>
          <cell r="M324">
            <v>101.8</v>
          </cell>
          <cell r="N324">
            <v>101.8</v>
          </cell>
          <cell r="O324">
            <v>101.8</v>
          </cell>
          <cell r="P324">
            <v>104.6</v>
          </cell>
          <cell r="Q324">
            <v>104.6</v>
          </cell>
          <cell r="R324">
            <v>105.2</v>
          </cell>
          <cell r="S324">
            <v>105.4</v>
          </cell>
          <cell r="T324">
            <v>105.4</v>
          </cell>
          <cell r="U324">
            <v>105.4</v>
          </cell>
          <cell r="V324">
            <v>105.6</v>
          </cell>
          <cell r="W324">
            <v>107.2</v>
          </cell>
          <cell r="X324">
            <v>107.2</v>
          </cell>
          <cell r="Y324">
            <v>107.2</v>
          </cell>
          <cell r="Z324">
            <v>107.2</v>
          </cell>
          <cell r="AA324">
            <v>107.2</v>
          </cell>
          <cell r="AB324">
            <v>107.9</v>
          </cell>
          <cell r="AC324">
            <v>107.7</v>
          </cell>
          <cell r="AD324">
            <v>107.7</v>
          </cell>
          <cell r="AE324">
            <v>108</v>
          </cell>
          <cell r="AF324">
            <v>108.3</v>
          </cell>
          <cell r="AG324">
            <v>108.3</v>
          </cell>
          <cell r="AH324">
            <v>109.8</v>
          </cell>
          <cell r="AI324">
            <v>109.8</v>
          </cell>
          <cell r="AJ324">
            <v>109.8</v>
          </cell>
          <cell r="AK324">
            <v>109.8</v>
          </cell>
          <cell r="AL324">
            <v>110.5</v>
          </cell>
          <cell r="AM324">
            <v>110.5</v>
          </cell>
          <cell r="AN324">
            <v>110.4</v>
          </cell>
          <cell r="AO324">
            <v>110.4</v>
          </cell>
          <cell r="AP324">
            <v>110</v>
          </cell>
          <cell r="AQ324">
            <v>109.6</v>
          </cell>
          <cell r="AR324">
            <v>110</v>
          </cell>
          <cell r="AS324">
            <v>110.1</v>
          </cell>
          <cell r="AT324">
            <v>112.3</v>
          </cell>
          <cell r="AU324">
            <v>113.7</v>
          </cell>
          <cell r="AV324">
            <v>114.4</v>
          </cell>
          <cell r="AW324">
            <v>118.8</v>
          </cell>
          <cell r="AX324">
            <v>118.8</v>
          </cell>
          <cell r="AY324">
            <v>117.7</v>
          </cell>
          <cell r="AZ324">
            <v>115.2</v>
          </cell>
          <cell r="BA324">
            <v>114.1</v>
          </cell>
          <cell r="BB324">
            <v>113.8</v>
          </cell>
          <cell r="BC324">
            <v>115</v>
          </cell>
          <cell r="BD324">
            <v>113.1</v>
          </cell>
          <cell r="BE324">
            <v>114.2</v>
          </cell>
          <cell r="BF324">
            <v>115.1</v>
          </cell>
          <cell r="BG324">
            <v>116</v>
          </cell>
          <cell r="BH324">
            <v>116</v>
          </cell>
          <cell r="BI324">
            <v>116</v>
          </cell>
          <cell r="BJ324">
            <v>115.3</v>
          </cell>
          <cell r="BK324">
            <v>115.3</v>
          </cell>
          <cell r="BL324">
            <v>114.2</v>
          </cell>
          <cell r="BM324">
            <v>114.6</v>
          </cell>
          <cell r="BN324">
            <v>114.6</v>
          </cell>
          <cell r="BO324">
            <v>116.6</v>
          </cell>
          <cell r="BP324">
            <v>119</v>
          </cell>
          <cell r="BQ324">
            <v>119.1</v>
          </cell>
          <cell r="BR324">
            <v>119.1</v>
          </cell>
          <cell r="BS324">
            <v>119.1</v>
          </cell>
          <cell r="BT324">
            <v>119.1</v>
          </cell>
          <cell r="BU324">
            <v>119.1</v>
          </cell>
          <cell r="BV324">
            <v>119.1</v>
          </cell>
          <cell r="BW324">
            <v>119.1</v>
          </cell>
          <cell r="BX324">
            <v>120.3</v>
          </cell>
          <cell r="BY324">
            <v>119.9</v>
          </cell>
          <cell r="BZ324">
            <v>120.3</v>
          </cell>
          <cell r="CA324">
            <v>121.1</v>
          </cell>
          <cell r="CB324">
            <v>122.1</v>
          </cell>
          <cell r="CC324">
            <v>122</v>
          </cell>
          <cell r="CD324">
            <v>122.2</v>
          </cell>
          <cell r="CE324">
            <v>122.7</v>
          </cell>
          <cell r="CF324">
            <v>123.1</v>
          </cell>
          <cell r="CG324">
            <v>121.8</v>
          </cell>
          <cell r="CH324">
            <v>122</v>
          </cell>
          <cell r="CI324">
            <v>121.4</v>
          </cell>
          <cell r="CJ324">
            <v>121.4</v>
          </cell>
          <cell r="CK324">
            <v>122</v>
          </cell>
          <cell r="CL324">
            <v>123.4</v>
          </cell>
        </row>
        <row r="325">
          <cell r="A325" t="str">
            <v>Maplitho Paper</v>
          </cell>
          <cell r="B325" t="str">
            <v>1305010006</v>
          </cell>
          <cell r="C325">
            <v>2.7890000000000002E-2</v>
          </cell>
          <cell r="D325">
            <v>101.2</v>
          </cell>
          <cell r="E325">
            <v>101.7</v>
          </cell>
          <cell r="F325">
            <v>102</v>
          </cell>
          <cell r="G325">
            <v>102.7</v>
          </cell>
          <cell r="H325">
            <v>103.7</v>
          </cell>
          <cell r="I325">
            <v>103.9</v>
          </cell>
          <cell r="J325">
            <v>104.1</v>
          </cell>
          <cell r="K325">
            <v>105.4</v>
          </cell>
          <cell r="L325">
            <v>105.8</v>
          </cell>
          <cell r="M325">
            <v>107.4</v>
          </cell>
          <cell r="N325">
            <v>107.2</v>
          </cell>
          <cell r="O325">
            <v>107.3</v>
          </cell>
          <cell r="P325">
            <v>108.3</v>
          </cell>
          <cell r="Q325">
            <v>108.7</v>
          </cell>
          <cell r="R325">
            <v>108.2</v>
          </cell>
          <cell r="S325">
            <v>108</v>
          </cell>
          <cell r="T325">
            <v>110.3</v>
          </cell>
          <cell r="U325">
            <v>110.7</v>
          </cell>
          <cell r="V325">
            <v>110.6</v>
          </cell>
          <cell r="W325">
            <v>110.3</v>
          </cell>
          <cell r="X325">
            <v>110.4</v>
          </cell>
          <cell r="Y325">
            <v>112.4</v>
          </cell>
          <cell r="Z325">
            <v>113.1</v>
          </cell>
          <cell r="AA325">
            <v>112</v>
          </cell>
          <cell r="AB325">
            <v>113.8</v>
          </cell>
          <cell r="AC325">
            <v>113.1</v>
          </cell>
          <cell r="AD325">
            <v>114.2</v>
          </cell>
          <cell r="AE325">
            <v>115.2</v>
          </cell>
          <cell r="AF325">
            <v>116.3</v>
          </cell>
          <cell r="AG325">
            <v>117.5</v>
          </cell>
          <cell r="AH325">
            <v>118.3</v>
          </cell>
          <cell r="AI325">
            <v>118.9</v>
          </cell>
          <cell r="AJ325">
            <v>119.7</v>
          </cell>
          <cell r="AK325">
            <v>120</v>
          </cell>
          <cell r="AL325">
            <v>119.4</v>
          </cell>
          <cell r="AM325">
            <v>120.5</v>
          </cell>
          <cell r="AN325">
            <v>120.5</v>
          </cell>
          <cell r="AO325">
            <v>120.5</v>
          </cell>
          <cell r="AP325">
            <v>117.3</v>
          </cell>
          <cell r="AQ325">
            <v>118</v>
          </cell>
          <cell r="AR325">
            <v>118</v>
          </cell>
          <cell r="AS325">
            <v>117.9</v>
          </cell>
          <cell r="AT325">
            <v>119.8</v>
          </cell>
          <cell r="AU325">
            <v>120.3</v>
          </cell>
          <cell r="AV325">
            <v>121.8</v>
          </cell>
          <cell r="AW325">
            <v>122.6</v>
          </cell>
          <cell r="AX325">
            <v>122.6</v>
          </cell>
          <cell r="AY325">
            <v>120.6</v>
          </cell>
          <cell r="AZ325">
            <v>119.3</v>
          </cell>
          <cell r="BA325">
            <v>118.9</v>
          </cell>
          <cell r="BB325">
            <v>118.9</v>
          </cell>
          <cell r="BC325">
            <v>118.2</v>
          </cell>
          <cell r="BD325">
            <v>118.1</v>
          </cell>
          <cell r="BE325">
            <v>118.1</v>
          </cell>
          <cell r="BF325">
            <v>117.8</v>
          </cell>
          <cell r="BG325">
            <v>116.8</v>
          </cell>
          <cell r="BH325">
            <v>116.4</v>
          </cell>
          <cell r="BI325">
            <v>116.3</v>
          </cell>
          <cell r="BJ325">
            <v>115.6</v>
          </cell>
          <cell r="BK325">
            <v>116.3</v>
          </cell>
          <cell r="BL325">
            <v>116.3</v>
          </cell>
          <cell r="BM325">
            <v>116.3</v>
          </cell>
          <cell r="BN325">
            <v>116.3</v>
          </cell>
          <cell r="BO325">
            <v>116</v>
          </cell>
          <cell r="BP325">
            <v>116.6</v>
          </cell>
          <cell r="BQ325">
            <v>116.6</v>
          </cell>
          <cell r="BR325">
            <v>116.6</v>
          </cell>
          <cell r="BS325">
            <v>116.6</v>
          </cell>
          <cell r="BT325">
            <v>116.5</v>
          </cell>
          <cell r="BU325">
            <v>116.6</v>
          </cell>
          <cell r="BV325">
            <v>117.7</v>
          </cell>
          <cell r="BW325">
            <v>118.8</v>
          </cell>
          <cell r="BX325">
            <v>117.6</v>
          </cell>
          <cell r="BY325">
            <v>118.8</v>
          </cell>
          <cell r="BZ325">
            <v>118.7</v>
          </cell>
          <cell r="CA325">
            <v>119.9</v>
          </cell>
          <cell r="CB325">
            <v>122.2</v>
          </cell>
          <cell r="CC325">
            <v>127.1</v>
          </cell>
          <cell r="CD325">
            <v>126.5</v>
          </cell>
          <cell r="CE325">
            <v>126.5</v>
          </cell>
          <cell r="CF325">
            <v>126.5</v>
          </cell>
          <cell r="CG325">
            <v>126.5</v>
          </cell>
          <cell r="CH325">
            <v>126.5</v>
          </cell>
          <cell r="CI325">
            <v>126.9</v>
          </cell>
          <cell r="CJ325">
            <v>125.1</v>
          </cell>
          <cell r="CK325">
            <v>125.3</v>
          </cell>
          <cell r="CL325">
            <v>126</v>
          </cell>
        </row>
        <row r="326">
          <cell r="A326" t="str">
            <v>Computer Stationery</v>
          </cell>
          <cell r="B326" t="str">
            <v>1305010007</v>
          </cell>
          <cell r="C326">
            <v>3.2399999999999998E-2</v>
          </cell>
          <cell r="D326">
            <v>100.3</v>
          </cell>
          <cell r="E326">
            <v>100.3</v>
          </cell>
          <cell r="F326">
            <v>100.3</v>
          </cell>
          <cell r="G326">
            <v>101.8</v>
          </cell>
          <cell r="H326">
            <v>103.3</v>
          </cell>
          <cell r="I326">
            <v>103.3</v>
          </cell>
          <cell r="J326">
            <v>103.3</v>
          </cell>
          <cell r="K326">
            <v>103.3</v>
          </cell>
          <cell r="L326">
            <v>103.3</v>
          </cell>
          <cell r="M326">
            <v>103.3</v>
          </cell>
          <cell r="N326">
            <v>103.3</v>
          </cell>
          <cell r="O326">
            <v>103.7</v>
          </cell>
          <cell r="P326">
            <v>103.7</v>
          </cell>
          <cell r="Q326">
            <v>103.7</v>
          </cell>
          <cell r="R326">
            <v>103.7</v>
          </cell>
          <cell r="S326">
            <v>107.9</v>
          </cell>
          <cell r="T326">
            <v>108.1</v>
          </cell>
          <cell r="U326">
            <v>108.1</v>
          </cell>
          <cell r="V326">
            <v>108.1</v>
          </cell>
          <cell r="W326">
            <v>108.1</v>
          </cell>
          <cell r="X326">
            <v>108.1</v>
          </cell>
          <cell r="Y326">
            <v>108.1</v>
          </cell>
          <cell r="Z326">
            <v>108.1</v>
          </cell>
          <cell r="AA326">
            <v>108.1</v>
          </cell>
          <cell r="AB326">
            <v>108.1</v>
          </cell>
          <cell r="AC326">
            <v>108.1</v>
          </cell>
          <cell r="AD326">
            <v>108.1</v>
          </cell>
          <cell r="AE326">
            <v>109.5</v>
          </cell>
          <cell r="AF326">
            <v>109.5</v>
          </cell>
          <cell r="AG326">
            <v>109.5</v>
          </cell>
          <cell r="AH326">
            <v>109.9</v>
          </cell>
          <cell r="AI326">
            <v>109.9</v>
          </cell>
          <cell r="AJ326">
            <v>109.9</v>
          </cell>
          <cell r="AK326">
            <v>109.9</v>
          </cell>
          <cell r="AL326">
            <v>109.9</v>
          </cell>
          <cell r="AM326">
            <v>110.6</v>
          </cell>
          <cell r="AN326">
            <v>111.8</v>
          </cell>
          <cell r="AO326">
            <v>112.1</v>
          </cell>
          <cell r="AP326">
            <v>112.1</v>
          </cell>
          <cell r="AQ326">
            <v>105.9</v>
          </cell>
          <cell r="AR326">
            <v>106.4</v>
          </cell>
          <cell r="AS326">
            <v>107.8</v>
          </cell>
          <cell r="AT326">
            <v>109.1</v>
          </cell>
          <cell r="AU326">
            <v>109.1</v>
          </cell>
          <cell r="AV326">
            <v>109.1</v>
          </cell>
          <cell r="AW326">
            <v>109.1</v>
          </cell>
          <cell r="AX326">
            <v>109.1</v>
          </cell>
          <cell r="AY326">
            <v>109.1</v>
          </cell>
          <cell r="AZ326">
            <v>113</v>
          </cell>
          <cell r="BA326">
            <v>112.8</v>
          </cell>
          <cell r="BB326">
            <v>112.4</v>
          </cell>
          <cell r="BC326">
            <v>113</v>
          </cell>
          <cell r="BD326">
            <v>113</v>
          </cell>
          <cell r="BE326">
            <v>113</v>
          </cell>
          <cell r="BF326">
            <v>112</v>
          </cell>
          <cell r="BG326">
            <v>112.2</v>
          </cell>
          <cell r="BH326">
            <v>112.2</v>
          </cell>
          <cell r="BI326">
            <v>112.2</v>
          </cell>
          <cell r="BJ326">
            <v>112.2</v>
          </cell>
          <cell r="BK326">
            <v>112.2</v>
          </cell>
          <cell r="BL326">
            <v>111.6</v>
          </cell>
          <cell r="BM326">
            <v>114.8</v>
          </cell>
          <cell r="BN326">
            <v>125.5</v>
          </cell>
          <cell r="BO326">
            <v>126</v>
          </cell>
          <cell r="BP326">
            <v>126</v>
          </cell>
          <cell r="BQ326">
            <v>126</v>
          </cell>
          <cell r="BR326">
            <v>126</v>
          </cell>
          <cell r="BS326">
            <v>126</v>
          </cell>
          <cell r="BT326">
            <v>126</v>
          </cell>
          <cell r="BU326">
            <v>126</v>
          </cell>
          <cell r="BV326">
            <v>126</v>
          </cell>
          <cell r="BW326">
            <v>126</v>
          </cell>
          <cell r="BX326">
            <v>127.3</v>
          </cell>
          <cell r="BY326">
            <v>127.8</v>
          </cell>
          <cell r="BZ326">
            <v>127.8</v>
          </cell>
          <cell r="CA326">
            <v>127.8</v>
          </cell>
          <cell r="CB326">
            <v>127.8</v>
          </cell>
          <cell r="CC326">
            <v>127.3</v>
          </cell>
          <cell r="CD326">
            <v>128</v>
          </cell>
          <cell r="CE326">
            <v>128</v>
          </cell>
          <cell r="CF326">
            <v>128</v>
          </cell>
          <cell r="CG326">
            <v>128</v>
          </cell>
          <cell r="CH326">
            <v>128.80000000000001</v>
          </cell>
          <cell r="CI326">
            <v>129.1</v>
          </cell>
          <cell r="CJ326">
            <v>129.6</v>
          </cell>
          <cell r="CK326">
            <v>129.19999999999999</v>
          </cell>
          <cell r="CL326">
            <v>129.6</v>
          </cell>
        </row>
        <row r="327">
          <cell r="A327" t="str">
            <v>Paper Rolls</v>
          </cell>
          <cell r="B327" t="str">
            <v>1305010008</v>
          </cell>
          <cell r="C327">
            <v>3.5139999999999998E-2</v>
          </cell>
          <cell r="D327">
            <v>101.7</v>
          </cell>
          <cell r="E327">
            <v>101.7</v>
          </cell>
          <cell r="F327">
            <v>102.1</v>
          </cell>
          <cell r="G327">
            <v>101.5</v>
          </cell>
          <cell r="H327">
            <v>101.5</v>
          </cell>
          <cell r="I327">
            <v>101.5</v>
          </cell>
          <cell r="J327">
            <v>101.8</v>
          </cell>
          <cell r="K327">
            <v>101.8</v>
          </cell>
          <cell r="L327">
            <v>104.1</v>
          </cell>
          <cell r="M327">
            <v>104.1</v>
          </cell>
          <cell r="N327">
            <v>105</v>
          </cell>
          <cell r="O327">
            <v>105</v>
          </cell>
          <cell r="P327">
            <v>105</v>
          </cell>
          <cell r="Q327">
            <v>105.1</v>
          </cell>
          <cell r="R327">
            <v>105.1</v>
          </cell>
          <cell r="S327">
            <v>105.4</v>
          </cell>
          <cell r="T327">
            <v>105.6</v>
          </cell>
          <cell r="U327">
            <v>105.6</v>
          </cell>
          <cell r="V327">
            <v>105.6</v>
          </cell>
          <cell r="W327">
            <v>106.7</v>
          </cell>
          <cell r="X327">
            <v>106.7</v>
          </cell>
          <cell r="Y327">
            <v>106.7</v>
          </cell>
          <cell r="Z327">
            <v>105.4</v>
          </cell>
          <cell r="AA327">
            <v>105.7</v>
          </cell>
          <cell r="AB327">
            <v>106</v>
          </cell>
          <cell r="AC327">
            <v>106.4</v>
          </cell>
          <cell r="AD327">
            <v>107.2</v>
          </cell>
          <cell r="AE327">
            <v>107.8</v>
          </cell>
          <cell r="AF327">
            <v>108.8</v>
          </cell>
          <cell r="AG327">
            <v>108.8</v>
          </cell>
          <cell r="AH327">
            <v>108.8</v>
          </cell>
          <cell r="AI327">
            <v>110.5</v>
          </cell>
          <cell r="AJ327">
            <v>110.5</v>
          </cell>
          <cell r="AK327">
            <v>110.5</v>
          </cell>
          <cell r="AL327">
            <v>110.9</v>
          </cell>
          <cell r="AM327">
            <v>111.1</v>
          </cell>
          <cell r="AN327">
            <v>110.3</v>
          </cell>
          <cell r="AO327">
            <v>112.7</v>
          </cell>
          <cell r="AP327">
            <v>112.9</v>
          </cell>
          <cell r="AQ327">
            <v>113.3</v>
          </cell>
          <cell r="AR327">
            <v>113.8</v>
          </cell>
          <cell r="AS327">
            <v>114.5</v>
          </cell>
          <cell r="AT327">
            <v>117.4</v>
          </cell>
          <cell r="AU327">
            <v>122</v>
          </cell>
          <cell r="AV327">
            <v>125.2</v>
          </cell>
          <cell r="AW327">
            <v>124.4</v>
          </cell>
          <cell r="AX327">
            <v>122.7</v>
          </cell>
          <cell r="AY327">
            <v>118.4</v>
          </cell>
          <cell r="AZ327">
            <v>116.8</v>
          </cell>
          <cell r="BA327">
            <v>116.3</v>
          </cell>
          <cell r="BB327">
            <v>117.3</v>
          </cell>
          <cell r="BC327">
            <v>117.7</v>
          </cell>
          <cell r="BD327">
            <v>117.6</v>
          </cell>
          <cell r="BE327">
            <v>117.9</v>
          </cell>
          <cell r="BF327">
            <v>117.1</v>
          </cell>
          <cell r="BG327">
            <v>117.3</v>
          </cell>
          <cell r="BH327">
            <v>117.3</v>
          </cell>
          <cell r="BI327">
            <v>117.1</v>
          </cell>
          <cell r="BJ327">
            <v>116</v>
          </cell>
          <cell r="BK327">
            <v>116</v>
          </cell>
          <cell r="BL327">
            <v>116</v>
          </cell>
          <cell r="BM327">
            <v>114.8</v>
          </cell>
          <cell r="BN327">
            <v>114.8</v>
          </cell>
          <cell r="BO327">
            <v>118.4</v>
          </cell>
          <cell r="BP327">
            <v>119.9</v>
          </cell>
          <cell r="BQ327">
            <v>120.3</v>
          </cell>
          <cell r="BR327">
            <v>120.3</v>
          </cell>
          <cell r="BS327">
            <v>120.3</v>
          </cell>
          <cell r="BT327">
            <v>120.3</v>
          </cell>
          <cell r="BU327">
            <v>120.3</v>
          </cell>
          <cell r="BV327">
            <v>120.3</v>
          </cell>
          <cell r="BW327">
            <v>120.3</v>
          </cell>
          <cell r="BX327">
            <v>126.7</v>
          </cell>
          <cell r="BY327">
            <v>131.5</v>
          </cell>
          <cell r="BZ327">
            <v>140.19999999999999</v>
          </cell>
          <cell r="CA327">
            <v>145.4</v>
          </cell>
          <cell r="CB327">
            <v>157.1</v>
          </cell>
          <cell r="CC327">
            <v>154.69999999999999</v>
          </cell>
          <cell r="CD327">
            <v>152</v>
          </cell>
          <cell r="CE327">
            <v>151.5</v>
          </cell>
          <cell r="CF327">
            <v>151.6</v>
          </cell>
          <cell r="CG327">
            <v>151.1</v>
          </cell>
          <cell r="CH327">
            <v>148.9</v>
          </cell>
          <cell r="CI327">
            <v>150.19999999999999</v>
          </cell>
          <cell r="CJ327">
            <v>151.30000000000001</v>
          </cell>
          <cell r="CK327">
            <v>152.30000000000001</v>
          </cell>
          <cell r="CL327">
            <v>153.69999999999999</v>
          </cell>
        </row>
        <row r="328">
          <cell r="A328" t="str">
            <v>Paper Cone &amp; Tube</v>
          </cell>
          <cell r="B328" t="str">
            <v>1305010009</v>
          </cell>
          <cell r="C328">
            <v>3.3579999999999999E-2</v>
          </cell>
          <cell r="D328">
            <v>100</v>
          </cell>
          <cell r="E328">
            <v>100</v>
          </cell>
          <cell r="F328">
            <v>100</v>
          </cell>
          <cell r="G328">
            <v>100</v>
          </cell>
          <cell r="H328">
            <v>100</v>
          </cell>
          <cell r="I328">
            <v>100</v>
          </cell>
          <cell r="J328">
            <v>100</v>
          </cell>
          <cell r="K328">
            <v>100</v>
          </cell>
          <cell r="L328">
            <v>100</v>
          </cell>
          <cell r="M328">
            <v>100</v>
          </cell>
          <cell r="N328">
            <v>100</v>
          </cell>
          <cell r="O328">
            <v>100</v>
          </cell>
          <cell r="P328">
            <v>100</v>
          </cell>
          <cell r="Q328">
            <v>100</v>
          </cell>
          <cell r="R328">
            <v>100</v>
          </cell>
          <cell r="S328">
            <v>100</v>
          </cell>
          <cell r="T328">
            <v>100</v>
          </cell>
          <cell r="U328">
            <v>100</v>
          </cell>
          <cell r="V328">
            <v>100</v>
          </cell>
          <cell r="W328">
            <v>100</v>
          </cell>
          <cell r="X328">
            <v>100</v>
          </cell>
          <cell r="Y328">
            <v>100</v>
          </cell>
          <cell r="Z328">
            <v>100</v>
          </cell>
          <cell r="AA328">
            <v>100</v>
          </cell>
          <cell r="AB328">
            <v>100</v>
          </cell>
          <cell r="AC328">
            <v>100</v>
          </cell>
          <cell r="AD328">
            <v>100</v>
          </cell>
          <cell r="AE328">
            <v>100</v>
          </cell>
          <cell r="AF328">
            <v>100</v>
          </cell>
          <cell r="AG328">
            <v>100</v>
          </cell>
          <cell r="AH328">
            <v>100</v>
          </cell>
          <cell r="AI328">
            <v>100</v>
          </cell>
          <cell r="AJ328">
            <v>100</v>
          </cell>
          <cell r="AK328">
            <v>100</v>
          </cell>
          <cell r="AL328">
            <v>100</v>
          </cell>
          <cell r="AM328">
            <v>100</v>
          </cell>
          <cell r="AN328">
            <v>100</v>
          </cell>
          <cell r="AO328">
            <v>100</v>
          </cell>
          <cell r="AP328">
            <v>100</v>
          </cell>
          <cell r="AQ328">
            <v>100</v>
          </cell>
          <cell r="AR328">
            <v>100</v>
          </cell>
          <cell r="AS328">
            <v>100</v>
          </cell>
          <cell r="AT328">
            <v>100</v>
          </cell>
          <cell r="AU328">
            <v>100</v>
          </cell>
          <cell r="AV328">
            <v>100</v>
          </cell>
          <cell r="AW328">
            <v>100</v>
          </cell>
          <cell r="AX328">
            <v>100</v>
          </cell>
          <cell r="AY328">
            <v>100</v>
          </cell>
          <cell r="AZ328">
            <v>100</v>
          </cell>
          <cell r="BA328">
            <v>100</v>
          </cell>
          <cell r="BB328">
            <v>100</v>
          </cell>
          <cell r="BC328">
            <v>100</v>
          </cell>
          <cell r="BD328">
            <v>100</v>
          </cell>
          <cell r="BE328">
            <v>100</v>
          </cell>
          <cell r="BF328">
            <v>100</v>
          </cell>
          <cell r="BG328">
            <v>100</v>
          </cell>
          <cell r="BH328">
            <v>100</v>
          </cell>
          <cell r="BI328">
            <v>100</v>
          </cell>
          <cell r="BJ328">
            <v>100</v>
          </cell>
          <cell r="BK328">
            <v>100</v>
          </cell>
          <cell r="BL328">
            <v>100</v>
          </cell>
          <cell r="BM328">
            <v>100</v>
          </cell>
          <cell r="BN328">
            <v>100</v>
          </cell>
          <cell r="BO328">
            <v>94.7</v>
          </cell>
          <cell r="BP328">
            <v>92.9</v>
          </cell>
          <cell r="BQ328">
            <v>92.9</v>
          </cell>
          <cell r="BR328">
            <v>92.9</v>
          </cell>
          <cell r="BS328">
            <v>92.9</v>
          </cell>
          <cell r="BT328">
            <v>92.9</v>
          </cell>
          <cell r="BU328">
            <v>92.9</v>
          </cell>
          <cell r="BV328">
            <v>92.9</v>
          </cell>
          <cell r="BW328">
            <v>92.9</v>
          </cell>
          <cell r="BX328">
            <v>108.5</v>
          </cell>
          <cell r="BY328">
            <v>110.9</v>
          </cell>
          <cell r="BZ328">
            <v>110.9</v>
          </cell>
          <cell r="CA328">
            <v>110.9</v>
          </cell>
          <cell r="CB328">
            <v>110.9</v>
          </cell>
          <cell r="CC328">
            <v>110.9</v>
          </cell>
          <cell r="CD328">
            <v>110.9</v>
          </cell>
          <cell r="CE328">
            <v>110.9</v>
          </cell>
          <cell r="CF328">
            <v>110.9</v>
          </cell>
          <cell r="CG328">
            <v>110.9</v>
          </cell>
          <cell r="CH328">
            <v>110.9</v>
          </cell>
          <cell r="CI328">
            <v>110.9</v>
          </cell>
          <cell r="CJ328">
            <v>110.9</v>
          </cell>
          <cell r="CK328">
            <v>110.9</v>
          </cell>
          <cell r="CL328">
            <v>110.9</v>
          </cell>
        </row>
        <row r="329">
          <cell r="A329" t="str">
            <v>Cream  Laid woven Paper</v>
          </cell>
          <cell r="B329" t="str">
            <v>1305010010</v>
          </cell>
          <cell r="C329">
            <v>7.6499999999999997E-3</v>
          </cell>
          <cell r="D329">
            <v>100.7</v>
          </cell>
          <cell r="E329">
            <v>100.8</v>
          </cell>
          <cell r="F329">
            <v>100.9</v>
          </cell>
          <cell r="G329">
            <v>101.9</v>
          </cell>
          <cell r="H329">
            <v>101.9</v>
          </cell>
          <cell r="I329">
            <v>102.2</v>
          </cell>
          <cell r="J329">
            <v>102.5</v>
          </cell>
          <cell r="K329">
            <v>102.5</v>
          </cell>
          <cell r="L329">
            <v>102.5</v>
          </cell>
          <cell r="M329">
            <v>103.1</v>
          </cell>
          <cell r="N329">
            <v>103.6</v>
          </cell>
          <cell r="O329">
            <v>103.6</v>
          </cell>
          <cell r="P329">
            <v>104.4</v>
          </cell>
          <cell r="Q329">
            <v>104.4</v>
          </cell>
          <cell r="R329">
            <v>104.4</v>
          </cell>
          <cell r="S329">
            <v>104.5</v>
          </cell>
          <cell r="T329">
            <v>104.5</v>
          </cell>
          <cell r="U329">
            <v>104.5</v>
          </cell>
          <cell r="V329">
            <v>104.5</v>
          </cell>
          <cell r="W329">
            <v>105.1</v>
          </cell>
          <cell r="X329">
            <v>105.1</v>
          </cell>
          <cell r="Y329">
            <v>105.1</v>
          </cell>
          <cell r="Z329">
            <v>105.1</v>
          </cell>
          <cell r="AA329">
            <v>105.1</v>
          </cell>
          <cell r="AB329">
            <v>106.2</v>
          </cell>
          <cell r="AC329">
            <v>106.2</v>
          </cell>
          <cell r="AD329">
            <v>106.2</v>
          </cell>
          <cell r="AE329">
            <v>107.3</v>
          </cell>
          <cell r="AF329">
            <v>107.3</v>
          </cell>
          <cell r="AG329">
            <v>107.3</v>
          </cell>
          <cell r="AH329">
            <v>108.3</v>
          </cell>
          <cell r="AI329">
            <v>108.3</v>
          </cell>
          <cell r="AJ329">
            <v>108.2</v>
          </cell>
          <cell r="AK329">
            <v>108.3</v>
          </cell>
          <cell r="AL329">
            <v>108.3</v>
          </cell>
          <cell r="AM329">
            <v>108.3</v>
          </cell>
          <cell r="AN329">
            <v>108.3</v>
          </cell>
          <cell r="AO329">
            <v>108.3</v>
          </cell>
          <cell r="AP329">
            <v>107.6</v>
          </cell>
          <cell r="AQ329">
            <v>107.6</v>
          </cell>
          <cell r="AR329">
            <v>107.6</v>
          </cell>
          <cell r="AS329">
            <v>107.5</v>
          </cell>
          <cell r="AT329">
            <v>108.6</v>
          </cell>
          <cell r="AU329">
            <v>108.8</v>
          </cell>
          <cell r="AV329">
            <v>110.3</v>
          </cell>
          <cell r="AW329">
            <v>110.3</v>
          </cell>
          <cell r="AX329">
            <v>110.3</v>
          </cell>
          <cell r="AY329">
            <v>108.9</v>
          </cell>
          <cell r="AZ329">
            <v>107.7</v>
          </cell>
          <cell r="BA329">
            <v>107.7</v>
          </cell>
          <cell r="BB329">
            <v>107.7</v>
          </cell>
          <cell r="BC329">
            <v>107</v>
          </cell>
          <cell r="BD329">
            <v>105.4</v>
          </cell>
          <cell r="BE329">
            <v>105.4</v>
          </cell>
          <cell r="BF329">
            <v>102.8</v>
          </cell>
          <cell r="BG329">
            <v>102.8</v>
          </cell>
          <cell r="BH329">
            <v>102.8</v>
          </cell>
          <cell r="BI329">
            <v>102.3</v>
          </cell>
          <cell r="BJ329">
            <v>101.5</v>
          </cell>
          <cell r="BK329">
            <v>101.5</v>
          </cell>
          <cell r="BL329">
            <v>101.4</v>
          </cell>
          <cell r="BM329">
            <v>101.6</v>
          </cell>
          <cell r="BN329">
            <v>101.6</v>
          </cell>
          <cell r="BO329">
            <v>101.8</v>
          </cell>
          <cell r="BP329">
            <v>102.4</v>
          </cell>
          <cell r="BQ329">
            <v>102.5</v>
          </cell>
          <cell r="BR329">
            <v>103</v>
          </cell>
          <cell r="BS329">
            <v>103.4</v>
          </cell>
          <cell r="BT329">
            <v>103.4</v>
          </cell>
          <cell r="BU329">
            <v>103.4</v>
          </cell>
          <cell r="BV329">
            <v>103.4</v>
          </cell>
          <cell r="BW329">
            <v>103.4</v>
          </cell>
          <cell r="BX329">
            <v>103.4</v>
          </cell>
          <cell r="BY329">
            <v>104.5</v>
          </cell>
          <cell r="BZ329">
            <v>105.2</v>
          </cell>
          <cell r="CA329">
            <v>107</v>
          </cell>
          <cell r="CB329">
            <v>107.7</v>
          </cell>
          <cell r="CC329">
            <v>108.7</v>
          </cell>
          <cell r="CD329">
            <v>108.5</v>
          </cell>
          <cell r="CE329">
            <v>108</v>
          </cell>
          <cell r="CF329">
            <v>108</v>
          </cell>
          <cell r="CG329">
            <v>108</v>
          </cell>
          <cell r="CH329">
            <v>108</v>
          </cell>
          <cell r="CI329">
            <v>108</v>
          </cell>
          <cell r="CJ329">
            <v>108</v>
          </cell>
          <cell r="CK329">
            <v>108</v>
          </cell>
          <cell r="CL329">
            <v>108.3</v>
          </cell>
        </row>
        <row r="330">
          <cell r="A330" t="str">
            <v>Paper Pulp</v>
          </cell>
          <cell r="B330" t="str">
            <v>1305010011</v>
          </cell>
          <cell r="C330">
            <v>6.9699999999999996E-3</v>
          </cell>
          <cell r="D330">
            <v>101.1</v>
          </cell>
          <cell r="E330">
            <v>101.1</v>
          </cell>
          <cell r="F330">
            <v>101.1</v>
          </cell>
          <cell r="G330">
            <v>99.8</v>
          </cell>
          <cell r="H330">
            <v>99.5</v>
          </cell>
          <cell r="I330">
            <v>99.5</v>
          </cell>
          <cell r="J330">
            <v>99.5</v>
          </cell>
          <cell r="K330">
            <v>99.5</v>
          </cell>
          <cell r="L330">
            <v>99.5</v>
          </cell>
          <cell r="M330">
            <v>99.5</v>
          </cell>
          <cell r="N330">
            <v>99.5</v>
          </cell>
          <cell r="O330">
            <v>99.5</v>
          </cell>
          <cell r="P330">
            <v>99.5</v>
          </cell>
          <cell r="Q330">
            <v>99.5</v>
          </cell>
          <cell r="R330">
            <v>100.1</v>
          </cell>
          <cell r="S330">
            <v>100.1</v>
          </cell>
          <cell r="T330">
            <v>100.1</v>
          </cell>
          <cell r="U330">
            <v>100.1</v>
          </cell>
          <cell r="V330">
            <v>100.1</v>
          </cell>
          <cell r="W330">
            <v>100.1</v>
          </cell>
          <cell r="X330">
            <v>102.8</v>
          </cell>
          <cell r="Y330">
            <v>106.5</v>
          </cell>
          <cell r="Z330">
            <v>107.3</v>
          </cell>
          <cell r="AA330">
            <v>105.2</v>
          </cell>
          <cell r="AB330">
            <v>107.5</v>
          </cell>
          <cell r="AC330">
            <v>107</v>
          </cell>
          <cell r="AD330">
            <v>107</v>
          </cell>
          <cell r="AE330">
            <v>107</v>
          </cell>
          <cell r="AF330">
            <v>107</v>
          </cell>
          <cell r="AG330">
            <v>107</v>
          </cell>
          <cell r="AH330">
            <v>107</v>
          </cell>
          <cell r="AI330">
            <v>106</v>
          </cell>
          <cell r="AJ330">
            <v>106</v>
          </cell>
          <cell r="AK330">
            <v>106</v>
          </cell>
          <cell r="AL330">
            <v>106</v>
          </cell>
          <cell r="AM330">
            <v>106</v>
          </cell>
          <cell r="AN330">
            <v>106</v>
          </cell>
          <cell r="AO330">
            <v>106</v>
          </cell>
          <cell r="AP330">
            <v>106</v>
          </cell>
          <cell r="AQ330">
            <v>106</v>
          </cell>
          <cell r="AR330">
            <v>106</v>
          </cell>
          <cell r="AS330">
            <v>106</v>
          </cell>
          <cell r="AT330">
            <v>106</v>
          </cell>
          <cell r="AU330">
            <v>118</v>
          </cell>
          <cell r="AV330">
            <v>137.80000000000001</v>
          </cell>
          <cell r="AW330">
            <v>142.30000000000001</v>
          </cell>
          <cell r="AX330">
            <v>142.30000000000001</v>
          </cell>
          <cell r="AY330">
            <v>153.30000000000001</v>
          </cell>
          <cell r="AZ330">
            <v>154.6</v>
          </cell>
          <cell r="BA330">
            <v>154.6</v>
          </cell>
          <cell r="BB330">
            <v>154.6</v>
          </cell>
          <cell r="BC330">
            <v>154.6</v>
          </cell>
          <cell r="BD330">
            <v>138.6</v>
          </cell>
          <cell r="BE330">
            <v>138.6</v>
          </cell>
          <cell r="BF330">
            <v>135</v>
          </cell>
          <cell r="BG330">
            <v>135</v>
          </cell>
          <cell r="BH330">
            <v>135</v>
          </cell>
          <cell r="BI330">
            <v>138.5</v>
          </cell>
          <cell r="BJ330">
            <v>140.9</v>
          </cell>
          <cell r="BK330">
            <v>140.9</v>
          </cell>
          <cell r="BL330">
            <v>140.9</v>
          </cell>
          <cell r="BM330">
            <v>147.80000000000001</v>
          </cell>
          <cell r="BN330">
            <v>147.80000000000001</v>
          </cell>
          <cell r="BO330">
            <v>147.80000000000001</v>
          </cell>
          <cell r="BP330">
            <v>151.19999999999999</v>
          </cell>
          <cell r="BQ330">
            <v>151.19999999999999</v>
          </cell>
          <cell r="BR330">
            <v>171.9</v>
          </cell>
          <cell r="BS330">
            <v>171.9</v>
          </cell>
          <cell r="BT330">
            <v>171.9</v>
          </cell>
          <cell r="BU330">
            <v>171.9</v>
          </cell>
          <cell r="BV330">
            <v>171.9</v>
          </cell>
          <cell r="BW330">
            <v>167.6</v>
          </cell>
          <cell r="BX330">
            <v>172.6</v>
          </cell>
          <cell r="BY330">
            <v>171.3</v>
          </cell>
          <cell r="BZ330">
            <v>174.9</v>
          </cell>
          <cell r="CA330">
            <v>174.4</v>
          </cell>
          <cell r="CB330">
            <v>174.3</v>
          </cell>
          <cell r="CC330">
            <v>174.3</v>
          </cell>
          <cell r="CD330">
            <v>174.3</v>
          </cell>
          <cell r="CE330">
            <v>174.3</v>
          </cell>
          <cell r="CF330">
            <v>181.3</v>
          </cell>
          <cell r="CG330">
            <v>198.6</v>
          </cell>
          <cell r="CH330">
            <v>198.6</v>
          </cell>
          <cell r="CI330">
            <v>198.6</v>
          </cell>
          <cell r="CJ330">
            <v>198.6</v>
          </cell>
          <cell r="CK330">
            <v>198.6</v>
          </cell>
          <cell r="CL330">
            <v>205.7</v>
          </cell>
        </row>
        <row r="331">
          <cell r="A331" t="str">
            <v>b.  MANUFACTURE OF BOARDS</v>
          </cell>
          <cell r="B331" t="str">
            <v>1305020000</v>
          </cell>
          <cell r="C331">
            <v>0.54979</v>
          </cell>
          <cell r="D331">
            <v>100.6</v>
          </cell>
          <cell r="E331">
            <v>100.5</v>
          </cell>
          <cell r="F331">
            <v>100.9</v>
          </cell>
          <cell r="G331">
            <v>101.5</v>
          </cell>
          <cell r="H331">
            <v>101.1</v>
          </cell>
          <cell r="I331">
            <v>100.4</v>
          </cell>
          <cell r="J331">
            <v>101.2</v>
          </cell>
          <cell r="K331">
            <v>101.1</v>
          </cell>
          <cell r="L331">
            <v>101.6</v>
          </cell>
          <cell r="M331">
            <v>101.6</v>
          </cell>
          <cell r="N331">
            <v>101.3</v>
          </cell>
          <cell r="O331">
            <v>100.6</v>
          </cell>
          <cell r="P331">
            <v>103</v>
          </cell>
          <cell r="Q331">
            <v>102.3</v>
          </cell>
          <cell r="R331">
            <v>103.7</v>
          </cell>
          <cell r="S331">
            <v>106.9</v>
          </cell>
          <cell r="T331">
            <v>105.3</v>
          </cell>
          <cell r="U331">
            <v>106</v>
          </cell>
          <cell r="V331">
            <v>106.9</v>
          </cell>
          <cell r="W331">
            <v>106.6</v>
          </cell>
          <cell r="X331">
            <v>108</v>
          </cell>
          <cell r="Y331">
            <v>107.4</v>
          </cell>
          <cell r="Z331">
            <v>107</v>
          </cell>
          <cell r="AA331">
            <v>108.6</v>
          </cell>
          <cell r="AB331">
            <v>110.7</v>
          </cell>
          <cell r="AC331">
            <v>111.3</v>
          </cell>
          <cell r="AD331">
            <v>112.1</v>
          </cell>
          <cell r="AE331">
            <v>108.5</v>
          </cell>
          <cell r="AF331">
            <v>108.7</v>
          </cell>
          <cell r="AG331">
            <v>110.2</v>
          </cell>
          <cell r="AH331">
            <v>109.8</v>
          </cell>
          <cell r="AI331">
            <v>109.1</v>
          </cell>
          <cell r="AJ331">
            <v>109.1</v>
          </cell>
          <cell r="AK331">
            <v>108.6</v>
          </cell>
          <cell r="AL331">
            <v>109.2</v>
          </cell>
          <cell r="AM331">
            <v>109.2</v>
          </cell>
          <cell r="AN331">
            <v>110.2</v>
          </cell>
          <cell r="AO331">
            <v>110.3</v>
          </cell>
          <cell r="AP331">
            <v>111</v>
          </cell>
          <cell r="AQ331">
            <v>112.4</v>
          </cell>
          <cell r="AR331">
            <v>112.5</v>
          </cell>
          <cell r="AS331">
            <v>112.5</v>
          </cell>
          <cell r="AT331">
            <v>112.5</v>
          </cell>
          <cell r="AU331">
            <v>113.1</v>
          </cell>
          <cell r="AV331">
            <v>113.2</v>
          </cell>
          <cell r="AW331">
            <v>113.9</v>
          </cell>
          <cell r="AX331">
            <v>114.4</v>
          </cell>
          <cell r="AY331">
            <v>113.9</v>
          </cell>
          <cell r="AZ331">
            <v>115.5</v>
          </cell>
          <cell r="BA331">
            <v>115.3</v>
          </cell>
          <cell r="BB331">
            <v>115.7</v>
          </cell>
          <cell r="BC331">
            <v>115.5</v>
          </cell>
          <cell r="BD331">
            <v>116.4</v>
          </cell>
          <cell r="BE331">
            <v>117.2</v>
          </cell>
          <cell r="BF331">
            <v>117.3</v>
          </cell>
          <cell r="BG331">
            <v>120.6</v>
          </cell>
          <cell r="BH331">
            <v>120.2</v>
          </cell>
          <cell r="BI331">
            <v>118.9</v>
          </cell>
          <cell r="BJ331">
            <v>116.7</v>
          </cell>
          <cell r="BK331">
            <v>119</v>
          </cell>
          <cell r="BL331">
            <v>117.7</v>
          </cell>
          <cell r="BM331">
            <v>117.1</v>
          </cell>
          <cell r="BN331">
            <v>115.8</v>
          </cell>
          <cell r="BO331">
            <v>121.2</v>
          </cell>
          <cell r="BP331">
            <v>122.9</v>
          </cell>
          <cell r="BQ331">
            <v>122.2</v>
          </cell>
          <cell r="BR331">
            <v>122.1</v>
          </cell>
          <cell r="BS331">
            <v>122.4</v>
          </cell>
          <cell r="BT331">
            <v>122.6</v>
          </cell>
          <cell r="BU331">
            <v>123.1</v>
          </cell>
          <cell r="BV331">
            <v>123</v>
          </cell>
          <cell r="BW331">
            <v>122.2</v>
          </cell>
          <cell r="BX331">
            <v>123.1</v>
          </cell>
          <cell r="BY331">
            <v>124.4</v>
          </cell>
          <cell r="BZ331">
            <v>123.4</v>
          </cell>
          <cell r="CA331">
            <v>126</v>
          </cell>
          <cell r="CB331">
            <v>127</v>
          </cell>
          <cell r="CC331">
            <v>127.6</v>
          </cell>
          <cell r="CD331">
            <v>126.1</v>
          </cell>
          <cell r="CE331">
            <v>125.2</v>
          </cell>
          <cell r="CF331">
            <v>123</v>
          </cell>
          <cell r="CG331">
            <v>123.2</v>
          </cell>
          <cell r="CH331">
            <v>123.8</v>
          </cell>
          <cell r="CI331">
            <v>123.9</v>
          </cell>
          <cell r="CJ331">
            <v>124.1</v>
          </cell>
          <cell r="CK331">
            <v>124.5</v>
          </cell>
          <cell r="CL331">
            <v>124.9</v>
          </cell>
        </row>
        <row r="332">
          <cell r="A332" t="str">
            <v>Corrugated Sheet Boxes</v>
          </cell>
          <cell r="B332" t="str">
            <v>1305020001</v>
          </cell>
          <cell r="C332">
            <v>0.30223</v>
          </cell>
          <cell r="D332">
            <v>100.7</v>
          </cell>
          <cell r="E332">
            <v>100.5</v>
          </cell>
          <cell r="F332">
            <v>101.4</v>
          </cell>
          <cell r="G332">
            <v>101.6</v>
          </cell>
          <cell r="H332">
            <v>101.6</v>
          </cell>
          <cell r="I332">
            <v>100.6</v>
          </cell>
          <cell r="J332">
            <v>101.4</v>
          </cell>
          <cell r="K332">
            <v>101.6</v>
          </cell>
          <cell r="L332">
            <v>101.6</v>
          </cell>
          <cell r="M332">
            <v>101.2</v>
          </cell>
          <cell r="N332">
            <v>100.4</v>
          </cell>
          <cell r="O332">
            <v>99.2</v>
          </cell>
          <cell r="P332">
            <v>103.4</v>
          </cell>
          <cell r="Q332">
            <v>102.4</v>
          </cell>
          <cell r="R332">
            <v>105</v>
          </cell>
          <cell r="S332">
            <v>109.4</v>
          </cell>
          <cell r="T332">
            <v>106.2</v>
          </cell>
          <cell r="U332">
            <v>107.2</v>
          </cell>
          <cell r="V332">
            <v>108.2</v>
          </cell>
          <cell r="W332">
            <v>107.7</v>
          </cell>
          <cell r="X332">
            <v>110.4</v>
          </cell>
          <cell r="Y332">
            <v>109</v>
          </cell>
          <cell r="Z332">
            <v>108.5</v>
          </cell>
          <cell r="AA332">
            <v>110.9</v>
          </cell>
          <cell r="AB332">
            <v>114.4</v>
          </cell>
          <cell r="AC332">
            <v>114.8</v>
          </cell>
          <cell r="AD332">
            <v>116.8</v>
          </cell>
          <cell r="AE332">
            <v>110.1</v>
          </cell>
          <cell r="AF332">
            <v>110.6</v>
          </cell>
          <cell r="AG332">
            <v>113.1</v>
          </cell>
          <cell r="AH332">
            <v>112.1</v>
          </cell>
          <cell r="AI332">
            <v>111.5</v>
          </cell>
          <cell r="AJ332">
            <v>111.3</v>
          </cell>
          <cell r="AK332">
            <v>111.1</v>
          </cell>
          <cell r="AL332">
            <v>111.7</v>
          </cell>
          <cell r="AM332">
            <v>111.6</v>
          </cell>
          <cell r="AN332">
            <v>112.5</v>
          </cell>
          <cell r="AO332">
            <v>112.8</v>
          </cell>
          <cell r="AP332">
            <v>114</v>
          </cell>
          <cell r="AQ332">
            <v>116.7</v>
          </cell>
          <cell r="AR332">
            <v>116.8</v>
          </cell>
          <cell r="AS332">
            <v>116.8</v>
          </cell>
          <cell r="AT332">
            <v>116.8</v>
          </cell>
          <cell r="AU332">
            <v>116.8</v>
          </cell>
          <cell r="AV332">
            <v>116.8</v>
          </cell>
          <cell r="AW332">
            <v>116.8</v>
          </cell>
          <cell r="AX332">
            <v>118.1</v>
          </cell>
          <cell r="AY332">
            <v>117.8</v>
          </cell>
          <cell r="AZ332">
            <v>120</v>
          </cell>
          <cell r="BA332">
            <v>119.6</v>
          </cell>
          <cell r="BB332">
            <v>120.1</v>
          </cell>
          <cell r="BC332">
            <v>119</v>
          </cell>
          <cell r="BD332">
            <v>119.7</v>
          </cell>
          <cell r="BE332">
            <v>121.2</v>
          </cell>
          <cell r="BF332">
            <v>121.2</v>
          </cell>
          <cell r="BG332">
            <v>126.9</v>
          </cell>
          <cell r="BH332">
            <v>126.3</v>
          </cell>
          <cell r="BI332">
            <v>123.5</v>
          </cell>
          <cell r="BJ332">
            <v>118.7</v>
          </cell>
          <cell r="BK332">
            <v>122.9</v>
          </cell>
          <cell r="BL332">
            <v>120.2</v>
          </cell>
          <cell r="BM332">
            <v>118.8</v>
          </cell>
          <cell r="BN332">
            <v>115.2</v>
          </cell>
          <cell r="BO332">
            <v>122</v>
          </cell>
          <cell r="BP332">
            <v>123.2</v>
          </cell>
          <cell r="BQ332">
            <v>121.7</v>
          </cell>
          <cell r="BR332">
            <v>121.7</v>
          </cell>
          <cell r="BS332">
            <v>121.7</v>
          </cell>
          <cell r="BT332">
            <v>121.7</v>
          </cell>
          <cell r="BU332">
            <v>121.7</v>
          </cell>
          <cell r="BV332">
            <v>121.7</v>
          </cell>
          <cell r="BW332">
            <v>121.7</v>
          </cell>
          <cell r="BX332">
            <v>121.4</v>
          </cell>
          <cell r="BY332">
            <v>123.6</v>
          </cell>
          <cell r="BZ332">
            <v>121.5</v>
          </cell>
          <cell r="CA332">
            <v>125.1</v>
          </cell>
          <cell r="CB332">
            <v>125.8</v>
          </cell>
          <cell r="CC332">
            <v>128.19999999999999</v>
          </cell>
          <cell r="CD332">
            <v>125.7</v>
          </cell>
          <cell r="CE332">
            <v>122.9</v>
          </cell>
          <cell r="CF332">
            <v>119.9</v>
          </cell>
          <cell r="CG332">
            <v>119.9</v>
          </cell>
          <cell r="CH332">
            <v>120.7</v>
          </cell>
          <cell r="CI332">
            <v>121.6</v>
          </cell>
          <cell r="CJ332">
            <v>122.5</v>
          </cell>
          <cell r="CK332">
            <v>122.5</v>
          </cell>
          <cell r="CL332">
            <v>122.8</v>
          </cell>
        </row>
        <row r="333">
          <cell r="A333" t="str">
            <v>Paper Cartons / boxes</v>
          </cell>
          <cell r="B333" t="str">
            <v>1305020002</v>
          </cell>
          <cell r="C333">
            <v>0.12391000000000001</v>
          </cell>
          <cell r="D333">
            <v>100</v>
          </cell>
          <cell r="E333">
            <v>100</v>
          </cell>
          <cell r="F333">
            <v>100</v>
          </cell>
          <cell r="G333">
            <v>100</v>
          </cell>
          <cell r="H333">
            <v>100</v>
          </cell>
          <cell r="I333">
            <v>100</v>
          </cell>
          <cell r="J333">
            <v>100</v>
          </cell>
          <cell r="K333">
            <v>100</v>
          </cell>
          <cell r="L333">
            <v>100</v>
          </cell>
          <cell r="M333">
            <v>100</v>
          </cell>
          <cell r="N333">
            <v>100</v>
          </cell>
          <cell r="O333">
            <v>100</v>
          </cell>
          <cell r="P333">
            <v>100</v>
          </cell>
          <cell r="Q333">
            <v>100</v>
          </cell>
          <cell r="R333">
            <v>100</v>
          </cell>
          <cell r="S333">
            <v>101.6</v>
          </cell>
          <cell r="T333">
            <v>101.6</v>
          </cell>
          <cell r="U333">
            <v>101.6</v>
          </cell>
          <cell r="V333">
            <v>103.6</v>
          </cell>
          <cell r="W333">
            <v>103.6</v>
          </cell>
          <cell r="X333">
            <v>103.6</v>
          </cell>
          <cell r="Y333">
            <v>103.6</v>
          </cell>
          <cell r="Z333">
            <v>103.6</v>
          </cell>
          <cell r="AA333">
            <v>104.5</v>
          </cell>
          <cell r="AB333">
            <v>104.5</v>
          </cell>
          <cell r="AC333">
            <v>104.5</v>
          </cell>
          <cell r="AD333">
            <v>104.5</v>
          </cell>
          <cell r="AE333">
            <v>104.6</v>
          </cell>
          <cell r="AF333">
            <v>104.6</v>
          </cell>
          <cell r="AG333">
            <v>104.6</v>
          </cell>
          <cell r="AH333">
            <v>104.6</v>
          </cell>
          <cell r="AI333">
            <v>104.6</v>
          </cell>
          <cell r="AJ333">
            <v>104.6</v>
          </cell>
          <cell r="AK333">
            <v>104.6</v>
          </cell>
          <cell r="AL333">
            <v>104.6</v>
          </cell>
          <cell r="AM333">
            <v>105</v>
          </cell>
          <cell r="AN333">
            <v>105</v>
          </cell>
          <cell r="AO333">
            <v>105</v>
          </cell>
          <cell r="AP333">
            <v>105</v>
          </cell>
          <cell r="AQ333">
            <v>105</v>
          </cell>
          <cell r="AR333">
            <v>105</v>
          </cell>
          <cell r="AS333">
            <v>104.7</v>
          </cell>
          <cell r="AT333">
            <v>103.8</v>
          </cell>
          <cell r="AU333">
            <v>106.6</v>
          </cell>
          <cell r="AV333">
            <v>106</v>
          </cell>
          <cell r="AW333">
            <v>106.7</v>
          </cell>
          <cell r="AX333">
            <v>106.3</v>
          </cell>
          <cell r="AY333">
            <v>105.6</v>
          </cell>
          <cell r="AZ333">
            <v>105.5</v>
          </cell>
          <cell r="BA333">
            <v>105.4</v>
          </cell>
          <cell r="BB333">
            <v>105.3</v>
          </cell>
          <cell r="BC333">
            <v>106.5</v>
          </cell>
          <cell r="BD333">
            <v>108.4</v>
          </cell>
          <cell r="BE333">
            <v>109.3</v>
          </cell>
          <cell r="BF333">
            <v>109.8</v>
          </cell>
          <cell r="BG333">
            <v>110.4</v>
          </cell>
          <cell r="BH333">
            <v>111.3</v>
          </cell>
          <cell r="BI333">
            <v>110.4</v>
          </cell>
          <cell r="BJ333">
            <v>111.6</v>
          </cell>
          <cell r="BK333">
            <v>112.4</v>
          </cell>
          <cell r="BL333">
            <v>112.5</v>
          </cell>
          <cell r="BM333">
            <v>113.4</v>
          </cell>
          <cell r="BN333">
            <v>113.4</v>
          </cell>
          <cell r="BO333">
            <v>115.3</v>
          </cell>
          <cell r="BP333">
            <v>118.8</v>
          </cell>
          <cell r="BQ333">
            <v>118.4</v>
          </cell>
          <cell r="BR333">
            <v>118.1</v>
          </cell>
          <cell r="BS333">
            <v>118.8</v>
          </cell>
          <cell r="BT333">
            <v>119.2</v>
          </cell>
          <cell r="BU333">
            <v>122.2</v>
          </cell>
          <cell r="BV333">
            <v>121.6</v>
          </cell>
          <cell r="BW333">
            <v>118.3</v>
          </cell>
          <cell r="BX333">
            <v>117</v>
          </cell>
          <cell r="BY333">
            <v>116.4</v>
          </cell>
          <cell r="BZ333">
            <v>121.2</v>
          </cell>
          <cell r="CA333">
            <v>122.2</v>
          </cell>
          <cell r="CB333">
            <v>124</v>
          </cell>
          <cell r="CC333">
            <v>122.3</v>
          </cell>
          <cell r="CD333">
            <v>121.9</v>
          </cell>
          <cell r="CE333">
            <v>124.1</v>
          </cell>
          <cell r="CF333">
            <v>122.1</v>
          </cell>
          <cell r="CG333">
            <v>122.4</v>
          </cell>
          <cell r="CH333">
            <v>122.4</v>
          </cell>
          <cell r="CI333">
            <v>121</v>
          </cell>
          <cell r="CJ333">
            <v>120.3</v>
          </cell>
          <cell r="CK333">
            <v>120.3</v>
          </cell>
          <cell r="CL333">
            <v>119.8</v>
          </cell>
        </row>
        <row r="334">
          <cell r="A334" t="str">
            <v>Bristle Paper Board</v>
          </cell>
          <cell r="B334" t="str">
            <v>1305020003</v>
          </cell>
          <cell r="C334">
            <v>8.1189999999999998E-2</v>
          </cell>
          <cell r="D334">
            <v>101.3</v>
          </cell>
          <cell r="E334">
            <v>101</v>
          </cell>
          <cell r="F334">
            <v>100.8</v>
          </cell>
          <cell r="G334">
            <v>100.4</v>
          </cell>
          <cell r="H334">
            <v>99.8</v>
          </cell>
          <cell r="I334">
            <v>99.8</v>
          </cell>
          <cell r="J334">
            <v>101.9</v>
          </cell>
          <cell r="K334">
            <v>101.1</v>
          </cell>
          <cell r="L334">
            <v>100.8</v>
          </cell>
          <cell r="M334">
            <v>102.5</v>
          </cell>
          <cell r="N334">
            <v>103.4</v>
          </cell>
          <cell r="O334">
            <v>102.7</v>
          </cell>
          <cell r="P334">
            <v>104</v>
          </cell>
          <cell r="Q334">
            <v>102.5</v>
          </cell>
          <cell r="R334">
            <v>102.9</v>
          </cell>
          <cell r="S334">
            <v>102.7</v>
          </cell>
          <cell r="T334">
            <v>103.7</v>
          </cell>
          <cell r="U334">
            <v>104.4</v>
          </cell>
          <cell r="V334">
            <v>103.8</v>
          </cell>
          <cell r="W334">
            <v>103.9</v>
          </cell>
          <cell r="X334">
            <v>103.1</v>
          </cell>
          <cell r="Y334">
            <v>104.5</v>
          </cell>
          <cell r="Z334">
            <v>104.1</v>
          </cell>
          <cell r="AA334">
            <v>104</v>
          </cell>
          <cell r="AB334">
            <v>105</v>
          </cell>
          <cell r="AC334">
            <v>107.5</v>
          </cell>
          <cell r="AD334">
            <v>105.7</v>
          </cell>
          <cell r="AE334">
            <v>107.9</v>
          </cell>
          <cell r="AF334">
            <v>107.4</v>
          </cell>
          <cell r="AG334">
            <v>107.9</v>
          </cell>
          <cell r="AH334">
            <v>108.6</v>
          </cell>
          <cell r="AI334">
            <v>107.1</v>
          </cell>
          <cell r="AJ334">
            <v>107.4</v>
          </cell>
          <cell r="AK334">
            <v>104.3</v>
          </cell>
          <cell r="AL334">
            <v>106.2</v>
          </cell>
          <cell r="AM334">
            <v>106.5</v>
          </cell>
          <cell r="AN334">
            <v>106.5</v>
          </cell>
          <cell r="AO334">
            <v>106.5</v>
          </cell>
          <cell r="AP334">
            <v>106.2</v>
          </cell>
          <cell r="AQ334">
            <v>106.2</v>
          </cell>
          <cell r="AR334">
            <v>106.5</v>
          </cell>
          <cell r="AS334">
            <v>106.5</v>
          </cell>
          <cell r="AT334">
            <v>106.5</v>
          </cell>
          <cell r="AU334">
            <v>106.5</v>
          </cell>
          <cell r="AV334">
            <v>107.6</v>
          </cell>
          <cell r="AW334">
            <v>111.3</v>
          </cell>
          <cell r="AX334">
            <v>110.5</v>
          </cell>
          <cell r="AY334">
            <v>109.5</v>
          </cell>
          <cell r="AZ334">
            <v>108.4</v>
          </cell>
          <cell r="BA334">
            <v>109</v>
          </cell>
          <cell r="BB334">
            <v>109.6</v>
          </cell>
          <cell r="BC334">
            <v>114.3</v>
          </cell>
          <cell r="BD334">
            <v>114.1</v>
          </cell>
          <cell r="BE334">
            <v>112.8</v>
          </cell>
          <cell r="BF334">
            <v>112.9</v>
          </cell>
          <cell r="BG334">
            <v>113</v>
          </cell>
          <cell r="BH334">
            <v>111.1</v>
          </cell>
          <cell r="BI334">
            <v>114.2</v>
          </cell>
          <cell r="BJ334">
            <v>115.3</v>
          </cell>
          <cell r="BK334">
            <v>115.4</v>
          </cell>
          <cell r="BL334">
            <v>116.2</v>
          </cell>
          <cell r="BM334">
            <v>116.2</v>
          </cell>
          <cell r="BN334">
            <v>116.5</v>
          </cell>
          <cell r="BO334">
            <v>118.1</v>
          </cell>
          <cell r="BP334">
            <v>119.4</v>
          </cell>
          <cell r="BQ334">
            <v>120.7</v>
          </cell>
          <cell r="BR334">
            <v>120.9</v>
          </cell>
          <cell r="BS334">
            <v>121.5</v>
          </cell>
          <cell r="BT334">
            <v>122.2</v>
          </cell>
          <cell r="BU334">
            <v>121.3</v>
          </cell>
          <cell r="BV334">
            <v>120.8</v>
          </cell>
          <cell r="BW334">
            <v>120.5</v>
          </cell>
          <cell r="BX334">
            <v>124.1</v>
          </cell>
          <cell r="BY334">
            <v>125</v>
          </cell>
          <cell r="BZ334">
            <v>126.3</v>
          </cell>
          <cell r="CA334">
            <v>128.9</v>
          </cell>
          <cell r="CB334">
            <v>128.1</v>
          </cell>
          <cell r="CC334">
            <v>128.1</v>
          </cell>
          <cell r="CD334">
            <v>128</v>
          </cell>
          <cell r="CE334">
            <v>128.5</v>
          </cell>
          <cell r="CF334">
            <v>128</v>
          </cell>
          <cell r="CG334">
            <v>128.4</v>
          </cell>
          <cell r="CH334">
            <v>129.30000000000001</v>
          </cell>
          <cell r="CI334">
            <v>129.19999999999999</v>
          </cell>
          <cell r="CJ334">
            <v>128.6</v>
          </cell>
          <cell r="CK334">
            <v>131</v>
          </cell>
          <cell r="CL334">
            <v>133.30000000000001</v>
          </cell>
        </row>
        <row r="335">
          <cell r="A335" t="str">
            <v>Card Board</v>
          </cell>
          <cell r="B335" t="str">
            <v>1305020004</v>
          </cell>
          <cell r="C335">
            <v>4.2459999999999998E-2</v>
          </cell>
          <cell r="D335">
            <v>100.2</v>
          </cell>
          <cell r="E335">
            <v>100.2</v>
          </cell>
          <cell r="F335">
            <v>100.2</v>
          </cell>
          <cell r="G335">
            <v>106.8</v>
          </cell>
          <cell r="H335">
            <v>102.7</v>
          </cell>
          <cell r="I335">
            <v>101.3</v>
          </cell>
          <cell r="J335">
            <v>101.3</v>
          </cell>
          <cell r="K335">
            <v>101.3</v>
          </cell>
          <cell r="L335">
            <v>107.2</v>
          </cell>
          <cell r="M335">
            <v>107.2</v>
          </cell>
          <cell r="N335">
            <v>107.2</v>
          </cell>
          <cell r="O335">
            <v>107.2</v>
          </cell>
          <cell r="P335">
            <v>107.2</v>
          </cell>
          <cell r="Q335">
            <v>107.2</v>
          </cell>
          <cell r="R335">
            <v>107.2</v>
          </cell>
          <cell r="S335">
            <v>112.7</v>
          </cell>
          <cell r="T335">
            <v>112.7</v>
          </cell>
          <cell r="U335">
            <v>112.7</v>
          </cell>
          <cell r="V335">
            <v>112.7</v>
          </cell>
          <cell r="W335">
            <v>112.7</v>
          </cell>
          <cell r="X335">
            <v>112.7</v>
          </cell>
          <cell r="Y335">
            <v>112.7</v>
          </cell>
          <cell r="Z335">
            <v>112.7</v>
          </cell>
          <cell r="AA335">
            <v>113</v>
          </cell>
          <cell r="AB335">
            <v>113</v>
          </cell>
          <cell r="AC335">
            <v>113</v>
          </cell>
          <cell r="AD335">
            <v>113</v>
          </cell>
          <cell r="AE335">
            <v>109.7</v>
          </cell>
          <cell r="AF335">
            <v>109.7</v>
          </cell>
          <cell r="AG335">
            <v>109.7</v>
          </cell>
          <cell r="AH335">
            <v>109.7</v>
          </cell>
          <cell r="AI335">
            <v>109.7</v>
          </cell>
          <cell r="AJ335">
            <v>109.7</v>
          </cell>
          <cell r="AK335">
            <v>109.7</v>
          </cell>
          <cell r="AL335">
            <v>109.7</v>
          </cell>
          <cell r="AM335">
            <v>109.7</v>
          </cell>
          <cell r="AN335">
            <v>116.1</v>
          </cell>
          <cell r="AO335">
            <v>116.1</v>
          </cell>
          <cell r="AP335">
            <v>115.7</v>
          </cell>
          <cell r="AQ335">
            <v>115.7</v>
          </cell>
          <cell r="AR335">
            <v>115.7</v>
          </cell>
          <cell r="AS335">
            <v>115.7</v>
          </cell>
          <cell r="AT335">
            <v>118.8</v>
          </cell>
          <cell r="AU335">
            <v>118.8</v>
          </cell>
          <cell r="AV335">
            <v>118.8</v>
          </cell>
          <cell r="AW335">
            <v>118.8</v>
          </cell>
          <cell r="AX335">
            <v>118.8</v>
          </cell>
          <cell r="AY335">
            <v>118.8</v>
          </cell>
          <cell r="AZ335">
            <v>126.2</v>
          </cell>
          <cell r="BA335">
            <v>126.1</v>
          </cell>
          <cell r="BB335">
            <v>125.7</v>
          </cell>
          <cell r="BC335">
            <v>119.9</v>
          </cell>
          <cell r="BD335">
            <v>119.9</v>
          </cell>
          <cell r="BE335">
            <v>119.9</v>
          </cell>
          <cell r="BF335">
            <v>119.9</v>
          </cell>
          <cell r="BG335">
            <v>119.9</v>
          </cell>
          <cell r="BH335">
            <v>119.9</v>
          </cell>
          <cell r="BI335">
            <v>119.9</v>
          </cell>
          <cell r="BJ335">
            <v>119.3</v>
          </cell>
          <cell r="BK335">
            <v>117.5</v>
          </cell>
          <cell r="BL335">
            <v>117.5</v>
          </cell>
          <cell r="BM335">
            <v>117.5</v>
          </cell>
          <cell r="BN335">
            <v>125.5</v>
          </cell>
          <cell r="BO335">
            <v>139.5</v>
          </cell>
          <cell r="BP335">
            <v>139.5</v>
          </cell>
          <cell r="BQ335">
            <v>139.5</v>
          </cell>
          <cell r="BR335">
            <v>139.5</v>
          </cell>
          <cell r="BS335">
            <v>139.5</v>
          </cell>
          <cell r="BT335">
            <v>139.5</v>
          </cell>
          <cell r="BU335">
            <v>139.5</v>
          </cell>
          <cell r="BV335">
            <v>139.5</v>
          </cell>
          <cell r="BW335">
            <v>139.5</v>
          </cell>
          <cell r="BX335">
            <v>151</v>
          </cell>
          <cell r="BY335">
            <v>152.69999999999999</v>
          </cell>
          <cell r="BZ335">
            <v>137.80000000000001</v>
          </cell>
          <cell r="CA335">
            <v>137.80000000000001</v>
          </cell>
          <cell r="CB335">
            <v>142.30000000000001</v>
          </cell>
          <cell r="CC335">
            <v>137.80000000000001</v>
          </cell>
          <cell r="CD335">
            <v>137.80000000000001</v>
          </cell>
          <cell r="CE335">
            <v>137.80000000000001</v>
          </cell>
          <cell r="CF335">
            <v>137.80000000000001</v>
          </cell>
          <cell r="CG335">
            <v>138.69999999999999</v>
          </cell>
          <cell r="CH335">
            <v>139.4</v>
          </cell>
          <cell r="CI335">
            <v>138.4</v>
          </cell>
          <cell r="CJ335">
            <v>138.4</v>
          </cell>
          <cell r="CK335">
            <v>138.4</v>
          </cell>
          <cell r="CL335">
            <v>138.6</v>
          </cell>
        </row>
        <row r="336">
          <cell r="A336" t="str">
            <v>c.  PRINTING &amp; PUBLISHING</v>
          </cell>
          <cell r="B336" t="str">
            <v>1305030000</v>
          </cell>
          <cell r="C336">
            <v>0.46461000000000002</v>
          </cell>
          <cell r="D336">
            <v>101.7</v>
          </cell>
          <cell r="E336">
            <v>104.3</v>
          </cell>
          <cell r="F336">
            <v>104.2</v>
          </cell>
          <cell r="G336">
            <v>105.7</v>
          </cell>
          <cell r="H336">
            <v>105.8</v>
          </cell>
          <cell r="I336">
            <v>106</v>
          </cell>
          <cell r="J336">
            <v>105.8</v>
          </cell>
          <cell r="K336">
            <v>105.8</v>
          </cell>
          <cell r="L336">
            <v>105.8</v>
          </cell>
          <cell r="M336">
            <v>106</v>
          </cell>
          <cell r="N336">
            <v>108.4</v>
          </cell>
          <cell r="O336">
            <v>108.6</v>
          </cell>
          <cell r="P336">
            <v>108.5</v>
          </cell>
          <cell r="Q336">
            <v>108.7</v>
          </cell>
          <cell r="R336">
            <v>109.1</v>
          </cell>
          <cell r="S336">
            <v>111</v>
          </cell>
          <cell r="T336">
            <v>111</v>
          </cell>
          <cell r="U336">
            <v>111.1</v>
          </cell>
          <cell r="V336">
            <v>111.1</v>
          </cell>
          <cell r="W336">
            <v>112.1</v>
          </cell>
          <cell r="X336">
            <v>112.8</v>
          </cell>
          <cell r="Y336">
            <v>112.2</v>
          </cell>
          <cell r="Z336">
            <v>112.2</v>
          </cell>
          <cell r="AA336">
            <v>112.2</v>
          </cell>
          <cell r="AB336">
            <v>110.7</v>
          </cell>
          <cell r="AC336">
            <v>111</v>
          </cell>
          <cell r="AD336">
            <v>111</v>
          </cell>
          <cell r="AE336">
            <v>113.2</v>
          </cell>
          <cell r="AF336">
            <v>111.3</v>
          </cell>
          <cell r="AG336">
            <v>111.2</v>
          </cell>
          <cell r="AH336">
            <v>111.2</v>
          </cell>
          <cell r="AI336">
            <v>111.6</v>
          </cell>
          <cell r="AJ336">
            <v>111.4</v>
          </cell>
          <cell r="AK336">
            <v>111.5</v>
          </cell>
          <cell r="AL336">
            <v>112</v>
          </cell>
          <cell r="AM336">
            <v>111.5</v>
          </cell>
          <cell r="AN336">
            <v>114.2</v>
          </cell>
          <cell r="AO336">
            <v>114.4</v>
          </cell>
          <cell r="AP336">
            <v>114.6</v>
          </cell>
          <cell r="AQ336">
            <v>116.3</v>
          </cell>
          <cell r="AR336">
            <v>116.3</v>
          </cell>
          <cell r="AS336">
            <v>116.2</v>
          </cell>
          <cell r="AT336">
            <v>117.4</v>
          </cell>
          <cell r="AU336">
            <v>116.8</v>
          </cell>
          <cell r="AV336">
            <v>117.8</v>
          </cell>
          <cell r="AW336">
            <v>118.1</v>
          </cell>
          <cell r="AX336">
            <v>117.4</v>
          </cell>
          <cell r="AY336">
            <v>118.1</v>
          </cell>
          <cell r="AZ336">
            <v>118.9</v>
          </cell>
          <cell r="BA336">
            <v>119</v>
          </cell>
          <cell r="BB336">
            <v>118.9</v>
          </cell>
          <cell r="BC336">
            <v>118.7</v>
          </cell>
          <cell r="BD336">
            <v>122.6</v>
          </cell>
          <cell r="BE336">
            <v>123.3</v>
          </cell>
          <cell r="BF336">
            <v>123.4</v>
          </cell>
          <cell r="BG336">
            <v>123.7</v>
          </cell>
          <cell r="BH336">
            <v>124.2</v>
          </cell>
          <cell r="BI336">
            <v>124.1</v>
          </cell>
          <cell r="BJ336">
            <v>125</v>
          </cell>
          <cell r="BK336">
            <v>125.5</v>
          </cell>
          <cell r="BL336">
            <v>125.8</v>
          </cell>
          <cell r="BM336">
            <v>124.8</v>
          </cell>
          <cell r="BN336">
            <v>124.6</v>
          </cell>
          <cell r="BO336">
            <v>125.2</v>
          </cell>
          <cell r="BP336">
            <v>119.1</v>
          </cell>
          <cell r="BQ336">
            <v>120</v>
          </cell>
          <cell r="BR336">
            <v>125.5</v>
          </cell>
          <cell r="BS336">
            <v>134.5</v>
          </cell>
          <cell r="BT336">
            <v>131.19999999999999</v>
          </cell>
          <cell r="BU336">
            <v>130.1</v>
          </cell>
          <cell r="BV336">
            <v>130.1</v>
          </cell>
          <cell r="BW336">
            <v>131.1</v>
          </cell>
          <cell r="BX336">
            <v>130.30000000000001</v>
          </cell>
          <cell r="BY336">
            <v>130.4</v>
          </cell>
          <cell r="BZ336">
            <v>131.1</v>
          </cell>
          <cell r="CA336">
            <v>132.1</v>
          </cell>
          <cell r="CB336">
            <v>133</v>
          </cell>
          <cell r="CC336">
            <v>134</v>
          </cell>
          <cell r="CD336">
            <v>135.30000000000001</v>
          </cell>
          <cell r="CE336">
            <v>135.80000000000001</v>
          </cell>
          <cell r="CF336">
            <v>140.5</v>
          </cell>
          <cell r="CG336">
            <v>140.5</v>
          </cell>
          <cell r="CH336">
            <v>140.5</v>
          </cell>
          <cell r="CI336">
            <v>140.5</v>
          </cell>
          <cell r="CJ336">
            <v>140.5</v>
          </cell>
          <cell r="CK336">
            <v>140.9</v>
          </cell>
          <cell r="CL336">
            <v>141.19999999999999</v>
          </cell>
        </row>
        <row r="337">
          <cell r="A337" t="str">
            <v>Books/ Periodicals/ Journals</v>
          </cell>
          <cell r="B337" t="str">
            <v>1305030001</v>
          </cell>
          <cell r="C337">
            <v>0.2601</v>
          </cell>
          <cell r="D337">
            <v>101</v>
          </cell>
          <cell r="E337">
            <v>101</v>
          </cell>
          <cell r="F337">
            <v>101</v>
          </cell>
          <cell r="G337">
            <v>103.4</v>
          </cell>
          <cell r="H337">
            <v>103.4</v>
          </cell>
          <cell r="I337">
            <v>103.4</v>
          </cell>
          <cell r="J337">
            <v>103.4</v>
          </cell>
          <cell r="K337">
            <v>103.4</v>
          </cell>
          <cell r="L337">
            <v>103.4</v>
          </cell>
          <cell r="M337">
            <v>103.6</v>
          </cell>
          <cell r="N337">
            <v>107.4</v>
          </cell>
          <cell r="O337">
            <v>107.4</v>
          </cell>
          <cell r="P337">
            <v>108</v>
          </cell>
          <cell r="Q337">
            <v>108</v>
          </cell>
          <cell r="R337">
            <v>108</v>
          </cell>
          <cell r="S337">
            <v>110.4</v>
          </cell>
          <cell r="T337">
            <v>110.4</v>
          </cell>
          <cell r="U337">
            <v>110.4</v>
          </cell>
          <cell r="V337">
            <v>110.4</v>
          </cell>
          <cell r="W337">
            <v>111.3</v>
          </cell>
          <cell r="X337">
            <v>112.1</v>
          </cell>
          <cell r="Y337">
            <v>111</v>
          </cell>
          <cell r="Z337">
            <v>111.1</v>
          </cell>
          <cell r="AA337">
            <v>111.1</v>
          </cell>
          <cell r="AB337">
            <v>108.3</v>
          </cell>
          <cell r="AC337">
            <v>108.3</v>
          </cell>
          <cell r="AD337">
            <v>108.3</v>
          </cell>
          <cell r="AE337">
            <v>111.5</v>
          </cell>
          <cell r="AF337">
            <v>109</v>
          </cell>
          <cell r="AG337">
            <v>108.2</v>
          </cell>
          <cell r="AH337">
            <v>108.2</v>
          </cell>
          <cell r="AI337">
            <v>108.2</v>
          </cell>
          <cell r="AJ337">
            <v>108.2</v>
          </cell>
          <cell r="AK337">
            <v>108.2</v>
          </cell>
          <cell r="AL337">
            <v>109.1</v>
          </cell>
          <cell r="AM337">
            <v>109.1</v>
          </cell>
          <cell r="AN337">
            <v>108</v>
          </cell>
          <cell r="AO337">
            <v>108</v>
          </cell>
          <cell r="AP337">
            <v>108</v>
          </cell>
          <cell r="AQ337">
            <v>111.3</v>
          </cell>
          <cell r="AR337">
            <v>111.3</v>
          </cell>
          <cell r="AS337">
            <v>111.3</v>
          </cell>
          <cell r="AT337">
            <v>112.7</v>
          </cell>
          <cell r="AU337">
            <v>111.3</v>
          </cell>
          <cell r="AV337">
            <v>111.3</v>
          </cell>
          <cell r="AW337">
            <v>111.3</v>
          </cell>
          <cell r="AX337">
            <v>109.3</v>
          </cell>
          <cell r="AY337">
            <v>108.6</v>
          </cell>
          <cell r="AZ337">
            <v>110.7</v>
          </cell>
          <cell r="BA337">
            <v>110.7</v>
          </cell>
          <cell r="BB337">
            <v>110.7</v>
          </cell>
          <cell r="BC337">
            <v>110.7</v>
          </cell>
          <cell r="BD337">
            <v>110.7</v>
          </cell>
          <cell r="BE337">
            <v>110.2</v>
          </cell>
          <cell r="BF337">
            <v>109.7</v>
          </cell>
          <cell r="BG337">
            <v>110.5</v>
          </cell>
          <cell r="BH337">
            <v>110.3</v>
          </cell>
          <cell r="BI337">
            <v>110.5</v>
          </cell>
          <cell r="BJ337">
            <v>112</v>
          </cell>
          <cell r="BK337">
            <v>112.5</v>
          </cell>
          <cell r="BL337">
            <v>112.8</v>
          </cell>
          <cell r="BM337">
            <v>111.2</v>
          </cell>
          <cell r="BN337">
            <v>111.2</v>
          </cell>
          <cell r="BO337">
            <v>112.2</v>
          </cell>
          <cell r="BP337">
            <v>114.2</v>
          </cell>
          <cell r="BQ337">
            <v>115.7</v>
          </cell>
          <cell r="BR337">
            <v>125.7</v>
          </cell>
          <cell r="BS337">
            <v>129.30000000000001</v>
          </cell>
          <cell r="BT337">
            <v>126.4</v>
          </cell>
          <cell r="BU337">
            <v>126.7</v>
          </cell>
          <cell r="BV337">
            <v>126.9</v>
          </cell>
          <cell r="BW337">
            <v>129.30000000000001</v>
          </cell>
          <cell r="BX337">
            <v>130.19999999999999</v>
          </cell>
          <cell r="BY337">
            <v>130.6</v>
          </cell>
          <cell r="BZ337">
            <v>134.30000000000001</v>
          </cell>
          <cell r="CA337">
            <v>134.6</v>
          </cell>
          <cell r="CB337">
            <v>134.6</v>
          </cell>
          <cell r="CC337">
            <v>134.6</v>
          </cell>
          <cell r="CD337">
            <v>136.9</v>
          </cell>
          <cell r="CE337">
            <v>134.19999999999999</v>
          </cell>
          <cell r="CF337">
            <v>139</v>
          </cell>
          <cell r="CG337">
            <v>139</v>
          </cell>
          <cell r="CH337">
            <v>139</v>
          </cell>
          <cell r="CI337">
            <v>139</v>
          </cell>
          <cell r="CJ337">
            <v>139</v>
          </cell>
          <cell r="CK337">
            <v>139</v>
          </cell>
          <cell r="CL337">
            <v>139.30000000000001</v>
          </cell>
        </row>
        <row r="338">
          <cell r="A338" t="str">
            <v>Newspaper</v>
          </cell>
          <cell r="B338" t="str">
            <v>1305030002</v>
          </cell>
          <cell r="C338">
            <v>0.12881999999999999</v>
          </cell>
          <cell r="D338">
            <v>103.6</v>
          </cell>
          <cell r="E338">
            <v>112.5</v>
          </cell>
          <cell r="F338">
            <v>112.5</v>
          </cell>
          <cell r="G338">
            <v>112.5</v>
          </cell>
          <cell r="H338">
            <v>112.5</v>
          </cell>
          <cell r="I338">
            <v>112.5</v>
          </cell>
          <cell r="J338">
            <v>112.5</v>
          </cell>
          <cell r="K338">
            <v>112.5</v>
          </cell>
          <cell r="L338">
            <v>112.5</v>
          </cell>
          <cell r="M338">
            <v>112.5</v>
          </cell>
          <cell r="N338">
            <v>112.5</v>
          </cell>
          <cell r="O338">
            <v>112.5</v>
          </cell>
          <cell r="P338">
            <v>112.5</v>
          </cell>
          <cell r="Q338">
            <v>112.5</v>
          </cell>
          <cell r="R338">
            <v>114.2</v>
          </cell>
          <cell r="S338">
            <v>115.9</v>
          </cell>
          <cell r="T338">
            <v>115.9</v>
          </cell>
          <cell r="U338">
            <v>115.9</v>
          </cell>
          <cell r="V338">
            <v>115.9</v>
          </cell>
          <cell r="W338">
            <v>118.5</v>
          </cell>
          <cell r="X338">
            <v>119.4</v>
          </cell>
          <cell r="Y338">
            <v>119.4</v>
          </cell>
          <cell r="Z338">
            <v>119.4</v>
          </cell>
          <cell r="AA338">
            <v>119.4</v>
          </cell>
          <cell r="AB338">
            <v>119.4</v>
          </cell>
          <cell r="AC338">
            <v>119.4</v>
          </cell>
          <cell r="AD338">
            <v>119.4</v>
          </cell>
          <cell r="AE338">
            <v>119.4</v>
          </cell>
          <cell r="AF338">
            <v>119.4</v>
          </cell>
          <cell r="AG338">
            <v>119.4</v>
          </cell>
          <cell r="AH338">
            <v>119.4</v>
          </cell>
          <cell r="AI338">
            <v>119.4</v>
          </cell>
          <cell r="AJ338">
            <v>119.4</v>
          </cell>
          <cell r="AK338">
            <v>119.4</v>
          </cell>
          <cell r="AL338">
            <v>119.4</v>
          </cell>
          <cell r="AM338">
            <v>119.4</v>
          </cell>
          <cell r="AN338">
            <v>127</v>
          </cell>
          <cell r="AO338">
            <v>127.6</v>
          </cell>
          <cell r="AP338">
            <v>127.6</v>
          </cell>
          <cell r="AQ338">
            <v>127.6</v>
          </cell>
          <cell r="AR338">
            <v>127.6</v>
          </cell>
          <cell r="AS338">
            <v>127.6</v>
          </cell>
          <cell r="AT338">
            <v>127.6</v>
          </cell>
          <cell r="AU338">
            <v>128.69999999999999</v>
          </cell>
          <cell r="AV338">
            <v>133</v>
          </cell>
          <cell r="AW338">
            <v>133</v>
          </cell>
          <cell r="AX338">
            <v>133.69999999999999</v>
          </cell>
          <cell r="AY338">
            <v>138.9</v>
          </cell>
          <cell r="AZ338">
            <v>138.19999999999999</v>
          </cell>
          <cell r="BA338">
            <v>138.19999999999999</v>
          </cell>
          <cell r="BB338">
            <v>138.19999999999999</v>
          </cell>
          <cell r="BC338">
            <v>138.19999999999999</v>
          </cell>
          <cell r="BD338">
            <v>152.5</v>
          </cell>
          <cell r="BE338">
            <v>156.1</v>
          </cell>
          <cell r="BF338">
            <v>156.1</v>
          </cell>
          <cell r="BG338">
            <v>156.1</v>
          </cell>
          <cell r="BH338">
            <v>156.1</v>
          </cell>
          <cell r="BI338">
            <v>156.1</v>
          </cell>
          <cell r="BJ338">
            <v>156.1</v>
          </cell>
          <cell r="BK338">
            <v>156.1</v>
          </cell>
          <cell r="BL338">
            <v>156.1</v>
          </cell>
          <cell r="BM338">
            <v>156.1</v>
          </cell>
          <cell r="BN338">
            <v>156.1</v>
          </cell>
          <cell r="BO338">
            <v>154.30000000000001</v>
          </cell>
          <cell r="BP338">
            <v>130.80000000000001</v>
          </cell>
          <cell r="BQ338">
            <v>130.80000000000001</v>
          </cell>
          <cell r="BR338">
            <v>130.80000000000001</v>
          </cell>
          <cell r="BS338">
            <v>152.5</v>
          </cell>
          <cell r="BT338">
            <v>152.5</v>
          </cell>
          <cell r="BU338">
            <v>148</v>
          </cell>
          <cell r="BV338">
            <v>147.5</v>
          </cell>
          <cell r="BW338">
            <v>146.4</v>
          </cell>
          <cell r="BX338">
            <v>143.4</v>
          </cell>
          <cell r="BY338">
            <v>143</v>
          </cell>
          <cell r="BZ338">
            <v>137.1</v>
          </cell>
          <cell r="CA338">
            <v>138.19999999999999</v>
          </cell>
          <cell r="CB338">
            <v>140.4</v>
          </cell>
          <cell r="CC338">
            <v>139.80000000000001</v>
          </cell>
          <cell r="CD338">
            <v>139.80000000000001</v>
          </cell>
          <cell r="CE338">
            <v>147.1</v>
          </cell>
          <cell r="CF338">
            <v>154.4</v>
          </cell>
          <cell r="CG338">
            <v>154.4</v>
          </cell>
          <cell r="CH338">
            <v>154.4</v>
          </cell>
          <cell r="CI338">
            <v>154.4</v>
          </cell>
          <cell r="CJ338">
            <v>154.4</v>
          </cell>
          <cell r="CK338">
            <v>154.4</v>
          </cell>
          <cell r="CL338">
            <v>154.4</v>
          </cell>
        </row>
        <row r="339">
          <cell r="A339" t="str">
            <v>Other Printing and Publishing</v>
          </cell>
          <cell r="B339" t="str">
            <v>1305030003</v>
          </cell>
          <cell r="C339">
            <v>7.5689999999999993E-2</v>
          </cell>
          <cell r="D339">
            <v>100.9</v>
          </cell>
          <cell r="E339">
            <v>101.4</v>
          </cell>
          <cell r="F339">
            <v>101</v>
          </cell>
          <cell r="G339">
            <v>102.1</v>
          </cell>
          <cell r="H339">
            <v>102.6</v>
          </cell>
          <cell r="I339">
            <v>103.7</v>
          </cell>
          <cell r="J339">
            <v>102.9</v>
          </cell>
          <cell r="K339">
            <v>102.6</v>
          </cell>
          <cell r="L339">
            <v>102.9</v>
          </cell>
          <cell r="M339">
            <v>103.2</v>
          </cell>
          <cell r="N339">
            <v>104.6</v>
          </cell>
          <cell r="O339">
            <v>106</v>
          </cell>
          <cell r="P339">
            <v>103.2</v>
          </cell>
          <cell r="Q339">
            <v>104.9</v>
          </cell>
          <cell r="R339">
            <v>104</v>
          </cell>
          <cell r="S339">
            <v>104.8</v>
          </cell>
          <cell r="T339">
            <v>104.8</v>
          </cell>
          <cell r="U339">
            <v>105.1</v>
          </cell>
          <cell r="V339">
            <v>105.1</v>
          </cell>
          <cell r="W339">
            <v>103.9</v>
          </cell>
          <cell r="X339">
            <v>103.9</v>
          </cell>
          <cell r="Y339">
            <v>103.9</v>
          </cell>
          <cell r="Z339">
            <v>103.9</v>
          </cell>
          <cell r="AA339">
            <v>103.9</v>
          </cell>
          <cell r="AB339">
            <v>104.2</v>
          </cell>
          <cell r="AC339">
            <v>106</v>
          </cell>
          <cell r="AD339">
            <v>106.2</v>
          </cell>
          <cell r="AE339">
            <v>108.6</v>
          </cell>
          <cell r="AF339">
            <v>105.1</v>
          </cell>
          <cell r="AG339">
            <v>107.4</v>
          </cell>
          <cell r="AH339">
            <v>107.4</v>
          </cell>
          <cell r="AI339">
            <v>110.2</v>
          </cell>
          <cell r="AJ339">
            <v>109</v>
          </cell>
          <cell r="AK339">
            <v>109.2</v>
          </cell>
          <cell r="AL339">
            <v>109.3</v>
          </cell>
          <cell r="AM339">
            <v>106.5</v>
          </cell>
          <cell r="AN339">
            <v>114.1</v>
          </cell>
          <cell r="AO339">
            <v>114.1</v>
          </cell>
          <cell r="AP339">
            <v>115</v>
          </cell>
          <cell r="AQ339">
            <v>114.1</v>
          </cell>
          <cell r="AR339">
            <v>114.2</v>
          </cell>
          <cell r="AS339">
            <v>113.8</v>
          </cell>
          <cell r="AT339">
            <v>115.9</v>
          </cell>
          <cell r="AU339">
            <v>115.5</v>
          </cell>
          <cell r="AV339">
            <v>114.4</v>
          </cell>
          <cell r="AW339">
            <v>116.1</v>
          </cell>
          <cell r="AX339">
            <v>117</v>
          </cell>
          <cell r="AY339">
            <v>115.3</v>
          </cell>
          <cell r="AZ339">
            <v>114.5</v>
          </cell>
          <cell r="BA339">
            <v>114.8</v>
          </cell>
          <cell r="BB339">
            <v>114.1</v>
          </cell>
          <cell r="BC339">
            <v>113.3</v>
          </cell>
          <cell r="BD339">
            <v>112.7</v>
          </cell>
          <cell r="BE339">
            <v>112.8</v>
          </cell>
          <cell r="BF339">
            <v>114.9</v>
          </cell>
          <cell r="BG339">
            <v>113.9</v>
          </cell>
          <cell r="BH339">
            <v>117.4</v>
          </cell>
          <cell r="BI339">
            <v>116.1</v>
          </cell>
          <cell r="BJ339">
            <v>116.4</v>
          </cell>
          <cell r="BK339">
            <v>118.5</v>
          </cell>
          <cell r="BL339">
            <v>118.7</v>
          </cell>
          <cell r="BM339">
            <v>118.2</v>
          </cell>
          <cell r="BN339">
            <v>117.3</v>
          </cell>
          <cell r="BO339">
            <v>120.4</v>
          </cell>
          <cell r="BP339">
            <v>116.3</v>
          </cell>
          <cell r="BQ339">
            <v>116.6</v>
          </cell>
          <cell r="BR339">
            <v>115.5</v>
          </cell>
          <cell r="BS339">
            <v>121.8</v>
          </cell>
          <cell r="BT339">
            <v>111.5</v>
          </cell>
          <cell r="BU339">
            <v>111.3</v>
          </cell>
          <cell r="BV339">
            <v>111.2</v>
          </cell>
          <cell r="BW339">
            <v>111.2</v>
          </cell>
          <cell r="BX339">
            <v>108.4</v>
          </cell>
          <cell r="BY339">
            <v>108.4</v>
          </cell>
          <cell r="BZ339">
            <v>109.6</v>
          </cell>
          <cell r="CA339">
            <v>112.7</v>
          </cell>
          <cell r="CB339">
            <v>115.1</v>
          </cell>
          <cell r="CC339">
            <v>121.9</v>
          </cell>
          <cell r="CD339">
            <v>122.5</v>
          </cell>
          <cell r="CE339">
            <v>121.8</v>
          </cell>
          <cell r="CF339">
            <v>121.9</v>
          </cell>
          <cell r="CG339">
            <v>121.9</v>
          </cell>
          <cell r="CH339">
            <v>121.9</v>
          </cell>
          <cell r="CI339">
            <v>121.9</v>
          </cell>
          <cell r="CJ339">
            <v>122</v>
          </cell>
          <cell r="CK339">
            <v>124.1</v>
          </cell>
          <cell r="CL339">
            <v>125</v>
          </cell>
        </row>
        <row r="340">
          <cell r="A340" t="str">
            <v>(F)  LEATHER &amp; LEATHER PRODUCTS</v>
          </cell>
          <cell r="B340" t="str">
            <v>1306000000</v>
          </cell>
          <cell r="C340">
            <v>0.83509</v>
          </cell>
          <cell r="D340">
            <v>100.7</v>
          </cell>
          <cell r="E340">
            <v>101.5</v>
          </cell>
          <cell r="F340">
            <v>101.3</v>
          </cell>
          <cell r="G340">
            <v>102.6</v>
          </cell>
          <cell r="H340">
            <v>103.8</v>
          </cell>
          <cell r="I340">
            <v>104.4</v>
          </cell>
          <cell r="J340">
            <v>104.8</v>
          </cell>
          <cell r="K340">
            <v>104.4</v>
          </cell>
          <cell r="L340">
            <v>104</v>
          </cell>
          <cell r="M340">
            <v>104.3</v>
          </cell>
          <cell r="N340">
            <v>104.3</v>
          </cell>
          <cell r="O340">
            <v>104</v>
          </cell>
          <cell r="P340">
            <v>104.3</v>
          </cell>
          <cell r="Q340">
            <v>104.3</v>
          </cell>
          <cell r="R340">
            <v>105.8</v>
          </cell>
          <cell r="S340">
            <v>109.5</v>
          </cell>
          <cell r="T340">
            <v>112</v>
          </cell>
          <cell r="U340">
            <v>111.3</v>
          </cell>
          <cell r="V340">
            <v>111.7</v>
          </cell>
          <cell r="W340">
            <v>113.8</v>
          </cell>
          <cell r="X340">
            <v>113.8</v>
          </cell>
          <cell r="Y340">
            <v>112.8</v>
          </cell>
          <cell r="Z340">
            <v>112.4</v>
          </cell>
          <cell r="AA340">
            <v>112.7</v>
          </cell>
          <cell r="AB340">
            <v>113.8</v>
          </cell>
          <cell r="AC340">
            <v>112.7</v>
          </cell>
          <cell r="AD340">
            <v>114</v>
          </cell>
          <cell r="AE340">
            <v>113.8</v>
          </cell>
          <cell r="AF340">
            <v>114.8</v>
          </cell>
          <cell r="AG340">
            <v>114.4</v>
          </cell>
          <cell r="AH340">
            <v>114.8</v>
          </cell>
          <cell r="AI340">
            <v>115.5</v>
          </cell>
          <cell r="AJ340">
            <v>117.2</v>
          </cell>
          <cell r="AK340">
            <v>115.3</v>
          </cell>
          <cell r="AL340">
            <v>115.1</v>
          </cell>
          <cell r="AM340">
            <v>115.7</v>
          </cell>
          <cell r="AN340">
            <v>118.2</v>
          </cell>
          <cell r="AO340">
            <v>118</v>
          </cell>
          <cell r="AP340">
            <v>119</v>
          </cell>
          <cell r="AQ340">
            <v>118.5</v>
          </cell>
          <cell r="AR340">
            <v>120.1</v>
          </cell>
          <cell r="AS340">
            <v>120.8</v>
          </cell>
          <cell r="AT340">
            <v>121</v>
          </cell>
          <cell r="AU340">
            <v>121.4</v>
          </cell>
          <cell r="AV340">
            <v>123.8</v>
          </cell>
          <cell r="AW340">
            <v>123.8</v>
          </cell>
          <cell r="AX340">
            <v>122.9</v>
          </cell>
          <cell r="AY340">
            <v>122.4</v>
          </cell>
          <cell r="AZ340">
            <v>124.2</v>
          </cell>
          <cell r="BA340">
            <v>124.6</v>
          </cell>
          <cell r="BB340">
            <v>124.3</v>
          </cell>
          <cell r="BC340">
            <v>127.9</v>
          </cell>
          <cell r="BD340">
            <v>128.30000000000001</v>
          </cell>
          <cell r="BE340">
            <v>129.4</v>
          </cell>
          <cell r="BF340">
            <v>128.69999999999999</v>
          </cell>
          <cell r="BG340">
            <v>128.69999999999999</v>
          </cell>
          <cell r="BH340">
            <v>128.30000000000001</v>
          </cell>
          <cell r="BI340">
            <v>130</v>
          </cell>
          <cell r="BJ340">
            <v>130.19999999999999</v>
          </cell>
          <cell r="BK340">
            <v>129.6</v>
          </cell>
          <cell r="BL340">
            <v>126.4</v>
          </cell>
          <cell r="BM340">
            <v>125.3</v>
          </cell>
          <cell r="BN340">
            <v>127.4</v>
          </cell>
          <cell r="BO340">
            <v>126.9</v>
          </cell>
          <cell r="BP340">
            <v>128.30000000000001</v>
          </cell>
          <cell r="BQ340">
            <v>127.8</v>
          </cell>
          <cell r="BR340">
            <v>128.69999999999999</v>
          </cell>
          <cell r="BS340">
            <v>128.80000000000001</v>
          </cell>
          <cell r="BT340">
            <v>128.19999999999999</v>
          </cell>
          <cell r="BU340">
            <v>128.19999999999999</v>
          </cell>
          <cell r="BV340">
            <v>127.8</v>
          </cell>
          <cell r="BW340">
            <v>127.8</v>
          </cell>
          <cell r="BX340">
            <v>123.2</v>
          </cell>
          <cell r="BY340">
            <v>123.8</v>
          </cell>
          <cell r="BZ340">
            <v>125.5</v>
          </cell>
          <cell r="CA340">
            <v>126.7</v>
          </cell>
          <cell r="CB340">
            <v>127.6</v>
          </cell>
          <cell r="CC340">
            <v>129.30000000000001</v>
          </cell>
          <cell r="CD340">
            <v>130</v>
          </cell>
          <cell r="CE340">
            <v>129.6</v>
          </cell>
          <cell r="CF340">
            <v>129.6</v>
          </cell>
          <cell r="CG340">
            <v>130.80000000000001</v>
          </cell>
          <cell r="CH340">
            <v>131.80000000000001</v>
          </cell>
          <cell r="CI340">
            <v>131.6</v>
          </cell>
          <cell r="CJ340">
            <v>131.30000000000001</v>
          </cell>
          <cell r="CK340">
            <v>130.4</v>
          </cell>
          <cell r="CL340">
            <v>131.69999999999999</v>
          </cell>
        </row>
        <row r="341">
          <cell r="A341" t="str">
            <v>a.  LEATHERS</v>
          </cell>
          <cell r="B341" t="str">
            <v>1306010000</v>
          </cell>
          <cell r="C341">
            <v>0.22325</v>
          </cell>
          <cell r="D341">
            <v>99.4</v>
          </cell>
          <cell r="E341">
            <v>99.8</v>
          </cell>
          <cell r="F341">
            <v>99.8</v>
          </cell>
          <cell r="G341">
            <v>99.4</v>
          </cell>
          <cell r="H341">
            <v>100.7</v>
          </cell>
          <cell r="I341">
            <v>100.2</v>
          </cell>
          <cell r="J341">
            <v>101.3</v>
          </cell>
          <cell r="K341">
            <v>99.4</v>
          </cell>
          <cell r="L341">
            <v>99.7</v>
          </cell>
          <cell r="M341">
            <v>100.2</v>
          </cell>
          <cell r="N341">
            <v>100.3</v>
          </cell>
          <cell r="O341">
            <v>100.3</v>
          </cell>
          <cell r="P341">
            <v>97.2</v>
          </cell>
          <cell r="Q341">
            <v>97.7</v>
          </cell>
          <cell r="R341">
            <v>100.8</v>
          </cell>
          <cell r="S341">
            <v>111.8</v>
          </cell>
          <cell r="T341">
            <v>113.8</v>
          </cell>
          <cell r="U341">
            <v>112.3</v>
          </cell>
          <cell r="V341">
            <v>111.8</v>
          </cell>
          <cell r="W341">
            <v>112.6</v>
          </cell>
          <cell r="X341">
            <v>112.4</v>
          </cell>
          <cell r="Y341">
            <v>113.2</v>
          </cell>
          <cell r="Z341">
            <v>112</v>
          </cell>
          <cell r="AA341">
            <v>113.8</v>
          </cell>
          <cell r="AB341">
            <v>113.3</v>
          </cell>
          <cell r="AC341">
            <v>112.4</v>
          </cell>
          <cell r="AD341">
            <v>111.2</v>
          </cell>
          <cell r="AE341">
            <v>105.8</v>
          </cell>
          <cell r="AF341">
            <v>105.7</v>
          </cell>
          <cell r="AG341">
            <v>106</v>
          </cell>
          <cell r="AH341">
            <v>106.2</v>
          </cell>
          <cell r="AI341">
            <v>105</v>
          </cell>
          <cell r="AJ341">
            <v>106.5</v>
          </cell>
          <cell r="AK341">
            <v>106.3</v>
          </cell>
          <cell r="AL341">
            <v>106.3</v>
          </cell>
          <cell r="AM341">
            <v>106.2</v>
          </cell>
          <cell r="AN341">
            <v>114.6</v>
          </cell>
          <cell r="AO341">
            <v>116.2</v>
          </cell>
          <cell r="AP341">
            <v>116.2</v>
          </cell>
          <cell r="AQ341">
            <v>117.7</v>
          </cell>
          <cell r="AR341">
            <v>117.7</v>
          </cell>
          <cell r="AS341">
            <v>117.7</v>
          </cell>
          <cell r="AT341">
            <v>118.4</v>
          </cell>
          <cell r="AU341">
            <v>118.8</v>
          </cell>
          <cell r="AV341">
            <v>118.8</v>
          </cell>
          <cell r="AW341">
            <v>119</v>
          </cell>
          <cell r="AX341">
            <v>118.5</v>
          </cell>
          <cell r="AY341">
            <v>118.4</v>
          </cell>
          <cell r="AZ341">
            <v>124.7</v>
          </cell>
          <cell r="BA341">
            <v>125</v>
          </cell>
          <cell r="BB341">
            <v>125</v>
          </cell>
          <cell r="BC341">
            <v>125.1</v>
          </cell>
          <cell r="BD341">
            <v>124.9</v>
          </cell>
          <cell r="BE341">
            <v>124.8</v>
          </cell>
          <cell r="BF341">
            <v>125</v>
          </cell>
          <cell r="BG341">
            <v>125.1</v>
          </cell>
          <cell r="BH341">
            <v>123.4</v>
          </cell>
          <cell r="BI341">
            <v>120.7</v>
          </cell>
          <cell r="BJ341">
            <v>121.4</v>
          </cell>
          <cell r="BK341">
            <v>122</v>
          </cell>
          <cell r="BL341">
            <v>121.1</v>
          </cell>
          <cell r="BM341">
            <v>121.2</v>
          </cell>
          <cell r="BN341">
            <v>121.3</v>
          </cell>
          <cell r="BO341">
            <v>121.4</v>
          </cell>
          <cell r="BP341">
            <v>122.2</v>
          </cell>
          <cell r="BQ341">
            <v>123</v>
          </cell>
          <cell r="BR341">
            <v>123.3</v>
          </cell>
          <cell r="BS341">
            <v>123.6</v>
          </cell>
          <cell r="BT341">
            <v>123.1</v>
          </cell>
          <cell r="BU341">
            <v>123</v>
          </cell>
          <cell r="BV341">
            <v>123.1</v>
          </cell>
          <cell r="BW341">
            <v>123.4</v>
          </cell>
          <cell r="BX341">
            <v>110.2</v>
          </cell>
          <cell r="BY341">
            <v>111.8</v>
          </cell>
          <cell r="BZ341">
            <v>112.3</v>
          </cell>
          <cell r="CA341">
            <v>110.9</v>
          </cell>
          <cell r="CB341">
            <v>112.5</v>
          </cell>
          <cell r="CC341">
            <v>112.8</v>
          </cell>
          <cell r="CD341">
            <v>111.6</v>
          </cell>
          <cell r="CE341">
            <v>108.8</v>
          </cell>
          <cell r="CF341">
            <v>109</v>
          </cell>
          <cell r="CG341">
            <v>110.2</v>
          </cell>
          <cell r="CH341">
            <v>111.4</v>
          </cell>
          <cell r="CI341">
            <v>111</v>
          </cell>
          <cell r="CJ341">
            <v>111.4</v>
          </cell>
          <cell r="CK341">
            <v>110.5</v>
          </cell>
          <cell r="CL341">
            <v>111.1</v>
          </cell>
        </row>
        <row r="342">
          <cell r="A342" t="str">
            <v>Vegetable  Tanned  Leather</v>
          </cell>
          <cell r="B342" t="str">
            <v>1306010001</v>
          </cell>
          <cell r="C342">
            <v>0.13172</v>
          </cell>
          <cell r="D342">
            <v>99.3</v>
          </cell>
          <cell r="E342">
            <v>100</v>
          </cell>
          <cell r="F342">
            <v>100.1</v>
          </cell>
          <cell r="G342">
            <v>101</v>
          </cell>
          <cell r="H342">
            <v>103.4</v>
          </cell>
          <cell r="I342">
            <v>102.1</v>
          </cell>
          <cell r="J342">
            <v>103.7</v>
          </cell>
          <cell r="K342">
            <v>99.9</v>
          </cell>
          <cell r="L342">
            <v>101.2</v>
          </cell>
          <cell r="M342">
            <v>102.1</v>
          </cell>
          <cell r="N342">
            <v>103</v>
          </cell>
          <cell r="O342">
            <v>103.1</v>
          </cell>
          <cell r="P342">
            <v>97.9</v>
          </cell>
          <cell r="Q342">
            <v>100.2</v>
          </cell>
          <cell r="R342">
            <v>104.4</v>
          </cell>
          <cell r="S342">
            <v>117.3</v>
          </cell>
          <cell r="T342">
            <v>118.6</v>
          </cell>
          <cell r="U342">
            <v>115.8</v>
          </cell>
          <cell r="V342">
            <v>113.4</v>
          </cell>
          <cell r="W342">
            <v>115.1</v>
          </cell>
          <cell r="X342">
            <v>114.4</v>
          </cell>
          <cell r="Y342">
            <v>115.7</v>
          </cell>
          <cell r="Z342">
            <v>114</v>
          </cell>
          <cell r="AA342">
            <v>113.8</v>
          </cell>
          <cell r="AB342">
            <v>115.1</v>
          </cell>
          <cell r="AC342">
            <v>114</v>
          </cell>
          <cell r="AD342">
            <v>111.8</v>
          </cell>
          <cell r="AE342">
            <v>101.2</v>
          </cell>
          <cell r="AF342">
            <v>101.8</v>
          </cell>
          <cell r="AG342">
            <v>102.5</v>
          </cell>
          <cell r="AH342">
            <v>103.2</v>
          </cell>
          <cell r="AI342">
            <v>101.2</v>
          </cell>
          <cell r="AJ342">
            <v>103.7</v>
          </cell>
          <cell r="AK342">
            <v>103</v>
          </cell>
          <cell r="AL342">
            <v>103</v>
          </cell>
          <cell r="AM342">
            <v>102.7</v>
          </cell>
          <cell r="AN342">
            <v>115.8</v>
          </cell>
          <cell r="AO342">
            <v>118.4</v>
          </cell>
          <cell r="AP342">
            <v>118.4</v>
          </cell>
          <cell r="AQ342">
            <v>118.4</v>
          </cell>
          <cell r="AR342">
            <v>118.4</v>
          </cell>
          <cell r="AS342">
            <v>118.4</v>
          </cell>
          <cell r="AT342">
            <v>118.4</v>
          </cell>
          <cell r="AU342">
            <v>118.4</v>
          </cell>
          <cell r="AV342">
            <v>118.4</v>
          </cell>
          <cell r="AW342">
            <v>118.4</v>
          </cell>
          <cell r="AX342">
            <v>118.4</v>
          </cell>
          <cell r="AY342">
            <v>118.5</v>
          </cell>
          <cell r="AZ342">
            <v>129</v>
          </cell>
          <cell r="BA342">
            <v>129</v>
          </cell>
          <cell r="BB342">
            <v>129</v>
          </cell>
          <cell r="BC342">
            <v>129.19999999999999</v>
          </cell>
          <cell r="BD342">
            <v>129.19999999999999</v>
          </cell>
          <cell r="BE342">
            <v>129.19999999999999</v>
          </cell>
          <cell r="BF342">
            <v>129.30000000000001</v>
          </cell>
          <cell r="BG342">
            <v>129.30000000000001</v>
          </cell>
          <cell r="BH342">
            <v>129.9</v>
          </cell>
          <cell r="BI342">
            <v>125.7</v>
          </cell>
          <cell r="BJ342">
            <v>127.5</v>
          </cell>
          <cell r="BK342">
            <v>127.8</v>
          </cell>
          <cell r="BL342">
            <v>127.4</v>
          </cell>
          <cell r="BM342">
            <v>127.7</v>
          </cell>
          <cell r="BN342">
            <v>127.9</v>
          </cell>
          <cell r="BO342">
            <v>128</v>
          </cell>
          <cell r="BP342">
            <v>128.1</v>
          </cell>
          <cell r="BQ342">
            <v>129.19999999999999</v>
          </cell>
          <cell r="BR342">
            <v>129.19999999999999</v>
          </cell>
          <cell r="BS342">
            <v>129.19999999999999</v>
          </cell>
          <cell r="BT342">
            <v>129.19999999999999</v>
          </cell>
          <cell r="BU342">
            <v>129.19999999999999</v>
          </cell>
          <cell r="BV342">
            <v>129.19999999999999</v>
          </cell>
          <cell r="BW342">
            <v>129.19999999999999</v>
          </cell>
          <cell r="BX342">
            <v>109.4</v>
          </cell>
          <cell r="BY342">
            <v>109.1</v>
          </cell>
          <cell r="BZ342">
            <v>108.2</v>
          </cell>
          <cell r="CA342">
            <v>106.7</v>
          </cell>
          <cell r="CB342">
            <v>109.1</v>
          </cell>
          <cell r="CC342">
            <v>109.5</v>
          </cell>
          <cell r="CD342">
            <v>106.2</v>
          </cell>
          <cell r="CE342">
            <v>102.6</v>
          </cell>
          <cell r="CF342">
            <v>103.5</v>
          </cell>
          <cell r="CG342">
            <v>105.5</v>
          </cell>
          <cell r="CH342">
            <v>107.6</v>
          </cell>
          <cell r="CI342">
            <v>107.4</v>
          </cell>
          <cell r="CJ342">
            <v>107.8</v>
          </cell>
          <cell r="CK342">
            <v>106.3</v>
          </cell>
          <cell r="CL342">
            <v>107.1</v>
          </cell>
        </row>
        <row r="343">
          <cell r="A343" t="str">
            <v>Crome Tanned Leather</v>
          </cell>
          <cell r="B343" t="str">
            <v>1306010002</v>
          </cell>
          <cell r="C343">
            <v>7.7090000000000006E-2</v>
          </cell>
          <cell r="D343">
            <v>99.5</v>
          </cell>
          <cell r="E343">
            <v>99.4</v>
          </cell>
          <cell r="F343">
            <v>99.1</v>
          </cell>
          <cell r="G343">
            <v>96.2</v>
          </cell>
          <cell r="H343">
            <v>96</v>
          </cell>
          <cell r="I343">
            <v>96.3</v>
          </cell>
          <cell r="J343">
            <v>97</v>
          </cell>
          <cell r="K343">
            <v>98.2</v>
          </cell>
          <cell r="L343">
            <v>96.9</v>
          </cell>
          <cell r="M343">
            <v>96.7</v>
          </cell>
          <cell r="N343">
            <v>95.3</v>
          </cell>
          <cell r="O343">
            <v>95.1</v>
          </cell>
          <cell r="P343">
            <v>95.1</v>
          </cell>
          <cell r="Q343">
            <v>92.8</v>
          </cell>
          <cell r="R343">
            <v>94.4</v>
          </cell>
          <cell r="S343">
            <v>104.2</v>
          </cell>
          <cell r="T343">
            <v>107.8</v>
          </cell>
          <cell r="U343">
            <v>108.3</v>
          </cell>
          <cell r="V343">
            <v>111</v>
          </cell>
          <cell r="W343">
            <v>110.4</v>
          </cell>
          <cell r="X343">
            <v>110.8</v>
          </cell>
          <cell r="Y343">
            <v>110.8</v>
          </cell>
          <cell r="Z343">
            <v>110.4</v>
          </cell>
          <cell r="AA343">
            <v>116.1</v>
          </cell>
          <cell r="AB343">
            <v>112.3</v>
          </cell>
          <cell r="AC343">
            <v>111.7</v>
          </cell>
          <cell r="AD343">
            <v>112</v>
          </cell>
          <cell r="AE343">
            <v>114.3</v>
          </cell>
          <cell r="AF343">
            <v>113.1</v>
          </cell>
          <cell r="AG343">
            <v>112.9</v>
          </cell>
          <cell r="AH343">
            <v>112.1</v>
          </cell>
          <cell r="AI343">
            <v>112.1</v>
          </cell>
          <cell r="AJ343">
            <v>112.2</v>
          </cell>
          <cell r="AK343">
            <v>112.6</v>
          </cell>
          <cell r="AL343">
            <v>112.8</v>
          </cell>
          <cell r="AM343">
            <v>112.9</v>
          </cell>
          <cell r="AN343">
            <v>115.2</v>
          </cell>
          <cell r="AO343">
            <v>115.2</v>
          </cell>
          <cell r="AP343">
            <v>115.2</v>
          </cell>
          <cell r="AQ343">
            <v>119.4</v>
          </cell>
          <cell r="AR343">
            <v>119.4</v>
          </cell>
          <cell r="AS343">
            <v>119.4</v>
          </cell>
          <cell r="AT343">
            <v>121.5</v>
          </cell>
          <cell r="AU343">
            <v>122.7</v>
          </cell>
          <cell r="AV343">
            <v>122.7</v>
          </cell>
          <cell r="AW343">
            <v>123.1</v>
          </cell>
          <cell r="AX343">
            <v>121.8</v>
          </cell>
          <cell r="AY343">
            <v>121.4</v>
          </cell>
          <cell r="AZ343">
            <v>121.7</v>
          </cell>
          <cell r="BA343">
            <v>122.5</v>
          </cell>
          <cell r="BB343">
            <v>122.5</v>
          </cell>
          <cell r="BC343">
            <v>122.3</v>
          </cell>
          <cell r="BD343">
            <v>122</v>
          </cell>
          <cell r="BE343">
            <v>121.6</v>
          </cell>
          <cell r="BF343">
            <v>122</v>
          </cell>
          <cell r="BG343">
            <v>122.3</v>
          </cell>
          <cell r="BH343">
            <v>116.2</v>
          </cell>
          <cell r="BI343">
            <v>115.8</v>
          </cell>
          <cell r="BJ343">
            <v>114.7</v>
          </cell>
          <cell r="BK343">
            <v>115.8</v>
          </cell>
          <cell r="BL343">
            <v>115.4</v>
          </cell>
          <cell r="BM343">
            <v>115.3</v>
          </cell>
          <cell r="BN343">
            <v>115.3</v>
          </cell>
          <cell r="BO343">
            <v>115.5</v>
          </cell>
          <cell r="BP343">
            <v>117.5</v>
          </cell>
          <cell r="BQ343">
            <v>117.9</v>
          </cell>
          <cell r="BR343">
            <v>118.7</v>
          </cell>
          <cell r="BS343">
            <v>119.7</v>
          </cell>
          <cell r="BT343">
            <v>118</v>
          </cell>
          <cell r="BU343">
            <v>117.8</v>
          </cell>
          <cell r="BV343">
            <v>118.1</v>
          </cell>
          <cell r="BW343">
            <v>119.2</v>
          </cell>
          <cell r="BX343">
            <v>114.7</v>
          </cell>
          <cell r="BY343">
            <v>119.8</v>
          </cell>
          <cell r="BZ343">
            <v>123.2</v>
          </cell>
          <cell r="CA343">
            <v>119.8</v>
          </cell>
          <cell r="CB343">
            <v>120.2</v>
          </cell>
          <cell r="CC343">
            <v>120.3</v>
          </cell>
          <cell r="CD343">
            <v>122.5</v>
          </cell>
          <cell r="CE343">
            <v>120.7</v>
          </cell>
          <cell r="CF343">
            <v>120.8</v>
          </cell>
          <cell r="CG343">
            <v>120.9</v>
          </cell>
          <cell r="CH343">
            <v>120.8</v>
          </cell>
          <cell r="CI343">
            <v>119.8</v>
          </cell>
          <cell r="CJ343">
            <v>120.5</v>
          </cell>
          <cell r="CK343">
            <v>120.4</v>
          </cell>
          <cell r="CL343">
            <v>120.9</v>
          </cell>
        </row>
        <row r="344">
          <cell r="A344" t="str">
            <v>Leather Shoe lining</v>
          </cell>
          <cell r="B344" t="str">
            <v>1306010003</v>
          </cell>
          <cell r="C344">
            <v>1.444E-2</v>
          </cell>
          <cell r="D344">
            <v>100</v>
          </cell>
          <cell r="E344">
            <v>100</v>
          </cell>
          <cell r="F344">
            <v>100</v>
          </cell>
          <cell r="G344">
            <v>102</v>
          </cell>
          <cell r="H344">
            <v>102</v>
          </cell>
          <cell r="I344">
            <v>102</v>
          </cell>
          <cell r="J344">
            <v>102</v>
          </cell>
          <cell r="K344">
            <v>102</v>
          </cell>
          <cell r="L344">
            <v>102</v>
          </cell>
          <cell r="M344">
            <v>102</v>
          </cell>
          <cell r="N344">
            <v>102</v>
          </cell>
          <cell r="O344">
            <v>102</v>
          </cell>
          <cell r="P344">
            <v>102</v>
          </cell>
          <cell r="Q344">
            <v>102</v>
          </cell>
          <cell r="R344">
            <v>102</v>
          </cell>
          <cell r="S344">
            <v>102</v>
          </cell>
          <cell r="T344">
            <v>102</v>
          </cell>
          <cell r="U344">
            <v>102</v>
          </cell>
          <cell r="V344">
            <v>102</v>
          </cell>
          <cell r="W344">
            <v>102</v>
          </cell>
          <cell r="X344">
            <v>102</v>
          </cell>
          <cell r="Y344">
            <v>102</v>
          </cell>
          <cell r="Z344">
            <v>102</v>
          </cell>
          <cell r="AA344">
            <v>102</v>
          </cell>
          <cell r="AB344">
            <v>102</v>
          </cell>
          <cell r="AC344">
            <v>102</v>
          </cell>
          <cell r="AD344">
            <v>102</v>
          </cell>
          <cell r="AE344">
            <v>102</v>
          </cell>
          <cell r="AF344">
            <v>102</v>
          </cell>
          <cell r="AG344">
            <v>102</v>
          </cell>
          <cell r="AH344">
            <v>102</v>
          </cell>
          <cell r="AI344">
            <v>102</v>
          </cell>
          <cell r="AJ344">
            <v>102</v>
          </cell>
          <cell r="AK344">
            <v>102</v>
          </cell>
          <cell r="AL344">
            <v>102</v>
          </cell>
          <cell r="AM344">
            <v>102</v>
          </cell>
          <cell r="AN344">
            <v>102</v>
          </cell>
          <cell r="AO344">
            <v>102</v>
          </cell>
          <cell r="AP344">
            <v>102</v>
          </cell>
          <cell r="AQ344">
            <v>102</v>
          </cell>
          <cell r="AR344">
            <v>102</v>
          </cell>
          <cell r="AS344">
            <v>102</v>
          </cell>
          <cell r="AT344">
            <v>102</v>
          </cell>
          <cell r="AU344">
            <v>102</v>
          </cell>
          <cell r="AV344">
            <v>102</v>
          </cell>
          <cell r="AW344">
            <v>102</v>
          </cell>
          <cell r="AX344">
            <v>102</v>
          </cell>
          <cell r="AY344">
            <v>102</v>
          </cell>
          <cell r="AZ344">
            <v>102</v>
          </cell>
          <cell r="BA344">
            <v>102</v>
          </cell>
          <cell r="BB344">
            <v>102</v>
          </cell>
          <cell r="BC344">
            <v>102</v>
          </cell>
          <cell r="BD344">
            <v>102</v>
          </cell>
          <cell r="BE344">
            <v>102</v>
          </cell>
          <cell r="BF344">
            <v>102</v>
          </cell>
          <cell r="BG344">
            <v>102</v>
          </cell>
          <cell r="BH344">
            <v>102</v>
          </cell>
          <cell r="BI344">
            <v>102</v>
          </cell>
          <cell r="BJ344">
            <v>102</v>
          </cell>
          <cell r="BK344">
            <v>102</v>
          </cell>
          <cell r="BL344">
            <v>93.7</v>
          </cell>
          <cell r="BM344">
            <v>93.7</v>
          </cell>
          <cell r="BN344">
            <v>93.7</v>
          </cell>
          <cell r="BO344">
            <v>93.7</v>
          </cell>
          <cell r="BP344">
            <v>93.7</v>
          </cell>
          <cell r="BQ344">
            <v>93.7</v>
          </cell>
          <cell r="BR344">
            <v>93.7</v>
          </cell>
          <cell r="BS344">
            <v>93.7</v>
          </cell>
          <cell r="BT344">
            <v>93.7</v>
          </cell>
          <cell r="BU344">
            <v>93.7</v>
          </cell>
          <cell r="BV344">
            <v>93.7</v>
          </cell>
          <cell r="BW344">
            <v>93.7</v>
          </cell>
          <cell r="BX344">
            <v>93.7</v>
          </cell>
          <cell r="BY344">
            <v>93.3</v>
          </cell>
          <cell r="BZ344">
            <v>92</v>
          </cell>
          <cell r="CA344">
            <v>101.8</v>
          </cell>
          <cell r="CB344">
            <v>101.8</v>
          </cell>
          <cell r="CC344">
            <v>102.7</v>
          </cell>
          <cell r="CD344">
            <v>102.7</v>
          </cell>
          <cell r="CE344">
            <v>102.7</v>
          </cell>
          <cell r="CF344">
            <v>96.9</v>
          </cell>
          <cell r="CG344">
            <v>96.1</v>
          </cell>
          <cell r="CH344">
            <v>96.1</v>
          </cell>
          <cell r="CI344">
            <v>96.1</v>
          </cell>
          <cell r="CJ344">
            <v>96.1</v>
          </cell>
          <cell r="CK344">
            <v>95.2</v>
          </cell>
          <cell r="CL344">
            <v>95.2</v>
          </cell>
        </row>
        <row r="345">
          <cell r="A345" t="str">
            <v>b.  LEATHER FOOTWEAR</v>
          </cell>
          <cell r="B345" t="str">
            <v>1306020000</v>
          </cell>
          <cell r="C345">
            <v>0.40908</v>
          </cell>
          <cell r="D345">
            <v>101.3</v>
          </cell>
          <cell r="E345">
            <v>102.8</v>
          </cell>
          <cell r="F345">
            <v>102.8</v>
          </cell>
          <cell r="G345">
            <v>105.7</v>
          </cell>
          <cell r="H345">
            <v>107.4</v>
          </cell>
          <cell r="I345">
            <v>108.3</v>
          </cell>
          <cell r="J345">
            <v>107.8</v>
          </cell>
          <cell r="K345">
            <v>107.7</v>
          </cell>
          <cell r="L345">
            <v>107.2</v>
          </cell>
          <cell r="M345">
            <v>107.6</v>
          </cell>
          <cell r="N345">
            <v>107.5</v>
          </cell>
          <cell r="O345">
            <v>107</v>
          </cell>
          <cell r="P345">
            <v>108.9</v>
          </cell>
          <cell r="Q345">
            <v>108.4</v>
          </cell>
          <cell r="R345">
            <v>109.9</v>
          </cell>
          <cell r="S345">
            <v>110</v>
          </cell>
          <cell r="T345">
            <v>113.7</v>
          </cell>
          <cell r="U345">
            <v>112.4</v>
          </cell>
          <cell r="V345">
            <v>113.7</v>
          </cell>
          <cell r="W345">
            <v>117.5</v>
          </cell>
          <cell r="X345">
            <v>117</v>
          </cell>
          <cell r="Y345">
            <v>115.5</v>
          </cell>
          <cell r="Z345">
            <v>114.4</v>
          </cell>
          <cell r="AA345">
            <v>113.9</v>
          </cell>
          <cell r="AB345">
            <v>115.7</v>
          </cell>
          <cell r="AC345">
            <v>114</v>
          </cell>
          <cell r="AD345">
            <v>116.3</v>
          </cell>
          <cell r="AE345">
            <v>118.7</v>
          </cell>
          <cell r="AF345">
            <v>120.9</v>
          </cell>
          <cell r="AG345">
            <v>119.2</v>
          </cell>
          <cell r="AH345">
            <v>120.4</v>
          </cell>
          <cell r="AI345">
            <v>122.3</v>
          </cell>
          <cell r="AJ345">
            <v>124</v>
          </cell>
          <cell r="AK345">
            <v>121.1</v>
          </cell>
          <cell r="AL345">
            <v>121.1</v>
          </cell>
          <cell r="AM345">
            <v>121.7</v>
          </cell>
          <cell r="AN345">
            <v>121.1</v>
          </cell>
          <cell r="AO345">
            <v>120.6</v>
          </cell>
          <cell r="AP345">
            <v>122.2</v>
          </cell>
          <cell r="AQ345">
            <v>120.3</v>
          </cell>
          <cell r="AR345">
            <v>121.1</v>
          </cell>
          <cell r="AS345">
            <v>121.6</v>
          </cell>
          <cell r="AT345">
            <v>122.3</v>
          </cell>
          <cell r="AU345">
            <v>122.2</v>
          </cell>
          <cell r="AV345">
            <v>126.3</v>
          </cell>
          <cell r="AW345">
            <v>126.5</v>
          </cell>
          <cell r="AX345">
            <v>124.8</v>
          </cell>
          <cell r="AY345">
            <v>124.5</v>
          </cell>
          <cell r="AZ345">
            <v>126.8</v>
          </cell>
          <cell r="BA345">
            <v>126.6</v>
          </cell>
          <cell r="BB345">
            <v>125.8</v>
          </cell>
          <cell r="BC345">
            <v>131.4</v>
          </cell>
          <cell r="BD345">
            <v>131.69999999999999</v>
          </cell>
          <cell r="BE345">
            <v>136.4</v>
          </cell>
          <cell r="BF345">
            <v>132.5</v>
          </cell>
          <cell r="BG345">
            <v>134.5</v>
          </cell>
          <cell r="BH345">
            <v>136.1</v>
          </cell>
          <cell r="BI345">
            <v>139.69999999999999</v>
          </cell>
          <cell r="BJ345">
            <v>138.9</v>
          </cell>
          <cell r="BK345">
            <v>138.4</v>
          </cell>
          <cell r="BL345">
            <v>131.5</v>
          </cell>
          <cell r="BM345">
            <v>130.19999999999999</v>
          </cell>
          <cell r="BN345">
            <v>135</v>
          </cell>
          <cell r="BO345">
            <v>134.80000000000001</v>
          </cell>
          <cell r="BP345">
            <v>136.30000000000001</v>
          </cell>
          <cell r="BQ345">
            <v>135.1</v>
          </cell>
          <cell r="BR345">
            <v>136.69999999999999</v>
          </cell>
          <cell r="BS345">
            <v>136.80000000000001</v>
          </cell>
          <cell r="BT345">
            <v>135.80000000000001</v>
          </cell>
          <cell r="BU345">
            <v>136</v>
          </cell>
          <cell r="BV345">
            <v>135.19999999999999</v>
          </cell>
          <cell r="BW345">
            <v>135.19999999999999</v>
          </cell>
          <cell r="BX345">
            <v>134.4</v>
          </cell>
          <cell r="BY345">
            <v>133.69999999999999</v>
          </cell>
          <cell r="BZ345">
            <v>135.80000000000001</v>
          </cell>
          <cell r="CA345">
            <v>139.4</v>
          </cell>
          <cell r="CB345">
            <v>140.30000000000001</v>
          </cell>
          <cell r="CC345">
            <v>142.30000000000001</v>
          </cell>
          <cell r="CD345">
            <v>143.9</v>
          </cell>
          <cell r="CE345">
            <v>144.30000000000001</v>
          </cell>
          <cell r="CF345">
            <v>143.9</v>
          </cell>
          <cell r="CG345">
            <v>145.9</v>
          </cell>
          <cell r="CH345">
            <v>145.9</v>
          </cell>
          <cell r="CI345">
            <v>145.19999999999999</v>
          </cell>
          <cell r="CJ345">
            <v>144.6</v>
          </cell>
          <cell r="CK345">
            <v>143.9</v>
          </cell>
          <cell r="CL345">
            <v>146</v>
          </cell>
        </row>
        <row r="346">
          <cell r="A346" t="str">
            <v>Leather Shoe Upper</v>
          </cell>
          <cell r="B346" t="str">
            <v>1306020001</v>
          </cell>
          <cell r="C346">
            <v>0.15075</v>
          </cell>
          <cell r="D346">
            <v>103</v>
          </cell>
          <cell r="E346">
            <v>106.3</v>
          </cell>
          <cell r="F346">
            <v>103.2</v>
          </cell>
          <cell r="G346">
            <v>106.7</v>
          </cell>
          <cell r="H346">
            <v>106.7</v>
          </cell>
          <cell r="I346">
            <v>106.5</v>
          </cell>
          <cell r="J346">
            <v>105.1</v>
          </cell>
          <cell r="K346">
            <v>105.1</v>
          </cell>
          <cell r="L346">
            <v>103.4</v>
          </cell>
          <cell r="M346">
            <v>103.8</v>
          </cell>
          <cell r="N346">
            <v>103</v>
          </cell>
          <cell r="O346">
            <v>103.8</v>
          </cell>
          <cell r="P346">
            <v>106.2</v>
          </cell>
          <cell r="Q346">
            <v>105.5</v>
          </cell>
          <cell r="R346">
            <v>108.7</v>
          </cell>
          <cell r="S346">
            <v>105.4</v>
          </cell>
          <cell r="T346">
            <v>108.5</v>
          </cell>
          <cell r="U346">
            <v>108.7</v>
          </cell>
          <cell r="V346">
            <v>108.8</v>
          </cell>
          <cell r="W346">
            <v>113.5</v>
          </cell>
          <cell r="X346">
            <v>114.3</v>
          </cell>
          <cell r="Y346">
            <v>112.4</v>
          </cell>
          <cell r="Z346">
            <v>112.1</v>
          </cell>
          <cell r="AA346">
            <v>110.3</v>
          </cell>
          <cell r="AB346">
            <v>113.7</v>
          </cell>
          <cell r="AC346">
            <v>109.9</v>
          </cell>
          <cell r="AD346">
            <v>116.2</v>
          </cell>
          <cell r="AE346">
            <v>118.6</v>
          </cell>
          <cell r="AF346">
            <v>122.6</v>
          </cell>
          <cell r="AG346">
            <v>118.2</v>
          </cell>
          <cell r="AH346">
            <v>121.1</v>
          </cell>
          <cell r="AI346">
            <v>124.7</v>
          </cell>
          <cell r="AJ346">
            <v>125.4</v>
          </cell>
          <cell r="AK346">
            <v>119.6</v>
          </cell>
          <cell r="AL346">
            <v>120.2</v>
          </cell>
          <cell r="AM346">
            <v>121</v>
          </cell>
          <cell r="AN346">
            <v>117.9</v>
          </cell>
          <cell r="AO346">
            <v>116.6</v>
          </cell>
          <cell r="AP346">
            <v>121</v>
          </cell>
          <cell r="AQ346">
            <v>116.3</v>
          </cell>
          <cell r="AR346">
            <v>116.5</v>
          </cell>
          <cell r="AS346">
            <v>116.8</v>
          </cell>
          <cell r="AT346">
            <v>116.9</v>
          </cell>
          <cell r="AU346">
            <v>116.7</v>
          </cell>
          <cell r="AV346">
            <v>127.6</v>
          </cell>
          <cell r="AW346">
            <v>128.5</v>
          </cell>
          <cell r="AX346">
            <v>123.8</v>
          </cell>
          <cell r="AY346">
            <v>121.8</v>
          </cell>
          <cell r="AZ346">
            <v>115.2</v>
          </cell>
          <cell r="BA346">
            <v>122.3</v>
          </cell>
          <cell r="BB346">
            <v>121.5</v>
          </cell>
          <cell r="BC346">
            <v>123.4</v>
          </cell>
          <cell r="BD346">
            <v>122.9</v>
          </cell>
          <cell r="BE346">
            <v>124.7</v>
          </cell>
          <cell r="BF346">
            <v>120.7</v>
          </cell>
          <cell r="BG346">
            <v>125.2</v>
          </cell>
          <cell r="BH346">
            <v>129.30000000000001</v>
          </cell>
          <cell r="BI346">
            <v>135.30000000000001</v>
          </cell>
          <cell r="BJ346">
            <v>133.1</v>
          </cell>
          <cell r="BK346">
            <v>131.80000000000001</v>
          </cell>
          <cell r="BL346">
            <v>122.8</v>
          </cell>
          <cell r="BM346">
            <v>119</v>
          </cell>
          <cell r="BN346">
            <v>130</v>
          </cell>
          <cell r="BO346">
            <v>133.9</v>
          </cell>
          <cell r="BP346">
            <v>137.5</v>
          </cell>
          <cell r="BQ346">
            <v>135.1</v>
          </cell>
          <cell r="BR346">
            <v>139.30000000000001</v>
          </cell>
          <cell r="BS346">
            <v>139.6</v>
          </cell>
          <cell r="BT346">
            <v>136.80000000000001</v>
          </cell>
          <cell r="BU346">
            <v>137.5</v>
          </cell>
          <cell r="BV346">
            <v>135.4</v>
          </cell>
          <cell r="BW346">
            <v>135.19999999999999</v>
          </cell>
          <cell r="BX346">
            <v>130.80000000000001</v>
          </cell>
          <cell r="BY346">
            <v>128.30000000000001</v>
          </cell>
          <cell r="BZ346">
            <v>133.4</v>
          </cell>
          <cell r="CA346">
            <v>134.30000000000001</v>
          </cell>
          <cell r="CB346">
            <v>139.19999999999999</v>
          </cell>
          <cell r="CC346">
            <v>142.80000000000001</v>
          </cell>
          <cell r="CD346">
            <v>144.80000000000001</v>
          </cell>
          <cell r="CE346">
            <v>145.9</v>
          </cell>
          <cell r="CF346">
            <v>144.30000000000001</v>
          </cell>
          <cell r="CG346">
            <v>149.5</v>
          </cell>
          <cell r="CH346">
            <v>148.1</v>
          </cell>
          <cell r="CI346">
            <v>144.80000000000001</v>
          </cell>
          <cell r="CJ346">
            <v>145.69999999999999</v>
          </cell>
          <cell r="CK346">
            <v>145.80000000000001</v>
          </cell>
          <cell r="CL346">
            <v>150.69999999999999</v>
          </cell>
        </row>
        <row r="347">
          <cell r="A347" t="str">
            <v>Foot Wear/ Safety Boot</v>
          </cell>
          <cell r="B347" t="str">
            <v>1306020002</v>
          </cell>
          <cell r="C347">
            <v>0.12214</v>
          </cell>
          <cell r="D347">
            <v>100.6</v>
          </cell>
          <cell r="E347">
            <v>101</v>
          </cell>
          <cell r="F347">
            <v>102.1</v>
          </cell>
          <cell r="G347">
            <v>101.7</v>
          </cell>
          <cell r="H347">
            <v>102.9</v>
          </cell>
          <cell r="I347">
            <v>102.1</v>
          </cell>
          <cell r="J347">
            <v>103.7</v>
          </cell>
          <cell r="K347">
            <v>103.9</v>
          </cell>
          <cell r="L347">
            <v>104.3</v>
          </cell>
          <cell r="M347">
            <v>104.9</v>
          </cell>
          <cell r="N347">
            <v>104.4</v>
          </cell>
          <cell r="O347">
            <v>103.6</v>
          </cell>
          <cell r="P347">
            <v>106.3</v>
          </cell>
          <cell r="Q347">
            <v>105.3</v>
          </cell>
          <cell r="R347">
            <v>105.2</v>
          </cell>
          <cell r="S347">
            <v>106.9</v>
          </cell>
          <cell r="T347">
            <v>108.2</v>
          </cell>
          <cell r="U347">
            <v>108.1</v>
          </cell>
          <cell r="V347">
            <v>108.2</v>
          </cell>
          <cell r="W347">
            <v>110.5</v>
          </cell>
          <cell r="X347">
            <v>110</v>
          </cell>
          <cell r="Y347">
            <v>109.1</v>
          </cell>
          <cell r="Z347">
            <v>108.4</v>
          </cell>
          <cell r="AA347">
            <v>109</v>
          </cell>
          <cell r="AB347">
            <v>112</v>
          </cell>
          <cell r="AC347">
            <v>112.4</v>
          </cell>
          <cell r="AD347">
            <v>112</v>
          </cell>
          <cell r="AE347">
            <v>113.1</v>
          </cell>
          <cell r="AF347">
            <v>114</v>
          </cell>
          <cell r="AG347">
            <v>113.4</v>
          </cell>
          <cell r="AH347">
            <v>112.9</v>
          </cell>
          <cell r="AI347">
            <v>112.6</v>
          </cell>
          <cell r="AJ347">
            <v>113.8</v>
          </cell>
          <cell r="AK347">
            <v>113.7</v>
          </cell>
          <cell r="AL347">
            <v>114.2</v>
          </cell>
          <cell r="AM347">
            <v>114.6</v>
          </cell>
          <cell r="AN347">
            <v>115.2</v>
          </cell>
          <cell r="AO347">
            <v>115.2</v>
          </cell>
          <cell r="AP347">
            <v>115.2</v>
          </cell>
          <cell r="AQ347">
            <v>115.2</v>
          </cell>
          <cell r="AR347">
            <v>115.2</v>
          </cell>
          <cell r="AS347">
            <v>115.2</v>
          </cell>
          <cell r="AT347">
            <v>115.2</v>
          </cell>
          <cell r="AU347">
            <v>115.2</v>
          </cell>
          <cell r="AV347">
            <v>115.2</v>
          </cell>
          <cell r="AW347">
            <v>115.2</v>
          </cell>
          <cell r="AX347">
            <v>115.2</v>
          </cell>
          <cell r="AY347">
            <v>116</v>
          </cell>
          <cell r="AZ347">
            <v>114.2</v>
          </cell>
          <cell r="BA347">
            <v>112.9</v>
          </cell>
          <cell r="BB347">
            <v>113.2</v>
          </cell>
          <cell r="BC347">
            <v>120.4</v>
          </cell>
          <cell r="BD347">
            <v>121.9</v>
          </cell>
          <cell r="BE347">
            <v>126.5</v>
          </cell>
          <cell r="BF347">
            <v>118</v>
          </cell>
          <cell r="BG347">
            <v>119</v>
          </cell>
          <cell r="BH347">
            <v>117.7</v>
          </cell>
          <cell r="BI347">
            <v>119.2</v>
          </cell>
          <cell r="BJ347">
            <v>122.5</v>
          </cell>
          <cell r="BK347">
            <v>124.8</v>
          </cell>
          <cell r="BL347">
            <v>123.3</v>
          </cell>
          <cell r="BM347">
            <v>124.6</v>
          </cell>
          <cell r="BN347">
            <v>126.9</v>
          </cell>
          <cell r="BO347">
            <v>122</v>
          </cell>
          <cell r="BP347">
            <v>123.2</v>
          </cell>
          <cell r="BQ347">
            <v>122.1</v>
          </cell>
          <cell r="BR347">
            <v>122.1</v>
          </cell>
          <cell r="BS347">
            <v>122.1</v>
          </cell>
          <cell r="BT347">
            <v>122.1</v>
          </cell>
          <cell r="BU347">
            <v>122.1</v>
          </cell>
          <cell r="BV347">
            <v>122.1</v>
          </cell>
          <cell r="BW347">
            <v>122.1</v>
          </cell>
          <cell r="BX347">
            <v>120.3</v>
          </cell>
          <cell r="BY347">
            <v>119.8</v>
          </cell>
          <cell r="BZ347">
            <v>118.6</v>
          </cell>
          <cell r="CA347">
            <v>124.3</v>
          </cell>
          <cell r="CB347">
            <v>126.5</v>
          </cell>
          <cell r="CC347">
            <v>128.9</v>
          </cell>
          <cell r="CD347">
            <v>131.19999999999999</v>
          </cell>
          <cell r="CE347">
            <v>128.80000000000001</v>
          </cell>
          <cell r="CF347">
            <v>128.1</v>
          </cell>
          <cell r="CG347">
            <v>128.5</v>
          </cell>
          <cell r="CH347">
            <v>129.4</v>
          </cell>
          <cell r="CI347">
            <v>131</v>
          </cell>
          <cell r="CJ347">
            <v>128</v>
          </cell>
          <cell r="CK347">
            <v>126.9</v>
          </cell>
          <cell r="CL347">
            <v>126.4</v>
          </cell>
        </row>
        <row r="348">
          <cell r="A348" t="str">
            <v>Leather Chappals/ sandals</v>
          </cell>
          <cell r="B348" t="str">
            <v>1306020003</v>
          </cell>
          <cell r="C348">
            <v>2.5780000000000001E-2</v>
          </cell>
          <cell r="D348">
            <v>98.1</v>
          </cell>
          <cell r="E348">
            <v>100.9</v>
          </cell>
          <cell r="F348">
            <v>114.2</v>
          </cell>
          <cell r="G348">
            <v>104.6</v>
          </cell>
          <cell r="H348">
            <v>126.2</v>
          </cell>
          <cell r="I348">
            <v>144.30000000000001</v>
          </cell>
          <cell r="J348">
            <v>138.1</v>
          </cell>
          <cell r="K348">
            <v>135</v>
          </cell>
          <cell r="L348">
            <v>136</v>
          </cell>
          <cell r="M348">
            <v>136</v>
          </cell>
          <cell r="N348">
            <v>134.4</v>
          </cell>
          <cell r="O348">
            <v>125.8</v>
          </cell>
          <cell r="P348">
            <v>123.8</v>
          </cell>
          <cell r="Q348">
            <v>124.7</v>
          </cell>
          <cell r="R348">
            <v>129.9</v>
          </cell>
          <cell r="S348">
            <v>132.19999999999999</v>
          </cell>
          <cell r="T348">
            <v>167</v>
          </cell>
          <cell r="U348">
            <v>145.30000000000001</v>
          </cell>
          <cell r="V348">
            <v>157.69999999999999</v>
          </cell>
          <cell r="W348">
            <v>178.9</v>
          </cell>
          <cell r="X348">
            <v>167.8</v>
          </cell>
          <cell r="Y348">
            <v>159.1</v>
          </cell>
          <cell r="Z348">
            <v>147.30000000000001</v>
          </cell>
          <cell r="AA348">
            <v>146.5</v>
          </cell>
          <cell r="AB348">
            <v>139.9</v>
          </cell>
          <cell r="AC348">
            <v>133.80000000000001</v>
          </cell>
          <cell r="AD348">
            <v>133</v>
          </cell>
          <cell r="AE348">
            <v>141.19999999999999</v>
          </cell>
          <cell r="AF348">
            <v>146</v>
          </cell>
          <cell r="AG348">
            <v>145.5</v>
          </cell>
          <cell r="AH348">
            <v>149.9</v>
          </cell>
          <cell r="AI348">
            <v>158.80000000000001</v>
          </cell>
          <cell r="AJ348">
            <v>176</v>
          </cell>
          <cell r="AK348">
            <v>160.30000000000001</v>
          </cell>
          <cell r="AL348">
            <v>154.30000000000001</v>
          </cell>
          <cell r="AM348">
            <v>156.9</v>
          </cell>
          <cell r="AN348">
            <v>157.30000000000001</v>
          </cell>
          <cell r="AO348">
            <v>157.30000000000001</v>
          </cell>
          <cell r="AP348">
            <v>157.30000000000001</v>
          </cell>
          <cell r="AQ348">
            <v>157.30000000000001</v>
          </cell>
          <cell r="AR348">
            <v>165</v>
          </cell>
          <cell r="AS348">
            <v>165</v>
          </cell>
          <cell r="AT348">
            <v>165</v>
          </cell>
          <cell r="AU348">
            <v>165</v>
          </cell>
          <cell r="AV348">
            <v>165</v>
          </cell>
          <cell r="AW348">
            <v>165</v>
          </cell>
          <cell r="AX348">
            <v>165</v>
          </cell>
          <cell r="AY348">
            <v>165</v>
          </cell>
          <cell r="AZ348">
            <v>204.3</v>
          </cell>
          <cell r="BA348">
            <v>199.2</v>
          </cell>
          <cell r="BB348">
            <v>196.8</v>
          </cell>
          <cell r="BC348">
            <v>207.5</v>
          </cell>
          <cell r="BD348">
            <v>201.9</v>
          </cell>
          <cell r="BE348">
            <v>202.5</v>
          </cell>
          <cell r="BF348">
            <v>205.4</v>
          </cell>
          <cell r="BG348">
            <v>207.4</v>
          </cell>
          <cell r="BH348">
            <v>208.1</v>
          </cell>
          <cell r="BI348">
            <v>211.5</v>
          </cell>
          <cell r="BJ348">
            <v>226.4</v>
          </cell>
          <cell r="BK348">
            <v>211.2</v>
          </cell>
          <cell r="BL348">
            <v>178.7</v>
          </cell>
          <cell r="BM348">
            <v>176.3</v>
          </cell>
          <cell r="BN348">
            <v>176.3</v>
          </cell>
          <cell r="BO348">
            <v>181.2</v>
          </cell>
          <cell r="BP348">
            <v>179.6</v>
          </cell>
          <cell r="BQ348">
            <v>179.2</v>
          </cell>
          <cell r="BR348">
            <v>179.2</v>
          </cell>
          <cell r="BS348">
            <v>179.2</v>
          </cell>
          <cell r="BT348">
            <v>179.2</v>
          </cell>
          <cell r="BU348">
            <v>179.2</v>
          </cell>
          <cell r="BV348">
            <v>179.2</v>
          </cell>
          <cell r="BW348">
            <v>179.2</v>
          </cell>
          <cell r="BX348">
            <v>177.5</v>
          </cell>
          <cell r="BY348">
            <v>179.1</v>
          </cell>
          <cell r="BZ348">
            <v>178.8</v>
          </cell>
          <cell r="CA348">
            <v>179.9</v>
          </cell>
          <cell r="CB348">
            <v>183.8</v>
          </cell>
          <cell r="CC348">
            <v>182.6</v>
          </cell>
          <cell r="CD348">
            <v>182</v>
          </cell>
          <cell r="CE348">
            <v>182.2</v>
          </cell>
          <cell r="CF348">
            <v>186.5</v>
          </cell>
          <cell r="CG348">
            <v>186.7</v>
          </cell>
          <cell r="CH348">
            <v>191.1</v>
          </cell>
          <cell r="CI348">
            <v>191.7</v>
          </cell>
          <cell r="CJ348">
            <v>191.3</v>
          </cell>
          <cell r="CK348">
            <v>189.6</v>
          </cell>
          <cell r="CL348">
            <v>185.8</v>
          </cell>
        </row>
        <row r="349">
          <cell r="A349" t="str">
            <v>Leather Sole</v>
          </cell>
          <cell r="B349" t="str">
            <v>1306020004</v>
          </cell>
          <cell r="C349">
            <v>1.555E-2</v>
          </cell>
          <cell r="D349">
            <v>100</v>
          </cell>
          <cell r="E349">
            <v>100</v>
          </cell>
          <cell r="F349">
            <v>100</v>
          </cell>
          <cell r="G349">
            <v>104.3</v>
          </cell>
          <cell r="H349">
            <v>104.3</v>
          </cell>
          <cell r="I349">
            <v>104.3</v>
          </cell>
          <cell r="J349">
            <v>104.3</v>
          </cell>
          <cell r="K349">
            <v>104.5</v>
          </cell>
          <cell r="L349">
            <v>104.5</v>
          </cell>
          <cell r="M349">
            <v>104.9</v>
          </cell>
          <cell r="N349">
            <v>104.9</v>
          </cell>
          <cell r="O349">
            <v>104.9</v>
          </cell>
          <cell r="P349">
            <v>104.9</v>
          </cell>
          <cell r="Q349">
            <v>104.9</v>
          </cell>
          <cell r="R349">
            <v>105.2</v>
          </cell>
          <cell r="S349">
            <v>106.8</v>
          </cell>
          <cell r="T349">
            <v>106.8</v>
          </cell>
          <cell r="U349">
            <v>106.8</v>
          </cell>
          <cell r="V349">
            <v>106.8</v>
          </cell>
          <cell r="W349">
            <v>106.8</v>
          </cell>
          <cell r="X349">
            <v>108.1</v>
          </cell>
          <cell r="Y349">
            <v>110.5</v>
          </cell>
          <cell r="Z349">
            <v>110.5</v>
          </cell>
          <cell r="AA349">
            <v>110.5</v>
          </cell>
          <cell r="AB349">
            <v>110.5</v>
          </cell>
          <cell r="AC349">
            <v>110.5</v>
          </cell>
          <cell r="AD349">
            <v>112.8</v>
          </cell>
          <cell r="AE349">
            <v>121</v>
          </cell>
          <cell r="AF349">
            <v>126.3</v>
          </cell>
          <cell r="AG349">
            <v>127.3</v>
          </cell>
          <cell r="AH349">
            <v>128.9</v>
          </cell>
          <cell r="AI349">
            <v>128.9</v>
          </cell>
          <cell r="AJ349">
            <v>128.9</v>
          </cell>
          <cell r="AK349">
            <v>135.30000000000001</v>
          </cell>
          <cell r="AL349">
            <v>135.30000000000001</v>
          </cell>
          <cell r="AM349">
            <v>134.6</v>
          </cell>
          <cell r="AN349">
            <v>134.6</v>
          </cell>
          <cell r="AO349">
            <v>134.6</v>
          </cell>
          <cell r="AP349">
            <v>134.19999999999999</v>
          </cell>
          <cell r="AQ349">
            <v>127.6</v>
          </cell>
          <cell r="AR349">
            <v>127.6</v>
          </cell>
          <cell r="AS349">
            <v>127.6</v>
          </cell>
          <cell r="AT349">
            <v>127.6</v>
          </cell>
          <cell r="AU349">
            <v>127.6</v>
          </cell>
          <cell r="AV349">
            <v>129.6</v>
          </cell>
          <cell r="AW349">
            <v>127.5</v>
          </cell>
          <cell r="AX349">
            <v>127.5</v>
          </cell>
          <cell r="AY349">
            <v>127.5</v>
          </cell>
          <cell r="AZ349">
            <v>129.1</v>
          </cell>
          <cell r="BA349">
            <v>129.1</v>
          </cell>
          <cell r="BB349">
            <v>129</v>
          </cell>
          <cell r="BC349">
            <v>129.5</v>
          </cell>
          <cell r="BD349">
            <v>129.80000000000001</v>
          </cell>
          <cell r="BE349">
            <v>128.69999999999999</v>
          </cell>
          <cell r="BF349">
            <v>129.6</v>
          </cell>
          <cell r="BG349">
            <v>133.69999999999999</v>
          </cell>
          <cell r="BH349">
            <v>134.69999999999999</v>
          </cell>
          <cell r="BI349">
            <v>134.6</v>
          </cell>
          <cell r="BJ349">
            <v>134.5</v>
          </cell>
          <cell r="BK349">
            <v>132.5</v>
          </cell>
          <cell r="BL349">
            <v>127.9</v>
          </cell>
          <cell r="BM349">
            <v>127.8</v>
          </cell>
          <cell r="BN349">
            <v>125.3</v>
          </cell>
          <cell r="BO349">
            <v>116</v>
          </cell>
          <cell r="BP349">
            <v>117.5</v>
          </cell>
          <cell r="BQ349">
            <v>120.8</v>
          </cell>
          <cell r="BR349">
            <v>120.8</v>
          </cell>
          <cell r="BS349">
            <v>120.8</v>
          </cell>
          <cell r="BT349">
            <v>120.8</v>
          </cell>
          <cell r="BU349">
            <v>120.8</v>
          </cell>
          <cell r="BV349">
            <v>120.8</v>
          </cell>
          <cell r="BW349">
            <v>120.8</v>
          </cell>
          <cell r="BX349">
            <v>127.2</v>
          </cell>
          <cell r="BY349">
            <v>126.3</v>
          </cell>
          <cell r="BZ349">
            <v>128.19999999999999</v>
          </cell>
          <cell r="CA349">
            <v>132.69999999999999</v>
          </cell>
          <cell r="CB349">
            <v>133.80000000000001</v>
          </cell>
          <cell r="CC349">
            <v>135.80000000000001</v>
          </cell>
          <cell r="CD349">
            <v>136.1</v>
          </cell>
          <cell r="CE349">
            <v>137.19999999999999</v>
          </cell>
          <cell r="CF349">
            <v>135.80000000000001</v>
          </cell>
          <cell r="CG349">
            <v>132.5</v>
          </cell>
          <cell r="CH349">
            <v>132</v>
          </cell>
          <cell r="CI349">
            <v>132.6</v>
          </cell>
          <cell r="CJ349">
            <v>132.30000000000001</v>
          </cell>
          <cell r="CK349">
            <v>132.19999999999999</v>
          </cell>
          <cell r="CL349">
            <v>133.6</v>
          </cell>
        </row>
        <row r="350">
          <cell r="A350" t="str">
            <v>Other Leather Foot Wear</v>
          </cell>
          <cell r="B350" t="str">
            <v>1306020005</v>
          </cell>
          <cell r="C350">
            <v>9.486E-2</v>
          </cell>
          <cell r="D350">
            <v>100.4</v>
          </cell>
          <cell r="E350">
            <v>100.4</v>
          </cell>
          <cell r="F350">
            <v>100.4</v>
          </cell>
          <cell r="G350">
            <v>109.7</v>
          </cell>
          <cell r="H350">
            <v>109.7</v>
          </cell>
          <cell r="I350">
            <v>109.7</v>
          </cell>
          <cell r="J350">
            <v>109.7</v>
          </cell>
          <cell r="K350">
            <v>109.8</v>
          </cell>
          <cell r="L350">
            <v>109.8</v>
          </cell>
          <cell r="M350">
            <v>109.9</v>
          </cell>
          <cell r="N350">
            <v>111.6</v>
          </cell>
          <cell r="O350">
            <v>111.6</v>
          </cell>
          <cell r="P350">
            <v>113</v>
          </cell>
          <cell r="Q350">
            <v>113</v>
          </cell>
          <cell r="R350">
            <v>113.1</v>
          </cell>
          <cell r="S350">
            <v>115.6</v>
          </cell>
          <cell r="T350">
            <v>115.6</v>
          </cell>
          <cell r="U350">
            <v>115.9</v>
          </cell>
          <cell r="V350">
            <v>117.7</v>
          </cell>
          <cell r="W350">
            <v>117.9</v>
          </cell>
          <cell r="X350">
            <v>117.9</v>
          </cell>
          <cell r="Y350">
            <v>117.9</v>
          </cell>
          <cell r="Z350">
            <v>117.8</v>
          </cell>
          <cell r="AA350">
            <v>117.8</v>
          </cell>
          <cell r="AB350">
            <v>117.8</v>
          </cell>
          <cell r="AC350">
            <v>117.8</v>
          </cell>
          <cell r="AD350">
            <v>118</v>
          </cell>
          <cell r="AE350">
            <v>119.6</v>
          </cell>
          <cell r="AF350">
            <v>119.3</v>
          </cell>
          <cell r="AG350">
            <v>119.4</v>
          </cell>
          <cell r="AH350">
            <v>119.6</v>
          </cell>
          <cell r="AI350">
            <v>119.8</v>
          </cell>
          <cell r="AJ350">
            <v>119.9</v>
          </cell>
          <cell r="AK350">
            <v>120</v>
          </cell>
          <cell r="AL350">
            <v>120.1</v>
          </cell>
          <cell r="AM350">
            <v>120.1</v>
          </cell>
          <cell r="AN350">
            <v>121.6</v>
          </cell>
          <cell r="AO350">
            <v>121.5</v>
          </cell>
          <cell r="AP350">
            <v>121.7</v>
          </cell>
          <cell r="AQ350">
            <v>121.7</v>
          </cell>
          <cell r="AR350">
            <v>122.9</v>
          </cell>
          <cell r="AS350">
            <v>124.5</v>
          </cell>
          <cell r="AT350">
            <v>127.4</v>
          </cell>
          <cell r="AU350">
            <v>127.4</v>
          </cell>
          <cell r="AV350">
            <v>127.4</v>
          </cell>
          <cell r="AW350">
            <v>127.4</v>
          </cell>
          <cell r="AX350">
            <v>127.4</v>
          </cell>
          <cell r="AY350">
            <v>128.19999999999999</v>
          </cell>
          <cell r="AZ350">
            <v>139.80000000000001</v>
          </cell>
          <cell r="BA350">
            <v>131</v>
          </cell>
          <cell r="BB350">
            <v>129.1</v>
          </cell>
          <cell r="BC350">
            <v>137.6</v>
          </cell>
          <cell r="BD350">
            <v>139.69999999999999</v>
          </cell>
          <cell r="BE350">
            <v>151.19999999999999</v>
          </cell>
          <cell r="BF350">
            <v>150.80000000000001</v>
          </cell>
          <cell r="BG350">
            <v>149.5</v>
          </cell>
          <cell r="BH350">
            <v>151.4</v>
          </cell>
          <cell r="BI350">
            <v>154.4</v>
          </cell>
          <cell r="BJ350">
            <v>146.30000000000001</v>
          </cell>
          <cell r="BK350">
            <v>147.9</v>
          </cell>
          <cell r="BL350">
            <v>143.80000000000001</v>
          </cell>
          <cell r="BM350">
            <v>142.9</v>
          </cell>
          <cell r="BN350">
            <v>143.9</v>
          </cell>
          <cell r="BO350">
            <v>142.9</v>
          </cell>
          <cell r="BP350">
            <v>142.4</v>
          </cell>
          <cell r="BQ350">
            <v>142.4</v>
          </cell>
          <cell r="BR350">
            <v>142.4</v>
          </cell>
          <cell r="BS350">
            <v>142.4</v>
          </cell>
          <cell r="BT350">
            <v>142.4</v>
          </cell>
          <cell r="BU350">
            <v>142.4</v>
          </cell>
          <cell r="BV350">
            <v>142.4</v>
          </cell>
          <cell r="BW350">
            <v>142.5</v>
          </cell>
          <cell r="BX350">
            <v>147.69999999999999</v>
          </cell>
          <cell r="BY350">
            <v>148.9</v>
          </cell>
          <cell r="BZ350">
            <v>151.6</v>
          </cell>
          <cell r="CA350">
            <v>156.80000000000001</v>
          </cell>
          <cell r="CB350">
            <v>148.9</v>
          </cell>
          <cell r="CC350">
            <v>148.9</v>
          </cell>
          <cell r="CD350">
            <v>149.6</v>
          </cell>
          <cell r="CE350">
            <v>152.80000000000001</v>
          </cell>
          <cell r="CF350">
            <v>153.6</v>
          </cell>
          <cell r="CG350">
            <v>153.6</v>
          </cell>
          <cell r="CH350">
            <v>153.5</v>
          </cell>
          <cell r="CI350">
            <v>153.6</v>
          </cell>
          <cell r="CJ350">
            <v>153.30000000000001</v>
          </cell>
          <cell r="CK350">
            <v>152.30000000000001</v>
          </cell>
          <cell r="CL350">
            <v>154.80000000000001</v>
          </cell>
        </row>
        <row r="351">
          <cell r="A351" t="str">
            <v>c.  OTHER LEATHER PRODUCTS</v>
          </cell>
          <cell r="B351" t="str">
            <v>1306030000</v>
          </cell>
          <cell r="C351">
            <v>0.20276</v>
          </cell>
          <cell r="D351">
            <v>101.2</v>
          </cell>
          <cell r="E351">
            <v>101</v>
          </cell>
          <cell r="F351">
            <v>99.9</v>
          </cell>
          <cell r="G351">
            <v>99.7</v>
          </cell>
          <cell r="H351">
            <v>100</v>
          </cell>
          <cell r="I351">
            <v>101.3</v>
          </cell>
          <cell r="J351">
            <v>102.7</v>
          </cell>
          <cell r="K351">
            <v>103.4</v>
          </cell>
          <cell r="L351">
            <v>102.2</v>
          </cell>
          <cell r="M351">
            <v>102.2</v>
          </cell>
          <cell r="N351">
            <v>102.2</v>
          </cell>
          <cell r="O351">
            <v>102.2</v>
          </cell>
          <cell r="P351">
            <v>102.9</v>
          </cell>
          <cell r="Q351">
            <v>103.2</v>
          </cell>
          <cell r="R351">
            <v>103.1</v>
          </cell>
          <cell r="S351">
            <v>106.1</v>
          </cell>
          <cell r="T351">
            <v>106.6</v>
          </cell>
          <cell r="U351">
            <v>107.8</v>
          </cell>
          <cell r="V351">
            <v>107.7</v>
          </cell>
          <cell r="W351">
            <v>107.9</v>
          </cell>
          <cell r="X351">
            <v>109</v>
          </cell>
          <cell r="Y351">
            <v>107</v>
          </cell>
          <cell r="Z351">
            <v>108.6</v>
          </cell>
          <cell r="AA351">
            <v>109.1</v>
          </cell>
          <cell r="AB351">
            <v>110.6</v>
          </cell>
          <cell r="AC351">
            <v>110.3</v>
          </cell>
          <cell r="AD351">
            <v>112.5</v>
          </cell>
          <cell r="AE351">
            <v>112.6</v>
          </cell>
          <cell r="AF351">
            <v>112.6</v>
          </cell>
          <cell r="AG351">
            <v>114</v>
          </cell>
          <cell r="AH351">
            <v>112.9</v>
          </cell>
          <cell r="AI351">
            <v>113.4</v>
          </cell>
          <cell r="AJ351">
            <v>115.3</v>
          </cell>
          <cell r="AK351">
            <v>113.4</v>
          </cell>
          <cell r="AL351">
            <v>112.4</v>
          </cell>
          <cell r="AM351">
            <v>114.1</v>
          </cell>
          <cell r="AN351">
            <v>116.3</v>
          </cell>
          <cell r="AO351">
            <v>114.7</v>
          </cell>
          <cell r="AP351">
            <v>115.7</v>
          </cell>
          <cell r="AQ351">
            <v>115.9</v>
          </cell>
          <cell r="AR351">
            <v>120.7</v>
          </cell>
          <cell r="AS351">
            <v>122.6</v>
          </cell>
          <cell r="AT351">
            <v>121.5</v>
          </cell>
          <cell r="AU351">
            <v>122.9</v>
          </cell>
          <cell r="AV351">
            <v>124.4</v>
          </cell>
          <cell r="AW351">
            <v>123.9</v>
          </cell>
          <cell r="AX351">
            <v>123.9</v>
          </cell>
          <cell r="AY351">
            <v>122.5</v>
          </cell>
          <cell r="AZ351">
            <v>118.6</v>
          </cell>
          <cell r="BA351">
            <v>120</v>
          </cell>
          <cell r="BB351">
            <v>120.4</v>
          </cell>
          <cell r="BC351">
            <v>124</v>
          </cell>
          <cell r="BD351">
            <v>124.9</v>
          </cell>
          <cell r="BE351">
            <v>120.1</v>
          </cell>
          <cell r="BF351">
            <v>125.1</v>
          </cell>
          <cell r="BG351">
            <v>120.8</v>
          </cell>
          <cell r="BH351">
            <v>117.7</v>
          </cell>
          <cell r="BI351">
            <v>120.8</v>
          </cell>
          <cell r="BJ351">
            <v>122.1</v>
          </cell>
          <cell r="BK351">
            <v>120.2</v>
          </cell>
          <cell r="BL351">
            <v>122</v>
          </cell>
          <cell r="BM351">
            <v>120.2</v>
          </cell>
          <cell r="BN351">
            <v>119</v>
          </cell>
          <cell r="BO351">
            <v>117.1</v>
          </cell>
          <cell r="BP351">
            <v>119</v>
          </cell>
          <cell r="BQ351">
            <v>118.4</v>
          </cell>
          <cell r="BR351">
            <v>118.4</v>
          </cell>
          <cell r="BS351">
            <v>118.4</v>
          </cell>
          <cell r="BT351">
            <v>118.4</v>
          </cell>
          <cell r="BU351">
            <v>118.4</v>
          </cell>
          <cell r="BV351">
            <v>118.2</v>
          </cell>
          <cell r="BW351">
            <v>118</v>
          </cell>
          <cell r="BX351">
            <v>114.9</v>
          </cell>
          <cell r="BY351">
            <v>117.1</v>
          </cell>
          <cell r="BZ351">
            <v>119.3</v>
          </cell>
          <cell r="CA351">
            <v>118.5</v>
          </cell>
          <cell r="CB351">
            <v>118.8</v>
          </cell>
          <cell r="CC351">
            <v>121.3</v>
          </cell>
          <cell r="CD351">
            <v>122.1</v>
          </cell>
          <cell r="CE351">
            <v>122.6</v>
          </cell>
          <cell r="CF351">
            <v>123.1</v>
          </cell>
          <cell r="CG351">
            <v>123.3</v>
          </cell>
          <cell r="CH351">
            <v>125.8</v>
          </cell>
          <cell r="CI351">
            <v>126.8</v>
          </cell>
          <cell r="CJ351">
            <v>126.3</v>
          </cell>
          <cell r="CK351">
            <v>124.9</v>
          </cell>
          <cell r="CL351">
            <v>125.4</v>
          </cell>
        </row>
        <row r="352">
          <cell r="A352" t="str">
            <v>Leather Garments &amp; Jackets</v>
          </cell>
          <cell r="B352" t="str">
            <v>1306030001</v>
          </cell>
          <cell r="C352">
            <v>0.11083</v>
          </cell>
          <cell r="D352">
            <v>101.7</v>
          </cell>
          <cell r="E352">
            <v>101.4</v>
          </cell>
          <cell r="F352">
            <v>99.5</v>
          </cell>
          <cell r="G352">
            <v>97.3</v>
          </cell>
          <cell r="H352">
            <v>97.8</v>
          </cell>
          <cell r="I352">
            <v>100.2</v>
          </cell>
          <cell r="J352">
            <v>102.7</v>
          </cell>
          <cell r="K352">
            <v>103.3</v>
          </cell>
          <cell r="L352">
            <v>101.1</v>
          </cell>
          <cell r="M352">
            <v>101.1</v>
          </cell>
          <cell r="N352">
            <v>101.4</v>
          </cell>
          <cell r="O352">
            <v>100.9</v>
          </cell>
          <cell r="P352">
            <v>102.3</v>
          </cell>
          <cell r="Q352">
            <v>102.9</v>
          </cell>
          <cell r="R352">
            <v>102.4</v>
          </cell>
          <cell r="S352">
            <v>105</v>
          </cell>
          <cell r="T352">
            <v>105.7</v>
          </cell>
          <cell r="U352">
            <v>107.6</v>
          </cell>
          <cell r="V352">
            <v>106.6</v>
          </cell>
          <cell r="W352">
            <v>106.2</v>
          </cell>
          <cell r="X352">
            <v>108</v>
          </cell>
          <cell r="Y352">
            <v>104.7</v>
          </cell>
          <cell r="Z352">
            <v>107.7</v>
          </cell>
          <cell r="AA352">
            <v>109</v>
          </cell>
          <cell r="AB352">
            <v>106.6</v>
          </cell>
          <cell r="AC352">
            <v>106.3</v>
          </cell>
          <cell r="AD352">
            <v>110</v>
          </cell>
          <cell r="AE352">
            <v>109.7</v>
          </cell>
          <cell r="AF352">
            <v>109.9</v>
          </cell>
          <cell r="AG352">
            <v>112.5</v>
          </cell>
          <cell r="AH352">
            <v>110.6</v>
          </cell>
          <cell r="AI352">
            <v>111.5</v>
          </cell>
          <cell r="AJ352">
            <v>115</v>
          </cell>
          <cell r="AK352">
            <v>111.6</v>
          </cell>
          <cell r="AL352">
            <v>109.8</v>
          </cell>
          <cell r="AM352">
            <v>112.6</v>
          </cell>
          <cell r="AN352">
            <v>115</v>
          </cell>
          <cell r="AO352">
            <v>112.7</v>
          </cell>
          <cell r="AP352">
            <v>113.3</v>
          </cell>
          <cell r="AQ352">
            <v>110.8</v>
          </cell>
          <cell r="AR352">
            <v>117.3</v>
          </cell>
          <cell r="AS352">
            <v>120.7</v>
          </cell>
          <cell r="AT352">
            <v>118.7</v>
          </cell>
          <cell r="AU352">
            <v>117.2</v>
          </cell>
          <cell r="AV352">
            <v>118.6</v>
          </cell>
          <cell r="AW352">
            <v>117.8</v>
          </cell>
          <cell r="AX352">
            <v>117.4</v>
          </cell>
          <cell r="AY352">
            <v>118.2</v>
          </cell>
          <cell r="AZ352">
            <v>113.7</v>
          </cell>
          <cell r="BA352">
            <v>113.7</v>
          </cell>
          <cell r="BB352">
            <v>113.8</v>
          </cell>
          <cell r="BC352">
            <v>118.8</v>
          </cell>
          <cell r="BD352">
            <v>120.5</v>
          </cell>
          <cell r="BE352">
            <v>112.3</v>
          </cell>
          <cell r="BF352">
            <v>121.2</v>
          </cell>
          <cell r="BG352">
            <v>113.2</v>
          </cell>
          <cell r="BH352">
            <v>107.6</v>
          </cell>
          <cell r="BI352">
            <v>113.6</v>
          </cell>
          <cell r="BJ352">
            <v>115.7</v>
          </cell>
          <cell r="BK352">
            <v>114.8</v>
          </cell>
          <cell r="BL352">
            <v>115.4</v>
          </cell>
          <cell r="BM352">
            <v>110.9</v>
          </cell>
          <cell r="BN352">
            <v>109.4</v>
          </cell>
          <cell r="BO352">
            <v>104.8</v>
          </cell>
          <cell r="BP352">
            <v>109</v>
          </cell>
          <cell r="BQ352">
            <v>109</v>
          </cell>
          <cell r="BR352">
            <v>109</v>
          </cell>
          <cell r="BS352">
            <v>109</v>
          </cell>
          <cell r="BT352">
            <v>109</v>
          </cell>
          <cell r="BU352">
            <v>109</v>
          </cell>
          <cell r="BV352">
            <v>109</v>
          </cell>
          <cell r="BW352">
            <v>109</v>
          </cell>
          <cell r="BX352">
            <v>107</v>
          </cell>
          <cell r="BY352">
            <v>110.5</v>
          </cell>
          <cell r="BZ352">
            <v>113.3</v>
          </cell>
          <cell r="CA352">
            <v>111.2</v>
          </cell>
          <cell r="CB352">
            <v>111.3</v>
          </cell>
          <cell r="CC352">
            <v>114.9</v>
          </cell>
          <cell r="CD352">
            <v>116.3</v>
          </cell>
          <cell r="CE352">
            <v>116.6</v>
          </cell>
          <cell r="CF352">
            <v>116.1</v>
          </cell>
          <cell r="CG352">
            <v>116.1</v>
          </cell>
          <cell r="CH352">
            <v>119.4</v>
          </cell>
          <cell r="CI352">
            <v>119.6</v>
          </cell>
          <cell r="CJ352">
            <v>118.9</v>
          </cell>
          <cell r="CK352">
            <v>118.2</v>
          </cell>
          <cell r="CL352">
            <v>118.9</v>
          </cell>
        </row>
        <row r="353">
          <cell r="A353" t="str">
            <v>Leather Bags</v>
          </cell>
          <cell r="B353" t="str">
            <v>1306030002</v>
          </cell>
          <cell r="C353">
            <v>2.7390000000000001E-2</v>
          </cell>
          <cell r="D353">
            <v>101.1</v>
          </cell>
          <cell r="E353">
            <v>101.1</v>
          </cell>
          <cell r="F353">
            <v>101.1</v>
          </cell>
          <cell r="G353">
            <v>102.5</v>
          </cell>
          <cell r="H353">
            <v>102.5</v>
          </cell>
          <cell r="I353">
            <v>102.5</v>
          </cell>
          <cell r="J353">
            <v>102.5</v>
          </cell>
          <cell r="K353">
            <v>102.5</v>
          </cell>
          <cell r="L353">
            <v>102.5</v>
          </cell>
          <cell r="M353">
            <v>102.5</v>
          </cell>
          <cell r="N353">
            <v>102.5</v>
          </cell>
          <cell r="O353">
            <v>102.5</v>
          </cell>
          <cell r="P353">
            <v>100.8</v>
          </cell>
          <cell r="Q353">
            <v>100.8</v>
          </cell>
          <cell r="R353">
            <v>100.8</v>
          </cell>
          <cell r="S353">
            <v>104.7</v>
          </cell>
          <cell r="T353">
            <v>104.7</v>
          </cell>
          <cell r="U353">
            <v>104.7</v>
          </cell>
          <cell r="V353">
            <v>104.7</v>
          </cell>
          <cell r="W353">
            <v>104.7</v>
          </cell>
          <cell r="X353">
            <v>104.7</v>
          </cell>
          <cell r="Y353">
            <v>104.7</v>
          </cell>
          <cell r="Z353">
            <v>104.7</v>
          </cell>
          <cell r="AA353">
            <v>104.7</v>
          </cell>
          <cell r="AB353">
            <v>127.4</v>
          </cell>
          <cell r="AC353">
            <v>127.4</v>
          </cell>
          <cell r="AD353">
            <v>127.4</v>
          </cell>
          <cell r="AE353">
            <v>126.2</v>
          </cell>
          <cell r="AF353">
            <v>126.2</v>
          </cell>
          <cell r="AG353">
            <v>126.2</v>
          </cell>
          <cell r="AH353">
            <v>126.2</v>
          </cell>
          <cell r="AI353">
            <v>126.2</v>
          </cell>
          <cell r="AJ353">
            <v>126.2</v>
          </cell>
          <cell r="AK353">
            <v>126.2</v>
          </cell>
          <cell r="AL353">
            <v>126.2</v>
          </cell>
          <cell r="AM353">
            <v>127</v>
          </cell>
          <cell r="AN353">
            <v>132.69999999999999</v>
          </cell>
          <cell r="AO353">
            <v>132.69999999999999</v>
          </cell>
          <cell r="AP353">
            <v>137.6</v>
          </cell>
          <cell r="AQ353">
            <v>141.5</v>
          </cell>
          <cell r="AR353">
            <v>149.80000000000001</v>
          </cell>
          <cell r="AS353">
            <v>150.9</v>
          </cell>
          <cell r="AT353">
            <v>150.9</v>
          </cell>
          <cell r="AU353">
            <v>150.9</v>
          </cell>
          <cell r="AV353">
            <v>150.9</v>
          </cell>
          <cell r="AW353">
            <v>150.9</v>
          </cell>
          <cell r="AX353">
            <v>150.9</v>
          </cell>
          <cell r="AY353">
            <v>150.9</v>
          </cell>
          <cell r="AZ353">
            <v>141.5</v>
          </cell>
          <cell r="BA353">
            <v>141.30000000000001</v>
          </cell>
          <cell r="BB353">
            <v>141.30000000000001</v>
          </cell>
          <cell r="BC353">
            <v>141.30000000000001</v>
          </cell>
          <cell r="BD353">
            <v>141.30000000000001</v>
          </cell>
          <cell r="BE353">
            <v>141.30000000000001</v>
          </cell>
          <cell r="BF353">
            <v>142.19999999999999</v>
          </cell>
          <cell r="BG353">
            <v>142.19999999999999</v>
          </cell>
          <cell r="BH353">
            <v>142.19999999999999</v>
          </cell>
          <cell r="BI353">
            <v>142.19999999999999</v>
          </cell>
          <cell r="BJ353">
            <v>142.19999999999999</v>
          </cell>
          <cell r="BK353">
            <v>142.19999999999999</v>
          </cell>
          <cell r="BL353">
            <v>150</v>
          </cell>
          <cell r="BM353">
            <v>152</v>
          </cell>
          <cell r="BN353">
            <v>152.5</v>
          </cell>
          <cell r="BO353">
            <v>152.5</v>
          </cell>
          <cell r="BP353">
            <v>152.5</v>
          </cell>
          <cell r="BQ353">
            <v>152.5</v>
          </cell>
          <cell r="BR353">
            <v>152.5</v>
          </cell>
          <cell r="BS353">
            <v>152.5</v>
          </cell>
          <cell r="BT353">
            <v>152.5</v>
          </cell>
          <cell r="BU353">
            <v>152.5</v>
          </cell>
          <cell r="BV353">
            <v>152.5</v>
          </cell>
          <cell r="BW353">
            <v>152.5</v>
          </cell>
          <cell r="BX353">
            <v>136.30000000000001</v>
          </cell>
          <cell r="BY353">
            <v>137.80000000000001</v>
          </cell>
          <cell r="BZ353">
            <v>138.80000000000001</v>
          </cell>
          <cell r="CA353">
            <v>138.19999999999999</v>
          </cell>
          <cell r="CB353">
            <v>136.80000000000001</v>
          </cell>
          <cell r="CC353">
            <v>138.4</v>
          </cell>
          <cell r="CD353">
            <v>135.6</v>
          </cell>
          <cell r="CE353">
            <v>137.9</v>
          </cell>
          <cell r="CF353">
            <v>142.30000000000001</v>
          </cell>
          <cell r="CG353">
            <v>142.80000000000001</v>
          </cell>
          <cell r="CH353">
            <v>143.30000000000001</v>
          </cell>
          <cell r="CI353">
            <v>146.4</v>
          </cell>
          <cell r="CJ353">
            <v>144.6</v>
          </cell>
          <cell r="CK353">
            <v>144.69999999999999</v>
          </cell>
          <cell r="CL353">
            <v>145.1</v>
          </cell>
        </row>
        <row r="354">
          <cell r="A354" t="str">
            <v>Leather Handbags / Wallets</v>
          </cell>
          <cell r="B354" t="str">
            <v>1306030003</v>
          </cell>
          <cell r="C354">
            <v>3.9870000000000003E-2</v>
          </cell>
          <cell r="D354">
            <v>100.4</v>
          </cell>
          <cell r="E354">
            <v>100.4</v>
          </cell>
          <cell r="F354">
            <v>100.4</v>
          </cell>
          <cell r="G354">
            <v>102.1</v>
          </cell>
          <cell r="H354">
            <v>101.9</v>
          </cell>
          <cell r="I354">
            <v>101.9</v>
          </cell>
          <cell r="J354">
            <v>101.9</v>
          </cell>
          <cell r="K354">
            <v>103.9</v>
          </cell>
          <cell r="L354">
            <v>103.9</v>
          </cell>
          <cell r="M354">
            <v>103.9</v>
          </cell>
          <cell r="N354">
            <v>103</v>
          </cell>
          <cell r="O354">
            <v>104.8</v>
          </cell>
          <cell r="P354">
            <v>104.3</v>
          </cell>
          <cell r="Q354">
            <v>104.3</v>
          </cell>
          <cell r="R354">
            <v>105.1</v>
          </cell>
          <cell r="S354">
            <v>104.5</v>
          </cell>
          <cell r="T354">
            <v>105.1</v>
          </cell>
          <cell r="U354">
            <v>106.2</v>
          </cell>
          <cell r="V354">
            <v>108.5</v>
          </cell>
          <cell r="W354">
            <v>110.4</v>
          </cell>
          <cell r="X354">
            <v>111.1</v>
          </cell>
          <cell r="Y354">
            <v>110.1</v>
          </cell>
          <cell r="Z354">
            <v>110.1</v>
          </cell>
          <cell r="AA354">
            <v>108.9</v>
          </cell>
          <cell r="AB354">
            <v>108</v>
          </cell>
          <cell r="AC354">
            <v>107</v>
          </cell>
          <cell r="AD354">
            <v>107.7</v>
          </cell>
          <cell r="AE354">
            <v>107.7</v>
          </cell>
          <cell r="AF354">
            <v>107.7</v>
          </cell>
          <cell r="AG354">
            <v>107.8</v>
          </cell>
          <cell r="AH354">
            <v>107.4</v>
          </cell>
          <cell r="AI354">
            <v>107.4</v>
          </cell>
          <cell r="AJ354">
            <v>107.2</v>
          </cell>
          <cell r="AK354">
            <v>107.2</v>
          </cell>
          <cell r="AL354">
            <v>107.2</v>
          </cell>
          <cell r="AM354">
            <v>107.2</v>
          </cell>
          <cell r="AN354">
            <v>107.9</v>
          </cell>
          <cell r="AO354">
            <v>106.2</v>
          </cell>
          <cell r="AP354">
            <v>106.2</v>
          </cell>
          <cell r="AQ354">
            <v>107.9</v>
          </cell>
          <cell r="AR354">
            <v>107.9</v>
          </cell>
          <cell r="AS354">
            <v>107.9</v>
          </cell>
          <cell r="AT354">
            <v>108</v>
          </cell>
          <cell r="AU354">
            <v>119.9</v>
          </cell>
          <cell r="AV354">
            <v>123.2</v>
          </cell>
          <cell r="AW354">
            <v>122.8</v>
          </cell>
          <cell r="AX354">
            <v>123.3</v>
          </cell>
          <cell r="AY354">
            <v>114.1</v>
          </cell>
          <cell r="AZ354">
            <v>112.4</v>
          </cell>
          <cell r="BA354">
            <v>119.8</v>
          </cell>
          <cell r="BB354">
            <v>121.6</v>
          </cell>
          <cell r="BC354">
            <v>121.9</v>
          </cell>
          <cell r="BD354">
            <v>121.2</v>
          </cell>
          <cell r="BE354">
            <v>120.4</v>
          </cell>
          <cell r="BF354">
            <v>120.3</v>
          </cell>
          <cell r="BG354">
            <v>121.1</v>
          </cell>
          <cell r="BH354">
            <v>121.8</v>
          </cell>
          <cell r="BI354">
            <v>121.3</v>
          </cell>
          <cell r="BJ354">
            <v>124.2</v>
          </cell>
          <cell r="BK354">
            <v>120.9</v>
          </cell>
          <cell r="BL354">
            <v>120.7</v>
          </cell>
          <cell r="BM354">
            <v>122</v>
          </cell>
          <cell r="BN354">
            <v>120.2</v>
          </cell>
          <cell r="BO354">
            <v>119.8</v>
          </cell>
          <cell r="BP354">
            <v>119.1</v>
          </cell>
          <cell r="BQ354">
            <v>119.1</v>
          </cell>
          <cell r="BR354">
            <v>119.1</v>
          </cell>
          <cell r="BS354">
            <v>119.1</v>
          </cell>
          <cell r="BT354">
            <v>119.1</v>
          </cell>
          <cell r="BU354">
            <v>119.1</v>
          </cell>
          <cell r="BV354">
            <v>118.2</v>
          </cell>
          <cell r="BW354">
            <v>117</v>
          </cell>
          <cell r="BX354">
            <v>116.7</v>
          </cell>
          <cell r="BY354">
            <v>118.8</v>
          </cell>
          <cell r="BZ354">
            <v>124.3</v>
          </cell>
          <cell r="CA354">
            <v>126.4</v>
          </cell>
          <cell r="CB354">
            <v>126.6</v>
          </cell>
          <cell r="CC354">
            <v>129.69999999999999</v>
          </cell>
          <cell r="CD354">
            <v>131.1</v>
          </cell>
          <cell r="CE354">
            <v>131.6</v>
          </cell>
          <cell r="CF354">
            <v>132</v>
          </cell>
          <cell r="CG354">
            <v>132.19999999999999</v>
          </cell>
          <cell r="CH354">
            <v>135</v>
          </cell>
          <cell r="CI354">
            <v>137.5</v>
          </cell>
          <cell r="CJ354">
            <v>137.80000000000001</v>
          </cell>
          <cell r="CK354">
            <v>132.19999999999999</v>
          </cell>
          <cell r="CL354">
            <v>132.4</v>
          </cell>
        </row>
        <row r="355">
          <cell r="A355" t="str">
            <v>Leather  Gloves</v>
          </cell>
          <cell r="B355" t="str">
            <v>1306030004</v>
          </cell>
          <cell r="C355">
            <v>1.204E-2</v>
          </cell>
          <cell r="D355">
            <v>99.9</v>
          </cell>
          <cell r="E355">
            <v>99.9</v>
          </cell>
          <cell r="F355">
            <v>99.9</v>
          </cell>
          <cell r="G355">
            <v>100.9</v>
          </cell>
          <cell r="H355">
            <v>100.9</v>
          </cell>
          <cell r="I355">
            <v>100.9</v>
          </cell>
          <cell r="J355">
            <v>100.9</v>
          </cell>
          <cell r="K355">
            <v>100.9</v>
          </cell>
          <cell r="L355">
            <v>100.9</v>
          </cell>
          <cell r="M355">
            <v>100.9</v>
          </cell>
          <cell r="N355">
            <v>100.9</v>
          </cell>
          <cell r="O355">
            <v>100.9</v>
          </cell>
          <cell r="P355">
            <v>104.2</v>
          </cell>
          <cell r="Q355">
            <v>104.2</v>
          </cell>
          <cell r="R355">
            <v>104.2</v>
          </cell>
          <cell r="S355">
            <v>113.8</v>
          </cell>
          <cell r="T355">
            <v>113.8</v>
          </cell>
          <cell r="U355">
            <v>113.8</v>
          </cell>
          <cell r="V355">
            <v>113.8</v>
          </cell>
          <cell r="W355">
            <v>113.8</v>
          </cell>
          <cell r="X355">
            <v>113.8</v>
          </cell>
          <cell r="Y355">
            <v>113.8</v>
          </cell>
          <cell r="Z355">
            <v>113.8</v>
          </cell>
          <cell r="AA355">
            <v>113.8</v>
          </cell>
          <cell r="AB355">
            <v>112.7</v>
          </cell>
          <cell r="AC355">
            <v>112.7</v>
          </cell>
          <cell r="AD355">
            <v>112.7</v>
          </cell>
          <cell r="AE355">
            <v>113.6</v>
          </cell>
          <cell r="AF355">
            <v>110.9</v>
          </cell>
          <cell r="AG355">
            <v>110.9</v>
          </cell>
          <cell r="AH355">
            <v>110.9</v>
          </cell>
          <cell r="AI355">
            <v>110.9</v>
          </cell>
          <cell r="AJ355">
            <v>110.9</v>
          </cell>
          <cell r="AK355">
            <v>110.9</v>
          </cell>
          <cell r="AL355">
            <v>110.9</v>
          </cell>
          <cell r="AM355">
            <v>110.9</v>
          </cell>
          <cell r="AN355">
            <v>110.9</v>
          </cell>
          <cell r="AO355">
            <v>111.2</v>
          </cell>
          <cell r="AP355">
            <v>111.8</v>
          </cell>
          <cell r="AQ355">
            <v>115.5</v>
          </cell>
          <cell r="AR355">
            <v>116.3</v>
          </cell>
          <cell r="AS355">
            <v>115.9</v>
          </cell>
          <cell r="AT355">
            <v>115.6</v>
          </cell>
          <cell r="AU355">
            <v>117.4</v>
          </cell>
          <cell r="AV355">
            <v>119</v>
          </cell>
          <cell r="AW355">
            <v>120.1</v>
          </cell>
          <cell r="AX355">
            <v>120.9</v>
          </cell>
          <cell r="AY355">
            <v>121.1</v>
          </cell>
          <cell r="AZ355">
            <v>121.9</v>
          </cell>
          <cell r="BA355">
            <v>121.3</v>
          </cell>
          <cell r="BB355">
            <v>121.7</v>
          </cell>
          <cell r="BC355">
            <v>140.30000000000001</v>
          </cell>
          <cell r="BD355">
            <v>140.30000000000001</v>
          </cell>
          <cell r="BE355">
            <v>138.19999999999999</v>
          </cell>
          <cell r="BF355">
            <v>137.80000000000001</v>
          </cell>
          <cell r="BG355">
            <v>138.1</v>
          </cell>
          <cell r="BH355">
            <v>135.9</v>
          </cell>
          <cell r="BI355">
            <v>132.6</v>
          </cell>
          <cell r="BJ355">
            <v>126.7</v>
          </cell>
          <cell r="BK355">
            <v>113.2</v>
          </cell>
          <cell r="BL355">
            <v>121.7</v>
          </cell>
          <cell r="BM355">
            <v>122</v>
          </cell>
          <cell r="BN355">
            <v>122</v>
          </cell>
          <cell r="BO355">
            <v>133.30000000000001</v>
          </cell>
          <cell r="BP355">
            <v>129.69999999999999</v>
          </cell>
          <cell r="BQ355">
            <v>119.4</v>
          </cell>
          <cell r="BR355">
            <v>119.4</v>
          </cell>
          <cell r="BS355">
            <v>119.4</v>
          </cell>
          <cell r="BT355">
            <v>119.4</v>
          </cell>
          <cell r="BU355">
            <v>119.4</v>
          </cell>
          <cell r="BV355">
            <v>119.4</v>
          </cell>
          <cell r="BW355">
            <v>119.4</v>
          </cell>
          <cell r="BX355">
            <v>118.6</v>
          </cell>
          <cell r="BY355">
            <v>113.9</v>
          </cell>
          <cell r="BZ355">
            <v>111.2</v>
          </cell>
          <cell r="CA355">
            <v>110.6</v>
          </cell>
          <cell r="CB355">
            <v>116.8</v>
          </cell>
          <cell r="CC355">
            <v>116.6</v>
          </cell>
          <cell r="CD355">
            <v>118</v>
          </cell>
          <cell r="CE355">
            <v>116.7</v>
          </cell>
          <cell r="CF355">
            <v>119.2</v>
          </cell>
          <cell r="CG355">
            <v>120.9</v>
          </cell>
          <cell r="CH355">
            <v>122.3</v>
          </cell>
          <cell r="CI355">
            <v>121.7</v>
          </cell>
          <cell r="CJ355">
            <v>122.4</v>
          </cell>
          <cell r="CK355">
            <v>124.7</v>
          </cell>
          <cell r="CL355">
            <v>124.4</v>
          </cell>
        </row>
        <row r="356">
          <cell r="A356" t="str">
            <v>Leather Harness Goods</v>
          </cell>
          <cell r="B356" t="str">
            <v>1306030005</v>
          </cell>
          <cell r="C356">
            <v>1.2630000000000001E-2</v>
          </cell>
          <cell r="D356">
            <v>100</v>
          </cell>
          <cell r="E356">
            <v>100</v>
          </cell>
          <cell r="F356">
            <v>100</v>
          </cell>
          <cell r="G356">
            <v>106.7</v>
          </cell>
          <cell r="H356">
            <v>106.7</v>
          </cell>
          <cell r="I356">
            <v>106.7</v>
          </cell>
          <cell r="J356">
            <v>106.7</v>
          </cell>
          <cell r="K356">
            <v>106.7</v>
          </cell>
          <cell r="L356">
            <v>106.7</v>
          </cell>
          <cell r="M356">
            <v>106.7</v>
          </cell>
          <cell r="N356">
            <v>106.7</v>
          </cell>
          <cell r="O356">
            <v>106.7</v>
          </cell>
          <cell r="P356">
            <v>106.7</v>
          </cell>
          <cell r="Q356">
            <v>106.7</v>
          </cell>
          <cell r="R356">
            <v>106.7</v>
          </cell>
          <cell r="S356">
            <v>115.9</v>
          </cell>
          <cell r="T356">
            <v>115.9</v>
          </cell>
          <cell r="U356">
            <v>115.9</v>
          </cell>
          <cell r="V356">
            <v>115.9</v>
          </cell>
          <cell r="W356">
            <v>115.9</v>
          </cell>
          <cell r="X356">
            <v>115.9</v>
          </cell>
          <cell r="Y356">
            <v>115.9</v>
          </cell>
          <cell r="Z356">
            <v>115.9</v>
          </cell>
          <cell r="AA356">
            <v>115.9</v>
          </cell>
          <cell r="AB356">
            <v>115.9</v>
          </cell>
          <cell r="AC356">
            <v>115.9</v>
          </cell>
          <cell r="AD356">
            <v>116.8</v>
          </cell>
          <cell r="AE356">
            <v>123.4</v>
          </cell>
          <cell r="AF356">
            <v>123.4</v>
          </cell>
          <cell r="AG356">
            <v>123.4</v>
          </cell>
          <cell r="AH356">
            <v>123.4</v>
          </cell>
          <cell r="AI356">
            <v>123.4</v>
          </cell>
          <cell r="AJ356">
            <v>123.4</v>
          </cell>
          <cell r="AK356">
            <v>123.4</v>
          </cell>
          <cell r="AL356">
            <v>123.4</v>
          </cell>
          <cell r="AM356">
            <v>123.4</v>
          </cell>
          <cell r="AN356">
            <v>123.4</v>
          </cell>
          <cell r="AO356">
            <v>123.4</v>
          </cell>
          <cell r="AP356">
            <v>123.4</v>
          </cell>
          <cell r="AQ356">
            <v>131</v>
          </cell>
          <cell r="AR356">
            <v>131</v>
          </cell>
          <cell r="AS356">
            <v>131</v>
          </cell>
          <cell r="AT356">
            <v>130.4</v>
          </cell>
          <cell r="AU356">
            <v>126.6</v>
          </cell>
          <cell r="AV356">
            <v>126.6</v>
          </cell>
          <cell r="AW356">
            <v>126.6</v>
          </cell>
          <cell r="AX356">
            <v>126.6</v>
          </cell>
          <cell r="AY356">
            <v>126.6</v>
          </cell>
          <cell r="AZ356">
            <v>128.19999999999999</v>
          </cell>
          <cell r="BA356">
            <v>128.19999999999999</v>
          </cell>
          <cell r="BB356">
            <v>127.2</v>
          </cell>
          <cell r="BC356">
            <v>124.3</v>
          </cell>
          <cell r="BD356">
            <v>124.3</v>
          </cell>
          <cell r="BE356">
            <v>124.3</v>
          </cell>
          <cell r="BF356">
            <v>124.3</v>
          </cell>
          <cell r="BG356">
            <v>124.3</v>
          </cell>
          <cell r="BH356">
            <v>123.2</v>
          </cell>
          <cell r="BI356">
            <v>123.9</v>
          </cell>
          <cell r="BJ356">
            <v>123.9</v>
          </cell>
          <cell r="BK356">
            <v>123.9</v>
          </cell>
          <cell r="BL356">
            <v>123.9</v>
          </cell>
          <cell r="BM356">
            <v>123.9</v>
          </cell>
          <cell r="BN356">
            <v>123.9</v>
          </cell>
          <cell r="BO356">
            <v>123.7</v>
          </cell>
          <cell r="BP356">
            <v>123.7</v>
          </cell>
          <cell r="BQ356">
            <v>123.7</v>
          </cell>
          <cell r="BR356">
            <v>123.7</v>
          </cell>
          <cell r="BS356">
            <v>123.7</v>
          </cell>
          <cell r="BT356">
            <v>123.7</v>
          </cell>
          <cell r="BU356">
            <v>123.7</v>
          </cell>
          <cell r="BV356">
            <v>123.7</v>
          </cell>
          <cell r="BW356">
            <v>123.7</v>
          </cell>
          <cell r="BX356">
            <v>128.4</v>
          </cell>
          <cell r="BY356">
            <v>128.4</v>
          </cell>
          <cell r="BZ356">
            <v>121.9</v>
          </cell>
          <cell r="CA356">
            <v>122.5</v>
          </cell>
          <cell r="CB356">
            <v>122.6</v>
          </cell>
          <cell r="CC356">
            <v>118.8</v>
          </cell>
          <cell r="CD356">
            <v>119.1</v>
          </cell>
          <cell r="CE356">
            <v>119.1</v>
          </cell>
          <cell r="CF356">
            <v>119.1</v>
          </cell>
          <cell r="CG356">
            <v>119.1</v>
          </cell>
          <cell r="CH356">
            <v>119</v>
          </cell>
          <cell r="CI356">
            <v>119</v>
          </cell>
          <cell r="CJ356">
            <v>119</v>
          </cell>
          <cell r="CK356">
            <v>118.1</v>
          </cell>
          <cell r="CL356">
            <v>118.1</v>
          </cell>
        </row>
        <row r="357">
          <cell r="A357" t="str">
            <v>(G)  RUBBER &amp; PLASTIC PRODUCTS</v>
          </cell>
          <cell r="B357" t="str">
            <v>1307000000</v>
          </cell>
          <cell r="C357">
            <v>2.9869699999999999</v>
          </cell>
          <cell r="D357">
            <v>100.2</v>
          </cell>
          <cell r="E357">
            <v>100.5</v>
          </cell>
          <cell r="F357">
            <v>100.3</v>
          </cell>
          <cell r="G357">
            <v>101.9</v>
          </cell>
          <cell r="H357">
            <v>101.5</v>
          </cell>
          <cell r="I357">
            <v>100.8</v>
          </cell>
          <cell r="J357">
            <v>101.2</v>
          </cell>
          <cell r="K357">
            <v>101.2</v>
          </cell>
          <cell r="L357">
            <v>101.8</v>
          </cell>
          <cell r="M357">
            <v>102.2</v>
          </cell>
          <cell r="N357">
            <v>102.3</v>
          </cell>
          <cell r="O357">
            <v>101.9</v>
          </cell>
          <cell r="P357">
            <v>102.6</v>
          </cell>
          <cell r="Q357">
            <v>102.9</v>
          </cell>
          <cell r="R357">
            <v>102.6</v>
          </cell>
          <cell r="S357">
            <v>104.2</v>
          </cell>
          <cell r="T357">
            <v>104.8</v>
          </cell>
          <cell r="U357">
            <v>106.2</v>
          </cell>
          <cell r="V357">
            <v>107.4</v>
          </cell>
          <cell r="W357">
            <v>108.1</v>
          </cell>
          <cell r="X357">
            <v>109</v>
          </cell>
          <cell r="Y357">
            <v>109</v>
          </cell>
          <cell r="Z357">
            <v>108.3</v>
          </cell>
          <cell r="AA357">
            <v>108.3</v>
          </cell>
          <cell r="AB357">
            <v>108.5</v>
          </cell>
          <cell r="AC357">
            <v>108.7</v>
          </cell>
          <cell r="AD357">
            <v>109.1</v>
          </cell>
          <cell r="AE357">
            <v>111.3</v>
          </cell>
          <cell r="AF357">
            <v>111.2</v>
          </cell>
          <cell r="AG357">
            <v>111</v>
          </cell>
          <cell r="AH357">
            <v>111</v>
          </cell>
          <cell r="AI357">
            <v>111.4</v>
          </cell>
          <cell r="AJ357">
            <v>111.8</v>
          </cell>
          <cell r="AK357">
            <v>112</v>
          </cell>
          <cell r="AL357">
            <v>112</v>
          </cell>
          <cell r="AM357">
            <v>112.8</v>
          </cell>
          <cell r="AN357">
            <v>113.9</v>
          </cell>
          <cell r="AO357">
            <v>114.3</v>
          </cell>
          <cell r="AP357">
            <v>114.2</v>
          </cell>
          <cell r="AQ357">
            <v>115.6</v>
          </cell>
          <cell r="AR357">
            <v>116</v>
          </cell>
          <cell r="AS357">
            <v>117.3</v>
          </cell>
          <cell r="AT357">
            <v>118.2</v>
          </cell>
          <cell r="AU357">
            <v>118.7</v>
          </cell>
          <cell r="AV357">
            <v>120.6</v>
          </cell>
          <cell r="AW357">
            <v>119.8</v>
          </cell>
          <cell r="AX357">
            <v>117.7</v>
          </cell>
          <cell r="AY357">
            <v>116.1</v>
          </cell>
          <cell r="AZ357">
            <v>115.7</v>
          </cell>
          <cell r="BA357">
            <v>116.1</v>
          </cell>
          <cell r="BB357">
            <v>116</v>
          </cell>
          <cell r="BC357">
            <v>116.2</v>
          </cell>
          <cell r="BD357">
            <v>117.4</v>
          </cell>
          <cell r="BE357">
            <v>116.9</v>
          </cell>
          <cell r="BF357">
            <v>117.8</v>
          </cell>
          <cell r="BG357">
            <v>118.3</v>
          </cell>
          <cell r="BH357">
            <v>118.5</v>
          </cell>
          <cell r="BI357">
            <v>117.7</v>
          </cell>
          <cell r="BJ357">
            <v>117.9</v>
          </cell>
          <cell r="BK357">
            <v>118.4</v>
          </cell>
          <cell r="BL357">
            <v>119.1</v>
          </cell>
          <cell r="BM357">
            <v>119.8</v>
          </cell>
          <cell r="BN357">
            <v>120.3</v>
          </cell>
          <cell r="BO357">
            <v>121.9</v>
          </cell>
          <cell r="BP357">
            <v>122.9</v>
          </cell>
          <cell r="BQ357">
            <v>123</v>
          </cell>
          <cell r="BR357">
            <v>123.7</v>
          </cell>
          <cell r="BS357">
            <v>123.8</v>
          </cell>
          <cell r="BT357">
            <v>124.1</v>
          </cell>
          <cell r="BU357">
            <v>125</v>
          </cell>
          <cell r="BV357">
            <v>126.7</v>
          </cell>
          <cell r="BW357">
            <v>127.6</v>
          </cell>
          <cell r="BX357">
            <v>130</v>
          </cell>
          <cell r="BY357">
            <v>131.30000000000001</v>
          </cell>
          <cell r="BZ357">
            <v>133</v>
          </cell>
          <cell r="CA357">
            <v>133.5</v>
          </cell>
          <cell r="CB357">
            <v>132.9</v>
          </cell>
          <cell r="CC357">
            <v>132.9</v>
          </cell>
          <cell r="CD357">
            <v>133.30000000000001</v>
          </cell>
          <cell r="CE357">
            <v>133.6</v>
          </cell>
          <cell r="CF357">
            <v>133.30000000000001</v>
          </cell>
          <cell r="CG357">
            <v>133.5</v>
          </cell>
          <cell r="CH357">
            <v>133.4</v>
          </cell>
          <cell r="CI357">
            <v>133.9</v>
          </cell>
          <cell r="CJ357">
            <v>134.30000000000001</v>
          </cell>
          <cell r="CK357">
            <v>134.19999999999999</v>
          </cell>
          <cell r="CL357">
            <v>134.6</v>
          </cell>
        </row>
        <row r="358">
          <cell r="A358" t="str">
            <v>a.  TYRES &amp; TUBES</v>
          </cell>
          <cell r="B358" t="str">
            <v>1307010000</v>
          </cell>
          <cell r="C358">
            <v>0.54127999999999998</v>
          </cell>
          <cell r="D358">
            <v>101.2</v>
          </cell>
          <cell r="E358">
            <v>101.3</v>
          </cell>
          <cell r="F358">
            <v>101.1</v>
          </cell>
          <cell r="G358">
            <v>101</v>
          </cell>
          <cell r="H358">
            <v>101.8</v>
          </cell>
          <cell r="I358">
            <v>102</v>
          </cell>
          <cell r="J358">
            <v>102.1</v>
          </cell>
          <cell r="K358">
            <v>102.8</v>
          </cell>
          <cell r="L358">
            <v>103</v>
          </cell>
          <cell r="M358">
            <v>103.6</v>
          </cell>
          <cell r="N358">
            <v>104</v>
          </cell>
          <cell r="O358">
            <v>104.1</v>
          </cell>
          <cell r="P358">
            <v>104.1</v>
          </cell>
          <cell r="Q358">
            <v>104.8</v>
          </cell>
          <cell r="R358">
            <v>104.9</v>
          </cell>
          <cell r="S358">
            <v>107.1</v>
          </cell>
          <cell r="T358">
            <v>108</v>
          </cell>
          <cell r="U358">
            <v>111</v>
          </cell>
          <cell r="V358">
            <v>113.4</v>
          </cell>
          <cell r="W358">
            <v>114.1</v>
          </cell>
          <cell r="X358">
            <v>114.1</v>
          </cell>
          <cell r="Y358">
            <v>114.4</v>
          </cell>
          <cell r="Z358">
            <v>114.3</v>
          </cell>
          <cell r="AA358">
            <v>114.3</v>
          </cell>
          <cell r="AB358">
            <v>114.4</v>
          </cell>
          <cell r="AC358">
            <v>114.5</v>
          </cell>
          <cell r="AD358">
            <v>115.7</v>
          </cell>
          <cell r="AE358">
            <v>118.1</v>
          </cell>
          <cell r="AF358">
            <v>118.1</v>
          </cell>
          <cell r="AG358">
            <v>118.1</v>
          </cell>
          <cell r="AH358">
            <v>118.1</v>
          </cell>
          <cell r="AI358">
            <v>118.3</v>
          </cell>
          <cell r="AJ358">
            <v>119.3</v>
          </cell>
          <cell r="AK358">
            <v>119.8</v>
          </cell>
          <cell r="AL358">
            <v>120</v>
          </cell>
          <cell r="AM358">
            <v>121.1</v>
          </cell>
          <cell r="AN358">
            <v>122.5</v>
          </cell>
          <cell r="AO358">
            <v>122.7</v>
          </cell>
          <cell r="AP358">
            <v>122.6</v>
          </cell>
          <cell r="AQ358">
            <v>123.4</v>
          </cell>
          <cell r="AR358">
            <v>124.3</v>
          </cell>
          <cell r="AS358">
            <v>125</v>
          </cell>
          <cell r="AT358">
            <v>125.8</v>
          </cell>
          <cell r="AU358">
            <v>126.2</v>
          </cell>
          <cell r="AV358">
            <v>127</v>
          </cell>
          <cell r="AW358">
            <v>127.2</v>
          </cell>
          <cell r="AX358">
            <v>127.2</v>
          </cell>
          <cell r="AY358">
            <v>126.8</v>
          </cell>
          <cell r="AZ358">
            <v>126</v>
          </cell>
          <cell r="BA358">
            <v>125.9</v>
          </cell>
          <cell r="BB358">
            <v>125.8</v>
          </cell>
          <cell r="BC358">
            <v>127.9</v>
          </cell>
          <cell r="BD358">
            <v>128.80000000000001</v>
          </cell>
          <cell r="BE358">
            <v>128.80000000000001</v>
          </cell>
          <cell r="BF358">
            <v>128.80000000000001</v>
          </cell>
          <cell r="BG358">
            <v>128.80000000000001</v>
          </cell>
          <cell r="BH358">
            <v>128.80000000000001</v>
          </cell>
          <cell r="BI358">
            <v>129.1</v>
          </cell>
          <cell r="BJ358">
            <v>129.6</v>
          </cell>
          <cell r="BK358">
            <v>130.19999999999999</v>
          </cell>
          <cell r="BL358">
            <v>132.30000000000001</v>
          </cell>
          <cell r="BM358">
            <v>132.80000000000001</v>
          </cell>
          <cell r="BN358">
            <v>135.19999999999999</v>
          </cell>
          <cell r="BO358">
            <v>135.9</v>
          </cell>
          <cell r="BP358">
            <v>140.4</v>
          </cell>
          <cell r="BQ358">
            <v>141.1</v>
          </cell>
          <cell r="BR358">
            <v>141.19999999999999</v>
          </cell>
          <cell r="BS358">
            <v>144.9</v>
          </cell>
          <cell r="BT358">
            <v>145.1</v>
          </cell>
          <cell r="BU358">
            <v>145.30000000000001</v>
          </cell>
          <cell r="BV358">
            <v>148.69999999999999</v>
          </cell>
          <cell r="BW358">
            <v>150.19999999999999</v>
          </cell>
          <cell r="BX358">
            <v>153.69999999999999</v>
          </cell>
          <cell r="BY358">
            <v>154.6</v>
          </cell>
          <cell r="BZ358">
            <v>156.80000000000001</v>
          </cell>
          <cell r="CA358">
            <v>158.1</v>
          </cell>
          <cell r="CB358">
            <v>159.80000000000001</v>
          </cell>
          <cell r="CC358">
            <v>160.6</v>
          </cell>
          <cell r="CD358">
            <v>160.6</v>
          </cell>
          <cell r="CE358">
            <v>161.30000000000001</v>
          </cell>
          <cell r="CF358">
            <v>161.69999999999999</v>
          </cell>
          <cell r="CG358">
            <v>161.69999999999999</v>
          </cell>
          <cell r="CH358">
            <v>161.6</v>
          </cell>
          <cell r="CI358">
            <v>161.80000000000001</v>
          </cell>
          <cell r="CJ358">
            <v>162.1</v>
          </cell>
          <cell r="CK358">
            <v>162.1</v>
          </cell>
          <cell r="CL358">
            <v>162.4</v>
          </cell>
        </row>
        <row r="359">
          <cell r="A359" t="str">
            <v>a1.  TYRES</v>
          </cell>
          <cell r="B359" t="str">
            <v>1307010100</v>
          </cell>
          <cell r="C359">
            <v>0.48809000000000002</v>
          </cell>
          <cell r="D359">
            <v>101.4</v>
          </cell>
          <cell r="E359">
            <v>101.5</v>
          </cell>
          <cell r="F359">
            <v>101.1</v>
          </cell>
          <cell r="G359">
            <v>100.9</v>
          </cell>
          <cell r="H359">
            <v>101.7</v>
          </cell>
          <cell r="I359">
            <v>101.9</v>
          </cell>
          <cell r="J359">
            <v>102</v>
          </cell>
          <cell r="K359">
            <v>102.8</v>
          </cell>
          <cell r="L359">
            <v>103</v>
          </cell>
          <cell r="M359">
            <v>103.6</v>
          </cell>
          <cell r="N359">
            <v>104</v>
          </cell>
          <cell r="O359">
            <v>104</v>
          </cell>
          <cell r="P359">
            <v>103.9</v>
          </cell>
          <cell r="Q359">
            <v>104.5</v>
          </cell>
          <cell r="R359">
            <v>104.5</v>
          </cell>
          <cell r="S359">
            <v>107.2</v>
          </cell>
          <cell r="T359">
            <v>108.1</v>
          </cell>
          <cell r="U359">
            <v>111</v>
          </cell>
          <cell r="V359">
            <v>113.6</v>
          </cell>
          <cell r="W359">
            <v>114.3</v>
          </cell>
          <cell r="X359">
            <v>114.3</v>
          </cell>
          <cell r="Y359">
            <v>114.5</v>
          </cell>
          <cell r="Z359">
            <v>114.5</v>
          </cell>
          <cell r="AA359">
            <v>114.5</v>
          </cell>
          <cell r="AB359">
            <v>114.6</v>
          </cell>
          <cell r="AC359">
            <v>114.6</v>
          </cell>
          <cell r="AD359">
            <v>115.7</v>
          </cell>
          <cell r="AE359">
            <v>118.2</v>
          </cell>
          <cell r="AF359">
            <v>118.2</v>
          </cell>
          <cell r="AG359">
            <v>118.2</v>
          </cell>
          <cell r="AH359">
            <v>118.2</v>
          </cell>
          <cell r="AI359">
            <v>118.4</v>
          </cell>
          <cell r="AJ359">
            <v>119.4</v>
          </cell>
          <cell r="AK359">
            <v>119.8</v>
          </cell>
          <cell r="AL359">
            <v>120</v>
          </cell>
          <cell r="AM359">
            <v>120.6</v>
          </cell>
          <cell r="AN359">
            <v>122.2</v>
          </cell>
          <cell r="AO359">
            <v>122.4</v>
          </cell>
          <cell r="AP359">
            <v>122.3</v>
          </cell>
          <cell r="AQ359">
            <v>122.9</v>
          </cell>
          <cell r="AR359">
            <v>123.6</v>
          </cell>
          <cell r="AS359">
            <v>124.4</v>
          </cell>
          <cell r="AT359">
            <v>125.3</v>
          </cell>
          <cell r="AU359">
            <v>125.6</v>
          </cell>
          <cell r="AV359">
            <v>126.3</v>
          </cell>
          <cell r="AW359">
            <v>126.4</v>
          </cell>
          <cell r="AX359">
            <v>126.4</v>
          </cell>
          <cell r="AY359">
            <v>125.9</v>
          </cell>
          <cell r="AZ359">
            <v>125</v>
          </cell>
          <cell r="BA359">
            <v>125</v>
          </cell>
          <cell r="BB359">
            <v>124.8</v>
          </cell>
          <cell r="BC359">
            <v>127.2</v>
          </cell>
          <cell r="BD359">
            <v>128</v>
          </cell>
          <cell r="BE359">
            <v>128</v>
          </cell>
          <cell r="BF359">
            <v>128</v>
          </cell>
          <cell r="BG359">
            <v>128</v>
          </cell>
          <cell r="BH359">
            <v>128</v>
          </cell>
          <cell r="BI359">
            <v>128.1</v>
          </cell>
          <cell r="BJ359">
            <v>128.69999999999999</v>
          </cell>
          <cell r="BK359">
            <v>129.19999999999999</v>
          </cell>
          <cell r="BL359">
            <v>131.19999999999999</v>
          </cell>
          <cell r="BM359">
            <v>131.80000000000001</v>
          </cell>
          <cell r="BN359">
            <v>134.4</v>
          </cell>
          <cell r="BO359">
            <v>135.1</v>
          </cell>
          <cell r="BP359">
            <v>139.5</v>
          </cell>
          <cell r="BQ359">
            <v>140.19999999999999</v>
          </cell>
          <cell r="BR359">
            <v>140.19999999999999</v>
          </cell>
          <cell r="BS359">
            <v>144.30000000000001</v>
          </cell>
          <cell r="BT359">
            <v>144.4</v>
          </cell>
          <cell r="BU359">
            <v>144.5</v>
          </cell>
          <cell r="BV359">
            <v>148.30000000000001</v>
          </cell>
          <cell r="BW359">
            <v>149.80000000000001</v>
          </cell>
          <cell r="BX359">
            <v>153.6</v>
          </cell>
          <cell r="BY359">
            <v>154.5</v>
          </cell>
          <cell r="BZ359">
            <v>157</v>
          </cell>
          <cell r="CA359">
            <v>158.30000000000001</v>
          </cell>
          <cell r="CB359">
            <v>159.5</v>
          </cell>
          <cell r="CC359">
            <v>160.4</v>
          </cell>
          <cell r="CD359">
            <v>160.19999999999999</v>
          </cell>
          <cell r="CE359">
            <v>161</v>
          </cell>
          <cell r="CF359">
            <v>161.5</v>
          </cell>
          <cell r="CG359">
            <v>161.5</v>
          </cell>
          <cell r="CH359">
            <v>161.4</v>
          </cell>
          <cell r="CI359">
            <v>161.5</v>
          </cell>
          <cell r="CJ359">
            <v>161.80000000000001</v>
          </cell>
          <cell r="CK359">
            <v>161.9</v>
          </cell>
          <cell r="CL359">
            <v>162.19999999999999</v>
          </cell>
        </row>
        <row r="360">
          <cell r="A360" t="str">
            <v>Cab/Car Tyre</v>
          </cell>
          <cell r="B360" t="str">
            <v>1307010101</v>
          </cell>
          <cell r="C360">
            <v>0.19728999999999999</v>
          </cell>
          <cell r="D360">
            <v>101.6</v>
          </cell>
          <cell r="E360">
            <v>102</v>
          </cell>
          <cell r="F360">
            <v>100.3</v>
          </cell>
          <cell r="G360">
            <v>100.4</v>
          </cell>
          <cell r="H360">
            <v>100.9</v>
          </cell>
          <cell r="I360">
            <v>101</v>
          </cell>
          <cell r="J360">
            <v>101</v>
          </cell>
          <cell r="K360">
            <v>101.7</v>
          </cell>
          <cell r="L360">
            <v>101.8</v>
          </cell>
          <cell r="M360">
            <v>101.8</v>
          </cell>
          <cell r="N360">
            <v>102.1</v>
          </cell>
          <cell r="O360">
            <v>102.1</v>
          </cell>
          <cell r="P360">
            <v>101.8</v>
          </cell>
          <cell r="Q360">
            <v>103.3</v>
          </cell>
          <cell r="R360">
            <v>103.1</v>
          </cell>
          <cell r="S360">
            <v>105.6</v>
          </cell>
          <cell r="T360">
            <v>106.3</v>
          </cell>
          <cell r="U360">
            <v>109</v>
          </cell>
          <cell r="V360">
            <v>111.1</v>
          </cell>
          <cell r="W360">
            <v>111.9</v>
          </cell>
          <cell r="X360">
            <v>111.9</v>
          </cell>
          <cell r="Y360">
            <v>111.9</v>
          </cell>
          <cell r="Z360">
            <v>111.9</v>
          </cell>
          <cell r="AA360">
            <v>111.9</v>
          </cell>
          <cell r="AB360">
            <v>112.2</v>
          </cell>
          <cell r="AC360">
            <v>112.4</v>
          </cell>
          <cell r="AD360">
            <v>113.5</v>
          </cell>
          <cell r="AE360">
            <v>114.5</v>
          </cell>
          <cell r="AF360">
            <v>114.4</v>
          </cell>
          <cell r="AG360">
            <v>114.4</v>
          </cell>
          <cell r="AH360">
            <v>114.4</v>
          </cell>
          <cell r="AI360">
            <v>114.9</v>
          </cell>
          <cell r="AJ360">
            <v>114.9</v>
          </cell>
          <cell r="AK360">
            <v>114.9</v>
          </cell>
          <cell r="AL360">
            <v>114.9</v>
          </cell>
          <cell r="AM360">
            <v>115.1</v>
          </cell>
          <cell r="AN360">
            <v>115.8</v>
          </cell>
          <cell r="AO360">
            <v>116</v>
          </cell>
          <cell r="AP360">
            <v>115.6</v>
          </cell>
          <cell r="AQ360">
            <v>115.7</v>
          </cell>
          <cell r="AR360">
            <v>116.3</v>
          </cell>
          <cell r="AS360">
            <v>116.9</v>
          </cell>
          <cell r="AT360">
            <v>117.3</v>
          </cell>
          <cell r="AU360">
            <v>117.3</v>
          </cell>
          <cell r="AV360">
            <v>117.3</v>
          </cell>
          <cell r="AW360">
            <v>117.3</v>
          </cell>
          <cell r="AX360">
            <v>117.3</v>
          </cell>
          <cell r="AY360">
            <v>117.3</v>
          </cell>
          <cell r="AZ360">
            <v>115.9</v>
          </cell>
          <cell r="BA360">
            <v>115.9</v>
          </cell>
          <cell r="BB360">
            <v>115.7</v>
          </cell>
          <cell r="BC360">
            <v>117.5</v>
          </cell>
          <cell r="BD360">
            <v>118.1</v>
          </cell>
          <cell r="BE360">
            <v>118.1</v>
          </cell>
          <cell r="BF360">
            <v>118.1</v>
          </cell>
          <cell r="BG360">
            <v>118.1</v>
          </cell>
          <cell r="BH360">
            <v>118.1</v>
          </cell>
          <cell r="BI360">
            <v>118.5</v>
          </cell>
          <cell r="BJ360">
            <v>118.7</v>
          </cell>
          <cell r="BK360">
            <v>120</v>
          </cell>
          <cell r="BL360">
            <v>120.4</v>
          </cell>
          <cell r="BM360">
            <v>120.4</v>
          </cell>
          <cell r="BN360">
            <v>123.2</v>
          </cell>
          <cell r="BO360">
            <v>122.9</v>
          </cell>
          <cell r="BP360">
            <v>123.6</v>
          </cell>
          <cell r="BQ360">
            <v>123.6</v>
          </cell>
          <cell r="BR360">
            <v>123.6</v>
          </cell>
          <cell r="BS360">
            <v>127</v>
          </cell>
          <cell r="BT360">
            <v>127.3</v>
          </cell>
          <cell r="BU360">
            <v>127.4</v>
          </cell>
          <cell r="BV360">
            <v>127.4</v>
          </cell>
          <cell r="BW360">
            <v>127.4</v>
          </cell>
          <cell r="BX360">
            <v>135.1</v>
          </cell>
          <cell r="BY360">
            <v>137.9</v>
          </cell>
          <cell r="BZ360">
            <v>138.30000000000001</v>
          </cell>
          <cell r="CA360">
            <v>139.19999999999999</v>
          </cell>
          <cell r="CB360">
            <v>139.19999999999999</v>
          </cell>
          <cell r="CC360">
            <v>139.4</v>
          </cell>
          <cell r="CD360">
            <v>136.80000000000001</v>
          </cell>
          <cell r="CE360">
            <v>137.5</v>
          </cell>
          <cell r="CF360">
            <v>138.30000000000001</v>
          </cell>
          <cell r="CG360">
            <v>138.30000000000001</v>
          </cell>
          <cell r="CH360">
            <v>138.1</v>
          </cell>
          <cell r="CI360">
            <v>138.1</v>
          </cell>
          <cell r="CJ360">
            <v>138.1</v>
          </cell>
          <cell r="CK360">
            <v>138.4</v>
          </cell>
          <cell r="CL360">
            <v>138.80000000000001</v>
          </cell>
        </row>
        <row r="361">
          <cell r="A361" t="str">
            <v>Bus/truck Tyre</v>
          </cell>
          <cell r="B361" t="str">
            <v>1307010102</v>
          </cell>
          <cell r="C361">
            <v>0.16697000000000001</v>
          </cell>
          <cell r="D361">
            <v>100.2</v>
          </cell>
          <cell r="E361">
            <v>100.2</v>
          </cell>
          <cell r="F361">
            <v>100.6</v>
          </cell>
          <cell r="G361">
            <v>100.2</v>
          </cell>
          <cell r="H361">
            <v>101.4</v>
          </cell>
          <cell r="I361">
            <v>101.4</v>
          </cell>
          <cell r="J361">
            <v>101.4</v>
          </cell>
          <cell r="K361">
            <v>102.5</v>
          </cell>
          <cell r="L361">
            <v>102.8</v>
          </cell>
          <cell r="M361">
            <v>103.6</v>
          </cell>
          <cell r="N361">
            <v>103.6</v>
          </cell>
          <cell r="O361">
            <v>103.6</v>
          </cell>
          <cell r="P361">
            <v>103.6</v>
          </cell>
          <cell r="Q361">
            <v>103.3</v>
          </cell>
          <cell r="R361">
            <v>103.4</v>
          </cell>
          <cell r="S361">
            <v>106.4</v>
          </cell>
          <cell r="T361">
            <v>107.4</v>
          </cell>
          <cell r="U361">
            <v>110.2</v>
          </cell>
          <cell r="V361">
            <v>112.1</v>
          </cell>
          <cell r="W361">
            <v>113.1</v>
          </cell>
          <cell r="X361">
            <v>113.1</v>
          </cell>
          <cell r="Y361">
            <v>113.2</v>
          </cell>
          <cell r="Z361">
            <v>113.2</v>
          </cell>
          <cell r="AA361">
            <v>113.2</v>
          </cell>
          <cell r="AB361">
            <v>113.2</v>
          </cell>
          <cell r="AC361">
            <v>113.2</v>
          </cell>
          <cell r="AD361">
            <v>113.6</v>
          </cell>
          <cell r="AE361">
            <v>115.4</v>
          </cell>
          <cell r="AF361">
            <v>115.4</v>
          </cell>
          <cell r="AG361">
            <v>115.4</v>
          </cell>
          <cell r="AH361">
            <v>115.4</v>
          </cell>
          <cell r="AI361">
            <v>115.4</v>
          </cell>
          <cell r="AJ361">
            <v>118.4</v>
          </cell>
          <cell r="AK361">
            <v>119.2</v>
          </cell>
          <cell r="AL361">
            <v>119.2</v>
          </cell>
          <cell r="AM361">
            <v>119.2</v>
          </cell>
          <cell r="AN361">
            <v>119.4</v>
          </cell>
          <cell r="AO361">
            <v>119.7</v>
          </cell>
          <cell r="AP361">
            <v>119.7</v>
          </cell>
          <cell r="AQ361">
            <v>120.3</v>
          </cell>
          <cell r="AR361">
            <v>121</v>
          </cell>
          <cell r="AS361">
            <v>121.7</v>
          </cell>
          <cell r="AT361">
            <v>123.6</v>
          </cell>
          <cell r="AU361">
            <v>123.6</v>
          </cell>
          <cell r="AV361">
            <v>123.6</v>
          </cell>
          <cell r="AW361">
            <v>123.6</v>
          </cell>
          <cell r="AX361">
            <v>123.6</v>
          </cell>
          <cell r="AY361">
            <v>123.2</v>
          </cell>
          <cell r="AZ361">
            <v>122.6</v>
          </cell>
          <cell r="BA361">
            <v>122.5</v>
          </cell>
          <cell r="BB361">
            <v>122.4</v>
          </cell>
          <cell r="BC361">
            <v>123.8</v>
          </cell>
          <cell r="BD361">
            <v>124.3</v>
          </cell>
          <cell r="BE361">
            <v>124.4</v>
          </cell>
          <cell r="BF361">
            <v>124.2</v>
          </cell>
          <cell r="BG361">
            <v>124.2</v>
          </cell>
          <cell r="BH361">
            <v>124.2</v>
          </cell>
          <cell r="BI361">
            <v>124.3</v>
          </cell>
          <cell r="BJ361">
            <v>124.8</v>
          </cell>
          <cell r="BK361">
            <v>124.8</v>
          </cell>
          <cell r="BL361">
            <v>126.5</v>
          </cell>
          <cell r="BM361">
            <v>128.19999999999999</v>
          </cell>
          <cell r="BN361">
            <v>128.1</v>
          </cell>
          <cell r="BO361">
            <v>131.4</v>
          </cell>
          <cell r="BP361">
            <v>138.30000000000001</v>
          </cell>
          <cell r="BQ361">
            <v>139.5</v>
          </cell>
          <cell r="BR361">
            <v>139.5</v>
          </cell>
          <cell r="BS361">
            <v>145.30000000000001</v>
          </cell>
          <cell r="BT361">
            <v>145.30000000000001</v>
          </cell>
          <cell r="BU361">
            <v>145.30000000000001</v>
          </cell>
          <cell r="BV361">
            <v>156.19999999999999</v>
          </cell>
          <cell r="BW361">
            <v>160.4</v>
          </cell>
          <cell r="BX361">
            <v>161</v>
          </cell>
          <cell r="BY361">
            <v>160.6</v>
          </cell>
          <cell r="BZ361">
            <v>161.69999999999999</v>
          </cell>
          <cell r="CA361">
            <v>163.69999999999999</v>
          </cell>
          <cell r="CB361">
            <v>163.69999999999999</v>
          </cell>
          <cell r="CC361">
            <v>163.69999999999999</v>
          </cell>
          <cell r="CD361">
            <v>163.69999999999999</v>
          </cell>
          <cell r="CE361">
            <v>163.69999999999999</v>
          </cell>
          <cell r="CF361">
            <v>163.69999999999999</v>
          </cell>
          <cell r="CG361">
            <v>163.69999999999999</v>
          </cell>
          <cell r="CH361">
            <v>163.69999999999999</v>
          </cell>
          <cell r="CI361">
            <v>163.69999999999999</v>
          </cell>
          <cell r="CJ361">
            <v>163.69999999999999</v>
          </cell>
          <cell r="CK361">
            <v>163.69999999999999</v>
          </cell>
          <cell r="CL361">
            <v>164</v>
          </cell>
        </row>
        <row r="362">
          <cell r="A362" t="str">
            <v>Scooter / Motor cycle Tyre</v>
          </cell>
          <cell r="B362" t="str">
            <v>1307010103</v>
          </cell>
          <cell r="C362">
            <v>4.419E-2</v>
          </cell>
          <cell r="D362">
            <v>100.5</v>
          </cell>
          <cell r="E362">
            <v>100.5</v>
          </cell>
          <cell r="F362">
            <v>100.5</v>
          </cell>
          <cell r="G362">
            <v>100.5</v>
          </cell>
          <cell r="H362">
            <v>100.5</v>
          </cell>
          <cell r="I362">
            <v>101.6</v>
          </cell>
          <cell r="J362">
            <v>102.1</v>
          </cell>
          <cell r="K362">
            <v>102.1</v>
          </cell>
          <cell r="L362">
            <v>102.3</v>
          </cell>
          <cell r="M362">
            <v>104.4</v>
          </cell>
          <cell r="N362">
            <v>105</v>
          </cell>
          <cell r="O362">
            <v>105.6</v>
          </cell>
          <cell r="P362">
            <v>106.2</v>
          </cell>
          <cell r="Q362">
            <v>106.2</v>
          </cell>
          <cell r="R362">
            <v>106.2</v>
          </cell>
          <cell r="S362">
            <v>107.5</v>
          </cell>
          <cell r="T362">
            <v>108.4</v>
          </cell>
          <cell r="U362">
            <v>110.3</v>
          </cell>
          <cell r="V362">
            <v>113.2</v>
          </cell>
          <cell r="W362">
            <v>113.2</v>
          </cell>
          <cell r="X362">
            <v>113.2</v>
          </cell>
          <cell r="Y362">
            <v>113.2</v>
          </cell>
          <cell r="Z362">
            <v>113.2</v>
          </cell>
          <cell r="AA362">
            <v>113.2</v>
          </cell>
          <cell r="AB362">
            <v>113.2</v>
          </cell>
          <cell r="AC362">
            <v>113.2</v>
          </cell>
          <cell r="AD362">
            <v>114.1</v>
          </cell>
          <cell r="AE362">
            <v>119.4</v>
          </cell>
          <cell r="AF362">
            <v>119.4</v>
          </cell>
          <cell r="AG362">
            <v>119.4</v>
          </cell>
          <cell r="AH362">
            <v>119.4</v>
          </cell>
          <cell r="AI362">
            <v>119.4</v>
          </cell>
          <cell r="AJ362">
            <v>119.4</v>
          </cell>
          <cell r="AK362">
            <v>119.4</v>
          </cell>
          <cell r="AL362">
            <v>119.4</v>
          </cell>
          <cell r="AM362">
            <v>122.5</v>
          </cell>
          <cell r="AN362">
            <v>127.1</v>
          </cell>
          <cell r="AO362">
            <v>127.1</v>
          </cell>
          <cell r="AP362">
            <v>127.4</v>
          </cell>
          <cell r="AQ362">
            <v>127.8</v>
          </cell>
          <cell r="AR362">
            <v>129.69999999999999</v>
          </cell>
          <cell r="AS362">
            <v>129.69999999999999</v>
          </cell>
          <cell r="AT362">
            <v>130.69999999999999</v>
          </cell>
          <cell r="AU362">
            <v>131.69999999999999</v>
          </cell>
          <cell r="AV362">
            <v>133.30000000000001</v>
          </cell>
          <cell r="AW362">
            <v>133.9</v>
          </cell>
          <cell r="AX362">
            <v>133.9</v>
          </cell>
          <cell r="AY362">
            <v>131.30000000000001</v>
          </cell>
          <cell r="AZ362">
            <v>130.9</v>
          </cell>
          <cell r="BA362">
            <v>130.9</v>
          </cell>
          <cell r="BB362">
            <v>130.9</v>
          </cell>
          <cell r="BC362">
            <v>130.9</v>
          </cell>
          <cell r="BD362">
            <v>130.9</v>
          </cell>
          <cell r="BE362">
            <v>130.9</v>
          </cell>
          <cell r="BF362">
            <v>130.9</v>
          </cell>
          <cell r="BG362">
            <v>130.9</v>
          </cell>
          <cell r="BH362">
            <v>130.6</v>
          </cell>
          <cell r="BI362">
            <v>130</v>
          </cell>
          <cell r="BJ362">
            <v>133.69999999999999</v>
          </cell>
          <cell r="BK362">
            <v>133.69999999999999</v>
          </cell>
          <cell r="BL362">
            <v>133.69999999999999</v>
          </cell>
          <cell r="BM362">
            <v>133.69999999999999</v>
          </cell>
          <cell r="BN362">
            <v>133.69999999999999</v>
          </cell>
          <cell r="BO362">
            <v>140.69999999999999</v>
          </cell>
          <cell r="BP362">
            <v>149.19999999999999</v>
          </cell>
          <cell r="BQ362">
            <v>149.19999999999999</v>
          </cell>
          <cell r="BR362">
            <v>149.19999999999999</v>
          </cell>
          <cell r="BS362">
            <v>149.19999999999999</v>
          </cell>
          <cell r="BT362">
            <v>149.19999999999999</v>
          </cell>
          <cell r="BU362">
            <v>149.19999999999999</v>
          </cell>
          <cell r="BV362">
            <v>149.19999999999999</v>
          </cell>
          <cell r="BW362">
            <v>149.19999999999999</v>
          </cell>
          <cell r="BX362">
            <v>150.30000000000001</v>
          </cell>
          <cell r="BY362">
            <v>149</v>
          </cell>
          <cell r="BZ362">
            <v>170.8</v>
          </cell>
          <cell r="CA362">
            <v>173.4</v>
          </cell>
          <cell r="CB362">
            <v>179.9</v>
          </cell>
          <cell r="CC362">
            <v>180.8</v>
          </cell>
          <cell r="CD362">
            <v>182.2</v>
          </cell>
          <cell r="CE362">
            <v>185</v>
          </cell>
          <cell r="CF362">
            <v>185.7</v>
          </cell>
          <cell r="CG362">
            <v>185.7</v>
          </cell>
          <cell r="CH362">
            <v>185.7</v>
          </cell>
          <cell r="CI362">
            <v>185.7</v>
          </cell>
          <cell r="CJ362">
            <v>185.7</v>
          </cell>
          <cell r="CK362">
            <v>185.7</v>
          </cell>
          <cell r="CL362">
            <v>185.7</v>
          </cell>
        </row>
        <row r="363">
          <cell r="A363" t="str">
            <v>Tractor Tyre</v>
          </cell>
          <cell r="B363" t="str">
            <v>1307010104</v>
          </cell>
          <cell r="C363">
            <v>4.4380000000000003E-2</v>
          </cell>
          <cell r="D363">
            <v>108.4</v>
          </cell>
          <cell r="E363">
            <v>108.4</v>
          </cell>
          <cell r="F363">
            <v>109.1</v>
          </cell>
          <cell r="G363">
            <v>108.6</v>
          </cell>
          <cell r="H363">
            <v>110.6</v>
          </cell>
          <cell r="I363">
            <v>111.1</v>
          </cell>
          <cell r="J363">
            <v>111.6</v>
          </cell>
          <cell r="K363">
            <v>112.8</v>
          </cell>
          <cell r="L363">
            <v>113.5</v>
          </cell>
          <cell r="M363">
            <v>113.5</v>
          </cell>
          <cell r="N363">
            <v>113.5</v>
          </cell>
          <cell r="O363">
            <v>113.5</v>
          </cell>
          <cell r="P363">
            <v>113.5</v>
          </cell>
          <cell r="Q363">
            <v>113.5</v>
          </cell>
          <cell r="R363">
            <v>113.5</v>
          </cell>
          <cell r="S363">
            <v>117.9</v>
          </cell>
          <cell r="T363">
            <v>118.4</v>
          </cell>
          <cell r="U363">
            <v>125</v>
          </cell>
          <cell r="V363">
            <v>130.9</v>
          </cell>
          <cell r="W363">
            <v>130.9</v>
          </cell>
          <cell r="X363">
            <v>130.9</v>
          </cell>
          <cell r="Y363">
            <v>132.30000000000001</v>
          </cell>
          <cell r="Z363">
            <v>132.30000000000001</v>
          </cell>
          <cell r="AA363">
            <v>132.30000000000001</v>
          </cell>
          <cell r="AB363">
            <v>132.30000000000001</v>
          </cell>
          <cell r="AC363">
            <v>132.30000000000001</v>
          </cell>
          <cell r="AD363">
            <v>134.69999999999999</v>
          </cell>
          <cell r="AE363">
            <v>144.5</v>
          </cell>
          <cell r="AF363">
            <v>144.6</v>
          </cell>
          <cell r="AG363">
            <v>144.6</v>
          </cell>
          <cell r="AH363">
            <v>144.6</v>
          </cell>
          <cell r="AI363">
            <v>144.69999999999999</v>
          </cell>
          <cell r="AJ363">
            <v>144.69999999999999</v>
          </cell>
          <cell r="AK363">
            <v>144.69999999999999</v>
          </cell>
          <cell r="AL363">
            <v>144.69999999999999</v>
          </cell>
          <cell r="AM363">
            <v>145.1</v>
          </cell>
          <cell r="AN363">
            <v>152.9</v>
          </cell>
          <cell r="AO363">
            <v>153</v>
          </cell>
          <cell r="AP363">
            <v>152.69999999999999</v>
          </cell>
          <cell r="AQ363">
            <v>153.6</v>
          </cell>
          <cell r="AR363">
            <v>153.6</v>
          </cell>
          <cell r="AS363">
            <v>154.9</v>
          </cell>
          <cell r="AT363">
            <v>154.9</v>
          </cell>
          <cell r="AU363">
            <v>154.9</v>
          </cell>
          <cell r="AV363">
            <v>154.9</v>
          </cell>
          <cell r="AW363">
            <v>154.9</v>
          </cell>
          <cell r="AX363">
            <v>154.9</v>
          </cell>
          <cell r="AY363">
            <v>153.19999999999999</v>
          </cell>
          <cell r="AZ363">
            <v>152.6</v>
          </cell>
          <cell r="BA363">
            <v>152.5</v>
          </cell>
          <cell r="BB363">
            <v>152.19999999999999</v>
          </cell>
          <cell r="BC363">
            <v>164.9</v>
          </cell>
          <cell r="BD363">
            <v>169.1</v>
          </cell>
          <cell r="BE363">
            <v>169.1</v>
          </cell>
          <cell r="BF363">
            <v>169.1</v>
          </cell>
          <cell r="BG363">
            <v>169.1</v>
          </cell>
          <cell r="BH363">
            <v>169.1</v>
          </cell>
          <cell r="BI363">
            <v>169.1</v>
          </cell>
          <cell r="BJ363">
            <v>169.1</v>
          </cell>
          <cell r="BK363">
            <v>169.1</v>
          </cell>
          <cell r="BL363">
            <v>180.4</v>
          </cell>
          <cell r="BM363">
            <v>180.4</v>
          </cell>
          <cell r="BN363">
            <v>196.6</v>
          </cell>
          <cell r="BO363">
            <v>185.1</v>
          </cell>
          <cell r="BP363">
            <v>191.3</v>
          </cell>
          <cell r="BQ363">
            <v>194.2</v>
          </cell>
          <cell r="BR363">
            <v>194.2</v>
          </cell>
          <cell r="BS363">
            <v>201.9</v>
          </cell>
          <cell r="BT363">
            <v>201.9</v>
          </cell>
          <cell r="BU363">
            <v>201.9</v>
          </cell>
          <cell r="BV363">
            <v>201.9</v>
          </cell>
          <cell r="BW363">
            <v>204.1</v>
          </cell>
          <cell r="BX363">
            <v>203.7</v>
          </cell>
          <cell r="BY363">
            <v>204.8</v>
          </cell>
          <cell r="BZ363">
            <v>204.4</v>
          </cell>
          <cell r="CA363">
            <v>202.7</v>
          </cell>
          <cell r="CB363">
            <v>204</v>
          </cell>
          <cell r="CC363">
            <v>210.1</v>
          </cell>
          <cell r="CD363">
            <v>210.6</v>
          </cell>
          <cell r="CE363">
            <v>211.6</v>
          </cell>
          <cell r="CF363">
            <v>211</v>
          </cell>
          <cell r="CG363">
            <v>211.4</v>
          </cell>
          <cell r="CH363">
            <v>211</v>
          </cell>
          <cell r="CI363">
            <v>211</v>
          </cell>
          <cell r="CJ363">
            <v>211</v>
          </cell>
          <cell r="CK363">
            <v>210.9</v>
          </cell>
          <cell r="CL363">
            <v>212</v>
          </cell>
        </row>
        <row r="364">
          <cell r="A364" t="str">
            <v>Cycle /Cycle rickshaw Tyre</v>
          </cell>
          <cell r="B364" t="str">
            <v>1307010105</v>
          </cell>
          <cell r="C364">
            <v>3.526E-2</v>
          </cell>
          <cell r="D364">
            <v>98.5</v>
          </cell>
          <cell r="E364">
            <v>97.7</v>
          </cell>
          <cell r="F364">
            <v>97.7</v>
          </cell>
          <cell r="G364">
            <v>97.7</v>
          </cell>
          <cell r="H364">
            <v>97.8</v>
          </cell>
          <cell r="I364">
            <v>98.4</v>
          </cell>
          <cell r="J364">
            <v>98.4</v>
          </cell>
          <cell r="K364">
            <v>98.4</v>
          </cell>
          <cell r="L364">
            <v>98.4</v>
          </cell>
          <cell r="M364">
            <v>99.9</v>
          </cell>
          <cell r="N364">
            <v>102.8</v>
          </cell>
          <cell r="O364">
            <v>103.1</v>
          </cell>
          <cell r="P364">
            <v>103.1</v>
          </cell>
          <cell r="Q364">
            <v>104.1</v>
          </cell>
          <cell r="R364">
            <v>104.4</v>
          </cell>
          <cell r="S364">
            <v>105.7</v>
          </cell>
          <cell r="T364">
            <v>107.3</v>
          </cell>
          <cell r="U364">
            <v>109.9</v>
          </cell>
          <cell r="V364">
            <v>112.8</v>
          </cell>
          <cell r="W364">
            <v>113.6</v>
          </cell>
          <cell r="X364">
            <v>113.9</v>
          </cell>
          <cell r="Y364">
            <v>114.2</v>
          </cell>
          <cell r="Z364">
            <v>114.2</v>
          </cell>
          <cell r="AA364">
            <v>114.2</v>
          </cell>
          <cell r="AB364">
            <v>114.2</v>
          </cell>
          <cell r="AC364">
            <v>114</v>
          </cell>
          <cell r="AD364">
            <v>115</v>
          </cell>
          <cell r="AE364">
            <v>117.3</v>
          </cell>
          <cell r="AF364">
            <v>117.3</v>
          </cell>
          <cell r="AG364">
            <v>117.3</v>
          </cell>
          <cell r="AH364">
            <v>117.3</v>
          </cell>
          <cell r="AI364">
            <v>117.3</v>
          </cell>
          <cell r="AJ364">
            <v>117.4</v>
          </cell>
          <cell r="AK364">
            <v>119.7</v>
          </cell>
          <cell r="AL364">
            <v>122.5</v>
          </cell>
          <cell r="AM364">
            <v>125</v>
          </cell>
          <cell r="AN364">
            <v>126</v>
          </cell>
          <cell r="AO364">
            <v>126</v>
          </cell>
          <cell r="AP364">
            <v>126.9</v>
          </cell>
          <cell r="AQ364">
            <v>130.19999999999999</v>
          </cell>
          <cell r="AR364">
            <v>132.1</v>
          </cell>
          <cell r="AS364">
            <v>133.5</v>
          </cell>
          <cell r="AT364">
            <v>133.9</v>
          </cell>
          <cell r="AU364">
            <v>136.6</v>
          </cell>
          <cell r="AV364">
            <v>144</v>
          </cell>
          <cell r="AW364">
            <v>145.30000000000001</v>
          </cell>
          <cell r="AX364">
            <v>145.5</v>
          </cell>
          <cell r="AY364">
            <v>145.5</v>
          </cell>
          <cell r="AZ364">
            <v>145.5</v>
          </cell>
          <cell r="BA364">
            <v>145.5</v>
          </cell>
          <cell r="BB364">
            <v>145.5</v>
          </cell>
          <cell r="BC364">
            <v>145.5</v>
          </cell>
          <cell r="BD364">
            <v>145.5</v>
          </cell>
          <cell r="BE364">
            <v>145.5</v>
          </cell>
          <cell r="BF364">
            <v>145.5</v>
          </cell>
          <cell r="BG364">
            <v>145.5</v>
          </cell>
          <cell r="BH364">
            <v>145.5</v>
          </cell>
          <cell r="BI364">
            <v>145.5</v>
          </cell>
          <cell r="BJ364">
            <v>146.30000000000001</v>
          </cell>
          <cell r="BK364">
            <v>146.4</v>
          </cell>
          <cell r="BL364">
            <v>148.4</v>
          </cell>
          <cell r="BM364">
            <v>148.9</v>
          </cell>
          <cell r="BN364">
            <v>149.5</v>
          </cell>
          <cell r="BO364">
            <v>150.69999999999999</v>
          </cell>
          <cell r="BP364">
            <v>157.6</v>
          </cell>
          <cell r="BQ364">
            <v>157.6</v>
          </cell>
          <cell r="BR364">
            <v>157.6</v>
          </cell>
          <cell r="BS364">
            <v>158.30000000000001</v>
          </cell>
          <cell r="BT364">
            <v>158.30000000000001</v>
          </cell>
          <cell r="BU364">
            <v>158.30000000000001</v>
          </cell>
          <cell r="BV364">
            <v>158.30000000000001</v>
          </cell>
          <cell r="BW364">
            <v>158.30000000000001</v>
          </cell>
          <cell r="BX364">
            <v>164.1</v>
          </cell>
          <cell r="BY364">
            <v>162.19999999999999</v>
          </cell>
          <cell r="BZ364">
            <v>162.19999999999999</v>
          </cell>
          <cell r="CA364">
            <v>165.2</v>
          </cell>
          <cell r="CB364">
            <v>172.2</v>
          </cell>
          <cell r="CC364">
            <v>174.5</v>
          </cell>
          <cell r="CD364">
            <v>184</v>
          </cell>
          <cell r="CE364">
            <v>185.1</v>
          </cell>
          <cell r="CF364">
            <v>188.2</v>
          </cell>
          <cell r="CG364">
            <v>188.2</v>
          </cell>
          <cell r="CH364">
            <v>188.2</v>
          </cell>
          <cell r="CI364">
            <v>189.8</v>
          </cell>
          <cell r="CJ364">
            <v>193.8</v>
          </cell>
          <cell r="CK364">
            <v>193</v>
          </cell>
          <cell r="CL364">
            <v>193</v>
          </cell>
        </row>
        <row r="365">
          <cell r="A365" t="str">
            <v>a2.  TUBES</v>
          </cell>
          <cell r="B365" t="str">
            <v>1307010200</v>
          </cell>
          <cell r="C365">
            <v>5.3190000000000001E-2</v>
          </cell>
          <cell r="D365">
            <v>99.2</v>
          </cell>
          <cell r="E365">
            <v>99.2</v>
          </cell>
          <cell r="F365">
            <v>101.4</v>
          </cell>
          <cell r="G365">
            <v>102.2</v>
          </cell>
          <cell r="H365">
            <v>102.3</v>
          </cell>
          <cell r="I365">
            <v>102.9</v>
          </cell>
          <cell r="J365">
            <v>102.9</v>
          </cell>
          <cell r="K365">
            <v>102.9</v>
          </cell>
          <cell r="L365">
            <v>102.9</v>
          </cell>
          <cell r="M365">
            <v>103.7</v>
          </cell>
          <cell r="N365">
            <v>105.1</v>
          </cell>
          <cell r="O365">
            <v>105.4</v>
          </cell>
          <cell r="P365">
            <v>105.5</v>
          </cell>
          <cell r="Q365">
            <v>107.9</v>
          </cell>
          <cell r="R365">
            <v>108.3</v>
          </cell>
          <cell r="S365">
            <v>106.6</v>
          </cell>
          <cell r="T365">
            <v>107.7</v>
          </cell>
          <cell r="U365">
            <v>110.5</v>
          </cell>
          <cell r="V365">
            <v>111.8</v>
          </cell>
          <cell r="W365">
            <v>112.2</v>
          </cell>
          <cell r="X365">
            <v>112.3</v>
          </cell>
          <cell r="Y365">
            <v>112.8</v>
          </cell>
          <cell r="Z365">
            <v>112.6</v>
          </cell>
          <cell r="AA365">
            <v>112.5</v>
          </cell>
          <cell r="AB365">
            <v>113</v>
          </cell>
          <cell r="AC365">
            <v>113.3</v>
          </cell>
          <cell r="AD365">
            <v>115.9</v>
          </cell>
          <cell r="AE365">
            <v>116.8</v>
          </cell>
          <cell r="AF365">
            <v>116.7</v>
          </cell>
          <cell r="AG365">
            <v>116.8</v>
          </cell>
          <cell r="AH365">
            <v>117.1</v>
          </cell>
          <cell r="AI365">
            <v>117.4</v>
          </cell>
          <cell r="AJ365">
            <v>118</v>
          </cell>
          <cell r="AK365">
            <v>119.7</v>
          </cell>
          <cell r="AL365">
            <v>120.2</v>
          </cell>
          <cell r="AM365">
            <v>124.8</v>
          </cell>
          <cell r="AN365">
            <v>125.1</v>
          </cell>
          <cell r="AO365">
            <v>125.2</v>
          </cell>
          <cell r="AP365">
            <v>125.5</v>
          </cell>
          <cell r="AQ365">
            <v>128.69999999999999</v>
          </cell>
          <cell r="AR365">
            <v>130.19999999999999</v>
          </cell>
          <cell r="AS365">
            <v>130.4</v>
          </cell>
          <cell r="AT365">
            <v>130.69999999999999</v>
          </cell>
          <cell r="AU365">
            <v>131.6</v>
          </cell>
          <cell r="AV365">
            <v>134.4</v>
          </cell>
          <cell r="AW365">
            <v>134.9</v>
          </cell>
          <cell r="AX365">
            <v>134.9</v>
          </cell>
          <cell r="AY365">
            <v>134.80000000000001</v>
          </cell>
          <cell r="AZ365">
            <v>134.9</v>
          </cell>
          <cell r="BA365">
            <v>134.5</v>
          </cell>
          <cell r="BB365">
            <v>134.80000000000001</v>
          </cell>
          <cell r="BC365">
            <v>134.5</v>
          </cell>
          <cell r="BD365">
            <v>136.19999999999999</v>
          </cell>
          <cell r="BE365">
            <v>136.19999999999999</v>
          </cell>
          <cell r="BF365">
            <v>136.19999999999999</v>
          </cell>
          <cell r="BG365">
            <v>136.19999999999999</v>
          </cell>
          <cell r="BH365">
            <v>136.5</v>
          </cell>
          <cell r="BI365">
            <v>138</v>
          </cell>
          <cell r="BJ365">
            <v>138.4</v>
          </cell>
          <cell r="BK365">
            <v>138.5</v>
          </cell>
          <cell r="BL365">
            <v>142.30000000000001</v>
          </cell>
          <cell r="BM365">
            <v>142.30000000000001</v>
          </cell>
          <cell r="BN365">
            <v>142.6</v>
          </cell>
          <cell r="BO365">
            <v>143.6</v>
          </cell>
          <cell r="BP365">
            <v>148.1</v>
          </cell>
          <cell r="BQ365">
            <v>149.4</v>
          </cell>
          <cell r="BR365">
            <v>150.6</v>
          </cell>
          <cell r="BS365">
            <v>150.9</v>
          </cell>
          <cell r="BT365">
            <v>151.4</v>
          </cell>
          <cell r="BU365">
            <v>152.80000000000001</v>
          </cell>
          <cell r="BV365">
            <v>152.9</v>
          </cell>
          <cell r="BW365">
            <v>153.80000000000001</v>
          </cell>
          <cell r="BX365">
            <v>154.30000000000001</v>
          </cell>
          <cell r="BY365">
            <v>155.5</v>
          </cell>
          <cell r="BZ365">
            <v>155.5</v>
          </cell>
          <cell r="CA365">
            <v>156.19999999999999</v>
          </cell>
          <cell r="CB365">
            <v>161.69999999999999</v>
          </cell>
          <cell r="CC365">
            <v>162.4</v>
          </cell>
          <cell r="CD365">
            <v>164.1</v>
          </cell>
          <cell r="CE365">
            <v>163.80000000000001</v>
          </cell>
          <cell r="CF365">
            <v>163.1</v>
          </cell>
          <cell r="CG365">
            <v>163.19999999999999</v>
          </cell>
          <cell r="CH365">
            <v>163.9</v>
          </cell>
          <cell r="CI365">
            <v>164.3</v>
          </cell>
          <cell r="CJ365">
            <v>165</v>
          </cell>
          <cell r="CK365">
            <v>164.4</v>
          </cell>
          <cell r="CL365">
            <v>164.3</v>
          </cell>
        </row>
        <row r="366">
          <cell r="A366" t="str">
            <v>Cycle / Rickshaw Tube</v>
          </cell>
          <cell r="B366" t="str">
            <v>1307010201</v>
          </cell>
          <cell r="C366">
            <v>1.822E-2</v>
          </cell>
          <cell r="D366">
            <v>97.1</v>
          </cell>
          <cell r="E366">
            <v>97.1</v>
          </cell>
          <cell r="F366">
            <v>98.2</v>
          </cell>
          <cell r="G366">
            <v>98.1</v>
          </cell>
          <cell r="H366">
            <v>98.3</v>
          </cell>
          <cell r="I366">
            <v>100</v>
          </cell>
          <cell r="J366">
            <v>99.9</v>
          </cell>
          <cell r="K366">
            <v>99.8</v>
          </cell>
          <cell r="L366">
            <v>99.8</v>
          </cell>
          <cell r="M366">
            <v>101</v>
          </cell>
          <cell r="N366">
            <v>104.7</v>
          </cell>
          <cell r="O366">
            <v>105.5</v>
          </cell>
          <cell r="P366">
            <v>105.6</v>
          </cell>
          <cell r="Q366">
            <v>108.5</v>
          </cell>
          <cell r="R366">
            <v>109.7</v>
          </cell>
          <cell r="S366">
            <v>112</v>
          </cell>
          <cell r="T366">
            <v>115.3</v>
          </cell>
          <cell r="U366">
            <v>120.3</v>
          </cell>
          <cell r="V366">
            <v>124.1</v>
          </cell>
          <cell r="W366">
            <v>125.1</v>
          </cell>
          <cell r="X366">
            <v>125.3</v>
          </cell>
          <cell r="Y366">
            <v>127.1</v>
          </cell>
          <cell r="Z366">
            <v>126.2</v>
          </cell>
          <cell r="AA366">
            <v>126</v>
          </cell>
          <cell r="AB366">
            <v>126.1</v>
          </cell>
          <cell r="AC366">
            <v>126.9</v>
          </cell>
          <cell r="AD366">
            <v>130</v>
          </cell>
          <cell r="AE366">
            <v>132.80000000000001</v>
          </cell>
          <cell r="AF366">
            <v>132.6</v>
          </cell>
          <cell r="AG366">
            <v>132.6</v>
          </cell>
          <cell r="AH366">
            <v>133.5</v>
          </cell>
          <cell r="AI366">
            <v>134.4</v>
          </cell>
          <cell r="AJ366">
            <v>136.1</v>
          </cell>
          <cell r="AK366">
            <v>139.80000000000001</v>
          </cell>
          <cell r="AL366">
            <v>141</v>
          </cell>
          <cell r="AM366">
            <v>143.9</v>
          </cell>
          <cell r="AN366">
            <v>137.5</v>
          </cell>
          <cell r="AO366">
            <v>137.5</v>
          </cell>
          <cell r="AP366">
            <v>138.5</v>
          </cell>
          <cell r="AQ366">
            <v>140.9</v>
          </cell>
          <cell r="AR366">
            <v>143.80000000000001</v>
          </cell>
          <cell r="AS366">
            <v>144.69999999999999</v>
          </cell>
          <cell r="AT366">
            <v>145.19999999999999</v>
          </cell>
          <cell r="AU366">
            <v>146.30000000000001</v>
          </cell>
          <cell r="AV366">
            <v>153.9</v>
          </cell>
          <cell r="AW366">
            <v>155.4</v>
          </cell>
          <cell r="AX366">
            <v>155.4</v>
          </cell>
          <cell r="AY366">
            <v>155.4</v>
          </cell>
          <cell r="AZ366">
            <v>155.4</v>
          </cell>
          <cell r="BA366">
            <v>155.4</v>
          </cell>
          <cell r="BB366">
            <v>155.1</v>
          </cell>
          <cell r="BC366">
            <v>154.30000000000001</v>
          </cell>
          <cell r="BD366">
            <v>159.19999999999999</v>
          </cell>
          <cell r="BE366">
            <v>159.19999999999999</v>
          </cell>
          <cell r="BF366">
            <v>159.19999999999999</v>
          </cell>
          <cell r="BG366">
            <v>159.19999999999999</v>
          </cell>
          <cell r="BH366">
            <v>159.19999999999999</v>
          </cell>
          <cell r="BI366">
            <v>161.19999999999999</v>
          </cell>
          <cell r="BJ366">
            <v>162.19999999999999</v>
          </cell>
          <cell r="BK366">
            <v>162</v>
          </cell>
          <cell r="BL366">
            <v>169.2</v>
          </cell>
          <cell r="BM366">
            <v>170.5</v>
          </cell>
          <cell r="BN366">
            <v>171</v>
          </cell>
          <cell r="BO366">
            <v>172.5</v>
          </cell>
          <cell r="BP366">
            <v>183.8</v>
          </cell>
          <cell r="BQ366">
            <v>184.1</v>
          </cell>
          <cell r="BR366">
            <v>184.7</v>
          </cell>
          <cell r="BS366">
            <v>185.6</v>
          </cell>
          <cell r="BT366">
            <v>187</v>
          </cell>
          <cell r="BU366">
            <v>191.1</v>
          </cell>
          <cell r="BV366">
            <v>191.3</v>
          </cell>
          <cell r="BW366">
            <v>191.7</v>
          </cell>
          <cell r="BX366">
            <v>192.6</v>
          </cell>
          <cell r="BY366">
            <v>193.5</v>
          </cell>
          <cell r="BZ366">
            <v>193.5</v>
          </cell>
          <cell r="CA366">
            <v>194.7</v>
          </cell>
          <cell r="CB366">
            <v>202.7</v>
          </cell>
          <cell r="CC366">
            <v>202.7</v>
          </cell>
          <cell r="CD366">
            <v>207.2</v>
          </cell>
          <cell r="CE366">
            <v>206.5</v>
          </cell>
          <cell r="CF366">
            <v>204.3</v>
          </cell>
          <cell r="CG366">
            <v>204.6</v>
          </cell>
          <cell r="CH366">
            <v>207.1</v>
          </cell>
          <cell r="CI366">
            <v>208.2</v>
          </cell>
          <cell r="CJ366">
            <v>210.8</v>
          </cell>
          <cell r="CK366">
            <v>210.8</v>
          </cell>
          <cell r="CL366">
            <v>210.8</v>
          </cell>
        </row>
        <row r="367">
          <cell r="A367" t="str">
            <v>Motor Tube</v>
          </cell>
          <cell r="B367" t="str">
            <v>1307010202</v>
          </cell>
          <cell r="C367">
            <v>2.5309999999999999E-2</v>
          </cell>
          <cell r="D367">
            <v>99.8</v>
          </cell>
          <cell r="E367">
            <v>99.8</v>
          </cell>
          <cell r="F367">
            <v>103.5</v>
          </cell>
          <cell r="G367">
            <v>104.5</v>
          </cell>
          <cell r="H367">
            <v>104.6</v>
          </cell>
          <cell r="I367">
            <v>104.6</v>
          </cell>
          <cell r="J367">
            <v>104.6</v>
          </cell>
          <cell r="K367">
            <v>104.6</v>
          </cell>
          <cell r="L367">
            <v>104.6</v>
          </cell>
          <cell r="M367">
            <v>105.4</v>
          </cell>
          <cell r="N367">
            <v>105.7</v>
          </cell>
          <cell r="O367">
            <v>105.7</v>
          </cell>
          <cell r="P367">
            <v>105.7</v>
          </cell>
          <cell r="Q367">
            <v>108.4</v>
          </cell>
          <cell r="R367">
            <v>108.4</v>
          </cell>
          <cell r="S367">
            <v>103.4</v>
          </cell>
          <cell r="T367">
            <v>103.4</v>
          </cell>
          <cell r="U367">
            <v>105.5</v>
          </cell>
          <cell r="V367">
            <v>105.5</v>
          </cell>
          <cell r="W367">
            <v>105.5</v>
          </cell>
          <cell r="X367">
            <v>105.5</v>
          </cell>
          <cell r="Y367">
            <v>105.5</v>
          </cell>
          <cell r="Z367">
            <v>105.5</v>
          </cell>
          <cell r="AA367">
            <v>105.5</v>
          </cell>
          <cell r="AB367">
            <v>105.5</v>
          </cell>
          <cell r="AC367">
            <v>105.5</v>
          </cell>
          <cell r="AD367">
            <v>108.3</v>
          </cell>
          <cell r="AE367">
            <v>108.3</v>
          </cell>
          <cell r="AF367">
            <v>108.3</v>
          </cell>
          <cell r="AG367">
            <v>108.5</v>
          </cell>
          <cell r="AH367">
            <v>108.5</v>
          </cell>
          <cell r="AI367">
            <v>108.5</v>
          </cell>
          <cell r="AJ367">
            <v>108.5</v>
          </cell>
          <cell r="AK367">
            <v>109.4</v>
          </cell>
          <cell r="AL367">
            <v>110.4</v>
          </cell>
          <cell r="AM367">
            <v>118</v>
          </cell>
          <cell r="AN367">
            <v>123</v>
          </cell>
          <cell r="AO367">
            <v>123.2</v>
          </cell>
          <cell r="AP367">
            <v>123.3</v>
          </cell>
          <cell r="AQ367">
            <v>128</v>
          </cell>
          <cell r="AR367">
            <v>128</v>
          </cell>
          <cell r="AS367">
            <v>128</v>
          </cell>
          <cell r="AT367">
            <v>128</v>
          </cell>
          <cell r="AU367">
            <v>128</v>
          </cell>
          <cell r="AV367">
            <v>128</v>
          </cell>
          <cell r="AW367">
            <v>128</v>
          </cell>
          <cell r="AX367">
            <v>128</v>
          </cell>
          <cell r="AY367">
            <v>128</v>
          </cell>
          <cell r="AZ367">
            <v>128.4</v>
          </cell>
          <cell r="BA367">
            <v>127.6</v>
          </cell>
          <cell r="BB367">
            <v>128.5</v>
          </cell>
          <cell r="BC367">
            <v>128.5</v>
          </cell>
          <cell r="BD367">
            <v>128.5</v>
          </cell>
          <cell r="BE367">
            <v>128.5</v>
          </cell>
          <cell r="BF367">
            <v>128.5</v>
          </cell>
          <cell r="BG367">
            <v>128.5</v>
          </cell>
          <cell r="BH367">
            <v>129.1</v>
          </cell>
          <cell r="BI367">
            <v>130.80000000000001</v>
          </cell>
          <cell r="BJ367">
            <v>130.80000000000001</v>
          </cell>
          <cell r="BK367">
            <v>130.80000000000001</v>
          </cell>
          <cell r="BL367">
            <v>133.5</v>
          </cell>
          <cell r="BM367">
            <v>132.30000000000001</v>
          </cell>
          <cell r="BN367">
            <v>132.30000000000001</v>
          </cell>
          <cell r="BO367">
            <v>133</v>
          </cell>
          <cell r="BP367">
            <v>134.5</v>
          </cell>
          <cell r="BQ367">
            <v>137</v>
          </cell>
          <cell r="BR367">
            <v>139.1</v>
          </cell>
          <cell r="BS367">
            <v>139.1</v>
          </cell>
          <cell r="BT367">
            <v>139.1</v>
          </cell>
          <cell r="BU367">
            <v>139.1</v>
          </cell>
          <cell r="BV367">
            <v>139.1</v>
          </cell>
          <cell r="BW367">
            <v>138.6</v>
          </cell>
          <cell r="BX367">
            <v>137</v>
          </cell>
          <cell r="BY367">
            <v>138.69999999999999</v>
          </cell>
          <cell r="BZ367">
            <v>138.69999999999999</v>
          </cell>
          <cell r="CA367">
            <v>138.69999999999999</v>
          </cell>
          <cell r="CB367">
            <v>143.19999999999999</v>
          </cell>
          <cell r="CC367">
            <v>144.69999999999999</v>
          </cell>
          <cell r="CD367">
            <v>144.69999999999999</v>
          </cell>
          <cell r="CE367">
            <v>144.69999999999999</v>
          </cell>
          <cell r="CF367">
            <v>144.69999999999999</v>
          </cell>
          <cell r="CG367">
            <v>144.69999999999999</v>
          </cell>
          <cell r="CH367">
            <v>144.69999999999999</v>
          </cell>
          <cell r="CI367">
            <v>144.69999999999999</v>
          </cell>
          <cell r="CJ367">
            <v>144.69999999999999</v>
          </cell>
          <cell r="CK367">
            <v>144.69999999999999</v>
          </cell>
          <cell r="CL367">
            <v>144.80000000000001</v>
          </cell>
        </row>
        <row r="368">
          <cell r="A368" t="str">
            <v>Other Rubber Tubes</v>
          </cell>
          <cell r="B368" t="str">
            <v>1307010203</v>
          </cell>
          <cell r="C368">
            <v>9.6600000000000002E-3</v>
          </cell>
          <cell r="D368">
            <v>101.5</v>
          </cell>
          <cell r="E368">
            <v>101.5</v>
          </cell>
          <cell r="F368">
            <v>102.1</v>
          </cell>
          <cell r="G368">
            <v>104.1</v>
          </cell>
          <cell r="H368">
            <v>104.1</v>
          </cell>
          <cell r="I368">
            <v>104.1</v>
          </cell>
          <cell r="J368">
            <v>104.3</v>
          </cell>
          <cell r="K368">
            <v>104.4</v>
          </cell>
          <cell r="L368">
            <v>104.4</v>
          </cell>
          <cell r="M368">
            <v>104.4</v>
          </cell>
          <cell r="N368">
            <v>104.4</v>
          </cell>
          <cell r="O368">
            <v>104.4</v>
          </cell>
          <cell r="P368">
            <v>104.8</v>
          </cell>
          <cell r="Q368">
            <v>105.2</v>
          </cell>
          <cell r="R368">
            <v>105.2</v>
          </cell>
          <cell r="S368">
            <v>104.6</v>
          </cell>
          <cell r="T368">
            <v>104.6</v>
          </cell>
          <cell r="U368">
            <v>105.1</v>
          </cell>
          <cell r="V368">
            <v>105.3</v>
          </cell>
          <cell r="W368">
            <v>105.3</v>
          </cell>
          <cell r="X368">
            <v>105.3</v>
          </cell>
          <cell r="Y368">
            <v>105.3</v>
          </cell>
          <cell r="Z368">
            <v>105.3</v>
          </cell>
          <cell r="AA368">
            <v>105.3</v>
          </cell>
          <cell r="AB368">
            <v>108</v>
          </cell>
          <cell r="AC368">
            <v>108</v>
          </cell>
          <cell r="AD368">
            <v>109.3</v>
          </cell>
          <cell r="AE368">
            <v>108.5</v>
          </cell>
          <cell r="AF368">
            <v>108.5</v>
          </cell>
          <cell r="AG368">
            <v>108.5</v>
          </cell>
          <cell r="AH368">
            <v>108.5</v>
          </cell>
          <cell r="AI368">
            <v>108.5</v>
          </cell>
          <cell r="AJ368">
            <v>108.5</v>
          </cell>
          <cell r="AK368">
            <v>108.5</v>
          </cell>
          <cell r="AL368">
            <v>106.4</v>
          </cell>
          <cell r="AM368">
            <v>106.4</v>
          </cell>
          <cell r="AN368">
            <v>107.2</v>
          </cell>
          <cell r="AO368">
            <v>107.2</v>
          </cell>
          <cell r="AP368">
            <v>107.2</v>
          </cell>
          <cell r="AQ368">
            <v>107.6</v>
          </cell>
          <cell r="AR368">
            <v>109.9</v>
          </cell>
          <cell r="AS368">
            <v>109.9</v>
          </cell>
          <cell r="AT368">
            <v>110.7</v>
          </cell>
          <cell r="AU368">
            <v>113.1</v>
          </cell>
          <cell r="AV368">
            <v>114.1</v>
          </cell>
          <cell r="AW368">
            <v>114.1</v>
          </cell>
          <cell r="AX368">
            <v>114.1</v>
          </cell>
          <cell r="AY368">
            <v>113.3</v>
          </cell>
          <cell r="AZ368">
            <v>113.1</v>
          </cell>
          <cell r="BA368">
            <v>113</v>
          </cell>
          <cell r="BB368">
            <v>112.9</v>
          </cell>
          <cell r="BC368">
            <v>112.9</v>
          </cell>
          <cell r="BD368">
            <v>112.9</v>
          </cell>
          <cell r="BE368">
            <v>112.9</v>
          </cell>
          <cell r="BF368">
            <v>112.9</v>
          </cell>
          <cell r="BG368">
            <v>112.9</v>
          </cell>
          <cell r="BH368">
            <v>112.9</v>
          </cell>
          <cell r="BI368">
            <v>112.9</v>
          </cell>
          <cell r="BJ368">
            <v>113.3</v>
          </cell>
          <cell r="BK368">
            <v>114.6</v>
          </cell>
          <cell r="BL368">
            <v>114.6</v>
          </cell>
          <cell r="BM368">
            <v>114.9</v>
          </cell>
          <cell r="BN368">
            <v>116</v>
          </cell>
          <cell r="BO368">
            <v>117</v>
          </cell>
          <cell r="BP368">
            <v>116.7</v>
          </cell>
          <cell r="BQ368">
            <v>116.6</v>
          </cell>
          <cell r="BR368">
            <v>116.6</v>
          </cell>
          <cell r="BS368">
            <v>116.6</v>
          </cell>
          <cell r="BT368">
            <v>116.6</v>
          </cell>
          <cell r="BU368">
            <v>116.6</v>
          </cell>
          <cell r="BV368">
            <v>116.6</v>
          </cell>
          <cell r="BW368">
            <v>121.8</v>
          </cell>
          <cell r="BX368">
            <v>127.4</v>
          </cell>
          <cell r="BY368">
            <v>127.5</v>
          </cell>
          <cell r="BZ368">
            <v>127.6</v>
          </cell>
          <cell r="CA368">
            <v>129.6</v>
          </cell>
          <cell r="CB368">
            <v>132.80000000000001</v>
          </cell>
          <cell r="CC368">
            <v>132.80000000000001</v>
          </cell>
          <cell r="CD368">
            <v>133.5</v>
          </cell>
          <cell r="CE368">
            <v>133.69999999999999</v>
          </cell>
          <cell r="CF368">
            <v>133.6</v>
          </cell>
          <cell r="CG368">
            <v>133.69999999999999</v>
          </cell>
          <cell r="CH368">
            <v>132.69999999999999</v>
          </cell>
          <cell r="CI368">
            <v>132.69999999999999</v>
          </cell>
          <cell r="CJ368">
            <v>131.6</v>
          </cell>
          <cell r="CK368">
            <v>128.19999999999999</v>
          </cell>
          <cell r="CL368">
            <v>127.8</v>
          </cell>
        </row>
        <row r="369">
          <cell r="A369" t="str">
            <v>b.  PLASTIC PRODUCTS</v>
          </cell>
          <cell r="B369" t="str">
            <v>1307020000</v>
          </cell>
          <cell r="C369">
            <v>1.86134</v>
          </cell>
          <cell r="D369">
            <v>99.6</v>
          </cell>
          <cell r="E369">
            <v>99.7</v>
          </cell>
          <cell r="F369">
            <v>99.8</v>
          </cell>
          <cell r="G369">
            <v>101.6</v>
          </cell>
          <cell r="H369">
            <v>100.8</v>
          </cell>
          <cell r="I369">
            <v>99.7</v>
          </cell>
          <cell r="J369">
            <v>100.3</v>
          </cell>
          <cell r="K369">
            <v>100.3</v>
          </cell>
          <cell r="L369">
            <v>101.1</v>
          </cell>
          <cell r="M369">
            <v>101.5</v>
          </cell>
          <cell r="N369">
            <v>101.7</v>
          </cell>
          <cell r="O369">
            <v>100.9</v>
          </cell>
          <cell r="P369">
            <v>101.9</v>
          </cell>
          <cell r="Q369">
            <v>102.2</v>
          </cell>
          <cell r="R369">
            <v>101.6</v>
          </cell>
          <cell r="S369">
            <v>102.6</v>
          </cell>
          <cell r="T369">
            <v>103.4</v>
          </cell>
          <cell r="U369">
            <v>104.6</v>
          </cell>
          <cell r="V369">
            <v>105.9</v>
          </cell>
          <cell r="W369">
            <v>106.8</v>
          </cell>
          <cell r="X369">
            <v>108</v>
          </cell>
          <cell r="Y369">
            <v>107.9</v>
          </cell>
          <cell r="Z369">
            <v>106.8</v>
          </cell>
          <cell r="AA369">
            <v>106.8</v>
          </cell>
          <cell r="AB369">
            <v>107.1</v>
          </cell>
          <cell r="AC369">
            <v>107.3</v>
          </cell>
          <cell r="AD369">
            <v>107.4</v>
          </cell>
          <cell r="AE369">
            <v>109</v>
          </cell>
          <cell r="AF369">
            <v>108.9</v>
          </cell>
          <cell r="AG369">
            <v>108.6</v>
          </cell>
          <cell r="AH369">
            <v>108.6</v>
          </cell>
          <cell r="AI369">
            <v>109.1</v>
          </cell>
          <cell r="AJ369">
            <v>109.4</v>
          </cell>
          <cell r="AK369">
            <v>109.4</v>
          </cell>
          <cell r="AL369">
            <v>109.3</v>
          </cell>
          <cell r="AM369">
            <v>110</v>
          </cell>
          <cell r="AN369">
            <v>110.6</v>
          </cell>
          <cell r="AO369">
            <v>110.7</v>
          </cell>
          <cell r="AP369">
            <v>110.6</v>
          </cell>
          <cell r="AQ369">
            <v>112.2</v>
          </cell>
          <cell r="AR369">
            <v>112.4</v>
          </cell>
          <cell r="AS369">
            <v>114.1</v>
          </cell>
          <cell r="AT369">
            <v>115.2</v>
          </cell>
          <cell r="AU369">
            <v>115.9</v>
          </cell>
          <cell r="AV369">
            <v>118.6</v>
          </cell>
          <cell r="AW369">
            <v>117.1</v>
          </cell>
          <cell r="AX369">
            <v>113.7</v>
          </cell>
          <cell r="AY369">
            <v>111.4</v>
          </cell>
          <cell r="AZ369">
            <v>110.9</v>
          </cell>
          <cell r="BA369">
            <v>111.8</v>
          </cell>
          <cell r="BB369">
            <v>112.3</v>
          </cell>
          <cell r="BC369">
            <v>111.9</v>
          </cell>
          <cell r="BD369">
            <v>113.6</v>
          </cell>
          <cell r="BE369">
            <v>113</v>
          </cell>
          <cell r="BF369">
            <v>113.2</v>
          </cell>
          <cell r="BG369">
            <v>114</v>
          </cell>
          <cell r="BH369">
            <v>114.2</v>
          </cell>
          <cell r="BI369">
            <v>112.8</v>
          </cell>
          <cell r="BJ369">
            <v>112.8</v>
          </cell>
          <cell r="BK369">
            <v>113.4</v>
          </cell>
          <cell r="BL369">
            <v>113.7</v>
          </cell>
          <cell r="BM369">
            <v>114.4</v>
          </cell>
          <cell r="BN369">
            <v>114.3</v>
          </cell>
          <cell r="BO369">
            <v>116.3</v>
          </cell>
          <cell r="BP369">
            <v>116.7</v>
          </cell>
          <cell r="BQ369">
            <v>116.6</v>
          </cell>
          <cell r="BR369">
            <v>117.3</v>
          </cell>
          <cell r="BS369">
            <v>116.6</v>
          </cell>
          <cell r="BT369">
            <v>117</v>
          </cell>
          <cell r="BU369">
            <v>118.2</v>
          </cell>
          <cell r="BV369">
            <v>119.8</v>
          </cell>
          <cell r="BW369">
            <v>120.5</v>
          </cell>
          <cell r="BX369">
            <v>122.5</v>
          </cell>
          <cell r="BY369">
            <v>123</v>
          </cell>
          <cell r="BZ369">
            <v>124.1</v>
          </cell>
          <cell r="CA369">
            <v>124.4</v>
          </cell>
          <cell r="CB369">
            <v>122.3</v>
          </cell>
          <cell r="CC369">
            <v>121.9</v>
          </cell>
          <cell r="CD369">
            <v>122.6</v>
          </cell>
          <cell r="CE369">
            <v>122.6</v>
          </cell>
          <cell r="CF369">
            <v>121.8</v>
          </cell>
          <cell r="CG369">
            <v>121.6</v>
          </cell>
          <cell r="CH369">
            <v>121.5</v>
          </cell>
          <cell r="CI369">
            <v>122.3</v>
          </cell>
          <cell r="CJ369">
            <v>122.7</v>
          </cell>
          <cell r="CK369">
            <v>122.6</v>
          </cell>
          <cell r="CL369">
            <v>123.1</v>
          </cell>
        </row>
        <row r="370">
          <cell r="A370" t="str">
            <v>Plastic/PVC Pipe</v>
          </cell>
          <cell r="B370" t="str">
            <v>1307020001</v>
          </cell>
          <cell r="C370">
            <v>0.17752000000000001</v>
          </cell>
          <cell r="D370">
            <v>100.2</v>
          </cell>
          <cell r="E370">
            <v>100.9</v>
          </cell>
          <cell r="F370">
            <v>100.9</v>
          </cell>
          <cell r="G370">
            <v>105.2</v>
          </cell>
          <cell r="H370">
            <v>103.1</v>
          </cell>
          <cell r="I370">
            <v>103.2</v>
          </cell>
          <cell r="J370">
            <v>103.6</v>
          </cell>
          <cell r="K370">
            <v>103.6</v>
          </cell>
          <cell r="L370">
            <v>104.4</v>
          </cell>
          <cell r="M370">
            <v>105.2</v>
          </cell>
          <cell r="N370">
            <v>104.3</v>
          </cell>
          <cell r="O370">
            <v>102.5</v>
          </cell>
          <cell r="P370">
            <v>102.5</v>
          </cell>
          <cell r="Q370">
            <v>102.5</v>
          </cell>
          <cell r="R370">
            <v>102.3</v>
          </cell>
          <cell r="S370">
            <v>104</v>
          </cell>
          <cell r="T370">
            <v>104.7</v>
          </cell>
          <cell r="U370">
            <v>105.3</v>
          </cell>
          <cell r="V370">
            <v>104.4</v>
          </cell>
          <cell r="W370">
            <v>104.6</v>
          </cell>
          <cell r="X370">
            <v>107.2</v>
          </cell>
          <cell r="Y370">
            <v>106.9</v>
          </cell>
          <cell r="Z370">
            <v>105.6</v>
          </cell>
          <cell r="AA370">
            <v>106</v>
          </cell>
          <cell r="AB370">
            <v>106.5</v>
          </cell>
          <cell r="AC370">
            <v>107.1</v>
          </cell>
          <cell r="AD370">
            <v>107.7</v>
          </cell>
          <cell r="AE370">
            <v>112.2</v>
          </cell>
          <cell r="AF370">
            <v>112.3</v>
          </cell>
          <cell r="AG370">
            <v>112.3</v>
          </cell>
          <cell r="AH370">
            <v>112.4</v>
          </cell>
          <cell r="AI370">
            <v>112.8</v>
          </cell>
          <cell r="AJ370">
            <v>112.8</v>
          </cell>
          <cell r="AK370">
            <v>112.6</v>
          </cell>
          <cell r="AL370">
            <v>112.4</v>
          </cell>
          <cell r="AM370">
            <v>112.7</v>
          </cell>
          <cell r="AN370">
            <v>112.8</v>
          </cell>
          <cell r="AO370">
            <v>112.8</v>
          </cell>
          <cell r="AP370">
            <v>112.8</v>
          </cell>
          <cell r="AQ370">
            <v>117.3</v>
          </cell>
          <cell r="AR370">
            <v>117.3</v>
          </cell>
          <cell r="AS370">
            <v>117.3</v>
          </cell>
          <cell r="AT370">
            <v>117.3</v>
          </cell>
          <cell r="AU370">
            <v>117.3</v>
          </cell>
          <cell r="AV370">
            <v>153.5</v>
          </cell>
          <cell r="AW370">
            <v>146.69999999999999</v>
          </cell>
          <cell r="AX370">
            <v>134.6</v>
          </cell>
          <cell r="AY370">
            <v>123.4</v>
          </cell>
          <cell r="AZ370">
            <v>122.1</v>
          </cell>
          <cell r="BA370">
            <v>122</v>
          </cell>
          <cell r="BB370">
            <v>121.8</v>
          </cell>
          <cell r="BC370">
            <v>121.8</v>
          </cell>
          <cell r="BD370">
            <v>128.4</v>
          </cell>
          <cell r="BE370">
            <v>129.5</v>
          </cell>
          <cell r="BF370">
            <v>131.6</v>
          </cell>
          <cell r="BG370">
            <v>131.6</v>
          </cell>
          <cell r="BH370">
            <v>131.6</v>
          </cell>
          <cell r="BI370">
            <v>131.6</v>
          </cell>
          <cell r="BJ370">
            <v>131.6</v>
          </cell>
          <cell r="BK370">
            <v>131.6</v>
          </cell>
          <cell r="BL370">
            <v>132.9</v>
          </cell>
          <cell r="BM370">
            <v>133.69999999999999</v>
          </cell>
          <cell r="BN370">
            <v>133.69999999999999</v>
          </cell>
          <cell r="BO370">
            <v>133.69999999999999</v>
          </cell>
          <cell r="BP370">
            <v>133.69999999999999</v>
          </cell>
          <cell r="BQ370">
            <v>133.69999999999999</v>
          </cell>
          <cell r="BR370">
            <v>139.69999999999999</v>
          </cell>
          <cell r="BS370">
            <v>133.69999999999999</v>
          </cell>
          <cell r="BT370">
            <v>136.4</v>
          </cell>
          <cell r="BU370">
            <v>144.4</v>
          </cell>
          <cell r="BV370">
            <v>144.4</v>
          </cell>
          <cell r="BW370">
            <v>144.4</v>
          </cell>
          <cell r="BX370">
            <v>144.4</v>
          </cell>
          <cell r="BY370">
            <v>144.4</v>
          </cell>
          <cell r="BZ370">
            <v>145.80000000000001</v>
          </cell>
          <cell r="CA370">
            <v>147</v>
          </cell>
          <cell r="CB370">
            <v>147.1</v>
          </cell>
          <cell r="CC370">
            <v>146.6</v>
          </cell>
          <cell r="CD370">
            <v>145</v>
          </cell>
          <cell r="CE370">
            <v>145.4</v>
          </cell>
          <cell r="CF370">
            <v>146</v>
          </cell>
          <cell r="CG370">
            <v>144.69999999999999</v>
          </cell>
          <cell r="CH370">
            <v>143.19999999999999</v>
          </cell>
          <cell r="CI370">
            <v>145.1</v>
          </cell>
          <cell r="CJ370">
            <v>144.9</v>
          </cell>
          <cell r="CK370">
            <v>144.5</v>
          </cell>
          <cell r="CL370">
            <v>145.1</v>
          </cell>
        </row>
        <row r="371">
          <cell r="A371" t="str">
            <v>Plastic Components / Accessories</v>
          </cell>
          <cell r="B371" t="str">
            <v>1307020002</v>
          </cell>
          <cell r="C371">
            <v>0.12659999999999999</v>
          </cell>
          <cell r="D371">
            <v>98.9</v>
          </cell>
          <cell r="E371">
            <v>98.9</v>
          </cell>
          <cell r="F371">
            <v>98.9</v>
          </cell>
          <cell r="G371">
            <v>98.3</v>
          </cell>
          <cell r="H371">
            <v>98.3</v>
          </cell>
          <cell r="I371">
            <v>98.3</v>
          </cell>
          <cell r="J371">
            <v>98.3</v>
          </cell>
          <cell r="K371">
            <v>98.9</v>
          </cell>
          <cell r="L371">
            <v>100.7</v>
          </cell>
          <cell r="M371">
            <v>100.7</v>
          </cell>
          <cell r="N371">
            <v>100.7</v>
          </cell>
          <cell r="O371">
            <v>100.7</v>
          </cell>
          <cell r="P371">
            <v>100.7</v>
          </cell>
          <cell r="Q371">
            <v>100.7</v>
          </cell>
          <cell r="R371">
            <v>96.5</v>
          </cell>
          <cell r="S371">
            <v>96.9</v>
          </cell>
          <cell r="T371">
            <v>96.9</v>
          </cell>
          <cell r="U371">
            <v>96.9</v>
          </cell>
          <cell r="V371">
            <v>96.9</v>
          </cell>
          <cell r="W371">
            <v>96.9</v>
          </cell>
          <cell r="X371">
            <v>97.8</v>
          </cell>
          <cell r="Y371">
            <v>99.3</v>
          </cell>
          <cell r="Z371">
            <v>99.2</v>
          </cell>
          <cell r="AA371">
            <v>99.2</v>
          </cell>
          <cell r="AB371">
            <v>99.7</v>
          </cell>
          <cell r="AC371">
            <v>100</v>
          </cell>
          <cell r="AD371">
            <v>100.2</v>
          </cell>
          <cell r="AE371">
            <v>100.7</v>
          </cell>
          <cell r="AF371">
            <v>100.7</v>
          </cell>
          <cell r="AG371">
            <v>96.2</v>
          </cell>
          <cell r="AH371">
            <v>95.7</v>
          </cell>
          <cell r="AI371">
            <v>96.1</v>
          </cell>
          <cell r="AJ371">
            <v>98.6</v>
          </cell>
          <cell r="AK371">
            <v>98.6</v>
          </cell>
          <cell r="AL371">
            <v>98.6</v>
          </cell>
          <cell r="AM371">
            <v>99</v>
          </cell>
          <cell r="AN371">
            <v>97.1</v>
          </cell>
          <cell r="AO371">
            <v>97.1</v>
          </cell>
          <cell r="AP371">
            <v>96.9</v>
          </cell>
          <cell r="AQ371">
            <v>98.1</v>
          </cell>
          <cell r="AR371">
            <v>98.1</v>
          </cell>
          <cell r="AS371">
            <v>98.1</v>
          </cell>
          <cell r="AT371">
            <v>100.6</v>
          </cell>
          <cell r="AU371">
            <v>100.6</v>
          </cell>
          <cell r="AV371">
            <v>100</v>
          </cell>
          <cell r="AW371">
            <v>96.2</v>
          </cell>
          <cell r="AX371">
            <v>94.3</v>
          </cell>
          <cell r="AY371">
            <v>93.7</v>
          </cell>
          <cell r="AZ371">
            <v>93.7</v>
          </cell>
          <cell r="BA371">
            <v>94.9</v>
          </cell>
          <cell r="BB371">
            <v>97.7</v>
          </cell>
          <cell r="BC371">
            <v>98.1</v>
          </cell>
          <cell r="BD371">
            <v>98.1</v>
          </cell>
          <cell r="BE371">
            <v>97.8</v>
          </cell>
          <cell r="BF371">
            <v>98.2</v>
          </cell>
          <cell r="BG371">
            <v>98.6</v>
          </cell>
          <cell r="BH371">
            <v>99.2</v>
          </cell>
          <cell r="BI371">
            <v>97.1</v>
          </cell>
          <cell r="BJ371">
            <v>97.7</v>
          </cell>
          <cell r="BK371">
            <v>100.3</v>
          </cell>
          <cell r="BL371">
            <v>103.5</v>
          </cell>
          <cell r="BM371">
            <v>103.9</v>
          </cell>
          <cell r="BN371">
            <v>104.5</v>
          </cell>
          <cell r="BO371">
            <v>103.6</v>
          </cell>
          <cell r="BP371">
            <v>102.9</v>
          </cell>
          <cell r="BQ371">
            <v>101.6</v>
          </cell>
          <cell r="BR371">
            <v>101.3</v>
          </cell>
          <cell r="BS371">
            <v>102.5</v>
          </cell>
          <cell r="BT371">
            <v>102.5</v>
          </cell>
          <cell r="BU371">
            <v>102.5</v>
          </cell>
          <cell r="BV371">
            <v>102.5</v>
          </cell>
          <cell r="BW371">
            <v>102.5</v>
          </cell>
          <cell r="BX371">
            <v>102.3</v>
          </cell>
          <cell r="BY371">
            <v>102.2</v>
          </cell>
          <cell r="BZ371">
            <v>108.9</v>
          </cell>
          <cell r="CA371">
            <v>109.1</v>
          </cell>
          <cell r="CB371">
            <v>109.3</v>
          </cell>
          <cell r="CC371">
            <v>109.3</v>
          </cell>
          <cell r="CD371">
            <v>110.8</v>
          </cell>
          <cell r="CE371">
            <v>110.8</v>
          </cell>
          <cell r="CF371">
            <v>110.7</v>
          </cell>
          <cell r="CG371">
            <v>111.5</v>
          </cell>
          <cell r="CH371">
            <v>111.5</v>
          </cell>
          <cell r="CI371">
            <v>111.5</v>
          </cell>
          <cell r="CJ371">
            <v>111.5</v>
          </cell>
          <cell r="CK371">
            <v>111.4</v>
          </cell>
          <cell r="CL371">
            <v>111.2</v>
          </cell>
        </row>
        <row r="372">
          <cell r="A372" t="str">
            <v>Rigid PVC</v>
          </cell>
          <cell r="B372" t="str">
            <v>1307020003</v>
          </cell>
          <cell r="C372">
            <v>0.11032</v>
          </cell>
          <cell r="D372">
            <v>100.5</v>
          </cell>
          <cell r="E372">
            <v>100.5</v>
          </cell>
          <cell r="F372">
            <v>100.5</v>
          </cell>
          <cell r="G372">
            <v>100.5</v>
          </cell>
          <cell r="H372">
            <v>100.5</v>
          </cell>
          <cell r="I372">
            <v>100.5</v>
          </cell>
          <cell r="J372">
            <v>100.5</v>
          </cell>
          <cell r="K372">
            <v>98.3</v>
          </cell>
          <cell r="L372">
            <v>99.5</v>
          </cell>
          <cell r="M372">
            <v>99.5</v>
          </cell>
          <cell r="N372">
            <v>99.5</v>
          </cell>
          <cell r="O372">
            <v>98.5</v>
          </cell>
          <cell r="P372">
            <v>100.2</v>
          </cell>
          <cell r="Q372">
            <v>100.2</v>
          </cell>
          <cell r="R372">
            <v>100.2</v>
          </cell>
          <cell r="S372">
            <v>100.3</v>
          </cell>
          <cell r="T372">
            <v>100.3</v>
          </cell>
          <cell r="U372">
            <v>101.6</v>
          </cell>
          <cell r="V372">
            <v>101.6</v>
          </cell>
          <cell r="W372">
            <v>102</v>
          </cell>
          <cell r="X372">
            <v>102.5</v>
          </cell>
          <cell r="Y372">
            <v>102.5</v>
          </cell>
          <cell r="Z372">
            <v>101.2</v>
          </cell>
          <cell r="AA372">
            <v>101.2</v>
          </cell>
          <cell r="AB372">
            <v>101.6</v>
          </cell>
          <cell r="AC372">
            <v>101.6</v>
          </cell>
          <cell r="AD372">
            <v>101.6</v>
          </cell>
          <cell r="AE372">
            <v>106.5</v>
          </cell>
          <cell r="AF372">
            <v>106.5</v>
          </cell>
          <cell r="AG372">
            <v>106.5</v>
          </cell>
          <cell r="AH372">
            <v>106.5</v>
          </cell>
          <cell r="AI372">
            <v>107.4</v>
          </cell>
          <cell r="AJ372">
            <v>107.4</v>
          </cell>
          <cell r="AK372">
            <v>107.4</v>
          </cell>
          <cell r="AL372">
            <v>107.4</v>
          </cell>
          <cell r="AM372">
            <v>107.4</v>
          </cell>
          <cell r="AN372">
            <v>107.4</v>
          </cell>
          <cell r="AO372">
            <v>107.4</v>
          </cell>
          <cell r="AP372">
            <v>107.8</v>
          </cell>
          <cell r="AQ372">
            <v>112.5</v>
          </cell>
          <cell r="AR372">
            <v>113.5</v>
          </cell>
          <cell r="AS372">
            <v>116.3</v>
          </cell>
          <cell r="AT372">
            <v>116.3</v>
          </cell>
          <cell r="AU372">
            <v>116.3</v>
          </cell>
          <cell r="AV372">
            <v>114.3</v>
          </cell>
          <cell r="AW372">
            <v>112.2</v>
          </cell>
          <cell r="AX372">
            <v>108.8</v>
          </cell>
          <cell r="AY372">
            <v>108.2</v>
          </cell>
          <cell r="AZ372">
            <v>108.5</v>
          </cell>
          <cell r="BA372">
            <v>108.9</v>
          </cell>
          <cell r="BB372">
            <v>108.9</v>
          </cell>
          <cell r="BC372">
            <v>103.6</v>
          </cell>
          <cell r="BD372">
            <v>104.5</v>
          </cell>
          <cell r="BE372">
            <v>103.3</v>
          </cell>
          <cell r="BF372">
            <v>104.4</v>
          </cell>
          <cell r="BG372">
            <v>104.4</v>
          </cell>
          <cell r="BH372">
            <v>105.6</v>
          </cell>
          <cell r="BI372">
            <v>101.3</v>
          </cell>
          <cell r="BJ372">
            <v>101.8</v>
          </cell>
          <cell r="BK372">
            <v>103.3</v>
          </cell>
          <cell r="BL372">
            <v>101.6</v>
          </cell>
          <cell r="BM372">
            <v>101.6</v>
          </cell>
          <cell r="BN372">
            <v>102.8</v>
          </cell>
          <cell r="BO372">
            <v>104.1</v>
          </cell>
          <cell r="BP372">
            <v>101.6</v>
          </cell>
          <cell r="BQ372">
            <v>101.6</v>
          </cell>
          <cell r="BR372">
            <v>101.9</v>
          </cell>
          <cell r="BS372">
            <v>103.6</v>
          </cell>
          <cell r="BT372">
            <v>103.7</v>
          </cell>
          <cell r="BU372">
            <v>104.7</v>
          </cell>
          <cell r="BV372">
            <v>104.7</v>
          </cell>
          <cell r="BW372">
            <v>108.3</v>
          </cell>
          <cell r="BX372">
            <v>111.2</v>
          </cell>
          <cell r="BY372">
            <v>111.1</v>
          </cell>
          <cell r="BZ372">
            <v>112.4</v>
          </cell>
          <cell r="CA372">
            <v>115.1</v>
          </cell>
          <cell r="CB372">
            <v>116.4</v>
          </cell>
          <cell r="CC372">
            <v>116.5</v>
          </cell>
          <cell r="CD372">
            <v>117.4</v>
          </cell>
          <cell r="CE372">
            <v>117.2</v>
          </cell>
          <cell r="CF372">
            <v>117.4</v>
          </cell>
          <cell r="CG372">
            <v>116.9</v>
          </cell>
          <cell r="CH372">
            <v>116.4</v>
          </cell>
          <cell r="CI372">
            <v>116.4</v>
          </cell>
          <cell r="CJ372">
            <v>116.1</v>
          </cell>
          <cell r="CK372">
            <v>116.4</v>
          </cell>
          <cell r="CL372">
            <v>116.5</v>
          </cell>
        </row>
        <row r="373">
          <cell r="A373" t="str">
            <v>Plastic/LDPE/Polythene Bag</v>
          </cell>
          <cell r="B373" t="str">
            <v>1307020004</v>
          </cell>
          <cell r="C373">
            <v>0.15286</v>
          </cell>
          <cell r="D373">
            <v>102.8</v>
          </cell>
          <cell r="E373">
            <v>103.1</v>
          </cell>
          <cell r="F373">
            <v>102.5</v>
          </cell>
          <cell r="G373">
            <v>104.7</v>
          </cell>
          <cell r="H373">
            <v>104</v>
          </cell>
          <cell r="I373">
            <v>102.6</v>
          </cell>
          <cell r="J373">
            <v>101.9</v>
          </cell>
          <cell r="K373">
            <v>101.7</v>
          </cell>
          <cell r="L373">
            <v>103.1</v>
          </cell>
          <cell r="M373">
            <v>104.9</v>
          </cell>
          <cell r="N373">
            <v>105.4</v>
          </cell>
          <cell r="O373">
            <v>103.8</v>
          </cell>
          <cell r="P373">
            <v>104.8</v>
          </cell>
          <cell r="Q373">
            <v>104.7</v>
          </cell>
          <cell r="R373">
            <v>104.6</v>
          </cell>
          <cell r="S373">
            <v>105</v>
          </cell>
          <cell r="T373">
            <v>104.1</v>
          </cell>
          <cell r="U373">
            <v>105.9</v>
          </cell>
          <cell r="V373">
            <v>107.1</v>
          </cell>
          <cell r="W373">
            <v>109.7</v>
          </cell>
          <cell r="X373">
            <v>111.6</v>
          </cell>
          <cell r="Y373">
            <v>111.4</v>
          </cell>
          <cell r="Z373">
            <v>111</v>
          </cell>
          <cell r="AA373">
            <v>111.8</v>
          </cell>
          <cell r="AB373">
            <v>110.4</v>
          </cell>
          <cell r="AC373">
            <v>111.8</v>
          </cell>
          <cell r="AD373">
            <v>111.5</v>
          </cell>
          <cell r="AE373">
            <v>112.9</v>
          </cell>
          <cell r="AF373">
            <v>111.8</v>
          </cell>
          <cell r="AG373">
            <v>113</v>
          </cell>
          <cell r="AH373">
            <v>112.5</v>
          </cell>
          <cell r="AI373">
            <v>114</v>
          </cell>
          <cell r="AJ373">
            <v>115.8</v>
          </cell>
          <cell r="AK373">
            <v>113.7</v>
          </cell>
          <cell r="AL373">
            <v>113.7</v>
          </cell>
          <cell r="AM373">
            <v>114.3</v>
          </cell>
          <cell r="AN373">
            <v>115.6</v>
          </cell>
          <cell r="AO373">
            <v>116</v>
          </cell>
          <cell r="AP373">
            <v>116.6</v>
          </cell>
          <cell r="AQ373">
            <v>118.3</v>
          </cell>
          <cell r="AR373">
            <v>119.3</v>
          </cell>
          <cell r="AS373">
            <v>122</v>
          </cell>
          <cell r="AT373">
            <v>123</v>
          </cell>
          <cell r="AU373">
            <v>127.8</v>
          </cell>
          <cell r="AV373">
            <v>127.3</v>
          </cell>
          <cell r="AW373">
            <v>125</v>
          </cell>
          <cell r="AX373">
            <v>120.8</v>
          </cell>
          <cell r="AY373">
            <v>113.9</v>
          </cell>
          <cell r="AZ373">
            <v>112.1</v>
          </cell>
          <cell r="BA373">
            <v>116.9</v>
          </cell>
          <cell r="BB373">
            <v>117.7</v>
          </cell>
          <cell r="BC373">
            <v>116.7</v>
          </cell>
          <cell r="BD373">
            <v>116.6</v>
          </cell>
          <cell r="BE373">
            <v>114.2</v>
          </cell>
          <cell r="BF373">
            <v>114.6</v>
          </cell>
          <cell r="BG373">
            <v>116</v>
          </cell>
          <cell r="BH373">
            <v>117.4</v>
          </cell>
          <cell r="BI373">
            <v>115.4</v>
          </cell>
          <cell r="BJ373">
            <v>114.8</v>
          </cell>
          <cell r="BK373">
            <v>114.5</v>
          </cell>
          <cell r="BL373">
            <v>112</v>
          </cell>
          <cell r="BM373">
            <v>111.8</v>
          </cell>
          <cell r="BN373">
            <v>112.5</v>
          </cell>
          <cell r="BO373">
            <v>109.4</v>
          </cell>
          <cell r="BP373">
            <v>109.5</v>
          </cell>
          <cell r="BQ373">
            <v>109</v>
          </cell>
          <cell r="BR373">
            <v>110.3</v>
          </cell>
          <cell r="BS373">
            <v>109.8</v>
          </cell>
          <cell r="BT373">
            <v>109.3</v>
          </cell>
          <cell r="BU373">
            <v>109.1</v>
          </cell>
          <cell r="BV373">
            <v>109.3</v>
          </cell>
          <cell r="BW373">
            <v>110.3</v>
          </cell>
          <cell r="BX373">
            <v>112.9</v>
          </cell>
          <cell r="BY373">
            <v>115</v>
          </cell>
          <cell r="BZ373">
            <v>117.6</v>
          </cell>
          <cell r="CA373">
            <v>119.7</v>
          </cell>
          <cell r="CB373">
            <v>119.4</v>
          </cell>
          <cell r="CC373">
            <v>118.8</v>
          </cell>
          <cell r="CD373">
            <v>119.4</v>
          </cell>
          <cell r="CE373">
            <v>120.2</v>
          </cell>
          <cell r="CF373">
            <v>119.9</v>
          </cell>
          <cell r="CG373">
            <v>121.3</v>
          </cell>
          <cell r="CH373">
            <v>122.5</v>
          </cell>
          <cell r="CI373">
            <v>123.4</v>
          </cell>
          <cell r="CJ373">
            <v>122.7</v>
          </cell>
          <cell r="CK373">
            <v>122.6</v>
          </cell>
          <cell r="CL373">
            <v>124.7</v>
          </cell>
        </row>
        <row r="374">
          <cell r="A374" t="str">
            <v>Plastic Films &amp; sheets</v>
          </cell>
          <cell r="B374" t="str">
            <v>1307020005</v>
          </cell>
          <cell r="C374">
            <v>0.17118</v>
          </cell>
          <cell r="D374">
            <v>101.4</v>
          </cell>
          <cell r="E374">
            <v>100.8</v>
          </cell>
          <cell r="F374">
            <v>101.8</v>
          </cell>
          <cell r="G374">
            <v>102.1</v>
          </cell>
          <cell r="H374">
            <v>102.8</v>
          </cell>
          <cell r="I374">
            <v>101.6</v>
          </cell>
          <cell r="J374">
            <v>102.7</v>
          </cell>
          <cell r="K374">
            <v>102.5</v>
          </cell>
          <cell r="L374">
            <v>103.2</v>
          </cell>
          <cell r="M374">
            <v>102.7</v>
          </cell>
          <cell r="N374">
            <v>103.6</v>
          </cell>
          <cell r="O374">
            <v>103.7</v>
          </cell>
          <cell r="P374">
            <v>105.6</v>
          </cell>
          <cell r="Q374">
            <v>105.5</v>
          </cell>
          <cell r="R374">
            <v>106.4</v>
          </cell>
          <cell r="S374">
            <v>105.3</v>
          </cell>
          <cell r="T374">
            <v>105</v>
          </cell>
          <cell r="U374">
            <v>105.4</v>
          </cell>
          <cell r="V374">
            <v>108.2</v>
          </cell>
          <cell r="W374">
            <v>107.7</v>
          </cell>
          <cell r="X374">
            <v>110.2</v>
          </cell>
          <cell r="Y374">
            <v>110.6</v>
          </cell>
          <cell r="Z374">
            <v>110.6</v>
          </cell>
          <cell r="AA374">
            <v>108.7</v>
          </cell>
          <cell r="AB374">
            <v>109.5</v>
          </cell>
          <cell r="AC374">
            <v>109.2</v>
          </cell>
          <cell r="AD374">
            <v>110.2</v>
          </cell>
          <cell r="AE374">
            <v>111.2</v>
          </cell>
          <cell r="AF374">
            <v>110.7</v>
          </cell>
          <cell r="AG374">
            <v>110.5</v>
          </cell>
          <cell r="AH374">
            <v>110.5</v>
          </cell>
          <cell r="AI374">
            <v>110.9</v>
          </cell>
          <cell r="AJ374">
            <v>110.2</v>
          </cell>
          <cell r="AK374">
            <v>111.2</v>
          </cell>
          <cell r="AL374">
            <v>111.3</v>
          </cell>
          <cell r="AM374">
            <v>111.8</v>
          </cell>
          <cell r="AN374">
            <v>114.1</v>
          </cell>
          <cell r="AO374">
            <v>114.1</v>
          </cell>
          <cell r="AP374">
            <v>115</v>
          </cell>
          <cell r="AQ374">
            <v>116.5</v>
          </cell>
          <cell r="AR374">
            <v>117.3</v>
          </cell>
          <cell r="AS374">
            <v>118.8</v>
          </cell>
          <cell r="AT374">
            <v>120.8</v>
          </cell>
          <cell r="AU374">
            <v>121</v>
          </cell>
          <cell r="AV374">
            <v>121.5</v>
          </cell>
          <cell r="AW374">
            <v>119.8</v>
          </cell>
          <cell r="AX374">
            <v>118.6</v>
          </cell>
          <cell r="AY374">
            <v>116.4</v>
          </cell>
          <cell r="AZ374">
            <v>114.8</v>
          </cell>
          <cell r="BA374">
            <v>114.5</v>
          </cell>
          <cell r="BB374">
            <v>115.1</v>
          </cell>
          <cell r="BC374">
            <v>115.5</v>
          </cell>
          <cell r="BD374">
            <v>115.7</v>
          </cell>
          <cell r="BE374">
            <v>114.6</v>
          </cell>
          <cell r="BF374">
            <v>116.8</v>
          </cell>
          <cell r="BG374">
            <v>117.3</v>
          </cell>
          <cell r="BH374">
            <v>116.4</v>
          </cell>
          <cell r="BI374">
            <v>117.3</v>
          </cell>
          <cell r="BJ374">
            <v>119.7</v>
          </cell>
          <cell r="BK374">
            <v>120.7</v>
          </cell>
          <cell r="BL374">
            <v>120.6</v>
          </cell>
          <cell r="BM374">
            <v>121.8</v>
          </cell>
          <cell r="BN374">
            <v>122.3</v>
          </cell>
          <cell r="BO374">
            <v>118.5</v>
          </cell>
          <cell r="BP374">
            <v>118.6</v>
          </cell>
          <cell r="BQ374">
            <v>118.6</v>
          </cell>
          <cell r="BR374">
            <v>118.6</v>
          </cell>
          <cell r="BS374">
            <v>118.6</v>
          </cell>
          <cell r="BT374">
            <v>118.6</v>
          </cell>
          <cell r="BU374">
            <v>118.6</v>
          </cell>
          <cell r="BV374">
            <v>118.6</v>
          </cell>
          <cell r="BW374">
            <v>118.8</v>
          </cell>
          <cell r="BX374">
            <v>123.1</v>
          </cell>
          <cell r="BY374">
            <v>122.3</v>
          </cell>
          <cell r="BZ374">
            <v>126.5</v>
          </cell>
          <cell r="CA374">
            <v>126.2</v>
          </cell>
          <cell r="CB374">
            <v>126.3</v>
          </cell>
          <cell r="CC374">
            <v>126.1</v>
          </cell>
          <cell r="CD374">
            <v>126</v>
          </cell>
          <cell r="CE374">
            <v>124.5</v>
          </cell>
          <cell r="CF374">
            <v>123</v>
          </cell>
          <cell r="CG374">
            <v>123.6</v>
          </cell>
          <cell r="CH374">
            <v>123.7</v>
          </cell>
          <cell r="CI374">
            <v>124.4</v>
          </cell>
          <cell r="CJ374">
            <v>124.8</v>
          </cell>
          <cell r="CK374">
            <v>125.1</v>
          </cell>
          <cell r="CL374">
            <v>126.4</v>
          </cell>
        </row>
        <row r="375">
          <cell r="A375" t="str">
            <v>Polythene/Plastic Granules</v>
          </cell>
          <cell r="B375" t="str">
            <v>1307020006</v>
          </cell>
          <cell r="C375">
            <v>7.7060000000000003E-2</v>
          </cell>
          <cell r="D375">
            <v>99.9</v>
          </cell>
          <cell r="E375">
            <v>100.1</v>
          </cell>
          <cell r="F375">
            <v>100.4</v>
          </cell>
          <cell r="G375">
            <v>107.4</v>
          </cell>
          <cell r="H375">
            <v>107.1</v>
          </cell>
          <cell r="I375">
            <v>106.1</v>
          </cell>
          <cell r="J375">
            <v>108.4</v>
          </cell>
          <cell r="K375">
            <v>108.4</v>
          </cell>
          <cell r="L375">
            <v>108.4</v>
          </cell>
          <cell r="M375">
            <v>108.7</v>
          </cell>
          <cell r="N375">
            <v>108.9</v>
          </cell>
          <cell r="O375">
            <v>108.3</v>
          </cell>
          <cell r="P375">
            <v>109.3</v>
          </cell>
          <cell r="Q375">
            <v>109</v>
          </cell>
          <cell r="R375">
            <v>108.9</v>
          </cell>
          <cell r="S375">
            <v>118.6</v>
          </cell>
          <cell r="T375">
            <v>119.7</v>
          </cell>
          <cell r="U375">
            <v>122</v>
          </cell>
          <cell r="V375">
            <v>124.2</v>
          </cell>
          <cell r="W375">
            <v>125</v>
          </cell>
          <cell r="X375">
            <v>125.7</v>
          </cell>
          <cell r="Y375">
            <v>126.9</v>
          </cell>
          <cell r="Z375">
            <v>125.9</v>
          </cell>
          <cell r="AA375">
            <v>129</v>
          </cell>
          <cell r="AB375">
            <v>128.80000000000001</v>
          </cell>
          <cell r="AC375">
            <v>128.69999999999999</v>
          </cell>
          <cell r="AD375">
            <v>127.4</v>
          </cell>
          <cell r="AE375">
            <v>128.4</v>
          </cell>
          <cell r="AF375">
            <v>127.4</v>
          </cell>
          <cell r="AG375">
            <v>126.9</v>
          </cell>
          <cell r="AH375">
            <v>127.2</v>
          </cell>
          <cell r="AI375">
            <v>130.69999999999999</v>
          </cell>
          <cell r="AJ375">
            <v>131.30000000000001</v>
          </cell>
          <cell r="AK375">
            <v>132.19999999999999</v>
          </cell>
          <cell r="AL375">
            <v>131.9</v>
          </cell>
          <cell r="AM375">
            <v>131.9</v>
          </cell>
          <cell r="AN375">
            <v>131.9</v>
          </cell>
          <cell r="AO375">
            <v>131.9</v>
          </cell>
          <cell r="AP375">
            <v>131.9</v>
          </cell>
          <cell r="AQ375">
            <v>129.30000000000001</v>
          </cell>
          <cell r="AR375">
            <v>129.80000000000001</v>
          </cell>
          <cell r="AS375">
            <v>131.30000000000001</v>
          </cell>
          <cell r="AT375">
            <v>131.9</v>
          </cell>
          <cell r="AU375">
            <v>132.1</v>
          </cell>
          <cell r="AV375">
            <v>131.5</v>
          </cell>
          <cell r="AW375">
            <v>129.4</v>
          </cell>
          <cell r="AX375">
            <v>125.5</v>
          </cell>
          <cell r="AY375">
            <v>125</v>
          </cell>
          <cell r="AZ375">
            <v>126.4</v>
          </cell>
          <cell r="BA375">
            <v>127.3</v>
          </cell>
          <cell r="BB375">
            <v>128.1</v>
          </cell>
          <cell r="BC375">
            <v>128.9</v>
          </cell>
          <cell r="BD375">
            <v>128.30000000000001</v>
          </cell>
          <cell r="BE375">
            <v>129.4</v>
          </cell>
          <cell r="BF375">
            <v>129.4</v>
          </cell>
          <cell r="BG375">
            <v>129.30000000000001</v>
          </cell>
          <cell r="BH375">
            <v>129.19999999999999</v>
          </cell>
          <cell r="BI375">
            <v>129.19999999999999</v>
          </cell>
          <cell r="BJ375">
            <v>129.19999999999999</v>
          </cell>
          <cell r="BK375">
            <v>129.19999999999999</v>
          </cell>
          <cell r="BL375">
            <v>130.80000000000001</v>
          </cell>
          <cell r="BM375">
            <v>131</v>
          </cell>
          <cell r="BN375">
            <v>131</v>
          </cell>
          <cell r="BO375">
            <v>138.30000000000001</v>
          </cell>
          <cell r="BP375">
            <v>138.30000000000001</v>
          </cell>
          <cell r="BQ375">
            <v>138.30000000000001</v>
          </cell>
          <cell r="BR375">
            <v>138.30000000000001</v>
          </cell>
          <cell r="BS375">
            <v>138.30000000000001</v>
          </cell>
          <cell r="BT375">
            <v>138.30000000000001</v>
          </cell>
          <cell r="BU375">
            <v>138.30000000000001</v>
          </cell>
          <cell r="BV375">
            <v>138.30000000000001</v>
          </cell>
          <cell r="BW375">
            <v>138.30000000000001</v>
          </cell>
          <cell r="BX375">
            <v>136.69999999999999</v>
          </cell>
          <cell r="BY375">
            <v>132</v>
          </cell>
          <cell r="BZ375">
            <v>134.5</v>
          </cell>
          <cell r="CA375">
            <v>134.30000000000001</v>
          </cell>
          <cell r="CB375">
            <v>137.30000000000001</v>
          </cell>
          <cell r="CC375">
            <v>138.5</v>
          </cell>
          <cell r="CD375">
            <v>140.69999999999999</v>
          </cell>
          <cell r="CE375">
            <v>143.80000000000001</v>
          </cell>
          <cell r="CF375">
            <v>145</v>
          </cell>
          <cell r="CG375">
            <v>147.30000000000001</v>
          </cell>
          <cell r="CH375">
            <v>148.1</v>
          </cell>
          <cell r="CI375">
            <v>149.5</v>
          </cell>
          <cell r="CJ375">
            <v>149.9</v>
          </cell>
          <cell r="CK375">
            <v>147.6</v>
          </cell>
          <cell r="CL375">
            <v>148.30000000000001</v>
          </cell>
        </row>
        <row r="376">
          <cell r="A376" t="str">
            <v>Plastic/ PVC Suitcases</v>
          </cell>
          <cell r="B376" t="str">
            <v>1307020007</v>
          </cell>
          <cell r="C376">
            <v>1.5010000000000001E-2</v>
          </cell>
          <cell r="D376">
            <v>101.2</v>
          </cell>
          <cell r="E376">
            <v>101.2</v>
          </cell>
          <cell r="F376">
            <v>101.2</v>
          </cell>
          <cell r="G376">
            <v>102</v>
          </cell>
          <cell r="H376">
            <v>102.5</v>
          </cell>
          <cell r="I376">
            <v>103</v>
          </cell>
          <cell r="J376">
            <v>103</v>
          </cell>
          <cell r="K376">
            <v>103</v>
          </cell>
          <cell r="L376">
            <v>103</v>
          </cell>
          <cell r="M376">
            <v>104</v>
          </cell>
          <cell r="N376">
            <v>104</v>
          </cell>
          <cell r="O376">
            <v>104</v>
          </cell>
          <cell r="P376">
            <v>104</v>
          </cell>
          <cell r="Q376">
            <v>104</v>
          </cell>
          <cell r="R376">
            <v>104</v>
          </cell>
          <cell r="S376">
            <v>105.8</v>
          </cell>
          <cell r="T376">
            <v>106.7</v>
          </cell>
          <cell r="U376">
            <v>106.7</v>
          </cell>
          <cell r="V376">
            <v>108.5</v>
          </cell>
          <cell r="W376">
            <v>108.8</v>
          </cell>
          <cell r="X376">
            <v>109.7</v>
          </cell>
          <cell r="Y376">
            <v>111</v>
          </cell>
          <cell r="Z376">
            <v>111.7</v>
          </cell>
          <cell r="AA376">
            <v>111.7</v>
          </cell>
          <cell r="AB376">
            <v>111.7</v>
          </cell>
          <cell r="AC376">
            <v>128</v>
          </cell>
          <cell r="AD376">
            <v>127.9</v>
          </cell>
          <cell r="AE376">
            <v>128.9</v>
          </cell>
          <cell r="AF376">
            <v>134.19999999999999</v>
          </cell>
          <cell r="AG376">
            <v>134.69999999999999</v>
          </cell>
          <cell r="AH376">
            <v>134.69999999999999</v>
          </cell>
          <cell r="AI376">
            <v>134.69999999999999</v>
          </cell>
          <cell r="AJ376">
            <v>134.69999999999999</v>
          </cell>
          <cell r="AK376">
            <v>134.69999999999999</v>
          </cell>
          <cell r="AL376">
            <v>134.69999999999999</v>
          </cell>
          <cell r="AM376">
            <v>135.80000000000001</v>
          </cell>
          <cell r="AN376">
            <v>137.1</v>
          </cell>
          <cell r="AO376">
            <v>137.1</v>
          </cell>
          <cell r="AP376">
            <v>141.69999999999999</v>
          </cell>
          <cell r="AQ376">
            <v>141.69999999999999</v>
          </cell>
          <cell r="AR376">
            <v>141.69999999999999</v>
          </cell>
          <cell r="AS376">
            <v>141.69999999999999</v>
          </cell>
          <cell r="AT376">
            <v>143.69999999999999</v>
          </cell>
          <cell r="AU376">
            <v>143.69999999999999</v>
          </cell>
          <cell r="AV376">
            <v>143.69999999999999</v>
          </cell>
          <cell r="AW376">
            <v>143.69999999999999</v>
          </cell>
          <cell r="AX376">
            <v>143.69999999999999</v>
          </cell>
          <cell r="AY376">
            <v>138.6</v>
          </cell>
          <cell r="AZ376">
            <v>139.4</v>
          </cell>
          <cell r="BA376">
            <v>139.4</v>
          </cell>
          <cell r="BB376">
            <v>139.4</v>
          </cell>
          <cell r="BC376">
            <v>139.4</v>
          </cell>
          <cell r="BD376">
            <v>139.4</v>
          </cell>
          <cell r="BE376">
            <v>139.4</v>
          </cell>
          <cell r="BF376">
            <v>139.4</v>
          </cell>
          <cell r="BG376">
            <v>139.4</v>
          </cell>
          <cell r="BH376">
            <v>139.4</v>
          </cell>
          <cell r="BI376">
            <v>139.4</v>
          </cell>
          <cell r="BJ376">
            <v>139.4</v>
          </cell>
          <cell r="BK376">
            <v>139.4</v>
          </cell>
          <cell r="BL376">
            <v>139.4</v>
          </cell>
          <cell r="BM376">
            <v>139.4</v>
          </cell>
          <cell r="BN376">
            <v>139.4</v>
          </cell>
          <cell r="BO376">
            <v>137.4</v>
          </cell>
          <cell r="BP376">
            <v>138.19999999999999</v>
          </cell>
          <cell r="BQ376">
            <v>138.19999999999999</v>
          </cell>
          <cell r="BR376">
            <v>138.19999999999999</v>
          </cell>
          <cell r="BS376">
            <v>138.19999999999999</v>
          </cell>
          <cell r="BT376">
            <v>138.19999999999999</v>
          </cell>
          <cell r="BU376">
            <v>138.19999999999999</v>
          </cell>
          <cell r="BV376">
            <v>138.6</v>
          </cell>
          <cell r="BW376">
            <v>173.8</v>
          </cell>
          <cell r="BX376">
            <v>132.80000000000001</v>
          </cell>
          <cell r="BY376">
            <v>131.30000000000001</v>
          </cell>
          <cell r="BZ376">
            <v>131.30000000000001</v>
          </cell>
          <cell r="CA376">
            <v>131.30000000000001</v>
          </cell>
          <cell r="CB376">
            <v>132.19999999999999</v>
          </cell>
          <cell r="CC376">
            <v>133.4</v>
          </cell>
          <cell r="CD376">
            <v>133.4</v>
          </cell>
          <cell r="CE376">
            <v>133.4</v>
          </cell>
          <cell r="CF376">
            <v>133.4</v>
          </cell>
          <cell r="CG376">
            <v>133.4</v>
          </cell>
          <cell r="CH376">
            <v>133.4</v>
          </cell>
          <cell r="CI376">
            <v>133.5</v>
          </cell>
          <cell r="CJ376">
            <v>133.9</v>
          </cell>
          <cell r="CK376">
            <v>133.9</v>
          </cell>
          <cell r="CL376">
            <v>133.30000000000001</v>
          </cell>
        </row>
        <row r="377">
          <cell r="A377" t="str">
            <v>Plastic Bottles</v>
          </cell>
          <cell r="B377" t="str">
            <v>1307020008</v>
          </cell>
          <cell r="C377">
            <v>2.8830000000000001E-2</v>
          </cell>
          <cell r="D377">
            <v>101.6</v>
          </cell>
          <cell r="E377">
            <v>101.6</v>
          </cell>
          <cell r="F377">
            <v>101.6</v>
          </cell>
          <cell r="G377">
            <v>111.9</v>
          </cell>
          <cell r="H377">
            <v>111.9</v>
          </cell>
          <cell r="I377">
            <v>111.2</v>
          </cell>
          <cell r="J377">
            <v>111</v>
          </cell>
          <cell r="K377">
            <v>111</v>
          </cell>
          <cell r="L377">
            <v>111</v>
          </cell>
          <cell r="M377">
            <v>112.3</v>
          </cell>
          <cell r="N377">
            <v>112.3</v>
          </cell>
          <cell r="O377">
            <v>112.3</v>
          </cell>
          <cell r="P377">
            <v>112.3</v>
          </cell>
          <cell r="Q377">
            <v>112.3</v>
          </cell>
          <cell r="R377">
            <v>112.3</v>
          </cell>
          <cell r="S377">
            <v>114.3</v>
          </cell>
          <cell r="T377">
            <v>114.4</v>
          </cell>
          <cell r="U377">
            <v>114</v>
          </cell>
          <cell r="V377">
            <v>113.8</v>
          </cell>
          <cell r="W377">
            <v>115.2</v>
          </cell>
          <cell r="X377">
            <v>114.7</v>
          </cell>
          <cell r="Y377">
            <v>114.7</v>
          </cell>
          <cell r="Z377">
            <v>114.7</v>
          </cell>
          <cell r="AA377">
            <v>113.9</v>
          </cell>
          <cell r="AB377">
            <v>113.1</v>
          </cell>
          <cell r="AC377">
            <v>112.7</v>
          </cell>
          <cell r="AD377">
            <v>112.4</v>
          </cell>
          <cell r="AE377">
            <v>117.6</v>
          </cell>
          <cell r="AF377">
            <v>117.6</v>
          </cell>
          <cell r="AG377">
            <v>117.6</v>
          </cell>
          <cell r="AH377">
            <v>117.6</v>
          </cell>
          <cell r="AI377">
            <v>117.6</v>
          </cell>
          <cell r="AJ377">
            <v>118.7</v>
          </cell>
          <cell r="AK377">
            <v>118.7</v>
          </cell>
          <cell r="AL377">
            <v>118.7</v>
          </cell>
          <cell r="AM377">
            <v>118.7</v>
          </cell>
          <cell r="AN377">
            <v>117</v>
          </cell>
          <cell r="AO377">
            <v>117</v>
          </cell>
          <cell r="AP377">
            <v>116.7</v>
          </cell>
          <cell r="AQ377">
            <v>116.7</v>
          </cell>
          <cell r="AR377">
            <v>116.7</v>
          </cell>
          <cell r="AS377">
            <v>111.2</v>
          </cell>
          <cell r="AT377">
            <v>113.6</v>
          </cell>
          <cell r="AU377">
            <v>126.7</v>
          </cell>
          <cell r="AV377">
            <v>126.2</v>
          </cell>
          <cell r="AW377">
            <v>126.8</v>
          </cell>
          <cell r="AX377">
            <v>119.5</v>
          </cell>
          <cell r="AY377">
            <v>119.5</v>
          </cell>
          <cell r="AZ377">
            <v>121.1</v>
          </cell>
          <cell r="BA377">
            <v>120.5</v>
          </cell>
          <cell r="BB377">
            <v>125.4</v>
          </cell>
          <cell r="BC377">
            <v>122.4</v>
          </cell>
          <cell r="BD377">
            <v>126.8</v>
          </cell>
          <cell r="BE377">
            <v>116.8</v>
          </cell>
          <cell r="BF377">
            <v>115.8</v>
          </cell>
          <cell r="BG377">
            <v>116.4</v>
          </cell>
          <cell r="BH377">
            <v>118.3</v>
          </cell>
          <cell r="BI377">
            <v>118.9</v>
          </cell>
          <cell r="BJ377">
            <v>121.3</v>
          </cell>
          <cell r="BK377">
            <v>121.4</v>
          </cell>
          <cell r="BL377">
            <v>130</v>
          </cell>
          <cell r="BM377">
            <v>129.80000000000001</v>
          </cell>
          <cell r="BN377">
            <v>132.1</v>
          </cell>
          <cell r="BO377">
            <v>136</v>
          </cell>
          <cell r="BP377">
            <v>136.6</v>
          </cell>
          <cell r="BQ377">
            <v>135.5</v>
          </cell>
          <cell r="BR377">
            <v>135.5</v>
          </cell>
          <cell r="BS377">
            <v>135.5</v>
          </cell>
          <cell r="BT377">
            <v>138.6</v>
          </cell>
          <cell r="BU377">
            <v>138.6</v>
          </cell>
          <cell r="BV377">
            <v>138.6</v>
          </cell>
          <cell r="BW377">
            <v>138.6</v>
          </cell>
          <cell r="BX377">
            <v>138.6</v>
          </cell>
          <cell r="BY377">
            <v>147.30000000000001</v>
          </cell>
          <cell r="BZ377">
            <v>154.6</v>
          </cell>
          <cell r="CA377">
            <v>158.5</v>
          </cell>
          <cell r="CB377">
            <v>157.5</v>
          </cell>
          <cell r="CC377">
            <v>157.5</v>
          </cell>
          <cell r="CD377">
            <v>157.5</v>
          </cell>
          <cell r="CE377">
            <v>155.1</v>
          </cell>
          <cell r="CF377">
            <v>144.9</v>
          </cell>
          <cell r="CG377">
            <v>143.30000000000001</v>
          </cell>
          <cell r="CH377">
            <v>143.4</v>
          </cell>
          <cell r="CI377">
            <v>142.69999999999999</v>
          </cell>
          <cell r="CJ377">
            <v>142.1</v>
          </cell>
          <cell r="CK377">
            <v>142.5</v>
          </cell>
          <cell r="CL377">
            <v>141.80000000000001</v>
          </cell>
        </row>
        <row r="378">
          <cell r="A378" t="str">
            <v>Plastic Cabinet</v>
          </cell>
          <cell r="B378" t="str">
            <v>1307020009</v>
          </cell>
          <cell r="C378">
            <v>9.1299999999999992E-3</v>
          </cell>
          <cell r="D378">
            <v>100</v>
          </cell>
          <cell r="E378">
            <v>100</v>
          </cell>
          <cell r="F378">
            <v>100</v>
          </cell>
          <cell r="G378">
            <v>104.6</v>
          </cell>
          <cell r="H378">
            <v>104.6</v>
          </cell>
          <cell r="I378">
            <v>104.6</v>
          </cell>
          <cell r="J378">
            <v>104.6</v>
          </cell>
          <cell r="K378">
            <v>104.6</v>
          </cell>
          <cell r="L378">
            <v>104.6</v>
          </cell>
          <cell r="M378">
            <v>104.6</v>
          </cell>
          <cell r="N378">
            <v>104.6</v>
          </cell>
          <cell r="O378">
            <v>104.6</v>
          </cell>
          <cell r="P378">
            <v>104.6</v>
          </cell>
          <cell r="Q378">
            <v>104.6</v>
          </cell>
          <cell r="R378">
            <v>104.6</v>
          </cell>
          <cell r="S378">
            <v>106.6</v>
          </cell>
          <cell r="T378">
            <v>106.6</v>
          </cell>
          <cell r="U378">
            <v>106.6</v>
          </cell>
          <cell r="V378">
            <v>106.6</v>
          </cell>
          <cell r="W378">
            <v>106.6</v>
          </cell>
          <cell r="X378">
            <v>106.6</v>
          </cell>
          <cell r="Y378">
            <v>106.6</v>
          </cell>
          <cell r="Z378">
            <v>106.6</v>
          </cell>
          <cell r="AA378">
            <v>106.6</v>
          </cell>
          <cell r="AB378">
            <v>107.2</v>
          </cell>
          <cell r="AC378">
            <v>107.2</v>
          </cell>
          <cell r="AD378">
            <v>109.4</v>
          </cell>
          <cell r="AE378">
            <v>110.8</v>
          </cell>
          <cell r="AF378">
            <v>110.8</v>
          </cell>
          <cell r="AG378">
            <v>110.8</v>
          </cell>
          <cell r="AH378">
            <v>110.8</v>
          </cell>
          <cell r="AI378">
            <v>110.8</v>
          </cell>
          <cell r="AJ378">
            <v>110.8</v>
          </cell>
          <cell r="AK378">
            <v>110.8</v>
          </cell>
          <cell r="AL378">
            <v>110.8</v>
          </cell>
          <cell r="AM378">
            <v>110.8</v>
          </cell>
          <cell r="AN378">
            <v>111.2</v>
          </cell>
          <cell r="AO378">
            <v>111.2</v>
          </cell>
          <cell r="AP378">
            <v>115.2</v>
          </cell>
          <cell r="AQ378">
            <v>115.2</v>
          </cell>
          <cell r="AR378">
            <v>115.2</v>
          </cell>
          <cell r="AS378">
            <v>115.2</v>
          </cell>
          <cell r="AT378">
            <v>115.2</v>
          </cell>
          <cell r="AU378">
            <v>115.2</v>
          </cell>
          <cell r="AV378">
            <v>115.2</v>
          </cell>
          <cell r="AW378">
            <v>115.2</v>
          </cell>
          <cell r="AX378">
            <v>115.2</v>
          </cell>
          <cell r="AY378">
            <v>115.2</v>
          </cell>
          <cell r="AZ378">
            <v>117.2</v>
          </cell>
          <cell r="BA378">
            <v>118</v>
          </cell>
          <cell r="BB378">
            <v>118</v>
          </cell>
          <cell r="BC378">
            <v>118</v>
          </cell>
          <cell r="BD378">
            <v>118</v>
          </cell>
          <cell r="BE378">
            <v>118</v>
          </cell>
          <cell r="BF378">
            <v>118</v>
          </cell>
          <cell r="BG378">
            <v>117</v>
          </cell>
          <cell r="BH378">
            <v>113.1</v>
          </cell>
          <cell r="BI378">
            <v>113.1</v>
          </cell>
          <cell r="BJ378">
            <v>113.3</v>
          </cell>
          <cell r="BK378">
            <v>113.3</v>
          </cell>
          <cell r="BL378">
            <v>113.3</v>
          </cell>
          <cell r="BM378">
            <v>113.5</v>
          </cell>
          <cell r="BN378">
            <v>113.7</v>
          </cell>
          <cell r="BO378">
            <v>113.8</v>
          </cell>
          <cell r="BP378">
            <v>113.8</v>
          </cell>
          <cell r="BQ378">
            <v>113.8</v>
          </cell>
          <cell r="BR378">
            <v>113.8</v>
          </cell>
          <cell r="BS378">
            <v>113.8</v>
          </cell>
          <cell r="BT378">
            <v>113.8</v>
          </cell>
          <cell r="BU378">
            <v>113.8</v>
          </cell>
          <cell r="BV378">
            <v>113.8</v>
          </cell>
          <cell r="BW378">
            <v>113.8</v>
          </cell>
          <cell r="BX378">
            <v>113.8</v>
          </cell>
          <cell r="BY378">
            <v>113.8</v>
          </cell>
          <cell r="BZ378">
            <v>113.8</v>
          </cell>
          <cell r="CA378">
            <v>114.4</v>
          </cell>
          <cell r="CB378">
            <v>117</v>
          </cell>
          <cell r="CC378">
            <v>117.5</v>
          </cell>
          <cell r="CD378">
            <v>119.1</v>
          </cell>
          <cell r="CE378">
            <v>119.1</v>
          </cell>
          <cell r="CF378">
            <v>119.1</v>
          </cell>
          <cell r="CG378">
            <v>119.1</v>
          </cell>
          <cell r="CH378">
            <v>119.1</v>
          </cell>
          <cell r="CI378">
            <v>119.1</v>
          </cell>
          <cell r="CJ378">
            <v>119.1</v>
          </cell>
          <cell r="CK378">
            <v>119.1</v>
          </cell>
          <cell r="CL378">
            <v>119.1</v>
          </cell>
        </row>
        <row r="379">
          <cell r="A379" t="str">
            <v>Dot pen with refill</v>
          </cell>
          <cell r="B379" t="str">
            <v>1307020010</v>
          </cell>
          <cell r="C379">
            <v>6.0909999999999999E-2</v>
          </cell>
          <cell r="D379">
            <v>100</v>
          </cell>
          <cell r="E379">
            <v>100</v>
          </cell>
          <cell r="F379">
            <v>100</v>
          </cell>
          <cell r="G379">
            <v>107.2</v>
          </cell>
          <cell r="H379">
            <v>107.2</v>
          </cell>
          <cell r="I379">
            <v>107.2</v>
          </cell>
          <cell r="J379">
            <v>107.2</v>
          </cell>
          <cell r="K379">
            <v>107.2</v>
          </cell>
          <cell r="L379">
            <v>107.2</v>
          </cell>
          <cell r="M379">
            <v>107.2</v>
          </cell>
          <cell r="N379">
            <v>108</v>
          </cell>
          <cell r="O379">
            <v>108</v>
          </cell>
          <cell r="P379">
            <v>108</v>
          </cell>
          <cell r="Q379">
            <v>108</v>
          </cell>
          <cell r="R379">
            <v>108</v>
          </cell>
          <cell r="S379">
            <v>112.4</v>
          </cell>
          <cell r="T379">
            <v>112.4</v>
          </cell>
          <cell r="U379">
            <v>112.4</v>
          </cell>
          <cell r="V379">
            <v>112.4</v>
          </cell>
          <cell r="W379">
            <v>112.4</v>
          </cell>
          <cell r="X379">
            <v>112.4</v>
          </cell>
          <cell r="Y379">
            <v>112.4</v>
          </cell>
          <cell r="Z379">
            <v>112.4</v>
          </cell>
          <cell r="AA379">
            <v>112.4</v>
          </cell>
          <cell r="AB379">
            <v>112.4</v>
          </cell>
          <cell r="AC379">
            <v>112.4</v>
          </cell>
          <cell r="AD379">
            <v>112.4</v>
          </cell>
          <cell r="AE379">
            <v>113.2</v>
          </cell>
          <cell r="AF379">
            <v>113.2</v>
          </cell>
          <cell r="AG379">
            <v>113.2</v>
          </cell>
          <cell r="AH379">
            <v>113.2</v>
          </cell>
          <cell r="AI379">
            <v>113.2</v>
          </cell>
          <cell r="AJ379">
            <v>113.2</v>
          </cell>
          <cell r="AK379">
            <v>113.2</v>
          </cell>
          <cell r="AL379">
            <v>113.2</v>
          </cell>
          <cell r="AM379">
            <v>113.2</v>
          </cell>
          <cell r="AN379">
            <v>113.2</v>
          </cell>
          <cell r="AO379">
            <v>113.2</v>
          </cell>
          <cell r="AP379">
            <v>113.7</v>
          </cell>
          <cell r="AQ379">
            <v>115.5</v>
          </cell>
          <cell r="AR379">
            <v>115.6</v>
          </cell>
          <cell r="AS379">
            <v>115.6</v>
          </cell>
          <cell r="AT379">
            <v>115.6</v>
          </cell>
          <cell r="AU379">
            <v>118.2</v>
          </cell>
          <cell r="AV379">
            <v>118.2</v>
          </cell>
          <cell r="AW379">
            <v>118.2</v>
          </cell>
          <cell r="AX379">
            <v>118.2</v>
          </cell>
          <cell r="AY379">
            <v>118.2</v>
          </cell>
          <cell r="AZ379">
            <v>118.2</v>
          </cell>
          <cell r="BA379">
            <v>118.2</v>
          </cell>
          <cell r="BB379">
            <v>118.2</v>
          </cell>
          <cell r="BC379">
            <v>118.2</v>
          </cell>
          <cell r="BD379">
            <v>127</v>
          </cell>
          <cell r="BE379">
            <v>127</v>
          </cell>
          <cell r="BF379">
            <v>127</v>
          </cell>
          <cell r="BG379">
            <v>127</v>
          </cell>
          <cell r="BH379">
            <v>127</v>
          </cell>
          <cell r="BI379">
            <v>127</v>
          </cell>
          <cell r="BJ379">
            <v>127</v>
          </cell>
          <cell r="BK379">
            <v>127</v>
          </cell>
          <cell r="BL379">
            <v>127</v>
          </cell>
          <cell r="BM379">
            <v>127</v>
          </cell>
          <cell r="BN379">
            <v>127</v>
          </cell>
          <cell r="BO379">
            <v>127</v>
          </cell>
          <cell r="BP379">
            <v>127</v>
          </cell>
          <cell r="BQ379">
            <v>127</v>
          </cell>
          <cell r="BR379">
            <v>127</v>
          </cell>
          <cell r="BS379">
            <v>127</v>
          </cell>
          <cell r="BT379">
            <v>127</v>
          </cell>
          <cell r="BU379">
            <v>127</v>
          </cell>
          <cell r="BV379">
            <v>127</v>
          </cell>
          <cell r="BW379">
            <v>127</v>
          </cell>
          <cell r="BX379">
            <v>127</v>
          </cell>
          <cell r="BY379">
            <v>127.1</v>
          </cell>
          <cell r="BZ379">
            <v>127.3</v>
          </cell>
          <cell r="CA379">
            <v>127.3</v>
          </cell>
          <cell r="CB379">
            <v>127.5</v>
          </cell>
          <cell r="CC379">
            <v>127.6</v>
          </cell>
          <cell r="CD379">
            <v>127.6</v>
          </cell>
          <cell r="CE379">
            <v>127.6</v>
          </cell>
          <cell r="CF379">
            <v>127.6</v>
          </cell>
          <cell r="CG379">
            <v>127.6</v>
          </cell>
          <cell r="CH379">
            <v>127.6</v>
          </cell>
          <cell r="CI379">
            <v>127.6</v>
          </cell>
          <cell r="CJ379">
            <v>127.6</v>
          </cell>
          <cell r="CK379">
            <v>127.6</v>
          </cell>
          <cell r="CL379">
            <v>127.6</v>
          </cell>
        </row>
        <row r="380">
          <cell r="A380" t="str">
            <v>Tooth brush</v>
          </cell>
          <cell r="B380" t="str">
            <v>1307020011</v>
          </cell>
          <cell r="C380">
            <v>1.001E-2</v>
          </cell>
          <cell r="D380">
            <v>100.6</v>
          </cell>
          <cell r="E380">
            <v>108.6</v>
          </cell>
          <cell r="F380">
            <v>113.7</v>
          </cell>
          <cell r="G380">
            <v>113.7</v>
          </cell>
          <cell r="H380">
            <v>99.8</v>
          </cell>
          <cell r="I380">
            <v>99.8</v>
          </cell>
          <cell r="J380">
            <v>99.8</v>
          </cell>
          <cell r="K380">
            <v>99.8</v>
          </cell>
          <cell r="L380">
            <v>99.8</v>
          </cell>
          <cell r="M380">
            <v>102.6</v>
          </cell>
          <cell r="N380">
            <v>102.6</v>
          </cell>
          <cell r="O380">
            <v>102.6</v>
          </cell>
          <cell r="P380">
            <v>105.7</v>
          </cell>
          <cell r="Q380">
            <v>105.7</v>
          </cell>
          <cell r="R380">
            <v>104.4</v>
          </cell>
          <cell r="S380">
            <v>101.7</v>
          </cell>
          <cell r="T380">
            <v>101.7</v>
          </cell>
          <cell r="U380">
            <v>101.7</v>
          </cell>
          <cell r="V380">
            <v>101.7</v>
          </cell>
          <cell r="W380">
            <v>104.8</v>
          </cell>
          <cell r="X380">
            <v>106.6</v>
          </cell>
          <cell r="Y380">
            <v>104.1</v>
          </cell>
          <cell r="Z380">
            <v>105.7</v>
          </cell>
          <cell r="AA380">
            <v>107.3</v>
          </cell>
          <cell r="AB380">
            <v>107.3</v>
          </cell>
          <cell r="AC380">
            <v>107.7</v>
          </cell>
          <cell r="AD380">
            <v>107.7</v>
          </cell>
          <cell r="AE380">
            <v>112.8</v>
          </cell>
          <cell r="AF380">
            <v>112.8</v>
          </cell>
          <cell r="AG380">
            <v>110.9</v>
          </cell>
          <cell r="AH380">
            <v>110.9</v>
          </cell>
          <cell r="AI380">
            <v>105.8</v>
          </cell>
          <cell r="AJ380">
            <v>105.8</v>
          </cell>
          <cell r="AK380">
            <v>105.8</v>
          </cell>
          <cell r="AL380">
            <v>105.8</v>
          </cell>
          <cell r="AM380">
            <v>105.8</v>
          </cell>
          <cell r="AN380">
            <v>105.8</v>
          </cell>
          <cell r="AO380">
            <v>105.8</v>
          </cell>
          <cell r="AP380">
            <v>105.8</v>
          </cell>
          <cell r="AQ380">
            <v>101.5</v>
          </cell>
          <cell r="AR380">
            <v>101.5</v>
          </cell>
          <cell r="AS380">
            <v>101.5</v>
          </cell>
          <cell r="AT380">
            <v>101.5</v>
          </cell>
          <cell r="AU380">
            <v>101.5</v>
          </cell>
          <cell r="AV380">
            <v>101.5</v>
          </cell>
          <cell r="AW380">
            <v>101.5</v>
          </cell>
          <cell r="AX380">
            <v>101.5</v>
          </cell>
          <cell r="AY380">
            <v>101.5</v>
          </cell>
          <cell r="AZ380">
            <v>102.4</v>
          </cell>
          <cell r="BA380">
            <v>102.4</v>
          </cell>
          <cell r="BB380">
            <v>102.4</v>
          </cell>
          <cell r="BC380">
            <v>102.4</v>
          </cell>
          <cell r="BD380">
            <v>102.4</v>
          </cell>
          <cell r="BE380">
            <v>102.4</v>
          </cell>
          <cell r="BF380">
            <v>102.4</v>
          </cell>
          <cell r="BG380">
            <v>102.4</v>
          </cell>
          <cell r="BH380">
            <v>102.4</v>
          </cell>
          <cell r="BI380">
            <v>102.4</v>
          </cell>
          <cell r="BJ380">
            <v>102.4</v>
          </cell>
          <cell r="BK380">
            <v>102.4</v>
          </cell>
          <cell r="BL380">
            <v>102.4</v>
          </cell>
          <cell r="BM380">
            <v>102.4</v>
          </cell>
          <cell r="BN380">
            <v>104.2</v>
          </cell>
          <cell r="BO380">
            <v>102.8</v>
          </cell>
          <cell r="BP380">
            <v>102.4</v>
          </cell>
          <cell r="BQ380">
            <v>102.4</v>
          </cell>
          <cell r="BR380">
            <v>102.4</v>
          </cell>
          <cell r="BS380">
            <v>102.4</v>
          </cell>
          <cell r="BT380">
            <v>102.4</v>
          </cell>
          <cell r="BU380">
            <v>102.4</v>
          </cell>
          <cell r="BV380">
            <v>102.4</v>
          </cell>
          <cell r="BW380">
            <v>102.4</v>
          </cell>
          <cell r="BX380">
            <v>102.4</v>
          </cell>
          <cell r="BY380">
            <v>102.9</v>
          </cell>
          <cell r="BZ380">
            <v>104.2</v>
          </cell>
          <cell r="CA380">
            <v>104.2</v>
          </cell>
          <cell r="CB380">
            <v>104.2</v>
          </cell>
          <cell r="CC380">
            <v>104.2</v>
          </cell>
          <cell r="CD380">
            <v>104.2</v>
          </cell>
          <cell r="CE380">
            <v>104.2</v>
          </cell>
          <cell r="CF380">
            <v>104.2</v>
          </cell>
          <cell r="CG380">
            <v>104.2</v>
          </cell>
          <cell r="CH380">
            <v>104.2</v>
          </cell>
          <cell r="CI380">
            <v>104.2</v>
          </cell>
          <cell r="CJ380">
            <v>103.5</v>
          </cell>
          <cell r="CK380">
            <v>102.7</v>
          </cell>
          <cell r="CL380">
            <v>102.7</v>
          </cell>
        </row>
        <row r="381">
          <cell r="A381" t="str">
            <v>Plastic Containers</v>
          </cell>
          <cell r="B381" t="str">
            <v>1307020012</v>
          </cell>
          <cell r="C381">
            <v>7.1739999999999998E-2</v>
          </cell>
          <cell r="D381">
            <v>98.7</v>
          </cell>
          <cell r="E381">
            <v>96.9</v>
          </cell>
          <cell r="F381">
            <v>98.6</v>
          </cell>
          <cell r="G381">
            <v>96.7</v>
          </cell>
          <cell r="H381">
            <v>96.7</v>
          </cell>
          <cell r="I381">
            <v>95.8</v>
          </cell>
          <cell r="J381">
            <v>95.8</v>
          </cell>
          <cell r="K381">
            <v>95.8</v>
          </cell>
          <cell r="L381">
            <v>95</v>
          </cell>
          <cell r="M381">
            <v>96.7</v>
          </cell>
          <cell r="N381">
            <v>95.8</v>
          </cell>
          <cell r="O381">
            <v>95</v>
          </cell>
          <cell r="P381">
            <v>98.8</v>
          </cell>
          <cell r="Q381">
            <v>98</v>
          </cell>
          <cell r="R381">
            <v>99.7</v>
          </cell>
          <cell r="S381">
            <v>101.9</v>
          </cell>
          <cell r="T381">
            <v>103.9</v>
          </cell>
          <cell r="U381">
            <v>103.9</v>
          </cell>
          <cell r="V381">
            <v>103.9</v>
          </cell>
          <cell r="W381">
            <v>106.9</v>
          </cell>
          <cell r="X381">
            <v>107.3</v>
          </cell>
          <cell r="Y381">
            <v>106.6</v>
          </cell>
          <cell r="Z381">
            <v>105.8</v>
          </cell>
          <cell r="AA381">
            <v>104.1</v>
          </cell>
          <cell r="AB381">
            <v>105.5</v>
          </cell>
          <cell r="AC381">
            <v>108.1</v>
          </cell>
          <cell r="AD381">
            <v>107.5</v>
          </cell>
          <cell r="AE381">
            <v>106</v>
          </cell>
          <cell r="AF381">
            <v>106</v>
          </cell>
          <cell r="AG381">
            <v>105.2</v>
          </cell>
          <cell r="AH381">
            <v>105.2</v>
          </cell>
          <cell r="AI381">
            <v>106.3</v>
          </cell>
          <cell r="AJ381">
            <v>108.1</v>
          </cell>
          <cell r="AK381">
            <v>107.3</v>
          </cell>
          <cell r="AL381">
            <v>106.1</v>
          </cell>
          <cell r="AM381">
            <v>107</v>
          </cell>
          <cell r="AN381">
            <v>107</v>
          </cell>
          <cell r="AO381">
            <v>107</v>
          </cell>
          <cell r="AP381">
            <v>108.1</v>
          </cell>
          <cell r="AQ381">
            <v>107.3</v>
          </cell>
          <cell r="AR381">
            <v>107.4</v>
          </cell>
          <cell r="AS381">
            <v>107.5</v>
          </cell>
          <cell r="AT381">
            <v>107.5</v>
          </cell>
          <cell r="AU381">
            <v>107.5</v>
          </cell>
          <cell r="AV381">
            <v>109.7</v>
          </cell>
          <cell r="AW381">
            <v>117.6</v>
          </cell>
          <cell r="AX381">
            <v>113.5</v>
          </cell>
          <cell r="AY381">
            <v>110.8</v>
          </cell>
          <cell r="AZ381">
            <v>114.5</v>
          </cell>
          <cell r="BA381">
            <v>114.4</v>
          </cell>
          <cell r="BB381">
            <v>114.2</v>
          </cell>
          <cell r="BC381">
            <v>114.4</v>
          </cell>
          <cell r="BD381">
            <v>115.3</v>
          </cell>
          <cell r="BE381">
            <v>114.8</v>
          </cell>
          <cell r="BF381">
            <v>113.6</v>
          </cell>
          <cell r="BG381">
            <v>114.2</v>
          </cell>
          <cell r="BH381">
            <v>114.2</v>
          </cell>
          <cell r="BI381">
            <v>112.5</v>
          </cell>
          <cell r="BJ381">
            <v>112.6</v>
          </cell>
          <cell r="BK381">
            <v>112.1</v>
          </cell>
          <cell r="BL381">
            <v>109</v>
          </cell>
          <cell r="BM381">
            <v>110.7</v>
          </cell>
          <cell r="BN381">
            <v>99.2</v>
          </cell>
          <cell r="BO381">
            <v>100</v>
          </cell>
          <cell r="BP381">
            <v>99.7</v>
          </cell>
          <cell r="BQ381">
            <v>99.6</v>
          </cell>
          <cell r="BR381">
            <v>100.4</v>
          </cell>
          <cell r="BS381">
            <v>99.4</v>
          </cell>
          <cell r="BT381">
            <v>98</v>
          </cell>
          <cell r="BU381">
            <v>97.6</v>
          </cell>
          <cell r="BV381">
            <v>99</v>
          </cell>
          <cell r="BW381">
            <v>100.3</v>
          </cell>
          <cell r="BX381">
            <v>99.7</v>
          </cell>
          <cell r="BY381">
            <v>99.6</v>
          </cell>
          <cell r="BZ381">
            <v>100.3</v>
          </cell>
          <cell r="CA381">
            <v>100.5</v>
          </cell>
          <cell r="CB381">
            <v>101.5</v>
          </cell>
          <cell r="CC381">
            <v>102.3</v>
          </cell>
          <cell r="CD381">
            <v>101.9</v>
          </cell>
          <cell r="CE381">
            <v>97.9</v>
          </cell>
          <cell r="CF381">
            <v>99.3</v>
          </cell>
          <cell r="CG381">
            <v>98.2</v>
          </cell>
          <cell r="CH381">
            <v>97.9</v>
          </cell>
          <cell r="CI381">
            <v>100.8</v>
          </cell>
          <cell r="CJ381">
            <v>104.2</v>
          </cell>
          <cell r="CK381">
            <v>104.2</v>
          </cell>
          <cell r="CL381">
            <v>104.2</v>
          </cell>
        </row>
        <row r="382">
          <cell r="A382" t="str">
            <v>Plastic/PVC Shoes</v>
          </cell>
          <cell r="B382" t="str">
            <v>1307020013</v>
          </cell>
          <cell r="C382">
            <v>2.0150000000000001E-2</v>
          </cell>
          <cell r="D382">
            <v>98.6</v>
          </cell>
          <cell r="E382">
            <v>98.6</v>
          </cell>
          <cell r="F382">
            <v>98.6</v>
          </cell>
          <cell r="G382">
            <v>101.1</v>
          </cell>
          <cell r="H382">
            <v>101.2</v>
          </cell>
          <cell r="I382">
            <v>101.4</v>
          </cell>
          <cell r="J382">
            <v>101.4</v>
          </cell>
          <cell r="K382">
            <v>101.4</v>
          </cell>
          <cell r="L382">
            <v>101.6</v>
          </cell>
          <cell r="M382">
            <v>101.6</v>
          </cell>
          <cell r="N382">
            <v>101.6</v>
          </cell>
          <cell r="O382">
            <v>101.6</v>
          </cell>
          <cell r="P382">
            <v>102.5</v>
          </cell>
          <cell r="Q382">
            <v>102.7</v>
          </cell>
          <cell r="R382">
            <v>102.7</v>
          </cell>
          <cell r="S382">
            <v>111</v>
          </cell>
          <cell r="T382">
            <v>111</v>
          </cell>
          <cell r="U382">
            <v>111</v>
          </cell>
          <cell r="V382">
            <v>111</v>
          </cell>
          <cell r="W382">
            <v>111.5</v>
          </cell>
          <cell r="X382">
            <v>111.7</v>
          </cell>
          <cell r="Y382">
            <v>111.7</v>
          </cell>
          <cell r="Z382">
            <v>111.1</v>
          </cell>
          <cell r="AA382">
            <v>111.1</v>
          </cell>
          <cell r="AB382">
            <v>111.4</v>
          </cell>
          <cell r="AC382">
            <v>111.5</v>
          </cell>
          <cell r="AD382">
            <v>111.7</v>
          </cell>
          <cell r="AE382">
            <v>112.3</v>
          </cell>
          <cell r="AF382">
            <v>112.3</v>
          </cell>
          <cell r="AG382">
            <v>113</v>
          </cell>
          <cell r="AH382">
            <v>113.3</v>
          </cell>
          <cell r="AI382">
            <v>113.3</v>
          </cell>
          <cell r="AJ382">
            <v>113.3</v>
          </cell>
          <cell r="AK382">
            <v>113.3</v>
          </cell>
          <cell r="AL382">
            <v>115</v>
          </cell>
          <cell r="AM382">
            <v>114.5</v>
          </cell>
          <cell r="AN382">
            <v>116.5</v>
          </cell>
          <cell r="AO382">
            <v>117.8</v>
          </cell>
          <cell r="AP382">
            <v>118.1</v>
          </cell>
          <cell r="AQ382">
            <v>118.7</v>
          </cell>
          <cell r="AR382">
            <v>118.7</v>
          </cell>
          <cell r="AS382">
            <v>120</v>
          </cell>
          <cell r="AT382">
            <v>120.3</v>
          </cell>
          <cell r="AU382">
            <v>120.3</v>
          </cell>
          <cell r="AV382">
            <v>120.4</v>
          </cell>
          <cell r="AW382">
            <v>120.8</v>
          </cell>
          <cell r="AX382">
            <v>120.8</v>
          </cell>
          <cell r="AY382">
            <v>120.7</v>
          </cell>
          <cell r="AZ382">
            <v>121.9</v>
          </cell>
          <cell r="BA382">
            <v>120.1</v>
          </cell>
          <cell r="BB382">
            <v>120</v>
          </cell>
          <cell r="BC382">
            <v>122.9</v>
          </cell>
          <cell r="BD382">
            <v>123.4</v>
          </cell>
          <cell r="BE382">
            <v>123.9</v>
          </cell>
          <cell r="BF382">
            <v>124.3</v>
          </cell>
          <cell r="BG382">
            <v>124.9</v>
          </cell>
          <cell r="BH382">
            <v>123.9</v>
          </cell>
          <cell r="BI382">
            <v>121.1</v>
          </cell>
          <cell r="BJ382">
            <v>120.8</v>
          </cell>
          <cell r="BK382">
            <v>120.8</v>
          </cell>
          <cell r="BL382">
            <v>129.6</v>
          </cell>
          <cell r="BM382">
            <v>141.80000000000001</v>
          </cell>
          <cell r="BN382">
            <v>144.30000000000001</v>
          </cell>
          <cell r="BO382">
            <v>146.80000000000001</v>
          </cell>
          <cell r="BP382">
            <v>146.5</v>
          </cell>
          <cell r="BQ382">
            <v>146.4</v>
          </cell>
          <cell r="BR382">
            <v>146.4</v>
          </cell>
          <cell r="BS382">
            <v>146.4</v>
          </cell>
          <cell r="BT382">
            <v>146.4</v>
          </cell>
          <cell r="BU382">
            <v>146.4</v>
          </cell>
          <cell r="BV382">
            <v>146.4</v>
          </cell>
          <cell r="BW382">
            <v>146.4</v>
          </cell>
          <cell r="BX382">
            <v>147.69999999999999</v>
          </cell>
          <cell r="BY382">
            <v>146.4</v>
          </cell>
          <cell r="BZ382">
            <v>146.4</v>
          </cell>
          <cell r="CA382">
            <v>147.5</v>
          </cell>
          <cell r="CB382">
            <v>148.80000000000001</v>
          </cell>
          <cell r="CC382">
            <v>149.19999999999999</v>
          </cell>
          <cell r="CD382">
            <v>149.1</v>
          </cell>
          <cell r="CE382">
            <v>151.5</v>
          </cell>
          <cell r="CF382">
            <v>151.5</v>
          </cell>
          <cell r="CG382">
            <v>151.5</v>
          </cell>
          <cell r="CH382">
            <v>151.5</v>
          </cell>
          <cell r="CI382">
            <v>151.5</v>
          </cell>
          <cell r="CJ382">
            <v>151.5</v>
          </cell>
          <cell r="CK382">
            <v>151.5</v>
          </cell>
          <cell r="CL382">
            <v>151.5</v>
          </cell>
        </row>
        <row r="383">
          <cell r="A383" t="str">
            <v>Syringe</v>
          </cell>
          <cell r="B383" t="str">
            <v>1307020014</v>
          </cell>
          <cell r="C383">
            <v>9.8099999999999993E-3</v>
          </cell>
          <cell r="D383">
            <v>99.3</v>
          </cell>
          <cell r="E383">
            <v>99.3</v>
          </cell>
          <cell r="F383">
            <v>99.3</v>
          </cell>
          <cell r="G383">
            <v>100</v>
          </cell>
          <cell r="H383">
            <v>100</v>
          </cell>
          <cell r="I383">
            <v>100</v>
          </cell>
          <cell r="J383">
            <v>100</v>
          </cell>
          <cell r="K383">
            <v>100</v>
          </cell>
          <cell r="L383">
            <v>100</v>
          </cell>
          <cell r="M383">
            <v>100</v>
          </cell>
          <cell r="N383">
            <v>100</v>
          </cell>
          <cell r="O383">
            <v>100</v>
          </cell>
          <cell r="P383">
            <v>100.5</v>
          </cell>
          <cell r="Q383">
            <v>100.5</v>
          </cell>
          <cell r="R383">
            <v>100.5</v>
          </cell>
          <cell r="S383">
            <v>101.4</v>
          </cell>
          <cell r="T383">
            <v>101.4</v>
          </cell>
          <cell r="U383">
            <v>101.4</v>
          </cell>
          <cell r="V383">
            <v>101.4</v>
          </cell>
          <cell r="W383">
            <v>101.4</v>
          </cell>
          <cell r="X383">
            <v>101.4</v>
          </cell>
          <cell r="Y383">
            <v>101.4</v>
          </cell>
          <cell r="Z383">
            <v>101.4</v>
          </cell>
          <cell r="AA383">
            <v>101.4</v>
          </cell>
          <cell r="AB383">
            <v>101.4</v>
          </cell>
          <cell r="AC383">
            <v>101.4</v>
          </cell>
          <cell r="AD383">
            <v>101.4</v>
          </cell>
          <cell r="AE383">
            <v>107.1</v>
          </cell>
          <cell r="AF383">
            <v>107.1</v>
          </cell>
          <cell r="AG383">
            <v>107.1</v>
          </cell>
          <cell r="AH383">
            <v>107.1</v>
          </cell>
          <cell r="AI383">
            <v>107.1</v>
          </cell>
          <cell r="AJ383">
            <v>107.1</v>
          </cell>
          <cell r="AK383">
            <v>107.1</v>
          </cell>
          <cell r="AL383">
            <v>107.1</v>
          </cell>
          <cell r="AM383">
            <v>110.4</v>
          </cell>
          <cell r="AN383">
            <v>110.4</v>
          </cell>
          <cell r="AO383">
            <v>110.4</v>
          </cell>
          <cell r="AP383">
            <v>110.4</v>
          </cell>
          <cell r="AQ383">
            <v>110.4</v>
          </cell>
          <cell r="AR383">
            <v>110.4</v>
          </cell>
          <cell r="AS383">
            <v>110.4</v>
          </cell>
          <cell r="AT383">
            <v>110.4</v>
          </cell>
          <cell r="AU383">
            <v>110.4</v>
          </cell>
          <cell r="AV383">
            <v>110.4</v>
          </cell>
          <cell r="AW383">
            <v>110.4</v>
          </cell>
          <cell r="AX383">
            <v>110.4</v>
          </cell>
          <cell r="AY383">
            <v>108.9</v>
          </cell>
          <cell r="AZ383">
            <v>108.2</v>
          </cell>
          <cell r="BA383">
            <v>108.2</v>
          </cell>
          <cell r="BB383">
            <v>108.2</v>
          </cell>
          <cell r="BC383">
            <v>108.2</v>
          </cell>
          <cell r="BD383">
            <v>108.2</v>
          </cell>
          <cell r="BE383">
            <v>108.2</v>
          </cell>
          <cell r="BF383">
            <v>108.2</v>
          </cell>
          <cell r="BG383">
            <v>108.2</v>
          </cell>
          <cell r="BH383">
            <v>108.2</v>
          </cell>
          <cell r="BI383">
            <v>106.1</v>
          </cell>
          <cell r="BJ383">
            <v>106.1</v>
          </cell>
          <cell r="BK383">
            <v>106.1</v>
          </cell>
          <cell r="BL383">
            <v>106.1</v>
          </cell>
          <cell r="BM383">
            <v>106.1</v>
          </cell>
          <cell r="BN383">
            <v>106.1</v>
          </cell>
          <cell r="BO383">
            <v>107.1</v>
          </cell>
          <cell r="BP383">
            <v>107.1</v>
          </cell>
          <cell r="BQ383">
            <v>107.1</v>
          </cell>
          <cell r="BR383">
            <v>107.1</v>
          </cell>
          <cell r="BS383">
            <v>107.1</v>
          </cell>
          <cell r="BT383">
            <v>107.1</v>
          </cell>
          <cell r="BU383">
            <v>107.1</v>
          </cell>
          <cell r="BV383">
            <v>107.1</v>
          </cell>
          <cell r="BW383">
            <v>106.6</v>
          </cell>
          <cell r="BX383">
            <v>106.1</v>
          </cell>
          <cell r="BY383">
            <v>106.1</v>
          </cell>
          <cell r="BZ383">
            <v>106.1</v>
          </cell>
          <cell r="CA383">
            <v>105.8</v>
          </cell>
          <cell r="CB383">
            <v>105.7</v>
          </cell>
          <cell r="CC383">
            <v>105.7</v>
          </cell>
          <cell r="CD383">
            <v>104.8</v>
          </cell>
          <cell r="CE383">
            <v>104.6</v>
          </cell>
          <cell r="CF383">
            <v>104.6</v>
          </cell>
          <cell r="CG383">
            <v>104.6</v>
          </cell>
          <cell r="CH383">
            <v>104.6</v>
          </cell>
          <cell r="CI383">
            <v>104.6</v>
          </cell>
          <cell r="CJ383">
            <v>104.6</v>
          </cell>
          <cell r="CK383">
            <v>104.6</v>
          </cell>
          <cell r="CL383">
            <v>104.6</v>
          </cell>
        </row>
        <row r="384">
          <cell r="A384" t="str">
            <v>Polyester Film</v>
          </cell>
          <cell r="B384" t="str">
            <v>1307020015</v>
          </cell>
          <cell r="C384">
            <v>0.23888000000000001</v>
          </cell>
          <cell r="D384">
            <v>96.6</v>
          </cell>
          <cell r="E384">
            <v>97</v>
          </cell>
          <cell r="F384">
            <v>96.3</v>
          </cell>
          <cell r="G384">
            <v>94.6</v>
          </cell>
          <cell r="H384">
            <v>93.1</v>
          </cell>
          <cell r="I384">
            <v>90.4</v>
          </cell>
          <cell r="J384">
            <v>89.7</v>
          </cell>
          <cell r="K384">
            <v>91.1</v>
          </cell>
          <cell r="L384">
            <v>91.8</v>
          </cell>
          <cell r="M384">
            <v>90.7</v>
          </cell>
          <cell r="N384">
            <v>92.8</v>
          </cell>
          <cell r="O384">
            <v>92.6</v>
          </cell>
          <cell r="P384">
            <v>92.7</v>
          </cell>
          <cell r="Q384">
            <v>93.9</v>
          </cell>
          <cell r="R384">
            <v>94.3</v>
          </cell>
          <cell r="S384">
            <v>93.1</v>
          </cell>
          <cell r="T384">
            <v>93.6</v>
          </cell>
          <cell r="U384">
            <v>95.8</v>
          </cell>
          <cell r="V384">
            <v>98.8</v>
          </cell>
          <cell r="W384">
            <v>99.4</v>
          </cell>
          <cell r="X384">
            <v>99.7</v>
          </cell>
          <cell r="Y384">
            <v>100.7</v>
          </cell>
          <cell r="Z384">
            <v>97.5</v>
          </cell>
          <cell r="AA384">
            <v>97.5</v>
          </cell>
          <cell r="AB384">
            <v>97.8</v>
          </cell>
          <cell r="AC384">
            <v>98.2</v>
          </cell>
          <cell r="AD384">
            <v>98.5</v>
          </cell>
          <cell r="AE384">
            <v>99.2</v>
          </cell>
          <cell r="AF384">
            <v>99.4</v>
          </cell>
          <cell r="AG384">
            <v>98.7</v>
          </cell>
          <cell r="AH384">
            <v>98.7</v>
          </cell>
          <cell r="AI384">
            <v>98.1</v>
          </cell>
          <cell r="AJ384">
            <v>98.2</v>
          </cell>
          <cell r="AK384">
            <v>98.5</v>
          </cell>
          <cell r="AL384">
            <v>98.1</v>
          </cell>
          <cell r="AM384">
            <v>99.2</v>
          </cell>
          <cell r="AN384">
            <v>100.3</v>
          </cell>
          <cell r="AO384">
            <v>100.5</v>
          </cell>
          <cell r="AP384">
            <v>99.5</v>
          </cell>
          <cell r="AQ384">
            <v>101.1</v>
          </cell>
          <cell r="AR384">
            <v>101.1</v>
          </cell>
          <cell r="AS384">
            <v>105.8</v>
          </cell>
          <cell r="AT384">
            <v>107.1</v>
          </cell>
          <cell r="AU384">
            <v>106.2</v>
          </cell>
          <cell r="AV384">
            <v>103.3</v>
          </cell>
          <cell r="AW384">
            <v>102.4</v>
          </cell>
          <cell r="AX384">
            <v>100.4</v>
          </cell>
          <cell r="AY384">
            <v>100.1</v>
          </cell>
          <cell r="AZ384">
            <v>94.1</v>
          </cell>
          <cell r="BA384">
            <v>95.2</v>
          </cell>
          <cell r="BB384">
            <v>96.2</v>
          </cell>
          <cell r="BC384">
            <v>94.7</v>
          </cell>
          <cell r="BD384">
            <v>97</v>
          </cell>
          <cell r="BE384">
            <v>95.5</v>
          </cell>
          <cell r="BF384">
            <v>94.8</v>
          </cell>
          <cell r="BG384">
            <v>97.4</v>
          </cell>
          <cell r="BH384">
            <v>97.5</v>
          </cell>
          <cell r="BI384">
            <v>95.6</v>
          </cell>
          <cell r="BJ384">
            <v>95.6</v>
          </cell>
          <cell r="BK384">
            <v>97.9</v>
          </cell>
          <cell r="BL384">
            <v>98.4</v>
          </cell>
          <cell r="BM384">
            <v>99.3</v>
          </cell>
          <cell r="BN384">
            <v>98.7</v>
          </cell>
          <cell r="BO384">
            <v>100.1</v>
          </cell>
          <cell r="BP384">
            <v>102.1</v>
          </cell>
          <cell r="BQ384">
            <v>102.7</v>
          </cell>
          <cell r="BR384">
            <v>104.1</v>
          </cell>
          <cell r="BS384">
            <v>105.9</v>
          </cell>
          <cell r="BT384">
            <v>105.5</v>
          </cell>
          <cell r="BU384">
            <v>109.3</v>
          </cell>
          <cell r="BV384">
            <v>122.3</v>
          </cell>
          <cell r="BW384">
            <v>123</v>
          </cell>
          <cell r="BX384">
            <v>129</v>
          </cell>
          <cell r="BY384">
            <v>128.80000000000001</v>
          </cell>
          <cell r="BZ384">
            <v>124.8</v>
          </cell>
          <cell r="CA384">
            <v>121.7</v>
          </cell>
          <cell r="CB384">
            <v>113.8</v>
          </cell>
          <cell r="CC384">
            <v>110.7</v>
          </cell>
          <cell r="CD384">
            <v>111.9</v>
          </cell>
          <cell r="CE384">
            <v>111.4</v>
          </cell>
          <cell r="CF384">
            <v>107.8</v>
          </cell>
          <cell r="CG384">
            <v>107.2</v>
          </cell>
          <cell r="CH384">
            <v>106.6</v>
          </cell>
          <cell r="CI384">
            <v>105.3</v>
          </cell>
          <cell r="CJ384">
            <v>104.8</v>
          </cell>
          <cell r="CK384">
            <v>105.1</v>
          </cell>
          <cell r="CL384">
            <v>105.9</v>
          </cell>
        </row>
        <row r="385">
          <cell r="A385" t="str">
            <v>Polyester Chips</v>
          </cell>
          <cell r="B385" t="str">
            <v>1307020016</v>
          </cell>
          <cell r="C385">
            <v>0.14318</v>
          </cell>
          <cell r="D385">
            <v>94.1</v>
          </cell>
          <cell r="E385">
            <v>94</v>
          </cell>
          <cell r="F385">
            <v>94</v>
          </cell>
          <cell r="G385">
            <v>95.2</v>
          </cell>
          <cell r="H385">
            <v>98.8</v>
          </cell>
          <cell r="I385">
            <v>98.1</v>
          </cell>
          <cell r="J385">
            <v>99.3</v>
          </cell>
          <cell r="K385">
            <v>99.9</v>
          </cell>
          <cell r="L385">
            <v>100.1</v>
          </cell>
          <cell r="M385">
            <v>101.8</v>
          </cell>
          <cell r="N385">
            <v>101.4</v>
          </cell>
          <cell r="O385">
            <v>100.7</v>
          </cell>
          <cell r="P385">
            <v>101.4</v>
          </cell>
          <cell r="Q385">
            <v>102.1</v>
          </cell>
          <cell r="R385">
            <v>101.8</v>
          </cell>
          <cell r="S385">
            <v>101.8</v>
          </cell>
          <cell r="T385">
            <v>103.4</v>
          </cell>
          <cell r="U385">
            <v>105.1</v>
          </cell>
          <cell r="V385">
            <v>106.6</v>
          </cell>
          <cell r="W385">
            <v>106.6</v>
          </cell>
          <cell r="X385">
            <v>108.2</v>
          </cell>
          <cell r="Y385">
            <v>106.2</v>
          </cell>
          <cell r="Z385">
            <v>101.7</v>
          </cell>
          <cell r="AA385">
            <v>101.4</v>
          </cell>
          <cell r="AB385">
            <v>100.6</v>
          </cell>
          <cell r="AC385">
            <v>100.6</v>
          </cell>
          <cell r="AD385">
            <v>99.3</v>
          </cell>
          <cell r="AE385">
            <v>98.7</v>
          </cell>
          <cell r="AF385">
            <v>97.9</v>
          </cell>
          <cell r="AG385">
            <v>99.4</v>
          </cell>
          <cell r="AH385">
            <v>99</v>
          </cell>
          <cell r="AI385">
            <v>99.1</v>
          </cell>
          <cell r="AJ385">
            <v>100.4</v>
          </cell>
          <cell r="AK385">
            <v>100.8</v>
          </cell>
          <cell r="AL385">
            <v>100.3</v>
          </cell>
          <cell r="AM385">
            <v>100.7</v>
          </cell>
          <cell r="AN385">
            <v>100.3</v>
          </cell>
          <cell r="AO385">
            <v>99.2</v>
          </cell>
          <cell r="AP385">
            <v>98.8</v>
          </cell>
          <cell r="AQ385">
            <v>103.5</v>
          </cell>
          <cell r="AR385">
            <v>103.3</v>
          </cell>
          <cell r="AS385">
            <v>106.7</v>
          </cell>
          <cell r="AT385">
            <v>109.3</v>
          </cell>
          <cell r="AU385">
            <v>106.2</v>
          </cell>
          <cell r="AV385">
            <v>104.2</v>
          </cell>
          <cell r="AW385">
            <v>103.7</v>
          </cell>
          <cell r="AX385">
            <v>98.7</v>
          </cell>
          <cell r="AY385">
            <v>96.7</v>
          </cell>
          <cell r="AZ385">
            <v>90.9</v>
          </cell>
          <cell r="BA385">
            <v>93.2</v>
          </cell>
          <cell r="BB385">
            <v>94.2</v>
          </cell>
          <cell r="BC385">
            <v>95</v>
          </cell>
          <cell r="BD385">
            <v>98.9</v>
          </cell>
          <cell r="BE385">
            <v>97.8</v>
          </cell>
          <cell r="BF385">
            <v>96.5</v>
          </cell>
          <cell r="BG385">
            <v>99.5</v>
          </cell>
          <cell r="BH385">
            <v>99.6</v>
          </cell>
          <cell r="BI385">
            <v>97.1</v>
          </cell>
          <cell r="BJ385">
            <v>96.9</v>
          </cell>
          <cell r="BK385">
            <v>96.9</v>
          </cell>
          <cell r="BL385">
            <v>96.9</v>
          </cell>
          <cell r="BM385">
            <v>99.8</v>
          </cell>
          <cell r="BN385">
            <v>100.1</v>
          </cell>
          <cell r="BO385">
            <v>119.4</v>
          </cell>
          <cell r="BP385">
            <v>119.4</v>
          </cell>
          <cell r="BQ385">
            <v>118.5</v>
          </cell>
          <cell r="BR385">
            <v>117.7</v>
          </cell>
          <cell r="BS385">
            <v>116.3</v>
          </cell>
          <cell r="BT385">
            <v>117.7</v>
          </cell>
          <cell r="BU385">
            <v>116.6</v>
          </cell>
          <cell r="BV385">
            <v>115.8</v>
          </cell>
          <cell r="BW385">
            <v>115.8</v>
          </cell>
          <cell r="BX385">
            <v>127</v>
          </cell>
          <cell r="BY385">
            <v>134.5</v>
          </cell>
          <cell r="BZ385">
            <v>134.5</v>
          </cell>
          <cell r="CA385">
            <v>130</v>
          </cell>
          <cell r="CB385">
            <v>111.8</v>
          </cell>
          <cell r="CC385">
            <v>111.8</v>
          </cell>
          <cell r="CD385">
            <v>117.9</v>
          </cell>
          <cell r="CE385">
            <v>120.4</v>
          </cell>
          <cell r="CF385">
            <v>115.9</v>
          </cell>
          <cell r="CG385">
            <v>113.8</v>
          </cell>
          <cell r="CH385">
            <v>113.8</v>
          </cell>
          <cell r="CI385">
            <v>115.5</v>
          </cell>
          <cell r="CJ385">
            <v>118.1</v>
          </cell>
          <cell r="CK385">
            <v>116.4</v>
          </cell>
          <cell r="CL385">
            <v>116.1</v>
          </cell>
        </row>
        <row r="386">
          <cell r="A386" t="str">
            <v>Expandable Polystyrene</v>
          </cell>
          <cell r="B386" t="str">
            <v>1307020017</v>
          </cell>
          <cell r="C386">
            <v>0.12307</v>
          </cell>
          <cell r="D386">
            <v>99.8</v>
          </cell>
          <cell r="E386">
            <v>100.5</v>
          </cell>
          <cell r="F386">
            <v>101.4</v>
          </cell>
          <cell r="G386">
            <v>101.5</v>
          </cell>
          <cell r="H386">
            <v>92.9</v>
          </cell>
          <cell r="I386">
            <v>88.2</v>
          </cell>
          <cell r="J386">
            <v>92.9</v>
          </cell>
          <cell r="K386">
            <v>91.9</v>
          </cell>
          <cell r="L386">
            <v>93</v>
          </cell>
          <cell r="M386">
            <v>93.1</v>
          </cell>
          <cell r="N386">
            <v>93</v>
          </cell>
          <cell r="O386">
            <v>87.8</v>
          </cell>
          <cell r="P386">
            <v>91.2</v>
          </cell>
          <cell r="Q386">
            <v>92.7</v>
          </cell>
          <cell r="R386">
            <v>88</v>
          </cell>
          <cell r="S386">
            <v>85.6</v>
          </cell>
          <cell r="T386">
            <v>91.3</v>
          </cell>
          <cell r="U386">
            <v>95.2</v>
          </cell>
          <cell r="V386">
            <v>97.7</v>
          </cell>
          <cell r="W386">
            <v>100.8</v>
          </cell>
          <cell r="X386">
            <v>100.4</v>
          </cell>
          <cell r="Y386">
            <v>98.1</v>
          </cell>
          <cell r="Z386">
            <v>98.2</v>
          </cell>
          <cell r="AA386">
            <v>100.4</v>
          </cell>
          <cell r="AB386">
            <v>102.7</v>
          </cell>
          <cell r="AC386">
            <v>102.4</v>
          </cell>
          <cell r="AD386">
            <v>101.9</v>
          </cell>
          <cell r="AE386">
            <v>101.5</v>
          </cell>
          <cell r="AF386">
            <v>100.1</v>
          </cell>
          <cell r="AG386">
            <v>100.5</v>
          </cell>
          <cell r="AH386">
            <v>99.4</v>
          </cell>
          <cell r="AI386">
            <v>99.4</v>
          </cell>
          <cell r="AJ386">
            <v>99.6</v>
          </cell>
          <cell r="AK386">
            <v>99.3</v>
          </cell>
          <cell r="AL386">
            <v>98.9</v>
          </cell>
          <cell r="AM386">
            <v>99.3</v>
          </cell>
          <cell r="AN386">
            <v>98.4</v>
          </cell>
          <cell r="AO386">
            <v>98.4</v>
          </cell>
          <cell r="AP386">
            <v>99.6</v>
          </cell>
          <cell r="AQ386">
            <v>100.7</v>
          </cell>
          <cell r="AR386">
            <v>100.7</v>
          </cell>
          <cell r="AS386">
            <v>102.8</v>
          </cell>
          <cell r="AT386">
            <v>104.4</v>
          </cell>
          <cell r="AU386">
            <v>104.4</v>
          </cell>
          <cell r="AV386">
            <v>104.4</v>
          </cell>
          <cell r="AW386">
            <v>104.4</v>
          </cell>
          <cell r="AX386">
            <v>104.4</v>
          </cell>
          <cell r="AY386">
            <v>104.4</v>
          </cell>
          <cell r="AZ386">
            <v>107.1</v>
          </cell>
          <cell r="BA386">
            <v>107.1</v>
          </cell>
          <cell r="BB386">
            <v>107.1</v>
          </cell>
          <cell r="BC386">
            <v>107.1</v>
          </cell>
          <cell r="BD386">
            <v>107.1</v>
          </cell>
          <cell r="BE386">
            <v>107.1</v>
          </cell>
          <cell r="BF386">
            <v>107.1</v>
          </cell>
          <cell r="BG386">
            <v>107.1</v>
          </cell>
          <cell r="BH386">
            <v>107.1</v>
          </cell>
          <cell r="BI386">
            <v>105.7</v>
          </cell>
          <cell r="BJ386">
            <v>98.1</v>
          </cell>
          <cell r="BK386">
            <v>98.1</v>
          </cell>
          <cell r="BL386">
            <v>99.9</v>
          </cell>
          <cell r="BM386">
            <v>99.9</v>
          </cell>
          <cell r="BN386">
            <v>100.7</v>
          </cell>
          <cell r="BO386">
            <v>100.9</v>
          </cell>
          <cell r="BP386">
            <v>100.4</v>
          </cell>
          <cell r="BQ386">
            <v>100.4</v>
          </cell>
          <cell r="BR386">
            <v>100.4</v>
          </cell>
          <cell r="BS386">
            <v>100.4</v>
          </cell>
          <cell r="BT386">
            <v>100.4</v>
          </cell>
          <cell r="BU386">
            <v>100.4</v>
          </cell>
          <cell r="BV386">
            <v>100.4</v>
          </cell>
          <cell r="BW386">
            <v>100.4</v>
          </cell>
          <cell r="BX386">
            <v>100.2</v>
          </cell>
          <cell r="BY386">
            <v>100.4</v>
          </cell>
          <cell r="BZ386">
            <v>100.4</v>
          </cell>
          <cell r="CA386">
            <v>100.4</v>
          </cell>
          <cell r="CB386">
            <v>100.4</v>
          </cell>
          <cell r="CC386">
            <v>100.4</v>
          </cell>
          <cell r="CD386">
            <v>100.4</v>
          </cell>
          <cell r="CE386">
            <v>100.4</v>
          </cell>
          <cell r="CF386">
            <v>100.4</v>
          </cell>
          <cell r="CG386">
            <v>100.4</v>
          </cell>
          <cell r="CH386">
            <v>100.4</v>
          </cell>
          <cell r="CI386">
            <v>103.4</v>
          </cell>
          <cell r="CJ386">
            <v>105.4</v>
          </cell>
          <cell r="CK386">
            <v>105.9</v>
          </cell>
          <cell r="CL386">
            <v>105.9</v>
          </cell>
        </row>
        <row r="387">
          <cell r="A387" t="str">
            <v>V Belt</v>
          </cell>
          <cell r="B387" t="str">
            <v>1307020018</v>
          </cell>
          <cell r="C387">
            <v>9.9500000000000005E-3</v>
          </cell>
          <cell r="D387">
            <v>103.3</v>
          </cell>
          <cell r="E387">
            <v>103.3</v>
          </cell>
          <cell r="F387">
            <v>103.3</v>
          </cell>
          <cell r="G387">
            <v>107.2</v>
          </cell>
          <cell r="H387">
            <v>107.2</v>
          </cell>
          <cell r="I387">
            <v>107.2</v>
          </cell>
          <cell r="J387">
            <v>107.2</v>
          </cell>
          <cell r="K387">
            <v>107.2</v>
          </cell>
          <cell r="L387">
            <v>107.2</v>
          </cell>
          <cell r="M387">
            <v>107.2</v>
          </cell>
          <cell r="N387">
            <v>107.2</v>
          </cell>
          <cell r="O387">
            <v>107.2</v>
          </cell>
          <cell r="P387">
            <v>109.4</v>
          </cell>
          <cell r="Q387">
            <v>109.4</v>
          </cell>
          <cell r="R387">
            <v>109.4</v>
          </cell>
          <cell r="S387">
            <v>110.9</v>
          </cell>
          <cell r="T387">
            <v>110.9</v>
          </cell>
          <cell r="U387">
            <v>111.9</v>
          </cell>
          <cell r="V387">
            <v>111.9</v>
          </cell>
          <cell r="W387">
            <v>111.9</v>
          </cell>
          <cell r="X387">
            <v>111.9</v>
          </cell>
          <cell r="Y387">
            <v>111.9</v>
          </cell>
          <cell r="Z387">
            <v>111.9</v>
          </cell>
          <cell r="AA387">
            <v>111.9</v>
          </cell>
          <cell r="AB387">
            <v>112.7</v>
          </cell>
          <cell r="AC387">
            <v>112.7</v>
          </cell>
          <cell r="AD387">
            <v>112.7</v>
          </cell>
          <cell r="AE387">
            <v>114.5</v>
          </cell>
          <cell r="AF387">
            <v>114.5</v>
          </cell>
          <cell r="AG387">
            <v>115.7</v>
          </cell>
          <cell r="AH387">
            <v>115.7</v>
          </cell>
          <cell r="AI387">
            <v>115.7</v>
          </cell>
          <cell r="AJ387">
            <v>115.7</v>
          </cell>
          <cell r="AK387">
            <v>115.7</v>
          </cell>
          <cell r="AL387">
            <v>115.7</v>
          </cell>
          <cell r="AM387">
            <v>117</v>
          </cell>
          <cell r="AN387">
            <v>117</v>
          </cell>
          <cell r="AO387">
            <v>117</v>
          </cell>
          <cell r="AP387">
            <v>117</v>
          </cell>
          <cell r="AQ387">
            <v>116.7</v>
          </cell>
          <cell r="AR387">
            <v>116.7</v>
          </cell>
          <cell r="AS387">
            <v>116.1</v>
          </cell>
          <cell r="AT387">
            <v>116.1</v>
          </cell>
          <cell r="AU387">
            <v>117</v>
          </cell>
          <cell r="AV387">
            <v>118.3</v>
          </cell>
          <cell r="AW387">
            <v>118.3</v>
          </cell>
          <cell r="AX387">
            <v>118.3</v>
          </cell>
          <cell r="AY387">
            <v>117.9</v>
          </cell>
          <cell r="AZ387">
            <v>118.6</v>
          </cell>
          <cell r="BA387">
            <v>118.6</v>
          </cell>
          <cell r="BB387">
            <v>118.6</v>
          </cell>
          <cell r="BC387">
            <v>114.1</v>
          </cell>
          <cell r="BD387">
            <v>114.1</v>
          </cell>
          <cell r="BE387">
            <v>114.1</v>
          </cell>
          <cell r="BF387">
            <v>114.1</v>
          </cell>
          <cell r="BG387">
            <v>114.1</v>
          </cell>
          <cell r="BH387">
            <v>113</v>
          </cell>
          <cell r="BI387">
            <v>113</v>
          </cell>
          <cell r="BJ387">
            <v>113</v>
          </cell>
          <cell r="BK387">
            <v>113</v>
          </cell>
          <cell r="BL387">
            <v>113</v>
          </cell>
          <cell r="BM387">
            <v>113.3</v>
          </cell>
          <cell r="BN387">
            <v>114.4</v>
          </cell>
          <cell r="BO387">
            <v>116.6</v>
          </cell>
          <cell r="BP387">
            <v>145</v>
          </cell>
          <cell r="BQ387">
            <v>145</v>
          </cell>
          <cell r="BR387">
            <v>145</v>
          </cell>
          <cell r="BS387">
            <v>120.9</v>
          </cell>
          <cell r="BT387">
            <v>120.9</v>
          </cell>
          <cell r="BU387">
            <v>120.9</v>
          </cell>
          <cell r="BV387">
            <v>120.9</v>
          </cell>
          <cell r="BW387">
            <v>121.5</v>
          </cell>
          <cell r="BX387">
            <v>123.1</v>
          </cell>
          <cell r="BY387">
            <v>123.1</v>
          </cell>
          <cell r="BZ387">
            <v>123.1</v>
          </cell>
          <cell r="CA387">
            <v>124</v>
          </cell>
          <cell r="CB387">
            <v>125.4</v>
          </cell>
          <cell r="CC387">
            <v>125.4</v>
          </cell>
          <cell r="CD387">
            <v>125.7</v>
          </cell>
          <cell r="CE387">
            <v>127.1</v>
          </cell>
          <cell r="CF387">
            <v>125.4</v>
          </cell>
          <cell r="CG387">
            <v>127.5</v>
          </cell>
          <cell r="CH387">
            <v>127.5</v>
          </cell>
          <cell r="CI387">
            <v>127.6</v>
          </cell>
          <cell r="CJ387">
            <v>127.8</v>
          </cell>
          <cell r="CK387">
            <v>127.5</v>
          </cell>
          <cell r="CL387">
            <v>127.5</v>
          </cell>
        </row>
        <row r="388">
          <cell r="A388" t="str">
            <v>Plastic/PVC Chappals</v>
          </cell>
          <cell r="B388" t="str">
            <v>1307020019</v>
          </cell>
          <cell r="C388">
            <v>1.3169999999999999E-2</v>
          </cell>
          <cell r="D388">
            <v>101.5</v>
          </cell>
          <cell r="E388">
            <v>101.5</v>
          </cell>
          <cell r="F388">
            <v>101.5</v>
          </cell>
          <cell r="G388">
            <v>102.3</v>
          </cell>
          <cell r="H388">
            <v>102.4</v>
          </cell>
          <cell r="I388">
            <v>102.6</v>
          </cell>
          <cell r="J388">
            <v>102.6</v>
          </cell>
          <cell r="K388">
            <v>103</v>
          </cell>
          <cell r="L388">
            <v>103.2</v>
          </cell>
          <cell r="M388">
            <v>103.2</v>
          </cell>
          <cell r="N388">
            <v>103.1</v>
          </cell>
          <cell r="O388">
            <v>102.2</v>
          </cell>
          <cell r="P388">
            <v>103.7</v>
          </cell>
          <cell r="Q388">
            <v>104.6</v>
          </cell>
          <cell r="R388">
            <v>104.6</v>
          </cell>
          <cell r="S388">
            <v>108</v>
          </cell>
          <cell r="T388">
            <v>109.7</v>
          </cell>
          <cell r="U388">
            <v>111.3</v>
          </cell>
          <cell r="V388">
            <v>112.1</v>
          </cell>
          <cell r="W388">
            <v>112.3</v>
          </cell>
          <cell r="X388">
            <v>112.3</v>
          </cell>
          <cell r="Y388">
            <v>112.3</v>
          </cell>
          <cell r="Z388">
            <v>112.3</v>
          </cell>
          <cell r="AA388">
            <v>112.3</v>
          </cell>
          <cell r="AB388">
            <v>112.4</v>
          </cell>
          <cell r="AC388">
            <v>112.1</v>
          </cell>
          <cell r="AD388">
            <v>112.6</v>
          </cell>
          <cell r="AE388">
            <v>115.8</v>
          </cell>
          <cell r="AF388">
            <v>115.8</v>
          </cell>
          <cell r="AG388">
            <v>116</v>
          </cell>
          <cell r="AH388">
            <v>116.1</v>
          </cell>
          <cell r="AI388">
            <v>116.1</v>
          </cell>
          <cell r="AJ388">
            <v>116</v>
          </cell>
          <cell r="AK388">
            <v>116</v>
          </cell>
          <cell r="AL388">
            <v>116.3</v>
          </cell>
          <cell r="AM388">
            <v>116.6</v>
          </cell>
          <cell r="AN388">
            <v>118.3</v>
          </cell>
          <cell r="AO388">
            <v>118.9</v>
          </cell>
          <cell r="AP388">
            <v>118.9</v>
          </cell>
          <cell r="AQ388">
            <v>119.5</v>
          </cell>
          <cell r="AR388">
            <v>119.9</v>
          </cell>
          <cell r="AS388">
            <v>121.5</v>
          </cell>
          <cell r="AT388">
            <v>121.4</v>
          </cell>
          <cell r="AU388">
            <v>124.4</v>
          </cell>
          <cell r="AV388">
            <v>124.8</v>
          </cell>
          <cell r="AW388">
            <v>124.8</v>
          </cell>
          <cell r="AX388">
            <v>124.8</v>
          </cell>
          <cell r="AY388">
            <v>124.8</v>
          </cell>
          <cell r="AZ388">
            <v>124.7</v>
          </cell>
          <cell r="BA388">
            <v>119.6</v>
          </cell>
          <cell r="BB388">
            <v>119.6</v>
          </cell>
          <cell r="BC388">
            <v>119.5</v>
          </cell>
          <cell r="BD388">
            <v>119.7</v>
          </cell>
          <cell r="BE388">
            <v>119.7</v>
          </cell>
          <cell r="BF388">
            <v>120</v>
          </cell>
          <cell r="BG388">
            <v>120</v>
          </cell>
          <cell r="BH388">
            <v>121.4</v>
          </cell>
          <cell r="BI388">
            <v>124.2</v>
          </cell>
          <cell r="BJ388">
            <v>124.7</v>
          </cell>
          <cell r="BK388">
            <v>124.7</v>
          </cell>
          <cell r="BL388">
            <v>126.6</v>
          </cell>
          <cell r="BM388">
            <v>131.1</v>
          </cell>
          <cell r="BN388">
            <v>134.4</v>
          </cell>
          <cell r="BO388">
            <v>145.6</v>
          </cell>
          <cell r="BP388">
            <v>147.80000000000001</v>
          </cell>
          <cell r="BQ388">
            <v>150.19999999999999</v>
          </cell>
          <cell r="BR388">
            <v>146.9</v>
          </cell>
          <cell r="BS388">
            <v>146.9</v>
          </cell>
          <cell r="BT388">
            <v>146.9</v>
          </cell>
          <cell r="BU388">
            <v>148.69999999999999</v>
          </cell>
          <cell r="BV388">
            <v>149.80000000000001</v>
          </cell>
          <cell r="BW388">
            <v>150.9</v>
          </cell>
          <cell r="BX388">
            <v>162.30000000000001</v>
          </cell>
          <cell r="BY388">
            <v>162.30000000000001</v>
          </cell>
          <cell r="BZ388">
            <v>165.3</v>
          </cell>
          <cell r="CA388">
            <v>169.9</v>
          </cell>
          <cell r="CB388">
            <v>169.3</v>
          </cell>
          <cell r="CC388">
            <v>169.4</v>
          </cell>
          <cell r="CD388">
            <v>169.7</v>
          </cell>
          <cell r="CE388">
            <v>171</v>
          </cell>
          <cell r="CF388">
            <v>176.5</v>
          </cell>
          <cell r="CG388">
            <v>174.7</v>
          </cell>
          <cell r="CH388">
            <v>174.3</v>
          </cell>
          <cell r="CI388">
            <v>174.3</v>
          </cell>
          <cell r="CJ388">
            <v>174.3</v>
          </cell>
          <cell r="CK388">
            <v>175.4</v>
          </cell>
          <cell r="CL388">
            <v>176.2</v>
          </cell>
        </row>
        <row r="389">
          <cell r="A389" t="str">
            <v>Plastic Rolls</v>
          </cell>
          <cell r="B389" t="str">
            <v>1307020020</v>
          </cell>
          <cell r="C389">
            <v>8.0100000000000005E-2</v>
          </cell>
          <cell r="D389">
            <v>100.8</v>
          </cell>
          <cell r="E389">
            <v>101.1</v>
          </cell>
          <cell r="F389">
            <v>100.3</v>
          </cell>
          <cell r="G389">
            <v>100.9</v>
          </cell>
          <cell r="H389">
            <v>101.8</v>
          </cell>
          <cell r="I389">
            <v>102.1</v>
          </cell>
          <cell r="J389">
            <v>102.5</v>
          </cell>
          <cell r="K389">
            <v>102.5</v>
          </cell>
          <cell r="L389">
            <v>102.5</v>
          </cell>
          <cell r="M389">
            <v>102.5</v>
          </cell>
          <cell r="N389">
            <v>102.6</v>
          </cell>
          <cell r="O389">
            <v>102.6</v>
          </cell>
          <cell r="P389">
            <v>103</v>
          </cell>
          <cell r="Q389">
            <v>103</v>
          </cell>
          <cell r="R389">
            <v>103</v>
          </cell>
          <cell r="S389">
            <v>104.6</v>
          </cell>
          <cell r="T389">
            <v>104.6</v>
          </cell>
          <cell r="U389">
            <v>104.6</v>
          </cell>
          <cell r="V389">
            <v>105</v>
          </cell>
          <cell r="W389">
            <v>104.8</v>
          </cell>
          <cell r="X389">
            <v>104.6</v>
          </cell>
          <cell r="Y389">
            <v>105.3</v>
          </cell>
          <cell r="Z389">
            <v>106.4</v>
          </cell>
          <cell r="AA389">
            <v>106.8</v>
          </cell>
          <cell r="AB389">
            <v>106.8</v>
          </cell>
          <cell r="AC389">
            <v>106.8</v>
          </cell>
          <cell r="AD389">
            <v>106.8</v>
          </cell>
          <cell r="AE389">
            <v>109.5</v>
          </cell>
          <cell r="AF389">
            <v>110.3</v>
          </cell>
          <cell r="AG389">
            <v>111.3</v>
          </cell>
          <cell r="AH389">
            <v>110.9</v>
          </cell>
          <cell r="AI389">
            <v>110</v>
          </cell>
          <cell r="AJ389">
            <v>109.1</v>
          </cell>
          <cell r="AK389">
            <v>109.6</v>
          </cell>
          <cell r="AL389">
            <v>109.8</v>
          </cell>
          <cell r="AM389">
            <v>112.1</v>
          </cell>
          <cell r="AN389">
            <v>112.9</v>
          </cell>
          <cell r="AO389">
            <v>113.1</v>
          </cell>
          <cell r="AP389">
            <v>113</v>
          </cell>
          <cell r="AQ389">
            <v>114.5</v>
          </cell>
          <cell r="AR389">
            <v>114.5</v>
          </cell>
          <cell r="AS389">
            <v>114.5</v>
          </cell>
          <cell r="AT389">
            <v>114.5</v>
          </cell>
          <cell r="AU389">
            <v>114.5</v>
          </cell>
          <cell r="AV389">
            <v>114.5</v>
          </cell>
          <cell r="AW389">
            <v>114.5</v>
          </cell>
          <cell r="AX389">
            <v>114.5</v>
          </cell>
          <cell r="AY389">
            <v>114.5</v>
          </cell>
          <cell r="AZ389">
            <v>132.6</v>
          </cell>
          <cell r="BA389">
            <v>132.6</v>
          </cell>
          <cell r="BB389">
            <v>132.6</v>
          </cell>
          <cell r="BC389">
            <v>132.6</v>
          </cell>
          <cell r="BD389">
            <v>132.6</v>
          </cell>
          <cell r="BE389">
            <v>132.6</v>
          </cell>
          <cell r="BF389">
            <v>132.6</v>
          </cell>
          <cell r="BG389">
            <v>132.6</v>
          </cell>
          <cell r="BH389">
            <v>132.6</v>
          </cell>
          <cell r="BI389">
            <v>129.30000000000001</v>
          </cell>
          <cell r="BJ389">
            <v>134.19999999999999</v>
          </cell>
          <cell r="BK389">
            <v>133.4</v>
          </cell>
          <cell r="BL389">
            <v>130.9</v>
          </cell>
          <cell r="BM389">
            <v>126.8</v>
          </cell>
          <cell r="BN389">
            <v>124.9</v>
          </cell>
          <cell r="BO389">
            <v>126.8</v>
          </cell>
          <cell r="BP389">
            <v>126.8</v>
          </cell>
          <cell r="BQ389">
            <v>126.8</v>
          </cell>
          <cell r="BR389">
            <v>126.8</v>
          </cell>
          <cell r="BS389">
            <v>126.8</v>
          </cell>
          <cell r="BT389">
            <v>126.8</v>
          </cell>
          <cell r="BU389">
            <v>126.8</v>
          </cell>
          <cell r="BV389">
            <v>126.8</v>
          </cell>
          <cell r="BW389">
            <v>126.8</v>
          </cell>
          <cell r="BX389">
            <v>126.8</v>
          </cell>
          <cell r="BY389">
            <v>126.8</v>
          </cell>
          <cell r="BZ389">
            <v>127.9</v>
          </cell>
          <cell r="CA389">
            <v>136</v>
          </cell>
          <cell r="CB389">
            <v>137.69999999999999</v>
          </cell>
          <cell r="CC389">
            <v>137.69999999999999</v>
          </cell>
          <cell r="CD389">
            <v>137.6</v>
          </cell>
          <cell r="CE389">
            <v>137.6</v>
          </cell>
          <cell r="CF389">
            <v>137.69999999999999</v>
          </cell>
          <cell r="CG389">
            <v>137.69999999999999</v>
          </cell>
          <cell r="CH389">
            <v>137.69999999999999</v>
          </cell>
          <cell r="CI389">
            <v>137.69999999999999</v>
          </cell>
          <cell r="CJ389">
            <v>137.69999999999999</v>
          </cell>
          <cell r="CK389">
            <v>137.69999999999999</v>
          </cell>
          <cell r="CL389">
            <v>138</v>
          </cell>
        </row>
        <row r="390">
          <cell r="A390" t="str">
            <v>Polythene/PVC Foam</v>
          </cell>
          <cell r="B390" t="str">
            <v>1307020021</v>
          </cell>
          <cell r="C390">
            <v>2.0160000000000001E-2</v>
          </cell>
          <cell r="D390">
            <v>101.5</v>
          </cell>
          <cell r="E390">
            <v>101.5</v>
          </cell>
          <cell r="F390">
            <v>101.5</v>
          </cell>
          <cell r="G390">
            <v>103.9</v>
          </cell>
          <cell r="H390">
            <v>103.9</v>
          </cell>
          <cell r="I390">
            <v>102.3</v>
          </cell>
          <cell r="J390">
            <v>102.3</v>
          </cell>
          <cell r="K390">
            <v>102.3</v>
          </cell>
          <cell r="L390">
            <v>102.3</v>
          </cell>
          <cell r="M390">
            <v>102.3</v>
          </cell>
          <cell r="N390">
            <v>102.3</v>
          </cell>
          <cell r="O390">
            <v>103.4</v>
          </cell>
          <cell r="P390">
            <v>103.4</v>
          </cell>
          <cell r="Q390">
            <v>103.4</v>
          </cell>
          <cell r="R390">
            <v>103.4</v>
          </cell>
          <cell r="S390">
            <v>114.7</v>
          </cell>
          <cell r="T390">
            <v>114.7</v>
          </cell>
          <cell r="U390">
            <v>114.7</v>
          </cell>
          <cell r="V390">
            <v>114.7</v>
          </cell>
          <cell r="W390">
            <v>114.7</v>
          </cell>
          <cell r="X390">
            <v>114.7</v>
          </cell>
          <cell r="Y390">
            <v>114.7</v>
          </cell>
          <cell r="Z390">
            <v>116.2</v>
          </cell>
          <cell r="AA390">
            <v>116.2</v>
          </cell>
          <cell r="AB390">
            <v>116.2</v>
          </cell>
          <cell r="AC390">
            <v>116.2</v>
          </cell>
          <cell r="AD390">
            <v>116.2</v>
          </cell>
          <cell r="AE390">
            <v>116.9</v>
          </cell>
          <cell r="AF390">
            <v>116.9</v>
          </cell>
          <cell r="AG390">
            <v>116.9</v>
          </cell>
          <cell r="AH390">
            <v>116.9</v>
          </cell>
          <cell r="AI390">
            <v>116.9</v>
          </cell>
          <cell r="AJ390">
            <v>116.9</v>
          </cell>
          <cell r="AK390">
            <v>118</v>
          </cell>
          <cell r="AL390">
            <v>118</v>
          </cell>
          <cell r="AM390">
            <v>118</v>
          </cell>
          <cell r="AN390">
            <v>118</v>
          </cell>
          <cell r="AO390">
            <v>118</v>
          </cell>
          <cell r="AP390">
            <v>118</v>
          </cell>
          <cell r="AQ390">
            <v>118</v>
          </cell>
          <cell r="AR390">
            <v>118</v>
          </cell>
          <cell r="AS390">
            <v>118</v>
          </cell>
          <cell r="AT390">
            <v>120</v>
          </cell>
          <cell r="AU390">
            <v>120</v>
          </cell>
          <cell r="AV390">
            <v>120</v>
          </cell>
          <cell r="AW390">
            <v>120</v>
          </cell>
          <cell r="AX390">
            <v>120</v>
          </cell>
          <cell r="AY390">
            <v>120</v>
          </cell>
          <cell r="AZ390">
            <v>116.7</v>
          </cell>
          <cell r="BA390">
            <v>116.6</v>
          </cell>
          <cell r="BB390">
            <v>116.9</v>
          </cell>
          <cell r="BC390">
            <v>118</v>
          </cell>
          <cell r="BD390">
            <v>117.7</v>
          </cell>
          <cell r="BE390">
            <v>118.8</v>
          </cell>
          <cell r="BF390">
            <v>118.8</v>
          </cell>
          <cell r="BG390">
            <v>119.2</v>
          </cell>
          <cell r="BH390">
            <v>118.6</v>
          </cell>
          <cell r="BI390">
            <v>117.7</v>
          </cell>
          <cell r="BJ390">
            <v>115.9</v>
          </cell>
          <cell r="BK390">
            <v>115.3</v>
          </cell>
          <cell r="BL390">
            <v>113.6</v>
          </cell>
          <cell r="BM390">
            <v>113.6</v>
          </cell>
          <cell r="BN390">
            <v>113.6</v>
          </cell>
          <cell r="BO390">
            <v>114</v>
          </cell>
          <cell r="BP390">
            <v>114</v>
          </cell>
          <cell r="BQ390">
            <v>114</v>
          </cell>
          <cell r="BR390">
            <v>114</v>
          </cell>
          <cell r="BS390">
            <v>114</v>
          </cell>
          <cell r="BT390">
            <v>114</v>
          </cell>
          <cell r="BU390">
            <v>114</v>
          </cell>
          <cell r="BV390">
            <v>114</v>
          </cell>
          <cell r="BW390">
            <v>114</v>
          </cell>
          <cell r="BX390">
            <v>114.8</v>
          </cell>
          <cell r="BY390">
            <v>114.8</v>
          </cell>
          <cell r="BZ390">
            <v>115.2</v>
          </cell>
          <cell r="CA390">
            <v>115.2</v>
          </cell>
          <cell r="CB390">
            <v>115.2</v>
          </cell>
          <cell r="CC390">
            <v>115.2</v>
          </cell>
          <cell r="CD390">
            <v>115.2</v>
          </cell>
          <cell r="CE390">
            <v>115.2</v>
          </cell>
          <cell r="CF390">
            <v>115.2</v>
          </cell>
          <cell r="CG390">
            <v>115.2</v>
          </cell>
          <cell r="CH390">
            <v>115.2</v>
          </cell>
          <cell r="CI390">
            <v>120.3</v>
          </cell>
          <cell r="CJ390">
            <v>128</v>
          </cell>
          <cell r="CK390">
            <v>128</v>
          </cell>
          <cell r="CL390">
            <v>128</v>
          </cell>
        </row>
        <row r="391">
          <cell r="A391" t="str">
            <v>HDPE Bag</v>
          </cell>
          <cell r="B391" t="str">
            <v>1307020022</v>
          </cell>
          <cell r="C391">
            <v>5.4820000000000001E-2</v>
          </cell>
          <cell r="D391">
            <v>100.3</v>
          </cell>
          <cell r="E391">
            <v>99.9</v>
          </cell>
          <cell r="F391">
            <v>100.9</v>
          </cell>
          <cell r="G391">
            <v>102.2</v>
          </cell>
          <cell r="H391">
            <v>103.2</v>
          </cell>
          <cell r="I391">
            <v>101.5</v>
          </cell>
          <cell r="J391">
            <v>102.2</v>
          </cell>
          <cell r="K391">
            <v>102.8</v>
          </cell>
          <cell r="L391">
            <v>104.2</v>
          </cell>
          <cell r="M391">
            <v>105</v>
          </cell>
          <cell r="N391">
            <v>105</v>
          </cell>
          <cell r="O391">
            <v>105.5</v>
          </cell>
          <cell r="P391">
            <v>104.2</v>
          </cell>
          <cell r="Q391">
            <v>105.1</v>
          </cell>
          <cell r="R391">
            <v>104.5</v>
          </cell>
          <cell r="S391">
            <v>106</v>
          </cell>
          <cell r="T391">
            <v>106.9</v>
          </cell>
          <cell r="U391">
            <v>110.2</v>
          </cell>
          <cell r="V391">
            <v>114.9</v>
          </cell>
          <cell r="W391">
            <v>116</v>
          </cell>
          <cell r="X391">
            <v>120.9</v>
          </cell>
          <cell r="Y391">
            <v>122.1</v>
          </cell>
          <cell r="Z391">
            <v>120.3</v>
          </cell>
          <cell r="AA391">
            <v>117.7</v>
          </cell>
          <cell r="AB391">
            <v>117.7</v>
          </cell>
          <cell r="AC391">
            <v>117.6</v>
          </cell>
          <cell r="AD391">
            <v>117.7</v>
          </cell>
          <cell r="AE391">
            <v>117.3</v>
          </cell>
          <cell r="AF391">
            <v>118.1</v>
          </cell>
          <cell r="AG391">
            <v>117.6</v>
          </cell>
          <cell r="AH391">
            <v>117.1</v>
          </cell>
          <cell r="AI391">
            <v>117.7</v>
          </cell>
          <cell r="AJ391">
            <v>118.5</v>
          </cell>
          <cell r="AK391">
            <v>118.7</v>
          </cell>
          <cell r="AL391">
            <v>118.2</v>
          </cell>
          <cell r="AM391">
            <v>117.6</v>
          </cell>
          <cell r="AN391">
            <v>119.7</v>
          </cell>
          <cell r="AO391">
            <v>120.3</v>
          </cell>
          <cell r="AP391">
            <v>120.8</v>
          </cell>
          <cell r="AQ391">
            <v>119.9</v>
          </cell>
          <cell r="AR391">
            <v>120.6</v>
          </cell>
          <cell r="AS391">
            <v>122.4</v>
          </cell>
          <cell r="AT391">
            <v>122.4</v>
          </cell>
          <cell r="AU391">
            <v>125.8</v>
          </cell>
          <cell r="AV391">
            <v>125.8</v>
          </cell>
          <cell r="AW391">
            <v>126</v>
          </cell>
          <cell r="AX391">
            <v>119.3</v>
          </cell>
          <cell r="AY391">
            <v>119.3</v>
          </cell>
          <cell r="AZ391">
            <v>113.5</v>
          </cell>
          <cell r="BA391">
            <v>115.5</v>
          </cell>
          <cell r="BB391">
            <v>114</v>
          </cell>
          <cell r="BC391">
            <v>114.4</v>
          </cell>
          <cell r="BD391">
            <v>114.6</v>
          </cell>
          <cell r="BE391">
            <v>114.4</v>
          </cell>
          <cell r="BF391">
            <v>115</v>
          </cell>
          <cell r="BG391">
            <v>115.5</v>
          </cell>
          <cell r="BH391">
            <v>115.7</v>
          </cell>
          <cell r="BI391">
            <v>114.8</v>
          </cell>
          <cell r="BJ391">
            <v>112.5</v>
          </cell>
          <cell r="BK391">
            <v>114.9</v>
          </cell>
          <cell r="BL391">
            <v>115</v>
          </cell>
          <cell r="BM391">
            <v>114.7</v>
          </cell>
          <cell r="BN391">
            <v>116.7</v>
          </cell>
          <cell r="BO391">
            <v>120.8</v>
          </cell>
          <cell r="BP391">
            <v>120.7</v>
          </cell>
          <cell r="BQ391">
            <v>120.6</v>
          </cell>
          <cell r="BR391">
            <v>121.3</v>
          </cell>
          <cell r="BS391">
            <v>120.5</v>
          </cell>
          <cell r="BT391">
            <v>120.9</v>
          </cell>
          <cell r="BU391">
            <v>120.7</v>
          </cell>
          <cell r="BV391">
            <v>121.3</v>
          </cell>
          <cell r="BW391">
            <v>119.9</v>
          </cell>
          <cell r="BX391">
            <v>120.9</v>
          </cell>
          <cell r="BY391">
            <v>122.4</v>
          </cell>
          <cell r="BZ391">
            <v>121</v>
          </cell>
          <cell r="CA391">
            <v>122.5</v>
          </cell>
          <cell r="CB391">
            <v>124</v>
          </cell>
          <cell r="CC391">
            <v>122.8</v>
          </cell>
          <cell r="CD391">
            <v>121.4</v>
          </cell>
          <cell r="CE391">
            <v>121.3</v>
          </cell>
          <cell r="CF391">
            <v>122.4</v>
          </cell>
          <cell r="CG391">
            <v>123.7</v>
          </cell>
          <cell r="CH391">
            <v>124.3</v>
          </cell>
          <cell r="CI391">
            <v>126.2</v>
          </cell>
          <cell r="CJ391">
            <v>126.8</v>
          </cell>
          <cell r="CK391">
            <v>126.2</v>
          </cell>
          <cell r="CL391">
            <v>127.1</v>
          </cell>
        </row>
        <row r="392">
          <cell r="A392" t="str">
            <v>HDPE Woven Sacks</v>
          </cell>
          <cell r="B392" t="str">
            <v>1307020023</v>
          </cell>
          <cell r="C392">
            <v>4.1759999999999999E-2</v>
          </cell>
          <cell r="D392">
            <v>101.6</v>
          </cell>
          <cell r="E392">
            <v>98.9</v>
          </cell>
          <cell r="F392">
            <v>99.6</v>
          </cell>
          <cell r="G392">
            <v>111.3</v>
          </cell>
          <cell r="H392">
            <v>107.8</v>
          </cell>
          <cell r="I392">
            <v>105.4</v>
          </cell>
          <cell r="J392">
            <v>106.5</v>
          </cell>
          <cell r="K392">
            <v>104.3</v>
          </cell>
          <cell r="L392">
            <v>109.9</v>
          </cell>
          <cell r="M392">
            <v>112.5</v>
          </cell>
          <cell r="N392">
            <v>111.5</v>
          </cell>
          <cell r="O392">
            <v>113.5</v>
          </cell>
          <cell r="P392">
            <v>112</v>
          </cell>
          <cell r="Q392">
            <v>111.8</v>
          </cell>
          <cell r="R392">
            <v>106.5</v>
          </cell>
          <cell r="S392">
            <v>112.6</v>
          </cell>
          <cell r="T392">
            <v>111.2</v>
          </cell>
          <cell r="U392">
            <v>112</v>
          </cell>
          <cell r="V392">
            <v>115.5</v>
          </cell>
          <cell r="W392">
            <v>120.8</v>
          </cell>
          <cell r="X392">
            <v>122.9</v>
          </cell>
          <cell r="Y392">
            <v>120.9</v>
          </cell>
          <cell r="Z392">
            <v>117.8</v>
          </cell>
          <cell r="AA392">
            <v>120.4</v>
          </cell>
          <cell r="AB392">
            <v>122.2</v>
          </cell>
          <cell r="AC392">
            <v>117</v>
          </cell>
          <cell r="AD392">
            <v>121.9</v>
          </cell>
          <cell r="AE392">
            <v>120.8</v>
          </cell>
          <cell r="AF392">
            <v>116.3</v>
          </cell>
          <cell r="AG392">
            <v>115.8</v>
          </cell>
          <cell r="AH392">
            <v>122</v>
          </cell>
          <cell r="AI392">
            <v>126.8</v>
          </cell>
          <cell r="AJ392">
            <v>122.4</v>
          </cell>
          <cell r="AK392">
            <v>119.9</v>
          </cell>
          <cell r="AL392">
            <v>121.7</v>
          </cell>
          <cell r="AM392">
            <v>127.6</v>
          </cell>
          <cell r="AN392">
            <v>134.69999999999999</v>
          </cell>
          <cell r="AO392">
            <v>137.30000000000001</v>
          </cell>
          <cell r="AP392">
            <v>127.2</v>
          </cell>
          <cell r="AQ392">
            <v>123.2</v>
          </cell>
          <cell r="AR392">
            <v>121.7</v>
          </cell>
          <cell r="AS392">
            <v>126.9</v>
          </cell>
          <cell r="AT392">
            <v>126.8</v>
          </cell>
          <cell r="AU392">
            <v>133.6</v>
          </cell>
          <cell r="AV392">
            <v>130.80000000000001</v>
          </cell>
          <cell r="AW392">
            <v>123.7</v>
          </cell>
          <cell r="AX392">
            <v>117.2</v>
          </cell>
          <cell r="AY392">
            <v>116.1</v>
          </cell>
          <cell r="AZ392">
            <v>117.1</v>
          </cell>
          <cell r="BA392">
            <v>118.4</v>
          </cell>
          <cell r="BB392">
            <v>120</v>
          </cell>
          <cell r="BC392">
            <v>117.4</v>
          </cell>
          <cell r="BD392">
            <v>114.1</v>
          </cell>
          <cell r="BE392">
            <v>120.3</v>
          </cell>
          <cell r="BF392">
            <v>119.7</v>
          </cell>
          <cell r="BG392">
            <v>117.7</v>
          </cell>
          <cell r="BH392">
            <v>118.1</v>
          </cell>
          <cell r="BI392">
            <v>117.7</v>
          </cell>
          <cell r="BJ392">
            <v>120.5</v>
          </cell>
          <cell r="BK392">
            <v>120.6</v>
          </cell>
          <cell r="BL392">
            <v>120.8</v>
          </cell>
          <cell r="BM392">
            <v>125.2</v>
          </cell>
          <cell r="BN392">
            <v>123.2</v>
          </cell>
          <cell r="BO392">
            <v>125.6</v>
          </cell>
          <cell r="BP392">
            <v>129.5</v>
          </cell>
          <cell r="BQ392">
            <v>131.69999999999999</v>
          </cell>
          <cell r="BR392">
            <v>125.2</v>
          </cell>
          <cell r="BS392">
            <v>122.2</v>
          </cell>
          <cell r="BT392">
            <v>127.7</v>
          </cell>
          <cell r="BU392">
            <v>127.7</v>
          </cell>
          <cell r="BV392">
            <v>122.9</v>
          </cell>
          <cell r="BW392">
            <v>122.6</v>
          </cell>
          <cell r="BX392">
            <v>123.9</v>
          </cell>
          <cell r="BY392">
            <v>119.2</v>
          </cell>
          <cell r="BZ392">
            <v>119.2</v>
          </cell>
          <cell r="CA392">
            <v>119.2</v>
          </cell>
          <cell r="CB392">
            <v>119.4</v>
          </cell>
          <cell r="CC392">
            <v>119.2</v>
          </cell>
          <cell r="CD392">
            <v>118</v>
          </cell>
          <cell r="CE392">
            <v>118</v>
          </cell>
          <cell r="CF392">
            <v>118</v>
          </cell>
          <cell r="CG392">
            <v>118</v>
          </cell>
          <cell r="CH392">
            <v>116.3</v>
          </cell>
          <cell r="CI392">
            <v>116.9</v>
          </cell>
          <cell r="CJ392">
            <v>116.9</v>
          </cell>
          <cell r="CK392">
            <v>116.9</v>
          </cell>
          <cell r="CL392">
            <v>116.9</v>
          </cell>
        </row>
        <row r="393">
          <cell r="A393" t="str">
            <v>HDPE  Woven Fabric</v>
          </cell>
          <cell r="B393" t="str">
            <v>1307020024</v>
          </cell>
          <cell r="C393">
            <v>1.172E-2</v>
          </cell>
          <cell r="D393">
            <v>103.1</v>
          </cell>
          <cell r="E393">
            <v>102</v>
          </cell>
          <cell r="F393">
            <v>101.1</v>
          </cell>
          <cell r="G393">
            <v>101.3</v>
          </cell>
          <cell r="H393">
            <v>100.9</v>
          </cell>
          <cell r="I393">
            <v>100.3</v>
          </cell>
          <cell r="J393">
            <v>99.7</v>
          </cell>
          <cell r="K393">
            <v>100.7</v>
          </cell>
          <cell r="L393">
            <v>103.5</v>
          </cell>
          <cell r="M393">
            <v>104.1</v>
          </cell>
          <cell r="N393">
            <v>105</v>
          </cell>
          <cell r="O393">
            <v>102.5</v>
          </cell>
          <cell r="P393">
            <v>103</v>
          </cell>
          <cell r="Q393">
            <v>103.6</v>
          </cell>
          <cell r="R393">
            <v>104.6</v>
          </cell>
          <cell r="S393">
            <v>106.9</v>
          </cell>
          <cell r="T393">
            <v>107.8</v>
          </cell>
          <cell r="U393">
            <v>109</v>
          </cell>
          <cell r="V393">
            <v>111.3</v>
          </cell>
          <cell r="W393">
            <v>114.4</v>
          </cell>
          <cell r="X393">
            <v>118.8</v>
          </cell>
          <cell r="Y393">
            <v>119.8</v>
          </cell>
          <cell r="Z393">
            <v>117.6</v>
          </cell>
          <cell r="AA393">
            <v>112.7</v>
          </cell>
          <cell r="AB393">
            <v>108.4</v>
          </cell>
          <cell r="AC393">
            <v>106.8</v>
          </cell>
          <cell r="AD393">
            <v>107.8</v>
          </cell>
          <cell r="AE393">
            <v>108.8</v>
          </cell>
          <cell r="AF393">
            <v>108.1</v>
          </cell>
          <cell r="AG393">
            <v>102.6</v>
          </cell>
          <cell r="AH393">
            <v>99.8</v>
          </cell>
          <cell r="AI393">
            <v>101</v>
          </cell>
          <cell r="AJ393">
            <v>101.9</v>
          </cell>
          <cell r="AK393">
            <v>101.4</v>
          </cell>
          <cell r="AL393">
            <v>101.6</v>
          </cell>
          <cell r="AM393">
            <v>101.7</v>
          </cell>
          <cell r="AN393">
            <v>101</v>
          </cell>
          <cell r="AO393">
            <v>100.5</v>
          </cell>
          <cell r="AP393">
            <v>102.3</v>
          </cell>
          <cell r="AQ393">
            <v>102.3</v>
          </cell>
          <cell r="AR393">
            <v>102.9</v>
          </cell>
          <cell r="AS393">
            <v>105.8</v>
          </cell>
          <cell r="AT393">
            <v>112.4</v>
          </cell>
          <cell r="AU393">
            <v>115.3</v>
          </cell>
          <cell r="AV393">
            <v>112.8</v>
          </cell>
          <cell r="AW393">
            <v>106.7</v>
          </cell>
          <cell r="AX393">
            <v>99.9</v>
          </cell>
          <cell r="AY393">
            <v>99.9</v>
          </cell>
          <cell r="AZ393">
            <v>101.2</v>
          </cell>
          <cell r="BA393">
            <v>102.1</v>
          </cell>
          <cell r="BB393">
            <v>103</v>
          </cell>
          <cell r="BC393">
            <v>105.2</v>
          </cell>
          <cell r="BD393">
            <v>105.6</v>
          </cell>
          <cell r="BE393">
            <v>103.2</v>
          </cell>
          <cell r="BF393">
            <v>104.3</v>
          </cell>
          <cell r="BG393">
            <v>106.1</v>
          </cell>
          <cell r="BH393">
            <v>104.2</v>
          </cell>
          <cell r="BI393">
            <v>104.5</v>
          </cell>
          <cell r="BJ393">
            <v>102.9</v>
          </cell>
          <cell r="BK393">
            <v>101.6</v>
          </cell>
          <cell r="BL393">
            <v>99.6</v>
          </cell>
          <cell r="BM393">
            <v>99.3</v>
          </cell>
          <cell r="BN393">
            <v>100.2</v>
          </cell>
          <cell r="BO393">
            <v>102.8</v>
          </cell>
          <cell r="BP393">
            <v>101.3</v>
          </cell>
          <cell r="BQ393">
            <v>101</v>
          </cell>
          <cell r="BR393">
            <v>101</v>
          </cell>
          <cell r="BS393">
            <v>101</v>
          </cell>
          <cell r="BT393">
            <v>101</v>
          </cell>
          <cell r="BU393">
            <v>101</v>
          </cell>
          <cell r="BV393">
            <v>101</v>
          </cell>
          <cell r="BW393">
            <v>101.8</v>
          </cell>
          <cell r="BX393">
            <v>104.3</v>
          </cell>
          <cell r="BY393">
            <v>104.4</v>
          </cell>
          <cell r="BZ393">
            <v>107.2</v>
          </cell>
          <cell r="CA393">
            <v>110.5</v>
          </cell>
          <cell r="CB393">
            <v>110.3</v>
          </cell>
          <cell r="CC393">
            <v>109.3</v>
          </cell>
          <cell r="CD393">
            <v>109.3</v>
          </cell>
          <cell r="CE393">
            <v>109.3</v>
          </cell>
          <cell r="CF393">
            <v>109.4</v>
          </cell>
          <cell r="CG393">
            <v>110.3</v>
          </cell>
          <cell r="CH393">
            <v>110.5</v>
          </cell>
          <cell r="CI393">
            <v>111.8</v>
          </cell>
          <cell r="CJ393">
            <v>112.3</v>
          </cell>
          <cell r="CK393">
            <v>111.8</v>
          </cell>
          <cell r="CL393">
            <v>111.7</v>
          </cell>
        </row>
        <row r="394">
          <cell r="A394" t="str">
            <v>Other Plastic Products</v>
          </cell>
          <cell r="B394" t="str">
            <v>1307020025</v>
          </cell>
          <cell r="C394">
            <v>8.3400000000000002E-2</v>
          </cell>
          <cell r="D394">
            <v>102.3</v>
          </cell>
          <cell r="E394">
            <v>102.7</v>
          </cell>
          <cell r="F394">
            <v>102.7</v>
          </cell>
          <cell r="G394">
            <v>108.6</v>
          </cell>
          <cell r="H394">
            <v>108.8</v>
          </cell>
          <cell r="I394">
            <v>109</v>
          </cell>
          <cell r="J394">
            <v>109</v>
          </cell>
          <cell r="K394">
            <v>109</v>
          </cell>
          <cell r="L394">
            <v>109</v>
          </cell>
          <cell r="M394">
            <v>109</v>
          </cell>
          <cell r="N394">
            <v>109</v>
          </cell>
          <cell r="O394">
            <v>109</v>
          </cell>
          <cell r="P394">
            <v>111.8</v>
          </cell>
          <cell r="Q394">
            <v>111.8</v>
          </cell>
          <cell r="R394">
            <v>111.8</v>
          </cell>
          <cell r="S394">
            <v>113.7</v>
          </cell>
          <cell r="T394">
            <v>114.7</v>
          </cell>
          <cell r="U394">
            <v>114.7</v>
          </cell>
          <cell r="V394">
            <v>115.1</v>
          </cell>
          <cell r="W394">
            <v>115.6</v>
          </cell>
          <cell r="X394">
            <v>116.5</v>
          </cell>
          <cell r="Y394">
            <v>115.9</v>
          </cell>
          <cell r="Z394">
            <v>115.9</v>
          </cell>
          <cell r="AA394">
            <v>115.9</v>
          </cell>
          <cell r="AB394">
            <v>115.9</v>
          </cell>
          <cell r="AC394">
            <v>114.3</v>
          </cell>
          <cell r="AD394">
            <v>113.7</v>
          </cell>
          <cell r="AE394">
            <v>122.2</v>
          </cell>
          <cell r="AF394">
            <v>125.2</v>
          </cell>
          <cell r="AG394">
            <v>125.1</v>
          </cell>
          <cell r="AH394">
            <v>125.1</v>
          </cell>
          <cell r="AI394">
            <v>125.1</v>
          </cell>
          <cell r="AJ394">
            <v>125.1</v>
          </cell>
          <cell r="AK394">
            <v>127</v>
          </cell>
          <cell r="AL394">
            <v>127.6</v>
          </cell>
          <cell r="AM394">
            <v>127.6</v>
          </cell>
          <cell r="AN394">
            <v>130</v>
          </cell>
          <cell r="AO394">
            <v>130.4</v>
          </cell>
          <cell r="AP394">
            <v>129.1</v>
          </cell>
          <cell r="AQ394">
            <v>129.1</v>
          </cell>
          <cell r="AR394">
            <v>129.1</v>
          </cell>
          <cell r="AS394">
            <v>129.1</v>
          </cell>
          <cell r="AT394">
            <v>129.80000000000001</v>
          </cell>
          <cell r="AU394">
            <v>130.5</v>
          </cell>
          <cell r="AV394">
            <v>130.5</v>
          </cell>
          <cell r="AW394">
            <v>130.5</v>
          </cell>
          <cell r="AX394">
            <v>130.5</v>
          </cell>
          <cell r="AY394">
            <v>130.5</v>
          </cell>
          <cell r="AZ394">
            <v>131.80000000000001</v>
          </cell>
          <cell r="BA394">
            <v>132.1</v>
          </cell>
          <cell r="BB394">
            <v>132.1</v>
          </cell>
          <cell r="BC394">
            <v>132.5</v>
          </cell>
          <cell r="BD394">
            <v>135.1</v>
          </cell>
          <cell r="BE394">
            <v>133.1</v>
          </cell>
          <cell r="BF394">
            <v>133.6</v>
          </cell>
          <cell r="BG394">
            <v>132.1</v>
          </cell>
          <cell r="BH394">
            <v>132.69999999999999</v>
          </cell>
          <cell r="BI394">
            <v>131.9</v>
          </cell>
          <cell r="BJ394">
            <v>132.9</v>
          </cell>
          <cell r="BK394">
            <v>132.80000000000001</v>
          </cell>
          <cell r="BL394">
            <v>133.19999999999999</v>
          </cell>
          <cell r="BM394">
            <v>133.6</v>
          </cell>
          <cell r="BN394">
            <v>134.1</v>
          </cell>
          <cell r="BO394">
            <v>136.80000000000001</v>
          </cell>
          <cell r="BP394">
            <v>139.9</v>
          </cell>
          <cell r="BQ394">
            <v>139.1</v>
          </cell>
          <cell r="BR394">
            <v>138.80000000000001</v>
          </cell>
          <cell r="BS394">
            <v>137.80000000000001</v>
          </cell>
          <cell r="BT394">
            <v>137.9</v>
          </cell>
          <cell r="BU394">
            <v>137.30000000000001</v>
          </cell>
          <cell r="BV394">
            <v>137.6</v>
          </cell>
          <cell r="BW394">
            <v>137.6</v>
          </cell>
          <cell r="BX394">
            <v>134.4</v>
          </cell>
          <cell r="BY394">
            <v>134.19999999999999</v>
          </cell>
          <cell r="BZ394">
            <v>134.5</v>
          </cell>
          <cell r="CA394">
            <v>135.80000000000001</v>
          </cell>
          <cell r="CB394">
            <v>136.1</v>
          </cell>
          <cell r="CC394">
            <v>136.1</v>
          </cell>
          <cell r="CD394">
            <v>136.1</v>
          </cell>
          <cell r="CE394">
            <v>136.1</v>
          </cell>
          <cell r="CF394">
            <v>136.1</v>
          </cell>
          <cell r="CG394">
            <v>136.30000000000001</v>
          </cell>
          <cell r="CH394">
            <v>136.80000000000001</v>
          </cell>
          <cell r="CI394">
            <v>136.6</v>
          </cell>
          <cell r="CJ394">
            <v>136.6</v>
          </cell>
          <cell r="CK394">
            <v>136.5</v>
          </cell>
          <cell r="CL394">
            <v>136.80000000000001</v>
          </cell>
        </row>
        <row r="395">
          <cell r="A395" t="str">
            <v>c.  RUBBER PRODUCTS</v>
          </cell>
          <cell r="B395" t="str">
            <v>1307030000</v>
          </cell>
          <cell r="C395">
            <v>0.58435000000000004</v>
          </cell>
          <cell r="D395">
            <v>101.2</v>
          </cell>
          <cell r="E395">
            <v>102.1</v>
          </cell>
          <cell r="F395">
            <v>101.1</v>
          </cell>
          <cell r="G395">
            <v>103.7</v>
          </cell>
          <cell r="H395">
            <v>103.3</v>
          </cell>
          <cell r="I395">
            <v>103.3</v>
          </cell>
          <cell r="J395">
            <v>103.2</v>
          </cell>
          <cell r="K395">
            <v>102.9</v>
          </cell>
          <cell r="L395">
            <v>103.1</v>
          </cell>
          <cell r="M395">
            <v>102.9</v>
          </cell>
          <cell r="N395">
            <v>102.7</v>
          </cell>
          <cell r="O395">
            <v>102.8</v>
          </cell>
          <cell r="P395">
            <v>103.7</v>
          </cell>
          <cell r="Q395">
            <v>103.6</v>
          </cell>
          <cell r="R395">
            <v>103.7</v>
          </cell>
          <cell r="S395">
            <v>106.3</v>
          </cell>
          <cell r="T395">
            <v>106.2</v>
          </cell>
          <cell r="U395">
            <v>106.8</v>
          </cell>
          <cell r="V395">
            <v>106.9</v>
          </cell>
          <cell r="W395">
            <v>107</v>
          </cell>
          <cell r="X395">
            <v>107.3</v>
          </cell>
          <cell r="Y395">
            <v>107.5</v>
          </cell>
          <cell r="Z395">
            <v>107.6</v>
          </cell>
          <cell r="AA395">
            <v>107.2</v>
          </cell>
          <cell r="AB395">
            <v>107.7</v>
          </cell>
          <cell r="AC395">
            <v>107.8</v>
          </cell>
          <cell r="AD395">
            <v>108.5</v>
          </cell>
          <cell r="AE395">
            <v>112</v>
          </cell>
          <cell r="AF395">
            <v>112</v>
          </cell>
          <cell r="AG395">
            <v>112.1</v>
          </cell>
          <cell r="AH395">
            <v>112.2</v>
          </cell>
          <cell r="AI395">
            <v>112.5</v>
          </cell>
          <cell r="AJ395">
            <v>112.2</v>
          </cell>
          <cell r="AK395">
            <v>113.1</v>
          </cell>
          <cell r="AL395">
            <v>113.4</v>
          </cell>
          <cell r="AM395">
            <v>114.1</v>
          </cell>
          <cell r="AN395">
            <v>116.4</v>
          </cell>
          <cell r="AO395">
            <v>117.9</v>
          </cell>
          <cell r="AP395">
            <v>118</v>
          </cell>
          <cell r="AQ395">
            <v>119.2</v>
          </cell>
          <cell r="AR395">
            <v>119.7</v>
          </cell>
          <cell r="AS395">
            <v>120.7</v>
          </cell>
          <cell r="AT395">
            <v>120.8</v>
          </cell>
          <cell r="AU395">
            <v>121</v>
          </cell>
          <cell r="AV395">
            <v>121.1</v>
          </cell>
          <cell r="AW395">
            <v>121.6</v>
          </cell>
          <cell r="AX395">
            <v>121.3</v>
          </cell>
          <cell r="AY395">
            <v>121.3</v>
          </cell>
          <cell r="AZ395">
            <v>121.5</v>
          </cell>
          <cell r="BA395">
            <v>120.9</v>
          </cell>
          <cell r="BB395">
            <v>118.7</v>
          </cell>
          <cell r="BC395">
            <v>119.1</v>
          </cell>
          <cell r="BD395">
            <v>119.2</v>
          </cell>
          <cell r="BE395">
            <v>118.7</v>
          </cell>
          <cell r="BF395">
            <v>122.1</v>
          </cell>
          <cell r="BG395">
            <v>122.6</v>
          </cell>
          <cell r="BH395">
            <v>122.8</v>
          </cell>
          <cell r="BI395">
            <v>122.8</v>
          </cell>
          <cell r="BJ395">
            <v>122.9</v>
          </cell>
          <cell r="BK395">
            <v>123.5</v>
          </cell>
          <cell r="BL395">
            <v>123.8</v>
          </cell>
          <cell r="BM395">
            <v>125</v>
          </cell>
          <cell r="BN395">
            <v>125.8</v>
          </cell>
          <cell r="BO395">
            <v>126.9</v>
          </cell>
          <cell r="BP395">
            <v>126.7</v>
          </cell>
          <cell r="BQ395">
            <v>127.1</v>
          </cell>
          <cell r="BR395">
            <v>127.9</v>
          </cell>
          <cell r="BS395">
            <v>127</v>
          </cell>
          <cell r="BT395">
            <v>127.1</v>
          </cell>
          <cell r="BU395">
            <v>127.6</v>
          </cell>
          <cell r="BV395">
            <v>128.30000000000001</v>
          </cell>
          <cell r="BW395">
            <v>128.9</v>
          </cell>
          <cell r="BX395">
            <v>131.80000000000001</v>
          </cell>
          <cell r="BY395">
            <v>135.9</v>
          </cell>
          <cell r="BZ395">
            <v>139.1</v>
          </cell>
          <cell r="CA395">
            <v>140.1</v>
          </cell>
          <cell r="CB395">
            <v>141.6</v>
          </cell>
          <cell r="CC395">
            <v>142</v>
          </cell>
          <cell r="CD395">
            <v>142.1</v>
          </cell>
          <cell r="CE395">
            <v>142.5</v>
          </cell>
          <cell r="CF395">
            <v>143.6</v>
          </cell>
          <cell r="CG395">
            <v>145</v>
          </cell>
          <cell r="CH395">
            <v>144.80000000000001</v>
          </cell>
          <cell r="CI395">
            <v>145.19999999999999</v>
          </cell>
          <cell r="CJ395">
            <v>145.5</v>
          </cell>
          <cell r="CK395">
            <v>145.19999999999999</v>
          </cell>
          <cell r="CL395">
            <v>145.30000000000001</v>
          </cell>
        </row>
        <row r="396">
          <cell r="A396" t="str">
            <v>Rubber Seat Assembly</v>
          </cell>
          <cell r="B396" t="str">
            <v>1307030001</v>
          </cell>
          <cell r="C396">
            <v>0.17147000000000001</v>
          </cell>
          <cell r="D396">
            <v>100.3</v>
          </cell>
          <cell r="E396">
            <v>100.3</v>
          </cell>
          <cell r="F396">
            <v>100.3</v>
          </cell>
          <cell r="G396">
            <v>104.1</v>
          </cell>
          <cell r="H396">
            <v>104.1</v>
          </cell>
          <cell r="I396">
            <v>104.1</v>
          </cell>
          <cell r="J396">
            <v>104.1</v>
          </cell>
          <cell r="K396">
            <v>104.1</v>
          </cell>
          <cell r="L396">
            <v>104.1</v>
          </cell>
          <cell r="M396">
            <v>104.1</v>
          </cell>
          <cell r="N396">
            <v>104.1</v>
          </cell>
          <cell r="O396">
            <v>104.1</v>
          </cell>
          <cell r="P396">
            <v>104.1</v>
          </cell>
          <cell r="Q396">
            <v>104.1</v>
          </cell>
          <cell r="R396">
            <v>104.1</v>
          </cell>
          <cell r="S396">
            <v>105.9</v>
          </cell>
          <cell r="T396">
            <v>105.9</v>
          </cell>
          <cell r="U396">
            <v>105.9</v>
          </cell>
          <cell r="V396">
            <v>105.9</v>
          </cell>
          <cell r="W396">
            <v>106.4</v>
          </cell>
          <cell r="X396">
            <v>107.8</v>
          </cell>
          <cell r="Y396">
            <v>107.3</v>
          </cell>
          <cell r="Z396">
            <v>105.8</v>
          </cell>
          <cell r="AA396">
            <v>105.8</v>
          </cell>
          <cell r="AB396">
            <v>105.5</v>
          </cell>
          <cell r="AC396">
            <v>104.7</v>
          </cell>
          <cell r="AD396">
            <v>104.8</v>
          </cell>
          <cell r="AE396">
            <v>110.5</v>
          </cell>
          <cell r="AF396">
            <v>110.5</v>
          </cell>
          <cell r="AG396">
            <v>110.5</v>
          </cell>
          <cell r="AH396">
            <v>110.5</v>
          </cell>
          <cell r="AI396">
            <v>110.5</v>
          </cell>
          <cell r="AJ396">
            <v>110.5</v>
          </cell>
          <cell r="AK396">
            <v>110.7</v>
          </cell>
          <cell r="AL396">
            <v>110.8</v>
          </cell>
          <cell r="AM396">
            <v>113</v>
          </cell>
          <cell r="AN396">
            <v>121.7</v>
          </cell>
          <cell r="AO396">
            <v>126.3</v>
          </cell>
          <cell r="AP396">
            <v>126.3</v>
          </cell>
          <cell r="AQ396">
            <v>128.9</v>
          </cell>
          <cell r="AR396">
            <v>128.9</v>
          </cell>
          <cell r="AS396">
            <v>128.9</v>
          </cell>
          <cell r="AT396">
            <v>128.9</v>
          </cell>
          <cell r="AU396">
            <v>128.9</v>
          </cell>
          <cell r="AV396">
            <v>128.9</v>
          </cell>
          <cell r="AW396">
            <v>128.9</v>
          </cell>
          <cell r="AX396">
            <v>128.9</v>
          </cell>
          <cell r="AY396">
            <v>128.9</v>
          </cell>
          <cell r="AZ396">
            <v>126.9</v>
          </cell>
          <cell r="BA396">
            <v>126.8</v>
          </cell>
          <cell r="BB396">
            <v>126.3</v>
          </cell>
          <cell r="BC396">
            <v>126.3</v>
          </cell>
          <cell r="BD396">
            <v>126.3</v>
          </cell>
          <cell r="BE396">
            <v>126.3</v>
          </cell>
          <cell r="BF396">
            <v>136.5</v>
          </cell>
          <cell r="BG396">
            <v>138.6</v>
          </cell>
          <cell r="BH396">
            <v>138.4</v>
          </cell>
          <cell r="BI396">
            <v>138.4</v>
          </cell>
          <cell r="BJ396">
            <v>138.30000000000001</v>
          </cell>
          <cell r="BK396">
            <v>139.1</v>
          </cell>
          <cell r="BL396">
            <v>139.4</v>
          </cell>
          <cell r="BM396">
            <v>140.69999999999999</v>
          </cell>
          <cell r="BN396">
            <v>140.9</v>
          </cell>
          <cell r="BO396">
            <v>139.6</v>
          </cell>
          <cell r="BP396">
            <v>139.4</v>
          </cell>
          <cell r="BQ396">
            <v>139.4</v>
          </cell>
          <cell r="BR396">
            <v>139.4</v>
          </cell>
          <cell r="BS396">
            <v>139.4</v>
          </cell>
          <cell r="BT396">
            <v>138.69999999999999</v>
          </cell>
          <cell r="BU396">
            <v>138.4</v>
          </cell>
          <cell r="BV396">
            <v>138.4</v>
          </cell>
          <cell r="BW396">
            <v>138.6</v>
          </cell>
          <cell r="BX396">
            <v>142.1</v>
          </cell>
          <cell r="BY396">
            <v>145.5</v>
          </cell>
          <cell r="BZ396">
            <v>156.19999999999999</v>
          </cell>
          <cell r="CA396">
            <v>156.4</v>
          </cell>
          <cell r="CB396">
            <v>157.80000000000001</v>
          </cell>
          <cell r="CC396">
            <v>158.19999999999999</v>
          </cell>
          <cell r="CD396">
            <v>158.19999999999999</v>
          </cell>
          <cell r="CE396">
            <v>158.9</v>
          </cell>
          <cell r="CF396">
            <v>159.80000000000001</v>
          </cell>
          <cell r="CG396">
            <v>160.30000000000001</v>
          </cell>
          <cell r="CH396">
            <v>160.30000000000001</v>
          </cell>
          <cell r="CI396">
            <v>160.30000000000001</v>
          </cell>
          <cell r="CJ396">
            <v>160.30000000000001</v>
          </cell>
          <cell r="CK396">
            <v>160.30000000000001</v>
          </cell>
          <cell r="CL396">
            <v>160.5</v>
          </cell>
        </row>
        <row r="397">
          <cell r="A397" t="str">
            <v>Seamless Tubes &amp; Pipes</v>
          </cell>
          <cell r="B397" t="str">
            <v>1307030002</v>
          </cell>
          <cell r="C397">
            <v>0.11786000000000001</v>
          </cell>
          <cell r="D397">
            <v>103.5</v>
          </cell>
          <cell r="E397">
            <v>108.4</v>
          </cell>
          <cell r="F397">
            <v>102.4</v>
          </cell>
          <cell r="G397">
            <v>105.8</v>
          </cell>
          <cell r="H397">
            <v>103.2</v>
          </cell>
          <cell r="I397">
            <v>102.8</v>
          </cell>
          <cell r="J397">
            <v>102.4</v>
          </cell>
          <cell r="K397">
            <v>101.7</v>
          </cell>
          <cell r="L397">
            <v>101.9</v>
          </cell>
          <cell r="M397">
            <v>100.9</v>
          </cell>
          <cell r="N397">
            <v>100</v>
          </cell>
          <cell r="O397">
            <v>100.8</v>
          </cell>
          <cell r="P397">
            <v>101.9</v>
          </cell>
          <cell r="Q397">
            <v>100.9</v>
          </cell>
          <cell r="R397">
            <v>99.2</v>
          </cell>
          <cell r="S397">
            <v>100.7</v>
          </cell>
          <cell r="T397">
            <v>99.5</v>
          </cell>
          <cell r="U397">
            <v>100.9</v>
          </cell>
          <cell r="V397">
            <v>101.8</v>
          </cell>
          <cell r="W397">
            <v>101.5</v>
          </cell>
          <cell r="X397">
            <v>102</v>
          </cell>
          <cell r="Y397">
            <v>103.5</v>
          </cell>
          <cell r="Z397">
            <v>104.9</v>
          </cell>
          <cell r="AA397">
            <v>103.5</v>
          </cell>
          <cell r="AB397">
            <v>104.4</v>
          </cell>
          <cell r="AC397">
            <v>105.9</v>
          </cell>
          <cell r="AD397">
            <v>106.1</v>
          </cell>
          <cell r="AE397">
            <v>107</v>
          </cell>
          <cell r="AF397">
            <v>107.5</v>
          </cell>
          <cell r="AG397">
            <v>106.6</v>
          </cell>
          <cell r="AH397">
            <v>106.6</v>
          </cell>
          <cell r="AI397">
            <v>108.5</v>
          </cell>
          <cell r="AJ397">
            <v>105.4</v>
          </cell>
          <cell r="AK397">
            <v>108.9</v>
          </cell>
          <cell r="AL397">
            <v>109.8</v>
          </cell>
          <cell r="AM397">
            <v>108</v>
          </cell>
          <cell r="AN397">
            <v>105.1</v>
          </cell>
          <cell r="AO397">
            <v>105.1</v>
          </cell>
          <cell r="AP397">
            <v>105.4</v>
          </cell>
          <cell r="AQ397">
            <v>105.4</v>
          </cell>
          <cell r="AR397">
            <v>105.4</v>
          </cell>
          <cell r="AS397">
            <v>105.4</v>
          </cell>
          <cell r="AT397">
            <v>105.4</v>
          </cell>
          <cell r="AU397">
            <v>105.4</v>
          </cell>
          <cell r="AV397">
            <v>105.4</v>
          </cell>
          <cell r="AW397">
            <v>105.4</v>
          </cell>
          <cell r="AX397">
            <v>105.4</v>
          </cell>
          <cell r="AY397">
            <v>103.4</v>
          </cell>
          <cell r="AZ397">
            <v>103.5</v>
          </cell>
          <cell r="BA397">
            <v>100</v>
          </cell>
          <cell r="BB397">
            <v>100.8</v>
          </cell>
          <cell r="BC397">
            <v>100</v>
          </cell>
          <cell r="BD397">
            <v>100.6</v>
          </cell>
          <cell r="BE397">
            <v>100.3</v>
          </cell>
          <cell r="BF397">
            <v>100.6</v>
          </cell>
          <cell r="BG397">
            <v>100.5</v>
          </cell>
          <cell r="BH397">
            <v>100.2</v>
          </cell>
          <cell r="BI397">
            <v>100.6</v>
          </cell>
          <cell r="BJ397">
            <v>100.3</v>
          </cell>
          <cell r="BK397">
            <v>100.6</v>
          </cell>
          <cell r="BL397">
            <v>101</v>
          </cell>
          <cell r="BM397">
            <v>101.1</v>
          </cell>
          <cell r="BN397">
            <v>100.8</v>
          </cell>
          <cell r="BO397">
            <v>100.8</v>
          </cell>
          <cell r="BP397">
            <v>101</v>
          </cell>
          <cell r="BQ397">
            <v>101.1</v>
          </cell>
          <cell r="BR397">
            <v>101.1</v>
          </cell>
          <cell r="BS397">
            <v>101.1</v>
          </cell>
          <cell r="BT397">
            <v>101.1</v>
          </cell>
          <cell r="BU397">
            <v>101.1</v>
          </cell>
          <cell r="BV397">
            <v>101.1</v>
          </cell>
          <cell r="BW397">
            <v>101.1</v>
          </cell>
          <cell r="BX397">
            <v>101.1</v>
          </cell>
          <cell r="BY397">
            <v>102.3</v>
          </cell>
          <cell r="BZ397">
            <v>100.9</v>
          </cell>
          <cell r="CA397">
            <v>104.3</v>
          </cell>
          <cell r="CB397">
            <v>104.3</v>
          </cell>
          <cell r="CC397">
            <v>104.5</v>
          </cell>
          <cell r="CD397">
            <v>104.7</v>
          </cell>
          <cell r="CE397">
            <v>104.7</v>
          </cell>
          <cell r="CF397">
            <v>104.7</v>
          </cell>
          <cell r="CG397">
            <v>104.7</v>
          </cell>
          <cell r="CH397">
            <v>104.7</v>
          </cell>
          <cell r="CI397">
            <v>104.7</v>
          </cell>
          <cell r="CJ397">
            <v>104.7</v>
          </cell>
          <cell r="CK397">
            <v>104.7</v>
          </cell>
          <cell r="CL397">
            <v>104.7</v>
          </cell>
        </row>
        <row r="398">
          <cell r="A398" t="str">
            <v>Rubber Moulded goods</v>
          </cell>
          <cell r="B398" t="str">
            <v>1307030003</v>
          </cell>
          <cell r="C398">
            <v>2.264E-2</v>
          </cell>
          <cell r="D398">
            <v>101.1</v>
          </cell>
          <cell r="E398">
            <v>100.8</v>
          </cell>
          <cell r="F398">
            <v>104.3</v>
          </cell>
          <cell r="G398">
            <v>99.1</v>
          </cell>
          <cell r="H398">
            <v>100.3</v>
          </cell>
          <cell r="I398">
            <v>100.5</v>
          </cell>
          <cell r="J398">
            <v>99.6</v>
          </cell>
          <cell r="K398">
            <v>99.1</v>
          </cell>
          <cell r="L398">
            <v>99.4</v>
          </cell>
          <cell r="M398">
            <v>97.2</v>
          </cell>
          <cell r="N398">
            <v>98.8</v>
          </cell>
          <cell r="O398">
            <v>97.8</v>
          </cell>
          <cell r="P398">
            <v>104.2</v>
          </cell>
          <cell r="Q398">
            <v>103.1</v>
          </cell>
          <cell r="R398">
            <v>102.3</v>
          </cell>
          <cell r="S398">
            <v>105.4</v>
          </cell>
          <cell r="T398">
            <v>102</v>
          </cell>
          <cell r="U398">
            <v>104.3</v>
          </cell>
          <cell r="V398">
            <v>102.6</v>
          </cell>
          <cell r="W398">
            <v>104.5</v>
          </cell>
          <cell r="X398">
            <v>102.7</v>
          </cell>
          <cell r="Y398">
            <v>103.9</v>
          </cell>
          <cell r="Z398">
            <v>107.5</v>
          </cell>
          <cell r="AA398">
            <v>101.2</v>
          </cell>
          <cell r="AB398">
            <v>104.7</v>
          </cell>
          <cell r="AC398">
            <v>104.7</v>
          </cell>
          <cell r="AD398">
            <v>113.6</v>
          </cell>
          <cell r="AE398">
            <v>111.1</v>
          </cell>
          <cell r="AF398">
            <v>110.8</v>
          </cell>
          <cell r="AG398">
            <v>113.6</v>
          </cell>
          <cell r="AH398">
            <v>109.5</v>
          </cell>
          <cell r="AI398">
            <v>108.8</v>
          </cell>
          <cell r="AJ398">
            <v>115.7</v>
          </cell>
          <cell r="AK398">
            <v>115.7</v>
          </cell>
          <cell r="AL398">
            <v>115.4</v>
          </cell>
          <cell r="AM398">
            <v>116.8</v>
          </cell>
          <cell r="AN398">
            <v>116.6</v>
          </cell>
          <cell r="AO398">
            <v>116.6</v>
          </cell>
          <cell r="AP398">
            <v>117.7</v>
          </cell>
          <cell r="AQ398">
            <v>119.5</v>
          </cell>
          <cell r="AR398">
            <v>119.5</v>
          </cell>
          <cell r="AS398">
            <v>119.5</v>
          </cell>
          <cell r="AT398">
            <v>119.5</v>
          </cell>
          <cell r="AU398">
            <v>119.5</v>
          </cell>
          <cell r="AV398">
            <v>119.5</v>
          </cell>
          <cell r="AW398">
            <v>119.5</v>
          </cell>
          <cell r="AX398">
            <v>119.5</v>
          </cell>
          <cell r="AY398">
            <v>119.1</v>
          </cell>
          <cell r="AZ398">
            <v>118.6</v>
          </cell>
          <cell r="BA398">
            <v>118.5</v>
          </cell>
          <cell r="BB398">
            <v>118.4</v>
          </cell>
          <cell r="BC398">
            <v>118.4</v>
          </cell>
          <cell r="BD398">
            <v>118</v>
          </cell>
          <cell r="BE398">
            <v>117.5</v>
          </cell>
          <cell r="BF398">
            <v>117.5</v>
          </cell>
          <cell r="BG398">
            <v>117.5</v>
          </cell>
          <cell r="BH398">
            <v>117.5</v>
          </cell>
          <cell r="BI398">
            <v>117.5</v>
          </cell>
          <cell r="BJ398">
            <v>117.5</v>
          </cell>
          <cell r="BK398">
            <v>117.5</v>
          </cell>
          <cell r="BL398">
            <v>111.5</v>
          </cell>
          <cell r="BM398">
            <v>111.4</v>
          </cell>
          <cell r="BN398">
            <v>111.4</v>
          </cell>
          <cell r="BO398">
            <v>111.9</v>
          </cell>
          <cell r="BP398">
            <v>111.9</v>
          </cell>
          <cell r="BQ398">
            <v>111.9</v>
          </cell>
          <cell r="BR398">
            <v>111.9</v>
          </cell>
          <cell r="BS398">
            <v>97.6</v>
          </cell>
          <cell r="BT398">
            <v>111.9</v>
          </cell>
          <cell r="BU398">
            <v>111.9</v>
          </cell>
          <cell r="BV398">
            <v>112.1</v>
          </cell>
          <cell r="BW398">
            <v>119.2</v>
          </cell>
          <cell r="BX398">
            <v>111.3</v>
          </cell>
          <cell r="BY398">
            <v>118.5</v>
          </cell>
          <cell r="BZ398">
            <v>112.2</v>
          </cell>
          <cell r="CA398">
            <v>117.1</v>
          </cell>
          <cell r="CB398">
            <v>115.3</v>
          </cell>
          <cell r="CC398">
            <v>117</v>
          </cell>
          <cell r="CD398">
            <v>118.2</v>
          </cell>
          <cell r="CE398">
            <v>123.8</v>
          </cell>
          <cell r="CF398">
            <v>119.1</v>
          </cell>
          <cell r="CG398">
            <v>122.9</v>
          </cell>
          <cell r="CH398">
            <v>122.9</v>
          </cell>
          <cell r="CI398">
            <v>122.9</v>
          </cell>
          <cell r="CJ398">
            <v>122.9</v>
          </cell>
          <cell r="CK398">
            <v>122.9</v>
          </cell>
          <cell r="CL398">
            <v>122.9</v>
          </cell>
        </row>
        <row r="399">
          <cell r="A399" t="str">
            <v>Rubber  Foot wear</v>
          </cell>
          <cell r="B399" t="str">
            <v>1307030004</v>
          </cell>
          <cell r="C399">
            <v>9.6920000000000006E-2</v>
          </cell>
          <cell r="D399">
            <v>100.8</v>
          </cell>
          <cell r="E399">
            <v>100.8</v>
          </cell>
          <cell r="F399">
            <v>100.8</v>
          </cell>
          <cell r="G399">
            <v>103.5</v>
          </cell>
          <cell r="H399">
            <v>103.5</v>
          </cell>
          <cell r="I399">
            <v>103.5</v>
          </cell>
          <cell r="J399">
            <v>103.5</v>
          </cell>
          <cell r="K399">
            <v>103.5</v>
          </cell>
          <cell r="L399">
            <v>103.5</v>
          </cell>
          <cell r="M399">
            <v>103.5</v>
          </cell>
          <cell r="N399">
            <v>103.5</v>
          </cell>
          <cell r="O399">
            <v>103.5</v>
          </cell>
          <cell r="P399">
            <v>104.8</v>
          </cell>
          <cell r="Q399">
            <v>104.9</v>
          </cell>
          <cell r="R399">
            <v>106.1</v>
          </cell>
          <cell r="S399">
            <v>106.7</v>
          </cell>
          <cell r="T399">
            <v>107.3</v>
          </cell>
          <cell r="U399">
            <v>108.4</v>
          </cell>
          <cell r="V399">
            <v>108.3</v>
          </cell>
          <cell r="W399">
            <v>108.3</v>
          </cell>
          <cell r="X399">
            <v>108.3</v>
          </cell>
          <cell r="Y399">
            <v>108.3</v>
          </cell>
          <cell r="Z399">
            <v>108.7</v>
          </cell>
          <cell r="AA399">
            <v>109.7</v>
          </cell>
          <cell r="AB399">
            <v>109.7</v>
          </cell>
          <cell r="AC399">
            <v>109.7</v>
          </cell>
          <cell r="AD399">
            <v>110</v>
          </cell>
          <cell r="AE399">
            <v>113.8</v>
          </cell>
          <cell r="AF399">
            <v>113.8</v>
          </cell>
          <cell r="AG399">
            <v>113.9</v>
          </cell>
          <cell r="AH399">
            <v>113.9</v>
          </cell>
          <cell r="AI399">
            <v>113.9</v>
          </cell>
          <cell r="AJ399">
            <v>113.9</v>
          </cell>
          <cell r="AK399">
            <v>114</v>
          </cell>
          <cell r="AL399">
            <v>114.1</v>
          </cell>
          <cell r="AM399">
            <v>116</v>
          </cell>
          <cell r="AN399">
            <v>118.3</v>
          </cell>
          <cell r="AO399">
            <v>118.4</v>
          </cell>
          <cell r="AP399">
            <v>118.3</v>
          </cell>
          <cell r="AQ399">
            <v>119.6</v>
          </cell>
          <cell r="AR399">
            <v>120.8</v>
          </cell>
          <cell r="AS399">
            <v>126.2</v>
          </cell>
          <cell r="AT399">
            <v>125.6</v>
          </cell>
          <cell r="AU399">
            <v>126.4</v>
          </cell>
          <cell r="AV399">
            <v>128</v>
          </cell>
          <cell r="AW399">
            <v>132.69999999999999</v>
          </cell>
          <cell r="AX399">
            <v>130.80000000000001</v>
          </cell>
          <cell r="AY399">
            <v>132.6</v>
          </cell>
          <cell r="AZ399">
            <v>134.6</v>
          </cell>
          <cell r="BA399">
            <v>134.80000000000001</v>
          </cell>
          <cell r="BB399">
            <v>124.1</v>
          </cell>
          <cell r="BC399">
            <v>124</v>
          </cell>
          <cell r="BD399">
            <v>124.4</v>
          </cell>
          <cell r="BE399">
            <v>123.3</v>
          </cell>
          <cell r="BF399">
            <v>122.9</v>
          </cell>
          <cell r="BG399">
            <v>122.5</v>
          </cell>
          <cell r="BH399">
            <v>122.9</v>
          </cell>
          <cell r="BI399">
            <v>122.4</v>
          </cell>
          <cell r="BJ399">
            <v>122.7</v>
          </cell>
          <cell r="BK399">
            <v>122.6</v>
          </cell>
          <cell r="BL399">
            <v>123.2</v>
          </cell>
          <cell r="BM399">
            <v>124.1</v>
          </cell>
          <cell r="BN399">
            <v>124.6</v>
          </cell>
          <cell r="BO399">
            <v>126</v>
          </cell>
          <cell r="BP399">
            <v>126.6</v>
          </cell>
          <cell r="BQ399">
            <v>126.8</v>
          </cell>
          <cell r="BR399">
            <v>126.8</v>
          </cell>
          <cell r="BS399">
            <v>126.8</v>
          </cell>
          <cell r="BT399">
            <v>126.8</v>
          </cell>
          <cell r="BU399">
            <v>126.4</v>
          </cell>
          <cell r="BV399">
            <v>126.4</v>
          </cell>
          <cell r="BW399">
            <v>126.3</v>
          </cell>
          <cell r="BX399">
            <v>127.9</v>
          </cell>
          <cell r="BY399">
            <v>130.30000000000001</v>
          </cell>
          <cell r="BZ399">
            <v>131.69999999999999</v>
          </cell>
          <cell r="CA399">
            <v>131.69999999999999</v>
          </cell>
          <cell r="CB399">
            <v>138.5</v>
          </cell>
          <cell r="CC399">
            <v>141.30000000000001</v>
          </cell>
          <cell r="CD399">
            <v>142</v>
          </cell>
          <cell r="CE399">
            <v>142.1</v>
          </cell>
          <cell r="CF399">
            <v>146.1</v>
          </cell>
          <cell r="CG399">
            <v>150.19999999999999</v>
          </cell>
          <cell r="CH399">
            <v>152.80000000000001</v>
          </cell>
          <cell r="CI399">
            <v>156.1</v>
          </cell>
          <cell r="CJ399">
            <v>156.4</v>
          </cell>
          <cell r="CK399">
            <v>155</v>
          </cell>
          <cell r="CL399">
            <v>154.5</v>
          </cell>
        </row>
        <row r="400">
          <cell r="A400" t="str">
            <v>Synthetic rubber compound</v>
          </cell>
          <cell r="B400" t="str">
            <v>1307030005</v>
          </cell>
          <cell r="C400">
            <v>2.2179999999999998E-2</v>
          </cell>
          <cell r="D400">
            <v>100</v>
          </cell>
          <cell r="E400">
            <v>100</v>
          </cell>
          <cell r="F400">
            <v>100</v>
          </cell>
          <cell r="G400">
            <v>102.7</v>
          </cell>
          <cell r="H400">
            <v>102.7</v>
          </cell>
          <cell r="I400">
            <v>102.7</v>
          </cell>
          <cell r="J400">
            <v>102.7</v>
          </cell>
          <cell r="K400">
            <v>102.7</v>
          </cell>
          <cell r="L400">
            <v>102.7</v>
          </cell>
          <cell r="M400">
            <v>102.7</v>
          </cell>
          <cell r="N400">
            <v>102.7</v>
          </cell>
          <cell r="O400">
            <v>102.7</v>
          </cell>
          <cell r="P400">
            <v>102.7</v>
          </cell>
          <cell r="Q400">
            <v>102.7</v>
          </cell>
          <cell r="R400">
            <v>102.8</v>
          </cell>
          <cell r="S400">
            <v>117.6</v>
          </cell>
          <cell r="T400">
            <v>117.6</v>
          </cell>
          <cell r="U400">
            <v>117.6</v>
          </cell>
          <cell r="V400">
            <v>117.6</v>
          </cell>
          <cell r="W400">
            <v>117.6</v>
          </cell>
          <cell r="X400">
            <v>117.6</v>
          </cell>
          <cell r="Y400">
            <v>117.6</v>
          </cell>
          <cell r="Z400">
            <v>117.6</v>
          </cell>
          <cell r="AA400">
            <v>117.6</v>
          </cell>
          <cell r="AB400">
            <v>117.6</v>
          </cell>
          <cell r="AC400">
            <v>117.6</v>
          </cell>
          <cell r="AD400">
            <v>117.6</v>
          </cell>
          <cell r="AE400">
            <v>125</v>
          </cell>
          <cell r="AF400">
            <v>125</v>
          </cell>
          <cell r="AG400">
            <v>125</v>
          </cell>
          <cell r="AH400">
            <v>123.1</v>
          </cell>
          <cell r="AI400">
            <v>123.1</v>
          </cell>
          <cell r="AJ400">
            <v>123.1</v>
          </cell>
          <cell r="AK400">
            <v>123.1</v>
          </cell>
          <cell r="AL400">
            <v>123.1</v>
          </cell>
          <cell r="AM400">
            <v>123.1</v>
          </cell>
          <cell r="AN400">
            <v>130.30000000000001</v>
          </cell>
          <cell r="AO400">
            <v>130.30000000000001</v>
          </cell>
          <cell r="AP400">
            <v>130.30000000000001</v>
          </cell>
          <cell r="AQ400">
            <v>130.30000000000001</v>
          </cell>
          <cell r="AR400">
            <v>135.30000000000001</v>
          </cell>
          <cell r="AS400">
            <v>135.30000000000001</v>
          </cell>
          <cell r="AT400">
            <v>135.30000000000001</v>
          </cell>
          <cell r="AU400">
            <v>135.30000000000001</v>
          </cell>
          <cell r="AV400">
            <v>135.30000000000001</v>
          </cell>
          <cell r="AW400">
            <v>135.30000000000001</v>
          </cell>
          <cell r="AX400">
            <v>135.30000000000001</v>
          </cell>
          <cell r="AY400">
            <v>138.9</v>
          </cell>
          <cell r="AZ400">
            <v>147.4</v>
          </cell>
          <cell r="BA400">
            <v>147.4</v>
          </cell>
          <cell r="BB400">
            <v>147.5</v>
          </cell>
          <cell r="BC400">
            <v>147.5</v>
          </cell>
          <cell r="BD400">
            <v>147.5</v>
          </cell>
          <cell r="BE400">
            <v>147.5</v>
          </cell>
          <cell r="BF400">
            <v>141.69999999999999</v>
          </cell>
          <cell r="BG400">
            <v>141.69999999999999</v>
          </cell>
          <cell r="BH400">
            <v>141.69999999999999</v>
          </cell>
          <cell r="BI400">
            <v>141.69999999999999</v>
          </cell>
          <cell r="BJ400">
            <v>147.80000000000001</v>
          </cell>
          <cell r="BK400">
            <v>148.6</v>
          </cell>
          <cell r="BL400">
            <v>153.30000000000001</v>
          </cell>
          <cell r="BM400">
            <v>154</v>
          </cell>
          <cell r="BN400">
            <v>156.69999999999999</v>
          </cell>
          <cell r="BO400">
            <v>156.69999999999999</v>
          </cell>
          <cell r="BP400">
            <v>156.69999999999999</v>
          </cell>
          <cell r="BQ400">
            <v>156.69999999999999</v>
          </cell>
          <cell r="BR400">
            <v>156.69999999999999</v>
          </cell>
          <cell r="BS400">
            <v>156.69999999999999</v>
          </cell>
          <cell r="BT400">
            <v>156.69999999999999</v>
          </cell>
          <cell r="BU400">
            <v>156.69999999999999</v>
          </cell>
          <cell r="BV400">
            <v>156.69999999999999</v>
          </cell>
          <cell r="BW400">
            <v>156.69999999999999</v>
          </cell>
          <cell r="BX400">
            <v>161</v>
          </cell>
          <cell r="BY400">
            <v>170.3</v>
          </cell>
          <cell r="BZ400">
            <v>189</v>
          </cell>
          <cell r="CA400">
            <v>182.3</v>
          </cell>
          <cell r="CB400">
            <v>186.1</v>
          </cell>
          <cell r="CC400">
            <v>189.7</v>
          </cell>
          <cell r="CD400">
            <v>196.2</v>
          </cell>
          <cell r="CE400">
            <v>201</v>
          </cell>
          <cell r="CF400">
            <v>202.3</v>
          </cell>
          <cell r="CG400">
            <v>203.5</v>
          </cell>
          <cell r="CH400">
            <v>204.3</v>
          </cell>
          <cell r="CI400">
            <v>204.4</v>
          </cell>
          <cell r="CJ400">
            <v>204.9</v>
          </cell>
          <cell r="CK400">
            <v>205.5</v>
          </cell>
          <cell r="CL400">
            <v>206.7</v>
          </cell>
        </row>
        <row r="401">
          <cell r="A401" t="str">
            <v>Reclaimed Rubber</v>
          </cell>
          <cell r="B401" t="str">
            <v>1307030006</v>
          </cell>
          <cell r="C401">
            <v>1.3809999999999999E-2</v>
          </cell>
          <cell r="D401">
            <v>100</v>
          </cell>
          <cell r="E401">
            <v>100</v>
          </cell>
          <cell r="F401">
            <v>100.2</v>
          </cell>
          <cell r="G401">
            <v>102.3</v>
          </cell>
          <cell r="H401">
            <v>102.3</v>
          </cell>
          <cell r="I401">
            <v>102.3</v>
          </cell>
          <cell r="J401">
            <v>102.3</v>
          </cell>
          <cell r="K401">
            <v>102.3</v>
          </cell>
          <cell r="L401">
            <v>102.3</v>
          </cell>
          <cell r="M401">
            <v>102.3</v>
          </cell>
          <cell r="N401">
            <v>102.3</v>
          </cell>
          <cell r="O401">
            <v>102.3</v>
          </cell>
          <cell r="P401">
            <v>102.3</v>
          </cell>
          <cell r="Q401">
            <v>102.3</v>
          </cell>
          <cell r="R401">
            <v>105.5</v>
          </cell>
          <cell r="S401">
            <v>107.1</v>
          </cell>
          <cell r="T401">
            <v>107.1</v>
          </cell>
          <cell r="U401">
            <v>107.1</v>
          </cell>
          <cell r="V401">
            <v>107.1</v>
          </cell>
          <cell r="W401">
            <v>107.1</v>
          </cell>
          <cell r="X401">
            <v>107.1</v>
          </cell>
          <cell r="Y401">
            <v>107.1</v>
          </cell>
          <cell r="Z401">
            <v>107.1</v>
          </cell>
          <cell r="AA401">
            <v>107.1</v>
          </cell>
          <cell r="AB401">
            <v>107.1</v>
          </cell>
          <cell r="AC401">
            <v>107.1</v>
          </cell>
          <cell r="AD401">
            <v>107.5</v>
          </cell>
          <cell r="AE401">
            <v>110.7</v>
          </cell>
          <cell r="AF401">
            <v>110.7</v>
          </cell>
          <cell r="AG401">
            <v>114.5</v>
          </cell>
          <cell r="AH401">
            <v>129.69999999999999</v>
          </cell>
          <cell r="AI401">
            <v>129.69999999999999</v>
          </cell>
          <cell r="AJ401">
            <v>129.69999999999999</v>
          </cell>
          <cell r="AK401">
            <v>129.69999999999999</v>
          </cell>
          <cell r="AL401">
            <v>129.69999999999999</v>
          </cell>
          <cell r="AM401">
            <v>129.69999999999999</v>
          </cell>
          <cell r="AN401">
            <v>129.69999999999999</v>
          </cell>
          <cell r="AO401">
            <v>129.69999999999999</v>
          </cell>
          <cell r="AP401">
            <v>129.69999999999999</v>
          </cell>
          <cell r="AQ401">
            <v>129.69999999999999</v>
          </cell>
          <cell r="AR401">
            <v>129.69999999999999</v>
          </cell>
          <cell r="AS401">
            <v>129.69999999999999</v>
          </cell>
          <cell r="AT401">
            <v>129.69999999999999</v>
          </cell>
          <cell r="AU401">
            <v>130.19999999999999</v>
          </cell>
          <cell r="AV401">
            <v>130</v>
          </cell>
          <cell r="AW401">
            <v>129.6</v>
          </cell>
          <cell r="AX401">
            <v>126.3</v>
          </cell>
          <cell r="AY401">
            <v>120.8</v>
          </cell>
          <cell r="AZ401">
            <v>120.9</v>
          </cell>
          <cell r="BA401">
            <v>120.8</v>
          </cell>
          <cell r="BB401">
            <v>120.3</v>
          </cell>
          <cell r="BC401">
            <v>124.5</v>
          </cell>
          <cell r="BD401">
            <v>127.6</v>
          </cell>
          <cell r="BE401">
            <v>128.19999999999999</v>
          </cell>
          <cell r="BF401">
            <v>125</v>
          </cell>
          <cell r="BG401">
            <v>125.5</v>
          </cell>
          <cell r="BH401">
            <v>128.4</v>
          </cell>
          <cell r="BI401">
            <v>131.9</v>
          </cell>
          <cell r="BJ401">
            <v>134.5</v>
          </cell>
          <cell r="BK401">
            <v>131.9</v>
          </cell>
          <cell r="BL401">
            <v>132.9</v>
          </cell>
          <cell r="BM401">
            <v>133.9</v>
          </cell>
          <cell r="BN401">
            <v>133.80000000000001</v>
          </cell>
          <cell r="BO401">
            <v>135.9</v>
          </cell>
          <cell r="BP401">
            <v>138.5</v>
          </cell>
          <cell r="BQ401">
            <v>138.69999999999999</v>
          </cell>
          <cell r="BR401">
            <v>138.5</v>
          </cell>
          <cell r="BS401">
            <v>138.1</v>
          </cell>
          <cell r="BT401">
            <v>137.4</v>
          </cell>
          <cell r="BU401">
            <v>138.4</v>
          </cell>
          <cell r="BV401">
            <v>138.30000000000001</v>
          </cell>
          <cell r="BW401">
            <v>139.5</v>
          </cell>
          <cell r="BX401">
            <v>140.6</v>
          </cell>
          <cell r="BY401">
            <v>151.9</v>
          </cell>
          <cell r="BZ401">
            <v>149.5</v>
          </cell>
          <cell r="CA401">
            <v>148.80000000000001</v>
          </cell>
          <cell r="CB401">
            <v>151.30000000000001</v>
          </cell>
          <cell r="CC401">
            <v>149.6</v>
          </cell>
          <cell r="CD401">
            <v>148.19999999999999</v>
          </cell>
          <cell r="CE401">
            <v>151.1</v>
          </cell>
          <cell r="CF401">
            <v>152</v>
          </cell>
          <cell r="CG401">
            <v>150.30000000000001</v>
          </cell>
          <cell r="CH401">
            <v>149.6</v>
          </cell>
          <cell r="CI401">
            <v>148.19999999999999</v>
          </cell>
          <cell r="CJ401">
            <v>149.9</v>
          </cell>
          <cell r="CK401">
            <v>150.30000000000001</v>
          </cell>
          <cell r="CL401">
            <v>150.9</v>
          </cell>
        </row>
        <row r="402">
          <cell r="A402" t="str">
            <v>Rubber Components &amp; Parts</v>
          </cell>
          <cell r="B402" t="str">
            <v>1307030007</v>
          </cell>
          <cell r="C402">
            <v>1.6449999999999999E-2</v>
          </cell>
          <cell r="D402">
            <v>100</v>
          </cell>
          <cell r="E402">
            <v>100</v>
          </cell>
          <cell r="F402">
            <v>100</v>
          </cell>
          <cell r="G402">
            <v>105.1</v>
          </cell>
          <cell r="H402">
            <v>105.1</v>
          </cell>
          <cell r="I402">
            <v>105.1</v>
          </cell>
          <cell r="J402">
            <v>105.1</v>
          </cell>
          <cell r="K402">
            <v>105.1</v>
          </cell>
          <cell r="L402">
            <v>105.1</v>
          </cell>
          <cell r="M402">
            <v>105.1</v>
          </cell>
          <cell r="N402">
            <v>105.1</v>
          </cell>
          <cell r="O402">
            <v>105.1</v>
          </cell>
          <cell r="P402">
            <v>105.1</v>
          </cell>
          <cell r="Q402">
            <v>105.1</v>
          </cell>
          <cell r="R402">
            <v>112.3</v>
          </cell>
          <cell r="S402">
            <v>113.4</v>
          </cell>
          <cell r="T402">
            <v>113.4</v>
          </cell>
          <cell r="U402">
            <v>113.4</v>
          </cell>
          <cell r="V402">
            <v>113.5</v>
          </cell>
          <cell r="W402">
            <v>113.5</v>
          </cell>
          <cell r="X402">
            <v>113.5</v>
          </cell>
          <cell r="Y402">
            <v>113.5</v>
          </cell>
          <cell r="Z402">
            <v>113.5</v>
          </cell>
          <cell r="AA402">
            <v>113.5</v>
          </cell>
          <cell r="AB402">
            <v>115</v>
          </cell>
          <cell r="AC402">
            <v>115</v>
          </cell>
          <cell r="AD402">
            <v>115</v>
          </cell>
          <cell r="AE402">
            <v>116.1</v>
          </cell>
          <cell r="AF402">
            <v>116.1</v>
          </cell>
          <cell r="AG402">
            <v>116.1</v>
          </cell>
          <cell r="AH402">
            <v>116.1</v>
          </cell>
          <cell r="AI402">
            <v>116.1</v>
          </cell>
          <cell r="AJ402">
            <v>116.1</v>
          </cell>
          <cell r="AK402">
            <v>116.1</v>
          </cell>
          <cell r="AL402">
            <v>116.1</v>
          </cell>
          <cell r="AM402">
            <v>116.1</v>
          </cell>
          <cell r="AN402">
            <v>116.1</v>
          </cell>
          <cell r="AO402">
            <v>116.1</v>
          </cell>
          <cell r="AP402">
            <v>116.1</v>
          </cell>
          <cell r="AQ402">
            <v>116.1</v>
          </cell>
          <cell r="AR402">
            <v>115.9</v>
          </cell>
          <cell r="AS402">
            <v>115.9</v>
          </cell>
          <cell r="AT402">
            <v>115.9</v>
          </cell>
          <cell r="AU402">
            <v>115.9</v>
          </cell>
          <cell r="AV402">
            <v>115.9</v>
          </cell>
          <cell r="AW402">
            <v>115.9</v>
          </cell>
          <cell r="AX402">
            <v>115.9</v>
          </cell>
          <cell r="AY402">
            <v>115.5</v>
          </cell>
          <cell r="AZ402">
            <v>119.3</v>
          </cell>
          <cell r="BA402">
            <v>120.1</v>
          </cell>
          <cell r="BB402">
            <v>122.5</v>
          </cell>
          <cell r="BC402">
            <v>122.5</v>
          </cell>
          <cell r="BD402">
            <v>122.5</v>
          </cell>
          <cell r="BE402">
            <v>123.6</v>
          </cell>
          <cell r="BF402">
            <v>123.5</v>
          </cell>
          <cell r="BG402">
            <v>122.1</v>
          </cell>
          <cell r="BH402">
            <v>121.8</v>
          </cell>
          <cell r="BI402">
            <v>121.9</v>
          </cell>
          <cell r="BJ402">
            <v>115.6</v>
          </cell>
          <cell r="BK402">
            <v>114.1</v>
          </cell>
          <cell r="BL402">
            <v>116.2</v>
          </cell>
          <cell r="BM402">
            <v>118.8</v>
          </cell>
          <cell r="BN402">
            <v>123.8</v>
          </cell>
          <cell r="BO402">
            <v>125.2</v>
          </cell>
          <cell r="BP402">
            <v>124.2</v>
          </cell>
          <cell r="BQ402">
            <v>124.3</v>
          </cell>
          <cell r="BR402">
            <v>124.3</v>
          </cell>
          <cell r="BS402">
            <v>124.3</v>
          </cell>
          <cell r="BT402">
            <v>124.3</v>
          </cell>
          <cell r="BU402">
            <v>124.3</v>
          </cell>
          <cell r="BV402">
            <v>124.3</v>
          </cell>
          <cell r="BW402">
            <v>126</v>
          </cell>
          <cell r="BX402">
            <v>132.80000000000001</v>
          </cell>
          <cell r="BY402">
            <v>137.80000000000001</v>
          </cell>
          <cell r="BZ402">
            <v>137.1</v>
          </cell>
          <cell r="CA402">
            <v>136.6</v>
          </cell>
          <cell r="CB402">
            <v>137.69999999999999</v>
          </cell>
          <cell r="CC402">
            <v>136.30000000000001</v>
          </cell>
          <cell r="CD402">
            <v>135.9</v>
          </cell>
          <cell r="CE402">
            <v>136.1</v>
          </cell>
          <cell r="CF402">
            <v>136.19999999999999</v>
          </cell>
          <cell r="CG402">
            <v>137.30000000000001</v>
          </cell>
          <cell r="CH402">
            <v>136.4</v>
          </cell>
          <cell r="CI402">
            <v>135.5</v>
          </cell>
          <cell r="CJ402">
            <v>135.4</v>
          </cell>
          <cell r="CK402">
            <v>137.19999999999999</v>
          </cell>
          <cell r="CL402">
            <v>137.4</v>
          </cell>
        </row>
        <row r="403">
          <cell r="A403" t="str">
            <v>Automobile  Rubber Padding</v>
          </cell>
          <cell r="B403" t="str">
            <v>1307030008</v>
          </cell>
          <cell r="C403">
            <v>2.0670000000000001E-2</v>
          </cell>
          <cell r="D403">
            <v>100.1</v>
          </cell>
          <cell r="E403">
            <v>100.1</v>
          </cell>
          <cell r="F403">
            <v>101</v>
          </cell>
          <cell r="G403">
            <v>103.6</v>
          </cell>
          <cell r="H403">
            <v>103.6</v>
          </cell>
          <cell r="I403">
            <v>103.6</v>
          </cell>
          <cell r="J403">
            <v>103.6</v>
          </cell>
          <cell r="K403">
            <v>103.6</v>
          </cell>
          <cell r="L403">
            <v>103.6</v>
          </cell>
          <cell r="M403">
            <v>103.6</v>
          </cell>
          <cell r="N403">
            <v>103.6</v>
          </cell>
          <cell r="O403">
            <v>103.6</v>
          </cell>
          <cell r="P403">
            <v>103.6</v>
          </cell>
          <cell r="Q403">
            <v>103.6</v>
          </cell>
          <cell r="R403">
            <v>103.6</v>
          </cell>
          <cell r="S403">
            <v>91.3</v>
          </cell>
          <cell r="T403">
            <v>91.3</v>
          </cell>
          <cell r="U403">
            <v>91.3</v>
          </cell>
          <cell r="V403">
            <v>91.3</v>
          </cell>
          <cell r="W403">
            <v>91.3</v>
          </cell>
          <cell r="X403">
            <v>91.3</v>
          </cell>
          <cell r="Y403">
            <v>91.3</v>
          </cell>
          <cell r="Z403">
            <v>91.3</v>
          </cell>
          <cell r="AA403">
            <v>91.3</v>
          </cell>
          <cell r="AB403">
            <v>91.3</v>
          </cell>
          <cell r="AC403">
            <v>91.3</v>
          </cell>
          <cell r="AD403">
            <v>91.3</v>
          </cell>
          <cell r="AE403">
            <v>91.3</v>
          </cell>
          <cell r="AF403">
            <v>91.3</v>
          </cell>
          <cell r="AG403">
            <v>91.3</v>
          </cell>
          <cell r="AH403">
            <v>91.3</v>
          </cell>
          <cell r="AI403">
            <v>91.3</v>
          </cell>
          <cell r="AJ403">
            <v>91.3</v>
          </cell>
          <cell r="AK403">
            <v>91.1</v>
          </cell>
          <cell r="AL403">
            <v>91.1</v>
          </cell>
          <cell r="AM403">
            <v>91.1</v>
          </cell>
          <cell r="AN403">
            <v>91.1</v>
          </cell>
          <cell r="AO403">
            <v>91.1</v>
          </cell>
          <cell r="AP403">
            <v>91.1</v>
          </cell>
          <cell r="AQ403">
            <v>91.1</v>
          </cell>
          <cell r="AR403">
            <v>91.1</v>
          </cell>
          <cell r="AS403">
            <v>91.1</v>
          </cell>
          <cell r="AT403">
            <v>91.1</v>
          </cell>
          <cell r="AU403">
            <v>91.1</v>
          </cell>
          <cell r="AV403">
            <v>91.1</v>
          </cell>
          <cell r="AW403">
            <v>91.1</v>
          </cell>
          <cell r="AX403">
            <v>91.1</v>
          </cell>
          <cell r="AY403">
            <v>91.1</v>
          </cell>
          <cell r="AZ403">
            <v>91.1</v>
          </cell>
          <cell r="BA403">
            <v>92.3</v>
          </cell>
          <cell r="BB403">
            <v>93.5</v>
          </cell>
          <cell r="BC403">
            <v>93.5</v>
          </cell>
          <cell r="BD403">
            <v>93.5</v>
          </cell>
          <cell r="BE403">
            <v>93.5</v>
          </cell>
          <cell r="BF403">
            <v>93.5</v>
          </cell>
          <cell r="BG403">
            <v>93.5</v>
          </cell>
          <cell r="BH403">
            <v>95.5</v>
          </cell>
          <cell r="BI403">
            <v>95.5</v>
          </cell>
          <cell r="BJ403">
            <v>95.5</v>
          </cell>
          <cell r="BK403">
            <v>95.5</v>
          </cell>
          <cell r="BL403">
            <v>95.5</v>
          </cell>
          <cell r="BM403">
            <v>95.5</v>
          </cell>
          <cell r="BN403">
            <v>95.5</v>
          </cell>
          <cell r="BO403">
            <v>95</v>
          </cell>
          <cell r="BP403">
            <v>95</v>
          </cell>
          <cell r="BQ403">
            <v>95</v>
          </cell>
          <cell r="BR403">
            <v>95</v>
          </cell>
          <cell r="BS403">
            <v>95</v>
          </cell>
          <cell r="BT403">
            <v>95</v>
          </cell>
          <cell r="BU403">
            <v>95</v>
          </cell>
          <cell r="BV403">
            <v>95</v>
          </cell>
          <cell r="BW403">
            <v>95</v>
          </cell>
          <cell r="BX403">
            <v>95.6</v>
          </cell>
          <cell r="BY403">
            <v>95.6</v>
          </cell>
          <cell r="BZ403">
            <v>95.6</v>
          </cell>
          <cell r="CA403">
            <v>95.6</v>
          </cell>
          <cell r="CB403">
            <v>95.6</v>
          </cell>
          <cell r="CC403">
            <v>95.6</v>
          </cell>
          <cell r="CD403">
            <v>95.7</v>
          </cell>
          <cell r="CE403">
            <v>95.7</v>
          </cell>
          <cell r="CF403">
            <v>97.7</v>
          </cell>
          <cell r="CG403">
            <v>95.3</v>
          </cell>
          <cell r="CH403">
            <v>93.3</v>
          </cell>
          <cell r="CI403">
            <v>94</v>
          </cell>
          <cell r="CJ403">
            <v>94.8</v>
          </cell>
          <cell r="CK403">
            <v>94.9</v>
          </cell>
          <cell r="CL403">
            <v>94.9</v>
          </cell>
        </row>
        <row r="404">
          <cell r="A404" t="str">
            <v>Rubber Brakes</v>
          </cell>
          <cell r="B404" t="str">
            <v>1307030009</v>
          </cell>
          <cell r="C404">
            <v>1.3089999999999999E-2</v>
          </cell>
          <cell r="D404">
            <v>101</v>
          </cell>
          <cell r="E404">
            <v>101</v>
          </cell>
          <cell r="F404">
            <v>101</v>
          </cell>
          <cell r="G404">
            <v>102.2</v>
          </cell>
          <cell r="H404">
            <v>103.2</v>
          </cell>
          <cell r="I404">
            <v>103.2</v>
          </cell>
          <cell r="J404">
            <v>101.6</v>
          </cell>
          <cell r="K404">
            <v>99.5</v>
          </cell>
          <cell r="L404">
            <v>100</v>
          </cell>
          <cell r="M404">
            <v>100</v>
          </cell>
          <cell r="N404">
            <v>100</v>
          </cell>
          <cell r="O404">
            <v>99</v>
          </cell>
          <cell r="P404">
            <v>98.5</v>
          </cell>
          <cell r="Q404">
            <v>99.4</v>
          </cell>
          <cell r="R404">
            <v>100.3</v>
          </cell>
          <cell r="S404">
            <v>101.4</v>
          </cell>
          <cell r="T404">
            <v>101.4</v>
          </cell>
          <cell r="U404">
            <v>102.3</v>
          </cell>
          <cell r="V404">
            <v>103.1</v>
          </cell>
          <cell r="W404">
            <v>103.1</v>
          </cell>
          <cell r="X404">
            <v>103.1</v>
          </cell>
          <cell r="Y404">
            <v>103.1</v>
          </cell>
          <cell r="Z404">
            <v>103.1</v>
          </cell>
          <cell r="AA404">
            <v>103.1</v>
          </cell>
          <cell r="AB404">
            <v>103.1</v>
          </cell>
          <cell r="AC404">
            <v>103.1</v>
          </cell>
          <cell r="AD404">
            <v>113</v>
          </cell>
          <cell r="AE404">
            <v>113</v>
          </cell>
          <cell r="AF404">
            <v>113</v>
          </cell>
          <cell r="AG404">
            <v>113</v>
          </cell>
          <cell r="AH404">
            <v>113</v>
          </cell>
          <cell r="AI404">
            <v>114.1</v>
          </cell>
          <cell r="AJ404">
            <v>114.1</v>
          </cell>
          <cell r="AK404">
            <v>114.1</v>
          </cell>
          <cell r="AL404">
            <v>114.1</v>
          </cell>
          <cell r="AM404">
            <v>116.1</v>
          </cell>
          <cell r="AN404">
            <v>119.3</v>
          </cell>
          <cell r="AO404">
            <v>119.3</v>
          </cell>
          <cell r="AP404">
            <v>118.8</v>
          </cell>
          <cell r="AQ404">
            <v>118.8</v>
          </cell>
          <cell r="AR404">
            <v>118.8</v>
          </cell>
          <cell r="AS404">
            <v>118.5</v>
          </cell>
          <cell r="AT404">
            <v>121.2</v>
          </cell>
          <cell r="AU404">
            <v>120.3</v>
          </cell>
          <cell r="AV404">
            <v>120.1</v>
          </cell>
          <cell r="AW404">
            <v>120.1</v>
          </cell>
          <cell r="AX404">
            <v>120.1</v>
          </cell>
          <cell r="AY404">
            <v>119.3</v>
          </cell>
          <cell r="AZ404">
            <v>120.5</v>
          </cell>
          <cell r="BA404">
            <v>120.4</v>
          </cell>
          <cell r="BB404">
            <v>120.1</v>
          </cell>
          <cell r="BC404">
            <v>120.1</v>
          </cell>
          <cell r="BD404">
            <v>120.1</v>
          </cell>
          <cell r="BE404">
            <v>120.1</v>
          </cell>
          <cell r="BF404">
            <v>120.1</v>
          </cell>
          <cell r="BG404">
            <v>120.1</v>
          </cell>
          <cell r="BH404">
            <v>120.1</v>
          </cell>
          <cell r="BI404">
            <v>120.1</v>
          </cell>
          <cell r="BJ404">
            <v>120.1</v>
          </cell>
          <cell r="BK404">
            <v>120.1</v>
          </cell>
          <cell r="BL404">
            <v>120.1</v>
          </cell>
          <cell r="BM404">
            <v>120.1</v>
          </cell>
          <cell r="BN404">
            <v>120.1</v>
          </cell>
          <cell r="BO404">
            <v>120.7</v>
          </cell>
          <cell r="BP404">
            <v>120.7</v>
          </cell>
          <cell r="BQ404">
            <v>120.7</v>
          </cell>
          <cell r="BR404">
            <v>120.7</v>
          </cell>
          <cell r="BS404">
            <v>120.7</v>
          </cell>
          <cell r="BT404">
            <v>120.7</v>
          </cell>
          <cell r="BU404">
            <v>123.6</v>
          </cell>
          <cell r="BV404">
            <v>123.6</v>
          </cell>
          <cell r="BW404">
            <v>123.6</v>
          </cell>
          <cell r="BX404">
            <v>123.6</v>
          </cell>
          <cell r="BY404">
            <v>123.6</v>
          </cell>
          <cell r="BZ404">
            <v>123.7</v>
          </cell>
          <cell r="CA404">
            <v>124.8</v>
          </cell>
          <cell r="CB404">
            <v>124.8</v>
          </cell>
          <cell r="CC404">
            <v>124.8</v>
          </cell>
          <cell r="CD404">
            <v>124.8</v>
          </cell>
          <cell r="CE404">
            <v>124.8</v>
          </cell>
          <cell r="CF404">
            <v>126</v>
          </cell>
          <cell r="CG404">
            <v>126.4</v>
          </cell>
          <cell r="CH404">
            <v>126.5</v>
          </cell>
          <cell r="CI404">
            <v>126.5</v>
          </cell>
          <cell r="CJ404">
            <v>126.3</v>
          </cell>
          <cell r="CK404">
            <v>125.6</v>
          </cell>
          <cell r="CL404">
            <v>126.3</v>
          </cell>
        </row>
        <row r="405">
          <cell r="A405" t="str">
            <v>Rubber Transmission belt</v>
          </cell>
          <cell r="B405" t="str">
            <v>1307030010</v>
          </cell>
          <cell r="C405">
            <v>9.7800000000000005E-3</v>
          </cell>
          <cell r="D405">
            <v>102.5</v>
          </cell>
          <cell r="E405">
            <v>102.5</v>
          </cell>
          <cell r="F405">
            <v>102.5</v>
          </cell>
          <cell r="G405">
            <v>107.5</v>
          </cell>
          <cell r="H405">
            <v>111.6</v>
          </cell>
          <cell r="I405">
            <v>111.6</v>
          </cell>
          <cell r="J405">
            <v>115.3</v>
          </cell>
          <cell r="K405">
            <v>115.3</v>
          </cell>
          <cell r="L405">
            <v>115.3</v>
          </cell>
          <cell r="M405">
            <v>116</v>
          </cell>
          <cell r="N405">
            <v>116</v>
          </cell>
          <cell r="O405">
            <v>116</v>
          </cell>
          <cell r="P405">
            <v>117.6</v>
          </cell>
          <cell r="Q405">
            <v>117.6</v>
          </cell>
          <cell r="R405">
            <v>117.6</v>
          </cell>
          <cell r="S405">
            <v>121.5</v>
          </cell>
          <cell r="T405">
            <v>121.5</v>
          </cell>
          <cell r="U405">
            <v>121.5</v>
          </cell>
          <cell r="V405">
            <v>122.9</v>
          </cell>
          <cell r="W405">
            <v>122.9</v>
          </cell>
          <cell r="X405">
            <v>123.1</v>
          </cell>
          <cell r="Y405">
            <v>123.7</v>
          </cell>
          <cell r="Z405">
            <v>123.5</v>
          </cell>
          <cell r="AA405">
            <v>123.2</v>
          </cell>
          <cell r="AB405">
            <v>123.9</v>
          </cell>
          <cell r="AC405">
            <v>123.9</v>
          </cell>
          <cell r="AD405">
            <v>124.2</v>
          </cell>
          <cell r="AE405">
            <v>125.3</v>
          </cell>
          <cell r="AF405">
            <v>125.3</v>
          </cell>
          <cell r="AG405">
            <v>125.3</v>
          </cell>
          <cell r="AH405">
            <v>125.1</v>
          </cell>
          <cell r="AI405">
            <v>125.1</v>
          </cell>
          <cell r="AJ405">
            <v>125</v>
          </cell>
          <cell r="AK405">
            <v>131.80000000000001</v>
          </cell>
          <cell r="AL405">
            <v>131.80000000000001</v>
          </cell>
          <cell r="AM405">
            <v>131.80000000000001</v>
          </cell>
          <cell r="AN405">
            <v>126.4</v>
          </cell>
          <cell r="AO405">
            <v>126.2</v>
          </cell>
          <cell r="AP405">
            <v>126.4</v>
          </cell>
          <cell r="AQ405">
            <v>126.4</v>
          </cell>
          <cell r="AR405">
            <v>126.4</v>
          </cell>
          <cell r="AS405">
            <v>126.4</v>
          </cell>
          <cell r="AT405">
            <v>126.2</v>
          </cell>
          <cell r="AU405">
            <v>124.1</v>
          </cell>
          <cell r="AV405">
            <v>124.3</v>
          </cell>
          <cell r="AW405">
            <v>124.3</v>
          </cell>
          <cell r="AX405">
            <v>124.3</v>
          </cell>
          <cell r="AY405">
            <v>124.3</v>
          </cell>
          <cell r="AZ405">
            <v>125.4</v>
          </cell>
          <cell r="BA405">
            <v>125.4</v>
          </cell>
          <cell r="BB405">
            <v>125.4</v>
          </cell>
          <cell r="BC405">
            <v>125.4</v>
          </cell>
          <cell r="BD405">
            <v>125.4</v>
          </cell>
          <cell r="BE405">
            <v>125.4</v>
          </cell>
          <cell r="BF405">
            <v>125.4</v>
          </cell>
          <cell r="BG405">
            <v>125.4</v>
          </cell>
          <cell r="BH405">
            <v>125.4</v>
          </cell>
          <cell r="BI405">
            <v>125.4</v>
          </cell>
          <cell r="BJ405">
            <v>126.3</v>
          </cell>
          <cell r="BK405">
            <v>126.2</v>
          </cell>
          <cell r="BL405">
            <v>123.5</v>
          </cell>
          <cell r="BM405">
            <v>122.1</v>
          </cell>
          <cell r="BN405">
            <v>119.9</v>
          </cell>
          <cell r="BO405">
            <v>123.8</v>
          </cell>
          <cell r="BP405">
            <v>123.7</v>
          </cell>
          <cell r="BQ405">
            <v>123.7</v>
          </cell>
          <cell r="BR405">
            <v>124.2</v>
          </cell>
          <cell r="BS405">
            <v>129.6</v>
          </cell>
          <cell r="BT405">
            <v>131.30000000000001</v>
          </cell>
          <cell r="BU405">
            <v>130.9</v>
          </cell>
          <cell r="BV405">
            <v>130.9</v>
          </cell>
          <cell r="BW405">
            <v>131.30000000000001</v>
          </cell>
          <cell r="BX405">
            <v>131.19999999999999</v>
          </cell>
          <cell r="BY405">
            <v>144.30000000000001</v>
          </cell>
          <cell r="BZ405">
            <v>148.6</v>
          </cell>
          <cell r="CA405">
            <v>148.6</v>
          </cell>
          <cell r="CB405">
            <v>147.80000000000001</v>
          </cell>
          <cell r="CC405">
            <v>143.80000000000001</v>
          </cell>
          <cell r="CD405">
            <v>142.19999999999999</v>
          </cell>
          <cell r="CE405">
            <v>140.19999999999999</v>
          </cell>
          <cell r="CF405">
            <v>139.4</v>
          </cell>
          <cell r="CG405">
            <v>148.4</v>
          </cell>
          <cell r="CH405">
            <v>153</v>
          </cell>
          <cell r="CI405">
            <v>154.80000000000001</v>
          </cell>
          <cell r="CJ405">
            <v>156</v>
          </cell>
          <cell r="CK405">
            <v>154.1</v>
          </cell>
          <cell r="CL405">
            <v>153.5</v>
          </cell>
        </row>
        <row r="406">
          <cell r="A406" t="str">
            <v>Foot Ball</v>
          </cell>
          <cell r="B406" t="str">
            <v>1307030011</v>
          </cell>
          <cell r="C406">
            <v>4.2500000000000003E-3</v>
          </cell>
          <cell r="D406">
            <v>100.3</v>
          </cell>
          <cell r="E406">
            <v>100.3</v>
          </cell>
          <cell r="F406">
            <v>100.3</v>
          </cell>
          <cell r="G406">
            <v>100.9</v>
          </cell>
          <cell r="H406">
            <v>100.9</v>
          </cell>
          <cell r="I406">
            <v>100.9</v>
          </cell>
          <cell r="J406">
            <v>100.9</v>
          </cell>
          <cell r="K406">
            <v>100.9</v>
          </cell>
          <cell r="L406">
            <v>100.9</v>
          </cell>
          <cell r="M406">
            <v>100.9</v>
          </cell>
          <cell r="N406">
            <v>100.9</v>
          </cell>
          <cell r="O406">
            <v>100.9</v>
          </cell>
          <cell r="P406">
            <v>100.9</v>
          </cell>
          <cell r="Q406">
            <v>101.2</v>
          </cell>
          <cell r="R406">
            <v>101.5</v>
          </cell>
          <cell r="S406">
            <v>103.2</v>
          </cell>
          <cell r="T406">
            <v>103.2</v>
          </cell>
          <cell r="U406">
            <v>104.7</v>
          </cell>
          <cell r="V406">
            <v>106</v>
          </cell>
          <cell r="W406">
            <v>106</v>
          </cell>
          <cell r="X406">
            <v>106</v>
          </cell>
          <cell r="Y406">
            <v>106</v>
          </cell>
          <cell r="Z406">
            <v>106</v>
          </cell>
          <cell r="AA406">
            <v>107.5</v>
          </cell>
          <cell r="AB406">
            <v>107.5</v>
          </cell>
          <cell r="AC406">
            <v>107.5</v>
          </cell>
          <cell r="AD406">
            <v>107.5</v>
          </cell>
          <cell r="AE406">
            <v>109.5</v>
          </cell>
          <cell r="AF406">
            <v>109.5</v>
          </cell>
          <cell r="AG406">
            <v>109.5</v>
          </cell>
          <cell r="AH406">
            <v>109.9</v>
          </cell>
          <cell r="AI406">
            <v>110.4</v>
          </cell>
          <cell r="AJ406">
            <v>110.7</v>
          </cell>
          <cell r="AK406">
            <v>112.1</v>
          </cell>
          <cell r="AL406">
            <v>112.1</v>
          </cell>
          <cell r="AM406">
            <v>111.1</v>
          </cell>
          <cell r="AN406">
            <v>110.9</v>
          </cell>
          <cell r="AO406">
            <v>110.9</v>
          </cell>
          <cell r="AP406">
            <v>110.9</v>
          </cell>
          <cell r="AQ406">
            <v>111.9</v>
          </cell>
          <cell r="AR406">
            <v>111.9</v>
          </cell>
          <cell r="AS406">
            <v>111.9</v>
          </cell>
          <cell r="AT406">
            <v>113.4</v>
          </cell>
          <cell r="AU406">
            <v>113.4</v>
          </cell>
          <cell r="AV406">
            <v>113.4</v>
          </cell>
          <cell r="AW406">
            <v>113.4</v>
          </cell>
          <cell r="AX406">
            <v>113.4</v>
          </cell>
          <cell r="AY406">
            <v>113.4</v>
          </cell>
          <cell r="AZ406">
            <v>113.4</v>
          </cell>
          <cell r="BA406">
            <v>113.4</v>
          </cell>
          <cell r="BB406">
            <v>113.4</v>
          </cell>
          <cell r="BC406">
            <v>113.4</v>
          </cell>
          <cell r="BD406">
            <v>113.4</v>
          </cell>
          <cell r="BE406">
            <v>113.4</v>
          </cell>
          <cell r="BF406">
            <v>113.4</v>
          </cell>
          <cell r="BG406">
            <v>113.4</v>
          </cell>
          <cell r="BH406">
            <v>114.4</v>
          </cell>
          <cell r="BI406">
            <v>114.4</v>
          </cell>
          <cell r="BJ406">
            <v>114.4</v>
          </cell>
          <cell r="BK406">
            <v>114.4</v>
          </cell>
          <cell r="BL406">
            <v>118.8</v>
          </cell>
          <cell r="BM406">
            <v>118.8</v>
          </cell>
          <cell r="BN406">
            <v>121.1</v>
          </cell>
          <cell r="BO406">
            <v>124.8</v>
          </cell>
          <cell r="BP406">
            <v>120.5</v>
          </cell>
          <cell r="BQ406">
            <v>123.3</v>
          </cell>
          <cell r="BR406">
            <v>123.3</v>
          </cell>
          <cell r="BS406">
            <v>126.1</v>
          </cell>
          <cell r="BT406">
            <v>126.1</v>
          </cell>
          <cell r="BU406">
            <v>126.1</v>
          </cell>
          <cell r="BV406">
            <v>127</v>
          </cell>
          <cell r="BW406">
            <v>127</v>
          </cell>
          <cell r="BX406">
            <v>133</v>
          </cell>
          <cell r="BY406">
            <v>133.80000000000001</v>
          </cell>
          <cell r="BZ406">
            <v>133.69999999999999</v>
          </cell>
          <cell r="CA406">
            <v>137.6</v>
          </cell>
          <cell r="CB406">
            <v>140.5</v>
          </cell>
          <cell r="CC406">
            <v>140.80000000000001</v>
          </cell>
          <cell r="CD406">
            <v>141.69999999999999</v>
          </cell>
          <cell r="CE406">
            <v>141.69999999999999</v>
          </cell>
          <cell r="CF406">
            <v>141.69999999999999</v>
          </cell>
          <cell r="CG406">
            <v>142.80000000000001</v>
          </cell>
          <cell r="CH406">
            <v>146.19999999999999</v>
          </cell>
          <cell r="CI406">
            <v>150.30000000000001</v>
          </cell>
          <cell r="CJ406">
            <v>150.80000000000001</v>
          </cell>
          <cell r="CK406">
            <v>151.5</v>
          </cell>
          <cell r="CL406">
            <v>151.5</v>
          </cell>
        </row>
        <row r="407">
          <cell r="A407" t="str">
            <v>Other Rubber Products</v>
          </cell>
          <cell r="B407" t="str">
            <v>1307030012</v>
          </cell>
          <cell r="C407">
            <v>7.5230000000000005E-2</v>
          </cell>
          <cell r="D407">
            <v>101.2</v>
          </cell>
          <cell r="E407">
            <v>101</v>
          </cell>
          <cell r="F407">
            <v>101.3</v>
          </cell>
          <cell r="G407">
            <v>101.5</v>
          </cell>
          <cell r="H407">
            <v>101.6</v>
          </cell>
          <cell r="I407">
            <v>101.4</v>
          </cell>
          <cell r="J407">
            <v>101.3</v>
          </cell>
          <cell r="K407">
            <v>101.2</v>
          </cell>
          <cell r="L407">
            <v>101.8</v>
          </cell>
          <cell r="M407">
            <v>102.3</v>
          </cell>
          <cell r="N407">
            <v>101.8</v>
          </cell>
          <cell r="O407">
            <v>102</v>
          </cell>
          <cell r="P407">
            <v>103.3</v>
          </cell>
          <cell r="Q407">
            <v>104.2</v>
          </cell>
          <cell r="R407">
            <v>104.5</v>
          </cell>
          <cell r="S407">
            <v>113.5</v>
          </cell>
          <cell r="T407">
            <v>114.8</v>
          </cell>
          <cell r="U407">
            <v>115.5</v>
          </cell>
          <cell r="V407">
            <v>114.8</v>
          </cell>
          <cell r="W407">
            <v>114.2</v>
          </cell>
          <cell r="X407">
            <v>113.6</v>
          </cell>
          <cell r="Y407">
            <v>113.3</v>
          </cell>
          <cell r="Z407">
            <v>113.4</v>
          </cell>
          <cell r="AA407">
            <v>113.1</v>
          </cell>
          <cell r="AB407">
            <v>115.3</v>
          </cell>
          <cell r="AC407">
            <v>115.5</v>
          </cell>
          <cell r="AD407">
            <v>115.4</v>
          </cell>
          <cell r="AE407">
            <v>121</v>
          </cell>
          <cell r="AF407">
            <v>120.3</v>
          </cell>
          <cell r="AG407">
            <v>120.3</v>
          </cell>
          <cell r="AH407">
            <v>120.1</v>
          </cell>
          <cell r="AI407">
            <v>120.1</v>
          </cell>
          <cell r="AJ407">
            <v>120.1</v>
          </cell>
          <cell r="AK407">
            <v>120.5</v>
          </cell>
          <cell r="AL407">
            <v>121</v>
          </cell>
          <cell r="AM407">
            <v>120.5</v>
          </cell>
          <cell r="AN407">
            <v>119</v>
          </cell>
          <cell r="AO407">
            <v>119.3</v>
          </cell>
          <cell r="AP407">
            <v>119.2</v>
          </cell>
          <cell r="AQ407">
            <v>121.1</v>
          </cell>
          <cell r="AR407">
            <v>122.2</v>
          </cell>
          <cell r="AS407">
            <v>122.2</v>
          </cell>
          <cell r="AT407">
            <v>123.2</v>
          </cell>
          <cell r="AU407">
            <v>124.5</v>
          </cell>
          <cell r="AV407">
            <v>123.4</v>
          </cell>
          <cell r="AW407">
            <v>121.4</v>
          </cell>
          <cell r="AX407">
            <v>121.4</v>
          </cell>
          <cell r="AY407">
            <v>122.5</v>
          </cell>
          <cell r="AZ407">
            <v>122.8</v>
          </cell>
          <cell r="BA407">
            <v>123</v>
          </cell>
          <cell r="BB407">
            <v>119</v>
          </cell>
          <cell r="BC407">
            <v>123.1</v>
          </cell>
          <cell r="BD407">
            <v>121.7</v>
          </cell>
          <cell r="BE407">
            <v>119.5</v>
          </cell>
          <cell r="BF407">
            <v>124.5</v>
          </cell>
          <cell r="BG407">
            <v>124.9</v>
          </cell>
          <cell r="BH407">
            <v>125.9</v>
          </cell>
          <cell r="BI407">
            <v>124.9</v>
          </cell>
          <cell r="BJ407">
            <v>125.1</v>
          </cell>
          <cell r="BK407">
            <v>128</v>
          </cell>
          <cell r="BL407">
            <v>128.1</v>
          </cell>
          <cell r="BM407">
            <v>132.80000000000001</v>
          </cell>
          <cell r="BN407">
            <v>136.9</v>
          </cell>
          <cell r="BO407">
            <v>144.9</v>
          </cell>
          <cell r="BP407">
            <v>142.69999999999999</v>
          </cell>
          <cell r="BQ407">
            <v>144.80000000000001</v>
          </cell>
          <cell r="BR407">
            <v>151.5</v>
          </cell>
          <cell r="BS407">
            <v>148.19999999999999</v>
          </cell>
          <cell r="BT407">
            <v>146.1</v>
          </cell>
          <cell r="BU407">
            <v>150.5</v>
          </cell>
          <cell r="BV407">
            <v>155.80000000000001</v>
          </cell>
          <cell r="BW407">
            <v>157</v>
          </cell>
          <cell r="BX407">
            <v>168.4</v>
          </cell>
          <cell r="BY407">
            <v>178.3</v>
          </cell>
          <cell r="BZ407">
            <v>175.3</v>
          </cell>
          <cell r="CA407">
            <v>177.1</v>
          </cell>
          <cell r="CB407">
            <v>175.7</v>
          </cell>
          <cell r="CC407">
            <v>174</v>
          </cell>
          <cell r="CD407">
            <v>171.6</v>
          </cell>
          <cell r="CE407">
            <v>169.4</v>
          </cell>
          <cell r="CF407">
            <v>171.4</v>
          </cell>
          <cell r="CG407">
            <v>172.8</v>
          </cell>
          <cell r="CH407">
            <v>168.5</v>
          </cell>
          <cell r="CI407">
            <v>166.8</v>
          </cell>
          <cell r="CJ407">
            <v>168.1</v>
          </cell>
          <cell r="CK407">
            <v>167.4</v>
          </cell>
          <cell r="CL407">
            <v>167.6</v>
          </cell>
        </row>
        <row r="408">
          <cell r="A408" t="str">
            <v>(H)  CHEMICALS &amp; CHEMICAL PRODUCTS</v>
          </cell>
          <cell r="B408" t="str">
            <v>1308000000</v>
          </cell>
          <cell r="C408">
            <v>12.0177</v>
          </cell>
          <cell r="D408">
            <v>101.3</v>
          </cell>
          <cell r="E408">
            <v>101.5</v>
          </cell>
          <cell r="F408">
            <v>101.9</v>
          </cell>
          <cell r="G408">
            <v>103.6</v>
          </cell>
          <cell r="H408">
            <v>103.4</v>
          </cell>
          <cell r="I408">
            <v>103.1</v>
          </cell>
          <cell r="J408">
            <v>103.4</v>
          </cell>
          <cell r="K408">
            <v>103.5</v>
          </cell>
          <cell r="L408">
            <v>103.7</v>
          </cell>
          <cell r="M408">
            <v>103.6</v>
          </cell>
          <cell r="N408">
            <v>103.9</v>
          </cell>
          <cell r="O408">
            <v>103.7</v>
          </cell>
          <cell r="P408">
            <v>104.3</v>
          </cell>
          <cell r="Q408">
            <v>104.5</v>
          </cell>
          <cell r="R408">
            <v>104.8</v>
          </cell>
          <cell r="S408">
            <v>106.7</v>
          </cell>
          <cell r="T408">
            <v>107.2</v>
          </cell>
          <cell r="U408">
            <v>107.8</v>
          </cell>
          <cell r="V408">
            <v>108.3</v>
          </cell>
          <cell r="W408">
            <v>108.8</v>
          </cell>
          <cell r="X408">
            <v>109.6</v>
          </cell>
          <cell r="Y408">
            <v>109.5</v>
          </cell>
          <cell r="Z408">
            <v>109.5</v>
          </cell>
          <cell r="AA408">
            <v>109.6</v>
          </cell>
          <cell r="AB408">
            <v>110.1</v>
          </cell>
          <cell r="AC408">
            <v>110</v>
          </cell>
          <cell r="AD408">
            <v>110.2</v>
          </cell>
          <cell r="AE408">
            <v>110.9</v>
          </cell>
          <cell r="AF408">
            <v>111</v>
          </cell>
          <cell r="AG408">
            <v>111.5</v>
          </cell>
          <cell r="AH408">
            <v>111.9</v>
          </cell>
          <cell r="AI408">
            <v>112</v>
          </cell>
          <cell r="AJ408">
            <v>112.1</v>
          </cell>
          <cell r="AK408">
            <v>112.8</v>
          </cell>
          <cell r="AL408">
            <v>112.9</v>
          </cell>
          <cell r="AM408">
            <v>113.7</v>
          </cell>
          <cell r="AN408">
            <v>114.8</v>
          </cell>
          <cell r="AO408">
            <v>114.9</v>
          </cell>
          <cell r="AP408">
            <v>115.5</v>
          </cell>
          <cell r="AQ408">
            <v>116.6</v>
          </cell>
          <cell r="AR408">
            <v>117.9</v>
          </cell>
          <cell r="AS408">
            <v>118.9</v>
          </cell>
          <cell r="AT408">
            <v>119.4</v>
          </cell>
          <cell r="AU408">
            <v>120.6</v>
          </cell>
          <cell r="AV408">
            <v>120</v>
          </cell>
          <cell r="AW408">
            <v>119.7</v>
          </cell>
          <cell r="AX408">
            <v>118.3</v>
          </cell>
          <cell r="AY408">
            <v>116.6</v>
          </cell>
          <cell r="AZ408">
            <v>116.4</v>
          </cell>
          <cell r="BA408">
            <v>116.3</v>
          </cell>
          <cell r="BB408">
            <v>116.1</v>
          </cell>
          <cell r="BC408">
            <v>116.2</v>
          </cell>
          <cell r="BD408">
            <v>116.5</v>
          </cell>
          <cell r="BE408">
            <v>116.3</v>
          </cell>
          <cell r="BF408">
            <v>117</v>
          </cell>
          <cell r="BG408">
            <v>117.5</v>
          </cell>
          <cell r="BH408">
            <v>117.4</v>
          </cell>
          <cell r="BI408">
            <v>117.2</v>
          </cell>
          <cell r="BJ408">
            <v>117.2</v>
          </cell>
          <cell r="BK408">
            <v>118.3</v>
          </cell>
          <cell r="BL408">
            <v>119.3</v>
          </cell>
          <cell r="BM408">
            <v>119.8</v>
          </cell>
          <cell r="BN408">
            <v>120.4</v>
          </cell>
          <cell r="BO408">
            <v>122.6</v>
          </cell>
          <cell r="BP408">
            <v>122.6</v>
          </cell>
          <cell r="BQ408">
            <v>122.4</v>
          </cell>
          <cell r="BR408">
            <v>122.1</v>
          </cell>
          <cell r="BS408">
            <v>122.6</v>
          </cell>
          <cell r="BT408">
            <v>122.8</v>
          </cell>
          <cell r="BU408">
            <v>123</v>
          </cell>
          <cell r="BV408">
            <v>123.3</v>
          </cell>
          <cell r="BW408">
            <v>124.2</v>
          </cell>
          <cell r="BX408">
            <v>125.9</v>
          </cell>
          <cell r="BY408">
            <v>127.7</v>
          </cell>
          <cell r="BZ408">
            <v>129.30000000000001</v>
          </cell>
          <cell r="CA408">
            <v>131</v>
          </cell>
          <cell r="CB408">
            <v>131.80000000000001</v>
          </cell>
          <cell r="CC408">
            <v>132.19999999999999</v>
          </cell>
          <cell r="CD408">
            <v>132.69999999999999</v>
          </cell>
          <cell r="CE408">
            <v>133</v>
          </cell>
          <cell r="CF408">
            <v>133.80000000000001</v>
          </cell>
          <cell r="CG408">
            <v>135.19999999999999</v>
          </cell>
          <cell r="CH408">
            <v>135.6</v>
          </cell>
          <cell r="CI408">
            <v>136.5</v>
          </cell>
          <cell r="CJ408">
            <v>137.80000000000001</v>
          </cell>
          <cell r="CK408">
            <v>137.9</v>
          </cell>
          <cell r="CL408">
            <v>139.19999999999999</v>
          </cell>
        </row>
        <row r="409">
          <cell r="A409" t="str">
            <v>a.  BASIC INORGANIC CHEMICALS</v>
          </cell>
          <cell r="B409" t="str">
            <v>1308010000</v>
          </cell>
          <cell r="C409">
            <v>1.1873400000000001</v>
          </cell>
          <cell r="D409">
            <v>102.7</v>
          </cell>
          <cell r="E409">
            <v>103.3</v>
          </cell>
          <cell r="F409">
            <v>103.8</v>
          </cell>
          <cell r="G409">
            <v>106.8</v>
          </cell>
          <cell r="H409">
            <v>106.6</v>
          </cell>
          <cell r="I409">
            <v>106.8</v>
          </cell>
          <cell r="J409">
            <v>107</v>
          </cell>
          <cell r="K409">
            <v>106.7</v>
          </cell>
          <cell r="L409">
            <v>106.4</v>
          </cell>
          <cell r="M409">
            <v>106.2</v>
          </cell>
          <cell r="N409">
            <v>106.4</v>
          </cell>
          <cell r="O409">
            <v>106.1</v>
          </cell>
          <cell r="P409">
            <v>106.3</v>
          </cell>
          <cell r="Q409">
            <v>106.1</v>
          </cell>
          <cell r="R409">
            <v>105.8</v>
          </cell>
          <cell r="S409">
            <v>108.2</v>
          </cell>
          <cell r="T409">
            <v>108.5</v>
          </cell>
          <cell r="U409">
            <v>109</v>
          </cell>
          <cell r="V409">
            <v>108</v>
          </cell>
          <cell r="W409">
            <v>109</v>
          </cell>
          <cell r="X409">
            <v>109.8</v>
          </cell>
          <cell r="Y409">
            <v>109.6</v>
          </cell>
          <cell r="Z409">
            <v>110.1</v>
          </cell>
          <cell r="AA409">
            <v>110.6</v>
          </cell>
          <cell r="AB409">
            <v>109.8</v>
          </cell>
          <cell r="AC409">
            <v>110.6</v>
          </cell>
          <cell r="AD409">
            <v>110.5</v>
          </cell>
          <cell r="AE409">
            <v>111.9</v>
          </cell>
          <cell r="AF409">
            <v>112.1</v>
          </cell>
          <cell r="AG409">
            <v>113</v>
          </cell>
          <cell r="AH409">
            <v>114.6</v>
          </cell>
          <cell r="AI409">
            <v>116</v>
          </cell>
          <cell r="AJ409">
            <v>116.9</v>
          </cell>
          <cell r="AK409">
            <v>118.8</v>
          </cell>
          <cell r="AL409">
            <v>119</v>
          </cell>
          <cell r="AM409">
            <v>120</v>
          </cell>
          <cell r="AN409">
            <v>119.9</v>
          </cell>
          <cell r="AO409">
            <v>120.9</v>
          </cell>
          <cell r="AP409">
            <v>121.8</v>
          </cell>
          <cell r="AQ409">
            <v>123.4</v>
          </cell>
          <cell r="AR409">
            <v>124.6</v>
          </cell>
          <cell r="AS409">
            <v>124.9</v>
          </cell>
          <cell r="AT409">
            <v>125.5</v>
          </cell>
          <cell r="AU409">
            <v>126.9</v>
          </cell>
          <cell r="AV409">
            <v>126.8</v>
          </cell>
          <cell r="AW409">
            <v>127.7</v>
          </cell>
          <cell r="AX409">
            <v>127.7</v>
          </cell>
          <cell r="AY409">
            <v>126.1</v>
          </cell>
          <cell r="AZ409">
            <v>127.3</v>
          </cell>
          <cell r="BA409">
            <v>127.6</v>
          </cell>
          <cell r="BB409">
            <v>125.8</v>
          </cell>
          <cell r="BC409">
            <v>126.3</v>
          </cell>
          <cell r="BD409">
            <v>125.5</v>
          </cell>
          <cell r="BE409">
            <v>125.5</v>
          </cell>
          <cell r="BF409">
            <v>124.9</v>
          </cell>
          <cell r="BG409">
            <v>123.8</v>
          </cell>
          <cell r="BH409">
            <v>125.4</v>
          </cell>
          <cell r="BI409">
            <v>124.3</v>
          </cell>
          <cell r="BJ409">
            <v>124.6</v>
          </cell>
          <cell r="BK409">
            <v>125</v>
          </cell>
          <cell r="BL409">
            <v>124.7</v>
          </cell>
          <cell r="BM409">
            <v>124.9</v>
          </cell>
          <cell r="BN409">
            <v>125.1</v>
          </cell>
          <cell r="BO409">
            <v>124.9</v>
          </cell>
          <cell r="BP409">
            <v>125.2</v>
          </cell>
          <cell r="BQ409">
            <v>125.8</v>
          </cell>
          <cell r="BR409">
            <v>125.3</v>
          </cell>
          <cell r="BS409">
            <v>125</v>
          </cell>
          <cell r="BT409">
            <v>124.9</v>
          </cell>
          <cell r="BU409">
            <v>125.8</v>
          </cell>
          <cell r="BV409">
            <v>125.5</v>
          </cell>
          <cell r="BW409">
            <v>126.8</v>
          </cell>
          <cell r="BX409">
            <v>127.4</v>
          </cell>
          <cell r="BY409">
            <v>128.30000000000001</v>
          </cell>
          <cell r="BZ409">
            <v>130.19999999999999</v>
          </cell>
          <cell r="CA409">
            <v>132.80000000000001</v>
          </cell>
          <cell r="CB409">
            <v>135.19999999999999</v>
          </cell>
          <cell r="CC409">
            <v>137.19999999999999</v>
          </cell>
          <cell r="CD409">
            <v>138.6</v>
          </cell>
          <cell r="CE409">
            <v>137.9</v>
          </cell>
          <cell r="CF409">
            <v>137.19999999999999</v>
          </cell>
          <cell r="CG409">
            <v>137.9</v>
          </cell>
          <cell r="CH409">
            <v>139.19999999999999</v>
          </cell>
          <cell r="CI409">
            <v>139.5</v>
          </cell>
          <cell r="CJ409">
            <v>140.9</v>
          </cell>
          <cell r="CK409">
            <v>141.5</v>
          </cell>
          <cell r="CL409">
            <v>141</v>
          </cell>
        </row>
        <row r="410">
          <cell r="A410" t="str">
            <v>Carbon &amp; It's Compound</v>
          </cell>
          <cell r="B410" t="str">
            <v>1308010001</v>
          </cell>
          <cell r="C410">
            <v>9.9589999999999998E-2</v>
          </cell>
          <cell r="D410">
            <v>101.3</v>
          </cell>
          <cell r="E410">
            <v>102</v>
          </cell>
          <cell r="F410">
            <v>102</v>
          </cell>
          <cell r="G410">
            <v>103.2</v>
          </cell>
          <cell r="H410">
            <v>103.2</v>
          </cell>
          <cell r="I410">
            <v>103.2</v>
          </cell>
          <cell r="J410">
            <v>103.8</v>
          </cell>
          <cell r="K410">
            <v>103.8</v>
          </cell>
          <cell r="L410">
            <v>103.7</v>
          </cell>
          <cell r="M410">
            <v>103.4</v>
          </cell>
          <cell r="N410">
            <v>103.2</v>
          </cell>
          <cell r="O410">
            <v>103.7</v>
          </cell>
          <cell r="P410">
            <v>106.5</v>
          </cell>
          <cell r="Q410">
            <v>106.5</v>
          </cell>
          <cell r="R410">
            <v>106.5</v>
          </cell>
          <cell r="S410">
            <v>115.7</v>
          </cell>
          <cell r="T410">
            <v>116.1</v>
          </cell>
          <cell r="U410">
            <v>116.1</v>
          </cell>
          <cell r="V410">
            <v>116.7</v>
          </cell>
          <cell r="W410">
            <v>116.7</v>
          </cell>
          <cell r="X410">
            <v>116.9</v>
          </cell>
          <cell r="Y410">
            <v>120.1</v>
          </cell>
          <cell r="Z410">
            <v>120.1</v>
          </cell>
          <cell r="AA410">
            <v>120.5</v>
          </cell>
          <cell r="AB410">
            <v>120.5</v>
          </cell>
          <cell r="AC410">
            <v>121.4</v>
          </cell>
          <cell r="AD410">
            <v>121.5</v>
          </cell>
          <cell r="AE410">
            <v>122.7</v>
          </cell>
          <cell r="AF410">
            <v>122.7</v>
          </cell>
          <cell r="AG410">
            <v>122.7</v>
          </cell>
          <cell r="AH410">
            <v>123.8</v>
          </cell>
          <cell r="AI410">
            <v>123.8</v>
          </cell>
          <cell r="AJ410">
            <v>124.6</v>
          </cell>
          <cell r="AK410">
            <v>125.5</v>
          </cell>
          <cell r="AL410">
            <v>125.5</v>
          </cell>
          <cell r="AM410">
            <v>126.7</v>
          </cell>
          <cell r="AN410">
            <v>128.6</v>
          </cell>
          <cell r="AO410">
            <v>128.6</v>
          </cell>
          <cell r="AP410">
            <v>128.6</v>
          </cell>
          <cell r="AQ410">
            <v>132.19999999999999</v>
          </cell>
          <cell r="AR410">
            <v>132.19999999999999</v>
          </cell>
          <cell r="AS410">
            <v>132.19999999999999</v>
          </cell>
          <cell r="AT410">
            <v>132.19999999999999</v>
          </cell>
          <cell r="AU410">
            <v>135.6</v>
          </cell>
          <cell r="AV410">
            <v>135.6</v>
          </cell>
          <cell r="AW410">
            <v>135.6</v>
          </cell>
          <cell r="AX410">
            <v>135.6</v>
          </cell>
          <cell r="AY410">
            <v>135.6</v>
          </cell>
          <cell r="AZ410">
            <v>131.9</v>
          </cell>
          <cell r="BA410">
            <v>131</v>
          </cell>
          <cell r="BB410">
            <v>129.5</v>
          </cell>
          <cell r="BC410">
            <v>132.69999999999999</v>
          </cell>
          <cell r="BD410">
            <v>132.30000000000001</v>
          </cell>
          <cell r="BE410">
            <v>133.69999999999999</v>
          </cell>
          <cell r="BF410">
            <v>133.5</v>
          </cell>
          <cell r="BG410">
            <v>132.9</v>
          </cell>
          <cell r="BH410">
            <v>132.9</v>
          </cell>
          <cell r="BI410">
            <v>134.69999999999999</v>
          </cell>
          <cell r="BJ410">
            <v>135.5</v>
          </cell>
          <cell r="BK410">
            <v>135.5</v>
          </cell>
          <cell r="BL410">
            <v>135.80000000000001</v>
          </cell>
          <cell r="BM410">
            <v>135.19999999999999</v>
          </cell>
          <cell r="BN410">
            <v>138.4</v>
          </cell>
          <cell r="BO410">
            <v>138.69999999999999</v>
          </cell>
          <cell r="BP410">
            <v>139.4</v>
          </cell>
          <cell r="BQ410">
            <v>139.4</v>
          </cell>
          <cell r="BR410">
            <v>139.4</v>
          </cell>
          <cell r="BS410">
            <v>139.4</v>
          </cell>
          <cell r="BT410">
            <v>139.4</v>
          </cell>
          <cell r="BU410">
            <v>139.4</v>
          </cell>
          <cell r="BV410">
            <v>139.4</v>
          </cell>
          <cell r="BW410">
            <v>139.4</v>
          </cell>
          <cell r="BX410">
            <v>140.30000000000001</v>
          </cell>
          <cell r="BY410">
            <v>140.6</v>
          </cell>
          <cell r="BZ410">
            <v>140.80000000000001</v>
          </cell>
          <cell r="CA410">
            <v>141.4</v>
          </cell>
          <cell r="CB410">
            <v>141.4</v>
          </cell>
          <cell r="CC410">
            <v>144.5</v>
          </cell>
          <cell r="CD410">
            <v>145.19999999999999</v>
          </cell>
          <cell r="CE410">
            <v>145.19999999999999</v>
          </cell>
          <cell r="CF410">
            <v>143.4</v>
          </cell>
          <cell r="CG410">
            <v>143.4</v>
          </cell>
          <cell r="CH410">
            <v>147.19999999999999</v>
          </cell>
          <cell r="CI410">
            <v>149.1</v>
          </cell>
          <cell r="CJ410">
            <v>149.1</v>
          </cell>
          <cell r="CK410">
            <v>149.1</v>
          </cell>
          <cell r="CL410">
            <v>149.19999999999999</v>
          </cell>
        </row>
        <row r="411">
          <cell r="A411" t="str">
            <v>Acid (Inorganic)</v>
          </cell>
          <cell r="B411" t="str">
            <v>1308010002</v>
          </cell>
          <cell r="C411">
            <v>0.17510000000000001</v>
          </cell>
          <cell r="D411">
            <v>105.2</v>
          </cell>
          <cell r="E411">
            <v>105.1</v>
          </cell>
          <cell r="F411">
            <v>104.5</v>
          </cell>
          <cell r="G411">
            <v>106.1</v>
          </cell>
          <cell r="H411">
            <v>105.5</v>
          </cell>
          <cell r="I411">
            <v>105</v>
          </cell>
          <cell r="J411">
            <v>104.1</v>
          </cell>
          <cell r="K411">
            <v>101.9</v>
          </cell>
          <cell r="L411">
            <v>102.6</v>
          </cell>
          <cell r="M411">
            <v>103.8</v>
          </cell>
          <cell r="N411">
            <v>103.4</v>
          </cell>
          <cell r="O411">
            <v>105.9</v>
          </cell>
          <cell r="P411">
            <v>102.8</v>
          </cell>
          <cell r="Q411">
            <v>100.3</v>
          </cell>
          <cell r="R411">
            <v>97.2</v>
          </cell>
          <cell r="S411">
            <v>96.9</v>
          </cell>
          <cell r="T411">
            <v>96.7</v>
          </cell>
          <cell r="U411">
            <v>96.5</v>
          </cell>
          <cell r="V411">
            <v>92.5</v>
          </cell>
          <cell r="W411">
            <v>92.6</v>
          </cell>
          <cell r="X411">
            <v>93.9</v>
          </cell>
          <cell r="Y411">
            <v>94.2</v>
          </cell>
          <cell r="Z411">
            <v>94.9</v>
          </cell>
          <cell r="AA411">
            <v>93.7</v>
          </cell>
          <cell r="AB411">
            <v>93.6</v>
          </cell>
          <cell r="AC411">
            <v>93.6</v>
          </cell>
          <cell r="AD411">
            <v>94.3</v>
          </cell>
          <cell r="AE411">
            <v>100.3</v>
          </cell>
          <cell r="AF411">
            <v>101.9</v>
          </cell>
          <cell r="AG411">
            <v>104.2</v>
          </cell>
          <cell r="AH411">
            <v>108.5</v>
          </cell>
          <cell r="AI411">
            <v>113.2</v>
          </cell>
          <cell r="AJ411">
            <v>117.2</v>
          </cell>
          <cell r="AK411">
            <v>124.7</v>
          </cell>
          <cell r="AL411">
            <v>121.4</v>
          </cell>
          <cell r="AM411">
            <v>128.30000000000001</v>
          </cell>
          <cell r="AN411">
            <v>125</v>
          </cell>
          <cell r="AO411">
            <v>126.3</v>
          </cell>
          <cell r="AP411">
            <v>128.30000000000001</v>
          </cell>
          <cell r="AQ411">
            <v>131.1</v>
          </cell>
          <cell r="AR411">
            <v>132.4</v>
          </cell>
          <cell r="AS411">
            <v>132.6</v>
          </cell>
          <cell r="AT411">
            <v>133.1</v>
          </cell>
          <cell r="AU411">
            <v>132.9</v>
          </cell>
          <cell r="AV411">
            <v>132.19999999999999</v>
          </cell>
          <cell r="AW411">
            <v>131.5</v>
          </cell>
          <cell r="AX411">
            <v>131.1</v>
          </cell>
          <cell r="AY411">
            <v>130.69999999999999</v>
          </cell>
          <cell r="AZ411">
            <v>134.4</v>
          </cell>
          <cell r="BA411">
            <v>134.6</v>
          </cell>
          <cell r="BB411">
            <v>133.69999999999999</v>
          </cell>
          <cell r="BC411">
            <v>130.4</v>
          </cell>
          <cell r="BD411">
            <v>128.30000000000001</v>
          </cell>
          <cell r="BE411">
            <v>128.80000000000001</v>
          </cell>
          <cell r="BF411">
            <v>129.5</v>
          </cell>
          <cell r="BG411">
            <v>130.1</v>
          </cell>
          <cell r="BH411">
            <v>131.69999999999999</v>
          </cell>
          <cell r="BI411">
            <v>131.30000000000001</v>
          </cell>
          <cell r="BJ411">
            <v>129.6</v>
          </cell>
          <cell r="BK411">
            <v>131.5</v>
          </cell>
          <cell r="BL411">
            <v>132.1</v>
          </cell>
          <cell r="BM411">
            <v>131.69999999999999</v>
          </cell>
          <cell r="BN411">
            <v>133.1</v>
          </cell>
          <cell r="BO411">
            <v>136.80000000000001</v>
          </cell>
          <cell r="BP411">
            <v>135.80000000000001</v>
          </cell>
          <cell r="BQ411">
            <v>139.4</v>
          </cell>
          <cell r="BR411">
            <v>144.19999999999999</v>
          </cell>
          <cell r="BS411">
            <v>144.9</v>
          </cell>
          <cell r="BT411">
            <v>143.1</v>
          </cell>
          <cell r="BU411">
            <v>146.5</v>
          </cell>
          <cell r="BV411">
            <v>144.69999999999999</v>
          </cell>
          <cell r="BW411">
            <v>143.80000000000001</v>
          </cell>
          <cell r="BX411">
            <v>145.19999999999999</v>
          </cell>
          <cell r="BY411">
            <v>144.30000000000001</v>
          </cell>
          <cell r="BZ411">
            <v>146.69999999999999</v>
          </cell>
          <cell r="CA411">
            <v>152</v>
          </cell>
          <cell r="CB411">
            <v>152</v>
          </cell>
          <cell r="CC411">
            <v>159.30000000000001</v>
          </cell>
          <cell r="CD411">
            <v>159.6</v>
          </cell>
          <cell r="CE411">
            <v>154.4</v>
          </cell>
          <cell r="CF411">
            <v>149.4</v>
          </cell>
          <cell r="CG411">
            <v>151.19999999999999</v>
          </cell>
          <cell r="CH411">
            <v>151.4</v>
          </cell>
          <cell r="CI411">
            <v>148</v>
          </cell>
          <cell r="CJ411">
            <v>150.1</v>
          </cell>
          <cell r="CK411">
            <v>148.9</v>
          </cell>
          <cell r="CL411">
            <v>142.6</v>
          </cell>
        </row>
        <row r="412">
          <cell r="A412" t="str">
            <v>Caustic Soda &amp; Soda Ash</v>
          </cell>
          <cell r="B412" t="str">
            <v>1308010003</v>
          </cell>
          <cell r="C412">
            <v>0.28444999999999998</v>
          </cell>
          <cell r="D412">
            <v>105.4</v>
          </cell>
          <cell r="E412">
            <v>108.6</v>
          </cell>
          <cell r="F412">
            <v>110.9</v>
          </cell>
          <cell r="G412">
            <v>118.3</v>
          </cell>
          <cell r="H412">
            <v>117.3</v>
          </cell>
          <cell r="I412">
            <v>118.7</v>
          </cell>
          <cell r="J412">
            <v>117.3</v>
          </cell>
          <cell r="K412">
            <v>117</v>
          </cell>
          <cell r="L412">
            <v>115.4</v>
          </cell>
          <cell r="M412">
            <v>114.7</v>
          </cell>
          <cell r="N412">
            <v>115.5</v>
          </cell>
          <cell r="O412">
            <v>111.9</v>
          </cell>
          <cell r="P412">
            <v>111.4</v>
          </cell>
          <cell r="Q412">
            <v>112.5</v>
          </cell>
          <cell r="R412">
            <v>112.4</v>
          </cell>
          <cell r="S412">
            <v>115.8</v>
          </cell>
          <cell r="T412">
            <v>116.7</v>
          </cell>
          <cell r="U412">
            <v>117.3</v>
          </cell>
          <cell r="V412">
            <v>116.6</v>
          </cell>
          <cell r="W412">
            <v>120.3</v>
          </cell>
          <cell r="X412">
            <v>121.8</v>
          </cell>
          <cell r="Y412">
            <v>119.8</v>
          </cell>
          <cell r="Z412">
            <v>121.4</v>
          </cell>
          <cell r="AA412">
            <v>122.6</v>
          </cell>
          <cell r="AB412">
            <v>118.9</v>
          </cell>
          <cell r="AC412">
            <v>120.7</v>
          </cell>
          <cell r="AD412">
            <v>119.6</v>
          </cell>
          <cell r="AE412">
            <v>120.5</v>
          </cell>
          <cell r="AF412">
            <v>120.6</v>
          </cell>
          <cell r="AG412">
            <v>122.1</v>
          </cell>
          <cell r="AH412">
            <v>123.5</v>
          </cell>
          <cell r="AI412">
            <v>125.2</v>
          </cell>
          <cell r="AJ412">
            <v>126.3</v>
          </cell>
          <cell r="AK412">
            <v>129.30000000000001</v>
          </cell>
          <cell r="AL412">
            <v>132.30000000000001</v>
          </cell>
          <cell r="AM412">
            <v>130</v>
          </cell>
          <cell r="AN412">
            <v>129.80000000000001</v>
          </cell>
          <cell r="AO412">
            <v>130.9</v>
          </cell>
          <cell r="AP412">
            <v>130.5</v>
          </cell>
          <cell r="AQ412">
            <v>131.9</v>
          </cell>
          <cell r="AR412">
            <v>134.1</v>
          </cell>
          <cell r="AS412">
            <v>133.30000000000001</v>
          </cell>
          <cell r="AT412">
            <v>134.80000000000001</v>
          </cell>
          <cell r="AU412">
            <v>138.69999999999999</v>
          </cell>
          <cell r="AV412">
            <v>137.1</v>
          </cell>
          <cell r="AW412">
            <v>140.80000000000001</v>
          </cell>
          <cell r="AX412">
            <v>141.1</v>
          </cell>
          <cell r="AY412">
            <v>139.80000000000001</v>
          </cell>
          <cell r="AZ412">
            <v>140.4</v>
          </cell>
          <cell r="BA412">
            <v>144.4</v>
          </cell>
          <cell r="BB412">
            <v>139.80000000000001</v>
          </cell>
          <cell r="BC412">
            <v>143.19999999999999</v>
          </cell>
          <cell r="BD412">
            <v>142.1</v>
          </cell>
          <cell r="BE412">
            <v>141.4</v>
          </cell>
          <cell r="BF412">
            <v>137.4</v>
          </cell>
          <cell r="BG412">
            <v>132.9</v>
          </cell>
          <cell r="BH412">
            <v>137.5</v>
          </cell>
          <cell r="BI412">
            <v>133.6</v>
          </cell>
          <cell r="BJ412">
            <v>133.4</v>
          </cell>
          <cell r="BK412">
            <v>134.19999999999999</v>
          </cell>
          <cell r="BL412">
            <v>133.4</v>
          </cell>
          <cell r="BM412">
            <v>134.9</v>
          </cell>
          <cell r="BN412">
            <v>131.9</v>
          </cell>
          <cell r="BO412">
            <v>128.19999999999999</v>
          </cell>
          <cell r="BP412">
            <v>130.80000000000001</v>
          </cell>
          <cell r="BQ412">
            <v>130.9</v>
          </cell>
          <cell r="BR412">
            <v>125.7</v>
          </cell>
          <cell r="BS412">
            <v>124.2</v>
          </cell>
          <cell r="BT412">
            <v>123.9</v>
          </cell>
          <cell r="BU412">
            <v>125.5</v>
          </cell>
          <cell r="BV412">
            <v>125.3</v>
          </cell>
          <cell r="BW412">
            <v>130.1</v>
          </cell>
          <cell r="BX412">
            <v>134.5</v>
          </cell>
          <cell r="BY412">
            <v>136.4</v>
          </cell>
          <cell r="BZ412">
            <v>138.4</v>
          </cell>
          <cell r="CA412">
            <v>142.30000000000001</v>
          </cell>
          <cell r="CB412">
            <v>145.5</v>
          </cell>
          <cell r="CC412">
            <v>144.9</v>
          </cell>
          <cell r="CD412">
            <v>149.19999999999999</v>
          </cell>
          <cell r="CE412">
            <v>150.1</v>
          </cell>
          <cell r="CF412">
            <v>149.6</v>
          </cell>
          <cell r="CG412">
            <v>149.6</v>
          </cell>
          <cell r="CH412">
            <v>151.1</v>
          </cell>
          <cell r="CI412">
            <v>153</v>
          </cell>
          <cell r="CJ412">
            <v>154.9</v>
          </cell>
          <cell r="CK412">
            <v>156.80000000000001</v>
          </cell>
          <cell r="CL412">
            <v>158.5</v>
          </cell>
        </row>
        <row r="413">
          <cell r="A413" t="str">
            <v>Oxygen</v>
          </cell>
          <cell r="B413" t="str">
            <v>1308010004</v>
          </cell>
          <cell r="C413">
            <v>0.10545</v>
          </cell>
          <cell r="D413">
            <v>99.6</v>
          </cell>
          <cell r="E413">
            <v>99.6</v>
          </cell>
          <cell r="F413">
            <v>99.6</v>
          </cell>
          <cell r="G413">
            <v>99</v>
          </cell>
          <cell r="H413">
            <v>98.8</v>
          </cell>
          <cell r="I413">
            <v>98.8</v>
          </cell>
          <cell r="J413">
            <v>103</v>
          </cell>
          <cell r="K413">
            <v>105.1</v>
          </cell>
          <cell r="L413">
            <v>105.1</v>
          </cell>
          <cell r="M413">
            <v>105.1</v>
          </cell>
          <cell r="N413">
            <v>105.1</v>
          </cell>
          <cell r="O413">
            <v>105.1</v>
          </cell>
          <cell r="P413">
            <v>105.1</v>
          </cell>
          <cell r="Q413">
            <v>105</v>
          </cell>
          <cell r="R413">
            <v>105</v>
          </cell>
          <cell r="S413">
            <v>104.2</v>
          </cell>
          <cell r="T413">
            <v>104.2</v>
          </cell>
          <cell r="U413">
            <v>104.1</v>
          </cell>
          <cell r="V413">
            <v>101.4</v>
          </cell>
          <cell r="W413">
            <v>101.4</v>
          </cell>
          <cell r="X413">
            <v>101.4</v>
          </cell>
          <cell r="Y413">
            <v>101.4</v>
          </cell>
          <cell r="Z413">
            <v>101.2</v>
          </cell>
          <cell r="AA413">
            <v>101.4</v>
          </cell>
          <cell r="AB413">
            <v>101.4</v>
          </cell>
          <cell r="AC413">
            <v>101.4</v>
          </cell>
          <cell r="AD413">
            <v>101.1</v>
          </cell>
          <cell r="AE413">
            <v>100.1</v>
          </cell>
          <cell r="AF413">
            <v>100.1</v>
          </cell>
          <cell r="AG413">
            <v>100.1</v>
          </cell>
          <cell r="AH413">
            <v>103.8</v>
          </cell>
          <cell r="AI413">
            <v>103.8</v>
          </cell>
          <cell r="AJ413">
            <v>103.8</v>
          </cell>
          <cell r="AK413">
            <v>103.8</v>
          </cell>
          <cell r="AL413">
            <v>103.8</v>
          </cell>
          <cell r="AM413">
            <v>103.8</v>
          </cell>
          <cell r="AN413">
            <v>105.3</v>
          </cell>
          <cell r="AO413">
            <v>105.3</v>
          </cell>
          <cell r="AP413">
            <v>105.4</v>
          </cell>
          <cell r="AQ413">
            <v>105.4</v>
          </cell>
          <cell r="AR413">
            <v>104.8</v>
          </cell>
          <cell r="AS413">
            <v>104.8</v>
          </cell>
          <cell r="AT413">
            <v>104.8</v>
          </cell>
          <cell r="AU413">
            <v>104.8</v>
          </cell>
          <cell r="AV413">
            <v>104.8</v>
          </cell>
          <cell r="AW413">
            <v>104.8</v>
          </cell>
          <cell r="AX413">
            <v>104.5</v>
          </cell>
          <cell r="AY413">
            <v>101</v>
          </cell>
          <cell r="AZ413">
            <v>101</v>
          </cell>
          <cell r="BA413">
            <v>100.8</v>
          </cell>
          <cell r="BB413">
            <v>100.4</v>
          </cell>
          <cell r="BC413">
            <v>99.6</v>
          </cell>
          <cell r="BD413">
            <v>99.7</v>
          </cell>
          <cell r="BE413">
            <v>99.6</v>
          </cell>
          <cell r="BF413">
            <v>100.2</v>
          </cell>
          <cell r="BG413">
            <v>99.8</v>
          </cell>
          <cell r="BH413">
            <v>99.9</v>
          </cell>
          <cell r="BI413">
            <v>100.9</v>
          </cell>
          <cell r="BJ413">
            <v>101.5</v>
          </cell>
          <cell r="BK413">
            <v>101.6</v>
          </cell>
          <cell r="BL413">
            <v>100.1</v>
          </cell>
          <cell r="BM413">
            <v>98.5</v>
          </cell>
          <cell r="BN413">
            <v>102</v>
          </cell>
          <cell r="BO413">
            <v>100.5</v>
          </cell>
          <cell r="BP413">
            <v>98.1</v>
          </cell>
          <cell r="BQ413">
            <v>97.9</v>
          </cell>
          <cell r="BR413">
            <v>97.9</v>
          </cell>
          <cell r="BS413">
            <v>97.9</v>
          </cell>
          <cell r="BT413">
            <v>97.9</v>
          </cell>
          <cell r="BU413">
            <v>97.9</v>
          </cell>
          <cell r="BV413">
            <v>97.9</v>
          </cell>
          <cell r="BW413">
            <v>97.9</v>
          </cell>
          <cell r="BX413">
            <v>97.4</v>
          </cell>
          <cell r="BY413">
            <v>99.1</v>
          </cell>
          <cell r="BZ413">
            <v>99.6</v>
          </cell>
          <cell r="CA413">
            <v>99.2</v>
          </cell>
          <cell r="CB413">
            <v>99.7</v>
          </cell>
          <cell r="CC413">
            <v>100.2</v>
          </cell>
          <cell r="CD413">
            <v>100.2</v>
          </cell>
          <cell r="CE413">
            <v>100</v>
          </cell>
          <cell r="CF413">
            <v>99.7</v>
          </cell>
          <cell r="CG413">
            <v>99.5</v>
          </cell>
          <cell r="CH413">
            <v>101.1</v>
          </cell>
          <cell r="CI413">
            <v>100</v>
          </cell>
          <cell r="CJ413">
            <v>101.3</v>
          </cell>
          <cell r="CK413">
            <v>102.3</v>
          </cell>
          <cell r="CL413">
            <v>102.3</v>
          </cell>
        </row>
        <row r="414">
          <cell r="A414" t="str">
            <v>Lime &amp; Calcium Carbonate</v>
          </cell>
          <cell r="B414" t="str">
            <v>1308010005</v>
          </cell>
          <cell r="C414">
            <v>2.1989999999999999E-2</v>
          </cell>
          <cell r="D414">
            <v>99.9</v>
          </cell>
          <cell r="E414">
            <v>99.8</v>
          </cell>
          <cell r="F414">
            <v>99.7</v>
          </cell>
          <cell r="G414">
            <v>99.3</v>
          </cell>
          <cell r="H414">
            <v>99.9</v>
          </cell>
          <cell r="I414">
            <v>99.7</v>
          </cell>
          <cell r="J414">
            <v>99.5</v>
          </cell>
          <cell r="K414">
            <v>100.3</v>
          </cell>
          <cell r="L414">
            <v>100.1</v>
          </cell>
          <cell r="M414">
            <v>99.8</v>
          </cell>
          <cell r="N414">
            <v>99.7</v>
          </cell>
          <cell r="O414">
            <v>100</v>
          </cell>
          <cell r="P414">
            <v>102.9</v>
          </cell>
          <cell r="Q414">
            <v>99.3</v>
          </cell>
          <cell r="R414">
            <v>98.8</v>
          </cell>
          <cell r="S414">
            <v>99</v>
          </cell>
          <cell r="T414">
            <v>99.4</v>
          </cell>
          <cell r="U414">
            <v>99.9</v>
          </cell>
          <cell r="V414">
            <v>99.8</v>
          </cell>
          <cell r="W414">
            <v>100.6</v>
          </cell>
          <cell r="X414">
            <v>101.1</v>
          </cell>
          <cell r="Y414">
            <v>102.8</v>
          </cell>
          <cell r="Z414">
            <v>104.6</v>
          </cell>
          <cell r="AA414">
            <v>104.7</v>
          </cell>
          <cell r="AB414">
            <v>105.7</v>
          </cell>
          <cell r="AC414">
            <v>106.1</v>
          </cell>
          <cell r="AD414">
            <v>106.1</v>
          </cell>
          <cell r="AE414">
            <v>106.3</v>
          </cell>
          <cell r="AF414">
            <v>107.6</v>
          </cell>
          <cell r="AG414">
            <v>107.4</v>
          </cell>
          <cell r="AH414">
            <v>107.2</v>
          </cell>
          <cell r="AI414">
            <v>107.7</v>
          </cell>
          <cell r="AJ414">
            <v>108.7</v>
          </cell>
          <cell r="AK414">
            <v>112.1</v>
          </cell>
          <cell r="AL414">
            <v>112.7</v>
          </cell>
          <cell r="AM414">
            <v>114.5</v>
          </cell>
          <cell r="AN414">
            <v>115.2</v>
          </cell>
          <cell r="AO414">
            <v>116.1</v>
          </cell>
          <cell r="AP414">
            <v>117.8</v>
          </cell>
          <cell r="AQ414">
            <v>121.9</v>
          </cell>
          <cell r="AR414">
            <v>121.7</v>
          </cell>
          <cell r="AS414">
            <v>122.4</v>
          </cell>
          <cell r="AT414">
            <v>123.5</v>
          </cell>
          <cell r="AU414">
            <v>126</v>
          </cell>
          <cell r="AV414">
            <v>127.3</v>
          </cell>
          <cell r="AW414">
            <v>126.7</v>
          </cell>
          <cell r="AX414">
            <v>125.8</v>
          </cell>
          <cell r="AY414">
            <v>122.4</v>
          </cell>
          <cell r="AZ414">
            <v>122.5</v>
          </cell>
          <cell r="BA414">
            <v>121.6</v>
          </cell>
          <cell r="BB414">
            <v>120.6</v>
          </cell>
          <cell r="BC414">
            <v>121.3</v>
          </cell>
          <cell r="BD414">
            <v>121.7</v>
          </cell>
          <cell r="BE414">
            <v>122.4</v>
          </cell>
          <cell r="BF414">
            <v>122</v>
          </cell>
          <cell r="BG414">
            <v>122</v>
          </cell>
          <cell r="BH414">
            <v>121.9</v>
          </cell>
          <cell r="BI414">
            <v>121.9</v>
          </cell>
          <cell r="BJ414">
            <v>126.8</v>
          </cell>
          <cell r="BK414">
            <v>126.6</v>
          </cell>
          <cell r="BL414">
            <v>127</v>
          </cell>
          <cell r="BM414">
            <v>127.1</v>
          </cell>
          <cell r="BN414">
            <v>127.1</v>
          </cell>
          <cell r="BO414">
            <v>127.6</v>
          </cell>
          <cell r="BP414">
            <v>127.4</v>
          </cell>
          <cell r="BQ414">
            <v>127.3</v>
          </cell>
          <cell r="BR414">
            <v>126.9</v>
          </cell>
          <cell r="BS414">
            <v>127.6</v>
          </cell>
          <cell r="BT414">
            <v>127.6</v>
          </cell>
          <cell r="BU414">
            <v>127.6</v>
          </cell>
          <cell r="BV414">
            <v>127.6</v>
          </cell>
          <cell r="BW414">
            <v>132.80000000000001</v>
          </cell>
          <cell r="BX414">
            <v>139.80000000000001</v>
          </cell>
          <cell r="BY414">
            <v>139.80000000000001</v>
          </cell>
          <cell r="BZ414">
            <v>140.80000000000001</v>
          </cell>
          <cell r="CA414">
            <v>141.30000000000001</v>
          </cell>
          <cell r="CB414">
            <v>141.1</v>
          </cell>
          <cell r="CC414">
            <v>138.5</v>
          </cell>
          <cell r="CD414">
            <v>138.5</v>
          </cell>
          <cell r="CE414">
            <v>139.6</v>
          </cell>
          <cell r="CF414">
            <v>139</v>
          </cell>
          <cell r="CG414">
            <v>139.6</v>
          </cell>
          <cell r="CH414">
            <v>139.5</v>
          </cell>
          <cell r="CI414">
            <v>138.6</v>
          </cell>
          <cell r="CJ414">
            <v>137.9</v>
          </cell>
          <cell r="CK414">
            <v>138.1</v>
          </cell>
          <cell r="CL414">
            <v>136.5</v>
          </cell>
        </row>
        <row r="415">
          <cell r="A415" t="str">
            <v>Alumina &amp; Aluminium Salt</v>
          </cell>
          <cell r="B415" t="str">
            <v>1308010006</v>
          </cell>
          <cell r="C415">
            <v>6.0330000000000002E-2</v>
          </cell>
          <cell r="D415">
            <v>101.1</v>
          </cell>
          <cell r="E415">
            <v>100.9</v>
          </cell>
          <cell r="F415">
            <v>100.7</v>
          </cell>
          <cell r="G415">
            <v>102.1</v>
          </cell>
          <cell r="H415">
            <v>103.8</v>
          </cell>
          <cell r="I415">
            <v>104.4</v>
          </cell>
          <cell r="J415">
            <v>104.2</v>
          </cell>
          <cell r="K415">
            <v>103.9</v>
          </cell>
          <cell r="L415">
            <v>103.8</v>
          </cell>
          <cell r="M415">
            <v>103.9</v>
          </cell>
          <cell r="N415">
            <v>104.3</v>
          </cell>
          <cell r="O415">
            <v>106.3</v>
          </cell>
          <cell r="P415">
            <v>107.9</v>
          </cell>
          <cell r="Q415">
            <v>108.7</v>
          </cell>
          <cell r="R415">
            <v>110.2</v>
          </cell>
          <cell r="S415">
            <v>117</v>
          </cell>
          <cell r="T415">
            <v>119.3</v>
          </cell>
          <cell r="U415">
            <v>120.9</v>
          </cell>
          <cell r="V415">
            <v>120.9</v>
          </cell>
          <cell r="W415">
            <v>118.9</v>
          </cell>
          <cell r="X415">
            <v>119.8</v>
          </cell>
          <cell r="Y415">
            <v>119.1</v>
          </cell>
          <cell r="Z415">
            <v>120.9</v>
          </cell>
          <cell r="AA415">
            <v>121.7</v>
          </cell>
          <cell r="AB415">
            <v>122.1</v>
          </cell>
          <cell r="AC415">
            <v>122.1</v>
          </cell>
          <cell r="AD415">
            <v>121.4</v>
          </cell>
          <cell r="AE415">
            <v>122.4</v>
          </cell>
          <cell r="AF415">
            <v>122.4</v>
          </cell>
          <cell r="AG415">
            <v>122</v>
          </cell>
          <cell r="AH415">
            <v>121.1</v>
          </cell>
          <cell r="AI415">
            <v>121.4</v>
          </cell>
          <cell r="AJ415">
            <v>123.1</v>
          </cell>
          <cell r="AK415">
            <v>124.8</v>
          </cell>
          <cell r="AL415">
            <v>124.6</v>
          </cell>
          <cell r="AM415">
            <v>124.6</v>
          </cell>
          <cell r="AN415">
            <v>127.3</v>
          </cell>
          <cell r="AO415">
            <v>127.3</v>
          </cell>
          <cell r="AP415">
            <v>126.7</v>
          </cell>
          <cell r="AQ415">
            <v>127.5</v>
          </cell>
          <cell r="AR415">
            <v>127.6</v>
          </cell>
          <cell r="AS415">
            <v>127.8</v>
          </cell>
          <cell r="AT415">
            <v>128.6</v>
          </cell>
          <cell r="AU415">
            <v>128.80000000000001</v>
          </cell>
          <cell r="AV415">
            <v>129.1</v>
          </cell>
          <cell r="AW415">
            <v>129.80000000000001</v>
          </cell>
          <cell r="AX415">
            <v>129.69999999999999</v>
          </cell>
          <cell r="AY415">
            <v>129.19999999999999</v>
          </cell>
          <cell r="AZ415">
            <v>133.19999999999999</v>
          </cell>
          <cell r="BA415">
            <v>131.6</v>
          </cell>
          <cell r="BB415">
            <v>128.30000000000001</v>
          </cell>
          <cell r="BC415">
            <v>126.9</v>
          </cell>
          <cell r="BD415">
            <v>127.1</v>
          </cell>
          <cell r="BE415">
            <v>127</v>
          </cell>
          <cell r="BF415">
            <v>127</v>
          </cell>
          <cell r="BG415">
            <v>127.1</v>
          </cell>
          <cell r="BH415">
            <v>127.2</v>
          </cell>
          <cell r="BI415">
            <v>121.7</v>
          </cell>
          <cell r="BJ415">
            <v>124.4</v>
          </cell>
          <cell r="BK415">
            <v>121</v>
          </cell>
          <cell r="BL415">
            <v>119.6</v>
          </cell>
          <cell r="BM415">
            <v>120.8</v>
          </cell>
          <cell r="BN415">
            <v>121.6</v>
          </cell>
          <cell r="BO415">
            <v>124.1</v>
          </cell>
          <cell r="BP415">
            <v>121.2</v>
          </cell>
          <cell r="BQ415">
            <v>122.1</v>
          </cell>
          <cell r="BR415">
            <v>122.2</v>
          </cell>
          <cell r="BS415">
            <v>120.2</v>
          </cell>
          <cell r="BT415">
            <v>120.4</v>
          </cell>
          <cell r="BU415">
            <v>118.2</v>
          </cell>
          <cell r="BV415">
            <v>117.9</v>
          </cell>
          <cell r="BW415">
            <v>117.5</v>
          </cell>
          <cell r="BX415">
            <v>117.8</v>
          </cell>
          <cell r="BY415">
            <v>122.2</v>
          </cell>
          <cell r="BZ415">
            <v>125.1</v>
          </cell>
          <cell r="CA415">
            <v>126.5</v>
          </cell>
          <cell r="CB415">
            <v>129.9</v>
          </cell>
          <cell r="CC415">
            <v>133.19999999999999</v>
          </cell>
          <cell r="CD415">
            <v>133.5</v>
          </cell>
          <cell r="CE415">
            <v>133.4</v>
          </cell>
          <cell r="CF415">
            <v>132.19999999999999</v>
          </cell>
          <cell r="CG415">
            <v>135.30000000000001</v>
          </cell>
          <cell r="CH415">
            <v>135.9</v>
          </cell>
          <cell r="CI415">
            <v>137.30000000000001</v>
          </cell>
          <cell r="CJ415">
            <v>138.9</v>
          </cell>
          <cell r="CK415">
            <v>139.4</v>
          </cell>
          <cell r="CL415">
            <v>140.6</v>
          </cell>
        </row>
        <row r="416">
          <cell r="A416" t="str">
            <v>Zirconion Silicate</v>
          </cell>
          <cell r="B416" t="str">
            <v>1308010007</v>
          </cell>
          <cell r="C416">
            <v>4.4000000000000003E-3</v>
          </cell>
          <cell r="D416">
            <v>105.2</v>
          </cell>
          <cell r="E416">
            <v>104.6</v>
          </cell>
          <cell r="F416">
            <v>114.5</v>
          </cell>
          <cell r="G416">
            <v>102.3</v>
          </cell>
          <cell r="H416">
            <v>102.3</v>
          </cell>
          <cell r="I416">
            <v>102.3</v>
          </cell>
          <cell r="J416">
            <v>102.3</v>
          </cell>
          <cell r="K416">
            <v>102.3</v>
          </cell>
          <cell r="L416">
            <v>102.3</v>
          </cell>
          <cell r="M416">
            <v>102.3</v>
          </cell>
          <cell r="N416">
            <v>111.3</v>
          </cell>
          <cell r="O416">
            <v>111.3</v>
          </cell>
          <cell r="P416">
            <v>111.9</v>
          </cell>
          <cell r="Q416">
            <v>111.9</v>
          </cell>
          <cell r="R416">
            <v>111.9</v>
          </cell>
          <cell r="S416">
            <v>112.5</v>
          </cell>
          <cell r="T416">
            <v>112.5</v>
          </cell>
          <cell r="U416">
            <v>112.5</v>
          </cell>
          <cell r="V416">
            <v>112.5</v>
          </cell>
          <cell r="W416">
            <v>113.4</v>
          </cell>
          <cell r="X416">
            <v>114.3</v>
          </cell>
          <cell r="Y416">
            <v>114.3</v>
          </cell>
          <cell r="Z416">
            <v>114.3</v>
          </cell>
          <cell r="AA416">
            <v>114.3</v>
          </cell>
          <cell r="AB416">
            <v>113.7</v>
          </cell>
          <cell r="AC416">
            <v>113.7</v>
          </cell>
          <cell r="AD416">
            <v>113.7</v>
          </cell>
          <cell r="AE416">
            <v>113.7</v>
          </cell>
          <cell r="AF416">
            <v>113.7</v>
          </cell>
          <cell r="AG416">
            <v>113.7</v>
          </cell>
          <cell r="AH416">
            <v>113.7</v>
          </cell>
          <cell r="AI416">
            <v>112.3</v>
          </cell>
          <cell r="AJ416">
            <v>111.9</v>
          </cell>
          <cell r="AK416">
            <v>111.9</v>
          </cell>
          <cell r="AL416">
            <v>111.9</v>
          </cell>
          <cell r="AM416">
            <v>111.2</v>
          </cell>
          <cell r="AN416">
            <v>108.6</v>
          </cell>
          <cell r="AO416">
            <v>108.6</v>
          </cell>
          <cell r="AP416">
            <v>108.6</v>
          </cell>
          <cell r="AQ416">
            <v>108.6</v>
          </cell>
          <cell r="AR416">
            <v>108.6</v>
          </cell>
          <cell r="AS416">
            <v>108.6</v>
          </cell>
          <cell r="AT416">
            <v>108.6</v>
          </cell>
          <cell r="AU416">
            <v>108.6</v>
          </cell>
          <cell r="AV416">
            <v>108.6</v>
          </cell>
          <cell r="AW416">
            <v>108.6</v>
          </cell>
          <cell r="AX416">
            <v>108.6</v>
          </cell>
          <cell r="AY416">
            <v>108.6</v>
          </cell>
          <cell r="AZ416">
            <v>114.3</v>
          </cell>
          <cell r="BA416">
            <v>114.3</v>
          </cell>
          <cell r="BB416">
            <v>114.3</v>
          </cell>
          <cell r="BC416">
            <v>114.3</v>
          </cell>
          <cell r="BD416">
            <v>115.5</v>
          </cell>
          <cell r="BE416">
            <v>115.5</v>
          </cell>
          <cell r="BF416">
            <v>116.7</v>
          </cell>
          <cell r="BG416">
            <v>116.7</v>
          </cell>
          <cell r="BH416">
            <v>116.7</v>
          </cell>
          <cell r="BI416">
            <v>115.5</v>
          </cell>
          <cell r="BJ416">
            <v>114.3</v>
          </cell>
          <cell r="BK416">
            <v>109.2</v>
          </cell>
          <cell r="BL416">
            <v>109.2</v>
          </cell>
          <cell r="BM416">
            <v>109.2</v>
          </cell>
          <cell r="BN416">
            <v>109.2</v>
          </cell>
          <cell r="BO416">
            <v>109.2</v>
          </cell>
          <cell r="BP416">
            <v>109.2</v>
          </cell>
          <cell r="BQ416">
            <v>109.2</v>
          </cell>
          <cell r="BR416">
            <v>109.2</v>
          </cell>
          <cell r="BS416">
            <v>109.2</v>
          </cell>
          <cell r="BT416">
            <v>109.2</v>
          </cell>
          <cell r="BU416">
            <v>109.2</v>
          </cell>
          <cell r="BV416">
            <v>109.2</v>
          </cell>
          <cell r="BW416">
            <v>109.2</v>
          </cell>
          <cell r="BX416">
            <v>115.1</v>
          </cell>
          <cell r="BY416">
            <v>124</v>
          </cell>
          <cell r="BZ416">
            <v>124</v>
          </cell>
          <cell r="CA416">
            <v>138.9</v>
          </cell>
          <cell r="CB416">
            <v>144.9</v>
          </cell>
          <cell r="CC416">
            <v>156.80000000000001</v>
          </cell>
          <cell r="CD416">
            <v>156.80000000000001</v>
          </cell>
          <cell r="CE416">
            <v>159.1</v>
          </cell>
          <cell r="CF416">
            <v>159.80000000000001</v>
          </cell>
          <cell r="CG416">
            <v>156.80000000000001</v>
          </cell>
          <cell r="CH416">
            <v>156.80000000000001</v>
          </cell>
          <cell r="CI416">
            <v>156.80000000000001</v>
          </cell>
          <cell r="CJ416">
            <v>156.80000000000001</v>
          </cell>
          <cell r="CK416">
            <v>156.80000000000001</v>
          </cell>
          <cell r="CL416">
            <v>156.80000000000001</v>
          </cell>
        </row>
        <row r="417">
          <cell r="A417" t="str">
            <v>Hydrogen Peroxide</v>
          </cell>
          <cell r="B417" t="str">
            <v>1308010008</v>
          </cell>
          <cell r="C417">
            <v>9.92E-3</v>
          </cell>
          <cell r="D417">
            <v>106.8</v>
          </cell>
          <cell r="E417">
            <v>103.6</v>
          </cell>
          <cell r="F417">
            <v>100.6</v>
          </cell>
          <cell r="G417">
            <v>101.6</v>
          </cell>
          <cell r="H417">
            <v>101.1</v>
          </cell>
          <cell r="I417">
            <v>97.9</v>
          </cell>
          <cell r="J417">
            <v>98</v>
          </cell>
          <cell r="K417">
            <v>98.9</v>
          </cell>
          <cell r="L417">
            <v>100.2</v>
          </cell>
          <cell r="M417">
            <v>100.3</v>
          </cell>
          <cell r="N417">
            <v>103.6</v>
          </cell>
          <cell r="O417">
            <v>104.7</v>
          </cell>
          <cell r="P417">
            <v>104.8</v>
          </cell>
          <cell r="Q417">
            <v>104.3</v>
          </cell>
          <cell r="R417">
            <v>100.8</v>
          </cell>
          <cell r="S417">
            <v>105.2</v>
          </cell>
          <cell r="T417">
            <v>102.2</v>
          </cell>
          <cell r="U417">
            <v>102.8</v>
          </cell>
          <cell r="V417">
            <v>101.4</v>
          </cell>
          <cell r="W417">
            <v>105.8</v>
          </cell>
          <cell r="X417">
            <v>107.1</v>
          </cell>
          <cell r="Y417">
            <v>110.5</v>
          </cell>
          <cell r="Z417">
            <v>105.7</v>
          </cell>
          <cell r="AA417">
            <v>101.7</v>
          </cell>
          <cell r="AB417">
            <v>101.3</v>
          </cell>
          <cell r="AC417">
            <v>99.6</v>
          </cell>
          <cell r="AD417">
            <v>100.8</v>
          </cell>
          <cell r="AE417">
            <v>100</v>
          </cell>
          <cell r="AF417">
            <v>100.6</v>
          </cell>
          <cell r="AG417">
            <v>100.5</v>
          </cell>
          <cell r="AH417">
            <v>101.3</v>
          </cell>
          <cell r="AI417">
            <v>101.9</v>
          </cell>
          <cell r="AJ417">
            <v>101.3</v>
          </cell>
          <cell r="AK417">
            <v>101.7</v>
          </cell>
          <cell r="AL417">
            <v>107.3</v>
          </cell>
          <cell r="AM417">
            <v>108.2</v>
          </cell>
          <cell r="AN417">
            <v>110.4</v>
          </cell>
          <cell r="AO417">
            <v>109.8</v>
          </cell>
          <cell r="AP417">
            <v>109.5</v>
          </cell>
          <cell r="AQ417">
            <v>111.2</v>
          </cell>
          <cell r="AR417">
            <v>114</v>
          </cell>
          <cell r="AS417">
            <v>114</v>
          </cell>
          <cell r="AT417">
            <v>114</v>
          </cell>
          <cell r="AU417">
            <v>114</v>
          </cell>
          <cell r="AV417">
            <v>114</v>
          </cell>
          <cell r="AW417">
            <v>114</v>
          </cell>
          <cell r="AX417">
            <v>114</v>
          </cell>
          <cell r="AY417">
            <v>114</v>
          </cell>
          <cell r="AZ417">
            <v>105.8</v>
          </cell>
          <cell r="BA417">
            <v>100.5</v>
          </cell>
          <cell r="BB417">
            <v>101.7</v>
          </cell>
          <cell r="BC417">
            <v>101.4</v>
          </cell>
          <cell r="BD417">
            <v>101.1</v>
          </cell>
          <cell r="BE417">
            <v>100</v>
          </cell>
          <cell r="BF417">
            <v>95.5</v>
          </cell>
          <cell r="BG417">
            <v>91.6</v>
          </cell>
          <cell r="BH417">
            <v>89.9</v>
          </cell>
          <cell r="BI417">
            <v>85.5</v>
          </cell>
          <cell r="BJ417">
            <v>85.2</v>
          </cell>
          <cell r="BK417">
            <v>84</v>
          </cell>
          <cell r="BL417">
            <v>90.4</v>
          </cell>
          <cell r="BM417">
            <v>92.6</v>
          </cell>
          <cell r="BN417">
            <v>95.8</v>
          </cell>
          <cell r="BO417">
            <v>95.8</v>
          </cell>
          <cell r="BP417">
            <v>94.1</v>
          </cell>
          <cell r="BQ417">
            <v>94.1</v>
          </cell>
          <cell r="BR417">
            <v>94.1</v>
          </cell>
          <cell r="BS417">
            <v>94.1</v>
          </cell>
          <cell r="BT417">
            <v>94.1</v>
          </cell>
          <cell r="BU417">
            <v>94.1</v>
          </cell>
          <cell r="BV417">
            <v>94.1</v>
          </cell>
          <cell r="BW417">
            <v>94.1</v>
          </cell>
          <cell r="BX417">
            <v>101</v>
          </cell>
          <cell r="BY417">
            <v>105.6</v>
          </cell>
          <cell r="BZ417">
            <v>120.7</v>
          </cell>
          <cell r="CA417">
            <v>121</v>
          </cell>
          <cell r="CB417">
            <v>122.6</v>
          </cell>
          <cell r="CC417">
            <v>124.7</v>
          </cell>
          <cell r="CD417">
            <v>115.7</v>
          </cell>
          <cell r="CE417">
            <v>100.9</v>
          </cell>
          <cell r="CF417">
            <v>99.7</v>
          </cell>
          <cell r="CG417">
            <v>102</v>
          </cell>
          <cell r="CH417">
            <v>104.9</v>
          </cell>
          <cell r="CI417">
            <v>105.6</v>
          </cell>
          <cell r="CJ417">
            <v>105.6</v>
          </cell>
          <cell r="CK417">
            <v>105.6</v>
          </cell>
          <cell r="CL417">
            <v>104.7</v>
          </cell>
        </row>
        <row r="418">
          <cell r="A418" t="str">
            <v>Titanium Dioxide</v>
          </cell>
          <cell r="B418" t="str">
            <v>1308010009</v>
          </cell>
          <cell r="C418">
            <v>4.1020000000000001E-2</v>
          </cell>
          <cell r="D418">
            <v>100.4</v>
          </cell>
          <cell r="E418">
            <v>100.4</v>
          </cell>
          <cell r="F418">
            <v>100.4</v>
          </cell>
          <cell r="G418">
            <v>99.6</v>
          </cell>
          <cell r="H418">
            <v>99.6</v>
          </cell>
          <cell r="I418">
            <v>99.6</v>
          </cell>
          <cell r="J418">
            <v>99.6</v>
          </cell>
          <cell r="K418">
            <v>99.6</v>
          </cell>
          <cell r="L418">
            <v>99.6</v>
          </cell>
          <cell r="M418">
            <v>99.6</v>
          </cell>
          <cell r="N418">
            <v>99.6</v>
          </cell>
          <cell r="O418">
            <v>97</v>
          </cell>
          <cell r="P418">
            <v>97</v>
          </cell>
          <cell r="Q418">
            <v>97</v>
          </cell>
          <cell r="R418">
            <v>97</v>
          </cell>
          <cell r="S418">
            <v>95.9</v>
          </cell>
          <cell r="T418">
            <v>95.9</v>
          </cell>
          <cell r="U418">
            <v>95.9</v>
          </cell>
          <cell r="V418">
            <v>97</v>
          </cell>
          <cell r="W418">
            <v>97</v>
          </cell>
          <cell r="X418">
            <v>97</v>
          </cell>
          <cell r="Y418">
            <v>97</v>
          </cell>
          <cell r="Z418">
            <v>97</v>
          </cell>
          <cell r="AA418">
            <v>97</v>
          </cell>
          <cell r="AB418">
            <v>97</v>
          </cell>
          <cell r="AC418">
            <v>97</v>
          </cell>
          <cell r="AD418">
            <v>98.5</v>
          </cell>
          <cell r="AE418">
            <v>97.8</v>
          </cell>
          <cell r="AF418">
            <v>97.8</v>
          </cell>
          <cell r="AG418">
            <v>106.4</v>
          </cell>
          <cell r="AH418">
            <v>106.7</v>
          </cell>
          <cell r="AI418">
            <v>107.7</v>
          </cell>
          <cell r="AJ418">
            <v>107.7</v>
          </cell>
          <cell r="AK418">
            <v>106.7</v>
          </cell>
          <cell r="AL418">
            <v>106.7</v>
          </cell>
          <cell r="AM418">
            <v>106.7</v>
          </cell>
          <cell r="AN418">
            <v>106.7</v>
          </cell>
          <cell r="AO418">
            <v>112</v>
          </cell>
          <cell r="AP418">
            <v>112.5</v>
          </cell>
          <cell r="AQ418">
            <v>114.8</v>
          </cell>
          <cell r="AR418">
            <v>115.1</v>
          </cell>
          <cell r="AS418">
            <v>118.1</v>
          </cell>
          <cell r="AT418">
            <v>118.1</v>
          </cell>
          <cell r="AU418">
            <v>118.1</v>
          </cell>
          <cell r="AV418">
            <v>118.1</v>
          </cell>
          <cell r="AW418">
            <v>120.4</v>
          </cell>
          <cell r="AX418">
            <v>121.2</v>
          </cell>
          <cell r="AY418">
            <v>116.7</v>
          </cell>
          <cell r="AZ418">
            <v>120.4</v>
          </cell>
          <cell r="BA418">
            <v>120.4</v>
          </cell>
          <cell r="BB418">
            <v>120.2</v>
          </cell>
          <cell r="BC418">
            <v>120.2</v>
          </cell>
          <cell r="BD418">
            <v>120.2</v>
          </cell>
          <cell r="BE418">
            <v>120.2</v>
          </cell>
          <cell r="BF418">
            <v>120.2</v>
          </cell>
          <cell r="BG418">
            <v>120.2</v>
          </cell>
          <cell r="BH418">
            <v>120.2</v>
          </cell>
          <cell r="BI418">
            <v>120.2</v>
          </cell>
          <cell r="BJ418">
            <v>120.1</v>
          </cell>
          <cell r="BK418">
            <v>120.1</v>
          </cell>
          <cell r="BL418">
            <v>120.3</v>
          </cell>
          <cell r="BM418">
            <v>122.8</v>
          </cell>
          <cell r="BN418">
            <v>124</v>
          </cell>
          <cell r="BO418">
            <v>119.1</v>
          </cell>
          <cell r="BP418">
            <v>127.2</v>
          </cell>
          <cell r="BQ418">
            <v>127.3</v>
          </cell>
          <cell r="BR418">
            <v>127.3</v>
          </cell>
          <cell r="BS418">
            <v>127.3</v>
          </cell>
          <cell r="BT418">
            <v>132.30000000000001</v>
          </cell>
          <cell r="BU418">
            <v>132.69999999999999</v>
          </cell>
          <cell r="BV418">
            <v>133</v>
          </cell>
          <cell r="BW418">
            <v>135.1</v>
          </cell>
          <cell r="BX418">
            <v>134.6</v>
          </cell>
          <cell r="BY418">
            <v>135.30000000000001</v>
          </cell>
          <cell r="BZ418">
            <v>140.69999999999999</v>
          </cell>
          <cell r="CA418">
            <v>145.19999999999999</v>
          </cell>
          <cell r="CB418">
            <v>171</v>
          </cell>
          <cell r="CC418">
            <v>179.5</v>
          </cell>
          <cell r="CD418">
            <v>179.5</v>
          </cell>
          <cell r="CE418">
            <v>184.8</v>
          </cell>
          <cell r="CF418">
            <v>188.8</v>
          </cell>
          <cell r="CG418">
            <v>188.8</v>
          </cell>
          <cell r="CH418">
            <v>188.8</v>
          </cell>
          <cell r="CI418">
            <v>188.8</v>
          </cell>
          <cell r="CJ418">
            <v>188.8</v>
          </cell>
          <cell r="CK418">
            <v>188.8</v>
          </cell>
          <cell r="CL418">
            <v>189.5</v>
          </cell>
        </row>
        <row r="419">
          <cell r="A419" t="str">
            <v>Zinc Oxide</v>
          </cell>
          <cell r="B419" t="str">
            <v>1308010010</v>
          </cell>
          <cell r="C419">
            <v>1.866E-2</v>
          </cell>
          <cell r="D419">
            <v>101.5</v>
          </cell>
          <cell r="E419">
            <v>103.3</v>
          </cell>
          <cell r="F419">
            <v>104.8</v>
          </cell>
          <cell r="G419">
            <v>108.1</v>
          </cell>
          <cell r="H419">
            <v>107</v>
          </cell>
          <cell r="I419">
            <v>107.7</v>
          </cell>
          <cell r="J419">
            <v>107</v>
          </cell>
          <cell r="K419">
            <v>107.8</v>
          </cell>
          <cell r="L419">
            <v>109.1</v>
          </cell>
          <cell r="M419">
            <v>109.8</v>
          </cell>
          <cell r="N419">
            <v>118.1</v>
          </cell>
          <cell r="O419">
            <v>123.4</v>
          </cell>
          <cell r="P419">
            <v>133.19999999999999</v>
          </cell>
          <cell r="Q419">
            <v>143.1</v>
          </cell>
          <cell r="R419">
            <v>150.80000000000001</v>
          </cell>
          <cell r="S419">
            <v>164.7</v>
          </cell>
          <cell r="T419">
            <v>179.8</v>
          </cell>
          <cell r="U419">
            <v>200.1</v>
          </cell>
          <cell r="V419">
            <v>194.3</v>
          </cell>
          <cell r="W419">
            <v>195.5</v>
          </cell>
          <cell r="X419">
            <v>200.4</v>
          </cell>
          <cell r="Y419">
            <v>200.7</v>
          </cell>
          <cell r="Z419">
            <v>207.9</v>
          </cell>
          <cell r="AA419">
            <v>211.9</v>
          </cell>
          <cell r="AB419">
            <v>216</v>
          </cell>
          <cell r="AC419">
            <v>212.5</v>
          </cell>
          <cell r="AD419">
            <v>209.3</v>
          </cell>
          <cell r="AE419">
            <v>200.8</v>
          </cell>
          <cell r="AF419">
            <v>204.5</v>
          </cell>
          <cell r="AG419">
            <v>207.4</v>
          </cell>
          <cell r="AH419">
            <v>201.6</v>
          </cell>
          <cell r="AI419">
            <v>199.3</v>
          </cell>
          <cell r="AJ419">
            <v>194.3</v>
          </cell>
          <cell r="AK419">
            <v>195.1</v>
          </cell>
          <cell r="AL419">
            <v>191.5</v>
          </cell>
          <cell r="AM419">
            <v>181.8</v>
          </cell>
          <cell r="AN419">
            <v>174.4</v>
          </cell>
          <cell r="AO419">
            <v>174.8</v>
          </cell>
          <cell r="AP419">
            <v>179.5</v>
          </cell>
          <cell r="AQ419">
            <v>172.8</v>
          </cell>
          <cell r="AR419">
            <v>170.1</v>
          </cell>
          <cell r="AS419">
            <v>164.1</v>
          </cell>
          <cell r="AT419">
            <v>162.5</v>
          </cell>
          <cell r="AU419">
            <v>162.4</v>
          </cell>
          <cell r="AV419">
            <v>160.6</v>
          </cell>
          <cell r="AW419">
            <v>161.30000000000001</v>
          </cell>
          <cell r="AX419">
            <v>156.4</v>
          </cell>
          <cell r="AY419">
            <v>156.1</v>
          </cell>
          <cell r="AZ419">
            <v>150.5</v>
          </cell>
          <cell r="BA419">
            <v>149.4</v>
          </cell>
          <cell r="BB419">
            <v>148.5</v>
          </cell>
          <cell r="BC419">
            <v>154</v>
          </cell>
          <cell r="BD419">
            <v>157.4</v>
          </cell>
          <cell r="BE419">
            <v>157.69999999999999</v>
          </cell>
          <cell r="BF419">
            <v>157.6</v>
          </cell>
          <cell r="BG419">
            <v>158.9</v>
          </cell>
          <cell r="BH419">
            <v>160.4</v>
          </cell>
          <cell r="BI419">
            <v>163.80000000000001</v>
          </cell>
          <cell r="BJ419">
            <v>167.5</v>
          </cell>
          <cell r="BK419">
            <v>168.1</v>
          </cell>
          <cell r="BL419">
            <v>167.7</v>
          </cell>
          <cell r="BM419">
            <v>167.7</v>
          </cell>
          <cell r="BN419">
            <v>167.7</v>
          </cell>
          <cell r="BO419">
            <v>167.7</v>
          </cell>
          <cell r="BP419">
            <v>167.7</v>
          </cell>
          <cell r="BQ419">
            <v>167.7</v>
          </cell>
          <cell r="BR419">
            <v>167.7</v>
          </cell>
          <cell r="BS419">
            <v>167.7</v>
          </cell>
          <cell r="BT419">
            <v>167.7</v>
          </cell>
          <cell r="BU419">
            <v>167.7</v>
          </cell>
          <cell r="BV419">
            <v>167.7</v>
          </cell>
          <cell r="BW419">
            <v>167.7</v>
          </cell>
          <cell r="BX419">
            <v>167.7</v>
          </cell>
          <cell r="BY419">
            <v>167.7</v>
          </cell>
          <cell r="BZ419">
            <v>167.7</v>
          </cell>
          <cell r="CA419">
            <v>157.4</v>
          </cell>
          <cell r="CB419">
            <v>155</v>
          </cell>
          <cell r="CC419">
            <v>155</v>
          </cell>
          <cell r="CD419">
            <v>155</v>
          </cell>
          <cell r="CE419">
            <v>155</v>
          </cell>
          <cell r="CF419">
            <v>155</v>
          </cell>
          <cell r="CG419">
            <v>155</v>
          </cell>
          <cell r="CH419">
            <v>155</v>
          </cell>
          <cell r="CI419">
            <v>155</v>
          </cell>
          <cell r="CJ419">
            <v>155</v>
          </cell>
          <cell r="CK419">
            <v>155</v>
          </cell>
          <cell r="CL419">
            <v>155</v>
          </cell>
        </row>
        <row r="420">
          <cell r="A420" t="str">
            <v>Sodium Salt</v>
          </cell>
          <cell r="B420" t="str">
            <v>1308010011</v>
          </cell>
          <cell r="C420">
            <v>6.6290000000000002E-2</v>
          </cell>
          <cell r="D420">
            <v>103.2</v>
          </cell>
          <cell r="E420">
            <v>103.3</v>
          </cell>
          <cell r="F420">
            <v>104.4</v>
          </cell>
          <cell r="G420">
            <v>109.6</v>
          </cell>
          <cell r="H420">
            <v>110.5</v>
          </cell>
          <cell r="I420">
            <v>110.3</v>
          </cell>
          <cell r="J420">
            <v>109.9</v>
          </cell>
          <cell r="K420">
            <v>109.7</v>
          </cell>
          <cell r="L420">
            <v>109.6</v>
          </cell>
          <cell r="M420">
            <v>109.3</v>
          </cell>
          <cell r="N420">
            <v>109.8</v>
          </cell>
          <cell r="O420">
            <v>109.9</v>
          </cell>
          <cell r="P420">
            <v>112.1</v>
          </cell>
          <cell r="Q420">
            <v>112.1</v>
          </cell>
          <cell r="R420">
            <v>111.8</v>
          </cell>
          <cell r="S420">
            <v>116.4</v>
          </cell>
          <cell r="T420">
            <v>115.3</v>
          </cell>
          <cell r="U420">
            <v>115.1</v>
          </cell>
          <cell r="V420">
            <v>114.9</v>
          </cell>
          <cell r="W420">
            <v>114.3</v>
          </cell>
          <cell r="X420">
            <v>114.3</v>
          </cell>
          <cell r="Y420">
            <v>114.3</v>
          </cell>
          <cell r="Z420">
            <v>114.6</v>
          </cell>
          <cell r="AA420">
            <v>115.3</v>
          </cell>
          <cell r="AB420">
            <v>116.3</v>
          </cell>
          <cell r="AC420">
            <v>116.2</v>
          </cell>
          <cell r="AD420">
            <v>116</v>
          </cell>
          <cell r="AE420">
            <v>117.1</v>
          </cell>
          <cell r="AF420">
            <v>116.7</v>
          </cell>
          <cell r="AG420">
            <v>117.1</v>
          </cell>
          <cell r="AH420">
            <v>117.7</v>
          </cell>
          <cell r="AI420">
            <v>117.7</v>
          </cell>
          <cell r="AJ420">
            <v>117.7</v>
          </cell>
          <cell r="AK420">
            <v>117.5</v>
          </cell>
          <cell r="AL420">
            <v>117.5</v>
          </cell>
          <cell r="AM420">
            <v>119.7</v>
          </cell>
          <cell r="AN420">
            <v>118.3</v>
          </cell>
          <cell r="AO420">
            <v>118.8</v>
          </cell>
          <cell r="AP420">
            <v>117.9</v>
          </cell>
          <cell r="AQ420">
            <v>119.2</v>
          </cell>
          <cell r="AR420">
            <v>122</v>
          </cell>
          <cell r="AS420">
            <v>124.9</v>
          </cell>
          <cell r="AT420">
            <v>127</v>
          </cell>
          <cell r="AU420">
            <v>125.6</v>
          </cell>
          <cell r="AV420">
            <v>126</v>
          </cell>
          <cell r="AW420">
            <v>125.8</v>
          </cell>
          <cell r="AX420">
            <v>125.6</v>
          </cell>
          <cell r="AY420">
            <v>124.3</v>
          </cell>
          <cell r="AZ420">
            <v>131.69999999999999</v>
          </cell>
          <cell r="BA420">
            <v>131.30000000000001</v>
          </cell>
          <cell r="BB420">
            <v>131.30000000000001</v>
          </cell>
          <cell r="BC420">
            <v>128.6</v>
          </cell>
          <cell r="BD420">
            <v>128.80000000000001</v>
          </cell>
          <cell r="BE420">
            <v>128.6</v>
          </cell>
          <cell r="BF420">
            <v>128.80000000000001</v>
          </cell>
          <cell r="BG420">
            <v>128.6</v>
          </cell>
          <cell r="BH420">
            <v>128.4</v>
          </cell>
          <cell r="BI420">
            <v>129.19999999999999</v>
          </cell>
          <cell r="BJ420">
            <v>129.4</v>
          </cell>
          <cell r="BK420">
            <v>129.80000000000001</v>
          </cell>
          <cell r="BL420">
            <v>127.2</v>
          </cell>
          <cell r="BM420">
            <v>127.2</v>
          </cell>
          <cell r="BN420">
            <v>126.9</v>
          </cell>
          <cell r="BO420">
            <v>127.6</v>
          </cell>
          <cell r="BP420">
            <v>127</v>
          </cell>
          <cell r="BQ420">
            <v>128</v>
          </cell>
          <cell r="BR420">
            <v>128.1</v>
          </cell>
          <cell r="BS420">
            <v>128.30000000000001</v>
          </cell>
          <cell r="BT420">
            <v>128.6</v>
          </cell>
          <cell r="BU420">
            <v>128.69999999999999</v>
          </cell>
          <cell r="BV420">
            <v>128.80000000000001</v>
          </cell>
          <cell r="BW420">
            <v>130.1</v>
          </cell>
          <cell r="BX420">
            <v>126.6</v>
          </cell>
          <cell r="BY420">
            <v>129.1</v>
          </cell>
          <cell r="BZ420">
            <v>129.19999999999999</v>
          </cell>
          <cell r="CA420">
            <v>130</v>
          </cell>
          <cell r="CB420">
            <v>133.4</v>
          </cell>
          <cell r="CC420">
            <v>132.5</v>
          </cell>
          <cell r="CD420">
            <v>132.9</v>
          </cell>
          <cell r="CE420">
            <v>132.1</v>
          </cell>
          <cell r="CF420">
            <v>132</v>
          </cell>
          <cell r="CG420">
            <v>132.1</v>
          </cell>
          <cell r="CH420">
            <v>132.5</v>
          </cell>
          <cell r="CI420">
            <v>133.69999999999999</v>
          </cell>
          <cell r="CJ420">
            <v>136.19999999999999</v>
          </cell>
          <cell r="CK420">
            <v>136.9</v>
          </cell>
          <cell r="CL420">
            <v>138.19999999999999</v>
          </cell>
        </row>
        <row r="421">
          <cell r="A421" t="str">
            <v>Carbon Di-Sulphide</v>
          </cell>
          <cell r="B421" t="str">
            <v>1308010012</v>
          </cell>
          <cell r="C421">
            <v>5.0400000000000002E-3</v>
          </cell>
          <cell r="D421">
            <v>101.1</v>
          </cell>
          <cell r="E421">
            <v>101.3</v>
          </cell>
          <cell r="F421">
            <v>100.9</v>
          </cell>
          <cell r="G421">
            <v>94.6</v>
          </cell>
          <cell r="H421">
            <v>93.6</v>
          </cell>
          <cell r="I421">
            <v>92.8</v>
          </cell>
          <cell r="J421">
            <v>92.2</v>
          </cell>
          <cell r="K421">
            <v>91.1</v>
          </cell>
          <cell r="L421">
            <v>90</v>
          </cell>
          <cell r="M421">
            <v>88.9</v>
          </cell>
          <cell r="N421">
            <v>89.1</v>
          </cell>
          <cell r="O421">
            <v>89</v>
          </cell>
          <cell r="P421">
            <v>89.1</v>
          </cell>
          <cell r="Q421">
            <v>89.1</v>
          </cell>
          <cell r="R421">
            <v>89.3</v>
          </cell>
          <cell r="S421">
            <v>89.2</v>
          </cell>
          <cell r="T421">
            <v>88.8</v>
          </cell>
          <cell r="U421">
            <v>88.9</v>
          </cell>
          <cell r="V421">
            <v>88.6</v>
          </cell>
          <cell r="W421">
            <v>88.2</v>
          </cell>
          <cell r="X421">
            <v>88.1</v>
          </cell>
          <cell r="Y421">
            <v>87.9</v>
          </cell>
          <cell r="Z421">
            <v>88.1</v>
          </cell>
          <cell r="AA421">
            <v>89.4</v>
          </cell>
          <cell r="AB421">
            <v>102.2</v>
          </cell>
          <cell r="AC421">
            <v>103.6</v>
          </cell>
          <cell r="AD421">
            <v>102.8</v>
          </cell>
          <cell r="AE421">
            <v>104.5</v>
          </cell>
          <cell r="AF421">
            <v>104.8</v>
          </cell>
          <cell r="AG421">
            <v>104.7</v>
          </cell>
          <cell r="AH421">
            <v>118.3</v>
          </cell>
          <cell r="AI421">
            <v>124.2</v>
          </cell>
          <cell r="AJ421">
            <v>126.8</v>
          </cell>
          <cell r="AK421">
            <v>126.5</v>
          </cell>
          <cell r="AL421">
            <v>125</v>
          </cell>
          <cell r="AM421">
            <v>136.5</v>
          </cell>
          <cell r="AN421">
            <v>138.30000000000001</v>
          </cell>
          <cell r="AO421">
            <v>145.19999999999999</v>
          </cell>
          <cell r="AP421">
            <v>144.69999999999999</v>
          </cell>
          <cell r="AQ421">
            <v>145.6</v>
          </cell>
          <cell r="AR421">
            <v>143.9</v>
          </cell>
          <cell r="AS421">
            <v>143.80000000000001</v>
          </cell>
          <cell r="AT421">
            <v>143.80000000000001</v>
          </cell>
          <cell r="AU421">
            <v>143.80000000000001</v>
          </cell>
          <cell r="AV421">
            <v>143.80000000000001</v>
          </cell>
          <cell r="AW421">
            <v>143.80000000000001</v>
          </cell>
          <cell r="AX421">
            <v>142</v>
          </cell>
          <cell r="AY421">
            <v>141.30000000000001</v>
          </cell>
          <cell r="AZ421">
            <v>137.4</v>
          </cell>
          <cell r="BA421">
            <v>134.1</v>
          </cell>
          <cell r="BB421">
            <v>132.80000000000001</v>
          </cell>
          <cell r="BC421">
            <v>130</v>
          </cell>
          <cell r="BD421">
            <v>130.1</v>
          </cell>
          <cell r="BE421">
            <v>133</v>
          </cell>
          <cell r="BF421">
            <v>133</v>
          </cell>
          <cell r="BG421">
            <v>133.1</v>
          </cell>
          <cell r="BH421">
            <v>132.30000000000001</v>
          </cell>
          <cell r="BI421">
            <v>133</v>
          </cell>
          <cell r="BJ421">
            <v>130</v>
          </cell>
          <cell r="BK421">
            <v>134.1</v>
          </cell>
          <cell r="BL421">
            <v>136.80000000000001</v>
          </cell>
          <cell r="BM421">
            <v>136.80000000000001</v>
          </cell>
          <cell r="BN421">
            <v>136.80000000000001</v>
          </cell>
          <cell r="BO421">
            <v>155.9</v>
          </cell>
          <cell r="BP421">
            <v>150.9</v>
          </cell>
          <cell r="BQ421">
            <v>146.30000000000001</v>
          </cell>
          <cell r="BR421">
            <v>140.5</v>
          </cell>
          <cell r="BS421">
            <v>139.9</v>
          </cell>
          <cell r="BT421">
            <v>140.69999999999999</v>
          </cell>
          <cell r="BU421">
            <v>141.4</v>
          </cell>
          <cell r="BV421">
            <v>140.6</v>
          </cell>
          <cell r="BW421">
            <v>144.69999999999999</v>
          </cell>
          <cell r="BX421">
            <v>163.69999999999999</v>
          </cell>
          <cell r="BY421">
            <v>174.7</v>
          </cell>
          <cell r="BZ421">
            <v>170.1</v>
          </cell>
          <cell r="CA421">
            <v>165.4</v>
          </cell>
          <cell r="CB421">
            <v>153.69999999999999</v>
          </cell>
          <cell r="CC421">
            <v>141.6</v>
          </cell>
          <cell r="CD421">
            <v>141.4</v>
          </cell>
          <cell r="CE421">
            <v>132.5</v>
          </cell>
          <cell r="CF421">
            <v>135.1</v>
          </cell>
          <cell r="CG421">
            <v>136.9</v>
          </cell>
          <cell r="CH421">
            <v>138.69999999999999</v>
          </cell>
          <cell r="CI421">
            <v>142.69999999999999</v>
          </cell>
          <cell r="CJ421">
            <v>152.4</v>
          </cell>
          <cell r="CK421">
            <v>150.80000000000001</v>
          </cell>
          <cell r="CL421">
            <v>150.4</v>
          </cell>
        </row>
        <row r="422">
          <cell r="A422" t="str">
            <v>Ammonia (Gas / Liquid)</v>
          </cell>
          <cell r="B422" t="str">
            <v>1308010013</v>
          </cell>
          <cell r="C422">
            <v>6.1350000000000002E-2</v>
          </cell>
          <cell r="D422">
            <v>105.6</v>
          </cell>
          <cell r="E422">
            <v>103.1</v>
          </cell>
          <cell r="F422">
            <v>103.3</v>
          </cell>
          <cell r="G422">
            <v>102.8</v>
          </cell>
          <cell r="H422">
            <v>100.4</v>
          </cell>
          <cell r="I422">
            <v>97.9</v>
          </cell>
          <cell r="J422">
            <v>102.5</v>
          </cell>
          <cell r="K422">
            <v>101.9</v>
          </cell>
          <cell r="L422">
            <v>104.5</v>
          </cell>
          <cell r="M422">
            <v>104</v>
          </cell>
          <cell r="N422">
            <v>105.8</v>
          </cell>
          <cell r="O422">
            <v>110.5</v>
          </cell>
          <cell r="P422">
            <v>115.3</v>
          </cell>
          <cell r="Q422">
            <v>113.5</v>
          </cell>
          <cell r="R422">
            <v>113.4</v>
          </cell>
          <cell r="S422">
            <v>114.1</v>
          </cell>
          <cell r="T422">
            <v>113</v>
          </cell>
          <cell r="U422">
            <v>113</v>
          </cell>
          <cell r="V422">
            <v>113.7</v>
          </cell>
          <cell r="W422">
            <v>115.1</v>
          </cell>
          <cell r="X422">
            <v>115.8</v>
          </cell>
          <cell r="Y422">
            <v>115.8</v>
          </cell>
          <cell r="Z422">
            <v>114.5</v>
          </cell>
          <cell r="AA422">
            <v>114.7</v>
          </cell>
          <cell r="AB422">
            <v>114.8</v>
          </cell>
          <cell r="AC422">
            <v>121.3</v>
          </cell>
          <cell r="AD422">
            <v>120.9</v>
          </cell>
          <cell r="AE422">
            <v>121.8</v>
          </cell>
          <cell r="AF422">
            <v>118.6</v>
          </cell>
          <cell r="AG422">
            <v>117.4</v>
          </cell>
          <cell r="AH422">
            <v>117.4</v>
          </cell>
          <cell r="AI422">
            <v>116.6</v>
          </cell>
          <cell r="AJ422">
            <v>113.6</v>
          </cell>
          <cell r="AK422">
            <v>111.8</v>
          </cell>
          <cell r="AL422">
            <v>110.9</v>
          </cell>
          <cell r="AM422">
            <v>111.7</v>
          </cell>
          <cell r="AN422">
            <v>114.3</v>
          </cell>
          <cell r="AO422">
            <v>117.4</v>
          </cell>
          <cell r="AP422">
            <v>130.30000000000001</v>
          </cell>
          <cell r="AQ422">
            <v>133</v>
          </cell>
          <cell r="AR422">
            <v>134.6</v>
          </cell>
          <cell r="AS422">
            <v>134.19999999999999</v>
          </cell>
          <cell r="AT422">
            <v>134.4</v>
          </cell>
          <cell r="AU422">
            <v>135.6</v>
          </cell>
          <cell r="AV422">
            <v>139.5</v>
          </cell>
          <cell r="AW422">
            <v>138.5</v>
          </cell>
          <cell r="AX422">
            <v>140.9</v>
          </cell>
          <cell r="AY422">
            <v>132.69999999999999</v>
          </cell>
          <cell r="AZ422">
            <v>132.80000000000001</v>
          </cell>
          <cell r="BA422">
            <v>132.1</v>
          </cell>
          <cell r="BB422">
            <v>133.69999999999999</v>
          </cell>
          <cell r="BC422">
            <v>135.69999999999999</v>
          </cell>
          <cell r="BD422">
            <v>131.4</v>
          </cell>
          <cell r="BE422">
            <v>134.30000000000001</v>
          </cell>
          <cell r="BF422">
            <v>130.19999999999999</v>
          </cell>
          <cell r="BG422">
            <v>127.8</v>
          </cell>
          <cell r="BH422">
            <v>127.7</v>
          </cell>
          <cell r="BI422">
            <v>126.6</v>
          </cell>
          <cell r="BJ422">
            <v>128.80000000000001</v>
          </cell>
          <cell r="BK422">
            <v>130.69999999999999</v>
          </cell>
          <cell r="BL422">
            <v>132</v>
          </cell>
          <cell r="BM422">
            <v>131.80000000000001</v>
          </cell>
          <cell r="BN422">
            <v>130.69999999999999</v>
          </cell>
          <cell r="BO422">
            <v>127.3</v>
          </cell>
          <cell r="BP422">
            <v>127.3</v>
          </cell>
          <cell r="BQ422">
            <v>127.3</v>
          </cell>
          <cell r="BR422">
            <v>127.3</v>
          </cell>
          <cell r="BS422">
            <v>127.3</v>
          </cell>
          <cell r="BT422">
            <v>127.3</v>
          </cell>
          <cell r="BU422">
            <v>127.3</v>
          </cell>
          <cell r="BV422">
            <v>127.3</v>
          </cell>
          <cell r="BW422">
            <v>127.3</v>
          </cell>
          <cell r="BX422">
            <v>124.1</v>
          </cell>
          <cell r="BY422">
            <v>122.7</v>
          </cell>
          <cell r="BZ422">
            <v>122.7</v>
          </cell>
          <cell r="CA422">
            <v>125.9</v>
          </cell>
          <cell r="CB422">
            <v>127.6</v>
          </cell>
          <cell r="CC422">
            <v>135.19999999999999</v>
          </cell>
          <cell r="CD422">
            <v>136.30000000000001</v>
          </cell>
          <cell r="CE422">
            <v>138.4</v>
          </cell>
          <cell r="CF422">
            <v>141.19999999999999</v>
          </cell>
          <cell r="CG422">
            <v>146</v>
          </cell>
          <cell r="CH422">
            <v>146</v>
          </cell>
          <cell r="CI422">
            <v>147.6</v>
          </cell>
          <cell r="CJ422">
            <v>147.6</v>
          </cell>
          <cell r="CK422">
            <v>147.6</v>
          </cell>
          <cell r="CL422">
            <v>146.5</v>
          </cell>
        </row>
        <row r="423">
          <cell r="A423" t="str">
            <v>Argon Gas</v>
          </cell>
          <cell r="B423" t="str">
            <v>1308010014</v>
          </cell>
          <cell r="C423">
            <v>1.074E-2</v>
          </cell>
          <cell r="D423">
            <v>105.7</v>
          </cell>
          <cell r="E423">
            <v>101</v>
          </cell>
          <cell r="F423">
            <v>102.1</v>
          </cell>
          <cell r="G423">
            <v>113.7</v>
          </cell>
          <cell r="H423">
            <v>113.7</v>
          </cell>
          <cell r="I423">
            <v>113.7</v>
          </cell>
          <cell r="J423">
            <v>113.2</v>
          </cell>
          <cell r="K423">
            <v>114.6</v>
          </cell>
          <cell r="L423">
            <v>115.1</v>
          </cell>
          <cell r="M423">
            <v>113.7</v>
          </cell>
          <cell r="N423">
            <v>109.8</v>
          </cell>
          <cell r="O423">
            <v>109.1</v>
          </cell>
          <cell r="P423">
            <v>104.8</v>
          </cell>
          <cell r="Q423">
            <v>103.9</v>
          </cell>
          <cell r="R423">
            <v>102.3</v>
          </cell>
          <cell r="S423">
            <v>94.6</v>
          </cell>
          <cell r="T423">
            <v>94.6</v>
          </cell>
          <cell r="U423">
            <v>94.6</v>
          </cell>
          <cell r="V423">
            <v>94.6</v>
          </cell>
          <cell r="W423">
            <v>94.2</v>
          </cell>
          <cell r="X423">
            <v>91.3</v>
          </cell>
          <cell r="Y423">
            <v>91</v>
          </cell>
          <cell r="Z423">
            <v>91</v>
          </cell>
          <cell r="AA423">
            <v>90.6</v>
          </cell>
          <cell r="AB423">
            <v>90.2</v>
          </cell>
          <cell r="AC423">
            <v>89.4</v>
          </cell>
          <cell r="AD423">
            <v>88.8</v>
          </cell>
          <cell r="AE423">
            <v>85.2</v>
          </cell>
          <cell r="AF423">
            <v>84.1</v>
          </cell>
          <cell r="AG423">
            <v>84.1</v>
          </cell>
          <cell r="AH423">
            <v>84.1</v>
          </cell>
          <cell r="AI423">
            <v>81.3</v>
          </cell>
          <cell r="AJ423">
            <v>84.8</v>
          </cell>
          <cell r="AK423">
            <v>84.6</v>
          </cell>
          <cell r="AL423">
            <v>86</v>
          </cell>
          <cell r="AM423">
            <v>88.1</v>
          </cell>
          <cell r="AN423">
            <v>88.2</v>
          </cell>
          <cell r="AO423">
            <v>88.2</v>
          </cell>
          <cell r="AP423">
            <v>88.6</v>
          </cell>
          <cell r="AQ423">
            <v>87.5</v>
          </cell>
          <cell r="AR423">
            <v>87.5</v>
          </cell>
          <cell r="AS423">
            <v>87.5</v>
          </cell>
          <cell r="AT423">
            <v>87.5</v>
          </cell>
          <cell r="AU423">
            <v>87.5</v>
          </cell>
          <cell r="AV423">
            <v>87.5</v>
          </cell>
          <cell r="AW423">
            <v>87.5</v>
          </cell>
          <cell r="AX423">
            <v>87.5</v>
          </cell>
          <cell r="AY423">
            <v>87.5</v>
          </cell>
          <cell r="AZ423">
            <v>83.8</v>
          </cell>
          <cell r="BA423">
            <v>88.1</v>
          </cell>
          <cell r="BB423">
            <v>88.1</v>
          </cell>
          <cell r="BC423">
            <v>88.1</v>
          </cell>
          <cell r="BD423">
            <v>80.900000000000006</v>
          </cell>
          <cell r="BE423">
            <v>80.900000000000006</v>
          </cell>
          <cell r="BF423">
            <v>80.900000000000006</v>
          </cell>
          <cell r="BG423">
            <v>80.900000000000006</v>
          </cell>
          <cell r="BH423">
            <v>80.900000000000006</v>
          </cell>
          <cell r="BI423">
            <v>80.900000000000006</v>
          </cell>
          <cell r="BJ423">
            <v>80.900000000000006</v>
          </cell>
          <cell r="BK423">
            <v>80.900000000000006</v>
          </cell>
          <cell r="BL423">
            <v>80.900000000000006</v>
          </cell>
          <cell r="BM423">
            <v>80.900000000000006</v>
          </cell>
          <cell r="BN423">
            <v>81.099999999999994</v>
          </cell>
          <cell r="BO423">
            <v>81.099999999999994</v>
          </cell>
          <cell r="BP423">
            <v>80.900000000000006</v>
          </cell>
          <cell r="BQ423">
            <v>80.900000000000006</v>
          </cell>
          <cell r="BR423">
            <v>80.900000000000006</v>
          </cell>
          <cell r="BS423">
            <v>80.900000000000006</v>
          </cell>
          <cell r="BT423">
            <v>80.900000000000006</v>
          </cell>
          <cell r="BU423">
            <v>80.900000000000006</v>
          </cell>
          <cell r="BV423">
            <v>80.900000000000006</v>
          </cell>
          <cell r="BW423">
            <v>80.900000000000006</v>
          </cell>
          <cell r="BX423">
            <v>80.900000000000006</v>
          </cell>
          <cell r="BY423">
            <v>81.2</v>
          </cell>
          <cell r="BZ423">
            <v>75.3</v>
          </cell>
          <cell r="CA423">
            <v>75.3</v>
          </cell>
          <cell r="CB423">
            <v>78</v>
          </cell>
          <cell r="CC423">
            <v>87.3</v>
          </cell>
          <cell r="CD423">
            <v>87.3</v>
          </cell>
          <cell r="CE423">
            <v>85</v>
          </cell>
          <cell r="CF423">
            <v>83.1</v>
          </cell>
          <cell r="CG423">
            <v>81.8</v>
          </cell>
          <cell r="CH423">
            <v>80.3</v>
          </cell>
          <cell r="CI423">
            <v>83.5</v>
          </cell>
          <cell r="CJ423">
            <v>78.099999999999994</v>
          </cell>
          <cell r="CK423">
            <v>78.8</v>
          </cell>
          <cell r="CL423">
            <v>80.5</v>
          </cell>
        </row>
        <row r="424">
          <cell r="A424" t="str">
            <v>Chlorine</v>
          </cell>
          <cell r="B424" t="str">
            <v>1308010015</v>
          </cell>
          <cell r="C424">
            <v>5.042E-2</v>
          </cell>
          <cell r="D424">
            <v>97.4</v>
          </cell>
          <cell r="E424">
            <v>97.1</v>
          </cell>
          <cell r="F424">
            <v>96.5</v>
          </cell>
          <cell r="G424">
            <v>101.3</v>
          </cell>
          <cell r="H424">
            <v>103.9</v>
          </cell>
          <cell r="I424">
            <v>103.9</v>
          </cell>
          <cell r="J424">
            <v>104.2</v>
          </cell>
          <cell r="K424">
            <v>102.6</v>
          </cell>
          <cell r="L424">
            <v>98.9</v>
          </cell>
          <cell r="M424">
            <v>96.8</v>
          </cell>
          <cell r="N424">
            <v>93.7</v>
          </cell>
          <cell r="O424">
            <v>89.6</v>
          </cell>
          <cell r="P424">
            <v>86.7</v>
          </cell>
          <cell r="Q424">
            <v>85.7</v>
          </cell>
          <cell r="R424">
            <v>86.4</v>
          </cell>
          <cell r="S424">
            <v>84.8</v>
          </cell>
          <cell r="T424">
            <v>80.400000000000006</v>
          </cell>
          <cell r="U424">
            <v>79.5</v>
          </cell>
          <cell r="V424">
            <v>78.2</v>
          </cell>
          <cell r="W424">
            <v>76.8</v>
          </cell>
          <cell r="X424">
            <v>77.599999999999994</v>
          </cell>
          <cell r="Y424">
            <v>76.900000000000006</v>
          </cell>
          <cell r="Z424">
            <v>73.8</v>
          </cell>
          <cell r="AA424">
            <v>74.3</v>
          </cell>
          <cell r="AB424">
            <v>70.900000000000006</v>
          </cell>
          <cell r="AC424">
            <v>68.599999999999994</v>
          </cell>
          <cell r="AD424">
            <v>69.2</v>
          </cell>
          <cell r="AE424">
            <v>66.900000000000006</v>
          </cell>
          <cell r="AF424">
            <v>67.599999999999994</v>
          </cell>
          <cell r="AG424">
            <v>68.099999999999994</v>
          </cell>
          <cell r="AH424">
            <v>75.599999999999994</v>
          </cell>
          <cell r="AI424">
            <v>80.400000000000006</v>
          </cell>
          <cell r="AJ424">
            <v>82.5</v>
          </cell>
          <cell r="AK424">
            <v>80.3</v>
          </cell>
          <cell r="AL424">
            <v>79.900000000000006</v>
          </cell>
          <cell r="AM424">
            <v>80.599999999999994</v>
          </cell>
          <cell r="AN424">
            <v>79.599999999999994</v>
          </cell>
          <cell r="AO424">
            <v>78.400000000000006</v>
          </cell>
          <cell r="AP424">
            <v>78.5</v>
          </cell>
          <cell r="AQ424">
            <v>80.8</v>
          </cell>
          <cell r="AR424">
            <v>80.599999999999994</v>
          </cell>
          <cell r="AS424">
            <v>80</v>
          </cell>
          <cell r="AT424">
            <v>78.8</v>
          </cell>
          <cell r="AU424">
            <v>78</v>
          </cell>
          <cell r="AV424">
            <v>77.3</v>
          </cell>
          <cell r="AW424">
            <v>76.599999999999994</v>
          </cell>
          <cell r="AX424">
            <v>76.5</v>
          </cell>
          <cell r="AY424">
            <v>73.8</v>
          </cell>
          <cell r="AZ424">
            <v>72</v>
          </cell>
          <cell r="BA424">
            <v>68.599999999999994</v>
          </cell>
          <cell r="BB424">
            <v>68.7</v>
          </cell>
          <cell r="BC424">
            <v>63.4</v>
          </cell>
          <cell r="BD424">
            <v>63.1</v>
          </cell>
          <cell r="BE424">
            <v>63.6</v>
          </cell>
          <cell r="BF424">
            <v>66.8</v>
          </cell>
          <cell r="BG424">
            <v>67.599999999999994</v>
          </cell>
          <cell r="BH424">
            <v>66.900000000000006</v>
          </cell>
          <cell r="BI424">
            <v>67.3</v>
          </cell>
          <cell r="BJ424">
            <v>65.3</v>
          </cell>
          <cell r="BK424">
            <v>64.900000000000006</v>
          </cell>
          <cell r="BL424">
            <v>62.7</v>
          </cell>
          <cell r="BM424">
            <v>61.2</v>
          </cell>
          <cell r="BN424">
            <v>61.1</v>
          </cell>
          <cell r="BO424">
            <v>64.8</v>
          </cell>
          <cell r="BP424">
            <v>66.599999999999994</v>
          </cell>
          <cell r="BQ424">
            <v>68.400000000000006</v>
          </cell>
          <cell r="BR424">
            <v>72.400000000000006</v>
          </cell>
          <cell r="BS424">
            <v>72.2</v>
          </cell>
          <cell r="BT424">
            <v>72.5</v>
          </cell>
          <cell r="BU424">
            <v>74.099999999999994</v>
          </cell>
          <cell r="BV424">
            <v>73.599999999999994</v>
          </cell>
          <cell r="BW424">
            <v>72.7</v>
          </cell>
          <cell r="BX424">
            <v>68.599999999999994</v>
          </cell>
          <cell r="BY424">
            <v>65.5</v>
          </cell>
          <cell r="BZ424">
            <v>72.3</v>
          </cell>
          <cell r="CA424">
            <v>81.3</v>
          </cell>
          <cell r="CB424">
            <v>86.6</v>
          </cell>
          <cell r="CC424">
            <v>81.3</v>
          </cell>
          <cell r="CD424">
            <v>73.099999999999994</v>
          </cell>
          <cell r="CE424">
            <v>74.5</v>
          </cell>
          <cell r="CF424">
            <v>70.900000000000006</v>
          </cell>
          <cell r="CG424">
            <v>65.400000000000006</v>
          </cell>
          <cell r="CH424">
            <v>65.599999999999994</v>
          </cell>
          <cell r="CI424">
            <v>60.8</v>
          </cell>
          <cell r="CJ424">
            <v>57.4</v>
          </cell>
          <cell r="CK424">
            <v>56.5</v>
          </cell>
          <cell r="CL424">
            <v>55</v>
          </cell>
        </row>
        <row r="425">
          <cell r="A425" t="str">
            <v>Carbon Dioxide Gas</v>
          </cell>
          <cell r="B425" t="str">
            <v>1308010016</v>
          </cell>
          <cell r="C425">
            <v>6.96E-3</v>
          </cell>
          <cell r="D425">
            <v>100.5</v>
          </cell>
          <cell r="E425">
            <v>100.5</v>
          </cell>
          <cell r="F425">
            <v>100.5</v>
          </cell>
          <cell r="G425">
            <v>101.4</v>
          </cell>
          <cell r="H425">
            <v>101.4</v>
          </cell>
          <cell r="I425">
            <v>101.4</v>
          </cell>
          <cell r="J425">
            <v>101.4</v>
          </cell>
          <cell r="K425">
            <v>101.4</v>
          </cell>
          <cell r="L425">
            <v>101.4</v>
          </cell>
          <cell r="M425">
            <v>101.4</v>
          </cell>
          <cell r="N425">
            <v>101.4</v>
          </cell>
          <cell r="O425">
            <v>101.4</v>
          </cell>
          <cell r="P425">
            <v>101.4</v>
          </cell>
          <cell r="Q425">
            <v>101.4</v>
          </cell>
          <cell r="R425">
            <v>101.8</v>
          </cell>
          <cell r="S425">
            <v>104.7</v>
          </cell>
          <cell r="T425">
            <v>104.7</v>
          </cell>
          <cell r="U425">
            <v>104.7</v>
          </cell>
          <cell r="V425">
            <v>104.7</v>
          </cell>
          <cell r="W425">
            <v>104.7</v>
          </cell>
          <cell r="X425">
            <v>104.7</v>
          </cell>
          <cell r="Y425">
            <v>104.7</v>
          </cell>
          <cell r="Z425">
            <v>104.7</v>
          </cell>
          <cell r="AA425">
            <v>104.7</v>
          </cell>
          <cell r="AB425">
            <v>108.4</v>
          </cell>
          <cell r="AC425">
            <v>108.4</v>
          </cell>
          <cell r="AD425">
            <v>108.4</v>
          </cell>
          <cell r="AE425">
            <v>111.8</v>
          </cell>
          <cell r="AF425">
            <v>111.8</v>
          </cell>
          <cell r="AG425">
            <v>111.8</v>
          </cell>
          <cell r="AH425">
            <v>111.8</v>
          </cell>
          <cell r="AI425">
            <v>111.8</v>
          </cell>
          <cell r="AJ425">
            <v>111.8</v>
          </cell>
          <cell r="AK425">
            <v>111.8</v>
          </cell>
          <cell r="AL425">
            <v>111.8</v>
          </cell>
          <cell r="AM425">
            <v>111.8</v>
          </cell>
          <cell r="AN425">
            <v>115.4</v>
          </cell>
          <cell r="AO425">
            <v>115.4</v>
          </cell>
          <cell r="AP425">
            <v>115.4</v>
          </cell>
          <cell r="AQ425">
            <v>122.6</v>
          </cell>
          <cell r="AR425">
            <v>122.6</v>
          </cell>
          <cell r="AS425">
            <v>122.6</v>
          </cell>
          <cell r="AT425">
            <v>122.6</v>
          </cell>
          <cell r="AU425">
            <v>122.6</v>
          </cell>
          <cell r="AV425">
            <v>122.6</v>
          </cell>
          <cell r="AW425">
            <v>122.6</v>
          </cell>
          <cell r="AX425">
            <v>122.6</v>
          </cell>
          <cell r="AY425">
            <v>120</v>
          </cell>
          <cell r="AZ425">
            <v>113.2</v>
          </cell>
          <cell r="BA425">
            <v>112.7</v>
          </cell>
          <cell r="BB425">
            <v>111</v>
          </cell>
          <cell r="BC425">
            <v>110.6</v>
          </cell>
          <cell r="BD425">
            <v>110.6</v>
          </cell>
          <cell r="BE425">
            <v>110.6</v>
          </cell>
          <cell r="BF425">
            <v>110.6</v>
          </cell>
          <cell r="BG425">
            <v>110.6</v>
          </cell>
          <cell r="BH425">
            <v>110.6</v>
          </cell>
          <cell r="BI425">
            <v>110.6</v>
          </cell>
          <cell r="BJ425">
            <v>110.6</v>
          </cell>
          <cell r="BK425">
            <v>110.6</v>
          </cell>
          <cell r="BL425">
            <v>112.3</v>
          </cell>
          <cell r="BM425">
            <v>113.4</v>
          </cell>
          <cell r="BN425">
            <v>113.8</v>
          </cell>
          <cell r="BO425">
            <v>116.9</v>
          </cell>
          <cell r="BP425">
            <v>116.6</v>
          </cell>
          <cell r="BQ425">
            <v>116.6</v>
          </cell>
          <cell r="BR425">
            <v>116.6</v>
          </cell>
          <cell r="BS425">
            <v>116.6</v>
          </cell>
          <cell r="BT425">
            <v>116.6</v>
          </cell>
          <cell r="BU425">
            <v>116.6</v>
          </cell>
          <cell r="BV425">
            <v>116.6</v>
          </cell>
          <cell r="BW425">
            <v>116.6</v>
          </cell>
          <cell r="BX425">
            <v>116.6</v>
          </cell>
          <cell r="BY425">
            <v>118.2</v>
          </cell>
          <cell r="BZ425">
            <v>118.5</v>
          </cell>
          <cell r="CA425">
            <v>118.9</v>
          </cell>
          <cell r="CB425">
            <v>119.1</v>
          </cell>
          <cell r="CC425">
            <v>119.8</v>
          </cell>
          <cell r="CD425">
            <v>121.2</v>
          </cell>
          <cell r="CE425">
            <v>121.4</v>
          </cell>
          <cell r="CF425">
            <v>119.8</v>
          </cell>
          <cell r="CG425">
            <v>120.6</v>
          </cell>
          <cell r="CH425">
            <v>120.6</v>
          </cell>
          <cell r="CI425">
            <v>119.6</v>
          </cell>
          <cell r="CJ425">
            <v>119.6</v>
          </cell>
          <cell r="CK425">
            <v>119.8</v>
          </cell>
          <cell r="CL425">
            <v>119.2</v>
          </cell>
        </row>
        <row r="426">
          <cell r="A426" t="str">
            <v>Hydrogen</v>
          </cell>
          <cell r="B426" t="str">
            <v>1308010017</v>
          </cell>
          <cell r="C426">
            <v>5.0400000000000002E-3</v>
          </cell>
          <cell r="D426">
            <v>100.3</v>
          </cell>
          <cell r="E426">
            <v>100.3</v>
          </cell>
          <cell r="F426">
            <v>95.7</v>
          </cell>
          <cell r="G426">
            <v>101.3</v>
          </cell>
          <cell r="H426">
            <v>99.7</v>
          </cell>
          <cell r="I426">
            <v>101.3</v>
          </cell>
          <cell r="J426">
            <v>101.3</v>
          </cell>
          <cell r="K426">
            <v>99.7</v>
          </cell>
          <cell r="L426">
            <v>99.7</v>
          </cell>
          <cell r="M426">
            <v>99.7</v>
          </cell>
          <cell r="N426">
            <v>98.2</v>
          </cell>
          <cell r="O426">
            <v>99.7</v>
          </cell>
          <cell r="P426">
            <v>99.7</v>
          </cell>
          <cell r="Q426">
            <v>99.7</v>
          </cell>
          <cell r="R426">
            <v>101.3</v>
          </cell>
          <cell r="S426">
            <v>104.8</v>
          </cell>
          <cell r="T426">
            <v>103.2</v>
          </cell>
          <cell r="U426">
            <v>104.8</v>
          </cell>
          <cell r="V426">
            <v>107.9</v>
          </cell>
          <cell r="W426">
            <v>109.5</v>
          </cell>
          <cell r="X426">
            <v>109.5</v>
          </cell>
          <cell r="Y426">
            <v>111</v>
          </cell>
          <cell r="Z426">
            <v>109.5</v>
          </cell>
          <cell r="AA426">
            <v>109.5</v>
          </cell>
          <cell r="AB426">
            <v>106.7</v>
          </cell>
          <cell r="AC426">
            <v>108.3</v>
          </cell>
          <cell r="AD426">
            <v>108.3</v>
          </cell>
          <cell r="AE426">
            <v>108</v>
          </cell>
          <cell r="AF426">
            <v>108</v>
          </cell>
          <cell r="AG426">
            <v>108</v>
          </cell>
          <cell r="AH426">
            <v>108</v>
          </cell>
          <cell r="AI426">
            <v>106.4</v>
          </cell>
          <cell r="AJ426">
            <v>106.4</v>
          </cell>
          <cell r="AK426">
            <v>108</v>
          </cell>
          <cell r="AL426">
            <v>108</v>
          </cell>
          <cell r="AM426">
            <v>108</v>
          </cell>
          <cell r="AN426">
            <v>107.6</v>
          </cell>
          <cell r="AO426">
            <v>107.6</v>
          </cell>
          <cell r="AP426">
            <v>104.2</v>
          </cell>
          <cell r="AQ426">
            <v>107.3</v>
          </cell>
          <cell r="AR426">
            <v>110.3</v>
          </cell>
          <cell r="AS426">
            <v>110.3</v>
          </cell>
          <cell r="AT426">
            <v>113.9</v>
          </cell>
          <cell r="AU426">
            <v>116.2</v>
          </cell>
          <cell r="AV426">
            <v>115</v>
          </cell>
          <cell r="AW426">
            <v>115</v>
          </cell>
          <cell r="AX426">
            <v>114.1</v>
          </cell>
          <cell r="AY426">
            <v>114.1</v>
          </cell>
          <cell r="AZ426">
            <v>112.3</v>
          </cell>
          <cell r="BA426">
            <v>109.2</v>
          </cell>
          <cell r="BB426">
            <v>108.1</v>
          </cell>
          <cell r="BC426">
            <v>112.1</v>
          </cell>
          <cell r="BD426">
            <v>104.2</v>
          </cell>
          <cell r="BE426">
            <v>107.2</v>
          </cell>
          <cell r="BF426">
            <v>108.6</v>
          </cell>
          <cell r="BG426">
            <v>107.2</v>
          </cell>
          <cell r="BH426">
            <v>104.3</v>
          </cell>
          <cell r="BI426">
            <v>107.2</v>
          </cell>
          <cell r="BJ426">
            <v>107.2</v>
          </cell>
          <cell r="BK426">
            <v>107.2</v>
          </cell>
          <cell r="BL426">
            <v>102.9</v>
          </cell>
          <cell r="BM426">
            <v>102.9</v>
          </cell>
          <cell r="BN426">
            <v>95.9</v>
          </cell>
          <cell r="BO426">
            <v>99.3</v>
          </cell>
          <cell r="BP426">
            <v>102.9</v>
          </cell>
          <cell r="BQ426">
            <v>102.9</v>
          </cell>
          <cell r="BR426">
            <v>102.9</v>
          </cell>
          <cell r="BS426">
            <v>102.9</v>
          </cell>
          <cell r="BT426">
            <v>102.9</v>
          </cell>
          <cell r="BU426">
            <v>102.9</v>
          </cell>
          <cell r="BV426">
            <v>102.9</v>
          </cell>
          <cell r="BW426">
            <v>102.9</v>
          </cell>
          <cell r="BX426">
            <v>99.3</v>
          </cell>
          <cell r="BY426">
            <v>102.2</v>
          </cell>
          <cell r="BZ426">
            <v>101.8</v>
          </cell>
          <cell r="CA426">
            <v>103.9</v>
          </cell>
          <cell r="CB426">
            <v>106.3</v>
          </cell>
          <cell r="CC426">
            <v>114.8</v>
          </cell>
          <cell r="CD426">
            <v>111.5</v>
          </cell>
          <cell r="CE426">
            <v>109.8</v>
          </cell>
          <cell r="CF426">
            <v>109.8</v>
          </cell>
          <cell r="CG426">
            <v>112.9</v>
          </cell>
          <cell r="CH426">
            <v>120.8</v>
          </cell>
          <cell r="CI426">
            <v>122.4</v>
          </cell>
          <cell r="CJ426">
            <v>124.8</v>
          </cell>
          <cell r="CK426">
            <v>125.2</v>
          </cell>
          <cell r="CL426">
            <v>124</v>
          </cell>
        </row>
        <row r="427">
          <cell r="A427" t="str">
            <v>Nitrogen (Gas / Liquid)</v>
          </cell>
          <cell r="B427" t="str">
            <v>1308010018</v>
          </cell>
          <cell r="C427">
            <v>1.2840000000000001E-2</v>
          </cell>
          <cell r="D427">
            <v>100.4</v>
          </cell>
          <cell r="E427">
            <v>100.1</v>
          </cell>
          <cell r="F427">
            <v>100.1</v>
          </cell>
          <cell r="G427">
            <v>100.2</v>
          </cell>
          <cell r="H427">
            <v>100.2</v>
          </cell>
          <cell r="I427">
            <v>100.2</v>
          </cell>
          <cell r="J427">
            <v>100.3</v>
          </cell>
          <cell r="K427">
            <v>100.3</v>
          </cell>
          <cell r="L427">
            <v>100.3</v>
          </cell>
          <cell r="M427">
            <v>100.7</v>
          </cell>
          <cell r="N427">
            <v>100.7</v>
          </cell>
          <cell r="O427">
            <v>100.7</v>
          </cell>
          <cell r="P427">
            <v>100.6</v>
          </cell>
          <cell r="Q427">
            <v>100.6</v>
          </cell>
          <cell r="R427">
            <v>100.6</v>
          </cell>
          <cell r="S427">
            <v>103.9</v>
          </cell>
          <cell r="T427">
            <v>103.9</v>
          </cell>
          <cell r="U427">
            <v>103.9</v>
          </cell>
          <cell r="V427">
            <v>103.9</v>
          </cell>
          <cell r="W427">
            <v>104.2</v>
          </cell>
          <cell r="X427">
            <v>104.2</v>
          </cell>
          <cell r="Y427">
            <v>104.3</v>
          </cell>
          <cell r="Z427">
            <v>104.3</v>
          </cell>
          <cell r="AA427">
            <v>104.2</v>
          </cell>
          <cell r="AB427">
            <v>104</v>
          </cell>
          <cell r="AC427">
            <v>104</v>
          </cell>
          <cell r="AD427">
            <v>104.1</v>
          </cell>
          <cell r="AE427">
            <v>107.8</v>
          </cell>
          <cell r="AF427">
            <v>107.8</v>
          </cell>
          <cell r="AG427">
            <v>107.8</v>
          </cell>
          <cell r="AH427">
            <v>107.8</v>
          </cell>
          <cell r="AI427">
            <v>107.8</v>
          </cell>
          <cell r="AJ427">
            <v>107.8</v>
          </cell>
          <cell r="AK427">
            <v>107.7</v>
          </cell>
          <cell r="AL427">
            <v>107.7</v>
          </cell>
          <cell r="AM427">
            <v>107.7</v>
          </cell>
          <cell r="AN427">
            <v>111</v>
          </cell>
          <cell r="AO427">
            <v>111</v>
          </cell>
          <cell r="AP427">
            <v>111.1</v>
          </cell>
          <cell r="AQ427">
            <v>111.4</v>
          </cell>
          <cell r="AR427">
            <v>110.4</v>
          </cell>
          <cell r="AS427">
            <v>110.3</v>
          </cell>
          <cell r="AT427">
            <v>111.1</v>
          </cell>
          <cell r="AU427">
            <v>111.2</v>
          </cell>
          <cell r="AV427">
            <v>111.1</v>
          </cell>
          <cell r="AW427">
            <v>111.5</v>
          </cell>
          <cell r="AX427">
            <v>111.2</v>
          </cell>
          <cell r="AY427">
            <v>111</v>
          </cell>
          <cell r="AZ427">
            <v>109</v>
          </cell>
          <cell r="BA427">
            <v>109</v>
          </cell>
          <cell r="BB427">
            <v>105.7</v>
          </cell>
          <cell r="BC427">
            <v>105.7</v>
          </cell>
          <cell r="BD427">
            <v>105.3</v>
          </cell>
          <cell r="BE427">
            <v>105.7</v>
          </cell>
          <cell r="BF427">
            <v>105.9</v>
          </cell>
          <cell r="BG427">
            <v>106.1</v>
          </cell>
          <cell r="BH427">
            <v>106</v>
          </cell>
          <cell r="BI427">
            <v>107</v>
          </cell>
          <cell r="BJ427">
            <v>104.5</v>
          </cell>
          <cell r="BK427">
            <v>102.5</v>
          </cell>
          <cell r="BL427">
            <v>101.5</v>
          </cell>
          <cell r="BM427">
            <v>101.5</v>
          </cell>
          <cell r="BN427">
            <v>101.6</v>
          </cell>
          <cell r="BO427">
            <v>103.1</v>
          </cell>
          <cell r="BP427">
            <v>100.9</v>
          </cell>
          <cell r="BQ427">
            <v>100.9</v>
          </cell>
          <cell r="BR427">
            <v>101</v>
          </cell>
          <cell r="BS427">
            <v>101.6</v>
          </cell>
          <cell r="BT427">
            <v>100.9</v>
          </cell>
          <cell r="BU427">
            <v>101</v>
          </cell>
          <cell r="BV427">
            <v>101</v>
          </cell>
          <cell r="BW427">
            <v>101</v>
          </cell>
          <cell r="BX427">
            <v>102.6</v>
          </cell>
          <cell r="BY427">
            <v>104.1</v>
          </cell>
          <cell r="BZ427">
            <v>106.9</v>
          </cell>
          <cell r="CA427">
            <v>107.4</v>
          </cell>
          <cell r="CB427">
            <v>109.8</v>
          </cell>
          <cell r="CC427">
            <v>112.1</v>
          </cell>
          <cell r="CD427">
            <v>111.9</v>
          </cell>
          <cell r="CE427">
            <v>111.1</v>
          </cell>
          <cell r="CF427">
            <v>111.8</v>
          </cell>
          <cell r="CG427">
            <v>109</v>
          </cell>
          <cell r="CH427">
            <v>112.3</v>
          </cell>
          <cell r="CI427">
            <v>110</v>
          </cell>
          <cell r="CJ427">
            <v>113</v>
          </cell>
          <cell r="CK427">
            <v>117.7</v>
          </cell>
          <cell r="CL427">
            <v>120.2</v>
          </cell>
        </row>
        <row r="428">
          <cell r="A428" t="str">
            <v>Foundry Chemical</v>
          </cell>
          <cell r="B428" t="str">
            <v>1308010019</v>
          </cell>
          <cell r="C428">
            <v>1.5949999999999999E-2</v>
          </cell>
          <cell r="D428">
            <v>100</v>
          </cell>
          <cell r="E428">
            <v>100</v>
          </cell>
          <cell r="F428">
            <v>100</v>
          </cell>
          <cell r="G428">
            <v>111.2</v>
          </cell>
          <cell r="H428">
            <v>111.2</v>
          </cell>
          <cell r="I428">
            <v>111.2</v>
          </cell>
          <cell r="J428">
            <v>111.2</v>
          </cell>
          <cell r="K428">
            <v>111.2</v>
          </cell>
          <cell r="L428">
            <v>111.2</v>
          </cell>
          <cell r="M428">
            <v>111.2</v>
          </cell>
          <cell r="N428">
            <v>111.2</v>
          </cell>
          <cell r="O428">
            <v>111.2</v>
          </cell>
          <cell r="P428">
            <v>111.6</v>
          </cell>
          <cell r="Q428">
            <v>111.6</v>
          </cell>
          <cell r="R428">
            <v>111.6</v>
          </cell>
          <cell r="S428">
            <v>113.8</v>
          </cell>
          <cell r="T428">
            <v>113.8</v>
          </cell>
          <cell r="U428">
            <v>113.8</v>
          </cell>
          <cell r="V428">
            <v>113.8</v>
          </cell>
          <cell r="W428">
            <v>113.8</v>
          </cell>
          <cell r="X428">
            <v>113.8</v>
          </cell>
          <cell r="Y428">
            <v>113.8</v>
          </cell>
          <cell r="Z428">
            <v>113.8</v>
          </cell>
          <cell r="AA428">
            <v>113.8</v>
          </cell>
          <cell r="AB428">
            <v>113.8</v>
          </cell>
          <cell r="AC428">
            <v>113.8</v>
          </cell>
          <cell r="AD428">
            <v>113.8</v>
          </cell>
          <cell r="AE428">
            <v>122.4</v>
          </cell>
          <cell r="AF428">
            <v>122.4</v>
          </cell>
          <cell r="AG428">
            <v>122.4</v>
          </cell>
          <cell r="AH428">
            <v>122.4</v>
          </cell>
          <cell r="AI428">
            <v>122.4</v>
          </cell>
          <cell r="AJ428">
            <v>122.4</v>
          </cell>
          <cell r="AK428">
            <v>122.4</v>
          </cell>
          <cell r="AL428">
            <v>122.4</v>
          </cell>
          <cell r="AM428">
            <v>122.4</v>
          </cell>
          <cell r="AN428">
            <v>122.4</v>
          </cell>
          <cell r="AO428">
            <v>122.4</v>
          </cell>
          <cell r="AP428">
            <v>122.4</v>
          </cell>
          <cell r="AQ428">
            <v>120.6</v>
          </cell>
          <cell r="AR428">
            <v>120.8</v>
          </cell>
          <cell r="AS428">
            <v>122.1</v>
          </cell>
          <cell r="AT428">
            <v>123.2</v>
          </cell>
          <cell r="AU428">
            <v>123.3</v>
          </cell>
          <cell r="AV428">
            <v>123.8</v>
          </cell>
          <cell r="AW428">
            <v>124.1</v>
          </cell>
          <cell r="AX428">
            <v>124.1</v>
          </cell>
          <cell r="AY428">
            <v>124.1</v>
          </cell>
          <cell r="AZ428">
            <v>124.2</v>
          </cell>
          <cell r="BA428">
            <v>124.2</v>
          </cell>
          <cell r="BB428">
            <v>124.2</v>
          </cell>
          <cell r="BC428">
            <v>120.5</v>
          </cell>
          <cell r="BD428">
            <v>120.5</v>
          </cell>
          <cell r="BE428">
            <v>120.5</v>
          </cell>
          <cell r="BF428">
            <v>120.5</v>
          </cell>
          <cell r="BG428">
            <v>120.5</v>
          </cell>
          <cell r="BH428">
            <v>120.1</v>
          </cell>
          <cell r="BI428">
            <v>121.4</v>
          </cell>
          <cell r="BJ428">
            <v>119.5</v>
          </cell>
          <cell r="BK428">
            <v>119.7</v>
          </cell>
          <cell r="BL428">
            <v>121.1</v>
          </cell>
          <cell r="BM428">
            <v>121.1</v>
          </cell>
          <cell r="BN428">
            <v>121.1</v>
          </cell>
          <cell r="BO428">
            <v>121</v>
          </cell>
          <cell r="BP428">
            <v>121.2</v>
          </cell>
          <cell r="BQ428">
            <v>121.1</v>
          </cell>
          <cell r="BR428">
            <v>120.6</v>
          </cell>
          <cell r="BS428">
            <v>121.1</v>
          </cell>
          <cell r="BT428">
            <v>122.6</v>
          </cell>
          <cell r="BU428">
            <v>122.6</v>
          </cell>
          <cell r="BV428">
            <v>122.6</v>
          </cell>
          <cell r="BW428">
            <v>122.6</v>
          </cell>
          <cell r="BX428">
            <v>125.4</v>
          </cell>
          <cell r="BY428">
            <v>128.5</v>
          </cell>
          <cell r="BZ428">
            <v>129.4</v>
          </cell>
          <cell r="CA428">
            <v>130.80000000000001</v>
          </cell>
          <cell r="CB428">
            <v>130.80000000000001</v>
          </cell>
          <cell r="CC428">
            <v>130.80000000000001</v>
          </cell>
          <cell r="CD428">
            <v>132.19999999999999</v>
          </cell>
          <cell r="CE428">
            <v>134.9</v>
          </cell>
          <cell r="CF428">
            <v>135.1</v>
          </cell>
          <cell r="CG428">
            <v>135.30000000000001</v>
          </cell>
          <cell r="CH428">
            <v>134</v>
          </cell>
          <cell r="CI428">
            <v>135</v>
          </cell>
          <cell r="CJ428">
            <v>136.69999999999999</v>
          </cell>
          <cell r="CK428">
            <v>137.1</v>
          </cell>
          <cell r="CL428">
            <v>137.69999999999999</v>
          </cell>
        </row>
        <row r="429">
          <cell r="A429" t="str">
            <v>Other Inorganic Chemicals</v>
          </cell>
          <cell r="B429" t="str">
            <v>1308010020</v>
          </cell>
          <cell r="C429">
            <v>0.1318</v>
          </cell>
          <cell r="D429">
            <v>100</v>
          </cell>
          <cell r="E429">
            <v>99.8</v>
          </cell>
          <cell r="F429">
            <v>99.8</v>
          </cell>
          <cell r="G429">
            <v>100.8</v>
          </cell>
          <cell r="H429">
            <v>100.9</v>
          </cell>
          <cell r="I429">
            <v>101.8</v>
          </cell>
          <cell r="J429">
            <v>102.5</v>
          </cell>
          <cell r="K429">
            <v>102.2</v>
          </cell>
          <cell r="L429">
            <v>101.9</v>
          </cell>
          <cell r="M429">
            <v>101.4</v>
          </cell>
          <cell r="N429">
            <v>101.3</v>
          </cell>
          <cell r="O429">
            <v>101.1</v>
          </cell>
          <cell r="P429">
            <v>100.9</v>
          </cell>
          <cell r="Q429">
            <v>100.5</v>
          </cell>
          <cell r="R429">
            <v>101</v>
          </cell>
          <cell r="S429">
            <v>102</v>
          </cell>
          <cell r="T429">
            <v>102.9</v>
          </cell>
          <cell r="U429">
            <v>102.7</v>
          </cell>
          <cell r="V429">
            <v>103</v>
          </cell>
          <cell r="W429">
            <v>103.6</v>
          </cell>
          <cell r="X429">
            <v>104.6</v>
          </cell>
          <cell r="Y429">
            <v>104.4</v>
          </cell>
          <cell r="Z429">
            <v>104.5</v>
          </cell>
          <cell r="AA429">
            <v>105.9</v>
          </cell>
          <cell r="AB429">
            <v>105.9</v>
          </cell>
          <cell r="AC429">
            <v>107.2</v>
          </cell>
          <cell r="AD429">
            <v>108.1</v>
          </cell>
          <cell r="AE429">
            <v>110.2</v>
          </cell>
          <cell r="AF429">
            <v>110.1</v>
          </cell>
          <cell r="AG429">
            <v>109.9</v>
          </cell>
          <cell r="AH429">
            <v>109.7</v>
          </cell>
          <cell r="AI429">
            <v>109.8</v>
          </cell>
          <cell r="AJ429">
            <v>109.8</v>
          </cell>
          <cell r="AK429">
            <v>110.6</v>
          </cell>
          <cell r="AL429">
            <v>111.2</v>
          </cell>
          <cell r="AM429">
            <v>113.3</v>
          </cell>
          <cell r="AN429">
            <v>113.9</v>
          </cell>
          <cell r="AO429">
            <v>115.5</v>
          </cell>
          <cell r="AP429">
            <v>115.3</v>
          </cell>
          <cell r="AQ429">
            <v>116.5</v>
          </cell>
          <cell r="AR429">
            <v>119.2</v>
          </cell>
          <cell r="AS429">
            <v>121.8</v>
          </cell>
          <cell r="AT429">
            <v>121.9</v>
          </cell>
          <cell r="AU429">
            <v>123.2</v>
          </cell>
          <cell r="AV429">
            <v>125.3</v>
          </cell>
          <cell r="AW429">
            <v>125.7</v>
          </cell>
          <cell r="AX429">
            <v>126.1</v>
          </cell>
          <cell r="AY429">
            <v>125.8</v>
          </cell>
          <cell r="AZ429">
            <v>129.69999999999999</v>
          </cell>
          <cell r="BA429">
            <v>127</v>
          </cell>
          <cell r="BB429">
            <v>125.1</v>
          </cell>
          <cell r="BC429">
            <v>127.5</v>
          </cell>
          <cell r="BD429">
            <v>128.1</v>
          </cell>
          <cell r="BE429">
            <v>126.4</v>
          </cell>
          <cell r="BF429">
            <v>128.4</v>
          </cell>
          <cell r="BG429">
            <v>130</v>
          </cell>
          <cell r="BH429">
            <v>132</v>
          </cell>
          <cell r="BI429">
            <v>131.19999999999999</v>
          </cell>
          <cell r="BJ429">
            <v>133.6</v>
          </cell>
          <cell r="BK429">
            <v>132.9</v>
          </cell>
          <cell r="BL429">
            <v>134.4</v>
          </cell>
          <cell r="BM429">
            <v>134.1</v>
          </cell>
          <cell r="BN429">
            <v>134.9</v>
          </cell>
          <cell r="BO429">
            <v>136.6</v>
          </cell>
          <cell r="BP429">
            <v>135</v>
          </cell>
          <cell r="BQ429">
            <v>134.5</v>
          </cell>
          <cell r="BR429">
            <v>133</v>
          </cell>
          <cell r="BS429">
            <v>133.1</v>
          </cell>
          <cell r="BT429">
            <v>133.80000000000001</v>
          </cell>
          <cell r="BU429">
            <v>134</v>
          </cell>
          <cell r="BV429">
            <v>134.30000000000001</v>
          </cell>
          <cell r="BW429">
            <v>134.4</v>
          </cell>
          <cell r="BX429">
            <v>130.5</v>
          </cell>
          <cell r="BY429">
            <v>130.69999999999999</v>
          </cell>
          <cell r="BZ429">
            <v>133.1</v>
          </cell>
          <cell r="CA429">
            <v>134.19999999999999</v>
          </cell>
          <cell r="CB429">
            <v>134.30000000000001</v>
          </cell>
          <cell r="CC429">
            <v>135.30000000000001</v>
          </cell>
          <cell r="CD429">
            <v>139.9</v>
          </cell>
          <cell r="CE429">
            <v>138</v>
          </cell>
          <cell r="CF429">
            <v>140.19999999999999</v>
          </cell>
          <cell r="CG429">
            <v>142.6</v>
          </cell>
          <cell r="CH429">
            <v>145.30000000000001</v>
          </cell>
          <cell r="CI429">
            <v>148</v>
          </cell>
          <cell r="CJ429">
            <v>151.80000000000001</v>
          </cell>
          <cell r="CK429">
            <v>152.69999999999999</v>
          </cell>
          <cell r="CL429">
            <v>152.80000000000001</v>
          </cell>
        </row>
        <row r="430">
          <cell r="A430" t="str">
            <v>b.  BASIC ORGANIC CHEMICALS</v>
          </cell>
          <cell r="B430" t="str">
            <v>1308020000</v>
          </cell>
          <cell r="C430">
            <v>1.95204</v>
          </cell>
          <cell r="D430">
            <v>100.5</v>
          </cell>
          <cell r="E430">
            <v>101.1</v>
          </cell>
          <cell r="F430">
            <v>102.3</v>
          </cell>
          <cell r="G430">
            <v>105.7</v>
          </cell>
          <cell r="H430">
            <v>104.3</v>
          </cell>
          <cell r="I430">
            <v>102.2</v>
          </cell>
          <cell r="J430">
            <v>102.3</v>
          </cell>
          <cell r="K430">
            <v>103</v>
          </cell>
          <cell r="L430">
            <v>102.9</v>
          </cell>
          <cell r="M430">
            <v>103.1</v>
          </cell>
          <cell r="N430">
            <v>103.9</v>
          </cell>
          <cell r="O430">
            <v>102.8</v>
          </cell>
          <cell r="P430">
            <v>103.9</v>
          </cell>
          <cell r="Q430">
            <v>104.2</v>
          </cell>
          <cell r="R430">
            <v>105.1</v>
          </cell>
          <cell r="S430">
            <v>107.4</v>
          </cell>
          <cell r="T430">
            <v>108.4</v>
          </cell>
          <cell r="U430">
            <v>109.3</v>
          </cell>
          <cell r="V430">
            <v>110.8</v>
          </cell>
          <cell r="W430">
            <v>111.6</v>
          </cell>
          <cell r="X430">
            <v>113.9</v>
          </cell>
          <cell r="Y430">
            <v>112</v>
          </cell>
          <cell r="Z430">
            <v>111.6</v>
          </cell>
          <cell r="AA430">
            <v>110.9</v>
          </cell>
          <cell r="AB430">
            <v>112.8</v>
          </cell>
          <cell r="AC430">
            <v>111.9</v>
          </cell>
          <cell r="AD430">
            <v>111.2</v>
          </cell>
          <cell r="AE430">
            <v>110.6</v>
          </cell>
          <cell r="AF430">
            <v>109.8</v>
          </cell>
          <cell r="AG430">
            <v>110.7</v>
          </cell>
          <cell r="AH430">
            <v>110.4</v>
          </cell>
          <cell r="AI430">
            <v>109.8</v>
          </cell>
          <cell r="AJ430">
            <v>109.8</v>
          </cell>
          <cell r="AK430">
            <v>110.6</v>
          </cell>
          <cell r="AL430">
            <v>111.7</v>
          </cell>
          <cell r="AM430">
            <v>113.5</v>
          </cell>
          <cell r="AN430">
            <v>115.5</v>
          </cell>
          <cell r="AO430">
            <v>115.2</v>
          </cell>
          <cell r="AP430">
            <v>115.9</v>
          </cell>
          <cell r="AQ430">
            <v>117.5</v>
          </cell>
          <cell r="AR430">
            <v>119.8</v>
          </cell>
          <cell r="AS430">
            <v>123.9</v>
          </cell>
          <cell r="AT430">
            <v>124.2</v>
          </cell>
          <cell r="AU430">
            <v>126.3</v>
          </cell>
          <cell r="AV430">
            <v>124.8</v>
          </cell>
          <cell r="AW430">
            <v>124</v>
          </cell>
          <cell r="AX430">
            <v>117.7</v>
          </cell>
          <cell r="AY430">
            <v>111.7</v>
          </cell>
          <cell r="AZ430">
            <v>108.5</v>
          </cell>
          <cell r="BA430">
            <v>108</v>
          </cell>
          <cell r="BB430">
            <v>109.3</v>
          </cell>
          <cell r="BC430">
            <v>109.6</v>
          </cell>
          <cell r="BD430">
            <v>110.6</v>
          </cell>
          <cell r="BE430">
            <v>110.3</v>
          </cell>
          <cell r="BF430">
            <v>113.8</v>
          </cell>
          <cell r="BG430">
            <v>117.1</v>
          </cell>
          <cell r="BH430">
            <v>117.2</v>
          </cell>
          <cell r="BI430">
            <v>116.3</v>
          </cell>
          <cell r="BJ430">
            <v>116</v>
          </cell>
          <cell r="BK430">
            <v>116.8</v>
          </cell>
          <cell r="BL430">
            <v>119</v>
          </cell>
          <cell r="BM430">
            <v>120.4</v>
          </cell>
          <cell r="BN430">
            <v>121.1</v>
          </cell>
          <cell r="BO430">
            <v>122.7</v>
          </cell>
          <cell r="BP430">
            <v>123.5</v>
          </cell>
          <cell r="BQ430">
            <v>122.9</v>
          </cell>
          <cell r="BR430">
            <v>121.6</v>
          </cell>
          <cell r="BS430">
            <v>122.1</v>
          </cell>
          <cell r="BT430">
            <v>121.5</v>
          </cell>
          <cell r="BU430">
            <v>122.5</v>
          </cell>
          <cell r="BV430">
            <v>123.2</v>
          </cell>
          <cell r="BW430">
            <v>124.8</v>
          </cell>
          <cell r="BX430">
            <v>126.9</v>
          </cell>
          <cell r="BY430">
            <v>129.30000000000001</v>
          </cell>
          <cell r="BZ430">
            <v>131.69999999999999</v>
          </cell>
          <cell r="CA430">
            <v>133.9</v>
          </cell>
          <cell r="CB430">
            <v>135.5</v>
          </cell>
          <cell r="CC430">
            <v>135</v>
          </cell>
          <cell r="CD430">
            <v>134.9</v>
          </cell>
          <cell r="CE430">
            <v>134.80000000000001</v>
          </cell>
          <cell r="CF430">
            <v>135.30000000000001</v>
          </cell>
          <cell r="CG430">
            <v>134.4</v>
          </cell>
          <cell r="CH430">
            <v>132</v>
          </cell>
          <cell r="CI430">
            <v>132.6</v>
          </cell>
          <cell r="CJ430">
            <v>135.9</v>
          </cell>
          <cell r="CK430">
            <v>136.80000000000001</v>
          </cell>
          <cell r="CL430">
            <v>139.4</v>
          </cell>
        </row>
        <row r="431">
          <cell r="A431" t="str">
            <v>Fatty Acid</v>
          </cell>
          <cell r="B431" t="str">
            <v>1308020001</v>
          </cell>
          <cell r="C431">
            <v>4.7480000000000001E-2</v>
          </cell>
          <cell r="D431">
            <v>96</v>
          </cell>
          <cell r="E431">
            <v>96.6</v>
          </cell>
          <cell r="F431">
            <v>96.4</v>
          </cell>
          <cell r="G431">
            <v>97.3</v>
          </cell>
          <cell r="H431">
            <v>99.1</v>
          </cell>
          <cell r="I431">
            <v>98.7</v>
          </cell>
          <cell r="J431">
            <v>98</v>
          </cell>
          <cell r="K431">
            <v>97.9</v>
          </cell>
          <cell r="L431">
            <v>97.6</v>
          </cell>
          <cell r="M431">
            <v>98.7</v>
          </cell>
          <cell r="N431">
            <v>97</v>
          </cell>
          <cell r="O431">
            <v>96</v>
          </cell>
          <cell r="P431">
            <v>97</v>
          </cell>
          <cell r="Q431">
            <v>97.9</v>
          </cell>
          <cell r="R431">
            <v>96.2</v>
          </cell>
          <cell r="S431">
            <v>95.3</v>
          </cell>
          <cell r="T431">
            <v>97.1</v>
          </cell>
          <cell r="U431">
            <v>98.2</v>
          </cell>
          <cell r="V431">
            <v>99.3</v>
          </cell>
          <cell r="W431">
            <v>101.6</v>
          </cell>
          <cell r="X431">
            <v>98.1</v>
          </cell>
          <cell r="Y431">
            <v>97.4</v>
          </cell>
          <cell r="Z431">
            <v>97.6</v>
          </cell>
          <cell r="AA431">
            <v>98.7</v>
          </cell>
          <cell r="AB431">
            <v>102.2</v>
          </cell>
          <cell r="AC431">
            <v>103.5</v>
          </cell>
          <cell r="AD431">
            <v>103.6</v>
          </cell>
          <cell r="AE431">
            <v>110</v>
          </cell>
          <cell r="AF431">
            <v>113.6</v>
          </cell>
          <cell r="AG431">
            <v>114.3</v>
          </cell>
          <cell r="AH431">
            <v>123.3</v>
          </cell>
          <cell r="AI431">
            <v>118.5</v>
          </cell>
          <cell r="AJ431">
            <v>118.7</v>
          </cell>
          <cell r="AK431">
            <v>118.1</v>
          </cell>
          <cell r="AL431">
            <v>120.5</v>
          </cell>
          <cell r="AM431">
            <v>119.1</v>
          </cell>
          <cell r="AN431">
            <v>122.6</v>
          </cell>
          <cell r="AO431">
            <v>122.5</v>
          </cell>
          <cell r="AP431">
            <v>122.9</v>
          </cell>
          <cell r="AQ431">
            <v>120.7</v>
          </cell>
          <cell r="AR431">
            <v>119.4</v>
          </cell>
          <cell r="AS431">
            <v>117.3</v>
          </cell>
          <cell r="AT431">
            <v>119.6</v>
          </cell>
          <cell r="AU431">
            <v>119.3</v>
          </cell>
          <cell r="AV431">
            <v>119.4</v>
          </cell>
          <cell r="AW431">
            <v>115.4</v>
          </cell>
          <cell r="AX431">
            <v>112.5</v>
          </cell>
          <cell r="AY431">
            <v>109.9</v>
          </cell>
          <cell r="AZ431">
            <v>108.5</v>
          </cell>
          <cell r="BA431">
            <v>110.8</v>
          </cell>
          <cell r="BB431">
            <v>110.9</v>
          </cell>
          <cell r="BC431">
            <v>111</v>
          </cell>
          <cell r="BD431">
            <v>113.7</v>
          </cell>
          <cell r="BE431">
            <v>114.3</v>
          </cell>
          <cell r="BF431">
            <v>114.1</v>
          </cell>
          <cell r="BG431">
            <v>113.7</v>
          </cell>
          <cell r="BH431">
            <v>114.8</v>
          </cell>
          <cell r="BI431">
            <v>119.8</v>
          </cell>
          <cell r="BJ431">
            <v>114.6</v>
          </cell>
          <cell r="BK431">
            <v>116</v>
          </cell>
          <cell r="BL431">
            <v>115.4</v>
          </cell>
          <cell r="BM431">
            <v>114.3</v>
          </cell>
          <cell r="BN431">
            <v>118.6</v>
          </cell>
          <cell r="BO431">
            <v>120.3</v>
          </cell>
          <cell r="BP431">
            <v>120.7</v>
          </cell>
          <cell r="BQ431">
            <v>122</v>
          </cell>
          <cell r="BR431">
            <v>121.9</v>
          </cell>
          <cell r="BS431">
            <v>122.1</v>
          </cell>
          <cell r="BT431">
            <v>122.2</v>
          </cell>
          <cell r="BU431">
            <v>121.5</v>
          </cell>
          <cell r="BV431">
            <v>124.1</v>
          </cell>
          <cell r="BW431">
            <v>125.8</v>
          </cell>
          <cell r="BX431">
            <v>135.19999999999999</v>
          </cell>
          <cell r="BY431">
            <v>138.69999999999999</v>
          </cell>
          <cell r="BZ431">
            <v>138.80000000000001</v>
          </cell>
          <cell r="CA431">
            <v>138.19999999999999</v>
          </cell>
          <cell r="CB431">
            <v>134.1</v>
          </cell>
          <cell r="CC431">
            <v>134.69999999999999</v>
          </cell>
          <cell r="CD431">
            <v>134.19999999999999</v>
          </cell>
          <cell r="CE431">
            <v>133.6</v>
          </cell>
          <cell r="CF431">
            <v>133.30000000000001</v>
          </cell>
          <cell r="CG431">
            <v>136.9</v>
          </cell>
          <cell r="CH431">
            <v>134.19999999999999</v>
          </cell>
          <cell r="CI431">
            <v>135</v>
          </cell>
          <cell r="CJ431">
            <v>135.9</v>
          </cell>
          <cell r="CK431">
            <v>135.9</v>
          </cell>
          <cell r="CL431">
            <v>137</v>
          </cell>
        </row>
        <row r="432">
          <cell r="A432" t="str">
            <v>Acetic Acid &amp; Its Derivetives</v>
          </cell>
          <cell r="B432" t="str">
            <v>1308020002</v>
          </cell>
          <cell r="C432">
            <v>0.11208</v>
          </cell>
          <cell r="D432">
            <v>96.7</v>
          </cell>
          <cell r="E432">
            <v>99.8</v>
          </cell>
          <cell r="F432">
            <v>104.2</v>
          </cell>
          <cell r="G432">
            <v>106.3</v>
          </cell>
          <cell r="H432">
            <v>103.9</v>
          </cell>
          <cell r="I432">
            <v>101.4</v>
          </cell>
          <cell r="J432">
            <v>100.9</v>
          </cell>
          <cell r="K432">
            <v>101</v>
          </cell>
          <cell r="L432">
            <v>101.8</v>
          </cell>
          <cell r="M432">
            <v>101.8</v>
          </cell>
          <cell r="N432">
            <v>102</v>
          </cell>
          <cell r="O432">
            <v>101.9</v>
          </cell>
          <cell r="P432">
            <v>102.1</v>
          </cell>
          <cell r="Q432">
            <v>102</v>
          </cell>
          <cell r="R432">
            <v>102.5</v>
          </cell>
          <cell r="S432">
            <v>105.2</v>
          </cell>
          <cell r="T432">
            <v>104.5</v>
          </cell>
          <cell r="U432">
            <v>104.2</v>
          </cell>
          <cell r="V432">
            <v>102.8</v>
          </cell>
          <cell r="W432">
            <v>103.9</v>
          </cell>
          <cell r="X432">
            <v>106.8</v>
          </cell>
          <cell r="Y432">
            <v>107.3</v>
          </cell>
          <cell r="Z432">
            <v>108.3</v>
          </cell>
          <cell r="AA432">
            <v>106.3</v>
          </cell>
          <cell r="AB432">
            <v>106.9</v>
          </cell>
          <cell r="AC432">
            <v>107.5</v>
          </cell>
          <cell r="AD432">
            <v>104.1</v>
          </cell>
          <cell r="AE432">
            <v>103</v>
          </cell>
          <cell r="AF432">
            <v>102.8</v>
          </cell>
          <cell r="AG432">
            <v>104.5</v>
          </cell>
          <cell r="AH432">
            <v>106.2</v>
          </cell>
          <cell r="AI432">
            <v>106.7</v>
          </cell>
          <cell r="AJ432">
            <v>107.9</v>
          </cell>
          <cell r="AK432">
            <v>108.3</v>
          </cell>
          <cell r="AL432">
            <v>108.2</v>
          </cell>
          <cell r="AM432">
            <v>107.3</v>
          </cell>
          <cell r="AN432">
            <v>104.1</v>
          </cell>
          <cell r="AO432">
            <v>104.1</v>
          </cell>
          <cell r="AP432">
            <v>104.1</v>
          </cell>
          <cell r="AQ432">
            <v>107.2</v>
          </cell>
          <cell r="AR432">
            <v>111.7</v>
          </cell>
          <cell r="AS432">
            <v>113.2</v>
          </cell>
          <cell r="AT432">
            <v>116.9</v>
          </cell>
          <cell r="AU432">
            <v>117.7</v>
          </cell>
          <cell r="AV432">
            <v>115.7</v>
          </cell>
          <cell r="AW432">
            <v>115.2</v>
          </cell>
          <cell r="AX432">
            <v>114.7</v>
          </cell>
          <cell r="AY432">
            <v>108.3</v>
          </cell>
          <cell r="AZ432">
            <v>104.5</v>
          </cell>
          <cell r="BA432">
            <v>103.6</v>
          </cell>
          <cell r="BB432">
            <v>104.7</v>
          </cell>
          <cell r="BC432">
            <v>106</v>
          </cell>
          <cell r="BD432">
            <v>107.9</v>
          </cell>
          <cell r="BE432">
            <v>104.5</v>
          </cell>
          <cell r="BF432">
            <v>104.3</v>
          </cell>
          <cell r="BG432">
            <v>104.1</v>
          </cell>
          <cell r="BH432">
            <v>106.5</v>
          </cell>
          <cell r="BI432">
            <v>103.3</v>
          </cell>
          <cell r="BJ432">
            <v>104.3</v>
          </cell>
          <cell r="BK432">
            <v>107</v>
          </cell>
          <cell r="BL432">
            <v>113.3</v>
          </cell>
          <cell r="BM432">
            <v>113.5</v>
          </cell>
          <cell r="BN432">
            <v>111.9</v>
          </cell>
          <cell r="BO432">
            <v>112.1</v>
          </cell>
          <cell r="BP432">
            <v>111.8</v>
          </cell>
          <cell r="BQ432">
            <v>111.2</v>
          </cell>
          <cell r="BR432">
            <v>111.1</v>
          </cell>
          <cell r="BS432">
            <v>114.5</v>
          </cell>
          <cell r="BT432">
            <v>114.2</v>
          </cell>
          <cell r="BU432">
            <v>114.1</v>
          </cell>
          <cell r="BV432">
            <v>114.1</v>
          </cell>
          <cell r="BW432">
            <v>114.3</v>
          </cell>
          <cell r="BX432">
            <v>113.8</v>
          </cell>
          <cell r="BY432">
            <v>115.2</v>
          </cell>
          <cell r="BZ432">
            <v>117.4</v>
          </cell>
          <cell r="CA432">
            <v>119.5</v>
          </cell>
          <cell r="CB432">
            <v>119.6</v>
          </cell>
          <cell r="CC432">
            <v>114.5</v>
          </cell>
          <cell r="CD432">
            <v>114.9</v>
          </cell>
          <cell r="CE432">
            <v>115.8</v>
          </cell>
          <cell r="CF432">
            <v>116.7</v>
          </cell>
          <cell r="CG432">
            <v>118.6</v>
          </cell>
          <cell r="CH432">
            <v>117.8</v>
          </cell>
          <cell r="CI432">
            <v>117.3</v>
          </cell>
          <cell r="CJ432">
            <v>117.4</v>
          </cell>
          <cell r="CK432">
            <v>117.5</v>
          </cell>
          <cell r="CL432">
            <v>119.2</v>
          </cell>
        </row>
        <row r="433">
          <cell r="A433" t="str">
            <v>Alcohol &amp;  Mixture</v>
          </cell>
          <cell r="B433" t="str">
            <v>1308020003</v>
          </cell>
          <cell r="C433">
            <v>0.17609</v>
          </cell>
          <cell r="D433">
            <v>101.9</v>
          </cell>
          <cell r="E433">
            <v>103.2</v>
          </cell>
          <cell r="F433">
            <v>102.8</v>
          </cell>
          <cell r="G433">
            <v>108.7</v>
          </cell>
          <cell r="H433">
            <v>108.1</v>
          </cell>
          <cell r="I433">
            <v>106.2</v>
          </cell>
          <cell r="J433">
            <v>105</v>
          </cell>
          <cell r="K433">
            <v>104.7</v>
          </cell>
          <cell r="L433">
            <v>104.2</v>
          </cell>
          <cell r="M433">
            <v>104.6</v>
          </cell>
          <cell r="N433">
            <v>104.1</v>
          </cell>
          <cell r="O433">
            <v>104.5</v>
          </cell>
          <cell r="P433">
            <v>106.1</v>
          </cell>
          <cell r="Q433">
            <v>106.4</v>
          </cell>
          <cell r="R433">
            <v>106.4</v>
          </cell>
          <cell r="S433">
            <v>107</v>
          </cell>
          <cell r="T433">
            <v>108.8</v>
          </cell>
          <cell r="U433">
            <v>110.1</v>
          </cell>
          <cell r="V433">
            <v>110.7</v>
          </cell>
          <cell r="W433">
            <v>110.3</v>
          </cell>
          <cell r="X433">
            <v>115.7</v>
          </cell>
          <cell r="Y433">
            <v>117.4</v>
          </cell>
          <cell r="Z433">
            <v>119.8</v>
          </cell>
          <cell r="AA433">
            <v>120.5</v>
          </cell>
          <cell r="AB433">
            <v>122.7</v>
          </cell>
          <cell r="AC433">
            <v>121.3</v>
          </cell>
          <cell r="AD433">
            <v>114.9</v>
          </cell>
          <cell r="AE433">
            <v>110.3</v>
          </cell>
          <cell r="AF433">
            <v>105.6</v>
          </cell>
          <cell r="AG433">
            <v>104.7</v>
          </cell>
          <cell r="AH433">
            <v>104.7</v>
          </cell>
          <cell r="AI433">
            <v>104.3</v>
          </cell>
          <cell r="AJ433">
            <v>105.1</v>
          </cell>
          <cell r="AK433">
            <v>106.8</v>
          </cell>
          <cell r="AL433">
            <v>107.8</v>
          </cell>
          <cell r="AM433">
            <v>107.4</v>
          </cell>
          <cell r="AN433">
            <v>107.3</v>
          </cell>
          <cell r="AO433">
            <v>106.5</v>
          </cell>
          <cell r="AP433">
            <v>106.3</v>
          </cell>
          <cell r="AQ433">
            <v>106.2</v>
          </cell>
          <cell r="AR433">
            <v>108.6</v>
          </cell>
          <cell r="AS433">
            <v>109.1</v>
          </cell>
          <cell r="AT433">
            <v>109.1</v>
          </cell>
          <cell r="AU433">
            <v>109.3</v>
          </cell>
          <cell r="AV433">
            <v>109.3</v>
          </cell>
          <cell r="AW433">
            <v>109.3</v>
          </cell>
          <cell r="AX433">
            <v>109.3</v>
          </cell>
          <cell r="AY433">
            <v>109.3</v>
          </cell>
          <cell r="AZ433">
            <v>111.2</v>
          </cell>
          <cell r="BA433">
            <v>109.8</v>
          </cell>
          <cell r="BB433">
            <v>111</v>
          </cell>
          <cell r="BC433">
            <v>111.6</v>
          </cell>
          <cell r="BD433">
            <v>111.6</v>
          </cell>
          <cell r="BE433">
            <v>111.4</v>
          </cell>
          <cell r="BF433">
            <v>112.3</v>
          </cell>
          <cell r="BG433">
            <v>113.4</v>
          </cell>
          <cell r="BH433">
            <v>115.7</v>
          </cell>
          <cell r="BI433">
            <v>115.8</v>
          </cell>
          <cell r="BJ433">
            <v>116.8</v>
          </cell>
          <cell r="BK433">
            <v>116.3</v>
          </cell>
          <cell r="BL433">
            <v>116.5</v>
          </cell>
          <cell r="BM433">
            <v>116.2</v>
          </cell>
          <cell r="BN433">
            <v>115.9</v>
          </cell>
          <cell r="BO433">
            <v>115.6</v>
          </cell>
          <cell r="BP433">
            <v>115.2</v>
          </cell>
          <cell r="BQ433">
            <v>114</v>
          </cell>
          <cell r="BR433">
            <v>112.4</v>
          </cell>
          <cell r="BS433">
            <v>112.2</v>
          </cell>
          <cell r="BT433">
            <v>111.6</v>
          </cell>
          <cell r="BU433">
            <v>113.2</v>
          </cell>
          <cell r="BV433">
            <v>113.9</v>
          </cell>
          <cell r="BW433">
            <v>113.6</v>
          </cell>
          <cell r="BX433">
            <v>117.9</v>
          </cell>
          <cell r="BY433">
            <v>116.2</v>
          </cell>
          <cell r="BZ433">
            <v>117</v>
          </cell>
          <cell r="CA433">
            <v>118.9</v>
          </cell>
          <cell r="CB433">
            <v>119.2</v>
          </cell>
          <cell r="CC433">
            <v>117.8</v>
          </cell>
          <cell r="CD433">
            <v>118.8</v>
          </cell>
          <cell r="CE433">
            <v>119.9</v>
          </cell>
          <cell r="CF433">
            <v>121.4</v>
          </cell>
          <cell r="CG433">
            <v>122.1</v>
          </cell>
          <cell r="CH433">
            <v>121.8</v>
          </cell>
          <cell r="CI433">
            <v>120.8</v>
          </cell>
          <cell r="CJ433">
            <v>121.9</v>
          </cell>
          <cell r="CK433">
            <v>122</v>
          </cell>
          <cell r="CL433">
            <v>121.7</v>
          </cell>
        </row>
        <row r="434">
          <cell r="A434" t="str">
            <v>Amines</v>
          </cell>
          <cell r="B434" t="str">
            <v>1308020004</v>
          </cell>
          <cell r="C434">
            <v>1.7559999999999999E-2</v>
          </cell>
          <cell r="D434">
            <v>102.5</v>
          </cell>
          <cell r="E434">
            <v>102.5</v>
          </cell>
          <cell r="F434">
            <v>105.8</v>
          </cell>
          <cell r="G434">
            <v>109.5</v>
          </cell>
          <cell r="H434">
            <v>109.5</v>
          </cell>
          <cell r="I434">
            <v>108.8</v>
          </cell>
          <cell r="J434">
            <v>105.9</v>
          </cell>
          <cell r="K434">
            <v>105.4</v>
          </cell>
          <cell r="L434">
            <v>105.4</v>
          </cell>
          <cell r="M434">
            <v>101.2</v>
          </cell>
          <cell r="N434">
            <v>101.2</v>
          </cell>
          <cell r="O434">
            <v>101.2</v>
          </cell>
          <cell r="P434">
            <v>101.2</v>
          </cell>
          <cell r="Q434">
            <v>101.2</v>
          </cell>
          <cell r="R434">
            <v>101.2</v>
          </cell>
          <cell r="S434">
            <v>101.2</v>
          </cell>
          <cell r="T434">
            <v>104.4</v>
          </cell>
          <cell r="U434">
            <v>104.4</v>
          </cell>
          <cell r="V434">
            <v>104.4</v>
          </cell>
          <cell r="W434">
            <v>104.4</v>
          </cell>
          <cell r="X434">
            <v>105.5</v>
          </cell>
          <cell r="Y434">
            <v>106.4</v>
          </cell>
          <cell r="Z434">
            <v>110</v>
          </cell>
          <cell r="AA434">
            <v>110</v>
          </cell>
          <cell r="AB434">
            <v>110</v>
          </cell>
          <cell r="AC434">
            <v>110</v>
          </cell>
          <cell r="AD434">
            <v>110.7</v>
          </cell>
          <cell r="AE434">
            <v>110.9</v>
          </cell>
          <cell r="AF434">
            <v>110.9</v>
          </cell>
          <cell r="AG434">
            <v>110.9</v>
          </cell>
          <cell r="AH434">
            <v>110.9</v>
          </cell>
          <cell r="AI434">
            <v>110.9</v>
          </cell>
          <cell r="AJ434">
            <v>111.6</v>
          </cell>
          <cell r="AK434">
            <v>111.8</v>
          </cell>
          <cell r="AL434">
            <v>111.8</v>
          </cell>
          <cell r="AM434">
            <v>111.8</v>
          </cell>
          <cell r="AN434">
            <v>111.8</v>
          </cell>
          <cell r="AO434">
            <v>111.8</v>
          </cell>
          <cell r="AP434">
            <v>116.3</v>
          </cell>
          <cell r="AQ434">
            <v>119.8</v>
          </cell>
          <cell r="AR434">
            <v>121.3</v>
          </cell>
          <cell r="AS434">
            <v>124.1</v>
          </cell>
          <cell r="AT434">
            <v>124.1</v>
          </cell>
          <cell r="AU434">
            <v>124.1</v>
          </cell>
          <cell r="AV434">
            <v>143.1</v>
          </cell>
          <cell r="AW434">
            <v>151.4</v>
          </cell>
          <cell r="AX434">
            <v>151.4</v>
          </cell>
          <cell r="AY434">
            <v>151.4</v>
          </cell>
          <cell r="AZ434">
            <v>151.4</v>
          </cell>
          <cell r="BA434">
            <v>151.4</v>
          </cell>
          <cell r="BB434">
            <v>151.4</v>
          </cell>
          <cell r="BC434">
            <v>134.1</v>
          </cell>
          <cell r="BD434">
            <v>116.7</v>
          </cell>
          <cell r="BE434">
            <v>116.7</v>
          </cell>
          <cell r="BF434">
            <v>116.7</v>
          </cell>
          <cell r="BG434">
            <v>128.69999999999999</v>
          </cell>
          <cell r="BH434">
            <v>121</v>
          </cell>
          <cell r="BI434">
            <v>118</v>
          </cell>
          <cell r="BJ434">
            <v>119.3</v>
          </cell>
          <cell r="BK434">
            <v>121.2</v>
          </cell>
          <cell r="BL434">
            <v>121.2</v>
          </cell>
          <cell r="BM434">
            <v>121.2</v>
          </cell>
          <cell r="BN434">
            <v>121.2</v>
          </cell>
          <cell r="BO434">
            <v>121.2</v>
          </cell>
          <cell r="BP434">
            <v>121.2</v>
          </cell>
          <cell r="BQ434">
            <v>121.2</v>
          </cell>
          <cell r="BR434">
            <v>121.2</v>
          </cell>
          <cell r="BS434">
            <v>121.2</v>
          </cell>
          <cell r="BT434">
            <v>121.2</v>
          </cell>
          <cell r="BU434">
            <v>121.2</v>
          </cell>
          <cell r="BV434">
            <v>121.2</v>
          </cell>
          <cell r="BW434">
            <v>121.2</v>
          </cell>
          <cell r="BX434">
            <v>121.2</v>
          </cell>
          <cell r="BY434">
            <v>121.2</v>
          </cell>
          <cell r="BZ434">
            <v>119.4</v>
          </cell>
          <cell r="CA434">
            <v>114.5</v>
          </cell>
          <cell r="CB434">
            <v>115.3</v>
          </cell>
          <cell r="CC434">
            <v>115.3</v>
          </cell>
          <cell r="CD434">
            <v>115.3</v>
          </cell>
          <cell r="CE434">
            <v>115.3</v>
          </cell>
          <cell r="CF434">
            <v>115.3</v>
          </cell>
          <cell r="CG434">
            <v>115.3</v>
          </cell>
          <cell r="CH434">
            <v>115.3</v>
          </cell>
          <cell r="CI434">
            <v>115.3</v>
          </cell>
          <cell r="CJ434">
            <v>115.3</v>
          </cell>
          <cell r="CK434">
            <v>115.3</v>
          </cell>
          <cell r="CL434">
            <v>115.3</v>
          </cell>
        </row>
        <row r="435">
          <cell r="A435" t="str">
            <v>Glycol</v>
          </cell>
          <cell r="B435" t="str">
            <v>1308020005</v>
          </cell>
          <cell r="C435">
            <v>0.10957</v>
          </cell>
          <cell r="D435">
            <v>98.1</v>
          </cell>
          <cell r="E435">
            <v>100.6</v>
          </cell>
          <cell r="F435">
            <v>99.8</v>
          </cell>
          <cell r="G435">
            <v>108.3</v>
          </cell>
          <cell r="H435">
            <v>102.7</v>
          </cell>
          <cell r="I435">
            <v>99</v>
          </cell>
          <cell r="J435">
            <v>100.7</v>
          </cell>
          <cell r="K435">
            <v>101.8</v>
          </cell>
          <cell r="L435">
            <v>102.7</v>
          </cell>
          <cell r="M435">
            <v>104.4</v>
          </cell>
          <cell r="N435">
            <v>103.7</v>
          </cell>
          <cell r="O435">
            <v>105</v>
          </cell>
          <cell r="P435">
            <v>105.9</v>
          </cell>
          <cell r="Q435">
            <v>106</v>
          </cell>
          <cell r="R435">
            <v>105.8</v>
          </cell>
          <cell r="S435">
            <v>112.7</v>
          </cell>
          <cell r="T435">
            <v>113.9</v>
          </cell>
          <cell r="U435">
            <v>114</v>
          </cell>
          <cell r="V435">
            <v>114.7</v>
          </cell>
          <cell r="W435">
            <v>115.8</v>
          </cell>
          <cell r="X435">
            <v>116.1</v>
          </cell>
          <cell r="Y435">
            <v>113.6</v>
          </cell>
          <cell r="Z435">
            <v>112.2</v>
          </cell>
          <cell r="AA435">
            <v>112.9</v>
          </cell>
          <cell r="AB435">
            <v>113.3</v>
          </cell>
          <cell r="AC435">
            <v>113.2</v>
          </cell>
          <cell r="AD435">
            <v>112.9</v>
          </cell>
          <cell r="AE435">
            <v>115</v>
          </cell>
          <cell r="AF435">
            <v>114.6</v>
          </cell>
          <cell r="AG435">
            <v>115.3</v>
          </cell>
          <cell r="AH435">
            <v>115.5</v>
          </cell>
          <cell r="AI435">
            <v>115.5</v>
          </cell>
          <cell r="AJ435">
            <v>118.3</v>
          </cell>
          <cell r="AK435">
            <v>122.1</v>
          </cell>
          <cell r="AL435">
            <v>123.5</v>
          </cell>
          <cell r="AM435">
            <v>127.9</v>
          </cell>
          <cell r="AN435">
            <v>137.69999999999999</v>
          </cell>
          <cell r="AO435">
            <v>132.80000000000001</v>
          </cell>
          <cell r="AP435">
            <v>130.9</v>
          </cell>
          <cell r="AQ435">
            <v>130.9</v>
          </cell>
          <cell r="AR435">
            <v>130.9</v>
          </cell>
          <cell r="AS435">
            <v>130.9</v>
          </cell>
          <cell r="AT435">
            <v>130.9</v>
          </cell>
          <cell r="AU435">
            <v>130.9</v>
          </cell>
          <cell r="AV435">
            <v>130.9</v>
          </cell>
          <cell r="AW435">
            <v>130.9</v>
          </cell>
          <cell r="AX435">
            <v>130.9</v>
          </cell>
          <cell r="AY435">
            <v>130.9</v>
          </cell>
          <cell r="AZ435">
            <v>130.9</v>
          </cell>
          <cell r="BA435">
            <v>130.9</v>
          </cell>
          <cell r="BB435">
            <v>130.9</v>
          </cell>
          <cell r="BC435">
            <v>130.9</v>
          </cell>
          <cell r="BD435">
            <v>130.9</v>
          </cell>
          <cell r="BE435">
            <v>130.9</v>
          </cell>
          <cell r="BF435">
            <v>130.9</v>
          </cell>
          <cell r="BG435">
            <v>130.9</v>
          </cell>
          <cell r="BH435">
            <v>130.9</v>
          </cell>
          <cell r="BI435">
            <v>130.9</v>
          </cell>
          <cell r="BJ435">
            <v>130.9</v>
          </cell>
          <cell r="BK435">
            <v>130.9</v>
          </cell>
          <cell r="BL435">
            <v>130.9</v>
          </cell>
          <cell r="BM435">
            <v>130.9</v>
          </cell>
          <cell r="BN435">
            <v>130.9</v>
          </cell>
          <cell r="BO435">
            <v>129.4</v>
          </cell>
          <cell r="BP435">
            <v>128.19999999999999</v>
          </cell>
          <cell r="BQ435">
            <v>128.1</v>
          </cell>
          <cell r="BR435">
            <v>128.1</v>
          </cell>
          <cell r="BS435">
            <v>128.1</v>
          </cell>
          <cell r="BT435">
            <v>128.1</v>
          </cell>
          <cell r="BU435">
            <v>128.1</v>
          </cell>
          <cell r="BV435">
            <v>128.1</v>
          </cell>
          <cell r="BW435">
            <v>128.19999999999999</v>
          </cell>
          <cell r="BX435">
            <v>129.1</v>
          </cell>
          <cell r="BY435">
            <v>129.80000000000001</v>
          </cell>
          <cell r="BZ435">
            <v>131.1</v>
          </cell>
          <cell r="CA435">
            <v>131.69999999999999</v>
          </cell>
          <cell r="CB435">
            <v>132.6</v>
          </cell>
          <cell r="CC435">
            <v>132.69999999999999</v>
          </cell>
          <cell r="CD435">
            <v>133</v>
          </cell>
          <cell r="CE435">
            <v>133.4</v>
          </cell>
          <cell r="CF435">
            <v>133.4</v>
          </cell>
          <cell r="CG435">
            <v>134</v>
          </cell>
          <cell r="CH435">
            <v>136.30000000000001</v>
          </cell>
          <cell r="CI435">
            <v>136.80000000000001</v>
          </cell>
          <cell r="CJ435">
            <v>136.69999999999999</v>
          </cell>
          <cell r="CK435">
            <v>135.69999999999999</v>
          </cell>
          <cell r="CL435">
            <v>135.19999999999999</v>
          </cell>
        </row>
        <row r="436">
          <cell r="A436" t="str">
            <v>Fatty Alcohol</v>
          </cell>
          <cell r="B436" t="str">
            <v>1308020006</v>
          </cell>
          <cell r="C436">
            <v>7.9869999999999997E-2</v>
          </cell>
          <cell r="D436">
            <v>100</v>
          </cell>
          <cell r="E436">
            <v>100</v>
          </cell>
          <cell r="F436">
            <v>100</v>
          </cell>
          <cell r="G436">
            <v>100</v>
          </cell>
          <cell r="H436">
            <v>100</v>
          </cell>
          <cell r="I436">
            <v>99.8</v>
          </cell>
          <cell r="J436">
            <v>99.8</v>
          </cell>
          <cell r="K436">
            <v>100.4</v>
          </cell>
          <cell r="L436">
            <v>98.9</v>
          </cell>
          <cell r="M436">
            <v>100.1</v>
          </cell>
          <cell r="N436">
            <v>98</v>
          </cell>
          <cell r="O436">
            <v>98.1</v>
          </cell>
          <cell r="P436">
            <v>94.3</v>
          </cell>
          <cell r="Q436">
            <v>96.2</v>
          </cell>
          <cell r="R436">
            <v>96.6</v>
          </cell>
          <cell r="S436">
            <v>95.8</v>
          </cell>
          <cell r="T436">
            <v>97.9</v>
          </cell>
          <cell r="U436">
            <v>97.4</v>
          </cell>
          <cell r="V436">
            <v>95.7</v>
          </cell>
          <cell r="W436">
            <v>96</v>
          </cell>
          <cell r="X436">
            <v>98.2</v>
          </cell>
          <cell r="Y436">
            <v>95.3</v>
          </cell>
          <cell r="Z436">
            <v>95.6</v>
          </cell>
          <cell r="AA436">
            <v>93.1</v>
          </cell>
          <cell r="AB436">
            <v>92.9</v>
          </cell>
          <cell r="AC436">
            <v>95.6</v>
          </cell>
          <cell r="AD436">
            <v>97.3</v>
          </cell>
          <cell r="AE436">
            <v>102.3</v>
          </cell>
          <cell r="AF436">
            <v>102.6</v>
          </cell>
          <cell r="AG436">
            <v>108.6</v>
          </cell>
          <cell r="AH436">
            <v>102.3</v>
          </cell>
          <cell r="AI436">
            <v>98.4</v>
          </cell>
          <cell r="AJ436">
            <v>102.2</v>
          </cell>
          <cell r="AK436">
            <v>102.4</v>
          </cell>
          <cell r="AL436">
            <v>100.7</v>
          </cell>
          <cell r="AM436">
            <v>100.8</v>
          </cell>
          <cell r="AN436">
            <v>100.8</v>
          </cell>
          <cell r="AO436">
            <v>95.4</v>
          </cell>
          <cell r="AP436">
            <v>95.8</v>
          </cell>
          <cell r="AQ436">
            <v>94.5</v>
          </cell>
          <cell r="AR436">
            <v>94.9</v>
          </cell>
          <cell r="AS436">
            <v>102.2</v>
          </cell>
          <cell r="AT436">
            <v>104.4</v>
          </cell>
          <cell r="AU436">
            <v>100.6</v>
          </cell>
          <cell r="AV436">
            <v>103.5</v>
          </cell>
          <cell r="AW436">
            <v>103.8</v>
          </cell>
          <cell r="AX436">
            <v>112.5</v>
          </cell>
          <cell r="AY436">
            <v>114.1</v>
          </cell>
          <cell r="AZ436">
            <v>105.8</v>
          </cell>
          <cell r="BA436">
            <v>94.5</v>
          </cell>
          <cell r="BB436">
            <v>93.3</v>
          </cell>
          <cell r="BC436">
            <v>93</v>
          </cell>
          <cell r="BD436">
            <v>103.5</v>
          </cell>
          <cell r="BE436">
            <v>99</v>
          </cell>
          <cell r="BF436">
            <v>95.3</v>
          </cell>
          <cell r="BG436">
            <v>93.9</v>
          </cell>
          <cell r="BH436">
            <v>100</v>
          </cell>
          <cell r="BI436">
            <v>101.3</v>
          </cell>
          <cell r="BJ436">
            <v>101.3</v>
          </cell>
          <cell r="BK436">
            <v>101.3</v>
          </cell>
          <cell r="BL436">
            <v>96.9</v>
          </cell>
          <cell r="BM436">
            <v>96.1</v>
          </cell>
          <cell r="BN436">
            <v>96.1</v>
          </cell>
          <cell r="BO436">
            <v>98.6</v>
          </cell>
          <cell r="BP436">
            <v>96.7</v>
          </cell>
          <cell r="BQ436">
            <v>99.1</v>
          </cell>
          <cell r="BR436">
            <v>98.3</v>
          </cell>
          <cell r="BS436">
            <v>107</v>
          </cell>
          <cell r="BT436">
            <v>98.9</v>
          </cell>
          <cell r="BU436">
            <v>107.1</v>
          </cell>
          <cell r="BV436">
            <v>109.4</v>
          </cell>
          <cell r="BW436">
            <v>118.7</v>
          </cell>
          <cell r="BX436">
            <v>123.9</v>
          </cell>
          <cell r="BY436">
            <v>135.19999999999999</v>
          </cell>
          <cell r="BZ436">
            <v>148.19999999999999</v>
          </cell>
          <cell r="CA436">
            <v>152.30000000000001</v>
          </cell>
          <cell r="CB436">
            <v>151.4</v>
          </cell>
          <cell r="CC436">
            <v>148.5</v>
          </cell>
          <cell r="CD436">
            <v>153.1</v>
          </cell>
          <cell r="CE436">
            <v>143.69999999999999</v>
          </cell>
          <cell r="CF436">
            <v>148.1</v>
          </cell>
          <cell r="CG436">
            <v>138.30000000000001</v>
          </cell>
          <cell r="CH436">
            <v>142.1</v>
          </cell>
          <cell r="CI436">
            <v>141.5</v>
          </cell>
          <cell r="CJ436">
            <v>142.1</v>
          </cell>
          <cell r="CK436">
            <v>142.4</v>
          </cell>
          <cell r="CL436">
            <v>143.19999999999999</v>
          </cell>
        </row>
        <row r="437">
          <cell r="A437" t="str">
            <v>Naphthalene / Aniline</v>
          </cell>
          <cell r="B437" t="str">
            <v>1308020007</v>
          </cell>
          <cell r="C437">
            <v>0.15514</v>
          </cell>
          <cell r="D437">
            <v>94.8</v>
          </cell>
          <cell r="E437">
            <v>95.4</v>
          </cell>
          <cell r="F437">
            <v>102.9</v>
          </cell>
          <cell r="G437">
            <v>104.2</v>
          </cell>
          <cell r="H437">
            <v>98.3</v>
          </cell>
          <cell r="I437">
            <v>94.6</v>
          </cell>
          <cell r="J437">
            <v>95.7</v>
          </cell>
          <cell r="K437">
            <v>95</v>
          </cell>
          <cell r="L437">
            <v>93.7</v>
          </cell>
          <cell r="M437">
            <v>92.6</v>
          </cell>
          <cell r="N437">
            <v>92.6</v>
          </cell>
          <cell r="O437">
            <v>89.7</v>
          </cell>
          <cell r="P437">
            <v>87.4</v>
          </cell>
          <cell r="Q437">
            <v>88.1</v>
          </cell>
          <cell r="R437">
            <v>90.4</v>
          </cell>
          <cell r="S437">
            <v>92</v>
          </cell>
          <cell r="T437">
            <v>95.3</v>
          </cell>
          <cell r="U437">
            <v>98.4</v>
          </cell>
          <cell r="V437">
            <v>99.7</v>
          </cell>
          <cell r="W437">
            <v>101.4</v>
          </cell>
          <cell r="X437">
            <v>106.4</v>
          </cell>
          <cell r="Y437">
            <v>105.4</v>
          </cell>
          <cell r="Z437">
            <v>102</v>
          </cell>
          <cell r="AA437">
            <v>102.8</v>
          </cell>
          <cell r="AB437">
            <v>102.8</v>
          </cell>
          <cell r="AC437">
            <v>105.6</v>
          </cell>
          <cell r="AD437">
            <v>105.4</v>
          </cell>
          <cell r="AE437">
            <v>104.9</v>
          </cell>
          <cell r="AF437">
            <v>104.7</v>
          </cell>
          <cell r="AG437">
            <v>105.3</v>
          </cell>
          <cell r="AH437">
            <v>106</v>
          </cell>
          <cell r="AI437">
            <v>106.2</v>
          </cell>
          <cell r="AJ437">
            <v>104.7</v>
          </cell>
          <cell r="AK437">
            <v>104.3</v>
          </cell>
          <cell r="AL437">
            <v>104.1</v>
          </cell>
          <cell r="AM437">
            <v>104.1</v>
          </cell>
          <cell r="AN437">
            <v>104.1</v>
          </cell>
          <cell r="AO437">
            <v>104.1</v>
          </cell>
          <cell r="AP437">
            <v>104.8</v>
          </cell>
          <cell r="AQ437">
            <v>107.4</v>
          </cell>
          <cell r="AR437">
            <v>110.4</v>
          </cell>
          <cell r="AS437">
            <v>111.3</v>
          </cell>
          <cell r="AT437">
            <v>113.8</v>
          </cell>
          <cell r="AU437">
            <v>116.5</v>
          </cell>
          <cell r="AV437">
            <v>114.7</v>
          </cell>
          <cell r="AW437">
            <v>114</v>
          </cell>
          <cell r="AX437">
            <v>112</v>
          </cell>
          <cell r="AY437">
            <v>107</v>
          </cell>
          <cell r="AZ437">
            <v>108.1</v>
          </cell>
          <cell r="BA437">
            <v>110.7</v>
          </cell>
          <cell r="BB437">
            <v>113.9</v>
          </cell>
          <cell r="BC437">
            <v>112.7</v>
          </cell>
          <cell r="BD437">
            <v>111.4</v>
          </cell>
          <cell r="BE437">
            <v>110.2</v>
          </cell>
          <cell r="BF437">
            <v>117.3</v>
          </cell>
          <cell r="BG437">
            <v>121.7</v>
          </cell>
          <cell r="BH437">
            <v>125.2</v>
          </cell>
          <cell r="BI437">
            <v>126.9</v>
          </cell>
          <cell r="BJ437">
            <v>124.3</v>
          </cell>
          <cell r="BK437">
            <v>125.5</v>
          </cell>
          <cell r="BL437">
            <v>125.7</v>
          </cell>
          <cell r="BM437">
            <v>126.1</v>
          </cell>
          <cell r="BN437">
            <v>126.1</v>
          </cell>
          <cell r="BO437">
            <v>142.19999999999999</v>
          </cell>
          <cell r="BP437">
            <v>141.6</v>
          </cell>
          <cell r="BQ437">
            <v>142</v>
          </cell>
          <cell r="BR437">
            <v>142</v>
          </cell>
          <cell r="BS437">
            <v>142</v>
          </cell>
          <cell r="BT437">
            <v>142</v>
          </cell>
          <cell r="BU437">
            <v>142</v>
          </cell>
          <cell r="BV437">
            <v>142</v>
          </cell>
          <cell r="BW437">
            <v>141.30000000000001</v>
          </cell>
          <cell r="BX437">
            <v>126.5</v>
          </cell>
          <cell r="BY437">
            <v>126.3</v>
          </cell>
          <cell r="BZ437">
            <v>129.9</v>
          </cell>
          <cell r="CA437">
            <v>133.30000000000001</v>
          </cell>
          <cell r="CB437">
            <v>131.69999999999999</v>
          </cell>
          <cell r="CC437">
            <v>131</v>
          </cell>
          <cell r="CD437">
            <v>130.4</v>
          </cell>
          <cell r="CE437">
            <v>132.19999999999999</v>
          </cell>
          <cell r="CF437">
            <v>132.19999999999999</v>
          </cell>
          <cell r="CG437">
            <v>132.19999999999999</v>
          </cell>
          <cell r="CH437">
            <v>131.4</v>
          </cell>
          <cell r="CI437">
            <v>131.4</v>
          </cell>
          <cell r="CJ437">
            <v>131.4</v>
          </cell>
          <cell r="CK437">
            <v>134.6</v>
          </cell>
          <cell r="CL437">
            <v>136.19999999999999</v>
          </cell>
        </row>
        <row r="438">
          <cell r="A438" t="str">
            <v>Vegetable Starch</v>
          </cell>
          <cell r="B438" t="str">
            <v>1308020008</v>
          </cell>
          <cell r="C438">
            <v>3.6450000000000003E-2</v>
          </cell>
          <cell r="D438">
            <v>102.4</v>
          </cell>
          <cell r="E438">
            <v>102.3</v>
          </cell>
          <cell r="F438">
            <v>101.9</v>
          </cell>
          <cell r="G438">
            <v>108.1</v>
          </cell>
          <cell r="H438">
            <v>111</v>
          </cell>
          <cell r="I438">
            <v>111.2</v>
          </cell>
          <cell r="J438">
            <v>110.9</v>
          </cell>
          <cell r="K438">
            <v>111.3</v>
          </cell>
          <cell r="L438">
            <v>109.9</v>
          </cell>
          <cell r="M438">
            <v>106.9</v>
          </cell>
          <cell r="N438">
            <v>107.3</v>
          </cell>
          <cell r="O438">
            <v>107.4</v>
          </cell>
          <cell r="P438">
            <v>110.2</v>
          </cell>
          <cell r="Q438">
            <v>113.3</v>
          </cell>
          <cell r="R438">
            <v>113.1</v>
          </cell>
          <cell r="S438">
            <v>117.8</v>
          </cell>
          <cell r="T438">
            <v>117.8</v>
          </cell>
          <cell r="U438">
            <v>119.8</v>
          </cell>
          <cell r="V438">
            <v>123.7</v>
          </cell>
          <cell r="W438">
            <v>128.69999999999999</v>
          </cell>
          <cell r="X438">
            <v>131.19999999999999</v>
          </cell>
          <cell r="Y438">
            <v>137.69999999999999</v>
          </cell>
          <cell r="Z438">
            <v>138.80000000000001</v>
          </cell>
          <cell r="AA438">
            <v>141.30000000000001</v>
          </cell>
          <cell r="AB438">
            <v>143.5</v>
          </cell>
          <cell r="AC438">
            <v>143.80000000000001</v>
          </cell>
          <cell r="AD438">
            <v>141.69999999999999</v>
          </cell>
          <cell r="AE438">
            <v>139.30000000000001</v>
          </cell>
          <cell r="AF438">
            <v>137.4</v>
          </cell>
          <cell r="AG438">
            <v>138.69999999999999</v>
          </cell>
          <cell r="AH438">
            <v>137.80000000000001</v>
          </cell>
          <cell r="AI438">
            <v>138.30000000000001</v>
          </cell>
          <cell r="AJ438">
            <v>134.6</v>
          </cell>
          <cell r="AK438">
            <v>136</v>
          </cell>
          <cell r="AL438">
            <v>133.6</v>
          </cell>
          <cell r="AM438">
            <v>132.9</v>
          </cell>
          <cell r="AN438">
            <v>132.5</v>
          </cell>
          <cell r="AO438">
            <v>133.6</v>
          </cell>
          <cell r="AP438">
            <v>132.5</v>
          </cell>
          <cell r="AQ438">
            <v>132.5</v>
          </cell>
          <cell r="AR438">
            <v>132.1</v>
          </cell>
          <cell r="AS438">
            <v>132.6</v>
          </cell>
          <cell r="AT438">
            <v>136.5</v>
          </cell>
          <cell r="AU438">
            <v>137.5</v>
          </cell>
          <cell r="AV438">
            <v>136.5</v>
          </cell>
          <cell r="AW438">
            <v>135.19999999999999</v>
          </cell>
          <cell r="AX438">
            <v>135.9</v>
          </cell>
          <cell r="AY438">
            <v>135.5</v>
          </cell>
          <cell r="AZ438">
            <v>136.6</v>
          </cell>
          <cell r="BA438">
            <v>143.4</v>
          </cell>
          <cell r="BB438">
            <v>143.1</v>
          </cell>
          <cell r="BC438">
            <v>142.5</v>
          </cell>
          <cell r="BD438">
            <v>145.4</v>
          </cell>
          <cell r="BE438">
            <v>147.19999999999999</v>
          </cell>
          <cell r="BF438">
            <v>151.1</v>
          </cell>
          <cell r="BG438">
            <v>151.6</v>
          </cell>
          <cell r="BH438">
            <v>153.1</v>
          </cell>
          <cell r="BI438">
            <v>152.1</v>
          </cell>
          <cell r="BJ438">
            <v>156.4</v>
          </cell>
          <cell r="BK438">
            <v>165.2</v>
          </cell>
          <cell r="BL438">
            <v>179.6</v>
          </cell>
          <cell r="BM438">
            <v>183.4</v>
          </cell>
          <cell r="BN438">
            <v>189.7</v>
          </cell>
          <cell r="BO438">
            <v>191.3</v>
          </cell>
          <cell r="BP438">
            <v>189</v>
          </cell>
          <cell r="BQ438">
            <v>189.1</v>
          </cell>
          <cell r="BR438">
            <v>189.6</v>
          </cell>
          <cell r="BS438">
            <v>190.3</v>
          </cell>
          <cell r="BT438">
            <v>190.5</v>
          </cell>
          <cell r="BU438">
            <v>190.4</v>
          </cell>
          <cell r="BV438">
            <v>190.4</v>
          </cell>
          <cell r="BW438">
            <v>193.5</v>
          </cell>
          <cell r="BX438">
            <v>206.2</v>
          </cell>
          <cell r="BY438">
            <v>214</v>
          </cell>
          <cell r="BZ438">
            <v>212.7</v>
          </cell>
          <cell r="CA438">
            <v>213.4</v>
          </cell>
          <cell r="CB438">
            <v>216.7</v>
          </cell>
          <cell r="CC438">
            <v>216.4</v>
          </cell>
          <cell r="CD438">
            <v>215.9</v>
          </cell>
          <cell r="CE438">
            <v>213.2</v>
          </cell>
          <cell r="CF438">
            <v>212</v>
          </cell>
          <cell r="CG438">
            <v>202</v>
          </cell>
          <cell r="CH438">
            <v>197.5</v>
          </cell>
          <cell r="CI438">
            <v>197.3</v>
          </cell>
          <cell r="CJ438">
            <v>198.9</v>
          </cell>
          <cell r="CK438">
            <v>200.8</v>
          </cell>
          <cell r="CL438">
            <v>200.7</v>
          </cell>
        </row>
        <row r="439">
          <cell r="A439" t="str">
            <v>Essence/Flavour used in food products.</v>
          </cell>
          <cell r="B439" t="str">
            <v>1308020009</v>
          </cell>
          <cell r="C439">
            <v>1.5630000000000002E-2</v>
          </cell>
          <cell r="D439">
            <v>100</v>
          </cell>
          <cell r="E439">
            <v>100</v>
          </cell>
          <cell r="F439">
            <v>100</v>
          </cell>
          <cell r="G439">
            <v>104.8</v>
          </cell>
          <cell r="H439">
            <v>104.8</v>
          </cell>
          <cell r="I439">
            <v>104.8</v>
          </cell>
          <cell r="J439">
            <v>104.8</v>
          </cell>
          <cell r="K439">
            <v>104.8</v>
          </cell>
          <cell r="L439">
            <v>104.8</v>
          </cell>
          <cell r="M439">
            <v>104.8</v>
          </cell>
          <cell r="N439">
            <v>104.8</v>
          </cell>
          <cell r="O439">
            <v>104.8</v>
          </cell>
          <cell r="P439">
            <v>104.8</v>
          </cell>
          <cell r="Q439">
            <v>104.8</v>
          </cell>
          <cell r="R439">
            <v>104.8</v>
          </cell>
          <cell r="S439">
            <v>104.8</v>
          </cell>
          <cell r="T439">
            <v>104.8</v>
          </cell>
          <cell r="U439">
            <v>104.8</v>
          </cell>
          <cell r="V439">
            <v>104.8</v>
          </cell>
          <cell r="W439">
            <v>104.8</v>
          </cell>
          <cell r="X439">
            <v>104.8</v>
          </cell>
          <cell r="Y439">
            <v>104.8</v>
          </cell>
          <cell r="Z439">
            <v>104.8</v>
          </cell>
          <cell r="AA439">
            <v>104.8</v>
          </cell>
          <cell r="AB439">
            <v>104.8</v>
          </cell>
          <cell r="AC439">
            <v>104.8</v>
          </cell>
          <cell r="AD439">
            <v>104.8</v>
          </cell>
          <cell r="AE439">
            <v>104.9</v>
          </cell>
          <cell r="AF439">
            <v>104.9</v>
          </cell>
          <cell r="AG439">
            <v>104.9</v>
          </cell>
          <cell r="AH439">
            <v>104.9</v>
          </cell>
          <cell r="AI439">
            <v>104.9</v>
          </cell>
          <cell r="AJ439">
            <v>104.9</v>
          </cell>
          <cell r="AK439">
            <v>104.9</v>
          </cell>
          <cell r="AL439">
            <v>104.9</v>
          </cell>
          <cell r="AM439">
            <v>104.9</v>
          </cell>
          <cell r="AN439">
            <v>104.9</v>
          </cell>
          <cell r="AO439">
            <v>104.9</v>
          </cell>
          <cell r="AP439">
            <v>104.9</v>
          </cell>
          <cell r="AQ439">
            <v>104.9</v>
          </cell>
          <cell r="AR439">
            <v>104.9</v>
          </cell>
          <cell r="AS439">
            <v>104.9</v>
          </cell>
          <cell r="AT439">
            <v>104.9</v>
          </cell>
          <cell r="AU439">
            <v>104.9</v>
          </cell>
          <cell r="AV439">
            <v>104.9</v>
          </cell>
          <cell r="AW439">
            <v>109.3</v>
          </cell>
          <cell r="AX439">
            <v>110.8</v>
          </cell>
          <cell r="AY439">
            <v>108</v>
          </cell>
          <cell r="AZ439">
            <v>105.6</v>
          </cell>
          <cell r="BA439">
            <v>105.7</v>
          </cell>
          <cell r="BB439">
            <v>108.4</v>
          </cell>
          <cell r="BC439">
            <v>108.4</v>
          </cell>
          <cell r="BD439">
            <v>105.3</v>
          </cell>
          <cell r="BE439">
            <v>105.3</v>
          </cell>
          <cell r="BF439">
            <v>105.3</v>
          </cell>
          <cell r="BG439">
            <v>105.3</v>
          </cell>
          <cell r="BH439">
            <v>106.3</v>
          </cell>
          <cell r="BI439">
            <v>106.7</v>
          </cell>
          <cell r="BJ439">
            <v>106.7</v>
          </cell>
          <cell r="BK439">
            <v>106.7</v>
          </cell>
          <cell r="BL439">
            <v>102.6</v>
          </cell>
          <cell r="BM439">
            <v>99.9</v>
          </cell>
          <cell r="BN439">
            <v>99.9</v>
          </cell>
          <cell r="BO439">
            <v>99.9</v>
          </cell>
          <cell r="BP439">
            <v>99.9</v>
          </cell>
          <cell r="BQ439">
            <v>99.9</v>
          </cell>
          <cell r="BR439">
            <v>100.7</v>
          </cell>
          <cell r="BS439">
            <v>101.2</v>
          </cell>
          <cell r="BT439">
            <v>101.2</v>
          </cell>
          <cell r="BU439">
            <v>101.2</v>
          </cell>
          <cell r="BV439">
            <v>101.2</v>
          </cell>
          <cell r="BW439">
            <v>101</v>
          </cell>
          <cell r="BX439">
            <v>101.2</v>
          </cell>
          <cell r="BY439">
            <v>101.2</v>
          </cell>
          <cell r="BZ439">
            <v>101.7</v>
          </cell>
          <cell r="CA439">
            <v>107.2</v>
          </cell>
          <cell r="CB439">
            <v>108.6</v>
          </cell>
          <cell r="CC439">
            <v>108.6</v>
          </cell>
          <cell r="CD439">
            <v>108.6</v>
          </cell>
          <cell r="CE439">
            <v>117.1</v>
          </cell>
          <cell r="CF439">
            <v>107.9</v>
          </cell>
          <cell r="CG439">
            <v>107.9</v>
          </cell>
          <cell r="CH439">
            <v>107.9</v>
          </cell>
          <cell r="CI439">
            <v>107.9</v>
          </cell>
          <cell r="CJ439">
            <v>107.9</v>
          </cell>
          <cell r="CK439">
            <v>107.9</v>
          </cell>
          <cell r="CL439">
            <v>107.9</v>
          </cell>
        </row>
        <row r="440">
          <cell r="A440" t="str">
            <v>Ice Block/ Cube (non edible)</v>
          </cell>
          <cell r="B440" t="str">
            <v>1308020010</v>
          </cell>
          <cell r="C440">
            <v>4.6399999999999997E-2</v>
          </cell>
          <cell r="D440">
            <v>99.8</v>
          </cell>
          <cell r="E440">
            <v>99.8</v>
          </cell>
          <cell r="F440">
            <v>102.1</v>
          </cell>
          <cell r="G440">
            <v>100.9</v>
          </cell>
          <cell r="H440">
            <v>100.9</v>
          </cell>
          <cell r="I440">
            <v>100.9</v>
          </cell>
          <cell r="J440">
            <v>100.9</v>
          </cell>
          <cell r="K440">
            <v>100.9</v>
          </cell>
          <cell r="L440">
            <v>100.9</v>
          </cell>
          <cell r="M440">
            <v>100.9</v>
          </cell>
          <cell r="N440">
            <v>100.9</v>
          </cell>
          <cell r="O440">
            <v>100.9</v>
          </cell>
          <cell r="P440">
            <v>100.9</v>
          </cell>
          <cell r="Q440">
            <v>100.9</v>
          </cell>
          <cell r="R440">
            <v>104.9</v>
          </cell>
          <cell r="S440">
            <v>111.6</v>
          </cell>
          <cell r="T440">
            <v>111.6</v>
          </cell>
          <cell r="U440">
            <v>111.6</v>
          </cell>
          <cell r="V440">
            <v>111.6</v>
          </cell>
          <cell r="W440">
            <v>111.6</v>
          </cell>
          <cell r="X440">
            <v>115</v>
          </cell>
          <cell r="Y440">
            <v>115</v>
          </cell>
          <cell r="Z440">
            <v>115</v>
          </cell>
          <cell r="AA440">
            <v>113.8</v>
          </cell>
          <cell r="AB440">
            <v>113.8</v>
          </cell>
          <cell r="AC440">
            <v>113.8</v>
          </cell>
          <cell r="AD440">
            <v>115.9</v>
          </cell>
          <cell r="AE440">
            <v>118.1</v>
          </cell>
          <cell r="AF440">
            <v>118.1</v>
          </cell>
          <cell r="AG440">
            <v>118.1</v>
          </cell>
          <cell r="AH440">
            <v>118.1</v>
          </cell>
          <cell r="AI440">
            <v>118.1</v>
          </cell>
          <cell r="AJ440">
            <v>118.1</v>
          </cell>
          <cell r="AK440">
            <v>118.1</v>
          </cell>
          <cell r="AL440">
            <v>118.1</v>
          </cell>
          <cell r="AM440">
            <v>118.1</v>
          </cell>
          <cell r="AN440">
            <v>113.6</v>
          </cell>
          <cell r="AO440">
            <v>115.5</v>
          </cell>
          <cell r="AP440">
            <v>118.3</v>
          </cell>
          <cell r="AQ440">
            <v>122.4</v>
          </cell>
          <cell r="AR440">
            <v>126.6</v>
          </cell>
          <cell r="AS440">
            <v>119.4</v>
          </cell>
          <cell r="AT440">
            <v>118</v>
          </cell>
          <cell r="AU440">
            <v>118</v>
          </cell>
          <cell r="AV440">
            <v>118</v>
          </cell>
          <cell r="AW440">
            <v>118</v>
          </cell>
          <cell r="AX440">
            <v>118</v>
          </cell>
          <cell r="AY440">
            <v>118</v>
          </cell>
          <cell r="AZ440">
            <v>112.8</v>
          </cell>
          <cell r="BA440">
            <v>116.8</v>
          </cell>
          <cell r="BB440">
            <v>120.2</v>
          </cell>
          <cell r="BC440">
            <v>126.5</v>
          </cell>
          <cell r="BD440">
            <v>134.5</v>
          </cell>
          <cell r="BE440">
            <v>136.19999999999999</v>
          </cell>
          <cell r="BF440">
            <v>140.1</v>
          </cell>
          <cell r="BG440">
            <v>140.9</v>
          </cell>
          <cell r="BH440">
            <v>138.9</v>
          </cell>
          <cell r="BI440">
            <v>134.80000000000001</v>
          </cell>
          <cell r="BJ440">
            <v>127.1</v>
          </cell>
          <cell r="BK440">
            <v>121.5</v>
          </cell>
          <cell r="BL440">
            <v>118.7</v>
          </cell>
          <cell r="BM440">
            <v>118.7</v>
          </cell>
          <cell r="BN440">
            <v>135.80000000000001</v>
          </cell>
          <cell r="BO440">
            <v>142.80000000000001</v>
          </cell>
          <cell r="BP440">
            <v>138.19999999999999</v>
          </cell>
          <cell r="BQ440">
            <v>138.19999999999999</v>
          </cell>
          <cell r="BR440">
            <v>138.19999999999999</v>
          </cell>
          <cell r="BS440">
            <v>138.19999999999999</v>
          </cell>
          <cell r="BT440">
            <v>138.19999999999999</v>
          </cell>
          <cell r="BU440">
            <v>138.19999999999999</v>
          </cell>
          <cell r="BV440">
            <v>138.19999999999999</v>
          </cell>
          <cell r="BW440">
            <v>146.19999999999999</v>
          </cell>
          <cell r="BX440">
            <v>154.1</v>
          </cell>
          <cell r="BY440">
            <v>156.9</v>
          </cell>
          <cell r="BZ440">
            <v>169.4</v>
          </cell>
          <cell r="CA440">
            <v>170.8</v>
          </cell>
          <cell r="CB440">
            <v>170.8</v>
          </cell>
          <cell r="CC440">
            <v>170.8</v>
          </cell>
          <cell r="CD440">
            <v>170.8</v>
          </cell>
          <cell r="CE440">
            <v>170.8</v>
          </cell>
          <cell r="CF440">
            <v>170.8</v>
          </cell>
          <cell r="CG440">
            <v>169.1</v>
          </cell>
          <cell r="CH440">
            <v>165.7</v>
          </cell>
          <cell r="CI440">
            <v>166.8</v>
          </cell>
          <cell r="CJ440">
            <v>166.8</v>
          </cell>
          <cell r="CK440">
            <v>150.19999999999999</v>
          </cell>
          <cell r="CL440">
            <v>152</v>
          </cell>
        </row>
        <row r="441">
          <cell r="A441" t="str">
            <v>Brine Water / Distilled Water</v>
          </cell>
          <cell r="B441" t="str">
            <v>1308020011</v>
          </cell>
          <cell r="C441">
            <v>1.805E-2</v>
          </cell>
          <cell r="D441">
            <v>100</v>
          </cell>
          <cell r="E441">
            <v>100</v>
          </cell>
          <cell r="F441">
            <v>100</v>
          </cell>
          <cell r="G441">
            <v>100.3</v>
          </cell>
          <cell r="H441">
            <v>100.3</v>
          </cell>
          <cell r="I441">
            <v>100.3</v>
          </cell>
          <cell r="J441">
            <v>100.3</v>
          </cell>
          <cell r="K441">
            <v>100.3</v>
          </cell>
          <cell r="L441">
            <v>100.3</v>
          </cell>
          <cell r="M441">
            <v>100.3</v>
          </cell>
          <cell r="N441">
            <v>100.3</v>
          </cell>
          <cell r="O441">
            <v>100</v>
          </cell>
          <cell r="P441">
            <v>105.1</v>
          </cell>
          <cell r="Q441">
            <v>104.6</v>
          </cell>
          <cell r="R441">
            <v>104.6</v>
          </cell>
          <cell r="S441">
            <v>104.7</v>
          </cell>
          <cell r="T441">
            <v>105</v>
          </cell>
          <cell r="U441">
            <v>105</v>
          </cell>
          <cell r="V441">
            <v>105</v>
          </cell>
          <cell r="W441">
            <v>105</v>
          </cell>
          <cell r="X441">
            <v>105</v>
          </cell>
          <cell r="Y441">
            <v>105.4</v>
          </cell>
          <cell r="Z441">
            <v>101.3</v>
          </cell>
          <cell r="AA441">
            <v>101.5</v>
          </cell>
          <cell r="AB441">
            <v>101.1</v>
          </cell>
          <cell r="AC441">
            <v>101.4</v>
          </cell>
          <cell r="AD441">
            <v>102.8</v>
          </cell>
          <cell r="AE441">
            <v>102.4</v>
          </cell>
          <cell r="AF441">
            <v>102.3</v>
          </cell>
          <cell r="AG441">
            <v>101.7</v>
          </cell>
          <cell r="AH441">
            <v>101.6</v>
          </cell>
          <cell r="AI441">
            <v>101.6</v>
          </cell>
          <cell r="AJ441">
            <v>101.2</v>
          </cell>
          <cell r="AK441">
            <v>100.9</v>
          </cell>
          <cell r="AL441">
            <v>100.9</v>
          </cell>
          <cell r="AM441">
            <v>100.6</v>
          </cell>
          <cell r="AN441">
            <v>100.5</v>
          </cell>
          <cell r="AO441">
            <v>100.5</v>
          </cell>
          <cell r="AP441">
            <v>100.5</v>
          </cell>
          <cell r="AQ441">
            <v>100.5</v>
          </cell>
          <cell r="AR441">
            <v>100.5</v>
          </cell>
          <cell r="AS441">
            <v>102.2</v>
          </cell>
          <cell r="AT441">
            <v>104.3</v>
          </cell>
          <cell r="AU441">
            <v>104.3</v>
          </cell>
          <cell r="AV441">
            <v>104.3</v>
          </cell>
          <cell r="AW441">
            <v>102.6</v>
          </cell>
          <cell r="AX441">
            <v>100.9</v>
          </cell>
          <cell r="AY441">
            <v>101.2</v>
          </cell>
          <cell r="AZ441">
            <v>102.2</v>
          </cell>
          <cell r="BA441">
            <v>102.2</v>
          </cell>
          <cell r="BB441">
            <v>102.2</v>
          </cell>
          <cell r="BC441">
            <v>102.2</v>
          </cell>
          <cell r="BD441">
            <v>102.2</v>
          </cell>
          <cell r="BE441">
            <v>102.2</v>
          </cell>
          <cell r="BF441">
            <v>102.2</v>
          </cell>
          <cell r="BG441">
            <v>102.4</v>
          </cell>
          <cell r="BH441">
            <v>102.5</v>
          </cell>
          <cell r="BI441">
            <v>102.7</v>
          </cell>
          <cell r="BJ441">
            <v>107.8</v>
          </cell>
          <cell r="BK441">
            <v>122.9</v>
          </cell>
          <cell r="BL441">
            <v>122.9</v>
          </cell>
          <cell r="BM441">
            <v>122.9</v>
          </cell>
          <cell r="BN441">
            <v>122.9</v>
          </cell>
          <cell r="BO441">
            <v>123</v>
          </cell>
          <cell r="BP441">
            <v>123.2</v>
          </cell>
          <cell r="BQ441">
            <v>123.2</v>
          </cell>
          <cell r="BR441">
            <v>123.2</v>
          </cell>
          <cell r="BS441">
            <v>123.2</v>
          </cell>
          <cell r="BT441">
            <v>123.2</v>
          </cell>
          <cell r="BU441">
            <v>123.2</v>
          </cell>
          <cell r="BV441">
            <v>123.2</v>
          </cell>
          <cell r="BW441">
            <v>123.2</v>
          </cell>
          <cell r="BX441">
            <v>119.6</v>
          </cell>
          <cell r="BY441">
            <v>121.4</v>
          </cell>
          <cell r="BZ441">
            <v>123.2</v>
          </cell>
          <cell r="CA441">
            <v>121.8</v>
          </cell>
          <cell r="CB441">
            <v>121.8</v>
          </cell>
          <cell r="CC441">
            <v>124.6</v>
          </cell>
          <cell r="CD441">
            <v>124.6</v>
          </cell>
          <cell r="CE441">
            <v>124.6</v>
          </cell>
          <cell r="CF441">
            <v>122.8</v>
          </cell>
          <cell r="CG441">
            <v>123.2</v>
          </cell>
          <cell r="CH441">
            <v>123.2</v>
          </cell>
          <cell r="CI441">
            <v>123.2</v>
          </cell>
          <cell r="CJ441">
            <v>123.2</v>
          </cell>
          <cell r="CK441">
            <v>122.9</v>
          </cell>
          <cell r="CL441">
            <v>123.2</v>
          </cell>
        </row>
        <row r="442">
          <cell r="A442" t="str">
            <v>Organic Solvent</v>
          </cell>
          <cell r="B442" t="str">
            <v>1308020012</v>
          </cell>
          <cell r="C442">
            <v>0.14188000000000001</v>
          </cell>
          <cell r="D442">
            <v>101.6</v>
          </cell>
          <cell r="E442">
            <v>102.4</v>
          </cell>
          <cell r="F442">
            <v>103.8</v>
          </cell>
          <cell r="G442">
            <v>105.1</v>
          </cell>
          <cell r="H442">
            <v>103.9</v>
          </cell>
          <cell r="I442">
            <v>100.9</v>
          </cell>
          <cell r="J442">
            <v>101.4</v>
          </cell>
          <cell r="K442">
            <v>101.9</v>
          </cell>
          <cell r="L442">
            <v>102.3</v>
          </cell>
          <cell r="M442">
            <v>102.8</v>
          </cell>
          <cell r="N442">
            <v>103.2</v>
          </cell>
          <cell r="O442">
            <v>101.5</v>
          </cell>
          <cell r="P442">
            <v>102</v>
          </cell>
          <cell r="Q442">
            <v>102.6</v>
          </cell>
          <cell r="R442">
            <v>102.4</v>
          </cell>
          <cell r="S442">
            <v>104.5</v>
          </cell>
          <cell r="T442">
            <v>105.5</v>
          </cell>
          <cell r="U442">
            <v>105.9</v>
          </cell>
          <cell r="V442">
            <v>106.8</v>
          </cell>
          <cell r="W442">
            <v>107.2</v>
          </cell>
          <cell r="X442">
            <v>108.7</v>
          </cell>
          <cell r="Y442">
            <v>107.5</v>
          </cell>
          <cell r="Z442">
            <v>107.2</v>
          </cell>
          <cell r="AA442">
            <v>106.5</v>
          </cell>
          <cell r="AB442">
            <v>108.9</v>
          </cell>
          <cell r="AC442">
            <v>108.3</v>
          </cell>
          <cell r="AD442">
            <v>107.6</v>
          </cell>
          <cell r="AE442">
            <v>107.2</v>
          </cell>
          <cell r="AF442">
            <v>106.6</v>
          </cell>
          <cell r="AG442">
            <v>108.2</v>
          </cell>
          <cell r="AH442">
            <v>109.5</v>
          </cell>
          <cell r="AI442">
            <v>109.9</v>
          </cell>
          <cell r="AJ442">
            <v>109.4</v>
          </cell>
          <cell r="AK442">
            <v>108.8</v>
          </cell>
          <cell r="AL442">
            <v>108.8</v>
          </cell>
          <cell r="AM442">
            <v>109.1</v>
          </cell>
          <cell r="AN442">
            <v>112.3</v>
          </cell>
          <cell r="AO442">
            <v>112.5</v>
          </cell>
          <cell r="AP442">
            <v>115.3</v>
          </cell>
          <cell r="AQ442">
            <v>117.3</v>
          </cell>
          <cell r="AR442">
            <v>118.2</v>
          </cell>
          <cell r="AS442">
            <v>126.2</v>
          </cell>
          <cell r="AT442">
            <v>132.1</v>
          </cell>
          <cell r="AU442">
            <v>135.80000000000001</v>
          </cell>
          <cell r="AV442">
            <v>132.6</v>
          </cell>
          <cell r="AW442">
            <v>131</v>
          </cell>
          <cell r="AX442">
            <v>120.9</v>
          </cell>
          <cell r="AY442">
            <v>114</v>
          </cell>
          <cell r="AZ442">
            <v>111.5</v>
          </cell>
          <cell r="BA442">
            <v>113</v>
          </cell>
          <cell r="BB442">
            <v>115.2</v>
          </cell>
          <cell r="BC442">
            <v>115.1</v>
          </cell>
          <cell r="BD442">
            <v>115.2</v>
          </cell>
          <cell r="BE442">
            <v>113.7</v>
          </cell>
          <cell r="BF442">
            <v>114.9</v>
          </cell>
          <cell r="BG442">
            <v>115.1</v>
          </cell>
          <cell r="BH442">
            <v>116.9</v>
          </cell>
          <cell r="BI442">
            <v>116.4</v>
          </cell>
          <cell r="BJ442">
            <v>115.4</v>
          </cell>
          <cell r="BK442">
            <v>114.8</v>
          </cell>
          <cell r="BL442">
            <v>114.4</v>
          </cell>
          <cell r="BM442">
            <v>115.1</v>
          </cell>
          <cell r="BN442">
            <v>115.8</v>
          </cell>
          <cell r="BO442">
            <v>116.7</v>
          </cell>
          <cell r="BP442">
            <v>117.3</v>
          </cell>
          <cell r="BQ442">
            <v>116.5</v>
          </cell>
          <cell r="BR442">
            <v>115.2</v>
          </cell>
          <cell r="BS442">
            <v>115.1</v>
          </cell>
          <cell r="BT442">
            <v>115.7</v>
          </cell>
          <cell r="BU442">
            <v>116.7</v>
          </cell>
          <cell r="BV442">
            <v>117</v>
          </cell>
          <cell r="BW442">
            <v>117.7</v>
          </cell>
          <cell r="BX442">
            <v>117.9</v>
          </cell>
          <cell r="BY442">
            <v>121</v>
          </cell>
          <cell r="BZ442">
            <v>122.2</v>
          </cell>
          <cell r="CA442">
            <v>125</v>
          </cell>
          <cell r="CB442">
            <v>129.9</v>
          </cell>
          <cell r="CC442">
            <v>127</v>
          </cell>
          <cell r="CD442">
            <v>125</v>
          </cell>
          <cell r="CE442">
            <v>123.1</v>
          </cell>
          <cell r="CF442">
            <v>123.1</v>
          </cell>
          <cell r="CG442">
            <v>123</v>
          </cell>
          <cell r="CH442">
            <v>122.2</v>
          </cell>
          <cell r="CI442">
            <v>125</v>
          </cell>
          <cell r="CJ442">
            <v>124.5</v>
          </cell>
          <cell r="CK442">
            <v>124</v>
          </cell>
          <cell r="CL442">
            <v>124.8</v>
          </cell>
        </row>
        <row r="443">
          <cell r="A443" t="str">
            <v>Formaldehyde</v>
          </cell>
          <cell r="B443" t="str">
            <v>1308020013</v>
          </cell>
          <cell r="C443">
            <v>2.0559999999999998E-2</v>
          </cell>
          <cell r="D443">
            <v>102.1</v>
          </cell>
          <cell r="E443">
            <v>110</v>
          </cell>
          <cell r="F443">
            <v>112.3</v>
          </cell>
          <cell r="G443">
            <v>111.2</v>
          </cell>
          <cell r="H443">
            <v>104.7</v>
          </cell>
          <cell r="I443">
            <v>100.2</v>
          </cell>
          <cell r="J443">
            <v>97.9</v>
          </cell>
          <cell r="K443">
            <v>94.8</v>
          </cell>
          <cell r="L443">
            <v>95.6</v>
          </cell>
          <cell r="M443">
            <v>97.3</v>
          </cell>
          <cell r="N443">
            <v>100.2</v>
          </cell>
          <cell r="O443">
            <v>101.1</v>
          </cell>
          <cell r="P443">
            <v>106.9</v>
          </cell>
          <cell r="Q443">
            <v>110</v>
          </cell>
          <cell r="R443">
            <v>109.7</v>
          </cell>
          <cell r="S443">
            <v>116.1</v>
          </cell>
          <cell r="T443">
            <v>123.2</v>
          </cell>
          <cell r="U443">
            <v>125.5</v>
          </cell>
          <cell r="V443">
            <v>128.9</v>
          </cell>
          <cell r="W443">
            <v>127.5</v>
          </cell>
          <cell r="X443">
            <v>134.9</v>
          </cell>
          <cell r="Y443">
            <v>143.9</v>
          </cell>
          <cell r="Z443">
            <v>150.6</v>
          </cell>
          <cell r="AA443">
            <v>153.80000000000001</v>
          </cell>
          <cell r="AB443">
            <v>154.6</v>
          </cell>
          <cell r="AC443">
            <v>152</v>
          </cell>
          <cell r="AD443">
            <v>134.69999999999999</v>
          </cell>
          <cell r="AE443">
            <v>120.4</v>
          </cell>
          <cell r="AF443">
            <v>108.2</v>
          </cell>
          <cell r="AG443">
            <v>110.6</v>
          </cell>
          <cell r="AH443">
            <v>110.4</v>
          </cell>
          <cell r="AI443">
            <v>110.8</v>
          </cell>
          <cell r="AJ443">
            <v>111.9</v>
          </cell>
          <cell r="AK443">
            <v>129</v>
          </cell>
          <cell r="AL443">
            <v>143.6</v>
          </cell>
          <cell r="AM443">
            <v>145.80000000000001</v>
          </cell>
          <cell r="AN443">
            <v>142.80000000000001</v>
          </cell>
          <cell r="AO443">
            <v>138.5</v>
          </cell>
          <cell r="AP443">
            <v>139.69999999999999</v>
          </cell>
          <cell r="AQ443">
            <v>138.80000000000001</v>
          </cell>
          <cell r="AR443">
            <v>137.30000000000001</v>
          </cell>
          <cell r="AS443">
            <v>145.6</v>
          </cell>
          <cell r="AT443">
            <v>147.6</v>
          </cell>
          <cell r="AU443">
            <v>139.1</v>
          </cell>
          <cell r="AV443">
            <v>138.6</v>
          </cell>
          <cell r="AW443">
            <v>136.4</v>
          </cell>
          <cell r="AX443">
            <v>130</v>
          </cell>
          <cell r="AY443">
            <v>123.9</v>
          </cell>
          <cell r="AZ443">
            <v>118.4</v>
          </cell>
          <cell r="BA443">
            <v>117</v>
          </cell>
          <cell r="BB443">
            <v>114.3</v>
          </cell>
          <cell r="BC443">
            <v>114.4</v>
          </cell>
          <cell r="BD443">
            <v>116</v>
          </cell>
          <cell r="BE443">
            <v>114.6</v>
          </cell>
          <cell r="BF443">
            <v>115.6</v>
          </cell>
          <cell r="BG443">
            <v>115.8</v>
          </cell>
          <cell r="BH443">
            <v>118.9</v>
          </cell>
          <cell r="BI443">
            <v>118.3</v>
          </cell>
          <cell r="BJ443">
            <v>115.4</v>
          </cell>
          <cell r="BK443">
            <v>113.6</v>
          </cell>
          <cell r="BL443">
            <v>102.1</v>
          </cell>
          <cell r="BM443">
            <v>101.9</v>
          </cell>
          <cell r="BN443">
            <v>101</v>
          </cell>
          <cell r="BO443">
            <v>99</v>
          </cell>
          <cell r="BP443">
            <v>99.2</v>
          </cell>
          <cell r="BQ443">
            <v>98</v>
          </cell>
          <cell r="BR443">
            <v>95.5</v>
          </cell>
          <cell r="BS443">
            <v>95.6</v>
          </cell>
          <cell r="BT443">
            <v>97</v>
          </cell>
          <cell r="BU443">
            <v>96.7</v>
          </cell>
          <cell r="BV443">
            <v>101.4</v>
          </cell>
          <cell r="BW443">
            <v>98.9</v>
          </cell>
          <cell r="BX443">
            <v>108.9</v>
          </cell>
          <cell r="BY443">
            <v>111.9</v>
          </cell>
          <cell r="BZ443">
            <v>115.5</v>
          </cell>
          <cell r="CA443">
            <v>114.3</v>
          </cell>
          <cell r="CB443">
            <v>114.1</v>
          </cell>
          <cell r="CC443">
            <v>114.7</v>
          </cell>
          <cell r="CD443">
            <v>114</v>
          </cell>
          <cell r="CE443">
            <v>114.4</v>
          </cell>
          <cell r="CF443">
            <v>118.1</v>
          </cell>
          <cell r="CG443">
            <v>121.8</v>
          </cell>
          <cell r="CH443">
            <v>123.1</v>
          </cell>
          <cell r="CI443">
            <v>122.4</v>
          </cell>
          <cell r="CJ443">
            <v>123.2</v>
          </cell>
          <cell r="CK443">
            <v>125</v>
          </cell>
          <cell r="CL443">
            <v>124.6</v>
          </cell>
        </row>
        <row r="444">
          <cell r="A444" t="str">
            <v>Menthol</v>
          </cell>
          <cell r="B444" t="str">
            <v>1308020014</v>
          </cell>
          <cell r="C444">
            <v>3.0200000000000001E-2</v>
          </cell>
          <cell r="D444">
            <v>106.7</v>
          </cell>
          <cell r="E444">
            <v>106.7</v>
          </cell>
          <cell r="F444">
            <v>106.7</v>
          </cell>
          <cell r="G444">
            <v>120.6</v>
          </cell>
          <cell r="H444">
            <v>120.6</v>
          </cell>
          <cell r="I444">
            <v>120.6</v>
          </cell>
          <cell r="J444">
            <v>122.4</v>
          </cell>
          <cell r="K444">
            <v>122.4</v>
          </cell>
          <cell r="L444">
            <v>122.4</v>
          </cell>
          <cell r="M444">
            <v>124.9</v>
          </cell>
          <cell r="N444">
            <v>124.9</v>
          </cell>
          <cell r="O444">
            <v>126.4</v>
          </cell>
          <cell r="P444">
            <v>132.5</v>
          </cell>
          <cell r="Q444">
            <v>132.5</v>
          </cell>
          <cell r="R444">
            <v>132.5</v>
          </cell>
          <cell r="S444">
            <v>164.8</v>
          </cell>
          <cell r="T444">
            <v>164.8</v>
          </cell>
          <cell r="U444">
            <v>164.8</v>
          </cell>
          <cell r="V444">
            <v>149.80000000000001</v>
          </cell>
          <cell r="W444">
            <v>149.80000000000001</v>
          </cell>
          <cell r="X444">
            <v>150.30000000000001</v>
          </cell>
          <cell r="Y444">
            <v>152.30000000000001</v>
          </cell>
          <cell r="Z444">
            <v>152.30000000000001</v>
          </cell>
          <cell r="AA444">
            <v>152.30000000000001</v>
          </cell>
          <cell r="AB444">
            <v>161.5</v>
          </cell>
          <cell r="AC444">
            <v>161.5</v>
          </cell>
          <cell r="AD444">
            <v>159.6</v>
          </cell>
          <cell r="AE444">
            <v>143.30000000000001</v>
          </cell>
          <cell r="AF444">
            <v>143.30000000000001</v>
          </cell>
          <cell r="AG444">
            <v>144.5</v>
          </cell>
          <cell r="AH444">
            <v>149.19999999999999</v>
          </cell>
          <cell r="AI444">
            <v>149.19999999999999</v>
          </cell>
          <cell r="AJ444">
            <v>149.19999999999999</v>
          </cell>
          <cell r="AK444">
            <v>144.5</v>
          </cell>
          <cell r="AL444">
            <v>144.5</v>
          </cell>
          <cell r="AM444">
            <v>144.5</v>
          </cell>
          <cell r="AN444">
            <v>137.80000000000001</v>
          </cell>
          <cell r="AO444">
            <v>138.1</v>
          </cell>
          <cell r="AP444">
            <v>137.5</v>
          </cell>
          <cell r="AQ444">
            <v>137.5</v>
          </cell>
          <cell r="AR444">
            <v>137.5</v>
          </cell>
          <cell r="AS444">
            <v>137.5</v>
          </cell>
          <cell r="AT444">
            <v>137.5</v>
          </cell>
          <cell r="AU444">
            <v>137.5</v>
          </cell>
          <cell r="AV444">
            <v>135</v>
          </cell>
          <cell r="AW444">
            <v>135.4</v>
          </cell>
          <cell r="AX444">
            <v>132</v>
          </cell>
          <cell r="AY444">
            <v>130.19999999999999</v>
          </cell>
          <cell r="AZ444">
            <v>126.9</v>
          </cell>
          <cell r="BA444">
            <v>126.2</v>
          </cell>
          <cell r="BB444">
            <v>125.4</v>
          </cell>
          <cell r="BC444">
            <v>126.6</v>
          </cell>
          <cell r="BD444">
            <v>126.8</v>
          </cell>
          <cell r="BE444">
            <v>126.8</v>
          </cell>
          <cell r="BF444">
            <v>126.8</v>
          </cell>
          <cell r="BG444">
            <v>126</v>
          </cell>
          <cell r="BH444">
            <v>126.6</v>
          </cell>
          <cell r="BI444">
            <v>126.8</v>
          </cell>
          <cell r="BJ444">
            <v>128.30000000000001</v>
          </cell>
          <cell r="BK444">
            <v>132.19999999999999</v>
          </cell>
          <cell r="BL444">
            <v>133.5</v>
          </cell>
          <cell r="BM444">
            <v>132.9</v>
          </cell>
          <cell r="BN444">
            <v>131.80000000000001</v>
          </cell>
          <cell r="BO444">
            <v>133.6</v>
          </cell>
          <cell r="BP444">
            <v>134.9</v>
          </cell>
          <cell r="BQ444">
            <v>138.1</v>
          </cell>
          <cell r="BR444">
            <v>138.1</v>
          </cell>
          <cell r="BS444">
            <v>138.1</v>
          </cell>
          <cell r="BT444">
            <v>138.1</v>
          </cell>
          <cell r="BU444">
            <v>138.1</v>
          </cell>
          <cell r="BV444">
            <v>138.1</v>
          </cell>
          <cell r="BW444">
            <v>138.1</v>
          </cell>
          <cell r="BX444">
            <v>138.1</v>
          </cell>
          <cell r="BY444">
            <v>136.19999999999999</v>
          </cell>
          <cell r="BZ444">
            <v>143</v>
          </cell>
          <cell r="CA444">
            <v>143.1</v>
          </cell>
          <cell r="CB444">
            <v>144.5</v>
          </cell>
          <cell r="CC444">
            <v>136</v>
          </cell>
          <cell r="CD444">
            <v>133.19999999999999</v>
          </cell>
          <cell r="CE444">
            <v>134.69999999999999</v>
          </cell>
          <cell r="CF444">
            <v>135.1</v>
          </cell>
          <cell r="CG444">
            <v>136</v>
          </cell>
          <cell r="CH444">
            <v>141.9</v>
          </cell>
          <cell r="CI444">
            <v>141.5</v>
          </cell>
          <cell r="CJ444">
            <v>141.5</v>
          </cell>
          <cell r="CK444">
            <v>141.5</v>
          </cell>
          <cell r="CL444">
            <v>146.6</v>
          </cell>
        </row>
        <row r="445">
          <cell r="A445" t="str">
            <v>Phenol or Phenol Extract</v>
          </cell>
          <cell r="B445" t="str">
            <v>1308020015</v>
          </cell>
          <cell r="C445">
            <v>5.3629999999999997E-2</v>
          </cell>
          <cell r="D445">
            <v>105.5</v>
          </cell>
          <cell r="E445">
            <v>106.1</v>
          </cell>
          <cell r="F445">
            <v>106</v>
          </cell>
          <cell r="G445">
            <v>106.6</v>
          </cell>
          <cell r="H445">
            <v>103.5</v>
          </cell>
          <cell r="I445">
            <v>99.8</v>
          </cell>
          <cell r="J445">
            <v>100.6</v>
          </cell>
          <cell r="K445">
            <v>100.6</v>
          </cell>
          <cell r="L445">
            <v>99.4</v>
          </cell>
          <cell r="M445">
            <v>100.6</v>
          </cell>
          <cell r="N445">
            <v>99.4</v>
          </cell>
          <cell r="O445">
            <v>98.3</v>
          </cell>
          <cell r="P445">
            <v>117.6</v>
          </cell>
          <cell r="Q445">
            <v>118.8</v>
          </cell>
          <cell r="R445">
            <v>119.6</v>
          </cell>
          <cell r="S445">
            <v>119.1</v>
          </cell>
          <cell r="T445">
            <v>121.9</v>
          </cell>
          <cell r="U445">
            <v>124.5</v>
          </cell>
          <cell r="V445">
            <v>126.1</v>
          </cell>
          <cell r="W445">
            <v>126.1</v>
          </cell>
          <cell r="X445">
            <v>125.6</v>
          </cell>
          <cell r="Y445">
            <v>124.5</v>
          </cell>
          <cell r="Z445">
            <v>126.4</v>
          </cell>
          <cell r="AA445">
            <v>129.9</v>
          </cell>
          <cell r="AB445">
            <v>133.30000000000001</v>
          </cell>
          <cell r="AC445">
            <v>133.69999999999999</v>
          </cell>
          <cell r="AD445">
            <v>135.6</v>
          </cell>
          <cell r="AE445">
            <v>135.6</v>
          </cell>
          <cell r="AF445">
            <v>138.80000000000001</v>
          </cell>
          <cell r="AG445">
            <v>137.80000000000001</v>
          </cell>
          <cell r="AH445">
            <v>136.19999999999999</v>
          </cell>
          <cell r="AI445">
            <v>136.19999999999999</v>
          </cell>
          <cell r="AJ445">
            <v>137</v>
          </cell>
          <cell r="AK445">
            <v>138.1</v>
          </cell>
          <cell r="AL445">
            <v>138.30000000000001</v>
          </cell>
          <cell r="AM445">
            <v>136.9</v>
          </cell>
          <cell r="AN445">
            <v>133.9</v>
          </cell>
          <cell r="AO445">
            <v>133.9</v>
          </cell>
          <cell r="AP445">
            <v>133.9</v>
          </cell>
          <cell r="AQ445">
            <v>134.6</v>
          </cell>
          <cell r="AR445">
            <v>137.30000000000001</v>
          </cell>
          <cell r="AS445">
            <v>140.1</v>
          </cell>
          <cell r="AT445">
            <v>140.1</v>
          </cell>
          <cell r="AU445">
            <v>140.1</v>
          </cell>
          <cell r="AV445">
            <v>140.1</v>
          </cell>
          <cell r="AW445">
            <v>140.1</v>
          </cell>
          <cell r="AX445">
            <v>134.19999999999999</v>
          </cell>
          <cell r="AY445">
            <v>122.8</v>
          </cell>
          <cell r="AZ445">
            <v>121.1</v>
          </cell>
          <cell r="BA445">
            <v>109.1</v>
          </cell>
          <cell r="BB445">
            <v>110.8</v>
          </cell>
          <cell r="BC445">
            <v>112.2</v>
          </cell>
          <cell r="BD445">
            <v>113.7</v>
          </cell>
          <cell r="BE445">
            <v>113.7</v>
          </cell>
          <cell r="BF445">
            <v>116</v>
          </cell>
          <cell r="BG445">
            <v>117.4</v>
          </cell>
          <cell r="BH445">
            <v>118.1</v>
          </cell>
          <cell r="BI445">
            <v>116.2</v>
          </cell>
          <cell r="BJ445">
            <v>116.1</v>
          </cell>
          <cell r="BK445">
            <v>111.7</v>
          </cell>
          <cell r="BL445">
            <v>112.1</v>
          </cell>
          <cell r="BM445">
            <v>127.7</v>
          </cell>
          <cell r="BN445">
            <v>130.9</v>
          </cell>
          <cell r="BO445">
            <v>131.9</v>
          </cell>
          <cell r="BP445">
            <v>133.69999999999999</v>
          </cell>
          <cell r="BQ445">
            <v>131.30000000000001</v>
          </cell>
          <cell r="BR445">
            <v>130.30000000000001</v>
          </cell>
          <cell r="BS445">
            <v>135.9</v>
          </cell>
          <cell r="BT445">
            <v>137.80000000000001</v>
          </cell>
          <cell r="BU445">
            <v>144.5</v>
          </cell>
          <cell r="BV445">
            <v>137.4</v>
          </cell>
          <cell r="BW445">
            <v>135.6</v>
          </cell>
          <cell r="BX445">
            <v>137.80000000000001</v>
          </cell>
          <cell r="BY445">
            <v>139.4</v>
          </cell>
          <cell r="BZ445">
            <v>143.4</v>
          </cell>
          <cell r="CA445">
            <v>150</v>
          </cell>
          <cell r="CB445">
            <v>151.69999999999999</v>
          </cell>
          <cell r="CC445">
            <v>146.1</v>
          </cell>
          <cell r="CD445">
            <v>138.9</v>
          </cell>
          <cell r="CE445">
            <v>140.5</v>
          </cell>
          <cell r="CF445">
            <v>138</v>
          </cell>
          <cell r="CG445">
            <v>136.80000000000001</v>
          </cell>
          <cell r="CH445">
            <v>129.4</v>
          </cell>
          <cell r="CI445">
            <v>128.6</v>
          </cell>
          <cell r="CJ445">
            <v>134.5</v>
          </cell>
          <cell r="CK445">
            <v>135.1</v>
          </cell>
          <cell r="CL445">
            <v>134.69999999999999</v>
          </cell>
        </row>
        <row r="446">
          <cell r="A446" t="str">
            <v>Acid  (Organic)</v>
          </cell>
          <cell r="B446" t="str">
            <v>1308020016</v>
          </cell>
          <cell r="C446">
            <v>3.3689999999999998E-2</v>
          </cell>
          <cell r="D446">
            <v>98.2</v>
          </cell>
          <cell r="E446">
            <v>98.3</v>
          </cell>
          <cell r="F446">
            <v>102.4</v>
          </cell>
          <cell r="G446">
            <v>107.6</v>
          </cell>
          <cell r="H446">
            <v>107.3</v>
          </cell>
          <cell r="I446">
            <v>106.3</v>
          </cell>
          <cell r="J446">
            <v>102.7</v>
          </cell>
          <cell r="K446">
            <v>103.7</v>
          </cell>
          <cell r="L446">
            <v>102.8</v>
          </cell>
          <cell r="M446">
            <v>102.1</v>
          </cell>
          <cell r="N446">
            <v>101.8</v>
          </cell>
          <cell r="O446">
            <v>101.8</v>
          </cell>
          <cell r="P446">
            <v>102.1</v>
          </cell>
          <cell r="Q446">
            <v>102.3</v>
          </cell>
          <cell r="R446">
            <v>102.1</v>
          </cell>
          <cell r="S446">
            <v>109.4</v>
          </cell>
          <cell r="T446">
            <v>114.5</v>
          </cell>
          <cell r="U446">
            <v>112.8</v>
          </cell>
          <cell r="V446">
            <v>113.9</v>
          </cell>
          <cell r="W446">
            <v>113.5</v>
          </cell>
          <cell r="X446">
            <v>113.6</v>
          </cell>
          <cell r="Y446">
            <v>112.5</v>
          </cell>
          <cell r="Z446">
            <v>112.7</v>
          </cell>
          <cell r="AA446">
            <v>112.4</v>
          </cell>
          <cell r="AB446">
            <v>115.1</v>
          </cell>
          <cell r="AC446">
            <v>113.8</v>
          </cell>
          <cell r="AD446">
            <v>114.2</v>
          </cell>
          <cell r="AE446">
            <v>103.7</v>
          </cell>
          <cell r="AF446">
            <v>103.5</v>
          </cell>
          <cell r="AG446">
            <v>107</v>
          </cell>
          <cell r="AH446">
            <v>103.9</v>
          </cell>
          <cell r="AI446">
            <v>112</v>
          </cell>
          <cell r="AJ446">
            <v>107.1</v>
          </cell>
          <cell r="AK446">
            <v>104</v>
          </cell>
          <cell r="AL446">
            <v>103.5</v>
          </cell>
          <cell r="AM446">
            <v>104.5</v>
          </cell>
          <cell r="AN446">
            <v>104.5</v>
          </cell>
          <cell r="AO446">
            <v>104.5</v>
          </cell>
          <cell r="AP446">
            <v>104.5</v>
          </cell>
          <cell r="AQ446">
            <v>124.5</v>
          </cell>
          <cell r="AR446">
            <v>130.69999999999999</v>
          </cell>
          <cell r="AS446">
            <v>130.69999999999999</v>
          </cell>
          <cell r="AT446">
            <v>130.69999999999999</v>
          </cell>
          <cell r="AU446">
            <v>130.69999999999999</v>
          </cell>
          <cell r="AV446">
            <v>130.69999999999999</v>
          </cell>
          <cell r="AW446">
            <v>130.69999999999999</v>
          </cell>
          <cell r="AX446">
            <v>130.69999999999999</v>
          </cell>
          <cell r="AY446">
            <v>124.9</v>
          </cell>
          <cell r="AZ446">
            <v>107.4</v>
          </cell>
          <cell r="BA446">
            <v>92.9</v>
          </cell>
          <cell r="BB446">
            <v>98.3</v>
          </cell>
          <cell r="BC446">
            <v>100.3</v>
          </cell>
          <cell r="BD446">
            <v>90.4</v>
          </cell>
          <cell r="BE446">
            <v>89.2</v>
          </cell>
          <cell r="BF446">
            <v>91.5</v>
          </cell>
          <cell r="BG446">
            <v>95</v>
          </cell>
          <cell r="BH446">
            <v>93.7</v>
          </cell>
          <cell r="BI446">
            <v>93.2</v>
          </cell>
          <cell r="BJ446">
            <v>92.7</v>
          </cell>
          <cell r="BK446">
            <v>106.8</v>
          </cell>
          <cell r="BL446">
            <v>106.8</v>
          </cell>
          <cell r="BM446">
            <v>106.8</v>
          </cell>
          <cell r="BN446">
            <v>106.8</v>
          </cell>
          <cell r="BO446">
            <v>106.8</v>
          </cell>
          <cell r="BP446">
            <v>106.8</v>
          </cell>
          <cell r="BQ446">
            <v>106.8</v>
          </cell>
          <cell r="BR446">
            <v>106.8</v>
          </cell>
          <cell r="BS446">
            <v>106.8</v>
          </cell>
          <cell r="BT446">
            <v>106.8</v>
          </cell>
          <cell r="BU446">
            <v>106.8</v>
          </cell>
          <cell r="BV446">
            <v>106.8</v>
          </cell>
          <cell r="BW446">
            <v>106.8</v>
          </cell>
          <cell r="BX446">
            <v>111.2</v>
          </cell>
          <cell r="BY446">
            <v>131.5</v>
          </cell>
          <cell r="BZ446">
            <v>123.3</v>
          </cell>
          <cell r="CA446">
            <v>121.4</v>
          </cell>
          <cell r="CB446">
            <v>124.5</v>
          </cell>
          <cell r="CC446">
            <v>121.8</v>
          </cell>
          <cell r="CD446">
            <v>121.3</v>
          </cell>
          <cell r="CE446">
            <v>113.3</v>
          </cell>
          <cell r="CF446">
            <v>116.7</v>
          </cell>
          <cell r="CG446">
            <v>121.6</v>
          </cell>
          <cell r="CH446">
            <v>123.7</v>
          </cell>
          <cell r="CI446">
            <v>123.9</v>
          </cell>
          <cell r="CJ446">
            <v>126</v>
          </cell>
          <cell r="CK446">
            <v>126.7</v>
          </cell>
          <cell r="CL446">
            <v>121.5</v>
          </cell>
        </row>
        <row r="447">
          <cell r="A447" t="str">
            <v>Aromatic Chemicals</v>
          </cell>
          <cell r="B447" t="str">
            <v>1308020017</v>
          </cell>
          <cell r="C447">
            <v>2.3050000000000001E-2</v>
          </cell>
          <cell r="D447">
            <v>103.2</v>
          </cell>
          <cell r="E447">
            <v>103.2</v>
          </cell>
          <cell r="F447">
            <v>99.7</v>
          </cell>
          <cell r="G447">
            <v>104.8</v>
          </cell>
          <cell r="H447">
            <v>103.7</v>
          </cell>
          <cell r="I447">
            <v>104.8</v>
          </cell>
          <cell r="J447">
            <v>106</v>
          </cell>
          <cell r="K447">
            <v>110.7</v>
          </cell>
          <cell r="L447">
            <v>113</v>
          </cell>
          <cell r="M447">
            <v>109.5</v>
          </cell>
          <cell r="N447">
            <v>114.2</v>
          </cell>
          <cell r="O447">
            <v>103.7</v>
          </cell>
          <cell r="P447">
            <v>107.8</v>
          </cell>
          <cell r="Q447">
            <v>109</v>
          </cell>
          <cell r="R447">
            <v>104.3</v>
          </cell>
          <cell r="S447">
            <v>110.2</v>
          </cell>
          <cell r="T447">
            <v>113.7</v>
          </cell>
          <cell r="U447">
            <v>110.2</v>
          </cell>
          <cell r="V447">
            <v>116</v>
          </cell>
          <cell r="W447">
            <v>116</v>
          </cell>
          <cell r="X447">
            <v>109</v>
          </cell>
          <cell r="Y447">
            <v>118.3</v>
          </cell>
          <cell r="Z447">
            <v>110.2</v>
          </cell>
          <cell r="AA447">
            <v>113.7</v>
          </cell>
          <cell r="AB447">
            <v>110.5</v>
          </cell>
          <cell r="AC447">
            <v>108.2</v>
          </cell>
          <cell r="AD447">
            <v>107.7</v>
          </cell>
          <cell r="AE447">
            <v>108.9</v>
          </cell>
          <cell r="AF447">
            <v>111.3</v>
          </cell>
          <cell r="AG447">
            <v>113.6</v>
          </cell>
          <cell r="AH447">
            <v>113.6</v>
          </cell>
          <cell r="AI447">
            <v>106.6</v>
          </cell>
          <cell r="AJ447">
            <v>110.1</v>
          </cell>
          <cell r="AK447">
            <v>111.3</v>
          </cell>
          <cell r="AL447">
            <v>110.1</v>
          </cell>
          <cell r="AM447">
            <v>111.3</v>
          </cell>
          <cell r="AN447">
            <v>111.1</v>
          </cell>
          <cell r="AO447">
            <v>111.1</v>
          </cell>
          <cell r="AP447">
            <v>111.1</v>
          </cell>
          <cell r="AQ447">
            <v>111.1</v>
          </cell>
          <cell r="AR447">
            <v>111.1</v>
          </cell>
          <cell r="AS447">
            <v>111.1</v>
          </cell>
          <cell r="AT447">
            <v>111.1</v>
          </cell>
          <cell r="AU447">
            <v>111.1</v>
          </cell>
          <cell r="AV447">
            <v>111.1</v>
          </cell>
          <cell r="AW447">
            <v>111.1</v>
          </cell>
          <cell r="AX447">
            <v>111.1</v>
          </cell>
          <cell r="AY447">
            <v>111.1</v>
          </cell>
          <cell r="AZ447">
            <v>111.1</v>
          </cell>
          <cell r="BA447">
            <v>111.1</v>
          </cell>
          <cell r="BB447">
            <v>111.1</v>
          </cell>
          <cell r="BC447">
            <v>111.1</v>
          </cell>
          <cell r="BD447">
            <v>111.1</v>
          </cell>
          <cell r="BE447">
            <v>110.8</v>
          </cell>
          <cell r="BF447">
            <v>110.8</v>
          </cell>
          <cell r="BG447">
            <v>110.8</v>
          </cell>
          <cell r="BH447">
            <v>110.8</v>
          </cell>
          <cell r="BI447">
            <v>112.8</v>
          </cell>
          <cell r="BJ447">
            <v>119.9</v>
          </cell>
          <cell r="BK447">
            <v>118</v>
          </cell>
          <cell r="BL447">
            <v>119</v>
          </cell>
          <cell r="BM447">
            <v>119.6</v>
          </cell>
          <cell r="BN447">
            <v>119.6</v>
          </cell>
          <cell r="BO447">
            <v>118.5</v>
          </cell>
          <cell r="BP447">
            <v>122.8</v>
          </cell>
          <cell r="BQ447">
            <v>122.5</v>
          </cell>
          <cell r="BR447">
            <v>121.6</v>
          </cell>
          <cell r="BS447">
            <v>121.9</v>
          </cell>
          <cell r="BT447">
            <v>121.7</v>
          </cell>
          <cell r="BU447">
            <v>121.6</v>
          </cell>
          <cell r="BV447">
            <v>123.6</v>
          </cell>
          <cell r="BW447">
            <v>125.2</v>
          </cell>
          <cell r="BX447">
            <v>123</v>
          </cell>
          <cell r="BY447">
            <v>122.9</v>
          </cell>
          <cell r="BZ447">
            <v>124.1</v>
          </cell>
          <cell r="CA447">
            <v>119.9</v>
          </cell>
          <cell r="CB447">
            <v>121.5</v>
          </cell>
          <cell r="CC447">
            <v>123.6</v>
          </cell>
          <cell r="CD447">
            <v>123.6</v>
          </cell>
          <cell r="CE447">
            <v>123.6</v>
          </cell>
          <cell r="CF447">
            <v>123.6</v>
          </cell>
          <cell r="CG447">
            <v>123.6</v>
          </cell>
          <cell r="CH447">
            <v>123.6</v>
          </cell>
          <cell r="CI447">
            <v>123.6</v>
          </cell>
          <cell r="CJ447">
            <v>123.6</v>
          </cell>
          <cell r="CK447">
            <v>123.6</v>
          </cell>
          <cell r="CL447">
            <v>123.6</v>
          </cell>
        </row>
        <row r="448">
          <cell r="A448" t="str">
            <v>Leather Chemicals</v>
          </cell>
          <cell r="B448" t="str">
            <v>1308020018</v>
          </cell>
          <cell r="C448">
            <v>2.6349999999999998E-2</v>
          </cell>
          <cell r="D448">
            <v>101.7</v>
          </cell>
          <cell r="E448">
            <v>101.7</v>
          </cell>
          <cell r="F448">
            <v>101.7</v>
          </cell>
          <cell r="G448">
            <v>106.2</v>
          </cell>
          <cell r="H448">
            <v>106.2</v>
          </cell>
          <cell r="I448">
            <v>106.2</v>
          </cell>
          <cell r="J448">
            <v>106.2</v>
          </cell>
          <cell r="K448">
            <v>106.2</v>
          </cell>
          <cell r="L448">
            <v>106.2</v>
          </cell>
          <cell r="M448">
            <v>106.2</v>
          </cell>
          <cell r="N448">
            <v>106.2</v>
          </cell>
          <cell r="O448">
            <v>106.7</v>
          </cell>
          <cell r="P448">
            <v>108.9</v>
          </cell>
          <cell r="Q448">
            <v>108.9</v>
          </cell>
          <cell r="R448">
            <v>108.9</v>
          </cell>
          <cell r="S448">
            <v>109.7</v>
          </cell>
          <cell r="T448">
            <v>109.7</v>
          </cell>
          <cell r="U448">
            <v>109.7</v>
          </cell>
          <cell r="V448">
            <v>109.7</v>
          </cell>
          <cell r="W448">
            <v>109.8</v>
          </cell>
          <cell r="X448">
            <v>109.8</v>
          </cell>
          <cell r="Y448">
            <v>109.8</v>
          </cell>
          <cell r="Z448">
            <v>109.8</v>
          </cell>
          <cell r="AA448">
            <v>109.8</v>
          </cell>
          <cell r="AB448">
            <v>113.2</v>
          </cell>
          <cell r="AC448">
            <v>113.2</v>
          </cell>
          <cell r="AD448">
            <v>113.3</v>
          </cell>
          <cell r="AE448">
            <v>114.2</v>
          </cell>
          <cell r="AF448">
            <v>115.3</v>
          </cell>
          <cell r="AG448">
            <v>115.3</v>
          </cell>
          <cell r="AH448">
            <v>115.8</v>
          </cell>
          <cell r="AI448">
            <v>115.8</v>
          </cell>
          <cell r="AJ448">
            <v>116.1</v>
          </cell>
          <cell r="AK448">
            <v>116.1</v>
          </cell>
          <cell r="AL448">
            <v>116.1</v>
          </cell>
          <cell r="AM448">
            <v>116.1</v>
          </cell>
          <cell r="AN448">
            <v>116.1</v>
          </cell>
          <cell r="AO448">
            <v>116.1</v>
          </cell>
          <cell r="AP448">
            <v>116.1</v>
          </cell>
          <cell r="AQ448">
            <v>116.1</v>
          </cell>
          <cell r="AR448">
            <v>116</v>
          </cell>
          <cell r="AS448">
            <v>116</v>
          </cell>
          <cell r="AT448">
            <v>116</v>
          </cell>
          <cell r="AU448">
            <v>115.9</v>
          </cell>
          <cell r="AV448">
            <v>115.9</v>
          </cell>
          <cell r="AW448">
            <v>115.9</v>
          </cell>
          <cell r="AX448">
            <v>115.9</v>
          </cell>
          <cell r="AY448">
            <v>115.9</v>
          </cell>
          <cell r="AZ448">
            <v>115.2</v>
          </cell>
          <cell r="BA448">
            <v>115.1</v>
          </cell>
          <cell r="BB448">
            <v>115</v>
          </cell>
          <cell r="BC448">
            <v>115</v>
          </cell>
          <cell r="BD448">
            <v>115</v>
          </cell>
          <cell r="BE448">
            <v>115</v>
          </cell>
          <cell r="BF448">
            <v>115</v>
          </cell>
          <cell r="BG448">
            <v>115</v>
          </cell>
          <cell r="BH448">
            <v>115</v>
          </cell>
          <cell r="BI448">
            <v>115.4</v>
          </cell>
          <cell r="BJ448">
            <v>115.3</v>
          </cell>
          <cell r="BK448">
            <v>115.7</v>
          </cell>
          <cell r="BL448">
            <v>117.6</v>
          </cell>
          <cell r="BM448">
            <v>125.3</v>
          </cell>
          <cell r="BN448">
            <v>125.5</v>
          </cell>
          <cell r="BO448">
            <v>125.5</v>
          </cell>
          <cell r="BP448">
            <v>125.3</v>
          </cell>
          <cell r="BQ448">
            <v>125.3</v>
          </cell>
          <cell r="BR448">
            <v>125.3</v>
          </cell>
          <cell r="BS448">
            <v>125.3</v>
          </cell>
          <cell r="BT448">
            <v>125.3</v>
          </cell>
          <cell r="BU448">
            <v>125.3</v>
          </cell>
          <cell r="BV448">
            <v>125.3</v>
          </cell>
          <cell r="BW448">
            <v>125.8</v>
          </cell>
          <cell r="BX448">
            <v>127.2</v>
          </cell>
          <cell r="BY448">
            <v>127.2</v>
          </cell>
          <cell r="BZ448">
            <v>127.4</v>
          </cell>
          <cell r="CA448">
            <v>125.2</v>
          </cell>
          <cell r="CB448">
            <v>129.69999999999999</v>
          </cell>
          <cell r="CC448">
            <v>129.69999999999999</v>
          </cell>
          <cell r="CD448">
            <v>128.30000000000001</v>
          </cell>
          <cell r="CE448">
            <v>126.9</v>
          </cell>
          <cell r="CF448">
            <v>126.9</v>
          </cell>
          <cell r="CG448">
            <v>129.4</v>
          </cell>
          <cell r="CH448">
            <v>129.6</v>
          </cell>
          <cell r="CI448">
            <v>132.4</v>
          </cell>
          <cell r="CJ448">
            <v>135.69999999999999</v>
          </cell>
          <cell r="CK448">
            <v>133.19999999999999</v>
          </cell>
          <cell r="CL448">
            <v>133.9</v>
          </cell>
        </row>
        <row r="449">
          <cell r="A449" t="str">
            <v>Petrochemical Building Blocks</v>
          </cell>
          <cell r="B449" t="str">
            <v>1308020019</v>
          </cell>
          <cell r="C449">
            <v>0.64780000000000004</v>
          </cell>
          <cell r="D449">
            <v>101.5</v>
          </cell>
          <cell r="E449">
            <v>101.1</v>
          </cell>
          <cell r="F449">
            <v>102.2</v>
          </cell>
          <cell r="G449">
            <v>105.3</v>
          </cell>
          <cell r="H449">
            <v>104.6</v>
          </cell>
          <cell r="I449">
            <v>101.9</v>
          </cell>
          <cell r="J449">
            <v>102.1</v>
          </cell>
          <cell r="K449">
            <v>104.2</v>
          </cell>
          <cell r="L449">
            <v>104.1</v>
          </cell>
          <cell r="M449">
            <v>104.1</v>
          </cell>
          <cell r="N449">
            <v>106.1</v>
          </cell>
          <cell r="O449">
            <v>103.6</v>
          </cell>
          <cell r="P449">
            <v>104.7</v>
          </cell>
          <cell r="Q449">
            <v>104.6</v>
          </cell>
          <cell r="R449">
            <v>107.1</v>
          </cell>
          <cell r="S449">
            <v>107.9</v>
          </cell>
          <cell r="T449">
            <v>107.6</v>
          </cell>
          <cell r="U449">
            <v>109</v>
          </cell>
          <cell r="V449">
            <v>113.4</v>
          </cell>
          <cell r="W449">
            <v>114.8</v>
          </cell>
          <cell r="X449">
            <v>117.2</v>
          </cell>
          <cell r="Y449">
            <v>111.1</v>
          </cell>
          <cell r="Z449">
            <v>110.2</v>
          </cell>
          <cell r="AA449">
            <v>108</v>
          </cell>
          <cell r="AB449">
            <v>110.8</v>
          </cell>
          <cell r="AC449">
            <v>107.9</v>
          </cell>
          <cell r="AD449">
            <v>108.5</v>
          </cell>
          <cell r="AE449">
            <v>107.7</v>
          </cell>
          <cell r="AF449">
            <v>107</v>
          </cell>
          <cell r="AG449">
            <v>107.9</v>
          </cell>
          <cell r="AH449">
            <v>107</v>
          </cell>
          <cell r="AI449">
            <v>105.7</v>
          </cell>
          <cell r="AJ449">
            <v>105.4</v>
          </cell>
          <cell r="AK449">
            <v>106.3</v>
          </cell>
          <cell r="AL449">
            <v>108.4</v>
          </cell>
          <cell r="AM449">
            <v>113</v>
          </cell>
          <cell r="AN449">
            <v>116.3</v>
          </cell>
          <cell r="AO449">
            <v>117.1</v>
          </cell>
          <cell r="AP449">
            <v>118.4</v>
          </cell>
          <cell r="AQ449">
            <v>120.2</v>
          </cell>
          <cell r="AR449">
            <v>123.8</v>
          </cell>
          <cell r="AS449">
            <v>132.6</v>
          </cell>
          <cell r="AT449">
            <v>129.6</v>
          </cell>
          <cell r="AU449">
            <v>135</v>
          </cell>
          <cell r="AV449">
            <v>131.80000000000001</v>
          </cell>
          <cell r="AW449">
            <v>130</v>
          </cell>
          <cell r="AX449">
            <v>114.1</v>
          </cell>
          <cell r="AY449">
            <v>101.6</v>
          </cell>
          <cell r="AZ449">
            <v>94.8</v>
          </cell>
          <cell r="BA449">
            <v>95.7</v>
          </cell>
          <cell r="BB449">
            <v>96.8</v>
          </cell>
          <cell r="BC449">
            <v>98.1</v>
          </cell>
          <cell r="BD449">
            <v>99.7</v>
          </cell>
          <cell r="BE449">
            <v>100.6</v>
          </cell>
          <cell r="BF449">
            <v>108.3</v>
          </cell>
          <cell r="BG449">
            <v>116.6</v>
          </cell>
          <cell r="BH449">
            <v>113.5</v>
          </cell>
          <cell r="BI449">
            <v>111.2</v>
          </cell>
          <cell r="BJ449">
            <v>110.9</v>
          </cell>
          <cell r="BK449">
            <v>112</v>
          </cell>
          <cell r="BL449">
            <v>117.6</v>
          </cell>
          <cell r="BM449">
            <v>119.8</v>
          </cell>
          <cell r="BN449">
            <v>119.6</v>
          </cell>
          <cell r="BO449">
            <v>119.5</v>
          </cell>
          <cell r="BP449">
            <v>122.4</v>
          </cell>
          <cell r="BQ449">
            <v>120.9</v>
          </cell>
          <cell r="BR449">
            <v>118.2</v>
          </cell>
          <cell r="BS449">
            <v>117.8</v>
          </cell>
          <cell r="BT449">
            <v>116.8</v>
          </cell>
          <cell r="BU449">
            <v>117.6</v>
          </cell>
          <cell r="BV449">
            <v>119</v>
          </cell>
          <cell r="BW449">
            <v>121.8</v>
          </cell>
          <cell r="BX449">
            <v>126.8</v>
          </cell>
          <cell r="BY449">
            <v>129.80000000000001</v>
          </cell>
          <cell r="BZ449">
            <v>131.9</v>
          </cell>
          <cell r="CA449">
            <v>134.30000000000001</v>
          </cell>
          <cell r="CB449">
            <v>137.19999999999999</v>
          </cell>
          <cell r="CC449">
            <v>139.5</v>
          </cell>
          <cell r="CD449">
            <v>139.69999999999999</v>
          </cell>
          <cell r="CE449">
            <v>140</v>
          </cell>
          <cell r="CF449">
            <v>140.80000000000001</v>
          </cell>
          <cell r="CG449">
            <v>138.5</v>
          </cell>
          <cell r="CH449">
            <v>131.4</v>
          </cell>
          <cell r="CI449">
            <v>132.6</v>
          </cell>
          <cell r="CJ449">
            <v>141</v>
          </cell>
          <cell r="CK449">
            <v>144.1</v>
          </cell>
          <cell r="CL449">
            <v>151.19999999999999</v>
          </cell>
        </row>
        <row r="450">
          <cell r="A450" t="str">
            <v>Other  Organic Chemicals</v>
          </cell>
          <cell r="B450" t="str">
            <v>1308020020</v>
          </cell>
          <cell r="C450">
            <v>0.16056000000000001</v>
          </cell>
          <cell r="D450">
            <v>102.1</v>
          </cell>
          <cell r="E450">
            <v>102.5</v>
          </cell>
          <cell r="F450">
            <v>101.6</v>
          </cell>
          <cell r="G450">
            <v>106</v>
          </cell>
          <cell r="H450">
            <v>106.3</v>
          </cell>
          <cell r="I450">
            <v>105.5</v>
          </cell>
          <cell r="J450">
            <v>105.8</v>
          </cell>
          <cell r="K450">
            <v>106</v>
          </cell>
          <cell r="L450">
            <v>105.9</v>
          </cell>
          <cell r="M450">
            <v>107.3</v>
          </cell>
          <cell r="N450">
            <v>109.5</v>
          </cell>
          <cell r="O450">
            <v>111.2</v>
          </cell>
          <cell r="P450">
            <v>111.3</v>
          </cell>
          <cell r="Q450">
            <v>110.1</v>
          </cell>
          <cell r="R450">
            <v>109</v>
          </cell>
          <cell r="S450">
            <v>111.5</v>
          </cell>
          <cell r="T450">
            <v>112.5</v>
          </cell>
          <cell r="U450">
            <v>112</v>
          </cell>
          <cell r="V450">
            <v>111.7</v>
          </cell>
          <cell r="W450">
            <v>110.9</v>
          </cell>
          <cell r="X450">
            <v>112.2</v>
          </cell>
          <cell r="Y450">
            <v>113.5</v>
          </cell>
          <cell r="Z450">
            <v>112.7</v>
          </cell>
          <cell r="AA450">
            <v>112</v>
          </cell>
          <cell r="AB450">
            <v>113</v>
          </cell>
          <cell r="AC450">
            <v>112.2</v>
          </cell>
          <cell r="AD450">
            <v>112.7</v>
          </cell>
          <cell r="AE450">
            <v>115.6</v>
          </cell>
          <cell r="AF450">
            <v>114.6</v>
          </cell>
          <cell r="AG450">
            <v>114.8</v>
          </cell>
          <cell r="AH450">
            <v>112.5</v>
          </cell>
          <cell r="AI450">
            <v>112</v>
          </cell>
          <cell r="AJ450">
            <v>110.9</v>
          </cell>
          <cell r="AK450">
            <v>111.8</v>
          </cell>
          <cell r="AL450">
            <v>113.5</v>
          </cell>
          <cell r="AM450">
            <v>114.8</v>
          </cell>
          <cell r="AN450">
            <v>121.4</v>
          </cell>
          <cell r="AO450">
            <v>121.2</v>
          </cell>
          <cell r="AP450">
            <v>121</v>
          </cell>
          <cell r="AQ450">
            <v>123.3</v>
          </cell>
          <cell r="AR450">
            <v>123.6</v>
          </cell>
          <cell r="AS450">
            <v>125.4</v>
          </cell>
          <cell r="AT450">
            <v>127.6</v>
          </cell>
          <cell r="AU450">
            <v>127.5</v>
          </cell>
          <cell r="AV450">
            <v>125.2</v>
          </cell>
          <cell r="AW450">
            <v>125.8</v>
          </cell>
          <cell r="AX450">
            <v>124.7</v>
          </cell>
          <cell r="AY450">
            <v>123.7</v>
          </cell>
          <cell r="AZ450">
            <v>125.4</v>
          </cell>
          <cell r="BA450">
            <v>124.6</v>
          </cell>
          <cell r="BB450">
            <v>126</v>
          </cell>
          <cell r="BC450">
            <v>124</v>
          </cell>
          <cell r="BD450">
            <v>124.2</v>
          </cell>
          <cell r="BE450">
            <v>123.4</v>
          </cell>
          <cell r="BF450">
            <v>124.1</v>
          </cell>
          <cell r="BG450">
            <v>124.3</v>
          </cell>
          <cell r="BH450">
            <v>125.3</v>
          </cell>
          <cell r="BI450">
            <v>125.1</v>
          </cell>
          <cell r="BJ450">
            <v>124.8</v>
          </cell>
          <cell r="BK450">
            <v>125.1</v>
          </cell>
          <cell r="BL450">
            <v>124.4</v>
          </cell>
          <cell r="BM450">
            <v>125.6</v>
          </cell>
          <cell r="BN450">
            <v>126.8</v>
          </cell>
          <cell r="BO450">
            <v>127.2</v>
          </cell>
          <cell r="BP450">
            <v>128.30000000000001</v>
          </cell>
          <cell r="BQ450">
            <v>128.1</v>
          </cell>
          <cell r="BR450">
            <v>127.2</v>
          </cell>
          <cell r="BS450">
            <v>126</v>
          </cell>
          <cell r="BT450">
            <v>126.3</v>
          </cell>
          <cell r="BU450">
            <v>127.1</v>
          </cell>
          <cell r="BV450">
            <v>128.1</v>
          </cell>
          <cell r="BW450">
            <v>129.80000000000001</v>
          </cell>
          <cell r="BX450">
            <v>130.4</v>
          </cell>
          <cell r="BY450">
            <v>131.19999999999999</v>
          </cell>
          <cell r="BZ450">
            <v>133.19999999999999</v>
          </cell>
          <cell r="CA450">
            <v>136.6</v>
          </cell>
          <cell r="CB450">
            <v>139.6</v>
          </cell>
          <cell r="CC450">
            <v>137.30000000000001</v>
          </cell>
          <cell r="CD450">
            <v>137</v>
          </cell>
          <cell r="CE450">
            <v>137.4</v>
          </cell>
          <cell r="CF450">
            <v>138.19999999999999</v>
          </cell>
          <cell r="CG450">
            <v>138.4</v>
          </cell>
          <cell r="CH450">
            <v>140.1</v>
          </cell>
          <cell r="CI450">
            <v>141.19999999999999</v>
          </cell>
          <cell r="CJ450">
            <v>142.1</v>
          </cell>
          <cell r="CK450">
            <v>142.4</v>
          </cell>
          <cell r="CL450">
            <v>142.4</v>
          </cell>
        </row>
        <row r="451">
          <cell r="A451" t="str">
            <v>c.  FERTILIZERS &amp; PESTICIDES</v>
          </cell>
          <cell r="B451" t="str">
            <v>1308030000</v>
          </cell>
          <cell r="C451">
            <v>3.1446399999999999</v>
          </cell>
          <cell r="D451">
            <v>101.3</v>
          </cell>
          <cell r="E451">
            <v>101</v>
          </cell>
          <cell r="F451">
            <v>101.1</v>
          </cell>
          <cell r="G451">
            <v>101.8</v>
          </cell>
          <cell r="H451">
            <v>101.9</v>
          </cell>
          <cell r="I451">
            <v>101.8</v>
          </cell>
          <cell r="J451">
            <v>102</v>
          </cell>
          <cell r="K451">
            <v>102</v>
          </cell>
          <cell r="L451">
            <v>102.2</v>
          </cell>
          <cell r="M451">
            <v>102.2</v>
          </cell>
          <cell r="N451">
            <v>102.2</v>
          </cell>
          <cell r="O451">
            <v>102.2</v>
          </cell>
          <cell r="P451">
            <v>102.7</v>
          </cell>
          <cell r="Q451">
            <v>102.8</v>
          </cell>
          <cell r="R451">
            <v>103</v>
          </cell>
          <cell r="S451">
            <v>104</v>
          </cell>
          <cell r="T451">
            <v>104.1</v>
          </cell>
          <cell r="U451">
            <v>104.3</v>
          </cell>
          <cell r="V451">
            <v>104.6</v>
          </cell>
          <cell r="W451">
            <v>104.4</v>
          </cell>
          <cell r="X451">
            <v>104.7</v>
          </cell>
          <cell r="Y451">
            <v>105.6</v>
          </cell>
          <cell r="Z451">
            <v>105.6</v>
          </cell>
          <cell r="AA451">
            <v>105.6</v>
          </cell>
          <cell r="AB451">
            <v>105.6</v>
          </cell>
          <cell r="AC451">
            <v>105.5</v>
          </cell>
          <cell r="AD451">
            <v>105.8</v>
          </cell>
          <cell r="AE451">
            <v>106</v>
          </cell>
          <cell r="AF451">
            <v>105.9</v>
          </cell>
          <cell r="AG451">
            <v>106.4</v>
          </cell>
          <cell r="AH451">
            <v>106.5</v>
          </cell>
          <cell r="AI451">
            <v>106.4</v>
          </cell>
          <cell r="AJ451">
            <v>106.1</v>
          </cell>
          <cell r="AK451">
            <v>106.1</v>
          </cell>
          <cell r="AL451">
            <v>105.9</v>
          </cell>
          <cell r="AM451">
            <v>106.1</v>
          </cell>
          <cell r="AN451">
            <v>107</v>
          </cell>
          <cell r="AO451">
            <v>107</v>
          </cell>
          <cell r="AP451">
            <v>107</v>
          </cell>
          <cell r="AQ451">
            <v>107.3</v>
          </cell>
          <cell r="AR451">
            <v>107.9</v>
          </cell>
          <cell r="AS451">
            <v>107.6</v>
          </cell>
          <cell r="AT451">
            <v>107</v>
          </cell>
          <cell r="AU451">
            <v>107.1</v>
          </cell>
          <cell r="AV451">
            <v>106.8</v>
          </cell>
          <cell r="AW451">
            <v>106.7</v>
          </cell>
          <cell r="AX451">
            <v>106.5</v>
          </cell>
          <cell r="AY451">
            <v>106.5</v>
          </cell>
          <cell r="AZ451">
            <v>108.6</v>
          </cell>
          <cell r="BA451">
            <v>108</v>
          </cell>
          <cell r="BB451">
            <v>108.5</v>
          </cell>
          <cell r="BC451">
            <v>108.2</v>
          </cell>
          <cell r="BD451">
            <v>107.9</v>
          </cell>
          <cell r="BE451">
            <v>108</v>
          </cell>
          <cell r="BF451">
            <v>107.9</v>
          </cell>
          <cell r="BG451">
            <v>107.7</v>
          </cell>
          <cell r="BH451">
            <v>107.6</v>
          </cell>
          <cell r="BI451">
            <v>108.5</v>
          </cell>
          <cell r="BJ451">
            <v>108.9</v>
          </cell>
          <cell r="BK451">
            <v>109.3</v>
          </cell>
          <cell r="BL451">
            <v>109.1</v>
          </cell>
          <cell r="BM451">
            <v>109.2</v>
          </cell>
          <cell r="BN451">
            <v>110.1</v>
          </cell>
          <cell r="BO451">
            <v>114.6</v>
          </cell>
          <cell r="BP451">
            <v>115</v>
          </cell>
          <cell r="BQ451">
            <v>115</v>
          </cell>
          <cell r="BR451">
            <v>115</v>
          </cell>
          <cell r="BS451">
            <v>116</v>
          </cell>
          <cell r="BT451">
            <v>116.1</v>
          </cell>
          <cell r="BU451">
            <v>115.9</v>
          </cell>
          <cell r="BV451">
            <v>116.2</v>
          </cell>
          <cell r="BW451">
            <v>116.1</v>
          </cell>
          <cell r="BX451">
            <v>117</v>
          </cell>
          <cell r="BY451">
            <v>119.2</v>
          </cell>
          <cell r="BZ451">
            <v>119.7</v>
          </cell>
          <cell r="CA451">
            <v>121.6</v>
          </cell>
          <cell r="CB451">
            <v>123.5</v>
          </cell>
          <cell r="CC451">
            <v>123.9</v>
          </cell>
          <cell r="CD451">
            <v>125</v>
          </cell>
          <cell r="CE451">
            <v>125.8</v>
          </cell>
          <cell r="CF451">
            <v>127.9</v>
          </cell>
          <cell r="CG451">
            <v>131.80000000000001</v>
          </cell>
          <cell r="CH451">
            <v>134</v>
          </cell>
          <cell r="CI451">
            <v>135.1</v>
          </cell>
          <cell r="CJ451">
            <v>135.80000000000001</v>
          </cell>
          <cell r="CK451">
            <v>136.30000000000001</v>
          </cell>
          <cell r="CL451">
            <v>137.30000000000001</v>
          </cell>
        </row>
        <row r="452">
          <cell r="A452" t="str">
            <v>c1.  FERTILIZERS</v>
          </cell>
          <cell r="B452" t="str">
            <v>1308030100</v>
          </cell>
          <cell r="C452">
            <v>2.6612300000000002</v>
          </cell>
          <cell r="D452">
            <v>101.6</v>
          </cell>
          <cell r="E452">
            <v>101.5</v>
          </cell>
          <cell r="F452">
            <v>101.4</v>
          </cell>
          <cell r="G452">
            <v>101.7</v>
          </cell>
          <cell r="H452">
            <v>101.7</v>
          </cell>
          <cell r="I452">
            <v>101.8</v>
          </cell>
          <cell r="J452">
            <v>102</v>
          </cell>
          <cell r="K452">
            <v>102</v>
          </cell>
          <cell r="L452">
            <v>102.2</v>
          </cell>
          <cell r="M452">
            <v>102.2</v>
          </cell>
          <cell r="N452">
            <v>102.3</v>
          </cell>
          <cell r="O452">
            <v>102.3</v>
          </cell>
          <cell r="P452">
            <v>102.9</v>
          </cell>
          <cell r="Q452">
            <v>102.9</v>
          </cell>
          <cell r="R452">
            <v>102.9</v>
          </cell>
          <cell r="S452">
            <v>103.2</v>
          </cell>
          <cell r="T452">
            <v>103.3</v>
          </cell>
          <cell r="U452">
            <v>103.4</v>
          </cell>
          <cell r="V452">
            <v>103.7</v>
          </cell>
          <cell r="W452">
            <v>103.7</v>
          </cell>
          <cell r="X452">
            <v>103.9</v>
          </cell>
          <cell r="Y452">
            <v>105.1</v>
          </cell>
          <cell r="Z452">
            <v>105.1</v>
          </cell>
          <cell r="AA452">
            <v>105.1</v>
          </cell>
          <cell r="AB452">
            <v>105.2</v>
          </cell>
          <cell r="AC452">
            <v>105.3</v>
          </cell>
          <cell r="AD452">
            <v>105.4</v>
          </cell>
          <cell r="AE452">
            <v>106</v>
          </cell>
          <cell r="AF452">
            <v>105.8</v>
          </cell>
          <cell r="AG452">
            <v>106.3</v>
          </cell>
          <cell r="AH452">
            <v>106.5</v>
          </cell>
          <cell r="AI452">
            <v>106.3</v>
          </cell>
          <cell r="AJ452">
            <v>106</v>
          </cell>
          <cell r="AK452">
            <v>106</v>
          </cell>
          <cell r="AL452">
            <v>105.8</v>
          </cell>
          <cell r="AM452">
            <v>106</v>
          </cell>
          <cell r="AN452">
            <v>106.9</v>
          </cell>
          <cell r="AO452">
            <v>106.9</v>
          </cell>
          <cell r="AP452">
            <v>107</v>
          </cell>
          <cell r="AQ452">
            <v>107.1</v>
          </cell>
          <cell r="AR452">
            <v>107.6</v>
          </cell>
          <cell r="AS452">
            <v>107.2</v>
          </cell>
          <cell r="AT452">
            <v>106.3</v>
          </cell>
          <cell r="AU452">
            <v>106.3</v>
          </cell>
          <cell r="AV452">
            <v>106.2</v>
          </cell>
          <cell r="AW452">
            <v>106.1</v>
          </cell>
          <cell r="AX452">
            <v>106.1</v>
          </cell>
          <cell r="AY452">
            <v>106.1</v>
          </cell>
          <cell r="AZ452">
            <v>107.9</v>
          </cell>
          <cell r="BA452">
            <v>107.2</v>
          </cell>
          <cell r="BB452">
            <v>107.7</v>
          </cell>
          <cell r="BC452">
            <v>107.6</v>
          </cell>
          <cell r="BD452">
            <v>107.5</v>
          </cell>
          <cell r="BE452">
            <v>107.6</v>
          </cell>
          <cell r="BF452">
            <v>107.5</v>
          </cell>
          <cell r="BG452">
            <v>107.2</v>
          </cell>
          <cell r="BH452">
            <v>107.1</v>
          </cell>
          <cell r="BI452">
            <v>108.1</v>
          </cell>
          <cell r="BJ452">
            <v>108.5</v>
          </cell>
          <cell r="BK452">
            <v>109</v>
          </cell>
          <cell r="BL452">
            <v>108.9</v>
          </cell>
          <cell r="BM452">
            <v>109</v>
          </cell>
          <cell r="BN452">
            <v>109.8</v>
          </cell>
          <cell r="BO452">
            <v>114.6</v>
          </cell>
          <cell r="BP452">
            <v>115.2</v>
          </cell>
          <cell r="BQ452">
            <v>115.3</v>
          </cell>
          <cell r="BR452">
            <v>115.3</v>
          </cell>
          <cell r="BS452">
            <v>116.5</v>
          </cell>
          <cell r="BT452">
            <v>116.5</v>
          </cell>
          <cell r="BU452">
            <v>116.3</v>
          </cell>
          <cell r="BV452">
            <v>116.6</v>
          </cell>
          <cell r="BW452">
            <v>116.5</v>
          </cell>
          <cell r="BX452">
            <v>117.8</v>
          </cell>
          <cell r="BY452">
            <v>120.3</v>
          </cell>
          <cell r="BZ452">
            <v>120.7</v>
          </cell>
          <cell r="CA452">
            <v>122.9</v>
          </cell>
          <cell r="CB452">
            <v>125.2</v>
          </cell>
          <cell r="CC452">
            <v>125.7</v>
          </cell>
          <cell r="CD452">
            <v>127</v>
          </cell>
          <cell r="CE452">
            <v>127.9</v>
          </cell>
          <cell r="CF452">
            <v>130.4</v>
          </cell>
          <cell r="CG452">
            <v>134.9</v>
          </cell>
          <cell r="CH452">
            <v>137.6</v>
          </cell>
          <cell r="CI452">
            <v>138.69999999999999</v>
          </cell>
          <cell r="CJ452">
            <v>139.5</v>
          </cell>
          <cell r="CK452">
            <v>140.1</v>
          </cell>
          <cell r="CL452">
            <v>141.1</v>
          </cell>
        </row>
        <row r="453">
          <cell r="A453" t="str">
            <v>Urea</v>
          </cell>
          <cell r="B453" t="str">
            <v>1308030101</v>
          </cell>
          <cell r="C453">
            <v>1.57884</v>
          </cell>
          <cell r="D453">
            <v>101.6</v>
          </cell>
          <cell r="E453">
            <v>101.4</v>
          </cell>
          <cell r="F453">
            <v>101.2</v>
          </cell>
          <cell r="G453">
            <v>101.1</v>
          </cell>
          <cell r="H453">
            <v>101.1</v>
          </cell>
          <cell r="I453">
            <v>101.1</v>
          </cell>
          <cell r="J453">
            <v>101.4</v>
          </cell>
          <cell r="K453">
            <v>101.4</v>
          </cell>
          <cell r="L453">
            <v>101.6</v>
          </cell>
          <cell r="M453">
            <v>101.6</v>
          </cell>
          <cell r="N453">
            <v>101.6</v>
          </cell>
          <cell r="O453">
            <v>101.6</v>
          </cell>
          <cell r="P453">
            <v>102.1</v>
          </cell>
          <cell r="Q453">
            <v>102.1</v>
          </cell>
          <cell r="R453">
            <v>102.1</v>
          </cell>
          <cell r="S453">
            <v>102.3</v>
          </cell>
          <cell r="T453">
            <v>102.3</v>
          </cell>
          <cell r="U453">
            <v>102.3</v>
          </cell>
          <cell r="V453">
            <v>102.7</v>
          </cell>
          <cell r="W453">
            <v>102.7</v>
          </cell>
          <cell r="X453">
            <v>102.9</v>
          </cell>
          <cell r="Y453">
            <v>104.8</v>
          </cell>
          <cell r="Z453">
            <v>104.8</v>
          </cell>
          <cell r="AA453">
            <v>104.8</v>
          </cell>
          <cell r="AB453">
            <v>104.8</v>
          </cell>
          <cell r="AC453">
            <v>104.9</v>
          </cell>
          <cell r="AD453">
            <v>105.1</v>
          </cell>
          <cell r="AE453">
            <v>105.5</v>
          </cell>
          <cell r="AF453">
            <v>105.3</v>
          </cell>
          <cell r="AG453">
            <v>106.2</v>
          </cell>
          <cell r="AH453">
            <v>106.5</v>
          </cell>
          <cell r="AI453">
            <v>106.2</v>
          </cell>
          <cell r="AJ453">
            <v>105.6</v>
          </cell>
          <cell r="AK453">
            <v>105.6</v>
          </cell>
          <cell r="AL453">
            <v>105.1</v>
          </cell>
          <cell r="AM453">
            <v>105.1</v>
          </cell>
          <cell r="AN453">
            <v>105.9</v>
          </cell>
          <cell r="AO453">
            <v>105.9</v>
          </cell>
          <cell r="AP453">
            <v>105.9</v>
          </cell>
          <cell r="AQ453">
            <v>106</v>
          </cell>
          <cell r="AR453">
            <v>106</v>
          </cell>
          <cell r="AS453">
            <v>105.4</v>
          </cell>
          <cell r="AT453">
            <v>105.4</v>
          </cell>
          <cell r="AU453">
            <v>105.4</v>
          </cell>
          <cell r="AV453">
            <v>105.4</v>
          </cell>
          <cell r="AW453">
            <v>105.4</v>
          </cell>
          <cell r="AX453">
            <v>105.4</v>
          </cell>
          <cell r="AY453">
            <v>105.4</v>
          </cell>
          <cell r="AZ453">
            <v>105.4</v>
          </cell>
          <cell r="BA453">
            <v>105.4</v>
          </cell>
          <cell r="BB453">
            <v>105.4</v>
          </cell>
          <cell r="BC453">
            <v>105.4</v>
          </cell>
          <cell r="BD453">
            <v>105.4</v>
          </cell>
          <cell r="BE453">
            <v>105.4</v>
          </cell>
          <cell r="BF453">
            <v>105.4</v>
          </cell>
          <cell r="BG453">
            <v>105.4</v>
          </cell>
          <cell r="BH453">
            <v>105.4</v>
          </cell>
          <cell r="BI453">
            <v>105.7</v>
          </cell>
          <cell r="BJ453">
            <v>106.2</v>
          </cell>
          <cell r="BK453">
            <v>106.6</v>
          </cell>
          <cell r="BL453">
            <v>106</v>
          </cell>
          <cell r="BM453">
            <v>106.3</v>
          </cell>
          <cell r="BN453">
            <v>107.2</v>
          </cell>
          <cell r="BO453">
            <v>111.9</v>
          </cell>
          <cell r="BP453">
            <v>112.2</v>
          </cell>
          <cell r="BQ453">
            <v>112.2</v>
          </cell>
          <cell r="BR453">
            <v>112.2</v>
          </cell>
          <cell r="BS453">
            <v>114.3</v>
          </cell>
          <cell r="BT453">
            <v>114.3</v>
          </cell>
          <cell r="BU453">
            <v>113.8</v>
          </cell>
          <cell r="BV453">
            <v>114.3</v>
          </cell>
          <cell r="BW453">
            <v>114.2</v>
          </cell>
          <cell r="BX453">
            <v>114.5</v>
          </cell>
          <cell r="BY453">
            <v>116.4</v>
          </cell>
          <cell r="BZ453">
            <v>116.2</v>
          </cell>
          <cell r="CA453">
            <v>118.7</v>
          </cell>
          <cell r="CB453">
            <v>120.2</v>
          </cell>
          <cell r="CC453">
            <v>120</v>
          </cell>
          <cell r="CD453">
            <v>121.2</v>
          </cell>
          <cell r="CE453">
            <v>122.3</v>
          </cell>
          <cell r="CF453">
            <v>123.5</v>
          </cell>
          <cell r="CG453">
            <v>124.7</v>
          </cell>
          <cell r="CH453">
            <v>125.1</v>
          </cell>
          <cell r="CI453">
            <v>125.1</v>
          </cell>
          <cell r="CJ453">
            <v>126.4</v>
          </cell>
          <cell r="CK453">
            <v>126.4</v>
          </cell>
          <cell r="CL453">
            <v>126.4</v>
          </cell>
        </row>
        <row r="454">
          <cell r="A454" t="str">
            <v>Ammonium Sulphate</v>
          </cell>
          <cell r="B454" t="str">
            <v>1308030102</v>
          </cell>
          <cell r="C454">
            <v>2.1680000000000001E-2</v>
          </cell>
          <cell r="D454">
            <v>102</v>
          </cell>
          <cell r="E454">
            <v>102</v>
          </cell>
          <cell r="F454">
            <v>102.5</v>
          </cell>
          <cell r="G454">
            <v>102.8</v>
          </cell>
          <cell r="H454">
            <v>102.8</v>
          </cell>
          <cell r="I454">
            <v>104.1</v>
          </cell>
          <cell r="J454">
            <v>104.1</v>
          </cell>
          <cell r="K454">
            <v>105</v>
          </cell>
          <cell r="L454">
            <v>105</v>
          </cell>
          <cell r="M454">
            <v>107.9</v>
          </cell>
          <cell r="N454">
            <v>107.8</v>
          </cell>
          <cell r="O454">
            <v>107.8</v>
          </cell>
          <cell r="P454">
            <v>109.1</v>
          </cell>
          <cell r="Q454">
            <v>109.1</v>
          </cell>
          <cell r="R454">
            <v>109.1</v>
          </cell>
          <cell r="S454">
            <v>109.3</v>
          </cell>
          <cell r="T454">
            <v>109.7</v>
          </cell>
          <cell r="U454">
            <v>110.4</v>
          </cell>
          <cell r="V454">
            <v>113.9</v>
          </cell>
          <cell r="W454">
            <v>115.1</v>
          </cell>
          <cell r="X454">
            <v>116.8</v>
          </cell>
          <cell r="Y454">
            <v>116.8</v>
          </cell>
          <cell r="Z454">
            <v>116.8</v>
          </cell>
          <cell r="AA454">
            <v>116.8</v>
          </cell>
          <cell r="AB454">
            <v>116.8</v>
          </cell>
          <cell r="AC454">
            <v>116.8</v>
          </cell>
          <cell r="AD454">
            <v>116.8</v>
          </cell>
          <cell r="AE454">
            <v>118.6</v>
          </cell>
          <cell r="AF454">
            <v>119.3</v>
          </cell>
          <cell r="AG454">
            <v>119.5</v>
          </cell>
          <cell r="AH454">
            <v>120.9</v>
          </cell>
          <cell r="AI454">
            <v>122</v>
          </cell>
          <cell r="AJ454">
            <v>124.2</v>
          </cell>
          <cell r="AK454">
            <v>125.7</v>
          </cell>
          <cell r="AL454">
            <v>130.5</v>
          </cell>
          <cell r="AM454">
            <v>133.9</v>
          </cell>
          <cell r="AN454">
            <v>133.5</v>
          </cell>
          <cell r="AO454">
            <v>133.5</v>
          </cell>
          <cell r="AP454">
            <v>145.6</v>
          </cell>
          <cell r="AQ454">
            <v>153.6</v>
          </cell>
          <cell r="AR454">
            <v>173.8</v>
          </cell>
          <cell r="AS454">
            <v>173.8</v>
          </cell>
          <cell r="AT454">
            <v>180</v>
          </cell>
          <cell r="AU454">
            <v>180</v>
          </cell>
          <cell r="AV454">
            <v>183.4</v>
          </cell>
          <cell r="AW454">
            <v>185.4</v>
          </cell>
          <cell r="AX454">
            <v>185.4</v>
          </cell>
          <cell r="AY454">
            <v>190.4</v>
          </cell>
          <cell r="AZ454">
            <v>199.1</v>
          </cell>
          <cell r="BA454">
            <v>190.4</v>
          </cell>
          <cell r="BB454">
            <v>190.4</v>
          </cell>
          <cell r="BC454">
            <v>183.9</v>
          </cell>
          <cell r="BD454">
            <v>174.4</v>
          </cell>
          <cell r="BE454">
            <v>172.1</v>
          </cell>
          <cell r="BF454">
            <v>165</v>
          </cell>
          <cell r="BG454">
            <v>165</v>
          </cell>
          <cell r="BH454">
            <v>165</v>
          </cell>
          <cell r="BI454">
            <v>165</v>
          </cell>
          <cell r="BJ454">
            <v>164.1</v>
          </cell>
          <cell r="BK454">
            <v>160.5</v>
          </cell>
          <cell r="BL454">
            <v>161.1</v>
          </cell>
          <cell r="BM454">
            <v>161.19999999999999</v>
          </cell>
          <cell r="BN454">
            <v>161.30000000000001</v>
          </cell>
          <cell r="BO454">
            <v>160.4</v>
          </cell>
          <cell r="BP454">
            <v>158.5</v>
          </cell>
          <cell r="BQ454">
            <v>158.5</v>
          </cell>
          <cell r="BR454">
            <v>157.1</v>
          </cell>
          <cell r="BS454">
            <v>156.80000000000001</v>
          </cell>
          <cell r="BT454">
            <v>156.80000000000001</v>
          </cell>
          <cell r="BU454">
            <v>156.80000000000001</v>
          </cell>
          <cell r="BV454">
            <v>156.80000000000001</v>
          </cell>
          <cell r="BW454">
            <v>156.80000000000001</v>
          </cell>
          <cell r="BX454">
            <v>148.4</v>
          </cell>
          <cell r="BY454">
            <v>151.69999999999999</v>
          </cell>
          <cell r="BZ454">
            <v>155</v>
          </cell>
          <cell r="CA454">
            <v>143.1</v>
          </cell>
          <cell r="CB454">
            <v>143.4</v>
          </cell>
          <cell r="CC454">
            <v>143.6</v>
          </cell>
          <cell r="CD454">
            <v>143.6</v>
          </cell>
          <cell r="CE454">
            <v>151.1</v>
          </cell>
          <cell r="CF454">
            <v>153.1</v>
          </cell>
          <cell r="CG454">
            <v>157.19999999999999</v>
          </cell>
          <cell r="CH454">
            <v>159.1</v>
          </cell>
          <cell r="CI454">
            <v>162.9</v>
          </cell>
          <cell r="CJ454">
            <v>172</v>
          </cell>
          <cell r="CK454">
            <v>172</v>
          </cell>
          <cell r="CL454">
            <v>172.2</v>
          </cell>
        </row>
        <row r="455">
          <cell r="A455" t="str">
            <v>Other Nitrogenous Fertilizer</v>
          </cell>
          <cell r="B455" t="str">
            <v>1308030103</v>
          </cell>
          <cell r="C455">
            <v>5.892E-2</v>
          </cell>
          <cell r="D455">
            <v>106</v>
          </cell>
          <cell r="E455">
            <v>106</v>
          </cell>
          <cell r="F455">
            <v>105.7</v>
          </cell>
          <cell r="G455">
            <v>106.4</v>
          </cell>
          <cell r="H455">
            <v>105.8</v>
          </cell>
          <cell r="I455">
            <v>105.4</v>
          </cell>
          <cell r="J455">
            <v>105.4</v>
          </cell>
          <cell r="K455">
            <v>105.9</v>
          </cell>
          <cell r="L455">
            <v>105.5</v>
          </cell>
          <cell r="M455">
            <v>105.4</v>
          </cell>
          <cell r="N455">
            <v>105.5</v>
          </cell>
          <cell r="O455">
            <v>106.5</v>
          </cell>
          <cell r="P455">
            <v>109.8</v>
          </cell>
          <cell r="Q455">
            <v>109.8</v>
          </cell>
          <cell r="R455">
            <v>110.3</v>
          </cell>
          <cell r="S455">
            <v>112.3</v>
          </cell>
          <cell r="T455">
            <v>112.5</v>
          </cell>
          <cell r="U455">
            <v>113.2</v>
          </cell>
          <cell r="V455">
            <v>113.1</v>
          </cell>
          <cell r="W455">
            <v>114</v>
          </cell>
          <cell r="X455">
            <v>114.1</v>
          </cell>
          <cell r="Y455">
            <v>113.6</v>
          </cell>
          <cell r="Z455">
            <v>114.5</v>
          </cell>
          <cell r="AA455">
            <v>114.8</v>
          </cell>
          <cell r="AB455">
            <v>115.6</v>
          </cell>
          <cell r="AC455">
            <v>115.8</v>
          </cell>
          <cell r="AD455">
            <v>117.5</v>
          </cell>
          <cell r="AE455">
            <v>117.8</v>
          </cell>
          <cell r="AF455">
            <v>118.1</v>
          </cell>
          <cell r="AG455">
            <v>118.4</v>
          </cell>
          <cell r="AH455">
            <v>118.8</v>
          </cell>
          <cell r="AI455">
            <v>118.8</v>
          </cell>
          <cell r="AJ455">
            <v>118.8</v>
          </cell>
          <cell r="AK455">
            <v>118.8</v>
          </cell>
          <cell r="AL455">
            <v>119</v>
          </cell>
          <cell r="AM455">
            <v>119.5</v>
          </cell>
          <cell r="AN455">
            <v>125.5</v>
          </cell>
          <cell r="AO455">
            <v>126</v>
          </cell>
          <cell r="AP455">
            <v>126</v>
          </cell>
          <cell r="AQ455">
            <v>128.4</v>
          </cell>
          <cell r="AR455">
            <v>140.4</v>
          </cell>
          <cell r="AS455">
            <v>140.9</v>
          </cell>
          <cell r="AT455">
            <v>142.4</v>
          </cell>
          <cell r="AU455">
            <v>142.6</v>
          </cell>
          <cell r="AV455">
            <v>143.69999999999999</v>
          </cell>
          <cell r="AW455">
            <v>141.80000000000001</v>
          </cell>
          <cell r="AX455">
            <v>139.69999999999999</v>
          </cell>
          <cell r="AY455">
            <v>141.19999999999999</v>
          </cell>
          <cell r="AZ455">
            <v>141.5</v>
          </cell>
          <cell r="BA455">
            <v>138</v>
          </cell>
          <cell r="BB455">
            <v>138.1</v>
          </cell>
          <cell r="BC455">
            <v>143.6</v>
          </cell>
          <cell r="BD455">
            <v>141.1</v>
          </cell>
          <cell r="BE455">
            <v>143.5</v>
          </cell>
          <cell r="BF455">
            <v>146.9</v>
          </cell>
          <cell r="BG455">
            <v>145.30000000000001</v>
          </cell>
          <cell r="BH455">
            <v>145.1</v>
          </cell>
          <cell r="BI455">
            <v>142.19999999999999</v>
          </cell>
          <cell r="BJ455">
            <v>141.9</v>
          </cell>
          <cell r="BK455">
            <v>142.1</v>
          </cell>
          <cell r="BL455">
            <v>142.4</v>
          </cell>
          <cell r="BM455">
            <v>142.4</v>
          </cell>
          <cell r="BN455">
            <v>140.5</v>
          </cell>
          <cell r="BO455">
            <v>149.6</v>
          </cell>
          <cell r="BP455">
            <v>149.80000000000001</v>
          </cell>
          <cell r="BQ455">
            <v>148.1</v>
          </cell>
          <cell r="BR455">
            <v>149.6</v>
          </cell>
          <cell r="BS455">
            <v>149.1</v>
          </cell>
          <cell r="BT455">
            <v>149.1</v>
          </cell>
          <cell r="BU455">
            <v>152.4</v>
          </cell>
          <cell r="BV455">
            <v>150.9</v>
          </cell>
          <cell r="BW455">
            <v>149.5</v>
          </cell>
          <cell r="BX455">
            <v>149.69999999999999</v>
          </cell>
          <cell r="BY455">
            <v>153.1</v>
          </cell>
          <cell r="BZ455">
            <v>160.4</v>
          </cell>
          <cell r="CA455">
            <v>161.30000000000001</v>
          </cell>
          <cell r="CB455">
            <v>168.8</v>
          </cell>
          <cell r="CC455">
            <v>176.1</v>
          </cell>
          <cell r="CD455">
            <v>176.6</v>
          </cell>
          <cell r="CE455">
            <v>173.1</v>
          </cell>
          <cell r="CF455">
            <v>172.8</v>
          </cell>
          <cell r="CG455">
            <v>176.1</v>
          </cell>
          <cell r="CH455">
            <v>178.5</v>
          </cell>
          <cell r="CI455">
            <v>179.4</v>
          </cell>
          <cell r="CJ455">
            <v>181.1</v>
          </cell>
          <cell r="CK455">
            <v>184.4</v>
          </cell>
          <cell r="CL455">
            <v>183.1</v>
          </cell>
        </row>
        <row r="456">
          <cell r="A456" t="str">
            <v>Di Ammonium Phosphate</v>
          </cell>
          <cell r="B456" t="str">
            <v>1308030104</v>
          </cell>
          <cell r="C456">
            <v>0.48671999999999999</v>
          </cell>
          <cell r="D456">
            <v>100</v>
          </cell>
          <cell r="E456">
            <v>100</v>
          </cell>
          <cell r="F456">
            <v>100</v>
          </cell>
          <cell r="G456">
            <v>100.9</v>
          </cell>
          <cell r="H456">
            <v>100.9</v>
          </cell>
          <cell r="I456">
            <v>100.9</v>
          </cell>
          <cell r="J456">
            <v>100.9</v>
          </cell>
          <cell r="K456">
            <v>100.9</v>
          </cell>
          <cell r="L456">
            <v>100.9</v>
          </cell>
          <cell r="M456">
            <v>100.9</v>
          </cell>
          <cell r="N456">
            <v>100.9</v>
          </cell>
          <cell r="O456">
            <v>100.9</v>
          </cell>
          <cell r="P456">
            <v>100.9</v>
          </cell>
          <cell r="Q456">
            <v>100.9</v>
          </cell>
          <cell r="R456">
            <v>100.9</v>
          </cell>
          <cell r="S456">
            <v>101.7</v>
          </cell>
          <cell r="T456">
            <v>101.7</v>
          </cell>
          <cell r="U456">
            <v>101.7</v>
          </cell>
          <cell r="V456">
            <v>101.7</v>
          </cell>
          <cell r="W456">
            <v>101.7</v>
          </cell>
          <cell r="X456">
            <v>101.7</v>
          </cell>
          <cell r="Y456">
            <v>101.7</v>
          </cell>
          <cell r="Z456">
            <v>101.7</v>
          </cell>
          <cell r="AA456">
            <v>101.7</v>
          </cell>
          <cell r="AB456">
            <v>101.7</v>
          </cell>
          <cell r="AC456">
            <v>101.7</v>
          </cell>
          <cell r="AD456">
            <v>101.7</v>
          </cell>
          <cell r="AE456">
            <v>101.7</v>
          </cell>
          <cell r="AF456">
            <v>101.7</v>
          </cell>
          <cell r="AG456">
            <v>101.7</v>
          </cell>
          <cell r="AH456">
            <v>101.7</v>
          </cell>
          <cell r="AI456">
            <v>101.7</v>
          </cell>
          <cell r="AJ456">
            <v>101.7</v>
          </cell>
          <cell r="AK456">
            <v>101.7</v>
          </cell>
          <cell r="AL456">
            <v>101.7</v>
          </cell>
          <cell r="AM456">
            <v>101.7</v>
          </cell>
          <cell r="AN456">
            <v>103.3</v>
          </cell>
          <cell r="AO456">
            <v>103.3</v>
          </cell>
          <cell r="AP456">
            <v>103.3</v>
          </cell>
          <cell r="AQ456">
            <v>103.5</v>
          </cell>
          <cell r="AR456">
            <v>103.5</v>
          </cell>
          <cell r="AS456">
            <v>103.5</v>
          </cell>
          <cell r="AT456">
            <v>99.1</v>
          </cell>
          <cell r="AU456">
            <v>99.1</v>
          </cell>
          <cell r="AV456">
            <v>99.1</v>
          </cell>
          <cell r="AW456">
            <v>99.1</v>
          </cell>
          <cell r="AX456">
            <v>99.1</v>
          </cell>
          <cell r="AY456">
            <v>99.1</v>
          </cell>
          <cell r="AZ456">
            <v>104.7</v>
          </cell>
          <cell r="BA456">
            <v>101.7</v>
          </cell>
          <cell r="BB456">
            <v>104.4</v>
          </cell>
          <cell r="BC456">
            <v>102.1</v>
          </cell>
          <cell r="BD456">
            <v>102.1</v>
          </cell>
          <cell r="BE456">
            <v>102.1</v>
          </cell>
          <cell r="BF456">
            <v>102.1</v>
          </cell>
          <cell r="BG456">
            <v>100.6</v>
          </cell>
          <cell r="BH456">
            <v>100.6</v>
          </cell>
          <cell r="BI456">
            <v>100.6</v>
          </cell>
          <cell r="BJ456">
            <v>100.6</v>
          </cell>
          <cell r="BK456">
            <v>101</v>
          </cell>
          <cell r="BL456">
            <v>100.8</v>
          </cell>
          <cell r="BM456">
            <v>100.8</v>
          </cell>
          <cell r="BN456">
            <v>100.8</v>
          </cell>
          <cell r="BO456">
            <v>110.5</v>
          </cell>
          <cell r="BP456">
            <v>116</v>
          </cell>
          <cell r="BQ456">
            <v>116.3</v>
          </cell>
          <cell r="BR456">
            <v>116.3</v>
          </cell>
          <cell r="BS456">
            <v>116.8</v>
          </cell>
          <cell r="BT456">
            <v>116.8</v>
          </cell>
          <cell r="BU456">
            <v>116.8</v>
          </cell>
          <cell r="BV456">
            <v>116.8</v>
          </cell>
          <cell r="BW456">
            <v>117</v>
          </cell>
          <cell r="BX456">
            <v>120.6</v>
          </cell>
          <cell r="BY456">
            <v>125</v>
          </cell>
          <cell r="BZ456">
            <v>125.1</v>
          </cell>
          <cell r="CA456">
            <v>129</v>
          </cell>
          <cell r="CB456">
            <v>133.69999999999999</v>
          </cell>
          <cell r="CC456">
            <v>135.9</v>
          </cell>
          <cell r="CD456">
            <v>136.19999999999999</v>
          </cell>
          <cell r="CE456">
            <v>137.4</v>
          </cell>
          <cell r="CF456">
            <v>145.30000000000001</v>
          </cell>
          <cell r="CG456">
            <v>160.80000000000001</v>
          </cell>
          <cell r="CH456">
            <v>169.6</v>
          </cell>
          <cell r="CI456">
            <v>173.3</v>
          </cell>
          <cell r="CJ456">
            <v>171.3</v>
          </cell>
          <cell r="CK456">
            <v>173</v>
          </cell>
          <cell r="CL456">
            <v>177.9</v>
          </cell>
        </row>
        <row r="457">
          <cell r="A457" t="str">
            <v>Dicalcium Phosphate</v>
          </cell>
          <cell r="B457" t="str">
            <v>1308030105</v>
          </cell>
          <cell r="C457">
            <v>9.2399999999999999E-3</v>
          </cell>
          <cell r="D457">
            <v>99.6</v>
          </cell>
          <cell r="E457">
            <v>105</v>
          </cell>
          <cell r="F457">
            <v>108.8</v>
          </cell>
          <cell r="G457">
            <v>116</v>
          </cell>
          <cell r="H457">
            <v>121.4</v>
          </cell>
          <cell r="I457">
            <v>122.3</v>
          </cell>
          <cell r="J457">
            <v>122.8</v>
          </cell>
          <cell r="K457">
            <v>124.8</v>
          </cell>
          <cell r="L457">
            <v>126.6</v>
          </cell>
          <cell r="M457">
            <v>126.9</v>
          </cell>
          <cell r="N457">
            <v>127.5</v>
          </cell>
          <cell r="O457">
            <v>128.1</v>
          </cell>
          <cell r="P457">
            <v>128.1</v>
          </cell>
          <cell r="Q457">
            <v>128.1</v>
          </cell>
          <cell r="R457">
            <v>128.1</v>
          </cell>
          <cell r="S457">
            <v>130.5</v>
          </cell>
          <cell r="T457">
            <v>132.80000000000001</v>
          </cell>
          <cell r="U457">
            <v>132.80000000000001</v>
          </cell>
          <cell r="V457">
            <v>132.30000000000001</v>
          </cell>
          <cell r="W457">
            <v>134.19999999999999</v>
          </cell>
          <cell r="X457">
            <v>134.69999999999999</v>
          </cell>
          <cell r="Y457">
            <v>137.80000000000001</v>
          </cell>
          <cell r="Z457">
            <v>140.19999999999999</v>
          </cell>
          <cell r="AA457">
            <v>142.6</v>
          </cell>
          <cell r="AB457">
            <v>143.80000000000001</v>
          </cell>
          <cell r="AC457">
            <v>143.80000000000001</v>
          </cell>
          <cell r="AD457">
            <v>143.80000000000001</v>
          </cell>
          <cell r="AE457">
            <v>147.30000000000001</v>
          </cell>
          <cell r="AF457">
            <v>148.19999999999999</v>
          </cell>
          <cell r="AG457">
            <v>152.1</v>
          </cell>
          <cell r="AH457">
            <v>153.5</v>
          </cell>
          <cell r="AI457">
            <v>155.9</v>
          </cell>
          <cell r="AJ457">
            <v>157.9</v>
          </cell>
          <cell r="AK457">
            <v>160</v>
          </cell>
          <cell r="AL457">
            <v>161.80000000000001</v>
          </cell>
          <cell r="AM457">
            <v>161.80000000000001</v>
          </cell>
          <cell r="AN457">
            <v>163.9</v>
          </cell>
          <cell r="AO457">
            <v>163.9</v>
          </cell>
          <cell r="AP457">
            <v>163.9</v>
          </cell>
          <cell r="AQ457">
            <v>168.5</v>
          </cell>
          <cell r="AR457">
            <v>169.7</v>
          </cell>
          <cell r="AS457">
            <v>170.8</v>
          </cell>
          <cell r="AT457">
            <v>173.2</v>
          </cell>
          <cell r="AU457">
            <v>174.3</v>
          </cell>
          <cell r="AV457">
            <v>174.3</v>
          </cell>
          <cell r="AW457">
            <v>174.3</v>
          </cell>
          <cell r="AX457">
            <v>173.2</v>
          </cell>
          <cell r="AY457">
            <v>173.2</v>
          </cell>
          <cell r="AZ457">
            <v>184.7</v>
          </cell>
          <cell r="BA457">
            <v>184.7</v>
          </cell>
          <cell r="BB457">
            <v>185.3</v>
          </cell>
          <cell r="BC457">
            <v>185.5</v>
          </cell>
          <cell r="BD457">
            <v>185.5</v>
          </cell>
          <cell r="BE457">
            <v>185.1</v>
          </cell>
          <cell r="BF457">
            <v>182.8</v>
          </cell>
          <cell r="BG457">
            <v>181.5</v>
          </cell>
          <cell r="BH457">
            <v>179.6</v>
          </cell>
          <cell r="BI457">
            <v>180</v>
          </cell>
          <cell r="BJ457">
            <v>177.4</v>
          </cell>
          <cell r="BK457">
            <v>181.4</v>
          </cell>
          <cell r="BL457">
            <v>182.6</v>
          </cell>
          <cell r="BM457">
            <v>185.1</v>
          </cell>
          <cell r="BN457">
            <v>185.8</v>
          </cell>
          <cell r="BO457">
            <v>191.5</v>
          </cell>
          <cell r="BP457">
            <v>191.5</v>
          </cell>
          <cell r="BQ457">
            <v>191.5</v>
          </cell>
          <cell r="BR457">
            <v>191.5</v>
          </cell>
          <cell r="BS457">
            <v>191.5</v>
          </cell>
          <cell r="BT457">
            <v>191.6</v>
          </cell>
          <cell r="BU457">
            <v>192.6</v>
          </cell>
          <cell r="BV457">
            <v>192.1</v>
          </cell>
          <cell r="BW457">
            <v>193.6</v>
          </cell>
          <cell r="BX457">
            <v>198.3</v>
          </cell>
          <cell r="BY457">
            <v>201.1</v>
          </cell>
          <cell r="BZ457">
            <v>203.5</v>
          </cell>
          <cell r="CA457">
            <v>205.6</v>
          </cell>
          <cell r="CB457">
            <v>206.3</v>
          </cell>
          <cell r="CC457">
            <v>204.4</v>
          </cell>
          <cell r="CD457">
            <v>203.2</v>
          </cell>
          <cell r="CE457">
            <v>200.9</v>
          </cell>
          <cell r="CF457">
            <v>200.7</v>
          </cell>
          <cell r="CG457">
            <v>200.3</v>
          </cell>
          <cell r="CH457">
            <v>201.8</v>
          </cell>
          <cell r="CI457">
            <v>204.7</v>
          </cell>
          <cell r="CJ457">
            <v>207</v>
          </cell>
          <cell r="CK457">
            <v>209.6</v>
          </cell>
          <cell r="CL457">
            <v>211.4</v>
          </cell>
        </row>
        <row r="458">
          <cell r="A458" t="str">
            <v>Other Phosphatic Fertilizers</v>
          </cell>
          <cell r="B458" t="str">
            <v>1308030106</v>
          </cell>
          <cell r="C458">
            <v>0.25580999999999998</v>
          </cell>
          <cell r="D458">
            <v>101.9</v>
          </cell>
          <cell r="E458">
            <v>101.4</v>
          </cell>
          <cell r="F458">
            <v>101.4</v>
          </cell>
          <cell r="G458">
            <v>102.6</v>
          </cell>
          <cell r="H458">
            <v>102.7</v>
          </cell>
          <cell r="I458">
            <v>102.1</v>
          </cell>
          <cell r="J458">
            <v>102.7</v>
          </cell>
          <cell r="K458">
            <v>102.4</v>
          </cell>
          <cell r="L458">
            <v>102.8</v>
          </cell>
          <cell r="M458">
            <v>103.1</v>
          </cell>
          <cell r="N458">
            <v>103.2</v>
          </cell>
          <cell r="O458">
            <v>103.4</v>
          </cell>
          <cell r="P458">
            <v>103.8</v>
          </cell>
          <cell r="Q458">
            <v>103.4</v>
          </cell>
          <cell r="R458">
            <v>103.8</v>
          </cell>
          <cell r="S458">
            <v>104.3</v>
          </cell>
          <cell r="T458">
            <v>104.3</v>
          </cell>
          <cell r="U458">
            <v>105.2</v>
          </cell>
          <cell r="V458">
            <v>105.5</v>
          </cell>
          <cell r="W458">
            <v>105.3</v>
          </cell>
          <cell r="X458">
            <v>105.4</v>
          </cell>
          <cell r="Y458">
            <v>105.6</v>
          </cell>
          <cell r="Z458">
            <v>105.5</v>
          </cell>
          <cell r="AA458">
            <v>104.8</v>
          </cell>
          <cell r="AB458">
            <v>105.5</v>
          </cell>
          <cell r="AC458">
            <v>105.6</v>
          </cell>
          <cell r="AD458">
            <v>105.6</v>
          </cell>
          <cell r="AE458">
            <v>107.5</v>
          </cell>
          <cell r="AF458">
            <v>107.6</v>
          </cell>
          <cell r="AG458">
            <v>106.9</v>
          </cell>
          <cell r="AH458">
            <v>107.1</v>
          </cell>
          <cell r="AI458">
            <v>107.1</v>
          </cell>
          <cell r="AJ458">
            <v>107.3</v>
          </cell>
          <cell r="AK458">
            <v>107.2</v>
          </cell>
          <cell r="AL458">
            <v>107.7</v>
          </cell>
          <cell r="AM458">
            <v>108.7</v>
          </cell>
          <cell r="AN458">
            <v>108</v>
          </cell>
          <cell r="AO458">
            <v>108.1</v>
          </cell>
          <cell r="AP458">
            <v>108.1</v>
          </cell>
          <cell r="AQ458">
            <v>106.1</v>
          </cell>
          <cell r="AR458">
            <v>106.1</v>
          </cell>
          <cell r="AS458">
            <v>104.6</v>
          </cell>
          <cell r="AT458">
            <v>102</v>
          </cell>
          <cell r="AU458">
            <v>102</v>
          </cell>
          <cell r="AV458">
            <v>100.7</v>
          </cell>
          <cell r="AW458">
            <v>100.6</v>
          </cell>
          <cell r="AX458">
            <v>100.7</v>
          </cell>
          <cell r="AY458">
            <v>100.7</v>
          </cell>
          <cell r="AZ458">
            <v>103.4</v>
          </cell>
          <cell r="BA458">
            <v>103.8</v>
          </cell>
          <cell r="BB458">
            <v>104</v>
          </cell>
          <cell r="BC458">
            <v>103.9</v>
          </cell>
          <cell r="BD458">
            <v>103.9</v>
          </cell>
          <cell r="BE458">
            <v>104</v>
          </cell>
          <cell r="BF458">
            <v>104</v>
          </cell>
          <cell r="BG458">
            <v>104</v>
          </cell>
          <cell r="BH458">
            <v>104</v>
          </cell>
          <cell r="BI458">
            <v>112.5</v>
          </cell>
          <cell r="BJ458">
            <v>112.8</v>
          </cell>
          <cell r="BK458">
            <v>113.1</v>
          </cell>
          <cell r="BL458">
            <v>115.1</v>
          </cell>
          <cell r="BM458">
            <v>114.8</v>
          </cell>
          <cell r="BN458">
            <v>117.1</v>
          </cell>
          <cell r="BO458">
            <v>115.6</v>
          </cell>
          <cell r="BP458">
            <v>110.3</v>
          </cell>
          <cell r="BQ458">
            <v>110.3</v>
          </cell>
          <cell r="BR458">
            <v>110.3</v>
          </cell>
          <cell r="BS458">
            <v>109.9</v>
          </cell>
          <cell r="BT458">
            <v>109.2</v>
          </cell>
          <cell r="BU458">
            <v>109.9</v>
          </cell>
          <cell r="BV458">
            <v>109.9</v>
          </cell>
          <cell r="BW458">
            <v>109.9</v>
          </cell>
          <cell r="BX458">
            <v>107.2</v>
          </cell>
          <cell r="BY458">
            <v>107.9</v>
          </cell>
          <cell r="BZ458">
            <v>111</v>
          </cell>
          <cell r="CA458">
            <v>111</v>
          </cell>
          <cell r="CB458">
            <v>114.8</v>
          </cell>
          <cell r="CC458">
            <v>114.8</v>
          </cell>
          <cell r="CD458">
            <v>118.2</v>
          </cell>
          <cell r="CE458">
            <v>120.6</v>
          </cell>
          <cell r="CF458">
            <v>123.3</v>
          </cell>
          <cell r="CG458">
            <v>133.1</v>
          </cell>
          <cell r="CH458">
            <v>138.6</v>
          </cell>
          <cell r="CI458">
            <v>139.69999999999999</v>
          </cell>
          <cell r="CJ458">
            <v>143</v>
          </cell>
          <cell r="CK458">
            <v>143</v>
          </cell>
          <cell r="CL458">
            <v>143.30000000000001</v>
          </cell>
        </row>
        <row r="459">
          <cell r="A459" t="str">
            <v>Organic Manure</v>
          </cell>
          <cell r="B459" t="str">
            <v>1308030107</v>
          </cell>
          <cell r="C459">
            <v>0.22134999999999999</v>
          </cell>
          <cell r="D459">
            <v>103.3</v>
          </cell>
          <cell r="E459">
            <v>103.6</v>
          </cell>
          <cell r="F459">
            <v>104</v>
          </cell>
          <cell r="G459">
            <v>104.1</v>
          </cell>
          <cell r="H459">
            <v>104.5</v>
          </cell>
          <cell r="I459">
            <v>105.3</v>
          </cell>
          <cell r="J459">
            <v>106</v>
          </cell>
          <cell r="K459">
            <v>106</v>
          </cell>
          <cell r="L459">
            <v>106</v>
          </cell>
          <cell r="M459">
            <v>106</v>
          </cell>
          <cell r="N459">
            <v>106.6</v>
          </cell>
          <cell r="O459">
            <v>106.5</v>
          </cell>
          <cell r="P459">
            <v>108</v>
          </cell>
          <cell r="Q459">
            <v>108</v>
          </cell>
          <cell r="R459">
            <v>107.7</v>
          </cell>
          <cell r="S459">
            <v>107.2</v>
          </cell>
          <cell r="T459">
            <v>107.4</v>
          </cell>
          <cell r="U459">
            <v>107.8</v>
          </cell>
          <cell r="V459">
            <v>107.8</v>
          </cell>
          <cell r="W459">
            <v>107.8</v>
          </cell>
          <cell r="X459">
            <v>108.2</v>
          </cell>
          <cell r="Y459">
            <v>108.3</v>
          </cell>
          <cell r="Z459">
            <v>108.7</v>
          </cell>
          <cell r="AA459">
            <v>108.9</v>
          </cell>
          <cell r="AB459">
            <v>109</v>
          </cell>
          <cell r="AC459">
            <v>109</v>
          </cell>
          <cell r="AD459">
            <v>109</v>
          </cell>
          <cell r="AE459">
            <v>110.8</v>
          </cell>
          <cell r="AF459">
            <v>109.7</v>
          </cell>
          <cell r="AG459">
            <v>109.5</v>
          </cell>
          <cell r="AH459">
            <v>108.9</v>
          </cell>
          <cell r="AI459">
            <v>108.9</v>
          </cell>
          <cell r="AJ459">
            <v>108.5</v>
          </cell>
          <cell r="AK459">
            <v>108</v>
          </cell>
          <cell r="AL459">
            <v>108.8</v>
          </cell>
          <cell r="AM459">
            <v>108.8</v>
          </cell>
          <cell r="AN459">
            <v>109.9</v>
          </cell>
          <cell r="AO459">
            <v>110.1</v>
          </cell>
          <cell r="AP459">
            <v>109.9</v>
          </cell>
          <cell r="AQ459">
            <v>110.7</v>
          </cell>
          <cell r="AR459">
            <v>110.9</v>
          </cell>
          <cell r="AS459">
            <v>112</v>
          </cell>
          <cell r="AT459">
            <v>112.5</v>
          </cell>
          <cell r="AU459">
            <v>113</v>
          </cell>
          <cell r="AV459">
            <v>112</v>
          </cell>
          <cell r="AW459">
            <v>112.1</v>
          </cell>
          <cell r="AX459">
            <v>111.7</v>
          </cell>
          <cell r="AY459">
            <v>110.7</v>
          </cell>
          <cell r="AZ459">
            <v>115.3</v>
          </cell>
          <cell r="BA459">
            <v>116</v>
          </cell>
          <cell r="BB459">
            <v>115.4</v>
          </cell>
          <cell r="BC459">
            <v>118.8</v>
          </cell>
          <cell r="BD459">
            <v>119.3</v>
          </cell>
          <cell r="BE459">
            <v>118.9</v>
          </cell>
          <cell r="BF459">
            <v>118.1</v>
          </cell>
          <cell r="BG459">
            <v>118.5</v>
          </cell>
          <cell r="BH459">
            <v>118</v>
          </cell>
          <cell r="BI459">
            <v>117.7</v>
          </cell>
          <cell r="BJ459">
            <v>118.8</v>
          </cell>
          <cell r="BK459">
            <v>119.7</v>
          </cell>
          <cell r="BL459">
            <v>120.2</v>
          </cell>
          <cell r="BM459">
            <v>119.8</v>
          </cell>
          <cell r="BN459">
            <v>120</v>
          </cell>
          <cell r="BO459">
            <v>122.7</v>
          </cell>
          <cell r="BP459">
            <v>122.7</v>
          </cell>
          <cell r="BQ459">
            <v>123</v>
          </cell>
          <cell r="BR459">
            <v>123</v>
          </cell>
          <cell r="BS459">
            <v>123</v>
          </cell>
          <cell r="BT459">
            <v>123</v>
          </cell>
          <cell r="BU459">
            <v>123</v>
          </cell>
          <cell r="BV459">
            <v>123</v>
          </cell>
          <cell r="BW459">
            <v>123</v>
          </cell>
          <cell r="BX459">
            <v>131</v>
          </cell>
          <cell r="BY459">
            <v>136.1</v>
          </cell>
          <cell r="BZ459">
            <v>137.19999999999999</v>
          </cell>
          <cell r="CA459">
            <v>138.80000000000001</v>
          </cell>
          <cell r="CB459">
            <v>138.9</v>
          </cell>
          <cell r="CC459">
            <v>139.5</v>
          </cell>
          <cell r="CD459">
            <v>141.4</v>
          </cell>
          <cell r="CE459">
            <v>139.5</v>
          </cell>
          <cell r="CF459">
            <v>139.5</v>
          </cell>
          <cell r="CG459">
            <v>139.5</v>
          </cell>
          <cell r="CH459">
            <v>141.30000000000001</v>
          </cell>
          <cell r="CI459">
            <v>143.69999999999999</v>
          </cell>
          <cell r="CJ459">
            <v>143.69999999999999</v>
          </cell>
          <cell r="CK459">
            <v>145.80000000000001</v>
          </cell>
          <cell r="CL459">
            <v>147.6</v>
          </cell>
        </row>
        <row r="460">
          <cell r="A460" t="str">
            <v>Fertilizer (Others)</v>
          </cell>
          <cell r="B460" t="str">
            <v>1308030108</v>
          </cell>
          <cell r="C460">
            <v>2.8670000000000001E-2</v>
          </cell>
          <cell r="D460">
            <v>100.6</v>
          </cell>
          <cell r="E460">
            <v>100.6</v>
          </cell>
          <cell r="F460">
            <v>100.6</v>
          </cell>
          <cell r="G460">
            <v>102.7</v>
          </cell>
          <cell r="H460">
            <v>102.7</v>
          </cell>
          <cell r="I460">
            <v>103.9</v>
          </cell>
          <cell r="J460">
            <v>104.8</v>
          </cell>
          <cell r="K460">
            <v>104.6</v>
          </cell>
          <cell r="L460">
            <v>105.3</v>
          </cell>
          <cell r="M460">
            <v>105.4</v>
          </cell>
          <cell r="N460">
            <v>105.6</v>
          </cell>
          <cell r="O460">
            <v>105.6</v>
          </cell>
          <cell r="P460">
            <v>105.6</v>
          </cell>
          <cell r="Q460">
            <v>105.6</v>
          </cell>
          <cell r="R460">
            <v>105.6</v>
          </cell>
          <cell r="S460">
            <v>106.9</v>
          </cell>
          <cell r="T460">
            <v>106.9</v>
          </cell>
          <cell r="U460">
            <v>106.9</v>
          </cell>
          <cell r="V460">
            <v>108.3</v>
          </cell>
          <cell r="W460">
            <v>108.6</v>
          </cell>
          <cell r="X460">
            <v>108.8</v>
          </cell>
          <cell r="Y460">
            <v>109</v>
          </cell>
          <cell r="Z460">
            <v>109.3</v>
          </cell>
          <cell r="AA460">
            <v>109.3</v>
          </cell>
          <cell r="AB460">
            <v>109.2</v>
          </cell>
          <cell r="AC460">
            <v>109.2</v>
          </cell>
          <cell r="AD460">
            <v>109.2</v>
          </cell>
          <cell r="AE460">
            <v>111.7</v>
          </cell>
          <cell r="AF460">
            <v>111.7</v>
          </cell>
          <cell r="AG460">
            <v>111.7</v>
          </cell>
          <cell r="AH460">
            <v>111.7</v>
          </cell>
          <cell r="AI460">
            <v>111.7</v>
          </cell>
          <cell r="AJ460">
            <v>112</v>
          </cell>
          <cell r="AK460">
            <v>112</v>
          </cell>
          <cell r="AL460">
            <v>112</v>
          </cell>
          <cell r="AM460">
            <v>112</v>
          </cell>
          <cell r="AN460">
            <v>112.5</v>
          </cell>
          <cell r="AO460">
            <v>112.6</v>
          </cell>
          <cell r="AP460">
            <v>112.6</v>
          </cell>
          <cell r="AQ460">
            <v>112.5</v>
          </cell>
          <cell r="AR460">
            <v>114.4</v>
          </cell>
          <cell r="AS460">
            <v>114.4</v>
          </cell>
          <cell r="AT460">
            <v>114.4</v>
          </cell>
          <cell r="AU460">
            <v>114.4</v>
          </cell>
          <cell r="AV460">
            <v>114.4</v>
          </cell>
          <cell r="AW460">
            <v>114.4</v>
          </cell>
          <cell r="AX460">
            <v>114.4</v>
          </cell>
          <cell r="AY460">
            <v>114.4</v>
          </cell>
          <cell r="AZ460">
            <v>114.5</v>
          </cell>
          <cell r="BA460">
            <v>114.5</v>
          </cell>
          <cell r="BB460">
            <v>114.5</v>
          </cell>
          <cell r="BC460">
            <v>114.5</v>
          </cell>
          <cell r="BD460">
            <v>114.5</v>
          </cell>
          <cell r="BE460">
            <v>114.5</v>
          </cell>
          <cell r="BF460">
            <v>114.5</v>
          </cell>
          <cell r="BG460">
            <v>114.5</v>
          </cell>
          <cell r="BH460">
            <v>114.5</v>
          </cell>
          <cell r="BI460">
            <v>115.8</v>
          </cell>
          <cell r="BJ460">
            <v>123.7</v>
          </cell>
          <cell r="BK460">
            <v>132.5</v>
          </cell>
          <cell r="BL460">
            <v>132.5</v>
          </cell>
          <cell r="BM460">
            <v>132.5</v>
          </cell>
          <cell r="BN460">
            <v>132.5</v>
          </cell>
          <cell r="BO460">
            <v>132.5</v>
          </cell>
          <cell r="BP460">
            <v>124.9</v>
          </cell>
          <cell r="BQ460">
            <v>124.9</v>
          </cell>
          <cell r="BR460">
            <v>124.9</v>
          </cell>
          <cell r="BS460">
            <v>124.9</v>
          </cell>
          <cell r="BT460">
            <v>124.9</v>
          </cell>
          <cell r="BU460">
            <v>124.9</v>
          </cell>
          <cell r="BV460">
            <v>124.9</v>
          </cell>
          <cell r="BW460">
            <v>124.9</v>
          </cell>
          <cell r="BX460">
            <v>128</v>
          </cell>
          <cell r="BY460">
            <v>128.80000000000001</v>
          </cell>
          <cell r="BZ460">
            <v>118.2</v>
          </cell>
          <cell r="CA460">
            <v>114.7</v>
          </cell>
          <cell r="CB460">
            <v>114.7</v>
          </cell>
          <cell r="CC460">
            <v>116.1</v>
          </cell>
          <cell r="CD460">
            <v>116.1</v>
          </cell>
          <cell r="CE460">
            <v>116.1</v>
          </cell>
          <cell r="CF460">
            <v>117</v>
          </cell>
          <cell r="CG460">
            <v>120.5</v>
          </cell>
          <cell r="CH460">
            <v>121.9</v>
          </cell>
          <cell r="CI460">
            <v>125</v>
          </cell>
          <cell r="CJ460">
            <v>125</v>
          </cell>
          <cell r="CK460">
            <v>125</v>
          </cell>
          <cell r="CL460">
            <v>125</v>
          </cell>
        </row>
        <row r="461">
          <cell r="A461" t="str">
            <v>c2.  PESTICIDES</v>
          </cell>
          <cell r="B461" t="str">
            <v>1308030200</v>
          </cell>
          <cell r="C461">
            <v>0.48341000000000001</v>
          </cell>
          <cell r="D461">
            <v>99.6</v>
          </cell>
          <cell r="E461">
            <v>98.7</v>
          </cell>
          <cell r="F461">
            <v>99.5</v>
          </cell>
          <cell r="G461">
            <v>102.5</v>
          </cell>
          <cell r="H461">
            <v>103</v>
          </cell>
          <cell r="I461">
            <v>102.3</v>
          </cell>
          <cell r="J461">
            <v>102.2</v>
          </cell>
          <cell r="K461">
            <v>102</v>
          </cell>
          <cell r="L461">
            <v>101.9</v>
          </cell>
          <cell r="M461">
            <v>101.9</v>
          </cell>
          <cell r="N461">
            <v>101.8</v>
          </cell>
          <cell r="O461">
            <v>101.7</v>
          </cell>
          <cell r="P461">
            <v>101.7</v>
          </cell>
          <cell r="Q461">
            <v>102.1</v>
          </cell>
          <cell r="R461">
            <v>103.7</v>
          </cell>
          <cell r="S461">
            <v>108.6</v>
          </cell>
          <cell r="T461">
            <v>108.4</v>
          </cell>
          <cell r="U461">
            <v>109.1</v>
          </cell>
          <cell r="V461">
            <v>109.6</v>
          </cell>
          <cell r="W461">
            <v>108.1</v>
          </cell>
          <cell r="X461">
            <v>108.7</v>
          </cell>
          <cell r="Y461">
            <v>108.4</v>
          </cell>
          <cell r="Z461">
            <v>108.6</v>
          </cell>
          <cell r="AA461">
            <v>108.3</v>
          </cell>
          <cell r="AB461">
            <v>107.6</v>
          </cell>
          <cell r="AC461">
            <v>107.4</v>
          </cell>
          <cell r="AD461">
            <v>108.2</v>
          </cell>
          <cell r="AE461">
            <v>106.3</v>
          </cell>
          <cell r="AF461">
            <v>106.2</v>
          </cell>
          <cell r="AG461">
            <v>106.6</v>
          </cell>
          <cell r="AH461">
            <v>106.6</v>
          </cell>
          <cell r="AI461">
            <v>107</v>
          </cell>
          <cell r="AJ461">
            <v>106.7</v>
          </cell>
          <cell r="AK461">
            <v>106.5</v>
          </cell>
          <cell r="AL461">
            <v>106.2</v>
          </cell>
          <cell r="AM461">
            <v>106.6</v>
          </cell>
          <cell r="AN461">
            <v>107.4</v>
          </cell>
          <cell r="AO461">
            <v>107.4</v>
          </cell>
          <cell r="AP461">
            <v>107.3</v>
          </cell>
          <cell r="AQ461">
            <v>108.7</v>
          </cell>
          <cell r="AR461">
            <v>109.7</v>
          </cell>
          <cell r="AS461">
            <v>110</v>
          </cell>
          <cell r="AT461">
            <v>110.7</v>
          </cell>
          <cell r="AU461">
            <v>111</v>
          </cell>
          <cell r="AV461">
            <v>109.9</v>
          </cell>
          <cell r="AW461">
            <v>109.9</v>
          </cell>
          <cell r="AX461">
            <v>108.9</v>
          </cell>
          <cell r="AY461">
            <v>108.6</v>
          </cell>
          <cell r="AZ461">
            <v>112.7</v>
          </cell>
          <cell r="BA461">
            <v>112.7</v>
          </cell>
          <cell r="BB461">
            <v>112.6</v>
          </cell>
          <cell r="BC461">
            <v>111.6</v>
          </cell>
          <cell r="BD461">
            <v>110.4</v>
          </cell>
          <cell r="BE461">
            <v>110.1</v>
          </cell>
          <cell r="BF461">
            <v>110.2</v>
          </cell>
          <cell r="BG461">
            <v>110.6</v>
          </cell>
          <cell r="BH461">
            <v>110.4</v>
          </cell>
          <cell r="BI461">
            <v>110.5</v>
          </cell>
          <cell r="BJ461">
            <v>110.7</v>
          </cell>
          <cell r="BK461">
            <v>110.6</v>
          </cell>
          <cell r="BL461">
            <v>110.2</v>
          </cell>
          <cell r="BM461">
            <v>110.2</v>
          </cell>
          <cell r="BN461">
            <v>111.8</v>
          </cell>
          <cell r="BO461">
            <v>114.6</v>
          </cell>
          <cell r="BP461">
            <v>113.6</v>
          </cell>
          <cell r="BQ461">
            <v>113.6</v>
          </cell>
          <cell r="BR461">
            <v>113.4</v>
          </cell>
          <cell r="BS461">
            <v>113.3</v>
          </cell>
          <cell r="BT461">
            <v>113.4</v>
          </cell>
          <cell r="BU461">
            <v>113.7</v>
          </cell>
          <cell r="BV461">
            <v>114</v>
          </cell>
          <cell r="BW461">
            <v>113.9</v>
          </cell>
          <cell r="BX461">
            <v>112.9</v>
          </cell>
          <cell r="BY461">
            <v>113.1</v>
          </cell>
          <cell r="BZ461">
            <v>113.9</v>
          </cell>
          <cell r="CA461">
            <v>114.1</v>
          </cell>
          <cell r="CB461">
            <v>113.9</v>
          </cell>
          <cell r="CC461">
            <v>113.8</v>
          </cell>
          <cell r="CD461">
            <v>114.5</v>
          </cell>
          <cell r="CE461">
            <v>114.6</v>
          </cell>
          <cell r="CF461">
            <v>114.8</v>
          </cell>
          <cell r="CG461">
            <v>114.6</v>
          </cell>
          <cell r="CH461">
            <v>114.6</v>
          </cell>
          <cell r="CI461">
            <v>115.3</v>
          </cell>
          <cell r="CJ461">
            <v>115.9</v>
          </cell>
          <cell r="CK461">
            <v>115.9</v>
          </cell>
          <cell r="CL461">
            <v>116.2</v>
          </cell>
        </row>
        <row r="462">
          <cell r="A462" t="str">
            <v>Endosulfan</v>
          </cell>
          <cell r="B462" t="str">
            <v>1308030201</v>
          </cell>
          <cell r="C462">
            <v>1.6879999999999999E-2</v>
          </cell>
          <cell r="D462">
            <v>101.1</v>
          </cell>
          <cell r="E462">
            <v>101.3</v>
          </cell>
          <cell r="F462">
            <v>101.3</v>
          </cell>
          <cell r="G462">
            <v>100.2</v>
          </cell>
          <cell r="H462">
            <v>100.2</v>
          </cell>
          <cell r="I462">
            <v>100.2</v>
          </cell>
          <cell r="J462">
            <v>100.2</v>
          </cell>
          <cell r="K462">
            <v>100.2</v>
          </cell>
          <cell r="L462">
            <v>100.2</v>
          </cell>
          <cell r="M462">
            <v>100.2</v>
          </cell>
          <cell r="N462">
            <v>100.2</v>
          </cell>
          <cell r="O462">
            <v>100.5</v>
          </cell>
          <cell r="P462">
            <v>100.5</v>
          </cell>
          <cell r="Q462">
            <v>100.5</v>
          </cell>
          <cell r="R462">
            <v>100.9</v>
          </cell>
          <cell r="S462">
            <v>100.9</v>
          </cell>
          <cell r="T462">
            <v>100.6</v>
          </cell>
          <cell r="U462">
            <v>100.6</v>
          </cell>
          <cell r="V462">
            <v>100.6</v>
          </cell>
          <cell r="W462">
            <v>100.6</v>
          </cell>
          <cell r="X462">
            <v>100.6</v>
          </cell>
          <cell r="Y462">
            <v>100.6</v>
          </cell>
          <cell r="Z462">
            <v>100.6</v>
          </cell>
          <cell r="AA462">
            <v>100.6</v>
          </cell>
          <cell r="AB462">
            <v>100.9</v>
          </cell>
          <cell r="AC462">
            <v>101.2</v>
          </cell>
          <cell r="AD462">
            <v>101.2</v>
          </cell>
          <cell r="AE462">
            <v>100.2</v>
          </cell>
          <cell r="AF462">
            <v>100.2</v>
          </cell>
          <cell r="AG462">
            <v>102</v>
          </cell>
          <cell r="AH462">
            <v>102.1</v>
          </cell>
          <cell r="AI462">
            <v>102.2</v>
          </cell>
          <cell r="AJ462">
            <v>102.2</v>
          </cell>
          <cell r="AK462">
            <v>102.2</v>
          </cell>
          <cell r="AL462">
            <v>102.2</v>
          </cell>
          <cell r="AM462">
            <v>102.2</v>
          </cell>
          <cell r="AN462">
            <v>102</v>
          </cell>
          <cell r="AO462">
            <v>102</v>
          </cell>
          <cell r="AP462">
            <v>101.2</v>
          </cell>
          <cell r="AQ462">
            <v>99.7</v>
          </cell>
          <cell r="AR462">
            <v>101.5</v>
          </cell>
          <cell r="AS462">
            <v>103</v>
          </cell>
          <cell r="AT462">
            <v>105</v>
          </cell>
          <cell r="AU462">
            <v>105.8</v>
          </cell>
          <cell r="AV462">
            <v>105.8</v>
          </cell>
          <cell r="AW462">
            <v>105.8</v>
          </cell>
          <cell r="AX462">
            <v>105.8</v>
          </cell>
          <cell r="AY462">
            <v>105.3</v>
          </cell>
          <cell r="AZ462">
            <v>104.7</v>
          </cell>
          <cell r="BA462">
            <v>103.3</v>
          </cell>
          <cell r="BB462">
            <v>102.8</v>
          </cell>
          <cell r="BC462">
            <v>102.8</v>
          </cell>
          <cell r="BD462">
            <v>102.8</v>
          </cell>
          <cell r="BE462">
            <v>102.8</v>
          </cell>
          <cell r="BF462">
            <v>102.8</v>
          </cell>
          <cell r="BG462">
            <v>102.8</v>
          </cell>
          <cell r="BH462">
            <v>102.8</v>
          </cell>
          <cell r="BI462">
            <v>102.8</v>
          </cell>
          <cell r="BJ462">
            <v>102.2</v>
          </cell>
          <cell r="BK462">
            <v>100.5</v>
          </cell>
          <cell r="BL462">
            <v>100.5</v>
          </cell>
          <cell r="BM462">
            <v>100.8</v>
          </cell>
          <cell r="BN462">
            <v>100.5</v>
          </cell>
          <cell r="BO462">
            <v>100</v>
          </cell>
          <cell r="BP462">
            <v>100.5</v>
          </cell>
          <cell r="BQ462">
            <v>100.5</v>
          </cell>
          <cell r="BR462">
            <v>100.5</v>
          </cell>
          <cell r="BS462">
            <v>100.5</v>
          </cell>
          <cell r="BT462">
            <v>100.5</v>
          </cell>
          <cell r="BU462">
            <v>100.5</v>
          </cell>
          <cell r="BV462">
            <v>100.5</v>
          </cell>
          <cell r="BW462">
            <v>100.5</v>
          </cell>
          <cell r="BX462">
            <v>100.8</v>
          </cell>
          <cell r="BY462">
            <v>100.8</v>
          </cell>
          <cell r="BZ462">
            <v>100.8</v>
          </cell>
          <cell r="CA462">
            <v>101.9</v>
          </cell>
          <cell r="CB462">
            <v>101.9</v>
          </cell>
          <cell r="CC462">
            <v>101.9</v>
          </cell>
          <cell r="CD462">
            <v>101.9</v>
          </cell>
          <cell r="CE462">
            <v>101.9</v>
          </cell>
          <cell r="CF462">
            <v>101.9</v>
          </cell>
          <cell r="CG462">
            <v>101.9</v>
          </cell>
          <cell r="CH462">
            <v>101.9</v>
          </cell>
          <cell r="CI462">
            <v>101.9</v>
          </cell>
          <cell r="CJ462">
            <v>101.9</v>
          </cell>
          <cell r="CK462">
            <v>101.9</v>
          </cell>
          <cell r="CL462">
            <v>101.9</v>
          </cell>
        </row>
        <row r="463">
          <cell r="A463" t="str">
            <v>Cypermethrin</v>
          </cell>
          <cell r="B463" t="str">
            <v>1308030202</v>
          </cell>
          <cell r="C463">
            <v>1.2670000000000001E-2</v>
          </cell>
          <cell r="D463">
            <v>99.1</v>
          </cell>
          <cell r="E463">
            <v>102.6</v>
          </cell>
          <cell r="F463">
            <v>102.8</v>
          </cell>
          <cell r="G463">
            <v>103.5</v>
          </cell>
          <cell r="H463">
            <v>102.9</v>
          </cell>
          <cell r="I463">
            <v>103.2</v>
          </cell>
          <cell r="J463">
            <v>103.7</v>
          </cell>
          <cell r="K463">
            <v>102.1</v>
          </cell>
          <cell r="L463">
            <v>101.6</v>
          </cell>
          <cell r="M463">
            <v>105.3</v>
          </cell>
          <cell r="N463">
            <v>105</v>
          </cell>
          <cell r="O463">
            <v>105.1</v>
          </cell>
          <cell r="P463">
            <v>105</v>
          </cell>
          <cell r="Q463">
            <v>104.8</v>
          </cell>
          <cell r="R463">
            <v>101.8</v>
          </cell>
          <cell r="S463">
            <v>97.1</v>
          </cell>
          <cell r="T463">
            <v>96.7</v>
          </cell>
          <cell r="U463">
            <v>97.5</v>
          </cell>
          <cell r="V463">
            <v>95.8</v>
          </cell>
          <cell r="W463">
            <v>95.5</v>
          </cell>
          <cell r="X463">
            <v>96.1</v>
          </cell>
          <cell r="Y463">
            <v>96.1</v>
          </cell>
          <cell r="Z463">
            <v>93.5</v>
          </cell>
          <cell r="AA463">
            <v>98.7</v>
          </cell>
          <cell r="AB463">
            <v>97.5</v>
          </cell>
          <cell r="AC463">
            <v>93.2</v>
          </cell>
          <cell r="AD463">
            <v>95.5</v>
          </cell>
          <cell r="AE463">
            <v>96.3</v>
          </cell>
          <cell r="AF463">
            <v>94.8</v>
          </cell>
          <cell r="AG463">
            <v>97.7</v>
          </cell>
          <cell r="AH463">
            <v>97.8</v>
          </cell>
          <cell r="AI463">
            <v>97</v>
          </cell>
          <cell r="AJ463">
            <v>97.1</v>
          </cell>
          <cell r="AK463">
            <v>97.4</v>
          </cell>
          <cell r="AL463">
            <v>97.7</v>
          </cell>
          <cell r="AM463">
            <v>96.7</v>
          </cell>
          <cell r="AN463">
            <v>99.4</v>
          </cell>
          <cell r="AO463">
            <v>98</v>
          </cell>
          <cell r="AP463">
            <v>99.6</v>
          </cell>
          <cell r="AQ463">
            <v>102.7</v>
          </cell>
          <cell r="AR463">
            <v>102.8</v>
          </cell>
          <cell r="AS463">
            <v>105.5</v>
          </cell>
          <cell r="AT463">
            <v>107.6</v>
          </cell>
          <cell r="AU463">
            <v>107.6</v>
          </cell>
          <cell r="AV463">
            <v>107.6</v>
          </cell>
          <cell r="AW463">
            <v>107.6</v>
          </cell>
          <cell r="AX463">
            <v>107.6</v>
          </cell>
          <cell r="AY463">
            <v>106.9</v>
          </cell>
          <cell r="AZ463">
            <v>108.3</v>
          </cell>
          <cell r="BA463">
            <v>108.1</v>
          </cell>
          <cell r="BB463">
            <v>104.6</v>
          </cell>
          <cell r="BC463">
            <v>104.8</v>
          </cell>
          <cell r="BD463">
            <v>107.9</v>
          </cell>
          <cell r="BE463">
            <v>106.4</v>
          </cell>
          <cell r="BF463">
            <v>105.7</v>
          </cell>
          <cell r="BG463">
            <v>109.5</v>
          </cell>
          <cell r="BH463">
            <v>103.9</v>
          </cell>
          <cell r="BI463">
            <v>104.1</v>
          </cell>
          <cell r="BJ463">
            <v>104</v>
          </cell>
          <cell r="BK463">
            <v>103.9</v>
          </cell>
          <cell r="BL463">
            <v>103.9</v>
          </cell>
          <cell r="BM463">
            <v>103.3</v>
          </cell>
          <cell r="BN463">
            <v>103.3</v>
          </cell>
          <cell r="BO463">
            <v>105.2</v>
          </cell>
          <cell r="BP463">
            <v>104.9</v>
          </cell>
          <cell r="BQ463">
            <v>105.3</v>
          </cell>
          <cell r="BR463">
            <v>107</v>
          </cell>
          <cell r="BS463">
            <v>107.5</v>
          </cell>
          <cell r="BT463">
            <v>107</v>
          </cell>
          <cell r="BU463">
            <v>107.1</v>
          </cell>
          <cell r="BV463">
            <v>111.5</v>
          </cell>
          <cell r="BW463">
            <v>111.6</v>
          </cell>
          <cell r="BX463">
            <v>108</v>
          </cell>
          <cell r="BY463">
            <v>107.1</v>
          </cell>
          <cell r="BZ463">
            <v>107.6</v>
          </cell>
          <cell r="CA463">
            <v>106.1</v>
          </cell>
          <cell r="CB463">
            <v>104.7</v>
          </cell>
          <cell r="CC463">
            <v>103.9</v>
          </cell>
          <cell r="CD463">
            <v>105</v>
          </cell>
          <cell r="CE463">
            <v>105</v>
          </cell>
          <cell r="CF463">
            <v>105</v>
          </cell>
          <cell r="CG463">
            <v>105</v>
          </cell>
          <cell r="CH463">
            <v>105</v>
          </cell>
          <cell r="CI463">
            <v>105</v>
          </cell>
          <cell r="CJ463">
            <v>105</v>
          </cell>
          <cell r="CK463">
            <v>105</v>
          </cell>
          <cell r="CL463">
            <v>105</v>
          </cell>
        </row>
        <row r="464">
          <cell r="A464" t="str">
            <v>Weedicides</v>
          </cell>
          <cell r="B464" t="str">
            <v>1308030203</v>
          </cell>
          <cell r="C464">
            <v>5.0709999999999998E-2</v>
          </cell>
          <cell r="D464">
            <v>99.7</v>
          </cell>
          <cell r="E464">
            <v>99.7</v>
          </cell>
          <cell r="F464">
            <v>99.7</v>
          </cell>
          <cell r="G464">
            <v>103.9</v>
          </cell>
          <cell r="H464">
            <v>103.5</v>
          </cell>
          <cell r="I464">
            <v>102.4</v>
          </cell>
          <cell r="J464">
            <v>102.4</v>
          </cell>
          <cell r="K464">
            <v>102.4</v>
          </cell>
          <cell r="L464">
            <v>102.4</v>
          </cell>
          <cell r="M464">
            <v>102.4</v>
          </cell>
          <cell r="N464">
            <v>102.4</v>
          </cell>
          <cell r="O464">
            <v>102.4</v>
          </cell>
          <cell r="P464">
            <v>102.4</v>
          </cell>
          <cell r="Q464">
            <v>102.4</v>
          </cell>
          <cell r="R464">
            <v>102.4</v>
          </cell>
          <cell r="S464">
            <v>103.2</v>
          </cell>
          <cell r="T464">
            <v>103.2</v>
          </cell>
          <cell r="U464">
            <v>103.2</v>
          </cell>
          <cell r="V464">
            <v>103.2</v>
          </cell>
          <cell r="W464">
            <v>103.2</v>
          </cell>
          <cell r="X464">
            <v>103.2</v>
          </cell>
          <cell r="Y464">
            <v>103.2</v>
          </cell>
          <cell r="Z464">
            <v>103.2</v>
          </cell>
          <cell r="AA464">
            <v>103.2</v>
          </cell>
          <cell r="AB464">
            <v>103.2</v>
          </cell>
          <cell r="AC464">
            <v>103.2</v>
          </cell>
          <cell r="AD464">
            <v>102.6</v>
          </cell>
          <cell r="AE464">
            <v>103.9</v>
          </cell>
          <cell r="AF464">
            <v>103.9</v>
          </cell>
          <cell r="AG464">
            <v>103.9</v>
          </cell>
          <cell r="AH464">
            <v>103.9</v>
          </cell>
          <cell r="AI464">
            <v>103.9</v>
          </cell>
          <cell r="AJ464">
            <v>103.9</v>
          </cell>
          <cell r="AK464">
            <v>102.8</v>
          </cell>
          <cell r="AL464">
            <v>102.4</v>
          </cell>
          <cell r="AM464">
            <v>104</v>
          </cell>
          <cell r="AN464">
            <v>104</v>
          </cell>
          <cell r="AO464">
            <v>104</v>
          </cell>
          <cell r="AP464">
            <v>103.2</v>
          </cell>
          <cell r="AQ464">
            <v>107.6</v>
          </cell>
          <cell r="AR464">
            <v>107.6</v>
          </cell>
          <cell r="AS464">
            <v>109.3</v>
          </cell>
          <cell r="AT464">
            <v>111</v>
          </cell>
          <cell r="AU464">
            <v>111</v>
          </cell>
          <cell r="AV464">
            <v>111</v>
          </cell>
          <cell r="AW464">
            <v>111</v>
          </cell>
          <cell r="AX464">
            <v>111</v>
          </cell>
          <cell r="AY464">
            <v>110.3</v>
          </cell>
          <cell r="AZ464">
            <v>111.6</v>
          </cell>
          <cell r="BA464">
            <v>113.4</v>
          </cell>
          <cell r="BB464">
            <v>118.9</v>
          </cell>
          <cell r="BC464">
            <v>114.5</v>
          </cell>
          <cell r="BD464">
            <v>110.5</v>
          </cell>
          <cell r="BE464">
            <v>108.2</v>
          </cell>
          <cell r="BF464">
            <v>109.5</v>
          </cell>
          <cell r="BG464">
            <v>111.7</v>
          </cell>
          <cell r="BH464">
            <v>111.4</v>
          </cell>
          <cell r="BI464">
            <v>112.6</v>
          </cell>
          <cell r="BJ464">
            <v>113.8</v>
          </cell>
          <cell r="BK464">
            <v>114.8</v>
          </cell>
          <cell r="BL464">
            <v>108.8</v>
          </cell>
          <cell r="BM464">
            <v>108.8</v>
          </cell>
          <cell r="BN464">
            <v>121.8</v>
          </cell>
          <cell r="BO464">
            <v>122.7</v>
          </cell>
          <cell r="BP464">
            <v>122.7</v>
          </cell>
          <cell r="BQ464">
            <v>122.7</v>
          </cell>
          <cell r="BR464">
            <v>122.7</v>
          </cell>
          <cell r="BS464">
            <v>122.7</v>
          </cell>
          <cell r="BT464">
            <v>122.7</v>
          </cell>
          <cell r="BU464">
            <v>122.7</v>
          </cell>
          <cell r="BV464">
            <v>122.7</v>
          </cell>
          <cell r="BW464">
            <v>122.7</v>
          </cell>
          <cell r="BX464">
            <v>122.7</v>
          </cell>
          <cell r="BY464">
            <v>124.1</v>
          </cell>
          <cell r="BZ464">
            <v>122</v>
          </cell>
          <cell r="CA464">
            <v>119.8</v>
          </cell>
          <cell r="CB464">
            <v>119.6</v>
          </cell>
          <cell r="CC464">
            <v>119.6</v>
          </cell>
          <cell r="CD464">
            <v>119.6</v>
          </cell>
          <cell r="CE464">
            <v>119.6</v>
          </cell>
          <cell r="CF464">
            <v>120.5</v>
          </cell>
          <cell r="CG464">
            <v>120.8</v>
          </cell>
          <cell r="CH464">
            <v>120.8</v>
          </cell>
          <cell r="CI464">
            <v>122</v>
          </cell>
          <cell r="CJ464">
            <v>126.5</v>
          </cell>
          <cell r="CK464">
            <v>128.1</v>
          </cell>
          <cell r="CL464">
            <v>128.80000000000001</v>
          </cell>
        </row>
        <row r="465">
          <cell r="A465" t="str">
            <v>Insecticides</v>
          </cell>
          <cell r="B465" t="str">
            <v>1308030204</v>
          </cell>
          <cell r="C465">
            <v>0.17404</v>
          </cell>
          <cell r="D465">
            <v>98.9</v>
          </cell>
          <cell r="E465">
            <v>98.9</v>
          </cell>
          <cell r="F465">
            <v>98.9</v>
          </cell>
          <cell r="G465">
            <v>102.9</v>
          </cell>
          <cell r="H465">
            <v>103.3</v>
          </cell>
          <cell r="I465">
            <v>103.3</v>
          </cell>
          <cell r="J465">
            <v>103.3</v>
          </cell>
          <cell r="K465">
            <v>103.3</v>
          </cell>
          <cell r="L465">
            <v>103.3</v>
          </cell>
          <cell r="M465">
            <v>103.3</v>
          </cell>
          <cell r="N465">
            <v>103.3</v>
          </cell>
          <cell r="O465">
            <v>103.3</v>
          </cell>
          <cell r="P465">
            <v>103.3</v>
          </cell>
          <cell r="Q465">
            <v>103.3</v>
          </cell>
          <cell r="R465">
            <v>103.3</v>
          </cell>
          <cell r="S465">
            <v>111.1</v>
          </cell>
          <cell r="T465">
            <v>111.7</v>
          </cell>
          <cell r="U465">
            <v>110.6</v>
          </cell>
          <cell r="V465">
            <v>111.7</v>
          </cell>
          <cell r="W465">
            <v>111.7</v>
          </cell>
          <cell r="X465">
            <v>111.7</v>
          </cell>
          <cell r="Y465">
            <v>111.7</v>
          </cell>
          <cell r="Z465">
            <v>111.7</v>
          </cell>
          <cell r="AA465">
            <v>111.7</v>
          </cell>
          <cell r="AB465">
            <v>111.7</v>
          </cell>
          <cell r="AC465">
            <v>110.6</v>
          </cell>
          <cell r="AD465">
            <v>110.7</v>
          </cell>
          <cell r="AE465">
            <v>111.7</v>
          </cell>
          <cell r="AF465">
            <v>111.7</v>
          </cell>
          <cell r="AG465">
            <v>111.7</v>
          </cell>
          <cell r="AH465">
            <v>111.7</v>
          </cell>
          <cell r="AI465">
            <v>111.7</v>
          </cell>
          <cell r="AJ465">
            <v>111.7</v>
          </cell>
          <cell r="AK465">
            <v>111.7</v>
          </cell>
          <cell r="AL465">
            <v>111.7</v>
          </cell>
          <cell r="AM465">
            <v>111.7</v>
          </cell>
          <cell r="AN465">
            <v>111.7</v>
          </cell>
          <cell r="AO465">
            <v>111.7</v>
          </cell>
          <cell r="AP465">
            <v>111.7</v>
          </cell>
          <cell r="AQ465">
            <v>111.7</v>
          </cell>
          <cell r="AR465">
            <v>111.7</v>
          </cell>
          <cell r="AS465">
            <v>111.7</v>
          </cell>
          <cell r="AT465">
            <v>111.7</v>
          </cell>
          <cell r="AU465">
            <v>111.7</v>
          </cell>
          <cell r="AV465">
            <v>107.8</v>
          </cell>
          <cell r="AW465">
            <v>107.8</v>
          </cell>
          <cell r="AX465">
            <v>107.8</v>
          </cell>
          <cell r="AY465">
            <v>108.7</v>
          </cell>
          <cell r="AZ465">
            <v>121.4</v>
          </cell>
          <cell r="BA465">
            <v>121.4</v>
          </cell>
          <cell r="BB465">
            <v>121.1</v>
          </cell>
          <cell r="BC465">
            <v>121.1</v>
          </cell>
          <cell r="BD465">
            <v>118.4</v>
          </cell>
          <cell r="BE465">
            <v>118.4</v>
          </cell>
          <cell r="BF465">
            <v>118.4</v>
          </cell>
          <cell r="BG465">
            <v>118.4</v>
          </cell>
          <cell r="BH465">
            <v>118.4</v>
          </cell>
          <cell r="BI465">
            <v>118.4</v>
          </cell>
          <cell r="BJ465">
            <v>118.4</v>
          </cell>
          <cell r="BK465">
            <v>118.4</v>
          </cell>
          <cell r="BL465">
            <v>118.4</v>
          </cell>
          <cell r="BM465">
            <v>118.4</v>
          </cell>
          <cell r="BN465">
            <v>119</v>
          </cell>
          <cell r="BO465">
            <v>119.2</v>
          </cell>
          <cell r="BP465">
            <v>119.2</v>
          </cell>
          <cell r="BQ465">
            <v>119.2</v>
          </cell>
          <cell r="BR465">
            <v>119.2</v>
          </cell>
          <cell r="BS465">
            <v>119.2</v>
          </cell>
          <cell r="BT465">
            <v>119.2</v>
          </cell>
          <cell r="BU465">
            <v>119.2</v>
          </cell>
          <cell r="BV465">
            <v>119.2</v>
          </cell>
          <cell r="BW465">
            <v>119.2</v>
          </cell>
          <cell r="BX465">
            <v>116.2</v>
          </cell>
          <cell r="BY465">
            <v>116.3</v>
          </cell>
          <cell r="BZ465">
            <v>116.3</v>
          </cell>
          <cell r="CA465">
            <v>116.3</v>
          </cell>
          <cell r="CB465">
            <v>116.3</v>
          </cell>
          <cell r="CC465">
            <v>111.6</v>
          </cell>
          <cell r="CD465">
            <v>113.6</v>
          </cell>
          <cell r="CE465">
            <v>113.6</v>
          </cell>
          <cell r="CF465">
            <v>113.6</v>
          </cell>
          <cell r="CG465">
            <v>114.9</v>
          </cell>
          <cell r="CH465">
            <v>114.9</v>
          </cell>
          <cell r="CI465">
            <v>114.9</v>
          </cell>
          <cell r="CJ465">
            <v>114.9</v>
          </cell>
          <cell r="CK465">
            <v>114.9</v>
          </cell>
          <cell r="CL465">
            <v>115.2</v>
          </cell>
        </row>
        <row r="466">
          <cell r="A466" t="str">
            <v>Other Pesticides</v>
          </cell>
          <cell r="B466" t="str">
            <v>1308030205</v>
          </cell>
          <cell r="C466">
            <v>0.22911000000000001</v>
          </cell>
          <cell r="D466">
            <v>100.1</v>
          </cell>
          <cell r="E466">
            <v>98</v>
          </cell>
          <cell r="F466">
            <v>99.6</v>
          </cell>
          <cell r="G466">
            <v>102</v>
          </cell>
          <cell r="H466">
            <v>103</v>
          </cell>
          <cell r="I466">
            <v>101.7</v>
          </cell>
          <cell r="J466">
            <v>101.3</v>
          </cell>
          <cell r="K466">
            <v>101</v>
          </cell>
          <cell r="L466">
            <v>100.8</v>
          </cell>
          <cell r="M466">
            <v>100.6</v>
          </cell>
          <cell r="N466">
            <v>100.5</v>
          </cell>
          <cell r="O466">
            <v>100.2</v>
          </cell>
          <cell r="P466">
            <v>100.3</v>
          </cell>
          <cell r="Q466">
            <v>101</v>
          </cell>
          <cell r="R466">
            <v>104.5</v>
          </cell>
          <cell r="S466">
            <v>109.1</v>
          </cell>
          <cell r="T466">
            <v>108.3</v>
          </cell>
          <cell r="U466">
            <v>110.6</v>
          </cell>
          <cell r="V466">
            <v>110.8</v>
          </cell>
          <cell r="W466">
            <v>107.8</v>
          </cell>
          <cell r="X466">
            <v>108.9</v>
          </cell>
          <cell r="Y466">
            <v>108.3</v>
          </cell>
          <cell r="Z466">
            <v>108.8</v>
          </cell>
          <cell r="AA466">
            <v>108</v>
          </cell>
          <cell r="AB466">
            <v>106.5</v>
          </cell>
          <cell r="AC466">
            <v>107.2</v>
          </cell>
          <cell r="AD466">
            <v>108.7</v>
          </cell>
          <cell r="AE466">
            <v>103.8</v>
          </cell>
          <cell r="AF466">
            <v>103.5</v>
          </cell>
          <cell r="AG466">
            <v>104.1</v>
          </cell>
          <cell r="AH466">
            <v>104.2</v>
          </cell>
          <cell r="AI466">
            <v>105.1</v>
          </cell>
          <cell r="AJ466">
            <v>104.3</v>
          </cell>
          <cell r="AK466">
            <v>104.3</v>
          </cell>
          <cell r="AL466">
            <v>103.7</v>
          </cell>
          <cell r="AM466">
            <v>104.2</v>
          </cell>
          <cell r="AN466">
            <v>105.7</v>
          </cell>
          <cell r="AO466">
            <v>105.9</v>
          </cell>
          <cell r="AP466">
            <v>105.6</v>
          </cell>
          <cell r="AQ466">
            <v>107.7</v>
          </cell>
          <cell r="AR466">
            <v>109.7</v>
          </cell>
          <cell r="AS466">
            <v>109.7</v>
          </cell>
          <cell r="AT466">
            <v>110.5</v>
          </cell>
          <cell r="AU466">
            <v>111</v>
          </cell>
          <cell r="AV466">
            <v>111.6</v>
          </cell>
          <cell r="AW466">
            <v>111.6</v>
          </cell>
          <cell r="AX466">
            <v>109.5</v>
          </cell>
          <cell r="AY466">
            <v>108.6</v>
          </cell>
          <cell r="AZ466">
            <v>107.1</v>
          </cell>
          <cell r="BA466">
            <v>106.8</v>
          </cell>
          <cell r="BB466">
            <v>106</v>
          </cell>
          <cell r="BC466">
            <v>104.9</v>
          </cell>
          <cell r="BD466">
            <v>105.1</v>
          </cell>
          <cell r="BE466">
            <v>105.1</v>
          </cell>
          <cell r="BF466">
            <v>105</v>
          </cell>
          <cell r="BG466">
            <v>105</v>
          </cell>
          <cell r="BH466">
            <v>105</v>
          </cell>
          <cell r="BI466">
            <v>105</v>
          </cell>
          <cell r="BJ466">
            <v>105</v>
          </cell>
          <cell r="BK466">
            <v>105</v>
          </cell>
          <cell r="BL466">
            <v>105.3</v>
          </cell>
          <cell r="BM466">
            <v>105.3</v>
          </cell>
          <cell r="BN466">
            <v>105.5</v>
          </cell>
          <cell r="BO466">
            <v>110.9</v>
          </cell>
          <cell r="BP466">
            <v>108.7</v>
          </cell>
          <cell r="BQ466">
            <v>108.8</v>
          </cell>
          <cell r="BR466">
            <v>108.3</v>
          </cell>
          <cell r="BS466">
            <v>107.9</v>
          </cell>
          <cell r="BT466">
            <v>108.2</v>
          </cell>
          <cell r="BU466">
            <v>108.9</v>
          </cell>
          <cell r="BV466">
            <v>109.1</v>
          </cell>
          <cell r="BW466">
            <v>109</v>
          </cell>
          <cell r="BX466">
            <v>109.4</v>
          </cell>
          <cell r="BY466">
            <v>109.4</v>
          </cell>
          <cell r="BZ466">
            <v>111.6</v>
          </cell>
          <cell r="CA466">
            <v>112.4</v>
          </cell>
          <cell r="CB466">
            <v>112.2</v>
          </cell>
          <cell r="CC466">
            <v>115.6</v>
          </cell>
          <cell r="CD466">
            <v>115.6</v>
          </cell>
          <cell r="CE466">
            <v>115.7</v>
          </cell>
          <cell r="CF466">
            <v>115.9</v>
          </cell>
          <cell r="CG466">
            <v>114.5</v>
          </cell>
          <cell r="CH466">
            <v>114.5</v>
          </cell>
          <cell r="CI466">
            <v>115.7</v>
          </cell>
          <cell r="CJ466">
            <v>115.9</v>
          </cell>
          <cell r="CK466">
            <v>115.7</v>
          </cell>
          <cell r="CL466">
            <v>115.9</v>
          </cell>
        </row>
        <row r="467">
          <cell r="A467" t="str">
            <v>d.  PAINTS, VARNISHES &amp; LACQUERS</v>
          </cell>
          <cell r="B467" t="str">
            <v>1308040000</v>
          </cell>
          <cell r="C467">
            <v>0.52932000000000001</v>
          </cell>
          <cell r="D467">
            <v>100.9</v>
          </cell>
          <cell r="E467">
            <v>101.7</v>
          </cell>
          <cell r="F467">
            <v>102.4</v>
          </cell>
          <cell r="G467">
            <v>103.2</v>
          </cell>
          <cell r="H467">
            <v>103.3</v>
          </cell>
          <cell r="I467">
            <v>103.8</v>
          </cell>
          <cell r="J467">
            <v>104</v>
          </cell>
          <cell r="K467">
            <v>104.2</v>
          </cell>
          <cell r="L467">
            <v>104.5</v>
          </cell>
          <cell r="M467">
            <v>104.5</v>
          </cell>
          <cell r="N467">
            <v>105.4</v>
          </cell>
          <cell r="O467">
            <v>105.4</v>
          </cell>
          <cell r="P467">
            <v>104.6</v>
          </cell>
          <cell r="Q467">
            <v>104.3</v>
          </cell>
          <cell r="R467">
            <v>103.9</v>
          </cell>
          <cell r="S467">
            <v>104.3</v>
          </cell>
          <cell r="T467">
            <v>104.4</v>
          </cell>
          <cell r="U467">
            <v>104.8</v>
          </cell>
          <cell r="V467">
            <v>105.2</v>
          </cell>
          <cell r="W467">
            <v>105.2</v>
          </cell>
          <cell r="X467">
            <v>105.8</v>
          </cell>
          <cell r="Y467">
            <v>106.2</v>
          </cell>
          <cell r="Z467">
            <v>106.2</v>
          </cell>
          <cell r="AA467">
            <v>106.1</v>
          </cell>
          <cell r="AB467">
            <v>106.3</v>
          </cell>
          <cell r="AC467">
            <v>106.7</v>
          </cell>
          <cell r="AD467">
            <v>107</v>
          </cell>
          <cell r="AE467">
            <v>109</v>
          </cell>
          <cell r="AF467">
            <v>109.9</v>
          </cell>
          <cell r="AG467">
            <v>109.9</v>
          </cell>
          <cell r="AH467">
            <v>109.9</v>
          </cell>
          <cell r="AI467">
            <v>109.9</v>
          </cell>
          <cell r="AJ467">
            <v>109.8</v>
          </cell>
          <cell r="AK467">
            <v>109.9</v>
          </cell>
          <cell r="AL467">
            <v>109.9</v>
          </cell>
          <cell r="AM467">
            <v>109.9</v>
          </cell>
          <cell r="AN467">
            <v>112</v>
          </cell>
          <cell r="AO467">
            <v>112.2</v>
          </cell>
          <cell r="AP467">
            <v>114.4</v>
          </cell>
          <cell r="AQ467">
            <v>114.5</v>
          </cell>
          <cell r="AR467">
            <v>114.4</v>
          </cell>
          <cell r="AS467">
            <v>116.3</v>
          </cell>
          <cell r="AT467">
            <v>117.1</v>
          </cell>
          <cell r="AU467">
            <v>119.8</v>
          </cell>
          <cell r="AV467">
            <v>118.5</v>
          </cell>
          <cell r="AW467">
            <v>119.5</v>
          </cell>
          <cell r="AX467">
            <v>118.7</v>
          </cell>
          <cell r="AY467">
            <v>118.2</v>
          </cell>
          <cell r="AZ467">
            <v>118.3</v>
          </cell>
          <cell r="BA467">
            <v>118.5</v>
          </cell>
          <cell r="BB467">
            <v>117.3</v>
          </cell>
          <cell r="BC467">
            <v>119.4</v>
          </cell>
          <cell r="BD467">
            <v>118.3</v>
          </cell>
          <cell r="BE467">
            <v>116.8</v>
          </cell>
          <cell r="BF467">
            <v>116.7</v>
          </cell>
          <cell r="BG467">
            <v>115</v>
          </cell>
          <cell r="BH467">
            <v>115</v>
          </cell>
          <cell r="BI467">
            <v>115</v>
          </cell>
          <cell r="BJ467">
            <v>114.7</v>
          </cell>
          <cell r="BK467">
            <v>115.3</v>
          </cell>
          <cell r="BL467">
            <v>120.8</v>
          </cell>
          <cell r="BM467">
            <v>121.3</v>
          </cell>
          <cell r="BN467">
            <v>122.2</v>
          </cell>
          <cell r="BO467">
            <v>122.4</v>
          </cell>
          <cell r="BP467">
            <v>122.6</v>
          </cell>
          <cell r="BQ467">
            <v>122.6</v>
          </cell>
          <cell r="BR467">
            <v>123</v>
          </cell>
          <cell r="BS467">
            <v>123.2</v>
          </cell>
          <cell r="BT467">
            <v>123.1</v>
          </cell>
          <cell r="BU467">
            <v>123.2</v>
          </cell>
          <cell r="BV467">
            <v>123.2</v>
          </cell>
          <cell r="BW467">
            <v>123.3</v>
          </cell>
          <cell r="BX467">
            <v>121.2</v>
          </cell>
          <cell r="BY467">
            <v>120.9</v>
          </cell>
          <cell r="BZ467">
            <v>123</v>
          </cell>
          <cell r="CA467">
            <v>123.5</v>
          </cell>
          <cell r="CB467">
            <v>120.1</v>
          </cell>
          <cell r="CC467">
            <v>123.6</v>
          </cell>
          <cell r="CD467">
            <v>124.9</v>
          </cell>
          <cell r="CE467">
            <v>125.6</v>
          </cell>
          <cell r="CF467">
            <v>126.6</v>
          </cell>
          <cell r="CG467">
            <v>127.5</v>
          </cell>
          <cell r="CH467">
            <v>130.9</v>
          </cell>
          <cell r="CI467">
            <v>132.19999999999999</v>
          </cell>
          <cell r="CJ467">
            <v>134.30000000000001</v>
          </cell>
          <cell r="CK467">
            <v>134.9</v>
          </cell>
          <cell r="CL467">
            <v>137.69999999999999</v>
          </cell>
        </row>
        <row r="468">
          <cell r="A468" t="str">
            <v>Paints</v>
          </cell>
          <cell r="B468" t="str">
            <v>1308040001</v>
          </cell>
          <cell r="C468">
            <v>0.37359999999999999</v>
          </cell>
          <cell r="D468">
            <v>100.9</v>
          </cell>
          <cell r="E468">
            <v>100.9</v>
          </cell>
          <cell r="F468">
            <v>101.6</v>
          </cell>
          <cell r="G468">
            <v>102.7</v>
          </cell>
          <cell r="H468">
            <v>102.7</v>
          </cell>
          <cell r="I468">
            <v>102.9</v>
          </cell>
          <cell r="J468">
            <v>103</v>
          </cell>
          <cell r="K468">
            <v>103.3</v>
          </cell>
          <cell r="L468">
            <v>103.5</v>
          </cell>
          <cell r="M468">
            <v>103.5</v>
          </cell>
          <cell r="N468">
            <v>104.7</v>
          </cell>
          <cell r="O468">
            <v>104.6</v>
          </cell>
          <cell r="P468">
            <v>103.3</v>
          </cell>
          <cell r="Q468">
            <v>103</v>
          </cell>
          <cell r="R468">
            <v>102.4</v>
          </cell>
          <cell r="S468">
            <v>102.5</v>
          </cell>
          <cell r="T468">
            <v>102.5</v>
          </cell>
          <cell r="U468">
            <v>102.6</v>
          </cell>
          <cell r="V468">
            <v>102.8</v>
          </cell>
          <cell r="W468">
            <v>102.8</v>
          </cell>
          <cell r="X468">
            <v>103.7</v>
          </cell>
          <cell r="Y468">
            <v>104.1</v>
          </cell>
          <cell r="Z468">
            <v>104.1</v>
          </cell>
          <cell r="AA468">
            <v>104.1</v>
          </cell>
          <cell r="AB468">
            <v>104.1</v>
          </cell>
          <cell r="AC468">
            <v>104.7</v>
          </cell>
          <cell r="AD468">
            <v>105</v>
          </cell>
          <cell r="AE468">
            <v>108.4</v>
          </cell>
          <cell r="AF468">
            <v>109.6</v>
          </cell>
          <cell r="AG468">
            <v>109.6</v>
          </cell>
          <cell r="AH468">
            <v>109.6</v>
          </cell>
          <cell r="AI468">
            <v>109.2</v>
          </cell>
          <cell r="AJ468">
            <v>109</v>
          </cell>
          <cell r="AK468">
            <v>109</v>
          </cell>
          <cell r="AL468">
            <v>109</v>
          </cell>
          <cell r="AM468">
            <v>109</v>
          </cell>
          <cell r="AN468">
            <v>111.6</v>
          </cell>
          <cell r="AO468">
            <v>111.8</v>
          </cell>
          <cell r="AP468">
            <v>114.6</v>
          </cell>
          <cell r="AQ468">
            <v>114.6</v>
          </cell>
          <cell r="AR468">
            <v>114.4</v>
          </cell>
          <cell r="AS468">
            <v>116.7</v>
          </cell>
          <cell r="AT468">
            <v>117.8</v>
          </cell>
          <cell r="AU468">
            <v>121.6</v>
          </cell>
          <cell r="AV468">
            <v>119.7</v>
          </cell>
          <cell r="AW468">
            <v>121.1</v>
          </cell>
          <cell r="AX468">
            <v>119.9</v>
          </cell>
          <cell r="AY468">
            <v>117.9</v>
          </cell>
          <cell r="AZ468">
            <v>117.7</v>
          </cell>
          <cell r="BA468">
            <v>117.9</v>
          </cell>
          <cell r="BB468">
            <v>116.3</v>
          </cell>
          <cell r="BC468">
            <v>118.5</v>
          </cell>
          <cell r="BD468">
            <v>118.4</v>
          </cell>
          <cell r="BE468">
            <v>118</v>
          </cell>
          <cell r="BF468">
            <v>118.1</v>
          </cell>
          <cell r="BG468">
            <v>115.8</v>
          </cell>
          <cell r="BH468">
            <v>115.6</v>
          </cell>
          <cell r="BI468">
            <v>115.6</v>
          </cell>
          <cell r="BJ468">
            <v>114.7</v>
          </cell>
          <cell r="BK468">
            <v>114.7</v>
          </cell>
          <cell r="BL468">
            <v>122</v>
          </cell>
          <cell r="BM468">
            <v>122.3</v>
          </cell>
          <cell r="BN468">
            <v>122.3</v>
          </cell>
          <cell r="BO468">
            <v>121.7</v>
          </cell>
          <cell r="BP468">
            <v>121.8</v>
          </cell>
          <cell r="BQ468">
            <v>121.9</v>
          </cell>
          <cell r="BR468">
            <v>122.1</v>
          </cell>
          <cell r="BS468">
            <v>122.3</v>
          </cell>
          <cell r="BT468">
            <v>122.3</v>
          </cell>
          <cell r="BU468">
            <v>122.3</v>
          </cell>
          <cell r="BV468">
            <v>122.3</v>
          </cell>
          <cell r="BW468">
            <v>122.3</v>
          </cell>
          <cell r="BX468">
            <v>119.5</v>
          </cell>
          <cell r="BY468">
            <v>119</v>
          </cell>
          <cell r="BZ468">
            <v>122</v>
          </cell>
          <cell r="CA468">
            <v>122.4</v>
          </cell>
          <cell r="CB468">
            <v>119.3</v>
          </cell>
          <cell r="CC468">
            <v>123.9</v>
          </cell>
          <cell r="CD468">
            <v>124.7</v>
          </cell>
          <cell r="CE468">
            <v>125.6</v>
          </cell>
          <cell r="CF468">
            <v>126.7</v>
          </cell>
          <cell r="CG468">
            <v>127.5</v>
          </cell>
          <cell r="CH468">
            <v>132.30000000000001</v>
          </cell>
          <cell r="CI468">
            <v>133.80000000000001</v>
          </cell>
          <cell r="CJ468">
            <v>136.80000000000001</v>
          </cell>
          <cell r="CK468">
            <v>137.9</v>
          </cell>
          <cell r="CL468">
            <v>141.5</v>
          </cell>
        </row>
        <row r="469">
          <cell r="A469" t="str">
            <v>Chemical Colours</v>
          </cell>
          <cell r="B469" t="str">
            <v>1308040002</v>
          </cell>
          <cell r="C469">
            <v>4.28E-3</v>
          </cell>
          <cell r="D469">
            <v>103.1</v>
          </cell>
          <cell r="E469">
            <v>103.1</v>
          </cell>
          <cell r="F469">
            <v>103.1</v>
          </cell>
          <cell r="G469">
            <v>103.1</v>
          </cell>
          <cell r="H469">
            <v>102.7</v>
          </cell>
          <cell r="I469">
            <v>103.7</v>
          </cell>
          <cell r="J469">
            <v>103.7</v>
          </cell>
          <cell r="K469">
            <v>105.5</v>
          </cell>
          <cell r="L469">
            <v>108.9</v>
          </cell>
          <cell r="M469">
            <v>108.9</v>
          </cell>
          <cell r="N469">
            <v>118.3</v>
          </cell>
          <cell r="O469">
            <v>118.3</v>
          </cell>
          <cell r="P469">
            <v>118.3</v>
          </cell>
          <cell r="Q469">
            <v>118.3</v>
          </cell>
          <cell r="R469">
            <v>111.4</v>
          </cell>
          <cell r="S469">
            <v>111.4</v>
          </cell>
          <cell r="T469">
            <v>111.9</v>
          </cell>
          <cell r="U469">
            <v>111.9</v>
          </cell>
          <cell r="V469">
            <v>108.4</v>
          </cell>
          <cell r="W469">
            <v>108.4</v>
          </cell>
          <cell r="X469">
            <v>107.8</v>
          </cell>
          <cell r="Y469">
            <v>108.4</v>
          </cell>
          <cell r="Z469">
            <v>108.4</v>
          </cell>
          <cell r="AA469">
            <v>104.5</v>
          </cell>
          <cell r="AB469">
            <v>104.5</v>
          </cell>
          <cell r="AC469">
            <v>104.5</v>
          </cell>
          <cell r="AD469">
            <v>107.4</v>
          </cell>
          <cell r="AE469">
            <v>106.5</v>
          </cell>
          <cell r="AF469">
            <v>106.5</v>
          </cell>
          <cell r="AG469">
            <v>107.7</v>
          </cell>
          <cell r="AH469">
            <v>107.7</v>
          </cell>
          <cell r="AI469">
            <v>108.6</v>
          </cell>
          <cell r="AJ469">
            <v>109.1</v>
          </cell>
          <cell r="AK469">
            <v>109.1</v>
          </cell>
          <cell r="AL469">
            <v>109.1</v>
          </cell>
          <cell r="AM469">
            <v>109.9</v>
          </cell>
          <cell r="AN469">
            <v>109.9</v>
          </cell>
          <cell r="AO469">
            <v>111.1</v>
          </cell>
          <cell r="AP469">
            <v>111.6</v>
          </cell>
          <cell r="AQ469">
            <v>111.6</v>
          </cell>
          <cell r="AR469">
            <v>111.6</v>
          </cell>
          <cell r="AS469">
            <v>111.6</v>
          </cell>
          <cell r="AT469">
            <v>111.6</v>
          </cell>
          <cell r="AU469">
            <v>111.6</v>
          </cell>
          <cell r="AV469">
            <v>114.1</v>
          </cell>
          <cell r="AW469">
            <v>114.1</v>
          </cell>
          <cell r="AX469">
            <v>114.1</v>
          </cell>
          <cell r="AY469">
            <v>114.2</v>
          </cell>
          <cell r="AZ469">
            <v>111.6</v>
          </cell>
          <cell r="BA469">
            <v>111.4</v>
          </cell>
          <cell r="BB469">
            <v>111</v>
          </cell>
          <cell r="BC469">
            <v>111</v>
          </cell>
          <cell r="BD469">
            <v>111</v>
          </cell>
          <cell r="BE469">
            <v>111</v>
          </cell>
          <cell r="BF469">
            <v>111</v>
          </cell>
          <cell r="BG469">
            <v>111</v>
          </cell>
          <cell r="BH469">
            <v>111</v>
          </cell>
          <cell r="BI469">
            <v>111</v>
          </cell>
          <cell r="BJ469">
            <v>110.8</v>
          </cell>
          <cell r="BK469">
            <v>111.8</v>
          </cell>
          <cell r="BL469">
            <v>111</v>
          </cell>
          <cell r="BM469">
            <v>111.1</v>
          </cell>
          <cell r="BN469">
            <v>111.2</v>
          </cell>
          <cell r="BO469">
            <v>112.1</v>
          </cell>
          <cell r="BP469">
            <v>112.1</v>
          </cell>
          <cell r="BQ469">
            <v>112.1</v>
          </cell>
          <cell r="BR469">
            <v>112.1</v>
          </cell>
          <cell r="BS469">
            <v>112.1</v>
          </cell>
          <cell r="BT469">
            <v>112.1</v>
          </cell>
          <cell r="BU469">
            <v>112.1</v>
          </cell>
          <cell r="BV469">
            <v>112.1</v>
          </cell>
          <cell r="BW469">
            <v>112.1</v>
          </cell>
          <cell r="BX469">
            <v>112.1</v>
          </cell>
          <cell r="BY469">
            <v>112.1</v>
          </cell>
          <cell r="BZ469">
            <v>112.1</v>
          </cell>
          <cell r="CA469">
            <v>112.1</v>
          </cell>
          <cell r="CB469">
            <v>112.1</v>
          </cell>
          <cell r="CC469">
            <v>112.1</v>
          </cell>
          <cell r="CD469">
            <v>114.6</v>
          </cell>
          <cell r="CE469">
            <v>114.6</v>
          </cell>
          <cell r="CF469">
            <v>116.1</v>
          </cell>
          <cell r="CG469">
            <v>117.2</v>
          </cell>
          <cell r="CH469">
            <v>117.2</v>
          </cell>
          <cell r="CI469">
            <v>117.2</v>
          </cell>
          <cell r="CJ469">
            <v>117.2</v>
          </cell>
          <cell r="CK469">
            <v>115.4</v>
          </cell>
          <cell r="CL469">
            <v>117.2</v>
          </cell>
        </row>
        <row r="470">
          <cell r="A470" t="str">
            <v>Lacquer &amp; Varnishes</v>
          </cell>
          <cell r="B470" t="str">
            <v>1308040003</v>
          </cell>
          <cell r="C470">
            <v>2.511E-2</v>
          </cell>
          <cell r="D470">
            <v>100.9</v>
          </cell>
          <cell r="E470">
            <v>100.4</v>
          </cell>
          <cell r="F470">
            <v>100.4</v>
          </cell>
          <cell r="G470">
            <v>102.9</v>
          </cell>
          <cell r="H470">
            <v>101.7</v>
          </cell>
          <cell r="I470">
            <v>102.1</v>
          </cell>
          <cell r="J470">
            <v>102.3</v>
          </cell>
          <cell r="K470">
            <v>102.4</v>
          </cell>
          <cell r="L470">
            <v>104</v>
          </cell>
          <cell r="M470">
            <v>104</v>
          </cell>
          <cell r="N470">
            <v>104</v>
          </cell>
          <cell r="O470">
            <v>104.1</v>
          </cell>
          <cell r="P470">
            <v>105.3</v>
          </cell>
          <cell r="Q470">
            <v>105.3</v>
          </cell>
          <cell r="R470">
            <v>105.3</v>
          </cell>
          <cell r="S470">
            <v>103.8</v>
          </cell>
          <cell r="T470">
            <v>104.9</v>
          </cell>
          <cell r="U470">
            <v>105.3</v>
          </cell>
          <cell r="V470">
            <v>105.5</v>
          </cell>
          <cell r="W470">
            <v>105.5</v>
          </cell>
          <cell r="X470">
            <v>105.6</v>
          </cell>
          <cell r="Y470">
            <v>105.6</v>
          </cell>
          <cell r="Z470">
            <v>105.6</v>
          </cell>
          <cell r="AA470">
            <v>105.6</v>
          </cell>
          <cell r="AB470">
            <v>105.7</v>
          </cell>
          <cell r="AC470">
            <v>105.8</v>
          </cell>
          <cell r="AD470">
            <v>105.8</v>
          </cell>
          <cell r="AE470">
            <v>108.5</v>
          </cell>
          <cell r="AF470">
            <v>109.9</v>
          </cell>
          <cell r="AG470">
            <v>109.9</v>
          </cell>
          <cell r="AH470">
            <v>109.9</v>
          </cell>
          <cell r="AI470">
            <v>109.9</v>
          </cell>
          <cell r="AJ470">
            <v>109.9</v>
          </cell>
          <cell r="AK470">
            <v>109.9</v>
          </cell>
          <cell r="AL470">
            <v>109.2</v>
          </cell>
          <cell r="AM470">
            <v>108.2</v>
          </cell>
          <cell r="AN470">
            <v>112</v>
          </cell>
          <cell r="AO470">
            <v>112</v>
          </cell>
          <cell r="AP470">
            <v>112.9</v>
          </cell>
          <cell r="AQ470">
            <v>113</v>
          </cell>
          <cell r="AR470">
            <v>114.6</v>
          </cell>
          <cell r="AS470">
            <v>116.8</v>
          </cell>
          <cell r="AT470">
            <v>117.6</v>
          </cell>
          <cell r="AU470">
            <v>117.6</v>
          </cell>
          <cell r="AV470">
            <v>117.6</v>
          </cell>
          <cell r="AW470">
            <v>117.6</v>
          </cell>
          <cell r="AX470">
            <v>116</v>
          </cell>
          <cell r="AY470">
            <v>114.3</v>
          </cell>
          <cell r="AZ470">
            <v>113.5</v>
          </cell>
          <cell r="BA470">
            <v>112.5</v>
          </cell>
          <cell r="BB470">
            <v>112.9</v>
          </cell>
          <cell r="BC470">
            <v>113.7</v>
          </cell>
          <cell r="BD470">
            <v>114</v>
          </cell>
          <cell r="BE470">
            <v>114.2</v>
          </cell>
          <cell r="BF470">
            <v>114.2</v>
          </cell>
          <cell r="BG470">
            <v>114.2</v>
          </cell>
          <cell r="BH470">
            <v>114.6</v>
          </cell>
          <cell r="BI470">
            <v>114.5</v>
          </cell>
          <cell r="BJ470">
            <v>123.2</v>
          </cell>
          <cell r="BK470">
            <v>131.19999999999999</v>
          </cell>
          <cell r="BL470">
            <v>131.80000000000001</v>
          </cell>
          <cell r="BM470">
            <v>132.69999999999999</v>
          </cell>
          <cell r="BN470">
            <v>135.1</v>
          </cell>
          <cell r="BO470">
            <v>144</v>
          </cell>
          <cell r="BP470">
            <v>144.1</v>
          </cell>
          <cell r="BQ470">
            <v>144.1</v>
          </cell>
          <cell r="BR470">
            <v>144.1</v>
          </cell>
          <cell r="BS470">
            <v>144.1</v>
          </cell>
          <cell r="BT470">
            <v>144.1</v>
          </cell>
          <cell r="BU470">
            <v>144.1</v>
          </cell>
          <cell r="BV470">
            <v>144.1</v>
          </cell>
          <cell r="BW470">
            <v>141.80000000000001</v>
          </cell>
          <cell r="BX470">
            <v>131.9</v>
          </cell>
          <cell r="BY470">
            <v>132</v>
          </cell>
          <cell r="BZ470">
            <v>131.80000000000001</v>
          </cell>
          <cell r="CA470">
            <v>134.69999999999999</v>
          </cell>
          <cell r="CB470">
            <v>135.80000000000001</v>
          </cell>
          <cell r="CC470">
            <v>135.6</v>
          </cell>
          <cell r="CD470">
            <v>134.5</v>
          </cell>
          <cell r="CE470">
            <v>134.5</v>
          </cell>
          <cell r="CF470">
            <v>134.5</v>
          </cell>
          <cell r="CG470">
            <v>135.69999999999999</v>
          </cell>
          <cell r="CH470">
            <v>134.80000000000001</v>
          </cell>
          <cell r="CI470">
            <v>134.80000000000001</v>
          </cell>
          <cell r="CJ470">
            <v>134.80000000000001</v>
          </cell>
          <cell r="CK470">
            <v>135</v>
          </cell>
          <cell r="CL470">
            <v>135.80000000000001</v>
          </cell>
        </row>
        <row r="471">
          <cell r="A471" t="str">
            <v>Distemper</v>
          </cell>
          <cell r="B471" t="str">
            <v>1308040004</v>
          </cell>
          <cell r="C471">
            <v>7.77E-3</v>
          </cell>
          <cell r="D471">
            <v>97.1</v>
          </cell>
          <cell r="E471">
            <v>97.1</v>
          </cell>
          <cell r="F471">
            <v>97.1</v>
          </cell>
          <cell r="G471">
            <v>97.1</v>
          </cell>
          <cell r="H471">
            <v>97.1</v>
          </cell>
          <cell r="I471">
            <v>97.6</v>
          </cell>
          <cell r="J471">
            <v>97.6</v>
          </cell>
          <cell r="K471">
            <v>97.6</v>
          </cell>
          <cell r="L471">
            <v>97.6</v>
          </cell>
          <cell r="M471">
            <v>97.6</v>
          </cell>
          <cell r="N471">
            <v>97.6</v>
          </cell>
          <cell r="O471">
            <v>97.6</v>
          </cell>
          <cell r="P471">
            <v>97.6</v>
          </cell>
          <cell r="Q471">
            <v>97.6</v>
          </cell>
          <cell r="R471">
            <v>97.6</v>
          </cell>
          <cell r="S471">
            <v>97.6</v>
          </cell>
          <cell r="T471">
            <v>97.6</v>
          </cell>
          <cell r="U471">
            <v>97.6</v>
          </cell>
          <cell r="V471">
            <v>97.6</v>
          </cell>
          <cell r="W471">
            <v>97.6</v>
          </cell>
          <cell r="X471">
            <v>98.3</v>
          </cell>
          <cell r="Y471">
            <v>100.4</v>
          </cell>
          <cell r="Z471">
            <v>100.4</v>
          </cell>
          <cell r="AA471">
            <v>100.4</v>
          </cell>
          <cell r="AB471">
            <v>107.3</v>
          </cell>
          <cell r="AC471">
            <v>107.7</v>
          </cell>
          <cell r="AD471">
            <v>107.7</v>
          </cell>
          <cell r="AE471">
            <v>107.7</v>
          </cell>
          <cell r="AF471">
            <v>107.7</v>
          </cell>
          <cell r="AG471">
            <v>107.7</v>
          </cell>
          <cell r="AH471">
            <v>107.7</v>
          </cell>
          <cell r="AI471">
            <v>107.7</v>
          </cell>
          <cell r="AJ471">
            <v>107.7</v>
          </cell>
          <cell r="AK471">
            <v>108.8</v>
          </cell>
          <cell r="AL471">
            <v>108.8</v>
          </cell>
          <cell r="AM471">
            <v>108.8</v>
          </cell>
          <cell r="AN471">
            <v>108.1</v>
          </cell>
          <cell r="AO471">
            <v>108.1</v>
          </cell>
          <cell r="AP471">
            <v>108.1</v>
          </cell>
          <cell r="AQ471">
            <v>108.1</v>
          </cell>
          <cell r="AR471">
            <v>108.1</v>
          </cell>
          <cell r="AS471">
            <v>108.1</v>
          </cell>
          <cell r="AT471">
            <v>108.1</v>
          </cell>
          <cell r="AU471">
            <v>108.1</v>
          </cell>
          <cell r="AV471">
            <v>108.1</v>
          </cell>
          <cell r="AW471">
            <v>108.1</v>
          </cell>
          <cell r="AX471">
            <v>108.1</v>
          </cell>
          <cell r="AY471">
            <v>108.1</v>
          </cell>
          <cell r="AZ471">
            <v>110.2</v>
          </cell>
          <cell r="BA471">
            <v>110.2</v>
          </cell>
          <cell r="BB471">
            <v>110.2</v>
          </cell>
          <cell r="BC471">
            <v>110.2</v>
          </cell>
          <cell r="BD471">
            <v>110.2</v>
          </cell>
          <cell r="BE471">
            <v>110.2</v>
          </cell>
          <cell r="BF471">
            <v>110.2</v>
          </cell>
          <cell r="BG471">
            <v>110.2</v>
          </cell>
          <cell r="BH471">
            <v>110.2</v>
          </cell>
          <cell r="BI471">
            <v>110.2</v>
          </cell>
          <cell r="BJ471">
            <v>110.2</v>
          </cell>
          <cell r="BK471">
            <v>110.2</v>
          </cell>
          <cell r="BL471">
            <v>110.2</v>
          </cell>
          <cell r="BM471">
            <v>110.2</v>
          </cell>
          <cell r="BN471">
            <v>110.2</v>
          </cell>
          <cell r="BO471">
            <v>110.2</v>
          </cell>
          <cell r="BP471">
            <v>110.2</v>
          </cell>
          <cell r="BQ471">
            <v>110.2</v>
          </cell>
          <cell r="BR471">
            <v>110.2</v>
          </cell>
          <cell r="BS471">
            <v>110.2</v>
          </cell>
          <cell r="BT471">
            <v>110.2</v>
          </cell>
          <cell r="BU471">
            <v>110.2</v>
          </cell>
          <cell r="BV471">
            <v>110.2</v>
          </cell>
          <cell r="BW471">
            <v>116</v>
          </cell>
          <cell r="BX471">
            <v>123.6</v>
          </cell>
          <cell r="BY471">
            <v>123.6</v>
          </cell>
          <cell r="BZ471">
            <v>123.6</v>
          </cell>
          <cell r="CA471">
            <v>123.6</v>
          </cell>
          <cell r="CB471">
            <v>123.6</v>
          </cell>
          <cell r="CC471">
            <v>127.7</v>
          </cell>
          <cell r="CD471">
            <v>137.19999999999999</v>
          </cell>
          <cell r="CE471">
            <v>138.1</v>
          </cell>
          <cell r="CF471">
            <v>140.69999999999999</v>
          </cell>
          <cell r="CG471">
            <v>140.69999999999999</v>
          </cell>
          <cell r="CH471">
            <v>140.69999999999999</v>
          </cell>
          <cell r="CI471">
            <v>142.4</v>
          </cell>
          <cell r="CJ471">
            <v>146.6</v>
          </cell>
          <cell r="CK471">
            <v>146.6</v>
          </cell>
          <cell r="CL471">
            <v>146.6</v>
          </cell>
        </row>
        <row r="472">
          <cell r="A472" t="str">
            <v>Thinner</v>
          </cell>
          <cell r="B472" t="str">
            <v>1308040005</v>
          </cell>
          <cell r="C472">
            <v>1.5740000000000001E-2</v>
          </cell>
          <cell r="D472">
            <v>103.2</v>
          </cell>
          <cell r="E472">
            <v>103.2</v>
          </cell>
          <cell r="F472">
            <v>103.2</v>
          </cell>
          <cell r="G472">
            <v>103.2</v>
          </cell>
          <cell r="H472">
            <v>105.7</v>
          </cell>
          <cell r="I472">
            <v>117.9</v>
          </cell>
          <cell r="J472">
            <v>121.6</v>
          </cell>
          <cell r="K472">
            <v>121.6</v>
          </cell>
          <cell r="L472">
            <v>121.6</v>
          </cell>
          <cell r="M472">
            <v>121.6</v>
          </cell>
          <cell r="N472">
            <v>121.6</v>
          </cell>
          <cell r="O472">
            <v>122.6</v>
          </cell>
          <cell r="P472">
            <v>122.6</v>
          </cell>
          <cell r="Q472">
            <v>122.6</v>
          </cell>
          <cell r="R472">
            <v>122.6</v>
          </cell>
          <cell r="S472">
            <v>129.6</v>
          </cell>
          <cell r="T472">
            <v>130.9</v>
          </cell>
          <cell r="U472">
            <v>131.4</v>
          </cell>
          <cell r="V472">
            <v>131.9</v>
          </cell>
          <cell r="W472">
            <v>131.9</v>
          </cell>
          <cell r="X472">
            <v>131.9</v>
          </cell>
          <cell r="Y472">
            <v>131.9</v>
          </cell>
          <cell r="Z472">
            <v>131.9</v>
          </cell>
          <cell r="AA472">
            <v>131.9</v>
          </cell>
          <cell r="AB472">
            <v>132.69999999999999</v>
          </cell>
          <cell r="AC472">
            <v>132.69999999999999</v>
          </cell>
          <cell r="AD472">
            <v>133.9</v>
          </cell>
          <cell r="AE472">
            <v>135.80000000000001</v>
          </cell>
          <cell r="AF472">
            <v>135.80000000000001</v>
          </cell>
          <cell r="AG472">
            <v>135.80000000000001</v>
          </cell>
          <cell r="AH472">
            <v>135.80000000000001</v>
          </cell>
          <cell r="AI472">
            <v>147.5</v>
          </cell>
          <cell r="AJ472">
            <v>147.5</v>
          </cell>
          <cell r="AK472">
            <v>147.5</v>
          </cell>
          <cell r="AL472">
            <v>147.5</v>
          </cell>
          <cell r="AM472">
            <v>151.80000000000001</v>
          </cell>
          <cell r="AN472">
            <v>152.19999999999999</v>
          </cell>
          <cell r="AO472">
            <v>152.80000000000001</v>
          </cell>
          <cell r="AP472">
            <v>152.80000000000001</v>
          </cell>
          <cell r="AQ472">
            <v>152.80000000000001</v>
          </cell>
          <cell r="AR472">
            <v>152.80000000000001</v>
          </cell>
          <cell r="AS472">
            <v>157.9</v>
          </cell>
          <cell r="AT472">
            <v>157.9</v>
          </cell>
          <cell r="AU472">
            <v>157.9</v>
          </cell>
          <cell r="AV472">
            <v>157.9</v>
          </cell>
          <cell r="AW472">
            <v>157.9</v>
          </cell>
          <cell r="AX472">
            <v>157.9</v>
          </cell>
          <cell r="AY472">
            <v>188.5</v>
          </cell>
          <cell r="AZ472">
            <v>198.7</v>
          </cell>
          <cell r="BA472">
            <v>198.7</v>
          </cell>
          <cell r="BB472">
            <v>198.7</v>
          </cell>
          <cell r="BC472">
            <v>200.3</v>
          </cell>
          <cell r="BD472">
            <v>200.3</v>
          </cell>
          <cell r="BE472">
            <v>200.3</v>
          </cell>
          <cell r="BF472">
            <v>199.7</v>
          </cell>
          <cell r="BG472">
            <v>197.9</v>
          </cell>
          <cell r="BH472">
            <v>197.9</v>
          </cell>
          <cell r="BI472">
            <v>198.5</v>
          </cell>
          <cell r="BJ472">
            <v>199.4</v>
          </cell>
          <cell r="BK472">
            <v>199.4</v>
          </cell>
          <cell r="BL472">
            <v>199.4</v>
          </cell>
          <cell r="BM472">
            <v>207.1</v>
          </cell>
          <cell r="BN472">
            <v>230.9</v>
          </cell>
          <cell r="BO472">
            <v>239.9</v>
          </cell>
          <cell r="BP472">
            <v>243.2</v>
          </cell>
          <cell r="BQ472">
            <v>243.2</v>
          </cell>
          <cell r="BR472">
            <v>243.2</v>
          </cell>
          <cell r="BS472">
            <v>243.2</v>
          </cell>
          <cell r="BT472">
            <v>243.2</v>
          </cell>
          <cell r="BU472">
            <v>243.2</v>
          </cell>
          <cell r="BV472">
            <v>243.2</v>
          </cell>
          <cell r="BW472">
            <v>243.2</v>
          </cell>
          <cell r="BX472">
            <v>232.3</v>
          </cell>
          <cell r="BY472">
            <v>232.3</v>
          </cell>
          <cell r="BZ472">
            <v>232.3</v>
          </cell>
          <cell r="CA472">
            <v>232.3</v>
          </cell>
          <cell r="CB472">
            <v>190.7</v>
          </cell>
          <cell r="CC472">
            <v>202.2</v>
          </cell>
          <cell r="CD472">
            <v>203.6</v>
          </cell>
          <cell r="CE472">
            <v>203.6</v>
          </cell>
          <cell r="CF472">
            <v>203.6</v>
          </cell>
          <cell r="CG472">
            <v>204</v>
          </cell>
          <cell r="CH472">
            <v>204.3</v>
          </cell>
          <cell r="CI472">
            <v>204.3</v>
          </cell>
          <cell r="CJ472">
            <v>204.8</v>
          </cell>
          <cell r="CK472">
            <v>205.4</v>
          </cell>
          <cell r="CL472">
            <v>206</v>
          </cell>
        </row>
        <row r="473">
          <cell r="A473" t="str">
            <v>Ink</v>
          </cell>
          <cell r="B473" t="str">
            <v>1308040006</v>
          </cell>
          <cell r="C473">
            <v>0.10281999999999999</v>
          </cell>
          <cell r="D473">
            <v>100.4</v>
          </cell>
          <cell r="E473">
            <v>104.9</v>
          </cell>
          <cell r="F473">
            <v>106.3</v>
          </cell>
          <cell r="G473">
            <v>105.8</v>
          </cell>
          <cell r="H473">
            <v>105.8</v>
          </cell>
          <cell r="I473">
            <v>105.8</v>
          </cell>
          <cell r="J473">
            <v>105.8</v>
          </cell>
          <cell r="K473">
            <v>105.8</v>
          </cell>
          <cell r="L473">
            <v>105.8</v>
          </cell>
          <cell r="M473">
            <v>105.8</v>
          </cell>
          <cell r="N473">
            <v>105.8</v>
          </cell>
          <cell r="O473">
            <v>105.9</v>
          </cell>
          <cell r="P473">
            <v>106.2</v>
          </cell>
          <cell r="Q473">
            <v>106.2</v>
          </cell>
          <cell r="R473">
            <v>106.2</v>
          </cell>
          <cell r="S473">
            <v>107.1</v>
          </cell>
          <cell r="T473">
            <v>107.1</v>
          </cell>
          <cell r="U473">
            <v>108.8</v>
          </cell>
          <cell r="V473">
            <v>110.2</v>
          </cell>
          <cell r="W473">
            <v>110.2</v>
          </cell>
          <cell r="X473">
            <v>110.2</v>
          </cell>
          <cell r="Y473">
            <v>110.2</v>
          </cell>
          <cell r="Z473">
            <v>110.2</v>
          </cell>
          <cell r="AA473">
            <v>110.2</v>
          </cell>
          <cell r="AB473">
            <v>110.2</v>
          </cell>
          <cell r="AC473">
            <v>110.2</v>
          </cell>
          <cell r="AD473">
            <v>110.2</v>
          </cell>
          <cell r="AE473">
            <v>107.3</v>
          </cell>
          <cell r="AF473">
            <v>107.3</v>
          </cell>
          <cell r="AG473">
            <v>107.3</v>
          </cell>
          <cell r="AH473">
            <v>107.3</v>
          </cell>
          <cell r="AI473">
            <v>107.3</v>
          </cell>
          <cell r="AJ473">
            <v>107.3</v>
          </cell>
          <cell r="AK473">
            <v>107.3</v>
          </cell>
          <cell r="AL473">
            <v>107.3</v>
          </cell>
          <cell r="AM473">
            <v>107.3</v>
          </cell>
          <cell r="AN473">
            <v>107.6</v>
          </cell>
          <cell r="AO473">
            <v>107.6</v>
          </cell>
          <cell r="AP473">
            <v>108.8</v>
          </cell>
          <cell r="AQ473">
            <v>109.1</v>
          </cell>
          <cell r="AR473">
            <v>109.1</v>
          </cell>
          <cell r="AS473">
            <v>109.1</v>
          </cell>
          <cell r="AT473">
            <v>109.1</v>
          </cell>
          <cell r="AU473">
            <v>109.1</v>
          </cell>
          <cell r="AV473">
            <v>109.1</v>
          </cell>
          <cell r="AW473">
            <v>109.3</v>
          </cell>
          <cell r="AX473">
            <v>110.4</v>
          </cell>
          <cell r="AY473">
            <v>110.5</v>
          </cell>
          <cell r="AZ473">
            <v>110.5</v>
          </cell>
          <cell r="BA473">
            <v>110.6</v>
          </cell>
          <cell r="BB473">
            <v>110.6</v>
          </cell>
          <cell r="BC473">
            <v>112.5</v>
          </cell>
          <cell r="BD473">
            <v>107.1</v>
          </cell>
          <cell r="BE473">
            <v>100.8</v>
          </cell>
          <cell r="BF473">
            <v>100.3</v>
          </cell>
          <cell r="BG473">
            <v>100.2</v>
          </cell>
          <cell r="BH473">
            <v>100.5</v>
          </cell>
          <cell r="BI473">
            <v>100.5</v>
          </cell>
          <cell r="BJ473">
            <v>99.8</v>
          </cell>
          <cell r="BK473">
            <v>101.1</v>
          </cell>
          <cell r="BL473">
            <v>102.8</v>
          </cell>
          <cell r="BM473">
            <v>103.2</v>
          </cell>
          <cell r="BN473">
            <v>103.3</v>
          </cell>
          <cell r="BO473">
            <v>103.3</v>
          </cell>
          <cell r="BP473">
            <v>103</v>
          </cell>
          <cell r="BQ473">
            <v>102.9</v>
          </cell>
          <cell r="BR473">
            <v>104.3</v>
          </cell>
          <cell r="BS473">
            <v>104.3</v>
          </cell>
          <cell r="BT473">
            <v>103.8</v>
          </cell>
          <cell r="BU473">
            <v>104.4</v>
          </cell>
          <cell r="BV473">
            <v>104.3</v>
          </cell>
          <cell r="BW473">
            <v>105.3</v>
          </cell>
          <cell r="BX473">
            <v>108</v>
          </cell>
          <cell r="BY473">
            <v>108.2</v>
          </cell>
          <cell r="BZ473">
            <v>108.4</v>
          </cell>
          <cell r="CA473">
            <v>108.4</v>
          </cell>
          <cell r="CB473">
            <v>108.4</v>
          </cell>
          <cell r="CC473">
            <v>107.7</v>
          </cell>
          <cell r="CD473">
            <v>110.3</v>
          </cell>
          <cell r="CE473">
            <v>111.4</v>
          </cell>
          <cell r="CF473">
            <v>112.3</v>
          </cell>
          <cell r="CG473">
            <v>113.5</v>
          </cell>
          <cell r="CH473">
            <v>113.3</v>
          </cell>
          <cell r="CI473">
            <v>114.5</v>
          </cell>
          <cell r="CJ473">
            <v>113.9</v>
          </cell>
          <cell r="CK473">
            <v>113</v>
          </cell>
          <cell r="CL473">
            <v>113.9</v>
          </cell>
        </row>
        <row r="474">
          <cell r="A474" t="str">
            <v>e.  DYESTUFFS &amp; INDIGO</v>
          </cell>
          <cell r="B474" t="str">
            <v>1308050000</v>
          </cell>
          <cell r="C474">
            <v>0.56298000000000004</v>
          </cell>
          <cell r="D474">
            <v>99.7</v>
          </cell>
          <cell r="E474">
            <v>99.8</v>
          </cell>
          <cell r="F474">
            <v>100.5</v>
          </cell>
          <cell r="G474">
            <v>103.1</v>
          </cell>
          <cell r="H474">
            <v>102.7</v>
          </cell>
          <cell r="I474">
            <v>102.1</v>
          </cell>
          <cell r="J474">
            <v>102.8</v>
          </cell>
          <cell r="K474">
            <v>102.6</v>
          </cell>
          <cell r="L474">
            <v>102.5</v>
          </cell>
          <cell r="M474">
            <v>101.5</v>
          </cell>
          <cell r="N474">
            <v>101.6</v>
          </cell>
          <cell r="O474">
            <v>101.4</v>
          </cell>
          <cell r="P474">
            <v>102</v>
          </cell>
          <cell r="Q474">
            <v>102.6</v>
          </cell>
          <cell r="R474">
            <v>102.6</v>
          </cell>
          <cell r="S474">
            <v>106.7</v>
          </cell>
          <cell r="T474">
            <v>108.3</v>
          </cell>
          <cell r="U474">
            <v>108.7</v>
          </cell>
          <cell r="V474">
            <v>110.1</v>
          </cell>
          <cell r="W474">
            <v>111.6</v>
          </cell>
          <cell r="X474">
            <v>113.2</v>
          </cell>
          <cell r="Y474">
            <v>112.1</v>
          </cell>
          <cell r="Z474">
            <v>111.9</v>
          </cell>
          <cell r="AA474">
            <v>110.7</v>
          </cell>
          <cell r="AB474">
            <v>110.9</v>
          </cell>
          <cell r="AC474">
            <v>111</v>
          </cell>
          <cell r="AD474">
            <v>112.2</v>
          </cell>
          <cell r="AE474">
            <v>114.1</v>
          </cell>
          <cell r="AF474">
            <v>114.6</v>
          </cell>
          <cell r="AG474">
            <v>114.6</v>
          </cell>
          <cell r="AH474">
            <v>114.7</v>
          </cell>
          <cell r="AI474">
            <v>115.1</v>
          </cell>
          <cell r="AJ474">
            <v>115.2</v>
          </cell>
          <cell r="AK474">
            <v>116.6</v>
          </cell>
          <cell r="AL474">
            <v>115.5</v>
          </cell>
          <cell r="AM474">
            <v>115.5</v>
          </cell>
          <cell r="AN474">
            <v>114.5</v>
          </cell>
          <cell r="AO474">
            <v>114.8</v>
          </cell>
          <cell r="AP474">
            <v>114.4</v>
          </cell>
          <cell r="AQ474">
            <v>115</v>
          </cell>
          <cell r="AR474">
            <v>116.7</v>
          </cell>
          <cell r="AS474">
            <v>118.8</v>
          </cell>
          <cell r="AT474">
            <v>119.3</v>
          </cell>
          <cell r="AU474">
            <v>121.2</v>
          </cell>
          <cell r="AV474">
            <v>118.9</v>
          </cell>
          <cell r="AW474">
            <v>117.4</v>
          </cell>
          <cell r="AX474">
            <v>114.6</v>
          </cell>
          <cell r="AY474">
            <v>113</v>
          </cell>
          <cell r="AZ474">
            <v>110.1</v>
          </cell>
          <cell r="BA474">
            <v>110.5</v>
          </cell>
          <cell r="BB474">
            <v>110.6</v>
          </cell>
          <cell r="BC474">
            <v>111</v>
          </cell>
          <cell r="BD474">
            <v>112</v>
          </cell>
          <cell r="BE474">
            <v>111.9</v>
          </cell>
          <cell r="BF474">
            <v>112.7</v>
          </cell>
          <cell r="BG474">
            <v>113</v>
          </cell>
          <cell r="BH474">
            <v>112.8</v>
          </cell>
          <cell r="BI474">
            <v>111.3</v>
          </cell>
          <cell r="BJ474">
            <v>110.3</v>
          </cell>
          <cell r="BK474">
            <v>111.5</v>
          </cell>
          <cell r="BL474">
            <v>111.5</v>
          </cell>
          <cell r="BM474">
            <v>111.9</v>
          </cell>
          <cell r="BN474">
            <v>112.4</v>
          </cell>
          <cell r="BO474">
            <v>114.6</v>
          </cell>
          <cell r="BP474">
            <v>114.9</v>
          </cell>
          <cell r="BQ474">
            <v>115.1</v>
          </cell>
          <cell r="BR474">
            <v>115.2</v>
          </cell>
          <cell r="BS474">
            <v>115</v>
          </cell>
          <cell r="BT474">
            <v>115.7</v>
          </cell>
          <cell r="BU474">
            <v>117.7</v>
          </cell>
          <cell r="BV474">
            <v>116.4</v>
          </cell>
          <cell r="BW474">
            <v>116.6</v>
          </cell>
          <cell r="BX474">
            <v>118.1</v>
          </cell>
          <cell r="BY474">
            <v>117.8</v>
          </cell>
          <cell r="BZ474">
            <v>119</v>
          </cell>
          <cell r="CA474">
            <v>119.3</v>
          </cell>
          <cell r="CB474">
            <v>120</v>
          </cell>
          <cell r="CC474">
            <v>120.3</v>
          </cell>
          <cell r="CD474">
            <v>121.5</v>
          </cell>
          <cell r="CE474">
            <v>124</v>
          </cell>
          <cell r="CF474">
            <v>121.6</v>
          </cell>
          <cell r="CG474">
            <v>122.8</v>
          </cell>
          <cell r="CH474">
            <v>123.8</v>
          </cell>
          <cell r="CI474">
            <v>124</v>
          </cell>
          <cell r="CJ474">
            <v>124.1</v>
          </cell>
          <cell r="CK474">
            <v>123.8</v>
          </cell>
          <cell r="CL474">
            <v>124.4</v>
          </cell>
        </row>
        <row r="475">
          <cell r="A475" t="str">
            <v>Dye &amp; Dye Intermediates</v>
          </cell>
          <cell r="B475" t="str">
            <v>1308050001</v>
          </cell>
          <cell r="C475">
            <v>0.43397000000000002</v>
          </cell>
          <cell r="D475">
            <v>99.3</v>
          </cell>
          <cell r="E475">
            <v>99.8</v>
          </cell>
          <cell r="F475">
            <v>100.5</v>
          </cell>
          <cell r="G475">
            <v>103.1</v>
          </cell>
          <cell r="H475">
            <v>102.2</v>
          </cell>
          <cell r="I475">
            <v>101.6</v>
          </cell>
          <cell r="J475">
            <v>102.6</v>
          </cell>
          <cell r="K475">
            <v>102.5</v>
          </cell>
          <cell r="L475">
            <v>102.3</v>
          </cell>
          <cell r="M475">
            <v>101.3</v>
          </cell>
          <cell r="N475">
            <v>101.2</v>
          </cell>
          <cell r="O475">
            <v>100.9</v>
          </cell>
          <cell r="P475">
            <v>101.5</v>
          </cell>
          <cell r="Q475">
            <v>102.5</v>
          </cell>
          <cell r="R475">
            <v>102.6</v>
          </cell>
          <cell r="S475">
            <v>107.2</v>
          </cell>
          <cell r="T475">
            <v>109.1</v>
          </cell>
          <cell r="U475">
            <v>109.8</v>
          </cell>
          <cell r="V475">
            <v>111.5</v>
          </cell>
          <cell r="W475">
            <v>113.4</v>
          </cell>
          <cell r="X475">
            <v>115.4</v>
          </cell>
          <cell r="Y475">
            <v>113.7</v>
          </cell>
          <cell r="Z475">
            <v>113.3</v>
          </cell>
          <cell r="AA475">
            <v>111.8</v>
          </cell>
          <cell r="AB475">
            <v>111.8</v>
          </cell>
          <cell r="AC475">
            <v>112</v>
          </cell>
          <cell r="AD475">
            <v>113.3</v>
          </cell>
          <cell r="AE475">
            <v>116</v>
          </cell>
          <cell r="AF475">
            <v>116.5</v>
          </cell>
          <cell r="AG475">
            <v>116.6</v>
          </cell>
          <cell r="AH475">
            <v>116.3</v>
          </cell>
          <cell r="AI475">
            <v>117.1</v>
          </cell>
          <cell r="AJ475">
            <v>117.5</v>
          </cell>
          <cell r="AK475">
            <v>119.1</v>
          </cell>
          <cell r="AL475">
            <v>116.9</v>
          </cell>
          <cell r="AM475">
            <v>116.8</v>
          </cell>
          <cell r="AN475">
            <v>114.8</v>
          </cell>
          <cell r="AO475">
            <v>115.2</v>
          </cell>
          <cell r="AP475">
            <v>114.8</v>
          </cell>
          <cell r="AQ475">
            <v>115.6</v>
          </cell>
          <cell r="AR475">
            <v>118</v>
          </cell>
          <cell r="AS475">
            <v>120.4</v>
          </cell>
          <cell r="AT475">
            <v>120.7</v>
          </cell>
          <cell r="AU475">
            <v>122.8</v>
          </cell>
          <cell r="AV475">
            <v>119.7</v>
          </cell>
          <cell r="AW475">
            <v>117.9</v>
          </cell>
          <cell r="AX475">
            <v>114.2</v>
          </cell>
          <cell r="AY475">
            <v>112.1</v>
          </cell>
          <cell r="AZ475">
            <v>107.5</v>
          </cell>
          <cell r="BA475">
            <v>107.9</v>
          </cell>
          <cell r="BB475">
            <v>108</v>
          </cell>
          <cell r="BC475">
            <v>109</v>
          </cell>
          <cell r="BD475">
            <v>110</v>
          </cell>
          <cell r="BE475">
            <v>110.1</v>
          </cell>
          <cell r="BF475">
            <v>111</v>
          </cell>
          <cell r="BG475">
            <v>112.5</v>
          </cell>
          <cell r="BH475">
            <v>112.3</v>
          </cell>
          <cell r="BI475">
            <v>110.9</v>
          </cell>
          <cell r="BJ475">
            <v>109.6</v>
          </cell>
          <cell r="BK475">
            <v>111.3</v>
          </cell>
          <cell r="BL475">
            <v>111.3</v>
          </cell>
          <cell r="BM475">
            <v>111.7</v>
          </cell>
          <cell r="BN475">
            <v>112.4</v>
          </cell>
          <cell r="BO475">
            <v>113.8</v>
          </cell>
          <cell r="BP475">
            <v>114.4</v>
          </cell>
          <cell r="BQ475">
            <v>114.3</v>
          </cell>
          <cell r="BR475">
            <v>113.9</v>
          </cell>
          <cell r="BS475">
            <v>114.4</v>
          </cell>
          <cell r="BT475">
            <v>115.1</v>
          </cell>
          <cell r="BU475">
            <v>117.9</v>
          </cell>
          <cell r="BV475">
            <v>116.2</v>
          </cell>
          <cell r="BW475">
            <v>116.1</v>
          </cell>
          <cell r="BX475">
            <v>117.7</v>
          </cell>
          <cell r="BY475">
            <v>117.2</v>
          </cell>
          <cell r="BZ475">
            <v>119</v>
          </cell>
          <cell r="CA475">
            <v>118.5</v>
          </cell>
          <cell r="CB475">
            <v>119.1</v>
          </cell>
          <cell r="CC475">
            <v>119.7</v>
          </cell>
          <cell r="CD475">
            <v>120.7</v>
          </cell>
          <cell r="CE475">
            <v>123.6</v>
          </cell>
          <cell r="CF475">
            <v>120.7</v>
          </cell>
          <cell r="CG475">
            <v>121.6</v>
          </cell>
          <cell r="CH475">
            <v>122.5</v>
          </cell>
          <cell r="CI475">
            <v>123</v>
          </cell>
          <cell r="CJ475">
            <v>123.2</v>
          </cell>
          <cell r="CK475">
            <v>122.7</v>
          </cell>
          <cell r="CL475">
            <v>123.2</v>
          </cell>
        </row>
        <row r="476">
          <cell r="A476" t="str">
            <v>Pigment &amp; Pigment Intermediates</v>
          </cell>
          <cell r="B476" t="str">
            <v>1308050002</v>
          </cell>
          <cell r="C476">
            <v>0.12901000000000001</v>
          </cell>
          <cell r="D476">
            <v>100.9</v>
          </cell>
          <cell r="E476">
            <v>100.2</v>
          </cell>
          <cell r="F476">
            <v>100.7</v>
          </cell>
          <cell r="G476">
            <v>103.1</v>
          </cell>
          <cell r="H476">
            <v>104.5</v>
          </cell>
          <cell r="I476">
            <v>103.5</v>
          </cell>
          <cell r="J476">
            <v>103.5</v>
          </cell>
          <cell r="K476">
            <v>103.1</v>
          </cell>
          <cell r="L476">
            <v>103</v>
          </cell>
          <cell r="M476">
            <v>102</v>
          </cell>
          <cell r="N476">
            <v>103</v>
          </cell>
          <cell r="O476">
            <v>102.8</v>
          </cell>
          <cell r="P476">
            <v>103.7</v>
          </cell>
          <cell r="Q476">
            <v>103.2</v>
          </cell>
          <cell r="R476">
            <v>102.8</v>
          </cell>
          <cell r="S476">
            <v>105.2</v>
          </cell>
          <cell r="T476">
            <v>105.5</v>
          </cell>
          <cell r="U476">
            <v>105.1</v>
          </cell>
          <cell r="V476">
            <v>105.5</v>
          </cell>
          <cell r="W476">
            <v>105.8</v>
          </cell>
          <cell r="X476">
            <v>106</v>
          </cell>
          <cell r="Y476">
            <v>106.5</v>
          </cell>
          <cell r="Z476">
            <v>107</v>
          </cell>
          <cell r="AA476">
            <v>107</v>
          </cell>
          <cell r="AB476">
            <v>107.8</v>
          </cell>
          <cell r="AC476">
            <v>107.4</v>
          </cell>
          <cell r="AD476">
            <v>108.1</v>
          </cell>
          <cell r="AE476">
            <v>107.5</v>
          </cell>
          <cell r="AF476">
            <v>108.1</v>
          </cell>
          <cell r="AG476">
            <v>108</v>
          </cell>
          <cell r="AH476">
            <v>109.3</v>
          </cell>
          <cell r="AI476">
            <v>108.2</v>
          </cell>
          <cell r="AJ476">
            <v>107.5</v>
          </cell>
          <cell r="AK476">
            <v>108</v>
          </cell>
          <cell r="AL476">
            <v>110.6</v>
          </cell>
          <cell r="AM476">
            <v>111.2</v>
          </cell>
          <cell r="AN476">
            <v>113.3</v>
          </cell>
          <cell r="AO476">
            <v>113.4</v>
          </cell>
          <cell r="AP476">
            <v>113.2</v>
          </cell>
          <cell r="AQ476">
            <v>113</v>
          </cell>
          <cell r="AR476">
            <v>112.5</v>
          </cell>
          <cell r="AS476">
            <v>113.5</v>
          </cell>
          <cell r="AT476">
            <v>114.6</v>
          </cell>
          <cell r="AU476">
            <v>116</v>
          </cell>
          <cell r="AV476">
            <v>116</v>
          </cell>
          <cell r="AW476">
            <v>115.6</v>
          </cell>
          <cell r="AX476">
            <v>116.1</v>
          </cell>
          <cell r="AY476">
            <v>115.8</v>
          </cell>
          <cell r="AZ476">
            <v>119</v>
          </cell>
          <cell r="BA476">
            <v>119.2</v>
          </cell>
          <cell r="BB476">
            <v>119.3</v>
          </cell>
          <cell r="BC476">
            <v>118</v>
          </cell>
          <cell r="BD476">
            <v>118.8</v>
          </cell>
          <cell r="BE476">
            <v>118.2</v>
          </cell>
          <cell r="BF476">
            <v>118.4</v>
          </cell>
          <cell r="BG476">
            <v>115</v>
          </cell>
          <cell r="BH476">
            <v>114.5</v>
          </cell>
          <cell r="BI476">
            <v>112.6</v>
          </cell>
          <cell r="BJ476">
            <v>112.7</v>
          </cell>
          <cell r="BK476">
            <v>111.9</v>
          </cell>
          <cell r="BL476">
            <v>112.4</v>
          </cell>
          <cell r="BM476">
            <v>112.8</v>
          </cell>
          <cell r="BN476">
            <v>112.4</v>
          </cell>
          <cell r="BO476">
            <v>117.6</v>
          </cell>
          <cell r="BP476">
            <v>116.6</v>
          </cell>
          <cell r="BQ476">
            <v>117.5</v>
          </cell>
          <cell r="BR476">
            <v>119.7</v>
          </cell>
          <cell r="BS476">
            <v>116.9</v>
          </cell>
          <cell r="BT476">
            <v>117.6</v>
          </cell>
          <cell r="BU476">
            <v>117</v>
          </cell>
          <cell r="BV476">
            <v>117.3</v>
          </cell>
          <cell r="BW476">
            <v>118.2</v>
          </cell>
          <cell r="BX476">
            <v>119.5</v>
          </cell>
          <cell r="BY476">
            <v>120</v>
          </cell>
          <cell r="BZ476">
            <v>118.9</v>
          </cell>
          <cell r="CA476">
            <v>121.9</v>
          </cell>
          <cell r="CB476">
            <v>123.3</v>
          </cell>
          <cell r="CC476">
            <v>122.6</v>
          </cell>
          <cell r="CD476">
            <v>124.3</v>
          </cell>
          <cell r="CE476">
            <v>125</v>
          </cell>
          <cell r="CF476">
            <v>124.7</v>
          </cell>
          <cell r="CG476">
            <v>126.6</v>
          </cell>
          <cell r="CH476">
            <v>127.8</v>
          </cell>
          <cell r="CI476">
            <v>127.3</v>
          </cell>
          <cell r="CJ476">
            <v>127.2</v>
          </cell>
          <cell r="CK476">
            <v>127.6</v>
          </cell>
          <cell r="CL476">
            <v>128.6</v>
          </cell>
        </row>
        <row r="477">
          <cell r="A477" t="str">
            <v>f.  DRUGS &amp; MEDICINES</v>
          </cell>
          <cell r="B477" t="str">
            <v>1308060000</v>
          </cell>
          <cell r="C477">
            <v>0.45610000000000001</v>
          </cell>
          <cell r="D477">
            <v>100</v>
          </cell>
          <cell r="E477">
            <v>100.9</v>
          </cell>
          <cell r="F477">
            <v>100.8</v>
          </cell>
          <cell r="G477">
            <v>100.4</v>
          </cell>
          <cell r="H477">
            <v>100.8</v>
          </cell>
          <cell r="I477">
            <v>101.1</v>
          </cell>
          <cell r="J477">
            <v>101</v>
          </cell>
          <cell r="K477">
            <v>100.6</v>
          </cell>
          <cell r="L477">
            <v>100.9</v>
          </cell>
          <cell r="M477">
            <v>101.4</v>
          </cell>
          <cell r="N477">
            <v>101.4</v>
          </cell>
          <cell r="O477">
            <v>101.6</v>
          </cell>
          <cell r="P477">
            <v>102</v>
          </cell>
          <cell r="Q477">
            <v>102.1</v>
          </cell>
          <cell r="R477">
            <v>101.9</v>
          </cell>
          <cell r="S477">
            <v>102</v>
          </cell>
          <cell r="T477">
            <v>101.9</v>
          </cell>
          <cell r="U477">
            <v>101.9</v>
          </cell>
          <cell r="V477">
            <v>102.2</v>
          </cell>
          <cell r="W477">
            <v>102.3</v>
          </cell>
          <cell r="X477">
            <v>102.3</v>
          </cell>
          <cell r="Y477">
            <v>102.6</v>
          </cell>
          <cell r="Z477">
            <v>102.7</v>
          </cell>
          <cell r="AA477">
            <v>102.7</v>
          </cell>
          <cell r="AB477">
            <v>103.2</v>
          </cell>
          <cell r="AC477">
            <v>103.4</v>
          </cell>
          <cell r="AD477">
            <v>103.5</v>
          </cell>
          <cell r="AE477">
            <v>103.9</v>
          </cell>
          <cell r="AF477">
            <v>104.8</v>
          </cell>
          <cell r="AG477">
            <v>105.8</v>
          </cell>
          <cell r="AH477">
            <v>107</v>
          </cell>
          <cell r="AI477">
            <v>107.2</v>
          </cell>
          <cell r="AJ477">
            <v>108.4</v>
          </cell>
          <cell r="AK477">
            <v>109.9</v>
          </cell>
          <cell r="AL477">
            <v>110.1</v>
          </cell>
          <cell r="AM477">
            <v>110.3</v>
          </cell>
          <cell r="AN477">
            <v>110.4</v>
          </cell>
          <cell r="AO477">
            <v>110.2</v>
          </cell>
          <cell r="AP477">
            <v>109.3</v>
          </cell>
          <cell r="AQ477">
            <v>111</v>
          </cell>
          <cell r="AR477">
            <v>110.9</v>
          </cell>
          <cell r="AS477">
            <v>111.1</v>
          </cell>
          <cell r="AT477">
            <v>111.2</v>
          </cell>
          <cell r="AU477">
            <v>111.2</v>
          </cell>
          <cell r="AV477">
            <v>112.1</v>
          </cell>
          <cell r="AW477">
            <v>111.7</v>
          </cell>
          <cell r="AX477">
            <v>111.7</v>
          </cell>
          <cell r="AY477">
            <v>111.1</v>
          </cell>
          <cell r="AZ477">
            <v>111.3</v>
          </cell>
          <cell r="BA477">
            <v>111.4</v>
          </cell>
          <cell r="BB477">
            <v>112.2</v>
          </cell>
          <cell r="BC477">
            <v>112.5</v>
          </cell>
          <cell r="BD477">
            <v>112.5</v>
          </cell>
          <cell r="BE477">
            <v>112.3</v>
          </cell>
          <cell r="BF477">
            <v>112.3</v>
          </cell>
          <cell r="BG477">
            <v>112.3</v>
          </cell>
          <cell r="BH477">
            <v>112.2</v>
          </cell>
          <cell r="BI477">
            <v>112.3</v>
          </cell>
          <cell r="BJ477">
            <v>112.8</v>
          </cell>
          <cell r="BK477">
            <v>113.7</v>
          </cell>
          <cell r="BL477">
            <v>113.8</v>
          </cell>
          <cell r="BM477">
            <v>112.9</v>
          </cell>
          <cell r="BN477">
            <v>113</v>
          </cell>
          <cell r="BO477">
            <v>114.3</v>
          </cell>
          <cell r="BP477">
            <v>114.6</v>
          </cell>
          <cell r="BQ477">
            <v>114.6</v>
          </cell>
          <cell r="BR477">
            <v>114.8</v>
          </cell>
          <cell r="BS477">
            <v>114.8</v>
          </cell>
          <cell r="BT477">
            <v>114.8</v>
          </cell>
          <cell r="BU477">
            <v>114.8</v>
          </cell>
          <cell r="BV477">
            <v>114.8</v>
          </cell>
          <cell r="BW477">
            <v>116.8</v>
          </cell>
          <cell r="BX477">
            <v>116.7</v>
          </cell>
          <cell r="BY477">
            <v>117</v>
          </cell>
          <cell r="BZ477">
            <v>116.8</v>
          </cell>
          <cell r="CA477">
            <v>117.9</v>
          </cell>
          <cell r="CB477">
            <v>117.8</v>
          </cell>
          <cell r="CC477">
            <v>118.1</v>
          </cell>
          <cell r="CD477">
            <v>118.2</v>
          </cell>
          <cell r="CE477">
            <v>118.8</v>
          </cell>
          <cell r="CF477">
            <v>119.3</v>
          </cell>
          <cell r="CG477">
            <v>119.7</v>
          </cell>
          <cell r="CH477">
            <v>120.8</v>
          </cell>
          <cell r="CI477">
            <v>121.1</v>
          </cell>
          <cell r="CJ477">
            <v>121.3</v>
          </cell>
          <cell r="CK477">
            <v>121.3</v>
          </cell>
          <cell r="CL477">
            <v>121.4</v>
          </cell>
        </row>
        <row r="478">
          <cell r="A478" t="str">
            <v>Antibiotics</v>
          </cell>
          <cell r="B478" t="str">
            <v>1308060001</v>
          </cell>
          <cell r="C478">
            <v>0.20605000000000001</v>
          </cell>
          <cell r="D478">
            <v>99.9</v>
          </cell>
          <cell r="E478">
            <v>100.7</v>
          </cell>
          <cell r="F478">
            <v>100.5</v>
          </cell>
          <cell r="G478">
            <v>100.2</v>
          </cell>
          <cell r="H478">
            <v>100.4</v>
          </cell>
          <cell r="I478">
            <v>101.1</v>
          </cell>
          <cell r="J478">
            <v>100.6</v>
          </cell>
          <cell r="K478">
            <v>99.6</v>
          </cell>
          <cell r="L478">
            <v>99.4</v>
          </cell>
          <cell r="M478">
            <v>99.9</v>
          </cell>
          <cell r="N478">
            <v>99.9</v>
          </cell>
          <cell r="O478">
            <v>100.1</v>
          </cell>
          <cell r="P478">
            <v>100.1</v>
          </cell>
          <cell r="Q478">
            <v>100</v>
          </cell>
          <cell r="R478">
            <v>100</v>
          </cell>
          <cell r="S478">
            <v>99.8</v>
          </cell>
          <cell r="T478">
            <v>99.1</v>
          </cell>
          <cell r="U478">
            <v>99.1</v>
          </cell>
          <cell r="V478">
            <v>99.6</v>
          </cell>
          <cell r="W478">
            <v>99.8</v>
          </cell>
          <cell r="X478">
            <v>99.7</v>
          </cell>
          <cell r="Y478">
            <v>100</v>
          </cell>
          <cell r="Z478">
            <v>100.3</v>
          </cell>
          <cell r="AA478">
            <v>100.3</v>
          </cell>
          <cell r="AB478">
            <v>100.6</v>
          </cell>
          <cell r="AC478">
            <v>100.6</v>
          </cell>
          <cell r="AD478">
            <v>100.7</v>
          </cell>
          <cell r="AE478">
            <v>101.2</v>
          </cell>
          <cell r="AF478">
            <v>102.5</v>
          </cell>
          <cell r="AG478">
            <v>104.8</v>
          </cell>
          <cell r="AH478">
            <v>107</v>
          </cell>
          <cell r="AI478">
            <v>107.4</v>
          </cell>
          <cell r="AJ478">
            <v>110.1</v>
          </cell>
          <cell r="AK478">
            <v>113.4</v>
          </cell>
          <cell r="AL478">
            <v>113.8</v>
          </cell>
          <cell r="AM478">
            <v>113.8</v>
          </cell>
          <cell r="AN478">
            <v>113.7</v>
          </cell>
          <cell r="AO478">
            <v>113.1</v>
          </cell>
          <cell r="AP478">
            <v>111.6</v>
          </cell>
          <cell r="AQ478">
            <v>114.2</v>
          </cell>
          <cell r="AR478">
            <v>113.5</v>
          </cell>
          <cell r="AS478">
            <v>113.8</v>
          </cell>
          <cell r="AT478">
            <v>113.9</v>
          </cell>
          <cell r="AU478">
            <v>112.1</v>
          </cell>
          <cell r="AV478">
            <v>113.3</v>
          </cell>
          <cell r="AW478">
            <v>112.3</v>
          </cell>
          <cell r="AX478">
            <v>112.3</v>
          </cell>
          <cell r="AY478">
            <v>111</v>
          </cell>
          <cell r="AZ478">
            <v>110.7</v>
          </cell>
          <cell r="BA478">
            <v>110.7</v>
          </cell>
          <cell r="BB478">
            <v>112.1</v>
          </cell>
          <cell r="BC478">
            <v>111.5</v>
          </cell>
          <cell r="BD478">
            <v>111.6</v>
          </cell>
          <cell r="BE478">
            <v>111.3</v>
          </cell>
          <cell r="BF478">
            <v>111.3</v>
          </cell>
          <cell r="BG478">
            <v>110.8</v>
          </cell>
          <cell r="BH478">
            <v>110.2</v>
          </cell>
          <cell r="BI478">
            <v>110.3</v>
          </cell>
          <cell r="BJ478">
            <v>110.3</v>
          </cell>
          <cell r="BK478">
            <v>109.5</v>
          </cell>
          <cell r="BL478">
            <v>109.1</v>
          </cell>
          <cell r="BM478">
            <v>110.3</v>
          </cell>
          <cell r="BN478">
            <v>110.4</v>
          </cell>
          <cell r="BO478">
            <v>110.3</v>
          </cell>
          <cell r="BP478">
            <v>110.8</v>
          </cell>
          <cell r="BQ478">
            <v>110.8</v>
          </cell>
          <cell r="BR478">
            <v>111.1</v>
          </cell>
          <cell r="BS478">
            <v>110.8</v>
          </cell>
          <cell r="BT478">
            <v>110.8</v>
          </cell>
          <cell r="BU478">
            <v>110.8</v>
          </cell>
          <cell r="BV478">
            <v>110.8</v>
          </cell>
          <cell r="BW478">
            <v>115</v>
          </cell>
          <cell r="BX478">
            <v>115.3</v>
          </cell>
          <cell r="BY478">
            <v>115.6</v>
          </cell>
          <cell r="BZ478">
            <v>114.6</v>
          </cell>
          <cell r="CA478">
            <v>115.4</v>
          </cell>
          <cell r="CB478">
            <v>114.4</v>
          </cell>
          <cell r="CC478">
            <v>114.6</v>
          </cell>
          <cell r="CD478">
            <v>114.6</v>
          </cell>
          <cell r="CE478">
            <v>115.3</v>
          </cell>
          <cell r="CF478">
            <v>115.8</v>
          </cell>
          <cell r="CG478">
            <v>116.7</v>
          </cell>
          <cell r="CH478">
            <v>119</v>
          </cell>
          <cell r="CI478">
            <v>119.8</v>
          </cell>
          <cell r="CJ478">
            <v>120</v>
          </cell>
          <cell r="CK478">
            <v>120</v>
          </cell>
          <cell r="CL478">
            <v>120.2</v>
          </cell>
        </row>
        <row r="479">
          <cell r="A479" t="str">
            <v>Vitamins</v>
          </cell>
          <cell r="B479" t="str">
            <v>1308060002</v>
          </cell>
          <cell r="C479">
            <v>9.5700000000000004E-3</v>
          </cell>
          <cell r="D479">
            <v>101.9</v>
          </cell>
          <cell r="E479">
            <v>104.3</v>
          </cell>
          <cell r="F479">
            <v>103.8</v>
          </cell>
          <cell r="G479">
            <v>105.3</v>
          </cell>
          <cell r="H479">
            <v>104</v>
          </cell>
          <cell r="I479">
            <v>98.2</v>
          </cell>
          <cell r="J479">
            <v>97.5</v>
          </cell>
          <cell r="K479">
            <v>97.2</v>
          </cell>
          <cell r="L479">
            <v>97.7</v>
          </cell>
          <cell r="M479">
            <v>98.2</v>
          </cell>
          <cell r="N479">
            <v>98</v>
          </cell>
          <cell r="O479">
            <v>96.6</v>
          </cell>
          <cell r="P479">
            <v>97.9</v>
          </cell>
          <cell r="Q479">
            <v>98.2</v>
          </cell>
          <cell r="R479">
            <v>98.8</v>
          </cell>
          <cell r="S479">
            <v>99</v>
          </cell>
          <cell r="T479">
            <v>98.4</v>
          </cell>
          <cell r="U479">
            <v>97.7</v>
          </cell>
          <cell r="V479">
            <v>97.6</v>
          </cell>
          <cell r="W479">
            <v>98.1</v>
          </cell>
          <cell r="X479">
            <v>97.6</v>
          </cell>
          <cell r="Y479">
            <v>98.4</v>
          </cell>
          <cell r="Z479">
            <v>98.5</v>
          </cell>
          <cell r="AA479">
            <v>98.7</v>
          </cell>
          <cell r="AB479">
            <v>100.5</v>
          </cell>
          <cell r="AC479">
            <v>98.8</v>
          </cell>
          <cell r="AD479">
            <v>99.9</v>
          </cell>
          <cell r="AE479">
            <v>99.4</v>
          </cell>
          <cell r="AF479">
            <v>100.6</v>
          </cell>
          <cell r="AG479">
            <v>101.2</v>
          </cell>
          <cell r="AH479">
            <v>102.5</v>
          </cell>
          <cell r="AI479">
            <v>103.7</v>
          </cell>
          <cell r="AJ479">
            <v>104.3</v>
          </cell>
          <cell r="AK479">
            <v>103</v>
          </cell>
          <cell r="AL479">
            <v>104.1</v>
          </cell>
          <cell r="AM479">
            <v>103.7</v>
          </cell>
          <cell r="AN479">
            <v>104.8</v>
          </cell>
          <cell r="AO479">
            <v>105.3</v>
          </cell>
          <cell r="AP479">
            <v>104.8</v>
          </cell>
          <cell r="AQ479">
            <v>103.5</v>
          </cell>
          <cell r="AR479">
            <v>103.5</v>
          </cell>
          <cell r="AS479">
            <v>103.5</v>
          </cell>
          <cell r="AT479">
            <v>103.7</v>
          </cell>
          <cell r="AU479">
            <v>107.5</v>
          </cell>
          <cell r="AV479">
            <v>107.3</v>
          </cell>
          <cell r="AW479">
            <v>109.3</v>
          </cell>
          <cell r="AX479">
            <v>110</v>
          </cell>
          <cell r="AY479">
            <v>108.9</v>
          </cell>
          <cell r="AZ479">
            <v>105.9</v>
          </cell>
          <cell r="BA479">
            <v>104.7</v>
          </cell>
          <cell r="BB479">
            <v>106.9</v>
          </cell>
          <cell r="BC479">
            <v>108.5</v>
          </cell>
          <cell r="BD479">
            <v>105.1</v>
          </cell>
          <cell r="BE479">
            <v>109.1</v>
          </cell>
          <cell r="BF479">
            <v>108.1</v>
          </cell>
          <cell r="BG479">
            <v>107.1</v>
          </cell>
          <cell r="BH479">
            <v>108.5</v>
          </cell>
          <cell r="BI479">
            <v>106.6</v>
          </cell>
          <cell r="BJ479">
            <v>106.5</v>
          </cell>
          <cell r="BK479">
            <v>105.9</v>
          </cell>
          <cell r="BL479">
            <v>111.3</v>
          </cell>
          <cell r="BM479">
            <v>111.3</v>
          </cell>
          <cell r="BN479">
            <v>112.7</v>
          </cell>
          <cell r="BO479">
            <v>115.7</v>
          </cell>
          <cell r="BP479">
            <v>115.5</v>
          </cell>
          <cell r="BQ479">
            <v>115.5</v>
          </cell>
          <cell r="BR479">
            <v>115.5</v>
          </cell>
          <cell r="BS479">
            <v>122.8</v>
          </cell>
          <cell r="BT479">
            <v>122.8</v>
          </cell>
          <cell r="BU479">
            <v>122.8</v>
          </cell>
          <cell r="BV479">
            <v>122.8</v>
          </cell>
          <cell r="BW479">
            <v>122.8</v>
          </cell>
          <cell r="BX479">
            <v>123.7</v>
          </cell>
          <cell r="BY479">
            <v>123.7</v>
          </cell>
          <cell r="BZ479">
            <v>123.7</v>
          </cell>
          <cell r="CA479">
            <v>124.1</v>
          </cell>
          <cell r="CB479">
            <v>128.4</v>
          </cell>
          <cell r="CC479">
            <v>128.4</v>
          </cell>
          <cell r="CD479">
            <v>128.4</v>
          </cell>
          <cell r="CE479">
            <v>128.4</v>
          </cell>
          <cell r="CF479">
            <v>128.4</v>
          </cell>
          <cell r="CG479">
            <v>128.4</v>
          </cell>
          <cell r="CH479">
            <v>128.5</v>
          </cell>
          <cell r="CI479">
            <v>128.5</v>
          </cell>
          <cell r="CJ479">
            <v>128.5</v>
          </cell>
          <cell r="CK479">
            <v>128.6</v>
          </cell>
          <cell r="CL479">
            <v>128.6</v>
          </cell>
        </row>
        <row r="480">
          <cell r="A480" t="str">
            <v>Vaccines</v>
          </cell>
          <cell r="B480" t="str">
            <v>1308060003</v>
          </cell>
          <cell r="C480">
            <v>4.5969999999999997E-2</v>
          </cell>
          <cell r="D480">
            <v>101.3</v>
          </cell>
          <cell r="E480">
            <v>100.7</v>
          </cell>
          <cell r="F480">
            <v>102.5</v>
          </cell>
          <cell r="G480">
            <v>102.3</v>
          </cell>
          <cell r="H480">
            <v>102.3</v>
          </cell>
          <cell r="I480">
            <v>102.6</v>
          </cell>
          <cell r="J480">
            <v>102.6</v>
          </cell>
          <cell r="K480">
            <v>102.2</v>
          </cell>
          <cell r="L480">
            <v>102.7</v>
          </cell>
          <cell r="M480">
            <v>104.2</v>
          </cell>
          <cell r="N480">
            <v>104</v>
          </cell>
          <cell r="O480">
            <v>104</v>
          </cell>
          <cell r="P480">
            <v>105.3</v>
          </cell>
          <cell r="Q480">
            <v>105.3</v>
          </cell>
          <cell r="R480">
            <v>106.4</v>
          </cell>
          <cell r="S480">
            <v>106.8</v>
          </cell>
          <cell r="T480">
            <v>106.6</v>
          </cell>
          <cell r="U480">
            <v>106.6</v>
          </cell>
          <cell r="V480">
            <v>106.6</v>
          </cell>
          <cell r="W480">
            <v>106.6</v>
          </cell>
          <cell r="X480">
            <v>106.6</v>
          </cell>
          <cell r="Y480">
            <v>106.9</v>
          </cell>
          <cell r="Z480">
            <v>106.9</v>
          </cell>
          <cell r="AA480">
            <v>106.9</v>
          </cell>
          <cell r="AB480">
            <v>106.9</v>
          </cell>
          <cell r="AC480">
            <v>108.4</v>
          </cell>
          <cell r="AD480">
            <v>108.4</v>
          </cell>
          <cell r="AE480">
            <v>108.2</v>
          </cell>
          <cell r="AF480">
            <v>108.2</v>
          </cell>
          <cell r="AG480">
            <v>108.2</v>
          </cell>
          <cell r="AH480">
            <v>108.2</v>
          </cell>
          <cell r="AI480">
            <v>108.2</v>
          </cell>
          <cell r="AJ480">
            <v>108.2</v>
          </cell>
          <cell r="AK480">
            <v>108.2</v>
          </cell>
          <cell r="AL480">
            <v>108.2</v>
          </cell>
          <cell r="AM480">
            <v>108.9</v>
          </cell>
          <cell r="AN480">
            <v>108.9</v>
          </cell>
          <cell r="AO480">
            <v>108.9</v>
          </cell>
          <cell r="AP480">
            <v>108.9</v>
          </cell>
          <cell r="AQ480">
            <v>110.7</v>
          </cell>
          <cell r="AR480">
            <v>110.7</v>
          </cell>
          <cell r="AS480">
            <v>110.7</v>
          </cell>
          <cell r="AT480">
            <v>110.7</v>
          </cell>
          <cell r="AU480">
            <v>116.1</v>
          </cell>
          <cell r="AV480">
            <v>118</v>
          </cell>
          <cell r="AW480">
            <v>118</v>
          </cell>
          <cell r="AX480">
            <v>118</v>
          </cell>
          <cell r="AY480">
            <v>118</v>
          </cell>
          <cell r="AZ480">
            <v>121.9</v>
          </cell>
          <cell r="BA480">
            <v>121.9</v>
          </cell>
          <cell r="BB480">
            <v>123.5</v>
          </cell>
          <cell r="BC480">
            <v>125.9</v>
          </cell>
          <cell r="BD480">
            <v>125.9</v>
          </cell>
          <cell r="BE480">
            <v>125.1</v>
          </cell>
          <cell r="BF480">
            <v>123</v>
          </cell>
          <cell r="BG480">
            <v>123</v>
          </cell>
          <cell r="BH480">
            <v>122.4</v>
          </cell>
          <cell r="BI480">
            <v>122.4</v>
          </cell>
          <cell r="BJ480">
            <v>123</v>
          </cell>
          <cell r="BK480">
            <v>124.4</v>
          </cell>
          <cell r="BL480">
            <v>123.3</v>
          </cell>
          <cell r="BM480">
            <v>123.4</v>
          </cell>
          <cell r="BN480">
            <v>123.4</v>
          </cell>
          <cell r="BO480">
            <v>123.1</v>
          </cell>
          <cell r="BP480">
            <v>123.1</v>
          </cell>
          <cell r="BQ480">
            <v>123.1</v>
          </cell>
          <cell r="BR480">
            <v>123.1</v>
          </cell>
          <cell r="BS480">
            <v>123.1</v>
          </cell>
          <cell r="BT480">
            <v>123.1</v>
          </cell>
          <cell r="BU480">
            <v>123.1</v>
          </cell>
          <cell r="BV480">
            <v>123.1</v>
          </cell>
          <cell r="BW480">
            <v>123.1</v>
          </cell>
          <cell r="BX480">
            <v>123.1</v>
          </cell>
          <cell r="BY480">
            <v>123.3</v>
          </cell>
          <cell r="BZ480">
            <v>123.4</v>
          </cell>
          <cell r="CA480">
            <v>123.3</v>
          </cell>
          <cell r="CB480">
            <v>122.9</v>
          </cell>
          <cell r="CC480">
            <v>122.9</v>
          </cell>
          <cell r="CD480">
            <v>123.1</v>
          </cell>
          <cell r="CE480">
            <v>123.7</v>
          </cell>
          <cell r="CF480">
            <v>123.7</v>
          </cell>
          <cell r="CG480">
            <v>123.7</v>
          </cell>
          <cell r="CH480">
            <v>123.7</v>
          </cell>
          <cell r="CI480">
            <v>123.7</v>
          </cell>
          <cell r="CJ480">
            <v>123.7</v>
          </cell>
          <cell r="CK480">
            <v>123.7</v>
          </cell>
          <cell r="CL480">
            <v>123.3</v>
          </cell>
        </row>
        <row r="481">
          <cell r="A481" t="str">
            <v>Paracetamol/Analgesic</v>
          </cell>
          <cell r="B481" t="str">
            <v>1308060004</v>
          </cell>
          <cell r="C481">
            <v>9.58E-3</v>
          </cell>
          <cell r="D481">
            <v>100.3</v>
          </cell>
          <cell r="E481">
            <v>103.6</v>
          </cell>
          <cell r="F481">
            <v>103.5</v>
          </cell>
          <cell r="G481">
            <v>103.5</v>
          </cell>
          <cell r="H481">
            <v>103.9</v>
          </cell>
          <cell r="I481">
            <v>99.3</v>
          </cell>
          <cell r="J481">
            <v>98.9</v>
          </cell>
          <cell r="K481">
            <v>98.9</v>
          </cell>
          <cell r="L481">
            <v>98.9</v>
          </cell>
          <cell r="M481">
            <v>100</v>
          </cell>
          <cell r="N481">
            <v>100</v>
          </cell>
          <cell r="O481">
            <v>100</v>
          </cell>
          <cell r="P481">
            <v>100</v>
          </cell>
          <cell r="Q481">
            <v>100.9</v>
          </cell>
          <cell r="R481">
            <v>100.2</v>
          </cell>
          <cell r="S481">
            <v>99</v>
          </cell>
          <cell r="T481">
            <v>99</v>
          </cell>
          <cell r="U481">
            <v>100.3</v>
          </cell>
          <cell r="V481">
            <v>100.3</v>
          </cell>
          <cell r="W481">
            <v>100.1</v>
          </cell>
          <cell r="X481">
            <v>100.1</v>
          </cell>
          <cell r="Y481">
            <v>100.4</v>
          </cell>
          <cell r="Z481">
            <v>100.4</v>
          </cell>
          <cell r="AA481">
            <v>100.4</v>
          </cell>
          <cell r="AB481">
            <v>100.4</v>
          </cell>
          <cell r="AC481">
            <v>100.4</v>
          </cell>
          <cell r="AD481">
            <v>99.4</v>
          </cell>
          <cell r="AE481">
            <v>103.8</v>
          </cell>
          <cell r="AF481">
            <v>103.8</v>
          </cell>
          <cell r="AG481">
            <v>103.8</v>
          </cell>
          <cell r="AH481">
            <v>103.8</v>
          </cell>
          <cell r="AI481">
            <v>103.8</v>
          </cell>
          <cell r="AJ481">
            <v>103.8</v>
          </cell>
          <cell r="AK481">
            <v>104.6</v>
          </cell>
          <cell r="AL481">
            <v>104.6</v>
          </cell>
          <cell r="AM481">
            <v>104.1</v>
          </cell>
          <cell r="AN481">
            <v>104.1</v>
          </cell>
          <cell r="AO481">
            <v>104.1</v>
          </cell>
          <cell r="AP481">
            <v>104.1</v>
          </cell>
          <cell r="AQ481">
            <v>106.2</v>
          </cell>
          <cell r="AR481">
            <v>106.2</v>
          </cell>
          <cell r="AS481">
            <v>107.3</v>
          </cell>
          <cell r="AT481">
            <v>107.3</v>
          </cell>
          <cell r="AU481">
            <v>107.3</v>
          </cell>
          <cell r="AV481">
            <v>107.8</v>
          </cell>
          <cell r="AW481">
            <v>107.8</v>
          </cell>
          <cell r="AX481">
            <v>107.5</v>
          </cell>
          <cell r="AY481">
            <v>107.5</v>
          </cell>
          <cell r="AZ481">
            <v>112</v>
          </cell>
          <cell r="BA481">
            <v>112</v>
          </cell>
          <cell r="BB481">
            <v>111.7</v>
          </cell>
          <cell r="BC481">
            <v>116.5</v>
          </cell>
          <cell r="BD481">
            <v>116.5</v>
          </cell>
          <cell r="BE481">
            <v>116.5</v>
          </cell>
          <cell r="BF481">
            <v>116.5</v>
          </cell>
          <cell r="BG481">
            <v>116.5</v>
          </cell>
          <cell r="BH481">
            <v>117.8</v>
          </cell>
          <cell r="BI481">
            <v>118.8</v>
          </cell>
          <cell r="BJ481">
            <v>122</v>
          </cell>
          <cell r="BK481">
            <v>122.3</v>
          </cell>
          <cell r="BL481">
            <v>122.3</v>
          </cell>
          <cell r="BM481">
            <v>122.3</v>
          </cell>
          <cell r="BN481">
            <v>122.8</v>
          </cell>
          <cell r="BO481">
            <v>122.9</v>
          </cell>
          <cell r="BP481">
            <v>122.9</v>
          </cell>
          <cell r="BQ481">
            <v>122.9</v>
          </cell>
          <cell r="BR481">
            <v>122.9</v>
          </cell>
          <cell r="BS481">
            <v>122.9</v>
          </cell>
          <cell r="BT481">
            <v>122.9</v>
          </cell>
          <cell r="BU481">
            <v>122.9</v>
          </cell>
          <cell r="BV481">
            <v>122.9</v>
          </cell>
          <cell r="BW481">
            <v>122.9</v>
          </cell>
          <cell r="BX481">
            <v>122.9</v>
          </cell>
          <cell r="BY481">
            <v>123.7</v>
          </cell>
          <cell r="BZ481">
            <v>124.3</v>
          </cell>
          <cell r="CA481">
            <v>125.5</v>
          </cell>
          <cell r="CB481">
            <v>124.8</v>
          </cell>
          <cell r="CC481">
            <v>124.8</v>
          </cell>
          <cell r="CD481">
            <v>124.8</v>
          </cell>
          <cell r="CE481">
            <v>125.3</v>
          </cell>
          <cell r="CF481">
            <v>126.5</v>
          </cell>
          <cell r="CG481">
            <v>125.1</v>
          </cell>
          <cell r="CH481">
            <v>122.9</v>
          </cell>
          <cell r="CI481">
            <v>123.6</v>
          </cell>
          <cell r="CJ481">
            <v>123.8</v>
          </cell>
          <cell r="CK481">
            <v>123.8</v>
          </cell>
          <cell r="CL481">
            <v>124.7</v>
          </cell>
        </row>
        <row r="482">
          <cell r="A482" t="str">
            <v>Antacid and  Digestive Preparations</v>
          </cell>
          <cell r="B482" t="str">
            <v>1308060005</v>
          </cell>
          <cell r="C482">
            <v>3.6850000000000001E-2</v>
          </cell>
          <cell r="D482">
            <v>101.8</v>
          </cell>
          <cell r="E482">
            <v>102.1</v>
          </cell>
          <cell r="F482">
            <v>102</v>
          </cell>
          <cell r="G482">
            <v>104.2</v>
          </cell>
          <cell r="H482">
            <v>104.9</v>
          </cell>
          <cell r="I482">
            <v>105.5</v>
          </cell>
          <cell r="J482">
            <v>107.2</v>
          </cell>
          <cell r="K482">
            <v>108.1</v>
          </cell>
          <cell r="L482">
            <v>110.2</v>
          </cell>
          <cell r="M482">
            <v>110.7</v>
          </cell>
          <cell r="N482">
            <v>110.1</v>
          </cell>
          <cell r="O482">
            <v>110.6</v>
          </cell>
          <cell r="P482">
            <v>110.1</v>
          </cell>
          <cell r="Q482">
            <v>110.1</v>
          </cell>
          <cell r="R482">
            <v>110.1</v>
          </cell>
          <cell r="S482">
            <v>110.1</v>
          </cell>
          <cell r="T482">
            <v>112.1</v>
          </cell>
          <cell r="U482">
            <v>112.1</v>
          </cell>
          <cell r="V482">
            <v>112.7</v>
          </cell>
          <cell r="W482">
            <v>112.7</v>
          </cell>
          <cell r="X482">
            <v>112.7</v>
          </cell>
          <cell r="Y482">
            <v>113.5</v>
          </cell>
          <cell r="Z482">
            <v>113.7</v>
          </cell>
          <cell r="AA482">
            <v>113.7</v>
          </cell>
          <cell r="AB482">
            <v>117.2</v>
          </cell>
          <cell r="AC482">
            <v>117.3</v>
          </cell>
          <cell r="AD482">
            <v>116.6</v>
          </cell>
          <cell r="AE482">
            <v>116.6</v>
          </cell>
          <cell r="AF482">
            <v>120</v>
          </cell>
          <cell r="AG482">
            <v>120</v>
          </cell>
          <cell r="AH482">
            <v>121.8</v>
          </cell>
          <cell r="AI482">
            <v>121.8</v>
          </cell>
          <cell r="AJ482">
            <v>121.6</v>
          </cell>
          <cell r="AK482">
            <v>121.6</v>
          </cell>
          <cell r="AL482">
            <v>121.6</v>
          </cell>
          <cell r="AM482">
            <v>122.5</v>
          </cell>
          <cell r="AN482">
            <v>123</v>
          </cell>
          <cell r="AO482">
            <v>123</v>
          </cell>
          <cell r="AP482">
            <v>120.5</v>
          </cell>
          <cell r="AQ482">
            <v>121.4</v>
          </cell>
          <cell r="AR482">
            <v>121.4</v>
          </cell>
          <cell r="AS482">
            <v>122.5</v>
          </cell>
          <cell r="AT482">
            <v>122.5</v>
          </cell>
          <cell r="AU482">
            <v>122.8</v>
          </cell>
          <cell r="AV482">
            <v>122.3</v>
          </cell>
          <cell r="AW482">
            <v>122.3</v>
          </cell>
          <cell r="AX482">
            <v>122.3</v>
          </cell>
          <cell r="AY482">
            <v>122.6</v>
          </cell>
          <cell r="AZ482">
            <v>122.6</v>
          </cell>
          <cell r="BA482">
            <v>122.5</v>
          </cell>
          <cell r="BB482">
            <v>124.3</v>
          </cell>
          <cell r="BC482">
            <v>124.8</v>
          </cell>
          <cell r="BD482">
            <v>125.4</v>
          </cell>
          <cell r="BE482">
            <v>125.4</v>
          </cell>
          <cell r="BF482">
            <v>125.4</v>
          </cell>
          <cell r="BG482">
            <v>126.3</v>
          </cell>
          <cell r="BH482">
            <v>126.8</v>
          </cell>
          <cell r="BI482">
            <v>126.8</v>
          </cell>
          <cell r="BJ482">
            <v>127</v>
          </cell>
          <cell r="BK482">
            <v>127</v>
          </cell>
          <cell r="BL482">
            <v>127</v>
          </cell>
          <cell r="BM482">
            <v>127</v>
          </cell>
          <cell r="BN482">
            <v>128</v>
          </cell>
          <cell r="BO482">
            <v>128.4</v>
          </cell>
          <cell r="BP482">
            <v>128.4</v>
          </cell>
          <cell r="BQ482">
            <v>128.4</v>
          </cell>
          <cell r="BR482">
            <v>128.4</v>
          </cell>
          <cell r="BS482">
            <v>128.4</v>
          </cell>
          <cell r="BT482">
            <v>128.4</v>
          </cell>
          <cell r="BU482">
            <v>128.4</v>
          </cell>
          <cell r="BV482">
            <v>128.4</v>
          </cell>
          <cell r="BW482">
            <v>128.4</v>
          </cell>
          <cell r="BX482">
            <v>127.5</v>
          </cell>
          <cell r="BY482">
            <v>127.5</v>
          </cell>
          <cell r="BZ482">
            <v>127.8</v>
          </cell>
          <cell r="CA482">
            <v>128.30000000000001</v>
          </cell>
          <cell r="CB482">
            <v>128.80000000000001</v>
          </cell>
          <cell r="CC482">
            <v>128.69999999999999</v>
          </cell>
          <cell r="CD482">
            <v>129.30000000000001</v>
          </cell>
          <cell r="CE482">
            <v>130.30000000000001</v>
          </cell>
          <cell r="CF482">
            <v>130.6</v>
          </cell>
          <cell r="CG482">
            <v>130.30000000000001</v>
          </cell>
          <cell r="CH482">
            <v>130.30000000000001</v>
          </cell>
          <cell r="CI482">
            <v>130.30000000000001</v>
          </cell>
          <cell r="CJ482">
            <v>130.5</v>
          </cell>
          <cell r="CK482">
            <v>130.6</v>
          </cell>
          <cell r="CL482">
            <v>130.9</v>
          </cell>
        </row>
        <row r="483">
          <cell r="A483" t="str">
            <v>Gelatine Capsules ( empty)</v>
          </cell>
          <cell r="B483" t="str">
            <v>1308060006</v>
          </cell>
          <cell r="C483">
            <v>2.6579999999999999E-2</v>
          </cell>
          <cell r="D483">
            <v>100</v>
          </cell>
          <cell r="E483">
            <v>100</v>
          </cell>
          <cell r="F483">
            <v>100</v>
          </cell>
          <cell r="G483">
            <v>97</v>
          </cell>
          <cell r="H483">
            <v>97</v>
          </cell>
          <cell r="I483">
            <v>97</v>
          </cell>
          <cell r="J483">
            <v>97.1</v>
          </cell>
          <cell r="K483">
            <v>97.1</v>
          </cell>
          <cell r="L483">
            <v>97.1</v>
          </cell>
          <cell r="M483">
            <v>97.1</v>
          </cell>
          <cell r="N483">
            <v>97.1</v>
          </cell>
          <cell r="O483">
            <v>97.1</v>
          </cell>
          <cell r="P483">
            <v>97.1</v>
          </cell>
          <cell r="Q483">
            <v>97.1</v>
          </cell>
          <cell r="R483">
            <v>92.3</v>
          </cell>
          <cell r="S483">
            <v>92.1</v>
          </cell>
          <cell r="T483">
            <v>92.1</v>
          </cell>
          <cell r="U483">
            <v>92.1</v>
          </cell>
          <cell r="V483">
            <v>92.1</v>
          </cell>
          <cell r="W483">
            <v>92.1</v>
          </cell>
          <cell r="X483">
            <v>92.1</v>
          </cell>
          <cell r="Y483">
            <v>92.1</v>
          </cell>
          <cell r="Z483">
            <v>92.1</v>
          </cell>
          <cell r="AA483">
            <v>92.1</v>
          </cell>
          <cell r="AB483">
            <v>92.1</v>
          </cell>
          <cell r="AC483">
            <v>92.1</v>
          </cell>
          <cell r="AD483">
            <v>92.2</v>
          </cell>
          <cell r="AE483">
            <v>91.3</v>
          </cell>
          <cell r="AF483">
            <v>91.3</v>
          </cell>
          <cell r="AG483">
            <v>91.3</v>
          </cell>
          <cell r="AH483">
            <v>91.3</v>
          </cell>
          <cell r="AI483">
            <v>91.3</v>
          </cell>
          <cell r="AJ483">
            <v>91.3</v>
          </cell>
          <cell r="AK483">
            <v>91.3</v>
          </cell>
          <cell r="AL483">
            <v>91.3</v>
          </cell>
          <cell r="AM483">
            <v>91.3</v>
          </cell>
          <cell r="AN483">
            <v>94</v>
          </cell>
          <cell r="AO483">
            <v>94</v>
          </cell>
          <cell r="AP483">
            <v>95.1</v>
          </cell>
          <cell r="AQ483">
            <v>96.4</v>
          </cell>
          <cell r="AR483">
            <v>97.9</v>
          </cell>
          <cell r="AS483">
            <v>96.4</v>
          </cell>
          <cell r="AT483">
            <v>97.4</v>
          </cell>
          <cell r="AU483">
            <v>99.1</v>
          </cell>
          <cell r="AV483">
            <v>97.7</v>
          </cell>
          <cell r="AW483">
            <v>98.6</v>
          </cell>
          <cell r="AX483">
            <v>98.6</v>
          </cell>
          <cell r="AY483">
            <v>98.2</v>
          </cell>
          <cell r="AZ483">
            <v>98.4</v>
          </cell>
          <cell r="BA483">
            <v>98</v>
          </cell>
          <cell r="BB483">
            <v>95.7</v>
          </cell>
          <cell r="BC483">
            <v>98.4</v>
          </cell>
          <cell r="BD483">
            <v>98.7</v>
          </cell>
          <cell r="BE483">
            <v>97.4</v>
          </cell>
          <cell r="BF483">
            <v>97.8</v>
          </cell>
          <cell r="BG483">
            <v>99.4</v>
          </cell>
          <cell r="BH483">
            <v>99.9</v>
          </cell>
          <cell r="BI483">
            <v>100.6</v>
          </cell>
          <cell r="BJ483">
            <v>102.2</v>
          </cell>
          <cell r="BK483">
            <v>98</v>
          </cell>
          <cell r="BL483">
            <v>101.3</v>
          </cell>
          <cell r="BM483">
            <v>101.8</v>
          </cell>
          <cell r="BN483">
            <v>102.5</v>
          </cell>
          <cell r="BO483">
            <v>101.9</v>
          </cell>
          <cell r="BP483">
            <v>102.9</v>
          </cell>
          <cell r="BQ483">
            <v>102.7</v>
          </cell>
          <cell r="BR483">
            <v>102.7</v>
          </cell>
          <cell r="BS483">
            <v>102.7</v>
          </cell>
          <cell r="BT483">
            <v>102.7</v>
          </cell>
          <cell r="BU483">
            <v>102.7</v>
          </cell>
          <cell r="BV483">
            <v>102.7</v>
          </cell>
          <cell r="BW483">
            <v>104.4</v>
          </cell>
          <cell r="BX483">
            <v>103.8</v>
          </cell>
          <cell r="BY483">
            <v>106.7</v>
          </cell>
          <cell r="BZ483">
            <v>107.9</v>
          </cell>
          <cell r="CA483">
            <v>115.7</v>
          </cell>
          <cell r="CB483">
            <v>116.9</v>
          </cell>
          <cell r="CC483">
            <v>119.6</v>
          </cell>
          <cell r="CD483">
            <v>120.2</v>
          </cell>
          <cell r="CE483">
            <v>122.3</v>
          </cell>
          <cell r="CF483">
            <v>124</v>
          </cell>
          <cell r="CG483">
            <v>125.5</v>
          </cell>
          <cell r="CH483">
            <v>126.1</v>
          </cell>
          <cell r="CI483">
            <v>125.5</v>
          </cell>
          <cell r="CJ483">
            <v>125.5</v>
          </cell>
          <cell r="CK483">
            <v>125.3</v>
          </cell>
          <cell r="CL483">
            <v>124.6</v>
          </cell>
        </row>
        <row r="484">
          <cell r="A484" t="str">
            <v>Ayurvedic Medicines</v>
          </cell>
          <cell r="B484" t="str">
            <v>1308060007</v>
          </cell>
          <cell r="C484">
            <v>5.2769999999999997E-2</v>
          </cell>
          <cell r="D484">
            <v>98.4</v>
          </cell>
          <cell r="E484">
            <v>98.5</v>
          </cell>
          <cell r="F484">
            <v>98.8</v>
          </cell>
          <cell r="G484">
            <v>98.4</v>
          </cell>
          <cell r="H484">
            <v>98.9</v>
          </cell>
          <cell r="I484">
            <v>99.3</v>
          </cell>
          <cell r="J484">
            <v>99.3</v>
          </cell>
          <cell r="K484">
            <v>99.3</v>
          </cell>
          <cell r="L484">
            <v>99.3</v>
          </cell>
          <cell r="M484">
            <v>99.8</v>
          </cell>
          <cell r="N484">
            <v>100.8</v>
          </cell>
          <cell r="O484">
            <v>101.2</v>
          </cell>
          <cell r="P484">
            <v>103.6</v>
          </cell>
          <cell r="Q484">
            <v>104.4</v>
          </cell>
          <cell r="R484">
            <v>104.4</v>
          </cell>
          <cell r="S484">
            <v>103.7</v>
          </cell>
          <cell r="T484">
            <v>104.3</v>
          </cell>
          <cell r="U484">
            <v>104.3</v>
          </cell>
          <cell r="V484">
            <v>104.4</v>
          </cell>
          <cell r="W484">
            <v>104.6</v>
          </cell>
          <cell r="X484">
            <v>104.8</v>
          </cell>
          <cell r="Y484">
            <v>104.8</v>
          </cell>
          <cell r="Z484">
            <v>104.4</v>
          </cell>
          <cell r="AA484">
            <v>104.7</v>
          </cell>
          <cell r="AB484">
            <v>104.7</v>
          </cell>
          <cell r="AC484">
            <v>104.9</v>
          </cell>
          <cell r="AD484">
            <v>106.3</v>
          </cell>
          <cell r="AE484">
            <v>107.3</v>
          </cell>
          <cell r="AF484">
            <v>107.4</v>
          </cell>
          <cell r="AG484">
            <v>107.4</v>
          </cell>
          <cell r="AH484">
            <v>107.5</v>
          </cell>
          <cell r="AI484">
            <v>107.6</v>
          </cell>
          <cell r="AJ484">
            <v>107.6</v>
          </cell>
          <cell r="AK484">
            <v>107.6</v>
          </cell>
          <cell r="AL484">
            <v>107.6</v>
          </cell>
          <cell r="AM484">
            <v>108.1</v>
          </cell>
          <cell r="AN484">
            <v>107.8</v>
          </cell>
          <cell r="AO484">
            <v>107.8</v>
          </cell>
          <cell r="AP484">
            <v>107.9</v>
          </cell>
          <cell r="AQ484">
            <v>109.2</v>
          </cell>
          <cell r="AR484">
            <v>110.3</v>
          </cell>
          <cell r="AS484">
            <v>110.3</v>
          </cell>
          <cell r="AT484">
            <v>110.1</v>
          </cell>
          <cell r="AU484">
            <v>110.9</v>
          </cell>
          <cell r="AV484">
            <v>111</v>
          </cell>
          <cell r="AW484">
            <v>111</v>
          </cell>
          <cell r="AX484">
            <v>111</v>
          </cell>
          <cell r="AY484">
            <v>110.3</v>
          </cell>
          <cell r="AZ484">
            <v>110</v>
          </cell>
          <cell r="BA484">
            <v>110.6</v>
          </cell>
          <cell r="BB484">
            <v>111.1</v>
          </cell>
          <cell r="BC484">
            <v>111</v>
          </cell>
          <cell r="BD484">
            <v>111</v>
          </cell>
          <cell r="BE484">
            <v>111</v>
          </cell>
          <cell r="BF484">
            <v>112.7</v>
          </cell>
          <cell r="BG484">
            <v>113.2</v>
          </cell>
          <cell r="BH484">
            <v>113.7</v>
          </cell>
          <cell r="BI484">
            <v>114.2</v>
          </cell>
          <cell r="BJ484">
            <v>116.3</v>
          </cell>
          <cell r="BK484">
            <v>116.5</v>
          </cell>
          <cell r="BL484">
            <v>117.4</v>
          </cell>
          <cell r="BM484">
            <v>118.3</v>
          </cell>
          <cell r="BN484">
            <v>118.6</v>
          </cell>
          <cell r="BO484">
            <v>118.7</v>
          </cell>
          <cell r="BP484">
            <v>118.6</v>
          </cell>
          <cell r="BQ484">
            <v>118.6</v>
          </cell>
          <cell r="BR484">
            <v>118.6</v>
          </cell>
          <cell r="BS484">
            <v>118.6</v>
          </cell>
          <cell r="BT484">
            <v>118.6</v>
          </cell>
          <cell r="BU484">
            <v>118.5</v>
          </cell>
          <cell r="BV484">
            <v>118.5</v>
          </cell>
          <cell r="BW484">
            <v>118.5</v>
          </cell>
          <cell r="BX484">
            <v>118.3</v>
          </cell>
          <cell r="BY484">
            <v>117.8</v>
          </cell>
          <cell r="BZ484">
            <v>118.9</v>
          </cell>
          <cell r="CA484">
            <v>121.4</v>
          </cell>
          <cell r="CB484">
            <v>122.9</v>
          </cell>
          <cell r="CC484">
            <v>123.3</v>
          </cell>
          <cell r="CD484">
            <v>123.3</v>
          </cell>
          <cell r="CE484">
            <v>123.1</v>
          </cell>
          <cell r="CF484">
            <v>124.2</v>
          </cell>
          <cell r="CG484">
            <v>124.7</v>
          </cell>
          <cell r="CH484">
            <v>124.7</v>
          </cell>
          <cell r="CI484">
            <v>124.7</v>
          </cell>
          <cell r="CJ484">
            <v>124.7</v>
          </cell>
          <cell r="CK484">
            <v>125</v>
          </cell>
          <cell r="CL484">
            <v>125.3</v>
          </cell>
        </row>
        <row r="485">
          <cell r="A485" t="str">
            <v>Others</v>
          </cell>
          <cell r="B485" t="str">
            <v>1308060008</v>
          </cell>
          <cell r="C485">
            <v>6.8729999999999999E-2</v>
          </cell>
          <cell r="D485">
            <v>99.5</v>
          </cell>
          <cell r="E485">
            <v>102.1</v>
          </cell>
          <cell r="F485">
            <v>100.7</v>
          </cell>
          <cell r="G485">
            <v>99.6</v>
          </cell>
          <cell r="H485">
            <v>100.8</v>
          </cell>
          <cell r="I485">
            <v>101.3</v>
          </cell>
          <cell r="J485">
            <v>101.5</v>
          </cell>
          <cell r="K485">
            <v>101.6</v>
          </cell>
          <cell r="L485">
            <v>102.6</v>
          </cell>
          <cell r="M485">
            <v>102.6</v>
          </cell>
          <cell r="N485">
            <v>102.6</v>
          </cell>
          <cell r="O485">
            <v>102.6</v>
          </cell>
          <cell r="P485">
            <v>102.6</v>
          </cell>
          <cell r="Q485">
            <v>102.6</v>
          </cell>
          <cell r="R485">
            <v>102.6</v>
          </cell>
          <cell r="S485">
            <v>104.6</v>
          </cell>
          <cell r="T485">
            <v>104.6</v>
          </cell>
          <cell r="U485">
            <v>104.6</v>
          </cell>
          <cell r="V485">
            <v>104.6</v>
          </cell>
          <cell r="W485">
            <v>104.6</v>
          </cell>
          <cell r="X485">
            <v>104.6</v>
          </cell>
          <cell r="Y485">
            <v>104.6</v>
          </cell>
          <cell r="Z485">
            <v>104.6</v>
          </cell>
          <cell r="AA485">
            <v>104.9</v>
          </cell>
          <cell r="AB485">
            <v>104.9</v>
          </cell>
          <cell r="AC485">
            <v>104.9</v>
          </cell>
          <cell r="AD485">
            <v>104.9</v>
          </cell>
          <cell r="AE485">
            <v>104.9</v>
          </cell>
          <cell r="AF485">
            <v>104.9</v>
          </cell>
          <cell r="AG485">
            <v>104.9</v>
          </cell>
          <cell r="AH485">
            <v>104.9</v>
          </cell>
          <cell r="AI485">
            <v>104.9</v>
          </cell>
          <cell r="AJ485">
            <v>104.9</v>
          </cell>
          <cell r="AK485">
            <v>104.9</v>
          </cell>
          <cell r="AL485">
            <v>104.9</v>
          </cell>
          <cell r="AM485">
            <v>104.9</v>
          </cell>
          <cell r="AN485">
            <v>104.9</v>
          </cell>
          <cell r="AO485">
            <v>104.9</v>
          </cell>
          <cell r="AP485">
            <v>104.9</v>
          </cell>
          <cell r="AQ485">
            <v>104.9</v>
          </cell>
          <cell r="AR485">
            <v>104.9</v>
          </cell>
          <cell r="AS485">
            <v>104.9</v>
          </cell>
          <cell r="AT485">
            <v>104.9</v>
          </cell>
          <cell r="AU485">
            <v>104.9</v>
          </cell>
          <cell r="AV485">
            <v>106.6</v>
          </cell>
          <cell r="AW485">
            <v>106.6</v>
          </cell>
          <cell r="AX485">
            <v>106.6</v>
          </cell>
          <cell r="AY485">
            <v>106.6</v>
          </cell>
          <cell r="AZ485">
            <v>106.6</v>
          </cell>
          <cell r="BA485">
            <v>106.6</v>
          </cell>
          <cell r="BB485">
            <v>106.6</v>
          </cell>
          <cell r="BC485">
            <v>106.6</v>
          </cell>
          <cell r="BD485">
            <v>106.6</v>
          </cell>
          <cell r="BE485">
            <v>106.6</v>
          </cell>
          <cell r="BF485">
            <v>106.6</v>
          </cell>
          <cell r="BG485">
            <v>106.6</v>
          </cell>
          <cell r="BH485">
            <v>106.6</v>
          </cell>
          <cell r="BI485">
            <v>106.6</v>
          </cell>
          <cell r="BJ485">
            <v>106.6</v>
          </cell>
          <cell r="BK485">
            <v>116</v>
          </cell>
          <cell r="BL485">
            <v>116</v>
          </cell>
          <cell r="BM485">
            <v>105.5</v>
          </cell>
          <cell r="BN485">
            <v>104.2</v>
          </cell>
          <cell r="BO485">
            <v>113.3</v>
          </cell>
          <cell r="BP485">
            <v>113.3</v>
          </cell>
          <cell r="BQ485">
            <v>113.3</v>
          </cell>
          <cell r="BR485">
            <v>113.3</v>
          </cell>
          <cell r="BS485">
            <v>113.3</v>
          </cell>
          <cell r="BT485">
            <v>113.3</v>
          </cell>
          <cell r="BU485">
            <v>113.3</v>
          </cell>
          <cell r="BV485">
            <v>113.3</v>
          </cell>
          <cell r="BW485">
            <v>113.3</v>
          </cell>
          <cell r="BX485">
            <v>112.7</v>
          </cell>
          <cell r="BY485">
            <v>112.7</v>
          </cell>
          <cell r="BZ485">
            <v>112.7</v>
          </cell>
          <cell r="CA485">
            <v>112.7</v>
          </cell>
          <cell r="CB485">
            <v>112.7</v>
          </cell>
          <cell r="CC485">
            <v>112.7</v>
          </cell>
          <cell r="CD485">
            <v>112.7</v>
          </cell>
          <cell r="CE485">
            <v>112.7</v>
          </cell>
          <cell r="CF485">
            <v>112.7</v>
          </cell>
          <cell r="CG485">
            <v>112.7</v>
          </cell>
          <cell r="CH485">
            <v>112.7</v>
          </cell>
          <cell r="CI485">
            <v>112.7</v>
          </cell>
          <cell r="CJ485">
            <v>112.7</v>
          </cell>
          <cell r="CK485">
            <v>112.7</v>
          </cell>
          <cell r="CL485">
            <v>112.7</v>
          </cell>
        </row>
        <row r="486">
          <cell r="A486" t="str">
            <v>g.  PERFUMES, COSMETICS, TOILETRIES ETC</v>
          </cell>
          <cell r="B486" t="str">
            <v>1308070000</v>
          </cell>
          <cell r="C486">
            <v>1.1304799999999999</v>
          </cell>
          <cell r="D486">
            <v>100.7</v>
          </cell>
          <cell r="E486">
            <v>100.5</v>
          </cell>
          <cell r="F486">
            <v>100.8</v>
          </cell>
          <cell r="G486">
            <v>102.2</v>
          </cell>
          <cell r="H486">
            <v>102.7</v>
          </cell>
          <cell r="I486">
            <v>103.3</v>
          </cell>
          <cell r="J486">
            <v>103.9</v>
          </cell>
          <cell r="K486">
            <v>103.8</v>
          </cell>
          <cell r="L486">
            <v>104.8</v>
          </cell>
          <cell r="M486">
            <v>104.8</v>
          </cell>
          <cell r="N486">
            <v>104.7</v>
          </cell>
          <cell r="O486">
            <v>104.5</v>
          </cell>
          <cell r="P486">
            <v>105</v>
          </cell>
          <cell r="Q486">
            <v>106.3</v>
          </cell>
          <cell r="R486">
            <v>107.9</v>
          </cell>
          <cell r="S486">
            <v>109.6</v>
          </cell>
          <cell r="T486">
            <v>109.7</v>
          </cell>
          <cell r="U486">
            <v>109.4</v>
          </cell>
          <cell r="V486">
            <v>109.5</v>
          </cell>
          <cell r="W486">
            <v>110</v>
          </cell>
          <cell r="X486">
            <v>110.6</v>
          </cell>
          <cell r="Y486">
            <v>111</v>
          </cell>
          <cell r="Z486">
            <v>111.5</v>
          </cell>
          <cell r="AA486">
            <v>112.4</v>
          </cell>
          <cell r="AB486">
            <v>112.6</v>
          </cell>
          <cell r="AC486">
            <v>113.2</v>
          </cell>
          <cell r="AD486">
            <v>114.1</v>
          </cell>
          <cell r="AE486">
            <v>116.1</v>
          </cell>
          <cell r="AF486">
            <v>116.5</v>
          </cell>
          <cell r="AG486">
            <v>116.9</v>
          </cell>
          <cell r="AH486">
            <v>117.5</v>
          </cell>
          <cell r="AI486">
            <v>118</v>
          </cell>
          <cell r="AJ486">
            <v>118.4</v>
          </cell>
          <cell r="AK486">
            <v>118.7</v>
          </cell>
          <cell r="AL486">
            <v>119.4</v>
          </cell>
          <cell r="AM486">
            <v>120.2</v>
          </cell>
          <cell r="AN486">
            <v>121.6</v>
          </cell>
          <cell r="AO486">
            <v>122.3</v>
          </cell>
          <cell r="AP486">
            <v>123.8</v>
          </cell>
          <cell r="AQ486">
            <v>124.9</v>
          </cell>
          <cell r="AR486">
            <v>125.9</v>
          </cell>
          <cell r="AS486">
            <v>127</v>
          </cell>
          <cell r="AT486">
            <v>128.19999999999999</v>
          </cell>
          <cell r="AU486">
            <v>128.9</v>
          </cell>
          <cell r="AV486">
            <v>128.9</v>
          </cell>
          <cell r="AW486">
            <v>128.9</v>
          </cell>
          <cell r="AX486">
            <v>128.69999999999999</v>
          </cell>
          <cell r="AY486">
            <v>130.30000000000001</v>
          </cell>
          <cell r="AZ486">
            <v>133.1</v>
          </cell>
          <cell r="BA486">
            <v>132.80000000000001</v>
          </cell>
          <cell r="BB486">
            <v>132.80000000000001</v>
          </cell>
          <cell r="BC486">
            <v>132.5</v>
          </cell>
          <cell r="BD486">
            <v>132.5</v>
          </cell>
          <cell r="BE486">
            <v>132.69999999999999</v>
          </cell>
          <cell r="BF486">
            <v>134.5</v>
          </cell>
          <cell r="BG486">
            <v>135.19999999999999</v>
          </cell>
          <cell r="BH486">
            <v>135.1</v>
          </cell>
          <cell r="BI486">
            <v>135</v>
          </cell>
          <cell r="BJ486">
            <v>135.5</v>
          </cell>
          <cell r="BK486">
            <v>134.9</v>
          </cell>
          <cell r="BL486">
            <v>135.69999999999999</v>
          </cell>
          <cell r="BM486">
            <v>136.69999999999999</v>
          </cell>
          <cell r="BN486">
            <v>136.80000000000001</v>
          </cell>
          <cell r="BO486">
            <v>138.5</v>
          </cell>
          <cell r="BP486">
            <v>137</v>
          </cell>
          <cell r="BQ486">
            <v>136.5</v>
          </cell>
          <cell r="BR486">
            <v>136.4</v>
          </cell>
          <cell r="BS486">
            <v>137.4</v>
          </cell>
          <cell r="BT486">
            <v>137.4</v>
          </cell>
          <cell r="BU486">
            <v>137.6</v>
          </cell>
          <cell r="BV486">
            <v>137.9</v>
          </cell>
          <cell r="BW486">
            <v>137.69999999999999</v>
          </cell>
          <cell r="BX486">
            <v>140.4</v>
          </cell>
          <cell r="BY486">
            <v>142.6</v>
          </cell>
          <cell r="BZ486">
            <v>142.80000000000001</v>
          </cell>
          <cell r="CA486">
            <v>142.80000000000001</v>
          </cell>
          <cell r="CB486">
            <v>143.19999999999999</v>
          </cell>
          <cell r="CC486">
            <v>143.80000000000001</v>
          </cell>
          <cell r="CD486">
            <v>144.9</v>
          </cell>
          <cell r="CE486">
            <v>144.9</v>
          </cell>
          <cell r="CF486">
            <v>145.4</v>
          </cell>
          <cell r="CG486">
            <v>145.5</v>
          </cell>
          <cell r="CH486">
            <v>145.5</v>
          </cell>
          <cell r="CI486">
            <v>146.1</v>
          </cell>
          <cell r="CJ486">
            <v>146.9</v>
          </cell>
          <cell r="CK486">
            <v>146.80000000000001</v>
          </cell>
          <cell r="CL486">
            <v>148.30000000000001</v>
          </cell>
        </row>
        <row r="487">
          <cell r="A487" t="str">
            <v>Toilet Soap</v>
          </cell>
          <cell r="B487" t="str">
            <v>1308070001</v>
          </cell>
          <cell r="C487">
            <v>0.26840000000000003</v>
          </cell>
          <cell r="D487">
            <v>100.4</v>
          </cell>
          <cell r="E487">
            <v>100.8</v>
          </cell>
          <cell r="F487">
            <v>102.1</v>
          </cell>
          <cell r="G487">
            <v>102.1</v>
          </cell>
          <cell r="H487">
            <v>102.5</v>
          </cell>
          <cell r="I487">
            <v>102.9</v>
          </cell>
          <cell r="J487">
            <v>105.5</v>
          </cell>
          <cell r="K487">
            <v>105.5</v>
          </cell>
          <cell r="L487">
            <v>105.5</v>
          </cell>
          <cell r="M487">
            <v>105.5</v>
          </cell>
          <cell r="N487">
            <v>105.5</v>
          </cell>
          <cell r="O487">
            <v>105.5</v>
          </cell>
          <cell r="P487">
            <v>105.5</v>
          </cell>
          <cell r="Q487">
            <v>106.4</v>
          </cell>
          <cell r="R487">
            <v>110</v>
          </cell>
          <cell r="S487">
            <v>110</v>
          </cell>
          <cell r="T487">
            <v>110</v>
          </cell>
          <cell r="U487">
            <v>109.8</v>
          </cell>
          <cell r="V487">
            <v>110.1</v>
          </cell>
          <cell r="W487">
            <v>111.3</v>
          </cell>
          <cell r="X487">
            <v>111.3</v>
          </cell>
          <cell r="Y487">
            <v>112.2</v>
          </cell>
          <cell r="Z487">
            <v>112.8</v>
          </cell>
          <cell r="AA487">
            <v>114.7</v>
          </cell>
          <cell r="AB487">
            <v>114.7</v>
          </cell>
          <cell r="AC487">
            <v>114.9</v>
          </cell>
          <cell r="AD487">
            <v>117.4</v>
          </cell>
          <cell r="AE487">
            <v>121.2</v>
          </cell>
          <cell r="AF487">
            <v>121.2</v>
          </cell>
          <cell r="AG487">
            <v>121.5</v>
          </cell>
          <cell r="AH487">
            <v>123.7</v>
          </cell>
          <cell r="AI487">
            <v>123.7</v>
          </cell>
          <cell r="AJ487">
            <v>123.7</v>
          </cell>
          <cell r="AK487">
            <v>123.7</v>
          </cell>
          <cell r="AL487">
            <v>124.5</v>
          </cell>
          <cell r="AM487">
            <v>127.4</v>
          </cell>
          <cell r="AN487">
            <v>130.69999999999999</v>
          </cell>
          <cell r="AO487">
            <v>131.5</v>
          </cell>
          <cell r="AP487">
            <v>135</v>
          </cell>
          <cell r="AQ487">
            <v>136.30000000000001</v>
          </cell>
          <cell r="AR487">
            <v>137.80000000000001</v>
          </cell>
          <cell r="AS487">
            <v>139.80000000000001</v>
          </cell>
          <cell r="AT487">
            <v>140.9</v>
          </cell>
          <cell r="AU487">
            <v>140.5</v>
          </cell>
          <cell r="AV487">
            <v>140.5</v>
          </cell>
          <cell r="AW487">
            <v>140.5</v>
          </cell>
          <cell r="AX487">
            <v>140.5</v>
          </cell>
          <cell r="AY487">
            <v>140.1</v>
          </cell>
          <cell r="AZ487">
            <v>143.6</v>
          </cell>
          <cell r="BA487">
            <v>143</v>
          </cell>
          <cell r="BB487">
            <v>141.4</v>
          </cell>
          <cell r="BC487">
            <v>141.4</v>
          </cell>
          <cell r="BD487">
            <v>141.30000000000001</v>
          </cell>
          <cell r="BE487">
            <v>141.30000000000001</v>
          </cell>
          <cell r="BF487">
            <v>143.19999999999999</v>
          </cell>
          <cell r="BG487">
            <v>143.9</v>
          </cell>
          <cell r="BH487">
            <v>143.9</v>
          </cell>
          <cell r="BI487">
            <v>143.9</v>
          </cell>
          <cell r="BJ487">
            <v>143.9</v>
          </cell>
          <cell r="BK487">
            <v>143.9</v>
          </cell>
          <cell r="BL487">
            <v>144</v>
          </cell>
          <cell r="BM487">
            <v>144.30000000000001</v>
          </cell>
          <cell r="BN487">
            <v>144.5</v>
          </cell>
          <cell r="BO487">
            <v>144.80000000000001</v>
          </cell>
          <cell r="BP487">
            <v>141.30000000000001</v>
          </cell>
          <cell r="BQ487">
            <v>141.30000000000001</v>
          </cell>
          <cell r="BR487">
            <v>141.5</v>
          </cell>
          <cell r="BS487">
            <v>141.9</v>
          </cell>
          <cell r="BT487">
            <v>142.9</v>
          </cell>
          <cell r="BU487">
            <v>143</v>
          </cell>
          <cell r="BV487">
            <v>144.6</v>
          </cell>
          <cell r="BW487">
            <v>143.30000000000001</v>
          </cell>
          <cell r="BX487">
            <v>143.69999999999999</v>
          </cell>
          <cell r="BY487">
            <v>145.69999999999999</v>
          </cell>
          <cell r="BZ487">
            <v>145.80000000000001</v>
          </cell>
          <cell r="CA487">
            <v>145.19999999999999</v>
          </cell>
          <cell r="CB487">
            <v>145.69999999999999</v>
          </cell>
          <cell r="CC487">
            <v>145.4</v>
          </cell>
          <cell r="CD487">
            <v>147.4</v>
          </cell>
          <cell r="CE487">
            <v>147.6</v>
          </cell>
          <cell r="CF487">
            <v>147.6</v>
          </cell>
          <cell r="CG487">
            <v>146.1</v>
          </cell>
          <cell r="CH487">
            <v>145.69999999999999</v>
          </cell>
          <cell r="CI487">
            <v>145.80000000000001</v>
          </cell>
          <cell r="CJ487">
            <v>146.80000000000001</v>
          </cell>
          <cell r="CK487">
            <v>146.80000000000001</v>
          </cell>
          <cell r="CL487">
            <v>148</v>
          </cell>
        </row>
        <row r="488">
          <cell r="A488" t="str">
            <v>Washing Soap</v>
          </cell>
          <cell r="B488" t="str">
            <v>1308070002</v>
          </cell>
          <cell r="C488">
            <v>0.23250000000000001</v>
          </cell>
          <cell r="D488">
            <v>100.1</v>
          </cell>
          <cell r="E488">
            <v>100</v>
          </cell>
          <cell r="F488">
            <v>100.1</v>
          </cell>
          <cell r="G488">
            <v>104.2</v>
          </cell>
          <cell r="H488">
            <v>105.4</v>
          </cell>
          <cell r="I488">
            <v>106.5</v>
          </cell>
          <cell r="J488">
            <v>106</v>
          </cell>
          <cell r="K488">
            <v>105.6</v>
          </cell>
          <cell r="L488">
            <v>107.5</v>
          </cell>
          <cell r="M488">
            <v>107.1</v>
          </cell>
          <cell r="N488">
            <v>107.1</v>
          </cell>
          <cell r="O488">
            <v>107.1</v>
          </cell>
          <cell r="P488">
            <v>107.1</v>
          </cell>
          <cell r="Q488">
            <v>107.3</v>
          </cell>
          <cell r="R488">
            <v>109.3</v>
          </cell>
          <cell r="S488">
            <v>112.7</v>
          </cell>
          <cell r="T488">
            <v>112.7</v>
          </cell>
          <cell r="U488">
            <v>112.7</v>
          </cell>
          <cell r="V488">
            <v>112.7</v>
          </cell>
          <cell r="W488">
            <v>112.8</v>
          </cell>
          <cell r="X488">
            <v>115.5</v>
          </cell>
          <cell r="Y488">
            <v>115.8</v>
          </cell>
          <cell r="Z488">
            <v>115.8</v>
          </cell>
          <cell r="AA488">
            <v>116.2</v>
          </cell>
          <cell r="AB488">
            <v>116.2</v>
          </cell>
          <cell r="AC488">
            <v>116.2</v>
          </cell>
          <cell r="AD488">
            <v>117.6</v>
          </cell>
          <cell r="AE488">
            <v>119.8</v>
          </cell>
          <cell r="AF488">
            <v>121.2</v>
          </cell>
          <cell r="AG488">
            <v>121.8</v>
          </cell>
          <cell r="AH488">
            <v>122</v>
          </cell>
          <cell r="AI488">
            <v>122.4</v>
          </cell>
          <cell r="AJ488">
            <v>123.1</v>
          </cell>
          <cell r="AK488">
            <v>123.6</v>
          </cell>
          <cell r="AL488">
            <v>125.5</v>
          </cell>
          <cell r="AM488">
            <v>125.8</v>
          </cell>
          <cell r="AN488">
            <v>127.2</v>
          </cell>
          <cell r="AO488">
            <v>129.30000000000001</v>
          </cell>
          <cell r="AP488">
            <v>129.80000000000001</v>
          </cell>
          <cell r="AQ488">
            <v>130.9</v>
          </cell>
          <cell r="AR488">
            <v>131.5</v>
          </cell>
          <cell r="AS488">
            <v>131.5</v>
          </cell>
          <cell r="AT488">
            <v>131.80000000000001</v>
          </cell>
          <cell r="AU488">
            <v>132.9</v>
          </cell>
          <cell r="AV488">
            <v>132.80000000000001</v>
          </cell>
          <cell r="AW488">
            <v>132.4</v>
          </cell>
          <cell r="AX488">
            <v>132.30000000000001</v>
          </cell>
          <cell r="AY488">
            <v>135.6</v>
          </cell>
          <cell r="AZ488">
            <v>135.80000000000001</v>
          </cell>
          <cell r="BA488">
            <v>135.69999999999999</v>
          </cell>
          <cell r="BB488">
            <v>135.69999999999999</v>
          </cell>
          <cell r="BC488">
            <v>136.4</v>
          </cell>
          <cell r="BD488">
            <v>136.30000000000001</v>
          </cell>
          <cell r="BE488">
            <v>136.30000000000001</v>
          </cell>
          <cell r="BF488">
            <v>140.30000000000001</v>
          </cell>
          <cell r="BG488">
            <v>141.69999999999999</v>
          </cell>
          <cell r="BH488">
            <v>141.4</v>
          </cell>
          <cell r="BI488">
            <v>140.4</v>
          </cell>
          <cell r="BJ488">
            <v>139.5</v>
          </cell>
          <cell r="BK488">
            <v>139.30000000000001</v>
          </cell>
          <cell r="BL488">
            <v>139.80000000000001</v>
          </cell>
          <cell r="BM488">
            <v>142.5</v>
          </cell>
          <cell r="BN488">
            <v>143.80000000000001</v>
          </cell>
          <cell r="BO488">
            <v>146.30000000000001</v>
          </cell>
          <cell r="BP488">
            <v>145.4</v>
          </cell>
          <cell r="BQ488">
            <v>144.9</v>
          </cell>
          <cell r="BR488">
            <v>144.30000000000001</v>
          </cell>
          <cell r="BS488">
            <v>144.19999999999999</v>
          </cell>
          <cell r="BT488">
            <v>144.1</v>
          </cell>
          <cell r="BU488">
            <v>144.30000000000001</v>
          </cell>
          <cell r="BV488">
            <v>143.9</v>
          </cell>
          <cell r="BW488">
            <v>144.6</v>
          </cell>
          <cell r="BX488">
            <v>150.1</v>
          </cell>
          <cell r="BY488">
            <v>154.6</v>
          </cell>
          <cell r="BZ488">
            <v>156.80000000000001</v>
          </cell>
          <cell r="CA488">
            <v>157.4</v>
          </cell>
          <cell r="CB488">
            <v>157.9</v>
          </cell>
          <cell r="CC488">
            <v>160.80000000000001</v>
          </cell>
          <cell r="CD488">
            <v>162.69999999999999</v>
          </cell>
          <cell r="CE488">
            <v>162.1</v>
          </cell>
          <cell r="CF488">
            <v>163.4</v>
          </cell>
          <cell r="CG488">
            <v>164.1</v>
          </cell>
          <cell r="CH488">
            <v>164.8</v>
          </cell>
          <cell r="CI488">
            <v>165.8</v>
          </cell>
          <cell r="CJ488">
            <v>167.7</v>
          </cell>
          <cell r="CK488">
            <v>167.7</v>
          </cell>
          <cell r="CL488">
            <v>171.1</v>
          </cell>
        </row>
        <row r="489">
          <cell r="A489" t="str">
            <v>Washing Powder</v>
          </cell>
          <cell r="B489" t="str">
            <v>1308070003</v>
          </cell>
          <cell r="C489">
            <v>0.14666000000000001</v>
          </cell>
          <cell r="D489">
            <v>101.4</v>
          </cell>
          <cell r="E489">
            <v>100.7</v>
          </cell>
          <cell r="F489">
            <v>100.8</v>
          </cell>
          <cell r="G489">
            <v>103.1</v>
          </cell>
          <cell r="H489">
            <v>103.5</v>
          </cell>
          <cell r="I489">
            <v>103.8</v>
          </cell>
          <cell r="J489">
            <v>104.1</v>
          </cell>
          <cell r="K489">
            <v>103</v>
          </cell>
          <cell r="L489">
            <v>106.6</v>
          </cell>
          <cell r="M489">
            <v>107</v>
          </cell>
          <cell r="N489">
            <v>105.8</v>
          </cell>
          <cell r="O489">
            <v>105.9</v>
          </cell>
          <cell r="P489">
            <v>105.6</v>
          </cell>
          <cell r="Q489">
            <v>105.9</v>
          </cell>
          <cell r="R489">
            <v>107.1</v>
          </cell>
          <cell r="S489">
            <v>107.8</v>
          </cell>
          <cell r="T489">
            <v>108.6</v>
          </cell>
          <cell r="U489">
            <v>107.2</v>
          </cell>
          <cell r="V489">
            <v>106.8</v>
          </cell>
          <cell r="W489">
            <v>107.6</v>
          </cell>
          <cell r="X489">
            <v>108.1</v>
          </cell>
          <cell r="Y489">
            <v>109.6</v>
          </cell>
          <cell r="Z489">
            <v>111.7</v>
          </cell>
          <cell r="AA489">
            <v>111.8</v>
          </cell>
          <cell r="AB489">
            <v>111.5</v>
          </cell>
          <cell r="AC489">
            <v>115</v>
          </cell>
          <cell r="AD489">
            <v>113.5</v>
          </cell>
          <cell r="AE489">
            <v>114.9</v>
          </cell>
          <cell r="AF489">
            <v>114.4</v>
          </cell>
          <cell r="AG489">
            <v>115.7</v>
          </cell>
          <cell r="AH489">
            <v>116.3</v>
          </cell>
          <cell r="AI489">
            <v>118.6</v>
          </cell>
          <cell r="AJ489">
            <v>119.3</v>
          </cell>
          <cell r="AK489">
            <v>120.4</v>
          </cell>
          <cell r="AL489">
            <v>121.2</v>
          </cell>
          <cell r="AM489">
            <v>121.8</v>
          </cell>
          <cell r="AN489">
            <v>122.6</v>
          </cell>
          <cell r="AO489">
            <v>122.6</v>
          </cell>
          <cell r="AP489">
            <v>122.5</v>
          </cell>
          <cell r="AQ489">
            <v>123.2</v>
          </cell>
          <cell r="AR489">
            <v>124.8</v>
          </cell>
          <cell r="AS489">
            <v>127.7</v>
          </cell>
          <cell r="AT489">
            <v>129.69999999999999</v>
          </cell>
          <cell r="AU489">
            <v>134.1</v>
          </cell>
          <cell r="AV489">
            <v>134.6</v>
          </cell>
          <cell r="AW489">
            <v>134.6</v>
          </cell>
          <cell r="AX489">
            <v>134.6</v>
          </cell>
          <cell r="AY489">
            <v>140.5</v>
          </cell>
          <cell r="AZ489">
            <v>140.69999999999999</v>
          </cell>
          <cell r="BA489">
            <v>140.9</v>
          </cell>
          <cell r="BB489">
            <v>140.5</v>
          </cell>
          <cell r="BC489">
            <v>140.5</v>
          </cell>
          <cell r="BD489">
            <v>142.19999999999999</v>
          </cell>
          <cell r="BE489">
            <v>142.6</v>
          </cell>
          <cell r="BF489">
            <v>144.30000000000001</v>
          </cell>
          <cell r="BG489">
            <v>144.9</v>
          </cell>
          <cell r="BH489">
            <v>144.9</v>
          </cell>
          <cell r="BI489">
            <v>144.9</v>
          </cell>
          <cell r="BJ489">
            <v>144.9</v>
          </cell>
          <cell r="BK489">
            <v>145.30000000000001</v>
          </cell>
          <cell r="BL489">
            <v>146.30000000000001</v>
          </cell>
          <cell r="BM489">
            <v>146</v>
          </cell>
          <cell r="BN489">
            <v>145.1</v>
          </cell>
          <cell r="BO489">
            <v>152.5</v>
          </cell>
          <cell r="BP489">
            <v>154.69999999999999</v>
          </cell>
          <cell r="BQ489">
            <v>150.9</v>
          </cell>
          <cell r="BR489">
            <v>150.19999999999999</v>
          </cell>
          <cell r="BS489">
            <v>150.9</v>
          </cell>
          <cell r="BT489">
            <v>150.80000000000001</v>
          </cell>
          <cell r="BU489">
            <v>150.69999999999999</v>
          </cell>
          <cell r="BV489">
            <v>150.6</v>
          </cell>
          <cell r="BW489">
            <v>150.80000000000001</v>
          </cell>
          <cell r="BX489">
            <v>159.6</v>
          </cell>
          <cell r="BY489">
            <v>160.9</v>
          </cell>
          <cell r="BZ489">
            <v>158.6</v>
          </cell>
          <cell r="CA489">
            <v>157.80000000000001</v>
          </cell>
          <cell r="CB489">
            <v>158.6</v>
          </cell>
          <cell r="CC489">
            <v>158.69999999999999</v>
          </cell>
          <cell r="CD489">
            <v>159.19999999999999</v>
          </cell>
          <cell r="CE489">
            <v>158.80000000000001</v>
          </cell>
          <cell r="CF489">
            <v>159.6</v>
          </cell>
          <cell r="CG489">
            <v>160.69999999999999</v>
          </cell>
          <cell r="CH489">
            <v>160.4</v>
          </cell>
          <cell r="CI489">
            <v>160.69999999999999</v>
          </cell>
          <cell r="CJ489">
            <v>161.30000000000001</v>
          </cell>
          <cell r="CK489">
            <v>161.19999999999999</v>
          </cell>
          <cell r="CL489">
            <v>166</v>
          </cell>
        </row>
        <row r="490">
          <cell r="A490" t="str">
            <v>Floor Cleaners</v>
          </cell>
          <cell r="B490" t="str">
            <v>1308070004</v>
          </cell>
          <cell r="C490">
            <v>4.0499999999999998E-3</v>
          </cell>
          <cell r="D490">
            <v>100</v>
          </cell>
          <cell r="E490">
            <v>100</v>
          </cell>
          <cell r="F490">
            <v>100</v>
          </cell>
          <cell r="G490">
            <v>104.5</v>
          </cell>
          <cell r="H490">
            <v>104.5</v>
          </cell>
          <cell r="I490">
            <v>104.5</v>
          </cell>
          <cell r="J490">
            <v>104.5</v>
          </cell>
          <cell r="K490">
            <v>104.5</v>
          </cell>
          <cell r="L490">
            <v>104.5</v>
          </cell>
          <cell r="M490">
            <v>104.5</v>
          </cell>
          <cell r="N490">
            <v>104.5</v>
          </cell>
          <cell r="O490">
            <v>104.5</v>
          </cell>
          <cell r="P490">
            <v>104.5</v>
          </cell>
          <cell r="Q490">
            <v>104.5</v>
          </cell>
          <cell r="R490">
            <v>104.5</v>
          </cell>
          <cell r="S490">
            <v>104.5</v>
          </cell>
          <cell r="T490">
            <v>104.5</v>
          </cell>
          <cell r="U490">
            <v>104.5</v>
          </cell>
          <cell r="V490">
            <v>104.5</v>
          </cell>
          <cell r="W490">
            <v>104.5</v>
          </cell>
          <cell r="X490">
            <v>104.5</v>
          </cell>
          <cell r="Y490">
            <v>104.5</v>
          </cell>
          <cell r="Z490">
            <v>104.5</v>
          </cell>
          <cell r="AA490">
            <v>104.5</v>
          </cell>
          <cell r="AB490">
            <v>104.5</v>
          </cell>
          <cell r="AC490">
            <v>109.9</v>
          </cell>
          <cell r="AD490">
            <v>111.7</v>
          </cell>
          <cell r="AE490">
            <v>113.8</v>
          </cell>
          <cell r="AF490">
            <v>113.8</v>
          </cell>
          <cell r="AG490">
            <v>113.8</v>
          </cell>
          <cell r="AH490">
            <v>113.8</v>
          </cell>
          <cell r="AI490">
            <v>113.8</v>
          </cell>
          <cell r="AJ490">
            <v>113.8</v>
          </cell>
          <cell r="AK490">
            <v>113.8</v>
          </cell>
          <cell r="AL490">
            <v>113.8</v>
          </cell>
          <cell r="AM490">
            <v>113.8</v>
          </cell>
          <cell r="AN490">
            <v>137.30000000000001</v>
          </cell>
          <cell r="AO490">
            <v>137.30000000000001</v>
          </cell>
          <cell r="AP490">
            <v>137.30000000000001</v>
          </cell>
          <cell r="AQ490">
            <v>147.9</v>
          </cell>
          <cell r="AR490">
            <v>147.9</v>
          </cell>
          <cell r="AS490">
            <v>147.9</v>
          </cell>
          <cell r="AT490">
            <v>147.9</v>
          </cell>
          <cell r="AU490">
            <v>154</v>
          </cell>
          <cell r="AV490">
            <v>154</v>
          </cell>
          <cell r="AW490">
            <v>154</v>
          </cell>
          <cell r="AX490">
            <v>154</v>
          </cell>
          <cell r="AY490">
            <v>154.9</v>
          </cell>
          <cell r="AZ490">
            <v>170.3</v>
          </cell>
          <cell r="BA490">
            <v>170.3</v>
          </cell>
          <cell r="BB490">
            <v>170.3</v>
          </cell>
          <cell r="BC490">
            <v>170.3</v>
          </cell>
          <cell r="BD490">
            <v>170.3</v>
          </cell>
          <cell r="BE490">
            <v>170.3</v>
          </cell>
          <cell r="BF490">
            <v>170.3</v>
          </cell>
          <cell r="BG490">
            <v>170.3</v>
          </cell>
          <cell r="BH490">
            <v>170.3</v>
          </cell>
          <cell r="BI490">
            <v>170.3</v>
          </cell>
          <cell r="BJ490">
            <v>170.3</v>
          </cell>
          <cell r="BK490">
            <v>170.3</v>
          </cell>
          <cell r="BL490">
            <v>170.3</v>
          </cell>
          <cell r="BM490">
            <v>170.3</v>
          </cell>
          <cell r="BN490">
            <v>172</v>
          </cell>
          <cell r="BO490">
            <v>173.7</v>
          </cell>
          <cell r="BP490">
            <v>173.7</v>
          </cell>
          <cell r="BQ490">
            <v>173.7</v>
          </cell>
          <cell r="BR490">
            <v>173.7</v>
          </cell>
          <cell r="BS490">
            <v>173.7</v>
          </cell>
          <cell r="BT490">
            <v>173.7</v>
          </cell>
          <cell r="BU490">
            <v>173.7</v>
          </cell>
          <cell r="BV490">
            <v>173.7</v>
          </cell>
          <cell r="BW490">
            <v>173.7</v>
          </cell>
          <cell r="BX490">
            <v>176.4</v>
          </cell>
          <cell r="BY490">
            <v>176.4</v>
          </cell>
          <cell r="BZ490">
            <v>176.4</v>
          </cell>
          <cell r="CA490">
            <v>176.4</v>
          </cell>
          <cell r="CB490">
            <v>176.4</v>
          </cell>
          <cell r="CC490">
            <v>176.4</v>
          </cell>
          <cell r="CD490">
            <v>176.4</v>
          </cell>
          <cell r="CE490">
            <v>176.4</v>
          </cell>
          <cell r="CF490">
            <v>176.4</v>
          </cell>
          <cell r="CG490">
            <v>176.4</v>
          </cell>
          <cell r="CH490">
            <v>176.4</v>
          </cell>
          <cell r="CI490">
            <v>176.4</v>
          </cell>
          <cell r="CJ490">
            <v>176.4</v>
          </cell>
          <cell r="CK490">
            <v>176.4</v>
          </cell>
          <cell r="CL490">
            <v>176.4</v>
          </cell>
        </row>
        <row r="491">
          <cell r="A491" t="str">
            <v>Bleaching Powder</v>
          </cell>
          <cell r="B491" t="str">
            <v>1308070005</v>
          </cell>
          <cell r="C491">
            <v>1.2370000000000001E-2</v>
          </cell>
          <cell r="D491">
            <v>100.3</v>
          </cell>
          <cell r="E491">
            <v>100.6</v>
          </cell>
          <cell r="F491">
            <v>100.7</v>
          </cell>
          <cell r="G491">
            <v>105.4</v>
          </cell>
          <cell r="H491">
            <v>106.9</v>
          </cell>
          <cell r="I491">
            <v>107.2</v>
          </cell>
          <cell r="J491">
            <v>108.2</v>
          </cell>
          <cell r="K491">
            <v>107.5</v>
          </cell>
          <cell r="L491">
            <v>107.6</v>
          </cell>
          <cell r="M491">
            <v>108.5</v>
          </cell>
          <cell r="N491">
            <v>106.8</v>
          </cell>
          <cell r="O491">
            <v>106.4</v>
          </cell>
          <cell r="P491">
            <v>106.5</v>
          </cell>
          <cell r="Q491">
            <v>100.5</v>
          </cell>
          <cell r="R491">
            <v>102.4</v>
          </cell>
          <cell r="S491">
            <v>102.8</v>
          </cell>
          <cell r="T491">
            <v>102.9</v>
          </cell>
          <cell r="U491">
            <v>102.9</v>
          </cell>
          <cell r="V491">
            <v>102</v>
          </cell>
          <cell r="W491">
            <v>103.2</v>
          </cell>
          <cell r="X491">
            <v>104.4</v>
          </cell>
          <cell r="Y491">
            <v>103.9</v>
          </cell>
          <cell r="Z491">
            <v>102.4</v>
          </cell>
          <cell r="AA491">
            <v>102.2</v>
          </cell>
          <cell r="AB491">
            <v>103.9</v>
          </cell>
          <cell r="AC491">
            <v>103.2</v>
          </cell>
          <cell r="AD491">
            <v>103.1</v>
          </cell>
          <cell r="AE491">
            <v>102.7</v>
          </cell>
          <cell r="AF491">
            <v>104.3</v>
          </cell>
          <cell r="AG491">
            <v>102.8</v>
          </cell>
          <cell r="AH491">
            <v>102.9</v>
          </cell>
          <cell r="AI491">
            <v>103.4</v>
          </cell>
          <cell r="AJ491">
            <v>103.8</v>
          </cell>
          <cell r="AK491">
            <v>103.9</v>
          </cell>
          <cell r="AL491">
            <v>103</v>
          </cell>
          <cell r="AM491">
            <v>102.9</v>
          </cell>
          <cell r="AN491">
            <v>95.3</v>
          </cell>
          <cell r="AO491">
            <v>94.4</v>
          </cell>
          <cell r="AP491">
            <v>94.7</v>
          </cell>
          <cell r="AQ491">
            <v>94.3</v>
          </cell>
          <cell r="AR491">
            <v>94.3</v>
          </cell>
          <cell r="AS491">
            <v>94.3</v>
          </cell>
          <cell r="AT491">
            <v>95.1</v>
          </cell>
          <cell r="AU491">
            <v>95.9</v>
          </cell>
          <cell r="AV491">
            <v>96.5</v>
          </cell>
          <cell r="AW491">
            <v>96.2</v>
          </cell>
          <cell r="AX491">
            <v>95</v>
          </cell>
          <cell r="AY491">
            <v>95.5</v>
          </cell>
          <cell r="AZ491">
            <v>99.5</v>
          </cell>
          <cell r="BA491">
            <v>99.1</v>
          </cell>
          <cell r="BB491">
            <v>99.3</v>
          </cell>
          <cell r="BC491">
            <v>98.7</v>
          </cell>
          <cell r="BD491">
            <v>98.5</v>
          </cell>
          <cell r="BE491">
            <v>99.1</v>
          </cell>
          <cell r="BF491">
            <v>102.4</v>
          </cell>
          <cell r="BG491">
            <v>104.6</v>
          </cell>
          <cell r="BH491">
            <v>103.5</v>
          </cell>
          <cell r="BI491">
            <v>104.8</v>
          </cell>
          <cell r="BJ491">
            <v>104.2</v>
          </cell>
          <cell r="BK491">
            <v>102.6</v>
          </cell>
          <cell r="BL491">
            <v>101.3</v>
          </cell>
          <cell r="BM491">
            <v>102</v>
          </cell>
          <cell r="BN491">
            <v>103.8</v>
          </cell>
          <cell r="BO491">
            <v>105.1</v>
          </cell>
          <cell r="BP491">
            <v>104.9</v>
          </cell>
          <cell r="BQ491">
            <v>107.2</v>
          </cell>
          <cell r="BR491">
            <v>109</v>
          </cell>
          <cell r="BS491">
            <v>108.4</v>
          </cell>
          <cell r="BT491">
            <v>110.5</v>
          </cell>
          <cell r="BU491">
            <v>108.2</v>
          </cell>
          <cell r="BV491">
            <v>106</v>
          </cell>
          <cell r="BW491">
            <v>106.6</v>
          </cell>
          <cell r="BX491">
            <v>110</v>
          </cell>
          <cell r="BY491">
            <v>110.8</v>
          </cell>
          <cell r="BZ491">
            <v>110</v>
          </cell>
          <cell r="CA491">
            <v>110.1</v>
          </cell>
          <cell r="CB491">
            <v>111.7</v>
          </cell>
          <cell r="CC491">
            <v>110.7</v>
          </cell>
          <cell r="CD491">
            <v>111.2</v>
          </cell>
          <cell r="CE491">
            <v>113.7</v>
          </cell>
          <cell r="CF491">
            <v>112.7</v>
          </cell>
          <cell r="CG491">
            <v>126.3</v>
          </cell>
          <cell r="CH491">
            <v>126.5</v>
          </cell>
          <cell r="CI491">
            <v>125.6</v>
          </cell>
          <cell r="CJ491">
            <v>132.69999999999999</v>
          </cell>
          <cell r="CK491">
            <v>131.4</v>
          </cell>
          <cell r="CL491">
            <v>132.19999999999999</v>
          </cell>
        </row>
        <row r="492">
          <cell r="A492" t="str">
            <v>Tooth Paste / Tooth Powder</v>
          </cell>
          <cell r="B492" t="str">
            <v>1308070006</v>
          </cell>
          <cell r="C492">
            <v>0.11015</v>
          </cell>
          <cell r="D492">
            <v>102.6</v>
          </cell>
          <cell r="E492">
            <v>100.4</v>
          </cell>
          <cell r="F492">
            <v>100.4</v>
          </cell>
          <cell r="G492">
            <v>100.5</v>
          </cell>
          <cell r="H492">
            <v>100.5</v>
          </cell>
          <cell r="I492">
            <v>103</v>
          </cell>
          <cell r="J492">
            <v>103.7</v>
          </cell>
          <cell r="K492">
            <v>104.2</v>
          </cell>
          <cell r="L492">
            <v>104.4</v>
          </cell>
          <cell r="M492">
            <v>104.4</v>
          </cell>
          <cell r="N492">
            <v>104.4</v>
          </cell>
          <cell r="O492">
            <v>101.8</v>
          </cell>
          <cell r="P492">
            <v>104.8</v>
          </cell>
          <cell r="Q492">
            <v>115.8</v>
          </cell>
          <cell r="R492">
            <v>116.3</v>
          </cell>
          <cell r="S492">
            <v>116.3</v>
          </cell>
          <cell r="T492">
            <v>114.1</v>
          </cell>
          <cell r="U492">
            <v>114.1</v>
          </cell>
          <cell r="V492">
            <v>113.4</v>
          </cell>
          <cell r="W492">
            <v>113.4</v>
          </cell>
          <cell r="X492">
            <v>113.1</v>
          </cell>
          <cell r="Y492">
            <v>113</v>
          </cell>
          <cell r="Z492">
            <v>113</v>
          </cell>
          <cell r="AA492">
            <v>113.9</v>
          </cell>
          <cell r="AB492">
            <v>114</v>
          </cell>
          <cell r="AC492">
            <v>114.6</v>
          </cell>
          <cell r="AD492">
            <v>115.4</v>
          </cell>
          <cell r="AE492">
            <v>115.4</v>
          </cell>
          <cell r="AF492">
            <v>116.2</v>
          </cell>
          <cell r="AG492">
            <v>116.2</v>
          </cell>
          <cell r="AH492">
            <v>116.2</v>
          </cell>
          <cell r="AI492">
            <v>116.2</v>
          </cell>
          <cell r="AJ492">
            <v>116.2</v>
          </cell>
          <cell r="AK492">
            <v>116.6</v>
          </cell>
          <cell r="AL492">
            <v>116.6</v>
          </cell>
          <cell r="AM492">
            <v>116.3</v>
          </cell>
          <cell r="AN492">
            <v>114.8</v>
          </cell>
          <cell r="AO492">
            <v>114.8</v>
          </cell>
          <cell r="AP492">
            <v>114.8</v>
          </cell>
          <cell r="AQ492">
            <v>115</v>
          </cell>
          <cell r="AR492">
            <v>114.8</v>
          </cell>
          <cell r="AS492">
            <v>114.8</v>
          </cell>
          <cell r="AT492">
            <v>114.8</v>
          </cell>
          <cell r="AU492">
            <v>114.8</v>
          </cell>
          <cell r="AV492">
            <v>114.8</v>
          </cell>
          <cell r="AW492">
            <v>114.8</v>
          </cell>
          <cell r="AX492">
            <v>114.8</v>
          </cell>
          <cell r="AY492">
            <v>115.8</v>
          </cell>
          <cell r="AZ492">
            <v>119.1</v>
          </cell>
          <cell r="BA492">
            <v>119.1</v>
          </cell>
          <cell r="BB492">
            <v>122.3</v>
          </cell>
          <cell r="BC492">
            <v>120.3</v>
          </cell>
          <cell r="BD492">
            <v>118.9</v>
          </cell>
          <cell r="BE492">
            <v>118.9</v>
          </cell>
          <cell r="BF492">
            <v>118.3</v>
          </cell>
          <cell r="BG492">
            <v>118.9</v>
          </cell>
          <cell r="BH492">
            <v>119.1</v>
          </cell>
          <cell r="BI492">
            <v>119.1</v>
          </cell>
          <cell r="BJ492">
            <v>117.4</v>
          </cell>
          <cell r="BK492">
            <v>116.8</v>
          </cell>
          <cell r="BL492">
            <v>117.8</v>
          </cell>
          <cell r="BM492">
            <v>118.4</v>
          </cell>
          <cell r="BN492">
            <v>118.4</v>
          </cell>
          <cell r="BO492">
            <v>118.7</v>
          </cell>
          <cell r="BP492">
            <v>116.5</v>
          </cell>
          <cell r="BQ492">
            <v>115.5</v>
          </cell>
          <cell r="BR492">
            <v>115.5</v>
          </cell>
          <cell r="BS492">
            <v>115.5</v>
          </cell>
          <cell r="BT492">
            <v>115.5</v>
          </cell>
          <cell r="BU492">
            <v>115.5</v>
          </cell>
          <cell r="BV492">
            <v>115.5</v>
          </cell>
          <cell r="BW492">
            <v>115.5</v>
          </cell>
          <cell r="BX492">
            <v>115.7</v>
          </cell>
          <cell r="BY492">
            <v>115.7</v>
          </cell>
          <cell r="BZ492">
            <v>115.7</v>
          </cell>
          <cell r="CA492">
            <v>115.7</v>
          </cell>
          <cell r="CB492">
            <v>115.7</v>
          </cell>
          <cell r="CC492">
            <v>115.7</v>
          </cell>
          <cell r="CD492">
            <v>116.7</v>
          </cell>
          <cell r="CE492">
            <v>117.3</v>
          </cell>
          <cell r="CF492">
            <v>117.3</v>
          </cell>
          <cell r="CG492">
            <v>117.3</v>
          </cell>
          <cell r="CH492">
            <v>117.3</v>
          </cell>
          <cell r="CI492">
            <v>117.3</v>
          </cell>
          <cell r="CJ492">
            <v>117.3</v>
          </cell>
          <cell r="CK492">
            <v>117.3</v>
          </cell>
          <cell r="CL492">
            <v>117.3</v>
          </cell>
        </row>
        <row r="493">
          <cell r="A493" t="str">
            <v>Hair / Body Oils</v>
          </cell>
          <cell r="B493" t="str">
            <v>1308070007</v>
          </cell>
          <cell r="C493">
            <v>9.4899999999999998E-2</v>
          </cell>
          <cell r="D493">
            <v>101.1</v>
          </cell>
          <cell r="E493">
            <v>101.3</v>
          </cell>
          <cell r="F493">
            <v>101.1</v>
          </cell>
          <cell r="G493">
            <v>101.6</v>
          </cell>
          <cell r="H493">
            <v>101.6</v>
          </cell>
          <cell r="I493">
            <v>101.6</v>
          </cell>
          <cell r="J493">
            <v>101.6</v>
          </cell>
          <cell r="K493">
            <v>102</v>
          </cell>
          <cell r="L493">
            <v>102.1</v>
          </cell>
          <cell r="M493">
            <v>102.1</v>
          </cell>
          <cell r="N493">
            <v>102.8</v>
          </cell>
          <cell r="O493">
            <v>102.8</v>
          </cell>
          <cell r="P493">
            <v>103.3</v>
          </cell>
          <cell r="Q493">
            <v>103.3</v>
          </cell>
          <cell r="R493">
            <v>104.3</v>
          </cell>
          <cell r="S493">
            <v>107</v>
          </cell>
          <cell r="T493">
            <v>107</v>
          </cell>
          <cell r="U493">
            <v>106.2</v>
          </cell>
          <cell r="V493">
            <v>106.6</v>
          </cell>
          <cell r="W493">
            <v>106.8</v>
          </cell>
          <cell r="X493">
            <v>106.8</v>
          </cell>
          <cell r="Y493">
            <v>106.8</v>
          </cell>
          <cell r="Z493">
            <v>106.8</v>
          </cell>
          <cell r="AA493">
            <v>109.3</v>
          </cell>
          <cell r="AB493">
            <v>109.1</v>
          </cell>
          <cell r="AC493">
            <v>109.7</v>
          </cell>
          <cell r="AD493">
            <v>110.1</v>
          </cell>
          <cell r="AE493">
            <v>110.2</v>
          </cell>
          <cell r="AF493">
            <v>110.2</v>
          </cell>
          <cell r="AG493">
            <v>110.2</v>
          </cell>
          <cell r="AH493">
            <v>110.2</v>
          </cell>
          <cell r="AI493">
            <v>110.2</v>
          </cell>
          <cell r="AJ493">
            <v>110.2</v>
          </cell>
          <cell r="AK493">
            <v>110.2</v>
          </cell>
          <cell r="AL493">
            <v>110.2</v>
          </cell>
          <cell r="AM493">
            <v>110.2</v>
          </cell>
          <cell r="AN493">
            <v>111.6</v>
          </cell>
          <cell r="AO493">
            <v>112.1</v>
          </cell>
          <cell r="AP493">
            <v>116.9</v>
          </cell>
          <cell r="AQ493">
            <v>120.4</v>
          </cell>
          <cell r="AR493">
            <v>120.4</v>
          </cell>
          <cell r="AS493">
            <v>120.4</v>
          </cell>
          <cell r="AT493">
            <v>122.3</v>
          </cell>
          <cell r="AU493">
            <v>126.9</v>
          </cell>
          <cell r="AV493">
            <v>127.9</v>
          </cell>
          <cell r="AW493">
            <v>127.9</v>
          </cell>
          <cell r="AX493">
            <v>127.9</v>
          </cell>
          <cell r="AY493">
            <v>129.5</v>
          </cell>
          <cell r="AZ493">
            <v>140.5</v>
          </cell>
          <cell r="BA493">
            <v>140.5</v>
          </cell>
          <cell r="BB493">
            <v>140.5</v>
          </cell>
          <cell r="BC493">
            <v>140.5</v>
          </cell>
          <cell r="BD493">
            <v>140.5</v>
          </cell>
          <cell r="BE493">
            <v>140.5</v>
          </cell>
          <cell r="BF493">
            <v>140.5</v>
          </cell>
          <cell r="BG493">
            <v>140.5</v>
          </cell>
          <cell r="BH493">
            <v>140.5</v>
          </cell>
          <cell r="BI493">
            <v>140.5</v>
          </cell>
          <cell r="BJ493">
            <v>142.1</v>
          </cell>
          <cell r="BK493">
            <v>140.9</v>
          </cell>
          <cell r="BL493">
            <v>139.1</v>
          </cell>
          <cell r="BM493">
            <v>138.9</v>
          </cell>
          <cell r="BN493">
            <v>137.6</v>
          </cell>
          <cell r="BO493">
            <v>138.1</v>
          </cell>
          <cell r="BP493">
            <v>127.8</v>
          </cell>
          <cell r="BQ493">
            <v>127.8</v>
          </cell>
          <cell r="BR493">
            <v>127.8</v>
          </cell>
          <cell r="BS493">
            <v>138.19999999999999</v>
          </cell>
          <cell r="BT493">
            <v>138.19999999999999</v>
          </cell>
          <cell r="BU493">
            <v>138.19999999999999</v>
          </cell>
          <cell r="BV493">
            <v>138.5</v>
          </cell>
          <cell r="BW493">
            <v>138.4</v>
          </cell>
          <cell r="BX493">
            <v>137.30000000000001</v>
          </cell>
          <cell r="BY493">
            <v>142.69999999999999</v>
          </cell>
          <cell r="BZ493">
            <v>145.1</v>
          </cell>
          <cell r="CA493">
            <v>146.9</v>
          </cell>
          <cell r="CB493">
            <v>148.1</v>
          </cell>
          <cell r="CC493">
            <v>147.80000000000001</v>
          </cell>
          <cell r="CD493">
            <v>149.5</v>
          </cell>
          <cell r="CE493">
            <v>149.5</v>
          </cell>
          <cell r="CF493">
            <v>150.80000000000001</v>
          </cell>
          <cell r="CG493">
            <v>150.80000000000001</v>
          </cell>
          <cell r="CH493">
            <v>150.80000000000001</v>
          </cell>
          <cell r="CI493">
            <v>150.80000000000001</v>
          </cell>
          <cell r="CJ493">
            <v>150.4</v>
          </cell>
          <cell r="CK493">
            <v>151.19999999999999</v>
          </cell>
          <cell r="CL493">
            <v>149</v>
          </cell>
        </row>
        <row r="494">
          <cell r="A494" t="str">
            <v>Perfume / Scent</v>
          </cell>
          <cell r="B494" t="str">
            <v>1308070008</v>
          </cell>
          <cell r="C494">
            <v>6.2839999999999993E-2</v>
          </cell>
          <cell r="D494">
            <v>100.3</v>
          </cell>
          <cell r="E494">
            <v>100.3</v>
          </cell>
          <cell r="F494">
            <v>100.4</v>
          </cell>
          <cell r="G494">
            <v>99.4</v>
          </cell>
          <cell r="H494">
            <v>99.4</v>
          </cell>
          <cell r="I494">
            <v>99.4</v>
          </cell>
          <cell r="J494">
            <v>99.4</v>
          </cell>
          <cell r="K494">
            <v>99.4</v>
          </cell>
          <cell r="L494">
            <v>99.4</v>
          </cell>
          <cell r="M494">
            <v>99.4</v>
          </cell>
          <cell r="N494">
            <v>99.4</v>
          </cell>
          <cell r="O494">
            <v>99.4</v>
          </cell>
          <cell r="P494">
            <v>100</v>
          </cell>
          <cell r="Q494">
            <v>100</v>
          </cell>
          <cell r="R494">
            <v>100.3</v>
          </cell>
          <cell r="S494">
            <v>98.8</v>
          </cell>
          <cell r="T494">
            <v>98.8</v>
          </cell>
          <cell r="U494">
            <v>98.8</v>
          </cell>
          <cell r="V494">
            <v>98.8</v>
          </cell>
          <cell r="W494">
            <v>98.9</v>
          </cell>
          <cell r="X494">
            <v>98.9</v>
          </cell>
          <cell r="Y494">
            <v>98.9</v>
          </cell>
          <cell r="Z494">
            <v>98.9</v>
          </cell>
          <cell r="AA494">
            <v>98.9</v>
          </cell>
          <cell r="AB494">
            <v>98.8</v>
          </cell>
          <cell r="AC494">
            <v>98.8</v>
          </cell>
          <cell r="AD494">
            <v>99.3</v>
          </cell>
          <cell r="AE494">
            <v>101.1</v>
          </cell>
          <cell r="AF494">
            <v>101.1</v>
          </cell>
          <cell r="AG494">
            <v>101.1</v>
          </cell>
          <cell r="AH494">
            <v>101.1</v>
          </cell>
          <cell r="AI494">
            <v>103.4</v>
          </cell>
          <cell r="AJ494">
            <v>103.4</v>
          </cell>
          <cell r="AK494">
            <v>103.4</v>
          </cell>
          <cell r="AL494">
            <v>103.4</v>
          </cell>
          <cell r="AM494">
            <v>102.8</v>
          </cell>
          <cell r="AN494">
            <v>104</v>
          </cell>
          <cell r="AO494">
            <v>104</v>
          </cell>
          <cell r="AP494">
            <v>103.9</v>
          </cell>
          <cell r="AQ494">
            <v>103.9</v>
          </cell>
          <cell r="AR494">
            <v>105.3</v>
          </cell>
          <cell r="AS494">
            <v>105.3</v>
          </cell>
          <cell r="AT494">
            <v>105.3</v>
          </cell>
          <cell r="AU494">
            <v>105.9</v>
          </cell>
          <cell r="AV494">
            <v>105.9</v>
          </cell>
          <cell r="AW494">
            <v>105.9</v>
          </cell>
          <cell r="AX494">
            <v>105.9</v>
          </cell>
          <cell r="AY494">
            <v>105.2</v>
          </cell>
          <cell r="AZ494">
            <v>104.5</v>
          </cell>
          <cell r="BA494">
            <v>105.6</v>
          </cell>
          <cell r="BB494">
            <v>105.8</v>
          </cell>
          <cell r="BC494">
            <v>106.3</v>
          </cell>
          <cell r="BD494">
            <v>105.9</v>
          </cell>
          <cell r="BE494">
            <v>105.3</v>
          </cell>
          <cell r="BF494">
            <v>105.1</v>
          </cell>
          <cell r="BG494">
            <v>105.6</v>
          </cell>
          <cell r="BH494">
            <v>105.6</v>
          </cell>
          <cell r="BI494">
            <v>105.8</v>
          </cell>
          <cell r="BJ494">
            <v>107.8</v>
          </cell>
          <cell r="BK494">
            <v>107.8</v>
          </cell>
          <cell r="BL494">
            <v>114.7</v>
          </cell>
          <cell r="BM494">
            <v>113.3</v>
          </cell>
          <cell r="BN494">
            <v>114.1</v>
          </cell>
          <cell r="BO494">
            <v>115.2</v>
          </cell>
          <cell r="BP494">
            <v>115.5</v>
          </cell>
          <cell r="BQ494">
            <v>115.5</v>
          </cell>
          <cell r="BR494">
            <v>115.6</v>
          </cell>
          <cell r="BS494">
            <v>116</v>
          </cell>
          <cell r="BT494">
            <v>114</v>
          </cell>
          <cell r="BU494">
            <v>114.1</v>
          </cell>
          <cell r="BV494">
            <v>114.1</v>
          </cell>
          <cell r="BW494">
            <v>114.3</v>
          </cell>
          <cell r="BX494">
            <v>113.2</v>
          </cell>
          <cell r="BY494">
            <v>112.8</v>
          </cell>
          <cell r="BZ494">
            <v>112.5</v>
          </cell>
          <cell r="CA494">
            <v>114.6</v>
          </cell>
          <cell r="CB494">
            <v>114.2</v>
          </cell>
          <cell r="CC494">
            <v>114.2</v>
          </cell>
          <cell r="CD494">
            <v>114.3</v>
          </cell>
          <cell r="CE494">
            <v>114.5</v>
          </cell>
          <cell r="CF494">
            <v>114.7</v>
          </cell>
          <cell r="CG494">
            <v>114.9</v>
          </cell>
          <cell r="CH494">
            <v>114.9</v>
          </cell>
          <cell r="CI494">
            <v>117.8</v>
          </cell>
          <cell r="CJ494">
            <v>117.5</v>
          </cell>
          <cell r="CK494">
            <v>116.5</v>
          </cell>
          <cell r="CL494">
            <v>116.3</v>
          </cell>
        </row>
        <row r="495">
          <cell r="A495" t="str">
            <v>Cream / Moisturizer</v>
          </cell>
          <cell r="B495" t="str">
            <v>1308070009</v>
          </cell>
          <cell r="C495">
            <v>7.9909999999999995E-2</v>
          </cell>
          <cell r="D495">
            <v>100</v>
          </cell>
          <cell r="E495">
            <v>100</v>
          </cell>
          <cell r="F495">
            <v>100</v>
          </cell>
          <cell r="G495">
            <v>99</v>
          </cell>
          <cell r="H495">
            <v>99.5</v>
          </cell>
          <cell r="I495">
            <v>99.5</v>
          </cell>
          <cell r="J495">
            <v>99.5</v>
          </cell>
          <cell r="K495">
            <v>100.3</v>
          </cell>
          <cell r="L495">
            <v>101</v>
          </cell>
          <cell r="M495">
            <v>101</v>
          </cell>
          <cell r="N495">
            <v>101</v>
          </cell>
          <cell r="O495">
            <v>101</v>
          </cell>
          <cell r="P495">
            <v>101</v>
          </cell>
          <cell r="Q495">
            <v>101</v>
          </cell>
          <cell r="R495">
            <v>101</v>
          </cell>
          <cell r="S495">
            <v>103.4</v>
          </cell>
          <cell r="T495">
            <v>106.5</v>
          </cell>
          <cell r="U495">
            <v>106.5</v>
          </cell>
          <cell r="V495">
            <v>107.6</v>
          </cell>
          <cell r="W495">
            <v>107.6</v>
          </cell>
          <cell r="X495">
            <v>107.6</v>
          </cell>
          <cell r="Y495">
            <v>107.6</v>
          </cell>
          <cell r="Z495">
            <v>107.6</v>
          </cell>
          <cell r="AA495">
            <v>107.5</v>
          </cell>
          <cell r="AB495">
            <v>107.3</v>
          </cell>
          <cell r="AC495">
            <v>107.3</v>
          </cell>
          <cell r="AD495">
            <v>107.3</v>
          </cell>
          <cell r="AE495">
            <v>108.8</v>
          </cell>
          <cell r="AF495">
            <v>108.8</v>
          </cell>
          <cell r="AG495">
            <v>108.8</v>
          </cell>
          <cell r="AH495">
            <v>108.8</v>
          </cell>
          <cell r="AI495">
            <v>108.9</v>
          </cell>
          <cell r="AJ495">
            <v>109.2</v>
          </cell>
          <cell r="AK495">
            <v>109.2</v>
          </cell>
          <cell r="AL495">
            <v>109.2</v>
          </cell>
          <cell r="AM495">
            <v>109.2</v>
          </cell>
          <cell r="AN495">
            <v>109.2</v>
          </cell>
          <cell r="AO495">
            <v>109.2</v>
          </cell>
          <cell r="AP495">
            <v>110.5</v>
          </cell>
          <cell r="AQ495">
            <v>110.3</v>
          </cell>
          <cell r="AR495">
            <v>114.6</v>
          </cell>
          <cell r="AS495">
            <v>116.3</v>
          </cell>
          <cell r="AT495">
            <v>121.5</v>
          </cell>
          <cell r="AU495">
            <v>114.1</v>
          </cell>
          <cell r="AV495">
            <v>114.1</v>
          </cell>
          <cell r="AW495">
            <v>114.1</v>
          </cell>
          <cell r="AX495">
            <v>113.6</v>
          </cell>
          <cell r="AY495">
            <v>113.6</v>
          </cell>
          <cell r="AZ495">
            <v>117.2</v>
          </cell>
          <cell r="BA495">
            <v>116.1</v>
          </cell>
          <cell r="BB495">
            <v>116.5</v>
          </cell>
          <cell r="BC495">
            <v>117.5</v>
          </cell>
          <cell r="BD495">
            <v>117.5</v>
          </cell>
          <cell r="BE495">
            <v>117.5</v>
          </cell>
          <cell r="BF495">
            <v>117.5</v>
          </cell>
          <cell r="BG495">
            <v>117.5</v>
          </cell>
          <cell r="BH495">
            <v>117.5</v>
          </cell>
          <cell r="BI495">
            <v>119.4</v>
          </cell>
          <cell r="BJ495">
            <v>127.9</v>
          </cell>
          <cell r="BK495">
            <v>125.7</v>
          </cell>
          <cell r="BL495">
            <v>123.3</v>
          </cell>
          <cell r="BM495">
            <v>123.5</v>
          </cell>
          <cell r="BN495">
            <v>123.6</v>
          </cell>
          <cell r="BO495">
            <v>123.6</v>
          </cell>
          <cell r="BP495">
            <v>123.9</v>
          </cell>
          <cell r="BQ495">
            <v>123.9</v>
          </cell>
          <cell r="BR495">
            <v>123.9</v>
          </cell>
          <cell r="BS495">
            <v>123.3</v>
          </cell>
          <cell r="BT495">
            <v>123.3</v>
          </cell>
          <cell r="BU495">
            <v>123.3</v>
          </cell>
          <cell r="BV495">
            <v>123.3</v>
          </cell>
          <cell r="BW495">
            <v>123.3</v>
          </cell>
          <cell r="BX495">
            <v>130</v>
          </cell>
          <cell r="BY495">
            <v>130.9</v>
          </cell>
          <cell r="BZ495">
            <v>129.19999999999999</v>
          </cell>
          <cell r="CA495">
            <v>127.5</v>
          </cell>
          <cell r="CB495">
            <v>127.5</v>
          </cell>
          <cell r="CC495">
            <v>127.5</v>
          </cell>
          <cell r="CD495">
            <v>127.5</v>
          </cell>
          <cell r="CE495">
            <v>127.5</v>
          </cell>
          <cell r="CF495">
            <v>127.5</v>
          </cell>
          <cell r="CG495">
            <v>127.5</v>
          </cell>
          <cell r="CH495">
            <v>127.5</v>
          </cell>
          <cell r="CI495">
            <v>127.5</v>
          </cell>
          <cell r="CJ495">
            <v>127.5</v>
          </cell>
          <cell r="CK495">
            <v>127.5</v>
          </cell>
          <cell r="CL495">
            <v>127.5</v>
          </cell>
        </row>
        <row r="496">
          <cell r="A496" t="str">
            <v>Face / Body Powder</v>
          </cell>
          <cell r="B496" t="str">
            <v>1308070010</v>
          </cell>
          <cell r="C496">
            <v>1.8020000000000001E-2</v>
          </cell>
          <cell r="D496">
            <v>100.7</v>
          </cell>
          <cell r="E496">
            <v>100.7</v>
          </cell>
          <cell r="F496">
            <v>100.7</v>
          </cell>
          <cell r="G496">
            <v>102.2</v>
          </cell>
          <cell r="H496">
            <v>102.2</v>
          </cell>
          <cell r="I496">
            <v>102.2</v>
          </cell>
          <cell r="J496">
            <v>102.2</v>
          </cell>
          <cell r="K496">
            <v>102.2</v>
          </cell>
          <cell r="L496">
            <v>102.2</v>
          </cell>
          <cell r="M496">
            <v>102.2</v>
          </cell>
          <cell r="N496">
            <v>102.1</v>
          </cell>
          <cell r="O496">
            <v>100.5</v>
          </cell>
          <cell r="P496">
            <v>99.4</v>
          </cell>
          <cell r="Q496">
            <v>100</v>
          </cell>
          <cell r="R496">
            <v>100.6</v>
          </cell>
          <cell r="S496">
            <v>102.8</v>
          </cell>
          <cell r="T496">
            <v>102.8</v>
          </cell>
          <cell r="U496">
            <v>102.8</v>
          </cell>
          <cell r="V496">
            <v>102.8</v>
          </cell>
          <cell r="W496">
            <v>102.8</v>
          </cell>
          <cell r="X496">
            <v>102.8</v>
          </cell>
          <cell r="Y496">
            <v>102.8</v>
          </cell>
          <cell r="Z496">
            <v>102.6</v>
          </cell>
          <cell r="AA496">
            <v>102.8</v>
          </cell>
          <cell r="AB496">
            <v>102.8</v>
          </cell>
          <cell r="AC496">
            <v>103</v>
          </cell>
          <cell r="AD496">
            <v>104.7</v>
          </cell>
          <cell r="AE496">
            <v>115.6</v>
          </cell>
          <cell r="AF496">
            <v>115.6</v>
          </cell>
          <cell r="AG496">
            <v>115.6</v>
          </cell>
          <cell r="AH496">
            <v>115.6</v>
          </cell>
          <cell r="AI496">
            <v>115.6</v>
          </cell>
          <cell r="AJ496">
            <v>118.6</v>
          </cell>
          <cell r="AK496">
            <v>120.2</v>
          </cell>
          <cell r="AL496">
            <v>120.2</v>
          </cell>
          <cell r="AM496">
            <v>121.7</v>
          </cell>
          <cell r="AN496">
            <v>121.9</v>
          </cell>
          <cell r="AO496">
            <v>121.9</v>
          </cell>
          <cell r="AP496">
            <v>121.9</v>
          </cell>
          <cell r="AQ496">
            <v>121.9</v>
          </cell>
          <cell r="AR496">
            <v>121.9</v>
          </cell>
          <cell r="AS496">
            <v>121.9</v>
          </cell>
          <cell r="AT496">
            <v>121.8</v>
          </cell>
          <cell r="AU496">
            <v>121.9</v>
          </cell>
          <cell r="AV496">
            <v>121.9</v>
          </cell>
          <cell r="AW496">
            <v>121.9</v>
          </cell>
          <cell r="AX496">
            <v>121.9</v>
          </cell>
          <cell r="AY496">
            <v>124.2</v>
          </cell>
          <cell r="AZ496">
            <v>130.9</v>
          </cell>
          <cell r="BA496">
            <v>130.80000000000001</v>
          </cell>
          <cell r="BB496">
            <v>130.6</v>
          </cell>
          <cell r="BC496">
            <v>130.5</v>
          </cell>
          <cell r="BD496">
            <v>130.6</v>
          </cell>
          <cell r="BE496">
            <v>131</v>
          </cell>
          <cell r="BF496">
            <v>134.5</v>
          </cell>
          <cell r="BG496">
            <v>134.5</v>
          </cell>
          <cell r="BH496">
            <v>134.5</v>
          </cell>
          <cell r="BI496">
            <v>134.5</v>
          </cell>
          <cell r="BJ496">
            <v>134.5</v>
          </cell>
          <cell r="BK496">
            <v>131.5</v>
          </cell>
          <cell r="BL496">
            <v>134.5</v>
          </cell>
          <cell r="BM496">
            <v>132.5</v>
          </cell>
          <cell r="BN496">
            <v>132.69999999999999</v>
          </cell>
          <cell r="BO496">
            <v>132.19999999999999</v>
          </cell>
          <cell r="BP496">
            <v>133.69999999999999</v>
          </cell>
          <cell r="BQ496">
            <v>132.1</v>
          </cell>
          <cell r="BR496">
            <v>132.1</v>
          </cell>
          <cell r="BS496">
            <v>132.1</v>
          </cell>
          <cell r="BT496">
            <v>132.1</v>
          </cell>
          <cell r="BU496">
            <v>132.1</v>
          </cell>
          <cell r="BV496">
            <v>132.1</v>
          </cell>
          <cell r="BW496">
            <v>132.1</v>
          </cell>
          <cell r="BX496">
            <v>135.1</v>
          </cell>
          <cell r="BY496">
            <v>139.69999999999999</v>
          </cell>
          <cell r="BZ496">
            <v>139.69999999999999</v>
          </cell>
          <cell r="CA496">
            <v>140.4</v>
          </cell>
          <cell r="CB496">
            <v>141.5</v>
          </cell>
          <cell r="CC496">
            <v>141.5</v>
          </cell>
          <cell r="CD496">
            <v>142</v>
          </cell>
          <cell r="CE496">
            <v>141.6</v>
          </cell>
          <cell r="CF496">
            <v>141.6</v>
          </cell>
          <cell r="CG496">
            <v>141.6</v>
          </cell>
          <cell r="CH496">
            <v>141.6</v>
          </cell>
          <cell r="CI496">
            <v>141.6</v>
          </cell>
          <cell r="CJ496">
            <v>141.6</v>
          </cell>
          <cell r="CK496">
            <v>142.1</v>
          </cell>
          <cell r="CL496">
            <v>145.30000000000001</v>
          </cell>
        </row>
        <row r="497">
          <cell r="A497" t="str">
            <v>Other Flavoured Powder</v>
          </cell>
          <cell r="B497" t="str">
            <v>1308070011</v>
          </cell>
          <cell r="C497">
            <v>6.4599999999999996E-3</v>
          </cell>
          <cell r="D497">
            <v>100</v>
          </cell>
          <cell r="E497">
            <v>100</v>
          </cell>
          <cell r="F497">
            <v>100</v>
          </cell>
          <cell r="G497">
            <v>99.7</v>
          </cell>
          <cell r="H497">
            <v>99.7</v>
          </cell>
          <cell r="I497">
            <v>99.7</v>
          </cell>
          <cell r="J497">
            <v>99.7</v>
          </cell>
          <cell r="K497">
            <v>99.7</v>
          </cell>
          <cell r="L497">
            <v>99.7</v>
          </cell>
          <cell r="M497">
            <v>99.7</v>
          </cell>
          <cell r="N497">
            <v>99.7</v>
          </cell>
          <cell r="O497">
            <v>99.7</v>
          </cell>
          <cell r="P497">
            <v>99.9</v>
          </cell>
          <cell r="Q497">
            <v>99.9</v>
          </cell>
          <cell r="R497">
            <v>99.9</v>
          </cell>
          <cell r="S497">
            <v>102.5</v>
          </cell>
          <cell r="T497">
            <v>102.5</v>
          </cell>
          <cell r="U497">
            <v>102.5</v>
          </cell>
          <cell r="V497">
            <v>102.5</v>
          </cell>
          <cell r="W497">
            <v>102.5</v>
          </cell>
          <cell r="X497">
            <v>102.5</v>
          </cell>
          <cell r="Y497">
            <v>102.5</v>
          </cell>
          <cell r="Z497">
            <v>102.5</v>
          </cell>
          <cell r="AA497">
            <v>102.5</v>
          </cell>
          <cell r="AB497">
            <v>106.2</v>
          </cell>
          <cell r="AC497">
            <v>106.2</v>
          </cell>
          <cell r="AD497">
            <v>106.2</v>
          </cell>
          <cell r="AE497">
            <v>107.5</v>
          </cell>
          <cell r="AF497">
            <v>107.5</v>
          </cell>
          <cell r="AG497">
            <v>107.5</v>
          </cell>
          <cell r="AH497">
            <v>107.5</v>
          </cell>
          <cell r="AI497">
            <v>107.5</v>
          </cell>
          <cell r="AJ497">
            <v>107.5</v>
          </cell>
          <cell r="AK497">
            <v>107.5</v>
          </cell>
          <cell r="AL497">
            <v>107.5</v>
          </cell>
          <cell r="AM497">
            <v>107.5</v>
          </cell>
          <cell r="AN497">
            <v>103.7</v>
          </cell>
          <cell r="AO497">
            <v>103.7</v>
          </cell>
          <cell r="AP497">
            <v>103.7</v>
          </cell>
          <cell r="AQ497">
            <v>103.7</v>
          </cell>
          <cell r="AR497">
            <v>103.7</v>
          </cell>
          <cell r="AS497">
            <v>103.7</v>
          </cell>
          <cell r="AT497">
            <v>103.7</v>
          </cell>
          <cell r="AU497">
            <v>103.7</v>
          </cell>
          <cell r="AV497">
            <v>103.7</v>
          </cell>
          <cell r="AW497">
            <v>103.7</v>
          </cell>
          <cell r="AX497">
            <v>103.7</v>
          </cell>
          <cell r="AY497">
            <v>103.7</v>
          </cell>
          <cell r="AZ497">
            <v>113.6</v>
          </cell>
          <cell r="BA497">
            <v>113.6</v>
          </cell>
          <cell r="BB497">
            <v>113.6</v>
          </cell>
          <cell r="BC497">
            <v>117.7</v>
          </cell>
          <cell r="BD497">
            <v>117.7</v>
          </cell>
          <cell r="BE497">
            <v>117.7</v>
          </cell>
          <cell r="BF497">
            <v>117.7</v>
          </cell>
          <cell r="BG497">
            <v>117.7</v>
          </cell>
          <cell r="BH497">
            <v>117.7</v>
          </cell>
          <cell r="BI497">
            <v>117.7</v>
          </cell>
          <cell r="BJ497">
            <v>117.7</v>
          </cell>
          <cell r="BK497">
            <v>117.7</v>
          </cell>
          <cell r="BL497">
            <v>117.7</v>
          </cell>
          <cell r="BM497">
            <v>117.7</v>
          </cell>
          <cell r="BN497">
            <v>117.7</v>
          </cell>
          <cell r="BO497">
            <v>117.8</v>
          </cell>
          <cell r="BP497">
            <v>117.8</v>
          </cell>
          <cell r="BQ497">
            <v>117.8</v>
          </cell>
          <cell r="BR497">
            <v>117.8</v>
          </cell>
          <cell r="BS497">
            <v>117.8</v>
          </cell>
          <cell r="BT497">
            <v>117.8</v>
          </cell>
          <cell r="BU497">
            <v>117.8</v>
          </cell>
          <cell r="BV497">
            <v>117.8</v>
          </cell>
          <cell r="BW497">
            <v>116.7</v>
          </cell>
          <cell r="BX497">
            <v>115.5</v>
          </cell>
          <cell r="BY497">
            <v>120.4</v>
          </cell>
          <cell r="BZ497">
            <v>120.4</v>
          </cell>
          <cell r="CA497">
            <v>120.4</v>
          </cell>
          <cell r="CB497">
            <v>120.4</v>
          </cell>
          <cell r="CC497">
            <v>123</v>
          </cell>
          <cell r="CD497">
            <v>123</v>
          </cell>
          <cell r="CE497">
            <v>123</v>
          </cell>
          <cell r="CF497">
            <v>123</v>
          </cell>
          <cell r="CG497">
            <v>123</v>
          </cell>
          <cell r="CH497">
            <v>123</v>
          </cell>
          <cell r="CI497">
            <v>128.4</v>
          </cell>
          <cell r="CJ497">
            <v>128.1</v>
          </cell>
          <cell r="CK497">
            <v>125.7</v>
          </cell>
          <cell r="CL497">
            <v>125.7</v>
          </cell>
        </row>
        <row r="498">
          <cell r="A498" t="str">
            <v>Shampoo</v>
          </cell>
          <cell r="B498" t="str">
            <v>1308070012</v>
          </cell>
          <cell r="C498">
            <v>3.4770000000000002E-2</v>
          </cell>
          <cell r="D498">
            <v>98.9</v>
          </cell>
          <cell r="E498">
            <v>98.9</v>
          </cell>
          <cell r="F498">
            <v>98.9</v>
          </cell>
          <cell r="G498">
            <v>98.7</v>
          </cell>
          <cell r="H498">
            <v>98.7</v>
          </cell>
          <cell r="I498">
            <v>98.7</v>
          </cell>
          <cell r="J498">
            <v>98.7</v>
          </cell>
          <cell r="K498">
            <v>98.7</v>
          </cell>
          <cell r="L498">
            <v>98.7</v>
          </cell>
          <cell r="M498">
            <v>98.8</v>
          </cell>
          <cell r="N498">
            <v>99</v>
          </cell>
          <cell r="O498">
            <v>99</v>
          </cell>
          <cell r="P498">
            <v>99</v>
          </cell>
          <cell r="Q498">
            <v>99</v>
          </cell>
          <cell r="R498">
            <v>99</v>
          </cell>
          <cell r="S498">
            <v>98.5</v>
          </cell>
          <cell r="T498">
            <v>98.5</v>
          </cell>
          <cell r="U498">
            <v>98.5</v>
          </cell>
          <cell r="V498">
            <v>98.5</v>
          </cell>
          <cell r="W498">
            <v>98.5</v>
          </cell>
          <cell r="X498">
            <v>98.5</v>
          </cell>
          <cell r="Y498">
            <v>98.5</v>
          </cell>
          <cell r="Z498">
            <v>98.5</v>
          </cell>
          <cell r="AA498">
            <v>98.5</v>
          </cell>
          <cell r="AB498">
            <v>98.5</v>
          </cell>
          <cell r="AC498">
            <v>98.5</v>
          </cell>
          <cell r="AD498">
            <v>98.5</v>
          </cell>
          <cell r="AE498">
            <v>100.5</v>
          </cell>
          <cell r="AF498">
            <v>100.5</v>
          </cell>
          <cell r="AG498">
            <v>100.5</v>
          </cell>
          <cell r="AH498">
            <v>100.5</v>
          </cell>
          <cell r="AI498">
            <v>100.5</v>
          </cell>
          <cell r="AJ498">
            <v>100.5</v>
          </cell>
          <cell r="AK498">
            <v>100.5</v>
          </cell>
          <cell r="AL498">
            <v>100.5</v>
          </cell>
          <cell r="AM498">
            <v>100.5</v>
          </cell>
          <cell r="AN498">
            <v>104.5</v>
          </cell>
          <cell r="AO498">
            <v>104.5</v>
          </cell>
          <cell r="AP498">
            <v>105.5</v>
          </cell>
          <cell r="AQ498">
            <v>104.7</v>
          </cell>
          <cell r="AR498">
            <v>104.7</v>
          </cell>
          <cell r="AS498">
            <v>104.7</v>
          </cell>
          <cell r="AT498">
            <v>104.7</v>
          </cell>
          <cell r="AU498">
            <v>104.7</v>
          </cell>
          <cell r="AV498">
            <v>104.7</v>
          </cell>
          <cell r="AW498">
            <v>104.7</v>
          </cell>
          <cell r="AX498">
            <v>105</v>
          </cell>
          <cell r="AY498">
            <v>104.8</v>
          </cell>
          <cell r="AZ498">
            <v>109.3</v>
          </cell>
          <cell r="BA498">
            <v>106.8</v>
          </cell>
          <cell r="BB498">
            <v>110</v>
          </cell>
          <cell r="BC498">
            <v>110</v>
          </cell>
          <cell r="BD498">
            <v>110</v>
          </cell>
          <cell r="BE498">
            <v>111.8</v>
          </cell>
          <cell r="BF498">
            <v>111.8</v>
          </cell>
          <cell r="BG498">
            <v>111.8</v>
          </cell>
          <cell r="BH498">
            <v>111.8</v>
          </cell>
          <cell r="BI498">
            <v>111.8</v>
          </cell>
          <cell r="BJ498">
            <v>111.8</v>
          </cell>
          <cell r="BK498">
            <v>108.2</v>
          </cell>
          <cell r="BL498">
            <v>108.2</v>
          </cell>
          <cell r="BM498">
            <v>131.80000000000001</v>
          </cell>
          <cell r="BN498">
            <v>132.1</v>
          </cell>
          <cell r="BO498">
            <v>132.19999999999999</v>
          </cell>
          <cell r="BP498">
            <v>132.80000000000001</v>
          </cell>
          <cell r="BQ498">
            <v>132.80000000000001</v>
          </cell>
          <cell r="BR498">
            <v>132.80000000000001</v>
          </cell>
          <cell r="BS498">
            <v>134.1</v>
          </cell>
          <cell r="BT498">
            <v>134.1</v>
          </cell>
          <cell r="BU498">
            <v>134.1</v>
          </cell>
          <cell r="BV498">
            <v>134.1</v>
          </cell>
          <cell r="BW498">
            <v>134.1</v>
          </cell>
          <cell r="BX498">
            <v>125.2</v>
          </cell>
          <cell r="BY498">
            <v>125.2</v>
          </cell>
          <cell r="BZ498">
            <v>117.1</v>
          </cell>
          <cell r="CA498">
            <v>115.3</v>
          </cell>
          <cell r="CB498">
            <v>115.3</v>
          </cell>
          <cell r="CC498">
            <v>115.3</v>
          </cell>
          <cell r="CD498">
            <v>115.3</v>
          </cell>
          <cell r="CE498">
            <v>115.3</v>
          </cell>
          <cell r="CF498">
            <v>115.5</v>
          </cell>
          <cell r="CG498">
            <v>115.5</v>
          </cell>
          <cell r="CH498">
            <v>115.5</v>
          </cell>
          <cell r="CI498">
            <v>115.5</v>
          </cell>
          <cell r="CJ498">
            <v>115.5</v>
          </cell>
          <cell r="CK498">
            <v>115.5</v>
          </cell>
          <cell r="CL498">
            <v>115.5</v>
          </cell>
        </row>
        <row r="499">
          <cell r="A499" t="str">
            <v>Wax</v>
          </cell>
          <cell r="B499" t="str">
            <v>1308070013</v>
          </cell>
          <cell r="C499">
            <v>4.3270000000000003E-2</v>
          </cell>
          <cell r="D499">
            <v>101.1</v>
          </cell>
          <cell r="E499">
            <v>101.1</v>
          </cell>
          <cell r="F499">
            <v>101.1</v>
          </cell>
          <cell r="G499">
            <v>108.8</v>
          </cell>
          <cell r="H499">
            <v>109.6</v>
          </cell>
          <cell r="I499">
            <v>109.8</v>
          </cell>
          <cell r="J499">
            <v>109</v>
          </cell>
          <cell r="K499">
            <v>109</v>
          </cell>
          <cell r="L499">
            <v>109</v>
          </cell>
          <cell r="M499">
            <v>110.4</v>
          </cell>
          <cell r="N499">
            <v>110.9</v>
          </cell>
          <cell r="O499">
            <v>112.4</v>
          </cell>
          <cell r="P499">
            <v>116.7</v>
          </cell>
          <cell r="Q499">
            <v>117.4</v>
          </cell>
          <cell r="R499">
            <v>118.1</v>
          </cell>
          <cell r="S499">
            <v>128.30000000000001</v>
          </cell>
          <cell r="T499">
            <v>128.30000000000001</v>
          </cell>
          <cell r="U499">
            <v>128.30000000000001</v>
          </cell>
          <cell r="V499">
            <v>128.69999999999999</v>
          </cell>
          <cell r="W499">
            <v>129.30000000000001</v>
          </cell>
          <cell r="X499">
            <v>129.69999999999999</v>
          </cell>
          <cell r="Y499">
            <v>129.6</v>
          </cell>
          <cell r="Z499">
            <v>130.9</v>
          </cell>
          <cell r="AA499">
            <v>131.69999999999999</v>
          </cell>
          <cell r="AB499">
            <v>138.4</v>
          </cell>
          <cell r="AC499">
            <v>137.6</v>
          </cell>
          <cell r="AD499">
            <v>138</v>
          </cell>
          <cell r="AE499">
            <v>140.6</v>
          </cell>
          <cell r="AF499">
            <v>142.30000000000001</v>
          </cell>
          <cell r="AG499">
            <v>142.4</v>
          </cell>
          <cell r="AH499">
            <v>143</v>
          </cell>
          <cell r="AI499">
            <v>142.80000000000001</v>
          </cell>
          <cell r="AJ499">
            <v>143.19999999999999</v>
          </cell>
          <cell r="AK499">
            <v>143.5</v>
          </cell>
          <cell r="AL499">
            <v>143.5</v>
          </cell>
          <cell r="AM499">
            <v>143.5</v>
          </cell>
          <cell r="AN499">
            <v>148.19999999999999</v>
          </cell>
          <cell r="AO499">
            <v>148.19999999999999</v>
          </cell>
          <cell r="AP499">
            <v>149.19999999999999</v>
          </cell>
          <cell r="AQ499">
            <v>155.30000000000001</v>
          </cell>
          <cell r="AR499">
            <v>155.30000000000001</v>
          </cell>
          <cell r="AS499">
            <v>157.19999999999999</v>
          </cell>
          <cell r="AT499">
            <v>158.6</v>
          </cell>
          <cell r="AU499">
            <v>159.4</v>
          </cell>
          <cell r="AV499">
            <v>159.4</v>
          </cell>
          <cell r="AW499">
            <v>159.4</v>
          </cell>
          <cell r="AX499">
            <v>157.6</v>
          </cell>
          <cell r="AY499">
            <v>156.80000000000001</v>
          </cell>
          <cell r="AZ499">
            <v>156.19999999999999</v>
          </cell>
          <cell r="BA499">
            <v>155.4</v>
          </cell>
          <cell r="BB499">
            <v>155.30000000000001</v>
          </cell>
          <cell r="BC499">
            <v>147</v>
          </cell>
          <cell r="BD499">
            <v>145.5</v>
          </cell>
          <cell r="BE499">
            <v>146.9</v>
          </cell>
          <cell r="BF499">
            <v>155.30000000000001</v>
          </cell>
          <cell r="BG499">
            <v>155.69999999999999</v>
          </cell>
          <cell r="BH499">
            <v>154.5</v>
          </cell>
          <cell r="BI499">
            <v>154.30000000000001</v>
          </cell>
          <cell r="BJ499">
            <v>154.1</v>
          </cell>
          <cell r="BK499">
            <v>153.1</v>
          </cell>
          <cell r="BL499">
            <v>160.1</v>
          </cell>
          <cell r="BM499">
            <v>154</v>
          </cell>
          <cell r="BN499">
            <v>151.80000000000001</v>
          </cell>
          <cell r="BO499">
            <v>152.30000000000001</v>
          </cell>
          <cell r="BP499">
            <v>155.19999999999999</v>
          </cell>
          <cell r="BQ499">
            <v>156</v>
          </cell>
          <cell r="BR499">
            <v>156.80000000000001</v>
          </cell>
          <cell r="BS499">
            <v>155.80000000000001</v>
          </cell>
          <cell r="BT499">
            <v>154.80000000000001</v>
          </cell>
          <cell r="BU499">
            <v>156.80000000000001</v>
          </cell>
          <cell r="BV499">
            <v>156.80000000000001</v>
          </cell>
          <cell r="BW499">
            <v>157.19999999999999</v>
          </cell>
          <cell r="BX499">
            <v>157.69999999999999</v>
          </cell>
          <cell r="BY499">
            <v>159.6</v>
          </cell>
          <cell r="BZ499">
            <v>162.80000000000001</v>
          </cell>
          <cell r="CA499">
            <v>163.19999999999999</v>
          </cell>
          <cell r="CB499">
            <v>164.2</v>
          </cell>
          <cell r="CC499">
            <v>165.4</v>
          </cell>
          <cell r="CD499">
            <v>165.4</v>
          </cell>
          <cell r="CE499">
            <v>165.5</v>
          </cell>
          <cell r="CF499">
            <v>165.5</v>
          </cell>
          <cell r="CG499">
            <v>166.3</v>
          </cell>
          <cell r="CH499">
            <v>166.5</v>
          </cell>
          <cell r="CI499">
            <v>167.5</v>
          </cell>
          <cell r="CJ499">
            <v>170.9</v>
          </cell>
          <cell r="CK499">
            <v>169.7</v>
          </cell>
          <cell r="CL499">
            <v>169.9</v>
          </cell>
        </row>
        <row r="500">
          <cell r="A500" t="str">
            <v>Shaving Cream</v>
          </cell>
          <cell r="B500" t="str">
            <v>1308070014</v>
          </cell>
          <cell r="C500">
            <v>3.8300000000000001E-3</v>
          </cell>
          <cell r="D500">
            <v>100</v>
          </cell>
          <cell r="E500">
            <v>100</v>
          </cell>
          <cell r="F500">
            <v>100</v>
          </cell>
          <cell r="G500">
            <v>100</v>
          </cell>
          <cell r="H500">
            <v>100</v>
          </cell>
          <cell r="I500">
            <v>100</v>
          </cell>
          <cell r="J500">
            <v>100</v>
          </cell>
          <cell r="K500">
            <v>100</v>
          </cell>
          <cell r="L500">
            <v>100.7</v>
          </cell>
          <cell r="M500">
            <v>100.7</v>
          </cell>
          <cell r="N500">
            <v>100.7</v>
          </cell>
          <cell r="O500">
            <v>100.7</v>
          </cell>
          <cell r="P500">
            <v>100.7</v>
          </cell>
          <cell r="Q500">
            <v>100.7</v>
          </cell>
          <cell r="R500">
            <v>100.7</v>
          </cell>
          <cell r="S500">
            <v>100.7</v>
          </cell>
          <cell r="T500">
            <v>100.7</v>
          </cell>
          <cell r="U500">
            <v>100.7</v>
          </cell>
          <cell r="V500">
            <v>100.7</v>
          </cell>
          <cell r="W500">
            <v>100.7</v>
          </cell>
          <cell r="X500">
            <v>100.7</v>
          </cell>
          <cell r="Y500">
            <v>100.7</v>
          </cell>
          <cell r="Z500">
            <v>100.7</v>
          </cell>
          <cell r="AA500">
            <v>100.7</v>
          </cell>
          <cell r="AB500">
            <v>102.6</v>
          </cell>
          <cell r="AC500">
            <v>102.6</v>
          </cell>
          <cell r="AD500">
            <v>102.6</v>
          </cell>
          <cell r="AE500">
            <v>102.6</v>
          </cell>
          <cell r="AF500">
            <v>102.6</v>
          </cell>
          <cell r="AG500">
            <v>102.6</v>
          </cell>
          <cell r="AH500">
            <v>104.4</v>
          </cell>
          <cell r="AI500">
            <v>104.4</v>
          </cell>
          <cell r="AJ500">
            <v>104.4</v>
          </cell>
          <cell r="AK500">
            <v>104.4</v>
          </cell>
          <cell r="AL500">
            <v>104.4</v>
          </cell>
          <cell r="AM500">
            <v>104.4</v>
          </cell>
          <cell r="AN500">
            <v>104.4</v>
          </cell>
          <cell r="AO500">
            <v>104.4</v>
          </cell>
          <cell r="AP500">
            <v>105.5</v>
          </cell>
          <cell r="AQ500">
            <v>105.5</v>
          </cell>
          <cell r="AR500">
            <v>105.5</v>
          </cell>
          <cell r="AS500">
            <v>105.5</v>
          </cell>
          <cell r="AT500">
            <v>105.5</v>
          </cell>
          <cell r="AU500">
            <v>105.5</v>
          </cell>
          <cell r="AV500">
            <v>105.5</v>
          </cell>
          <cell r="AW500">
            <v>105.5</v>
          </cell>
          <cell r="AX500">
            <v>105.5</v>
          </cell>
          <cell r="AY500">
            <v>108.4</v>
          </cell>
          <cell r="AZ500">
            <v>108.4</v>
          </cell>
          <cell r="BA500">
            <v>104.5</v>
          </cell>
          <cell r="BB500">
            <v>104.5</v>
          </cell>
          <cell r="BC500">
            <v>103.8</v>
          </cell>
          <cell r="BD500">
            <v>103.8</v>
          </cell>
          <cell r="BE500">
            <v>104.2</v>
          </cell>
          <cell r="BF500">
            <v>104</v>
          </cell>
          <cell r="BG500">
            <v>106.8</v>
          </cell>
          <cell r="BH500">
            <v>106.8</v>
          </cell>
          <cell r="BI500">
            <v>109.2</v>
          </cell>
          <cell r="BJ500">
            <v>108</v>
          </cell>
          <cell r="BK500">
            <v>106.6</v>
          </cell>
          <cell r="BL500">
            <v>107.8</v>
          </cell>
          <cell r="BM500">
            <v>108</v>
          </cell>
          <cell r="BN500">
            <v>108</v>
          </cell>
          <cell r="BO500">
            <v>110.3</v>
          </cell>
          <cell r="BP500">
            <v>110.4</v>
          </cell>
          <cell r="BQ500">
            <v>108</v>
          </cell>
          <cell r="BR500">
            <v>108</v>
          </cell>
          <cell r="BS500">
            <v>108</v>
          </cell>
          <cell r="BT500">
            <v>108</v>
          </cell>
          <cell r="BU500">
            <v>109.3</v>
          </cell>
          <cell r="BV500">
            <v>105.1</v>
          </cell>
          <cell r="BW500">
            <v>103.9</v>
          </cell>
          <cell r="BX500">
            <v>103.9</v>
          </cell>
          <cell r="BY500">
            <v>103.9</v>
          </cell>
          <cell r="BZ500">
            <v>103.9</v>
          </cell>
          <cell r="CA500">
            <v>108.7</v>
          </cell>
          <cell r="CB500">
            <v>108.8</v>
          </cell>
          <cell r="CC500">
            <v>108.9</v>
          </cell>
          <cell r="CD500">
            <v>110.6</v>
          </cell>
          <cell r="CE500">
            <v>110.8</v>
          </cell>
          <cell r="CF500">
            <v>110.4</v>
          </cell>
          <cell r="CG500">
            <v>110.4</v>
          </cell>
          <cell r="CH500">
            <v>110.5</v>
          </cell>
          <cell r="CI500">
            <v>110.5</v>
          </cell>
          <cell r="CJ500">
            <v>110.5</v>
          </cell>
          <cell r="CK500">
            <v>111.9</v>
          </cell>
          <cell r="CL500">
            <v>112.7</v>
          </cell>
        </row>
        <row r="501">
          <cell r="A501" t="str">
            <v>Hair Dye</v>
          </cell>
          <cell r="B501" t="str">
            <v>1308070015</v>
          </cell>
          <cell r="C501">
            <v>1.235E-2</v>
          </cell>
          <cell r="D501">
            <v>99.8</v>
          </cell>
          <cell r="E501">
            <v>99.8</v>
          </cell>
          <cell r="F501">
            <v>102.6</v>
          </cell>
          <cell r="G501">
            <v>98.7</v>
          </cell>
          <cell r="H501">
            <v>98.7</v>
          </cell>
          <cell r="I501">
            <v>98.7</v>
          </cell>
          <cell r="J501">
            <v>98.7</v>
          </cell>
          <cell r="K501">
            <v>98.7</v>
          </cell>
          <cell r="L501">
            <v>98.7</v>
          </cell>
          <cell r="M501">
            <v>98.7</v>
          </cell>
          <cell r="N501">
            <v>98.7</v>
          </cell>
          <cell r="O501">
            <v>98.7</v>
          </cell>
          <cell r="P501">
            <v>98.7</v>
          </cell>
          <cell r="Q501">
            <v>98.7</v>
          </cell>
          <cell r="R501">
            <v>98.7</v>
          </cell>
          <cell r="S501">
            <v>112.7</v>
          </cell>
          <cell r="T501">
            <v>112.7</v>
          </cell>
          <cell r="U501">
            <v>112.7</v>
          </cell>
          <cell r="V501">
            <v>112.7</v>
          </cell>
          <cell r="W501">
            <v>112.7</v>
          </cell>
          <cell r="X501">
            <v>112.7</v>
          </cell>
          <cell r="Y501">
            <v>112.7</v>
          </cell>
          <cell r="Z501">
            <v>112.7</v>
          </cell>
          <cell r="AA501">
            <v>112.7</v>
          </cell>
          <cell r="AB501">
            <v>112.7</v>
          </cell>
          <cell r="AC501">
            <v>112.7</v>
          </cell>
          <cell r="AD501">
            <v>112.7</v>
          </cell>
          <cell r="AE501">
            <v>108.8</v>
          </cell>
          <cell r="AF501">
            <v>108.8</v>
          </cell>
          <cell r="AG501">
            <v>109</v>
          </cell>
          <cell r="AH501">
            <v>109</v>
          </cell>
          <cell r="AI501">
            <v>109</v>
          </cell>
          <cell r="AJ501">
            <v>109</v>
          </cell>
          <cell r="AK501">
            <v>109</v>
          </cell>
          <cell r="AL501">
            <v>109</v>
          </cell>
          <cell r="AM501">
            <v>111.9</v>
          </cell>
          <cell r="AN501">
            <v>104.7</v>
          </cell>
          <cell r="AO501">
            <v>104.7</v>
          </cell>
          <cell r="AP501">
            <v>104.3</v>
          </cell>
          <cell r="AQ501">
            <v>104.3</v>
          </cell>
          <cell r="AR501">
            <v>104.3</v>
          </cell>
          <cell r="AS501">
            <v>104.3</v>
          </cell>
          <cell r="AT501">
            <v>104.3</v>
          </cell>
          <cell r="AU501">
            <v>104.3</v>
          </cell>
          <cell r="AV501">
            <v>104.3</v>
          </cell>
          <cell r="AW501">
            <v>104.3</v>
          </cell>
          <cell r="AX501">
            <v>104.3</v>
          </cell>
          <cell r="AY501">
            <v>105.5</v>
          </cell>
          <cell r="AZ501">
            <v>108.8</v>
          </cell>
          <cell r="BA501">
            <v>108.9</v>
          </cell>
          <cell r="BB501">
            <v>109.3</v>
          </cell>
          <cell r="BC501">
            <v>106.8</v>
          </cell>
          <cell r="BD501">
            <v>106.8</v>
          </cell>
          <cell r="BE501">
            <v>106.8</v>
          </cell>
          <cell r="BF501">
            <v>106.7</v>
          </cell>
          <cell r="BG501">
            <v>106.7</v>
          </cell>
          <cell r="BH501">
            <v>106.7</v>
          </cell>
          <cell r="BI501">
            <v>106.8</v>
          </cell>
          <cell r="BJ501">
            <v>106.7</v>
          </cell>
          <cell r="BK501">
            <v>106.8</v>
          </cell>
          <cell r="BL501">
            <v>106.9</v>
          </cell>
          <cell r="BM501">
            <v>106.8</v>
          </cell>
          <cell r="BN501">
            <v>106.4</v>
          </cell>
          <cell r="BO501">
            <v>106.5</v>
          </cell>
          <cell r="BP501">
            <v>115.3</v>
          </cell>
          <cell r="BQ501">
            <v>128</v>
          </cell>
          <cell r="BR501">
            <v>128</v>
          </cell>
          <cell r="BS501">
            <v>128.80000000000001</v>
          </cell>
          <cell r="BT501">
            <v>128.80000000000001</v>
          </cell>
          <cell r="BU501">
            <v>128.80000000000001</v>
          </cell>
          <cell r="BV501">
            <v>128.80000000000001</v>
          </cell>
          <cell r="BW501">
            <v>128.80000000000001</v>
          </cell>
          <cell r="BX501">
            <v>140.4</v>
          </cell>
          <cell r="BY501">
            <v>140.4</v>
          </cell>
          <cell r="BZ501">
            <v>140.69999999999999</v>
          </cell>
          <cell r="CA501">
            <v>140.1</v>
          </cell>
          <cell r="CB501">
            <v>134.69999999999999</v>
          </cell>
          <cell r="CC501">
            <v>133.4</v>
          </cell>
          <cell r="CD501">
            <v>134.30000000000001</v>
          </cell>
          <cell r="CE501">
            <v>133.69999999999999</v>
          </cell>
          <cell r="CF501">
            <v>133.30000000000001</v>
          </cell>
          <cell r="CG501">
            <v>135.9</v>
          </cell>
          <cell r="CH501">
            <v>135.9</v>
          </cell>
          <cell r="CI501">
            <v>135.9</v>
          </cell>
          <cell r="CJ501">
            <v>135.9</v>
          </cell>
          <cell r="CK501">
            <v>129.5</v>
          </cell>
          <cell r="CL501">
            <v>129.69999999999999</v>
          </cell>
        </row>
        <row r="502">
          <cell r="A502" t="str">
            <v>h.  TURPENTINE, PLASTIC CHEMICALS</v>
          </cell>
          <cell r="B502" t="str">
            <v>1308080000</v>
          </cell>
          <cell r="C502">
            <v>0.58631</v>
          </cell>
          <cell r="D502">
            <v>102.9</v>
          </cell>
          <cell r="E502">
            <v>102.8</v>
          </cell>
          <cell r="F502">
            <v>103.5</v>
          </cell>
          <cell r="G502">
            <v>109.3</v>
          </cell>
          <cell r="H502">
            <v>109.2</v>
          </cell>
          <cell r="I502">
            <v>108.8</v>
          </cell>
          <cell r="J502">
            <v>108.9</v>
          </cell>
          <cell r="K502">
            <v>108.9</v>
          </cell>
          <cell r="L502">
            <v>109.5</v>
          </cell>
          <cell r="M502">
            <v>109.7</v>
          </cell>
          <cell r="N502">
            <v>110.1</v>
          </cell>
          <cell r="O502">
            <v>109.9</v>
          </cell>
          <cell r="P502">
            <v>110.1</v>
          </cell>
          <cell r="Q502">
            <v>110.3</v>
          </cell>
          <cell r="R502">
            <v>109.9</v>
          </cell>
          <cell r="S502">
            <v>114.1</v>
          </cell>
          <cell r="T502">
            <v>114.1</v>
          </cell>
          <cell r="U502">
            <v>114.2</v>
          </cell>
          <cell r="V502">
            <v>115</v>
          </cell>
          <cell r="W502">
            <v>114.8</v>
          </cell>
          <cell r="X502">
            <v>114.5</v>
          </cell>
          <cell r="Y502">
            <v>115.2</v>
          </cell>
          <cell r="Z502">
            <v>116</v>
          </cell>
          <cell r="AA502">
            <v>116.2</v>
          </cell>
          <cell r="AB502">
            <v>116.2</v>
          </cell>
          <cell r="AC502">
            <v>116.4</v>
          </cell>
          <cell r="AD502">
            <v>116</v>
          </cell>
          <cell r="AE502">
            <v>115.2</v>
          </cell>
          <cell r="AF502">
            <v>115</v>
          </cell>
          <cell r="AG502">
            <v>115</v>
          </cell>
          <cell r="AH502">
            <v>114.8</v>
          </cell>
          <cell r="AI502">
            <v>115.8</v>
          </cell>
          <cell r="AJ502">
            <v>115.1</v>
          </cell>
          <cell r="AK502">
            <v>115</v>
          </cell>
          <cell r="AL502">
            <v>115.1</v>
          </cell>
          <cell r="AM502">
            <v>114.7</v>
          </cell>
          <cell r="AN502">
            <v>115.5</v>
          </cell>
          <cell r="AO502">
            <v>115.9</v>
          </cell>
          <cell r="AP502">
            <v>116.6</v>
          </cell>
          <cell r="AQ502">
            <v>116.5</v>
          </cell>
          <cell r="AR502">
            <v>116.4</v>
          </cell>
          <cell r="AS502">
            <v>117.4</v>
          </cell>
          <cell r="AT502">
            <v>118</v>
          </cell>
          <cell r="AU502">
            <v>118.6</v>
          </cell>
          <cell r="AV502">
            <v>118.2</v>
          </cell>
          <cell r="AW502">
            <v>118.3</v>
          </cell>
          <cell r="AX502">
            <v>117.8</v>
          </cell>
          <cell r="AY502">
            <v>117.4</v>
          </cell>
          <cell r="AZ502">
            <v>115.3</v>
          </cell>
          <cell r="BA502">
            <v>114.9</v>
          </cell>
          <cell r="BB502">
            <v>113.8</v>
          </cell>
          <cell r="BC502">
            <v>115.2</v>
          </cell>
          <cell r="BD502">
            <v>115.7</v>
          </cell>
          <cell r="BE502">
            <v>115.4</v>
          </cell>
          <cell r="BF502">
            <v>115.9</v>
          </cell>
          <cell r="BG502">
            <v>115.9</v>
          </cell>
          <cell r="BH502">
            <v>116.6</v>
          </cell>
          <cell r="BI502">
            <v>117.1</v>
          </cell>
          <cell r="BJ502">
            <v>117</v>
          </cell>
          <cell r="BK502">
            <v>118.9</v>
          </cell>
          <cell r="BL502">
            <v>120.2</v>
          </cell>
          <cell r="BM502">
            <v>120.1</v>
          </cell>
          <cell r="BN502">
            <v>120.6</v>
          </cell>
          <cell r="BO502">
            <v>121.5</v>
          </cell>
          <cell r="BP502">
            <v>121.4</v>
          </cell>
          <cell r="BQ502">
            <v>121.3</v>
          </cell>
          <cell r="BR502">
            <v>121.7</v>
          </cell>
          <cell r="BS502">
            <v>122.1</v>
          </cell>
          <cell r="BT502">
            <v>122.3</v>
          </cell>
          <cell r="BU502">
            <v>122.6</v>
          </cell>
          <cell r="BV502">
            <v>123.9</v>
          </cell>
          <cell r="BW502">
            <v>123.6</v>
          </cell>
          <cell r="BX502">
            <v>124.8</v>
          </cell>
          <cell r="BY502">
            <v>126</v>
          </cell>
          <cell r="BZ502">
            <v>130</v>
          </cell>
          <cell r="CA502">
            <v>131.4</v>
          </cell>
          <cell r="CB502">
            <v>132.9</v>
          </cell>
          <cell r="CC502">
            <v>134</v>
          </cell>
          <cell r="CD502">
            <v>133.30000000000001</v>
          </cell>
          <cell r="CE502">
            <v>134.9</v>
          </cell>
          <cell r="CF502">
            <v>134.9</v>
          </cell>
          <cell r="CG502">
            <v>136.69999999999999</v>
          </cell>
          <cell r="CH502">
            <v>138.1</v>
          </cell>
          <cell r="CI502">
            <v>140</v>
          </cell>
          <cell r="CJ502">
            <v>139.69999999999999</v>
          </cell>
          <cell r="CK502">
            <v>138.30000000000001</v>
          </cell>
          <cell r="CL502">
            <v>138.5</v>
          </cell>
        </row>
        <row r="503">
          <cell r="A503" t="str">
            <v>Thermocol</v>
          </cell>
          <cell r="B503" t="str">
            <v>1308080001</v>
          </cell>
          <cell r="C503">
            <v>0.23400000000000001</v>
          </cell>
          <cell r="D503">
            <v>103.4</v>
          </cell>
          <cell r="E503">
            <v>103.9</v>
          </cell>
          <cell r="F503">
            <v>105.8</v>
          </cell>
          <cell r="G503">
            <v>110.1</v>
          </cell>
          <cell r="H503">
            <v>110.1</v>
          </cell>
          <cell r="I503">
            <v>108.3</v>
          </cell>
          <cell r="J503">
            <v>108.1</v>
          </cell>
          <cell r="K503">
            <v>108</v>
          </cell>
          <cell r="L503">
            <v>108</v>
          </cell>
          <cell r="M503">
            <v>107.9</v>
          </cell>
          <cell r="N503">
            <v>107.6</v>
          </cell>
          <cell r="O503">
            <v>105.6</v>
          </cell>
          <cell r="P503">
            <v>104.9</v>
          </cell>
          <cell r="Q503">
            <v>105</v>
          </cell>
          <cell r="R503">
            <v>104.7</v>
          </cell>
          <cell r="S503">
            <v>107.8</v>
          </cell>
          <cell r="T503">
            <v>108.2</v>
          </cell>
          <cell r="U503">
            <v>108.4</v>
          </cell>
          <cell r="V503">
            <v>109.2</v>
          </cell>
          <cell r="W503">
            <v>109.5</v>
          </cell>
          <cell r="X503">
            <v>109.5</v>
          </cell>
          <cell r="Y503">
            <v>109.4</v>
          </cell>
          <cell r="Z503">
            <v>109.1</v>
          </cell>
          <cell r="AA503">
            <v>109.1</v>
          </cell>
          <cell r="AB503">
            <v>109.3</v>
          </cell>
          <cell r="AC503">
            <v>110.1</v>
          </cell>
          <cell r="AD503">
            <v>111</v>
          </cell>
          <cell r="AE503">
            <v>112.9</v>
          </cell>
          <cell r="AF503">
            <v>112.9</v>
          </cell>
          <cell r="AG503">
            <v>112.9</v>
          </cell>
          <cell r="AH503">
            <v>112.9</v>
          </cell>
          <cell r="AI503">
            <v>115.2</v>
          </cell>
          <cell r="AJ503">
            <v>113.5</v>
          </cell>
          <cell r="AK503">
            <v>113.5</v>
          </cell>
          <cell r="AL503">
            <v>113.5</v>
          </cell>
          <cell r="AM503">
            <v>112.6</v>
          </cell>
          <cell r="AN503">
            <v>113.6</v>
          </cell>
          <cell r="AO503">
            <v>113.6</v>
          </cell>
          <cell r="AP503">
            <v>113.6</v>
          </cell>
          <cell r="AQ503">
            <v>113.6</v>
          </cell>
          <cell r="AR503">
            <v>113.6</v>
          </cell>
          <cell r="AS503">
            <v>113.6</v>
          </cell>
          <cell r="AT503">
            <v>113.6</v>
          </cell>
          <cell r="AU503">
            <v>115.2</v>
          </cell>
          <cell r="AV503">
            <v>115.2</v>
          </cell>
          <cell r="AW503">
            <v>115.2</v>
          </cell>
          <cell r="AX503">
            <v>115.2</v>
          </cell>
          <cell r="AY503">
            <v>115.3</v>
          </cell>
          <cell r="AZ503">
            <v>111.4</v>
          </cell>
          <cell r="BA503">
            <v>111</v>
          </cell>
          <cell r="BB503">
            <v>109.8</v>
          </cell>
          <cell r="BC503">
            <v>109.8</v>
          </cell>
          <cell r="BD503">
            <v>109.8</v>
          </cell>
          <cell r="BE503">
            <v>109.8</v>
          </cell>
          <cell r="BF503">
            <v>109.8</v>
          </cell>
          <cell r="BG503">
            <v>109.3</v>
          </cell>
          <cell r="BH503">
            <v>112.2</v>
          </cell>
          <cell r="BI503">
            <v>112.2</v>
          </cell>
          <cell r="BJ503">
            <v>112.2</v>
          </cell>
          <cell r="BK503">
            <v>112.2</v>
          </cell>
          <cell r="BL503">
            <v>112.2</v>
          </cell>
          <cell r="BM503">
            <v>112.2</v>
          </cell>
          <cell r="BN503">
            <v>112.2</v>
          </cell>
          <cell r="BO503">
            <v>112.2</v>
          </cell>
          <cell r="BP503">
            <v>112.4</v>
          </cell>
          <cell r="BQ503">
            <v>112.4</v>
          </cell>
          <cell r="BR503">
            <v>112.4</v>
          </cell>
          <cell r="BS503">
            <v>112.4</v>
          </cell>
          <cell r="BT503">
            <v>112.4</v>
          </cell>
          <cell r="BU503">
            <v>113</v>
          </cell>
          <cell r="BV503">
            <v>113.1</v>
          </cell>
          <cell r="BW503">
            <v>113.1</v>
          </cell>
          <cell r="BX503">
            <v>113.1</v>
          </cell>
          <cell r="BY503">
            <v>115.3</v>
          </cell>
          <cell r="BZ503">
            <v>116.2</v>
          </cell>
          <cell r="CA503">
            <v>116.4</v>
          </cell>
          <cell r="CB503">
            <v>116.6</v>
          </cell>
          <cell r="CC503">
            <v>118.5</v>
          </cell>
          <cell r="CD503">
            <v>118.6</v>
          </cell>
          <cell r="CE503">
            <v>118.8</v>
          </cell>
          <cell r="CF503">
            <v>118.8</v>
          </cell>
          <cell r="CG503">
            <v>118.8</v>
          </cell>
          <cell r="CH503">
            <v>119.6</v>
          </cell>
          <cell r="CI503">
            <v>119.8</v>
          </cell>
          <cell r="CJ503">
            <v>119.9</v>
          </cell>
          <cell r="CK503">
            <v>119.9</v>
          </cell>
          <cell r="CL503">
            <v>120.3</v>
          </cell>
        </row>
        <row r="504">
          <cell r="A504" t="str">
            <v>Olio Resin &amp; Gelatin</v>
          </cell>
          <cell r="B504" t="str">
            <v>1308080002</v>
          </cell>
          <cell r="C504">
            <v>7.5399999999999995E-2</v>
          </cell>
          <cell r="D504">
            <v>101.4</v>
          </cell>
          <cell r="E504">
            <v>102</v>
          </cell>
          <cell r="F504">
            <v>101.9</v>
          </cell>
          <cell r="G504">
            <v>99.8</v>
          </cell>
          <cell r="H504">
            <v>99.9</v>
          </cell>
          <cell r="I504">
            <v>100.3</v>
          </cell>
          <cell r="J504">
            <v>100.4</v>
          </cell>
          <cell r="K504">
            <v>100.3</v>
          </cell>
          <cell r="L504">
            <v>101.3</v>
          </cell>
          <cell r="M504">
            <v>101.1</v>
          </cell>
          <cell r="N504">
            <v>101.3</v>
          </cell>
          <cell r="O504">
            <v>102</v>
          </cell>
          <cell r="P504">
            <v>102</v>
          </cell>
          <cell r="Q504">
            <v>102.1</v>
          </cell>
          <cell r="R504">
            <v>101.8</v>
          </cell>
          <cell r="S504">
            <v>101.4</v>
          </cell>
          <cell r="T504">
            <v>100.7</v>
          </cell>
          <cell r="U504">
            <v>100.4</v>
          </cell>
          <cell r="V504">
            <v>101.2</v>
          </cell>
          <cell r="W504">
            <v>101.3</v>
          </cell>
          <cell r="X504">
            <v>101.1</v>
          </cell>
          <cell r="Y504">
            <v>101.1</v>
          </cell>
          <cell r="Z504">
            <v>101.3</v>
          </cell>
          <cell r="AA504">
            <v>101.4</v>
          </cell>
          <cell r="AB504">
            <v>101.8</v>
          </cell>
          <cell r="AC504">
            <v>101.8</v>
          </cell>
          <cell r="AD504">
            <v>102</v>
          </cell>
          <cell r="AE504">
            <v>102.6</v>
          </cell>
          <cell r="AF504">
            <v>101.5</v>
          </cell>
          <cell r="AG504">
            <v>102.2</v>
          </cell>
          <cell r="AH504">
            <v>101.4</v>
          </cell>
          <cell r="AI504">
            <v>101.3</v>
          </cell>
          <cell r="AJ504">
            <v>101.7</v>
          </cell>
          <cell r="AK504">
            <v>101.9</v>
          </cell>
          <cell r="AL504">
            <v>102.2</v>
          </cell>
          <cell r="AM504">
            <v>102.9</v>
          </cell>
          <cell r="AN504">
            <v>102.1</v>
          </cell>
          <cell r="AO504">
            <v>102.3</v>
          </cell>
          <cell r="AP504">
            <v>102.1</v>
          </cell>
          <cell r="AQ504">
            <v>102.1</v>
          </cell>
          <cell r="AR504">
            <v>102.2</v>
          </cell>
          <cell r="AS504">
            <v>102.2</v>
          </cell>
          <cell r="AT504">
            <v>102.2</v>
          </cell>
          <cell r="AU504">
            <v>102.2</v>
          </cell>
          <cell r="AV504">
            <v>102.3</v>
          </cell>
          <cell r="AW504">
            <v>102.3</v>
          </cell>
          <cell r="AX504">
            <v>102.3</v>
          </cell>
          <cell r="AY504">
            <v>101.5</v>
          </cell>
          <cell r="AZ504">
            <v>103</v>
          </cell>
          <cell r="BA504">
            <v>102.9</v>
          </cell>
          <cell r="BB504">
            <v>103.6</v>
          </cell>
          <cell r="BC504">
            <v>107.4</v>
          </cell>
          <cell r="BD504">
            <v>107.7</v>
          </cell>
          <cell r="BE504">
            <v>108</v>
          </cell>
          <cell r="BF504">
            <v>108.3</v>
          </cell>
          <cell r="BG504">
            <v>107.7</v>
          </cell>
          <cell r="BH504">
            <v>106.2</v>
          </cell>
          <cell r="BI504">
            <v>106.7</v>
          </cell>
          <cell r="BJ504">
            <v>107.2</v>
          </cell>
          <cell r="BK504">
            <v>108.4</v>
          </cell>
          <cell r="BL504">
            <v>110.3</v>
          </cell>
          <cell r="BM504">
            <v>111.3</v>
          </cell>
          <cell r="BN504">
            <v>111.7</v>
          </cell>
          <cell r="BO504">
            <v>113.8</v>
          </cell>
          <cell r="BP504">
            <v>112.1</v>
          </cell>
          <cell r="BQ504">
            <v>112.1</v>
          </cell>
          <cell r="BR504">
            <v>112.1</v>
          </cell>
          <cell r="BS504">
            <v>112.1</v>
          </cell>
          <cell r="BT504">
            <v>111.9</v>
          </cell>
          <cell r="BU504">
            <v>113.4</v>
          </cell>
          <cell r="BV504">
            <v>113.4</v>
          </cell>
          <cell r="BW504">
            <v>114.4</v>
          </cell>
          <cell r="BX504">
            <v>117.1</v>
          </cell>
          <cell r="BY504">
            <v>120</v>
          </cell>
          <cell r="BZ504">
            <v>132.4</v>
          </cell>
          <cell r="CA504">
            <v>145.80000000000001</v>
          </cell>
          <cell r="CB504">
            <v>150.6</v>
          </cell>
          <cell r="CC504">
            <v>149.9</v>
          </cell>
          <cell r="CD504">
            <v>142.6</v>
          </cell>
          <cell r="CE504">
            <v>154.5</v>
          </cell>
          <cell r="CF504">
            <v>153.1</v>
          </cell>
          <cell r="CG504">
            <v>162.1</v>
          </cell>
          <cell r="CH504">
            <v>165.8</v>
          </cell>
          <cell r="CI504">
            <v>178.2</v>
          </cell>
          <cell r="CJ504">
            <v>177.2</v>
          </cell>
          <cell r="CK504">
            <v>166.4</v>
          </cell>
          <cell r="CL504">
            <v>165.1</v>
          </cell>
        </row>
        <row r="505">
          <cell r="A505" t="str">
            <v>Adhesive &amp;  Gum</v>
          </cell>
          <cell r="B505" t="str">
            <v>1308080003</v>
          </cell>
          <cell r="C505">
            <v>0.13088</v>
          </cell>
          <cell r="D505">
            <v>104.8</v>
          </cell>
          <cell r="E505">
            <v>102.2</v>
          </cell>
          <cell r="F505">
            <v>101.4</v>
          </cell>
          <cell r="G505">
            <v>109.6</v>
          </cell>
          <cell r="H505">
            <v>109</v>
          </cell>
          <cell r="I505">
            <v>109.6</v>
          </cell>
          <cell r="J505">
            <v>109.6</v>
          </cell>
          <cell r="K505">
            <v>109.8</v>
          </cell>
          <cell r="L505">
            <v>110</v>
          </cell>
          <cell r="M505">
            <v>110.3</v>
          </cell>
          <cell r="N505">
            <v>110.9</v>
          </cell>
          <cell r="O505">
            <v>112.9</v>
          </cell>
          <cell r="P505">
            <v>114.2</v>
          </cell>
          <cell r="Q505">
            <v>114</v>
          </cell>
          <cell r="R505">
            <v>113.9</v>
          </cell>
          <cell r="S505">
            <v>111.7</v>
          </cell>
          <cell r="T505">
            <v>113.5</v>
          </cell>
          <cell r="U505">
            <v>112.6</v>
          </cell>
          <cell r="V505">
            <v>115.1</v>
          </cell>
          <cell r="W505">
            <v>114</v>
          </cell>
          <cell r="X505">
            <v>113.2</v>
          </cell>
          <cell r="Y505">
            <v>116.3</v>
          </cell>
          <cell r="Z505">
            <v>120</v>
          </cell>
          <cell r="AA505">
            <v>121.3</v>
          </cell>
          <cell r="AB505">
            <v>120.7</v>
          </cell>
          <cell r="AC505">
            <v>119.9</v>
          </cell>
          <cell r="AD505">
            <v>119.1</v>
          </cell>
          <cell r="AE505">
            <v>121.7</v>
          </cell>
          <cell r="AF505">
            <v>122</v>
          </cell>
          <cell r="AG505">
            <v>121.6</v>
          </cell>
          <cell r="AH505">
            <v>121.2</v>
          </cell>
          <cell r="AI505">
            <v>121.3</v>
          </cell>
          <cell r="AJ505">
            <v>120.9</v>
          </cell>
          <cell r="AK505">
            <v>120.4</v>
          </cell>
          <cell r="AL505">
            <v>120.4</v>
          </cell>
          <cell r="AM505">
            <v>120.2</v>
          </cell>
          <cell r="AN505">
            <v>121.7</v>
          </cell>
          <cell r="AO505">
            <v>123.2</v>
          </cell>
          <cell r="AP505">
            <v>123.7</v>
          </cell>
          <cell r="AQ505">
            <v>121.4</v>
          </cell>
          <cell r="AR505">
            <v>119.6</v>
          </cell>
          <cell r="AS505">
            <v>120.3</v>
          </cell>
          <cell r="AT505">
            <v>121.1</v>
          </cell>
          <cell r="AU505">
            <v>121.7</v>
          </cell>
          <cell r="AV505">
            <v>121.4</v>
          </cell>
          <cell r="AW505">
            <v>122</v>
          </cell>
          <cell r="AX505">
            <v>121.9</v>
          </cell>
          <cell r="AY505">
            <v>120.7</v>
          </cell>
          <cell r="AZ505">
            <v>116.8</v>
          </cell>
          <cell r="BA505">
            <v>116.9</v>
          </cell>
          <cell r="BB505">
            <v>113.9</v>
          </cell>
          <cell r="BC505">
            <v>115.9</v>
          </cell>
          <cell r="BD505">
            <v>116.8</v>
          </cell>
          <cell r="BE505">
            <v>115.2</v>
          </cell>
          <cell r="BF505">
            <v>117</v>
          </cell>
          <cell r="BG505">
            <v>118.4</v>
          </cell>
          <cell r="BH505">
            <v>116.7</v>
          </cell>
          <cell r="BI505">
            <v>118.5</v>
          </cell>
          <cell r="BJ505">
            <v>117.5</v>
          </cell>
          <cell r="BK505">
            <v>125.5</v>
          </cell>
          <cell r="BL505">
            <v>129.4</v>
          </cell>
          <cell r="BM505">
            <v>128.30000000000001</v>
          </cell>
          <cell r="BN505">
            <v>129.69999999999999</v>
          </cell>
          <cell r="BO505">
            <v>131.9</v>
          </cell>
          <cell r="BP505">
            <v>131.9</v>
          </cell>
          <cell r="BQ505">
            <v>131.6</v>
          </cell>
          <cell r="BR505">
            <v>133.19999999999999</v>
          </cell>
          <cell r="BS505">
            <v>135.1</v>
          </cell>
          <cell r="BT505">
            <v>136.1</v>
          </cell>
          <cell r="BU505">
            <v>135.69999999999999</v>
          </cell>
          <cell r="BV505">
            <v>135.69999999999999</v>
          </cell>
          <cell r="BW505">
            <v>136.6</v>
          </cell>
          <cell r="BX505">
            <v>137.9</v>
          </cell>
          <cell r="BY505">
            <v>138.5</v>
          </cell>
          <cell r="BZ505">
            <v>148.6</v>
          </cell>
          <cell r="CA505">
            <v>143.69999999999999</v>
          </cell>
          <cell r="CB505">
            <v>147.4</v>
          </cell>
          <cell r="CC505">
            <v>150.19999999999999</v>
          </cell>
          <cell r="CD505">
            <v>152.5</v>
          </cell>
          <cell r="CE505">
            <v>151.80000000000001</v>
          </cell>
          <cell r="CF505">
            <v>152.6</v>
          </cell>
          <cell r="CG505">
            <v>153.6</v>
          </cell>
          <cell r="CH505">
            <v>154.69999999999999</v>
          </cell>
          <cell r="CI505">
            <v>154.69999999999999</v>
          </cell>
          <cell r="CJ505">
            <v>154.69999999999999</v>
          </cell>
          <cell r="CK505">
            <v>154.69999999999999</v>
          </cell>
          <cell r="CL505">
            <v>155.1</v>
          </cell>
        </row>
        <row r="506">
          <cell r="A506" t="str">
            <v>Turpentine Oil</v>
          </cell>
          <cell r="B506" t="str">
            <v>1308080004</v>
          </cell>
          <cell r="C506">
            <v>3.9559999999999998E-2</v>
          </cell>
          <cell r="D506">
            <v>104</v>
          </cell>
          <cell r="E506">
            <v>106.5</v>
          </cell>
          <cell r="F506">
            <v>108.3</v>
          </cell>
          <cell r="G506">
            <v>111.8</v>
          </cell>
          <cell r="H506">
            <v>112.3</v>
          </cell>
          <cell r="I506">
            <v>114</v>
          </cell>
          <cell r="J506">
            <v>116.2</v>
          </cell>
          <cell r="K506">
            <v>116.5</v>
          </cell>
          <cell r="L506">
            <v>122</v>
          </cell>
          <cell r="M506">
            <v>124.7</v>
          </cell>
          <cell r="N506">
            <v>130.30000000000001</v>
          </cell>
          <cell r="O506">
            <v>131.80000000000001</v>
          </cell>
          <cell r="P506">
            <v>135.1</v>
          </cell>
          <cell r="Q506">
            <v>137.30000000000001</v>
          </cell>
          <cell r="R506">
            <v>133.19999999999999</v>
          </cell>
          <cell r="S506">
            <v>133</v>
          </cell>
          <cell r="T506">
            <v>127.5</v>
          </cell>
          <cell r="U506">
            <v>130</v>
          </cell>
          <cell r="V506">
            <v>128.6</v>
          </cell>
          <cell r="W506">
            <v>126</v>
          </cell>
          <cell r="X506">
            <v>125.8</v>
          </cell>
          <cell r="Y506">
            <v>126</v>
          </cell>
          <cell r="Z506">
            <v>126</v>
          </cell>
          <cell r="AA506">
            <v>125.2</v>
          </cell>
          <cell r="AB506">
            <v>125.2</v>
          </cell>
          <cell r="AC506">
            <v>125.9</v>
          </cell>
          <cell r="AD506">
            <v>127.4</v>
          </cell>
          <cell r="AE506">
            <v>126.9</v>
          </cell>
          <cell r="AF506">
            <v>125.1</v>
          </cell>
          <cell r="AG506">
            <v>123.8</v>
          </cell>
          <cell r="AH506">
            <v>123.9</v>
          </cell>
          <cell r="AI506">
            <v>124.6</v>
          </cell>
          <cell r="AJ506">
            <v>125.6</v>
          </cell>
          <cell r="AK506">
            <v>124.9</v>
          </cell>
          <cell r="AL506">
            <v>125.1</v>
          </cell>
          <cell r="AM506">
            <v>125.4</v>
          </cell>
          <cell r="AN506">
            <v>128.1</v>
          </cell>
          <cell r="AO506">
            <v>127.8</v>
          </cell>
          <cell r="AP506">
            <v>129.30000000000001</v>
          </cell>
          <cell r="AQ506">
            <v>134.19999999999999</v>
          </cell>
          <cell r="AR506">
            <v>139.30000000000001</v>
          </cell>
          <cell r="AS506">
            <v>152</v>
          </cell>
          <cell r="AT506">
            <v>158.6</v>
          </cell>
          <cell r="AU506">
            <v>156.5</v>
          </cell>
          <cell r="AV506">
            <v>150.6</v>
          </cell>
          <cell r="AW506">
            <v>149.1</v>
          </cell>
          <cell r="AX506">
            <v>142.4</v>
          </cell>
          <cell r="AY506">
            <v>142.9</v>
          </cell>
          <cell r="AZ506">
            <v>144.69999999999999</v>
          </cell>
          <cell r="BA506">
            <v>140.80000000000001</v>
          </cell>
          <cell r="BB506">
            <v>138.9</v>
          </cell>
          <cell r="BC506">
            <v>146.6</v>
          </cell>
          <cell r="BD506">
            <v>150.4</v>
          </cell>
          <cell r="BE506">
            <v>150.6</v>
          </cell>
          <cell r="BF506">
            <v>151.4</v>
          </cell>
          <cell r="BG506">
            <v>151.5</v>
          </cell>
          <cell r="BH506">
            <v>152.9</v>
          </cell>
          <cell r="BI506">
            <v>153.30000000000001</v>
          </cell>
          <cell r="BJ506">
            <v>153</v>
          </cell>
          <cell r="BK506">
            <v>153.9</v>
          </cell>
          <cell r="BL506">
            <v>155.69999999999999</v>
          </cell>
          <cell r="BM506">
            <v>156.6</v>
          </cell>
          <cell r="BN506">
            <v>158.30000000000001</v>
          </cell>
          <cell r="BO506">
            <v>160.19999999999999</v>
          </cell>
          <cell r="BP506">
            <v>161.30000000000001</v>
          </cell>
          <cell r="BQ506">
            <v>161.5</v>
          </cell>
          <cell r="BR506">
            <v>161.5</v>
          </cell>
          <cell r="BS506">
            <v>161.5</v>
          </cell>
          <cell r="BT506">
            <v>160.9</v>
          </cell>
          <cell r="BU506">
            <v>161.19999999999999</v>
          </cell>
          <cell r="BV506">
            <v>178.6</v>
          </cell>
          <cell r="BW506">
            <v>169.9</v>
          </cell>
          <cell r="BX506">
            <v>177.8</v>
          </cell>
          <cell r="BY506">
            <v>175.2</v>
          </cell>
          <cell r="BZ506">
            <v>172.8</v>
          </cell>
          <cell r="CA506">
            <v>181.6</v>
          </cell>
          <cell r="CB506">
            <v>181.8</v>
          </cell>
          <cell r="CC506">
            <v>178.9</v>
          </cell>
          <cell r="CD506">
            <v>174</v>
          </cell>
          <cell r="CE506">
            <v>176.8</v>
          </cell>
          <cell r="CF506">
            <v>177.9</v>
          </cell>
          <cell r="CG506">
            <v>183.3</v>
          </cell>
          <cell r="CH506">
            <v>187.7</v>
          </cell>
          <cell r="CI506">
            <v>192</v>
          </cell>
          <cell r="CJ506">
            <v>187.6</v>
          </cell>
          <cell r="CK506">
            <v>188.5</v>
          </cell>
          <cell r="CL506">
            <v>190.6</v>
          </cell>
        </row>
        <row r="507">
          <cell r="A507" t="str">
            <v>Other Plastic Chemicals</v>
          </cell>
          <cell r="B507" t="str">
            <v>1308080005</v>
          </cell>
          <cell r="C507">
            <v>0.10647</v>
          </cell>
          <cell r="D507">
            <v>100</v>
          </cell>
          <cell r="E507">
            <v>100</v>
          </cell>
          <cell r="F507">
            <v>100</v>
          </cell>
          <cell r="G507">
            <v>113.2</v>
          </cell>
          <cell r="H507">
            <v>113.2</v>
          </cell>
          <cell r="I507">
            <v>113.2</v>
          </cell>
          <cell r="J507">
            <v>113.2</v>
          </cell>
          <cell r="K507">
            <v>113.2</v>
          </cell>
          <cell r="L507">
            <v>113.2</v>
          </cell>
          <cell r="M507">
            <v>113.2</v>
          </cell>
          <cell r="N507">
            <v>113.2</v>
          </cell>
          <cell r="O507">
            <v>113.2</v>
          </cell>
          <cell r="P507">
            <v>113.2</v>
          </cell>
          <cell r="Q507">
            <v>113.2</v>
          </cell>
          <cell r="R507">
            <v>113.2</v>
          </cell>
          <cell r="S507">
            <v>132.69999999999999</v>
          </cell>
          <cell r="T507">
            <v>132.69999999999999</v>
          </cell>
          <cell r="U507">
            <v>132.69999999999999</v>
          </cell>
          <cell r="V507">
            <v>132.69999999999999</v>
          </cell>
          <cell r="W507">
            <v>132.69999999999999</v>
          </cell>
          <cell r="X507">
            <v>132.69999999999999</v>
          </cell>
          <cell r="Y507">
            <v>132.69999999999999</v>
          </cell>
          <cell r="Z507">
            <v>132.69999999999999</v>
          </cell>
          <cell r="AA507">
            <v>132.69999999999999</v>
          </cell>
          <cell r="AB507">
            <v>132.69999999999999</v>
          </cell>
          <cell r="AC507">
            <v>132.69999999999999</v>
          </cell>
          <cell r="AD507">
            <v>128.69999999999999</v>
          </cell>
          <cell r="AE507">
            <v>117</v>
          </cell>
          <cell r="AF507">
            <v>117</v>
          </cell>
          <cell r="AG507">
            <v>117</v>
          </cell>
          <cell r="AH507">
            <v>117</v>
          </cell>
          <cell r="AI507">
            <v>117</v>
          </cell>
          <cell r="AJ507">
            <v>117</v>
          </cell>
          <cell r="AK507">
            <v>117</v>
          </cell>
          <cell r="AL507">
            <v>117</v>
          </cell>
          <cell r="AM507">
            <v>117</v>
          </cell>
          <cell r="AN507">
            <v>117</v>
          </cell>
          <cell r="AO507">
            <v>117</v>
          </cell>
          <cell r="AP507">
            <v>120.1</v>
          </cell>
          <cell r="AQ507">
            <v>120.1</v>
          </cell>
          <cell r="AR507">
            <v>120.1</v>
          </cell>
          <cell r="AS507">
            <v>120.1</v>
          </cell>
          <cell r="AT507">
            <v>120.1</v>
          </cell>
          <cell r="AU507">
            <v>120.1</v>
          </cell>
          <cell r="AV507">
            <v>120.1</v>
          </cell>
          <cell r="AW507">
            <v>120.1</v>
          </cell>
          <cell r="AX507">
            <v>120.1</v>
          </cell>
          <cell r="AY507">
            <v>120.1</v>
          </cell>
          <cell r="AZ507">
            <v>120.1</v>
          </cell>
          <cell r="BA507">
            <v>120.1</v>
          </cell>
          <cell r="BB507">
            <v>120.1</v>
          </cell>
          <cell r="BC507">
            <v>120.1</v>
          </cell>
          <cell r="BD507">
            <v>120.1</v>
          </cell>
          <cell r="BE507">
            <v>120.1</v>
          </cell>
          <cell r="BF507">
            <v>120.1</v>
          </cell>
          <cell r="BG507">
            <v>120.1</v>
          </cell>
          <cell r="BH507">
            <v>120.1</v>
          </cell>
          <cell r="BI507">
            <v>120.1</v>
          </cell>
          <cell r="BJ507">
            <v>120.1</v>
          </cell>
          <cell r="BK507">
            <v>120.1</v>
          </cell>
          <cell r="BL507">
            <v>120.1</v>
          </cell>
          <cell r="BM507">
            <v>120.1</v>
          </cell>
          <cell r="BN507">
            <v>120.1</v>
          </cell>
          <cell r="BO507">
            <v>120.1</v>
          </cell>
          <cell r="BP507">
            <v>120.1</v>
          </cell>
          <cell r="BQ507">
            <v>120.1</v>
          </cell>
          <cell r="BR507">
            <v>120.1</v>
          </cell>
          <cell r="BS507">
            <v>120.1</v>
          </cell>
          <cell r="BT507">
            <v>120.1</v>
          </cell>
          <cell r="BU507">
            <v>120.1</v>
          </cell>
          <cell r="BV507">
            <v>120.1</v>
          </cell>
          <cell r="BW507">
            <v>120.1</v>
          </cell>
          <cell r="BX507">
            <v>120.1</v>
          </cell>
          <cell r="BY507">
            <v>120.1</v>
          </cell>
          <cell r="BZ507">
            <v>120.1</v>
          </cell>
          <cell r="CA507">
            <v>120.1</v>
          </cell>
          <cell r="CB507">
            <v>120.1</v>
          </cell>
          <cell r="CC507">
            <v>120.1</v>
          </cell>
          <cell r="CD507">
            <v>120.1</v>
          </cell>
          <cell r="CE507">
            <v>120.1</v>
          </cell>
          <cell r="CF507">
            <v>120.1</v>
          </cell>
          <cell r="CG507">
            <v>120.1</v>
          </cell>
          <cell r="CH507">
            <v>120.1</v>
          </cell>
          <cell r="CI507">
            <v>120.1</v>
          </cell>
          <cell r="CJ507">
            <v>120.1</v>
          </cell>
          <cell r="CK507">
            <v>120.1</v>
          </cell>
          <cell r="CL507">
            <v>120.1</v>
          </cell>
        </row>
        <row r="508">
          <cell r="A508" t="str">
            <v>i.  POLYMERS INCLUDING SYNTHETIC RUBBER</v>
          </cell>
          <cell r="B508" t="str">
            <v>1308090000</v>
          </cell>
          <cell r="C508">
            <v>0.97</v>
          </cell>
          <cell r="D508">
            <v>101.2</v>
          </cell>
          <cell r="E508">
            <v>102.6</v>
          </cell>
          <cell r="F508">
            <v>102</v>
          </cell>
          <cell r="G508">
            <v>103.1</v>
          </cell>
          <cell r="H508">
            <v>102.2</v>
          </cell>
          <cell r="I508">
            <v>102.2</v>
          </cell>
          <cell r="J508">
            <v>102.3</v>
          </cell>
          <cell r="K508">
            <v>101.9</v>
          </cell>
          <cell r="L508">
            <v>102.7</v>
          </cell>
          <cell r="M508">
            <v>102.6</v>
          </cell>
          <cell r="N508">
            <v>102.7</v>
          </cell>
          <cell r="O508">
            <v>103</v>
          </cell>
          <cell r="P508">
            <v>104.5</v>
          </cell>
          <cell r="Q508">
            <v>104.6</v>
          </cell>
          <cell r="R508">
            <v>104.6</v>
          </cell>
          <cell r="S508">
            <v>105.1</v>
          </cell>
          <cell r="T508">
            <v>105.6</v>
          </cell>
          <cell r="U508">
            <v>106.6</v>
          </cell>
          <cell r="V508">
            <v>107.5</v>
          </cell>
          <cell r="W508">
            <v>108.5</v>
          </cell>
          <cell r="X508">
            <v>109.5</v>
          </cell>
          <cell r="Y508">
            <v>109.4</v>
          </cell>
          <cell r="Z508">
            <v>109.1</v>
          </cell>
          <cell r="AA508">
            <v>110.9</v>
          </cell>
          <cell r="AB508">
            <v>111.2</v>
          </cell>
          <cell r="AC508">
            <v>111.3</v>
          </cell>
          <cell r="AD508">
            <v>110.8</v>
          </cell>
          <cell r="AE508">
            <v>114.5</v>
          </cell>
          <cell r="AF508">
            <v>114.9</v>
          </cell>
          <cell r="AG508">
            <v>115.5</v>
          </cell>
          <cell r="AH508">
            <v>115.4</v>
          </cell>
          <cell r="AI508">
            <v>115.1</v>
          </cell>
          <cell r="AJ508">
            <v>115.2</v>
          </cell>
          <cell r="AK508">
            <v>115.3</v>
          </cell>
          <cell r="AL508">
            <v>115.2</v>
          </cell>
          <cell r="AM508">
            <v>115.7</v>
          </cell>
          <cell r="AN508">
            <v>116.6</v>
          </cell>
          <cell r="AO508">
            <v>116.2</v>
          </cell>
          <cell r="AP508">
            <v>116.3</v>
          </cell>
          <cell r="AQ508">
            <v>116.6</v>
          </cell>
          <cell r="AR508">
            <v>117.8</v>
          </cell>
          <cell r="AS508">
            <v>117.6</v>
          </cell>
          <cell r="AT508">
            <v>119.9</v>
          </cell>
          <cell r="AU508">
            <v>120</v>
          </cell>
          <cell r="AV508">
            <v>120.6</v>
          </cell>
          <cell r="AW508">
            <v>120.8</v>
          </cell>
          <cell r="AX508">
            <v>120.9</v>
          </cell>
          <cell r="AY508">
            <v>120.2</v>
          </cell>
          <cell r="AZ508">
            <v>121</v>
          </cell>
          <cell r="BA508">
            <v>120.1</v>
          </cell>
          <cell r="BB508">
            <v>119.5</v>
          </cell>
          <cell r="BC508">
            <v>119.6</v>
          </cell>
          <cell r="BD508">
            <v>118.1</v>
          </cell>
          <cell r="BE508">
            <v>117</v>
          </cell>
          <cell r="BF508">
            <v>117.6</v>
          </cell>
          <cell r="BG508">
            <v>115.8</v>
          </cell>
          <cell r="BH508">
            <v>112.3</v>
          </cell>
          <cell r="BI508">
            <v>112.1</v>
          </cell>
          <cell r="BJ508">
            <v>113</v>
          </cell>
          <cell r="BK508">
            <v>113.4</v>
          </cell>
          <cell r="BL508">
            <v>116.9</v>
          </cell>
          <cell r="BM508">
            <v>118.7</v>
          </cell>
          <cell r="BN508">
            <v>121.3</v>
          </cell>
          <cell r="BO508">
            <v>121.9</v>
          </cell>
          <cell r="BP508">
            <v>120.9</v>
          </cell>
          <cell r="BQ508">
            <v>121.1</v>
          </cell>
          <cell r="BR508">
            <v>120.8</v>
          </cell>
          <cell r="BS508">
            <v>120.7</v>
          </cell>
          <cell r="BT508">
            <v>123.3</v>
          </cell>
          <cell r="BU508">
            <v>121</v>
          </cell>
          <cell r="BV508">
            <v>121.8</v>
          </cell>
          <cell r="BW508">
            <v>123.7</v>
          </cell>
          <cell r="BX508">
            <v>126.5</v>
          </cell>
          <cell r="BY508">
            <v>128.30000000000001</v>
          </cell>
          <cell r="BZ508">
            <v>130.5</v>
          </cell>
          <cell r="CA508">
            <v>132.19999999999999</v>
          </cell>
          <cell r="CB508">
            <v>129.9</v>
          </cell>
          <cell r="CC508">
            <v>129.80000000000001</v>
          </cell>
          <cell r="CD508">
            <v>128.9</v>
          </cell>
          <cell r="CE508">
            <v>129.1</v>
          </cell>
          <cell r="CF508">
            <v>129.6</v>
          </cell>
          <cell r="CG508">
            <v>130.9</v>
          </cell>
          <cell r="CH508">
            <v>129.30000000000001</v>
          </cell>
          <cell r="CI508">
            <v>130.69999999999999</v>
          </cell>
          <cell r="CJ508">
            <v>131</v>
          </cell>
          <cell r="CK508">
            <v>130.5</v>
          </cell>
          <cell r="CL508">
            <v>132.6</v>
          </cell>
        </row>
        <row r="509">
          <cell r="A509" t="str">
            <v>Polymers</v>
          </cell>
          <cell r="B509" t="str">
            <v>1308090001</v>
          </cell>
          <cell r="C509">
            <v>0.59386000000000005</v>
          </cell>
          <cell r="D509">
            <v>101.3</v>
          </cell>
          <cell r="E509">
            <v>101.2</v>
          </cell>
          <cell r="F509">
            <v>100.9</v>
          </cell>
          <cell r="G509">
            <v>102.9</v>
          </cell>
          <cell r="H509">
            <v>101.8</v>
          </cell>
          <cell r="I509">
            <v>101.6</v>
          </cell>
          <cell r="J509">
            <v>101.4</v>
          </cell>
          <cell r="K509">
            <v>101.4</v>
          </cell>
          <cell r="L509">
            <v>101.7</v>
          </cell>
          <cell r="M509">
            <v>101.6</v>
          </cell>
          <cell r="N509">
            <v>101.9</v>
          </cell>
          <cell r="O509">
            <v>101.6</v>
          </cell>
          <cell r="P509">
            <v>101.5</v>
          </cell>
          <cell r="Q509">
            <v>101.7</v>
          </cell>
          <cell r="R509">
            <v>101.9</v>
          </cell>
          <cell r="S509">
            <v>102.5</v>
          </cell>
          <cell r="T509">
            <v>103</v>
          </cell>
          <cell r="U509">
            <v>103.2</v>
          </cell>
          <cell r="V509">
            <v>103.5</v>
          </cell>
          <cell r="W509">
            <v>105.1</v>
          </cell>
          <cell r="X509">
            <v>105.9</v>
          </cell>
          <cell r="Y509">
            <v>106.6</v>
          </cell>
          <cell r="Z509">
            <v>106.5</v>
          </cell>
          <cell r="AA509">
            <v>108.4</v>
          </cell>
          <cell r="AB509">
            <v>108.9</v>
          </cell>
          <cell r="AC509">
            <v>108.7</v>
          </cell>
          <cell r="AD509">
            <v>108.8</v>
          </cell>
          <cell r="AE509">
            <v>114.5</v>
          </cell>
          <cell r="AF509">
            <v>114.4</v>
          </cell>
          <cell r="AG509">
            <v>114.4</v>
          </cell>
          <cell r="AH509">
            <v>114.3</v>
          </cell>
          <cell r="AI509">
            <v>114.4</v>
          </cell>
          <cell r="AJ509">
            <v>114.3</v>
          </cell>
          <cell r="AK509">
            <v>114.3</v>
          </cell>
          <cell r="AL509">
            <v>114.5</v>
          </cell>
          <cell r="AM509">
            <v>114.7</v>
          </cell>
          <cell r="AN509">
            <v>115.3</v>
          </cell>
          <cell r="AO509">
            <v>115.4</v>
          </cell>
          <cell r="AP509">
            <v>115.3</v>
          </cell>
          <cell r="AQ509">
            <v>115.3</v>
          </cell>
          <cell r="AR509">
            <v>115.3</v>
          </cell>
          <cell r="AS509">
            <v>115.3</v>
          </cell>
          <cell r="AT509">
            <v>115.3</v>
          </cell>
          <cell r="AU509">
            <v>115.3</v>
          </cell>
          <cell r="AV509">
            <v>115.8</v>
          </cell>
          <cell r="AW509">
            <v>115.8</v>
          </cell>
          <cell r="AX509">
            <v>115.8</v>
          </cell>
          <cell r="AY509">
            <v>115.5</v>
          </cell>
          <cell r="AZ509">
            <v>117.1</v>
          </cell>
          <cell r="BA509">
            <v>115.5</v>
          </cell>
          <cell r="BB509">
            <v>115.4</v>
          </cell>
          <cell r="BC509">
            <v>115.4</v>
          </cell>
          <cell r="BD509">
            <v>117.2</v>
          </cell>
          <cell r="BE509">
            <v>116.3</v>
          </cell>
          <cell r="BF509">
            <v>117.2</v>
          </cell>
          <cell r="BG509">
            <v>117.2</v>
          </cell>
          <cell r="BH509">
            <v>116.8</v>
          </cell>
          <cell r="BI509">
            <v>115.7</v>
          </cell>
          <cell r="BJ509">
            <v>116.7</v>
          </cell>
          <cell r="BK509">
            <v>117.3</v>
          </cell>
          <cell r="BL509">
            <v>119.5</v>
          </cell>
          <cell r="BM509">
            <v>119</v>
          </cell>
          <cell r="BN509">
            <v>120.1</v>
          </cell>
          <cell r="BO509">
            <v>119.7</v>
          </cell>
          <cell r="BP509">
            <v>119.9</v>
          </cell>
          <cell r="BQ509">
            <v>118.7</v>
          </cell>
          <cell r="BR509">
            <v>117.8</v>
          </cell>
          <cell r="BS509">
            <v>118.4</v>
          </cell>
          <cell r="BT509">
            <v>118.8</v>
          </cell>
          <cell r="BU509">
            <v>118.9</v>
          </cell>
          <cell r="BV509">
            <v>118.8</v>
          </cell>
          <cell r="BW509">
            <v>118.7</v>
          </cell>
          <cell r="BX509">
            <v>118.8</v>
          </cell>
          <cell r="BY509">
            <v>120.2</v>
          </cell>
          <cell r="BZ509">
            <v>121.8</v>
          </cell>
          <cell r="CA509">
            <v>122.5</v>
          </cell>
          <cell r="CB509">
            <v>120.7</v>
          </cell>
          <cell r="CC509">
            <v>120.4</v>
          </cell>
          <cell r="CD509">
            <v>119.9</v>
          </cell>
          <cell r="CE509">
            <v>121.2</v>
          </cell>
          <cell r="CF509">
            <v>121.3</v>
          </cell>
          <cell r="CG509">
            <v>122</v>
          </cell>
          <cell r="CH509">
            <v>122.2</v>
          </cell>
          <cell r="CI509">
            <v>123.4</v>
          </cell>
          <cell r="CJ509">
            <v>123.5</v>
          </cell>
          <cell r="CK509">
            <v>123.6</v>
          </cell>
          <cell r="CL509">
            <v>124.4</v>
          </cell>
        </row>
        <row r="510">
          <cell r="A510" t="str">
            <v>Synthetic Resin</v>
          </cell>
          <cell r="B510" t="str">
            <v>1308090002</v>
          </cell>
          <cell r="C510">
            <v>0.29232999999999998</v>
          </cell>
          <cell r="D510">
            <v>101.2</v>
          </cell>
          <cell r="E510">
            <v>105.1</v>
          </cell>
          <cell r="F510">
            <v>103.8</v>
          </cell>
          <cell r="G510">
            <v>102.4</v>
          </cell>
          <cell r="H510">
            <v>101.6</v>
          </cell>
          <cell r="I510">
            <v>102</v>
          </cell>
          <cell r="J510">
            <v>102.7</v>
          </cell>
          <cell r="K510">
            <v>101.5</v>
          </cell>
          <cell r="L510">
            <v>102.9</v>
          </cell>
          <cell r="M510">
            <v>102.8</v>
          </cell>
          <cell r="N510">
            <v>102.8</v>
          </cell>
          <cell r="O510">
            <v>104.2</v>
          </cell>
          <cell r="P510">
            <v>109.4</v>
          </cell>
          <cell r="Q510">
            <v>109.2</v>
          </cell>
          <cell r="R510">
            <v>108.8</v>
          </cell>
          <cell r="S510">
            <v>107.8</v>
          </cell>
          <cell r="T510">
            <v>108.2</v>
          </cell>
          <cell r="U510">
            <v>111.1</v>
          </cell>
          <cell r="V510">
            <v>112.9</v>
          </cell>
          <cell r="W510">
            <v>113.3</v>
          </cell>
          <cell r="X510">
            <v>115.6</v>
          </cell>
          <cell r="Y510">
            <v>113</v>
          </cell>
          <cell r="Z510">
            <v>112.2</v>
          </cell>
          <cell r="AA510">
            <v>114.2</v>
          </cell>
          <cell r="AB510">
            <v>114.4</v>
          </cell>
          <cell r="AC510">
            <v>114.6</v>
          </cell>
          <cell r="AD510">
            <v>112.7</v>
          </cell>
          <cell r="AE510">
            <v>113.6</v>
          </cell>
          <cell r="AF510">
            <v>114.9</v>
          </cell>
          <cell r="AG510">
            <v>116.8</v>
          </cell>
          <cell r="AH510">
            <v>117</v>
          </cell>
          <cell r="AI510">
            <v>115.5</v>
          </cell>
          <cell r="AJ510">
            <v>116.2</v>
          </cell>
          <cell r="AK510">
            <v>116.4</v>
          </cell>
          <cell r="AL510">
            <v>115.7</v>
          </cell>
          <cell r="AM510">
            <v>117</v>
          </cell>
          <cell r="AN510">
            <v>117.8</v>
          </cell>
          <cell r="AO510">
            <v>117.5</v>
          </cell>
          <cell r="AP510">
            <v>118.1</v>
          </cell>
          <cell r="AQ510">
            <v>117.5</v>
          </cell>
          <cell r="AR510">
            <v>122.2</v>
          </cell>
          <cell r="AS510">
            <v>120.8</v>
          </cell>
          <cell r="AT510">
            <v>127</v>
          </cell>
          <cell r="AU510">
            <v>127.4</v>
          </cell>
          <cell r="AV510">
            <v>129.5</v>
          </cell>
          <cell r="AW510">
            <v>130.19999999999999</v>
          </cell>
          <cell r="AX510">
            <v>130.69999999999999</v>
          </cell>
          <cell r="AY510">
            <v>129.80000000000001</v>
          </cell>
          <cell r="AZ510">
            <v>134.4</v>
          </cell>
          <cell r="BA510">
            <v>134.6</v>
          </cell>
          <cell r="BB510">
            <v>133</v>
          </cell>
          <cell r="BC510">
            <v>133</v>
          </cell>
          <cell r="BD510">
            <v>124.1</v>
          </cell>
          <cell r="BE510">
            <v>121.9</v>
          </cell>
          <cell r="BF510">
            <v>121.8</v>
          </cell>
          <cell r="BG510">
            <v>115.9</v>
          </cell>
          <cell r="BH510">
            <v>104.5</v>
          </cell>
          <cell r="BI510">
            <v>104.5</v>
          </cell>
          <cell r="BJ510">
            <v>105.5</v>
          </cell>
          <cell r="BK510">
            <v>104.5</v>
          </cell>
          <cell r="BL510">
            <v>110.4</v>
          </cell>
          <cell r="BM510">
            <v>116.4</v>
          </cell>
          <cell r="BN510">
            <v>120.8</v>
          </cell>
          <cell r="BO510">
            <v>121</v>
          </cell>
          <cell r="BP510">
            <v>117.4</v>
          </cell>
          <cell r="BQ510">
            <v>121.3</v>
          </cell>
          <cell r="BR510">
            <v>122.3</v>
          </cell>
          <cell r="BS510">
            <v>121</v>
          </cell>
          <cell r="BT510">
            <v>128.69999999999999</v>
          </cell>
          <cell r="BU510">
            <v>121</v>
          </cell>
          <cell r="BV510">
            <v>123.4</v>
          </cell>
          <cell r="BW510">
            <v>127.6</v>
          </cell>
          <cell r="BX510">
            <v>135.30000000000001</v>
          </cell>
          <cell r="BY510">
            <v>135.6</v>
          </cell>
          <cell r="BZ510">
            <v>138.80000000000001</v>
          </cell>
          <cell r="CA510">
            <v>141.69999999999999</v>
          </cell>
          <cell r="CB510">
            <v>138.1</v>
          </cell>
          <cell r="CC510">
            <v>138</v>
          </cell>
          <cell r="CD510">
            <v>135</v>
          </cell>
          <cell r="CE510">
            <v>133.6</v>
          </cell>
          <cell r="CF510">
            <v>135.6</v>
          </cell>
          <cell r="CG510">
            <v>137.69999999999999</v>
          </cell>
          <cell r="CH510">
            <v>134.1</v>
          </cell>
          <cell r="CI510">
            <v>135.19999999999999</v>
          </cell>
          <cell r="CJ510">
            <v>134.69999999999999</v>
          </cell>
          <cell r="CK510">
            <v>132.19999999999999</v>
          </cell>
          <cell r="CL510">
            <v>137.1</v>
          </cell>
        </row>
        <row r="511">
          <cell r="A511" t="str">
            <v>Synthetic  Rubber</v>
          </cell>
          <cell r="B511" t="str">
            <v>1308090003</v>
          </cell>
          <cell r="C511">
            <v>6.4759999999999998E-2</v>
          </cell>
          <cell r="D511">
            <v>100.6</v>
          </cell>
          <cell r="E511">
            <v>103.9</v>
          </cell>
          <cell r="F511">
            <v>103.9</v>
          </cell>
          <cell r="G511">
            <v>108.3</v>
          </cell>
          <cell r="H511">
            <v>108.8</v>
          </cell>
          <cell r="I511">
            <v>108.4</v>
          </cell>
          <cell r="J511">
            <v>108.8</v>
          </cell>
          <cell r="K511">
            <v>108</v>
          </cell>
          <cell r="L511">
            <v>110.4</v>
          </cell>
          <cell r="M511">
            <v>110.4</v>
          </cell>
          <cell r="N511">
            <v>109</v>
          </cell>
          <cell r="O511">
            <v>109.4</v>
          </cell>
          <cell r="P511">
            <v>109.1</v>
          </cell>
          <cell r="Q511">
            <v>109.8</v>
          </cell>
          <cell r="R511">
            <v>109.8</v>
          </cell>
          <cell r="S511">
            <v>117.2</v>
          </cell>
          <cell r="T511">
            <v>117.3</v>
          </cell>
          <cell r="U511">
            <v>117.3</v>
          </cell>
          <cell r="V511">
            <v>120</v>
          </cell>
          <cell r="W511">
            <v>118.5</v>
          </cell>
          <cell r="X511">
            <v>115.5</v>
          </cell>
          <cell r="Y511">
            <v>118.4</v>
          </cell>
          <cell r="Z511">
            <v>118.5</v>
          </cell>
          <cell r="AA511">
            <v>119.1</v>
          </cell>
          <cell r="AB511">
            <v>118.8</v>
          </cell>
          <cell r="AC511">
            <v>119.8</v>
          </cell>
          <cell r="AD511">
            <v>120.1</v>
          </cell>
          <cell r="AE511">
            <v>119</v>
          </cell>
          <cell r="AF511">
            <v>120.2</v>
          </cell>
          <cell r="AG511">
            <v>119.9</v>
          </cell>
          <cell r="AH511">
            <v>119.3</v>
          </cell>
          <cell r="AI511">
            <v>119.7</v>
          </cell>
          <cell r="AJ511">
            <v>119.6</v>
          </cell>
          <cell r="AK511">
            <v>119.8</v>
          </cell>
          <cell r="AL511">
            <v>119.9</v>
          </cell>
          <cell r="AM511">
            <v>119.9</v>
          </cell>
          <cell r="AN511">
            <v>122.8</v>
          </cell>
          <cell r="AO511">
            <v>118.7</v>
          </cell>
          <cell r="AP511">
            <v>118.1</v>
          </cell>
          <cell r="AQ511">
            <v>124.5</v>
          </cell>
          <cell r="AR511">
            <v>121.4</v>
          </cell>
          <cell r="AS511">
            <v>124.5</v>
          </cell>
          <cell r="AT511">
            <v>129.5</v>
          </cell>
          <cell r="AU511">
            <v>129.4</v>
          </cell>
          <cell r="AV511">
            <v>124.4</v>
          </cell>
          <cell r="AW511">
            <v>124.8</v>
          </cell>
          <cell r="AX511">
            <v>126.1</v>
          </cell>
          <cell r="AY511">
            <v>123.5</v>
          </cell>
          <cell r="AZ511">
            <v>100.1</v>
          </cell>
          <cell r="BA511">
            <v>99.8</v>
          </cell>
          <cell r="BB511">
            <v>99.7</v>
          </cell>
          <cell r="BC511">
            <v>100.9</v>
          </cell>
          <cell r="BD511">
            <v>102.4</v>
          </cell>
          <cell r="BE511">
            <v>102.9</v>
          </cell>
          <cell r="BF511">
            <v>104.6</v>
          </cell>
          <cell r="BG511">
            <v>105</v>
          </cell>
          <cell r="BH511">
            <v>105.7</v>
          </cell>
          <cell r="BI511">
            <v>112.2</v>
          </cell>
          <cell r="BJ511">
            <v>116.3</v>
          </cell>
          <cell r="BK511">
            <v>119.3</v>
          </cell>
          <cell r="BL511">
            <v>124.2</v>
          </cell>
          <cell r="BM511">
            <v>127.6</v>
          </cell>
          <cell r="BN511">
            <v>136.1</v>
          </cell>
          <cell r="BO511">
            <v>147.1</v>
          </cell>
          <cell r="BP511">
            <v>146.6</v>
          </cell>
          <cell r="BQ511">
            <v>143.1</v>
          </cell>
          <cell r="BR511">
            <v>141.80000000000001</v>
          </cell>
          <cell r="BS511">
            <v>141.4</v>
          </cell>
          <cell r="BT511">
            <v>141.30000000000001</v>
          </cell>
          <cell r="BU511">
            <v>141.80000000000001</v>
          </cell>
          <cell r="BV511">
            <v>142.4</v>
          </cell>
          <cell r="BW511">
            <v>153.1</v>
          </cell>
          <cell r="BX511">
            <v>161.19999999999999</v>
          </cell>
          <cell r="BY511">
            <v>172.2</v>
          </cell>
          <cell r="BZ511">
            <v>176.2</v>
          </cell>
          <cell r="CA511">
            <v>180.4</v>
          </cell>
          <cell r="CB511">
            <v>179.5</v>
          </cell>
          <cell r="CC511">
            <v>181.9</v>
          </cell>
          <cell r="CD511">
            <v>184.8</v>
          </cell>
          <cell r="CE511">
            <v>182.4</v>
          </cell>
          <cell r="CF511">
            <v>181</v>
          </cell>
          <cell r="CG511">
            <v>183.3</v>
          </cell>
          <cell r="CH511">
            <v>174.9</v>
          </cell>
          <cell r="CI511">
            <v>178</v>
          </cell>
          <cell r="CJ511">
            <v>184.4</v>
          </cell>
          <cell r="CK511">
            <v>188.4</v>
          </cell>
          <cell r="CL511">
            <v>190.7</v>
          </cell>
        </row>
        <row r="512">
          <cell r="A512" t="str">
            <v>Polymer Products</v>
          </cell>
          <cell r="B512" t="str">
            <v>1308090004</v>
          </cell>
          <cell r="C512">
            <v>1.9050000000000001E-2</v>
          </cell>
          <cell r="D512">
            <v>103.1</v>
          </cell>
          <cell r="E512">
            <v>103.1</v>
          </cell>
          <cell r="F512">
            <v>103.1</v>
          </cell>
          <cell r="G512">
            <v>102.8</v>
          </cell>
          <cell r="H512">
            <v>101.7</v>
          </cell>
          <cell r="I512">
            <v>101.9</v>
          </cell>
          <cell r="J512">
            <v>101.9</v>
          </cell>
          <cell r="K512">
            <v>103.8</v>
          </cell>
          <cell r="L512">
            <v>103.6</v>
          </cell>
          <cell r="M512">
            <v>104.3</v>
          </cell>
          <cell r="N512">
            <v>105.3</v>
          </cell>
          <cell r="O512">
            <v>105.3</v>
          </cell>
          <cell r="P512">
            <v>105.9</v>
          </cell>
          <cell r="Q512">
            <v>105.9</v>
          </cell>
          <cell r="R512">
            <v>105.9</v>
          </cell>
          <cell r="S512">
            <v>105.9</v>
          </cell>
          <cell r="T512">
            <v>106.7</v>
          </cell>
          <cell r="U512">
            <v>108.4</v>
          </cell>
          <cell r="V512">
            <v>108.4</v>
          </cell>
          <cell r="W512">
            <v>108.4</v>
          </cell>
          <cell r="X512">
            <v>108.4</v>
          </cell>
          <cell r="Y512">
            <v>108.4</v>
          </cell>
          <cell r="Z512">
            <v>108.8</v>
          </cell>
          <cell r="AA512">
            <v>110</v>
          </cell>
          <cell r="AB512">
            <v>110</v>
          </cell>
          <cell r="AC512">
            <v>110.5</v>
          </cell>
          <cell r="AD512">
            <v>112.9</v>
          </cell>
          <cell r="AE512">
            <v>112.8</v>
          </cell>
          <cell r="AF512">
            <v>112.8</v>
          </cell>
          <cell r="AG512">
            <v>112.8</v>
          </cell>
          <cell r="AH512">
            <v>113.1</v>
          </cell>
          <cell r="AI512">
            <v>113.2</v>
          </cell>
          <cell r="AJ512">
            <v>113.5</v>
          </cell>
          <cell r="AK512">
            <v>113.5</v>
          </cell>
          <cell r="AL512">
            <v>113.5</v>
          </cell>
          <cell r="AM512">
            <v>114.1</v>
          </cell>
          <cell r="AN512">
            <v>114.5</v>
          </cell>
          <cell r="AO512">
            <v>114.7</v>
          </cell>
          <cell r="AP512">
            <v>114.7</v>
          </cell>
          <cell r="AQ512">
            <v>114.6</v>
          </cell>
          <cell r="AR512">
            <v>114.6</v>
          </cell>
          <cell r="AS512">
            <v>115.1</v>
          </cell>
          <cell r="AT512">
            <v>118.5</v>
          </cell>
          <cell r="AU512">
            <v>121.4</v>
          </cell>
          <cell r="AV512">
            <v>119.1</v>
          </cell>
          <cell r="AW512">
            <v>117.5</v>
          </cell>
          <cell r="AX512">
            <v>109.8</v>
          </cell>
          <cell r="AY512">
            <v>109.2</v>
          </cell>
          <cell r="AZ512">
            <v>109.8</v>
          </cell>
          <cell r="BA512">
            <v>109.8</v>
          </cell>
          <cell r="BB512">
            <v>109.8</v>
          </cell>
          <cell r="BC512">
            <v>109.8</v>
          </cell>
          <cell r="BD512">
            <v>109.8</v>
          </cell>
          <cell r="BE512">
            <v>109.8</v>
          </cell>
          <cell r="BF512">
            <v>109.8</v>
          </cell>
          <cell r="BG512">
            <v>109.8</v>
          </cell>
          <cell r="BH512">
            <v>112.7</v>
          </cell>
          <cell r="BI512">
            <v>112.7</v>
          </cell>
          <cell r="BJ512">
            <v>104</v>
          </cell>
          <cell r="BK512">
            <v>108.2</v>
          </cell>
          <cell r="BL512">
            <v>110.3</v>
          </cell>
          <cell r="BM512">
            <v>115.7</v>
          </cell>
          <cell r="BN512">
            <v>116.3</v>
          </cell>
          <cell r="BO512">
            <v>119.6</v>
          </cell>
          <cell r="BP512">
            <v>119.6</v>
          </cell>
          <cell r="BQ512">
            <v>119.6</v>
          </cell>
          <cell r="BR512">
            <v>119.6</v>
          </cell>
          <cell r="BS512">
            <v>119.6</v>
          </cell>
          <cell r="BT512">
            <v>119.6</v>
          </cell>
          <cell r="BU512">
            <v>119.6</v>
          </cell>
          <cell r="BV512">
            <v>119.6</v>
          </cell>
          <cell r="BW512">
            <v>119.6</v>
          </cell>
          <cell r="BX512">
            <v>115.5</v>
          </cell>
          <cell r="BY512">
            <v>118.1</v>
          </cell>
          <cell r="BZ512">
            <v>121.4</v>
          </cell>
          <cell r="CA512">
            <v>122.3</v>
          </cell>
          <cell r="CB512">
            <v>120.1</v>
          </cell>
          <cell r="CC512">
            <v>119.7</v>
          </cell>
          <cell r="CD512">
            <v>125.3</v>
          </cell>
          <cell r="CE512">
            <v>124.9</v>
          </cell>
          <cell r="CF512">
            <v>124.9</v>
          </cell>
          <cell r="CG512">
            <v>124.9</v>
          </cell>
          <cell r="CH512">
            <v>124.9</v>
          </cell>
          <cell r="CI512">
            <v>124.9</v>
          </cell>
          <cell r="CJ512">
            <v>124.9</v>
          </cell>
          <cell r="CK512">
            <v>124.9</v>
          </cell>
          <cell r="CL512">
            <v>125.1</v>
          </cell>
        </row>
        <row r="513">
          <cell r="A513" t="str">
            <v>j.  PETROCHEMICAL INTERMEDIATES</v>
          </cell>
          <cell r="B513" t="str">
            <v>1308100000</v>
          </cell>
          <cell r="C513">
            <v>0.86946999999999997</v>
          </cell>
          <cell r="D513">
            <v>103.2</v>
          </cell>
          <cell r="E513">
            <v>103.1</v>
          </cell>
          <cell r="F513">
            <v>103.8</v>
          </cell>
          <cell r="G513">
            <v>102.8</v>
          </cell>
          <cell r="H513">
            <v>103.8</v>
          </cell>
          <cell r="I513">
            <v>102.6</v>
          </cell>
          <cell r="J513">
            <v>105</v>
          </cell>
          <cell r="K513">
            <v>105.6</v>
          </cell>
          <cell r="L513">
            <v>105.3</v>
          </cell>
          <cell r="M513">
            <v>104.8</v>
          </cell>
          <cell r="N513">
            <v>106.2</v>
          </cell>
          <cell r="O513">
            <v>105.1</v>
          </cell>
          <cell r="P513">
            <v>106.6</v>
          </cell>
          <cell r="Q513">
            <v>106.8</v>
          </cell>
          <cell r="R513">
            <v>106.4</v>
          </cell>
          <cell r="S513">
            <v>110.4</v>
          </cell>
          <cell r="T513">
            <v>112.4</v>
          </cell>
          <cell r="U513">
            <v>115.6</v>
          </cell>
          <cell r="V513">
            <v>117.2</v>
          </cell>
          <cell r="W513">
            <v>117.7</v>
          </cell>
          <cell r="X513">
            <v>118.5</v>
          </cell>
          <cell r="Y513">
            <v>117</v>
          </cell>
          <cell r="Z513">
            <v>117.8</v>
          </cell>
          <cell r="AA513">
            <v>117.6</v>
          </cell>
          <cell r="AB513">
            <v>118.4</v>
          </cell>
          <cell r="AC513">
            <v>117.8</v>
          </cell>
          <cell r="AD513">
            <v>118.7</v>
          </cell>
          <cell r="AE513">
            <v>116.1</v>
          </cell>
          <cell r="AF513">
            <v>116.6</v>
          </cell>
          <cell r="AG513">
            <v>116.3</v>
          </cell>
          <cell r="AH513">
            <v>118.3</v>
          </cell>
          <cell r="AI513">
            <v>118.2</v>
          </cell>
          <cell r="AJ513">
            <v>119.1</v>
          </cell>
          <cell r="AK513">
            <v>121</v>
          </cell>
          <cell r="AL513">
            <v>121.4</v>
          </cell>
          <cell r="AM513">
            <v>124.5</v>
          </cell>
          <cell r="AN513">
            <v>126.2</v>
          </cell>
          <cell r="AO513">
            <v>126.7</v>
          </cell>
          <cell r="AP513">
            <v>127.6</v>
          </cell>
          <cell r="AQ513">
            <v>131.5</v>
          </cell>
          <cell r="AR513">
            <v>136.30000000000001</v>
          </cell>
          <cell r="AS513">
            <v>136.5</v>
          </cell>
          <cell r="AT513">
            <v>139.30000000000001</v>
          </cell>
          <cell r="AU513">
            <v>143.6</v>
          </cell>
          <cell r="AV513">
            <v>140.69999999999999</v>
          </cell>
          <cell r="AW513">
            <v>137.30000000000001</v>
          </cell>
          <cell r="AX513">
            <v>134.80000000000001</v>
          </cell>
          <cell r="AY513">
            <v>129.30000000000001</v>
          </cell>
          <cell r="AZ513">
            <v>123.8</v>
          </cell>
          <cell r="BA513">
            <v>125.8</v>
          </cell>
          <cell r="BB513">
            <v>122.5</v>
          </cell>
          <cell r="BC513">
            <v>119.8</v>
          </cell>
          <cell r="BD513">
            <v>125.5</v>
          </cell>
          <cell r="BE513">
            <v>125.9</v>
          </cell>
          <cell r="BF513">
            <v>126</v>
          </cell>
          <cell r="BG513">
            <v>128.4</v>
          </cell>
          <cell r="BH513">
            <v>129.1</v>
          </cell>
          <cell r="BI513">
            <v>127.9</v>
          </cell>
          <cell r="BJ513">
            <v>124</v>
          </cell>
          <cell r="BK513">
            <v>131.30000000000001</v>
          </cell>
          <cell r="BL513">
            <v>132.4</v>
          </cell>
          <cell r="BM513">
            <v>131.6</v>
          </cell>
          <cell r="BN513">
            <v>130.5</v>
          </cell>
          <cell r="BO513">
            <v>134.30000000000001</v>
          </cell>
          <cell r="BP513">
            <v>134.19999999999999</v>
          </cell>
          <cell r="BQ513">
            <v>132.80000000000001</v>
          </cell>
          <cell r="BR513">
            <v>131.30000000000001</v>
          </cell>
          <cell r="BS513">
            <v>131.30000000000001</v>
          </cell>
          <cell r="BT513">
            <v>132.19999999999999</v>
          </cell>
          <cell r="BU513">
            <v>132.6</v>
          </cell>
          <cell r="BV513">
            <v>133.69999999999999</v>
          </cell>
          <cell r="BW513">
            <v>138.1</v>
          </cell>
          <cell r="BX513">
            <v>144.6</v>
          </cell>
          <cell r="BY513">
            <v>149.80000000000001</v>
          </cell>
          <cell r="BZ513">
            <v>153.6</v>
          </cell>
          <cell r="CA513">
            <v>157.69999999999999</v>
          </cell>
          <cell r="CB513">
            <v>157.80000000000001</v>
          </cell>
          <cell r="CC513">
            <v>153.80000000000001</v>
          </cell>
          <cell r="CD513">
            <v>153.4</v>
          </cell>
          <cell r="CE513">
            <v>153.1</v>
          </cell>
          <cell r="CF513">
            <v>154.19999999999999</v>
          </cell>
          <cell r="CG513">
            <v>156.1</v>
          </cell>
          <cell r="CH513">
            <v>154.4</v>
          </cell>
          <cell r="CI513">
            <v>156.5</v>
          </cell>
          <cell r="CJ513">
            <v>159.19999999999999</v>
          </cell>
          <cell r="CK513">
            <v>158.80000000000001</v>
          </cell>
          <cell r="CL513">
            <v>159.30000000000001</v>
          </cell>
        </row>
        <row r="514">
          <cell r="A514" t="str">
            <v>Non-Cyclic Compound</v>
          </cell>
          <cell r="B514" t="str">
            <v>1308100001</v>
          </cell>
          <cell r="C514">
            <v>0.42764000000000002</v>
          </cell>
          <cell r="D514">
            <v>104.7</v>
          </cell>
          <cell r="E514">
            <v>104.5</v>
          </cell>
          <cell r="F514">
            <v>105.8</v>
          </cell>
          <cell r="G514">
            <v>101.8</v>
          </cell>
          <cell r="H514">
            <v>103.5</v>
          </cell>
          <cell r="I514">
            <v>101.5</v>
          </cell>
          <cell r="J514">
            <v>106.7</v>
          </cell>
          <cell r="K514">
            <v>107.5</v>
          </cell>
          <cell r="L514">
            <v>107.6</v>
          </cell>
          <cell r="M514">
            <v>106</v>
          </cell>
          <cell r="N514">
            <v>108.3</v>
          </cell>
          <cell r="O514">
            <v>107.1</v>
          </cell>
          <cell r="P514">
            <v>110.9</v>
          </cell>
          <cell r="Q514">
            <v>111.3</v>
          </cell>
          <cell r="R514">
            <v>110.5</v>
          </cell>
          <cell r="S514">
            <v>112.2</v>
          </cell>
          <cell r="T514">
            <v>115.3</v>
          </cell>
          <cell r="U514">
            <v>120</v>
          </cell>
          <cell r="V514">
            <v>122.4</v>
          </cell>
          <cell r="W514">
            <v>122.7</v>
          </cell>
          <cell r="X514">
            <v>122.9</v>
          </cell>
          <cell r="Y514">
            <v>120.4</v>
          </cell>
          <cell r="Z514">
            <v>121.4</v>
          </cell>
          <cell r="AA514">
            <v>121.1</v>
          </cell>
          <cell r="AB514">
            <v>122.8</v>
          </cell>
          <cell r="AC514">
            <v>121.8</v>
          </cell>
          <cell r="AD514">
            <v>121.2</v>
          </cell>
          <cell r="AE514">
            <v>114.1</v>
          </cell>
          <cell r="AF514">
            <v>115.1</v>
          </cell>
          <cell r="AG514">
            <v>114.3</v>
          </cell>
          <cell r="AH514">
            <v>117.7</v>
          </cell>
          <cell r="AI514">
            <v>117.2</v>
          </cell>
          <cell r="AJ514">
            <v>116.6</v>
          </cell>
          <cell r="AK514">
            <v>119.9</v>
          </cell>
          <cell r="AL514">
            <v>118.9</v>
          </cell>
          <cell r="AM514">
            <v>124.2</v>
          </cell>
          <cell r="AN514">
            <v>125.5</v>
          </cell>
          <cell r="AO514">
            <v>127.9</v>
          </cell>
          <cell r="AP514">
            <v>130</v>
          </cell>
          <cell r="AQ514">
            <v>132.30000000000001</v>
          </cell>
          <cell r="AR514">
            <v>133.9</v>
          </cell>
          <cell r="AS514">
            <v>133.9</v>
          </cell>
          <cell r="AT514">
            <v>139.4</v>
          </cell>
          <cell r="AU514">
            <v>139.4</v>
          </cell>
          <cell r="AV514">
            <v>136.30000000000001</v>
          </cell>
          <cell r="AW514">
            <v>136.30000000000001</v>
          </cell>
          <cell r="AX514">
            <v>136.30000000000001</v>
          </cell>
          <cell r="AY514">
            <v>127.5</v>
          </cell>
          <cell r="AZ514">
            <v>119.2</v>
          </cell>
          <cell r="BA514">
            <v>123.2</v>
          </cell>
          <cell r="BB514">
            <v>120.5</v>
          </cell>
          <cell r="BC514">
            <v>113.8</v>
          </cell>
          <cell r="BD514">
            <v>126</v>
          </cell>
          <cell r="BE514">
            <v>126.5</v>
          </cell>
          <cell r="BF514">
            <v>127.2</v>
          </cell>
          <cell r="BG514">
            <v>131.80000000000001</v>
          </cell>
          <cell r="BH514">
            <v>132.6</v>
          </cell>
          <cell r="BI514">
            <v>130.6</v>
          </cell>
          <cell r="BJ514">
            <v>128.19999999999999</v>
          </cell>
          <cell r="BK514">
            <v>143.30000000000001</v>
          </cell>
          <cell r="BL514">
            <v>144</v>
          </cell>
          <cell r="BM514">
            <v>142.19999999999999</v>
          </cell>
          <cell r="BN514">
            <v>138.1</v>
          </cell>
          <cell r="BO514">
            <v>141.30000000000001</v>
          </cell>
          <cell r="BP514">
            <v>142.30000000000001</v>
          </cell>
          <cell r="BQ514">
            <v>139.4</v>
          </cell>
          <cell r="BR514">
            <v>136.5</v>
          </cell>
          <cell r="BS514">
            <v>136.6</v>
          </cell>
          <cell r="BT514">
            <v>138.1</v>
          </cell>
          <cell r="BU514">
            <v>138.9</v>
          </cell>
          <cell r="BV514">
            <v>141.19999999999999</v>
          </cell>
          <cell r="BW514">
            <v>147.9</v>
          </cell>
          <cell r="BX514">
            <v>151.6</v>
          </cell>
          <cell r="BY514">
            <v>160.6</v>
          </cell>
          <cell r="BZ514">
            <v>170</v>
          </cell>
          <cell r="CA514">
            <v>175.9</v>
          </cell>
          <cell r="CB514">
            <v>177</v>
          </cell>
          <cell r="CC514">
            <v>168.2</v>
          </cell>
          <cell r="CD514">
            <v>168.9</v>
          </cell>
          <cell r="CE514">
            <v>168.2</v>
          </cell>
          <cell r="CF514">
            <v>169.9</v>
          </cell>
          <cell r="CG514">
            <v>172.4</v>
          </cell>
          <cell r="CH514">
            <v>170.3</v>
          </cell>
          <cell r="CI514">
            <v>175.5</v>
          </cell>
          <cell r="CJ514">
            <v>180.4</v>
          </cell>
          <cell r="CK514">
            <v>180.4</v>
          </cell>
          <cell r="CL514">
            <v>180.7</v>
          </cell>
        </row>
        <row r="515">
          <cell r="A515" t="str">
            <v>Glycol</v>
          </cell>
          <cell r="B515" t="str">
            <v>1308100002</v>
          </cell>
          <cell r="C515">
            <v>0.10588</v>
          </cell>
          <cell r="D515">
            <v>100.4</v>
          </cell>
          <cell r="E515">
            <v>100.4</v>
          </cell>
          <cell r="F515">
            <v>100.4</v>
          </cell>
          <cell r="G515">
            <v>104</v>
          </cell>
          <cell r="H515">
            <v>104</v>
          </cell>
          <cell r="I515">
            <v>104</v>
          </cell>
          <cell r="J515">
            <v>104</v>
          </cell>
          <cell r="K515">
            <v>104</v>
          </cell>
          <cell r="L515">
            <v>104</v>
          </cell>
          <cell r="M515">
            <v>104</v>
          </cell>
          <cell r="N515">
            <v>104</v>
          </cell>
          <cell r="O515">
            <v>104</v>
          </cell>
          <cell r="P515">
            <v>104</v>
          </cell>
          <cell r="Q515">
            <v>104</v>
          </cell>
          <cell r="R515">
            <v>104</v>
          </cell>
          <cell r="S515">
            <v>124.1</v>
          </cell>
          <cell r="T515">
            <v>124.1</v>
          </cell>
          <cell r="U515">
            <v>124.1</v>
          </cell>
          <cell r="V515">
            <v>124.1</v>
          </cell>
          <cell r="W515">
            <v>124.1</v>
          </cell>
          <cell r="X515">
            <v>124.1</v>
          </cell>
          <cell r="Y515">
            <v>124.1</v>
          </cell>
          <cell r="Z515">
            <v>124.1</v>
          </cell>
          <cell r="AA515">
            <v>124.1</v>
          </cell>
          <cell r="AB515">
            <v>124.1</v>
          </cell>
          <cell r="AC515">
            <v>124.1</v>
          </cell>
          <cell r="AD515">
            <v>124.1</v>
          </cell>
          <cell r="AE515">
            <v>124.1</v>
          </cell>
          <cell r="AF515">
            <v>124.1</v>
          </cell>
          <cell r="AG515">
            <v>124.1</v>
          </cell>
          <cell r="AH515">
            <v>124.1</v>
          </cell>
          <cell r="AI515">
            <v>124.1</v>
          </cell>
          <cell r="AJ515">
            <v>124.1</v>
          </cell>
          <cell r="AK515">
            <v>124.1</v>
          </cell>
          <cell r="AL515">
            <v>124.1</v>
          </cell>
          <cell r="AM515">
            <v>124.1</v>
          </cell>
          <cell r="AN515">
            <v>124.1</v>
          </cell>
          <cell r="AO515">
            <v>124.1</v>
          </cell>
          <cell r="AP515">
            <v>124.1</v>
          </cell>
          <cell r="AQ515">
            <v>124.1</v>
          </cell>
          <cell r="AR515">
            <v>124.1</v>
          </cell>
          <cell r="AS515">
            <v>124.1</v>
          </cell>
          <cell r="AT515">
            <v>124.1</v>
          </cell>
          <cell r="AU515">
            <v>124.1</v>
          </cell>
          <cell r="AV515">
            <v>124.1</v>
          </cell>
          <cell r="AW515">
            <v>124.1</v>
          </cell>
          <cell r="AX515">
            <v>124.1</v>
          </cell>
          <cell r="AY515">
            <v>124.1</v>
          </cell>
          <cell r="AZ515">
            <v>124.1</v>
          </cell>
          <cell r="BA515">
            <v>124.1</v>
          </cell>
          <cell r="BB515">
            <v>124.1</v>
          </cell>
          <cell r="BC515">
            <v>124.1</v>
          </cell>
          <cell r="BD515">
            <v>124.1</v>
          </cell>
          <cell r="BE515">
            <v>124.1</v>
          </cell>
          <cell r="BF515">
            <v>124.1</v>
          </cell>
          <cell r="BG515">
            <v>124.1</v>
          </cell>
          <cell r="BH515">
            <v>124.1</v>
          </cell>
          <cell r="BI515">
            <v>124.1</v>
          </cell>
          <cell r="BJ515">
            <v>105.7</v>
          </cell>
          <cell r="BK515">
            <v>99.6</v>
          </cell>
          <cell r="BL515">
            <v>99.6</v>
          </cell>
          <cell r="BM515">
            <v>99.6</v>
          </cell>
          <cell r="BN515">
            <v>99.6</v>
          </cell>
          <cell r="BO515">
            <v>99.6</v>
          </cell>
          <cell r="BP515">
            <v>99.6</v>
          </cell>
          <cell r="BQ515">
            <v>99.6</v>
          </cell>
          <cell r="BR515">
            <v>99.6</v>
          </cell>
          <cell r="BS515">
            <v>99.6</v>
          </cell>
          <cell r="BT515">
            <v>99.6</v>
          </cell>
          <cell r="BU515">
            <v>99.6</v>
          </cell>
          <cell r="BV515">
            <v>99.6</v>
          </cell>
          <cell r="BW515">
            <v>99.6</v>
          </cell>
          <cell r="BX515">
            <v>99.6</v>
          </cell>
          <cell r="BY515">
            <v>99.6</v>
          </cell>
          <cell r="BZ515">
            <v>99.8</v>
          </cell>
          <cell r="CA515">
            <v>100.6</v>
          </cell>
          <cell r="CB515">
            <v>100.6</v>
          </cell>
          <cell r="CC515">
            <v>100.6</v>
          </cell>
          <cell r="CD515">
            <v>100.6</v>
          </cell>
          <cell r="CE515">
            <v>99.5</v>
          </cell>
          <cell r="CF515">
            <v>101</v>
          </cell>
          <cell r="CG515">
            <v>101</v>
          </cell>
          <cell r="CH515">
            <v>101.4</v>
          </cell>
          <cell r="CI515">
            <v>101.4</v>
          </cell>
          <cell r="CJ515">
            <v>101.4</v>
          </cell>
          <cell r="CK515">
            <v>101.4</v>
          </cell>
          <cell r="CL515">
            <v>101.9</v>
          </cell>
        </row>
        <row r="516">
          <cell r="A516" t="str">
            <v>Polyol</v>
          </cell>
          <cell r="B516" t="str">
            <v>1308100003</v>
          </cell>
          <cell r="C516">
            <v>5.7570000000000003E-2</v>
          </cell>
          <cell r="D516">
            <v>100.2</v>
          </cell>
          <cell r="E516">
            <v>99.2</v>
          </cell>
          <cell r="F516">
            <v>100.3</v>
          </cell>
          <cell r="G516">
            <v>100.1</v>
          </cell>
          <cell r="H516">
            <v>100.8</v>
          </cell>
          <cell r="I516">
            <v>99</v>
          </cell>
          <cell r="J516">
            <v>98.6</v>
          </cell>
          <cell r="K516">
            <v>97.8</v>
          </cell>
          <cell r="L516">
            <v>96.4</v>
          </cell>
          <cell r="M516">
            <v>95.8</v>
          </cell>
          <cell r="N516">
            <v>96</v>
          </cell>
          <cell r="O516">
            <v>93.6</v>
          </cell>
          <cell r="P516">
            <v>90.3</v>
          </cell>
          <cell r="Q516">
            <v>90</v>
          </cell>
          <cell r="R516">
            <v>89.7</v>
          </cell>
          <cell r="S516">
            <v>91.1</v>
          </cell>
          <cell r="T516">
            <v>92.4</v>
          </cell>
          <cell r="U516">
            <v>92.8</v>
          </cell>
          <cell r="V516">
            <v>93.7</v>
          </cell>
          <cell r="W516">
            <v>98.2</v>
          </cell>
          <cell r="X516">
            <v>98.4</v>
          </cell>
          <cell r="Y516">
            <v>99.9</v>
          </cell>
          <cell r="Z516">
            <v>98.8</v>
          </cell>
          <cell r="AA516">
            <v>94.9</v>
          </cell>
          <cell r="AB516">
            <v>95.9</v>
          </cell>
          <cell r="AC516">
            <v>95.5</v>
          </cell>
          <cell r="AD516">
            <v>95.3</v>
          </cell>
          <cell r="AE516">
            <v>95.7</v>
          </cell>
          <cell r="AF516">
            <v>95.4</v>
          </cell>
          <cell r="AG516">
            <v>96.9</v>
          </cell>
          <cell r="AH516">
            <v>102</v>
          </cell>
          <cell r="AI516">
            <v>104.2</v>
          </cell>
          <cell r="AJ516">
            <v>107.6</v>
          </cell>
          <cell r="AK516">
            <v>112.5</v>
          </cell>
          <cell r="AL516">
            <v>121.7</v>
          </cell>
          <cell r="AM516">
            <v>119.1</v>
          </cell>
          <cell r="AN516">
            <v>114.8</v>
          </cell>
          <cell r="AO516">
            <v>115.1</v>
          </cell>
          <cell r="AP516">
            <v>113.9</v>
          </cell>
          <cell r="AQ516">
            <v>122.9</v>
          </cell>
          <cell r="AR516">
            <v>126.2</v>
          </cell>
          <cell r="AS516">
            <v>126.2</v>
          </cell>
          <cell r="AT516">
            <v>122.6</v>
          </cell>
          <cell r="AU516">
            <v>121.5</v>
          </cell>
          <cell r="AV516">
            <v>118.8</v>
          </cell>
          <cell r="AW516">
            <v>107.1</v>
          </cell>
          <cell r="AX516">
            <v>104.5</v>
          </cell>
          <cell r="AY516">
            <v>99.3</v>
          </cell>
          <cell r="AZ516">
            <v>84.6</v>
          </cell>
          <cell r="BA516">
            <v>83.5</v>
          </cell>
          <cell r="BB516">
            <v>83.4</v>
          </cell>
          <cell r="BC516">
            <v>84.7</v>
          </cell>
          <cell r="BD516">
            <v>85.8</v>
          </cell>
          <cell r="BE516">
            <v>84.9</v>
          </cell>
          <cell r="BF516">
            <v>84.4</v>
          </cell>
          <cell r="BG516">
            <v>84.7</v>
          </cell>
          <cell r="BH516">
            <v>85.2</v>
          </cell>
          <cell r="BI516">
            <v>84.1</v>
          </cell>
          <cell r="BJ516">
            <v>84.3</v>
          </cell>
          <cell r="BK516">
            <v>85.1</v>
          </cell>
          <cell r="BL516">
            <v>85.1</v>
          </cell>
          <cell r="BM516">
            <v>84.9</v>
          </cell>
          <cell r="BN516">
            <v>85.6</v>
          </cell>
          <cell r="BO516">
            <v>108.5</v>
          </cell>
          <cell r="BP516">
            <v>108.4</v>
          </cell>
          <cell r="BQ516">
            <v>107.6</v>
          </cell>
          <cell r="BR516">
            <v>107.8</v>
          </cell>
          <cell r="BS516">
            <v>108.1</v>
          </cell>
          <cell r="BT516">
            <v>108.4</v>
          </cell>
          <cell r="BU516">
            <v>108.8</v>
          </cell>
          <cell r="BV516">
            <v>110.9</v>
          </cell>
          <cell r="BW516">
            <v>116</v>
          </cell>
          <cell r="BX516">
            <v>115</v>
          </cell>
          <cell r="BY516">
            <v>115.5</v>
          </cell>
          <cell r="BZ516">
            <v>112</v>
          </cell>
          <cell r="CA516">
            <v>112.1</v>
          </cell>
          <cell r="CB516">
            <v>118.7</v>
          </cell>
          <cell r="CC516">
            <v>119.1</v>
          </cell>
          <cell r="CD516">
            <v>115.6</v>
          </cell>
          <cell r="CE516">
            <v>117.8</v>
          </cell>
          <cell r="CF516">
            <v>120.3</v>
          </cell>
          <cell r="CG516">
            <v>125.3</v>
          </cell>
          <cell r="CH516">
            <v>127.4</v>
          </cell>
          <cell r="CI516">
            <v>125.6</v>
          </cell>
          <cell r="CJ516">
            <v>125.9</v>
          </cell>
          <cell r="CK516">
            <v>125.1</v>
          </cell>
          <cell r="CL516">
            <v>125.2</v>
          </cell>
        </row>
        <row r="517">
          <cell r="A517" t="str">
            <v>Sulphur &amp; Sulphur Powder</v>
          </cell>
          <cell r="B517" t="str">
            <v>1308100004</v>
          </cell>
          <cell r="C517">
            <v>2.197E-2</v>
          </cell>
          <cell r="D517">
            <v>102.8</v>
          </cell>
          <cell r="E517">
            <v>102.8</v>
          </cell>
          <cell r="F517">
            <v>95.4</v>
          </cell>
          <cell r="G517">
            <v>97.5</v>
          </cell>
          <cell r="H517">
            <v>97.5</v>
          </cell>
          <cell r="I517">
            <v>97.5</v>
          </cell>
          <cell r="J517">
            <v>97.5</v>
          </cell>
          <cell r="K517">
            <v>97.5</v>
          </cell>
          <cell r="L517">
            <v>97.5</v>
          </cell>
          <cell r="M517">
            <v>99.2</v>
          </cell>
          <cell r="N517">
            <v>101.7</v>
          </cell>
          <cell r="O517">
            <v>101.7</v>
          </cell>
          <cell r="P517">
            <v>95.5</v>
          </cell>
          <cell r="Q517">
            <v>92.7</v>
          </cell>
          <cell r="R517">
            <v>92.7</v>
          </cell>
          <cell r="S517">
            <v>82.9</v>
          </cell>
          <cell r="T517">
            <v>82.9</v>
          </cell>
          <cell r="U517">
            <v>82.9</v>
          </cell>
          <cell r="V517">
            <v>82.9</v>
          </cell>
          <cell r="W517">
            <v>82.9</v>
          </cell>
          <cell r="X517">
            <v>81.3</v>
          </cell>
          <cell r="Y517">
            <v>81.3</v>
          </cell>
          <cell r="Z517">
            <v>81.3</v>
          </cell>
          <cell r="AA517">
            <v>81.3</v>
          </cell>
          <cell r="AB517">
            <v>81.3</v>
          </cell>
          <cell r="AC517">
            <v>81.3</v>
          </cell>
          <cell r="AD517">
            <v>83.4</v>
          </cell>
          <cell r="AE517">
            <v>114.7</v>
          </cell>
          <cell r="AF517">
            <v>118.9</v>
          </cell>
          <cell r="AG517">
            <v>118.9</v>
          </cell>
          <cell r="AH517">
            <v>125.3</v>
          </cell>
          <cell r="AI517">
            <v>131.6</v>
          </cell>
          <cell r="AJ517">
            <v>142.1</v>
          </cell>
          <cell r="AK517">
            <v>142.1</v>
          </cell>
          <cell r="AL517">
            <v>150.5</v>
          </cell>
          <cell r="AM517">
            <v>175</v>
          </cell>
          <cell r="AN517">
            <v>182.9</v>
          </cell>
          <cell r="AO517">
            <v>182.9</v>
          </cell>
          <cell r="AP517">
            <v>182.9</v>
          </cell>
          <cell r="AQ517">
            <v>182.9</v>
          </cell>
          <cell r="AR517">
            <v>182.9</v>
          </cell>
          <cell r="AS517">
            <v>182.9</v>
          </cell>
          <cell r="AT517">
            <v>182.9</v>
          </cell>
          <cell r="AU517">
            <v>187.1</v>
          </cell>
          <cell r="AV517">
            <v>188.2</v>
          </cell>
          <cell r="AW517">
            <v>187.5</v>
          </cell>
          <cell r="AX517">
            <v>188.2</v>
          </cell>
          <cell r="AY517">
            <v>188.2</v>
          </cell>
          <cell r="AZ517">
            <v>188.2</v>
          </cell>
          <cell r="BA517">
            <v>188.2</v>
          </cell>
          <cell r="BB517">
            <v>188.2</v>
          </cell>
          <cell r="BC517">
            <v>188.2</v>
          </cell>
          <cell r="BD517">
            <v>188.2</v>
          </cell>
          <cell r="BE517">
            <v>188.2</v>
          </cell>
          <cell r="BF517">
            <v>188.2</v>
          </cell>
          <cell r="BG517">
            <v>188.2</v>
          </cell>
          <cell r="BH517">
            <v>188.2</v>
          </cell>
          <cell r="BI517">
            <v>188.2</v>
          </cell>
          <cell r="BJ517">
            <v>188.2</v>
          </cell>
          <cell r="BK517">
            <v>188.2</v>
          </cell>
          <cell r="BL517">
            <v>188.2</v>
          </cell>
          <cell r="BM517">
            <v>188.2</v>
          </cell>
          <cell r="BN517">
            <v>188.2</v>
          </cell>
          <cell r="BO517">
            <v>188.2</v>
          </cell>
          <cell r="BP517">
            <v>188.2</v>
          </cell>
          <cell r="BQ517">
            <v>188.2</v>
          </cell>
          <cell r="BR517">
            <v>188.2</v>
          </cell>
          <cell r="BS517">
            <v>188.2</v>
          </cell>
          <cell r="BT517">
            <v>188.2</v>
          </cell>
          <cell r="BU517">
            <v>188.2</v>
          </cell>
          <cell r="BV517">
            <v>184.3</v>
          </cell>
          <cell r="BW517">
            <v>184.1</v>
          </cell>
          <cell r="BX517">
            <v>185.8</v>
          </cell>
          <cell r="BY517">
            <v>187.1</v>
          </cell>
          <cell r="BZ517">
            <v>185.4</v>
          </cell>
          <cell r="CA517">
            <v>184.8</v>
          </cell>
          <cell r="CB517">
            <v>186.8</v>
          </cell>
          <cell r="CC517">
            <v>187.3</v>
          </cell>
          <cell r="CD517">
            <v>187.3</v>
          </cell>
          <cell r="CE517">
            <v>187.3</v>
          </cell>
          <cell r="CF517">
            <v>187.3</v>
          </cell>
          <cell r="CG517">
            <v>187.3</v>
          </cell>
          <cell r="CH517">
            <v>187.3</v>
          </cell>
          <cell r="CI517">
            <v>187.3</v>
          </cell>
          <cell r="CJ517">
            <v>187.3</v>
          </cell>
          <cell r="CK517">
            <v>187.3</v>
          </cell>
          <cell r="CL517">
            <v>187.3</v>
          </cell>
        </row>
        <row r="518">
          <cell r="A518" t="str">
            <v>Rubber Chemicals</v>
          </cell>
          <cell r="B518" t="str">
            <v>1308100005</v>
          </cell>
          <cell r="C518">
            <v>6.0069999999999998E-2</v>
          </cell>
          <cell r="D518">
            <v>102.7</v>
          </cell>
          <cell r="E518">
            <v>106</v>
          </cell>
          <cell r="F518">
            <v>105.6</v>
          </cell>
          <cell r="G518">
            <v>107.2</v>
          </cell>
          <cell r="H518">
            <v>107.3</v>
          </cell>
          <cell r="I518">
            <v>107.1</v>
          </cell>
          <cell r="J518">
            <v>106.8</v>
          </cell>
          <cell r="K518">
            <v>107</v>
          </cell>
          <cell r="L518">
            <v>106.7</v>
          </cell>
          <cell r="M518">
            <v>107.2</v>
          </cell>
          <cell r="N518">
            <v>107.1</v>
          </cell>
          <cell r="O518">
            <v>107.4</v>
          </cell>
          <cell r="P518">
            <v>109.5</v>
          </cell>
          <cell r="Q518">
            <v>109.4</v>
          </cell>
          <cell r="R518">
            <v>108.2</v>
          </cell>
          <cell r="S518">
            <v>108.6</v>
          </cell>
          <cell r="T518">
            <v>110.5</v>
          </cell>
          <cell r="U518">
            <v>111.9</v>
          </cell>
          <cell r="V518">
            <v>111.8</v>
          </cell>
          <cell r="W518">
            <v>111.8</v>
          </cell>
          <cell r="X518">
            <v>110.8</v>
          </cell>
          <cell r="Y518">
            <v>110.2</v>
          </cell>
          <cell r="Z518">
            <v>110.2</v>
          </cell>
          <cell r="AA518">
            <v>112.1</v>
          </cell>
          <cell r="AB518">
            <v>111.3</v>
          </cell>
          <cell r="AC518">
            <v>111.3</v>
          </cell>
          <cell r="AD518">
            <v>112.3</v>
          </cell>
          <cell r="AE518">
            <v>113.8</v>
          </cell>
          <cell r="AF518">
            <v>115.4</v>
          </cell>
          <cell r="AG518">
            <v>114.8</v>
          </cell>
          <cell r="AH518">
            <v>113.8</v>
          </cell>
          <cell r="AI518">
            <v>116.5</v>
          </cell>
          <cell r="AJ518">
            <v>115.5</v>
          </cell>
          <cell r="AK518">
            <v>115.2</v>
          </cell>
          <cell r="AL518">
            <v>115.6</v>
          </cell>
          <cell r="AM518">
            <v>114.1</v>
          </cell>
          <cell r="AN518">
            <v>112.4</v>
          </cell>
          <cell r="AO518">
            <v>112.1</v>
          </cell>
          <cell r="AP518">
            <v>112.6</v>
          </cell>
          <cell r="AQ518">
            <v>115.2</v>
          </cell>
          <cell r="AR518">
            <v>115.9</v>
          </cell>
          <cell r="AS518">
            <v>117.4</v>
          </cell>
          <cell r="AT518">
            <v>117.7</v>
          </cell>
          <cell r="AU518">
            <v>117.4</v>
          </cell>
          <cell r="AV518">
            <v>117.4</v>
          </cell>
          <cell r="AW518">
            <v>115.3</v>
          </cell>
          <cell r="AX518">
            <v>114.4</v>
          </cell>
          <cell r="AY518">
            <v>113.1</v>
          </cell>
          <cell r="AZ518">
            <v>114.2</v>
          </cell>
          <cell r="BA518">
            <v>113.7</v>
          </cell>
          <cell r="BB518">
            <v>114.5</v>
          </cell>
          <cell r="BC518">
            <v>115.7</v>
          </cell>
          <cell r="BD518">
            <v>116</v>
          </cell>
          <cell r="BE518">
            <v>117.8</v>
          </cell>
          <cell r="BF518">
            <v>118</v>
          </cell>
          <cell r="BG518">
            <v>116.9</v>
          </cell>
          <cell r="BH518">
            <v>116.5</v>
          </cell>
          <cell r="BI518">
            <v>116.2</v>
          </cell>
          <cell r="BJ518">
            <v>116.6</v>
          </cell>
          <cell r="BK518">
            <v>118.5</v>
          </cell>
          <cell r="BL518">
            <v>119.8</v>
          </cell>
          <cell r="BM518">
            <v>119</v>
          </cell>
          <cell r="BN518">
            <v>121.4</v>
          </cell>
          <cell r="BO518">
            <v>122.5</v>
          </cell>
          <cell r="BP518">
            <v>120.6</v>
          </cell>
          <cell r="BQ518">
            <v>120.4</v>
          </cell>
          <cell r="BR518">
            <v>120.6</v>
          </cell>
          <cell r="BS518">
            <v>120.5</v>
          </cell>
          <cell r="BT518">
            <v>120.5</v>
          </cell>
          <cell r="BU518">
            <v>120.5</v>
          </cell>
          <cell r="BV518">
            <v>120.5</v>
          </cell>
          <cell r="BW518">
            <v>120.5</v>
          </cell>
          <cell r="BX518">
            <v>119.1</v>
          </cell>
          <cell r="BY518">
            <v>125.6</v>
          </cell>
          <cell r="BZ518">
            <v>126</v>
          </cell>
          <cell r="CA518">
            <v>129.9</v>
          </cell>
          <cell r="CB518">
            <v>127.5</v>
          </cell>
          <cell r="CC518">
            <v>130.1</v>
          </cell>
          <cell r="CD518">
            <v>131.30000000000001</v>
          </cell>
          <cell r="CE518">
            <v>129</v>
          </cell>
          <cell r="CF518">
            <v>129.6</v>
          </cell>
          <cell r="CG518">
            <v>129.69999999999999</v>
          </cell>
          <cell r="CH518">
            <v>129.9</v>
          </cell>
          <cell r="CI518">
            <v>134.4</v>
          </cell>
          <cell r="CJ518">
            <v>134</v>
          </cell>
          <cell r="CK518">
            <v>133.9</v>
          </cell>
          <cell r="CL518">
            <v>134.69999999999999</v>
          </cell>
        </row>
        <row r="519">
          <cell r="A519" t="str">
            <v>Other Petrochemical Intermediates</v>
          </cell>
          <cell r="B519" t="str">
            <v>1308100006</v>
          </cell>
          <cell r="C519">
            <v>0.19633999999999999</v>
          </cell>
          <cell r="D519">
            <v>102.5</v>
          </cell>
          <cell r="E519">
            <v>101.7</v>
          </cell>
          <cell r="F519">
            <v>102.7</v>
          </cell>
          <cell r="G519">
            <v>104.4</v>
          </cell>
          <cell r="H519">
            <v>104.9</v>
          </cell>
          <cell r="I519">
            <v>104.4</v>
          </cell>
          <cell r="J519">
            <v>104.4</v>
          </cell>
          <cell r="K519">
            <v>105.3</v>
          </cell>
          <cell r="L519">
            <v>104.2</v>
          </cell>
          <cell r="M519">
            <v>104.9</v>
          </cell>
          <cell r="N519">
            <v>105.9</v>
          </cell>
          <cell r="O519">
            <v>104.5</v>
          </cell>
          <cell r="P519">
            <v>103.6</v>
          </cell>
          <cell r="Q519">
            <v>104.2</v>
          </cell>
          <cell r="R519">
            <v>104.8</v>
          </cell>
          <cell r="S519">
            <v>108.1</v>
          </cell>
          <cell r="T519">
            <v>109.5</v>
          </cell>
          <cell r="U519">
            <v>112.9</v>
          </cell>
          <cell r="V519">
            <v>114.4</v>
          </cell>
          <cell r="W519">
            <v>114.8</v>
          </cell>
          <cell r="X519">
            <v>118.4</v>
          </cell>
          <cell r="Y519">
            <v>117</v>
          </cell>
          <cell r="Z519">
            <v>118.5</v>
          </cell>
          <cell r="AA519">
            <v>118.7</v>
          </cell>
          <cell r="AB519">
            <v>118.8</v>
          </cell>
          <cell r="AC519">
            <v>118.4</v>
          </cell>
          <cell r="AD519">
            <v>123.2</v>
          </cell>
          <cell r="AE519">
            <v>123</v>
          </cell>
          <cell r="AF519">
            <v>122.1</v>
          </cell>
          <cell r="AG519">
            <v>122.1</v>
          </cell>
          <cell r="AH519">
            <v>122.1</v>
          </cell>
          <cell r="AI519">
            <v>120.4</v>
          </cell>
          <cell r="AJ519">
            <v>123.8</v>
          </cell>
          <cell r="AK519">
            <v>123.8</v>
          </cell>
          <cell r="AL519">
            <v>123.8</v>
          </cell>
          <cell r="AM519">
            <v>124.6</v>
          </cell>
          <cell r="AN519">
            <v>130</v>
          </cell>
          <cell r="AO519">
            <v>127.1</v>
          </cell>
          <cell r="AP519">
            <v>126.8</v>
          </cell>
          <cell r="AQ519">
            <v>135.5</v>
          </cell>
          <cell r="AR519">
            <v>152.30000000000001</v>
          </cell>
          <cell r="AS519">
            <v>152.4</v>
          </cell>
          <cell r="AT519">
            <v>153.80000000000001</v>
          </cell>
          <cell r="AU519">
            <v>173</v>
          </cell>
          <cell r="AV519">
            <v>167.2</v>
          </cell>
          <cell r="AW519">
            <v>156.4</v>
          </cell>
          <cell r="AX519">
            <v>146.69999999999999</v>
          </cell>
          <cell r="AY519">
            <v>143.4</v>
          </cell>
          <cell r="AZ519">
            <v>141.1</v>
          </cell>
          <cell r="BA519">
            <v>141.69999999999999</v>
          </cell>
          <cell r="BB519">
            <v>132.6</v>
          </cell>
          <cell r="BC519">
            <v>134.4</v>
          </cell>
          <cell r="BD519">
            <v>132.69999999999999</v>
          </cell>
          <cell r="BE519">
            <v>132.9</v>
          </cell>
          <cell r="BF519">
            <v>132.1</v>
          </cell>
          <cell r="BG519">
            <v>132.9</v>
          </cell>
          <cell r="BH519">
            <v>134.19999999999999</v>
          </cell>
          <cell r="BI519">
            <v>133.5</v>
          </cell>
          <cell r="BJ519">
            <v>131.4</v>
          </cell>
          <cell r="BK519">
            <v>133.30000000000001</v>
          </cell>
          <cell r="BL519">
            <v>136.6</v>
          </cell>
          <cell r="BM519">
            <v>137</v>
          </cell>
          <cell r="BN519">
            <v>140.19999999999999</v>
          </cell>
          <cell r="BO519">
            <v>142.69999999999999</v>
          </cell>
          <cell r="BP519">
            <v>141</v>
          </cell>
          <cell r="BQ519">
            <v>141</v>
          </cell>
          <cell r="BR519">
            <v>140.69999999999999</v>
          </cell>
          <cell r="BS519">
            <v>140.69999999999999</v>
          </cell>
          <cell r="BT519">
            <v>141.1</v>
          </cell>
          <cell r="BU519">
            <v>141.1</v>
          </cell>
          <cell r="BV519">
            <v>140.80000000000001</v>
          </cell>
          <cell r="BW519">
            <v>144.1</v>
          </cell>
          <cell r="BX519">
            <v>165.6</v>
          </cell>
          <cell r="BY519">
            <v>166.6</v>
          </cell>
          <cell r="BZ519">
            <v>163.9</v>
          </cell>
          <cell r="CA519">
            <v>168</v>
          </cell>
          <cell r="CB519">
            <v>164.1</v>
          </cell>
          <cell r="CC519">
            <v>165</v>
          </cell>
          <cell r="CD519">
            <v>162.30000000000001</v>
          </cell>
          <cell r="CE519">
            <v>163</v>
          </cell>
          <cell r="CF519">
            <v>162.4</v>
          </cell>
          <cell r="CG519">
            <v>164</v>
          </cell>
          <cell r="CH519">
            <v>160</v>
          </cell>
          <cell r="CI519">
            <v>157.30000000000001</v>
          </cell>
          <cell r="CJ519">
            <v>158.4</v>
          </cell>
          <cell r="CK519">
            <v>157.1</v>
          </cell>
          <cell r="CL519">
            <v>158</v>
          </cell>
        </row>
        <row r="520">
          <cell r="A520" t="str">
            <v>k.  MATCHES,EXPLOSIVES &amp; OTHER CHEMICALS</v>
          </cell>
          <cell r="B520" t="str">
            <v>1308110000</v>
          </cell>
          <cell r="C520">
            <v>0.62902000000000002</v>
          </cell>
          <cell r="D520">
            <v>100.5</v>
          </cell>
          <cell r="E520">
            <v>100.4</v>
          </cell>
          <cell r="F520">
            <v>100.5</v>
          </cell>
          <cell r="G520">
            <v>102.1</v>
          </cell>
          <cell r="H520">
            <v>102.3</v>
          </cell>
          <cell r="I520">
            <v>102.2</v>
          </cell>
          <cell r="J520">
            <v>102</v>
          </cell>
          <cell r="K520">
            <v>102.5</v>
          </cell>
          <cell r="L520">
            <v>102.9</v>
          </cell>
          <cell r="M520">
            <v>102.8</v>
          </cell>
          <cell r="N520">
            <v>102.6</v>
          </cell>
          <cell r="O520">
            <v>102.7</v>
          </cell>
          <cell r="P520">
            <v>103.1</v>
          </cell>
          <cell r="Q520">
            <v>103.7</v>
          </cell>
          <cell r="R520">
            <v>103.2</v>
          </cell>
          <cell r="S520">
            <v>106.3</v>
          </cell>
          <cell r="T520">
            <v>106.6</v>
          </cell>
          <cell r="U520">
            <v>106.4</v>
          </cell>
          <cell r="V520">
            <v>106</v>
          </cell>
          <cell r="W520">
            <v>106.8</v>
          </cell>
          <cell r="X520">
            <v>107</v>
          </cell>
          <cell r="Y520">
            <v>107.2</v>
          </cell>
          <cell r="Z520">
            <v>106.7</v>
          </cell>
          <cell r="AA520">
            <v>107.2</v>
          </cell>
          <cell r="AB520">
            <v>108.4</v>
          </cell>
          <cell r="AC520">
            <v>108.5</v>
          </cell>
          <cell r="AD520">
            <v>108.6</v>
          </cell>
          <cell r="AE520">
            <v>112</v>
          </cell>
          <cell r="AF520">
            <v>113</v>
          </cell>
          <cell r="AG520">
            <v>113.2</v>
          </cell>
          <cell r="AH520">
            <v>113.3</v>
          </cell>
          <cell r="AI520">
            <v>114</v>
          </cell>
          <cell r="AJ520">
            <v>114</v>
          </cell>
          <cell r="AK520">
            <v>113.9</v>
          </cell>
          <cell r="AL520">
            <v>114.4</v>
          </cell>
          <cell r="AM520">
            <v>114.4</v>
          </cell>
          <cell r="AN520">
            <v>116.6</v>
          </cell>
          <cell r="AO520">
            <v>116.3</v>
          </cell>
          <cell r="AP520">
            <v>117.5</v>
          </cell>
          <cell r="AQ520">
            <v>120.1</v>
          </cell>
          <cell r="AR520">
            <v>120.5</v>
          </cell>
          <cell r="AS520">
            <v>121.1</v>
          </cell>
          <cell r="AT520">
            <v>121.2</v>
          </cell>
          <cell r="AU520">
            <v>122.3</v>
          </cell>
          <cell r="AV520">
            <v>122.5</v>
          </cell>
          <cell r="AW520">
            <v>123.2</v>
          </cell>
          <cell r="AX520">
            <v>123.4</v>
          </cell>
          <cell r="AY520">
            <v>121.9</v>
          </cell>
          <cell r="AZ520">
            <v>120.9</v>
          </cell>
          <cell r="BA520">
            <v>121.1</v>
          </cell>
          <cell r="BB520">
            <v>121</v>
          </cell>
          <cell r="BC520">
            <v>123</v>
          </cell>
          <cell r="BD520">
            <v>121.9</v>
          </cell>
          <cell r="BE520">
            <v>121.8</v>
          </cell>
          <cell r="BF520">
            <v>121.9</v>
          </cell>
          <cell r="BG520">
            <v>122.2</v>
          </cell>
          <cell r="BH520">
            <v>123</v>
          </cell>
          <cell r="BI520">
            <v>122.8</v>
          </cell>
          <cell r="BJ520">
            <v>123.5</v>
          </cell>
          <cell r="BK520">
            <v>125.8</v>
          </cell>
          <cell r="BL520">
            <v>126.5</v>
          </cell>
          <cell r="BM520">
            <v>126.1</v>
          </cell>
          <cell r="BN520">
            <v>127.4</v>
          </cell>
          <cell r="BO520">
            <v>127.6</v>
          </cell>
          <cell r="BP520">
            <v>128</v>
          </cell>
          <cell r="BQ520">
            <v>127.8</v>
          </cell>
          <cell r="BR520">
            <v>128.4</v>
          </cell>
          <cell r="BS520">
            <v>128.5</v>
          </cell>
          <cell r="BT520">
            <v>128.30000000000001</v>
          </cell>
          <cell r="BU520">
            <v>128.5</v>
          </cell>
          <cell r="BV520">
            <v>128.69999999999999</v>
          </cell>
          <cell r="BW520">
            <v>128.69999999999999</v>
          </cell>
          <cell r="BX520">
            <v>129.19999999999999</v>
          </cell>
          <cell r="BY520">
            <v>130.30000000000001</v>
          </cell>
          <cell r="BZ520">
            <v>130.6</v>
          </cell>
          <cell r="CA520">
            <v>131.80000000000001</v>
          </cell>
          <cell r="CB520">
            <v>132.6</v>
          </cell>
          <cell r="CC520">
            <v>133.80000000000001</v>
          </cell>
          <cell r="CD520">
            <v>135.19999999999999</v>
          </cell>
          <cell r="CE520">
            <v>135</v>
          </cell>
          <cell r="CF520">
            <v>135.69999999999999</v>
          </cell>
          <cell r="CG520">
            <v>136.4</v>
          </cell>
          <cell r="CH520">
            <v>136.4</v>
          </cell>
          <cell r="CI520">
            <v>136.4</v>
          </cell>
          <cell r="CJ520">
            <v>137.4</v>
          </cell>
          <cell r="CK520">
            <v>136.69999999999999</v>
          </cell>
          <cell r="CL520">
            <v>138</v>
          </cell>
        </row>
        <row r="521">
          <cell r="A521" t="str">
            <v>Safety  Matches/ Match Box</v>
          </cell>
          <cell r="B521" t="str">
            <v>1308110001</v>
          </cell>
          <cell r="C521">
            <v>8.5610000000000006E-2</v>
          </cell>
          <cell r="D521">
            <v>99.4</v>
          </cell>
          <cell r="E521">
            <v>99.4</v>
          </cell>
          <cell r="F521">
            <v>99.4</v>
          </cell>
          <cell r="G521">
            <v>99.6</v>
          </cell>
          <cell r="H521">
            <v>100</v>
          </cell>
          <cell r="I521">
            <v>100.7</v>
          </cell>
          <cell r="J521">
            <v>100.7</v>
          </cell>
          <cell r="K521">
            <v>101.2</v>
          </cell>
          <cell r="L521">
            <v>101.2</v>
          </cell>
          <cell r="M521">
            <v>101.6</v>
          </cell>
          <cell r="N521">
            <v>101.6</v>
          </cell>
          <cell r="O521">
            <v>101.6</v>
          </cell>
          <cell r="P521">
            <v>101.6</v>
          </cell>
          <cell r="Q521">
            <v>101.9</v>
          </cell>
          <cell r="R521">
            <v>102</v>
          </cell>
          <cell r="S521">
            <v>102</v>
          </cell>
          <cell r="T521">
            <v>102.1</v>
          </cell>
          <cell r="U521">
            <v>102.6</v>
          </cell>
          <cell r="V521">
            <v>102.6</v>
          </cell>
          <cell r="W521">
            <v>102.8</v>
          </cell>
          <cell r="X521">
            <v>102.9</v>
          </cell>
          <cell r="Y521">
            <v>103.7</v>
          </cell>
          <cell r="Z521">
            <v>104.3</v>
          </cell>
          <cell r="AA521">
            <v>106</v>
          </cell>
          <cell r="AB521">
            <v>107</v>
          </cell>
          <cell r="AC521">
            <v>107</v>
          </cell>
          <cell r="AD521">
            <v>107</v>
          </cell>
          <cell r="AE521">
            <v>107.7</v>
          </cell>
          <cell r="AF521">
            <v>110.8</v>
          </cell>
          <cell r="AG521">
            <v>111.7</v>
          </cell>
          <cell r="AH521">
            <v>111.7</v>
          </cell>
          <cell r="AI521">
            <v>111.7</v>
          </cell>
          <cell r="AJ521">
            <v>111.7</v>
          </cell>
          <cell r="AK521">
            <v>111.7</v>
          </cell>
          <cell r="AL521">
            <v>111.7</v>
          </cell>
          <cell r="AM521">
            <v>111.7</v>
          </cell>
          <cell r="AN521">
            <v>112.7</v>
          </cell>
          <cell r="AO521">
            <v>109</v>
          </cell>
          <cell r="AP521">
            <v>109</v>
          </cell>
          <cell r="AQ521">
            <v>109</v>
          </cell>
          <cell r="AR521">
            <v>109</v>
          </cell>
          <cell r="AS521">
            <v>109</v>
          </cell>
          <cell r="AT521">
            <v>109.3</v>
          </cell>
          <cell r="AU521">
            <v>110.1</v>
          </cell>
          <cell r="AV521">
            <v>110.1</v>
          </cell>
          <cell r="AW521">
            <v>110.1</v>
          </cell>
          <cell r="AX521">
            <v>110.1</v>
          </cell>
          <cell r="AY521">
            <v>110.1</v>
          </cell>
          <cell r="AZ521">
            <v>110</v>
          </cell>
          <cell r="BA521">
            <v>108.9</v>
          </cell>
          <cell r="BB521">
            <v>108</v>
          </cell>
          <cell r="BC521">
            <v>108.3</v>
          </cell>
          <cell r="BD521">
            <v>108.7</v>
          </cell>
          <cell r="BE521">
            <v>108.9</v>
          </cell>
          <cell r="BF521">
            <v>108.2</v>
          </cell>
          <cell r="BG521">
            <v>109.6</v>
          </cell>
          <cell r="BH521">
            <v>109.9</v>
          </cell>
          <cell r="BI521">
            <v>103.9</v>
          </cell>
          <cell r="BJ521">
            <v>103.3</v>
          </cell>
          <cell r="BK521">
            <v>103.9</v>
          </cell>
          <cell r="BL521">
            <v>104.5</v>
          </cell>
          <cell r="BM521">
            <v>103.8</v>
          </cell>
          <cell r="BN521">
            <v>109.3</v>
          </cell>
          <cell r="BO521">
            <v>111.3</v>
          </cell>
          <cell r="BP521">
            <v>110.9</v>
          </cell>
          <cell r="BQ521">
            <v>110.9</v>
          </cell>
          <cell r="BR521">
            <v>110.9</v>
          </cell>
          <cell r="BS521">
            <v>110.9</v>
          </cell>
          <cell r="BT521">
            <v>110.9</v>
          </cell>
          <cell r="BU521">
            <v>110.9</v>
          </cell>
          <cell r="BV521">
            <v>110.9</v>
          </cell>
          <cell r="BW521">
            <v>110.9</v>
          </cell>
          <cell r="BX521">
            <v>98.8</v>
          </cell>
          <cell r="BY521">
            <v>97.2</v>
          </cell>
          <cell r="BZ521">
            <v>96.9</v>
          </cell>
          <cell r="CA521">
            <v>96.8</v>
          </cell>
          <cell r="CB521">
            <v>98.2</v>
          </cell>
          <cell r="CC521">
            <v>98.2</v>
          </cell>
          <cell r="CD521">
            <v>93.9</v>
          </cell>
          <cell r="CE521">
            <v>95.6</v>
          </cell>
          <cell r="CF521">
            <v>95.7</v>
          </cell>
          <cell r="CG521">
            <v>95.7</v>
          </cell>
          <cell r="CH521">
            <v>96</v>
          </cell>
          <cell r="CI521">
            <v>96.1</v>
          </cell>
          <cell r="CJ521">
            <v>96.1</v>
          </cell>
          <cell r="CK521">
            <v>96.1</v>
          </cell>
          <cell r="CL521">
            <v>96.1</v>
          </cell>
        </row>
        <row r="522">
          <cell r="A522" t="str">
            <v>Explosives</v>
          </cell>
          <cell r="B522" t="str">
            <v>1308110002</v>
          </cell>
          <cell r="C522">
            <v>9.2090000000000005E-2</v>
          </cell>
          <cell r="D522">
            <v>100.3</v>
          </cell>
          <cell r="E522">
            <v>102.1</v>
          </cell>
          <cell r="F522">
            <v>103</v>
          </cell>
          <cell r="G522">
            <v>104.7</v>
          </cell>
          <cell r="H522">
            <v>104.9</v>
          </cell>
          <cell r="I522">
            <v>104.2</v>
          </cell>
          <cell r="J522">
            <v>103.6</v>
          </cell>
          <cell r="K522">
            <v>105.4</v>
          </cell>
          <cell r="L522">
            <v>105.4</v>
          </cell>
          <cell r="M522">
            <v>105</v>
          </cell>
          <cell r="N522">
            <v>105.7</v>
          </cell>
          <cell r="O522">
            <v>107</v>
          </cell>
          <cell r="P522">
            <v>108.4</v>
          </cell>
          <cell r="Q522">
            <v>109.3</v>
          </cell>
          <cell r="R522">
            <v>109.1</v>
          </cell>
          <cell r="S522">
            <v>112.1</v>
          </cell>
          <cell r="T522">
            <v>113.6</v>
          </cell>
          <cell r="U522">
            <v>114.3</v>
          </cell>
          <cell r="V522">
            <v>113.1</v>
          </cell>
          <cell r="W522">
            <v>113.9</v>
          </cell>
          <cell r="X522">
            <v>113.8</v>
          </cell>
          <cell r="Y522">
            <v>113.9</v>
          </cell>
          <cell r="Z522">
            <v>114.3</v>
          </cell>
          <cell r="AA522">
            <v>113.3</v>
          </cell>
          <cell r="AB522">
            <v>114.3</v>
          </cell>
          <cell r="AC522">
            <v>114.9</v>
          </cell>
          <cell r="AD522">
            <v>116.1</v>
          </cell>
          <cell r="AE522">
            <v>119.3</v>
          </cell>
          <cell r="AF522">
            <v>121.2</v>
          </cell>
          <cell r="AG522">
            <v>121</v>
          </cell>
          <cell r="AH522">
            <v>122.1</v>
          </cell>
          <cell r="AI522">
            <v>124.3</v>
          </cell>
          <cell r="AJ522">
            <v>124.2</v>
          </cell>
          <cell r="AK522">
            <v>124.4</v>
          </cell>
          <cell r="AL522">
            <v>124</v>
          </cell>
          <cell r="AM522">
            <v>122.1</v>
          </cell>
          <cell r="AN522">
            <v>124.2</v>
          </cell>
          <cell r="AO522">
            <v>124.5</v>
          </cell>
          <cell r="AP522">
            <v>125.7</v>
          </cell>
          <cell r="AQ522">
            <v>130.19999999999999</v>
          </cell>
          <cell r="AR522">
            <v>130.30000000000001</v>
          </cell>
          <cell r="AS522">
            <v>131.4</v>
          </cell>
          <cell r="AT522">
            <v>132.4</v>
          </cell>
          <cell r="AU522">
            <v>132.69999999999999</v>
          </cell>
          <cell r="AV522">
            <v>135.6</v>
          </cell>
          <cell r="AW522">
            <v>135.9</v>
          </cell>
          <cell r="AX522">
            <v>135.6</v>
          </cell>
          <cell r="AY522">
            <v>134.4</v>
          </cell>
          <cell r="AZ522">
            <v>135.69999999999999</v>
          </cell>
          <cell r="BA522">
            <v>137.6</v>
          </cell>
          <cell r="BB522">
            <v>137.5</v>
          </cell>
          <cell r="BC522">
            <v>141.1</v>
          </cell>
          <cell r="BD522">
            <v>142.5</v>
          </cell>
          <cell r="BE522">
            <v>142.4</v>
          </cell>
          <cell r="BF522">
            <v>140.6</v>
          </cell>
          <cell r="BG522">
            <v>139</v>
          </cell>
          <cell r="BH522">
            <v>141.19999999999999</v>
          </cell>
          <cell r="BI522">
            <v>142.19999999999999</v>
          </cell>
          <cell r="BJ522">
            <v>142.9</v>
          </cell>
          <cell r="BK522">
            <v>145.80000000000001</v>
          </cell>
          <cell r="BL522">
            <v>145</v>
          </cell>
          <cell r="BM522">
            <v>145.4</v>
          </cell>
          <cell r="BN522">
            <v>148.80000000000001</v>
          </cell>
          <cell r="BO522">
            <v>150.9</v>
          </cell>
          <cell r="BP522">
            <v>150</v>
          </cell>
          <cell r="BQ522">
            <v>150.30000000000001</v>
          </cell>
          <cell r="BR522">
            <v>150.30000000000001</v>
          </cell>
          <cell r="BS522">
            <v>150.4</v>
          </cell>
          <cell r="BT522">
            <v>150.4</v>
          </cell>
          <cell r="BU522">
            <v>150.1</v>
          </cell>
          <cell r="BV522">
            <v>150.30000000000001</v>
          </cell>
          <cell r="BW522">
            <v>151.30000000000001</v>
          </cell>
          <cell r="BX522">
            <v>156.6</v>
          </cell>
          <cell r="BY522">
            <v>156.5</v>
          </cell>
          <cell r="BZ522">
            <v>160.4</v>
          </cell>
          <cell r="CA522">
            <v>164.4</v>
          </cell>
          <cell r="CB522">
            <v>165.3</v>
          </cell>
          <cell r="CC522">
            <v>167.5</v>
          </cell>
          <cell r="CD522">
            <v>173.2</v>
          </cell>
          <cell r="CE522">
            <v>172</v>
          </cell>
          <cell r="CF522">
            <v>171.9</v>
          </cell>
          <cell r="CG522">
            <v>172.9</v>
          </cell>
          <cell r="CH522">
            <v>173.4</v>
          </cell>
          <cell r="CI522">
            <v>173.3</v>
          </cell>
          <cell r="CJ522">
            <v>174.1</v>
          </cell>
          <cell r="CK522">
            <v>174.3</v>
          </cell>
          <cell r="CL522">
            <v>174.9</v>
          </cell>
        </row>
        <row r="523">
          <cell r="A523" t="str">
            <v>Agarbattis</v>
          </cell>
          <cell r="B523" t="str">
            <v>1308110003</v>
          </cell>
          <cell r="C523">
            <v>8.7069999999999995E-2</v>
          </cell>
          <cell r="D523">
            <v>100</v>
          </cell>
          <cell r="E523">
            <v>100</v>
          </cell>
          <cell r="F523">
            <v>100</v>
          </cell>
          <cell r="G523">
            <v>102.6</v>
          </cell>
          <cell r="H523">
            <v>102.6</v>
          </cell>
          <cell r="I523">
            <v>103.4</v>
          </cell>
          <cell r="J523">
            <v>103.4</v>
          </cell>
          <cell r="K523">
            <v>104.2</v>
          </cell>
          <cell r="L523">
            <v>106.4</v>
          </cell>
          <cell r="M523">
            <v>106.4</v>
          </cell>
          <cell r="N523">
            <v>106.4</v>
          </cell>
          <cell r="O523">
            <v>106.4</v>
          </cell>
          <cell r="P523">
            <v>107</v>
          </cell>
          <cell r="Q523">
            <v>107</v>
          </cell>
          <cell r="R523">
            <v>107</v>
          </cell>
          <cell r="S523">
            <v>112.8</v>
          </cell>
          <cell r="T523">
            <v>112.8</v>
          </cell>
          <cell r="U523">
            <v>112.8</v>
          </cell>
          <cell r="V523">
            <v>110.9</v>
          </cell>
          <cell r="W523">
            <v>110.9</v>
          </cell>
          <cell r="X523">
            <v>110.9</v>
          </cell>
          <cell r="Y523">
            <v>110.9</v>
          </cell>
          <cell r="Z523">
            <v>110.9</v>
          </cell>
          <cell r="AA523">
            <v>110.9</v>
          </cell>
          <cell r="AB523">
            <v>110.9</v>
          </cell>
          <cell r="AC523">
            <v>110.9</v>
          </cell>
          <cell r="AD523">
            <v>110.9</v>
          </cell>
          <cell r="AE523">
            <v>115.4</v>
          </cell>
          <cell r="AF523">
            <v>115.4</v>
          </cell>
          <cell r="AG523">
            <v>115.4</v>
          </cell>
          <cell r="AH523">
            <v>115.4</v>
          </cell>
          <cell r="AI523">
            <v>115.4</v>
          </cell>
          <cell r="AJ523">
            <v>115.4</v>
          </cell>
          <cell r="AK523">
            <v>115.4</v>
          </cell>
          <cell r="AL523">
            <v>115.4</v>
          </cell>
          <cell r="AM523">
            <v>115.4</v>
          </cell>
          <cell r="AN523">
            <v>123</v>
          </cell>
          <cell r="AO523">
            <v>118.5</v>
          </cell>
          <cell r="AP523">
            <v>118.5</v>
          </cell>
          <cell r="AQ523">
            <v>125.2</v>
          </cell>
          <cell r="AR523">
            <v>125.7</v>
          </cell>
          <cell r="AS523">
            <v>125.7</v>
          </cell>
          <cell r="AT523">
            <v>126.3</v>
          </cell>
          <cell r="AU523">
            <v>129</v>
          </cell>
          <cell r="AV523">
            <v>129</v>
          </cell>
          <cell r="AW523">
            <v>129</v>
          </cell>
          <cell r="AX523">
            <v>129</v>
          </cell>
          <cell r="AY523">
            <v>127.1</v>
          </cell>
          <cell r="AZ523">
            <v>128.5</v>
          </cell>
          <cell r="BA523">
            <v>129.9</v>
          </cell>
          <cell r="BB523">
            <v>129.9</v>
          </cell>
          <cell r="BC523">
            <v>131.30000000000001</v>
          </cell>
          <cell r="BD523">
            <v>131.30000000000001</v>
          </cell>
          <cell r="BE523">
            <v>131.30000000000001</v>
          </cell>
          <cell r="BF523">
            <v>131.30000000000001</v>
          </cell>
          <cell r="BG523">
            <v>131.30000000000001</v>
          </cell>
          <cell r="BH523">
            <v>131.30000000000001</v>
          </cell>
          <cell r="BI523">
            <v>133.9</v>
          </cell>
          <cell r="BJ523">
            <v>133.9</v>
          </cell>
          <cell r="BK523">
            <v>133.9</v>
          </cell>
          <cell r="BL523">
            <v>133.9</v>
          </cell>
          <cell r="BM523">
            <v>133.9</v>
          </cell>
          <cell r="BN523">
            <v>133.9</v>
          </cell>
          <cell r="BO523">
            <v>133.9</v>
          </cell>
          <cell r="BP523">
            <v>133.9</v>
          </cell>
          <cell r="BQ523">
            <v>133.9</v>
          </cell>
          <cell r="BR523">
            <v>133.9</v>
          </cell>
          <cell r="BS523">
            <v>133.9</v>
          </cell>
          <cell r="BT523">
            <v>133.9</v>
          </cell>
          <cell r="BU523">
            <v>133.9</v>
          </cell>
          <cell r="BV523">
            <v>133.9</v>
          </cell>
          <cell r="BW523">
            <v>133.9</v>
          </cell>
          <cell r="BX523">
            <v>133.9</v>
          </cell>
          <cell r="BY523">
            <v>133.9</v>
          </cell>
          <cell r="BZ523">
            <v>133.9</v>
          </cell>
          <cell r="CA523">
            <v>132</v>
          </cell>
          <cell r="CB523">
            <v>135</v>
          </cell>
          <cell r="CC523">
            <v>135</v>
          </cell>
          <cell r="CD523">
            <v>136</v>
          </cell>
          <cell r="CE523">
            <v>136</v>
          </cell>
          <cell r="CF523">
            <v>136</v>
          </cell>
          <cell r="CG523">
            <v>136</v>
          </cell>
          <cell r="CH523">
            <v>135.9</v>
          </cell>
          <cell r="CI523">
            <v>135.4</v>
          </cell>
          <cell r="CJ523">
            <v>139.80000000000001</v>
          </cell>
          <cell r="CK523">
            <v>139.9</v>
          </cell>
          <cell r="CL523">
            <v>139.9</v>
          </cell>
        </row>
        <row r="524">
          <cell r="A524" t="str">
            <v>Photographic Goods</v>
          </cell>
          <cell r="B524" t="str">
            <v>1308110004</v>
          </cell>
          <cell r="C524">
            <v>0.20139000000000001</v>
          </cell>
          <cell r="D524">
            <v>100.9</v>
          </cell>
          <cell r="E524">
            <v>100</v>
          </cell>
          <cell r="F524">
            <v>100.9</v>
          </cell>
          <cell r="G524">
            <v>103.5</v>
          </cell>
          <cell r="H524">
            <v>103.5</v>
          </cell>
          <cell r="I524">
            <v>103.2</v>
          </cell>
          <cell r="J524">
            <v>102.8</v>
          </cell>
          <cell r="K524">
            <v>102.8</v>
          </cell>
          <cell r="L524">
            <v>103.1</v>
          </cell>
          <cell r="M524">
            <v>103.8</v>
          </cell>
          <cell r="N524">
            <v>103.9</v>
          </cell>
          <cell r="O524">
            <v>104.3</v>
          </cell>
          <cell r="P524">
            <v>106</v>
          </cell>
          <cell r="Q524">
            <v>106.6</v>
          </cell>
          <cell r="R524">
            <v>105.8</v>
          </cell>
          <cell r="S524">
            <v>108.2</v>
          </cell>
          <cell r="T524">
            <v>109.1</v>
          </cell>
          <cell r="U524">
            <v>107.9</v>
          </cell>
          <cell r="V524">
            <v>108.2</v>
          </cell>
          <cell r="W524">
            <v>109.1</v>
          </cell>
          <cell r="X524">
            <v>110.1</v>
          </cell>
          <cell r="Y524">
            <v>110.2</v>
          </cell>
          <cell r="Z524">
            <v>108.2</v>
          </cell>
          <cell r="AA524">
            <v>107.8</v>
          </cell>
          <cell r="AB524">
            <v>109.5</v>
          </cell>
          <cell r="AC524">
            <v>109.4</v>
          </cell>
          <cell r="AD524">
            <v>109.5</v>
          </cell>
          <cell r="AE524">
            <v>109.1</v>
          </cell>
          <cell r="AF524">
            <v>109.2</v>
          </cell>
          <cell r="AG524">
            <v>109.3</v>
          </cell>
          <cell r="AH524">
            <v>109.6</v>
          </cell>
          <cell r="AI524">
            <v>109.6</v>
          </cell>
          <cell r="AJ524">
            <v>109.7</v>
          </cell>
          <cell r="AK524">
            <v>109.8</v>
          </cell>
          <cell r="AL524">
            <v>110.3</v>
          </cell>
          <cell r="AM524">
            <v>111.1</v>
          </cell>
          <cell r="AN524">
            <v>113.6</v>
          </cell>
          <cell r="AO524">
            <v>113.6</v>
          </cell>
          <cell r="AP524">
            <v>113.2</v>
          </cell>
          <cell r="AQ524">
            <v>113.4</v>
          </cell>
          <cell r="AR524">
            <v>113.6</v>
          </cell>
          <cell r="AS524">
            <v>114</v>
          </cell>
          <cell r="AT524">
            <v>113.4</v>
          </cell>
          <cell r="AU524">
            <v>114.8</v>
          </cell>
          <cell r="AV524">
            <v>114.3</v>
          </cell>
          <cell r="AW524">
            <v>114.6</v>
          </cell>
          <cell r="AX524">
            <v>115</v>
          </cell>
          <cell r="AY524">
            <v>112</v>
          </cell>
          <cell r="AZ524">
            <v>108.9</v>
          </cell>
          <cell r="BA524">
            <v>109.3</v>
          </cell>
          <cell r="BB524">
            <v>110</v>
          </cell>
          <cell r="BC524">
            <v>110.3</v>
          </cell>
          <cell r="BD524">
            <v>109.6</v>
          </cell>
          <cell r="BE524">
            <v>109.6</v>
          </cell>
          <cell r="BF524">
            <v>109.9</v>
          </cell>
          <cell r="BG524">
            <v>110.5</v>
          </cell>
          <cell r="BH524">
            <v>111.2</v>
          </cell>
          <cell r="BI524">
            <v>111.2</v>
          </cell>
          <cell r="BJ524">
            <v>111.6</v>
          </cell>
          <cell r="BK524">
            <v>116.3</v>
          </cell>
          <cell r="BL524">
            <v>119.6</v>
          </cell>
          <cell r="BM524">
            <v>119.4</v>
          </cell>
          <cell r="BN524">
            <v>119.4</v>
          </cell>
          <cell r="BO524">
            <v>119.4</v>
          </cell>
          <cell r="BP524">
            <v>119.5</v>
          </cell>
          <cell r="BQ524">
            <v>119.5</v>
          </cell>
          <cell r="BR524">
            <v>120.6</v>
          </cell>
          <cell r="BS524">
            <v>120.6</v>
          </cell>
          <cell r="BT524">
            <v>120.6</v>
          </cell>
          <cell r="BU524">
            <v>120.6</v>
          </cell>
          <cell r="BV524">
            <v>120.6</v>
          </cell>
          <cell r="BW524">
            <v>120.6</v>
          </cell>
          <cell r="BX524">
            <v>122</v>
          </cell>
          <cell r="BY524">
            <v>122.7</v>
          </cell>
          <cell r="BZ524">
            <v>122.4</v>
          </cell>
          <cell r="CA524">
            <v>125</v>
          </cell>
          <cell r="CB524">
            <v>125.4</v>
          </cell>
          <cell r="CC524">
            <v>126.6</v>
          </cell>
          <cell r="CD524">
            <v>129.5</v>
          </cell>
          <cell r="CE524">
            <v>129.30000000000001</v>
          </cell>
          <cell r="CF524">
            <v>130.9</v>
          </cell>
          <cell r="CG524">
            <v>131.69999999999999</v>
          </cell>
          <cell r="CH524">
            <v>132.30000000000001</v>
          </cell>
          <cell r="CI524">
            <v>132.1</v>
          </cell>
          <cell r="CJ524">
            <v>131.6</v>
          </cell>
          <cell r="CK524">
            <v>130.69999999999999</v>
          </cell>
          <cell r="CL524">
            <v>133.4</v>
          </cell>
        </row>
        <row r="525">
          <cell r="A525" t="str">
            <v>Castor Oil</v>
          </cell>
          <cell r="B525" t="str">
            <v>1308110005</v>
          </cell>
          <cell r="C525">
            <v>9.758E-2</v>
          </cell>
          <cell r="D525">
            <v>101</v>
          </cell>
          <cell r="E525">
            <v>100.1</v>
          </cell>
          <cell r="F525">
            <v>98.1</v>
          </cell>
          <cell r="G525">
            <v>98.2</v>
          </cell>
          <cell r="H525">
            <v>98.4</v>
          </cell>
          <cell r="I525">
            <v>98</v>
          </cell>
          <cell r="J525">
            <v>97.8</v>
          </cell>
          <cell r="K525">
            <v>97.9</v>
          </cell>
          <cell r="L525">
            <v>98.2</v>
          </cell>
          <cell r="M525">
            <v>96.2</v>
          </cell>
          <cell r="N525">
            <v>92.4</v>
          </cell>
          <cell r="O525">
            <v>91.5</v>
          </cell>
          <cell r="P525">
            <v>91.3</v>
          </cell>
          <cell r="Q525">
            <v>91.4</v>
          </cell>
          <cell r="R525">
            <v>90.8</v>
          </cell>
          <cell r="S525">
            <v>91.4</v>
          </cell>
          <cell r="T525">
            <v>90.5</v>
          </cell>
          <cell r="U525">
            <v>91.2</v>
          </cell>
          <cell r="V525">
            <v>91.5</v>
          </cell>
          <cell r="W525">
            <v>91.8</v>
          </cell>
          <cell r="X525">
            <v>91.9</v>
          </cell>
          <cell r="Y525">
            <v>92</v>
          </cell>
          <cell r="Z525">
            <v>92.9</v>
          </cell>
          <cell r="AA525">
            <v>94.2</v>
          </cell>
          <cell r="AB525">
            <v>96.4</v>
          </cell>
          <cell r="AC525">
            <v>96.7</v>
          </cell>
          <cell r="AD525">
            <v>97</v>
          </cell>
          <cell r="AE525">
            <v>106.6</v>
          </cell>
          <cell r="AF525">
            <v>107.7</v>
          </cell>
          <cell r="AG525">
            <v>108.1</v>
          </cell>
          <cell r="AH525">
            <v>107.9</v>
          </cell>
          <cell r="AI525">
            <v>108.8</v>
          </cell>
          <cell r="AJ525">
            <v>108.7</v>
          </cell>
          <cell r="AK525">
            <v>108.8</v>
          </cell>
          <cell r="AL525">
            <v>109.6</v>
          </cell>
          <cell r="AM525">
            <v>109.9</v>
          </cell>
          <cell r="AN525">
            <v>110.3</v>
          </cell>
          <cell r="AO525">
            <v>114.2</v>
          </cell>
          <cell r="AP525">
            <v>122.2</v>
          </cell>
          <cell r="AQ525">
            <v>128.1</v>
          </cell>
          <cell r="AR525">
            <v>129.80000000000001</v>
          </cell>
          <cell r="AS525">
            <v>131.6</v>
          </cell>
          <cell r="AT525">
            <v>132.1</v>
          </cell>
          <cell r="AU525">
            <v>132.5</v>
          </cell>
          <cell r="AV525">
            <v>132.1</v>
          </cell>
          <cell r="AW525">
            <v>131.6</v>
          </cell>
          <cell r="AX525">
            <v>131</v>
          </cell>
          <cell r="AY525">
            <v>129.6</v>
          </cell>
          <cell r="AZ525">
            <v>126.5</v>
          </cell>
          <cell r="BA525">
            <v>126</v>
          </cell>
          <cell r="BB525">
            <v>126.9</v>
          </cell>
          <cell r="BC525">
            <v>132.69999999999999</v>
          </cell>
          <cell r="BD525">
            <v>131.19999999999999</v>
          </cell>
          <cell r="BE525">
            <v>130</v>
          </cell>
          <cell r="BF525">
            <v>131.1</v>
          </cell>
          <cell r="BG525">
            <v>132.6</v>
          </cell>
          <cell r="BH525">
            <v>134.5</v>
          </cell>
          <cell r="BI525">
            <v>135.4</v>
          </cell>
          <cell r="BJ525">
            <v>136.69999999999999</v>
          </cell>
          <cell r="BK525">
            <v>137</v>
          </cell>
          <cell r="BL525">
            <v>130</v>
          </cell>
          <cell r="BM525">
            <v>130</v>
          </cell>
          <cell r="BN525">
            <v>130</v>
          </cell>
          <cell r="BO525">
            <v>130</v>
          </cell>
          <cell r="BP525">
            <v>130</v>
          </cell>
          <cell r="BQ525">
            <v>130</v>
          </cell>
          <cell r="BR525">
            <v>130</v>
          </cell>
          <cell r="BS525">
            <v>130</v>
          </cell>
          <cell r="BT525">
            <v>130</v>
          </cell>
          <cell r="BU525">
            <v>130</v>
          </cell>
          <cell r="BV525">
            <v>130</v>
          </cell>
          <cell r="BW525">
            <v>130</v>
          </cell>
          <cell r="BX525">
            <v>133.1</v>
          </cell>
          <cell r="BY525">
            <v>139.19999999999999</v>
          </cell>
          <cell r="BZ525">
            <v>137</v>
          </cell>
          <cell r="CA525">
            <v>135.9</v>
          </cell>
          <cell r="CB525">
            <v>135.9</v>
          </cell>
          <cell r="CC525">
            <v>135.9</v>
          </cell>
          <cell r="CD525">
            <v>135.9</v>
          </cell>
          <cell r="CE525">
            <v>135.9</v>
          </cell>
          <cell r="CF525">
            <v>135.9</v>
          </cell>
          <cell r="CG525">
            <v>138.80000000000001</v>
          </cell>
          <cell r="CH525">
            <v>135.4</v>
          </cell>
          <cell r="CI525">
            <v>135.4</v>
          </cell>
          <cell r="CJ525">
            <v>135.4</v>
          </cell>
          <cell r="CK525">
            <v>135.4</v>
          </cell>
          <cell r="CL525">
            <v>135.4</v>
          </cell>
        </row>
        <row r="526">
          <cell r="A526" t="str">
            <v>Yeast used in Food Industry</v>
          </cell>
          <cell r="B526" t="str">
            <v>1308110006</v>
          </cell>
          <cell r="C526">
            <v>6.6800000000000002E-3</v>
          </cell>
          <cell r="D526">
            <v>114.4</v>
          </cell>
          <cell r="E526">
            <v>114.4</v>
          </cell>
          <cell r="F526">
            <v>114.4</v>
          </cell>
          <cell r="G526">
            <v>111.6</v>
          </cell>
          <cell r="H526">
            <v>111.6</v>
          </cell>
          <cell r="I526">
            <v>111.6</v>
          </cell>
          <cell r="J526">
            <v>111.6</v>
          </cell>
          <cell r="K526">
            <v>111.6</v>
          </cell>
          <cell r="L526">
            <v>111.6</v>
          </cell>
          <cell r="M526">
            <v>111.6</v>
          </cell>
          <cell r="N526">
            <v>111.6</v>
          </cell>
          <cell r="O526">
            <v>111.6</v>
          </cell>
          <cell r="P526">
            <v>91.9</v>
          </cell>
          <cell r="Q526">
            <v>91.9</v>
          </cell>
          <cell r="R526">
            <v>91.9</v>
          </cell>
          <cell r="S526">
            <v>91.9</v>
          </cell>
          <cell r="T526">
            <v>91.9</v>
          </cell>
          <cell r="U526">
            <v>91.9</v>
          </cell>
          <cell r="V526">
            <v>91.9</v>
          </cell>
          <cell r="W526">
            <v>91.9</v>
          </cell>
          <cell r="X526">
            <v>91.9</v>
          </cell>
          <cell r="Y526">
            <v>91.9</v>
          </cell>
          <cell r="Z526">
            <v>91.9</v>
          </cell>
          <cell r="AA526">
            <v>91.9</v>
          </cell>
          <cell r="AB526">
            <v>88.6</v>
          </cell>
          <cell r="AC526">
            <v>88.6</v>
          </cell>
          <cell r="AD526">
            <v>88.6</v>
          </cell>
          <cell r="AE526">
            <v>88.6</v>
          </cell>
          <cell r="AF526">
            <v>88.6</v>
          </cell>
          <cell r="AG526">
            <v>88.6</v>
          </cell>
          <cell r="AH526">
            <v>88.6</v>
          </cell>
          <cell r="AI526">
            <v>88.6</v>
          </cell>
          <cell r="AJ526">
            <v>88.6</v>
          </cell>
          <cell r="AK526">
            <v>88.6</v>
          </cell>
          <cell r="AL526">
            <v>88.6</v>
          </cell>
          <cell r="AM526">
            <v>88.6</v>
          </cell>
          <cell r="AN526">
            <v>88.6</v>
          </cell>
          <cell r="AO526">
            <v>88.6</v>
          </cell>
          <cell r="AP526">
            <v>88.6</v>
          </cell>
          <cell r="AQ526">
            <v>88.6</v>
          </cell>
          <cell r="AR526">
            <v>88.6</v>
          </cell>
          <cell r="AS526">
            <v>88.6</v>
          </cell>
          <cell r="AT526">
            <v>88.6</v>
          </cell>
          <cell r="AU526">
            <v>88.6</v>
          </cell>
          <cell r="AV526">
            <v>88.6</v>
          </cell>
          <cell r="AW526">
            <v>88.6</v>
          </cell>
          <cell r="AX526">
            <v>88.6</v>
          </cell>
          <cell r="AY526">
            <v>88.6</v>
          </cell>
          <cell r="AZ526">
            <v>88.6</v>
          </cell>
          <cell r="BA526">
            <v>88.6</v>
          </cell>
          <cell r="BB526">
            <v>88.6</v>
          </cell>
          <cell r="BC526">
            <v>88.6</v>
          </cell>
          <cell r="BD526">
            <v>88.6</v>
          </cell>
          <cell r="BE526">
            <v>88.6</v>
          </cell>
          <cell r="BF526">
            <v>88.6</v>
          </cell>
          <cell r="BG526">
            <v>88.6</v>
          </cell>
          <cell r="BH526">
            <v>88.6</v>
          </cell>
          <cell r="BI526">
            <v>88.6</v>
          </cell>
          <cell r="BJ526">
            <v>90</v>
          </cell>
          <cell r="BK526">
            <v>90.5</v>
          </cell>
          <cell r="BL526">
            <v>126.3</v>
          </cell>
          <cell r="BM526">
            <v>133.80000000000001</v>
          </cell>
          <cell r="BN526">
            <v>125.6</v>
          </cell>
          <cell r="BO526">
            <v>119.3</v>
          </cell>
          <cell r="BP526">
            <v>114.4</v>
          </cell>
          <cell r="BQ526">
            <v>127.7</v>
          </cell>
          <cell r="BR526">
            <v>128.6</v>
          </cell>
          <cell r="BS526">
            <v>128.6</v>
          </cell>
          <cell r="BT526">
            <v>128.6</v>
          </cell>
          <cell r="BU526">
            <v>128.6</v>
          </cell>
          <cell r="BV526">
            <v>128.6</v>
          </cell>
          <cell r="BW526">
            <v>128.6</v>
          </cell>
          <cell r="BX526">
            <v>126.4</v>
          </cell>
          <cell r="BY526">
            <v>133.30000000000001</v>
          </cell>
          <cell r="BZ526">
            <v>136.30000000000001</v>
          </cell>
          <cell r="CA526">
            <v>135.9</v>
          </cell>
          <cell r="CB526">
            <v>135.80000000000001</v>
          </cell>
          <cell r="CC526">
            <v>135.80000000000001</v>
          </cell>
          <cell r="CD526">
            <v>135.80000000000001</v>
          </cell>
          <cell r="CE526">
            <v>135.80000000000001</v>
          </cell>
          <cell r="CF526">
            <v>135.80000000000001</v>
          </cell>
          <cell r="CG526">
            <v>135.80000000000001</v>
          </cell>
          <cell r="CH526">
            <v>135.80000000000001</v>
          </cell>
          <cell r="CI526">
            <v>135.80000000000001</v>
          </cell>
          <cell r="CJ526">
            <v>135.80000000000001</v>
          </cell>
          <cell r="CK526">
            <v>135.80000000000001</v>
          </cell>
          <cell r="CL526">
            <v>135.80000000000001</v>
          </cell>
        </row>
        <row r="527">
          <cell r="A527" t="str">
            <v>Additives</v>
          </cell>
          <cell r="B527" t="str">
            <v>1308110007</v>
          </cell>
          <cell r="C527">
            <v>4.6589999999999999E-2</v>
          </cell>
          <cell r="D527">
            <v>99.4</v>
          </cell>
          <cell r="E527">
            <v>99.2</v>
          </cell>
          <cell r="F527">
            <v>98.7</v>
          </cell>
          <cell r="G527">
            <v>102.2</v>
          </cell>
          <cell r="H527">
            <v>102.5</v>
          </cell>
          <cell r="I527">
            <v>102</v>
          </cell>
          <cell r="J527">
            <v>102.7</v>
          </cell>
          <cell r="K527">
            <v>103.3</v>
          </cell>
          <cell r="L527">
            <v>102.1</v>
          </cell>
          <cell r="M527">
            <v>102.7</v>
          </cell>
          <cell r="N527">
            <v>105.4</v>
          </cell>
          <cell r="O527">
            <v>104.9</v>
          </cell>
          <cell r="P527">
            <v>102.9</v>
          </cell>
          <cell r="Q527">
            <v>105.1</v>
          </cell>
          <cell r="R527">
            <v>103.6</v>
          </cell>
          <cell r="S527">
            <v>115.7</v>
          </cell>
          <cell r="T527">
            <v>115.9</v>
          </cell>
          <cell r="U527">
            <v>113.8</v>
          </cell>
          <cell r="V527">
            <v>113.6</v>
          </cell>
          <cell r="W527">
            <v>116.6</v>
          </cell>
          <cell r="X527">
            <v>113.9</v>
          </cell>
          <cell r="Y527">
            <v>115.2</v>
          </cell>
          <cell r="Z527">
            <v>113.9</v>
          </cell>
          <cell r="AA527">
            <v>117.7</v>
          </cell>
          <cell r="AB527">
            <v>119.5</v>
          </cell>
          <cell r="AC527">
            <v>118.6</v>
          </cell>
          <cell r="AD527">
            <v>117.3</v>
          </cell>
          <cell r="AE527">
            <v>128.5</v>
          </cell>
          <cell r="AF527">
            <v>129.4</v>
          </cell>
          <cell r="AG527">
            <v>129.6</v>
          </cell>
          <cell r="AH527">
            <v>128</v>
          </cell>
          <cell r="AI527">
            <v>131</v>
          </cell>
          <cell r="AJ527">
            <v>131.1</v>
          </cell>
          <cell r="AK527">
            <v>129.19999999999999</v>
          </cell>
          <cell r="AL527">
            <v>131.9</v>
          </cell>
          <cell r="AM527">
            <v>131.80000000000001</v>
          </cell>
          <cell r="AN527">
            <v>130.80000000000001</v>
          </cell>
          <cell r="AO527">
            <v>131.30000000000001</v>
          </cell>
          <cell r="AP527">
            <v>130.80000000000001</v>
          </cell>
          <cell r="AQ527">
            <v>130.80000000000001</v>
          </cell>
          <cell r="AR527">
            <v>130.80000000000001</v>
          </cell>
          <cell r="AS527">
            <v>130.80000000000001</v>
          </cell>
          <cell r="AT527">
            <v>130.80000000000001</v>
          </cell>
          <cell r="AU527">
            <v>130.80000000000001</v>
          </cell>
          <cell r="AV527">
            <v>131.19999999999999</v>
          </cell>
          <cell r="AW527">
            <v>139.4</v>
          </cell>
          <cell r="AX527">
            <v>142.6</v>
          </cell>
          <cell r="AY527">
            <v>142.69999999999999</v>
          </cell>
          <cell r="AZ527">
            <v>142.5</v>
          </cell>
          <cell r="BA527">
            <v>140.5</v>
          </cell>
          <cell r="BB527">
            <v>137.9</v>
          </cell>
          <cell r="BC527">
            <v>140.80000000000001</v>
          </cell>
          <cell r="BD527">
            <v>129.9</v>
          </cell>
          <cell r="BE527">
            <v>129.9</v>
          </cell>
          <cell r="BF527">
            <v>132.4</v>
          </cell>
          <cell r="BG527">
            <v>132.4</v>
          </cell>
          <cell r="BH527">
            <v>132.4</v>
          </cell>
          <cell r="BI527">
            <v>130.5</v>
          </cell>
          <cell r="BJ527">
            <v>136</v>
          </cell>
          <cell r="BK527">
            <v>138.80000000000001</v>
          </cell>
          <cell r="BL527">
            <v>144</v>
          </cell>
          <cell r="BM527">
            <v>139</v>
          </cell>
          <cell r="BN527">
            <v>139.9</v>
          </cell>
          <cell r="BO527">
            <v>136.30000000000001</v>
          </cell>
          <cell r="BP527">
            <v>143.9</v>
          </cell>
          <cell r="BQ527">
            <v>139.30000000000001</v>
          </cell>
          <cell r="BR527">
            <v>141.9</v>
          </cell>
          <cell r="BS527">
            <v>143.19999999999999</v>
          </cell>
          <cell r="BT527">
            <v>139.9</v>
          </cell>
          <cell r="BU527">
            <v>144.30000000000001</v>
          </cell>
          <cell r="BV527">
            <v>146.1</v>
          </cell>
          <cell r="BW527">
            <v>144.19999999999999</v>
          </cell>
          <cell r="BX527">
            <v>150.1</v>
          </cell>
          <cell r="BY527">
            <v>150.4</v>
          </cell>
          <cell r="BZ527">
            <v>153.80000000000001</v>
          </cell>
          <cell r="CA527">
            <v>156.69999999999999</v>
          </cell>
          <cell r="CB527">
            <v>155.5</v>
          </cell>
          <cell r="CC527">
            <v>161.6</v>
          </cell>
          <cell r="CD527">
            <v>163.1</v>
          </cell>
          <cell r="CE527">
            <v>160.4</v>
          </cell>
          <cell r="CF527">
            <v>162.80000000000001</v>
          </cell>
          <cell r="CG527">
            <v>160.69999999999999</v>
          </cell>
          <cell r="CH527">
            <v>163</v>
          </cell>
          <cell r="CI527">
            <v>164.2</v>
          </cell>
          <cell r="CJ527">
            <v>170.6</v>
          </cell>
          <cell r="CK527">
            <v>164.2</v>
          </cell>
          <cell r="CL527">
            <v>170</v>
          </cell>
        </row>
        <row r="528">
          <cell r="A528" t="str">
            <v>Hardeners</v>
          </cell>
          <cell r="B528" t="str">
            <v>1308110008</v>
          </cell>
          <cell r="C528">
            <v>1.201E-2</v>
          </cell>
          <cell r="D528">
            <v>101</v>
          </cell>
          <cell r="E528">
            <v>101</v>
          </cell>
          <cell r="F528">
            <v>101</v>
          </cell>
          <cell r="G528">
            <v>101.6</v>
          </cell>
          <cell r="H528">
            <v>101.2</v>
          </cell>
          <cell r="I528">
            <v>101.2</v>
          </cell>
          <cell r="J528">
            <v>102.3</v>
          </cell>
          <cell r="K528">
            <v>101.5</v>
          </cell>
          <cell r="L528">
            <v>102</v>
          </cell>
          <cell r="M528">
            <v>101.9</v>
          </cell>
          <cell r="N528">
            <v>101.2</v>
          </cell>
          <cell r="O528">
            <v>101.2</v>
          </cell>
          <cell r="P528">
            <v>101.6</v>
          </cell>
          <cell r="Q528">
            <v>102.8</v>
          </cell>
          <cell r="R528">
            <v>102.8</v>
          </cell>
          <cell r="S528">
            <v>103.7</v>
          </cell>
          <cell r="T528">
            <v>102.6</v>
          </cell>
          <cell r="U528">
            <v>102.6</v>
          </cell>
          <cell r="V528">
            <v>103.7</v>
          </cell>
          <cell r="W528">
            <v>104.8</v>
          </cell>
          <cell r="X528">
            <v>105.5</v>
          </cell>
          <cell r="Y528">
            <v>104.8</v>
          </cell>
          <cell r="Z528">
            <v>104</v>
          </cell>
          <cell r="AA528">
            <v>104.9</v>
          </cell>
          <cell r="AB528">
            <v>104.6</v>
          </cell>
          <cell r="AC528">
            <v>103.8</v>
          </cell>
          <cell r="AD528">
            <v>103.8</v>
          </cell>
          <cell r="AE528">
            <v>103.2</v>
          </cell>
          <cell r="AF528">
            <v>103.2</v>
          </cell>
          <cell r="AG528">
            <v>103.2</v>
          </cell>
          <cell r="AH528">
            <v>103.2</v>
          </cell>
          <cell r="AI528">
            <v>103.2</v>
          </cell>
          <cell r="AJ528">
            <v>103.2</v>
          </cell>
          <cell r="AK528">
            <v>104.1</v>
          </cell>
          <cell r="AL528">
            <v>105</v>
          </cell>
          <cell r="AM528">
            <v>105.5</v>
          </cell>
          <cell r="AN528">
            <v>100.7</v>
          </cell>
          <cell r="AO528">
            <v>111.2</v>
          </cell>
          <cell r="AP528">
            <v>107.2</v>
          </cell>
          <cell r="AQ528">
            <v>109.5</v>
          </cell>
          <cell r="AR528">
            <v>109.4</v>
          </cell>
          <cell r="AS528">
            <v>108.6</v>
          </cell>
          <cell r="AT528">
            <v>107.7</v>
          </cell>
          <cell r="AU528">
            <v>110.6</v>
          </cell>
          <cell r="AV528">
            <v>109.4</v>
          </cell>
          <cell r="AW528">
            <v>110.4</v>
          </cell>
          <cell r="AX528">
            <v>110.6</v>
          </cell>
          <cell r="AY528">
            <v>111.6</v>
          </cell>
          <cell r="AZ528">
            <v>121.6</v>
          </cell>
          <cell r="BA528">
            <v>116.5</v>
          </cell>
          <cell r="BB528">
            <v>110.8</v>
          </cell>
          <cell r="BC528">
            <v>110.6</v>
          </cell>
          <cell r="BD528">
            <v>108</v>
          </cell>
          <cell r="BE528">
            <v>109.6</v>
          </cell>
          <cell r="BF528">
            <v>109.4</v>
          </cell>
          <cell r="BG528">
            <v>108.8</v>
          </cell>
          <cell r="BH528">
            <v>107.8</v>
          </cell>
          <cell r="BI528">
            <v>107.8</v>
          </cell>
          <cell r="BJ528">
            <v>107.8</v>
          </cell>
          <cell r="BK528">
            <v>107.8</v>
          </cell>
          <cell r="BL528">
            <v>108.5</v>
          </cell>
          <cell r="BM528">
            <v>109.3</v>
          </cell>
          <cell r="BN528">
            <v>109.1</v>
          </cell>
          <cell r="BO528">
            <v>107.7</v>
          </cell>
          <cell r="BP528">
            <v>109.8</v>
          </cell>
          <cell r="BQ528">
            <v>109.8</v>
          </cell>
          <cell r="BR528">
            <v>109.8</v>
          </cell>
          <cell r="BS528">
            <v>109.8</v>
          </cell>
          <cell r="BT528">
            <v>110.4</v>
          </cell>
          <cell r="BU528">
            <v>110.4</v>
          </cell>
          <cell r="BV528">
            <v>110.4</v>
          </cell>
          <cell r="BW528">
            <v>110.4</v>
          </cell>
          <cell r="BX528">
            <v>110.5</v>
          </cell>
          <cell r="BY528">
            <v>112.3</v>
          </cell>
          <cell r="BZ528">
            <v>112.3</v>
          </cell>
          <cell r="CA528">
            <v>111.8</v>
          </cell>
          <cell r="CB528">
            <v>111.1</v>
          </cell>
          <cell r="CC528">
            <v>112.3</v>
          </cell>
          <cell r="CD528">
            <v>112.4</v>
          </cell>
          <cell r="CE528">
            <v>114.7</v>
          </cell>
          <cell r="CF528">
            <v>115.5</v>
          </cell>
          <cell r="CG528">
            <v>115.5</v>
          </cell>
          <cell r="CH528">
            <v>117.9</v>
          </cell>
          <cell r="CI528">
            <v>118</v>
          </cell>
          <cell r="CJ528">
            <v>118.6</v>
          </cell>
          <cell r="CK528">
            <v>118.6</v>
          </cell>
          <cell r="CL528">
            <v>116.2</v>
          </cell>
        </row>
        <row r="529">
          <cell r="A529" t="str">
            <v>(I ) NON-METALLIC MINERAL PRODUCTS</v>
          </cell>
          <cell r="B529" t="str">
            <v>1309000000</v>
          </cell>
          <cell r="C529">
            <v>2.5559699999999999</v>
          </cell>
          <cell r="D529">
            <v>99.5</v>
          </cell>
          <cell r="E529">
            <v>100.6</v>
          </cell>
          <cell r="F529">
            <v>101.5</v>
          </cell>
          <cell r="G529">
            <v>103</v>
          </cell>
          <cell r="H529">
            <v>103</v>
          </cell>
          <cell r="I529">
            <v>102.3</v>
          </cell>
          <cell r="J529">
            <v>103.1</v>
          </cell>
          <cell r="K529">
            <v>102.8</v>
          </cell>
          <cell r="L529">
            <v>102.6</v>
          </cell>
          <cell r="M529">
            <v>102.7</v>
          </cell>
          <cell r="N529">
            <v>103.1</v>
          </cell>
          <cell r="O529">
            <v>103</v>
          </cell>
          <cell r="P529">
            <v>103.9</v>
          </cell>
          <cell r="Q529">
            <v>105.3</v>
          </cell>
          <cell r="R529">
            <v>106.1</v>
          </cell>
          <cell r="S529">
            <v>110.1</v>
          </cell>
          <cell r="T529">
            <v>111.5</v>
          </cell>
          <cell r="U529">
            <v>112.5</v>
          </cell>
          <cell r="V529">
            <v>113.5</v>
          </cell>
          <cell r="W529">
            <v>113.8</v>
          </cell>
          <cell r="X529">
            <v>114.1</v>
          </cell>
          <cell r="Y529">
            <v>114.6</v>
          </cell>
          <cell r="Z529">
            <v>115.8</v>
          </cell>
          <cell r="AA529">
            <v>116.8</v>
          </cell>
          <cell r="AB529">
            <v>119.1</v>
          </cell>
          <cell r="AC529">
            <v>120</v>
          </cell>
          <cell r="AD529">
            <v>122.9</v>
          </cell>
          <cell r="AE529">
            <v>125.8</v>
          </cell>
          <cell r="AF529">
            <v>126.3</v>
          </cell>
          <cell r="AG529">
            <v>127.2</v>
          </cell>
          <cell r="AH529">
            <v>127.8</v>
          </cell>
          <cell r="AI529">
            <v>128.30000000000001</v>
          </cell>
          <cell r="AJ529">
            <v>128.69999999999999</v>
          </cell>
          <cell r="AK529">
            <v>129.30000000000001</v>
          </cell>
          <cell r="AL529">
            <v>129.30000000000001</v>
          </cell>
          <cell r="AM529">
            <v>129.69999999999999</v>
          </cell>
          <cell r="AN529">
            <v>128.9</v>
          </cell>
          <cell r="AO529">
            <v>128.6</v>
          </cell>
          <cell r="AP529">
            <v>129.69999999999999</v>
          </cell>
          <cell r="AQ529">
            <v>129.1</v>
          </cell>
          <cell r="AR529">
            <v>129</v>
          </cell>
          <cell r="AS529">
            <v>128.5</v>
          </cell>
          <cell r="AT529">
            <v>129.5</v>
          </cell>
          <cell r="AU529">
            <v>130.69999999999999</v>
          </cell>
          <cell r="AV529">
            <v>130.30000000000001</v>
          </cell>
          <cell r="AW529">
            <v>129.80000000000001</v>
          </cell>
          <cell r="AX529">
            <v>131.4</v>
          </cell>
          <cell r="AY529">
            <v>131.80000000000001</v>
          </cell>
          <cell r="AZ529">
            <v>135</v>
          </cell>
          <cell r="BA529">
            <v>136.4</v>
          </cell>
          <cell r="BB529">
            <v>138.5</v>
          </cell>
          <cell r="BC529">
            <v>139.4</v>
          </cell>
          <cell r="BD529">
            <v>139.6</v>
          </cell>
          <cell r="BE529">
            <v>140.4</v>
          </cell>
          <cell r="BF529">
            <v>140.80000000000001</v>
          </cell>
          <cell r="BG529">
            <v>141</v>
          </cell>
          <cell r="BH529">
            <v>141.19999999999999</v>
          </cell>
          <cell r="BI529">
            <v>141.4</v>
          </cell>
          <cell r="BJ529">
            <v>140.80000000000001</v>
          </cell>
          <cell r="BK529">
            <v>139.4</v>
          </cell>
          <cell r="BL529">
            <v>140.69999999999999</v>
          </cell>
          <cell r="BM529">
            <v>142.5</v>
          </cell>
          <cell r="BN529">
            <v>143</v>
          </cell>
          <cell r="BO529">
            <v>143.69999999999999</v>
          </cell>
          <cell r="BP529">
            <v>145</v>
          </cell>
          <cell r="BQ529">
            <v>143.30000000000001</v>
          </cell>
          <cell r="BR529">
            <v>145.1</v>
          </cell>
          <cell r="BS529">
            <v>144</v>
          </cell>
          <cell r="BT529">
            <v>143.4</v>
          </cell>
          <cell r="BU529">
            <v>145</v>
          </cell>
          <cell r="BV529">
            <v>143.80000000000001</v>
          </cell>
          <cell r="BW529">
            <v>143.6</v>
          </cell>
          <cell r="BX529">
            <v>144.19999999999999</v>
          </cell>
          <cell r="BY529">
            <v>146.1</v>
          </cell>
          <cell r="BZ529">
            <v>148.30000000000001</v>
          </cell>
          <cell r="CA529">
            <v>148.9</v>
          </cell>
          <cell r="CB529">
            <v>150.19999999999999</v>
          </cell>
          <cell r="CC529">
            <v>149.80000000000001</v>
          </cell>
          <cell r="CD529">
            <v>150.19999999999999</v>
          </cell>
          <cell r="CE529">
            <v>149.6</v>
          </cell>
          <cell r="CF529">
            <v>150.5</v>
          </cell>
          <cell r="CG529">
            <v>153.80000000000001</v>
          </cell>
          <cell r="CH529">
            <v>155.69999999999999</v>
          </cell>
          <cell r="CI529">
            <v>156</v>
          </cell>
          <cell r="CJ529">
            <v>155.9</v>
          </cell>
          <cell r="CK529">
            <v>156.19999999999999</v>
          </cell>
          <cell r="CL529">
            <v>158.19999999999999</v>
          </cell>
        </row>
        <row r="530">
          <cell r="A530" t="str">
            <v>a.  STRUCTURAL CLAY PRODUCTS</v>
          </cell>
          <cell r="B530" t="str">
            <v>1309010000</v>
          </cell>
          <cell r="C530">
            <v>0.65800999999999998</v>
          </cell>
          <cell r="D530">
            <v>101.8</v>
          </cell>
          <cell r="E530">
            <v>101.7</v>
          </cell>
          <cell r="F530">
            <v>101.4</v>
          </cell>
          <cell r="G530">
            <v>104.3</v>
          </cell>
          <cell r="H530">
            <v>104.6</v>
          </cell>
          <cell r="I530">
            <v>104.7</v>
          </cell>
          <cell r="J530">
            <v>104.9</v>
          </cell>
          <cell r="K530">
            <v>104.8</v>
          </cell>
          <cell r="L530">
            <v>103.7</v>
          </cell>
          <cell r="M530">
            <v>104.2</v>
          </cell>
          <cell r="N530">
            <v>104.6</v>
          </cell>
          <cell r="O530">
            <v>105.1</v>
          </cell>
          <cell r="P530">
            <v>105.5</v>
          </cell>
          <cell r="Q530">
            <v>106.7</v>
          </cell>
          <cell r="R530">
            <v>106.7</v>
          </cell>
          <cell r="S530">
            <v>108.1</v>
          </cell>
          <cell r="T530">
            <v>109</v>
          </cell>
          <cell r="U530">
            <v>110.9</v>
          </cell>
          <cell r="V530">
            <v>111.8</v>
          </cell>
          <cell r="W530">
            <v>111.9</v>
          </cell>
          <cell r="X530">
            <v>112.3</v>
          </cell>
          <cell r="Y530">
            <v>112.4</v>
          </cell>
          <cell r="Z530">
            <v>112.2</v>
          </cell>
          <cell r="AA530">
            <v>113.2</v>
          </cell>
          <cell r="AB530">
            <v>114.8</v>
          </cell>
          <cell r="AC530">
            <v>114.6</v>
          </cell>
          <cell r="AD530">
            <v>115.9</v>
          </cell>
          <cell r="AE530">
            <v>116.7</v>
          </cell>
          <cell r="AF530">
            <v>117.3</v>
          </cell>
          <cell r="AG530">
            <v>117.9</v>
          </cell>
          <cell r="AH530">
            <v>118.5</v>
          </cell>
          <cell r="AI530">
            <v>119.5</v>
          </cell>
          <cell r="AJ530">
            <v>119.3</v>
          </cell>
          <cell r="AK530">
            <v>119.8</v>
          </cell>
          <cell r="AL530">
            <v>120.7</v>
          </cell>
          <cell r="AM530">
            <v>121.7</v>
          </cell>
          <cell r="AN530">
            <v>123.4</v>
          </cell>
          <cell r="AO530">
            <v>124.5</v>
          </cell>
          <cell r="AP530">
            <v>124.1</v>
          </cell>
          <cell r="AQ530">
            <v>125.2</v>
          </cell>
          <cell r="AR530">
            <v>124.2</v>
          </cell>
          <cell r="AS530">
            <v>124.5</v>
          </cell>
          <cell r="AT530">
            <v>124.1</v>
          </cell>
          <cell r="AU530">
            <v>126.6</v>
          </cell>
          <cell r="AV530">
            <v>126.6</v>
          </cell>
          <cell r="AW530">
            <v>126.1</v>
          </cell>
          <cell r="AX530">
            <v>126.5</v>
          </cell>
          <cell r="AY530">
            <v>127.4</v>
          </cell>
          <cell r="AZ530">
            <v>130.4</v>
          </cell>
          <cell r="BA530">
            <v>130.30000000000001</v>
          </cell>
          <cell r="BB530">
            <v>130.80000000000001</v>
          </cell>
          <cell r="BC530">
            <v>133.30000000000001</v>
          </cell>
          <cell r="BD530">
            <v>134.19999999999999</v>
          </cell>
          <cell r="BE530">
            <v>134.30000000000001</v>
          </cell>
          <cell r="BF530">
            <v>135.9</v>
          </cell>
          <cell r="BG530">
            <v>136.1</v>
          </cell>
          <cell r="BH530">
            <v>137.1</v>
          </cell>
          <cell r="BI530">
            <v>136.4</v>
          </cell>
          <cell r="BJ530">
            <v>137.80000000000001</v>
          </cell>
          <cell r="BK530">
            <v>137</v>
          </cell>
          <cell r="BL530">
            <v>138.9</v>
          </cell>
          <cell r="BM530">
            <v>139.4</v>
          </cell>
          <cell r="BN530">
            <v>140.30000000000001</v>
          </cell>
          <cell r="BO530">
            <v>140.69999999999999</v>
          </cell>
          <cell r="BP530">
            <v>143.80000000000001</v>
          </cell>
          <cell r="BQ530">
            <v>141</v>
          </cell>
          <cell r="BR530">
            <v>141.1</v>
          </cell>
          <cell r="BS530">
            <v>140.80000000000001</v>
          </cell>
          <cell r="BT530">
            <v>141.19999999999999</v>
          </cell>
          <cell r="BU530">
            <v>141.19999999999999</v>
          </cell>
          <cell r="BV530">
            <v>141.19999999999999</v>
          </cell>
          <cell r="BW530">
            <v>141.80000000000001</v>
          </cell>
          <cell r="BX530">
            <v>143.5</v>
          </cell>
          <cell r="BY530">
            <v>144.19999999999999</v>
          </cell>
          <cell r="BZ530">
            <v>146.19999999999999</v>
          </cell>
          <cell r="CA530">
            <v>146.1</v>
          </cell>
          <cell r="CB530">
            <v>149.80000000000001</v>
          </cell>
          <cell r="CC530">
            <v>151.4</v>
          </cell>
          <cell r="CD530">
            <v>153.5</v>
          </cell>
          <cell r="CE530">
            <v>153.9</v>
          </cell>
          <cell r="CF530">
            <v>155.9</v>
          </cell>
          <cell r="CG530">
            <v>157.4</v>
          </cell>
          <cell r="CH530">
            <v>158.19999999999999</v>
          </cell>
          <cell r="CI530">
            <v>157.9</v>
          </cell>
          <cell r="CJ530">
            <v>159.1</v>
          </cell>
          <cell r="CK530">
            <v>159.30000000000001</v>
          </cell>
          <cell r="CL530">
            <v>160.6</v>
          </cell>
        </row>
        <row r="531">
          <cell r="A531" t="str">
            <v>Bricks &amp; Tiles</v>
          </cell>
          <cell r="B531" t="str">
            <v>1309010001</v>
          </cell>
          <cell r="C531">
            <v>0.34116999999999997</v>
          </cell>
          <cell r="D531">
            <v>101.3</v>
          </cell>
          <cell r="E531">
            <v>101.3</v>
          </cell>
          <cell r="F531">
            <v>101.2</v>
          </cell>
          <cell r="G531">
            <v>104.2</v>
          </cell>
          <cell r="H531">
            <v>104.4</v>
          </cell>
          <cell r="I531">
            <v>105</v>
          </cell>
          <cell r="J531">
            <v>105.1</v>
          </cell>
          <cell r="K531">
            <v>105.1</v>
          </cell>
          <cell r="L531">
            <v>104.4</v>
          </cell>
          <cell r="M531">
            <v>105.4</v>
          </cell>
          <cell r="N531">
            <v>106</v>
          </cell>
          <cell r="O531">
            <v>106.2</v>
          </cell>
          <cell r="P531">
            <v>106.6</v>
          </cell>
          <cell r="Q531">
            <v>106.9</v>
          </cell>
          <cell r="R531">
            <v>106.9</v>
          </cell>
          <cell r="S531">
            <v>108.3</v>
          </cell>
          <cell r="T531">
            <v>109</v>
          </cell>
          <cell r="U531">
            <v>110</v>
          </cell>
          <cell r="V531">
            <v>110.7</v>
          </cell>
          <cell r="W531">
            <v>110.6</v>
          </cell>
          <cell r="X531">
            <v>110.8</v>
          </cell>
          <cell r="Y531">
            <v>111.5</v>
          </cell>
          <cell r="Z531">
            <v>111.3</v>
          </cell>
          <cell r="AA531">
            <v>112.2</v>
          </cell>
          <cell r="AB531">
            <v>113.4</v>
          </cell>
          <cell r="AC531">
            <v>115</v>
          </cell>
          <cell r="AD531">
            <v>115.4</v>
          </cell>
          <cell r="AE531">
            <v>117.5</v>
          </cell>
          <cell r="AF531">
            <v>117.9</v>
          </cell>
          <cell r="AG531">
            <v>118.6</v>
          </cell>
          <cell r="AH531">
            <v>118.7</v>
          </cell>
          <cell r="AI531">
            <v>119.6</v>
          </cell>
          <cell r="AJ531">
            <v>119.6</v>
          </cell>
          <cell r="AK531">
            <v>120.3</v>
          </cell>
          <cell r="AL531">
            <v>121.6</v>
          </cell>
          <cell r="AM531">
            <v>123.1</v>
          </cell>
          <cell r="AN531">
            <v>124.9</v>
          </cell>
          <cell r="AO531">
            <v>125.2</v>
          </cell>
          <cell r="AP531">
            <v>126.3</v>
          </cell>
          <cell r="AQ531">
            <v>128.80000000000001</v>
          </cell>
          <cell r="AR531">
            <v>127.5</v>
          </cell>
          <cell r="AS531">
            <v>128.4</v>
          </cell>
          <cell r="AT531">
            <v>127.3</v>
          </cell>
          <cell r="AU531">
            <v>129.80000000000001</v>
          </cell>
          <cell r="AV531">
            <v>130.4</v>
          </cell>
          <cell r="AW531">
            <v>130.30000000000001</v>
          </cell>
          <cell r="AX531">
            <v>130.30000000000001</v>
          </cell>
          <cell r="AY531">
            <v>130.19999999999999</v>
          </cell>
          <cell r="AZ531">
            <v>136.1</v>
          </cell>
          <cell r="BA531">
            <v>136.69999999999999</v>
          </cell>
          <cell r="BB531">
            <v>137.80000000000001</v>
          </cell>
          <cell r="BC531">
            <v>141.19999999999999</v>
          </cell>
          <cell r="BD531">
            <v>142.5</v>
          </cell>
          <cell r="BE531">
            <v>143.4</v>
          </cell>
          <cell r="BF531">
            <v>145.9</v>
          </cell>
          <cell r="BG531">
            <v>146.4</v>
          </cell>
          <cell r="BH531">
            <v>147.19999999999999</v>
          </cell>
          <cell r="BI531">
            <v>147.30000000000001</v>
          </cell>
          <cell r="BJ531">
            <v>148.5</v>
          </cell>
          <cell r="BK531">
            <v>148.30000000000001</v>
          </cell>
          <cell r="BL531">
            <v>150.4</v>
          </cell>
          <cell r="BM531">
            <v>151.9</v>
          </cell>
          <cell r="BN531">
            <v>153.19999999999999</v>
          </cell>
          <cell r="BO531">
            <v>153.30000000000001</v>
          </cell>
          <cell r="BP531">
            <v>154</v>
          </cell>
          <cell r="BQ531">
            <v>153.69999999999999</v>
          </cell>
          <cell r="BR531">
            <v>153.69999999999999</v>
          </cell>
          <cell r="BS531">
            <v>153.1</v>
          </cell>
          <cell r="BT531">
            <v>153.9</v>
          </cell>
          <cell r="BU531">
            <v>153.80000000000001</v>
          </cell>
          <cell r="BV531">
            <v>154</v>
          </cell>
          <cell r="BW531">
            <v>155</v>
          </cell>
          <cell r="BX531">
            <v>158.4</v>
          </cell>
          <cell r="BY531">
            <v>158.1</v>
          </cell>
          <cell r="BZ531">
            <v>162.9</v>
          </cell>
          <cell r="CA531">
            <v>163</v>
          </cell>
          <cell r="CB531">
            <v>166.3</v>
          </cell>
          <cell r="CC531">
            <v>167.7</v>
          </cell>
          <cell r="CD531">
            <v>171.8</v>
          </cell>
          <cell r="CE531">
            <v>173.5</v>
          </cell>
          <cell r="CF531">
            <v>175.4</v>
          </cell>
          <cell r="CG531">
            <v>176.5</v>
          </cell>
          <cell r="CH531">
            <v>177.4</v>
          </cell>
          <cell r="CI531">
            <v>177.8</v>
          </cell>
          <cell r="CJ531">
            <v>181.3</v>
          </cell>
          <cell r="CK531">
            <v>181.5</v>
          </cell>
          <cell r="CL531">
            <v>182.3</v>
          </cell>
        </row>
        <row r="532">
          <cell r="A532" t="str">
            <v>Polished Granite</v>
          </cell>
          <cell r="B532" t="str">
            <v>1309010002</v>
          </cell>
          <cell r="C532">
            <v>6.3250000000000001E-2</v>
          </cell>
          <cell r="D532">
            <v>100.7</v>
          </cell>
          <cell r="E532">
            <v>101.1</v>
          </cell>
          <cell r="F532">
            <v>99.2</v>
          </cell>
          <cell r="G532">
            <v>97.8</v>
          </cell>
          <cell r="H532">
            <v>95.8</v>
          </cell>
          <cell r="I532">
            <v>95.1</v>
          </cell>
          <cell r="J532">
            <v>95.2</v>
          </cell>
          <cell r="K532">
            <v>94</v>
          </cell>
          <cell r="L532">
            <v>95.2</v>
          </cell>
          <cell r="M532">
            <v>94.8</v>
          </cell>
          <cell r="N532">
            <v>96.2</v>
          </cell>
          <cell r="O532">
            <v>99.3</v>
          </cell>
          <cell r="P532">
            <v>96.8</v>
          </cell>
          <cell r="Q532">
            <v>97.6</v>
          </cell>
          <cell r="R532">
            <v>97.6</v>
          </cell>
          <cell r="S532">
            <v>102.4</v>
          </cell>
          <cell r="T532">
            <v>100.8</v>
          </cell>
          <cell r="U532">
            <v>101.1</v>
          </cell>
          <cell r="V532">
            <v>101.2</v>
          </cell>
          <cell r="W532">
            <v>99.6</v>
          </cell>
          <cell r="X532">
            <v>100.7</v>
          </cell>
          <cell r="Y532">
            <v>98.2</v>
          </cell>
          <cell r="Z532">
            <v>97.2</v>
          </cell>
          <cell r="AA532">
            <v>99.4</v>
          </cell>
          <cell r="AB532">
            <v>97.1</v>
          </cell>
          <cell r="AC532">
            <v>93.6</v>
          </cell>
          <cell r="AD532">
            <v>93.4</v>
          </cell>
          <cell r="AE532">
            <v>86.7</v>
          </cell>
          <cell r="AF532">
            <v>88.5</v>
          </cell>
          <cell r="AG532">
            <v>90.2</v>
          </cell>
          <cell r="AH532">
            <v>95.3</v>
          </cell>
          <cell r="AI532">
            <v>92.3</v>
          </cell>
          <cell r="AJ532">
            <v>90.3</v>
          </cell>
          <cell r="AK532">
            <v>86.8</v>
          </cell>
          <cell r="AL532">
            <v>86</v>
          </cell>
          <cell r="AM532">
            <v>86.4</v>
          </cell>
          <cell r="AN532">
            <v>85.9</v>
          </cell>
          <cell r="AO532">
            <v>87.3</v>
          </cell>
          <cell r="AP532">
            <v>84</v>
          </cell>
          <cell r="AQ532">
            <v>85.2</v>
          </cell>
          <cell r="AR532">
            <v>85.5</v>
          </cell>
          <cell r="AS532">
            <v>83.8</v>
          </cell>
          <cell r="AT532">
            <v>86.3</v>
          </cell>
          <cell r="AU532">
            <v>91.1</v>
          </cell>
          <cell r="AV532">
            <v>90.5</v>
          </cell>
          <cell r="AW532">
            <v>90.2</v>
          </cell>
          <cell r="AX532">
            <v>89</v>
          </cell>
          <cell r="AY532">
            <v>93.1</v>
          </cell>
          <cell r="AZ532">
            <v>92.7</v>
          </cell>
          <cell r="BA532">
            <v>96.2</v>
          </cell>
          <cell r="BB532">
            <v>95.6</v>
          </cell>
          <cell r="BC532">
            <v>95.2</v>
          </cell>
          <cell r="BD532">
            <v>97.5</v>
          </cell>
          <cell r="BE532">
            <v>97.8</v>
          </cell>
          <cell r="BF532">
            <v>98.6</v>
          </cell>
          <cell r="BG532">
            <v>99.1</v>
          </cell>
          <cell r="BH532">
            <v>101.1</v>
          </cell>
          <cell r="BI532">
            <v>98</v>
          </cell>
          <cell r="BJ532">
            <v>100.7</v>
          </cell>
          <cell r="BK532">
            <v>98.9</v>
          </cell>
          <cell r="BL532">
            <v>101.1</v>
          </cell>
          <cell r="BM532">
            <v>95.8</v>
          </cell>
          <cell r="BN532">
            <v>94.2</v>
          </cell>
          <cell r="BO532">
            <v>94.6</v>
          </cell>
          <cell r="BP532">
            <v>94.8</v>
          </cell>
          <cell r="BQ532">
            <v>96.9</v>
          </cell>
          <cell r="BR532">
            <v>96.3</v>
          </cell>
          <cell r="BS532">
            <v>96.5</v>
          </cell>
          <cell r="BT532">
            <v>96.9</v>
          </cell>
          <cell r="BU532">
            <v>96.2</v>
          </cell>
          <cell r="BV532">
            <v>95.6</v>
          </cell>
          <cell r="BW532">
            <v>96.7</v>
          </cell>
          <cell r="BX532">
            <v>95.4</v>
          </cell>
          <cell r="BY532">
            <v>93.4</v>
          </cell>
          <cell r="BZ532">
            <v>93.3</v>
          </cell>
          <cell r="CA532">
            <v>93.4</v>
          </cell>
          <cell r="CB532">
            <v>94.1</v>
          </cell>
          <cell r="CC532">
            <v>94.1</v>
          </cell>
          <cell r="CD532">
            <v>94.1</v>
          </cell>
          <cell r="CE532">
            <v>92.4</v>
          </cell>
          <cell r="CF532">
            <v>92.3</v>
          </cell>
          <cell r="CG532">
            <v>95.6</v>
          </cell>
          <cell r="CH532">
            <v>95.6</v>
          </cell>
          <cell r="CI532">
            <v>93.6</v>
          </cell>
          <cell r="CJ532">
            <v>93.4</v>
          </cell>
          <cell r="CK532">
            <v>93.4</v>
          </cell>
          <cell r="CL532">
            <v>93.4</v>
          </cell>
        </row>
        <row r="533">
          <cell r="A533" t="str">
            <v>Marbles</v>
          </cell>
          <cell r="B533" t="str">
            <v>1309010003</v>
          </cell>
          <cell r="C533">
            <v>0.10682</v>
          </cell>
          <cell r="D533">
            <v>96.7</v>
          </cell>
          <cell r="E533">
            <v>95.6</v>
          </cell>
          <cell r="F533">
            <v>95.6</v>
          </cell>
          <cell r="G533">
            <v>95.8</v>
          </cell>
          <cell r="H533">
            <v>95.4</v>
          </cell>
          <cell r="I533">
            <v>94.2</v>
          </cell>
          <cell r="J533">
            <v>94.4</v>
          </cell>
          <cell r="K533">
            <v>94.4</v>
          </cell>
          <cell r="L533">
            <v>94.4</v>
          </cell>
          <cell r="M533">
            <v>94.4</v>
          </cell>
          <cell r="N533">
            <v>94.4</v>
          </cell>
          <cell r="O533">
            <v>94.4</v>
          </cell>
          <cell r="P533">
            <v>94.4</v>
          </cell>
          <cell r="Q533">
            <v>94.4</v>
          </cell>
          <cell r="R533">
            <v>94.4</v>
          </cell>
          <cell r="S533">
            <v>94.2</v>
          </cell>
          <cell r="T533">
            <v>96</v>
          </cell>
          <cell r="U533">
            <v>96</v>
          </cell>
          <cell r="V533">
            <v>98.4</v>
          </cell>
          <cell r="W533">
            <v>98.4</v>
          </cell>
          <cell r="X533">
            <v>99.4</v>
          </cell>
          <cell r="Y533">
            <v>99.7</v>
          </cell>
          <cell r="Z533">
            <v>99.7</v>
          </cell>
          <cell r="AA533">
            <v>99.7</v>
          </cell>
          <cell r="AB533">
            <v>104.3</v>
          </cell>
          <cell r="AC533">
            <v>104.9</v>
          </cell>
          <cell r="AD533">
            <v>112.4</v>
          </cell>
          <cell r="AE533">
            <v>113.2</v>
          </cell>
          <cell r="AF533">
            <v>115</v>
          </cell>
          <cell r="AG533">
            <v>115.1</v>
          </cell>
          <cell r="AH533">
            <v>118.5</v>
          </cell>
          <cell r="AI533">
            <v>121.9</v>
          </cell>
          <cell r="AJ533">
            <v>121.9</v>
          </cell>
          <cell r="AK533">
            <v>124.1</v>
          </cell>
          <cell r="AL533">
            <v>125.3</v>
          </cell>
          <cell r="AM533">
            <v>125.8</v>
          </cell>
          <cell r="AN533">
            <v>131.1</v>
          </cell>
          <cell r="AO533">
            <v>132.1</v>
          </cell>
          <cell r="AP533">
            <v>132.1</v>
          </cell>
          <cell r="AQ533">
            <v>129.5</v>
          </cell>
          <cell r="AR533">
            <v>129.5</v>
          </cell>
          <cell r="AS533">
            <v>128.9</v>
          </cell>
          <cell r="AT533">
            <v>128.9</v>
          </cell>
          <cell r="AU533">
            <v>130.5</v>
          </cell>
          <cell r="AV533">
            <v>130.5</v>
          </cell>
          <cell r="AW533">
            <v>130.5</v>
          </cell>
          <cell r="AX533">
            <v>130.5</v>
          </cell>
          <cell r="AY533">
            <v>130.5</v>
          </cell>
          <cell r="AZ533">
            <v>126.1</v>
          </cell>
          <cell r="BA533">
            <v>124</v>
          </cell>
          <cell r="BB533">
            <v>124.5</v>
          </cell>
          <cell r="BC533">
            <v>125.9</v>
          </cell>
          <cell r="BD533">
            <v>124.2</v>
          </cell>
          <cell r="BE533">
            <v>122.7</v>
          </cell>
          <cell r="BF533">
            <v>123</v>
          </cell>
          <cell r="BG533">
            <v>123.8</v>
          </cell>
          <cell r="BH533">
            <v>123.8</v>
          </cell>
          <cell r="BI533">
            <v>123.8</v>
          </cell>
          <cell r="BJ533">
            <v>123.8</v>
          </cell>
          <cell r="BK533">
            <v>123.7</v>
          </cell>
          <cell r="BL533">
            <v>124.3</v>
          </cell>
          <cell r="BM533">
            <v>123.6</v>
          </cell>
          <cell r="BN533">
            <v>123.8</v>
          </cell>
          <cell r="BO533">
            <v>123.8</v>
          </cell>
          <cell r="BP533">
            <v>123.6</v>
          </cell>
          <cell r="BQ533">
            <v>123.6</v>
          </cell>
          <cell r="BR533">
            <v>123.6</v>
          </cell>
          <cell r="BS533">
            <v>123.6</v>
          </cell>
          <cell r="BT533">
            <v>123.6</v>
          </cell>
          <cell r="BU533">
            <v>123.6</v>
          </cell>
          <cell r="BV533">
            <v>123.6</v>
          </cell>
          <cell r="BW533">
            <v>123.6</v>
          </cell>
          <cell r="BX533">
            <v>123.6</v>
          </cell>
          <cell r="BY533">
            <v>131</v>
          </cell>
          <cell r="BZ533">
            <v>129.30000000000001</v>
          </cell>
          <cell r="CA533">
            <v>128.9</v>
          </cell>
          <cell r="CB533">
            <v>128.9</v>
          </cell>
          <cell r="CC533">
            <v>128.9</v>
          </cell>
          <cell r="CD533">
            <v>128.9</v>
          </cell>
          <cell r="CE533">
            <v>125.5</v>
          </cell>
          <cell r="CF533">
            <v>128</v>
          </cell>
          <cell r="CG533">
            <v>127.8</v>
          </cell>
          <cell r="CH533">
            <v>127.8</v>
          </cell>
          <cell r="CI533">
            <v>126.5</v>
          </cell>
          <cell r="CJ533">
            <v>123.7</v>
          </cell>
          <cell r="CK533">
            <v>124</v>
          </cell>
          <cell r="CL533">
            <v>129.5</v>
          </cell>
        </row>
        <row r="534">
          <cell r="A534" t="str">
            <v>Stone (Chip/Crushed/fFnished/Slab)</v>
          </cell>
          <cell r="B534" t="str">
            <v>1309010004</v>
          </cell>
          <cell r="C534">
            <v>0.14677000000000001</v>
          </cell>
          <cell r="D534">
            <v>106.9</v>
          </cell>
          <cell r="E534">
            <v>106.9</v>
          </cell>
          <cell r="F534">
            <v>106.9</v>
          </cell>
          <cell r="G534">
            <v>113.5</v>
          </cell>
          <cell r="H534">
            <v>115.6</v>
          </cell>
          <cell r="I534">
            <v>115.6</v>
          </cell>
          <cell r="J534">
            <v>116.4</v>
          </cell>
          <cell r="K534">
            <v>116.5</v>
          </cell>
          <cell r="L534">
            <v>112.6</v>
          </cell>
          <cell r="M534">
            <v>112.6</v>
          </cell>
          <cell r="N534">
            <v>112.6</v>
          </cell>
          <cell r="O534">
            <v>113</v>
          </cell>
          <cell r="P534">
            <v>115</v>
          </cell>
          <cell r="Q534">
            <v>119</v>
          </cell>
          <cell r="R534">
            <v>119</v>
          </cell>
          <cell r="S534">
            <v>120.1</v>
          </cell>
          <cell r="T534">
            <v>122</v>
          </cell>
          <cell r="U534">
            <v>127.9</v>
          </cell>
          <cell r="V534">
            <v>128.69999999999999</v>
          </cell>
          <cell r="W534">
            <v>130</v>
          </cell>
          <cell r="X534">
            <v>130</v>
          </cell>
          <cell r="Y534">
            <v>130</v>
          </cell>
          <cell r="Z534">
            <v>130</v>
          </cell>
          <cell r="AA534">
            <v>131.30000000000001</v>
          </cell>
          <cell r="AB534">
            <v>133.30000000000001</v>
          </cell>
          <cell r="AC534">
            <v>129.6</v>
          </cell>
          <cell r="AD534">
            <v>129.30000000000001</v>
          </cell>
          <cell r="AE534">
            <v>130.19999999999999</v>
          </cell>
          <cell r="AF534">
            <v>130.19999999999999</v>
          </cell>
          <cell r="AG534">
            <v>130.30000000000001</v>
          </cell>
          <cell r="AH534">
            <v>128.1</v>
          </cell>
          <cell r="AI534">
            <v>129.4</v>
          </cell>
          <cell r="AJ534">
            <v>129.4</v>
          </cell>
          <cell r="AK534">
            <v>130.1</v>
          </cell>
          <cell r="AL534">
            <v>130.1</v>
          </cell>
          <cell r="AM534">
            <v>130.5</v>
          </cell>
          <cell r="AN534">
            <v>130.69999999999999</v>
          </cell>
          <cell r="AO534">
            <v>133.19999999999999</v>
          </cell>
          <cell r="AP534">
            <v>130.69999999999999</v>
          </cell>
          <cell r="AQ534">
            <v>130.6</v>
          </cell>
          <cell r="AR534">
            <v>129.5</v>
          </cell>
          <cell r="AS534">
            <v>129.80000000000001</v>
          </cell>
          <cell r="AT534">
            <v>129.30000000000001</v>
          </cell>
          <cell r="AU534">
            <v>131.5</v>
          </cell>
          <cell r="AV534">
            <v>130.5</v>
          </cell>
          <cell r="AW534">
            <v>128.6</v>
          </cell>
          <cell r="AX534">
            <v>130.9</v>
          </cell>
          <cell r="AY534">
            <v>133.19999999999999</v>
          </cell>
          <cell r="AZ534">
            <v>136.5</v>
          </cell>
          <cell r="BA534">
            <v>134.69999999999999</v>
          </cell>
          <cell r="BB534">
            <v>134.1</v>
          </cell>
          <cell r="BC534">
            <v>136.69999999999999</v>
          </cell>
          <cell r="BD534">
            <v>137.80000000000001</v>
          </cell>
          <cell r="BE534">
            <v>137.4</v>
          </cell>
          <cell r="BF534">
            <v>138.1</v>
          </cell>
          <cell r="BG534">
            <v>137.19999999999999</v>
          </cell>
          <cell r="BH534">
            <v>138.80000000000001</v>
          </cell>
          <cell r="BI534">
            <v>136.9</v>
          </cell>
          <cell r="BJ534">
            <v>139.19999999999999</v>
          </cell>
          <cell r="BK534">
            <v>137</v>
          </cell>
          <cell r="BL534">
            <v>139.19999999999999</v>
          </cell>
          <cell r="BM534">
            <v>140.80000000000001</v>
          </cell>
          <cell r="BN534">
            <v>142.6</v>
          </cell>
          <cell r="BO534">
            <v>143.69999999999999</v>
          </cell>
          <cell r="BP534">
            <v>156.1</v>
          </cell>
          <cell r="BQ534">
            <v>143.30000000000001</v>
          </cell>
          <cell r="BR534">
            <v>143.69999999999999</v>
          </cell>
          <cell r="BS534">
            <v>143.69999999999999</v>
          </cell>
          <cell r="BT534">
            <v>143.69999999999999</v>
          </cell>
          <cell r="BU534">
            <v>143.69999999999999</v>
          </cell>
          <cell r="BV534">
            <v>143.69999999999999</v>
          </cell>
          <cell r="BW534">
            <v>143.5</v>
          </cell>
          <cell r="BX534">
            <v>143.69999999999999</v>
          </cell>
          <cell r="BY534">
            <v>143.4</v>
          </cell>
          <cell r="BZ534">
            <v>142.30000000000001</v>
          </cell>
          <cell r="CA534">
            <v>141.69999999999999</v>
          </cell>
          <cell r="CB534">
            <v>150.4</v>
          </cell>
          <cell r="CC534">
            <v>154.5</v>
          </cell>
          <cell r="CD534">
            <v>154.6</v>
          </cell>
          <cell r="CE534">
            <v>155.6</v>
          </cell>
          <cell r="CF534">
            <v>158.4</v>
          </cell>
          <cell r="CG534">
            <v>161.19999999999999</v>
          </cell>
          <cell r="CH534">
            <v>162.69999999999999</v>
          </cell>
          <cell r="CI534">
            <v>162.19999999999999</v>
          </cell>
          <cell r="CJ534">
            <v>161.9</v>
          </cell>
          <cell r="CK534">
            <v>161.80000000000001</v>
          </cell>
          <cell r="CL534">
            <v>161.69999999999999</v>
          </cell>
        </row>
        <row r="535">
          <cell r="A535" t="str">
            <v>b.  GLASS,EARTHENWARE, CHINAWARE &amp; THEIR PRODUCTS</v>
          </cell>
          <cell r="B535" t="str">
            <v>1309020000</v>
          </cell>
          <cell r="C535">
            <v>0.25567000000000001</v>
          </cell>
          <cell r="D535">
            <v>101.2</v>
          </cell>
          <cell r="E535">
            <v>101.1</v>
          </cell>
          <cell r="F535">
            <v>101.3</v>
          </cell>
          <cell r="G535">
            <v>104.1</v>
          </cell>
          <cell r="H535">
            <v>104.4</v>
          </cell>
          <cell r="I535">
            <v>104.3</v>
          </cell>
          <cell r="J535">
            <v>104</v>
          </cell>
          <cell r="K535">
            <v>104.2</v>
          </cell>
          <cell r="L535">
            <v>104.5</v>
          </cell>
          <cell r="M535">
            <v>104.3</v>
          </cell>
          <cell r="N535">
            <v>103.4</v>
          </cell>
          <cell r="O535">
            <v>103.9</v>
          </cell>
          <cell r="P535">
            <v>104.3</v>
          </cell>
          <cell r="Q535">
            <v>104.3</v>
          </cell>
          <cell r="R535">
            <v>104.4</v>
          </cell>
          <cell r="S535">
            <v>106.9</v>
          </cell>
          <cell r="T535">
            <v>106.7</v>
          </cell>
          <cell r="U535">
            <v>107.8</v>
          </cell>
          <cell r="V535">
            <v>107.9</v>
          </cell>
          <cell r="W535">
            <v>107.8</v>
          </cell>
          <cell r="X535">
            <v>108</v>
          </cell>
          <cell r="Y535">
            <v>108.3</v>
          </cell>
          <cell r="Z535">
            <v>109.2</v>
          </cell>
          <cell r="AA535">
            <v>109.3</v>
          </cell>
          <cell r="AB535">
            <v>110</v>
          </cell>
          <cell r="AC535">
            <v>109.9</v>
          </cell>
          <cell r="AD535">
            <v>110.3</v>
          </cell>
          <cell r="AE535">
            <v>109.4</v>
          </cell>
          <cell r="AF535">
            <v>109.3</v>
          </cell>
          <cell r="AG535">
            <v>109.6</v>
          </cell>
          <cell r="AH535">
            <v>109.6</v>
          </cell>
          <cell r="AI535">
            <v>110</v>
          </cell>
          <cell r="AJ535">
            <v>109.9</v>
          </cell>
          <cell r="AK535">
            <v>109.8</v>
          </cell>
          <cell r="AL535">
            <v>109.7</v>
          </cell>
          <cell r="AM535">
            <v>110.4</v>
          </cell>
          <cell r="AN535">
            <v>110.2</v>
          </cell>
          <cell r="AO535">
            <v>110.3</v>
          </cell>
          <cell r="AP535">
            <v>111</v>
          </cell>
          <cell r="AQ535">
            <v>111.6</v>
          </cell>
          <cell r="AR535">
            <v>111.7</v>
          </cell>
          <cell r="AS535">
            <v>112.1</v>
          </cell>
          <cell r="AT535">
            <v>112.2</v>
          </cell>
          <cell r="AU535">
            <v>113.4</v>
          </cell>
          <cell r="AV535">
            <v>113.6</v>
          </cell>
          <cell r="AW535">
            <v>113.5</v>
          </cell>
          <cell r="AX535">
            <v>113.4</v>
          </cell>
          <cell r="AY535">
            <v>113.9</v>
          </cell>
          <cell r="AZ535">
            <v>118.9</v>
          </cell>
          <cell r="BA535">
            <v>118.9</v>
          </cell>
          <cell r="BB535">
            <v>118.2</v>
          </cell>
          <cell r="BC535">
            <v>118.2</v>
          </cell>
          <cell r="BD535">
            <v>118</v>
          </cell>
          <cell r="BE535">
            <v>117.9</v>
          </cell>
          <cell r="BF535">
            <v>117.1</v>
          </cell>
          <cell r="BG535">
            <v>117.3</v>
          </cell>
          <cell r="BH535">
            <v>117.7</v>
          </cell>
          <cell r="BI535">
            <v>117.3</v>
          </cell>
          <cell r="BJ535">
            <v>117.6</v>
          </cell>
          <cell r="BK535">
            <v>117.8</v>
          </cell>
          <cell r="BL535">
            <v>118.7</v>
          </cell>
          <cell r="BM535">
            <v>120</v>
          </cell>
          <cell r="BN535">
            <v>119.2</v>
          </cell>
          <cell r="BO535">
            <v>119.8</v>
          </cell>
          <cell r="BP535">
            <v>119.6</v>
          </cell>
          <cell r="BQ535">
            <v>119.7</v>
          </cell>
          <cell r="BR535">
            <v>119.9</v>
          </cell>
          <cell r="BS535">
            <v>120.2</v>
          </cell>
          <cell r="BT535">
            <v>120.5</v>
          </cell>
          <cell r="BU535">
            <v>120.3</v>
          </cell>
          <cell r="BV535">
            <v>120.2</v>
          </cell>
          <cell r="BW535">
            <v>120.2</v>
          </cell>
          <cell r="BX535">
            <v>121.2</v>
          </cell>
          <cell r="BY535">
            <v>123.1</v>
          </cell>
          <cell r="BZ535">
            <v>124.4</v>
          </cell>
          <cell r="CA535">
            <v>125.1</v>
          </cell>
          <cell r="CB535">
            <v>125.5</v>
          </cell>
          <cell r="CC535">
            <v>126.2</v>
          </cell>
          <cell r="CD535">
            <v>126.4</v>
          </cell>
          <cell r="CE535">
            <v>126.8</v>
          </cell>
          <cell r="CF535">
            <v>127.3</v>
          </cell>
          <cell r="CG535">
            <v>127.5</v>
          </cell>
          <cell r="CH535">
            <v>127.5</v>
          </cell>
          <cell r="CI535">
            <v>127.6</v>
          </cell>
          <cell r="CJ535">
            <v>127.9</v>
          </cell>
          <cell r="CK535">
            <v>128.1</v>
          </cell>
          <cell r="CL535">
            <v>128.30000000000001</v>
          </cell>
        </row>
        <row r="536">
          <cell r="A536" t="str">
            <v>Glass Bottles &amp; Bottleware</v>
          </cell>
          <cell r="B536" t="str">
            <v>1309020001</v>
          </cell>
          <cell r="C536">
            <v>7.6560000000000003E-2</v>
          </cell>
          <cell r="D536">
            <v>100.9</v>
          </cell>
          <cell r="E536">
            <v>101.1</v>
          </cell>
          <cell r="F536">
            <v>101.2</v>
          </cell>
          <cell r="G536">
            <v>103.2</v>
          </cell>
          <cell r="H536">
            <v>103.5</v>
          </cell>
          <cell r="I536">
            <v>103.9</v>
          </cell>
          <cell r="J536">
            <v>103.9</v>
          </cell>
          <cell r="K536">
            <v>104.1</v>
          </cell>
          <cell r="L536">
            <v>104.4</v>
          </cell>
          <cell r="M536">
            <v>104.2</v>
          </cell>
          <cell r="N536">
            <v>102</v>
          </cell>
          <cell r="O536">
            <v>103.2</v>
          </cell>
          <cell r="P536">
            <v>103.3</v>
          </cell>
          <cell r="Q536">
            <v>103.5</v>
          </cell>
          <cell r="R536">
            <v>103.4</v>
          </cell>
          <cell r="S536">
            <v>107.9</v>
          </cell>
          <cell r="T536">
            <v>107.4</v>
          </cell>
          <cell r="U536">
            <v>110.6</v>
          </cell>
          <cell r="V536">
            <v>108.5</v>
          </cell>
          <cell r="W536">
            <v>109.1</v>
          </cell>
          <cell r="X536">
            <v>108.5</v>
          </cell>
          <cell r="Y536">
            <v>108.9</v>
          </cell>
          <cell r="Z536">
            <v>110.8</v>
          </cell>
          <cell r="AA536">
            <v>110.4</v>
          </cell>
          <cell r="AB536">
            <v>110.4</v>
          </cell>
          <cell r="AC536">
            <v>110.6</v>
          </cell>
          <cell r="AD536">
            <v>111.4</v>
          </cell>
          <cell r="AE536">
            <v>111.6</v>
          </cell>
          <cell r="AF536">
            <v>111.6</v>
          </cell>
          <cell r="AG536">
            <v>111.6</v>
          </cell>
          <cell r="AH536">
            <v>111.6</v>
          </cell>
          <cell r="AI536">
            <v>111.6</v>
          </cell>
          <cell r="AJ536">
            <v>111.6</v>
          </cell>
          <cell r="AK536">
            <v>112</v>
          </cell>
          <cell r="AL536">
            <v>112</v>
          </cell>
          <cell r="AM536">
            <v>112</v>
          </cell>
          <cell r="AN536">
            <v>112.2</v>
          </cell>
          <cell r="AO536">
            <v>112.2</v>
          </cell>
          <cell r="AP536">
            <v>113</v>
          </cell>
          <cell r="AQ536">
            <v>114.7</v>
          </cell>
          <cell r="AR536">
            <v>114.7</v>
          </cell>
          <cell r="AS536">
            <v>114.7</v>
          </cell>
          <cell r="AT536">
            <v>114.7</v>
          </cell>
          <cell r="AU536">
            <v>114.7</v>
          </cell>
          <cell r="AV536">
            <v>114.7</v>
          </cell>
          <cell r="AW536">
            <v>114.7</v>
          </cell>
          <cell r="AX536">
            <v>114.7</v>
          </cell>
          <cell r="AY536">
            <v>114.7</v>
          </cell>
          <cell r="AZ536">
            <v>124.5</v>
          </cell>
          <cell r="BA536">
            <v>126.3</v>
          </cell>
          <cell r="BB536">
            <v>125</v>
          </cell>
          <cell r="BC536">
            <v>125.4</v>
          </cell>
          <cell r="BD536">
            <v>125.2</v>
          </cell>
          <cell r="BE536">
            <v>125.1</v>
          </cell>
          <cell r="BF536">
            <v>123</v>
          </cell>
          <cell r="BG536">
            <v>123.5</v>
          </cell>
          <cell r="BH536">
            <v>123.5</v>
          </cell>
          <cell r="BI536">
            <v>122.7</v>
          </cell>
          <cell r="BJ536">
            <v>126.7</v>
          </cell>
          <cell r="BK536">
            <v>125.4</v>
          </cell>
          <cell r="BL536">
            <v>126.8</v>
          </cell>
          <cell r="BM536">
            <v>130.80000000000001</v>
          </cell>
          <cell r="BN536">
            <v>128.69999999999999</v>
          </cell>
          <cell r="BO536">
            <v>127.2</v>
          </cell>
          <cell r="BP536">
            <v>126.6</v>
          </cell>
          <cell r="BQ536">
            <v>126.3</v>
          </cell>
          <cell r="BR536">
            <v>126.5</v>
          </cell>
          <cell r="BS536">
            <v>127.3</v>
          </cell>
          <cell r="BT536">
            <v>127.4</v>
          </cell>
          <cell r="BU536">
            <v>127.5</v>
          </cell>
          <cell r="BV536">
            <v>127.5</v>
          </cell>
          <cell r="BW536">
            <v>127.5</v>
          </cell>
          <cell r="BX536">
            <v>129.80000000000001</v>
          </cell>
          <cell r="BY536">
            <v>138.9</v>
          </cell>
          <cell r="BZ536">
            <v>140.1</v>
          </cell>
          <cell r="CA536">
            <v>140.1</v>
          </cell>
          <cell r="CB536">
            <v>140.1</v>
          </cell>
          <cell r="CC536">
            <v>141.30000000000001</v>
          </cell>
          <cell r="CD536">
            <v>141.30000000000001</v>
          </cell>
          <cell r="CE536">
            <v>141.19999999999999</v>
          </cell>
          <cell r="CF536">
            <v>141.19999999999999</v>
          </cell>
          <cell r="CG536">
            <v>141.4</v>
          </cell>
          <cell r="CH536">
            <v>141.30000000000001</v>
          </cell>
          <cell r="CI536">
            <v>141.30000000000001</v>
          </cell>
          <cell r="CJ536">
            <v>142</v>
          </cell>
          <cell r="CK536">
            <v>142.1</v>
          </cell>
          <cell r="CL536">
            <v>142.30000000000001</v>
          </cell>
        </row>
        <row r="537">
          <cell r="A537" t="str">
            <v>Laminated Glass</v>
          </cell>
          <cell r="B537" t="str">
            <v>1309020002</v>
          </cell>
          <cell r="C537">
            <v>1.7649999999999999E-2</v>
          </cell>
          <cell r="D537">
            <v>100</v>
          </cell>
          <cell r="E537">
            <v>100</v>
          </cell>
          <cell r="F537">
            <v>100</v>
          </cell>
          <cell r="G537">
            <v>108.6</v>
          </cell>
          <cell r="H537">
            <v>108.6</v>
          </cell>
          <cell r="I537">
            <v>108.6</v>
          </cell>
          <cell r="J537">
            <v>108.6</v>
          </cell>
          <cell r="K537">
            <v>108.6</v>
          </cell>
          <cell r="L537">
            <v>108.6</v>
          </cell>
          <cell r="M537">
            <v>108.6</v>
          </cell>
          <cell r="N537">
            <v>108.6</v>
          </cell>
          <cell r="O537">
            <v>108.6</v>
          </cell>
          <cell r="P537">
            <v>108.6</v>
          </cell>
          <cell r="Q537">
            <v>108.6</v>
          </cell>
          <cell r="R537">
            <v>108.6</v>
          </cell>
          <cell r="S537">
            <v>109.3</v>
          </cell>
          <cell r="T537">
            <v>109.3</v>
          </cell>
          <cell r="U537">
            <v>109.3</v>
          </cell>
          <cell r="V537">
            <v>109.3</v>
          </cell>
          <cell r="W537">
            <v>109.3</v>
          </cell>
          <cell r="X537">
            <v>109.3</v>
          </cell>
          <cell r="Y537">
            <v>109.3</v>
          </cell>
          <cell r="Z537">
            <v>109.3</v>
          </cell>
          <cell r="AA537">
            <v>109.3</v>
          </cell>
          <cell r="AB537">
            <v>109.3</v>
          </cell>
          <cell r="AC537">
            <v>109.3</v>
          </cell>
          <cell r="AD537">
            <v>109.3</v>
          </cell>
          <cell r="AE537">
            <v>100.4</v>
          </cell>
          <cell r="AF537">
            <v>100.4</v>
          </cell>
          <cell r="AG537">
            <v>100.4</v>
          </cell>
          <cell r="AH537">
            <v>100.4</v>
          </cell>
          <cell r="AI537">
            <v>100.4</v>
          </cell>
          <cell r="AJ537">
            <v>100.4</v>
          </cell>
          <cell r="AK537">
            <v>100.4</v>
          </cell>
          <cell r="AL537">
            <v>100.4</v>
          </cell>
          <cell r="AM537">
            <v>100.4</v>
          </cell>
          <cell r="AN537">
            <v>98.9</v>
          </cell>
          <cell r="AO537">
            <v>98.9</v>
          </cell>
          <cell r="AP537">
            <v>98.4</v>
          </cell>
          <cell r="AQ537">
            <v>98.4</v>
          </cell>
          <cell r="AR537">
            <v>98.4</v>
          </cell>
          <cell r="AS537">
            <v>98.4</v>
          </cell>
          <cell r="AT537">
            <v>98.4</v>
          </cell>
          <cell r="AU537">
            <v>98.4</v>
          </cell>
          <cell r="AV537">
            <v>98.4</v>
          </cell>
          <cell r="AW537">
            <v>98.4</v>
          </cell>
          <cell r="AX537">
            <v>98.4</v>
          </cell>
          <cell r="AY537">
            <v>98.4</v>
          </cell>
          <cell r="AZ537">
            <v>97.5</v>
          </cell>
          <cell r="BA537">
            <v>97.5</v>
          </cell>
          <cell r="BB537">
            <v>97.1</v>
          </cell>
          <cell r="BC537">
            <v>97.1</v>
          </cell>
          <cell r="BD537">
            <v>97.1</v>
          </cell>
          <cell r="BE537">
            <v>97.1</v>
          </cell>
          <cell r="BF537">
            <v>97.1</v>
          </cell>
          <cell r="BG537">
            <v>97.1</v>
          </cell>
          <cell r="BH537">
            <v>97.1</v>
          </cell>
          <cell r="BI537">
            <v>97.1</v>
          </cell>
          <cell r="BJ537">
            <v>97.1</v>
          </cell>
          <cell r="BK537">
            <v>97.1</v>
          </cell>
          <cell r="BL537">
            <v>97.1</v>
          </cell>
          <cell r="BM537">
            <v>97.1</v>
          </cell>
          <cell r="BN537">
            <v>97.1</v>
          </cell>
          <cell r="BO537">
            <v>97.5</v>
          </cell>
          <cell r="BP537">
            <v>97.7</v>
          </cell>
          <cell r="BQ537">
            <v>98.6</v>
          </cell>
          <cell r="BR537">
            <v>98.6</v>
          </cell>
          <cell r="BS537">
            <v>98.6</v>
          </cell>
          <cell r="BT537">
            <v>98.6</v>
          </cell>
          <cell r="BU537">
            <v>98.6</v>
          </cell>
          <cell r="BV537">
            <v>98.6</v>
          </cell>
          <cell r="BW537">
            <v>98.6</v>
          </cell>
          <cell r="BX537">
            <v>99.1</v>
          </cell>
          <cell r="BY537">
            <v>99.1</v>
          </cell>
          <cell r="BZ537">
            <v>99.1</v>
          </cell>
          <cell r="CA537">
            <v>101.3</v>
          </cell>
          <cell r="CB537">
            <v>101.3</v>
          </cell>
          <cell r="CC537">
            <v>101.3</v>
          </cell>
          <cell r="CD537">
            <v>102.3</v>
          </cell>
          <cell r="CE537">
            <v>103.9</v>
          </cell>
          <cell r="CF537">
            <v>103.9</v>
          </cell>
          <cell r="CG537">
            <v>103.9</v>
          </cell>
          <cell r="CH537">
            <v>103.9</v>
          </cell>
          <cell r="CI537">
            <v>103.9</v>
          </cell>
          <cell r="CJ537">
            <v>103.9</v>
          </cell>
          <cell r="CK537">
            <v>103.9</v>
          </cell>
          <cell r="CL537">
            <v>104.2</v>
          </cell>
        </row>
        <row r="538">
          <cell r="A538" t="str">
            <v>Fibre Glass &amp; Glass Sheet</v>
          </cell>
          <cell r="B538" t="str">
            <v>1309020003</v>
          </cell>
          <cell r="C538">
            <v>3.9269999999999999E-2</v>
          </cell>
          <cell r="D538">
            <v>102.5</v>
          </cell>
          <cell r="E538">
            <v>103.5</v>
          </cell>
          <cell r="F538">
            <v>104</v>
          </cell>
          <cell r="G538">
            <v>103.6</v>
          </cell>
          <cell r="H538">
            <v>102.3</v>
          </cell>
          <cell r="I538">
            <v>102.5</v>
          </cell>
          <cell r="J538">
            <v>100.5</v>
          </cell>
          <cell r="K538">
            <v>101.1</v>
          </cell>
          <cell r="L538">
            <v>101.3</v>
          </cell>
          <cell r="M538">
            <v>100.3</v>
          </cell>
          <cell r="N538">
            <v>99.6</v>
          </cell>
          <cell r="O538">
            <v>99.4</v>
          </cell>
          <cell r="P538">
            <v>98.3</v>
          </cell>
          <cell r="Q538">
            <v>97.3</v>
          </cell>
          <cell r="R538">
            <v>97.7</v>
          </cell>
          <cell r="S538">
            <v>99</v>
          </cell>
          <cell r="T538">
            <v>99</v>
          </cell>
          <cell r="U538">
            <v>99.2</v>
          </cell>
          <cell r="V538">
            <v>101.4</v>
          </cell>
          <cell r="W538">
            <v>101.9</v>
          </cell>
          <cell r="X538">
            <v>103</v>
          </cell>
          <cell r="Y538">
            <v>104.2</v>
          </cell>
          <cell r="Z538">
            <v>105.5</v>
          </cell>
          <cell r="AA538">
            <v>107.1</v>
          </cell>
          <cell r="AB538">
            <v>107</v>
          </cell>
          <cell r="AC538">
            <v>106.5</v>
          </cell>
          <cell r="AD538">
            <v>106.9</v>
          </cell>
          <cell r="AE538">
            <v>103.4</v>
          </cell>
          <cell r="AF538">
            <v>100.4</v>
          </cell>
          <cell r="AG538">
            <v>101.7</v>
          </cell>
          <cell r="AH538">
            <v>102.8</v>
          </cell>
          <cell r="AI538">
            <v>103.4</v>
          </cell>
          <cell r="AJ538">
            <v>104</v>
          </cell>
          <cell r="AK538">
            <v>102.4</v>
          </cell>
          <cell r="AL538">
            <v>102.1</v>
          </cell>
          <cell r="AM538">
            <v>103.3</v>
          </cell>
          <cell r="AN538">
            <v>101.5</v>
          </cell>
          <cell r="AO538">
            <v>101.7</v>
          </cell>
          <cell r="AP538">
            <v>101.9</v>
          </cell>
          <cell r="AQ538">
            <v>101.9</v>
          </cell>
          <cell r="AR538">
            <v>99.8</v>
          </cell>
          <cell r="AS538">
            <v>101.3</v>
          </cell>
          <cell r="AT538">
            <v>101.4</v>
          </cell>
          <cell r="AU538">
            <v>107.2</v>
          </cell>
          <cell r="AV538">
            <v>108.7</v>
          </cell>
          <cell r="AW538">
            <v>107.7</v>
          </cell>
          <cell r="AX538">
            <v>107.4</v>
          </cell>
          <cell r="AY538">
            <v>110.2</v>
          </cell>
          <cell r="AZ538">
            <v>110.9</v>
          </cell>
          <cell r="BA538">
            <v>108.1</v>
          </cell>
          <cell r="BB538">
            <v>107.6</v>
          </cell>
          <cell r="BC538">
            <v>105</v>
          </cell>
          <cell r="BD538">
            <v>104.2</v>
          </cell>
          <cell r="BE538">
            <v>103.8</v>
          </cell>
          <cell r="BF538">
            <v>102.4</v>
          </cell>
          <cell r="BG538">
            <v>102.6</v>
          </cell>
          <cell r="BH538">
            <v>102.3</v>
          </cell>
          <cell r="BI538">
            <v>102</v>
          </cell>
          <cell r="BJ538">
            <v>102</v>
          </cell>
          <cell r="BK538">
            <v>103.2</v>
          </cell>
          <cell r="BL538">
            <v>101.3</v>
          </cell>
          <cell r="BM538">
            <v>101.2</v>
          </cell>
          <cell r="BN538">
            <v>101.4</v>
          </cell>
          <cell r="BO538">
            <v>102.9</v>
          </cell>
          <cell r="BP538">
            <v>102.9</v>
          </cell>
          <cell r="BQ538">
            <v>103.5</v>
          </cell>
          <cell r="BR538">
            <v>104.5</v>
          </cell>
          <cell r="BS538">
            <v>105</v>
          </cell>
          <cell r="BT538">
            <v>105.8</v>
          </cell>
          <cell r="BU538">
            <v>105.1</v>
          </cell>
          <cell r="BV538">
            <v>104.9</v>
          </cell>
          <cell r="BW538">
            <v>104.1</v>
          </cell>
          <cell r="BX538">
            <v>104</v>
          </cell>
          <cell r="BY538">
            <v>104.2</v>
          </cell>
          <cell r="BZ538">
            <v>104.1</v>
          </cell>
          <cell r="CA538">
            <v>104.2</v>
          </cell>
          <cell r="CB538">
            <v>104.9</v>
          </cell>
          <cell r="CC538">
            <v>105.4</v>
          </cell>
          <cell r="CD538">
            <v>106</v>
          </cell>
          <cell r="CE538">
            <v>105.6</v>
          </cell>
          <cell r="CF538">
            <v>105.6</v>
          </cell>
          <cell r="CG538">
            <v>105.4</v>
          </cell>
          <cell r="CH538">
            <v>105.5</v>
          </cell>
          <cell r="CI538">
            <v>105.7</v>
          </cell>
          <cell r="CJ538">
            <v>106</v>
          </cell>
          <cell r="CK538">
            <v>106.3</v>
          </cell>
          <cell r="CL538">
            <v>107</v>
          </cell>
        </row>
        <row r="539">
          <cell r="A539" t="str">
            <v>Toughened Glass</v>
          </cell>
          <cell r="B539" t="str">
            <v>1309020004</v>
          </cell>
          <cell r="C539">
            <v>4.3299999999999998E-2</v>
          </cell>
          <cell r="D539">
            <v>101.7</v>
          </cell>
          <cell r="E539">
            <v>99.9</v>
          </cell>
          <cell r="F539">
            <v>100.4</v>
          </cell>
          <cell r="G539">
            <v>103.2</v>
          </cell>
          <cell r="H539">
            <v>105.3</v>
          </cell>
          <cell r="I539">
            <v>104.4</v>
          </cell>
          <cell r="J539">
            <v>104</v>
          </cell>
          <cell r="K539">
            <v>104.3</v>
          </cell>
          <cell r="L539">
            <v>105.1</v>
          </cell>
          <cell r="M539">
            <v>105.4</v>
          </cell>
          <cell r="N539">
            <v>103.9</v>
          </cell>
          <cell r="O539">
            <v>104.4</v>
          </cell>
          <cell r="P539">
            <v>103.6</v>
          </cell>
          <cell r="Q539">
            <v>102</v>
          </cell>
          <cell r="R539">
            <v>101.6</v>
          </cell>
          <cell r="S539">
            <v>103.8</v>
          </cell>
          <cell r="T539">
            <v>103.7</v>
          </cell>
          <cell r="U539">
            <v>104.2</v>
          </cell>
          <cell r="V539">
            <v>106.5</v>
          </cell>
          <cell r="W539">
            <v>104.4</v>
          </cell>
          <cell r="X539">
            <v>105.1</v>
          </cell>
          <cell r="Y539">
            <v>104.8</v>
          </cell>
          <cell r="Z539">
            <v>105.5</v>
          </cell>
          <cell r="AA539">
            <v>104.6</v>
          </cell>
          <cell r="AB539">
            <v>106.5</v>
          </cell>
          <cell r="AC539">
            <v>106.4</v>
          </cell>
          <cell r="AD539">
            <v>107.6</v>
          </cell>
          <cell r="AE539">
            <v>102</v>
          </cell>
          <cell r="AF539">
            <v>104</v>
          </cell>
          <cell r="AG539">
            <v>104.4</v>
          </cell>
          <cell r="AH539">
            <v>103.4</v>
          </cell>
          <cell r="AI539">
            <v>105.4</v>
          </cell>
          <cell r="AJ539">
            <v>104</v>
          </cell>
          <cell r="AK539">
            <v>104.5</v>
          </cell>
          <cell r="AL539">
            <v>104.2</v>
          </cell>
          <cell r="AM539">
            <v>106.1</v>
          </cell>
          <cell r="AN539">
            <v>104.2</v>
          </cell>
          <cell r="AO539">
            <v>104.6</v>
          </cell>
          <cell r="AP539">
            <v>107.4</v>
          </cell>
          <cell r="AQ539">
            <v>107.3</v>
          </cell>
          <cell r="AR539">
            <v>108.5</v>
          </cell>
          <cell r="AS539">
            <v>109.9</v>
          </cell>
          <cell r="AT539">
            <v>110.1</v>
          </cell>
          <cell r="AU539">
            <v>111.6</v>
          </cell>
          <cell r="AV539">
            <v>111.6</v>
          </cell>
          <cell r="AW539">
            <v>111.6</v>
          </cell>
          <cell r="AX539">
            <v>111.6</v>
          </cell>
          <cell r="AY539">
            <v>111.4</v>
          </cell>
          <cell r="AZ539">
            <v>115.2</v>
          </cell>
          <cell r="BA539">
            <v>114.7</v>
          </cell>
          <cell r="BB539">
            <v>113.3</v>
          </cell>
          <cell r="BC539">
            <v>113.2</v>
          </cell>
          <cell r="BD539">
            <v>113.2</v>
          </cell>
          <cell r="BE539">
            <v>113.2</v>
          </cell>
          <cell r="BF539">
            <v>113.2</v>
          </cell>
          <cell r="BG539">
            <v>113.2</v>
          </cell>
          <cell r="BH539">
            <v>113.2</v>
          </cell>
          <cell r="BI539">
            <v>113.2</v>
          </cell>
          <cell r="BJ539">
            <v>108.9</v>
          </cell>
          <cell r="BK539">
            <v>109.3</v>
          </cell>
          <cell r="BL539">
            <v>110.4</v>
          </cell>
          <cell r="BM539">
            <v>110.9</v>
          </cell>
          <cell r="BN539">
            <v>109.9</v>
          </cell>
          <cell r="BO539">
            <v>110.5</v>
          </cell>
          <cell r="BP539">
            <v>110.9</v>
          </cell>
          <cell r="BQ539">
            <v>110.9</v>
          </cell>
          <cell r="BR539">
            <v>110.7</v>
          </cell>
          <cell r="BS539">
            <v>110.7</v>
          </cell>
          <cell r="BT539">
            <v>111.3</v>
          </cell>
          <cell r="BU539">
            <v>111.1</v>
          </cell>
          <cell r="BV539">
            <v>110.5</v>
          </cell>
          <cell r="BW539">
            <v>111.1</v>
          </cell>
          <cell r="BX539">
            <v>112.6</v>
          </cell>
          <cell r="BY539">
            <v>111.8</v>
          </cell>
          <cell r="BZ539">
            <v>113</v>
          </cell>
          <cell r="CA539">
            <v>111.6</v>
          </cell>
          <cell r="CB539">
            <v>112.3</v>
          </cell>
          <cell r="CC539">
            <v>113</v>
          </cell>
          <cell r="CD539">
            <v>113.3</v>
          </cell>
          <cell r="CE539">
            <v>113.9</v>
          </cell>
          <cell r="CF539">
            <v>113.9</v>
          </cell>
          <cell r="CG539">
            <v>113.9</v>
          </cell>
          <cell r="CH539">
            <v>113.9</v>
          </cell>
          <cell r="CI539">
            <v>113.9</v>
          </cell>
          <cell r="CJ539">
            <v>112.6</v>
          </cell>
          <cell r="CK539">
            <v>112.6</v>
          </cell>
          <cell r="CL539">
            <v>112.6</v>
          </cell>
        </row>
        <row r="540">
          <cell r="A540" t="str">
            <v>Pressed Glassware</v>
          </cell>
          <cell r="B540" t="str">
            <v>1309020005</v>
          </cell>
          <cell r="C540">
            <v>2.5170000000000001E-2</v>
          </cell>
          <cell r="D540">
            <v>100</v>
          </cell>
          <cell r="E540">
            <v>100</v>
          </cell>
          <cell r="F540">
            <v>100.2</v>
          </cell>
          <cell r="G540">
            <v>109.1</v>
          </cell>
          <cell r="H540">
            <v>109.1</v>
          </cell>
          <cell r="I540">
            <v>109.1</v>
          </cell>
          <cell r="J540">
            <v>109.1</v>
          </cell>
          <cell r="K540">
            <v>109.1</v>
          </cell>
          <cell r="L540">
            <v>109.1</v>
          </cell>
          <cell r="M540">
            <v>109.1</v>
          </cell>
          <cell r="N540">
            <v>109.1</v>
          </cell>
          <cell r="O540">
            <v>109.1</v>
          </cell>
          <cell r="P540">
            <v>109.1</v>
          </cell>
          <cell r="Q540">
            <v>108.9</v>
          </cell>
          <cell r="R540">
            <v>108.9</v>
          </cell>
          <cell r="S540">
            <v>108.1</v>
          </cell>
          <cell r="T540">
            <v>108.1</v>
          </cell>
          <cell r="U540">
            <v>108.1</v>
          </cell>
          <cell r="V540">
            <v>108.1</v>
          </cell>
          <cell r="W540">
            <v>108.1</v>
          </cell>
          <cell r="X540">
            <v>108.5</v>
          </cell>
          <cell r="Y540">
            <v>108.8</v>
          </cell>
          <cell r="Z540">
            <v>108.8</v>
          </cell>
          <cell r="AA540">
            <v>108.8</v>
          </cell>
          <cell r="AB540">
            <v>109.6</v>
          </cell>
          <cell r="AC540">
            <v>109.6</v>
          </cell>
          <cell r="AD540">
            <v>109.6</v>
          </cell>
          <cell r="AE540">
            <v>117.2</v>
          </cell>
          <cell r="AF540">
            <v>117.2</v>
          </cell>
          <cell r="AG540">
            <v>117.2</v>
          </cell>
          <cell r="AH540">
            <v>117.2</v>
          </cell>
          <cell r="AI540">
            <v>117.2</v>
          </cell>
          <cell r="AJ540">
            <v>117.2</v>
          </cell>
          <cell r="AK540">
            <v>117.2</v>
          </cell>
          <cell r="AL540">
            <v>117.2</v>
          </cell>
          <cell r="AM540">
            <v>117.2</v>
          </cell>
          <cell r="AN540">
            <v>117.2</v>
          </cell>
          <cell r="AO540">
            <v>117.2</v>
          </cell>
          <cell r="AP540">
            <v>117.2</v>
          </cell>
          <cell r="AQ540">
            <v>118.4</v>
          </cell>
          <cell r="AR540">
            <v>118.4</v>
          </cell>
          <cell r="AS540">
            <v>118.4</v>
          </cell>
          <cell r="AT540">
            <v>118.4</v>
          </cell>
          <cell r="AU540">
            <v>118.4</v>
          </cell>
          <cell r="AV540">
            <v>118.4</v>
          </cell>
          <cell r="AW540">
            <v>118.4</v>
          </cell>
          <cell r="AX540">
            <v>118.4</v>
          </cell>
          <cell r="AY540">
            <v>118.4</v>
          </cell>
          <cell r="AZ540">
            <v>119.7</v>
          </cell>
          <cell r="BA540">
            <v>119.7</v>
          </cell>
          <cell r="BB540">
            <v>119.7</v>
          </cell>
          <cell r="BC540">
            <v>120.5</v>
          </cell>
          <cell r="BD540">
            <v>120.5</v>
          </cell>
          <cell r="BE540">
            <v>120.5</v>
          </cell>
          <cell r="BF540">
            <v>120.5</v>
          </cell>
          <cell r="BG540">
            <v>120.5</v>
          </cell>
          <cell r="BH540">
            <v>123.4</v>
          </cell>
          <cell r="BI540">
            <v>122.1</v>
          </cell>
          <cell r="BJ540">
            <v>122.1</v>
          </cell>
          <cell r="BK540">
            <v>122.1</v>
          </cell>
          <cell r="BL540">
            <v>122.1</v>
          </cell>
          <cell r="BM540">
            <v>122.6</v>
          </cell>
          <cell r="BN540">
            <v>121.1</v>
          </cell>
          <cell r="BO540">
            <v>123.1</v>
          </cell>
          <cell r="BP540">
            <v>123.1</v>
          </cell>
          <cell r="BQ540">
            <v>123.1</v>
          </cell>
          <cell r="BR540">
            <v>123.1</v>
          </cell>
          <cell r="BS540">
            <v>123.1</v>
          </cell>
          <cell r="BT540">
            <v>123.1</v>
          </cell>
          <cell r="BU540">
            <v>123.1</v>
          </cell>
          <cell r="BV540">
            <v>123.1</v>
          </cell>
          <cell r="BW540">
            <v>123.1</v>
          </cell>
          <cell r="BX540">
            <v>123.1</v>
          </cell>
          <cell r="BY540">
            <v>122.4</v>
          </cell>
          <cell r="BZ540">
            <v>132.9</v>
          </cell>
          <cell r="CA540">
            <v>136.80000000000001</v>
          </cell>
          <cell r="CB540">
            <v>136.80000000000001</v>
          </cell>
          <cell r="CC540">
            <v>136.80000000000001</v>
          </cell>
          <cell r="CD540">
            <v>136.9</v>
          </cell>
          <cell r="CE540">
            <v>136.9</v>
          </cell>
          <cell r="CF540">
            <v>140.6</v>
          </cell>
          <cell r="CG540">
            <v>141.80000000000001</v>
          </cell>
          <cell r="CH540">
            <v>142.30000000000001</v>
          </cell>
          <cell r="CI540">
            <v>143.1</v>
          </cell>
          <cell r="CJ540">
            <v>144.30000000000001</v>
          </cell>
          <cell r="CK540">
            <v>144.30000000000001</v>
          </cell>
          <cell r="CL540">
            <v>144.5</v>
          </cell>
        </row>
        <row r="541">
          <cell r="A541" t="str">
            <v>Ophthalmic Lens</v>
          </cell>
          <cell r="B541" t="str">
            <v>1309020006</v>
          </cell>
          <cell r="C541">
            <v>8.5199999999999998E-3</v>
          </cell>
          <cell r="D541">
            <v>101.9</v>
          </cell>
          <cell r="E541">
            <v>101.9</v>
          </cell>
          <cell r="F541">
            <v>101.9</v>
          </cell>
          <cell r="G541">
            <v>105</v>
          </cell>
          <cell r="H541">
            <v>105</v>
          </cell>
          <cell r="I541">
            <v>105</v>
          </cell>
          <cell r="J541">
            <v>105</v>
          </cell>
          <cell r="K541">
            <v>105</v>
          </cell>
          <cell r="L541">
            <v>105</v>
          </cell>
          <cell r="M541">
            <v>105</v>
          </cell>
          <cell r="N541">
            <v>105</v>
          </cell>
          <cell r="O541">
            <v>105</v>
          </cell>
          <cell r="P541">
            <v>107.9</v>
          </cell>
          <cell r="Q541">
            <v>107.9</v>
          </cell>
          <cell r="R541">
            <v>107.9</v>
          </cell>
          <cell r="S541">
            <v>111.8</v>
          </cell>
          <cell r="T541">
            <v>111.8</v>
          </cell>
          <cell r="U541">
            <v>111.8</v>
          </cell>
          <cell r="V541">
            <v>111.8</v>
          </cell>
          <cell r="W541">
            <v>111.8</v>
          </cell>
          <cell r="X541">
            <v>111.8</v>
          </cell>
          <cell r="Y541">
            <v>111.8</v>
          </cell>
          <cell r="Z541">
            <v>111.8</v>
          </cell>
          <cell r="AA541">
            <v>111.8</v>
          </cell>
          <cell r="AB541">
            <v>115.3</v>
          </cell>
          <cell r="AC541">
            <v>115.3</v>
          </cell>
          <cell r="AD541">
            <v>115.3</v>
          </cell>
          <cell r="AE541">
            <v>125.2</v>
          </cell>
          <cell r="AF541">
            <v>125.2</v>
          </cell>
          <cell r="AG541">
            <v>125.2</v>
          </cell>
          <cell r="AH541">
            <v>125.2</v>
          </cell>
          <cell r="AI541">
            <v>125.2</v>
          </cell>
          <cell r="AJ541">
            <v>125.2</v>
          </cell>
          <cell r="AK541">
            <v>125.2</v>
          </cell>
          <cell r="AL541">
            <v>125.2</v>
          </cell>
          <cell r="AM541">
            <v>125.2</v>
          </cell>
          <cell r="AN541">
            <v>125.7</v>
          </cell>
          <cell r="AO541">
            <v>125.7</v>
          </cell>
          <cell r="AP541">
            <v>125.7</v>
          </cell>
          <cell r="AQ541">
            <v>124.3</v>
          </cell>
          <cell r="AR541">
            <v>124.3</v>
          </cell>
          <cell r="AS541">
            <v>124.3</v>
          </cell>
          <cell r="AT541">
            <v>124.3</v>
          </cell>
          <cell r="AU541">
            <v>124.3</v>
          </cell>
          <cell r="AV541">
            <v>124.3</v>
          </cell>
          <cell r="AW541">
            <v>124.3</v>
          </cell>
          <cell r="AX541">
            <v>124.3</v>
          </cell>
          <cell r="AY541">
            <v>124.3</v>
          </cell>
          <cell r="AZ541">
            <v>125.1</v>
          </cell>
          <cell r="BA541">
            <v>125.1</v>
          </cell>
          <cell r="BB541">
            <v>127</v>
          </cell>
          <cell r="BC541">
            <v>134.19999999999999</v>
          </cell>
          <cell r="BD541">
            <v>134.4</v>
          </cell>
          <cell r="BE541">
            <v>133.80000000000001</v>
          </cell>
          <cell r="BF541">
            <v>133.80000000000001</v>
          </cell>
          <cell r="BG541">
            <v>133.80000000000001</v>
          </cell>
          <cell r="BH541">
            <v>133.80000000000001</v>
          </cell>
          <cell r="BI541">
            <v>133.80000000000001</v>
          </cell>
          <cell r="BJ541">
            <v>133.80000000000001</v>
          </cell>
          <cell r="BK541">
            <v>133.80000000000001</v>
          </cell>
          <cell r="BL541">
            <v>134.5</v>
          </cell>
          <cell r="BM541">
            <v>134.5</v>
          </cell>
          <cell r="BN541">
            <v>134.5</v>
          </cell>
          <cell r="BO541">
            <v>134.5</v>
          </cell>
          <cell r="BP541">
            <v>134.5</v>
          </cell>
          <cell r="BQ541">
            <v>134.5</v>
          </cell>
          <cell r="BR541">
            <v>134.5</v>
          </cell>
          <cell r="BS541">
            <v>134.5</v>
          </cell>
          <cell r="BT541">
            <v>134.5</v>
          </cell>
          <cell r="BU541">
            <v>134.5</v>
          </cell>
          <cell r="BV541">
            <v>134.5</v>
          </cell>
          <cell r="BW541">
            <v>134.5</v>
          </cell>
          <cell r="BX541">
            <v>130.19999999999999</v>
          </cell>
          <cell r="BY541">
            <v>125.8</v>
          </cell>
          <cell r="BZ541">
            <v>125</v>
          </cell>
          <cell r="CA541">
            <v>130.69999999999999</v>
          </cell>
          <cell r="CB541">
            <v>132.30000000000001</v>
          </cell>
          <cell r="CC541">
            <v>132.69999999999999</v>
          </cell>
          <cell r="CD541">
            <v>132.69999999999999</v>
          </cell>
          <cell r="CE541">
            <v>132.69999999999999</v>
          </cell>
          <cell r="CF541">
            <v>132.9</v>
          </cell>
          <cell r="CG541">
            <v>133.5</v>
          </cell>
          <cell r="CH541">
            <v>133.5</v>
          </cell>
          <cell r="CI541">
            <v>133.5</v>
          </cell>
          <cell r="CJ541">
            <v>133.5</v>
          </cell>
          <cell r="CK541">
            <v>133.6</v>
          </cell>
          <cell r="CL541">
            <v>133.9</v>
          </cell>
        </row>
        <row r="542">
          <cell r="A542" t="str">
            <v>Glass Vials</v>
          </cell>
          <cell r="B542" t="str">
            <v>1309020007</v>
          </cell>
          <cell r="C542">
            <v>9.7999999999999997E-3</v>
          </cell>
          <cell r="D542">
            <v>100.7</v>
          </cell>
          <cell r="E542">
            <v>100.7</v>
          </cell>
          <cell r="F542">
            <v>100.7</v>
          </cell>
          <cell r="G542">
            <v>102.7</v>
          </cell>
          <cell r="H542">
            <v>102.7</v>
          </cell>
          <cell r="I542">
            <v>102.7</v>
          </cell>
          <cell r="J542">
            <v>102.7</v>
          </cell>
          <cell r="K542">
            <v>102.7</v>
          </cell>
          <cell r="L542">
            <v>102.7</v>
          </cell>
          <cell r="M542">
            <v>102.7</v>
          </cell>
          <cell r="N542">
            <v>102.7</v>
          </cell>
          <cell r="O542">
            <v>102.7</v>
          </cell>
          <cell r="P542">
            <v>102.7</v>
          </cell>
          <cell r="Q542">
            <v>102.7</v>
          </cell>
          <cell r="R542">
            <v>102.7</v>
          </cell>
          <cell r="S542">
            <v>103.7</v>
          </cell>
          <cell r="T542">
            <v>103.7</v>
          </cell>
          <cell r="U542">
            <v>103.7</v>
          </cell>
          <cell r="V542">
            <v>103.7</v>
          </cell>
          <cell r="W542">
            <v>103.7</v>
          </cell>
          <cell r="X542">
            <v>103.7</v>
          </cell>
          <cell r="Y542">
            <v>103.7</v>
          </cell>
          <cell r="Z542">
            <v>103.7</v>
          </cell>
          <cell r="AA542">
            <v>103.7</v>
          </cell>
          <cell r="AB542">
            <v>103.5</v>
          </cell>
          <cell r="AC542">
            <v>103.5</v>
          </cell>
          <cell r="AD542">
            <v>103.5</v>
          </cell>
          <cell r="AE542">
            <v>104.2</v>
          </cell>
          <cell r="AF542">
            <v>104.2</v>
          </cell>
          <cell r="AG542">
            <v>104.2</v>
          </cell>
          <cell r="AH542">
            <v>104.2</v>
          </cell>
          <cell r="AI542">
            <v>104.2</v>
          </cell>
          <cell r="AJ542">
            <v>104.2</v>
          </cell>
          <cell r="AK542">
            <v>104.2</v>
          </cell>
          <cell r="AL542">
            <v>104.2</v>
          </cell>
          <cell r="AM542">
            <v>104.2</v>
          </cell>
          <cell r="AN542">
            <v>105.9</v>
          </cell>
          <cell r="AO542">
            <v>105.9</v>
          </cell>
          <cell r="AP542">
            <v>105.5</v>
          </cell>
          <cell r="AQ542">
            <v>105.5</v>
          </cell>
          <cell r="AR542">
            <v>105.5</v>
          </cell>
          <cell r="AS542">
            <v>105.5</v>
          </cell>
          <cell r="AT542">
            <v>105.5</v>
          </cell>
          <cell r="AU542">
            <v>105.5</v>
          </cell>
          <cell r="AV542">
            <v>105.5</v>
          </cell>
          <cell r="AW542">
            <v>105.5</v>
          </cell>
          <cell r="AX542">
            <v>105.5</v>
          </cell>
          <cell r="AY542">
            <v>105.5</v>
          </cell>
          <cell r="AZ542">
            <v>110</v>
          </cell>
          <cell r="BA542">
            <v>110</v>
          </cell>
          <cell r="BB542">
            <v>110</v>
          </cell>
          <cell r="BC542">
            <v>109.8</v>
          </cell>
          <cell r="BD542">
            <v>109.8</v>
          </cell>
          <cell r="BE542">
            <v>109.8</v>
          </cell>
          <cell r="BF542">
            <v>109.8</v>
          </cell>
          <cell r="BG542">
            <v>109.8</v>
          </cell>
          <cell r="BH542">
            <v>109.8</v>
          </cell>
          <cell r="BI542">
            <v>108.1</v>
          </cell>
          <cell r="BJ542">
            <v>108.1</v>
          </cell>
          <cell r="BK542">
            <v>112.9</v>
          </cell>
          <cell r="BL542">
            <v>127.3</v>
          </cell>
          <cell r="BM542">
            <v>127.3</v>
          </cell>
          <cell r="BN542">
            <v>127.5</v>
          </cell>
          <cell r="BO542">
            <v>134.19999999999999</v>
          </cell>
          <cell r="BP542">
            <v>134.19999999999999</v>
          </cell>
          <cell r="BQ542">
            <v>134.19999999999999</v>
          </cell>
          <cell r="BR542">
            <v>134.19999999999999</v>
          </cell>
          <cell r="BS542">
            <v>134.19999999999999</v>
          </cell>
          <cell r="BT542">
            <v>134.19999999999999</v>
          </cell>
          <cell r="BU542">
            <v>134.19999999999999</v>
          </cell>
          <cell r="BV542">
            <v>134.19999999999999</v>
          </cell>
          <cell r="BW542">
            <v>134.19999999999999</v>
          </cell>
          <cell r="BX542">
            <v>135.9</v>
          </cell>
          <cell r="BY542">
            <v>117.9</v>
          </cell>
          <cell r="BZ542">
            <v>111.8</v>
          </cell>
          <cell r="CA542">
            <v>117.2</v>
          </cell>
          <cell r="CB542">
            <v>117.2</v>
          </cell>
          <cell r="CC542">
            <v>117.2</v>
          </cell>
          <cell r="CD542">
            <v>117.2</v>
          </cell>
          <cell r="CE542">
            <v>117.2</v>
          </cell>
          <cell r="CF542">
            <v>117.2</v>
          </cell>
          <cell r="CG542">
            <v>117.2</v>
          </cell>
          <cell r="CH542">
            <v>117.2</v>
          </cell>
          <cell r="CI542">
            <v>117.2</v>
          </cell>
          <cell r="CJ542">
            <v>117.2</v>
          </cell>
          <cell r="CK542">
            <v>117.6</v>
          </cell>
          <cell r="CL542">
            <v>117.9</v>
          </cell>
        </row>
        <row r="543">
          <cell r="A543" t="str">
            <v>Non-Ferrous Sanitary fittings</v>
          </cell>
          <cell r="B543" t="str">
            <v>1309020008</v>
          </cell>
          <cell r="C543">
            <v>1.8380000000000001E-2</v>
          </cell>
          <cell r="D543">
            <v>100</v>
          </cell>
          <cell r="E543">
            <v>100</v>
          </cell>
          <cell r="F543">
            <v>100</v>
          </cell>
          <cell r="G543">
            <v>100.8</v>
          </cell>
          <cell r="H543">
            <v>100.8</v>
          </cell>
          <cell r="I543">
            <v>100.8</v>
          </cell>
          <cell r="J543">
            <v>100.8</v>
          </cell>
          <cell r="K543">
            <v>100.8</v>
          </cell>
          <cell r="L543">
            <v>100.8</v>
          </cell>
          <cell r="M543">
            <v>100.8</v>
          </cell>
          <cell r="N543">
            <v>100.8</v>
          </cell>
          <cell r="O543">
            <v>103.8</v>
          </cell>
          <cell r="P543">
            <v>107.2</v>
          </cell>
          <cell r="Q543">
            <v>107.2</v>
          </cell>
          <cell r="R543">
            <v>107.2</v>
          </cell>
          <cell r="S543">
            <v>110.5</v>
          </cell>
          <cell r="T543">
            <v>110.5</v>
          </cell>
          <cell r="U543">
            <v>110.5</v>
          </cell>
          <cell r="V543">
            <v>110.5</v>
          </cell>
          <cell r="W543">
            <v>110.5</v>
          </cell>
          <cell r="X543">
            <v>110.5</v>
          </cell>
          <cell r="Y543">
            <v>110.5</v>
          </cell>
          <cell r="Z543">
            <v>110.5</v>
          </cell>
          <cell r="AA543">
            <v>113.5</v>
          </cell>
          <cell r="AB543">
            <v>114.1</v>
          </cell>
          <cell r="AC543">
            <v>114.1</v>
          </cell>
          <cell r="AD543">
            <v>114.1</v>
          </cell>
          <cell r="AE543">
            <v>114.1</v>
          </cell>
          <cell r="AF543">
            <v>114.1</v>
          </cell>
          <cell r="AG543">
            <v>114.1</v>
          </cell>
          <cell r="AH543">
            <v>114.1</v>
          </cell>
          <cell r="AI543">
            <v>114.1</v>
          </cell>
          <cell r="AJ543">
            <v>114.1</v>
          </cell>
          <cell r="AK543">
            <v>114.1</v>
          </cell>
          <cell r="AL543">
            <v>114.1</v>
          </cell>
          <cell r="AM543">
            <v>117</v>
          </cell>
          <cell r="AN543">
            <v>121</v>
          </cell>
          <cell r="AO543">
            <v>121</v>
          </cell>
          <cell r="AP543">
            <v>120.3</v>
          </cell>
          <cell r="AQ543">
            <v>120.3</v>
          </cell>
          <cell r="AR543">
            <v>119.9</v>
          </cell>
          <cell r="AS543">
            <v>120.3</v>
          </cell>
          <cell r="AT543">
            <v>120.3</v>
          </cell>
          <cell r="AU543">
            <v>120.3</v>
          </cell>
          <cell r="AV543">
            <v>120.3</v>
          </cell>
          <cell r="AW543">
            <v>120.3</v>
          </cell>
          <cell r="AX543">
            <v>120.3</v>
          </cell>
          <cell r="AY543">
            <v>119.3</v>
          </cell>
          <cell r="AZ543">
            <v>136.1</v>
          </cell>
          <cell r="BA543">
            <v>135.9</v>
          </cell>
          <cell r="BB543">
            <v>135.4</v>
          </cell>
          <cell r="BC543">
            <v>135.4</v>
          </cell>
          <cell r="BD543">
            <v>135.4</v>
          </cell>
          <cell r="BE543">
            <v>135.4</v>
          </cell>
          <cell r="BF543">
            <v>135.4</v>
          </cell>
          <cell r="BG543">
            <v>135.4</v>
          </cell>
          <cell r="BH543">
            <v>136.1</v>
          </cell>
          <cell r="BI543">
            <v>136</v>
          </cell>
          <cell r="BJ543">
            <v>135.4</v>
          </cell>
          <cell r="BK543">
            <v>135.4</v>
          </cell>
          <cell r="BL543">
            <v>135.4</v>
          </cell>
          <cell r="BM543">
            <v>135.4</v>
          </cell>
          <cell r="BN543">
            <v>136.4</v>
          </cell>
          <cell r="BO543">
            <v>138.1</v>
          </cell>
          <cell r="BP543">
            <v>137.5</v>
          </cell>
          <cell r="BQ543">
            <v>137.4</v>
          </cell>
          <cell r="BR543">
            <v>137.4</v>
          </cell>
          <cell r="BS543">
            <v>137.4</v>
          </cell>
          <cell r="BT543">
            <v>137.4</v>
          </cell>
          <cell r="BU543">
            <v>137.4</v>
          </cell>
          <cell r="BV543">
            <v>137.4</v>
          </cell>
          <cell r="BW543">
            <v>137.4</v>
          </cell>
          <cell r="BX543">
            <v>137.4</v>
          </cell>
          <cell r="BY543">
            <v>138.4</v>
          </cell>
          <cell r="BZ543">
            <v>138.69999999999999</v>
          </cell>
          <cell r="CA543">
            <v>138.69999999999999</v>
          </cell>
          <cell r="CB543">
            <v>138.69999999999999</v>
          </cell>
          <cell r="CC543">
            <v>138.69999999999999</v>
          </cell>
          <cell r="CD543">
            <v>138.69999999999999</v>
          </cell>
          <cell r="CE543">
            <v>138.69999999999999</v>
          </cell>
          <cell r="CF543">
            <v>138.69999999999999</v>
          </cell>
          <cell r="CG543">
            <v>138.69999999999999</v>
          </cell>
          <cell r="CH543">
            <v>138.69999999999999</v>
          </cell>
          <cell r="CI543">
            <v>138.69999999999999</v>
          </cell>
          <cell r="CJ543">
            <v>138.69999999999999</v>
          </cell>
          <cell r="CK543">
            <v>138.69999999999999</v>
          </cell>
          <cell r="CL543">
            <v>138.69999999999999</v>
          </cell>
        </row>
        <row r="544">
          <cell r="A544" t="str">
            <v>Filter Elements</v>
          </cell>
          <cell r="B544" t="str">
            <v>1309020009</v>
          </cell>
          <cell r="C544">
            <v>9.2099999999999994E-3</v>
          </cell>
          <cell r="D544">
            <v>100</v>
          </cell>
          <cell r="E544">
            <v>100</v>
          </cell>
          <cell r="F544">
            <v>100</v>
          </cell>
          <cell r="G544">
            <v>100.4</v>
          </cell>
          <cell r="H544">
            <v>100.4</v>
          </cell>
          <cell r="I544">
            <v>100.4</v>
          </cell>
          <cell r="J544">
            <v>100.4</v>
          </cell>
          <cell r="K544">
            <v>100.4</v>
          </cell>
          <cell r="L544">
            <v>100.4</v>
          </cell>
          <cell r="M544">
            <v>100.4</v>
          </cell>
          <cell r="N544">
            <v>100.4</v>
          </cell>
          <cell r="O544">
            <v>100.4</v>
          </cell>
          <cell r="P544">
            <v>109.3</v>
          </cell>
          <cell r="Q544">
            <v>118.5</v>
          </cell>
          <cell r="R544">
            <v>121.6</v>
          </cell>
          <cell r="S544">
            <v>125.9</v>
          </cell>
          <cell r="T544">
            <v>125.9</v>
          </cell>
          <cell r="U544">
            <v>125.9</v>
          </cell>
          <cell r="V544">
            <v>125.9</v>
          </cell>
          <cell r="W544">
            <v>125.9</v>
          </cell>
          <cell r="X544">
            <v>125.9</v>
          </cell>
          <cell r="Y544">
            <v>125.9</v>
          </cell>
          <cell r="Z544">
            <v>125.9</v>
          </cell>
          <cell r="AA544">
            <v>125.9</v>
          </cell>
          <cell r="AB544">
            <v>125.9</v>
          </cell>
          <cell r="AC544">
            <v>125.9</v>
          </cell>
          <cell r="AD544">
            <v>125.9</v>
          </cell>
          <cell r="AE544">
            <v>126.9</v>
          </cell>
          <cell r="AF544">
            <v>126.9</v>
          </cell>
          <cell r="AG544">
            <v>126.9</v>
          </cell>
          <cell r="AH544">
            <v>126.9</v>
          </cell>
          <cell r="AI544">
            <v>126.9</v>
          </cell>
          <cell r="AJ544">
            <v>126.9</v>
          </cell>
          <cell r="AK544">
            <v>126.9</v>
          </cell>
          <cell r="AL544">
            <v>126.9</v>
          </cell>
          <cell r="AM544">
            <v>126.9</v>
          </cell>
          <cell r="AN544">
            <v>126.9</v>
          </cell>
          <cell r="AO544">
            <v>126.9</v>
          </cell>
          <cell r="AP544">
            <v>128.19999999999999</v>
          </cell>
          <cell r="AQ544">
            <v>128.19999999999999</v>
          </cell>
          <cell r="AR544">
            <v>132.6</v>
          </cell>
          <cell r="AS544">
            <v>132.6</v>
          </cell>
          <cell r="AT544">
            <v>132.6</v>
          </cell>
          <cell r="AU544">
            <v>132.6</v>
          </cell>
          <cell r="AV544">
            <v>132.6</v>
          </cell>
          <cell r="AW544">
            <v>132.6</v>
          </cell>
          <cell r="AX544">
            <v>132.6</v>
          </cell>
          <cell r="AY544">
            <v>132.6</v>
          </cell>
          <cell r="AZ544">
            <v>128.30000000000001</v>
          </cell>
          <cell r="BA544">
            <v>128.30000000000001</v>
          </cell>
          <cell r="BB544">
            <v>128.30000000000001</v>
          </cell>
          <cell r="BC544">
            <v>128.30000000000001</v>
          </cell>
          <cell r="BD544">
            <v>128.30000000000001</v>
          </cell>
          <cell r="BE544">
            <v>128.30000000000001</v>
          </cell>
          <cell r="BF544">
            <v>128.30000000000001</v>
          </cell>
          <cell r="BG544">
            <v>128.30000000000001</v>
          </cell>
          <cell r="BH544">
            <v>128.9</v>
          </cell>
          <cell r="BI544">
            <v>131.1</v>
          </cell>
          <cell r="BJ544">
            <v>126.8</v>
          </cell>
          <cell r="BK544">
            <v>130.30000000000001</v>
          </cell>
          <cell r="BL544">
            <v>130.30000000000001</v>
          </cell>
          <cell r="BM544">
            <v>130.5</v>
          </cell>
          <cell r="BN544">
            <v>131.1</v>
          </cell>
          <cell r="BO544">
            <v>132.80000000000001</v>
          </cell>
          <cell r="BP544">
            <v>132.80000000000001</v>
          </cell>
          <cell r="BQ544">
            <v>132.80000000000001</v>
          </cell>
          <cell r="BR544">
            <v>132.80000000000001</v>
          </cell>
          <cell r="BS544">
            <v>132.80000000000001</v>
          </cell>
          <cell r="BT544">
            <v>132.80000000000001</v>
          </cell>
          <cell r="BU544">
            <v>132.80000000000001</v>
          </cell>
          <cell r="BV544">
            <v>132.80000000000001</v>
          </cell>
          <cell r="BW544">
            <v>132.80000000000001</v>
          </cell>
          <cell r="BX544">
            <v>135.19999999999999</v>
          </cell>
          <cell r="BY544">
            <v>138.9</v>
          </cell>
          <cell r="BZ544">
            <v>138.9</v>
          </cell>
          <cell r="CA544">
            <v>138.9</v>
          </cell>
          <cell r="CB544">
            <v>138.9</v>
          </cell>
          <cell r="CC544">
            <v>138.9</v>
          </cell>
          <cell r="CD544">
            <v>138.9</v>
          </cell>
          <cell r="CE544">
            <v>138.9</v>
          </cell>
          <cell r="CF544">
            <v>138.9</v>
          </cell>
          <cell r="CG544">
            <v>138.9</v>
          </cell>
          <cell r="CH544">
            <v>138.9</v>
          </cell>
          <cell r="CI544">
            <v>138.9</v>
          </cell>
          <cell r="CJ544">
            <v>142.1</v>
          </cell>
          <cell r="CK544">
            <v>145.19999999999999</v>
          </cell>
          <cell r="CL544">
            <v>145.19999999999999</v>
          </cell>
        </row>
        <row r="545">
          <cell r="A545" t="str">
            <v>Porcelain Crockery</v>
          </cell>
          <cell r="B545" t="str">
            <v>1309020010</v>
          </cell>
          <cell r="C545">
            <v>7.8100000000000001E-3</v>
          </cell>
          <cell r="D545">
            <v>104.9</v>
          </cell>
          <cell r="E545">
            <v>106.3</v>
          </cell>
          <cell r="F545">
            <v>106.3</v>
          </cell>
          <cell r="G545">
            <v>108.1</v>
          </cell>
          <cell r="H545">
            <v>108.1</v>
          </cell>
          <cell r="I545">
            <v>108.1</v>
          </cell>
          <cell r="J545">
            <v>108.1</v>
          </cell>
          <cell r="K545">
            <v>108.5</v>
          </cell>
          <cell r="L545">
            <v>108.5</v>
          </cell>
          <cell r="M545">
            <v>108.9</v>
          </cell>
          <cell r="N545">
            <v>109</v>
          </cell>
          <cell r="O545">
            <v>109</v>
          </cell>
          <cell r="P545">
            <v>110.2</v>
          </cell>
          <cell r="Q545">
            <v>110.2</v>
          </cell>
          <cell r="R545">
            <v>110.2</v>
          </cell>
          <cell r="S545">
            <v>111.2</v>
          </cell>
          <cell r="T545">
            <v>112.8</v>
          </cell>
          <cell r="U545">
            <v>113.2</v>
          </cell>
          <cell r="V545">
            <v>113.8</v>
          </cell>
          <cell r="W545">
            <v>113.9</v>
          </cell>
          <cell r="X545">
            <v>113.9</v>
          </cell>
          <cell r="Y545">
            <v>113.9</v>
          </cell>
          <cell r="Z545">
            <v>113.9</v>
          </cell>
          <cell r="AA545">
            <v>113.9</v>
          </cell>
          <cell r="AB545">
            <v>114.7</v>
          </cell>
          <cell r="AC545">
            <v>114.3</v>
          </cell>
          <cell r="AD545">
            <v>112.3</v>
          </cell>
          <cell r="AE545">
            <v>112.3</v>
          </cell>
          <cell r="AF545">
            <v>112.7</v>
          </cell>
          <cell r="AG545">
            <v>112.7</v>
          </cell>
          <cell r="AH545">
            <v>112.7</v>
          </cell>
          <cell r="AI545">
            <v>112.7</v>
          </cell>
          <cell r="AJ545">
            <v>112.7</v>
          </cell>
          <cell r="AK545">
            <v>112.7</v>
          </cell>
          <cell r="AL545">
            <v>112.7</v>
          </cell>
          <cell r="AM545">
            <v>113.2</v>
          </cell>
          <cell r="AN545">
            <v>114.4</v>
          </cell>
          <cell r="AO545">
            <v>114.4</v>
          </cell>
          <cell r="AP545">
            <v>114.8</v>
          </cell>
          <cell r="AQ545">
            <v>116.1</v>
          </cell>
          <cell r="AR545">
            <v>116.1</v>
          </cell>
          <cell r="AS545">
            <v>116.1</v>
          </cell>
          <cell r="AT545">
            <v>118.5</v>
          </cell>
          <cell r="AU545">
            <v>118.5</v>
          </cell>
          <cell r="AV545">
            <v>118.5</v>
          </cell>
          <cell r="AW545">
            <v>118.5</v>
          </cell>
          <cell r="AX545">
            <v>118.5</v>
          </cell>
          <cell r="AY545">
            <v>122.3</v>
          </cell>
          <cell r="AZ545">
            <v>123.4</v>
          </cell>
          <cell r="BA545">
            <v>123.3</v>
          </cell>
          <cell r="BB545">
            <v>123.1</v>
          </cell>
          <cell r="BC545">
            <v>124.2</v>
          </cell>
          <cell r="BD545">
            <v>123.9</v>
          </cell>
          <cell r="BE545">
            <v>123.9</v>
          </cell>
          <cell r="BF545">
            <v>124.1</v>
          </cell>
          <cell r="BG545">
            <v>125.3</v>
          </cell>
          <cell r="BH545">
            <v>126.8</v>
          </cell>
          <cell r="BI545">
            <v>127.3</v>
          </cell>
          <cell r="BJ545">
            <v>128.30000000000001</v>
          </cell>
          <cell r="BK545">
            <v>128.6</v>
          </cell>
          <cell r="BL545">
            <v>129.9</v>
          </cell>
          <cell r="BM545">
            <v>129.9</v>
          </cell>
          <cell r="BN545">
            <v>130.1</v>
          </cell>
          <cell r="BO545">
            <v>130.4</v>
          </cell>
          <cell r="BP545">
            <v>130.19999999999999</v>
          </cell>
          <cell r="BQ545">
            <v>130.1</v>
          </cell>
          <cell r="BR545">
            <v>130.1</v>
          </cell>
          <cell r="BS545">
            <v>130.1</v>
          </cell>
          <cell r="BT545">
            <v>130.1</v>
          </cell>
          <cell r="BU545">
            <v>130.1</v>
          </cell>
          <cell r="BV545">
            <v>130.1</v>
          </cell>
          <cell r="BW545">
            <v>130.1</v>
          </cell>
          <cell r="BX545">
            <v>130.4</v>
          </cell>
          <cell r="BY545">
            <v>130.80000000000001</v>
          </cell>
          <cell r="BZ545">
            <v>130.80000000000001</v>
          </cell>
          <cell r="CA545">
            <v>130.80000000000001</v>
          </cell>
          <cell r="CB545">
            <v>132.6</v>
          </cell>
          <cell r="CC545">
            <v>138.19999999999999</v>
          </cell>
          <cell r="CD545">
            <v>139.9</v>
          </cell>
          <cell r="CE545">
            <v>144.80000000000001</v>
          </cell>
          <cell r="CF545">
            <v>150.9</v>
          </cell>
          <cell r="CG545">
            <v>150.9</v>
          </cell>
          <cell r="CH545">
            <v>150.9</v>
          </cell>
          <cell r="CI545">
            <v>151.19999999999999</v>
          </cell>
          <cell r="CJ545">
            <v>151.6</v>
          </cell>
          <cell r="CK545">
            <v>149.80000000000001</v>
          </cell>
          <cell r="CL545">
            <v>151.30000000000001</v>
          </cell>
        </row>
        <row r="546">
          <cell r="A546" t="str">
            <v>c.  CEMENT &amp; LIME</v>
          </cell>
          <cell r="B546" t="str">
            <v>1309030000</v>
          </cell>
          <cell r="C546">
            <v>1.38646</v>
          </cell>
          <cell r="D546">
            <v>97.8</v>
          </cell>
          <cell r="E546">
            <v>100</v>
          </cell>
          <cell r="F546">
            <v>101.6</v>
          </cell>
          <cell r="G546">
            <v>102.2</v>
          </cell>
          <cell r="H546">
            <v>101.7</v>
          </cell>
          <cell r="I546">
            <v>100.1</v>
          </cell>
          <cell r="J546">
            <v>101.8</v>
          </cell>
          <cell r="K546">
            <v>101.2</v>
          </cell>
          <cell r="L546">
            <v>101.6</v>
          </cell>
          <cell r="M546">
            <v>101.5</v>
          </cell>
          <cell r="N546">
            <v>102</v>
          </cell>
          <cell r="O546">
            <v>101.6</v>
          </cell>
          <cell r="P546">
            <v>103.1</v>
          </cell>
          <cell r="Q546">
            <v>105</v>
          </cell>
          <cell r="R546">
            <v>106.3</v>
          </cell>
          <cell r="S546">
            <v>111.6</v>
          </cell>
          <cell r="T546">
            <v>113.7</v>
          </cell>
          <cell r="U546">
            <v>114.4</v>
          </cell>
          <cell r="V546">
            <v>115.9</v>
          </cell>
          <cell r="W546">
            <v>116.5</v>
          </cell>
          <cell r="X546">
            <v>116.7</v>
          </cell>
          <cell r="Y546">
            <v>117.5</v>
          </cell>
          <cell r="Z546">
            <v>119.6</v>
          </cell>
          <cell r="AA546">
            <v>120.7</v>
          </cell>
          <cell r="AB546">
            <v>124</v>
          </cell>
          <cell r="AC546">
            <v>125.9</v>
          </cell>
          <cell r="AD546">
            <v>130</v>
          </cell>
          <cell r="AE546">
            <v>135</v>
          </cell>
          <cell r="AF546">
            <v>135.69999999999999</v>
          </cell>
          <cell r="AG546">
            <v>137</v>
          </cell>
          <cell r="AH546">
            <v>137.69999999999999</v>
          </cell>
          <cell r="AI546">
            <v>138.19999999999999</v>
          </cell>
          <cell r="AJ546">
            <v>139.1</v>
          </cell>
          <cell r="AK546">
            <v>139.69999999999999</v>
          </cell>
          <cell r="AL546">
            <v>139.30000000000001</v>
          </cell>
          <cell r="AM546">
            <v>139.5</v>
          </cell>
          <cell r="AN546">
            <v>136.9</v>
          </cell>
          <cell r="AO546">
            <v>136.1</v>
          </cell>
          <cell r="AP546">
            <v>137.69999999999999</v>
          </cell>
          <cell r="AQ546">
            <v>135.69999999999999</v>
          </cell>
          <cell r="AR546">
            <v>135.80000000000001</v>
          </cell>
          <cell r="AS546">
            <v>134.69999999999999</v>
          </cell>
          <cell r="AT546">
            <v>136.80000000000001</v>
          </cell>
          <cell r="AU546">
            <v>137.69999999999999</v>
          </cell>
          <cell r="AV546">
            <v>136.5</v>
          </cell>
          <cell r="AW546">
            <v>135.6</v>
          </cell>
          <cell r="AX546">
            <v>138.30000000000001</v>
          </cell>
          <cell r="AY546">
            <v>138.6</v>
          </cell>
          <cell r="AZ546">
            <v>141.9</v>
          </cell>
          <cell r="BA546">
            <v>144.30000000000001</v>
          </cell>
          <cell r="BB546">
            <v>147.80000000000001</v>
          </cell>
          <cell r="BC546">
            <v>148.1</v>
          </cell>
          <cell r="BD546">
            <v>147.69999999999999</v>
          </cell>
          <cell r="BE546">
            <v>149.4</v>
          </cell>
          <cell r="BF546">
            <v>149.6</v>
          </cell>
          <cell r="BG546">
            <v>149.5</v>
          </cell>
          <cell r="BH546">
            <v>149.19999999999999</v>
          </cell>
          <cell r="BI546">
            <v>150.19999999999999</v>
          </cell>
          <cell r="BJ546">
            <v>148.5</v>
          </cell>
          <cell r="BK546">
            <v>146.5</v>
          </cell>
          <cell r="BL546">
            <v>147.80000000000001</v>
          </cell>
          <cell r="BM546">
            <v>150.5</v>
          </cell>
          <cell r="BN546">
            <v>151.19999999999999</v>
          </cell>
          <cell r="BO546">
            <v>151.6</v>
          </cell>
          <cell r="BP546">
            <v>152.19999999999999</v>
          </cell>
          <cell r="BQ546">
            <v>150.19999999999999</v>
          </cell>
          <cell r="BR546">
            <v>153.4</v>
          </cell>
          <cell r="BS546">
            <v>151.4</v>
          </cell>
          <cell r="BT546">
            <v>150.19999999999999</v>
          </cell>
          <cell r="BU546">
            <v>151.4</v>
          </cell>
          <cell r="BV546">
            <v>148.4</v>
          </cell>
          <cell r="BW546">
            <v>148.1</v>
          </cell>
          <cell r="BX546">
            <v>148.30000000000001</v>
          </cell>
          <cell r="BY546">
            <v>151.19999999999999</v>
          </cell>
          <cell r="BZ546">
            <v>153.69999999999999</v>
          </cell>
          <cell r="CA546">
            <v>154.30000000000001</v>
          </cell>
          <cell r="CB546">
            <v>155.30000000000001</v>
          </cell>
          <cell r="CC546">
            <v>153.6</v>
          </cell>
          <cell r="CD546">
            <v>153</v>
          </cell>
          <cell r="CE546">
            <v>151.9</v>
          </cell>
          <cell r="CF546">
            <v>152.5</v>
          </cell>
          <cell r="CG546">
            <v>157.5</v>
          </cell>
          <cell r="CH546">
            <v>160.6</v>
          </cell>
          <cell r="CI546">
            <v>161.30000000000001</v>
          </cell>
          <cell r="CJ546">
            <v>160.1</v>
          </cell>
          <cell r="CK546">
            <v>160.5</v>
          </cell>
          <cell r="CL546">
            <v>163.1</v>
          </cell>
        </row>
        <row r="547">
          <cell r="A547" t="str">
            <v>Grey Cement</v>
          </cell>
          <cell r="B547" t="str">
            <v>1309030001</v>
          </cell>
          <cell r="C547">
            <v>1.2634700000000001</v>
          </cell>
          <cell r="D547">
            <v>97.7</v>
          </cell>
          <cell r="E547">
            <v>100.1</v>
          </cell>
          <cell r="F547">
            <v>101.8</v>
          </cell>
          <cell r="G547">
            <v>102.3</v>
          </cell>
          <cell r="H547">
            <v>101.7</v>
          </cell>
          <cell r="I547">
            <v>100.2</v>
          </cell>
          <cell r="J547">
            <v>102</v>
          </cell>
          <cell r="K547">
            <v>101.3</v>
          </cell>
          <cell r="L547">
            <v>101.6</v>
          </cell>
          <cell r="M547">
            <v>101.3</v>
          </cell>
          <cell r="N547">
            <v>102</v>
          </cell>
          <cell r="O547">
            <v>101.5</v>
          </cell>
          <cell r="P547">
            <v>102.2</v>
          </cell>
          <cell r="Q547">
            <v>104.3</v>
          </cell>
          <cell r="R547">
            <v>105.6</v>
          </cell>
          <cell r="S547">
            <v>111.1</v>
          </cell>
          <cell r="T547">
            <v>113.4</v>
          </cell>
          <cell r="U547">
            <v>114.1</v>
          </cell>
          <cell r="V547">
            <v>115.3</v>
          </cell>
          <cell r="W547">
            <v>116.1</v>
          </cell>
          <cell r="X547">
            <v>116.4</v>
          </cell>
          <cell r="Y547">
            <v>117.2</v>
          </cell>
          <cell r="Z547">
            <v>119.5</v>
          </cell>
          <cell r="AA547">
            <v>120.6</v>
          </cell>
          <cell r="AB547">
            <v>123.7</v>
          </cell>
          <cell r="AC547">
            <v>125.8</v>
          </cell>
          <cell r="AD547">
            <v>130.30000000000001</v>
          </cell>
          <cell r="AE547">
            <v>135.30000000000001</v>
          </cell>
          <cell r="AF547">
            <v>136.1</v>
          </cell>
          <cell r="AG547">
            <v>137.4</v>
          </cell>
          <cell r="AH547">
            <v>138.19999999999999</v>
          </cell>
          <cell r="AI547">
            <v>138.6</v>
          </cell>
          <cell r="AJ547">
            <v>139.4</v>
          </cell>
          <cell r="AK547">
            <v>140.19999999999999</v>
          </cell>
          <cell r="AL547">
            <v>139.80000000000001</v>
          </cell>
          <cell r="AM547">
            <v>139.9</v>
          </cell>
          <cell r="AN547">
            <v>137.1</v>
          </cell>
          <cell r="AO547">
            <v>136.1</v>
          </cell>
          <cell r="AP547">
            <v>137.9</v>
          </cell>
          <cell r="AQ547">
            <v>135.5</v>
          </cell>
          <cell r="AR547">
            <v>135.69999999999999</v>
          </cell>
          <cell r="AS547">
            <v>134.4</v>
          </cell>
          <cell r="AT547">
            <v>136.80000000000001</v>
          </cell>
          <cell r="AU547">
            <v>137.6</v>
          </cell>
          <cell r="AV547">
            <v>136.30000000000001</v>
          </cell>
          <cell r="AW547">
            <v>134.80000000000001</v>
          </cell>
          <cell r="AX547">
            <v>137.80000000000001</v>
          </cell>
          <cell r="AY547">
            <v>138</v>
          </cell>
          <cell r="AZ547">
            <v>141.6</v>
          </cell>
          <cell r="BA547">
            <v>144.19999999999999</v>
          </cell>
          <cell r="BB547">
            <v>147.9</v>
          </cell>
          <cell r="BC547">
            <v>147.9</v>
          </cell>
          <cell r="BD547">
            <v>147.4</v>
          </cell>
          <cell r="BE547">
            <v>149.19999999999999</v>
          </cell>
          <cell r="BF547">
            <v>149.5</v>
          </cell>
          <cell r="BG547">
            <v>149.30000000000001</v>
          </cell>
          <cell r="BH547">
            <v>149.1</v>
          </cell>
          <cell r="BI547">
            <v>150.19999999999999</v>
          </cell>
          <cell r="BJ547">
            <v>148.4</v>
          </cell>
          <cell r="BK547">
            <v>146.19999999999999</v>
          </cell>
          <cell r="BL547">
            <v>147.6</v>
          </cell>
          <cell r="BM547">
            <v>150.6</v>
          </cell>
          <cell r="BN547">
            <v>151.30000000000001</v>
          </cell>
          <cell r="BO547">
            <v>151.80000000000001</v>
          </cell>
          <cell r="BP547">
            <v>152.5</v>
          </cell>
          <cell r="BQ547">
            <v>150.30000000000001</v>
          </cell>
          <cell r="BR547">
            <v>153.80000000000001</v>
          </cell>
          <cell r="BS547">
            <v>151.6</v>
          </cell>
          <cell r="BT547">
            <v>150.30000000000001</v>
          </cell>
          <cell r="BU547">
            <v>151.5</v>
          </cell>
          <cell r="BV547">
            <v>148.30000000000001</v>
          </cell>
          <cell r="BW547">
            <v>147.80000000000001</v>
          </cell>
          <cell r="BX547">
            <v>147.9</v>
          </cell>
          <cell r="BY547">
            <v>150.9</v>
          </cell>
          <cell r="BZ547">
            <v>153.69999999999999</v>
          </cell>
          <cell r="CA547">
            <v>154.4</v>
          </cell>
          <cell r="CB547">
            <v>155.30000000000001</v>
          </cell>
          <cell r="CC547">
            <v>153.6</v>
          </cell>
          <cell r="CD547">
            <v>153</v>
          </cell>
          <cell r="CE547">
            <v>151.69999999999999</v>
          </cell>
          <cell r="CF547">
            <v>152.19999999999999</v>
          </cell>
          <cell r="CG547">
            <v>157.9</v>
          </cell>
          <cell r="CH547">
            <v>160.80000000000001</v>
          </cell>
          <cell r="CI547">
            <v>161.69999999999999</v>
          </cell>
          <cell r="CJ547">
            <v>160.1</v>
          </cell>
          <cell r="CK547">
            <v>160.4</v>
          </cell>
          <cell r="CL547">
            <v>163.1</v>
          </cell>
        </row>
        <row r="548">
          <cell r="A548" t="str">
            <v>White Cement</v>
          </cell>
          <cell r="B548" t="str">
            <v>1309030002</v>
          </cell>
          <cell r="C548">
            <v>3.099E-2</v>
          </cell>
          <cell r="D548">
            <v>99.3</v>
          </cell>
          <cell r="E548">
            <v>100.8</v>
          </cell>
          <cell r="F548">
            <v>99.2</v>
          </cell>
          <cell r="G548">
            <v>99.5</v>
          </cell>
          <cell r="H548">
            <v>101.6</v>
          </cell>
          <cell r="I548">
            <v>95.8</v>
          </cell>
          <cell r="J548">
            <v>94.6</v>
          </cell>
          <cell r="K548">
            <v>99.4</v>
          </cell>
          <cell r="L548">
            <v>99.8</v>
          </cell>
          <cell r="M548">
            <v>107</v>
          </cell>
          <cell r="N548">
            <v>103.7</v>
          </cell>
          <cell r="O548">
            <v>108.3</v>
          </cell>
          <cell r="P548">
            <v>109.9</v>
          </cell>
          <cell r="Q548">
            <v>109.9</v>
          </cell>
          <cell r="R548">
            <v>111</v>
          </cell>
          <cell r="S548">
            <v>115.8</v>
          </cell>
          <cell r="T548">
            <v>114</v>
          </cell>
          <cell r="U548">
            <v>114.8</v>
          </cell>
          <cell r="V548">
            <v>122.6</v>
          </cell>
          <cell r="W548">
            <v>124.5</v>
          </cell>
          <cell r="X548">
            <v>115.8</v>
          </cell>
          <cell r="Y548">
            <v>116.8</v>
          </cell>
          <cell r="Z548">
            <v>117.7</v>
          </cell>
          <cell r="AA548">
            <v>117.7</v>
          </cell>
          <cell r="AB548">
            <v>117.8</v>
          </cell>
          <cell r="AC548">
            <v>117.8</v>
          </cell>
          <cell r="AD548">
            <v>118.2</v>
          </cell>
          <cell r="AE548">
            <v>118.3</v>
          </cell>
          <cell r="AF548">
            <v>117.9</v>
          </cell>
          <cell r="AG548">
            <v>118.2</v>
          </cell>
          <cell r="AH548">
            <v>118.2</v>
          </cell>
          <cell r="AI548">
            <v>119.9</v>
          </cell>
          <cell r="AJ548">
            <v>129.4</v>
          </cell>
          <cell r="AK548">
            <v>123.7</v>
          </cell>
          <cell r="AL548">
            <v>124.2</v>
          </cell>
          <cell r="AM548">
            <v>131.9</v>
          </cell>
          <cell r="AN548">
            <v>140.9</v>
          </cell>
          <cell r="AO548">
            <v>141.69999999999999</v>
          </cell>
          <cell r="AP548">
            <v>141.80000000000001</v>
          </cell>
          <cell r="AQ548">
            <v>142.1</v>
          </cell>
          <cell r="AR548">
            <v>144</v>
          </cell>
          <cell r="AS548">
            <v>145.5</v>
          </cell>
          <cell r="AT548">
            <v>147.9</v>
          </cell>
          <cell r="AU548">
            <v>150.9</v>
          </cell>
          <cell r="AV548">
            <v>151.5</v>
          </cell>
          <cell r="AW548">
            <v>153.19999999999999</v>
          </cell>
          <cell r="AX548">
            <v>153.19999999999999</v>
          </cell>
          <cell r="AY548">
            <v>152.4</v>
          </cell>
          <cell r="AZ548">
            <v>153.30000000000001</v>
          </cell>
          <cell r="BA548">
            <v>153.1</v>
          </cell>
          <cell r="BB548">
            <v>152.30000000000001</v>
          </cell>
          <cell r="BC548">
            <v>152.19999999999999</v>
          </cell>
          <cell r="BD548">
            <v>152.30000000000001</v>
          </cell>
          <cell r="BE548">
            <v>151.9</v>
          </cell>
          <cell r="BF548">
            <v>153.19999999999999</v>
          </cell>
          <cell r="BG548">
            <v>153</v>
          </cell>
          <cell r="BH548">
            <v>153.19999999999999</v>
          </cell>
          <cell r="BI548">
            <v>153.1</v>
          </cell>
          <cell r="BJ548">
            <v>154</v>
          </cell>
          <cell r="BK548">
            <v>154.6</v>
          </cell>
          <cell r="BL548">
            <v>154.9</v>
          </cell>
          <cell r="BM548">
            <v>155.4</v>
          </cell>
          <cell r="BN548">
            <v>155.4</v>
          </cell>
          <cell r="BO548">
            <v>153.30000000000001</v>
          </cell>
          <cell r="BP548">
            <v>153.30000000000001</v>
          </cell>
          <cell r="BQ548">
            <v>153.80000000000001</v>
          </cell>
          <cell r="BR548">
            <v>154.30000000000001</v>
          </cell>
          <cell r="BS548">
            <v>154.30000000000001</v>
          </cell>
          <cell r="BT548">
            <v>154.30000000000001</v>
          </cell>
          <cell r="BU548">
            <v>154.30000000000001</v>
          </cell>
          <cell r="BV548">
            <v>154.30000000000001</v>
          </cell>
          <cell r="BW548">
            <v>154.30000000000001</v>
          </cell>
          <cell r="BX548">
            <v>159</v>
          </cell>
          <cell r="BY548">
            <v>160.30000000000001</v>
          </cell>
          <cell r="BZ548">
            <v>158.4</v>
          </cell>
          <cell r="CA548">
            <v>158.4</v>
          </cell>
          <cell r="CB548">
            <v>153.4</v>
          </cell>
          <cell r="CC548">
            <v>152.80000000000001</v>
          </cell>
          <cell r="CD548">
            <v>154</v>
          </cell>
          <cell r="CE548">
            <v>156</v>
          </cell>
          <cell r="CF548">
            <v>158</v>
          </cell>
          <cell r="CG548">
            <v>158</v>
          </cell>
          <cell r="CH548">
            <v>158.80000000000001</v>
          </cell>
          <cell r="CI548">
            <v>158.80000000000001</v>
          </cell>
          <cell r="CJ548">
            <v>162.80000000000001</v>
          </cell>
          <cell r="CK548">
            <v>162.80000000000001</v>
          </cell>
          <cell r="CL548">
            <v>163.1</v>
          </cell>
        </row>
        <row r="549">
          <cell r="A549" t="str">
            <v>Slag  Cement</v>
          </cell>
          <cell r="B549" t="str">
            <v>1309030003</v>
          </cell>
          <cell r="C549">
            <v>7.7829999999999996E-2</v>
          </cell>
          <cell r="D549">
            <v>99.8</v>
          </cell>
          <cell r="E549">
            <v>99.5</v>
          </cell>
          <cell r="F549">
            <v>100.1</v>
          </cell>
          <cell r="G549">
            <v>103.2</v>
          </cell>
          <cell r="H549">
            <v>102.5</v>
          </cell>
          <cell r="I549">
            <v>102.5</v>
          </cell>
          <cell r="J549">
            <v>102.3</v>
          </cell>
          <cell r="K549">
            <v>101.8</v>
          </cell>
          <cell r="L549">
            <v>102.4</v>
          </cell>
          <cell r="M549">
            <v>103.5</v>
          </cell>
          <cell r="N549">
            <v>103.8</v>
          </cell>
          <cell r="O549">
            <v>101.4</v>
          </cell>
          <cell r="P549">
            <v>114.7</v>
          </cell>
          <cell r="Q549">
            <v>114.7</v>
          </cell>
          <cell r="R549">
            <v>116.1</v>
          </cell>
          <cell r="S549">
            <v>121.5</v>
          </cell>
          <cell r="T549">
            <v>120.9</v>
          </cell>
          <cell r="U549">
            <v>122.1</v>
          </cell>
          <cell r="V549">
            <v>125.2</v>
          </cell>
          <cell r="W549">
            <v>122.9</v>
          </cell>
          <cell r="X549">
            <v>123.8</v>
          </cell>
          <cell r="Y549">
            <v>125</v>
          </cell>
          <cell r="Z549">
            <v>124.7</v>
          </cell>
          <cell r="AA549">
            <v>126.5</v>
          </cell>
          <cell r="AB549">
            <v>133.30000000000001</v>
          </cell>
          <cell r="AC549">
            <v>133.4</v>
          </cell>
          <cell r="AD549">
            <v>133.5</v>
          </cell>
          <cell r="AE549">
            <v>140.69999999999999</v>
          </cell>
          <cell r="AF549">
            <v>140.6</v>
          </cell>
          <cell r="AG549">
            <v>140.69999999999999</v>
          </cell>
          <cell r="AH549">
            <v>141.4</v>
          </cell>
          <cell r="AI549">
            <v>142.80000000000001</v>
          </cell>
          <cell r="AJ549">
            <v>140.1</v>
          </cell>
          <cell r="AK549">
            <v>140.9</v>
          </cell>
          <cell r="AL549">
            <v>139.69999999999999</v>
          </cell>
          <cell r="AM549">
            <v>138.6</v>
          </cell>
          <cell r="AN549">
            <v>135.80000000000001</v>
          </cell>
          <cell r="AO549">
            <v>135.19999999999999</v>
          </cell>
          <cell r="AP549">
            <v>135.6</v>
          </cell>
          <cell r="AQ549">
            <v>138.1</v>
          </cell>
          <cell r="AR549">
            <v>136.5</v>
          </cell>
          <cell r="AS549">
            <v>136</v>
          </cell>
          <cell r="AT549">
            <v>134.80000000000001</v>
          </cell>
          <cell r="AU549">
            <v>135.4</v>
          </cell>
          <cell r="AV549">
            <v>135.4</v>
          </cell>
          <cell r="AW549">
            <v>140.80000000000001</v>
          </cell>
          <cell r="AX549">
            <v>141.69999999999999</v>
          </cell>
          <cell r="AY549">
            <v>144.4</v>
          </cell>
          <cell r="AZ549">
            <v>144.6</v>
          </cell>
          <cell r="BA549">
            <v>144.4</v>
          </cell>
          <cell r="BB549">
            <v>147.6</v>
          </cell>
          <cell r="BC549">
            <v>153.6</v>
          </cell>
          <cell r="BD549">
            <v>153.80000000000001</v>
          </cell>
          <cell r="BE549">
            <v>154.19999999999999</v>
          </cell>
          <cell r="BF549">
            <v>154</v>
          </cell>
          <cell r="BG549">
            <v>154.30000000000001</v>
          </cell>
          <cell r="BH549">
            <v>153.1</v>
          </cell>
          <cell r="BI549">
            <v>151.6</v>
          </cell>
          <cell r="BJ549">
            <v>150.6</v>
          </cell>
          <cell r="BK549">
            <v>150.4</v>
          </cell>
          <cell r="BL549">
            <v>150.9</v>
          </cell>
          <cell r="BM549">
            <v>150.19999999999999</v>
          </cell>
          <cell r="BN549">
            <v>150.1</v>
          </cell>
          <cell r="BO549">
            <v>150.1</v>
          </cell>
          <cell r="BP549">
            <v>150.1</v>
          </cell>
          <cell r="BQ549">
            <v>150.1</v>
          </cell>
          <cell r="BR549">
            <v>150.1</v>
          </cell>
          <cell r="BS549">
            <v>150.1</v>
          </cell>
          <cell r="BT549">
            <v>150.1</v>
          </cell>
          <cell r="BU549">
            <v>150.1</v>
          </cell>
          <cell r="BV549">
            <v>150.1</v>
          </cell>
          <cell r="BW549">
            <v>151.19999999999999</v>
          </cell>
          <cell r="BX549">
            <v>152.5</v>
          </cell>
          <cell r="BY549">
            <v>153.9</v>
          </cell>
          <cell r="BZ549">
            <v>153.9</v>
          </cell>
          <cell r="CA549">
            <v>153.9</v>
          </cell>
          <cell r="CB549">
            <v>156.69999999999999</v>
          </cell>
          <cell r="CC549">
            <v>155.1</v>
          </cell>
          <cell r="CD549">
            <v>155.30000000000001</v>
          </cell>
          <cell r="CE549">
            <v>154.9</v>
          </cell>
          <cell r="CF549">
            <v>156.1</v>
          </cell>
          <cell r="CG549">
            <v>153.19999999999999</v>
          </cell>
          <cell r="CH549">
            <v>159.9</v>
          </cell>
          <cell r="CI549">
            <v>158.30000000000001</v>
          </cell>
          <cell r="CJ549">
            <v>160.30000000000001</v>
          </cell>
          <cell r="CK549">
            <v>162.30000000000001</v>
          </cell>
          <cell r="CL549">
            <v>163.80000000000001</v>
          </cell>
        </row>
        <row r="550">
          <cell r="A550" t="str">
            <v>Lime</v>
          </cell>
          <cell r="B550" t="str">
            <v>1309030004</v>
          </cell>
          <cell r="C550">
            <v>1.417E-2</v>
          </cell>
          <cell r="D550">
            <v>96.1</v>
          </cell>
          <cell r="E550">
            <v>96.1</v>
          </cell>
          <cell r="F550">
            <v>96.1</v>
          </cell>
          <cell r="G550">
            <v>94.1</v>
          </cell>
          <cell r="H550">
            <v>94.7</v>
          </cell>
          <cell r="I550">
            <v>94.5</v>
          </cell>
          <cell r="J550">
            <v>96.2</v>
          </cell>
          <cell r="K550">
            <v>95.1</v>
          </cell>
          <cell r="L550">
            <v>95.1</v>
          </cell>
          <cell r="M550">
            <v>95.6</v>
          </cell>
          <cell r="N550">
            <v>95.3</v>
          </cell>
          <cell r="O550">
            <v>96</v>
          </cell>
          <cell r="P550">
            <v>109.1</v>
          </cell>
          <cell r="Q550">
            <v>101.6</v>
          </cell>
          <cell r="R550">
            <v>101.7</v>
          </cell>
          <cell r="S550">
            <v>101</v>
          </cell>
          <cell r="T550">
            <v>101.8</v>
          </cell>
          <cell r="U550">
            <v>102.2</v>
          </cell>
          <cell r="V550">
            <v>102.2</v>
          </cell>
          <cell r="W550">
            <v>102.2</v>
          </cell>
          <cell r="X550">
            <v>103.2</v>
          </cell>
          <cell r="Y550">
            <v>103.2</v>
          </cell>
          <cell r="Z550">
            <v>104.3</v>
          </cell>
          <cell r="AA550">
            <v>104.3</v>
          </cell>
          <cell r="AB550">
            <v>114.4</v>
          </cell>
          <cell r="AC550">
            <v>114.4</v>
          </cell>
          <cell r="AD550">
            <v>114.2</v>
          </cell>
          <cell r="AE550">
            <v>116.4</v>
          </cell>
          <cell r="AF550">
            <v>117.8</v>
          </cell>
          <cell r="AG550">
            <v>117.8</v>
          </cell>
          <cell r="AH550">
            <v>118.8</v>
          </cell>
          <cell r="AI550">
            <v>119.2</v>
          </cell>
          <cell r="AJ550">
            <v>119.2</v>
          </cell>
          <cell r="AK550">
            <v>119.2</v>
          </cell>
          <cell r="AL550">
            <v>119.2</v>
          </cell>
          <cell r="AM550">
            <v>123.6</v>
          </cell>
          <cell r="AN550">
            <v>123.2</v>
          </cell>
          <cell r="AO550">
            <v>124.2</v>
          </cell>
          <cell r="AP550">
            <v>126.2</v>
          </cell>
          <cell r="AQ550">
            <v>126.2</v>
          </cell>
          <cell r="AR550">
            <v>127</v>
          </cell>
          <cell r="AS550">
            <v>128.69999999999999</v>
          </cell>
          <cell r="AT550">
            <v>129.6</v>
          </cell>
          <cell r="AU550">
            <v>133.69999999999999</v>
          </cell>
          <cell r="AV550">
            <v>133.9</v>
          </cell>
          <cell r="AW550">
            <v>132.9</v>
          </cell>
          <cell r="AX550">
            <v>130.6</v>
          </cell>
          <cell r="AY550">
            <v>128.5</v>
          </cell>
          <cell r="AZ550">
            <v>128.30000000000001</v>
          </cell>
          <cell r="BA550">
            <v>127.5</v>
          </cell>
          <cell r="BB550">
            <v>127.5</v>
          </cell>
          <cell r="BC550">
            <v>128.6</v>
          </cell>
          <cell r="BD550">
            <v>129.4</v>
          </cell>
          <cell r="BE550">
            <v>131</v>
          </cell>
          <cell r="BF550">
            <v>130.1</v>
          </cell>
          <cell r="BG550">
            <v>134.5</v>
          </cell>
          <cell r="BH550">
            <v>131.80000000000001</v>
          </cell>
          <cell r="BI550">
            <v>133.6</v>
          </cell>
          <cell r="BJ550">
            <v>135.4</v>
          </cell>
          <cell r="BK550">
            <v>135.4</v>
          </cell>
          <cell r="BL550">
            <v>136.1</v>
          </cell>
          <cell r="BM550">
            <v>137.1</v>
          </cell>
          <cell r="BN550">
            <v>137.1</v>
          </cell>
          <cell r="BO550">
            <v>137.1</v>
          </cell>
          <cell r="BP550">
            <v>136.80000000000001</v>
          </cell>
          <cell r="BQ550">
            <v>136.80000000000001</v>
          </cell>
          <cell r="BR550">
            <v>136.80000000000001</v>
          </cell>
          <cell r="BS550">
            <v>136.80000000000001</v>
          </cell>
          <cell r="BT550">
            <v>136.80000000000001</v>
          </cell>
          <cell r="BU550">
            <v>136.80000000000001</v>
          </cell>
          <cell r="BV550">
            <v>136.80000000000001</v>
          </cell>
          <cell r="BW550">
            <v>140.6</v>
          </cell>
          <cell r="BX550">
            <v>144</v>
          </cell>
          <cell r="BY550">
            <v>144</v>
          </cell>
          <cell r="BZ550">
            <v>145.6</v>
          </cell>
          <cell r="CA550">
            <v>145.6</v>
          </cell>
          <cell r="CB550">
            <v>145.6</v>
          </cell>
          <cell r="CC550">
            <v>143</v>
          </cell>
          <cell r="CD550">
            <v>143</v>
          </cell>
          <cell r="CE550">
            <v>144.80000000000001</v>
          </cell>
          <cell r="CF550">
            <v>146.69999999999999</v>
          </cell>
          <cell r="CG550">
            <v>147.30000000000001</v>
          </cell>
          <cell r="CH550">
            <v>148</v>
          </cell>
          <cell r="CI550">
            <v>147.6</v>
          </cell>
          <cell r="CJ550">
            <v>157.4</v>
          </cell>
          <cell r="CK550">
            <v>158</v>
          </cell>
          <cell r="CL550">
            <v>158.69999999999999</v>
          </cell>
        </row>
        <row r="551">
          <cell r="A551" t="str">
            <v>d.  CEMENT, SLATE &amp; GRAPHITE PRODUCTS</v>
          </cell>
          <cell r="B551" t="str">
            <v>1309040000</v>
          </cell>
          <cell r="C551">
            <v>0.25583</v>
          </cell>
          <cell r="D551">
            <v>101.3</v>
          </cell>
          <cell r="E551">
            <v>100.6</v>
          </cell>
          <cell r="F551">
            <v>101.6</v>
          </cell>
          <cell r="G551">
            <v>103.3</v>
          </cell>
          <cell r="H551">
            <v>104.9</v>
          </cell>
          <cell r="I551">
            <v>105.3</v>
          </cell>
          <cell r="J551">
            <v>104.4</v>
          </cell>
          <cell r="K551">
            <v>104.1</v>
          </cell>
          <cell r="L551">
            <v>103.1</v>
          </cell>
          <cell r="M551">
            <v>103.8</v>
          </cell>
          <cell r="N551">
            <v>104.9</v>
          </cell>
          <cell r="O551">
            <v>104.2</v>
          </cell>
          <cell r="P551">
            <v>103.9</v>
          </cell>
          <cell r="Q551">
            <v>104.1</v>
          </cell>
          <cell r="R551">
            <v>105.1</v>
          </cell>
          <cell r="S551">
            <v>110.6</v>
          </cell>
          <cell r="T551">
            <v>110.7</v>
          </cell>
          <cell r="U551">
            <v>111.1</v>
          </cell>
          <cell r="V551">
            <v>110.8</v>
          </cell>
          <cell r="W551">
            <v>110.7</v>
          </cell>
          <cell r="X551">
            <v>111.1</v>
          </cell>
          <cell r="Y551">
            <v>111</v>
          </cell>
          <cell r="Z551">
            <v>110.8</v>
          </cell>
          <cell r="AA551">
            <v>112.2</v>
          </cell>
          <cell r="AB551">
            <v>112.6</v>
          </cell>
          <cell r="AC551">
            <v>111.4</v>
          </cell>
          <cell r="AD551">
            <v>114.6</v>
          </cell>
          <cell r="AE551">
            <v>115.8</v>
          </cell>
          <cell r="AF551">
            <v>115.7</v>
          </cell>
          <cell r="AG551">
            <v>116.2</v>
          </cell>
          <cell r="AH551">
            <v>115.8</v>
          </cell>
          <cell r="AI551">
            <v>115.3</v>
          </cell>
          <cell r="AJ551">
            <v>115.3</v>
          </cell>
          <cell r="AK551">
            <v>116.9</v>
          </cell>
          <cell r="AL551">
            <v>116.9</v>
          </cell>
          <cell r="AM551">
            <v>117.1</v>
          </cell>
          <cell r="AN551">
            <v>117.7</v>
          </cell>
          <cell r="AO551">
            <v>116.9</v>
          </cell>
          <cell r="AP551">
            <v>119.1</v>
          </cell>
          <cell r="AQ551">
            <v>120.7</v>
          </cell>
          <cell r="AR551">
            <v>121.1</v>
          </cell>
          <cell r="AS551">
            <v>121.1</v>
          </cell>
          <cell r="AT551">
            <v>121.1</v>
          </cell>
          <cell r="AU551">
            <v>121.1</v>
          </cell>
          <cell r="AV551">
            <v>123.2</v>
          </cell>
          <cell r="AW551">
            <v>123.8</v>
          </cell>
          <cell r="AX551">
            <v>124.2</v>
          </cell>
          <cell r="AY551">
            <v>124.4</v>
          </cell>
          <cell r="AZ551">
            <v>125.8</v>
          </cell>
          <cell r="BA551">
            <v>126.9</v>
          </cell>
          <cell r="BB551">
            <v>128.6</v>
          </cell>
          <cell r="BC551">
            <v>128.69999999999999</v>
          </cell>
          <cell r="BD551">
            <v>130.6</v>
          </cell>
          <cell r="BE551">
            <v>129.19999999999999</v>
          </cell>
          <cell r="BF551">
            <v>129.69999999999999</v>
          </cell>
          <cell r="BG551">
            <v>131.19999999999999</v>
          </cell>
          <cell r="BH551">
            <v>131.80000000000001</v>
          </cell>
          <cell r="BI551">
            <v>131</v>
          </cell>
          <cell r="BJ551">
            <v>129.4</v>
          </cell>
          <cell r="BK551">
            <v>129.19999999999999</v>
          </cell>
          <cell r="BL551">
            <v>129</v>
          </cell>
          <cell r="BM551">
            <v>129.30000000000001</v>
          </cell>
          <cell r="BN551">
            <v>129.5</v>
          </cell>
          <cell r="BO551">
            <v>132.69999999999999</v>
          </cell>
          <cell r="BP551">
            <v>133.9</v>
          </cell>
          <cell r="BQ551">
            <v>135.5</v>
          </cell>
          <cell r="BR551">
            <v>135.5</v>
          </cell>
          <cell r="BS551">
            <v>136</v>
          </cell>
          <cell r="BT551">
            <v>135.80000000000001</v>
          </cell>
          <cell r="BU551">
            <v>145.4</v>
          </cell>
          <cell r="BV551">
            <v>148.80000000000001</v>
          </cell>
          <cell r="BW551">
            <v>146.6</v>
          </cell>
          <cell r="BX551">
            <v>146.4</v>
          </cell>
          <cell r="BY551">
            <v>146.80000000000001</v>
          </cell>
          <cell r="BZ551">
            <v>148.30000000000001</v>
          </cell>
          <cell r="CA551">
            <v>150.19999999999999</v>
          </cell>
          <cell r="CB551">
            <v>148.9</v>
          </cell>
          <cell r="CC551">
            <v>149.1</v>
          </cell>
          <cell r="CD551">
            <v>149.5</v>
          </cell>
          <cell r="CE551">
            <v>149.19999999999999</v>
          </cell>
          <cell r="CF551">
            <v>149.5</v>
          </cell>
          <cell r="CG551">
            <v>150.6</v>
          </cell>
          <cell r="CH551">
            <v>150.80000000000001</v>
          </cell>
          <cell r="CI551">
            <v>150.9</v>
          </cell>
          <cell r="CJ551">
            <v>152.4</v>
          </cell>
          <cell r="CK551">
            <v>153</v>
          </cell>
          <cell r="CL551">
            <v>155.30000000000001</v>
          </cell>
        </row>
        <row r="552">
          <cell r="A552" t="str">
            <v>Graphite Rods</v>
          </cell>
          <cell r="B552" t="str">
            <v>1309040001</v>
          </cell>
          <cell r="C552">
            <v>6.0299999999999999E-2</v>
          </cell>
          <cell r="D552">
            <v>100.3</v>
          </cell>
          <cell r="E552">
            <v>100.3</v>
          </cell>
          <cell r="F552">
            <v>100.3</v>
          </cell>
          <cell r="G552">
            <v>105.7</v>
          </cell>
          <cell r="H552">
            <v>107.9</v>
          </cell>
          <cell r="I552">
            <v>107.9</v>
          </cell>
          <cell r="J552">
            <v>107.9</v>
          </cell>
          <cell r="K552">
            <v>107.9</v>
          </cell>
          <cell r="L552">
            <v>107.9</v>
          </cell>
          <cell r="M552">
            <v>107.9</v>
          </cell>
          <cell r="N552">
            <v>109</v>
          </cell>
          <cell r="O552">
            <v>109</v>
          </cell>
          <cell r="P552">
            <v>109</v>
          </cell>
          <cell r="Q552">
            <v>109</v>
          </cell>
          <cell r="R552">
            <v>109</v>
          </cell>
          <cell r="S552">
            <v>119.1</v>
          </cell>
          <cell r="T552">
            <v>121.8</v>
          </cell>
          <cell r="U552">
            <v>121.8</v>
          </cell>
          <cell r="V552">
            <v>123.9</v>
          </cell>
          <cell r="W552">
            <v>123.9</v>
          </cell>
          <cell r="X552">
            <v>123.9</v>
          </cell>
          <cell r="Y552">
            <v>123.9</v>
          </cell>
          <cell r="Z552">
            <v>123.9</v>
          </cell>
          <cell r="AA552">
            <v>123.9</v>
          </cell>
          <cell r="AB552">
            <v>123.9</v>
          </cell>
          <cell r="AC552">
            <v>123.9</v>
          </cell>
          <cell r="AD552">
            <v>128.4</v>
          </cell>
          <cell r="AE552">
            <v>127.7</v>
          </cell>
          <cell r="AF552">
            <v>132.6</v>
          </cell>
          <cell r="AG552">
            <v>134</v>
          </cell>
          <cell r="AH552">
            <v>134</v>
          </cell>
          <cell r="AI552">
            <v>134</v>
          </cell>
          <cell r="AJ552">
            <v>134</v>
          </cell>
          <cell r="AK552">
            <v>136.30000000000001</v>
          </cell>
          <cell r="AL552">
            <v>136.30000000000001</v>
          </cell>
          <cell r="AM552">
            <v>136.30000000000001</v>
          </cell>
          <cell r="AN552">
            <v>136.30000000000001</v>
          </cell>
          <cell r="AO552">
            <v>131.6</v>
          </cell>
          <cell r="AP552">
            <v>138.30000000000001</v>
          </cell>
          <cell r="AQ552">
            <v>142.1</v>
          </cell>
          <cell r="AR552">
            <v>142.1</v>
          </cell>
          <cell r="AS552">
            <v>142.1</v>
          </cell>
          <cell r="AT552">
            <v>142.19999999999999</v>
          </cell>
          <cell r="AU552">
            <v>142.6</v>
          </cell>
          <cell r="AV552">
            <v>153.1</v>
          </cell>
          <cell r="AW552">
            <v>153.1</v>
          </cell>
          <cell r="AX552">
            <v>153.1</v>
          </cell>
          <cell r="AY552">
            <v>153.1</v>
          </cell>
          <cell r="AZ552">
            <v>158.69999999999999</v>
          </cell>
          <cell r="BA552">
            <v>160.80000000000001</v>
          </cell>
          <cell r="BB552">
            <v>166.2</v>
          </cell>
          <cell r="BC552">
            <v>158.1</v>
          </cell>
          <cell r="BD552">
            <v>163.4</v>
          </cell>
          <cell r="BE552">
            <v>160.80000000000001</v>
          </cell>
          <cell r="BF552">
            <v>159.69999999999999</v>
          </cell>
          <cell r="BG552">
            <v>163</v>
          </cell>
          <cell r="BH552">
            <v>162.1</v>
          </cell>
          <cell r="BI552">
            <v>162.80000000000001</v>
          </cell>
          <cell r="BJ552">
            <v>158.6</v>
          </cell>
          <cell r="BK552">
            <v>157.9</v>
          </cell>
          <cell r="BL552">
            <v>160.30000000000001</v>
          </cell>
          <cell r="BM552">
            <v>160.5</v>
          </cell>
          <cell r="BN552">
            <v>154.9</v>
          </cell>
          <cell r="BO552">
            <v>155.6</v>
          </cell>
          <cell r="BP552">
            <v>155.6</v>
          </cell>
          <cell r="BQ552">
            <v>155.6</v>
          </cell>
          <cell r="BR552">
            <v>155.6</v>
          </cell>
          <cell r="BS552">
            <v>155.6</v>
          </cell>
          <cell r="BT552">
            <v>155.6</v>
          </cell>
          <cell r="BU552">
            <v>155.6</v>
          </cell>
          <cell r="BV552">
            <v>155.6</v>
          </cell>
          <cell r="BW552">
            <v>154.80000000000001</v>
          </cell>
          <cell r="BX552">
            <v>147.30000000000001</v>
          </cell>
          <cell r="BY552">
            <v>148</v>
          </cell>
          <cell r="BZ552">
            <v>145</v>
          </cell>
          <cell r="CA552">
            <v>145.19999999999999</v>
          </cell>
          <cell r="CB552">
            <v>141.9</v>
          </cell>
          <cell r="CC552">
            <v>141.80000000000001</v>
          </cell>
          <cell r="CD552">
            <v>142.4</v>
          </cell>
          <cell r="CE552">
            <v>142.69999999999999</v>
          </cell>
          <cell r="CF552">
            <v>143.19999999999999</v>
          </cell>
          <cell r="CG552">
            <v>146.5</v>
          </cell>
          <cell r="CH552">
            <v>145.5</v>
          </cell>
          <cell r="CI552">
            <v>144.69999999999999</v>
          </cell>
          <cell r="CJ552">
            <v>146.5</v>
          </cell>
          <cell r="CK552">
            <v>144.6</v>
          </cell>
          <cell r="CL552">
            <v>147.80000000000001</v>
          </cell>
        </row>
        <row r="553">
          <cell r="A553" t="str">
            <v>Graphite Amorphous</v>
          </cell>
          <cell r="B553" t="str">
            <v>1309040002</v>
          </cell>
          <cell r="C553">
            <v>7.1500000000000001E-3</v>
          </cell>
          <cell r="D553">
            <v>101.2</v>
          </cell>
          <cell r="E553">
            <v>101.2</v>
          </cell>
          <cell r="F553">
            <v>101.2</v>
          </cell>
          <cell r="G553">
            <v>107.1</v>
          </cell>
          <cell r="H553">
            <v>107.1</v>
          </cell>
          <cell r="I553">
            <v>107.1</v>
          </cell>
          <cell r="J553">
            <v>107.1</v>
          </cell>
          <cell r="K553">
            <v>107.1</v>
          </cell>
          <cell r="L553">
            <v>107.1</v>
          </cell>
          <cell r="M553">
            <v>107.1</v>
          </cell>
          <cell r="N553">
            <v>107.1</v>
          </cell>
          <cell r="O553">
            <v>107.1</v>
          </cell>
          <cell r="P553">
            <v>105.4</v>
          </cell>
          <cell r="Q553">
            <v>105.4</v>
          </cell>
          <cell r="R553">
            <v>106.8</v>
          </cell>
          <cell r="S553">
            <v>111.7</v>
          </cell>
          <cell r="T553">
            <v>111.7</v>
          </cell>
          <cell r="U553">
            <v>111.7</v>
          </cell>
          <cell r="V553">
            <v>113.8</v>
          </cell>
          <cell r="W553">
            <v>114.3</v>
          </cell>
          <cell r="X553">
            <v>114.3</v>
          </cell>
          <cell r="Y553">
            <v>114.3</v>
          </cell>
          <cell r="Z553">
            <v>114.3</v>
          </cell>
          <cell r="AA553">
            <v>115.5</v>
          </cell>
          <cell r="AB553">
            <v>116.3</v>
          </cell>
          <cell r="AC553">
            <v>116.3</v>
          </cell>
          <cell r="AD553">
            <v>116.3</v>
          </cell>
          <cell r="AE553">
            <v>117.9</v>
          </cell>
          <cell r="AF553">
            <v>117.9</v>
          </cell>
          <cell r="AG553">
            <v>119.9</v>
          </cell>
          <cell r="AH553">
            <v>119.9</v>
          </cell>
          <cell r="AI553">
            <v>119.9</v>
          </cell>
          <cell r="AJ553">
            <v>124.7</v>
          </cell>
          <cell r="AK553">
            <v>124.7</v>
          </cell>
          <cell r="AL553">
            <v>124.7</v>
          </cell>
          <cell r="AM553">
            <v>124.7</v>
          </cell>
          <cell r="AN553">
            <v>125.4</v>
          </cell>
          <cell r="AO553">
            <v>125.4</v>
          </cell>
          <cell r="AP553">
            <v>125.4</v>
          </cell>
          <cell r="AQ553">
            <v>130.69999999999999</v>
          </cell>
          <cell r="AR553">
            <v>130.69999999999999</v>
          </cell>
          <cell r="AS553">
            <v>130.69999999999999</v>
          </cell>
          <cell r="AT553">
            <v>130.69999999999999</v>
          </cell>
          <cell r="AU553">
            <v>130.69999999999999</v>
          </cell>
          <cell r="AV553">
            <v>137.4</v>
          </cell>
          <cell r="AW553">
            <v>137.4</v>
          </cell>
          <cell r="AX553">
            <v>137.4</v>
          </cell>
          <cell r="AY553">
            <v>137.4</v>
          </cell>
          <cell r="AZ553">
            <v>137.4</v>
          </cell>
          <cell r="BA553">
            <v>137.4</v>
          </cell>
          <cell r="BB553">
            <v>137.4</v>
          </cell>
          <cell r="BC553">
            <v>137.4</v>
          </cell>
          <cell r="BD553">
            <v>137.4</v>
          </cell>
          <cell r="BE553">
            <v>137.4</v>
          </cell>
          <cell r="BF553">
            <v>137.4</v>
          </cell>
          <cell r="BG553">
            <v>137.4</v>
          </cell>
          <cell r="BH553">
            <v>144.5</v>
          </cell>
          <cell r="BI553">
            <v>146.80000000000001</v>
          </cell>
          <cell r="BJ553">
            <v>146.80000000000001</v>
          </cell>
          <cell r="BK553">
            <v>146.80000000000001</v>
          </cell>
          <cell r="BL553">
            <v>146.80000000000001</v>
          </cell>
          <cell r="BM553">
            <v>146.80000000000001</v>
          </cell>
          <cell r="BN553">
            <v>147.5</v>
          </cell>
          <cell r="BO553">
            <v>147.5</v>
          </cell>
          <cell r="BP553">
            <v>146.80000000000001</v>
          </cell>
          <cell r="BQ553">
            <v>146.80000000000001</v>
          </cell>
          <cell r="BR553">
            <v>146.80000000000001</v>
          </cell>
          <cell r="BS553">
            <v>146.80000000000001</v>
          </cell>
          <cell r="BT553">
            <v>146.80000000000001</v>
          </cell>
          <cell r="BU553">
            <v>146.80000000000001</v>
          </cell>
          <cell r="BV553">
            <v>146.80000000000001</v>
          </cell>
          <cell r="BW553">
            <v>146.80000000000001</v>
          </cell>
          <cell r="BX553">
            <v>146.80000000000001</v>
          </cell>
          <cell r="BY553">
            <v>146.80000000000001</v>
          </cell>
          <cell r="BZ553">
            <v>146.80000000000001</v>
          </cell>
          <cell r="CA553">
            <v>151.9</v>
          </cell>
          <cell r="CB553">
            <v>147.5</v>
          </cell>
          <cell r="CC553">
            <v>147.5</v>
          </cell>
          <cell r="CD553">
            <v>160.5</v>
          </cell>
          <cell r="CE553">
            <v>160.5</v>
          </cell>
          <cell r="CF553">
            <v>160.6</v>
          </cell>
          <cell r="CG553">
            <v>160.6</v>
          </cell>
          <cell r="CH553">
            <v>160.6</v>
          </cell>
          <cell r="CI553">
            <v>160.6</v>
          </cell>
          <cell r="CJ553">
            <v>160.6</v>
          </cell>
          <cell r="CK553">
            <v>160.6</v>
          </cell>
          <cell r="CL553">
            <v>160.6</v>
          </cell>
        </row>
        <row r="554">
          <cell r="A554" t="str">
            <v>Pencil</v>
          </cell>
          <cell r="B554" t="str">
            <v>1309040003</v>
          </cell>
          <cell r="C554">
            <v>6.43E-3</v>
          </cell>
          <cell r="D554">
            <v>99.4</v>
          </cell>
          <cell r="E554">
            <v>99.5</v>
          </cell>
          <cell r="F554">
            <v>99.5</v>
          </cell>
          <cell r="G554">
            <v>98.4</v>
          </cell>
          <cell r="H554">
            <v>98.4</v>
          </cell>
          <cell r="I554">
            <v>98.7</v>
          </cell>
          <cell r="J554">
            <v>98.7</v>
          </cell>
          <cell r="K554">
            <v>98.7</v>
          </cell>
          <cell r="L554">
            <v>99.3</v>
          </cell>
          <cell r="M554">
            <v>99.3</v>
          </cell>
          <cell r="N554">
            <v>99.3</v>
          </cell>
          <cell r="O554">
            <v>99.3</v>
          </cell>
          <cell r="P554">
            <v>101.2</v>
          </cell>
          <cell r="Q554">
            <v>101.2</v>
          </cell>
          <cell r="R554">
            <v>105.4</v>
          </cell>
          <cell r="S554">
            <v>113</v>
          </cell>
          <cell r="T554">
            <v>113</v>
          </cell>
          <cell r="U554">
            <v>113</v>
          </cell>
          <cell r="V554">
            <v>113</v>
          </cell>
          <cell r="W554">
            <v>113</v>
          </cell>
          <cell r="X554">
            <v>113</v>
          </cell>
          <cell r="Y554">
            <v>113</v>
          </cell>
          <cell r="Z554">
            <v>113</v>
          </cell>
          <cell r="AA554">
            <v>113</v>
          </cell>
          <cell r="AB554">
            <v>117.2</v>
          </cell>
          <cell r="AC554">
            <v>118.6</v>
          </cell>
          <cell r="AD554">
            <v>118.6</v>
          </cell>
          <cell r="AE554">
            <v>118.9</v>
          </cell>
          <cell r="AF554">
            <v>118.9</v>
          </cell>
          <cell r="AG554">
            <v>118.9</v>
          </cell>
          <cell r="AH554">
            <v>118.9</v>
          </cell>
          <cell r="AI554">
            <v>118.9</v>
          </cell>
          <cell r="AJ554">
            <v>118.9</v>
          </cell>
          <cell r="AK554">
            <v>118.9</v>
          </cell>
          <cell r="AL554">
            <v>118.9</v>
          </cell>
          <cell r="AM554">
            <v>118.9</v>
          </cell>
          <cell r="AN554">
            <v>124.2</v>
          </cell>
          <cell r="AO554">
            <v>124.2</v>
          </cell>
          <cell r="AP554">
            <v>124.2</v>
          </cell>
          <cell r="AQ554">
            <v>123</v>
          </cell>
          <cell r="AR554">
            <v>124.2</v>
          </cell>
          <cell r="AS554">
            <v>124.2</v>
          </cell>
          <cell r="AT554">
            <v>124.2</v>
          </cell>
          <cell r="AU554">
            <v>124.8</v>
          </cell>
          <cell r="AV554">
            <v>124.8</v>
          </cell>
          <cell r="AW554">
            <v>124.8</v>
          </cell>
          <cell r="AX554">
            <v>124.8</v>
          </cell>
          <cell r="AY554">
            <v>124.8</v>
          </cell>
          <cell r="AZ554">
            <v>124.8</v>
          </cell>
          <cell r="BA554">
            <v>124.8</v>
          </cell>
          <cell r="BB554">
            <v>121.2</v>
          </cell>
          <cell r="BC554">
            <v>123.2</v>
          </cell>
          <cell r="BD554">
            <v>134.19999999999999</v>
          </cell>
          <cell r="BE554">
            <v>134.19999999999999</v>
          </cell>
          <cell r="BF554">
            <v>134.19999999999999</v>
          </cell>
          <cell r="BG554">
            <v>134.19999999999999</v>
          </cell>
          <cell r="BH554">
            <v>134.19999999999999</v>
          </cell>
          <cell r="BI554">
            <v>134.19999999999999</v>
          </cell>
          <cell r="BJ554">
            <v>134.19999999999999</v>
          </cell>
          <cell r="BK554">
            <v>134.19999999999999</v>
          </cell>
          <cell r="BL554">
            <v>131.80000000000001</v>
          </cell>
          <cell r="BM554">
            <v>134.19999999999999</v>
          </cell>
          <cell r="BN554">
            <v>136.1</v>
          </cell>
          <cell r="BO554">
            <v>138.80000000000001</v>
          </cell>
          <cell r="BP554">
            <v>138.80000000000001</v>
          </cell>
          <cell r="BQ554">
            <v>138.80000000000001</v>
          </cell>
          <cell r="BR554">
            <v>138.80000000000001</v>
          </cell>
          <cell r="BS554">
            <v>138.80000000000001</v>
          </cell>
          <cell r="BT554">
            <v>138.80000000000001</v>
          </cell>
          <cell r="BU554">
            <v>138.80000000000001</v>
          </cell>
          <cell r="BV554">
            <v>138.80000000000001</v>
          </cell>
          <cell r="BW554">
            <v>138.80000000000001</v>
          </cell>
          <cell r="BX554">
            <v>138.80000000000001</v>
          </cell>
          <cell r="BY554">
            <v>138.80000000000001</v>
          </cell>
          <cell r="BZ554">
            <v>138.80000000000001</v>
          </cell>
          <cell r="CA554">
            <v>138.80000000000001</v>
          </cell>
          <cell r="CB554">
            <v>138.80000000000001</v>
          </cell>
          <cell r="CC554">
            <v>138.80000000000001</v>
          </cell>
          <cell r="CD554">
            <v>138.80000000000001</v>
          </cell>
          <cell r="CE554">
            <v>138.80000000000001</v>
          </cell>
          <cell r="CF554">
            <v>138.80000000000001</v>
          </cell>
          <cell r="CG554">
            <v>138.80000000000001</v>
          </cell>
          <cell r="CH554">
            <v>138.80000000000001</v>
          </cell>
          <cell r="CI554">
            <v>138.80000000000001</v>
          </cell>
          <cell r="CJ554">
            <v>138.80000000000001</v>
          </cell>
          <cell r="CK554">
            <v>138.80000000000001</v>
          </cell>
          <cell r="CL554">
            <v>138.80000000000001</v>
          </cell>
        </row>
        <row r="555">
          <cell r="A555" t="str">
            <v>Asbestos Corrugated Sheet</v>
          </cell>
          <cell r="B555" t="str">
            <v>1309040004</v>
          </cell>
          <cell r="C555">
            <v>4.4080000000000001E-2</v>
          </cell>
          <cell r="D555">
            <v>100.2</v>
          </cell>
          <cell r="E555">
            <v>100.2</v>
          </cell>
          <cell r="F555">
            <v>100.2</v>
          </cell>
          <cell r="G555">
            <v>102.7</v>
          </cell>
          <cell r="H555">
            <v>103.7</v>
          </cell>
          <cell r="I555">
            <v>103.7</v>
          </cell>
          <cell r="J555">
            <v>103.7</v>
          </cell>
          <cell r="K555">
            <v>96.1</v>
          </cell>
          <cell r="L555">
            <v>95.5</v>
          </cell>
          <cell r="M555">
            <v>95.5</v>
          </cell>
          <cell r="N555">
            <v>94.5</v>
          </cell>
          <cell r="O555">
            <v>94.8</v>
          </cell>
          <cell r="P555">
            <v>95.4</v>
          </cell>
          <cell r="Q555">
            <v>95.6</v>
          </cell>
          <cell r="R555">
            <v>97.4</v>
          </cell>
          <cell r="S555">
            <v>105.1</v>
          </cell>
          <cell r="T555">
            <v>105.7</v>
          </cell>
          <cell r="U555">
            <v>104.5</v>
          </cell>
          <cell r="V555">
            <v>104.2</v>
          </cell>
          <cell r="W555">
            <v>102.7</v>
          </cell>
          <cell r="X555">
            <v>102.7</v>
          </cell>
          <cell r="Y555">
            <v>102.7</v>
          </cell>
          <cell r="Z555">
            <v>102.8</v>
          </cell>
          <cell r="AA555">
            <v>102.7</v>
          </cell>
          <cell r="AB555">
            <v>103.4</v>
          </cell>
          <cell r="AC555">
            <v>103.3</v>
          </cell>
          <cell r="AD555">
            <v>103.6</v>
          </cell>
          <cell r="AE555">
            <v>104.7</v>
          </cell>
          <cell r="AF555">
            <v>104.9</v>
          </cell>
          <cell r="AG555">
            <v>104.9</v>
          </cell>
          <cell r="AH555">
            <v>104.9</v>
          </cell>
          <cell r="AI555">
            <v>104.5</v>
          </cell>
          <cell r="AJ555">
            <v>103.5</v>
          </cell>
          <cell r="AK555">
            <v>103.4</v>
          </cell>
          <cell r="AL555">
            <v>103.4</v>
          </cell>
          <cell r="AM555">
            <v>103.4</v>
          </cell>
          <cell r="AN555">
            <v>103.7</v>
          </cell>
          <cell r="AO555">
            <v>105.2</v>
          </cell>
          <cell r="AP555">
            <v>105.7</v>
          </cell>
          <cell r="AQ555">
            <v>109.3</v>
          </cell>
          <cell r="AR555">
            <v>109.3</v>
          </cell>
          <cell r="AS555">
            <v>109.3</v>
          </cell>
          <cell r="AT555">
            <v>109.3</v>
          </cell>
          <cell r="AU555">
            <v>109.3</v>
          </cell>
          <cell r="AV555">
            <v>109.3</v>
          </cell>
          <cell r="AW555">
            <v>109.4</v>
          </cell>
          <cell r="AX555">
            <v>109.3</v>
          </cell>
          <cell r="AY555">
            <v>110</v>
          </cell>
          <cell r="AZ555">
            <v>109.3</v>
          </cell>
          <cell r="BA555">
            <v>109.1</v>
          </cell>
          <cell r="BB555">
            <v>109.2</v>
          </cell>
          <cell r="BC555">
            <v>109.7</v>
          </cell>
          <cell r="BD555">
            <v>114</v>
          </cell>
          <cell r="BE555">
            <v>113.9</v>
          </cell>
          <cell r="BF555">
            <v>118.4</v>
          </cell>
          <cell r="BG555">
            <v>119.5</v>
          </cell>
          <cell r="BH555">
            <v>118.1</v>
          </cell>
          <cell r="BI555">
            <v>118.3</v>
          </cell>
          <cell r="BJ555">
            <v>117.7</v>
          </cell>
          <cell r="BK555">
            <v>117</v>
          </cell>
          <cell r="BL555">
            <v>117</v>
          </cell>
          <cell r="BM555">
            <v>118</v>
          </cell>
          <cell r="BN555">
            <v>125.5</v>
          </cell>
          <cell r="BO555">
            <v>125.4</v>
          </cell>
          <cell r="BP555">
            <v>125.4</v>
          </cell>
          <cell r="BQ555">
            <v>125.4</v>
          </cell>
          <cell r="BR555">
            <v>125.4</v>
          </cell>
          <cell r="BS555">
            <v>125.4</v>
          </cell>
          <cell r="BT555">
            <v>125.4</v>
          </cell>
          <cell r="BU555">
            <v>125.4</v>
          </cell>
          <cell r="BV555">
            <v>125.4</v>
          </cell>
          <cell r="BW555">
            <v>125.4</v>
          </cell>
          <cell r="BX555">
            <v>126.7</v>
          </cell>
          <cell r="BY555">
            <v>127.9</v>
          </cell>
          <cell r="BZ555">
            <v>131.1</v>
          </cell>
          <cell r="CA555">
            <v>131.5</v>
          </cell>
          <cell r="CB555">
            <v>134.6</v>
          </cell>
          <cell r="CC555">
            <v>136.1</v>
          </cell>
          <cell r="CD555">
            <v>136.1</v>
          </cell>
          <cell r="CE555">
            <v>136.1</v>
          </cell>
          <cell r="CF555">
            <v>135.6</v>
          </cell>
          <cell r="CG555">
            <v>135.30000000000001</v>
          </cell>
          <cell r="CH555">
            <v>135.6</v>
          </cell>
          <cell r="CI555">
            <v>136.5</v>
          </cell>
          <cell r="CJ555">
            <v>136.69999999999999</v>
          </cell>
          <cell r="CK555">
            <v>136.9</v>
          </cell>
          <cell r="CL555">
            <v>136.9</v>
          </cell>
        </row>
        <row r="556">
          <cell r="A556" t="str">
            <v>Railway Sleeper</v>
          </cell>
          <cell r="B556" t="str">
            <v>1309040005</v>
          </cell>
          <cell r="C556">
            <v>3.5650000000000001E-2</v>
          </cell>
          <cell r="D556">
            <v>103.3</v>
          </cell>
          <cell r="E556">
            <v>103.3</v>
          </cell>
          <cell r="F556">
            <v>103.2</v>
          </cell>
          <cell r="G556">
            <v>105.4</v>
          </cell>
          <cell r="H556">
            <v>105.4</v>
          </cell>
          <cell r="I556">
            <v>105.4</v>
          </cell>
          <cell r="J556">
            <v>105.7</v>
          </cell>
          <cell r="K556">
            <v>105.9</v>
          </cell>
          <cell r="L556">
            <v>105.9</v>
          </cell>
          <cell r="M556">
            <v>106.8</v>
          </cell>
          <cell r="N556">
            <v>106.8</v>
          </cell>
          <cell r="O556">
            <v>106.8</v>
          </cell>
          <cell r="P556">
            <v>108.8</v>
          </cell>
          <cell r="Q556">
            <v>109.3</v>
          </cell>
          <cell r="R556">
            <v>109.6</v>
          </cell>
          <cell r="S556">
            <v>110.1</v>
          </cell>
          <cell r="T556">
            <v>110.1</v>
          </cell>
          <cell r="U556">
            <v>110.2</v>
          </cell>
          <cell r="V556">
            <v>110.3</v>
          </cell>
          <cell r="W556">
            <v>110.3</v>
          </cell>
          <cell r="X556">
            <v>110.7</v>
          </cell>
          <cell r="Y556">
            <v>111.1</v>
          </cell>
          <cell r="Z556">
            <v>111.3</v>
          </cell>
          <cell r="AA556">
            <v>111.8</v>
          </cell>
          <cell r="AB556">
            <v>112.3</v>
          </cell>
          <cell r="AC556">
            <v>112.8</v>
          </cell>
          <cell r="AD556">
            <v>113.2</v>
          </cell>
          <cell r="AE556">
            <v>113.3</v>
          </cell>
          <cell r="AF556">
            <v>113.3</v>
          </cell>
          <cell r="AG556">
            <v>113.6</v>
          </cell>
          <cell r="AH556">
            <v>110.8</v>
          </cell>
          <cell r="AI556">
            <v>111.1</v>
          </cell>
          <cell r="AJ556">
            <v>111.5</v>
          </cell>
          <cell r="AK556">
            <v>111.5</v>
          </cell>
          <cell r="AL556">
            <v>111.6</v>
          </cell>
          <cell r="AM556">
            <v>113.9</v>
          </cell>
          <cell r="AN556">
            <v>116.6</v>
          </cell>
          <cell r="AO556">
            <v>117.3</v>
          </cell>
          <cell r="AP556">
            <v>117.2</v>
          </cell>
          <cell r="AQ556">
            <v>117.1</v>
          </cell>
          <cell r="AR556">
            <v>117.2</v>
          </cell>
          <cell r="AS556">
            <v>117.2</v>
          </cell>
          <cell r="AT556">
            <v>117.2</v>
          </cell>
          <cell r="AU556">
            <v>117.2</v>
          </cell>
          <cell r="AV556">
            <v>119.9</v>
          </cell>
          <cell r="AW556">
            <v>124.2</v>
          </cell>
          <cell r="AX556">
            <v>126.9</v>
          </cell>
          <cell r="AY556">
            <v>127.3</v>
          </cell>
          <cell r="AZ556">
            <v>128</v>
          </cell>
          <cell r="BA556">
            <v>128.80000000000001</v>
          </cell>
          <cell r="BB556">
            <v>135.30000000000001</v>
          </cell>
          <cell r="BC556">
            <v>134.80000000000001</v>
          </cell>
          <cell r="BD556">
            <v>134.80000000000001</v>
          </cell>
          <cell r="BE556">
            <v>134.9</v>
          </cell>
          <cell r="BF556">
            <v>134.9</v>
          </cell>
          <cell r="BG556">
            <v>134.9</v>
          </cell>
          <cell r="BH556">
            <v>134.9</v>
          </cell>
          <cell r="BI556">
            <v>134.19999999999999</v>
          </cell>
          <cell r="BJ556">
            <v>134.19999999999999</v>
          </cell>
          <cell r="BK556">
            <v>133.69999999999999</v>
          </cell>
          <cell r="BL556">
            <v>133.4</v>
          </cell>
          <cell r="BM556">
            <v>132.19999999999999</v>
          </cell>
          <cell r="BN556">
            <v>132.80000000000001</v>
          </cell>
          <cell r="BO556">
            <v>133</v>
          </cell>
          <cell r="BP556">
            <v>133.69999999999999</v>
          </cell>
          <cell r="BQ556">
            <v>133.9</v>
          </cell>
          <cell r="BR556">
            <v>133.9</v>
          </cell>
          <cell r="BS556">
            <v>135.1</v>
          </cell>
          <cell r="BT556">
            <v>135.1</v>
          </cell>
          <cell r="BU556">
            <v>136.30000000000001</v>
          </cell>
          <cell r="BV556">
            <v>137.1</v>
          </cell>
          <cell r="BW556">
            <v>137.5</v>
          </cell>
          <cell r="BX556">
            <v>142.19999999999999</v>
          </cell>
          <cell r="BY556">
            <v>139.1</v>
          </cell>
          <cell r="BZ556">
            <v>140.9</v>
          </cell>
          <cell r="CA556">
            <v>142.69999999999999</v>
          </cell>
          <cell r="CB556">
            <v>142.5</v>
          </cell>
          <cell r="CC556">
            <v>142.5</v>
          </cell>
          <cell r="CD556">
            <v>140.80000000000001</v>
          </cell>
          <cell r="CE556">
            <v>140.80000000000001</v>
          </cell>
          <cell r="CF556">
            <v>142.4</v>
          </cell>
          <cell r="CG556">
            <v>143.5</v>
          </cell>
          <cell r="CH556">
            <v>144.6</v>
          </cell>
          <cell r="CI556">
            <v>144.80000000000001</v>
          </cell>
          <cell r="CJ556">
            <v>144.69999999999999</v>
          </cell>
          <cell r="CK556">
            <v>144.80000000000001</v>
          </cell>
          <cell r="CL556">
            <v>145.4</v>
          </cell>
        </row>
        <row r="557">
          <cell r="A557" t="str">
            <v>Concrete Poles &amp; Posts</v>
          </cell>
          <cell r="B557" t="str">
            <v>1309040006</v>
          </cell>
          <cell r="C557">
            <v>2.8580000000000001E-2</v>
          </cell>
          <cell r="D557">
            <v>105.3</v>
          </cell>
          <cell r="E557">
            <v>99.2</v>
          </cell>
          <cell r="F557">
            <v>107.1</v>
          </cell>
          <cell r="G557">
            <v>94.2</v>
          </cell>
          <cell r="H557">
            <v>101.5</v>
          </cell>
          <cell r="I557">
            <v>105.1</v>
          </cell>
          <cell r="J557">
            <v>101.5</v>
          </cell>
          <cell r="K557">
            <v>110.2</v>
          </cell>
          <cell r="L557">
            <v>99.6</v>
          </cell>
          <cell r="M557">
            <v>100.6</v>
          </cell>
          <cell r="N557">
            <v>109.6</v>
          </cell>
          <cell r="O557">
            <v>104.1</v>
          </cell>
          <cell r="P557">
            <v>100.6</v>
          </cell>
          <cell r="Q557">
            <v>101.6</v>
          </cell>
          <cell r="R557">
            <v>104.1</v>
          </cell>
          <cell r="S557">
            <v>113.5</v>
          </cell>
          <cell r="T557">
            <v>108.1</v>
          </cell>
          <cell r="U557">
            <v>113.5</v>
          </cell>
          <cell r="V557">
            <v>106.5</v>
          </cell>
          <cell r="W557">
            <v>107.3</v>
          </cell>
          <cell r="X557">
            <v>105.4</v>
          </cell>
          <cell r="Y557">
            <v>102.5</v>
          </cell>
          <cell r="Z557">
            <v>100.8</v>
          </cell>
          <cell r="AA557">
            <v>112.7</v>
          </cell>
          <cell r="AB557">
            <v>112.1</v>
          </cell>
          <cell r="AC557">
            <v>100.9</v>
          </cell>
          <cell r="AD557">
            <v>118.6</v>
          </cell>
          <cell r="AE557">
            <v>127.8</v>
          </cell>
          <cell r="AF557">
            <v>116.9</v>
          </cell>
          <cell r="AG557">
            <v>116.9</v>
          </cell>
          <cell r="AH557">
            <v>116.8</v>
          </cell>
          <cell r="AI557">
            <v>113.6</v>
          </cell>
          <cell r="AJ557">
            <v>112.8</v>
          </cell>
          <cell r="AK557">
            <v>117.4</v>
          </cell>
          <cell r="AL557">
            <v>117.1</v>
          </cell>
          <cell r="AM557">
            <v>115.7</v>
          </cell>
          <cell r="AN557">
            <v>115.7</v>
          </cell>
          <cell r="AO557">
            <v>115.7</v>
          </cell>
          <cell r="AP557">
            <v>115.7</v>
          </cell>
          <cell r="AQ557">
            <v>115.7</v>
          </cell>
          <cell r="AR557">
            <v>115.7</v>
          </cell>
          <cell r="AS557">
            <v>115.7</v>
          </cell>
          <cell r="AT557">
            <v>115.7</v>
          </cell>
          <cell r="AU557">
            <v>115.7</v>
          </cell>
          <cell r="AV557">
            <v>115.7</v>
          </cell>
          <cell r="AW557">
            <v>115.7</v>
          </cell>
          <cell r="AX557">
            <v>115.7</v>
          </cell>
          <cell r="AY557">
            <v>115.7</v>
          </cell>
          <cell r="AZ557">
            <v>117.2</v>
          </cell>
          <cell r="BA557">
            <v>122</v>
          </cell>
          <cell r="BB557">
            <v>117.9</v>
          </cell>
          <cell r="BC557">
            <v>134.4</v>
          </cell>
          <cell r="BD557">
            <v>132</v>
          </cell>
          <cell r="BE557">
            <v>124.9</v>
          </cell>
          <cell r="BF557">
            <v>123.8</v>
          </cell>
          <cell r="BG557">
            <v>129.80000000000001</v>
          </cell>
          <cell r="BH557">
            <v>137</v>
          </cell>
          <cell r="BI557">
            <v>128.6</v>
          </cell>
          <cell r="BJ557">
            <v>124.4</v>
          </cell>
          <cell r="BK557">
            <v>126.7</v>
          </cell>
          <cell r="BL557">
            <v>119.7</v>
          </cell>
          <cell r="BM557">
            <v>119.7</v>
          </cell>
          <cell r="BN557">
            <v>119.7</v>
          </cell>
          <cell r="BO557">
            <v>120</v>
          </cell>
          <cell r="BP557">
            <v>117.5</v>
          </cell>
          <cell r="BQ557">
            <v>123.8</v>
          </cell>
          <cell r="BR557">
            <v>123.8</v>
          </cell>
          <cell r="BS557">
            <v>123.8</v>
          </cell>
          <cell r="BT557">
            <v>121.4</v>
          </cell>
          <cell r="BU557">
            <v>205.4</v>
          </cell>
          <cell r="BV557">
            <v>233.9</v>
          </cell>
          <cell r="BW557">
            <v>212.4</v>
          </cell>
          <cell r="BX557">
            <v>210.9</v>
          </cell>
          <cell r="BY557">
            <v>215.1</v>
          </cell>
          <cell r="BZ557">
            <v>227.3</v>
          </cell>
          <cell r="CA557">
            <v>237.7</v>
          </cell>
          <cell r="CB557">
            <v>229.3</v>
          </cell>
          <cell r="CC557">
            <v>229</v>
          </cell>
          <cell r="CD557">
            <v>230.9</v>
          </cell>
          <cell r="CE557">
            <v>227</v>
          </cell>
          <cell r="CF557">
            <v>227.3</v>
          </cell>
          <cell r="CG557">
            <v>228.2</v>
          </cell>
          <cell r="CH557">
            <v>230.9</v>
          </cell>
          <cell r="CI557">
            <v>230.9</v>
          </cell>
          <cell r="CJ557">
            <v>237.8</v>
          </cell>
          <cell r="CK557">
            <v>244.3</v>
          </cell>
          <cell r="CL557">
            <v>253.1</v>
          </cell>
        </row>
        <row r="558">
          <cell r="A558" t="str">
            <v>Hume Pipes &amp; Spun Pipes</v>
          </cell>
          <cell r="B558" t="str">
            <v>1309040007</v>
          </cell>
          <cell r="C558">
            <v>1.9279999999999999E-2</v>
          </cell>
          <cell r="D558">
            <v>100</v>
          </cell>
          <cell r="E558">
            <v>100</v>
          </cell>
          <cell r="F558">
            <v>100</v>
          </cell>
          <cell r="G558">
            <v>100</v>
          </cell>
          <cell r="H558">
            <v>100</v>
          </cell>
          <cell r="I558">
            <v>100</v>
          </cell>
          <cell r="J558">
            <v>94</v>
          </cell>
          <cell r="K558">
            <v>94</v>
          </cell>
          <cell r="L558">
            <v>94</v>
          </cell>
          <cell r="M558">
            <v>100.1</v>
          </cell>
          <cell r="N558">
            <v>100.1</v>
          </cell>
          <cell r="O558">
            <v>98.9</v>
          </cell>
          <cell r="P558">
            <v>94.3</v>
          </cell>
          <cell r="Q558">
            <v>94.3</v>
          </cell>
          <cell r="R558">
            <v>94.3</v>
          </cell>
          <cell r="S558">
            <v>93.6</v>
          </cell>
          <cell r="T558">
            <v>93.6</v>
          </cell>
          <cell r="U558">
            <v>93.6</v>
          </cell>
          <cell r="V558">
            <v>93.8</v>
          </cell>
          <cell r="W558">
            <v>93.8</v>
          </cell>
          <cell r="X558">
            <v>94.1</v>
          </cell>
          <cell r="Y558">
            <v>95.1</v>
          </cell>
          <cell r="Z558">
            <v>95.1</v>
          </cell>
          <cell r="AA558">
            <v>95.1</v>
          </cell>
          <cell r="AB558">
            <v>96.4</v>
          </cell>
          <cell r="AC558">
            <v>96.4</v>
          </cell>
          <cell r="AD558">
            <v>96.4</v>
          </cell>
          <cell r="AE558">
            <v>96.4</v>
          </cell>
          <cell r="AF558">
            <v>96.4</v>
          </cell>
          <cell r="AG558">
            <v>96.4</v>
          </cell>
          <cell r="AH558">
            <v>96.4</v>
          </cell>
          <cell r="AI558">
            <v>96.4</v>
          </cell>
          <cell r="AJ558">
            <v>96.4</v>
          </cell>
          <cell r="AK558">
            <v>104.5</v>
          </cell>
          <cell r="AL558">
            <v>104.5</v>
          </cell>
          <cell r="AM558">
            <v>104.5</v>
          </cell>
          <cell r="AN558">
            <v>104.5</v>
          </cell>
          <cell r="AO558">
            <v>104.5</v>
          </cell>
          <cell r="AP558">
            <v>104.5</v>
          </cell>
          <cell r="AQ558">
            <v>105.5</v>
          </cell>
          <cell r="AR558">
            <v>105.5</v>
          </cell>
          <cell r="AS558">
            <v>105.5</v>
          </cell>
          <cell r="AT558">
            <v>105.5</v>
          </cell>
          <cell r="AU558">
            <v>105.5</v>
          </cell>
          <cell r="AV558">
            <v>105.5</v>
          </cell>
          <cell r="AW558">
            <v>105.4</v>
          </cell>
          <cell r="AX558">
            <v>105.4</v>
          </cell>
          <cell r="AY558">
            <v>105.4</v>
          </cell>
          <cell r="AZ558">
            <v>105.4</v>
          </cell>
          <cell r="BA558">
            <v>105.4</v>
          </cell>
          <cell r="BB558">
            <v>105.4</v>
          </cell>
          <cell r="BC558">
            <v>106.8</v>
          </cell>
          <cell r="BD558">
            <v>106.8</v>
          </cell>
          <cell r="BE558">
            <v>106.8</v>
          </cell>
          <cell r="BF558">
            <v>106.8</v>
          </cell>
          <cell r="BG558">
            <v>106.8</v>
          </cell>
          <cell r="BH558">
            <v>106.8</v>
          </cell>
          <cell r="BI558">
            <v>106.8</v>
          </cell>
          <cell r="BJ558">
            <v>106.8</v>
          </cell>
          <cell r="BK558">
            <v>106.8</v>
          </cell>
          <cell r="BL558">
            <v>106.1</v>
          </cell>
          <cell r="BM558">
            <v>106.7</v>
          </cell>
          <cell r="BN558">
            <v>107.1</v>
          </cell>
          <cell r="BO558">
            <v>143.4</v>
          </cell>
          <cell r="BP558">
            <v>161.30000000000001</v>
          </cell>
          <cell r="BQ558">
            <v>173.3</v>
          </cell>
          <cell r="BR558">
            <v>173.3</v>
          </cell>
          <cell r="BS558">
            <v>177.9</v>
          </cell>
          <cell r="BT558">
            <v>179.4</v>
          </cell>
          <cell r="BU558">
            <v>179.4</v>
          </cell>
          <cell r="BV558">
            <v>179.4</v>
          </cell>
          <cell r="BW558">
            <v>179.4</v>
          </cell>
          <cell r="BX558">
            <v>189.9</v>
          </cell>
          <cell r="BY558">
            <v>189.9</v>
          </cell>
          <cell r="BZ558">
            <v>189.9</v>
          </cell>
          <cell r="CA558">
            <v>189.9</v>
          </cell>
          <cell r="CB558">
            <v>189.9</v>
          </cell>
          <cell r="CC558">
            <v>189.9</v>
          </cell>
          <cell r="CD558">
            <v>189.9</v>
          </cell>
          <cell r="CE558">
            <v>189.9</v>
          </cell>
          <cell r="CF558">
            <v>189.9</v>
          </cell>
          <cell r="CG558">
            <v>189.9</v>
          </cell>
          <cell r="CH558">
            <v>189.9</v>
          </cell>
          <cell r="CI558">
            <v>189.9</v>
          </cell>
          <cell r="CJ558">
            <v>189.9</v>
          </cell>
          <cell r="CK558">
            <v>189.9</v>
          </cell>
          <cell r="CL558">
            <v>189.9</v>
          </cell>
        </row>
        <row r="559">
          <cell r="A559" t="str">
            <v>Other Cement Product,</v>
          </cell>
          <cell r="B559" t="str">
            <v>1309040008</v>
          </cell>
          <cell r="C559">
            <v>5.4359999999999999E-2</v>
          </cell>
          <cell r="D559">
            <v>100.4</v>
          </cell>
          <cell r="E559">
            <v>100.4</v>
          </cell>
          <cell r="F559">
            <v>101</v>
          </cell>
          <cell r="G559">
            <v>106</v>
          </cell>
          <cell r="H559">
            <v>106</v>
          </cell>
          <cell r="I559">
            <v>106</v>
          </cell>
          <cell r="J559">
            <v>106</v>
          </cell>
          <cell r="K559">
            <v>106</v>
          </cell>
          <cell r="L559">
            <v>107.2</v>
          </cell>
          <cell r="M559">
            <v>107.2</v>
          </cell>
          <cell r="N559">
            <v>107.2</v>
          </cell>
          <cell r="O559">
            <v>107.2</v>
          </cell>
          <cell r="P559">
            <v>107.2</v>
          </cell>
          <cell r="Q559">
            <v>107.2</v>
          </cell>
          <cell r="R559">
            <v>108.2</v>
          </cell>
          <cell r="S559">
            <v>109.9</v>
          </cell>
          <cell r="T559">
            <v>109.9</v>
          </cell>
          <cell r="U559">
            <v>109.9</v>
          </cell>
          <cell r="V559">
            <v>109.9</v>
          </cell>
          <cell r="W559">
            <v>109.9</v>
          </cell>
          <cell r="X559">
            <v>112.6</v>
          </cell>
          <cell r="Y559">
            <v>112.6</v>
          </cell>
          <cell r="Z559">
            <v>112.6</v>
          </cell>
          <cell r="AA559">
            <v>112.6</v>
          </cell>
          <cell r="AB559">
            <v>112.6</v>
          </cell>
          <cell r="AC559">
            <v>112.6</v>
          </cell>
          <cell r="AD559">
            <v>112.6</v>
          </cell>
          <cell r="AE559">
            <v>112.9</v>
          </cell>
          <cell r="AF559">
            <v>112.9</v>
          </cell>
          <cell r="AG559">
            <v>112.9</v>
          </cell>
          <cell r="AH559">
            <v>112.9</v>
          </cell>
          <cell r="AI559">
            <v>112.9</v>
          </cell>
          <cell r="AJ559">
            <v>112.9</v>
          </cell>
          <cell r="AK559">
            <v>112.9</v>
          </cell>
          <cell r="AL559">
            <v>112.9</v>
          </cell>
          <cell r="AM559">
            <v>112.9</v>
          </cell>
          <cell r="AN559">
            <v>112.9</v>
          </cell>
          <cell r="AO559">
            <v>112.9</v>
          </cell>
          <cell r="AP559">
            <v>115.4</v>
          </cell>
          <cell r="AQ559">
            <v>115.1</v>
          </cell>
          <cell r="AR559">
            <v>116.8</v>
          </cell>
          <cell r="AS559">
            <v>116.7</v>
          </cell>
          <cell r="AT559">
            <v>116.7</v>
          </cell>
          <cell r="AU559">
            <v>115.9</v>
          </cell>
          <cell r="AV559">
            <v>111.7</v>
          </cell>
          <cell r="AW559">
            <v>111.7</v>
          </cell>
          <cell r="AX559">
            <v>111.7</v>
          </cell>
          <cell r="AY559">
            <v>111.7</v>
          </cell>
          <cell r="AZ559">
            <v>111.5</v>
          </cell>
          <cell r="BA559">
            <v>111.8</v>
          </cell>
          <cell r="BB559">
            <v>111.7</v>
          </cell>
          <cell r="BC559">
            <v>111.6</v>
          </cell>
          <cell r="BD559">
            <v>111.4</v>
          </cell>
          <cell r="BE559">
            <v>111.5</v>
          </cell>
          <cell r="BF559">
            <v>111.5</v>
          </cell>
          <cell r="BG559">
            <v>111.2</v>
          </cell>
          <cell r="BH559">
            <v>111.5</v>
          </cell>
          <cell r="BI559">
            <v>111.3</v>
          </cell>
          <cell r="BJ559">
            <v>111</v>
          </cell>
          <cell r="BK559">
            <v>110.5</v>
          </cell>
          <cell r="BL559">
            <v>111.4</v>
          </cell>
          <cell r="BM559">
            <v>112.2</v>
          </cell>
          <cell r="BN559">
            <v>112.5</v>
          </cell>
          <cell r="BO559">
            <v>113.1</v>
          </cell>
          <cell r="BP559">
            <v>113.5</v>
          </cell>
          <cell r="BQ559">
            <v>113.3</v>
          </cell>
          <cell r="BR559">
            <v>113.1</v>
          </cell>
          <cell r="BS559">
            <v>113.1</v>
          </cell>
          <cell r="BT559">
            <v>113.1</v>
          </cell>
          <cell r="BU559">
            <v>113.1</v>
          </cell>
          <cell r="BV559">
            <v>113.7</v>
          </cell>
          <cell r="BW559">
            <v>115.5</v>
          </cell>
          <cell r="BX559">
            <v>115.9</v>
          </cell>
          <cell r="BY559">
            <v>115.9</v>
          </cell>
          <cell r="BZ559">
            <v>115.9</v>
          </cell>
          <cell r="CA559">
            <v>117</v>
          </cell>
          <cell r="CB559">
            <v>117</v>
          </cell>
          <cell r="CC559">
            <v>117</v>
          </cell>
          <cell r="CD559">
            <v>117</v>
          </cell>
          <cell r="CE559">
            <v>117</v>
          </cell>
          <cell r="CF559">
            <v>117</v>
          </cell>
          <cell r="CG559">
            <v>117.4</v>
          </cell>
          <cell r="CH559">
            <v>117.4</v>
          </cell>
          <cell r="CI559">
            <v>117.4</v>
          </cell>
          <cell r="CJ559">
            <v>118.9</v>
          </cell>
          <cell r="CK559">
            <v>120.7</v>
          </cell>
          <cell r="CL559">
            <v>122.4</v>
          </cell>
        </row>
        <row r="560">
          <cell r="A560" t="str">
            <v>(J)  BASIC METALS, ALLOYS &amp; METAL PRODUCTS</v>
          </cell>
          <cell r="B560" t="str">
            <v>1310000000</v>
          </cell>
          <cell r="C560">
            <v>10.74785</v>
          </cell>
          <cell r="D560">
            <v>101.7</v>
          </cell>
          <cell r="E560">
            <v>102</v>
          </cell>
          <cell r="F560">
            <v>103.8</v>
          </cell>
          <cell r="G560">
            <v>107.2</v>
          </cell>
          <cell r="H560">
            <v>106.1</v>
          </cell>
          <cell r="I560">
            <v>104.3</v>
          </cell>
          <cell r="J560">
            <v>101.8</v>
          </cell>
          <cell r="K560">
            <v>101.3</v>
          </cell>
          <cell r="L560">
            <v>101.5</v>
          </cell>
          <cell r="M560">
            <v>100.9</v>
          </cell>
          <cell r="N560">
            <v>100.7</v>
          </cell>
          <cell r="O560">
            <v>99.7</v>
          </cell>
          <cell r="P560">
            <v>100</v>
          </cell>
          <cell r="Q560">
            <v>100.8</v>
          </cell>
          <cell r="R560">
            <v>102.5</v>
          </cell>
          <cell r="S560">
            <v>107.5</v>
          </cell>
          <cell r="T560">
            <v>108.8</v>
          </cell>
          <cell r="U560">
            <v>108.6</v>
          </cell>
          <cell r="V560">
            <v>110.1</v>
          </cell>
          <cell r="W560">
            <v>111</v>
          </cell>
          <cell r="X560">
            <v>110.9</v>
          </cell>
          <cell r="Y560">
            <v>111.8</v>
          </cell>
          <cell r="Z560">
            <v>112.9</v>
          </cell>
          <cell r="AA560">
            <v>113.1</v>
          </cell>
          <cell r="AB560">
            <v>114.4</v>
          </cell>
          <cell r="AC560">
            <v>115.1</v>
          </cell>
          <cell r="AD560">
            <v>116.4</v>
          </cell>
          <cell r="AE560">
            <v>119.6</v>
          </cell>
          <cell r="AF560">
            <v>120.1</v>
          </cell>
          <cell r="AG560">
            <v>120.2</v>
          </cell>
          <cell r="AH560">
            <v>119.4</v>
          </cell>
          <cell r="AI560">
            <v>119.6</v>
          </cell>
          <cell r="AJ560">
            <v>119.6</v>
          </cell>
          <cell r="AK560">
            <v>121.2</v>
          </cell>
          <cell r="AL560">
            <v>122</v>
          </cell>
          <cell r="AM560">
            <v>122.4</v>
          </cell>
          <cell r="AN560">
            <v>126.4</v>
          </cell>
          <cell r="AO560">
            <v>130</v>
          </cell>
          <cell r="AP560">
            <v>138.1</v>
          </cell>
          <cell r="AQ560">
            <v>141.80000000000001</v>
          </cell>
          <cell r="AR560">
            <v>139</v>
          </cell>
          <cell r="AS560">
            <v>142.5</v>
          </cell>
          <cell r="AT560">
            <v>143.69999999999999</v>
          </cell>
          <cell r="AU560">
            <v>143.1</v>
          </cell>
          <cell r="AV560">
            <v>142.4</v>
          </cell>
          <cell r="AW560">
            <v>142.1</v>
          </cell>
          <cell r="AX560">
            <v>136.5</v>
          </cell>
          <cell r="AY560">
            <v>134.4</v>
          </cell>
          <cell r="AZ560">
            <v>130.69999999999999</v>
          </cell>
          <cell r="BA560">
            <v>129.30000000000001</v>
          </cell>
          <cell r="BB560">
            <v>130</v>
          </cell>
          <cell r="BC560">
            <v>127.7</v>
          </cell>
          <cell r="BD560">
            <v>128</v>
          </cell>
          <cell r="BE560">
            <v>127.8</v>
          </cell>
          <cell r="BF560">
            <v>127.2</v>
          </cell>
          <cell r="BG560">
            <v>127.9</v>
          </cell>
          <cell r="BH560">
            <v>129.6</v>
          </cell>
          <cell r="BI560">
            <v>129.80000000000001</v>
          </cell>
          <cell r="BJ560">
            <v>129.80000000000001</v>
          </cell>
          <cell r="BK560">
            <v>129.30000000000001</v>
          </cell>
          <cell r="BL560">
            <v>132.30000000000001</v>
          </cell>
          <cell r="BM560">
            <v>131.9</v>
          </cell>
          <cell r="BN560">
            <v>132.80000000000001</v>
          </cell>
          <cell r="BO560">
            <v>138.9</v>
          </cell>
          <cell r="BP560">
            <v>138.69999999999999</v>
          </cell>
          <cell r="BQ560">
            <v>138.30000000000001</v>
          </cell>
          <cell r="BR560">
            <v>137.19999999999999</v>
          </cell>
          <cell r="BS560">
            <v>137.5</v>
          </cell>
          <cell r="BT560">
            <v>138.9</v>
          </cell>
          <cell r="BU560">
            <v>139.80000000000001</v>
          </cell>
          <cell r="BV560">
            <v>139.9</v>
          </cell>
          <cell r="BW560">
            <v>141.19999999999999</v>
          </cell>
          <cell r="BX560">
            <v>143.5</v>
          </cell>
          <cell r="BY560">
            <v>146.6</v>
          </cell>
          <cell r="BZ560">
            <v>148.30000000000001</v>
          </cell>
          <cell r="CA560">
            <v>149.30000000000001</v>
          </cell>
          <cell r="CB560">
            <v>150.30000000000001</v>
          </cell>
          <cell r="CC560">
            <v>151.5</v>
          </cell>
          <cell r="CD560">
            <v>151.80000000000001</v>
          </cell>
          <cell r="CE560">
            <v>154.1</v>
          </cell>
          <cell r="CF560">
            <v>155.6</v>
          </cell>
          <cell r="CG560">
            <v>156.69999999999999</v>
          </cell>
          <cell r="CH560">
            <v>159.4</v>
          </cell>
          <cell r="CI560">
            <v>160.30000000000001</v>
          </cell>
          <cell r="CJ560">
            <v>161.19999999999999</v>
          </cell>
          <cell r="CK560">
            <v>162</v>
          </cell>
          <cell r="CL560">
            <v>163.30000000000001</v>
          </cell>
        </row>
        <row r="561">
          <cell r="A561" t="str">
            <v>a.  FERROUS METALS</v>
          </cell>
          <cell r="B561" t="str">
            <v>1310010000</v>
          </cell>
          <cell r="C561">
            <v>8.0638199999999998</v>
          </cell>
          <cell r="D561">
            <v>101.8</v>
          </cell>
          <cell r="E561">
            <v>102</v>
          </cell>
          <cell r="F561">
            <v>104.3</v>
          </cell>
          <cell r="G561">
            <v>108</v>
          </cell>
          <cell r="H561">
            <v>106.5</v>
          </cell>
          <cell r="I561">
            <v>104</v>
          </cell>
          <cell r="J561">
            <v>100.7</v>
          </cell>
          <cell r="K561">
            <v>99.8</v>
          </cell>
          <cell r="L561">
            <v>99.9</v>
          </cell>
          <cell r="M561">
            <v>98.7</v>
          </cell>
          <cell r="N561">
            <v>98</v>
          </cell>
          <cell r="O561">
            <v>96</v>
          </cell>
          <cell r="P561">
            <v>95.7</v>
          </cell>
          <cell r="Q561">
            <v>96.1</v>
          </cell>
          <cell r="R561">
            <v>98.2</v>
          </cell>
          <cell r="S561">
            <v>102.8</v>
          </cell>
          <cell r="T561">
            <v>102.8</v>
          </cell>
          <cell r="U561">
            <v>102.7</v>
          </cell>
          <cell r="V561">
            <v>104.5</v>
          </cell>
          <cell r="W561">
            <v>104.7</v>
          </cell>
          <cell r="X561">
            <v>104.8</v>
          </cell>
          <cell r="Y561">
            <v>105.9</v>
          </cell>
          <cell r="Z561">
            <v>106.7</v>
          </cell>
          <cell r="AA561">
            <v>107</v>
          </cell>
          <cell r="AB561">
            <v>108.4</v>
          </cell>
          <cell r="AC561">
            <v>109.2</v>
          </cell>
          <cell r="AD561">
            <v>111</v>
          </cell>
          <cell r="AE561">
            <v>114.4</v>
          </cell>
          <cell r="AF561">
            <v>115.1</v>
          </cell>
          <cell r="AG561">
            <v>115.9</v>
          </cell>
          <cell r="AH561">
            <v>114.8</v>
          </cell>
          <cell r="AI561">
            <v>115</v>
          </cell>
          <cell r="AJ561">
            <v>114.8</v>
          </cell>
          <cell r="AK561">
            <v>116.6</v>
          </cell>
          <cell r="AL561">
            <v>117.3</v>
          </cell>
          <cell r="AM561">
            <v>118</v>
          </cell>
          <cell r="AN561">
            <v>122</v>
          </cell>
          <cell r="AO561">
            <v>126</v>
          </cell>
          <cell r="AP561">
            <v>135.80000000000001</v>
          </cell>
          <cell r="AQ561">
            <v>140.30000000000001</v>
          </cell>
          <cell r="AR561">
            <v>136.69999999999999</v>
          </cell>
          <cell r="AS561">
            <v>140.80000000000001</v>
          </cell>
          <cell r="AT561">
            <v>142</v>
          </cell>
          <cell r="AU561">
            <v>141.80000000000001</v>
          </cell>
          <cell r="AV561">
            <v>140.9</v>
          </cell>
          <cell r="AW561">
            <v>139.69999999999999</v>
          </cell>
          <cell r="AX561">
            <v>133</v>
          </cell>
          <cell r="AY561">
            <v>130.4</v>
          </cell>
          <cell r="AZ561">
            <v>127.2</v>
          </cell>
          <cell r="BA561">
            <v>124.7</v>
          </cell>
          <cell r="BB561">
            <v>125.5</v>
          </cell>
          <cell r="BC561">
            <v>122.4</v>
          </cell>
          <cell r="BD561">
            <v>122.6</v>
          </cell>
          <cell r="BE561">
            <v>122.1</v>
          </cell>
          <cell r="BF561">
            <v>121.3</v>
          </cell>
          <cell r="BG561">
            <v>121.8</v>
          </cell>
          <cell r="BH561">
            <v>123.2</v>
          </cell>
          <cell r="BI561">
            <v>123.4</v>
          </cell>
          <cell r="BJ561">
            <v>122.7</v>
          </cell>
          <cell r="BK561">
            <v>121.9</v>
          </cell>
          <cell r="BL561">
            <v>125.4</v>
          </cell>
          <cell r="BM561">
            <v>124.6</v>
          </cell>
          <cell r="BN561">
            <v>126.1</v>
          </cell>
          <cell r="BO561">
            <v>133.69999999999999</v>
          </cell>
          <cell r="BP561">
            <v>133.1</v>
          </cell>
          <cell r="BQ561">
            <v>132.6</v>
          </cell>
          <cell r="BR561">
            <v>130.69999999999999</v>
          </cell>
          <cell r="BS561">
            <v>131</v>
          </cell>
          <cell r="BT561">
            <v>131.4</v>
          </cell>
          <cell r="BU561">
            <v>132</v>
          </cell>
          <cell r="BV561">
            <v>131.69999999999999</v>
          </cell>
          <cell r="BW561">
            <v>133</v>
          </cell>
          <cell r="BX561">
            <v>135.9</v>
          </cell>
          <cell r="BY561">
            <v>139.5</v>
          </cell>
          <cell r="BZ561">
            <v>140.9</v>
          </cell>
          <cell r="CA561">
            <v>141.69999999999999</v>
          </cell>
          <cell r="CB561">
            <v>142.69999999999999</v>
          </cell>
          <cell r="CC561">
            <v>143.69999999999999</v>
          </cell>
          <cell r="CD561">
            <v>144.30000000000001</v>
          </cell>
          <cell r="CE561">
            <v>145.1</v>
          </cell>
          <cell r="CF561">
            <v>146.30000000000001</v>
          </cell>
          <cell r="CG561">
            <v>147.30000000000001</v>
          </cell>
          <cell r="CH561">
            <v>149.80000000000001</v>
          </cell>
          <cell r="CI561">
            <v>151.1</v>
          </cell>
          <cell r="CJ561">
            <v>152.30000000000001</v>
          </cell>
          <cell r="CK561">
            <v>153.1</v>
          </cell>
          <cell r="CL561">
            <v>154.80000000000001</v>
          </cell>
        </row>
        <row r="562">
          <cell r="A562" t="str">
            <v>a1.  IRON &amp; SEMIS</v>
          </cell>
          <cell r="B562" t="str">
            <v>1310010100</v>
          </cell>
          <cell r="C562">
            <v>1.56301</v>
          </cell>
          <cell r="D562">
            <v>101.4</v>
          </cell>
          <cell r="E562">
            <v>101</v>
          </cell>
          <cell r="F562">
            <v>103.6</v>
          </cell>
          <cell r="G562">
            <v>108.2</v>
          </cell>
          <cell r="H562">
            <v>104.8</v>
          </cell>
          <cell r="I562">
            <v>101.2</v>
          </cell>
          <cell r="J562">
            <v>96.4</v>
          </cell>
          <cell r="K562">
            <v>96.7</v>
          </cell>
          <cell r="L562">
            <v>98.1</v>
          </cell>
          <cell r="M562">
            <v>97.3</v>
          </cell>
          <cell r="N562">
            <v>96.4</v>
          </cell>
          <cell r="O562">
            <v>93.6</v>
          </cell>
          <cell r="P562">
            <v>93</v>
          </cell>
          <cell r="Q562">
            <v>93.6</v>
          </cell>
          <cell r="R562">
            <v>95.5</v>
          </cell>
          <cell r="S562">
            <v>97.1</v>
          </cell>
          <cell r="T562">
            <v>95.2</v>
          </cell>
          <cell r="U562">
            <v>94.5</v>
          </cell>
          <cell r="V562">
            <v>96.3</v>
          </cell>
          <cell r="W562">
            <v>96.3</v>
          </cell>
          <cell r="X562">
            <v>97.5</v>
          </cell>
          <cell r="Y562">
            <v>99.6</v>
          </cell>
          <cell r="Z562">
            <v>100.3</v>
          </cell>
          <cell r="AA562">
            <v>100.5</v>
          </cell>
          <cell r="AB562">
            <v>102.6</v>
          </cell>
          <cell r="AC562">
            <v>103.8</v>
          </cell>
          <cell r="AD562">
            <v>106.1</v>
          </cell>
          <cell r="AE562">
            <v>109.8</v>
          </cell>
          <cell r="AF562">
            <v>109.9</v>
          </cell>
          <cell r="AG562">
            <v>110.9</v>
          </cell>
          <cell r="AH562">
            <v>110.2</v>
          </cell>
          <cell r="AI562">
            <v>111.1</v>
          </cell>
          <cell r="AJ562">
            <v>112.5</v>
          </cell>
          <cell r="AK562">
            <v>115.2</v>
          </cell>
          <cell r="AL562">
            <v>116.4</v>
          </cell>
          <cell r="AM562">
            <v>116.9</v>
          </cell>
          <cell r="AN562">
            <v>122.5</v>
          </cell>
          <cell r="AO562">
            <v>127.1</v>
          </cell>
          <cell r="AP562">
            <v>142.5</v>
          </cell>
          <cell r="AQ562">
            <v>144.4</v>
          </cell>
          <cell r="AR562">
            <v>140.30000000000001</v>
          </cell>
          <cell r="AS562">
            <v>148.4</v>
          </cell>
          <cell r="AT562">
            <v>151.80000000000001</v>
          </cell>
          <cell r="AU562">
            <v>149.19999999999999</v>
          </cell>
          <cell r="AV562">
            <v>144.5</v>
          </cell>
          <cell r="AW562">
            <v>143</v>
          </cell>
          <cell r="AX562">
            <v>127.2</v>
          </cell>
          <cell r="AY562">
            <v>124.8</v>
          </cell>
          <cell r="AZ562">
            <v>123.1</v>
          </cell>
          <cell r="BA562">
            <v>121.6</v>
          </cell>
          <cell r="BB562">
            <v>124.1</v>
          </cell>
          <cell r="BC562">
            <v>119</v>
          </cell>
          <cell r="BD562">
            <v>120.1</v>
          </cell>
          <cell r="BE562">
            <v>119.6</v>
          </cell>
          <cell r="BF562">
            <v>116.9</v>
          </cell>
          <cell r="BG562">
            <v>116.1</v>
          </cell>
          <cell r="BH562">
            <v>118.1</v>
          </cell>
          <cell r="BI562">
            <v>117.6</v>
          </cell>
          <cell r="BJ562">
            <v>116</v>
          </cell>
          <cell r="BK562">
            <v>115.2</v>
          </cell>
          <cell r="BL562">
            <v>123.8</v>
          </cell>
          <cell r="BM562">
            <v>121.7</v>
          </cell>
          <cell r="BN562">
            <v>123.8</v>
          </cell>
          <cell r="BO562">
            <v>126.2</v>
          </cell>
          <cell r="BP562">
            <v>125.2</v>
          </cell>
          <cell r="BQ562">
            <v>123.4</v>
          </cell>
          <cell r="BR562">
            <v>123.2</v>
          </cell>
          <cell r="BS562">
            <v>123.3</v>
          </cell>
          <cell r="BT562">
            <v>124</v>
          </cell>
          <cell r="BU562">
            <v>125.5</v>
          </cell>
          <cell r="BV562">
            <v>125</v>
          </cell>
          <cell r="BW562">
            <v>126</v>
          </cell>
          <cell r="BX562">
            <v>133.80000000000001</v>
          </cell>
          <cell r="BY562">
            <v>139.1</v>
          </cell>
          <cell r="BZ562">
            <v>140.30000000000001</v>
          </cell>
          <cell r="CA562">
            <v>141.80000000000001</v>
          </cell>
          <cell r="CB562">
            <v>144</v>
          </cell>
          <cell r="CC562">
            <v>146.6</v>
          </cell>
          <cell r="CD562">
            <v>147.1</v>
          </cell>
          <cell r="CE562">
            <v>150.30000000000001</v>
          </cell>
          <cell r="CF562">
            <v>151.69999999999999</v>
          </cell>
          <cell r="CG562">
            <v>153</v>
          </cell>
          <cell r="CH562">
            <v>155</v>
          </cell>
          <cell r="CI562">
            <v>156.9</v>
          </cell>
          <cell r="CJ562">
            <v>159.5</v>
          </cell>
          <cell r="CK562">
            <v>161.30000000000001</v>
          </cell>
          <cell r="CL562">
            <v>165</v>
          </cell>
          <cell r="CM562">
            <v>1.6272189349112425</v>
          </cell>
        </row>
        <row r="563">
          <cell r="A563" t="str">
            <v>Sponge Iron</v>
          </cell>
          <cell r="B563" t="str">
            <v>1310010101</v>
          </cell>
          <cell r="C563">
            <v>0.26878000000000002</v>
          </cell>
          <cell r="D563">
            <v>104</v>
          </cell>
          <cell r="E563">
            <v>102.6</v>
          </cell>
          <cell r="F563">
            <v>106</v>
          </cell>
          <cell r="G563">
            <v>111.2</v>
          </cell>
          <cell r="H563">
            <v>106.8</v>
          </cell>
          <cell r="I563">
            <v>98.6</v>
          </cell>
          <cell r="J563">
            <v>94.5</v>
          </cell>
          <cell r="K563">
            <v>95.1</v>
          </cell>
          <cell r="L563">
            <v>96.7</v>
          </cell>
          <cell r="M563">
            <v>95.7</v>
          </cell>
          <cell r="N563">
            <v>94.2</v>
          </cell>
          <cell r="O563">
            <v>91.5</v>
          </cell>
          <cell r="P563">
            <v>92.4</v>
          </cell>
          <cell r="Q563">
            <v>93.9</v>
          </cell>
          <cell r="R563">
            <v>95.9</v>
          </cell>
          <cell r="S563">
            <v>97.1</v>
          </cell>
          <cell r="T563">
            <v>93.2</v>
          </cell>
          <cell r="U563">
            <v>90.9</v>
          </cell>
          <cell r="V563">
            <v>94.3</v>
          </cell>
          <cell r="W563">
            <v>95</v>
          </cell>
          <cell r="X563">
            <v>95.2</v>
          </cell>
          <cell r="Y563">
            <v>98.9</v>
          </cell>
          <cell r="Z563">
            <v>101.1</v>
          </cell>
          <cell r="AA563">
            <v>101.7</v>
          </cell>
          <cell r="AB563">
            <v>106.8</v>
          </cell>
          <cell r="AC563">
            <v>109.8</v>
          </cell>
          <cell r="AD563">
            <v>111.4</v>
          </cell>
          <cell r="AE563">
            <v>114.4</v>
          </cell>
          <cell r="AF563">
            <v>116.5</v>
          </cell>
          <cell r="AG563">
            <v>114.2</v>
          </cell>
          <cell r="AH563">
            <v>114.5</v>
          </cell>
          <cell r="AI563">
            <v>115.7</v>
          </cell>
          <cell r="AJ563">
            <v>117.4</v>
          </cell>
          <cell r="AK563">
            <v>120.5</v>
          </cell>
          <cell r="AL563">
            <v>121.6</v>
          </cell>
          <cell r="AM563">
            <v>123.1</v>
          </cell>
          <cell r="AN563">
            <v>129.5</v>
          </cell>
          <cell r="AO563">
            <v>133.1</v>
          </cell>
          <cell r="AP563">
            <v>147.4</v>
          </cell>
          <cell r="AQ563">
            <v>153.80000000000001</v>
          </cell>
          <cell r="AR563">
            <v>151.4</v>
          </cell>
          <cell r="AS563">
            <v>163.1</v>
          </cell>
          <cell r="AT563">
            <v>168.9</v>
          </cell>
          <cell r="AU563">
            <v>160.9</v>
          </cell>
          <cell r="AV563">
            <v>155.6</v>
          </cell>
          <cell r="AW563">
            <v>150.80000000000001</v>
          </cell>
          <cell r="AX563">
            <v>128.69999999999999</v>
          </cell>
          <cell r="AY563">
            <v>124</v>
          </cell>
          <cell r="AZ563">
            <v>123.7</v>
          </cell>
          <cell r="BA563">
            <v>120.3</v>
          </cell>
          <cell r="BB563">
            <v>121.4</v>
          </cell>
          <cell r="BC563">
            <v>114.8</v>
          </cell>
          <cell r="BD563">
            <v>117.2</v>
          </cell>
          <cell r="BE563">
            <v>113.5</v>
          </cell>
          <cell r="BF563">
            <v>110</v>
          </cell>
          <cell r="BG563">
            <v>110.7</v>
          </cell>
          <cell r="BH563">
            <v>112</v>
          </cell>
          <cell r="BI563">
            <v>111.7</v>
          </cell>
          <cell r="BJ563">
            <v>109.3</v>
          </cell>
          <cell r="BK563">
            <v>110.3</v>
          </cell>
          <cell r="BL563">
            <v>116.3</v>
          </cell>
          <cell r="BM563">
            <v>114.2</v>
          </cell>
          <cell r="BN563">
            <v>116</v>
          </cell>
          <cell r="BO563">
            <v>126.8</v>
          </cell>
          <cell r="BP563">
            <v>123</v>
          </cell>
          <cell r="BQ563">
            <v>119.5</v>
          </cell>
          <cell r="BR563">
            <v>118.8</v>
          </cell>
          <cell r="BS563">
            <v>120.4</v>
          </cell>
          <cell r="BT563">
            <v>119.8</v>
          </cell>
          <cell r="BU563">
            <v>122</v>
          </cell>
          <cell r="BV563">
            <v>120.6</v>
          </cell>
          <cell r="BW563">
            <v>121.8</v>
          </cell>
          <cell r="BX563">
            <v>133.9</v>
          </cell>
          <cell r="BY563">
            <v>142.80000000000001</v>
          </cell>
          <cell r="BZ563">
            <v>140.9</v>
          </cell>
          <cell r="CA563">
            <v>147.4</v>
          </cell>
          <cell r="CB563">
            <v>155.4</v>
          </cell>
          <cell r="CC563">
            <v>159.19999999999999</v>
          </cell>
          <cell r="CD563">
            <v>159.4</v>
          </cell>
          <cell r="CE563">
            <v>166.1</v>
          </cell>
          <cell r="CF563">
            <v>167.8</v>
          </cell>
          <cell r="CG563">
            <v>170.7</v>
          </cell>
          <cell r="CH563">
            <v>174.4</v>
          </cell>
          <cell r="CI563">
            <v>174.8</v>
          </cell>
          <cell r="CJ563">
            <v>179.6</v>
          </cell>
          <cell r="CK563">
            <v>178.7</v>
          </cell>
          <cell r="CL563">
            <v>186.5</v>
          </cell>
        </row>
        <row r="564">
          <cell r="A564" t="str">
            <v>Pig Iron</v>
          </cell>
          <cell r="B564" t="str">
            <v>1310010102</v>
          </cell>
          <cell r="C564">
            <v>0.38921</v>
          </cell>
          <cell r="D564">
            <v>98.2</v>
          </cell>
          <cell r="E564">
            <v>97.4</v>
          </cell>
          <cell r="F564">
            <v>100.7</v>
          </cell>
          <cell r="G564">
            <v>98.7</v>
          </cell>
          <cell r="H564">
            <v>96.9</v>
          </cell>
          <cell r="I564">
            <v>93.1</v>
          </cell>
          <cell r="J564">
            <v>88.5</v>
          </cell>
          <cell r="K564">
            <v>88.4</v>
          </cell>
          <cell r="L564">
            <v>88.6</v>
          </cell>
          <cell r="M564">
            <v>88.7</v>
          </cell>
          <cell r="N564">
            <v>86.4</v>
          </cell>
          <cell r="O564">
            <v>85.2</v>
          </cell>
          <cell r="P564">
            <v>83.5</v>
          </cell>
          <cell r="Q564">
            <v>83.2</v>
          </cell>
          <cell r="R564">
            <v>84.9</v>
          </cell>
          <cell r="S564">
            <v>90.2</v>
          </cell>
          <cell r="T564">
            <v>90.3</v>
          </cell>
          <cell r="U564">
            <v>91.2</v>
          </cell>
          <cell r="V564">
            <v>92.5</v>
          </cell>
          <cell r="W564">
            <v>92.5</v>
          </cell>
          <cell r="X564">
            <v>93.9</v>
          </cell>
          <cell r="Y564">
            <v>94.1</v>
          </cell>
          <cell r="Z564">
            <v>94.3</v>
          </cell>
          <cell r="AA564">
            <v>94.5</v>
          </cell>
          <cell r="AB564">
            <v>95</v>
          </cell>
          <cell r="AC564">
            <v>95.7</v>
          </cell>
          <cell r="AD564">
            <v>96.6</v>
          </cell>
          <cell r="AE564">
            <v>100.2</v>
          </cell>
          <cell r="AF564">
            <v>100.5</v>
          </cell>
          <cell r="AG564">
            <v>101</v>
          </cell>
          <cell r="AH564">
            <v>100.4</v>
          </cell>
          <cell r="AI564">
            <v>100.6</v>
          </cell>
          <cell r="AJ564">
            <v>102.4</v>
          </cell>
          <cell r="AK564">
            <v>105.5</v>
          </cell>
          <cell r="AL564">
            <v>107.5</v>
          </cell>
          <cell r="AM564">
            <v>109.1</v>
          </cell>
          <cell r="AN564">
            <v>113.6</v>
          </cell>
          <cell r="AO564">
            <v>116.9</v>
          </cell>
          <cell r="AP564">
            <v>129.9</v>
          </cell>
          <cell r="AQ564">
            <v>137.1</v>
          </cell>
          <cell r="AR564">
            <v>136.6</v>
          </cell>
          <cell r="AS564">
            <v>141.80000000000001</v>
          </cell>
          <cell r="AT564">
            <v>144.6</v>
          </cell>
          <cell r="AU564">
            <v>144.80000000000001</v>
          </cell>
          <cell r="AV564">
            <v>140.9</v>
          </cell>
          <cell r="AW564">
            <v>137.80000000000001</v>
          </cell>
          <cell r="AX564">
            <v>124</v>
          </cell>
          <cell r="AY564">
            <v>119.5</v>
          </cell>
          <cell r="AZ564">
            <v>111.7</v>
          </cell>
          <cell r="BA564">
            <v>115.3</v>
          </cell>
          <cell r="BB564">
            <v>118.2</v>
          </cell>
          <cell r="BC564">
            <v>113.2</v>
          </cell>
          <cell r="BD564">
            <v>113.5</v>
          </cell>
          <cell r="BE564">
            <v>117.8</v>
          </cell>
          <cell r="BF564">
            <v>118.2</v>
          </cell>
          <cell r="BG564">
            <v>117.8</v>
          </cell>
          <cell r="BH564">
            <v>118.5</v>
          </cell>
          <cell r="BI564">
            <v>118.6</v>
          </cell>
          <cell r="BJ564">
            <v>118.5</v>
          </cell>
          <cell r="BK564">
            <v>113.5</v>
          </cell>
          <cell r="BL564">
            <v>118.3</v>
          </cell>
          <cell r="BM564">
            <v>123</v>
          </cell>
          <cell r="BN564">
            <v>124.1</v>
          </cell>
          <cell r="BO564">
            <v>126.3</v>
          </cell>
          <cell r="BP564">
            <v>130.19999999999999</v>
          </cell>
          <cell r="BQ564">
            <v>129.30000000000001</v>
          </cell>
          <cell r="BR564">
            <v>129</v>
          </cell>
          <cell r="BS564">
            <v>128.19999999999999</v>
          </cell>
          <cell r="BT564">
            <v>129.69999999999999</v>
          </cell>
          <cell r="BU564">
            <v>130.5</v>
          </cell>
          <cell r="BV564">
            <v>131.69999999999999</v>
          </cell>
          <cell r="BW564">
            <v>133.1</v>
          </cell>
          <cell r="BX564">
            <v>137.5</v>
          </cell>
          <cell r="BY564">
            <v>137.19999999999999</v>
          </cell>
          <cell r="BZ564">
            <v>138.30000000000001</v>
          </cell>
          <cell r="CA564">
            <v>137.9</v>
          </cell>
          <cell r="CB564">
            <v>137.1</v>
          </cell>
          <cell r="CC564">
            <v>136.80000000000001</v>
          </cell>
          <cell r="CD564">
            <v>137.5</v>
          </cell>
          <cell r="CE564">
            <v>141</v>
          </cell>
          <cell r="CF564">
            <v>147.30000000000001</v>
          </cell>
          <cell r="CG564">
            <v>147.80000000000001</v>
          </cell>
          <cell r="CH564">
            <v>147.9</v>
          </cell>
          <cell r="CI564">
            <v>148</v>
          </cell>
          <cell r="CJ564">
            <v>148.6</v>
          </cell>
          <cell r="CK564">
            <v>151.80000000000001</v>
          </cell>
          <cell r="CL564">
            <v>154.1</v>
          </cell>
        </row>
        <row r="565">
          <cell r="A565" t="str">
            <v>Melting Scrap</v>
          </cell>
          <cell r="B565" t="str">
            <v>1310010103</v>
          </cell>
          <cell r="C565">
            <v>9.5439999999999997E-2</v>
          </cell>
          <cell r="D565">
            <v>105.5</v>
          </cell>
          <cell r="E565">
            <v>104.8</v>
          </cell>
          <cell r="F565">
            <v>107.7</v>
          </cell>
          <cell r="G565">
            <v>110.1</v>
          </cell>
          <cell r="H565">
            <v>109.6</v>
          </cell>
          <cell r="I565">
            <v>103.8</v>
          </cell>
          <cell r="J565">
            <v>98.8</v>
          </cell>
          <cell r="K565">
            <v>99.5</v>
          </cell>
          <cell r="L565">
            <v>100.9</v>
          </cell>
          <cell r="M565">
            <v>97.9</v>
          </cell>
          <cell r="N565">
            <v>98.2</v>
          </cell>
          <cell r="O565">
            <v>96.9</v>
          </cell>
          <cell r="P565">
            <v>97.2</v>
          </cell>
          <cell r="Q565">
            <v>97.3</v>
          </cell>
          <cell r="R565">
            <v>101.5</v>
          </cell>
          <cell r="S565">
            <v>104.5</v>
          </cell>
          <cell r="T565">
            <v>102.5</v>
          </cell>
          <cell r="U565">
            <v>100.2</v>
          </cell>
          <cell r="V565">
            <v>102.4</v>
          </cell>
          <cell r="W565">
            <v>102.1</v>
          </cell>
          <cell r="X565">
            <v>103.5</v>
          </cell>
          <cell r="Y565">
            <v>106.6</v>
          </cell>
          <cell r="Z565">
            <v>108.1</v>
          </cell>
          <cell r="AA565">
            <v>108.5</v>
          </cell>
          <cell r="AB565">
            <v>108.6</v>
          </cell>
          <cell r="AC565">
            <v>111.3</v>
          </cell>
          <cell r="AD565">
            <v>113.7</v>
          </cell>
          <cell r="AE565">
            <v>118</v>
          </cell>
          <cell r="AF565">
            <v>117</v>
          </cell>
          <cell r="AG565">
            <v>117.3</v>
          </cell>
          <cell r="AH565">
            <v>119</v>
          </cell>
          <cell r="AI565">
            <v>119.2</v>
          </cell>
          <cell r="AJ565">
            <v>120.5</v>
          </cell>
          <cell r="AK565">
            <v>122.3</v>
          </cell>
          <cell r="AL565">
            <v>123.1</v>
          </cell>
          <cell r="AM565">
            <v>122.4</v>
          </cell>
          <cell r="AN565">
            <v>125.1</v>
          </cell>
          <cell r="AO565">
            <v>128.4</v>
          </cell>
          <cell r="AP565">
            <v>144.4</v>
          </cell>
          <cell r="AQ565">
            <v>139</v>
          </cell>
          <cell r="AR565">
            <v>133.1</v>
          </cell>
          <cell r="AS565">
            <v>140.30000000000001</v>
          </cell>
          <cell r="AT565">
            <v>145.19999999999999</v>
          </cell>
          <cell r="AU565">
            <v>145.1</v>
          </cell>
          <cell r="AV565">
            <v>142.30000000000001</v>
          </cell>
          <cell r="AW565">
            <v>137.9</v>
          </cell>
          <cell r="AX565">
            <v>120.8</v>
          </cell>
          <cell r="AY565">
            <v>117.8</v>
          </cell>
          <cell r="AZ565">
            <v>116.8</v>
          </cell>
          <cell r="BA565">
            <v>115.8</v>
          </cell>
          <cell r="BB565">
            <v>118.2</v>
          </cell>
          <cell r="BC565">
            <v>116.3</v>
          </cell>
          <cell r="BD565">
            <v>119.4</v>
          </cell>
          <cell r="BE565">
            <v>115.1</v>
          </cell>
          <cell r="BF565">
            <v>111.1</v>
          </cell>
          <cell r="BG565">
            <v>111.5</v>
          </cell>
          <cell r="BH565">
            <v>115.3</v>
          </cell>
          <cell r="BI565">
            <v>114.5</v>
          </cell>
          <cell r="BJ565">
            <v>111.8</v>
          </cell>
          <cell r="BK565">
            <v>113.2</v>
          </cell>
          <cell r="BL565">
            <v>122.2</v>
          </cell>
          <cell r="BM565">
            <v>118.6</v>
          </cell>
          <cell r="BN565">
            <v>125.3</v>
          </cell>
          <cell r="BO565">
            <v>130.69999999999999</v>
          </cell>
          <cell r="BP565">
            <v>124.9</v>
          </cell>
          <cell r="BQ565">
            <v>122.8</v>
          </cell>
          <cell r="BR565">
            <v>123.7</v>
          </cell>
          <cell r="BS565">
            <v>125.7</v>
          </cell>
          <cell r="BT565">
            <v>126.2</v>
          </cell>
          <cell r="BU565">
            <v>128.5</v>
          </cell>
          <cell r="BV565">
            <v>125.6</v>
          </cell>
          <cell r="BW565">
            <v>128</v>
          </cell>
          <cell r="BX565">
            <v>138.6</v>
          </cell>
          <cell r="BY565">
            <v>139.80000000000001</v>
          </cell>
          <cell r="BZ565">
            <v>141.4</v>
          </cell>
          <cell r="CA565">
            <v>141.9</v>
          </cell>
          <cell r="CB565">
            <v>144.80000000000001</v>
          </cell>
          <cell r="CC565">
            <v>145.6</v>
          </cell>
          <cell r="CD565">
            <v>144.19999999999999</v>
          </cell>
          <cell r="CE565">
            <v>146.19999999999999</v>
          </cell>
          <cell r="CF565">
            <v>145.80000000000001</v>
          </cell>
          <cell r="CG565">
            <v>147.30000000000001</v>
          </cell>
          <cell r="CH565">
            <v>148.19999999999999</v>
          </cell>
          <cell r="CI565">
            <v>148.1</v>
          </cell>
          <cell r="CJ565">
            <v>150.1</v>
          </cell>
          <cell r="CK565">
            <v>152.30000000000001</v>
          </cell>
          <cell r="CL565">
            <v>155.5</v>
          </cell>
        </row>
        <row r="566">
          <cell r="A566" t="str">
            <v>Pencil  Ingots</v>
          </cell>
          <cell r="B566" t="str">
            <v>1310010104</v>
          </cell>
          <cell r="C566">
            <v>0.58953999999999995</v>
          </cell>
          <cell r="D566">
            <v>101.9</v>
          </cell>
          <cell r="E566">
            <v>102</v>
          </cell>
          <cell r="F566">
            <v>104.2</v>
          </cell>
          <cell r="G566">
            <v>114.1</v>
          </cell>
          <cell r="H566">
            <v>108.9</v>
          </cell>
          <cell r="I566">
            <v>106.9</v>
          </cell>
          <cell r="J566">
            <v>100.3</v>
          </cell>
          <cell r="K566">
            <v>100.5</v>
          </cell>
          <cell r="L566">
            <v>103.1</v>
          </cell>
          <cell r="M566">
            <v>102.9</v>
          </cell>
          <cell r="N566">
            <v>102.3</v>
          </cell>
          <cell r="O566">
            <v>98.8</v>
          </cell>
          <cell r="P566">
            <v>97.6</v>
          </cell>
          <cell r="Q566">
            <v>98.4</v>
          </cell>
          <cell r="R566">
            <v>100.6</v>
          </cell>
          <cell r="S566">
            <v>99.5</v>
          </cell>
          <cell r="T566">
            <v>97</v>
          </cell>
          <cell r="U566">
            <v>96</v>
          </cell>
          <cell r="V566">
            <v>97.7</v>
          </cell>
          <cell r="W566">
            <v>97.6</v>
          </cell>
          <cell r="X566">
            <v>99.2</v>
          </cell>
          <cell r="Y566">
            <v>102.3</v>
          </cell>
          <cell r="Z566">
            <v>102.9</v>
          </cell>
          <cell r="AA566">
            <v>103</v>
          </cell>
          <cell r="AB566">
            <v>105.5</v>
          </cell>
          <cell r="AC566">
            <v>106.5</v>
          </cell>
          <cell r="AD566">
            <v>110.7</v>
          </cell>
          <cell r="AE566">
            <v>113.9</v>
          </cell>
          <cell r="AF566">
            <v>112.5</v>
          </cell>
          <cell r="AG566">
            <v>115.6</v>
          </cell>
          <cell r="AH566">
            <v>113.7</v>
          </cell>
          <cell r="AI566">
            <v>115.6</v>
          </cell>
          <cell r="AJ566">
            <v>117</v>
          </cell>
          <cell r="AK566">
            <v>119.9</v>
          </cell>
          <cell r="AL566">
            <v>121.1</v>
          </cell>
          <cell r="AM566">
            <v>121</v>
          </cell>
          <cell r="AN566">
            <v>126.8</v>
          </cell>
          <cell r="AO566">
            <v>132.4</v>
          </cell>
          <cell r="AP566">
            <v>151.9</v>
          </cell>
          <cell r="AQ566">
            <v>149.9</v>
          </cell>
          <cell r="AR566">
            <v>143.30000000000001</v>
          </cell>
          <cell r="AS566">
            <v>154</v>
          </cell>
          <cell r="AT566">
            <v>157.30000000000001</v>
          </cell>
          <cell r="AU566">
            <v>154</v>
          </cell>
          <cell r="AV566">
            <v>147.1</v>
          </cell>
          <cell r="AW566">
            <v>148.30000000000001</v>
          </cell>
          <cell r="AX566">
            <v>131.1</v>
          </cell>
          <cell r="AY566">
            <v>130.6</v>
          </cell>
          <cell r="AZ566">
            <v>133.30000000000001</v>
          </cell>
          <cell r="BA566">
            <v>128.1</v>
          </cell>
          <cell r="BB566">
            <v>131.4</v>
          </cell>
          <cell r="BC566">
            <v>128</v>
          </cell>
          <cell r="BD566">
            <v>129.19999999999999</v>
          </cell>
          <cell r="BE566">
            <v>128.1</v>
          </cell>
          <cell r="BF566">
            <v>123.9</v>
          </cell>
          <cell r="BG566">
            <v>122.3</v>
          </cell>
          <cell r="BH566">
            <v>125.3</v>
          </cell>
          <cell r="BI566">
            <v>124.4</v>
          </cell>
          <cell r="BJ566">
            <v>122.1</v>
          </cell>
          <cell r="BK566">
            <v>121.6</v>
          </cell>
          <cell r="BL566">
            <v>135.4</v>
          </cell>
          <cell r="BM566">
            <v>128.4</v>
          </cell>
          <cell r="BN566">
            <v>131.5</v>
          </cell>
          <cell r="BO566">
            <v>128.80000000000001</v>
          </cell>
          <cell r="BP566">
            <v>126.1</v>
          </cell>
          <cell r="BQ566">
            <v>124</v>
          </cell>
          <cell r="BR566">
            <v>123.3</v>
          </cell>
          <cell r="BS566">
            <v>123.8</v>
          </cell>
          <cell r="BT566">
            <v>124.8</v>
          </cell>
          <cell r="BU566">
            <v>126.2</v>
          </cell>
          <cell r="BV566">
            <v>125.1</v>
          </cell>
          <cell r="BW566">
            <v>125.7</v>
          </cell>
          <cell r="BX566">
            <v>134.5</v>
          </cell>
          <cell r="BY566">
            <v>144.19999999999999</v>
          </cell>
          <cell r="BZ566">
            <v>146.30000000000001</v>
          </cell>
          <cell r="CA566">
            <v>147.30000000000001</v>
          </cell>
          <cell r="CB566">
            <v>149.1</v>
          </cell>
          <cell r="CC566">
            <v>154.4</v>
          </cell>
          <cell r="CD566">
            <v>155.4</v>
          </cell>
          <cell r="CE566">
            <v>157.9</v>
          </cell>
          <cell r="CF566">
            <v>156.9</v>
          </cell>
          <cell r="CG566">
            <v>157.80000000000001</v>
          </cell>
          <cell r="CH566">
            <v>160.9</v>
          </cell>
          <cell r="CI566">
            <v>165.5</v>
          </cell>
          <cell r="CJ566">
            <v>168.5</v>
          </cell>
          <cell r="CK566">
            <v>171.2</v>
          </cell>
          <cell r="CL566">
            <v>175.1</v>
          </cell>
        </row>
        <row r="567">
          <cell r="A567" t="str">
            <v>Billets</v>
          </cell>
          <cell r="B567" t="str">
            <v>1310010105</v>
          </cell>
          <cell r="C567">
            <v>5.8869999999999999E-2</v>
          </cell>
          <cell r="D567">
            <v>102.3</v>
          </cell>
          <cell r="E567">
            <v>102.9</v>
          </cell>
          <cell r="F567">
            <v>104.3</v>
          </cell>
          <cell r="G567">
            <v>108.5</v>
          </cell>
          <cell r="H567">
            <v>104.9</v>
          </cell>
          <cell r="I567">
            <v>100</v>
          </cell>
          <cell r="J567">
            <v>97.1</v>
          </cell>
          <cell r="K567">
            <v>96.5</v>
          </cell>
          <cell r="L567">
            <v>98.1</v>
          </cell>
          <cell r="M567">
            <v>92.9</v>
          </cell>
          <cell r="N567">
            <v>94.7</v>
          </cell>
          <cell r="O567">
            <v>89.7</v>
          </cell>
          <cell r="P567">
            <v>92.7</v>
          </cell>
          <cell r="Q567">
            <v>93.7</v>
          </cell>
          <cell r="R567">
            <v>95.3</v>
          </cell>
          <cell r="S567">
            <v>102.6</v>
          </cell>
          <cell r="T567">
            <v>96.8</v>
          </cell>
          <cell r="U567">
            <v>95</v>
          </cell>
          <cell r="V567">
            <v>97</v>
          </cell>
          <cell r="W567">
            <v>96.9</v>
          </cell>
          <cell r="X567">
            <v>98.7</v>
          </cell>
          <cell r="Y567">
            <v>101.6</v>
          </cell>
          <cell r="Z567">
            <v>100.2</v>
          </cell>
          <cell r="AA567">
            <v>99.3</v>
          </cell>
          <cell r="AB567">
            <v>102.8</v>
          </cell>
          <cell r="AC567">
            <v>103.4</v>
          </cell>
          <cell r="AD567">
            <v>105.1</v>
          </cell>
          <cell r="AE567">
            <v>108.2</v>
          </cell>
          <cell r="AF567">
            <v>108.3</v>
          </cell>
          <cell r="AG567">
            <v>109.1</v>
          </cell>
          <cell r="AH567">
            <v>108.8</v>
          </cell>
          <cell r="AI567">
            <v>109.9</v>
          </cell>
          <cell r="AJ567">
            <v>110.9</v>
          </cell>
          <cell r="AK567">
            <v>112.9</v>
          </cell>
          <cell r="AL567">
            <v>111.8</v>
          </cell>
          <cell r="AM567">
            <v>112.6</v>
          </cell>
          <cell r="AN567">
            <v>122.5</v>
          </cell>
          <cell r="AO567">
            <v>130.30000000000001</v>
          </cell>
          <cell r="AP567">
            <v>155.9</v>
          </cell>
          <cell r="AQ567">
            <v>157.4</v>
          </cell>
          <cell r="AR567">
            <v>142.30000000000001</v>
          </cell>
          <cell r="AS567">
            <v>153.30000000000001</v>
          </cell>
          <cell r="AT567">
            <v>155.9</v>
          </cell>
          <cell r="AU567">
            <v>158</v>
          </cell>
          <cell r="AV567">
            <v>158</v>
          </cell>
          <cell r="AW567">
            <v>156.6</v>
          </cell>
          <cell r="AX567">
            <v>137.19999999999999</v>
          </cell>
          <cell r="AY567">
            <v>138.19999999999999</v>
          </cell>
          <cell r="AZ567">
            <v>140.30000000000001</v>
          </cell>
          <cell r="BA567">
            <v>145.19999999999999</v>
          </cell>
          <cell r="BB567">
            <v>147.80000000000001</v>
          </cell>
          <cell r="BC567">
            <v>132.80000000000001</v>
          </cell>
          <cell r="BD567">
            <v>131.5</v>
          </cell>
          <cell r="BE567">
            <v>126.5</v>
          </cell>
          <cell r="BF567">
            <v>120.4</v>
          </cell>
          <cell r="BG567">
            <v>115.1</v>
          </cell>
          <cell r="BH567">
            <v>122.5</v>
          </cell>
          <cell r="BI567">
            <v>116.7</v>
          </cell>
          <cell r="BJ567">
            <v>120.2</v>
          </cell>
          <cell r="BK567">
            <v>126.2</v>
          </cell>
          <cell r="BL567">
            <v>129.5</v>
          </cell>
          <cell r="BM567">
            <v>126.7</v>
          </cell>
          <cell r="BN567">
            <v>127.7</v>
          </cell>
          <cell r="BO567">
            <v>145</v>
          </cell>
          <cell r="BP567">
            <v>146.69999999999999</v>
          </cell>
          <cell r="BQ567">
            <v>145.6</v>
          </cell>
          <cell r="BR567">
            <v>149.9</v>
          </cell>
          <cell r="BS567">
            <v>142.4</v>
          </cell>
          <cell r="BT567">
            <v>144.6</v>
          </cell>
          <cell r="BU567">
            <v>148.19999999999999</v>
          </cell>
          <cell r="BV567">
            <v>146.9</v>
          </cell>
          <cell r="BW567">
            <v>148.69999999999999</v>
          </cell>
          <cell r="BX567">
            <v>156.19999999999999</v>
          </cell>
          <cell r="BY567">
            <v>161.6</v>
          </cell>
          <cell r="BZ567">
            <v>164.6</v>
          </cell>
          <cell r="CA567">
            <v>164.9</v>
          </cell>
          <cell r="CB567">
            <v>166.5</v>
          </cell>
          <cell r="CC567">
            <v>166.1</v>
          </cell>
          <cell r="CD567">
            <v>166.1</v>
          </cell>
          <cell r="CE567">
            <v>166.9</v>
          </cell>
          <cell r="CF567">
            <v>167.1</v>
          </cell>
          <cell r="CG567">
            <v>167.7</v>
          </cell>
          <cell r="CH567">
            <v>171.8</v>
          </cell>
          <cell r="CI567">
            <v>172.1</v>
          </cell>
          <cell r="CJ567">
            <v>174.6</v>
          </cell>
          <cell r="CK567">
            <v>175.4</v>
          </cell>
          <cell r="CL567">
            <v>176.6</v>
          </cell>
        </row>
        <row r="568">
          <cell r="A568" t="str">
            <v>Slab</v>
          </cell>
          <cell r="B568" t="str">
            <v>1310010106</v>
          </cell>
          <cell r="C568">
            <v>0.16117000000000001</v>
          </cell>
          <cell r="D568">
            <v>100.7</v>
          </cell>
          <cell r="E568">
            <v>100.7</v>
          </cell>
          <cell r="F568">
            <v>101.4</v>
          </cell>
          <cell r="G568">
            <v>103.2</v>
          </cell>
          <cell r="H568">
            <v>103.2</v>
          </cell>
          <cell r="I568">
            <v>103.2</v>
          </cell>
          <cell r="J568">
            <v>103.2</v>
          </cell>
          <cell r="K568">
            <v>103.2</v>
          </cell>
          <cell r="L568">
            <v>103.2</v>
          </cell>
          <cell r="M568">
            <v>101.6</v>
          </cell>
          <cell r="N568">
            <v>101.6</v>
          </cell>
          <cell r="O568">
            <v>98.3</v>
          </cell>
          <cell r="P568">
            <v>98.3</v>
          </cell>
          <cell r="Q568">
            <v>98.3</v>
          </cell>
          <cell r="R568">
            <v>98.3</v>
          </cell>
          <cell r="S568">
            <v>98.8</v>
          </cell>
          <cell r="T568">
            <v>98.8</v>
          </cell>
          <cell r="U568">
            <v>99.5</v>
          </cell>
          <cell r="V568">
            <v>99.5</v>
          </cell>
          <cell r="W568">
            <v>99.5</v>
          </cell>
          <cell r="X568">
            <v>99.5</v>
          </cell>
          <cell r="Y568">
            <v>99.5</v>
          </cell>
          <cell r="Z568">
            <v>99.5</v>
          </cell>
          <cell r="AA568">
            <v>99.5</v>
          </cell>
          <cell r="AB568">
            <v>99.5</v>
          </cell>
          <cell r="AC568">
            <v>99.5</v>
          </cell>
          <cell r="AD568">
            <v>99.5</v>
          </cell>
          <cell r="AE568">
            <v>106.4</v>
          </cell>
          <cell r="AF568">
            <v>108.6</v>
          </cell>
          <cell r="AG568">
            <v>108.6</v>
          </cell>
          <cell r="AH568">
            <v>108.6</v>
          </cell>
          <cell r="AI568">
            <v>108.6</v>
          </cell>
          <cell r="AJ568">
            <v>108.6</v>
          </cell>
          <cell r="AK568">
            <v>109.2</v>
          </cell>
          <cell r="AL568">
            <v>109.2</v>
          </cell>
          <cell r="AM568">
            <v>109.2</v>
          </cell>
          <cell r="AN568">
            <v>115</v>
          </cell>
          <cell r="AO568">
            <v>120.2</v>
          </cell>
          <cell r="AP568">
            <v>124</v>
          </cell>
          <cell r="AQ568">
            <v>125</v>
          </cell>
          <cell r="AR568">
            <v>122.9</v>
          </cell>
          <cell r="AS568">
            <v>122.2</v>
          </cell>
          <cell r="AT568">
            <v>122.6</v>
          </cell>
          <cell r="AU568">
            <v>122.2</v>
          </cell>
          <cell r="AV568">
            <v>121.5</v>
          </cell>
          <cell r="AW568">
            <v>120.8</v>
          </cell>
          <cell r="AX568">
            <v>118</v>
          </cell>
          <cell r="AY568">
            <v>117.3</v>
          </cell>
          <cell r="AZ568">
            <v>110.3</v>
          </cell>
          <cell r="BA568">
            <v>109.7</v>
          </cell>
          <cell r="BB568">
            <v>110.5</v>
          </cell>
          <cell r="BC568">
            <v>102.9</v>
          </cell>
          <cell r="BD568">
            <v>103.3</v>
          </cell>
          <cell r="BE568">
            <v>103.5</v>
          </cell>
          <cell r="BF568">
            <v>102.3</v>
          </cell>
          <cell r="BG568">
            <v>101.7</v>
          </cell>
          <cell r="BH568">
            <v>101.2</v>
          </cell>
          <cell r="BI568">
            <v>102.2</v>
          </cell>
          <cell r="BJ568">
            <v>99.9</v>
          </cell>
          <cell r="BK568">
            <v>100.5</v>
          </cell>
          <cell r="BL568">
            <v>106.1</v>
          </cell>
          <cell r="BM568">
            <v>106.1</v>
          </cell>
          <cell r="BN568">
            <v>106.1</v>
          </cell>
          <cell r="BO568">
            <v>106.1</v>
          </cell>
          <cell r="BP568">
            <v>106.1</v>
          </cell>
          <cell r="BQ568">
            <v>106.1</v>
          </cell>
          <cell r="BR568">
            <v>106.1</v>
          </cell>
          <cell r="BS568">
            <v>106.1</v>
          </cell>
          <cell r="BT568">
            <v>106.1</v>
          </cell>
          <cell r="BU568">
            <v>107.1</v>
          </cell>
          <cell r="BV568">
            <v>107.7</v>
          </cell>
          <cell r="BW568">
            <v>107.7</v>
          </cell>
          <cell r="BX568">
            <v>110.7</v>
          </cell>
          <cell r="BY568">
            <v>110.7</v>
          </cell>
          <cell r="BZ568">
            <v>112.7</v>
          </cell>
          <cell r="CA568">
            <v>112.7</v>
          </cell>
          <cell r="CB568">
            <v>114.1</v>
          </cell>
          <cell r="CC568">
            <v>114.2</v>
          </cell>
          <cell r="CD568">
            <v>114.2</v>
          </cell>
          <cell r="CE568">
            <v>114.6</v>
          </cell>
          <cell r="CF568">
            <v>114.6</v>
          </cell>
          <cell r="CG568">
            <v>116.3</v>
          </cell>
          <cell r="CH568">
            <v>116.3</v>
          </cell>
          <cell r="CI568">
            <v>117.4</v>
          </cell>
          <cell r="CJ568">
            <v>119.5</v>
          </cell>
          <cell r="CK568">
            <v>118.8</v>
          </cell>
          <cell r="CL568">
            <v>120.3</v>
          </cell>
        </row>
        <row r="569">
          <cell r="A569" t="str">
            <v>a2.  STEEL: LONG</v>
          </cell>
          <cell r="B569" t="str">
            <v>1310010200</v>
          </cell>
          <cell r="C569">
            <v>1.6299699999999999</v>
          </cell>
          <cell r="D569">
            <v>102.2</v>
          </cell>
          <cell r="E569">
            <v>102.2</v>
          </cell>
          <cell r="F569">
            <v>104</v>
          </cell>
          <cell r="G569">
            <v>108.6</v>
          </cell>
          <cell r="H569">
            <v>105.8</v>
          </cell>
          <cell r="I569">
            <v>103.7</v>
          </cell>
          <cell r="J569">
            <v>100.9</v>
          </cell>
          <cell r="K569">
            <v>101.4</v>
          </cell>
          <cell r="L569">
            <v>103</v>
          </cell>
          <cell r="M569">
            <v>99.1</v>
          </cell>
          <cell r="N569">
            <v>98.8</v>
          </cell>
          <cell r="O569">
            <v>95.1</v>
          </cell>
          <cell r="P569">
            <v>96.5</v>
          </cell>
          <cell r="Q569">
            <v>97.5</v>
          </cell>
          <cell r="R569">
            <v>100.8</v>
          </cell>
          <cell r="S569">
            <v>105.4</v>
          </cell>
          <cell r="T569">
            <v>104.3</v>
          </cell>
          <cell r="U569">
            <v>102.2</v>
          </cell>
          <cell r="V569">
            <v>103.3</v>
          </cell>
          <cell r="W569">
            <v>102.7</v>
          </cell>
          <cell r="X569">
            <v>102.6</v>
          </cell>
          <cell r="Y569">
            <v>103.4</v>
          </cell>
          <cell r="Z569">
            <v>104.8</v>
          </cell>
          <cell r="AA569">
            <v>105.4</v>
          </cell>
          <cell r="AB569">
            <v>108</v>
          </cell>
          <cell r="AC569">
            <v>108.8</v>
          </cell>
          <cell r="AD569">
            <v>110.6</v>
          </cell>
          <cell r="AE569">
            <v>114.8</v>
          </cell>
          <cell r="AF569">
            <v>116.9</v>
          </cell>
          <cell r="AG569">
            <v>117.7</v>
          </cell>
          <cell r="AH569">
            <v>115.8</v>
          </cell>
          <cell r="AI569">
            <v>116.4</v>
          </cell>
          <cell r="AJ569">
            <v>115</v>
          </cell>
          <cell r="AK569">
            <v>117.4</v>
          </cell>
          <cell r="AL569">
            <v>117.9</v>
          </cell>
          <cell r="AM569">
            <v>118.8</v>
          </cell>
          <cell r="AN569">
            <v>125.8</v>
          </cell>
          <cell r="AO569">
            <v>133.4</v>
          </cell>
          <cell r="AP569">
            <v>147.6</v>
          </cell>
          <cell r="AQ569">
            <v>154.19999999999999</v>
          </cell>
          <cell r="AR569">
            <v>143.5</v>
          </cell>
          <cell r="AS569">
            <v>149.19999999999999</v>
          </cell>
          <cell r="AT569">
            <v>150.30000000000001</v>
          </cell>
          <cell r="AU569">
            <v>150.4</v>
          </cell>
          <cell r="AV569">
            <v>149.19999999999999</v>
          </cell>
          <cell r="AW569">
            <v>147.9</v>
          </cell>
          <cell r="AX569">
            <v>141.30000000000001</v>
          </cell>
          <cell r="AY569">
            <v>139.30000000000001</v>
          </cell>
          <cell r="AZ569">
            <v>138.5</v>
          </cell>
          <cell r="BA569">
            <v>134.19999999999999</v>
          </cell>
          <cell r="BB569">
            <v>135.1</v>
          </cell>
          <cell r="BC569">
            <v>130.69999999999999</v>
          </cell>
          <cell r="BD569">
            <v>131.4</v>
          </cell>
          <cell r="BE569">
            <v>130.4</v>
          </cell>
          <cell r="BF569">
            <v>128.80000000000001</v>
          </cell>
          <cell r="BG569">
            <v>127.3</v>
          </cell>
          <cell r="BH569">
            <v>127.4</v>
          </cell>
          <cell r="BI569">
            <v>127</v>
          </cell>
          <cell r="BJ569">
            <v>125.6</v>
          </cell>
          <cell r="BK569">
            <v>125.6</v>
          </cell>
          <cell r="BL569">
            <v>129.80000000000001</v>
          </cell>
          <cell r="BM569">
            <v>127.2</v>
          </cell>
          <cell r="BN569">
            <v>129.19999999999999</v>
          </cell>
          <cell r="BO569">
            <v>143</v>
          </cell>
          <cell r="BP569">
            <v>140.69999999999999</v>
          </cell>
          <cell r="BQ569">
            <v>139</v>
          </cell>
          <cell r="BR569">
            <v>134</v>
          </cell>
          <cell r="BS569">
            <v>134.5</v>
          </cell>
          <cell r="BT569">
            <v>134.80000000000001</v>
          </cell>
          <cell r="BU569">
            <v>135.5</v>
          </cell>
          <cell r="BV569">
            <v>135.30000000000001</v>
          </cell>
          <cell r="BW569">
            <v>135.69999999999999</v>
          </cell>
          <cell r="BX569">
            <v>141.9</v>
          </cell>
          <cell r="BY569">
            <v>148</v>
          </cell>
          <cell r="BZ569">
            <v>151.19999999999999</v>
          </cell>
          <cell r="CA569">
            <v>153.30000000000001</v>
          </cell>
          <cell r="CB569">
            <v>154</v>
          </cell>
          <cell r="CC569">
            <v>154.69999999999999</v>
          </cell>
          <cell r="CD569">
            <v>155.1</v>
          </cell>
          <cell r="CE569">
            <v>155.9</v>
          </cell>
          <cell r="CF569">
            <v>156.1</v>
          </cell>
          <cell r="CG569">
            <v>157.1</v>
          </cell>
          <cell r="CH569">
            <v>159.80000000000001</v>
          </cell>
          <cell r="CI569">
            <v>161.19999999999999</v>
          </cell>
          <cell r="CJ569">
            <v>163.6</v>
          </cell>
          <cell r="CK569">
            <v>164.3</v>
          </cell>
          <cell r="CL569">
            <v>166.6</v>
          </cell>
        </row>
        <row r="570">
          <cell r="A570" t="str">
            <v>Rebars</v>
          </cell>
          <cell r="B570" t="str">
            <v>1310010201</v>
          </cell>
          <cell r="C570">
            <v>0.73616999999999999</v>
          </cell>
          <cell r="D570">
            <v>100.8</v>
          </cell>
          <cell r="E570">
            <v>101.3</v>
          </cell>
          <cell r="F570">
            <v>102.5</v>
          </cell>
          <cell r="G570">
            <v>107</v>
          </cell>
          <cell r="H570">
            <v>105.3</v>
          </cell>
          <cell r="I570">
            <v>103.8</v>
          </cell>
          <cell r="J570">
            <v>100.5</v>
          </cell>
          <cell r="K570">
            <v>100.5</v>
          </cell>
          <cell r="L570">
            <v>101.8</v>
          </cell>
          <cell r="M570">
            <v>98.8</v>
          </cell>
          <cell r="N570">
            <v>98.4</v>
          </cell>
          <cell r="O570">
            <v>95.2</v>
          </cell>
          <cell r="P570">
            <v>95.8</v>
          </cell>
          <cell r="Q570">
            <v>96.9</v>
          </cell>
          <cell r="R570">
            <v>99.7</v>
          </cell>
          <cell r="S570">
            <v>104.9</v>
          </cell>
          <cell r="T570">
            <v>104.1</v>
          </cell>
          <cell r="U570">
            <v>101.6</v>
          </cell>
          <cell r="V570">
            <v>102.6</v>
          </cell>
          <cell r="W570">
            <v>102.1</v>
          </cell>
          <cell r="X570">
            <v>102.2</v>
          </cell>
          <cell r="Y570">
            <v>103.1</v>
          </cell>
          <cell r="Z570">
            <v>104.8</v>
          </cell>
          <cell r="AA570">
            <v>105.5</v>
          </cell>
          <cell r="AB570">
            <v>108.3</v>
          </cell>
          <cell r="AC570">
            <v>109.2</v>
          </cell>
          <cell r="AD570">
            <v>111.5</v>
          </cell>
          <cell r="AE570">
            <v>116.9</v>
          </cell>
          <cell r="AF570">
            <v>118.3</v>
          </cell>
          <cell r="AG570">
            <v>119.6</v>
          </cell>
          <cell r="AH570">
            <v>117.4</v>
          </cell>
          <cell r="AI570">
            <v>117.2</v>
          </cell>
          <cell r="AJ570">
            <v>116.2</v>
          </cell>
          <cell r="AK570">
            <v>118.6</v>
          </cell>
          <cell r="AL570">
            <v>119.4</v>
          </cell>
          <cell r="AM570">
            <v>120.7</v>
          </cell>
          <cell r="AN570">
            <v>128</v>
          </cell>
          <cell r="AO570">
            <v>135.1</v>
          </cell>
          <cell r="AP570">
            <v>149.1</v>
          </cell>
          <cell r="AQ570">
            <v>156.4</v>
          </cell>
          <cell r="AR570">
            <v>147.9</v>
          </cell>
          <cell r="AS570">
            <v>151.6</v>
          </cell>
          <cell r="AT570">
            <v>152.5</v>
          </cell>
          <cell r="AU570">
            <v>153.1</v>
          </cell>
          <cell r="AV570">
            <v>150.80000000000001</v>
          </cell>
          <cell r="AW570">
            <v>149.1</v>
          </cell>
          <cell r="AX570">
            <v>143.4</v>
          </cell>
          <cell r="AY570">
            <v>142.6</v>
          </cell>
          <cell r="AZ570">
            <v>140.4</v>
          </cell>
          <cell r="BA570">
            <v>135.6</v>
          </cell>
          <cell r="BB570">
            <v>134.4</v>
          </cell>
          <cell r="BC570">
            <v>131.80000000000001</v>
          </cell>
          <cell r="BD570">
            <v>132.4</v>
          </cell>
          <cell r="BE570">
            <v>130.80000000000001</v>
          </cell>
          <cell r="BF570">
            <v>129.19999999999999</v>
          </cell>
          <cell r="BG570">
            <v>128.19999999999999</v>
          </cell>
          <cell r="BH570">
            <v>130.30000000000001</v>
          </cell>
          <cell r="BI570">
            <v>129.5</v>
          </cell>
          <cell r="BJ570">
            <v>128.5</v>
          </cell>
          <cell r="BK570">
            <v>129.5</v>
          </cell>
          <cell r="BL570">
            <v>133.5</v>
          </cell>
          <cell r="BM570">
            <v>130.4</v>
          </cell>
          <cell r="BN570">
            <v>132.19999999999999</v>
          </cell>
          <cell r="BO570">
            <v>143.1</v>
          </cell>
          <cell r="BP570">
            <v>139.69999999999999</v>
          </cell>
          <cell r="BQ570">
            <v>138.4</v>
          </cell>
          <cell r="BR570">
            <v>136</v>
          </cell>
          <cell r="BS570">
            <v>136.5</v>
          </cell>
          <cell r="BT570">
            <v>136.69999999999999</v>
          </cell>
          <cell r="BU570">
            <v>137.5</v>
          </cell>
          <cell r="BV570">
            <v>137.4</v>
          </cell>
          <cell r="BW570">
            <v>137.69999999999999</v>
          </cell>
          <cell r="BX570">
            <v>144.1</v>
          </cell>
          <cell r="BY570">
            <v>150.1</v>
          </cell>
          <cell r="BZ570">
            <v>152.1</v>
          </cell>
          <cell r="CA570">
            <v>154.69999999999999</v>
          </cell>
          <cell r="CB570">
            <v>155.80000000000001</v>
          </cell>
          <cell r="CC570">
            <v>156.1</v>
          </cell>
          <cell r="CD570">
            <v>156.4</v>
          </cell>
          <cell r="CE570">
            <v>157.30000000000001</v>
          </cell>
          <cell r="CF570">
            <v>157.9</v>
          </cell>
          <cell r="CG570">
            <v>159</v>
          </cell>
          <cell r="CH570">
            <v>161.80000000000001</v>
          </cell>
          <cell r="CI570">
            <v>164.5</v>
          </cell>
          <cell r="CJ570">
            <v>167.9</v>
          </cell>
          <cell r="CK570">
            <v>168.7</v>
          </cell>
          <cell r="CL570">
            <v>171.2</v>
          </cell>
        </row>
        <row r="571">
          <cell r="A571" t="str">
            <v>Rounds</v>
          </cell>
          <cell r="B571" t="str">
            <v>1310010202</v>
          </cell>
          <cell r="C571">
            <v>0.40622000000000003</v>
          </cell>
          <cell r="D571">
            <v>100.8</v>
          </cell>
          <cell r="E571">
            <v>100.4</v>
          </cell>
          <cell r="F571">
            <v>103.4</v>
          </cell>
          <cell r="G571">
            <v>108.9</v>
          </cell>
          <cell r="H571">
            <v>104.8</v>
          </cell>
          <cell r="I571">
            <v>102.1</v>
          </cell>
          <cell r="J571">
            <v>99.8</v>
          </cell>
          <cell r="K571">
            <v>101.2</v>
          </cell>
          <cell r="L571">
            <v>104.4</v>
          </cell>
          <cell r="M571">
            <v>98.1</v>
          </cell>
          <cell r="N571">
            <v>98.2</v>
          </cell>
          <cell r="O571">
            <v>93.8</v>
          </cell>
          <cell r="P571">
            <v>95</v>
          </cell>
          <cell r="Q571">
            <v>97.5</v>
          </cell>
          <cell r="R571">
            <v>101</v>
          </cell>
          <cell r="S571">
            <v>104.3</v>
          </cell>
          <cell r="T571">
            <v>102.6</v>
          </cell>
          <cell r="U571">
            <v>100.9</v>
          </cell>
          <cell r="V571">
            <v>102.3</v>
          </cell>
          <cell r="W571">
            <v>101.9</v>
          </cell>
          <cell r="X571">
            <v>101.5</v>
          </cell>
          <cell r="Y571">
            <v>102.3</v>
          </cell>
          <cell r="Z571">
            <v>103.5</v>
          </cell>
          <cell r="AA571">
            <v>104.2</v>
          </cell>
          <cell r="AB571">
            <v>105.8</v>
          </cell>
          <cell r="AC571">
            <v>106.6</v>
          </cell>
          <cell r="AD571">
            <v>108.1</v>
          </cell>
          <cell r="AE571">
            <v>112.6</v>
          </cell>
          <cell r="AF571">
            <v>115.6</v>
          </cell>
          <cell r="AG571">
            <v>116.2</v>
          </cell>
          <cell r="AH571">
            <v>113.4</v>
          </cell>
          <cell r="AI571">
            <v>115.6</v>
          </cell>
          <cell r="AJ571">
            <v>112</v>
          </cell>
          <cell r="AK571">
            <v>115.1</v>
          </cell>
          <cell r="AL571">
            <v>115.2</v>
          </cell>
          <cell r="AM571">
            <v>116.4</v>
          </cell>
          <cell r="AN571">
            <v>124.7</v>
          </cell>
          <cell r="AO571">
            <v>134.4</v>
          </cell>
          <cell r="AP571">
            <v>148.4</v>
          </cell>
          <cell r="AQ571">
            <v>156.69999999999999</v>
          </cell>
          <cell r="AR571">
            <v>142</v>
          </cell>
          <cell r="AS571">
            <v>151.69999999999999</v>
          </cell>
          <cell r="AT571">
            <v>153.4</v>
          </cell>
          <cell r="AU571">
            <v>152.5</v>
          </cell>
          <cell r="AV571">
            <v>151.69999999999999</v>
          </cell>
          <cell r="AW571">
            <v>150.80000000000001</v>
          </cell>
          <cell r="AX571">
            <v>142.5</v>
          </cell>
          <cell r="AY571">
            <v>138.4</v>
          </cell>
          <cell r="AZ571">
            <v>135.69999999999999</v>
          </cell>
          <cell r="BA571">
            <v>130.9</v>
          </cell>
          <cell r="BB571">
            <v>135.19999999999999</v>
          </cell>
          <cell r="BC571">
            <v>129.30000000000001</v>
          </cell>
          <cell r="BD571">
            <v>129.6</v>
          </cell>
          <cell r="BE571">
            <v>128.69999999999999</v>
          </cell>
          <cell r="BF571">
            <v>125.8</v>
          </cell>
          <cell r="BG571">
            <v>123.8</v>
          </cell>
          <cell r="BH571">
            <v>119.1</v>
          </cell>
          <cell r="BI571">
            <v>119.1</v>
          </cell>
          <cell r="BJ571">
            <v>117.9</v>
          </cell>
          <cell r="BK571">
            <v>116.9</v>
          </cell>
          <cell r="BL571">
            <v>121.3</v>
          </cell>
          <cell r="BM571">
            <v>118.7</v>
          </cell>
          <cell r="BN571">
            <v>121.4</v>
          </cell>
          <cell r="BO571">
            <v>140.9</v>
          </cell>
          <cell r="BP571">
            <v>138.69999999999999</v>
          </cell>
          <cell r="BQ571">
            <v>136.4</v>
          </cell>
          <cell r="BR571">
            <v>128.30000000000001</v>
          </cell>
          <cell r="BS571">
            <v>129.30000000000001</v>
          </cell>
          <cell r="BT571">
            <v>129.9</v>
          </cell>
          <cell r="BU571">
            <v>130.30000000000001</v>
          </cell>
          <cell r="BV571">
            <v>129.5</v>
          </cell>
          <cell r="BW571">
            <v>130</v>
          </cell>
          <cell r="BX571">
            <v>137.80000000000001</v>
          </cell>
          <cell r="BY571">
            <v>144.30000000000001</v>
          </cell>
          <cell r="BZ571">
            <v>148.6</v>
          </cell>
          <cell r="CA571">
            <v>150.69999999999999</v>
          </cell>
          <cell r="CB571">
            <v>151.30000000000001</v>
          </cell>
          <cell r="CC571">
            <v>152.6</v>
          </cell>
          <cell r="CD571">
            <v>153.80000000000001</v>
          </cell>
          <cell r="CE571">
            <v>154.69999999999999</v>
          </cell>
          <cell r="CF571">
            <v>154.69999999999999</v>
          </cell>
          <cell r="CG571">
            <v>155.4</v>
          </cell>
          <cell r="CH571">
            <v>160.30000000000001</v>
          </cell>
          <cell r="CI571">
            <v>160.5</v>
          </cell>
          <cell r="CJ571">
            <v>162.30000000000001</v>
          </cell>
          <cell r="CK571">
            <v>163</v>
          </cell>
          <cell r="CL571">
            <v>165.5</v>
          </cell>
        </row>
        <row r="572">
          <cell r="A572" t="str">
            <v>Wire Rods</v>
          </cell>
          <cell r="B572" t="str">
            <v>1310010203</v>
          </cell>
          <cell r="C572">
            <v>0.21914</v>
          </cell>
          <cell r="D572">
            <v>100.2</v>
          </cell>
          <cell r="E572">
            <v>100</v>
          </cell>
          <cell r="F572">
            <v>102.6</v>
          </cell>
          <cell r="G572">
            <v>108.1</v>
          </cell>
          <cell r="H572">
            <v>103.5</v>
          </cell>
          <cell r="I572">
            <v>100.3</v>
          </cell>
          <cell r="J572">
            <v>97.1</v>
          </cell>
          <cell r="K572">
            <v>98.3</v>
          </cell>
          <cell r="L572">
            <v>99.8</v>
          </cell>
          <cell r="M572">
            <v>94.5</v>
          </cell>
          <cell r="N572">
            <v>94.7</v>
          </cell>
          <cell r="O572">
            <v>89.4</v>
          </cell>
          <cell r="P572">
            <v>91.6</v>
          </cell>
          <cell r="Q572">
            <v>91</v>
          </cell>
          <cell r="R572">
            <v>95.1</v>
          </cell>
          <cell r="S572">
            <v>101.6</v>
          </cell>
          <cell r="T572">
            <v>99.4</v>
          </cell>
          <cell r="U572">
            <v>96.9</v>
          </cell>
          <cell r="V572">
            <v>99.6</v>
          </cell>
          <cell r="W572">
            <v>98.7</v>
          </cell>
          <cell r="X572">
            <v>98.3</v>
          </cell>
          <cell r="Y572">
            <v>98.9</v>
          </cell>
          <cell r="Z572">
            <v>99.8</v>
          </cell>
          <cell r="AA572">
            <v>100.3</v>
          </cell>
          <cell r="AB572">
            <v>102.3</v>
          </cell>
          <cell r="AC572">
            <v>103.3</v>
          </cell>
          <cell r="AD572">
            <v>105</v>
          </cell>
          <cell r="AE572">
            <v>106.6</v>
          </cell>
          <cell r="AF572">
            <v>110.2</v>
          </cell>
          <cell r="AG572">
            <v>109.6</v>
          </cell>
          <cell r="AH572">
            <v>109.3</v>
          </cell>
          <cell r="AI572">
            <v>109.2</v>
          </cell>
          <cell r="AJ572">
            <v>109.4</v>
          </cell>
          <cell r="AK572">
            <v>111.8</v>
          </cell>
          <cell r="AL572">
            <v>112</v>
          </cell>
          <cell r="AM572">
            <v>112</v>
          </cell>
          <cell r="AN572">
            <v>118.7</v>
          </cell>
          <cell r="AO572">
            <v>128.1</v>
          </cell>
          <cell r="AP572">
            <v>148.9</v>
          </cell>
          <cell r="AQ572">
            <v>152.9</v>
          </cell>
          <cell r="AR572">
            <v>138.1</v>
          </cell>
          <cell r="AS572">
            <v>145.80000000000001</v>
          </cell>
          <cell r="AT572">
            <v>147.9</v>
          </cell>
          <cell r="AU572">
            <v>148.30000000000001</v>
          </cell>
          <cell r="AV572">
            <v>150.4</v>
          </cell>
          <cell r="AW572">
            <v>149.80000000000001</v>
          </cell>
          <cell r="AX572">
            <v>140.4</v>
          </cell>
          <cell r="AY572">
            <v>137.69999999999999</v>
          </cell>
          <cell r="AZ572">
            <v>135</v>
          </cell>
          <cell r="BA572">
            <v>131.9</v>
          </cell>
          <cell r="BB572">
            <v>133.80000000000001</v>
          </cell>
          <cell r="BC572">
            <v>123.4</v>
          </cell>
          <cell r="BD572">
            <v>126.3</v>
          </cell>
          <cell r="BE572">
            <v>126.4</v>
          </cell>
          <cell r="BF572">
            <v>126.2</v>
          </cell>
          <cell r="BG572">
            <v>123.2</v>
          </cell>
          <cell r="BH572">
            <v>125.5</v>
          </cell>
          <cell r="BI572">
            <v>124.3</v>
          </cell>
          <cell r="BJ572">
            <v>121.7</v>
          </cell>
          <cell r="BK572">
            <v>120.4</v>
          </cell>
          <cell r="BL572">
            <v>125.8</v>
          </cell>
          <cell r="BM572">
            <v>123</v>
          </cell>
          <cell r="BN572">
            <v>125</v>
          </cell>
          <cell r="BO572">
            <v>147.6</v>
          </cell>
          <cell r="BP572">
            <v>147.19999999999999</v>
          </cell>
          <cell r="BQ572">
            <v>144.30000000000001</v>
          </cell>
          <cell r="BR572">
            <v>132.9</v>
          </cell>
          <cell r="BS572">
            <v>132.9</v>
          </cell>
          <cell r="BT572">
            <v>133.30000000000001</v>
          </cell>
          <cell r="BU572">
            <v>133.80000000000001</v>
          </cell>
          <cell r="BV572">
            <v>133.80000000000001</v>
          </cell>
          <cell r="BW572">
            <v>134.6</v>
          </cell>
          <cell r="BX572">
            <v>140.69999999999999</v>
          </cell>
          <cell r="BY572">
            <v>150.1</v>
          </cell>
          <cell r="BZ572">
            <v>159</v>
          </cell>
          <cell r="CA572">
            <v>160.80000000000001</v>
          </cell>
          <cell r="CB572">
            <v>161.19999999999999</v>
          </cell>
          <cell r="CC572">
            <v>161.9</v>
          </cell>
          <cell r="CD572">
            <v>161.5</v>
          </cell>
          <cell r="CE572">
            <v>162.30000000000001</v>
          </cell>
          <cell r="CF572">
            <v>161.9</v>
          </cell>
          <cell r="CG572">
            <v>163.69999999999999</v>
          </cell>
          <cell r="CH572">
            <v>163.19999999999999</v>
          </cell>
          <cell r="CI572">
            <v>163.19999999999999</v>
          </cell>
          <cell r="CJ572">
            <v>164.8</v>
          </cell>
          <cell r="CK572">
            <v>165.5</v>
          </cell>
          <cell r="CL572">
            <v>167.9</v>
          </cell>
        </row>
        <row r="573">
          <cell r="A573" t="str">
            <v>Angles</v>
          </cell>
          <cell r="B573" t="str">
            <v>1310010204</v>
          </cell>
          <cell r="C573">
            <v>0.11215</v>
          </cell>
          <cell r="D573">
            <v>100.7</v>
          </cell>
          <cell r="E573">
            <v>100.9</v>
          </cell>
          <cell r="F573">
            <v>102.4</v>
          </cell>
          <cell r="G573">
            <v>107.4</v>
          </cell>
          <cell r="H573">
            <v>102.9</v>
          </cell>
          <cell r="I573">
            <v>99.4</v>
          </cell>
          <cell r="J573">
            <v>96.1</v>
          </cell>
          <cell r="K573">
            <v>95.7</v>
          </cell>
          <cell r="L573">
            <v>95.7</v>
          </cell>
          <cell r="M573">
            <v>92.9</v>
          </cell>
          <cell r="N573">
            <v>91.4</v>
          </cell>
          <cell r="O573">
            <v>86.6</v>
          </cell>
          <cell r="P573">
            <v>87.4</v>
          </cell>
          <cell r="Q573">
            <v>87.6</v>
          </cell>
          <cell r="R573">
            <v>90.9</v>
          </cell>
          <cell r="S573">
            <v>96.5</v>
          </cell>
          <cell r="T573">
            <v>95.8</v>
          </cell>
          <cell r="U573">
            <v>93.8</v>
          </cell>
          <cell r="V573">
            <v>94.6</v>
          </cell>
          <cell r="W573">
            <v>93.8</v>
          </cell>
          <cell r="X573">
            <v>94.1</v>
          </cell>
          <cell r="Y573">
            <v>95.5</v>
          </cell>
          <cell r="Z573">
            <v>97.6</v>
          </cell>
          <cell r="AA573">
            <v>97.5</v>
          </cell>
          <cell r="AB573">
            <v>99.8</v>
          </cell>
          <cell r="AC573">
            <v>100.2</v>
          </cell>
          <cell r="AD573">
            <v>102.8</v>
          </cell>
          <cell r="AE573">
            <v>106.8</v>
          </cell>
          <cell r="AF573">
            <v>109.7</v>
          </cell>
          <cell r="AG573">
            <v>110</v>
          </cell>
          <cell r="AH573">
            <v>106.9</v>
          </cell>
          <cell r="AI573">
            <v>109.6</v>
          </cell>
          <cell r="AJ573">
            <v>108.2</v>
          </cell>
          <cell r="AK573">
            <v>110.9</v>
          </cell>
          <cell r="AL573">
            <v>111.7</v>
          </cell>
          <cell r="AM573">
            <v>112.4</v>
          </cell>
          <cell r="AN573">
            <v>117.7</v>
          </cell>
          <cell r="AO573">
            <v>126.8</v>
          </cell>
          <cell r="AP573">
            <v>146.30000000000001</v>
          </cell>
          <cell r="AQ573">
            <v>152.1</v>
          </cell>
          <cell r="AR573">
            <v>138.80000000000001</v>
          </cell>
          <cell r="AS573">
            <v>146.4</v>
          </cell>
          <cell r="AT573">
            <v>146.19999999999999</v>
          </cell>
          <cell r="AU573">
            <v>145.30000000000001</v>
          </cell>
          <cell r="AV573">
            <v>142.6</v>
          </cell>
          <cell r="AW573">
            <v>140.30000000000001</v>
          </cell>
          <cell r="AX573">
            <v>133.30000000000001</v>
          </cell>
          <cell r="AY573">
            <v>131.9</v>
          </cell>
          <cell r="AZ573">
            <v>128.6</v>
          </cell>
          <cell r="BA573">
            <v>124.1</v>
          </cell>
          <cell r="BB573">
            <v>126.5</v>
          </cell>
          <cell r="BC573">
            <v>122.6</v>
          </cell>
          <cell r="BD573">
            <v>122.8</v>
          </cell>
          <cell r="BE573">
            <v>121.5</v>
          </cell>
          <cell r="BF573">
            <v>120</v>
          </cell>
          <cell r="BG573">
            <v>118.8</v>
          </cell>
          <cell r="BH573">
            <v>119.8</v>
          </cell>
          <cell r="BI573">
            <v>119.8</v>
          </cell>
          <cell r="BJ573">
            <v>117.7</v>
          </cell>
          <cell r="BK573">
            <v>116.9</v>
          </cell>
          <cell r="BL573">
            <v>122.6</v>
          </cell>
          <cell r="BM573">
            <v>120.9</v>
          </cell>
          <cell r="BN573">
            <v>123.8</v>
          </cell>
          <cell r="BO573">
            <v>136.4</v>
          </cell>
          <cell r="BP573">
            <v>133.30000000000001</v>
          </cell>
          <cell r="BQ573">
            <v>131.9</v>
          </cell>
          <cell r="BR573">
            <v>127.2</v>
          </cell>
          <cell r="BS573">
            <v>127.7</v>
          </cell>
          <cell r="BT573">
            <v>128.4</v>
          </cell>
          <cell r="BU573">
            <v>128.5</v>
          </cell>
          <cell r="BV573">
            <v>127.8</v>
          </cell>
          <cell r="BW573">
            <v>128.5</v>
          </cell>
          <cell r="BX573">
            <v>135.1</v>
          </cell>
          <cell r="BY573">
            <v>139.5</v>
          </cell>
          <cell r="BZ573">
            <v>140.9</v>
          </cell>
          <cell r="CA573">
            <v>142.1</v>
          </cell>
          <cell r="CB573">
            <v>142.30000000000001</v>
          </cell>
          <cell r="CC573">
            <v>143.30000000000001</v>
          </cell>
          <cell r="CD573">
            <v>143.4</v>
          </cell>
          <cell r="CE573">
            <v>144</v>
          </cell>
          <cell r="CF573">
            <v>144.69999999999999</v>
          </cell>
          <cell r="CG573">
            <v>145.30000000000001</v>
          </cell>
          <cell r="CH573">
            <v>148.9</v>
          </cell>
          <cell r="CI573">
            <v>149.4</v>
          </cell>
          <cell r="CJ573">
            <v>151.69999999999999</v>
          </cell>
          <cell r="CK573">
            <v>152.69999999999999</v>
          </cell>
          <cell r="CL573">
            <v>155.1</v>
          </cell>
        </row>
        <row r="574">
          <cell r="A574" t="str">
            <v>Joist &amp; Beams</v>
          </cell>
          <cell r="B574" t="str">
            <v>1310010205</v>
          </cell>
          <cell r="C574">
            <v>4.904E-2</v>
          </cell>
          <cell r="D574">
            <v>100.3</v>
          </cell>
          <cell r="E574">
            <v>100.1</v>
          </cell>
          <cell r="F574">
            <v>102</v>
          </cell>
          <cell r="G574">
            <v>104.6</v>
          </cell>
          <cell r="H574">
            <v>101.4</v>
          </cell>
          <cell r="I574">
            <v>100.3</v>
          </cell>
          <cell r="J574">
            <v>97.8</v>
          </cell>
          <cell r="K574">
            <v>97.5</v>
          </cell>
          <cell r="L574">
            <v>97.6</v>
          </cell>
          <cell r="M574">
            <v>95.5</v>
          </cell>
          <cell r="N574">
            <v>95.1</v>
          </cell>
          <cell r="O574">
            <v>91.4</v>
          </cell>
          <cell r="P574">
            <v>92.7</v>
          </cell>
          <cell r="Q574">
            <v>92.3</v>
          </cell>
          <cell r="R574">
            <v>94.3</v>
          </cell>
          <cell r="S574">
            <v>98.5</v>
          </cell>
          <cell r="T574">
            <v>98</v>
          </cell>
          <cell r="U574">
            <v>96.8</v>
          </cell>
          <cell r="V574">
            <v>97.2</v>
          </cell>
          <cell r="W574">
            <v>96.3</v>
          </cell>
          <cell r="X574">
            <v>96.5</v>
          </cell>
          <cell r="Y574">
            <v>97.1</v>
          </cell>
          <cell r="Z574">
            <v>98.5</v>
          </cell>
          <cell r="AA574">
            <v>98.4</v>
          </cell>
          <cell r="AB574">
            <v>99.7</v>
          </cell>
          <cell r="AC574">
            <v>100.3</v>
          </cell>
          <cell r="AD574">
            <v>102.2</v>
          </cell>
          <cell r="AE574">
            <v>105.6</v>
          </cell>
          <cell r="AF574">
            <v>106.3</v>
          </cell>
          <cell r="AG574">
            <v>109.5</v>
          </cell>
          <cell r="AH574">
            <v>106.2</v>
          </cell>
          <cell r="AI574">
            <v>106.6</v>
          </cell>
          <cell r="AJ574">
            <v>107</v>
          </cell>
          <cell r="AK574">
            <v>108.7</v>
          </cell>
          <cell r="AL574">
            <v>109.5</v>
          </cell>
          <cell r="AM574">
            <v>109</v>
          </cell>
          <cell r="AN574">
            <v>119.6</v>
          </cell>
          <cell r="AO574">
            <v>124.4</v>
          </cell>
          <cell r="AP574">
            <v>137.5</v>
          </cell>
          <cell r="AQ574">
            <v>145.6</v>
          </cell>
          <cell r="AR574">
            <v>136.6</v>
          </cell>
          <cell r="AS574">
            <v>140</v>
          </cell>
          <cell r="AT574">
            <v>140.30000000000001</v>
          </cell>
          <cell r="AU574">
            <v>140.19999999999999</v>
          </cell>
          <cell r="AV574">
            <v>138.30000000000001</v>
          </cell>
          <cell r="AW574">
            <v>136.6</v>
          </cell>
          <cell r="AX574">
            <v>129.30000000000001</v>
          </cell>
          <cell r="AY574">
            <v>127.4</v>
          </cell>
          <cell r="AZ574">
            <v>124.2</v>
          </cell>
          <cell r="BA574">
            <v>120.7</v>
          </cell>
          <cell r="BB574">
            <v>122.8</v>
          </cell>
          <cell r="BC574">
            <v>119.5</v>
          </cell>
          <cell r="BD574">
            <v>119.9</v>
          </cell>
          <cell r="BE574">
            <v>119.3</v>
          </cell>
          <cell r="BF574">
            <v>117.6</v>
          </cell>
          <cell r="BG574">
            <v>116.7</v>
          </cell>
          <cell r="BH574">
            <v>117.7</v>
          </cell>
          <cell r="BI574">
            <v>118.3</v>
          </cell>
          <cell r="BJ574">
            <v>116.1</v>
          </cell>
          <cell r="BK574">
            <v>115.7</v>
          </cell>
          <cell r="BL574">
            <v>120.8</v>
          </cell>
          <cell r="BM574">
            <v>119.4</v>
          </cell>
          <cell r="BN574">
            <v>120.7</v>
          </cell>
          <cell r="BO574">
            <v>125.9</v>
          </cell>
          <cell r="BP574">
            <v>124.8</v>
          </cell>
          <cell r="BQ574">
            <v>124.3</v>
          </cell>
          <cell r="BR574">
            <v>121.6</v>
          </cell>
          <cell r="BS574">
            <v>122.2</v>
          </cell>
          <cell r="BT574">
            <v>122</v>
          </cell>
          <cell r="BU574">
            <v>122.2</v>
          </cell>
          <cell r="BV574">
            <v>121.6</v>
          </cell>
          <cell r="BW574">
            <v>122</v>
          </cell>
          <cell r="BX574">
            <v>126.5</v>
          </cell>
          <cell r="BY574">
            <v>130.30000000000001</v>
          </cell>
          <cell r="BZ574">
            <v>130.80000000000001</v>
          </cell>
          <cell r="CA574">
            <v>132.6</v>
          </cell>
          <cell r="CB574">
            <v>134</v>
          </cell>
          <cell r="CC574">
            <v>134.5</v>
          </cell>
          <cell r="CD574">
            <v>134.5</v>
          </cell>
          <cell r="CE574">
            <v>135.19999999999999</v>
          </cell>
          <cell r="CF574">
            <v>135.30000000000001</v>
          </cell>
          <cell r="CG574">
            <v>135.80000000000001</v>
          </cell>
          <cell r="CH574">
            <v>137.9</v>
          </cell>
          <cell r="CI574">
            <v>138.19999999999999</v>
          </cell>
          <cell r="CJ574">
            <v>139.9</v>
          </cell>
          <cell r="CK574">
            <v>141.1</v>
          </cell>
          <cell r="CL574">
            <v>142</v>
          </cell>
        </row>
        <row r="575">
          <cell r="A575" t="str">
            <v>Rails</v>
          </cell>
          <cell r="B575" t="str">
            <v>1310010206</v>
          </cell>
          <cell r="C575">
            <v>0.10725</v>
          </cell>
          <cell r="D575">
            <v>122.2</v>
          </cell>
          <cell r="E575">
            <v>122.2</v>
          </cell>
          <cell r="F575">
            <v>122.2</v>
          </cell>
          <cell r="G575">
            <v>122.2</v>
          </cell>
          <cell r="H575">
            <v>122.2</v>
          </cell>
          <cell r="I575">
            <v>122.2</v>
          </cell>
          <cell r="J575">
            <v>122.2</v>
          </cell>
          <cell r="K575">
            <v>122.2</v>
          </cell>
          <cell r="L575">
            <v>122.2</v>
          </cell>
          <cell r="M575">
            <v>122.2</v>
          </cell>
          <cell r="N575">
            <v>122.2</v>
          </cell>
          <cell r="O575">
            <v>122.2</v>
          </cell>
          <cell r="P575">
            <v>127.9</v>
          </cell>
          <cell r="Q575">
            <v>127.9</v>
          </cell>
          <cell r="R575">
            <v>133.30000000000001</v>
          </cell>
          <cell r="S575">
            <v>133.30000000000001</v>
          </cell>
          <cell r="T575">
            <v>133.30000000000001</v>
          </cell>
          <cell r="U575">
            <v>133.30000000000001</v>
          </cell>
          <cell r="V575">
            <v>130.5</v>
          </cell>
          <cell r="W575">
            <v>130.5</v>
          </cell>
          <cell r="X575">
            <v>130.5</v>
          </cell>
          <cell r="Y575">
            <v>130.5</v>
          </cell>
          <cell r="Z575">
            <v>130.5</v>
          </cell>
          <cell r="AA575">
            <v>130.5</v>
          </cell>
          <cell r="AB575">
            <v>138.1</v>
          </cell>
          <cell r="AC575">
            <v>138.1</v>
          </cell>
          <cell r="AD575">
            <v>138.30000000000001</v>
          </cell>
          <cell r="AE575">
            <v>138.30000000000001</v>
          </cell>
          <cell r="AF575">
            <v>138.30000000000001</v>
          </cell>
          <cell r="AG575">
            <v>138.30000000000001</v>
          </cell>
          <cell r="AH575">
            <v>140.1</v>
          </cell>
          <cell r="AI575">
            <v>140.1</v>
          </cell>
          <cell r="AJ575">
            <v>140.1</v>
          </cell>
          <cell r="AK575">
            <v>140.1</v>
          </cell>
          <cell r="AL575">
            <v>140.1</v>
          </cell>
          <cell r="AM575">
            <v>140.1</v>
          </cell>
          <cell r="AN575">
            <v>140.1</v>
          </cell>
          <cell r="AO575">
            <v>140.1</v>
          </cell>
          <cell r="AP575">
            <v>137.6</v>
          </cell>
          <cell r="AQ575">
            <v>137.6</v>
          </cell>
          <cell r="AR575">
            <v>137.6</v>
          </cell>
          <cell r="AS575">
            <v>137.6</v>
          </cell>
          <cell r="AT575">
            <v>137.6</v>
          </cell>
          <cell r="AU575">
            <v>137.6</v>
          </cell>
          <cell r="AV575">
            <v>137.6</v>
          </cell>
          <cell r="AW575">
            <v>137.6</v>
          </cell>
          <cell r="AX575">
            <v>137.6</v>
          </cell>
          <cell r="AY575">
            <v>137.6</v>
          </cell>
          <cell r="AZ575">
            <v>159.5</v>
          </cell>
          <cell r="BA575">
            <v>158.80000000000001</v>
          </cell>
          <cell r="BB575">
            <v>156.5</v>
          </cell>
          <cell r="BC575">
            <v>156.5</v>
          </cell>
          <cell r="BD575">
            <v>156.5</v>
          </cell>
          <cell r="BE575">
            <v>156.5</v>
          </cell>
          <cell r="BF575">
            <v>156.5</v>
          </cell>
          <cell r="BG575">
            <v>156.5</v>
          </cell>
          <cell r="BH575">
            <v>156.5</v>
          </cell>
          <cell r="BI575">
            <v>156.5</v>
          </cell>
          <cell r="BJ575">
            <v>156.5</v>
          </cell>
          <cell r="BK575">
            <v>156.5</v>
          </cell>
          <cell r="BL575">
            <v>156.5</v>
          </cell>
          <cell r="BM575">
            <v>156.5</v>
          </cell>
          <cell r="BN575">
            <v>156.5</v>
          </cell>
          <cell r="BO575">
            <v>156.5</v>
          </cell>
          <cell r="BP575">
            <v>156.5</v>
          </cell>
          <cell r="BQ575">
            <v>156.5</v>
          </cell>
          <cell r="BR575">
            <v>156.5</v>
          </cell>
          <cell r="BS575">
            <v>156.5</v>
          </cell>
          <cell r="BT575">
            <v>156.5</v>
          </cell>
          <cell r="BU575">
            <v>158.19999999999999</v>
          </cell>
          <cell r="BV575">
            <v>159.4</v>
          </cell>
          <cell r="BW575">
            <v>159.4</v>
          </cell>
          <cell r="BX575">
            <v>159.4</v>
          </cell>
          <cell r="BY575">
            <v>159.4</v>
          </cell>
          <cell r="BZ575">
            <v>159.4</v>
          </cell>
          <cell r="CA575">
            <v>159.4</v>
          </cell>
          <cell r="CB575">
            <v>158.9</v>
          </cell>
          <cell r="CC575">
            <v>159.4</v>
          </cell>
          <cell r="CD575">
            <v>159.4</v>
          </cell>
          <cell r="CE575">
            <v>159.4</v>
          </cell>
          <cell r="CF575">
            <v>159.4</v>
          </cell>
          <cell r="CG575">
            <v>159.4</v>
          </cell>
          <cell r="CH575">
            <v>159.4</v>
          </cell>
          <cell r="CI575">
            <v>159.4</v>
          </cell>
          <cell r="CJ575">
            <v>159.4</v>
          </cell>
          <cell r="CK575">
            <v>159.4</v>
          </cell>
          <cell r="CL575">
            <v>159.4</v>
          </cell>
        </row>
        <row r="576">
          <cell r="A576" t="str">
            <v>a3.  STEEL: FLAT</v>
          </cell>
          <cell r="B576" t="str">
            <v>1310010300</v>
          </cell>
          <cell r="C576">
            <v>2.6106500000000001</v>
          </cell>
          <cell r="D576">
            <v>102.8</v>
          </cell>
          <cell r="E576">
            <v>103.4</v>
          </cell>
          <cell r="F576">
            <v>107.5</v>
          </cell>
          <cell r="G576">
            <v>112.7</v>
          </cell>
          <cell r="H576">
            <v>109.8</v>
          </cell>
          <cell r="I576">
            <v>106</v>
          </cell>
          <cell r="J576">
            <v>101.1</v>
          </cell>
          <cell r="K576">
            <v>98.1</v>
          </cell>
          <cell r="L576">
            <v>96.6</v>
          </cell>
          <cell r="M576">
            <v>96.4</v>
          </cell>
          <cell r="N576">
            <v>95.4</v>
          </cell>
          <cell r="O576">
            <v>92.9</v>
          </cell>
          <cell r="P576">
            <v>92.2</v>
          </cell>
          <cell r="Q576">
            <v>91.8</v>
          </cell>
          <cell r="R576">
            <v>94.4</v>
          </cell>
          <cell r="S576">
            <v>102.1</v>
          </cell>
          <cell r="T576">
            <v>102.6</v>
          </cell>
          <cell r="U576">
            <v>104.1</v>
          </cell>
          <cell r="V576">
            <v>106.7</v>
          </cell>
          <cell r="W576">
            <v>107.1</v>
          </cell>
          <cell r="X576">
            <v>107.2</v>
          </cell>
          <cell r="Y576">
            <v>108.1</v>
          </cell>
          <cell r="Z576">
            <v>109.7</v>
          </cell>
          <cell r="AA576">
            <v>109.5</v>
          </cell>
          <cell r="AB576">
            <v>109.4</v>
          </cell>
          <cell r="AC576">
            <v>110</v>
          </cell>
          <cell r="AD576">
            <v>111.8</v>
          </cell>
          <cell r="AE576">
            <v>114.7</v>
          </cell>
          <cell r="AF576">
            <v>115.3</v>
          </cell>
          <cell r="AG576">
            <v>115.3</v>
          </cell>
          <cell r="AH576">
            <v>114.4</v>
          </cell>
          <cell r="AI576">
            <v>113.9</v>
          </cell>
          <cell r="AJ576">
            <v>113.3</v>
          </cell>
          <cell r="AK576">
            <v>114.9</v>
          </cell>
          <cell r="AL576">
            <v>115.7</v>
          </cell>
          <cell r="AM576">
            <v>115.3</v>
          </cell>
          <cell r="AN576">
            <v>117.5</v>
          </cell>
          <cell r="AO576">
            <v>120.2</v>
          </cell>
          <cell r="AP576">
            <v>130.69999999999999</v>
          </cell>
          <cell r="AQ576">
            <v>136.19999999999999</v>
          </cell>
          <cell r="AR576">
            <v>133.30000000000001</v>
          </cell>
          <cell r="AS576">
            <v>136.6</v>
          </cell>
          <cell r="AT576">
            <v>136.30000000000001</v>
          </cell>
          <cell r="AU576">
            <v>137.19999999999999</v>
          </cell>
          <cell r="AV576">
            <v>136.80000000000001</v>
          </cell>
          <cell r="AW576">
            <v>135.5</v>
          </cell>
          <cell r="AX576">
            <v>130.1</v>
          </cell>
          <cell r="AY576">
            <v>126.5</v>
          </cell>
          <cell r="AZ576">
            <v>119.2</v>
          </cell>
          <cell r="BA576">
            <v>116.5</v>
          </cell>
          <cell r="BB576">
            <v>117.4</v>
          </cell>
          <cell r="BC576">
            <v>115.4</v>
          </cell>
          <cell r="BD576">
            <v>115.3</v>
          </cell>
          <cell r="BE576">
            <v>114.9</v>
          </cell>
          <cell r="BF576">
            <v>115.4</v>
          </cell>
          <cell r="BG576">
            <v>117.3</v>
          </cell>
          <cell r="BH576">
            <v>119.3</v>
          </cell>
          <cell r="BI576">
            <v>119.6</v>
          </cell>
          <cell r="BJ576">
            <v>119.8</v>
          </cell>
          <cell r="BK576">
            <v>118.7</v>
          </cell>
          <cell r="BL576">
            <v>120.1</v>
          </cell>
          <cell r="BM576">
            <v>120.8</v>
          </cell>
          <cell r="BN576">
            <v>122.5</v>
          </cell>
          <cell r="BO576">
            <v>134.19999999999999</v>
          </cell>
          <cell r="BP576">
            <v>134.30000000000001</v>
          </cell>
          <cell r="BQ576">
            <v>134.1</v>
          </cell>
          <cell r="BR576">
            <v>132.30000000000001</v>
          </cell>
          <cell r="BS576">
            <v>132.19999999999999</v>
          </cell>
          <cell r="BT576">
            <v>133.19999999999999</v>
          </cell>
          <cell r="BU576">
            <v>133.6</v>
          </cell>
          <cell r="BV576">
            <v>133.4</v>
          </cell>
          <cell r="BW576">
            <v>135.80000000000001</v>
          </cell>
          <cell r="BX576">
            <v>136.80000000000001</v>
          </cell>
          <cell r="BY576">
            <v>140.1</v>
          </cell>
          <cell r="BZ576">
            <v>141.19999999999999</v>
          </cell>
          <cell r="CA576">
            <v>141.19999999999999</v>
          </cell>
          <cell r="CB576">
            <v>141.19999999999999</v>
          </cell>
          <cell r="CC576">
            <v>142.1</v>
          </cell>
          <cell r="CD576">
            <v>142.5</v>
          </cell>
          <cell r="CE576">
            <v>142.30000000000001</v>
          </cell>
          <cell r="CF576">
            <v>144.6</v>
          </cell>
          <cell r="CG576">
            <v>145.30000000000001</v>
          </cell>
          <cell r="CH576">
            <v>149.6</v>
          </cell>
          <cell r="CI576">
            <v>150.19999999999999</v>
          </cell>
          <cell r="CJ576">
            <v>150.6</v>
          </cell>
          <cell r="CK576">
            <v>150.69999999999999</v>
          </cell>
          <cell r="CL576">
            <v>151.5</v>
          </cell>
        </row>
        <row r="577">
          <cell r="A577" t="str">
            <v>HRC</v>
          </cell>
          <cell r="B577" t="str">
            <v>1310010301</v>
          </cell>
          <cell r="C577">
            <v>1.39672</v>
          </cell>
          <cell r="D577">
            <v>102.4</v>
          </cell>
          <cell r="E577">
            <v>102.7</v>
          </cell>
          <cell r="F577">
            <v>106.8</v>
          </cell>
          <cell r="G577">
            <v>111.3</v>
          </cell>
          <cell r="H577">
            <v>107.2</v>
          </cell>
          <cell r="I577">
            <v>103.2</v>
          </cell>
          <cell r="J577">
            <v>98.7</v>
          </cell>
          <cell r="K577">
            <v>95.3</v>
          </cell>
          <cell r="L577">
            <v>93.2</v>
          </cell>
          <cell r="M577">
            <v>93.4</v>
          </cell>
          <cell r="N577">
            <v>92.7</v>
          </cell>
          <cell r="O577">
            <v>90.1</v>
          </cell>
          <cell r="P577">
            <v>89.8</v>
          </cell>
          <cell r="Q577">
            <v>89.3</v>
          </cell>
          <cell r="R577">
            <v>91.8</v>
          </cell>
          <cell r="S577">
            <v>99</v>
          </cell>
          <cell r="T577">
            <v>99.5</v>
          </cell>
          <cell r="U577">
            <v>101.8</v>
          </cell>
          <cell r="V577">
            <v>104.2</v>
          </cell>
          <cell r="W577">
            <v>104.3</v>
          </cell>
          <cell r="X577">
            <v>104.8</v>
          </cell>
          <cell r="Y577">
            <v>105.6</v>
          </cell>
          <cell r="Z577">
            <v>106.9</v>
          </cell>
          <cell r="AA577">
            <v>106.5</v>
          </cell>
          <cell r="AB577">
            <v>106.6</v>
          </cell>
          <cell r="AC577">
            <v>107</v>
          </cell>
          <cell r="AD577">
            <v>109.1</v>
          </cell>
          <cell r="AE577">
            <v>112.3</v>
          </cell>
          <cell r="AF577">
            <v>113.1</v>
          </cell>
          <cell r="AG577">
            <v>113.3</v>
          </cell>
          <cell r="AH577">
            <v>112.4</v>
          </cell>
          <cell r="AI577">
            <v>111.6</v>
          </cell>
          <cell r="AJ577">
            <v>110.4</v>
          </cell>
          <cell r="AK577">
            <v>112.3</v>
          </cell>
          <cell r="AL577">
            <v>113.1</v>
          </cell>
          <cell r="AM577">
            <v>112.6</v>
          </cell>
          <cell r="AN577">
            <v>115.1</v>
          </cell>
          <cell r="AO577">
            <v>116.9</v>
          </cell>
          <cell r="AP577">
            <v>127.7</v>
          </cell>
          <cell r="AQ577">
            <v>132.80000000000001</v>
          </cell>
          <cell r="AR577">
            <v>130</v>
          </cell>
          <cell r="AS577">
            <v>133.1</v>
          </cell>
          <cell r="AT577">
            <v>132.19999999999999</v>
          </cell>
          <cell r="AU577">
            <v>133.19999999999999</v>
          </cell>
          <cell r="AV577">
            <v>132.19999999999999</v>
          </cell>
          <cell r="AW577">
            <v>130.9</v>
          </cell>
          <cell r="AX577">
            <v>125.5</v>
          </cell>
          <cell r="AY577">
            <v>120.4</v>
          </cell>
          <cell r="AZ577">
            <v>114.8</v>
          </cell>
          <cell r="BA577">
            <v>113.1</v>
          </cell>
          <cell r="BB577">
            <v>114.5</v>
          </cell>
          <cell r="BC577">
            <v>113.1</v>
          </cell>
          <cell r="BD577">
            <v>112.8</v>
          </cell>
          <cell r="BE577">
            <v>112</v>
          </cell>
          <cell r="BF577">
            <v>112.7</v>
          </cell>
          <cell r="BG577">
            <v>114.8</v>
          </cell>
          <cell r="BH577">
            <v>116.6</v>
          </cell>
          <cell r="BI577">
            <v>117</v>
          </cell>
          <cell r="BJ577">
            <v>116.3</v>
          </cell>
          <cell r="BK577">
            <v>114.9</v>
          </cell>
          <cell r="BL577">
            <v>115.6</v>
          </cell>
          <cell r="BM577">
            <v>116.7</v>
          </cell>
          <cell r="BN577">
            <v>118.8</v>
          </cell>
          <cell r="BO577">
            <v>130.4</v>
          </cell>
          <cell r="BP577">
            <v>130.69999999999999</v>
          </cell>
          <cell r="BQ577">
            <v>131.1</v>
          </cell>
          <cell r="BR577">
            <v>129</v>
          </cell>
          <cell r="BS577">
            <v>128.9</v>
          </cell>
          <cell r="BT577">
            <v>130.19999999999999</v>
          </cell>
          <cell r="BU577">
            <v>129.80000000000001</v>
          </cell>
          <cell r="BV577">
            <v>129.4</v>
          </cell>
          <cell r="BW577">
            <v>131.19999999999999</v>
          </cell>
          <cell r="BX577">
            <v>132.5</v>
          </cell>
          <cell r="BY577">
            <v>135</v>
          </cell>
          <cell r="BZ577">
            <v>135.80000000000001</v>
          </cell>
          <cell r="CA577">
            <v>135.5</v>
          </cell>
          <cell r="CB577">
            <v>135.5</v>
          </cell>
          <cell r="CC577">
            <v>137</v>
          </cell>
          <cell r="CD577">
            <v>137.6</v>
          </cell>
          <cell r="CE577">
            <v>136.9</v>
          </cell>
          <cell r="CF577">
            <v>140.80000000000001</v>
          </cell>
          <cell r="CG577">
            <v>141.30000000000001</v>
          </cell>
          <cell r="CH577">
            <v>145.80000000000001</v>
          </cell>
          <cell r="CI577">
            <v>147.19999999999999</v>
          </cell>
          <cell r="CJ577">
            <v>147.80000000000001</v>
          </cell>
          <cell r="CK577">
            <v>147.9</v>
          </cell>
          <cell r="CL577">
            <v>148.80000000000001</v>
          </cell>
        </row>
        <row r="578">
          <cell r="A578" t="str">
            <v>Plates</v>
          </cell>
          <cell r="B578" t="str">
            <v>1310010302</v>
          </cell>
          <cell r="C578">
            <v>0.55376000000000003</v>
          </cell>
          <cell r="D578">
            <v>103.2</v>
          </cell>
          <cell r="E578">
            <v>104</v>
          </cell>
          <cell r="F578">
            <v>106.4</v>
          </cell>
          <cell r="G578">
            <v>113.1</v>
          </cell>
          <cell r="H578">
            <v>111.9</v>
          </cell>
          <cell r="I578">
            <v>107.6</v>
          </cell>
          <cell r="J578">
            <v>100</v>
          </cell>
          <cell r="K578">
            <v>96.5</v>
          </cell>
          <cell r="L578">
            <v>96.4</v>
          </cell>
          <cell r="M578">
            <v>95.8</v>
          </cell>
          <cell r="N578">
            <v>94.4</v>
          </cell>
          <cell r="O578">
            <v>91.4</v>
          </cell>
          <cell r="P578">
            <v>90.7</v>
          </cell>
          <cell r="Q578">
            <v>90.9</v>
          </cell>
          <cell r="R578">
            <v>94.9</v>
          </cell>
          <cell r="S578">
            <v>105.1</v>
          </cell>
          <cell r="T578">
            <v>104.4</v>
          </cell>
          <cell r="U578">
            <v>105.4</v>
          </cell>
          <cell r="V578">
            <v>108.6</v>
          </cell>
          <cell r="W578">
            <v>109.5</v>
          </cell>
          <cell r="X578">
            <v>108.8</v>
          </cell>
          <cell r="Y578">
            <v>109.3</v>
          </cell>
          <cell r="Z578">
            <v>110.9</v>
          </cell>
          <cell r="AA578">
            <v>110.2</v>
          </cell>
          <cell r="AB578">
            <v>109.9</v>
          </cell>
          <cell r="AC578">
            <v>111.2</v>
          </cell>
          <cell r="AD578">
            <v>112.3</v>
          </cell>
          <cell r="AE578">
            <v>115.6</v>
          </cell>
          <cell r="AF578">
            <v>116.3</v>
          </cell>
          <cell r="AG578">
            <v>115.7</v>
          </cell>
          <cell r="AH578">
            <v>115.2</v>
          </cell>
          <cell r="AI578">
            <v>114.5</v>
          </cell>
          <cell r="AJ578">
            <v>114.8</v>
          </cell>
          <cell r="AK578">
            <v>116.7</v>
          </cell>
          <cell r="AL578">
            <v>117</v>
          </cell>
          <cell r="AM578">
            <v>115.7</v>
          </cell>
          <cell r="AN578">
            <v>117.3</v>
          </cell>
          <cell r="AO578">
            <v>122.2</v>
          </cell>
          <cell r="AP578">
            <v>135</v>
          </cell>
          <cell r="AQ578">
            <v>141.80000000000001</v>
          </cell>
          <cell r="AR578">
            <v>137.5</v>
          </cell>
          <cell r="AS578">
            <v>141.1</v>
          </cell>
          <cell r="AT578">
            <v>141.6</v>
          </cell>
          <cell r="AU578">
            <v>142.69999999999999</v>
          </cell>
          <cell r="AV578">
            <v>142.6</v>
          </cell>
          <cell r="AW578">
            <v>141.30000000000001</v>
          </cell>
          <cell r="AX578">
            <v>138.1</v>
          </cell>
          <cell r="AY578">
            <v>137.4</v>
          </cell>
          <cell r="AZ578">
            <v>125.1</v>
          </cell>
          <cell r="BA578">
            <v>121.1</v>
          </cell>
          <cell r="BB578">
            <v>119.8</v>
          </cell>
          <cell r="BC578">
            <v>117.1</v>
          </cell>
          <cell r="BD578">
            <v>116.8</v>
          </cell>
          <cell r="BE578">
            <v>116.7</v>
          </cell>
          <cell r="BF578">
            <v>117</v>
          </cell>
          <cell r="BG578">
            <v>118.1</v>
          </cell>
          <cell r="BH578">
            <v>120.2</v>
          </cell>
          <cell r="BI578">
            <v>120.2</v>
          </cell>
          <cell r="BJ578">
            <v>123.7</v>
          </cell>
          <cell r="BK578">
            <v>123.4</v>
          </cell>
          <cell r="BL578">
            <v>126.5</v>
          </cell>
          <cell r="BM578">
            <v>125.6</v>
          </cell>
          <cell r="BN578">
            <v>126.7</v>
          </cell>
          <cell r="BO578">
            <v>140.69999999999999</v>
          </cell>
          <cell r="BP578">
            <v>140.69999999999999</v>
          </cell>
          <cell r="BQ578">
            <v>139.9</v>
          </cell>
          <cell r="BR578">
            <v>138.1</v>
          </cell>
          <cell r="BS578">
            <v>137.9</v>
          </cell>
          <cell r="BT578">
            <v>138.1</v>
          </cell>
          <cell r="BU578">
            <v>138.6</v>
          </cell>
          <cell r="BV578">
            <v>138.80000000000001</v>
          </cell>
          <cell r="BW578">
            <v>138.80000000000001</v>
          </cell>
          <cell r="BX578">
            <v>140.1</v>
          </cell>
          <cell r="BY578">
            <v>141.69999999999999</v>
          </cell>
          <cell r="BZ578">
            <v>142.6</v>
          </cell>
          <cell r="CA578">
            <v>143.19999999999999</v>
          </cell>
          <cell r="CB578">
            <v>143.1</v>
          </cell>
          <cell r="CC578">
            <v>143.30000000000001</v>
          </cell>
          <cell r="CD578">
            <v>143.30000000000001</v>
          </cell>
          <cell r="CE578">
            <v>143.69999999999999</v>
          </cell>
          <cell r="CF578">
            <v>143.19999999999999</v>
          </cell>
          <cell r="CG578">
            <v>143.9</v>
          </cell>
          <cell r="CH578">
            <v>148.80000000000001</v>
          </cell>
          <cell r="CI578">
            <v>149.1</v>
          </cell>
          <cell r="CJ578">
            <v>149.1</v>
          </cell>
          <cell r="CK578">
            <v>149.1</v>
          </cell>
          <cell r="CL578">
            <v>150</v>
          </cell>
        </row>
        <row r="579">
          <cell r="A579" t="str">
            <v>CRC</v>
          </cell>
          <cell r="B579" t="str">
            <v>1310010303</v>
          </cell>
          <cell r="C579">
            <v>0.44657999999999998</v>
          </cell>
          <cell r="D579">
            <v>103.9</v>
          </cell>
          <cell r="E579">
            <v>105</v>
          </cell>
          <cell r="F579">
            <v>111.2</v>
          </cell>
          <cell r="G579">
            <v>116.2</v>
          </cell>
          <cell r="H579">
            <v>114.7</v>
          </cell>
          <cell r="I579">
            <v>111.7</v>
          </cell>
          <cell r="J579">
            <v>108.7</v>
          </cell>
          <cell r="K579">
            <v>107.2</v>
          </cell>
          <cell r="L579">
            <v>106.2</v>
          </cell>
          <cell r="M579">
            <v>105.5</v>
          </cell>
          <cell r="N579">
            <v>103.8</v>
          </cell>
          <cell r="O579">
            <v>101.6</v>
          </cell>
          <cell r="P579">
            <v>99.9</v>
          </cell>
          <cell r="Q579">
            <v>99</v>
          </cell>
          <cell r="R579">
            <v>100.1</v>
          </cell>
          <cell r="S579">
            <v>106.3</v>
          </cell>
          <cell r="T579">
            <v>107.3</v>
          </cell>
          <cell r="U579">
            <v>107.9</v>
          </cell>
          <cell r="V579">
            <v>110.1</v>
          </cell>
          <cell r="W579">
            <v>110.3</v>
          </cell>
          <cell r="X579">
            <v>110.1</v>
          </cell>
          <cell r="Y579">
            <v>111.1</v>
          </cell>
          <cell r="Z579">
            <v>112.2</v>
          </cell>
          <cell r="AA579">
            <v>112.5</v>
          </cell>
          <cell r="AB579">
            <v>112</v>
          </cell>
          <cell r="AC579">
            <v>112.4</v>
          </cell>
          <cell r="AD579">
            <v>114.9</v>
          </cell>
          <cell r="AE579">
            <v>116.8</v>
          </cell>
          <cell r="AF579">
            <v>117.2</v>
          </cell>
          <cell r="AG579">
            <v>116.7</v>
          </cell>
          <cell r="AH579">
            <v>115.7</v>
          </cell>
          <cell r="AI579">
            <v>116.3</v>
          </cell>
          <cell r="AJ579">
            <v>116.6</v>
          </cell>
          <cell r="AK579">
            <v>117.5</v>
          </cell>
          <cell r="AL579">
            <v>117.4</v>
          </cell>
          <cell r="AM579">
            <v>118.7</v>
          </cell>
          <cell r="AN579">
            <v>121.1</v>
          </cell>
          <cell r="AO579">
            <v>123.8</v>
          </cell>
          <cell r="AP579">
            <v>133.30000000000001</v>
          </cell>
          <cell r="AQ579">
            <v>137.9</v>
          </cell>
          <cell r="AR579">
            <v>135.4</v>
          </cell>
          <cell r="AS579">
            <v>138.5</v>
          </cell>
          <cell r="AT579">
            <v>138.80000000000001</v>
          </cell>
          <cell r="AU579">
            <v>139.9</v>
          </cell>
          <cell r="AV579">
            <v>140.30000000000001</v>
          </cell>
          <cell r="AW579">
            <v>139.30000000000001</v>
          </cell>
          <cell r="AX579">
            <v>133.1</v>
          </cell>
          <cell r="AY579">
            <v>130.4</v>
          </cell>
          <cell r="AZ579">
            <v>125.9</v>
          </cell>
          <cell r="BA579">
            <v>121.7</v>
          </cell>
          <cell r="BB579">
            <v>122.9</v>
          </cell>
          <cell r="BC579">
            <v>121</v>
          </cell>
          <cell r="BD579">
            <v>121.1</v>
          </cell>
          <cell r="BE579">
            <v>121</v>
          </cell>
          <cell r="BF579">
            <v>121.7</v>
          </cell>
          <cell r="BG579">
            <v>123.6</v>
          </cell>
          <cell r="BH579">
            <v>125.8</v>
          </cell>
          <cell r="BI579">
            <v>126.3</v>
          </cell>
          <cell r="BJ579">
            <v>125.3</v>
          </cell>
          <cell r="BK579">
            <v>124.2</v>
          </cell>
          <cell r="BL579">
            <v>125.3</v>
          </cell>
          <cell r="BM579">
            <v>126.3</v>
          </cell>
          <cell r="BN579">
            <v>127.5</v>
          </cell>
          <cell r="BO579">
            <v>136.80000000000001</v>
          </cell>
          <cell r="BP579">
            <v>136.5</v>
          </cell>
          <cell r="BQ579">
            <v>136.1</v>
          </cell>
          <cell r="BR579">
            <v>134.80000000000001</v>
          </cell>
          <cell r="BS579">
            <v>134.9</v>
          </cell>
          <cell r="BT579">
            <v>135.80000000000001</v>
          </cell>
          <cell r="BU579">
            <v>139.1</v>
          </cell>
          <cell r="BV579">
            <v>138.9</v>
          </cell>
          <cell r="BW579">
            <v>146.9</v>
          </cell>
          <cell r="BX579">
            <v>146.19999999999999</v>
          </cell>
          <cell r="BY579">
            <v>153.1</v>
          </cell>
          <cell r="BZ579">
            <v>154.6</v>
          </cell>
          <cell r="CA579">
            <v>154.9</v>
          </cell>
          <cell r="CB579">
            <v>155.4</v>
          </cell>
          <cell r="CC579">
            <v>155.1</v>
          </cell>
          <cell r="CD579">
            <v>154.9</v>
          </cell>
          <cell r="CE579">
            <v>155.9</v>
          </cell>
          <cell r="CF579">
            <v>158.1</v>
          </cell>
          <cell r="CG579">
            <v>158.9</v>
          </cell>
          <cell r="CH579">
            <v>162.80000000000001</v>
          </cell>
          <cell r="CI579">
            <v>162.4</v>
          </cell>
          <cell r="CJ579">
            <v>163.1</v>
          </cell>
          <cell r="CK579">
            <v>162.9</v>
          </cell>
          <cell r="CL579">
            <v>163.19999999999999</v>
          </cell>
        </row>
        <row r="580">
          <cell r="A580" t="str">
            <v>GP/GC Sheets</v>
          </cell>
          <cell r="B580" t="str">
            <v>1310010304</v>
          </cell>
          <cell r="C580">
            <v>0.21359</v>
          </cell>
          <cell r="D580">
            <v>102</v>
          </cell>
          <cell r="E580">
            <v>102.5</v>
          </cell>
          <cell r="F580">
            <v>107.5</v>
          </cell>
          <cell r="G580">
            <v>113.1</v>
          </cell>
          <cell r="H580">
            <v>110.6</v>
          </cell>
          <cell r="I580">
            <v>108.8</v>
          </cell>
          <cell r="J580">
            <v>103.5</v>
          </cell>
          <cell r="K580">
            <v>101.6</v>
          </cell>
          <cell r="L580">
            <v>99.1</v>
          </cell>
          <cell r="M580">
            <v>98.4</v>
          </cell>
          <cell r="N580">
            <v>98</v>
          </cell>
          <cell r="O580">
            <v>96.6</v>
          </cell>
          <cell r="P580">
            <v>95.4</v>
          </cell>
          <cell r="Q580">
            <v>95.3</v>
          </cell>
          <cell r="R580">
            <v>97.7</v>
          </cell>
          <cell r="S580">
            <v>105.4</v>
          </cell>
          <cell r="T580">
            <v>107.6</v>
          </cell>
          <cell r="U580">
            <v>108.1</v>
          </cell>
          <cell r="V580">
            <v>111.3</v>
          </cell>
          <cell r="W580">
            <v>113</v>
          </cell>
          <cell r="X580">
            <v>112.7</v>
          </cell>
          <cell r="Y580">
            <v>114.9</v>
          </cell>
          <cell r="Z580">
            <v>119.1</v>
          </cell>
          <cell r="AA580">
            <v>120.5</v>
          </cell>
          <cell r="AB580">
            <v>121.1</v>
          </cell>
          <cell r="AC580">
            <v>121.7</v>
          </cell>
          <cell r="AD580">
            <v>121.2</v>
          </cell>
          <cell r="AE580">
            <v>123.1</v>
          </cell>
          <cell r="AF580">
            <v>122.9</v>
          </cell>
          <cell r="AG580">
            <v>124</v>
          </cell>
          <cell r="AH580">
            <v>123</v>
          </cell>
          <cell r="AI580">
            <v>122.5</v>
          </cell>
          <cell r="AJ580">
            <v>121.7</v>
          </cell>
          <cell r="AK580">
            <v>121.4</v>
          </cell>
          <cell r="AL580">
            <v>125.2</v>
          </cell>
          <cell r="AM580">
            <v>124.7</v>
          </cell>
          <cell r="AN580">
            <v>125.4</v>
          </cell>
          <cell r="AO580">
            <v>129.1</v>
          </cell>
          <cell r="AP580">
            <v>134.19999999999999</v>
          </cell>
          <cell r="AQ580">
            <v>140.30000000000001</v>
          </cell>
          <cell r="AR580">
            <v>140.19999999999999</v>
          </cell>
          <cell r="AS580">
            <v>143.5</v>
          </cell>
          <cell r="AT580">
            <v>143.6</v>
          </cell>
          <cell r="AU580">
            <v>143.80000000000001</v>
          </cell>
          <cell r="AV580">
            <v>144.1</v>
          </cell>
          <cell r="AW580">
            <v>142.80000000000001</v>
          </cell>
          <cell r="AX580">
            <v>132.6</v>
          </cell>
          <cell r="AY580">
            <v>130</v>
          </cell>
          <cell r="AZ580">
            <v>118.3</v>
          </cell>
          <cell r="BA580">
            <v>116.1</v>
          </cell>
          <cell r="BB580">
            <v>118.7</v>
          </cell>
          <cell r="BC580">
            <v>114.4</v>
          </cell>
          <cell r="BD580">
            <v>115.4</v>
          </cell>
          <cell r="BE580">
            <v>116.4</v>
          </cell>
          <cell r="BF580">
            <v>116.5</v>
          </cell>
          <cell r="BG580">
            <v>117.7</v>
          </cell>
          <cell r="BH580">
            <v>120.8</v>
          </cell>
          <cell r="BI580">
            <v>121.1</v>
          </cell>
          <cell r="BJ580">
            <v>120.5</v>
          </cell>
          <cell r="BK580">
            <v>119.5</v>
          </cell>
          <cell r="BL580">
            <v>122.7</v>
          </cell>
          <cell r="BM580">
            <v>124</v>
          </cell>
          <cell r="BN580">
            <v>125.8</v>
          </cell>
          <cell r="BO580">
            <v>136.9</v>
          </cell>
          <cell r="BP580">
            <v>136.19999999999999</v>
          </cell>
          <cell r="BQ580">
            <v>134.69999999999999</v>
          </cell>
          <cell r="BR580">
            <v>133.30000000000001</v>
          </cell>
          <cell r="BS580">
            <v>133.19999999999999</v>
          </cell>
          <cell r="BT580">
            <v>134.4</v>
          </cell>
          <cell r="BU580">
            <v>134.6</v>
          </cell>
          <cell r="BV580">
            <v>134.6</v>
          </cell>
          <cell r="BW580">
            <v>135.1</v>
          </cell>
          <cell r="BX580">
            <v>137</v>
          </cell>
          <cell r="BY580">
            <v>141.80000000000001</v>
          </cell>
          <cell r="BZ580">
            <v>145</v>
          </cell>
          <cell r="CA580">
            <v>144.80000000000001</v>
          </cell>
          <cell r="CB580">
            <v>144.4</v>
          </cell>
          <cell r="CC580">
            <v>145.30000000000001</v>
          </cell>
          <cell r="CD580">
            <v>146.1</v>
          </cell>
          <cell r="CE580">
            <v>145.6</v>
          </cell>
          <cell r="CF580">
            <v>145.4</v>
          </cell>
          <cell r="CG580">
            <v>146.4</v>
          </cell>
          <cell r="CH580">
            <v>148.5</v>
          </cell>
          <cell r="CI580">
            <v>147.1</v>
          </cell>
          <cell r="CJ580">
            <v>147.30000000000001</v>
          </cell>
          <cell r="CK580">
            <v>147.5</v>
          </cell>
          <cell r="CL580">
            <v>148.30000000000001</v>
          </cell>
        </row>
        <row r="581">
          <cell r="A581" t="str">
            <v>a4.  STEEL: PIPES &amp; TUBES</v>
          </cell>
          <cell r="B581" t="str">
            <v>1310010400</v>
          </cell>
          <cell r="C581">
            <v>0.31396000000000002</v>
          </cell>
          <cell r="D581">
            <v>100.7</v>
          </cell>
          <cell r="E581">
            <v>100.6</v>
          </cell>
          <cell r="F581">
            <v>100.8</v>
          </cell>
          <cell r="G581">
            <v>101.1</v>
          </cell>
          <cell r="H581">
            <v>101.5</v>
          </cell>
          <cell r="I581">
            <v>100.7</v>
          </cell>
          <cell r="J581">
            <v>99.2</v>
          </cell>
          <cell r="K581">
            <v>98.1</v>
          </cell>
          <cell r="L581">
            <v>97.6</v>
          </cell>
          <cell r="M581">
            <v>95.9</v>
          </cell>
          <cell r="N581">
            <v>96.8</v>
          </cell>
          <cell r="O581">
            <v>95.5</v>
          </cell>
          <cell r="P581">
            <v>96.1</v>
          </cell>
          <cell r="Q581">
            <v>95.9</v>
          </cell>
          <cell r="R581">
            <v>94.7</v>
          </cell>
          <cell r="S581">
            <v>96.3</v>
          </cell>
          <cell r="T581">
            <v>99</v>
          </cell>
          <cell r="U581">
            <v>99</v>
          </cell>
          <cell r="V581">
            <v>99.4</v>
          </cell>
          <cell r="W581">
            <v>99.9</v>
          </cell>
          <cell r="X581">
            <v>100</v>
          </cell>
          <cell r="Y581">
            <v>101.5</v>
          </cell>
          <cell r="Z581">
            <v>101</v>
          </cell>
          <cell r="AA581">
            <v>101.7</v>
          </cell>
          <cell r="AB581">
            <v>106.6</v>
          </cell>
          <cell r="AC581">
            <v>106.6</v>
          </cell>
          <cell r="AD581">
            <v>108.5</v>
          </cell>
          <cell r="AE581">
            <v>108.3</v>
          </cell>
          <cell r="AF581">
            <v>109.1</v>
          </cell>
          <cell r="AG581">
            <v>109.5</v>
          </cell>
          <cell r="AH581">
            <v>109.5</v>
          </cell>
          <cell r="AI581">
            <v>110.6</v>
          </cell>
          <cell r="AJ581">
            <v>110.3</v>
          </cell>
          <cell r="AK581">
            <v>110.9</v>
          </cell>
          <cell r="AL581">
            <v>110.9</v>
          </cell>
          <cell r="AM581">
            <v>111.8</v>
          </cell>
          <cell r="AN581">
            <v>116.5</v>
          </cell>
          <cell r="AO581">
            <v>117.1</v>
          </cell>
          <cell r="AP581">
            <v>119</v>
          </cell>
          <cell r="AQ581">
            <v>123.9</v>
          </cell>
          <cell r="AR581">
            <v>124.7</v>
          </cell>
          <cell r="AS581">
            <v>126.8</v>
          </cell>
          <cell r="AT581">
            <v>129</v>
          </cell>
          <cell r="AU581">
            <v>130.30000000000001</v>
          </cell>
          <cell r="AV581">
            <v>130.30000000000001</v>
          </cell>
          <cell r="AW581">
            <v>126.3</v>
          </cell>
          <cell r="AX581">
            <v>123.1</v>
          </cell>
          <cell r="AY581">
            <v>118.4</v>
          </cell>
          <cell r="AZ581">
            <v>115.1</v>
          </cell>
          <cell r="BA581">
            <v>114.8</v>
          </cell>
          <cell r="BB581">
            <v>115.5</v>
          </cell>
          <cell r="BC581">
            <v>114.2</v>
          </cell>
          <cell r="BD581">
            <v>114.5</v>
          </cell>
          <cell r="BE581">
            <v>114.7</v>
          </cell>
          <cell r="BF581">
            <v>115.1</v>
          </cell>
          <cell r="BG581">
            <v>116.1</v>
          </cell>
          <cell r="BH581">
            <v>117.4</v>
          </cell>
          <cell r="BI581">
            <v>117.7</v>
          </cell>
          <cell r="BJ581">
            <v>115.7</v>
          </cell>
          <cell r="BK581">
            <v>116.3</v>
          </cell>
          <cell r="BL581">
            <v>112.6</v>
          </cell>
          <cell r="BM581">
            <v>112.1</v>
          </cell>
          <cell r="BN581">
            <v>113.5</v>
          </cell>
          <cell r="BO581">
            <v>118</v>
          </cell>
          <cell r="BP581">
            <v>117.8</v>
          </cell>
          <cell r="BQ581">
            <v>117.9</v>
          </cell>
          <cell r="BR581">
            <v>117.4</v>
          </cell>
          <cell r="BS581">
            <v>116.5</v>
          </cell>
          <cell r="BT581">
            <v>116.1</v>
          </cell>
          <cell r="BU581">
            <v>116.1</v>
          </cell>
          <cell r="BV581">
            <v>116.4</v>
          </cell>
          <cell r="BW581">
            <v>118.3</v>
          </cell>
          <cell r="BX581">
            <v>119.6</v>
          </cell>
          <cell r="BY581">
            <v>121.3</v>
          </cell>
          <cell r="BZ581">
            <v>124.4</v>
          </cell>
          <cell r="CA581">
            <v>125.4</v>
          </cell>
          <cell r="CB581">
            <v>124.1</v>
          </cell>
          <cell r="CC581">
            <v>124.8</v>
          </cell>
          <cell r="CD581">
            <v>125.3</v>
          </cell>
          <cell r="CE581">
            <v>126.1</v>
          </cell>
          <cell r="CF581">
            <v>125.3</v>
          </cell>
          <cell r="CG581">
            <v>125.2</v>
          </cell>
          <cell r="CH581">
            <v>125.4</v>
          </cell>
          <cell r="CI581">
            <v>124.9</v>
          </cell>
          <cell r="CJ581">
            <v>124.1</v>
          </cell>
          <cell r="CK581">
            <v>125.1</v>
          </cell>
          <cell r="CL581">
            <v>127.2</v>
          </cell>
        </row>
        <row r="582">
          <cell r="A582" t="str">
            <v>Welded Pipe</v>
          </cell>
          <cell r="B582" t="str">
            <v>1310010401</v>
          </cell>
          <cell r="C582">
            <v>0.31396000000000002</v>
          </cell>
          <cell r="D582">
            <v>100.7</v>
          </cell>
          <cell r="E582">
            <v>100.6</v>
          </cell>
          <cell r="F582">
            <v>100.8</v>
          </cell>
          <cell r="G582">
            <v>101.1</v>
          </cell>
          <cell r="H582">
            <v>101.5</v>
          </cell>
          <cell r="I582">
            <v>100.7</v>
          </cell>
          <cell r="J582">
            <v>99.2</v>
          </cell>
          <cell r="K582">
            <v>98.1</v>
          </cell>
          <cell r="L582">
            <v>97.6</v>
          </cell>
          <cell r="M582">
            <v>95.9</v>
          </cell>
          <cell r="N582">
            <v>96.8</v>
          </cell>
          <cell r="O582">
            <v>95.5</v>
          </cell>
          <cell r="P582">
            <v>96.1</v>
          </cell>
          <cell r="Q582">
            <v>95.9</v>
          </cell>
          <cell r="R582">
            <v>94.7</v>
          </cell>
          <cell r="S582">
            <v>96.3</v>
          </cell>
          <cell r="T582">
            <v>99</v>
          </cell>
          <cell r="U582">
            <v>99</v>
          </cell>
          <cell r="V582">
            <v>99.4</v>
          </cell>
          <cell r="W582">
            <v>99.9</v>
          </cell>
          <cell r="X582">
            <v>100</v>
          </cell>
          <cell r="Y582">
            <v>101.5</v>
          </cell>
          <cell r="Z582">
            <v>101</v>
          </cell>
          <cell r="AA582">
            <v>101.7</v>
          </cell>
          <cell r="AB582">
            <v>106.6</v>
          </cell>
          <cell r="AC582">
            <v>106.6</v>
          </cell>
          <cell r="AD582">
            <v>108.5</v>
          </cell>
          <cell r="AE582">
            <v>108.3</v>
          </cell>
          <cell r="AF582">
            <v>109.1</v>
          </cell>
          <cell r="AG582">
            <v>109.5</v>
          </cell>
          <cell r="AH582">
            <v>109.5</v>
          </cell>
          <cell r="AI582">
            <v>110.6</v>
          </cell>
          <cell r="AJ582">
            <v>110.3</v>
          </cell>
          <cell r="AK582">
            <v>110.9</v>
          </cell>
          <cell r="AL582">
            <v>110.9</v>
          </cell>
          <cell r="AM582">
            <v>111.8</v>
          </cell>
          <cell r="AN582">
            <v>116.5</v>
          </cell>
          <cell r="AO582">
            <v>117.1</v>
          </cell>
          <cell r="AP582">
            <v>119</v>
          </cell>
          <cell r="AQ582">
            <v>123.9</v>
          </cell>
          <cell r="AR582">
            <v>124.7</v>
          </cell>
          <cell r="AS582">
            <v>126.8</v>
          </cell>
          <cell r="AT582">
            <v>129</v>
          </cell>
          <cell r="AU582">
            <v>130.30000000000001</v>
          </cell>
          <cell r="AV582">
            <v>130.30000000000001</v>
          </cell>
          <cell r="AW582">
            <v>126.3</v>
          </cell>
          <cell r="AX582">
            <v>123.1</v>
          </cell>
          <cell r="AY582">
            <v>118.4</v>
          </cell>
          <cell r="AZ582">
            <v>115.1</v>
          </cell>
          <cell r="BA582">
            <v>114.8</v>
          </cell>
          <cell r="BB582">
            <v>115.5</v>
          </cell>
          <cell r="BC582">
            <v>114.2</v>
          </cell>
          <cell r="BD582">
            <v>114.5</v>
          </cell>
          <cell r="BE582">
            <v>114.7</v>
          </cell>
          <cell r="BF582">
            <v>115.1</v>
          </cell>
          <cell r="BG582">
            <v>116.1</v>
          </cell>
          <cell r="BH582">
            <v>117.4</v>
          </cell>
          <cell r="BI582">
            <v>117.7</v>
          </cell>
          <cell r="BJ582">
            <v>115.7</v>
          </cell>
          <cell r="BK582">
            <v>116.3</v>
          </cell>
          <cell r="BL582">
            <v>112.6</v>
          </cell>
          <cell r="BM582">
            <v>112.1</v>
          </cell>
          <cell r="BN582">
            <v>113.5</v>
          </cell>
          <cell r="BO582">
            <v>118</v>
          </cell>
          <cell r="BP582">
            <v>117.8</v>
          </cell>
          <cell r="BQ582">
            <v>117.9</v>
          </cell>
          <cell r="BR582">
            <v>117.4</v>
          </cell>
          <cell r="BS582">
            <v>116.5</v>
          </cell>
          <cell r="BT582">
            <v>116.1</v>
          </cell>
          <cell r="BU582">
            <v>116.1</v>
          </cell>
          <cell r="BV582">
            <v>116.4</v>
          </cell>
          <cell r="BW582">
            <v>118.3</v>
          </cell>
          <cell r="BX582">
            <v>119.6</v>
          </cell>
          <cell r="BY582">
            <v>121.3</v>
          </cell>
          <cell r="BZ582">
            <v>124.4</v>
          </cell>
          <cell r="CA582">
            <v>125.4</v>
          </cell>
          <cell r="CB582">
            <v>124.1</v>
          </cell>
          <cell r="CC582">
            <v>124.8</v>
          </cell>
          <cell r="CD582">
            <v>125.3</v>
          </cell>
          <cell r="CE582">
            <v>126.1</v>
          </cell>
          <cell r="CF582">
            <v>125.3</v>
          </cell>
          <cell r="CG582">
            <v>125.2</v>
          </cell>
          <cell r="CH582">
            <v>125.4</v>
          </cell>
          <cell r="CI582">
            <v>124.9</v>
          </cell>
          <cell r="CJ582">
            <v>124.1</v>
          </cell>
          <cell r="CK582">
            <v>125.1</v>
          </cell>
          <cell r="CL582">
            <v>127.2</v>
          </cell>
        </row>
        <row r="583">
          <cell r="A583" t="str">
            <v>a5.  STAINLESS STEEL &amp; ALLOYS</v>
          </cell>
          <cell r="B583" t="str">
            <v>1310010500</v>
          </cell>
          <cell r="C583">
            <v>0.93757999999999997</v>
          </cell>
          <cell r="D583">
            <v>101</v>
          </cell>
          <cell r="E583">
            <v>102.1</v>
          </cell>
          <cell r="F583">
            <v>102.1</v>
          </cell>
          <cell r="G583">
            <v>106.4</v>
          </cell>
          <cell r="H583">
            <v>109.8</v>
          </cell>
          <cell r="I583">
            <v>108.1</v>
          </cell>
          <cell r="J583">
            <v>107.3</v>
          </cell>
          <cell r="K583">
            <v>107.3</v>
          </cell>
          <cell r="L583">
            <v>106.8</v>
          </cell>
          <cell r="M583">
            <v>106</v>
          </cell>
          <cell r="N583">
            <v>104.7</v>
          </cell>
          <cell r="O583">
            <v>105</v>
          </cell>
          <cell r="P583">
            <v>103.1</v>
          </cell>
          <cell r="Q583">
            <v>103.9</v>
          </cell>
          <cell r="R583">
            <v>105.6</v>
          </cell>
          <cell r="S583">
            <v>108.2</v>
          </cell>
          <cell r="T583">
            <v>109.7</v>
          </cell>
          <cell r="U583">
            <v>109.7</v>
          </cell>
          <cell r="V583">
            <v>111.3</v>
          </cell>
          <cell r="W583">
            <v>113</v>
          </cell>
          <cell r="X583">
            <v>113.7</v>
          </cell>
          <cell r="Y583">
            <v>113.5</v>
          </cell>
          <cell r="Z583">
            <v>112.9</v>
          </cell>
          <cell r="AA583">
            <v>114</v>
          </cell>
          <cell r="AB583">
            <v>114</v>
          </cell>
          <cell r="AC583">
            <v>116.3</v>
          </cell>
          <cell r="AD583">
            <v>118.4</v>
          </cell>
          <cell r="AE583">
            <v>122</v>
          </cell>
          <cell r="AF583">
            <v>122.9</v>
          </cell>
          <cell r="AG583">
            <v>125.4</v>
          </cell>
          <cell r="AH583">
            <v>121.5</v>
          </cell>
          <cell r="AI583">
            <v>121.2</v>
          </cell>
          <cell r="AJ583">
            <v>121</v>
          </cell>
          <cell r="AK583">
            <v>122.7</v>
          </cell>
          <cell r="AL583">
            <v>122.8</v>
          </cell>
          <cell r="AM583">
            <v>123.9</v>
          </cell>
          <cell r="AN583">
            <v>127.1</v>
          </cell>
          <cell r="AO583">
            <v>130</v>
          </cell>
          <cell r="AP583">
            <v>132.80000000000001</v>
          </cell>
          <cell r="AQ583">
            <v>137.1</v>
          </cell>
          <cell r="AR583">
            <v>138.19999999999999</v>
          </cell>
          <cell r="AS583">
            <v>139</v>
          </cell>
          <cell r="AT583">
            <v>140.9</v>
          </cell>
          <cell r="AU583">
            <v>141.30000000000001</v>
          </cell>
          <cell r="AV583">
            <v>141.9</v>
          </cell>
          <cell r="AW583">
            <v>141.30000000000001</v>
          </cell>
          <cell r="AX583">
            <v>139.5</v>
          </cell>
          <cell r="AY583">
            <v>136.19999999999999</v>
          </cell>
          <cell r="AZ583">
            <v>137.5</v>
          </cell>
          <cell r="BA583">
            <v>135.69999999999999</v>
          </cell>
          <cell r="BB583">
            <v>136.5</v>
          </cell>
          <cell r="BC583">
            <v>134.80000000000001</v>
          </cell>
          <cell r="BD583">
            <v>134.1</v>
          </cell>
          <cell r="BE583">
            <v>135.30000000000001</v>
          </cell>
          <cell r="BF583">
            <v>135.30000000000001</v>
          </cell>
          <cell r="BG583">
            <v>136.80000000000001</v>
          </cell>
          <cell r="BH583">
            <v>136.9</v>
          </cell>
          <cell r="BI583">
            <v>138.1</v>
          </cell>
          <cell r="BJ583">
            <v>139.30000000000001</v>
          </cell>
          <cell r="BK583">
            <v>139.6</v>
          </cell>
          <cell r="BL583">
            <v>142.4</v>
          </cell>
          <cell r="BM583">
            <v>141.69999999999999</v>
          </cell>
          <cell r="BN583">
            <v>140.69999999999999</v>
          </cell>
          <cell r="BO583">
            <v>142.4</v>
          </cell>
          <cell r="BP583">
            <v>143</v>
          </cell>
          <cell r="BQ583">
            <v>143.1</v>
          </cell>
          <cell r="BR583">
            <v>143.6</v>
          </cell>
          <cell r="BS583">
            <v>143.80000000000001</v>
          </cell>
          <cell r="BT583">
            <v>143.5</v>
          </cell>
          <cell r="BU583">
            <v>143.9</v>
          </cell>
          <cell r="BV583">
            <v>143.69999999999999</v>
          </cell>
          <cell r="BW583">
            <v>143.6</v>
          </cell>
          <cell r="BX583">
            <v>140.4</v>
          </cell>
          <cell r="BY583">
            <v>141.30000000000001</v>
          </cell>
          <cell r="BZ583">
            <v>140.80000000000001</v>
          </cell>
          <cell r="CA583">
            <v>140</v>
          </cell>
          <cell r="CB583">
            <v>142.19999999999999</v>
          </cell>
          <cell r="CC583">
            <v>143.80000000000001</v>
          </cell>
          <cell r="CD583">
            <v>142.4</v>
          </cell>
          <cell r="CE583">
            <v>143.80000000000001</v>
          </cell>
          <cell r="CF583">
            <v>143.30000000000001</v>
          </cell>
          <cell r="CG583">
            <v>144.80000000000001</v>
          </cell>
          <cell r="CH583">
            <v>145.9</v>
          </cell>
          <cell r="CI583">
            <v>149.80000000000001</v>
          </cell>
          <cell r="CJ583">
            <v>151</v>
          </cell>
          <cell r="CK583">
            <v>151.30000000000001</v>
          </cell>
          <cell r="CL583">
            <v>152.9</v>
          </cell>
        </row>
        <row r="584">
          <cell r="A584" t="str">
            <v>Steel Rods</v>
          </cell>
          <cell r="B584" t="str">
            <v>1310010501</v>
          </cell>
          <cell r="C584">
            <v>8.6389999999999995E-2</v>
          </cell>
          <cell r="D584">
            <v>99.7</v>
          </cell>
          <cell r="E584">
            <v>99.5</v>
          </cell>
          <cell r="F584">
            <v>102.9</v>
          </cell>
          <cell r="G584">
            <v>108.2</v>
          </cell>
          <cell r="H584">
            <v>106.9</v>
          </cell>
          <cell r="I584">
            <v>107</v>
          </cell>
          <cell r="J584">
            <v>104.7</v>
          </cell>
          <cell r="K584">
            <v>105.4</v>
          </cell>
          <cell r="L584">
            <v>104.3</v>
          </cell>
          <cell r="M584">
            <v>102.6</v>
          </cell>
          <cell r="N584">
            <v>101.8</v>
          </cell>
          <cell r="O584">
            <v>101.2</v>
          </cell>
          <cell r="P584">
            <v>101.2</v>
          </cell>
          <cell r="Q584">
            <v>102</v>
          </cell>
          <cell r="R584">
            <v>103.2</v>
          </cell>
          <cell r="S584">
            <v>108.7</v>
          </cell>
          <cell r="T584">
            <v>107.9</v>
          </cell>
          <cell r="U584">
            <v>107</v>
          </cell>
          <cell r="V584">
            <v>107.6</v>
          </cell>
          <cell r="W584">
            <v>107.7</v>
          </cell>
          <cell r="X584">
            <v>108.8</v>
          </cell>
          <cell r="Y584">
            <v>110.1</v>
          </cell>
          <cell r="Z584">
            <v>109.7</v>
          </cell>
          <cell r="AA584">
            <v>110.1</v>
          </cell>
          <cell r="AB584">
            <v>110</v>
          </cell>
          <cell r="AC584">
            <v>110.7</v>
          </cell>
          <cell r="AD584">
            <v>113.5</v>
          </cell>
          <cell r="AE584">
            <v>125.7</v>
          </cell>
          <cell r="AF584">
            <v>127.3</v>
          </cell>
          <cell r="AG584">
            <v>129.1</v>
          </cell>
          <cell r="AH584">
            <v>127.8</v>
          </cell>
          <cell r="AI584">
            <v>127.6</v>
          </cell>
          <cell r="AJ584">
            <v>127</v>
          </cell>
          <cell r="AK584">
            <v>129.1</v>
          </cell>
          <cell r="AL584">
            <v>130.19999999999999</v>
          </cell>
          <cell r="AM584">
            <v>131.6</v>
          </cell>
          <cell r="AN584">
            <v>132.6</v>
          </cell>
          <cell r="AO584">
            <v>132.6</v>
          </cell>
          <cell r="AP584">
            <v>144.69999999999999</v>
          </cell>
          <cell r="AQ584">
            <v>144.69999999999999</v>
          </cell>
          <cell r="AR584">
            <v>148.30000000000001</v>
          </cell>
          <cell r="AS584">
            <v>147.4</v>
          </cell>
          <cell r="AT584">
            <v>144.5</v>
          </cell>
          <cell r="AU584">
            <v>144.5</v>
          </cell>
          <cell r="AV584">
            <v>144.5</v>
          </cell>
          <cell r="AW584">
            <v>144.5</v>
          </cell>
          <cell r="AX584">
            <v>144.5</v>
          </cell>
          <cell r="AY584">
            <v>144.5</v>
          </cell>
          <cell r="AZ584">
            <v>144.5</v>
          </cell>
          <cell r="BA584">
            <v>144.5</v>
          </cell>
          <cell r="BB584">
            <v>144.5</v>
          </cell>
          <cell r="BC584">
            <v>144.5</v>
          </cell>
          <cell r="BD584">
            <v>144.5</v>
          </cell>
          <cell r="BE584">
            <v>144.5</v>
          </cell>
          <cell r="BF584">
            <v>144.5</v>
          </cell>
          <cell r="BG584">
            <v>144.5</v>
          </cell>
          <cell r="BH584">
            <v>144.5</v>
          </cell>
          <cell r="BI584">
            <v>144.5</v>
          </cell>
          <cell r="BJ584">
            <v>144.5</v>
          </cell>
          <cell r="BK584">
            <v>138.19999999999999</v>
          </cell>
          <cell r="BL584">
            <v>141.19999999999999</v>
          </cell>
          <cell r="BM584">
            <v>140.69999999999999</v>
          </cell>
          <cell r="BN584">
            <v>138.30000000000001</v>
          </cell>
          <cell r="BO584">
            <v>137.1</v>
          </cell>
          <cell r="BP584">
            <v>132.80000000000001</v>
          </cell>
          <cell r="BQ584">
            <v>133.69999999999999</v>
          </cell>
          <cell r="BR584">
            <v>133.69999999999999</v>
          </cell>
          <cell r="BS584">
            <v>133.69999999999999</v>
          </cell>
          <cell r="BT584">
            <v>132.4</v>
          </cell>
          <cell r="BU584">
            <v>132.80000000000001</v>
          </cell>
          <cell r="BV584">
            <v>132.80000000000001</v>
          </cell>
          <cell r="BW584">
            <v>132.19999999999999</v>
          </cell>
          <cell r="BX584">
            <v>136</v>
          </cell>
          <cell r="BY584">
            <v>141.1</v>
          </cell>
          <cell r="BZ584">
            <v>137.80000000000001</v>
          </cell>
          <cell r="CA584">
            <v>138.19999999999999</v>
          </cell>
          <cell r="CB584">
            <v>138.19999999999999</v>
          </cell>
          <cell r="CC584">
            <v>139.30000000000001</v>
          </cell>
          <cell r="CD584">
            <v>139.30000000000001</v>
          </cell>
          <cell r="CE584">
            <v>139.6</v>
          </cell>
          <cell r="CF584">
            <v>135.4</v>
          </cell>
          <cell r="CG584">
            <v>140</v>
          </cell>
          <cell r="CH584">
            <v>140.4</v>
          </cell>
          <cell r="CI584">
            <v>142.69999999999999</v>
          </cell>
          <cell r="CJ584">
            <v>143.5</v>
          </cell>
          <cell r="CK584">
            <v>144.9</v>
          </cell>
          <cell r="CL584">
            <v>144.69999999999999</v>
          </cell>
        </row>
        <row r="585">
          <cell r="A585" t="str">
            <v>Sheets</v>
          </cell>
          <cell r="B585" t="str">
            <v>1310010502</v>
          </cell>
          <cell r="C585">
            <v>0.41503000000000001</v>
          </cell>
          <cell r="D585">
            <v>101.4</v>
          </cell>
          <cell r="E585">
            <v>103.3</v>
          </cell>
          <cell r="F585">
            <v>101.9</v>
          </cell>
          <cell r="G585">
            <v>105.6</v>
          </cell>
          <cell r="H585">
            <v>113.8</v>
          </cell>
          <cell r="I585">
            <v>110.3</v>
          </cell>
          <cell r="J585">
            <v>107.7</v>
          </cell>
          <cell r="K585">
            <v>107.8</v>
          </cell>
          <cell r="L585">
            <v>106.7</v>
          </cell>
          <cell r="M585">
            <v>105.2</v>
          </cell>
          <cell r="N585">
            <v>103.3</v>
          </cell>
          <cell r="O585">
            <v>104.6</v>
          </cell>
          <cell r="P585">
            <v>100.4</v>
          </cell>
          <cell r="Q585">
            <v>101.5</v>
          </cell>
          <cell r="R585">
            <v>104.8</v>
          </cell>
          <cell r="S585">
            <v>104.6</v>
          </cell>
          <cell r="T585">
            <v>108.2</v>
          </cell>
          <cell r="U585">
            <v>108.2</v>
          </cell>
          <cell r="V585">
            <v>111.5</v>
          </cell>
          <cell r="W585">
            <v>115.1</v>
          </cell>
          <cell r="X585">
            <v>115.5</v>
          </cell>
          <cell r="Y585">
            <v>114.6</v>
          </cell>
          <cell r="Z585">
            <v>113.4</v>
          </cell>
          <cell r="AA585">
            <v>115.1</v>
          </cell>
          <cell r="AB585">
            <v>114.2</v>
          </cell>
          <cell r="AC585">
            <v>118.9</v>
          </cell>
          <cell r="AD585">
            <v>123.6</v>
          </cell>
          <cell r="AE585">
            <v>126.3</v>
          </cell>
          <cell r="AF585">
            <v>127</v>
          </cell>
          <cell r="AG585">
            <v>131.80000000000001</v>
          </cell>
          <cell r="AH585">
            <v>124</v>
          </cell>
          <cell r="AI585">
            <v>122.7</v>
          </cell>
          <cell r="AJ585">
            <v>121.8</v>
          </cell>
          <cell r="AK585">
            <v>124.3</v>
          </cell>
          <cell r="AL585">
            <v>122.8</v>
          </cell>
          <cell r="AM585">
            <v>125.8</v>
          </cell>
          <cell r="AN585">
            <v>128.9</v>
          </cell>
          <cell r="AO585">
            <v>134.4</v>
          </cell>
          <cell r="AP585">
            <v>135.80000000000001</v>
          </cell>
          <cell r="AQ585">
            <v>141.80000000000001</v>
          </cell>
          <cell r="AR585">
            <v>143.19999999999999</v>
          </cell>
          <cell r="AS585">
            <v>143.69999999999999</v>
          </cell>
          <cell r="AT585">
            <v>144.80000000000001</v>
          </cell>
          <cell r="AU585">
            <v>144.9</v>
          </cell>
          <cell r="AV585">
            <v>146.4</v>
          </cell>
          <cell r="AW585">
            <v>145.80000000000001</v>
          </cell>
          <cell r="AX585">
            <v>141.69999999999999</v>
          </cell>
          <cell r="AY585">
            <v>136</v>
          </cell>
          <cell r="AZ585">
            <v>133.5</v>
          </cell>
          <cell r="BA585">
            <v>131.19999999999999</v>
          </cell>
          <cell r="BB585">
            <v>132.5</v>
          </cell>
          <cell r="BC585">
            <v>129.9</v>
          </cell>
          <cell r="BD585">
            <v>129.30000000000001</v>
          </cell>
          <cell r="BE585">
            <v>131.80000000000001</v>
          </cell>
          <cell r="BF585">
            <v>132.80000000000001</v>
          </cell>
          <cell r="BG585">
            <v>136.30000000000001</v>
          </cell>
          <cell r="BH585">
            <v>136.80000000000001</v>
          </cell>
          <cell r="BI585">
            <v>138.6</v>
          </cell>
          <cell r="BJ585">
            <v>141.69999999999999</v>
          </cell>
          <cell r="BK585">
            <v>142.80000000000001</v>
          </cell>
          <cell r="BL585">
            <v>144.1</v>
          </cell>
          <cell r="BM585">
            <v>144.19999999999999</v>
          </cell>
          <cell r="BN585">
            <v>144.19999999999999</v>
          </cell>
          <cell r="BO585">
            <v>147.1</v>
          </cell>
          <cell r="BP585">
            <v>147.5</v>
          </cell>
          <cell r="BQ585">
            <v>147.5</v>
          </cell>
          <cell r="BR585">
            <v>148.5</v>
          </cell>
          <cell r="BS585">
            <v>147.80000000000001</v>
          </cell>
          <cell r="BT585">
            <v>147.9</v>
          </cell>
          <cell r="BU585">
            <v>148.19999999999999</v>
          </cell>
          <cell r="BV585">
            <v>147.9</v>
          </cell>
          <cell r="BW585">
            <v>147.4</v>
          </cell>
          <cell r="BX585">
            <v>141.19999999999999</v>
          </cell>
          <cell r="BY585">
            <v>140.6</v>
          </cell>
          <cell r="BZ585">
            <v>139.5</v>
          </cell>
          <cell r="CA585">
            <v>140</v>
          </cell>
          <cell r="CB585">
            <v>140.5</v>
          </cell>
          <cell r="CC585">
            <v>142</v>
          </cell>
          <cell r="CD585">
            <v>140.6</v>
          </cell>
          <cell r="CE585">
            <v>140.30000000000001</v>
          </cell>
          <cell r="CF585">
            <v>138.80000000000001</v>
          </cell>
          <cell r="CG585">
            <v>140.19999999999999</v>
          </cell>
          <cell r="CH585">
            <v>140.80000000000001</v>
          </cell>
          <cell r="CI585">
            <v>147.69999999999999</v>
          </cell>
          <cell r="CJ585">
            <v>150.1</v>
          </cell>
          <cell r="CK585">
            <v>150.4</v>
          </cell>
          <cell r="CL585">
            <v>151</v>
          </cell>
        </row>
        <row r="586">
          <cell r="A586" t="str">
            <v>Steel</v>
          </cell>
          <cell r="B586" t="str">
            <v>1310010503</v>
          </cell>
          <cell r="C586">
            <v>3.3230000000000003E-2</v>
          </cell>
          <cell r="D586">
            <v>100.5</v>
          </cell>
          <cell r="E586">
            <v>100.5</v>
          </cell>
          <cell r="F586">
            <v>100.5</v>
          </cell>
          <cell r="G586">
            <v>100.5</v>
          </cell>
          <cell r="H586">
            <v>100.5</v>
          </cell>
          <cell r="I586">
            <v>100.5</v>
          </cell>
          <cell r="J586">
            <v>100.5</v>
          </cell>
          <cell r="K586">
            <v>100.5</v>
          </cell>
          <cell r="L586">
            <v>100.5</v>
          </cell>
          <cell r="M586">
            <v>100.5</v>
          </cell>
          <cell r="N586">
            <v>100.5</v>
          </cell>
          <cell r="O586">
            <v>100.5</v>
          </cell>
          <cell r="P586">
            <v>100.5</v>
          </cell>
          <cell r="Q586">
            <v>100.5</v>
          </cell>
          <cell r="R586">
            <v>100.5</v>
          </cell>
          <cell r="S586">
            <v>103.2</v>
          </cell>
          <cell r="T586">
            <v>103.2</v>
          </cell>
          <cell r="U586">
            <v>103.2</v>
          </cell>
          <cell r="V586">
            <v>103.2</v>
          </cell>
          <cell r="W586">
            <v>103.2</v>
          </cell>
          <cell r="X586">
            <v>103.2</v>
          </cell>
          <cell r="Y586">
            <v>103.2</v>
          </cell>
          <cell r="Z586">
            <v>103.2</v>
          </cell>
          <cell r="AA586">
            <v>103.2</v>
          </cell>
          <cell r="AB586">
            <v>103.2</v>
          </cell>
          <cell r="AC586">
            <v>103.2</v>
          </cell>
          <cell r="AD586">
            <v>103.2</v>
          </cell>
          <cell r="AE586">
            <v>105.3</v>
          </cell>
          <cell r="AF586">
            <v>107.3</v>
          </cell>
          <cell r="AG586">
            <v>107.3</v>
          </cell>
          <cell r="AH586">
            <v>107.3</v>
          </cell>
          <cell r="AI586">
            <v>107.3</v>
          </cell>
          <cell r="AJ586">
            <v>107.3</v>
          </cell>
          <cell r="AK586">
            <v>108.3</v>
          </cell>
          <cell r="AL586">
            <v>110.3</v>
          </cell>
          <cell r="AM586">
            <v>110.3</v>
          </cell>
          <cell r="AN586">
            <v>117</v>
          </cell>
          <cell r="AO586">
            <v>120.3</v>
          </cell>
          <cell r="AP586">
            <v>121.5</v>
          </cell>
          <cell r="AQ586">
            <v>123.1</v>
          </cell>
          <cell r="AR586">
            <v>123.1</v>
          </cell>
          <cell r="AS586">
            <v>124.7</v>
          </cell>
          <cell r="AT586">
            <v>126.6</v>
          </cell>
          <cell r="AU586">
            <v>126.6</v>
          </cell>
          <cell r="AV586">
            <v>126.6</v>
          </cell>
          <cell r="AW586">
            <v>126.6</v>
          </cell>
          <cell r="AX586">
            <v>126.6</v>
          </cell>
          <cell r="AY586">
            <v>126.6</v>
          </cell>
          <cell r="AZ586">
            <v>125.2</v>
          </cell>
          <cell r="BA586">
            <v>125.2</v>
          </cell>
          <cell r="BB586">
            <v>125.2</v>
          </cell>
          <cell r="BC586">
            <v>125.2</v>
          </cell>
          <cell r="BD586">
            <v>125.2</v>
          </cell>
          <cell r="BE586">
            <v>125.2</v>
          </cell>
          <cell r="BF586">
            <v>125.2</v>
          </cell>
          <cell r="BG586">
            <v>125.2</v>
          </cell>
          <cell r="BH586">
            <v>125.2</v>
          </cell>
          <cell r="BI586">
            <v>122.2</v>
          </cell>
          <cell r="BJ586">
            <v>116.7</v>
          </cell>
          <cell r="BK586">
            <v>113</v>
          </cell>
          <cell r="BL586">
            <v>113</v>
          </cell>
          <cell r="BM586">
            <v>113</v>
          </cell>
          <cell r="BN586">
            <v>113</v>
          </cell>
          <cell r="BO586">
            <v>113</v>
          </cell>
          <cell r="BP586">
            <v>113</v>
          </cell>
          <cell r="BQ586">
            <v>113</v>
          </cell>
          <cell r="BR586">
            <v>113</v>
          </cell>
          <cell r="BS586">
            <v>113</v>
          </cell>
          <cell r="BT586">
            <v>113</v>
          </cell>
          <cell r="BU586">
            <v>113</v>
          </cell>
          <cell r="BV586">
            <v>113</v>
          </cell>
          <cell r="BW586">
            <v>113</v>
          </cell>
          <cell r="BX586">
            <v>118.6</v>
          </cell>
          <cell r="BY586">
            <v>113</v>
          </cell>
          <cell r="BZ586">
            <v>113</v>
          </cell>
          <cell r="CA586">
            <v>113</v>
          </cell>
          <cell r="CB586">
            <v>113</v>
          </cell>
          <cell r="CC586">
            <v>119.6</v>
          </cell>
          <cell r="CD586">
            <v>126.2</v>
          </cell>
          <cell r="CE586">
            <v>126.2</v>
          </cell>
          <cell r="CF586">
            <v>126.2</v>
          </cell>
          <cell r="CG586">
            <v>126.2</v>
          </cell>
          <cell r="CH586">
            <v>126.2</v>
          </cell>
          <cell r="CI586">
            <v>126.2</v>
          </cell>
          <cell r="CJ586">
            <v>126.2</v>
          </cell>
          <cell r="CK586">
            <v>126.2</v>
          </cell>
          <cell r="CL586">
            <v>126.2</v>
          </cell>
        </row>
        <row r="587">
          <cell r="A587" t="str">
            <v>Other Alloys</v>
          </cell>
          <cell r="B587" t="str">
            <v>1310010504</v>
          </cell>
          <cell r="C587">
            <v>0.40293000000000001</v>
          </cell>
          <cell r="D587">
            <v>101</v>
          </cell>
          <cell r="E587">
            <v>101.4</v>
          </cell>
          <cell r="F587">
            <v>102.4</v>
          </cell>
          <cell r="G587">
            <v>107.3</v>
          </cell>
          <cell r="H587">
            <v>107.1</v>
          </cell>
          <cell r="I587">
            <v>106.8</v>
          </cell>
          <cell r="J587">
            <v>108</v>
          </cell>
          <cell r="K587">
            <v>107.7</v>
          </cell>
          <cell r="L587">
            <v>108</v>
          </cell>
          <cell r="M587">
            <v>108.1</v>
          </cell>
          <cell r="N587">
            <v>107.3</v>
          </cell>
          <cell r="O587">
            <v>106.6</v>
          </cell>
          <cell r="P587">
            <v>106.7</v>
          </cell>
          <cell r="Q587">
            <v>107.1</v>
          </cell>
          <cell r="R587">
            <v>107.3</v>
          </cell>
          <cell r="S587">
            <v>112.3</v>
          </cell>
          <cell r="T587">
            <v>112.2</v>
          </cell>
          <cell r="U587">
            <v>112.5</v>
          </cell>
          <cell r="V587">
            <v>112.6</v>
          </cell>
          <cell r="W587">
            <v>112.8</v>
          </cell>
          <cell r="X587">
            <v>113.7</v>
          </cell>
          <cell r="Y587">
            <v>114</v>
          </cell>
          <cell r="Z587">
            <v>114</v>
          </cell>
          <cell r="AA587">
            <v>114.5</v>
          </cell>
          <cell r="AB587">
            <v>115.7</v>
          </cell>
          <cell r="AC587">
            <v>115.8</v>
          </cell>
          <cell r="AD587">
            <v>115.4</v>
          </cell>
          <cell r="AE587">
            <v>118.3</v>
          </cell>
          <cell r="AF587">
            <v>119.2</v>
          </cell>
          <cell r="AG587">
            <v>119.5</v>
          </cell>
          <cell r="AH587">
            <v>118.8</v>
          </cell>
          <cell r="AI587">
            <v>119.4</v>
          </cell>
          <cell r="AJ587">
            <v>120</v>
          </cell>
          <cell r="AK587">
            <v>120.7</v>
          </cell>
          <cell r="AL587">
            <v>122.2</v>
          </cell>
          <cell r="AM587">
            <v>121.4</v>
          </cell>
          <cell r="AN587">
            <v>124.9</v>
          </cell>
          <cell r="AO587">
            <v>125.6</v>
          </cell>
          <cell r="AP587">
            <v>128.19999999999999</v>
          </cell>
          <cell r="AQ587">
            <v>131.6</v>
          </cell>
          <cell r="AR587">
            <v>132.19999999999999</v>
          </cell>
          <cell r="AS587">
            <v>133.6</v>
          </cell>
          <cell r="AT587">
            <v>137.4</v>
          </cell>
          <cell r="AU587">
            <v>138.1</v>
          </cell>
          <cell r="AV587">
            <v>138</v>
          </cell>
          <cell r="AW587">
            <v>137.19999999999999</v>
          </cell>
          <cell r="AX587">
            <v>137.4</v>
          </cell>
          <cell r="AY587">
            <v>135.30000000000001</v>
          </cell>
          <cell r="AZ587">
            <v>141.19999999999999</v>
          </cell>
          <cell r="BA587">
            <v>139.30000000000001</v>
          </cell>
          <cell r="BB587">
            <v>139.80000000000001</v>
          </cell>
          <cell r="BC587">
            <v>138.69999999999999</v>
          </cell>
          <cell r="BD587">
            <v>137.5</v>
          </cell>
          <cell r="BE587">
            <v>137.69999999999999</v>
          </cell>
          <cell r="BF587">
            <v>136.80000000000001</v>
          </cell>
          <cell r="BG587">
            <v>136.6</v>
          </cell>
          <cell r="BH587">
            <v>136.30000000000001</v>
          </cell>
          <cell r="BI587">
            <v>137.5</v>
          </cell>
          <cell r="BJ587">
            <v>137.69999999999999</v>
          </cell>
          <cell r="BK587">
            <v>138.80000000000001</v>
          </cell>
          <cell r="BL587">
            <v>143.19999999999999</v>
          </cell>
          <cell r="BM587">
            <v>141.80000000000001</v>
          </cell>
          <cell r="BN587">
            <v>139.9</v>
          </cell>
          <cell r="BO587">
            <v>141.1</v>
          </cell>
          <cell r="BP587">
            <v>143</v>
          </cell>
          <cell r="BQ587">
            <v>143.1</v>
          </cell>
          <cell r="BR587">
            <v>143.30000000000001</v>
          </cell>
          <cell r="BS587">
            <v>144.30000000000001</v>
          </cell>
          <cell r="BT587">
            <v>143.9</v>
          </cell>
          <cell r="BU587">
            <v>144.4</v>
          </cell>
          <cell r="BV587">
            <v>144.19999999999999</v>
          </cell>
          <cell r="BW587">
            <v>144.6</v>
          </cell>
          <cell r="BX587">
            <v>142.30000000000001</v>
          </cell>
          <cell r="BY587">
            <v>144.30000000000001</v>
          </cell>
          <cell r="BZ587">
            <v>145.1</v>
          </cell>
          <cell r="CA587">
            <v>142.6</v>
          </cell>
          <cell r="CB587">
            <v>147.30000000000001</v>
          </cell>
          <cell r="CC587">
            <v>148.4</v>
          </cell>
          <cell r="CD587">
            <v>146.4</v>
          </cell>
          <cell r="CE587">
            <v>149.80000000000001</v>
          </cell>
          <cell r="CF587">
            <v>150.9</v>
          </cell>
          <cell r="CG587">
            <v>152.1</v>
          </cell>
          <cell r="CH587">
            <v>153.80000000000001</v>
          </cell>
          <cell r="CI587">
            <v>155.30000000000001</v>
          </cell>
          <cell r="CJ587">
            <v>155.6</v>
          </cell>
          <cell r="CK587">
            <v>155.69999999999999</v>
          </cell>
          <cell r="CL587">
            <v>158.80000000000001</v>
          </cell>
        </row>
        <row r="588">
          <cell r="A588" t="str">
            <v>a6.  CASTINGS &amp; FORGINGS</v>
          </cell>
          <cell r="B588" t="str">
            <v>1310010600</v>
          </cell>
          <cell r="C588">
            <v>0.87124000000000001</v>
          </cell>
          <cell r="D588">
            <v>101.4</v>
          </cell>
          <cell r="E588">
            <v>101.5</v>
          </cell>
          <cell r="F588">
            <v>101.2</v>
          </cell>
          <cell r="G588">
            <v>101.7</v>
          </cell>
          <cell r="H588">
            <v>102.9</v>
          </cell>
          <cell r="I588">
            <v>104.1</v>
          </cell>
          <cell r="J588">
            <v>103.1</v>
          </cell>
          <cell r="K588">
            <v>103.8</v>
          </cell>
          <cell r="L588">
            <v>104.3</v>
          </cell>
          <cell r="M588">
            <v>103.9</v>
          </cell>
          <cell r="N588">
            <v>104</v>
          </cell>
          <cell r="O588">
            <v>104.9</v>
          </cell>
          <cell r="P588">
            <v>103.5</v>
          </cell>
          <cell r="Q588">
            <v>104.3</v>
          </cell>
          <cell r="R588">
            <v>105.6</v>
          </cell>
          <cell r="S588">
            <v>108.8</v>
          </cell>
          <cell r="T588">
            <v>110.2</v>
          </cell>
          <cell r="U588">
            <v>109.6</v>
          </cell>
          <cell r="V588">
            <v>111.8</v>
          </cell>
          <cell r="W588">
            <v>111.5</v>
          </cell>
          <cell r="X588">
            <v>109.8</v>
          </cell>
          <cell r="Y588">
            <v>110.9</v>
          </cell>
          <cell r="Z588">
            <v>110</v>
          </cell>
          <cell r="AA588">
            <v>111</v>
          </cell>
          <cell r="AB588">
            <v>112.8</v>
          </cell>
          <cell r="AC588">
            <v>112.6</v>
          </cell>
          <cell r="AD588">
            <v>113</v>
          </cell>
          <cell r="AE588">
            <v>115.1</v>
          </cell>
          <cell r="AF588">
            <v>114.5</v>
          </cell>
          <cell r="AG588">
            <v>114.1</v>
          </cell>
          <cell r="AH588">
            <v>114.6</v>
          </cell>
          <cell r="AI588">
            <v>114.9</v>
          </cell>
          <cell r="AJ588">
            <v>115.2</v>
          </cell>
          <cell r="AK588">
            <v>115.7</v>
          </cell>
          <cell r="AL588">
            <v>116.1</v>
          </cell>
          <cell r="AM588">
            <v>119.3</v>
          </cell>
          <cell r="AN588">
            <v>120.2</v>
          </cell>
          <cell r="AO588">
            <v>122.3</v>
          </cell>
          <cell r="AP588">
            <v>122.4</v>
          </cell>
          <cell r="AQ588">
            <v>125.3</v>
          </cell>
          <cell r="AR588">
            <v>126.2</v>
          </cell>
          <cell r="AS588">
            <v>127.1</v>
          </cell>
          <cell r="AT588">
            <v>127.8</v>
          </cell>
          <cell r="AU588">
            <v>128.6</v>
          </cell>
          <cell r="AV588">
            <v>129.9</v>
          </cell>
          <cell r="AW588">
            <v>130.30000000000001</v>
          </cell>
          <cell r="AX588">
            <v>130.30000000000001</v>
          </cell>
          <cell r="AY588">
            <v>130</v>
          </cell>
          <cell r="AZ588">
            <v>130.80000000000001</v>
          </cell>
          <cell r="BA588">
            <v>129.9</v>
          </cell>
          <cell r="BB588">
            <v>128.9</v>
          </cell>
          <cell r="BC588">
            <v>127</v>
          </cell>
          <cell r="BD588">
            <v>125.4</v>
          </cell>
          <cell r="BE588">
            <v>122.7</v>
          </cell>
          <cell r="BF588">
            <v>121.7</v>
          </cell>
          <cell r="BG588">
            <v>121.4</v>
          </cell>
          <cell r="BH588">
            <v>122.2</v>
          </cell>
          <cell r="BI588">
            <v>122.5</v>
          </cell>
          <cell r="BJ588">
            <v>121.5</v>
          </cell>
          <cell r="BK588">
            <v>117.6</v>
          </cell>
          <cell r="BL588">
            <v>119</v>
          </cell>
          <cell r="BM588">
            <v>119.8</v>
          </cell>
          <cell r="BN588">
            <v>120</v>
          </cell>
          <cell r="BO588">
            <v>121.3</v>
          </cell>
          <cell r="BP588">
            <v>121.7</v>
          </cell>
          <cell r="BQ588">
            <v>124.5</v>
          </cell>
          <cell r="BR588">
            <v>121.5</v>
          </cell>
          <cell r="BS588">
            <v>123.8</v>
          </cell>
          <cell r="BT588">
            <v>122.9</v>
          </cell>
          <cell r="BU588">
            <v>122.6</v>
          </cell>
          <cell r="BV588">
            <v>121.9</v>
          </cell>
          <cell r="BW588">
            <v>124</v>
          </cell>
          <cell r="BX588">
            <v>124.5</v>
          </cell>
          <cell r="BY588">
            <v>125.5</v>
          </cell>
          <cell r="BZ588">
            <v>126.6</v>
          </cell>
          <cell r="CA588">
            <v>127.7</v>
          </cell>
          <cell r="CB588">
            <v>128.69999999999999</v>
          </cell>
          <cell r="CC588">
            <v>128.5</v>
          </cell>
          <cell r="CD588">
            <v>132.80000000000001</v>
          </cell>
          <cell r="CE588">
            <v>132.5</v>
          </cell>
          <cell r="CF588">
            <v>134.19999999999999</v>
          </cell>
          <cell r="CG588">
            <v>135.4</v>
          </cell>
          <cell r="CH588">
            <v>135.80000000000001</v>
          </cell>
          <cell r="CI588">
            <v>136.30000000000001</v>
          </cell>
          <cell r="CJ588">
            <v>136.30000000000001</v>
          </cell>
          <cell r="CK588">
            <v>137.1</v>
          </cell>
          <cell r="CL588">
            <v>137.19999999999999</v>
          </cell>
        </row>
        <row r="589">
          <cell r="A589" t="str">
            <v>Iron Castings</v>
          </cell>
          <cell r="B589" t="str">
            <v>1310010601</v>
          </cell>
          <cell r="C589">
            <v>0.2132</v>
          </cell>
          <cell r="D589">
            <v>102.1</v>
          </cell>
          <cell r="E589">
            <v>101.3</v>
          </cell>
          <cell r="F589">
            <v>100.7</v>
          </cell>
          <cell r="G589">
            <v>100.5</v>
          </cell>
          <cell r="H589">
            <v>102</v>
          </cell>
          <cell r="I589">
            <v>103.7</v>
          </cell>
          <cell r="J589">
            <v>100.7</v>
          </cell>
          <cell r="K589">
            <v>100.5</v>
          </cell>
          <cell r="L589">
            <v>101.1</v>
          </cell>
          <cell r="M589">
            <v>100.2</v>
          </cell>
          <cell r="N589">
            <v>99.1</v>
          </cell>
          <cell r="O589">
            <v>99.2</v>
          </cell>
          <cell r="P589">
            <v>99.7</v>
          </cell>
          <cell r="Q589">
            <v>99.9</v>
          </cell>
          <cell r="R589">
            <v>100.8</v>
          </cell>
          <cell r="S589">
            <v>103</v>
          </cell>
          <cell r="T589">
            <v>102.9</v>
          </cell>
          <cell r="U589">
            <v>102.5</v>
          </cell>
          <cell r="V589">
            <v>102.9</v>
          </cell>
          <cell r="W589">
            <v>102.2</v>
          </cell>
          <cell r="X589">
            <v>102</v>
          </cell>
          <cell r="Y589">
            <v>103.1</v>
          </cell>
          <cell r="Z589">
            <v>103.8</v>
          </cell>
          <cell r="AA589">
            <v>103.4</v>
          </cell>
          <cell r="AB589">
            <v>105.9</v>
          </cell>
          <cell r="AC589">
            <v>105.7</v>
          </cell>
          <cell r="AD589">
            <v>106.8</v>
          </cell>
          <cell r="AE589">
            <v>108.8</v>
          </cell>
          <cell r="AF589">
            <v>108.5</v>
          </cell>
          <cell r="AG589">
            <v>109.6</v>
          </cell>
          <cell r="AH589">
            <v>111.6</v>
          </cell>
          <cell r="AI589">
            <v>111.2</v>
          </cell>
          <cell r="AJ589">
            <v>114.2</v>
          </cell>
          <cell r="AK589">
            <v>115.5</v>
          </cell>
          <cell r="AL589">
            <v>116.1</v>
          </cell>
          <cell r="AM589">
            <v>117.9</v>
          </cell>
          <cell r="AN589">
            <v>111.2</v>
          </cell>
          <cell r="AO589">
            <v>112.8</v>
          </cell>
          <cell r="AP589">
            <v>114.2</v>
          </cell>
          <cell r="AQ589">
            <v>115</v>
          </cell>
          <cell r="AR589">
            <v>115.5</v>
          </cell>
          <cell r="AS589">
            <v>117.2</v>
          </cell>
          <cell r="AT589">
            <v>116.4</v>
          </cell>
          <cell r="AU589">
            <v>117.9</v>
          </cell>
          <cell r="AV589">
            <v>120</v>
          </cell>
          <cell r="AW589">
            <v>120.9</v>
          </cell>
          <cell r="AX589">
            <v>119.8</v>
          </cell>
          <cell r="AY589">
            <v>118.5</v>
          </cell>
          <cell r="AZ589">
            <v>116.8</v>
          </cell>
          <cell r="BA589">
            <v>117.8</v>
          </cell>
          <cell r="BB589">
            <v>118.1</v>
          </cell>
          <cell r="BC589">
            <v>118.9</v>
          </cell>
          <cell r="BD589">
            <v>115.2</v>
          </cell>
          <cell r="BE589">
            <v>115.2</v>
          </cell>
          <cell r="BF589">
            <v>114.4</v>
          </cell>
          <cell r="BG589">
            <v>114.4</v>
          </cell>
          <cell r="BH589">
            <v>114.4</v>
          </cell>
          <cell r="BI589">
            <v>112.6</v>
          </cell>
          <cell r="BJ589">
            <v>112.6</v>
          </cell>
          <cell r="BK589">
            <v>112.6</v>
          </cell>
          <cell r="BL589">
            <v>113.5</v>
          </cell>
          <cell r="BM589">
            <v>112.5</v>
          </cell>
          <cell r="BN589">
            <v>112.6</v>
          </cell>
          <cell r="BO589">
            <v>113.6</v>
          </cell>
          <cell r="BP589">
            <v>113.9</v>
          </cell>
          <cell r="BQ589">
            <v>113.8</v>
          </cell>
          <cell r="BR589">
            <v>113.4</v>
          </cell>
          <cell r="BS589">
            <v>113.4</v>
          </cell>
          <cell r="BT589">
            <v>113.5</v>
          </cell>
          <cell r="BU589">
            <v>113.4</v>
          </cell>
          <cell r="BV589">
            <v>113.4</v>
          </cell>
          <cell r="BW589">
            <v>113.1</v>
          </cell>
          <cell r="BX589">
            <v>114</v>
          </cell>
          <cell r="BY589">
            <v>115.6</v>
          </cell>
          <cell r="BZ589">
            <v>119.2</v>
          </cell>
          <cell r="CA589">
            <v>123.1</v>
          </cell>
          <cell r="CB589">
            <v>121.9</v>
          </cell>
          <cell r="CC589">
            <v>123</v>
          </cell>
          <cell r="CD589">
            <v>123.7</v>
          </cell>
          <cell r="CE589">
            <v>128.1</v>
          </cell>
          <cell r="CF589">
            <v>127.9</v>
          </cell>
          <cell r="CG589">
            <v>130.4</v>
          </cell>
          <cell r="CH589">
            <v>130.6</v>
          </cell>
          <cell r="CI589">
            <v>130.80000000000001</v>
          </cell>
          <cell r="CJ589">
            <v>131.69999999999999</v>
          </cell>
          <cell r="CK589">
            <v>132.69999999999999</v>
          </cell>
          <cell r="CL589">
            <v>133.19999999999999</v>
          </cell>
        </row>
        <row r="590">
          <cell r="A590" t="str">
            <v>Steel Castings</v>
          </cell>
          <cell r="B590" t="str">
            <v>1310010602</v>
          </cell>
          <cell r="C590">
            <v>0.56725000000000003</v>
          </cell>
          <cell r="D590">
            <v>101.1</v>
          </cell>
          <cell r="E590">
            <v>101.7</v>
          </cell>
          <cell r="F590">
            <v>101</v>
          </cell>
          <cell r="G590">
            <v>102.2</v>
          </cell>
          <cell r="H590">
            <v>103.1</v>
          </cell>
          <cell r="I590">
            <v>104</v>
          </cell>
          <cell r="J590">
            <v>103.5</v>
          </cell>
          <cell r="K590">
            <v>104.4</v>
          </cell>
          <cell r="L590">
            <v>105.3</v>
          </cell>
          <cell r="M590">
            <v>104.7</v>
          </cell>
          <cell r="N590">
            <v>105.9</v>
          </cell>
          <cell r="O590">
            <v>106.8</v>
          </cell>
          <cell r="P590">
            <v>104.7</v>
          </cell>
          <cell r="Q590">
            <v>105.9</v>
          </cell>
          <cell r="R590">
            <v>107.2</v>
          </cell>
          <cell r="S590">
            <v>112</v>
          </cell>
          <cell r="T590">
            <v>113.9</v>
          </cell>
          <cell r="U590">
            <v>113.2</v>
          </cell>
          <cell r="V590">
            <v>116.7</v>
          </cell>
          <cell r="W590">
            <v>116.2</v>
          </cell>
          <cell r="X590">
            <v>113.6</v>
          </cell>
          <cell r="Y590">
            <v>114.7</v>
          </cell>
          <cell r="Z590">
            <v>113.1</v>
          </cell>
          <cell r="AA590">
            <v>114.9</v>
          </cell>
          <cell r="AB590">
            <v>115.8</v>
          </cell>
          <cell r="AC590">
            <v>115.5</v>
          </cell>
          <cell r="AD590">
            <v>115.6</v>
          </cell>
          <cell r="AE590">
            <v>117.8</v>
          </cell>
          <cell r="AF590">
            <v>116.7</v>
          </cell>
          <cell r="AG590">
            <v>115.3</v>
          </cell>
          <cell r="AH590">
            <v>116</v>
          </cell>
          <cell r="AI590">
            <v>116.6</v>
          </cell>
          <cell r="AJ590">
            <v>116</v>
          </cell>
          <cell r="AK590">
            <v>116.4</v>
          </cell>
          <cell r="AL590">
            <v>116.9</v>
          </cell>
          <cell r="AM590">
            <v>121</v>
          </cell>
          <cell r="AN590">
            <v>125.8</v>
          </cell>
          <cell r="AO590">
            <v>128.1</v>
          </cell>
          <cell r="AP590">
            <v>127.6</v>
          </cell>
          <cell r="AQ590">
            <v>131.6</v>
          </cell>
          <cell r="AR590">
            <v>132.69999999999999</v>
          </cell>
          <cell r="AS590">
            <v>132.69999999999999</v>
          </cell>
          <cell r="AT590">
            <v>133.69999999999999</v>
          </cell>
          <cell r="AU590">
            <v>134.30000000000001</v>
          </cell>
          <cell r="AV590">
            <v>135.5</v>
          </cell>
          <cell r="AW590">
            <v>135.4</v>
          </cell>
          <cell r="AX590">
            <v>136</v>
          </cell>
          <cell r="AY590">
            <v>136.30000000000001</v>
          </cell>
          <cell r="AZ590">
            <v>136</v>
          </cell>
          <cell r="BA590">
            <v>134.80000000000001</v>
          </cell>
          <cell r="BB590">
            <v>133.69999999999999</v>
          </cell>
          <cell r="BC590">
            <v>131.19999999999999</v>
          </cell>
          <cell r="BD590">
            <v>130.1</v>
          </cell>
          <cell r="BE590">
            <v>126</v>
          </cell>
          <cell r="BF590">
            <v>124.8</v>
          </cell>
          <cell r="BG590">
            <v>124.6</v>
          </cell>
          <cell r="BH590">
            <v>125.8</v>
          </cell>
          <cell r="BI590">
            <v>126.5</v>
          </cell>
          <cell r="BJ590">
            <v>125.3</v>
          </cell>
          <cell r="BK590">
            <v>119.3</v>
          </cell>
          <cell r="BL590">
            <v>120.8</v>
          </cell>
          <cell r="BM590">
            <v>122.3</v>
          </cell>
          <cell r="BN590">
            <v>123</v>
          </cell>
          <cell r="BO590">
            <v>124.6</v>
          </cell>
          <cell r="BP590">
            <v>125</v>
          </cell>
          <cell r="BQ590">
            <v>129.4</v>
          </cell>
          <cell r="BR590">
            <v>125</v>
          </cell>
          <cell r="BS590">
            <v>128.4</v>
          </cell>
          <cell r="BT590">
            <v>127</v>
          </cell>
          <cell r="BU590">
            <v>126.5</v>
          </cell>
          <cell r="BV590">
            <v>125.5</v>
          </cell>
          <cell r="BW590">
            <v>128.30000000000001</v>
          </cell>
          <cell r="BX590">
            <v>129.19999999999999</v>
          </cell>
          <cell r="BY590">
            <v>129.80000000000001</v>
          </cell>
          <cell r="BZ590">
            <v>130.19999999999999</v>
          </cell>
          <cell r="CA590">
            <v>130.30000000000001</v>
          </cell>
          <cell r="CB590">
            <v>132.30000000000001</v>
          </cell>
          <cell r="CC590">
            <v>131.30000000000001</v>
          </cell>
          <cell r="CD590">
            <v>137.80000000000001</v>
          </cell>
          <cell r="CE590">
            <v>135.80000000000001</v>
          </cell>
          <cell r="CF590">
            <v>138.4</v>
          </cell>
          <cell r="CG590">
            <v>139.4</v>
          </cell>
          <cell r="CH590">
            <v>139.4</v>
          </cell>
          <cell r="CI590">
            <v>139.9</v>
          </cell>
          <cell r="CJ590">
            <v>139.19999999999999</v>
          </cell>
          <cell r="CK590">
            <v>139.9</v>
          </cell>
          <cell r="CL590">
            <v>139.9</v>
          </cell>
        </row>
        <row r="591">
          <cell r="A591" t="str">
            <v>Die Forging &amp; Stamping</v>
          </cell>
          <cell r="B591" t="str">
            <v>1310010603</v>
          </cell>
          <cell r="C591">
            <v>9.0789999999999996E-2</v>
          </cell>
          <cell r="D591">
            <v>101.4</v>
          </cell>
          <cell r="E591">
            <v>100.4</v>
          </cell>
          <cell r="F591">
            <v>103.6</v>
          </cell>
          <cell r="G591">
            <v>101.9</v>
          </cell>
          <cell r="H591">
            <v>104.2</v>
          </cell>
          <cell r="I591">
            <v>105.8</v>
          </cell>
          <cell r="J591">
            <v>106</v>
          </cell>
          <cell r="K591">
            <v>107.8</v>
          </cell>
          <cell r="L591">
            <v>106</v>
          </cell>
          <cell r="M591">
            <v>107.3</v>
          </cell>
          <cell r="N591">
            <v>103.8</v>
          </cell>
          <cell r="O591">
            <v>106.1</v>
          </cell>
          <cell r="P591">
            <v>105</v>
          </cell>
          <cell r="Q591">
            <v>104.9</v>
          </cell>
          <cell r="R591">
            <v>106.2</v>
          </cell>
          <cell r="S591">
            <v>103</v>
          </cell>
          <cell r="T591">
            <v>104.4</v>
          </cell>
          <cell r="U591">
            <v>104.2</v>
          </cell>
          <cell r="V591">
            <v>102.5</v>
          </cell>
          <cell r="W591">
            <v>103.5</v>
          </cell>
          <cell r="X591">
            <v>104.6</v>
          </cell>
          <cell r="Y591">
            <v>105.7</v>
          </cell>
          <cell r="Z591">
            <v>105.2</v>
          </cell>
          <cell r="AA591">
            <v>104.9</v>
          </cell>
          <cell r="AB591">
            <v>110.6</v>
          </cell>
          <cell r="AC591">
            <v>110.8</v>
          </cell>
          <cell r="AD591">
            <v>111.3</v>
          </cell>
          <cell r="AE591">
            <v>112.8</v>
          </cell>
          <cell r="AF591">
            <v>114.6</v>
          </cell>
          <cell r="AG591">
            <v>117</v>
          </cell>
          <cell r="AH591">
            <v>113.3</v>
          </cell>
          <cell r="AI591">
            <v>112.7</v>
          </cell>
          <cell r="AJ591">
            <v>112.3</v>
          </cell>
          <cell r="AK591">
            <v>111.9</v>
          </cell>
          <cell r="AL591">
            <v>111.5</v>
          </cell>
          <cell r="AM591">
            <v>112.1</v>
          </cell>
          <cell r="AN591">
            <v>106.9</v>
          </cell>
          <cell r="AO591">
            <v>108.4</v>
          </cell>
          <cell r="AP591">
            <v>108.9</v>
          </cell>
          <cell r="AQ591">
            <v>109.9</v>
          </cell>
          <cell r="AR591">
            <v>110.6</v>
          </cell>
          <cell r="AS591">
            <v>115.5</v>
          </cell>
          <cell r="AT591">
            <v>117.3</v>
          </cell>
          <cell r="AU591">
            <v>118.3</v>
          </cell>
          <cell r="AV591">
            <v>118.7</v>
          </cell>
          <cell r="AW591">
            <v>120.5</v>
          </cell>
          <cell r="AX591">
            <v>119.5</v>
          </cell>
          <cell r="AY591">
            <v>118</v>
          </cell>
          <cell r="AZ591">
            <v>131.4</v>
          </cell>
          <cell r="BA591">
            <v>127.7</v>
          </cell>
          <cell r="BB591">
            <v>124.2</v>
          </cell>
          <cell r="BC591">
            <v>120.2</v>
          </cell>
          <cell r="BD591">
            <v>119.7</v>
          </cell>
          <cell r="BE591">
            <v>120</v>
          </cell>
          <cell r="BF591">
            <v>119.2</v>
          </cell>
          <cell r="BG591">
            <v>117.9</v>
          </cell>
          <cell r="BH591">
            <v>117.8</v>
          </cell>
          <cell r="BI591">
            <v>120.9</v>
          </cell>
          <cell r="BJ591">
            <v>118.6</v>
          </cell>
          <cell r="BK591">
            <v>118.9</v>
          </cell>
          <cell r="BL591">
            <v>120.9</v>
          </cell>
          <cell r="BM591">
            <v>120.9</v>
          </cell>
          <cell r="BN591">
            <v>118.4</v>
          </cell>
          <cell r="BO591">
            <v>118.8</v>
          </cell>
          <cell r="BP591">
            <v>119.2</v>
          </cell>
          <cell r="BQ591">
            <v>119.2</v>
          </cell>
          <cell r="BR591">
            <v>119</v>
          </cell>
          <cell r="BS591">
            <v>119.1</v>
          </cell>
          <cell r="BT591">
            <v>119.5</v>
          </cell>
          <cell r="BU591">
            <v>119.6</v>
          </cell>
          <cell r="BV591">
            <v>119.6</v>
          </cell>
          <cell r="BW591">
            <v>123</v>
          </cell>
          <cell r="BX591">
            <v>120.5</v>
          </cell>
          <cell r="BY591">
            <v>122.2</v>
          </cell>
          <cell r="BZ591">
            <v>122.2</v>
          </cell>
          <cell r="CA591">
            <v>122</v>
          </cell>
          <cell r="CB591">
            <v>122.3</v>
          </cell>
          <cell r="CC591">
            <v>123.4</v>
          </cell>
          <cell r="CD591">
            <v>123.4</v>
          </cell>
          <cell r="CE591">
            <v>122.7</v>
          </cell>
          <cell r="CF591">
            <v>122.5</v>
          </cell>
          <cell r="CG591">
            <v>122.6</v>
          </cell>
          <cell r="CH591">
            <v>125.3</v>
          </cell>
          <cell r="CI591">
            <v>126.9</v>
          </cell>
          <cell r="CJ591">
            <v>129.4</v>
          </cell>
          <cell r="CK591">
            <v>129.80000000000001</v>
          </cell>
          <cell r="CL591">
            <v>129.6</v>
          </cell>
        </row>
        <row r="592">
          <cell r="A592" t="str">
            <v>a7.  FERRO ALLOYS</v>
          </cell>
          <cell r="B592" t="str">
            <v>1310010700</v>
          </cell>
          <cell r="C592">
            <v>0.13741</v>
          </cell>
          <cell r="D592">
            <v>94.6</v>
          </cell>
          <cell r="E592">
            <v>92.7</v>
          </cell>
          <cell r="F592">
            <v>94.8</v>
          </cell>
          <cell r="G592">
            <v>80.8</v>
          </cell>
          <cell r="H592">
            <v>84.1</v>
          </cell>
          <cell r="I592">
            <v>81.099999999999994</v>
          </cell>
          <cell r="J592">
            <v>79.5</v>
          </cell>
          <cell r="K592">
            <v>76.900000000000006</v>
          </cell>
          <cell r="L592">
            <v>76.2</v>
          </cell>
          <cell r="M592">
            <v>77.599999999999994</v>
          </cell>
          <cell r="N592">
            <v>78.599999999999994</v>
          </cell>
          <cell r="O592">
            <v>77.5</v>
          </cell>
          <cell r="P592">
            <v>82</v>
          </cell>
          <cell r="Q592">
            <v>82.2</v>
          </cell>
          <cell r="R592">
            <v>81.7</v>
          </cell>
          <cell r="S592">
            <v>87.7</v>
          </cell>
          <cell r="T592">
            <v>87.8</v>
          </cell>
          <cell r="U592">
            <v>88.3</v>
          </cell>
          <cell r="V592">
            <v>89.4</v>
          </cell>
          <cell r="W592">
            <v>87.8</v>
          </cell>
          <cell r="X592">
            <v>88</v>
          </cell>
          <cell r="Y592">
            <v>90.1</v>
          </cell>
          <cell r="Z592">
            <v>90.3</v>
          </cell>
          <cell r="AA592">
            <v>90.4</v>
          </cell>
          <cell r="AB592">
            <v>97.3</v>
          </cell>
          <cell r="AC592">
            <v>97.7</v>
          </cell>
          <cell r="AD592">
            <v>98.7</v>
          </cell>
          <cell r="AE592">
            <v>112.8</v>
          </cell>
          <cell r="AF592">
            <v>114.1</v>
          </cell>
          <cell r="AG592">
            <v>122.9</v>
          </cell>
          <cell r="AH592">
            <v>131.80000000000001</v>
          </cell>
          <cell r="AI592">
            <v>130.80000000000001</v>
          </cell>
          <cell r="AJ592">
            <v>130.6</v>
          </cell>
          <cell r="AK592">
            <v>134.6</v>
          </cell>
          <cell r="AL592">
            <v>137.1</v>
          </cell>
          <cell r="AM592">
            <v>140.19999999999999</v>
          </cell>
          <cell r="AN592">
            <v>148.19999999999999</v>
          </cell>
          <cell r="AO592">
            <v>151.69999999999999</v>
          </cell>
          <cell r="AP592">
            <v>156.30000000000001</v>
          </cell>
          <cell r="AQ592">
            <v>160.9</v>
          </cell>
          <cell r="AR592">
            <v>162.30000000000001</v>
          </cell>
          <cell r="AS592">
            <v>165.2</v>
          </cell>
          <cell r="AT592">
            <v>166</v>
          </cell>
          <cell r="AU592">
            <v>158.9</v>
          </cell>
          <cell r="AV592">
            <v>164.6</v>
          </cell>
          <cell r="AW592">
            <v>164</v>
          </cell>
          <cell r="AX592">
            <v>154.69999999999999</v>
          </cell>
          <cell r="AY592">
            <v>151.80000000000001</v>
          </cell>
          <cell r="AZ592">
            <v>127.2</v>
          </cell>
          <cell r="BA592">
            <v>116.9</v>
          </cell>
          <cell r="BB592">
            <v>109.8</v>
          </cell>
          <cell r="BC592">
            <v>102.1</v>
          </cell>
          <cell r="BD592">
            <v>106.7</v>
          </cell>
          <cell r="BE592">
            <v>110.4</v>
          </cell>
          <cell r="BF592">
            <v>110.5</v>
          </cell>
          <cell r="BG592">
            <v>120.6</v>
          </cell>
          <cell r="BH592">
            <v>131.6</v>
          </cell>
          <cell r="BI592">
            <v>136.5</v>
          </cell>
          <cell r="BJ592">
            <v>130.80000000000001</v>
          </cell>
          <cell r="BK592">
            <v>134.1</v>
          </cell>
          <cell r="BL592">
            <v>143.80000000000001</v>
          </cell>
          <cell r="BM592">
            <v>143.19999999999999</v>
          </cell>
          <cell r="BN592">
            <v>151.19999999999999</v>
          </cell>
          <cell r="BO592">
            <v>155.80000000000001</v>
          </cell>
          <cell r="BP592">
            <v>147.4</v>
          </cell>
          <cell r="BQ592">
            <v>147.1</v>
          </cell>
          <cell r="BR592">
            <v>146.80000000000001</v>
          </cell>
          <cell r="BS592">
            <v>146.6</v>
          </cell>
          <cell r="BT592">
            <v>146.6</v>
          </cell>
          <cell r="BU592">
            <v>146.6</v>
          </cell>
          <cell r="BV592">
            <v>146.6</v>
          </cell>
          <cell r="BW592">
            <v>146.6</v>
          </cell>
          <cell r="BX592">
            <v>148.6</v>
          </cell>
          <cell r="BY592">
            <v>150.69999999999999</v>
          </cell>
          <cell r="BZ592">
            <v>147.4</v>
          </cell>
          <cell r="CA592">
            <v>146.9</v>
          </cell>
          <cell r="CB592">
            <v>153.1</v>
          </cell>
          <cell r="CC592">
            <v>146.5</v>
          </cell>
          <cell r="CD592">
            <v>145.80000000000001</v>
          </cell>
          <cell r="CE592">
            <v>144.9</v>
          </cell>
          <cell r="CF592">
            <v>144.69999999999999</v>
          </cell>
          <cell r="CG592">
            <v>146.6</v>
          </cell>
          <cell r="CH592">
            <v>145.69999999999999</v>
          </cell>
          <cell r="CI592">
            <v>145.30000000000001</v>
          </cell>
          <cell r="CJ592">
            <v>145.69999999999999</v>
          </cell>
          <cell r="CK592">
            <v>147</v>
          </cell>
          <cell r="CL592">
            <v>148.80000000000001</v>
          </cell>
        </row>
        <row r="593">
          <cell r="A593" t="str">
            <v>Ferro Chrome</v>
          </cell>
          <cell r="B593" t="str">
            <v>1310010701</v>
          </cell>
          <cell r="C593">
            <v>9.5339999999999994E-2</v>
          </cell>
          <cell r="D593">
            <v>91.9</v>
          </cell>
          <cell r="E593">
            <v>89.3</v>
          </cell>
          <cell r="F593">
            <v>93.8</v>
          </cell>
          <cell r="G593">
            <v>74.599999999999994</v>
          </cell>
          <cell r="H593">
            <v>79.7</v>
          </cell>
          <cell r="I593">
            <v>75.8</v>
          </cell>
          <cell r="J593">
            <v>76.3</v>
          </cell>
          <cell r="K593">
            <v>73.8</v>
          </cell>
          <cell r="L593">
            <v>72.400000000000006</v>
          </cell>
          <cell r="M593">
            <v>74.2</v>
          </cell>
          <cell r="N593">
            <v>75.7</v>
          </cell>
          <cell r="O593">
            <v>73.900000000000006</v>
          </cell>
          <cell r="P593">
            <v>82</v>
          </cell>
          <cell r="Q593">
            <v>82.8</v>
          </cell>
          <cell r="R593">
            <v>81.8</v>
          </cell>
          <cell r="S593">
            <v>90</v>
          </cell>
          <cell r="T593">
            <v>90.1</v>
          </cell>
          <cell r="U593">
            <v>90.4</v>
          </cell>
          <cell r="V593">
            <v>91.5</v>
          </cell>
          <cell r="W593">
            <v>89.3</v>
          </cell>
          <cell r="X593">
            <v>89.5</v>
          </cell>
          <cell r="Y593">
            <v>92.3</v>
          </cell>
          <cell r="Z593">
            <v>92.5</v>
          </cell>
          <cell r="AA593">
            <v>92.6</v>
          </cell>
          <cell r="AB593">
            <v>101.3</v>
          </cell>
          <cell r="AC593">
            <v>101.8</v>
          </cell>
          <cell r="AD593">
            <v>102.8</v>
          </cell>
          <cell r="AE593">
            <v>120.6</v>
          </cell>
          <cell r="AF593">
            <v>122.2</v>
          </cell>
          <cell r="AG593">
            <v>134</v>
          </cell>
          <cell r="AH593">
            <v>143.1</v>
          </cell>
          <cell r="AI593">
            <v>141.19999999999999</v>
          </cell>
          <cell r="AJ593">
            <v>139.9</v>
          </cell>
          <cell r="AK593">
            <v>142.4</v>
          </cell>
          <cell r="AL593">
            <v>144.9</v>
          </cell>
          <cell r="AM593">
            <v>147.6</v>
          </cell>
          <cell r="AN593">
            <v>154.5</v>
          </cell>
          <cell r="AO593">
            <v>158.30000000000001</v>
          </cell>
          <cell r="AP593">
            <v>161.80000000000001</v>
          </cell>
          <cell r="AQ593">
            <v>167.2</v>
          </cell>
          <cell r="AR593">
            <v>169.1</v>
          </cell>
          <cell r="AS593">
            <v>169.5</v>
          </cell>
          <cell r="AT593">
            <v>170.8</v>
          </cell>
          <cell r="AU593">
            <v>160.5</v>
          </cell>
          <cell r="AV593">
            <v>168.8</v>
          </cell>
          <cell r="AW593">
            <v>167.9</v>
          </cell>
          <cell r="AX593">
            <v>154.6</v>
          </cell>
          <cell r="AY593">
            <v>150.30000000000001</v>
          </cell>
          <cell r="AZ593">
            <v>134</v>
          </cell>
          <cell r="BA593">
            <v>119.6</v>
          </cell>
          <cell r="BB593">
            <v>111.8</v>
          </cell>
          <cell r="BC593">
            <v>101.3</v>
          </cell>
          <cell r="BD593">
            <v>107.9</v>
          </cell>
          <cell r="BE593">
            <v>112.9</v>
          </cell>
          <cell r="BF593">
            <v>113</v>
          </cell>
          <cell r="BG593">
            <v>126.3</v>
          </cell>
          <cell r="BH593">
            <v>140.19999999999999</v>
          </cell>
          <cell r="BI593">
            <v>144.1</v>
          </cell>
          <cell r="BJ593">
            <v>136.19999999999999</v>
          </cell>
          <cell r="BK593">
            <v>142.30000000000001</v>
          </cell>
          <cell r="BL593">
            <v>154.6</v>
          </cell>
          <cell r="BM593">
            <v>153.69999999999999</v>
          </cell>
          <cell r="BN593">
            <v>162.5</v>
          </cell>
          <cell r="BO593">
            <v>170.2</v>
          </cell>
          <cell r="BP593">
            <v>158.5</v>
          </cell>
          <cell r="BQ593">
            <v>158.5</v>
          </cell>
          <cell r="BR593">
            <v>158.5</v>
          </cell>
          <cell r="BS593">
            <v>158.5</v>
          </cell>
          <cell r="BT593">
            <v>158.5</v>
          </cell>
          <cell r="BU593">
            <v>158.5</v>
          </cell>
          <cell r="BV593">
            <v>158.5</v>
          </cell>
          <cell r="BW593">
            <v>158.5</v>
          </cell>
          <cell r="BX593">
            <v>157.1</v>
          </cell>
          <cell r="BY593">
            <v>160.19999999999999</v>
          </cell>
          <cell r="BZ593">
            <v>155.1</v>
          </cell>
          <cell r="CA593">
            <v>154.6</v>
          </cell>
          <cell r="CB593">
            <v>163.80000000000001</v>
          </cell>
          <cell r="CC593">
            <v>154.9</v>
          </cell>
          <cell r="CD593">
            <v>154</v>
          </cell>
          <cell r="CE593">
            <v>152.80000000000001</v>
          </cell>
          <cell r="CF593">
            <v>152.30000000000001</v>
          </cell>
          <cell r="CG593">
            <v>155.4</v>
          </cell>
          <cell r="CH593">
            <v>154.4</v>
          </cell>
          <cell r="CI593">
            <v>153.4</v>
          </cell>
          <cell r="CJ593">
            <v>154.4</v>
          </cell>
          <cell r="CK593">
            <v>156</v>
          </cell>
          <cell r="CL593">
            <v>158</v>
          </cell>
        </row>
        <row r="594">
          <cell r="A594" t="str">
            <v>Ferro Manganese</v>
          </cell>
          <cell r="B594" t="str">
            <v>1310010702</v>
          </cell>
          <cell r="C594">
            <v>2.8060000000000002E-2</v>
          </cell>
          <cell r="D594">
            <v>103.4</v>
          </cell>
          <cell r="E594">
            <v>103.4</v>
          </cell>
          <cell r="F594">
            <v>98.9</v>
          </cell>
          <cell r="G594">
            <v>94.6</v>
          </cell>
          <cell r="H594">
            <v>94.6</v>
          </cell>
          <cell r="I594">
            <v>94.6</v>
          </cell>
          <cell r="J594">
            <v>86.2</v>
          </cell>
          <cell r="K594">
            <v>83.4</v>
          </cell>
          <cell r="L594">
            <v>83.4</v>
          </cell>
          <cell r="M594">
            <v>82.1</v>
          </cell>
          <cell r="N594">
            <v>82.1</v>
          </cell>
          <cell r="O594">
            <v>82.1</v>
          </cell>
          <cell r="P594">
            <v>76.8</v>
          </cell>
          <cell r="Q594">
            <v>76.8</v>
          </cell>
          <cell r="R594">
            <v>77.7</v>
          </cell>
          <cell r="S594">
            <v>78.2</v>
          </cell>
          <cell r="T594">
            <v>78.2</v>
          </cell>
          <cell r="U594">
            <v>78.2</v>
          </cell>
          <cell r="V594">
            <v>79.400000000000006</v>
          </cell>
          <cell r="W594">
            <v>79.400000000000006</v>
          </cell>
          <cell r="X594">
            <v>79.400000000000006</v>
          </cell>
          <cell r="Y594">
            <v>80.599999999999994</v>
          </cell>
          <cell r="Z594">
            <v>80.599999999999994</v>
          </cell>
          <cell r="AA594">
            <v>80.599999999999994</v>
          </cell>
          <cell r="AB594">
            <v>84.7</v>
          </cell>
          <cell r="AC594">
            <v>84.7</v>
          </cell>
          <cell r="AD594">
            <v>84.7</v>
          </cell>
          <cell r="AE594">
            <v>93.4</v>
          </cell>
          <cell r="AF594">
            <v>93.4</v>
          </cell>
          <cell r="AG594">
            <v>95.5</v>
          </cell>
          <cell r="AH594">
            <v>105.5</v>
          </cell>
          <cell r="AI594">
            <v>105.5</v>
          </cell>
          <cell r="AJ594">
            <v>108.9</v>
          </cell>
          <cell r="AK594">
            <v>118.9</v>
          </cell>
          <cell r="AL594">
            <v>122.6</v>
          </cell>
          <cell r="AM594">
            <v>127.2</v>
          </cell>
          <cell r="AN594">
            <v>144.1</v>
          </cell>
          <cell r="AO594">
            <v>144.1</v>
          </cell>
          <cell r="AP594">
            <v>152.4</v>
          </cell>
          <cell r="AQ594">
            <v>152.30000000000001</v>
          </cell>
          <cell r="AR594">
            <v>152</v>
          </cell>
          <cell r="AS594">
            <v>161.19999999999999</v>
          </cell>
          <cell r="AT594">
            <v>161.19999999999999</v>
          </cell>
          <cell r="AU594">
            <v>161.19999999999999</v>
          </cell>
          <cell r="AV594">
            <v>161.19999999999999</v>
          </cell>
          <cell r="AW594">
            <v>161.19999999999999</v>
          </cell>
          <cell r="AX594">
            <v>161.19999999999999</v>
          </cell>
          <cell r="AY594">
            <v>161.19999999999999</v>
          </cell>
          <cell r="AZ594">
            <v>113.8</v>
          </cell>
          <cell r="BA594">
            <v>111.7</v>
          </cell>
          <cell r="BB594">
            <v>105</v>
          </cell>
          <cell r="BC594">
            <v>102.5</v>
          </cell>
          <cell r="BD594">
            <v>101.4</v>
          </cell>
          <cell r="BE594">
            <v>100.9</v>
          </cell>
          <cell r="BF594">
            <v>100.9</v>
          </cell>
          <cell r="BG594">
            <v>104.1</v>
          </cell>
          <cell r="BH594">
            <v>109.6</v>
          </cell>
          <cell r="BI594">
            <v>121.3</v>
          </cell>
          <cell r="BJ594">
            <v>120.4</v>
          </cell>
          <cell r="BK594">
            <v>114.9</v>
          </cell>
          <cell r="BL594">
            <v>118.1</v>
          </cell>
          <cell r="BM594">
            <v>117.3</v>
          </cell>
          <cell r="BN594">
            <v>125.4</v>
          </cell>
          <cell r="BO594">
            <v>120.2</v>
          </cell>
          <cell r="BP594">
            <v>119.1</v>
          </cell>
          <cell r="BQ594">
            <v>117.8</v>
          </cell>
          <cell r="BR594">
            <v>116.1</v>
          </cell>
          <cell r="BS594">
            <v>115.5</v>
          </cell>
          <cell r="BT594">
            <v>115.5</v>
          </cell>
          <cell r="BU594">
            <v>115.5</v>
          </cell>
          <cell r="BV594">
            <v>115.5</v>
          </cell>
          <cell r="BW594">
            <v>115.5</v>
          </cell>
          <cell r="BX594">
            <v>125.7</v>
          </cell>
          <cell r="BY594">
            <v>125.5</v>
          </cell>
          <cell r="BZ594">
            <v>126.3</v>
          </cell>
          <cell r="CA594">
            <v>125.9</v>
          </cell>
          <cell r="CB594">
            <v>125.5</v>
          </cell>
          <cell r="CC594">
            <v>124.7</v>
          </cell>
          <cell r="CD594">
            <v>124.8</v>
          </cell>
          <cell r="CE594">
            <v>124.3</v>
          </cell>
          <cell r="CF594">
            <v>124.5</v>
          </cell>
          <cell r="CG594">
            <v>123.8</v>
          </cell>
          <cell r="CH594">
            <v>122.3</v>
          </cell>
          <cell r="CI594">
            <v>124</v>
          </cell>
          <cell r="CJ594">
            <v>122.8</v>
          </cell>
          <cell r="CK594">
            <v>123.9</v>
          </cell>
          <cell r="CL594">
            <v>125.8</v>
          </cell>
        </row>
        <row r="595">
          <cell r="A595" t="str">
            <v>Ferro Silicon</v>
          </cell>
          <cell r="B595" t="str">
            <v>1310010703</v>
          </cell>
          <cell r="C595">
            <v>1.401E-2</v>
          </cell>
          <cell r="D595">
            <v>94.9</v>
          </cell>
          <cell r="E595">
            <v>94.8</v>
          </cell>
          <cell r="F595">
            <v>93.6</v>
          </cell>
          <cell r="G595">
            <v>95.1</v>
          </cell>
          <cell r="H595">
            <v>92.9</v>
          </cell>
          <cell r="I595">
            <v>90.6</v>
          </cell>
          <cell r="J595">
            <v>87.7</v>
          </cell>
          <cell r="K595">
            <v>84.4</v>
          </cell>
          <cell r="L595">
            <v>87.5</v>
          </cell>
          <cell r="M595">
            <v>91.3</v>
          </cell>
          <cell r="N595">
            <v>91.5</v>
          </cell>
          <cell r="O595">
            <v>92.7</v>
          </cell>
          <cell r="P595">
            <v>92.3</v>
          </cell>
          <cell r="Q595">
            <v>89</v>
          </cell>
          <cell r="R595">
            <v>88.9</v>
          </cell>
          <cell r="S595">
            <v>91.3</v>
          </cell>
          <cell r="T595">
            <v>91.4</v>
          </cell>
          <cell r="U595">
            <v>93.5</v>
          </cell>
          <cell r="V595">
            <v>94.8</v>
          </cell>
          <cell r="W595">
            <v>94.6</v>
          </cell>
          <cell r="X595">
            <v>94.7</v>
          </cell>
          <cell r="Y595">
            <v>94.3</v>
          </cell>
          <cell r="Z595">
            <v>94.4</v>
          </cell>
          <cell r="AA595">
            <v>94.9</v>
          </cell>
          <cell r="AB595">
            <v>95.4</v>
          </cell>
          <cell r="AC595">
            <v>95.7</v>
          </cell>
          <cell r="AD595">
            <v>98.7</v>
          </cell>
          <cell r="AE595">
            <v>98.9</v>
          </cell>
          <cell r="AF595">
            <v>100.5</v>
          </cell>
          <cell r="AG595">
            <v>101.7</v>
          </cell>
          <cell r="AH595">
            <v>108</v>
          </cell>
          <cell r="AI595">
            <v>110.3</v>
          </cell>
          <cell r="AJ595">
            <v>111.5</v>
          </cell>
          <cell r="AK595">
            <v>112.8</v>
          </cell>
          <cell r="AL595">
            <v>112.9</v>
          </cell>
          <cell r="AM595">
            <v>116.1</v>
          </cell>
          <cell r="AN595">
            <v>113.7</v>
          </cell>
          <cell r="AO595">
            <v>121.8</v>
          </cell>
          <cell r="AP595">
            <v>126.8</v>
          </cell>
          <cell r="AQ595">
            <v>135</v>
          </cell>
          <cell r="AR595">
            <v>136.4</v>
          </cell>
          <cell r="AS595">
            <v>143.5</v>
          </cell>
          <cell r="AT595">
            <v>142.9</v>
          </cell>
          <cell r="AU595">
            <v>142.69999999999999</v>
          </cell>
          <cell r="AV595">
            <v>142.69999999999999</v>
          </cell>
          <cell r="AW595">
            <v>142.69999999999999</v>
          </cell>
          <cell r="AX595">
            <v>142.69999999999999</v>
          </cell>
          <cell r="AY595">
            <v>142.69999999999999</v>
          </cell>
          <cell r="AZ595">
            <v>108.3</v>
          </cell>
          <cell r="BA595">
            <v>109.1</v>
          </cell>
          <cell r="BB595">
            <v>105.3</v>
          </cell>
          <cell r="BC595">
            <v>106.9</v>
          </cell>
          <cell r="BD595">
            <v>109.1</v>
          </cell>
          <cell r="BE595">
            <v>112.3</v>
          </cell>
          <cell r="BF595">
            <v>113</v>
          </cell>
          <cell r="BG595">
            <v>114.8</v>
          </cell>
          <cell r="BH595">
            <v>117.1</v>
          </cell>
          <cell r="BI595">
            <v>115.6</v>
          </cell>
          <cell r="BJ595">
            <v>114.8</v>
          </cell>
          <cell r="BK595">
            <v>116.9</v>
          </cell>
          <cell r="BL595">
            <v>121.5</v>
          </cell>
          <cell r="BM595">
            <v>123.5</v>
          </cell>
          <cell r="BN595">
            <v>126.4</v>
          </cell>
          <cell r="BO595">
            <v>128.69999999999999</v>
          </cell>
          <cell r="BP595">
            <v>128.30000000000001</v>
          </cell>
          <cell r="BQ595">
            <v>128.30000000000001</v>
          </cell>
          <cell r="BR595">
            <v>128.30000000000001</v>
          </cell>
          <cell r="BS595">
            <v>128.30000000000001</v>
          </cell>
          <cell r="BT595">
            <v>128.30000000000001</v>
          </cell>
          <cell r="BU595">
            <v>128.30000000000001</v>
          </cell>
          <cell r="BV595">
            <v>128.30000000000001</v>
          </cell>
          <cell r="BW595">
            <v>128.30000000000001</v>
          </cell>
          <cell r="BX595">
            <v>136.69999999999999</v>
          </cell>
          <cell r="BY595">
            <v>136.80000000000001</v>
          </cell>
          <cell r="BZ595">
            <v>136.80000000000001</v>
          </cell>
          <cell r="CA595">
            <v>136.9</v>
          </cell>
          <cell r="CB595">
            <v>135.9</v>
          </cell>
          <cell r="CC595">
            <v>132.9</v>
          </cell>
          <cell r="CD595">
            <v>132.9</v>
          </cell>
          <cell r="CE595">
            <v>132.9</v>
          </cell>
          <cell r="CF595">
            <v>132.9</v>
          </cell>
          <cell r="CG595">
            <v>132.69999999999999</v>
          </cell>
          <cell r="CH595">
            <v>132.69999999999999</v>
          </cell>
          <cell r="CI595">
            <v>132.69999999999999</v>
          </cell>
          <cell r="CJ595">
            <v>132.30000000000001</v>
          </cell>
          <cell r="CK595">
            <v>131.9</v>
          </cell>
          <cell r="CL595">
            <v>132.1</v>
          </cell>
        </row>
        <row r="596">
          <cell r="A596" t="str">
            <v>b.  NON-FERROUS METALS</v>
          </cell>
          <cell r="B596" t="str">
            <v>1310020000</v>
          </cell>
          <cell r="C596">
            <v>1.0039800000000001</v>
          </cell>
          <cell r="D596">
            <v>102.9</v>
          </cell>
          <cell r="E596">
            <v>103.9</v>
          </cell>
          <cell r="F596">
            <v>104.6</v>
          </cell>
          <cell r="G596">
            <v>107.3</v>
          </cell>
          <cell r="H596">
            <v>107.1</v>
          </cell>
          <cell r="I596">
            <v>107.6</v>
          </cell>
          <cell r="J596">
            <v>107.3</v>
          </cell>
          <cell r="K596">
            <v>107.7</v>
          </cell>
          <cell r="L596">
            <v>108.4</v>
          </cell>
          <cell r="M596">
            <v>109.6</v>
          </cell>
          <cell r="N596">
            <v>111.1</v>
          </cell>
          <cell r="O596">
            <v>114.3</v>
          </cell>
          <cell r="P596">
            <v>118.7</v>
          </cell>
          <cell r="Q596">
            <v>121.1</v>
          </cell>
          <cell r="R596">
            <v>122.1</v>
          </cell>
          <cell r="S596">
            <v>131</v>
          </cell>
          <cell r="T596">
            <v>138.1</v>
          </cell>
          <cell r="U596">
            <v>139.1</v>
          </cell>
          <cell r="V596">
            <v>140.6</v>
          </cell>
          <cell r="W596">
            <v>144.69999999999999</v>
          </cell>
          <cell r="X596">
            <v>146.9</v>
          </cell>
          <cell r="Y596">
            <v>149.1</v>
          </cell>
          <cell r="Z596">
            <v>151.4</v>
          </cell>
          <cell r="AA596">
            <v>150.80000000000001</v>
          </cell>
          <cell r="AB596">
            <v>152.30000000000001</v>
          </cell>
          <cell r="AC596">
            <v>151.4</v>
          </cell>
          <cell r="AD596">
            <v>151.80000000000001</v>
          </cell>
          <cell r="AE596">
            <v>153.5</v>
          </cell>
          <cell r="AF596">
            <v>153.30000000000001</v>
          </cell>
          <cell r="AG596">
            <v>151.5</v>
          </cell>
          <cell r="AH596">
            <v>152</v>
          </cell>
          <cell r="AI596">
            <v>151.6</v>
          </cell>
          <cell r="AJ596">
            <v>150.80000000000001</v>
          </cell>
          <cell r="AK596">
            <v>150.69999999999999</v>
          </cell>
          <cell r="AL596">
            <v>150</v>
          </cell>
          <cell r="AM596">
            <v>148.6</v>
          </cell>
          <cell r="AN596">
            <v>149.69999999999999</v>
          </cell>
          <cell r="AO596">
            <v>151.80000000000001</v>
          </cell>
          <cell r="AP596">
            <v>153.6</v>
          </cell>
          <cell r="AQ596">
            <v>154.5</v>
          </cell>
          <cell r="AR596">
            <v>154.6</v>
          </cell>
          <cell r="AS596">
            <v>154.4</v>
          </cell>
          <cell r="AT596">
            <v>154.9</v>
          </cell>
          <cell r="AU596">
            <v>155</v>
          </cell>
          <cell r="AV596">
            <v>154.4</v>
          </cell>
          <cell r="AW596">
            <v>155.1</v>
          </cell>
          <cell r="AX596">
            <v>152.6</v>
          </cell>
          <cell r="AY596">
            <v>150.1</v>
          </cell>
          <cell r="AZ596">
            <v>141.4</v>
          </cell>
          <cell r="BA596">
            <v>140.5</v>
          </cell>
          <cell r="BB596">
            <v>139.9</v>
          </cell>
          <cell r="BC596">
            <v>140.19999999999999</v>
          </cell>
          <cell r="BD596">
            <v>140.9</v>
          </cell>
          <cell r="BE596">
            <v>141.4</v>
          </cell>
          <cell r="BF596">
            <v>142.6</v>
          </cell>
          <cell r="BG596">
            <v>145</v>
          </cell>
          <cell r="BH596">
            <v>146.4</v>
          </cell>
          <cell r="BI596">
            <v>144.9</v>
          </cell>
          <cell r="BJ596">
            <v>145.1</v>
          </cell>
          <cell r="BK596">
            <v>146.4</v>
          </cell>
          <cell r="BL596">
            <v>151.30000000000001</v>
          </cell>
          <cell r="BM596">
            <v>153.6</v>
          </cell>
          <cell r="BN596">
            <v>151.69999999999999</v>
          </cell>
          <cell r="BO596">
            <v>154.19999999999999</v>
          </cell>
          <cell r="BP596">
            <v>153.9</v>
          </cell>
          <cell r="BQ596">
            <v>152.30000000000001</v>
          </cell>
          <cell r="BR596">
            <v>152.5</v>
          </cell>
          <cell r="BS596">
            <v>152.9</v>
          </cell>
          <cell r="BT596">
            <v>152.6</v>
          </cell>
          <cell r="BU596">
            <v>153</v>
          </cell>
          <cell r="BV596">
            <v>152.80000000000001</v>
          </cell>
          <cell r="BW596">
            <v>153.5</v>
          </cell>
          <cell r="BX596">
            <v>153.6</v>
          </cell>
          <cell r="BY596">
            <v>155.30000000000001</v>
          </cell>
          <cell r="BZ596">
            <v>155.19999999999999</v>
          </cell>
          <cell r="CA596">
            <v>156.5</v>
          </cell>
          <cell r="CB596">
            <v>156.30000000000001</v>
          </cell>
          <cell r="CC596">
            <v>156.69999999999999</v>
          </cell>
          <cell r="CD596">
            <v>157.30000000000001</v>
          </cell>
          <cell r="CE596">
            <v>157.4</v>
          </cell>
          <cell r="CF596">
            <v>157.19999999999999</v>
          </cell>
          <cell r="CG596">
            <v>156.69999999999999</v>
          </cell>
          <cell r="CH596">
            <v>156.69999999999999</v>
          </cell>
          <cell r="CI596">
            <v>157.5</v>
          </cell>
          <cell r="CJ596">
            <v>157.30000000000001</v>
          </cell>
          <cell r="CK596">
            <v>157.6</v>
          </cell>
          <cell r="CL596">
            <v>158.19999999999999</v>
          </cell>
        </row>
        <row r="597">
          <cell r="A597" t="str">
            <v>b1.  ALUMINIUM</v>
          </cell>
          <cell r="B597" t="str">
            <v>1310020100</v>
          </cell>
          <cell r="C597">
            <v>0.48920999999999998</v>
          </cell>
          <cell r="D597">
            <v>102.4</v>
          </cell>
          <cell r="E597">
            <v>102.5</v>
          </cell>
          <cell r="F597">
            <v>102.6</v>
          </cell>
          <cell r="G597">
            <v>106.2</v>
          </cell>
          <cell r="H597">
            <v>105.8</v>
          </cell>
          <cell r="I597">
            <v>105.1</v>
          </cell>
          <cell r="J597">
            <v>104.2</v>
          </cell>
          <cell r="K597">
            <v>105</v>
          </cell>
          <cell r="L597">
            <v>105.7</v>
          </cell>
          <cell r="M597">
            <v>105.8</v>
          </cell>
          <cell r="N597">
            <v>106.6</v>
          </cell>
          <cell r="O597">
            <v>109.1</v>
          </cell>
          <cell r="P597">
            <v>113.8</v>
          </cell>
          <cell r="Q597">
            <v>116.1</v>
          </cell>
          <cell r="R597">
            <v>116.7</v>
          </cell>
          <cell r="S597">
            <v>121.4</v>
          </cell>
          <cell r="T597">
            <v>125</v>
          </cell>
          <cell r="U597">
            <v>125.3</v>
          </cell>
          <cell r="V597">
            <v>122.6</v>
          </cell>
          <cell r="W597">
            <v>123.6</v>
          </cell>
          <cell r="X597">
            <v>123.3</v>
          </cell>
          <cell r="Y597">
            <v>124.3</v>
          </cell>
          <cell r="Z597">
            <v>127.3</v>
          </cell>
          <cell r="AA597">
            <v>126.7</v>
          </cell>
          <cell r="AB597">
            <v>127.6</v>
          </cell>
          <cell r="AC597">
            <v>127.6</v>
          </cell>
          <cell r="AD597">
            <v>126.5</v>
          </cell>
          <cell r="AE597">
            <v>127.8</v>
          </cell>
          <cell r="AF597">
            <v>126.4</v>
          </cell>
          <cell r="AG597">
            <v>124.9</v>
          </cell>
          <cell r="AH597">
            <v>124.8</v>
          </cell>
          <cell r="AI597">
            <v>123.6</v>
          </cell>
          <cell r="AJ597">
            <v>122.2</v>
          </cell>
          <cell r="AK597">
            <v>121.7</v>
          </cell>
          <cell r="AL597">
            <v>122.2</v>
          </cell>
          <cell r="AM597">
            <v>122.8</v>
          </cell>
          <cell r="AN597">
            <v>123.3</v>
          </cell>
          <cell r="AO597">
            <v>125</v>
          </cell>
          <cell r="AP597">
            <v>129</v>
          </cell>
          <cell r="AQ597">
            <v>129.19999999999999</v>
          </cell>
          <cell r="AR597">
            <v>129.6</v>
          </cell>
          <cell r="AS597">
            <v>129.6</v>
          </cell>
          <cell r="AT597">
            <v>130.80000000000001</v>
          </cell>
          <cell r="AU597">
            <v>131</v>
          </cell>
          <cell r="AV597">
            <v>130</v>
          </cell>
          <cell r="AW597">
            <v>129.69999999999999</v>
          </cell>
          <cell r="AX597">
            <v>129</v>
          </cell>
          <cell r="AY597">
            <v>127.8</v>
          </cell>
          <cell r="AZ597">
            <v>121</v>
          </cell>
          <cell r="BA597">
            <v>119.8</v>
          </cell>
          <cell r="BB597">
            <v>119.4</v>
          </cell>
          <cell r="BC597">
            <v>119.6</v>
          </cell>
          <cell r="BD597">
            <v>119.5</v>
          </cell>
          <cell r="BE597">
            <v>119.7</v>
          </cell>
          <cell r="BF597">
            <v>120.1</v>
          </cell>
          <cell r="BG597">
            <v>121.7</v>
          </cell>
          <cell r="BH597">
            <v>122.1</v>
          </cell>
          <cell r="BI597">
            <v>121</v>
          </cell>
          <cell r="BJ597">
            <v>119.8</v>
          </cell>
          <cell r="BK597">
            <v>121.5</v>
          </cell>
          <cell r="BL597">
            <v>123.8</v>
          </cell>
          <cell r="BM597">
            <v>123.9</v>
          </cell>
          <cell r="BN597">
            <v>123.9</v>
          </cell>
          <cell r="BO597">
            <v>127</v>
          </cell>
          <cell r="BP597">
            <v>127.7</v>
          </cell>
          <cell r="BQ597">
            <v>125.1</v>
          </cell>
          <cell r="BR597">
            <v>125.4</v>
          </cell>
          <cell r="BS597">
            <v>126.2</v>
          </cell>
          <cell r="BT597">
            <v>125.8</v>
          </cell>
          <cell r="BU597">
            <v>126.4</v>
          </cell>
          <cell r="BV597">
            <v>126.8</v>
          </cell>
          <cell r="BW597">
            <v>127.1</v>
          </cell>
          <cell r="BX597">
            <v>125</v>
          </cell>
          <cell r="BY597">
            <v>126.4</v>
          </cell>
          <cell r="BZ597">
            <v>126.5</v>
          </cell>
          <cell r="CA597">
            <v>127.3</v>
          </cell>
          <cell r="CB597">
            <v>128.30000000000001</v>
          </cell>
          <cell r="CC597">
            <v>128.4</v>
          </cell>
          <cell r="CD597">
            <v>127.2</v>
          </cell>
          <cell r="CE597">
            <v>127</v>
          </cell>
          <cell r="CF597">
            <v>127.4</v>
          </cell>
          <cell r="CG597">
            <v>127.3</v>
          </cell>
          <cell r="CH597">
            <v>127.3</v>
          </cell>
          <cell r="CI597">
            <v>128</v>
          </cell>
          <cell r="CJ597">
            <v>128.9</v>
          </cell>
          <cell r="CK597">
            <v>129.5</v>
          </cell>
          <cell r="CL597">
            <v>130.19999999999999</v>
          </cell>
        </row>
        <row r="598">
          <cell r="A598" t="str">
            <v>Aluminium Ingots</v>
          </cell>
          <cell r="B598" t="str">
            <v>1310020101</v>
          </cell>
          <cell r="C598">
            <v>0.20749999999999999</v>
          </cell>
          <cell r="D598">
            <v>103.1</v>
          </cell>
          <cell r="E598">
            <v>103.2</v>
          </cell>
          <cell r="F598">
            <v>102.8</v>
          </cell>
          <cell r="G598">
            <v>105.2</v>
          </cell>
          <cell r="H598">
            <v>104</v>
          </cell>
          <cell r="I598">
            <v>103.6</v>
          </cell>
          <cell r="J598">
            <v>103.1</v>
          </cell>
          <cell r="K598">
            <v>103.5</v>
          </cell>
          <cell r="L598">
            <v>104.5</v>
          </cell>
          <cell r="M598">
            <v>105.8</v>
          </cell>
          <cell r="N598">
            <v>106.4</v>
          </cell>
          <cell r="O598">
            <v>110.4</v>
          </cell>
          <cell r="P598">
            <v>115.6</v>
          </cell>
          <cell r="Q598">
            <v>119.4</v>
          </cell>
          <cell r="R598">
            <v>119.2</v>
          </cell>
          <cell r="S598">
            <v>124.5</v>
          </cell>
          <cell r="T598">
            <v>130.5</v>
          </cell>
          <cell r="U598">
            <v>130.9</v>
          </cell>
          <cell r="V598">
            <v>129.5</v>
          </cell>
          <cell r="W598">
            <v>131.1</v>
          </cell>
          <cell r="X598">
            <v>129.19999999999999</v>
          </cell>
          <cell r="Y598">
            <v>131.19999999999999</v>
          </cell>
          <cell r="Z598">
            <v>134.4</v>
          </cell>
          <cell r="AA598">
            <v>134.4</v>
          </cell>
          <cell r="AB598">
            <v>134.80000000000001</v>
          </cell>
          <cell r="AC598">
            <v>133.30000000000001</v>
          </cell>
          <cell r="AD598">
            <v>132.69999999999999</v>
          </cell>
          <cell r="AE598">
            <v>133.4</v>
          </cell>
          <cell r="AF598">
            <v>132.30000000000001</v>
          </cell>
          <cell r="AG598">
            <v>129.4</v>
          </cell>
          <cell r="AH598">
            <v>128.4</v>
          </cell>
          <cell r="AI598">
            <v>127.6</v>
          </cell>
          <cell r="AJ598">
            <v>124.6</v>
          </cell>
          <cell r="AK598">
            <v>123.6</v>
          </cell>
          <cell r="AL598">
            <v>123.8</v>
          </cell>
          <cell r="AM598">
            <v>122</v>
          </cell>
          <cell r="AN598">
            <v>121</v>
          </cell>
          <cell r="AO598">
            <v>123.9</v>
          </cell>
          <cell r="AP598">
            <v>130.9</v>
          </cell>
          <cell r="AQ598">
            <v>130.30000000000001</v>
          </cell>
          <cell r="AR598">
            <v>130.4</v>
          </cell>
          <cell r="AS598">
            <v>130.30000000000001</v>
          </cell>
          <cell r="AT598">
            <v>132.1</v>
          </cell>
          <cell r="AU598">
            <v>132.19999999999999</v>
          </cell>
          <cell r="AV598">
            <v>129.6</v>
          </cell>
          <cell r="AW598">
            <v>129.1</v>
          </cell>
          <cell r="AX598">
            <v>127.8</v>
          </cell>
          <cell r="AY598">
            <v>125.5</v>
          </cell>
          <cell r="AZ598">
            <v>118.7</v>
          </cell>
          <cell r="BA598">
            <v>117.8</v>
          </cell>
          <cell r="BB598">
            <v>117.6</v>
          </cell>
          <cell r="BC598">
            <v>118.8</v>
          </cell>
          <cell r="BD598">
            <v>118.8</v>
          </cell>
          <cell r="BE598">
            <v>118.7</v>
          </cell>
          <cell r="BF598">
            <v>119</v>
          </cell>
          <cell r="BG598">
            <v>120.6</v>
          </cell>
          <cell r="BH598">
            <v>121.4</v>
          </cell>
          <cell r="BI598">
            <v>118.9</v>
          </cell>
          <cell r="BJ598">
            <v>117.1</v>
          </cell>
          <cell r="BK598">
            <v>119.5</v>
          </cell>
          <cell r="BL598">
            <v>122.2</v>
          </cell>
          <cell r="BM598">
            <v>122.1</v>
          </cell>
          <cell r="BN598">
            <v>121.8</v>
          </cell>
          <cell r="BO598">
            <v>123.1</v>
          </cell>
          <cell r="BP598">
            <v>122.1</v>
          </cell>
          <cell r="BQ598">
            <v>120.5</v>
          </cell>
          <cell r="BR598">
            <v>120.1</v>
          </cell>
          <cell r="BS598">
            <v>121.2</v>
          </cell>
          <cell r="BT598">
            <v>121.4</v>
          </cell>
          <cell r="BU598">
            <v>121.8</v>
          </cell>
          <cell r="BV598">
            <v>122.5</v>
          </cell>
          <cell r="BW598">
            <v>122.9</v>
          </cell>
          <cell r="BX598">
            <v>127</v>
          </cell>
          <cell r="BY598">
            <v>130</v>
          </cell>
          <cell r="BZ598">
            <v>130.30000000000001</v>
          </cell>
          <cell r="CA598">
            <v>130.6</v>
          </cell>
          <cell r="CB598">
            <v>131.30000000000001</v>
          </cell>
          <cell r="CC598">
            <v>131.69999999999999</v>
          </cell>
          <cell r="CD598">
            <v>130.6</v>
          </cell>
          <cell r="CE598">
            <v>130.4</v>
          </cell>
          <cell r="CF598">
            <v>131.1</v>
          </cell>
          <cell r="CG598">
            <v>130.69999999999999</v>
          </cell>
          <cell r="CH598">
            <v>130.5</v>
          </cell>
          <cell r="CI598">
            <v>130.5</v>
          </cell>
          <cell r="CJ598">
            <v>131.4</v>
          </cell>
          <cell r="CK598">
            <v>132.1</v>
          </cell>
          <cell r="CL598">
            <v>133</v>
          </cell>
        </row>
        <row r="599">
          <cell r="A599" t="str">
            <v>Aluminium Coils/Rolls</v>
          </cell>
          <cell r="B599" t="str">
            <v>1310020102</v>
          </cell>
          <cell r="C599">
            <v>5.28E-2</v>
          </cell>
          <cell r="D599">
            <v>104.7</v>
          </cell>
          <cell r="E599">
            <v>105</v>
          </cell>
          <cell r="F599">
            <v>107.1</v>
          </cell>
          <cell r="G599">
            <v>111.2</v>
          </cell>
          <cell r="H599">
            <v>109.9</v>
          </cell>
          <cell r="I599">
            <v>107.5</v>
          </cell>
          <cell r="J599">
            <v>103.1</v>
          </cell>
          <cell r="K599">
            <v>107.8</v>
          </cell>
          <cell r="L599">
            <v>109.1</v>
          </cell>
          <cell r="M599">
            <v>105.1</v>
          </cell>
          <cell r="N599">
            <v>108.9</v>
          </cell>
          <cell r="O599">
            <v>109.3</v>
          </cell>
          <cell r="P599">
            <v>113.8</v>
          </cell>
          <cell r="Q599">
            <v>113.9</v>
          </cell>
          <cell r="R599">
            <v>115</v>
          </cell>
          <cell r="S599">
            <v>121</v>
          </cell>
          <cell r="T599">
            <v>121.3</v>
          </cell>
          <cell r="U599">
            <v>118.4</v>
          </cell>
          <cell r="V599">
            <v>117.2</v>
          </cell>
          <cell r="W599">
            <v>115.9</v>
          </cell>
          <cell r="X599">
            <v>115.9</v>
          </cell>
          <cell r="Y599">
            <v>119</v>
          </cell>
          <cell r="Z599">
            <v>123.8</v>
          </cell>
          <cell r="AA599">
            <v>123.7</v>
          </cell>
          <cell r="AB599">
            <v>123.9</v>
          </cell>
          <cell r="AC599">
            <v>123.2</v>
          </cell>
          <cell r="AD599">
            <v>124.1</v>
          </cell>
          <cell r="AE599">
            <v>129.19999999999999</v>
          </cell>
          <cell r="AF599">
            <v>126.6</v>
          </cell>
          <cell r="AG599">
            <v>126.5</v>
          </cell>
          <cell r="AH599">
            <v>128.30000000000001</v>
          </cell>
          <cell r="AI599">
            <v>126.6</v>
          </cell>
          <cell r="AJ599">
            <v>126</v>
          </cell>
          <cell r="AK599">
            <v>124.4</v>
          </cell>
          <cell r="AL599">
            <v>129.1</v>
          </cell>
          <cell r="AM599">
            <v>138</v>
          </cell>
          <cell r="AN599">
            <v>146.80000000000001</v>
          </cell>
          <cell r="AO599">
            <v>148.19999999999999</v>
          </cell>
          <cell r="AP599">
            <v>151.30000000000001</v>
          </cell>
          <cell r="AQ599">
            <v>151.5</v>
          </cell>
          <cell r="AR599">
            <v>152.5</v>
          </cell>
          <cell r="AS599">
            <v>150.6</v>
          </cell>
          <cell r="AT599">
            <v>150.6</v>
          </cell>
          <cell r="AU599">
            <v>150.6</v>
          </cell>
          <cell r="AV599">
            <v>150.6</v>
          </cell>
          <cell r="AW599">
            <v>150.6</v>
          </cell>
          <cell r="AX599">
            <v>150.6</v>
          </cell>
          <cell r="AY599">
            <v>150.6</v>
          </cell>
          <cell r="AZ599">
            <v>150.6</v>
          </cell>
          <cell r="BA599">
            <v>150.6</v>
          </cell>
          <cell r="BB599">
            <v>150.6</v>
          </cell>
          <cell r="BC599">
            <v>150.6</v>
          </cell>
          <cell r="BD599">
            <v>150.6</v>
          </cell>
          <cell r="BE599">
            <v>150.6</v>
          </cell>
          <cell r="BF599">
            <v>150.6</v>
          </cell>
          <cell r="BG599">
            <v>150.6</v>
          </cell>
          <cell r="BH599">
            <v>150.6</v>
          </cell>
          <cell r="BI599">
            <v>150.6</v>
          </cell>
          <cell r="BJ599">
            <v>150.6</v>
          </cell>
          <cell r="BK599">
            <v>150.4</v>
          </cell>
          <cell r="BL599">
            <v>152.5</v>
          </cell>
          <cell r="BM599">
            <v>152.4</v>
          </cell>
          <cell r="BN599">
            <v>152</v>
          </cell>
          <cell r="BO599">
            <v>153.4</v>
          </cell>
          <cell r="BP599">
            <v>152.9</v>
          </cell>
          <cell r="BQ599">
            <v>151.19999999999999</v>
          </cell>
          <cell r="BR599">
            <v>151.9</v>
          </cell>
          <cell r="BS599">
            <v>153.80000000000001</v>
          </cell>
          <cell r="BT599">
            <v>150.30000000000001</v>
          </cell>
          <cell r="BU599">
            <v>153.6</v>
          </cell>
          <cell r="BV599">
            <v>153.80000000000001</v>
          </cell>
          <cell r="BW599">
            <v>153.80000000000001</v>
          </cell>
          <cell r="BX599">
            <v>155.1</v>
          </cell>
          <cell r="BY599">
            <v>156.1</v>
          </cell>
          <cell r="BZ599">
            <v>155.80000000000001</v>
          </cell>
          <cell r="CA599">
            <v>156.5</v>
          </cell>
          <cell r="CB599">
            <v>156.80000000000001</v>
          </cell>
          <cell r="CC599">
            <v>156.5</v>
          </cell>
          <cell r="CD599">
            <v>155.69999999999999</v>
          </cell>
          <cell r="CE599">
            <v>155.30000000000001</v>
          </cell>
          <cell r="CF599">
            <v>155.4</v>
          </cell>
          <cell r="CG599">
            <v>154.6</v>
          </cell>
          <cell r="CH599">
            <v>154.4</v>
          </cell>
          <cell r="CI599">
            <v>154.5</v>
          </cell>
          <cell r="CJ599">
            <v>155.1</v>
          </cell>
          <cell r="CK599">
            <v>155.9</v>
          </cell>
          <cell r="CL599">
            <v>156</v>
          </cell>
        </row>
        <row r="600">
          <cell r="A600" t="str">
            <v>Aluminium &amp; Alloys</v>
          </cell>
          <cell r="B600" t="str">
            <v>1310020103</v>
          </cell>
          <cell r="C600">
            <v>3.1949999999999999E-2</v>
          </cell>
          <cell r="D600">
            <v>101.4</v>
          </cell>
          <cell r="E600">
            <v>101.5</v>
          </cell>
          <cell r="F600">
            <v>101.2</v>
          </cell>
          <cell r="G600">
            <v>102.9</v>
          </cell>
          <cell r="H600">
            <v>102.4</v>
          </cell>
          <cell r="I600">
            <v>102.2</v>
          </cell>
          <cell r="J600">
            <v>100.9</v>
          </cell>
          <cell r="K600">
            <v>101.3</v>
          </cell>
          <cell r="L600">
            <v>101.9</v>
          </cell>
          <cell r="M600">
            <v>102.1</v>
          </cell>
          <cell r="N600">
            <v>101.9</v>
          </cell>
          <cell r="O600">
            <v>104.7</v>
          </cell>
          <cell r="P600">
            <v>108.3</v>
          </cell>
          <cell r="Q600">
            <v>112.9</v>
          </cell>
          <cell r="R600">
            <v>114.8</v>
          </cell>
          <cell r="S600">
            <v>117.8</v>
          </cell>
          <cell r="T600">
            <v>121.4</v>
          </cell>
          <cell r="U600">
            <v>123.7</v>
          </cell>
          <cell r="V600">
            <v>118.9</v>
          </cell>
          <cell r="W600">
            <v>124.7</v>
          </cell>
          <cell r="X600">
            <v>123.6</v>
          </cell>
          <cell r="Y600">
            <v>124.2</v>
          </cell>
          <cell r="Z600">
            <v>125.7</v>
          </cell>
          <cell r="AA600">
            <v>125.5</v>
          </cell>
          <cell r="AB600">
            <v>126.5</v>
          </cell>
          <cell r="AC600">
            <v>125.5</v>
          </cell>
          <cell r="AD600">
            <v>125.1</v>
          </cell>
          <cell r="AE600">
            <v>127.4</v>
          </cell>
          <cell r="AF600">
            <v>128.6</v>
          </cell>
          <cell r="AG600">
            <v>129.69999999999999</v>
          </cell>
          <cell r="AH600">
            <v>129.1</v>
          </cell>
          <cell r="AI600">
            <v>128.1</v>
          </cell>
          <cell r="AJ600">
            <v>127.2</v>
          </cell>
          <cell r="AK600">
            <v>124.9</v>
          </cell>
          <cell r="AL600">
            <v>124.8</v>
          </cell>
          <cell r="AM600">
            <v>124.8</v>
          </cell>
          <cell r="AN600">
            <v>124.8</v>
          </cell>
          <cell r="AO600">
            <v>125.4</v>
          </cell>
          <cell r="AP600">
            <v>124.7</v>
          </cell>
          <cell r="AQ600">
            <v>124</v>
          </cell>
          <cell r="AR600">
            <v>124.3</v>
          </cell>
          <cell r="AS600">
            <v>125.4</v>
          </cell>
          <cell r="AT600">
            <v>126.7</v>
          </cell>
          <cell r="AU600">
            <v>126.5</v>
          </cell>
          <cell r="AV600">
            <v>126.2</v>
          </cell>
          <cell r="AW600">
            <v>125.4</v>
          </cell>
          <cell r="AX600">
            <v>124.6</v>
          </cell>
          <cell r="AY600">
            <v>123.6</v>
          </cell>
          <cell r="AZ600">
            <v>119</v>
          </cell>
          <cell r="BA600">
            <v>115.2</v>
          </cell>
          <cell r="BB600">
            <v>115.3</v>
          </cell>
          <cell r="BC600">
            <v>110.7</v>
          </cell>
          <cell r="BD600">
            <v>112.4</v>
          </cell>
          <cell r="BE600">
            <v>112.1</v>
          </cell>
          <cell r="BF600">
            <v>112.6</v>
          </cell>
          <cell r="BG600">
            <v>113.4</v>
          </cell>
          <cell r="BH600">
            <v>113.5</v>
          </cell>
          <cell r="BI600">
            <v>108.9</v>
          </cell>
          <cell r="BJ600">
            <v>109.2</v>
          </cell>
          <cell r="BK600">
            <v>109.9</v>
          </cell>
          <cell r="BL600">
            <v>113.5</v>
          </cell>
          <cell r="BM600">
            <v>113.1</v>
          </cell>
          <cell r="BN600">
            <v>112</v>
          </cell>
          <cell r="BO600">
            <v>116.4</v>
          </cell>
          <cell r="BP600">
            <v>115.7</v>
          </cell>
          <cell r="BQ600">
            <v>114.5</v>
          </cell>
          <cell r="BR600">
            <v>115</v>
          </cell>
          <cell r="BS600">
            <v>116.5</v>
          </cell>
          <cell r="BT600">
            <v>116.7</v>
          </cell>
          <cell r="BU600">
            <v>117.1</v>
          </cell>
          <cell r="BV600">
            <v>118.9</v>
          </cell>
          <cell r="BW600">
            <v>119.7</v>
          </cell>
          <cell r="BX600">
            <v>123.9</v>
          </cell>
          <cell r="BY600">
            <v>124.7</v>
          </cell>
          <cell r="BZ600">
            <v>124.9</v>
          </cell>
          <cell r="CA600">
            <v>126.5</v>
          </cell>
          <cell r="CB600">
            <v>128.69999999999999</v>
          </cell>
          <cell r="CC600">
            <v>127.9</v>
          </cell>
          <cell r="CD600">
            <v>127</v>
          </cell>
          <cell r="CE600">
            <v>127.7</v>
          </cell>
          <cell r="CF600">
            <v>127.1</v>
          </cell>
          <cell r="CG600">
            <v>128</v>
          </cell>
          <cell r="CH600">
            <v>126.4</v>
          </cell>
          <cell r="CI600">
            <v>126.7</v>
          </cell>
          <cell r="CJ600">
            <v>128</v>
          </cell>
          <cell r="CK600">
            <v>127.3</v>
          </cell>
          <cell r="CL600">
            <v>128.6</v>
          </cell>
        </row>
        <row r="601">
          <cell r="A601" t="str">
            <v>Aluminium Casting</v>
          </cell>
          <cell r="B601" t="str">
            <v>1310020104</v>
          </cell>
          <cell r="C601">
            <v>3.6609999999999997E-2</v>
          </cell>
          <cell r="D601">
            <v>101.4</v>
          </cell>
          <cell r="E601">
            <v>101.4</v>
          </cell>
          <cell r="F601">
            <v>101.4</v>
          </cell>
          <cell r="G601">
            <v>109.5</v>
          </cell>
          <cell r="H601">
            <v>109.5</v>
          </cell>
          <cell r="I601">
            <v>108.8</v>
          </cell>
          <cell r="J601">
            <v>108.8</v>
          </cell>
          <cell r="K601">
            <v>108.8</v>
          </cell>
          <cell r="L601">
            <v>108.8</v>
          </cell>
          <cell r="M601">
            <v>108.8</v>
          </cell>
          <cell r="N601">
            <v>109.3</v>
          </cell>
          <cell r="O601">
            <v>109.3</v>
          </cell>
          <cell r="P601">
            <v>114.5</v>
          </cell>
          <cell r="Q601">
            <v>115.7</v>
          </cell>
          <cell r="R601">
            <v>116.3</v>
          </cell>
          <cell r="S601">
            <v>116.2</v>
          </cell>
          <cell r="T601">
            <v>117.3</v>
          </cell>
          <cell r="U601">
            <v>118.6</v>
          </cell>
          <cell r="V601">
            <v>117.3</v>
          </cell>
          <cell r="W601">
            <v>117.3</v>
          </cell>
          <cell r="X601">
            <v>117.3</v>
          </cell>
          <cell r="Y601">
            <v>117.3</v>
          </cell>
          <cell r="Z601">
            <v>117.7</v>
          </cell>
          <cell r="AA601">
            <v>118.9</v>
          </cell>
          <cell r="AB601">
            <v>122.7</v>
          </cell>
          <cell r="AC601">
            <v>122.2</v>
          </cell>
          <cell r="AD601">
            <v>122.2</v>
          </cell>
          <cell r="AE601">
            <v>125.5</v>
          </cell>
          <cell r="AF601">
            <v>126</v>
          </cell>
          <cell r="AG601">
            <v>125.4</v>
          </cell>
          <cell r="AH601">
            <v>126</v>
          </cell>
          <cell r="AI601">
            <v>125.3</v>
          </cell>
          <cell r="AJ601">
            <v>124.7</v>
          </cell>
          <cell r="AK601">
            <v>123.5</v>
          </cell>
          <cell r="AL601">
            <v>123.4</v>
          </cell>
          <cell r="AM601">
            <v>123.7</v>
          </cell>
          <cell r="AN601">
            <v>125.7</v>
          </cell>
          <cell r="AO601">
            <v>125.9</v>
          </cell>
          <cell r="AP601">
            <v>125.3</v>
          </cell>
          <cell r="AQ601">
            <v>130.80000000000001</v>
          </cell>
          <cell r="AR601">
            <v>130.19999999999999</v>
          </cell>
          <cell r="AS601">
            <v>130.69999999999999</v>
          </cell>
          <cell r="AT601">
            <v>132.30000000000001</v>
          </cell>
          <cell r="AU601">
            <v>133.69999999999999</v>
          </cell>
          <cell r="AV601">
            <v>133.69999999999999</v>
          </cell>
          <cell r="AW601">
            <v>133.69999999999999</v>
          </cell>
          <cell r="AX601">
            <v>133.69999999999999</v>
          </cell>
          <cell r="AY601">
            <v>132.69999999999999</v>
          </cell>
          <cell r="AZ601">
            <v>132.4</v>
          </cell>
          <cell r="BA601">
            <v>131.80000000000001</v>
          </cell>
          <cell r="BB601">
            <v>130.1</v>
          </cell>
          <cell r="BC601">
            <v>130.1</v>
          </cell>
          <cell r="BD601">
            <v>130.1</v>
          </cell>
          <cell r="BE601">
            <v>129.9</v>
          </cell>
          <cell r="BF601">
            <v>130.4</v>
          </cell>
          <cell r="BG601">
            <v>131</v>
          </cell>
          <cell r="BH601">
            <v>131</v>
          </cell>
          <cell r="BI601">
            <v>130</v>
          </cell>
          <cell r="BJ601">
            <v>131.69999999999999</v>
          </cell>
          <cell r="BK601">
            <v>131.9</v>
          </cell>
          <cell r="BL601">
            <v>131.9</v>
          </cell>
          <cell r="BM601">
            <v>133.1</v>
          </cell>
          <cell r="BN601">
            <v>126.9</v>
          </cell>
          <cell r="BO601">
            <v>126.9</v>
          </cell>
          <cell r="BP601">
            <v>126.7</v>
          </cell>
          <cell r="BQ601">
            <v>126.5</v>
          </cell>
          <cell r="BR601">
            <v>126.5</v>
          </cell>
          <cell r="BS601">
            <v>126.5</v>
          </cell>
          <cell r="BT601">
            <v>126.5</v>
          </cell>
          <cell r="BU601">
            <v>126.5</v>
          </cell>
          <cell r="BV601">
            <v>126.5</v>
          </cell>
          <cell r="BW601">
            <v>126.5</v>
          </cell>
          <cell r="BX601">
            <v>126.9</v>
          </cell>
          <cell r="BY601">
            <v>120</v>
          </cell>
          <cell r="BZ601">
            <v>117.8</v>
          </cell>
          <cell r="CA601">
            <v>117.6</v>
          </cell>
          <cell r="CB601">
            <v>118.8</v>
          </cell>
          <cell r="CC601">
            <v>119.2</v>
          </cell>
          <cell r="CD601">
            <v>119.2</v>
          </cell>
          <cell r="CE601">
            <v>119.2</v>
          </cell>
          <cell r="CF601">
            <v>119.2</v>
          </cell>
          <cell r="CG601">
            <v>120.4</v>
          </cell>
          <cell r="CH601">
            <v>120.4</v>
          </cell>
          <cell r="CI601">
            <v>119.2</v>
          </cell>
          <cell r="CJ601">
            <v>119.2</v>
          </cell>
          <cell r="CK601">
            <v>119.2</v>
          </cell>
          <cell r="CL601">
            <v>120</v>
          </cell>
        </row>
        <row r="602">
          <cell r="A602" t="str">
            <v>Aluminium Seals</v>
          </cell>
          <cell r="B602" t="str">
            <v>1310020105</v>
          </cell>
          <cell r="C602">
            <v>1.1010000000000001E-2</v>
          </cell>
          <cell r="D602">
            <v>100.8</v>
          </cell>
          <cell r="E602">
            <v>100.8</v>
          </cell>
          <cell r="F602">
            <v>100.9</v>
          </cell>
          <cell r="G602">
            <v>101.1</v>
          </cell>
          <cell r="H602">
            <v>101.1</v>
          </cell>
          <cell r="I602">
            <v>101.2</v>
          </cell>
          <cell r="J602">
            <v>101.2</v>
          </cell>
          <cell r="K602">
            <v>103.5</v>
          </cell>
          <cell r="L602">
            <v>104.4</v>
          </cell>
          <cell r="M602">
            <v>106.8</v>
          </cell>
          <cell r="N602">
            <v>106.8</v>
          </cell>
          <cell r="O602">
            <v>106.8</v>
          </cell>
          <cell r="P602">
            <v>106.8</v>
          </cell>
          <cell r="Q602">
            <v>106.8</v>
          </cell>
          <cell r="R602">
            <v>107.6</v>
          </cell>
          <cell r="S602">
            <v>113.5</v>
          </cell>
          <cell r="T602">
            <v>113.5</v>
          </cell>
          <cell r="U602">
            <v>113.5</v>
          </cell>
          <cell r="V602">
            <v>116.5</v>
          </cell>
          <cell r="W602">
            <v>117.8</v>
          </cell>
          <cell r="X602">
            <v>119.1</v>
          </cell>
          <cell r="Y602">
            <v>119.3</v>
          </cell>
          <cell r="Z602">
            <v>122</v>
          </cell>
          <cell r="AA602">
            <v>123.4</v>
          </cell>
          <cell r="AB602">
            <v>123.5</v>
          </cell>
          <cell r="AC602">
            <v>123.5</v>
          </cell>
          <cell r="AD602">
            <v>121.2</v>
          </cell>
          <cell r="AE602">
            <v>124.1</v>
          </cell>
          <cell r="AF602">
            <v>124</v>
          </cell>
          <cell r="AG602">
            <v>123.8</v>
          </cell>
          <cell r="AH602">
            <v>123.6</v>
          </cell>
          <cell r="AI602">
            <v>123.7</v>
          </cell>
          <cell r="AJ602">
            <v>123.1</v>
          </cell>
          <cell r="AK602">
            <v>123</v>
          </cell>
          <cell r="AL602">
            <v>125.3</v>
          </cell>
          <cell r="AM602">
            <v>125.6</v>
          </cell>
          <cell r="AN602">
            <v>126.4</v>
          </cell>
          <cell r="AO602">
            <v>125.5</v>
          </cell>
          <cell r="AP602">
            <v>126.7</v>
          </cell>
          <cell r="AQ602">
            <v>129.5</v>
          </cell>
          <cell r="AR602">
            <v>131.9</v>
          </cell>
          <cell r="AS602">
            <v>131.4</v>
          </cell>
          <cell r="AT602">
            <v>131.9</v>
          </cell>
          <cell r="AU602">
            <v>132.1</v>
          </cell>
          <cell r="AV602">
            <v>132.19999999999999</v>
          </cell>
          <cell r="AW602">
            <v>130.4</v>
          </cell>
          <cell r="AX602">
            <v>129.80000000000001</v>
          </cell>
          <cell r="AY602">
            <v>128.6</v>
          </cell>
          <cell r="AZ602">
            <v>137.6</v>
          </cell>
          <cell r="BA602">
            <v>135</v>
          </cell>
          <cell r="BB602">
            <v>135.30000000000001</v>
          </cell>
          <cell r="BC602">
            <v>137.19999999999999</v>
          </cell>
          <cell r="BD602">
            <v>137.19999999999999</v>
          </cell>
          <cell r="BE602">
            <v>137.19999999999999</v>
          </cell>
          <cell r="BF602">
            <v>137.30000000000001</v>
          </cell>
          <cell r="BG602">
            <v>137.30000000000001</v>
          </cell>
          <cell r="BH602">
            <v>146.80000000000001</v>
          </cell>
          <cell r="BI602">
            <v>131.30000000000001</v>
          </cell>
          <cell r="BJ602">
            <v>132.9</v>
          </cell>
          <cell r="BK602">
            <v>139.5</v>
          </cell>
          <cell r="BL602">
            <v>136.4</v>
          </cell>
          <cell r="BM602">
            <v>137.5</v>
          </cell>
          <cell r="BN602">
            <v>137.19999999999999</v>
          </cell>
          <cell r="BO602">
            <v>139.6</v>
          </cell>
          <cell r="BP602">
            <v>138.69999999999999</v>
          </cell>
          <cell r="BQ602">
            <v>138.5</v>
          </cell>
          <cell r="BR602">
            <v>138</v>
          </cell>
          <cell r="BS602">
            <v>138.19999999999999</v>
          </cell>
          <cell r="BT602">
            <v>132.9</v>
          </cell>
          <cell r="BU602">
            <v>133</v>
          </cell>
          <cell r="BV602">
            <v>133.30000000000001</v>
          </cell>
          <cell r="BW602">
            <v>135.19999999999999</v>
          </cell>
          <cell r="BX602">
            <v>135.19999999999999</v>
          </cell>
          <cell r="BY602">
            <v>135.80000000000001</v>
          </cell>
          <cell r="BZ602">
            <v>131.30000000000001</v>
          </cell>
          <cell r="CA602">
            <v>133.9</v>
          </cell>
          <cell r="CB602">
            <v>135.30000000000001</v>
          </cell>
          <cell r="CC602">
            <v>137.6</v>
          </cell>
          <cell r="CD602">
            <v>136.80000000000001</v>
          </cell>
          <cell r="CE602">
            <v>136.9</v>
          </cell>
          <cell r="CF602">
            <v>136.80000000000001</v>
          </cell>
          <cell r="CG602">
            <v>136.80000000000001</v>
          </cell>
          <cell r="CH602">
            <v>135.80000000000001</v>
          </cell>
          <cell r="CI602">
            <v>135.5</v>
          </cell>
          <cell r="CJ602">
            <v>135.4</v>
          </cell>
          <cell r="CK602">
            <v>135.80000000000001</v>
          </cell>
          <cell r="CL602">
            <v>136.5</v>
          </cell>
        </row>
        <row r="603">
          <cell r="A603" t="str">
            <v>Aluminium Foil /Foil Bag</v>
          </cell>
          <cell r="B603" t="str">
            <v>1310020106</v>
          </cell>
          <cell r="C603">
            <v>3.4029999999999998E-2</v>
          </cell>
          <cell r="D603">
            <v>99.3</v>
          </cell>
          <cell r="E603">
            <v>99.5</v>
          </cell>
          <cell r="F603">
            <v>101.3</v>
          </cell>
          <cell r="G603">
            <v>107</v>
          </cell>
          <cell r="H603">
            <v>108.3</v>
          </cell>
          <cell r="I603">
            <v>105.9</v>
          </cell>
          <cell r="J603">
            <v>106.4</v>
          </cell>
          <cell r="K603">
            <v>107</v>
          </cell>
          <cell r="L603">
            <v>107.5</v>
          </cell>
          <cell r="M603">
            <v>107</v>
          </cell>
          <cell r="N603">
            <v>107.3</v>
          </cell>
          <cell r="O603">
            <v>107.6</v>
          </cell>
          <cell r="P603">
            <v>107.7</v>
          </cell>
          <cell r="Q603">
            <v>108.5</v>
          </cell>
          <cell r="R603">
            <v>109.9</v>
          </cell>
          <cell r="S603">
            <v>108.9</v>
          </cell>
          <cell r="T603">
            <v>108.5</v>
          </cell>
          <cell r="U603">
            <v>109.3</v>
          </cell>
          <cell r="V603">
            <v>108.7</v>
          </cell>
          <cell r="W603">
            <v>107.9</v>
          </cell>
          <cell r="X603">
            <v>108.8</v>
          </cell>
          <cell r="Y603">
            <v>108.6</v>
          </cell>
          <cell r="Z603">
            <v>108.5</v>
          </cell>
          <cell r="AA603">
            <v>108.3</v>
          </cell>
          <cell r="AB603">
            <v>109</v>
          </cell>
          <cell r="AC603">
            <v>108.9</v>
          </cell>
          <cell r="AD603">
            <v>110.9</v>
          </cell>
          <cell r="AE603">
            <v>110.7</v>
          </cell>
          <cell r="AF603">
            <v>111.3</v>
          </cell>
          <cell r="AG603">
            <v>111.4</v>
          </cell>
          <cell r="AH603">
            <v>111.4</v>
          </cell>
          <cell r="AI603">
            <v>112.1</v>
          </cell>
          <cell r="AJ603">
            <v>112.1</v>
          </cell>
          <cell r="AK603">
            <v>111.6</v>
          </cell>
          <cell r="AL603">
            <v>111.2</v>
          </cell>
          <cell r="AM603">
            <v>111.9</v>
          </cell>
          <cell r="AN603">
            <v>111.9</v>
          </cell>
          <cell r="AO603">
            <v>111.8</v>
          </cell>
          <cell r="AP603">
            <v>110.8</v>
          </cell>
          <cell r="AQ603">
            <v>111.9</v>
          </cell>
          <cell r="AR603">
            <v>112.4</v>
          </cell>
          <cell r="AS603">
            <v>112.6</v>
          </cell>
          <cell r="AT603">
            <v>115.4</v>
          </cell>
          <cell r="AU603">
            <v>115.4</v>
          </cell>
          <cell r="AV603">
            <v>115.4</v>
          </cell>
          <cell r="AW603">
            <v>115.4</v>
          </cell>
          <cell r="AX603">
            <v>115.4</v>
          </cell>
          <cell r="AY603">
            <v>115.4</v>
          </cell>
          <cell r="AZ603">
            <v>116.5</v>
          </cell>
          <cell r="BA603">
            <v>116.5</v>
          </cell>
          <cell r="BB603">
            <v>116.3</v>
          </cell>
          <cell r="BC603">
            <v>116.3</v>
          </cell>
          <cell r="BD603">
            <v>116.3</v>
          </cell>
          <cell r="BE603">
            <v>116.3</v>
          </cell>
          <cell r="BF603">
            <v>116.3</v>
          </cell>
          <cell r="BG603">
            <v>116.3</v>
          </cell>
          <cell r="BH603">
            <v>116.3</v>
          </cell>
          <cell r="BI603">
            <v>117.8</v>
          </cell>
          <cell r="BJ603">
            <v>117.8</v>
          </cell>
          <cell r="BK603">
            <v>117.8</v>
          </cell>
          <cell r="BL603">
            <v>117.4</v>
          </cell>
          <cell r="BM603">
            <v>115.9</v>
          </cell>
          <cell r="BN603">
            <v>116.1</v>
          </cell>
          <cell r="BO603">
            <v>110.8</v>
          </cell>
          <cell r="BP603">
            <v>110.8</v>
          </cell>
          <cell r="BQ603">
            <v>110.8</v>
          </cell>
          <cell r="BR603">
            <v>110.8</v>
          </cell>
          <cell r="BS603">
            <v>110.8</v>
          </cell>
          <cell r="BT603">
            <v>110.8</v>
          </cell>
          <cell r="BU603">
            <v>110.8</v>
          </cell>
          <cell r="BV603">
            <v>110.8</v>
          </cell>
          <cell r="BW603">
            <v>110.8</v>
          </cell>
          <cell r="BX603">
            <v>111.9</v>
          </cell>
          <cell r="BY603">
            <v>113.5</v>
          </cell>
          <cell r="BZ603">
            <v>114.5</v>
          </cell>
          <cell r="CA603">
            <v>115.7</v>
          </cell>
          <cell r="CB603">
            <v>116.9</v>
          </cell>
          <cell r="CC603">
            <v>117.8</v>
          </cell>
          <cell r="CD603">
            <v>116.5</v>
          </cell>
          <cell r="CE603">
            <v>116.5</v>
          </cell>
          <cell r="CF603">
            <v>116.6</v>
          </cell>
          <cell r="CG603">
            <v>116.1</v>
          </cell>
          <cell r="CH603">
            <v>117.9</v>
          </cell>
          <cell r="CI603">
            <v>118.7</v>
          </cell>
          <cell r="CJ603">
            <v>118.7</v>
          </cell>
          <cell r="CK603">
            <v>118.7</v>
          </cell>
          <cell r="CL603">
            <v>118.5</v>
          </cell>
        </row>
        <row r="604">
          <cell r="A604" t="str">
            <v>Aluminium Pipe &amp; Tubes</v>
          </cell>
          <cell r="B604" t="str">
            <v>1310020107</v>
          </cell>
          <cell r="C604">
            <v>1.5720000000000001E-2</v>
          </cell>
          <cell r="D604">
            <v>97.5</v>
          </cell>
          <cell r="E604">
            <v>97.5</v>
          </cell>
          <cell r="F604">
            <v>97.5</v>
          </cell>
          <cell r="G604">
            <v>97.5</v>
          </cell>
          <cell r="H604">
            <v>97.5</v>
          </cell>
          <cell r="I604">
            <v>97.5</v>
          </cell>
          <cell r="J604">
            <v>97.5</v>
          </cell>
          <cell r="K604">
            <v>97.5</v>
          </cell>
          <cell r="L604">
            <v>97.5</v>
          </cell>
          <cell r="M604">
            <v>97.5</v>
          </cell>
          <cell r="N604">
            <v>97.5</v>
          </cell>
          <cell r="O604">
            <v>97.5</v>
          </cell>
          <cell r="P604">
            <v>97.5</v>
          </cell>
          <cell r="Q604">
            <v>97.5</v>
          </cell>
          <cell r="R604">
            <v>97.5</v>
          </cell>
          <cell r="S604">
            <v>97.5</v>
          </cell>
          <cell r="T604">
            <v>97.5</v>
          </cell>
          <cell r="U604">
            <v>97.5</v>
          </cell>
          <cell r="V604">
            <v>97.5</v>
          </cell>
          <cell r="W604">
            <v>97.5</v>
          </cell>
          <cell r="X604">
            <v>97.5</v>
          </cell>
          <cell r="Y604">
            <v>97.5</v>
          </cell>
          <cell r="Z604">
            <v>97.5</v>
          </cell>
          <cell r="AA604">
            <v>97.5</v>
          </cell>
          <cell r="AB604">
            <v>96.6</v>
          </cell>
          <cell r="AC604">
            <v>96.6</v>
          </cell>
          <cell r="AD604">
            <v>96.6</v>
          </cell>
          <cell r="AE604">
            <v>96.6</v>
          </cell>
          <cell r="AF604">
            <v>96.6</v>
          </cell>
          <cell r="AG604">
            <v>96.6</v>
          </cell>
          <cell r="AH604">
            <v>96.6</v>
          </cell>
          <cell r="AI604">
            <v>96.6</v>
          </cell>
          <cell r="AJ604">
            <v>96.3</v>
          </cell>
          <cell r="AK604">
            <v>95.2</v>
          </cell>
          <cell r="AL604">
            <v>97.2</v>
          </cell>
          <cell r="AM604">
            <v>97.2</v>
          </cell>
          <cell r="AN604">
            <v>97.2</v>
          </cell>
          <cell r="AO604">
            <v>97.2</v>
          </cell>
          <cell r="AP604">
            <v>96.6</v>
          </cell>
          <cell r="AQ604">
            <v>96.6</v>
          </cell>
          <cell r="AR604">
            <v>96.6</v>
          </cell>
          <cell r="AS604">
            <v>96.6</v>
          </cell>
          <cell r="AT604">
            <v>96.6</v>
          </cell>
          <cell r="AU604">
            <v>96.6</v>
          </cell>
          <cell r="AV604">
            <v>96.6</v>
          </cell>
          <cell r="AW604">
            <v>96.6</v>
          </cell>
          <cell r="AX604">
            <v>96.6</v>
          </cell>
          <cell r="AY604">
            <v>95.5</v>
          </cell>
          <cell r="AZ604">
            <v>95.5</v>
          </cell>
          <cell r="BA604">
            <v>95.5</v>
          </cell>
          <cell r="BB604">
            <v>94.9</v>
          </cell>
          <cell r="BC604">
            <v>94.9</v>
          </cell>
          <cell r="BD604">
            <v>94.9</v>
          </cell>
          <cell r="BE604">
            <v>94.9</v>
          </cell>
          <cell r="BF604">
            <v>94.9</v>
          </cell>
          <cell r="BG604">
            <v>94.9</v>
          </cell>
          <cell r="BH604">
            <v>94.9</v>
          </cell>
          <cell r="BI604">
            <v>96.9</v>
          </cell>
          <cell r="BJ604">
            <v>96.9</v>
          </cell>
          <cell r="BK604">
            <v>96.9</v>
          </cell>
          <cell r="BL604">
            <v>96.9</v>
          </cell>
          <cell r="BM604">
            <v>96.9</v>
          </cell>
          <cell r="BN604">
            <v>96.9</v>
          </cell>
          <cell r="BO604">
            <v>97.5</v>
          </cell>
          <cell r="BP604">
            <v>97.5</v>
          </cell>
          <cell r="BQ604">
            <v>97.5</v>
          </cell>
          <cell r="BR604">
            <v>97.5</v>
          </cell>
          <cell r="BS604">
            <v>97.5</v>
          </cell>
          <cell r="BT604">
            <v>97.5</v>
          </cell>
          <cell r="BU604">
            <v>97.5</v>
          </cell>
          <cell r="BV604">
            <v>97.5</v>
          </cell>
          <cell r="BW604">
            <v>97.5</v>
          </cell>
          <cell r="BX604">
            <v>97.5</v>
          </cell>
          <cell r="BY604">
            <v>97.5</v>
          </cell>
          <cell r="BZ604">
            <v>97.5</v>
          </cell>
          <cell r="CA604">
            <v>97.5</v>
          </cell>
          <cell r="CB604">
            <v>97.5</v>
          </cell>
          <cell r="CC604">
            <v>97.5</v>
          </cell>
          <cell r="CD604">
            <v>97.5</v>
          </cell>
          <cell r="CE604">
            <v>97.5</v>
          </cell>
          <cell r="CF604">
            <v>97.5</v>
          </cell>
          <cell r="CG604">
            <v>97.5</v>
          </cell>
          <cell r="CH604">
            <v>97.5</v>
          </cell>
          <cell r="CI604">
            <v>97.5</v>
          </cell>
          <cell r="CJ604">
            <v>97.5</v>
          </cell>
          <cell r="CK604">
            <v>97.5</v>
          </cell>
          <cell r="CL604">
            <v>97.5</v>
          </cell>
        </row>
        <row r="605">
          <cell r="A605" t="str">
            <v>Aluminium  Utensils</v>
          </cell>
          <cell r="B605" t="str">
            <v>1310020108</v>
          </cell>
          <cell r="C605">
            <v>4.0340000000000001E-2</v>
          </cell>
          <cell r="D605">
            <v>98.8</v>
          </cell>
          <cell r="E605">
            <v>99.2</v>
          </cell>
          <cell r="F605">
            <v>99.5</v>
          </cell>
          <cell r="G605">
            <v>99.5</v>
          </cell>
          <cell r="H605">
            <v>101.9</v>
          </cell>
          <cell r="I605">
            <v>99.8</v>
          </cell>
          <cell r="J605">
            <v>99.6</v>
          </cell>
          <cell r="K605">
            <v>99.3</v>
          </cell>
          <cell r="L605">
            <v>99.2</v>
          </cell>
          <cell r="M605">
            <v>98.1</v>
          </cell>
          <cell r="N605">
            <v>98.4</v>
          </cell>
          <cell r="O605">
            <v>100</v>
          </cell>
          <cell r="P605">
            <v>104.4</v>
          </cell>
          <cell r="Q605">
            <v>106.6</v>
          </cell>
          <cell r="R605">
            <v>107.3</v>
          </cell>
          <cell r="S605">
            <v>117.9</v>
          </cell>
          <cell r="T605">
            <v>120.1</v>
          </cell>
          <cell r="U605">
            <v>120.3</v>
          </cell>
          <cell r="V605">
            <v>104.4</v>
          </cell>
          <cell r="W605">
            <v>105.4</v>
          </cell>
          <cell r="X605">
            <v>114.2</v>
          </cell>
          <cell r="Y605">
            <v>109.9</v>
          </cell>
          <cell r="Z605">
            <v>118</v>
          </cell>
          <cell r="AA605">
            <v>109</v>
          </cell>
          <cell r="AB605">
            <v>111.7</v>
          </cell>
          <cell r="AC605">
            <v>123</v>
          </cell>
          <cell r="AD605">
            <v>111.9</v>
          </cell>
          <cell r="AE605">
            <v>119.1</v>
          </cell>
          <cell r="AF605">
            <v>112</v>
          </cell>
          <cell r="AG605">
            <v>110.4</v>
          </cell>
          <cell r="AH605">
            <v>111.6</v>
          </cell>
          <cell r="AI605">
            <v>107</v>
          </cell>
          <cell r="AJ605">
            <v>111</v>
          </cell>
          <cell r="AK605">
            <v>116.3</v>
          </cell>
          <cell r="AL605">
            <v>113.3</v>
          </cell>
          <cell r="AM605">
            <v>117.1</v>
          </cell>
          <cell r="AN605">
            <v>117.1</v>
          </cell>
          <cell r="AO605">
            <v>116.3</v>
          </cell>
          <cell r="AP605">
            <v>116.1</v>
          </cell>
          <cell r="AQ605">
            <v>116.9</v>
          </cell>
          <cell r="AR605">
            <v>118.4</v>
          </cell>
          <cell r="AS605">
            <v>120.3</v>
          </cell>
          <cell r="AT605">
            <v>120.3</v>
          </cell>
          <cell r="AU605">
            <v>121.1</v>
          </cell>
          <cell r="AV605">
            <v>122.1</v>
          </cell>
          <cell r="AW605">
            <v>122</v>
          </cell>
          <cell r="AX605">
            <v>121</v>
          </cell>
          <cell r="AY605">
            <v>121</v>
          </cell>
          <cell r="AZ605">
            <v>115.3</v>
          </cell>
          <cell r="BA605">
            <v>111.5</v>
          </cell>
          <cell r="BB605">
            <v>108</v>
          </cell>
          <cell r="BC605">
            <v>110.2</v>
          </cell>
          <cell r="BD605">
            <v>108.3</v>
          </cell>
          <cell r="BE605">
            <v>106.6</v>
          </cell>
          <cell r="BF605">
            <v>106.6</v>
          </cell>
          <cell r="BG605">
            <v>104.9</v>
          </cell>
          <cell r="BH605">
            <v>106.5</v>
          </cell>
          <cell r="BI605">
            <v>107.2</v>
          </cell>
          <cell r="BJ605">
            <v>105.5</v>
          </cell>
          <cell r="BK605">
            <v>106.5</v>
          </cell>
          <cell r="BL605">
            <v>108.8</v>
          </cell>
          <cell r="BM605">
            <v>109.4</v>
          </cell>
          <cell r="BN605">
            <v>109.9</v>
          </cell>
          <cell r="BO605">
            <v>112.3</v>
          </cell>
          <cell r="BP605">
            <v>112.4</v>
          </cell>
          <cell r="BQ605">
            <v>112.4</v>
          </cell>
          <cell r="BR605">
            <v>112.4</v>
          </cell>
          <cell r="BS605">
            <v>112.4</v>
          </cell>
          <cell r="BT605">
            <v>112.4</v>
          </cell>
          <cell r="BU605">
            <v>112.4</v>
          </cell>
          <cell r="BV605">
            <v>112.4</v>
          </cell>
          <cell r="BW605">
            <v>112.4</v>
          </cell>
          <cell r="BX605">
            <v>112.4</v>
          </cell>
          <cell r="BY605">
            <v>114.8</v>
          </cell>
          <cell r="BZ605">
            <v>116.9</v>
          </cell>
          <cell r="CA605">
            <v>120.3</v>
          </cell>
          <cell r="CB605">
            <v>123.2</v>
          </cell>
          <cell r="CC605">
            <v>122.8</v>
          </cell>
          <cell r="CD605">
            <v>122.5</v>
          </cell>
          <cell r="CE605">
            <v>121.9</v>
          </cell>
          <cell r="CF605">
            <v>122.7</v>
          </cell>
          <cell r="CG605">
            <v>122.7</v>
          </cell>
          <cell r="CH605">
            <v>122.7</v>
          </cell>
          <cell r="CI605">
            <v>122.7</v>
          </cell>
          <cell r="CJ605">
            <v>123.4</v>
          </cell>
          <cell r="CK605">
            <v>123.4</v>
          </cell>
          <cell r="CL605">
            <v>123.2</v>
          </cell>
        </row>
        <row r="606">
          <cell r="A606" t="str">
            <v>Aluminium Wire</v>
          </cell>
          <cell r="B606" t="str">
            <v>1310020109</v>
          </cell>
          <cell r="C606">
            <v>5.9249999999999997E-2</v>
          </cell>
          <cell r="D606">
            <v>104.7</v>
          </cell>
          <cell r="E606">
            <v>104.4</v>
          </cell>
          <cell r="F606">
            <v>104</v>
          </cell>
          <cell r="G606">
            <v>112.4</v>
          </cell>
          <cell r="H606">
            <v>112.4</v>
          </cell>
          <cell r="I606">
            <v>113.6</v>
          </cell>
          <cell r="J606">
            <v>112.4</v>
          </cell>
          <cell r="K606">
            <v>112.4</v>
          </cell>
          <cell r="L606">
            <v>112.8</v>
          </cell>
          <cell r="M606">
            <v>112.8</v>
          </cell>
          <cell r="N606">
            <v>114</v>
          </cell>
          <cell r="O606">
            <v>117.1</v>
          </cell>
          <cell r="P606">
            <v>125.7</v>
          </cell>
          <cell r="Q606">
            <v>125.9</v>
          </cell>
          <cell r="R606">
            <v>127.7</v>
          </cell>
          <cell r="S606">
            <v>133.69999999999999</v>
          </cell>
          <cell r="T606">
            <v>137.80000000000001</v>
          </cell>
          <cell r="U606">
            <v>138.80000000000001</v>
          </cell>
          <cell r="V606">
            <v>136.6</v>
          </cell>
          <cell r="W606">
            <v>136.6</v>
          </cell>
          <cell r="X606">
            <v>134.80000000000001</v>
          </cell>
          <cell r="Y606">
            <v>136.1</v>
          </cell>
          <cell r="Z606">
            <v>138.69999999999999</v>
          </cell>
          <cell r="AA606">
            <v>138.80000000000001</v>
          </cell>
          <cell r="AB606">
            <v>139.80000000000001</v>
          </cell>
          <cell r="AC606">
            <v>138.9</v>
          </cell>
          <cell r="AD606">
            <v>137.9</v>
          </cell>
          <cell r="AE606">
            <v>133.69999999999999</v>
          </cell>
          <cell r="AF606">
            <v>132.19999999999999</v>
          </cell>
          <cell r="AG606">
            <v>130.19999999999999</v>
          </cell>
          <cell r="AH606">
            <v>130.1</v>
          </cell>
          <cell r="AI606">
            <v>128.80000000000001</v>
          </cell>
          <cell r="AJ606">
            <v>126.7</v>
          </cell>
          <cell r="AK606">
            <v>126.4</v>
          </cell>
          <cell r="AL606">
            <v>126.8</v>
          </cell>
          <cell r="AM606">
            <v>127.2</v>
          </cell>
          <cell r="AN606">
            <v>125.4</v>
          </cell>
          <cell r="AO606">
            <v>128.1</v>
          </cell>
          <cell r="AP606">
            <v>134.9</v>
          </cell>
          <cell r="AQ606">
            <v>134.19999999999999</v>
          </cell>
          <cell r="AR606">
            <v>134.9</v>
          </cell>
          <cell r="AS606">
            <v>134.9</v>
          </cell>
          <cell r="AT606">
            <v>134.9</v>
          </cell>
          <cell r="AU606">
            <v>134.9</v>
          </cell>
          <cell r="AV606">
            <v>134.9</v>
          </cell>
          <cell r="AW606">
            <v>134.9</v>
          </cell>
          <cell r="AX606">
            <v>134.9</v>
          </cell>
          <cell r="AY606">
            <v>134.9</v>
          </cell>
          <cell r="AZ606">
            <v>106.8</v>
          </cell>
          <cell r="BA606">
            <v>105.4</v>
          </cell>
          <cell r="BB606">
            <v>106.1</v>
          </cell>
          <cell r="BC606">
            <v>104.4</v>
          </cell>
          <cell r="BD606">
            <v>104.5</v>
          </cell>
          <cell r="BE606">
            <v>107.3</v>
          </cell>
          <cell r="BF606">
            <v>109.2</v>
          </cell>
          <cell r="BG606">
            <v>117</v>
          </cell>
          <cell r="BH606">
            <v>115.1</v>
          </cell>
          <cell r="BI606">
            <v>118.4</v>
          </cell>
          <cell r="BJ606">
            <v>115.1</v>
          </cell>
          <cell r="BK606">
            <v>117.9</v>
          </cell>
          <cell r="BL606">
            <v>123</v>
          </cell>
          <cell r="BM606">
            <v>123.8</v>
          </cell>
          <cell r="BN606">
            <v>129.6</v>
          </cell>
          <cell r="BO606">
            <v>147.69999999999999</v>
          </cell>
          <cell r="BP606">
            <v>158.19999999999999</v>
          </cell>
          <cell r="BQ606">
            <v>145.19999999999999</v>
          </cell>
          <cell r="BR606">
            <v>147.69999999999999</v>
          </cell>
          <cell r="BS606">
            <v>147.69999999999999</v>
          </cell>
          <cell r="BT606">
            <v>147.69999999999999</v>
          </cell>
          <cell r="BU606">
            <v>147.69999999999999</v>
          </cell>
          <cell r="BV606">
            <v>147.69999999999999</v>
          </cell>
          <cell r="BW606">
            <v>147.69999999999999</v>
          </cell>
          <cell r="BX606">
            <v>112.4</v>
          </cell>
          <cell r="BY606">
            <v>113.4</v>
          </cell>
          <cell r="BZ606">
            <v>113.9</v>
          </cell>
          <cell r="CA606">
            <v>114.6</v>
          </cell>
          <cell r="CB606">
            <v>115.1</v>
          </cell>
          <cell r="CC606">
            <v>114.1</v>
          </cell>
          <cell r="CD606">
            <v>110.3</v>
          </cell>
          <cell r="CE606">
            <v>109.1</v>
          </cell>
          <cell r="CF606">
            <v>110.3</v>
          </cell>
          <cell r="CG606">
            <v>110.5</v>
          </cell>
          <cell r="CH606">
            <v>111.3</v>
          </cell>
          <cell r="CI606">
            <v>117.6</v>
          </cell>
          <cell r="CJ606">
            <v>120.4</v>
          </cell>
          <cell r="CK606">
            <v>122.1</v>
          </cell>
          <cell r="CL606">
            <v>123.1</v>
          </cell>
        </row>
        <row r="607">
          <cell r="A607" t="str">
            <v>b2.  OTHER NON-FERROUS METALS</v>
          </cell>
          <cell r="B607" t="str">
            <v>1310020200</v>
          </cell>
          <cell r="C607">
            <v>0.51476999999999995</v>
          </cell>
          <cell r="D607">
            <v>103.3</v>
          </cell>
          <cell r="E607">
            <v>105.2</v>
          </cell>
          <cell r="F607">
            <v>106.4</v>
          </cell>
          <cell r="G607">
            <v>108.5</v>
          </cell>
          <cell r="H607">
            <v>108.4</v>
          </cell>
          <cell r="I607">
            <v>110</v>
          </cell>
          <cell r="J607">
            <v>110.3</v>
          </cell>
          <cell r="K607">
            <v>110.2</v>
          </cell>
          <cell r="L607">
            <v>110.9</v>
          </cell>
          <cell r="M607">
            <v>113.3</v>
          </cell>
          <cell r="N607">
            <v>115.2</v>
          </cell>
          <cell r="O607">
            <v>119.2</v>
          </cell>
          <cell r="P607">
            <v>123.3</v>
          </cell>
          <cell r="Q607">
            <v>125.8</v>
          </cell>
          <cell r="R607">
            <v>127.3</v>
          </cell>
          <cell r="S607">
            <v>140.1</v>
          </cell>
          <cell r="T607">
            <v>150.5</v>
          </cell>
          <cell r="U607">
            <v>152.19999999999999</v>
          </cell>
          <cell r="V607">
            <v>157.69999999999999</v>
          </cell>
          <cell r="W607">
            <v>164.8</v>
          </cell>
          <cell r="X607">
            <v>169.3</v>
          </cell>
          <cell r="Y607">
            <v>172.7</v>
          </cell>
          <cell r="Z607">
            <v>174.3</v>
          </cell>
          <cell r="AA607">
            <v>173.7</v>
          </cell>
          <cell r="AB607">
            <v>175.9</v>
          </cell>
          <cell r="AC607">
            <v>173.9</v>
          </cell>
          <cell r="AD607">
            <v>175.9</v>
          </cell>
          <cell r="AE607">
            <v>177.9</v>
          </cell>
          <cell r="AF607">
            <v>178.8</v>
          </cell>
          <cell r="AG607">
            <v>176.8</v>
          </cell>
          <cell r="AH607">
            <v>177.8</v>
          </cell>
          <cell r="AI607">
            <v>178.1</v>
          </cell>
          <cell r="AJ607">
            <v>177.9</v>
          </cell>
          <cell r="AK607">
            <v>178.2</v>
          </cell>
          <cell r="AL607">
            <v>176.3</v>
          </cell>
          <cell r="AM607">
            <v>173.2</v>
          </cell>
          <cell r="AN607">
            <v>174.8</v>
          </cell>
          <cell r="AO607">
            <v>177.3</v>
          </cell>
          <cell r="AP607">
            <v>177.1</v>
          </cell>
          <cell r="AQ607">
            <v>178.6</v>
          </cell>
          <cell r="AR607">
            <v>178.4</v>
          </cell>
          <cell r="AS607">
            <v>177.9</v>
          </cell>
          <cell r="AT607">
            <v>177.9</v>
          </cell>
          <cell r="AU607">
            <v>177.8</v>
          </cell>
          <cell r="AV607">
            <v>177.7</v>
          </cell>
          <cell r="AW607">
            <v>179.3</v>
          </cell>
          <cell r="AX607">
            <v>175</v>
          </cell>
          <cell r="AY607">
            <v>171.2</v>
          </cell>
          <cell r="AZ607">
            <v>160.80000000000001</v>
          </cell>
          <cell r="BA607">
            <v>160.1</v>
          </cell>
          <cell r="BB607">
            <v>159.4</v>
          </cell>
          <cell r="BC607">
            <v>159.80000000000001</v>
          </cell>
          <cell r="BD607">
            <v>161.19999999999999</v>
          </cell>
          <cell r="BE607">
            <v>162</v>
          </cell>
          <cell r="BF607">
            <v>163.9</v>
          </cell>
          <cell r="BG607">
            <v>167.2</v>
          </cell>
          <cell r="BH607">
            <v>169.5</v>
          </cell>
          <cell r="BI607">
            <v>167.6</v>
          </cell>
          <cell r="BJ607">
            <v>169.1</v>
          </cell>
          <cell r="BK607">
            <v>170</v>
          </cell>
          <cell r="BL607">
            <v>177.5</v>
          </cell>
          <cell r="BM607">
            <v>181.8</v>
          </cell>
          <cell r="BN607">
            <v>178.1</v>
          </cell>
          <cell r="BO607">
            <v>180.1</v>
          </cell>
          <cell r="BP607">
            <v>178.7</v>
          </cell>
          <cell r="BQ607">
            <v>178.2</v>
          </cell>
          <cell r="BR607">
            <v>178.2</v>
          </cell>
          <cell r="BS607">
            <v>178.2</v>
          </cell>
          <cell r="BT607">
            <v>178</v>
          </cell>
          <cell r="BU607">
            <v>178.2</v>
          </cell>
          <cell r="BV607">
            <v>177.6</v>
          </cell>
          <cell r="BW607">
            <v>178.5</v>
          </cell>
          <cell r="BX607">
            <v>180.8</v>
          </cell>
          <cell r="BY607">
            <v>182.9</v>
          </cell>
          <cell r="BZ607">
            <v>182.4</v>
          </cell>
          <cell r="CA607">
            <v>184.2</v>
          </cell>
          <cell r="CB607">
            <v>183</v>
          </cell>
          <cell r="CC607">
            <v>183.5</v>
          </cell>
          <cell r="CD607">
            <v>185.9</v>
          </cell>
          <cell r="CE607">
            <v>186.2</v>
          </cell>
          <cell r="CF607">
            <v>185.6</v>
          </cell>
          <cell r="CG607">
            <v>184.6</v>
          </cell>
          <cell r="CH607">
            <v>184.6</v>
          </cell>
          <cell r="CI607">
            <v>185.4</v>
          </cell>
          <cell r="CJ607">
            <v>184.3</v>
          </cell>
          <cell r="CK607">
            <v>184.2</v>
          </cell>
          <cell r="CL607">
            <v>184.8</v>
          </cell>
        </row>
        <row r="608">
          <cell r="A608" t="str">
            <v>Copper / Copper Ingots</v>
          </cell>
          <cell r="B608" t="str">
            <v>1310020201</v>
          </cell>
          <cell r="C608">
            <v>0.14717</v>
          </cell>
          <cell r="D608">
            <v>102.5</v>
          </cell>
          <cell r="E608">
            <v>104.6</v>
          </cell>
          <cell r="F608">
            <v>106.1</v>
          </cell>
          <cell r="G608">
            <v>103.9</v>
          </cell>
          <cell r="H608">
            <v>103.1</v>
          </cell>
          <cell r="I608">
            <v>103.7</v>
          </cell>
          <cell r="J608">
            <v>106.2</v>
          </cell>
          <cell r="K608">
            <v>106.8</v>
          </cell>
          <cell r="L608">
            <v>108.3</v>
          </cell>
          <cell r="M608">
            <v>110</v>
          </cell>
          <cell r="N608">
            <v>113.5</v>
          </cell>
          <cell r="O608">
            <v>115.4</v>
          </cell>
          <cell r="P608">
            <v>116</v>
          </cell>
          <cell r="Q608">
            <v>118.2</v>
          </cell>
          <cell r="R608">
            <v>121.1</v>
          </cell>
          <cell r="S608">
            <v>135.9</v>
          </cell>
          <cell r="T608">
            <v>150</v>
          </cell>
          <cell r="U608">
            <v>152.30000000000001</v>
          </cell>
          <cell r="V608">
            <v>158.4</v>
          </cell>
          <cell r="W608">
            <v>165.8</v>
          </cell>
          <cell r="X608">
            <v>165.6</v>
          </cell>
          <cell r="Y608">
            <v>163.6</v>
          </cell>
          <cell r="Z608">
            <v>168.9</v>
          </cell>
          <cell r="AA608">
            <v>169.7</v>
          </cell>
          <cell r="AB608">
            <v>171.6</v>
          </cell>
          <cell r="AC608">
            <v>168.6</v>
          </cell>
          <cell r="AD608">
            <v>170.9</v>
          </cell>
          <cell r="AE608">
            <v>179.7</v>
          </cell>
          <cell r="AF608">
            <v>178.2</v>
          </cell>
          <cell r="AG608">
            <v>175.3</v>
          </cell>
          <cell r="AH608">
            <v>177.2</v>
          </cell>
          <cell r="AI608">
            <v>178.9</v>
          </cell>
          <cell r="AJ608">
            <v>178.6</v>
          </cell>
          <cell r="AK608">
            <v>179</v>
          </cell>
          <cell r="AL608">
            <v>177.2</v>
          </cell>
          <cell r="AM608">
            <v>174</v>
          </cell>
          <cell r="AN608">
            <v>180.8</v>
          </cell>
          <cell r="AO608">
            <v>188.1</v>
          </cell>
          <cell r="AP608">
            <v>182.9</v>
          </cell>
          <cell r="AQ608">
            <v>186.9</v>
          </cell>
          <cell r="AR608">
            <v>187.4</v>
          </cell>
          <cell r="AS608">
            <v>188.1</v>
          </cell>
          <cell r="AT608">
            <v>188.1</v>
          </cell>
          <cell r="AU608">
            <v>188.1</v>
          </cell>
          <cell r="AV608">
            <v>188.7</v>
          </cell>
          <cell r="AW608">
            <v>188.3</v>
          </cell>
          <cell r="AX608">
            <v>182.5</v>
          </cell>
          <cell r="AY608">
            <v>182.5</v>
          </cell>
          <cell r="AZ608">
            <v>182.5</v>
          </cell>
          <cell r="BA608">
            <v>182.5</v>
          </cell>
          <cell r="BB608">
            <v>182.5</v>
          </cell>
          <cell r="BC608">
            <v>181</v>
          </cell>
          <cell r="BD608">
            <v>181</v>
          </cell>
          <cell r="BE608">
            <v>181</v>
          </cell>
          <cell r="BF608">
            <v>180.3</v>
          </cell>
          <cell r="BG608">
            <v>182.3</v>
          </cell>
          <cell r="BH608">
            <v>183</v>
          </cell>
          <cell r="BI608">
            <v>175.6</v>
          </cell>
          <cell r="BJ608">
            <v>178.3</v>
          </cell>
          <cell r="BK608">
            <v>177.3</v>
          </cell>
          <cell r="BL608">
            <v>180.2</v>
          </cell>
          <cell r="BM608">
            <v>175.1</v>
          </cell>
          <cell r="BN608">
            <v>176.3</v>
          </cell>
          <cell r="BO608">
            <v>176.4</v>
          </cell>
          <cell r="BP608">
            <v>175.1</v>
          </cell>
          <cell r="BQ608">
            <v>175.1</v>
          </cell>
          <cell r="BR608">
            <v>175.1</v>
          </cell>
          <cell r="BS608">
            <v>175.1</v>
          </cell>
          <cell r="BT608">
            <v>175.1</v>
          </cell>
          <cell r="BU608">
            <v>175.1</v>
          </cell>
          <cell r="BV608">
            <v>175.1</v>
          </cell>
          <cell r="BW608">
            <v>175.1</v>
          </cell>
          <cell r="BX608">
            <v>176.9</v>
          </cell>
          <cell r="BY608">
            <v>181.9</v>
          </cell>
          <cell r="BZ608">
            <v>181.9</v>
          </cell>
          <cell r="CA608">
            <v>180.1</v>
          </cell>
          <cell r="CB608">
            <v>177.4</v>
          </cell>
          <cell r="CC608">
            <v>177.4</v>
          </cell>
          <cell r="CD608">
            <v>179.4</v>
          </cell>
          <cell r="CE608">
            <v>179.4</v>
          </cell>
          <cell r="CF608">
            <v>179.8</v>
          </cell>
          <cell r="CG608">
            <v>179.8</v>
          </cell>
          <cell r="CH608">
            <v>179.8</v>
          </cell>
          <cell r="CI608">
            <v>179.8</v>
          </cell>
          <cell r="CJ608">
            <v>178.8</v>
          </cell>
          <cell r="CK608">
            <v>177.4</v>
          </cell>
          <cell r="CL608">
            <v>178.3</v>
          </cell>
        </row>
        <row r="609">
          <cell r="A609" t="str">
            <v>Copper Wire (All Types)</v>
          </cell>
          <cell r="B609" t="str">
            <v>1310020202</v>
          </cell>
          <cell r="C609">
            <v>5.0439999999999999E-2</v>
          </cell>
          <cell r="D609">
            <v>105.6</v>
          </cell>
          <cell r="E609">
            <v>112.2</v>
          </cell>
          <cell r="F609">
            <v>113.5</v>
          </cell>
          <cell r="G609">
            <v>119.8</v>
          </cell>
          <cell r="H609">
            <v>117.3</v>
          </cell>
          <cell r="I609">
            <v>126.4</v>
          </cell>
          <cell r="J609">
            <v>126.6</v>
          </cell>
          <cell r="K609">
            <v>131.80000000000001</v>
          </cell>
          <cell r="L609">
            <v>136.4</v>
          </cell>
          <cell r="M609">
            <v>141.5</v>
          </cell>
          <cell r="N609">
            <v>131.80000000000001</v>
          </cell>
          <cell r="O609">
            <v>146.19999999999999</v>
          </cell>
          <cell r="P609">
            <v>150.30000000000001</v>
          </cell>
          <cell r="Q609">
            <v>148</v>
          </cell>
          <cell r="R609">
            <v>157.30000000000001</v>
          </cell>
          <cell r="S609">
            <v>171.1</v>
          </cell>
          <cell r="T609">
            <v>203.7</v>
          </cell>
          <cell r="U609">
            <v>201.7</v>
          </cell>
          <cell r="V609">
            <v>202</v>
          </cell>
          <cell r="W609">
            <v>206.7</v>
          </cell>
          <cell r="X609">
            <v>205.5</v>
          </cell>
          <cell r="Y609">
            <v>207.4</v>
          </cell>
          <cell r="Z609">
            <v>205.6</v>
          </cell>
          <cell r="AA609">
            <v>202.4</v>
          </cell>
          <cell r="AB609">
            <v>207.8</v>
          </cell>
          <cell r="AC609">
            <v>200.6</v>
          </cell>
          <cell r="AD609">
            <v>199.9</v>
          </cell>
          <cell r="AE609">
            <v>203.8</v>
          </cell>
          <cell r="AF609">
            <v>207.1</v>
          </cell>
          <cell r="AG609">
            <v>196.4</v>
          </cell>
          <cell r="AH609">
            <v>196.9</v>
          </cell>
          <cell r="AI609">
            <v>196</v>
          </cell>
          <cell r="AJ609">
            <v>197.4</v>
          </cell>
          <cell r="AK609">
            <v>199.2</v>
          </cell>
          <cell r="AL609">
            <v>197.9</v>
          </cell>
          <cell r="AM609">
            <v>192.3</v>
          </cell>
          <cell r="AN609">
            <v>188.7</v>
          </cell>
          <cell r="AO609">
            <v>188.7</v>
          </cell>
          <cell r="AP609">
            <v>188.7</v>
          </cell>
          <cell r="AQ609">
            <v>192.3</v>
          </cell>
          <cell r="AR609">
            <v>191.8</v>
          </cell>
          <cell r="AS609">
            <v>191.4</v>
          </cell>
          <cell r="AT609">
            <v>190.9</v>
          </cell>
          <cell r="AU609">
            <v>190.5</v>
          </cell>
          <cell r="AV609">
            <v>190.5</v>
          </cell>
          <cell r="AW609">
            <v>190.5</v>
          </cell>
          <cell r="AX609">
            <v>190.5</v>
          </cell>
          <cell r="AY609">
            <v>190.5</v>
          </cell>
          <cell r="AZ609">
            <v>165.5</v>
          </cell>
          <cell r="BA609">
            <v>162.1</v>
          </cell>
          <cell r="BB609">
            <v>162</v>
          </cell>
          <cell r="BC609">
            <v>169.5</v>
          </cell>
          <cell r="BD609">
            <v>169.5</v>
          </cell>
          <cell r="BE609">
            <v>171.2</v>
          </cell>
          <cell r="BF609">
            <v>176.2</v>
          </cell>
          <cell r="BG609">
            <v>176.5</v>
          </cell>
          <cell r="BH609">
            <v>177.9</v>
          </cell>
          <cell r="BI609">
            <v>178.6</v>
          </cell>
          <cell r="BJ609">
            <v>181.2</v>
          </cell>
          <cell r="BK609">
            <v>182.8</v>
          </cell>
          <cell r="BL609">
            <v>230</v>
          </cell>
          <cell r="BM609">
            <v>230.5</v>
          </cell>
          <cell r="BN609">
            <v>232.3</v>
          </cell>
          <cell r="BO609">
            <v>240</v>
          </cell>
          <cell r="BP609">
            <v>234.2</v>
          </cell>
          <cell r="BQ609">
            <v>234.2</v>
          </cell>
          <cell r="BR609">
            <v>234.2</v>
          </cell>
          <cell r="BS609">
            <v>234.2</v>
          </cell>
          <cell r="BT609">
            <v>234.2</v>
          </cell>
          <cell r="BU609">
            <v>234.2</v>
          </cell>
          <cell r="BV609">
            <v>234.2</v>
          </cell>
          <cell r="BW609">
            <v>236.4</v>
          </cell>
          <cell r="BX609">
            <v>242.8</v>
          </cell>
          <cell r="BY609">
            <v>242.2</v>
          </cell>
          <cell r="BZ609">
            <v>242.2</v>
          </cell>
          <cell r="CA609">
            <v>256.10000000000002</v>
          </cell>
          <cell r="CB609">
            <v>259.60000000000002</v>
          </cell>
          <cell r="CC609">
            <v>259.60000000000002</v>
          </cell>
          <cell r="CD609">
            <v>284.3</v>
          </cell>
          <cell r="CE609">
            <v>284.39999999999998</v>
          </cell>
          <cell r="CF609">
            <v>284.39999999999998</v>
          </cell>
          <cell r="CG609">
            <v>284.39999999999998</v>
          </cell>
          <cell r="CH609">
            <v>280.60000000000002</v>
          </cell>
          <cell r="CI609">
            <v>279.39999999999998</v>
          </cell>
          <cell r="CJ609">
            <v>279.39999999999998</v>
          </cell>
          <cell r="CK609">
            <v>279.39999999999998</v>
          </cell>
          <cell r="CL609">
            <v>279.39999999999998</v>
          </cell>
        </row>
        <row r="610">
          <cell r="A610" t="str">
            <v>Copper Products (other than wire)</v>
          </cell>
          <cell r="B610" t="str">
            <v>1310020203</v>
          </cell>
          <cell r="C610">
            <v>0.14255999999999999</v>
          </cell>
          <cell r="D610">
            <v>104.3</v>
          </cell>
          <cell r="E610">
            <v>106.1</v>
          </cell>
          <cell r="F610">
            <v>107</v>
          </cell>
          <cell r="G610">
            <v>108.1</v>
          </cell>
          <cell r="H610">
            <v>108.6</v>
          </cell>
          <cell r="I610">
            <v>111.2</v>
          </cell>
          <cell r="J610">
            <v>111.5</v>
          </cell>
          <cell r="K610">
            <v>112.1</v>
          </cell>
          <cell r="L610">
            <v>112.8</v>
          </cell>
          <cell r="M610">
            <v>114.3</v>
          </cell>
          <cell r="N610">
            <v>119.8</v>
          </cell>
          <cell r="O610">
            <v>125.8</v>
          </cell>
          <cell r="P610">
            <v>134.5</v>
          </cell>
          <cell r="Q610">
            <v>136</v>
          </cell>
          <cell r="R610">
            <v>135.80000000000001</v>
          </cell>
          <cell r="S610">
            <v>152.80000000000001</v>
          </cell>
          <cell r="T610">
            <v>157.4</v>
          </cell>
          <cell r="U610">
            <v>157.6</v>
          </cell>
          <cell r="V610">
            <v>170</v>
          </cell>
          <cell r="W610">
            <v>182.8</v>
          </cell>
          <cell r="X610">
            <v>195.8</v>
          </cell>
          <cell r="Y610">
            <v>204</v>
          </cell>
          <cell r="Z610">
            <v>202</v>
          </cell>
          <cell r="AA610">
            <v>199.4</v>
          </cell>
          <cell r="AB610">
            <v>199.6</v>
          </cell>
          <cell r="AC610">
            <v>198.9</v>
          </cell>
          <cell r="AD610">
            <v>202.3</v>
          </cell>
          <cell r="AE610">
            <v>191.2</v>
          </cell>
          <cell r="AF610">
            <v>188.7</v>
          </cell>
          <cell r="AG610">
            <v>187.4</v>
          </cell>
          <cell r="AH610">
            <v>187.3</v>
          </cell>
          <cell r="AI610">
            <v>186.1</v>
          </cell>
          <cell r="AJ610">
            <v>186.7</v>
          </cell>
          <cell r="AK610">
            <v>186.6</v>
          </cell>
          <cell r="AL610">
            <v>183.9</v>
          </cell>
          <cell r="AM610">
            <v>181.6</v>
          </cell>
          <cell r="AN610">
            <v>181.8</v>
          </cell>
          <cell r="AO610">
            <v>180.6</v>
          </cell>
          <cell r="AP610">
            <v>182.6</v>
          </cell>
          <cell r="AQ610">
            <v>182.6</v>
          </cell>
          <cell r="AR610">
            <v>182.6</v>
          </cell>
          <cell r="AS610">
            <v>182.6</v>
          </cell>
          <cell r="AT610">
            <v>179.4</v>
          </cell>
          <cell r="AU610">
            <v>179.4</v>
          </cell>
          <cell r="AV610">
            <v>179.4</v>
          </cell>
          <cell r="AW610">
            <v>179.4</v>
          </cell>
          <cell r="AX610">
            <v>179.4</v>
          </cell>
          <cell r="AY610">
            <v>171.7</v>
          </cell>
          <cell r="AZ610">
            <v>142.19999999999999</v>
          </cell>
          <cell r="BA610">
            <v>143.6</v>
          </cell>
          <cell r="BB610">
            <v>139.5</v>
          </cell>
          <cell r="BC610">
            <v>139.5</v>
          </cell>
          <cell r="BD610">
            <v>145.19999999999999</v>
          </cell>
          <cell r="BE610">
            <v>148.1</v>
          </cell>
          <cell r="BF610">
            <v>151.4</v>
          </cell>
          <cell r="BG610">
            <v>156.69999999999999</v>
          </cell>
          <cell r="BH610">
            <v>161.69999999999999</v>
          </cell>
          <cell r="BI610">
            <v>162.4</v>
          </cell>
          <cell r="BJ610">
            <v>164.6</v>
          </cell>
          <cell r="BK610">
            <v>164.6</v>
          </cell>
          <cell r="BL610">
            <v>164.6</v>
          </cell>
          <cell r="BM610">
            <v>169.5</v>
          </cell>
          <cell r="BN610">
            <v>169.4</v>
          </cell>
          <cell r="BO610">
            <v>169.4</v>
          </cell>
          <cell r="BP610">
            <v>169.4</v>
          </cell>
          <cell r="BQ610">
            <v>169.4</v>
          </cell>
          <cell r="BR610">
            <v>169.4</v>
          </cell>
          <cell r="BS610">
            <v>169.4</v>
          </cell>
          <cell r="BT610">
            <v>169.4</v>
          </cell>
          <cell r="BU610">
            <v>169.4</v>
          </cell>
          <cell r="BV610">
            <v>169.4</v>
          </cell>
          <cell r="BW610">
            <v>169.4</v>
          </cell>
          <cell r="BX610">
            <v>169.4</v>
          </cell>
          <cell r="BY610">
            <v>169.4</v>
          </cell>
          <cell r="BZ610">
            <v>169.4</v>
          </cell>
          <cell r="CA610">
            <v>172.9</v>
          </cell>
          <cell r="CB610">
            <v>171.1</v>
          </cell>
          <cell r="CC610">
            <v>171.5</v>
          </cell>
          <cell r="CD610">
            <v>173.3</v>
          </cell>
          <cell r="CE610">
            <v>171.9</v>
          </cell>
          <cell r="CF610">
            <v>170.5</v>
          </cell>
          <cell r="CG610">
            <v>169.4</v>
          </cell>
          <cell r="CH610">
            <v>169.6</v>
          </cell>
          <cell r="CI610">
            <v>169.6</v>
          </cell>
          <cell r="CJ610">
            <v>169.6</v>
          </cell>
          <cell r="CK610">
            <v>170.9</v>
          </cell>
          <cell r="CL610">
            <v>173</v>
          </cell>
        </row>
        <row r="611">
          <cell r="A611" t="str">
            <v>Brass</v>
          </cell>
          <cell r="B611" t="str">
            <v>1310020204</v>
          </cell>
          <cell r="C611">
            <v>5.0709999999999998E-2</v>
          </cell>
          <cell r="D611">
            <v>107.3</v>
          </cell>
          <cell r="E611">
            <v>107.6</v>
          </cell>
          <cell r="F611">
            <v>108.6</v>
          </cell>
          <cell r="G611">
            <v>115.8</v>
          </cell>
          <cell r="H611">
            <v>116.7</v>
          </cell>
          <cell r="I611">
            <v>116.4</v>
          </cell>
          <cell r="J611">
            <v>114.5</v>
          </cell>
          <cell r="K611">
            <v>111.3</v>
          </cell>
          <cell r="L611">
            <v>112</v>
          </cell>
          <cell r="M611">
            <v>117.8</v>
          </cell>
          <cell r="N611">
            <v>119.1</v>
          </cell>
          <cell r="O611">
            <v>121</v>
          </cell>
          <cell r="P611">
            <v>125.5</v>
          </cell>
          <cell r="Q611">
            <v>126.5</v>
          </cell>
          <cell r="R611">
            <v>127</v>
          </cell>
          <cell r="S611">
            <v>133.6</v>
          </cell>
          <cell r="T611">
            <v>148.1</v>
          </cell>
          <cell r="U611">
            <v>158.80000000000001</v>
          </cell>
          <cell r="V611">
            <v>155.30000000000001</v>
          </cell>
          <cell r="W611">
            <v>158.5</v>
          </cell>
          <cell r="X611">
            <v>161.6</v>
          </cell>
          <cell r="Y611">
            <v>169.6</v>
          </cell>
          <cell r="Z611">
            <v>172.3</v>
          </cell>
          <cell r="AA611">
            <v>170.2</v>
          </cell>
          <cell r="AB611">
            <v>180.9</v>
          </cell>
          <cell r="AC611">
            <v>174.9</v>
          </cell>
          <cell r="AD611">
            <v>175.2</v>
          </cell>
          <cell r="AE611">
            <v>180.3</v>
          </cell>
          <cell r="AF611">
            <v>189.1</v>
          </cell>
          <cell r="AG611">
            <v>184.5</v>
          </cell>
          <cell r="AH611">
            <v>184.5</v>
          </cell>
          <cell r="AI611">
            <v>186.8</v>
          </cell>
          <cell r="AJ611">
            <v>185.7</v>
          </cell>
          <cell r="AK611">
            <v>186.2</v>
          </cell>
          <cell r="AL611">
            <v>186.8</v>
          </cell>
          <cell r="AM611">
            <v>181.8</v>
          </cell>
          <cell r="AN611">
            <v>182</v>
          </cell>
          <cell r="AO611">
            <v>183.5</v>
          </cell>
          <cell r="AP611">
            <v>187.5</v>
          </cell>
          <cell r="AQ611">
            <v>189.3</v>
          </cell>
          <cell r="AR611">
            <v>187</v>
          </cell>
          <cell r="AS611">
            <v>184.1</v>
          </cell>
          <cell r="AT611">
            <v>189.3</v>
          </cell>
          <cell r="AU611">
            <v>184.1</v>
          </cell>
          <cell r="AV611">
            <v>180.3</v>
          </cell>
          <cell r="AW611">
            <v>177.6</v>
          </cell>
          <cell r="AX611">
            <v>172.8</v>
          </cell>
          <cell r="AY611">
            <v>170.8</v>
          </cell>
          <cell r="AZ611">
            <v>171.5</v>
          </cell>
          <cell r="BA611">
            <v>171.8</v>
          </cell>
          <cell r="BB611">
            <v>172.5</v>
          </cell>
          <cell r="BC611">
            <v>168.2</v>
          </cell>
          <cell r="BD611">
            <v>169.1</v>
          </cell>
          <cell r="BE611">
            <v>169.3</v>
          </cell>
          <cell r="BF611">
            <v>169.5</v>
          </cell>
          <cell r="BG611">
            <v>171.4</v>
          </cell>
          <cell r="BH611">
            <v>173.6</v>
          </cell>
          <cell r="BI611">
            <v>172.7</v>
          </cell>
          <cell r="BJ611">
            <v>172.9</v>
          </cell>
          <cell r="BK611">
            <v>174.4</v>
          </cell>
          <cell r="BL611">
            <v>178</v>
          </cell>
          <cell r="BM611">
            <v>184.9</v>
          </cell>
          <cell r="BN611">
            <v>178</v>
          </cell>
          <cell r="BO611">
            <v>179.2</v>
          </cell>
          <cell r="BP611">
            <v>179.7</v>
          </cell>
          <cell r="BQ611">
            <v>179.6</v>
          </cell>
          <cell r="BR611">
            <v>179.6</v>
          </cell>
          <cell r="BS611">
            <v>179.6</v>
          </cell>
          <cell r="BT611">
            <v>179.6</v>
          </cell>
          <cell r="BU611">
            <v>179.6</v>
          </cell>
          <cell r="BV611">
            <v>179.6</v>
          </cell>
          <cell r="BW611">
            <v>179.6</v>
          </cell>
          <cell r="BX611">
            <v>191.5</v>
          </cell>
          <cell r="BY611">
            <v>196.3</v>
          </cell>
          <cell r="BZ611">
            <v>196.2</v>
          </cell>
          <cell r="CA611">
            <v>194.7</v>
          </cell>
          <cell r="CB611">
            <v>193.7</v>
          </cell>
          <cell r="CC611">
            <v>192.8</v>
          </cell>
          <cell r="CD611">
            <v>193.4</v>
          </cell>
          <cell r="CE611">
            <v>200</v>
          </cell>
          <cell r="CF611">
            <v>193.9</v>
          </cell>
          <cell r="CG611">
            <v>192.3</v>
          </cell>
          <cell r="CH611">
            <v>190.9</v>
          </cell>
          <cell r="CI611">
            <v>189.5</v>
          </cell>
          <cell r="CJ611">
            <v>190.1</v>
          </cell>
          <cell r="CK611">
            <v>190.1</v>
          </cell>
          <cell r="CL611">
            <v>190.1</v>
          </cell>
        </row>
        <row r="612">
          <cell r="A612" t="str">
            <v>Zinc</v>
          </cell>
          <cell r="B612" t="str">
            <v>1310020205</v>
          </cell>
          <cell r="C612">
            <v>4.6670000000000003E-2</v>
          </cell>
          <cell r="D612">
            <v>99.5</v>
          </cell>
          <cell r="E612">
            <v>101.8</v>
          </cell>
          <cell r="F612">
            <v>103.9</v>
          </cell>
          <cell r="G612">
            <v>103.9</v>
          </cell>
          <cell r="H612">
            <v>103.9</v>
          </cell>
          <cell r="I612">
            <v>103.9</v>
          </cell>
          <cell r="J612">
            <v>103.9</v>
          </cell>
          <cell r="K612">
            <v>103.9</v>
          </cell>
          <cell r="L612">
            <v>103.9</v>
          </cell>
          <cell r="M612">
            <v>103.9</v>
          </cell>
          <cell r="N612">
            <v>103.9</v>
          </cell>
          <cell r="O612">
            <v>103.9</v>
          </cell>
          <cell r="P612">
            <v>106.1</v>
          </cell>
          <cell r="Q612">
            <v>117.5</v>
          </cell>
          <cell r="R612">
            <v>117.6</v>
          </cell>
          <cell r="S612">
            <v>121</v>
          </cell>
          <cell r="T612">
            <v>121</v>
          </cell>
          <cell r="U612">
            <v>122.8</v>
          </cell>
          <cell r="V612">
            <v>131.80000000000001</v>
          </cell>
          <cell r="W612">
            <v>135.19999999999999</v>
          </cell>
          <cell r="X612">
            <v>137.9</v>
          </cell>
          <cell r="Y612">
            <v>138.80000000000001</v>
          </cell>
          <cell r="Z612">
            <v>138.80000000000001</v>
          </cell>
          <cell r="AA612">
            <v>142</v>
          </cell>
          <cell r="AB612">
            <v>148.1</v>
          </cell>
          <cell r="AC612">
            <v>152.5</v>
          </cell>
          <cell r="AD612">
            <v>152.5</v>
          </cell>
          <cell r="AE612">
            <v>148.1</v>
          </cell>
          <cell r="AF612">
            <v>154.9</v>
          </cell>
          <cell r="AG612">
            <v>154.9</v>
          </cell>
          <cell r="AH612">
            <v>148.1</v>
          </cell>
          <cell r="AI612">
            <v>150.5</v>
          </cell>
          <cell r="AJ612">
            <v>150.5</v>
          </cell>
          <cell r="AK612">
            <v>142.19999999999999</v>
          </cell>
          <cell r="AL612">
            <v>142.19999999999999</v>
          </cell>
          <cell r="AM612">
            <v>143.69999999999999</v>
          </cell>
          <cell r="AN612">
            <v>143.69999999999999</v>
          </cell>
          <cell r="AO612">
            <v>143.69999999999999</v>
          </cell>
          <cell r="AP612">
            <v>143.69999999999999</v>
          </cell>
          <cell r="AQ612">
            <v>143.69999999999999</v>
          </cell>
          <cell r="AR612">
            <v>148.6</v>
          </cell>
          <cell r="AS612">
            <v>148.6</v>
          </cell>
          <cell r="AT612">
            <v>151.30000000000001</v>
          </cell>
          <cell r="AU612">
            <v>150.69999999999999</v>
          </cell>
          <cell r="AV612">
            <v>151.30000000000001</v>
          </cell>
          <cell r="AW612">
            <v>149.9</v>
          </cell>
          <cell r="AX612">
            <v>148.1</v>
          </cell>
          <cell r="AY612">
            <v>147.80000000000001</v>
          </cell>
          <cell r="AZ612">
            <v>144.5</v>
          </cell>
          <cell r="BA612">
            <v>144.1</v>
          </cell>
          <cell r="BB612">
            <v>150.4</v>
          </cell>
          <cell r="BC612">
            <v>152.80000000000001</v>
          </cell>
          <cell r="BD612">
            <v>153.69999999999999</v>
          </cell>
          <cell r="BE612">
            <v>154.19999999999999</v>
          </cell>
          <cell r="BF612">
            <v>159.1</v>
          </cell>
          <cell r="BG612">
            <v>161.30000000000001</v>
          </cell>
          <cell r="BH612">
            <v>164.9</v>
          </cell>
          <cell r="BI612">
            <v>166</v>
          </cell>
          <cell r="BJ612">
            <v>166.8</v>
          </cell>
          <cell r="BK612">
            <v>173.9</v>
          </cell>
          <cell r="BL612">
            <v>177.7</v>
          </cell>
          <cell r="BM612">
            <v>219.2</v>
          </cell>
          <cell r="BN612">
            <v>175.4</v>
          </cell>
          <cell r="BO612">
            <v>175.5</v>
          </cell>
          <cell r="BP612">
            <v>175.5</v>
          </cell>
          <cell r="BQ612">
            <v>175.5</v>
          </cell>
          <cell r="BR612">
            <v>175.5</v>
          </cell>
          <cell r="BS612">
            <v>167.2</v>
          </cell>
          <cell r="BT612">
            <v>171.3</v>
          </cell>
          <cell r="BU612">
            <v>166.9</v>
          </cell>
          <cell r="BV612">
            <v>167.1</v>
          </cell>
          <cell r="BW612">
            <v>167.2</v>
          </cell>
          <cell r="BX612">
            <v>167.4</v>
          </cell>
          <cell r="BY612">
            <v>168.9</v>
          </cell>
          <cell r="BZ612">
            <v>169.6</v>
          </cell>
          <cell r="CA612">
            <v>169.7</v>
          </cell>
          <cell r="CB612">
            <v>169.3</v>
          </cell>
          <cell r="CC612">
            <v>169</v>
          </cell>
          <cell r="CD612">
            <v>168.1</v>
          </cell>
          <cell r="CE612">
            <v>167</v>
          </cell>
          <cell r="CF612">
            <v>166.6</v>
          </cell>
          <cell r="CG612">
            <v>165</v>
          </cell>
          <cell r="CH612">
            <v>165.7</v>
          </cell>
          <cell r="CI612">
            <v>166.5</v>
          </cell>
          <cell r="CJ612">
            <v>165.5</v>
          </cell>
          <cell r="CK612">
            <v>165.7</v>
          </cell>
          <cell r="CL612">
            <v>165</v>
          </cell>
        </row>
        <row r="613">
          <cell r="A613" t="str">
            <v>Lead</v>
          </cell>
          <cell r="B613" t="str">
            <v>1310020206</v>
          </cell>
          <cell r="C613">
            <v>1.1039999999999999E-2</v>
          </cell>
          <cell r="D613">
            <v>101.7</v>
          </cell>
          <cell r="E613">
            <v>101.7</v>
          </cell>
          <cell r="F613">
            <v>101.7</v>
          </cell>
          <cell r="G613">
            <v>101.7</v>
          </cell>
          <cell r="H613">
            <v>101.7</v>
          </cell>
          <cell r="I613">
            <v>101.7</v>
          </cell>
          <cell r="J613">
            <v>101.7</v>
          </cell>
          <cell r="K613">
            <v>101.7</v>
          </cell>
          <cell r="L613">
            <v>101.7</v>
          </cell>
          <cell r="M613">
            <v>101.7</v>
          </cell>
          <cell r="N613">
            <v>101.7</v>
          </cell>
          <cell r="O613">
            <v>101.7</v>
          </cell>
          <cell r="P613">
            <v>101.7</v>
          </cell>
          <cell r="Q613">
            <v>101.7</v>
          </cell>
          <cell r="R613">
            <v>101.7</v>
          </cell>
          <cell r="S613">
            <v>101.7</v>
          </cell>
          <cell r="T613">
            <v>101.7</v>
          </cell>
          <cell r="U613">
            <v>116.8</v>
          </cell>
          <cell r="V613">
            <v>116.8</v>
          </cell>
          <cell r="W613">
            <v>116.8</v>
          </cell>
          <cell r="X613">
            <v>116.8</v>
          </cell>
          <cell r="Y613">
            <v>116.8</v>
          </cell>
          <cell r="Z613">
            <v>116.8</v>
          </cell>
          <cell r="AA613">
            <v>116.8</v>
          </cell>
          <cell r="AB613">
            <v>116.8</v>
          </cell>
          <cell r="AC613">
            <v>116.8</v>
          </cell>
          <cell r="AD613">
            <v>116.8</v>
          </cell>
          <cell r="AE613">
            <v>116.8</v>
          </cell>
          <cell r="AF613">
            <v>116.8</v>
          </cell>
          <cell r="AG613">
            <v>116.8</v>
          </cell>
          <cell r="AH613">
            <v>116.8</v>
          </cell>
          <cell r="AI613">
            <v>116.8</v>
          </cell>
          <cell r="AJ613">
            <v>116.8</v>
          </cell>
          <cell r="AK613">
            <v>116.8</v>
          </cell>
          <cell r="AL613">
            <v>116.8</v>
          </cell>
          <cell r="AM613">
            <v>116.8</v>
          </cell>
          <cell r="AN613">
            <v>116.8</v>
          </cell>
          <cell r="AO613">
            <v>116.8</v>
          </cell>
          <cell r="AP613">
            <v>116.8</v>
          </cell>
          <cell r="AQ613">
            <v>116.8</v>
          </cell>
          <cell r="AR613">
            <v>116.8</v>
          </cell>
          <cell r="AS613">
            <v>116.8</v>
          </cell>
          <cell r="AT613">
            <v>117.2</v>
          </cell>
          <cell r="AU613">
            <v>118.8</v>
          </cell>
          <cell r="AV613">
            <v>118.4</v>
          </cell>
          <cell r="AW613">
            <v>117.8</v>
          </cell>
          <cell r="AX613">
            <v>117.9</v>
          </cell>
          <cell r="AY613">
            <v>119</v>
          </cell>
          <cell r="AZ613">
            <v>119</v>
          </cell>
          <cell r="BA613">
            <v>119</v>
          </cell>
          <cell r="BB613">
            <v>119</v>
          </cell>
          <cell r="BC613">
            <v>119</v>
          </cell>
          <cell r="BD613">
            <v>119</v>
          </cell>
          <cell r="BE613">
            <v>119</v>
          </cell>
          <cell r="BF613">
            <v>119</v>
          </cell>
          <cell r="BG613">
            <v>119</v>
          </cell>
          <cell r="BH613">
            <v>119</v>
          </cell>
          <cell r="BI613">
            <v>119</v>
          </cell>
          <cell r="BJ613">
            <v>119</v>
          </cell>
          <cell r="BK613">
            <v>119</v>
          </cell>
          <cell r="BL613">
            <v>119</v>
          </cell>
          <cell r="BM613">
            <v>119</v>
          </cell>
          <cell r="BN613">
            <v>119</v>
          </cell>
          <cell r="BO613">
            <v>119</v>
          </cell>
          <cell r="BP613">
            <v>119</v>
          </cell>
          <cell r="BQ613">
            <v>119</v>
          </cell>
          <cell r="BR613">
            <v>119</v>
          </cell>
          <cell r="BS613">
            <v>119</v>
          </cell>
          <cell r="BT613">
            <v>119</v>
          </cell>
          <cell r="BU613">
            <v>119</v>
          </cell>
          <cell r="BV613">
            <v>119</v>
          </cell>
          <cell r="BW613">
            <v>119</v>
          </cell>
          <cell r="BX613">
            <v>119</v>
          </cell>
          <cell r="BY613">
            <v>119</v>
          </cell>
          <cell r="BZ613">
            <v>119</v>
          </cell>
          <cell r="CA613">
            <v>119</v>
          </cell>
          <cell r="CB613">
            <v>119</v>
          </cell>
          <cell r="CC613">
            <v>119</v>
          </cell>
          <cell r="CD613">
            <v>119</v>
          </cell>
          <cell r="CE613">
            <v>119</v>
          </cell>
          <cell r="CF613">
            <v>119</v>
          </cell>
          <cell r="CG613">
            <v>119</v>
          </cell>
          <cell r="CH613">
            <v>119</v>
          </cell>
          <cell r="CI613">
            <v>119.3</v>
          </cell>
          <cell r="CJ613">
            <v>120.6</v>
          </cell>
          <cell r="CK613">
            <v>120.9</v>
          </cell>
          <cell r="CL613">
            <v>120.9</v>
          </cell>
        </row>
        <row r="614">
          <cell r="A614" t="str">
            <v>Chromium / Chrome</v>
          </cell>
          <cell r="B614" t="str">
            <v>1310020207</v>
          </cell>
          <cell r="C614">
            <v>1.528E-2</v>
          </cell>
          <cell r="D614">
            <v>101.2</v>
          </cell>
          <cell r="E614">
            <v>101.2</v>
          </cell>
          <cell r="F614">
            <v>104.6</v>
          </cell>
          <cell r="G614">
            <v>122.1</v>
          </cell>
          <cell r="H614">
            <v>129.5</v>
          </cell>
          <cell r="I614">
            <v>122.6</v>
          </cell>
          <cell r="J614">
            <v>113.5</v>
          </cell>
          <cell r="K614">
            <v>96.3</v>
          </cell>
          <cell r="L614">
            <v>81.7</v>
          </cell>
          <cell r="M614">
            <v>87.9</v>
          </cell>
          <cell r="N614">
            <v>87.9</v>
          </cell>
          <cell r="O614">
            <v>85.4</v>
          </cell>
          <cell r="P614">
            <v>81.7</v>
          </cell>
          <cell r="Q614">
            <v>81.7</v>
          </cell>
          <cell r="R614">
            <v>81.7</v>
          </cell>
          <cell r="S614">
            <v>100.5</v>
          </cell>
          <cell r="T614">
            <v>106.4</v>
          </cell>
          <cell r="U614">
            <v>99.4</v>
          </cell>
          <cell r="V614">
            <v>99</v>
          </cell>
          <cell r="W614">
            <v>101.6</v>
          </cell>
          <cell r="X614">
            <v>109.2</v>
          </cell>
          <cell r="Y614">
            <v>115.3</v>
          </cell>
          <cell r="Z614">
            <v>115.3</v>
          </cell>
          <cell r="AA614">
            <v>115.3</v>
          </cell>
          <cell r="AB614">
            <v>115.3</v>
          </cell>
          <cell r="AC614">
            <v>119.4</v>
          </cell>
          <cell r="AD614">
            <v>127.2</v>
          </cell>
          <cell r="AE614">
            <v>137</v>
          </cell>
          <cell r="AF614">
            <v>140.30000000000001</v>
          </cell>
          <cell r="AG614">
            <v>151.80000000000001</v>
          </cell>
          <cell r="AH614">
            <v>160.4</v>
          </cell>
          <cell r="AI614">
            <v>153.4</v>
          </cell>
          <cell r="AJ614">
            <v>144.9</v>
          </cell>
          <cell r="AK614">
            <v>151.1</v>
          </cell>
          <cell r="AL614">
            <v>151.1</v>
          </cell>
          <cell r="AM614">
            <v>167.7</v>
          </cell>
          <cell r="AN614">
            <v>172.7</v>
          </cell>
          <cell r="AO614">
            <v>172.7</v>
          </cell>
          <cell r="AP614">
            <v>172.7</v>
          </cell>
          <cell r="AQ614">
            <v>172.7</v>
          </cell>
          <cell r="AR614">
            <v>172.7</v>
          </cell>
          <cell r="AS614">
            <v>172.7</v>
          </cell>
          <cell r="AT614">
            <v>172.7</v>
          </cell>
          <cell r="AU614">
            <v>172.7</v>
          </cell>
          <cell r="AV614">
            <v>172.7</v>
          </cell>
          <cell r="AW614">
            <v>172.7</v>
          </cell>
          <cell r="AX614">
            <v>172.7</v>
          </cell>
          <cell r="AY614">
            <v>172.7</v>
          </cell>
          <cell r="AZ614">
            <v>172.7</v>
          </cell>
          <cell r="BA614">
            <v>172.7</v>
          </cell>
          <cell r="BB614">
            <v>172.7</v>
          </cell>
          <cell r="BC614">
            <v>172.7</v>
          </cell>
          <cell r="BD614">
            <v>172.7</v>
          </cell>
          <cell r="BE614">
            <v>172.7</v>
          </cell>
          <cell r="BF614">
            <v>172.7</v>
          </cell>
          <cell r="BG614">
            <v>172.7</v>
          </cell>
          <cell r="BH614">
            <v>166.5</v>
          </cell>
          <cell r="BI614">
            <v>149.30000000000001</v>
          </cell>
          <cell r="BJ614">
            <v>142.80000000000001</v>
          </cell>
          <cell r="BK614">
            <v>142.1</v>
          </cell>
          <cell r="BL614">
            <v>163.69999999999999</v>
          </cell>
          <cell r="BM614">
            <v>163.69999999999999</v>
          </cell>
          <cell r="BN614">
            <v>183.5</v>
          </cell>
          <cell r="BO614">
            <v>216.4</v>
          </cell>
          <cell r="BP614">
            <v>214.9</v>
          </cell>
          <cell r="BQ614">
            <v>216.4</v>
          </cell>
          <cell r="BR614">
            <v>216.4</v>
          </cell>
          <cell r="BS614">
            <v>216.4</v>
          </cell>
          <cell r="BT614">
            <v>216.4</v>
          </cell>
          <cell r="BU614">
            <v>216.4</v>
          </cell>
          <cell r="BV614">
            <v>216.4</v>
          </cell>
          <cell r="BW614">
            <v>216.4</v>
          </cell>
          <cell r="BX614">
            <v>216.4</v>
          </cell>
          <cell r="BY614">
            <v>207.8</v>
          </cell>
          <cell r="BZ614">
            <v>188.6</v>
          </cell>
          <cell r="CA614">
            <v>193.6</v>
          </cell>
          <cell r="CB614">
            <v>198.3</v>
          </cell>
          <cell r="CC614">
            <v>193.5</v>
          </cell>
          <cell r="CD614">
            <v>179</v>
          </cell>
          <cell r="CE614">
            <v>179</v>
          </cell>
          <cell r="CF614">
            <v>182</v>
          </cell>
          <cell r="CG614">
            <v>185.7</v>
          </cell>
          <cell r="CH614">
            <v>190.6</v>
          </cell>
          <cell r="CI614">
            <v>190.6</v>
          </cell>
          <cell r="CJ614">
            <v>190.6</v>
          </cell>
          <cell r="CK614">
            <v>190.6</v>
          </cell>
          <cell r="CL614">
            <v>190.6</v>
          </cell>
        </row>
        <row r="615">
          <cell r="A615" t="str">
            <v>Non Ferrous Alloys</v>
          </cell>
          <cell r="B615" t="str">
            <v>1310020208</v>
          </cell>
          <cell r="C615">
            <v>1.1520000000000001E-2</v>
          </cell>
          <cell r="D615">
            <v>99</v>
          </cell>
          <cell r="E615">
            <v>99</v>
          </cell>
          <cell r="F615">
            <v>99</v>
          </cell>
          <cell r="G615">
            <v>104.1</v>
          </cell>
          <cell r="H615">
            <v>104.1</v>
          </cell>
          <cell r="I615">
            <v>107.5</v>
          </cell>
          <cell r="J615">
            <v>110.8</v>
          </cell>
          <cell r="K615">
            <v>107.1</v>
          </cell>
          <cell r="L615">
            <v>113.1</v>
          </cell>
          <cell r="M615">
            <v>115.6</v>
          </cell>
          <cell r="N615">
            <v>121.1</v>
          </cell>
          <cell r="O615">
            <v>127.9</v>
          </cell>
          <cell r="P615">
            <v>149.80000000000001</v>
          </cell>
          <cell r="Q615">
            <v>162.1</v>
          </cell>
          <cell r="R615">
            <v>162.1</v>
          </cell>
          <cell r="S615">
            <v>192.1</v>
          </cell>
          <cell r="T615">
            <v>205.1</v>
          </cell>
          <cell r="U615">
            <v>203.1</v>
          </cell>
          <cell r="V615">
            <v>202.1</v>
          </cell>
          <cell r="W615">
            <v>205.5</v>
          </cell>
          <cell r="X615">
            <v>205.7</v>
          </cell>
          <cell r="Y615">
            <v>215.1</v>
          </cell>
          <cell r="Z615">
            <v>229.3</v>
          </cell>
          <cell r="AA615">
            <v>230.3</v>
          </cell>
          <cell r="AB615">
            <v>213.5</v>
          </cell>
          <cell r="AC615">
            <v>199.1</v>
          </cell>
          <cell r="AD615">
            <v>196.4</v>
          </cell>
          <cell r="AE615">
            <v>201.9</v>
          </cell>
          <cell r="AF615">
            <v>206.5</v>
          </cell>
          <cell r="AG615">
            <v>200.5</v>
          </cell>
          <cell r="AH615">
            <v>198</v>
          </cell>
          <cell r="AI615">
            <v>193.6</v>
          </cell>
          <cell r="AJ615">
            <v>183.2</v>
          </cell>
          <cell r="AK615">
            <v>183.6</v>
          </cell>
          <cell r="AL615">
            <v>174.6</v>
          </cell>
          <cell r="AM615">
            <v>168.4</v>
          </cell>
          <cell r="AN615">
            <v>167.6</v>
          </cell>
          <cell r="AO615">
            <v>168.4</v>
          </cell>
          <cell r="AP615">
            <v>172.8</v>
          </cell>
          <cell r="AQ615">
            <v>166.7</v>
          </cell>
          <cell r="AR615">
            <v>165</v>
          </cell>
          <cell r="AS615">
            <v>158.6</v>
          </cell>
          <cell r="AT615">
            <v>158.19999999999999</v>
          </cell>
          <cell r="AU615">
            <v>155.30000000000001</v>
          </cell>
          <cell r="AV615">
            <v>157.5</v>
          </cell>
          <cell r="AW615">
            <v>153</v>
          </cell>
          <cell r="AX615">
            <v>145.6</v>
          </cell>
          <cell r="AY615">
            <v>143.5</v>
          </cell>
          <cell r="AZ615">
            <v>146.69999999999999</v>
          </cell>
          <cell r="BA615">
            <v>141.80000000000001</v>
          </cell>
          <cell r="BB615">
            <v>147</v>
          </cell>
          <cell r="BC615">
            <v>154.4</v>
          </cell>
          <cell r="BD615">
            <v>155.9</v>
          </cell>
          <cell r="BE615">
            <v>155.9</v>
          </cell>
          <cell r="BF615">
            <v>156.4</v>
          </cell>
          <cell r="BG615">
            <v>162.80000000000001</v>
          </cell>
          <cell r="BH615">
            <v>165.6</v>
          </cell>
          <cell r="BI615">
            <v>167.9</v>
          </cell>
          <cell r="BJ615">
            <v>171.1</v>
          </cell>
          <cell r="BK615">
            <v>175.5</v>
          </cell>
          <cell r="BL615">
            <v>179.4</v>
          </cell>
          <cell r="BM615">
            <v>168.1</v>
          </cell>
          <cell r="BN615">
            <v>168.6</v>
          </cell>
          <cell r="BO615">
            <v>172.8</v>
          </cell>
          <cell r="BP615">
            <v>165.5</v>
          </cell>
          <cell r="BQ615">
            <v>159.1</v>
          </cell>
          <cell r="BR615">
            <v>160.9</v>
          </cell>
          <cell r="BS615">
            <v>162.80000000000001</v>
          </cell>
          <cell r="BT615">
            <v>159.69999999999999</v>
          </cell>
          <cell r="BU615">
            <v>159.69999999999999</v>
          </cell>
          <cell r="BV615">
            <v>159.69999999999999</v>
          </cell>
          <cell r="BW615">
            <v>159.69999999999999</v>
          </cell>
          <cell r="BX615">
            <v>159.69999999999999</v>
          </cell>
          <cell r="BY615">
            <v>176.6</v>
          </cell>
          <cell r="BZ615">
            <v>173.3</v>
          </cell>
          <cell r="CA615">
            <v>169.3</v>
          </cell>
          <cell r="CB615">
            <v>164.8</v>
          </cell>
          <cell r="CC615">
            <v>164.6</v>
          </cell>
          <cell r="CD615">
            <v>164.6</v>
          </cell>
          <cell r="CE615">
            <v>164.6</v>
          </cell>
          <cell r="CF615">
            <v>164.6</v>
          </cell>
          <cell r="CG615">
            <v>164.6</v>
          </cell>
          <cell r="CH615">
            <v>164.6</v>
          </cell>
          <cell r="CI615">
            <v>164.6</v>
          </cell>
          <cell r="CJ615">
            <v>164.6</v>
          </cell>
          <cell r="CK615">
            <v>164.6</v>
          </cell>
          <cell r="CL615">
            <v>164.6</v>
          </cell>
        </row>
        <row r="616">
          <cell r="A616" t="str">
            <v>Non-Ferrous Casting &amp; Forging</v>
          </cell>
          <cell r="B616" t="str">
            <v>1310020209</v>
          </cell>
          <cell r="C616">
            <v>3.9379999999999998E-2</v>
          </cell>
          <cell r="D616">
            <v>100.8</v>
          </cell>
          <cell r="E616">
            <v>100.8</v>
          </cell>
          <cell r="F616">
            <v>100.8</v>
          </cell>
          <cell r="G616">
            <v>106.1</v>
          </cell>
          <cell r="H616">
            <v>106.1</v>
          </cell>
          <cell r="I616">
            <v>105</v>
          </cell>
          <cell r="J616">
            <v>103.9</v>
          </cell>
          <cell r="K616">
            <v>102.5</v>
          </cell>
          <cell r="L616">
            <v>101.7</v>
          </cell>
          <cell r="M616">
            <v>103.2</v>
          </cell>
          <cell r="N616">
            <v>104.9</v>
          </cell>
          <cell r="O616">
            <v>106.6</v>
          </cell>
          <cell r="P616">
            <v>107.3</v>
          </cell>
          <cell r="Q616">
            <v>111</v>
          </cell>
          <cell r="R616">
            <v>107.9</v>
          </cell>
          <cell r="S616">
            <v>111.4</v>
          </cell>
          <cell r="T616">
            <v>112.4</v>
          </cell>
          <cell r="U616">
            <v>110.5</v>
          </cell>
          <cell r="V616">
            <v>109</v>
          </cell>
          <cell r="W616">
            <v>112</v>
          </cell>
          <cell r="X616">
            <v>115.2</v>
          </cell>
          <cell r="Y616">
            <v>118.7</v>
          </cell>
          <cell r="Z616">
            <v>121.7</v>
          </cell>
          <cell r="AA616">
            <v>122.1</v>
          </cell>
          <cell r="AB616">
            <v>120.9</v>
          </cell>
          <cell r="AC616">
            <v>123</v>
          </cell>
          <cell r="AD616">
            <v>126.2</v>
          </cell>
          <cell r="AE616">
            <v>147.9</v>
          </cell>
          <cell r="AF616">
            <v>147.80000000000001</v>
          </cell>
          <cell r="AG616">
            <v>154</v>
          </cell>
          <cell r="AH616">
            <v>166.5</v>
          </cell>
          <cell r="AI616">
            <v>166.5</v>
          </cell>
          <cell r="AJ616">
            <v>169.2</v>
          </cell>
          <cell r="AK616">
            <v>176.7</v>
          </cell>
          <cell r="AL616">
            <v>172.1</v>
          </cell>
          <cell r="AM616">
            <v>158.6</v>
          </cell>
          <cell r="AN616">
            <v>156.1</v>
          </cell>
          <cell r="AO616">
            <v>163.19999999999999</v>
          </cell>
          <cell r="AP616">
            <v>166.5</v>
          </cell>
          <cell r="AQ616">
            <v>166.2</v>
          </cell>
          <cell r="AR616">
            <v>160.4</v>
          </cell>
          <cell r="AS616">
            <v>156.69999999999999</v>
          </cell>
          <cell r="AT616">
            <v>159.6</v>
          </cell>
          <cell r="AU616">
            <v>165.9</v>
          </cell>
          <cell r="AV616">
            <v>166.1</v>
          </cell>
          <cell r="AW616">
            <v>195.1</v>
          </cell>
          <cell r="AX616">
            <v>171.2</v>
          </cell>
          <cell r="AY616">
            <v>153.6</v>
          </cell>
          <cell r="AZ616">
            <v>157.1</v>
          </cell>
          <cell r="BA616">
            <v>150.1</v>
          </cell>
          <cell r="BB616">
            <v>146.1</v>
          </cell>
          <cell r="BC616">
            <v>146.1</v>
          </cell>
          <cell r="BD616">
            <v>142.19999999999999</v>
          </cell>
          <cell r="BE616">
            <v>139.30000000000001</v>
          </cell>
          <cell r="BF616">
            <v>142.4</v>
          </cell>
          <cell r="BG616">
            <v>151.1</v>
          </cell>
          <cell r="BH616">
            <v>153.1</v>
          </cell>
          <cell r="BI616">
            <v>158.5</v>
          </cell>
          <cell r="BJ616">
            <v>157.19999999999999</v>
          </cell>
          <cell r="BK616">
            <v>159</v>
          </cell>
          <cell r="BL616">
            <v>166.7</v>
          </cell>
          <cell r="BM616">
            <v>169.8</v>
          </cell>
          <cell r="BN616">
            <v>167.3</v>
          </cell>
          <cell r="BO616">
            <v>166.9</v>
          </cell>
          <cell r="BP616">
            <v>163.80000000000001</v>
          </cell>
          <cell r="BQ616">
            <v>158.5</v>
          </cell>
          <cell r="BR616">
            <v>158.80000000000001</v>
          </cell>
          <cell r="BS616">
            <v>167</v>
          </cell>
          <cell r="BT616">
            <v>161</v>
          </cell>
          <cell r="BU616">
            <v>169.1</v>
          </cell>
          <cell r="BV616">
            <v>161.69999999999999</v>
          </cell>
          <cell r="BW616">
            <v>169.4</v>
          </cell>
          <cell r="BX616">
            <v>168.6</v>
          </cell>
          <cell r="BY616">
            <v>168.9</v>
          </cell>
          <cell r="BZ616">
            <v>170.1</v>
          </cell>
          <cell r="CA616">
            <v>171.6</v>
          </cell>
          <cell r="CB616">
            <v>168.1</v>
          </cell>
          <cell r="CC616">
            <v>177.8</v>
          </cell>
          <cell r="CD616">
            <v>168.3</v>
          </cell>
          <cell r="CE616">
            <v>170.4</v>
          </cell>
          <cell r="CF616">
            <v>172.6</v>
          </cell>
          <cell r="CG616">
            <v>166.6</v>
          </cell>
          <cell r="CH616">
            <v>169.9</v>
          </cell>
          <cell r="CI616">
            <v>183.1</v>
          </cell>
          <cell r="CJ616">
            <v>173.4</v>
          </cell>
          <cell r="CK616">
            <v>171</v>
          </cell>
          <cell r="CL616">
            <v>169.2</v>
          </cell>
        </row>
        <row r="617">
          <cell r="A617" t="str">
            <v>C.   METAL PRODUCTS</v>
          </cell>
          <cell r="B617" t="str">
            <v>1310030000</v>
          </cell>
          <cell r="C617">
            <v>1.68005</v>
          </cell>
          <cell r="D617">
            <v>100.7</v>
          </cell>
          <cell r="E617">
            <v>100.6</v>
          </cell>
          <cell r="F617">
            <v>101.1</v>
          </cell>
          <cell r="G617">
            <v>103.2</v>
          </cell>
          <cell r="H617">
            <v>103.7</v>
          </cell>
          <cell r="I617">
            <v>103.8</v>
          </cell>
          <cell r="J617">
            <v>104</v>
          </cell>
          <cell r="K617">
            <v>104.5</v>
          </cell>
          <cell r="L617">
            <v>105.3</v>
          </cell>
          <cell r="M617">
            <v>106.3</v>
          </cell>
          <cell r="N617">
            <v>107.2</v>
          </cell>
          <cell r="O617">
            <v>108.8</v>
          </cell>
          <cell r="P617">
            <v>109.7</v>
          </cell>
          <cell r="Q617">
            <v>111</v>
          </cell>
          <cell r="R617">
            <v>111.2</v>
          </cell>
          <cell r="S617">
            <v>116.4</v>
          </cell>
          <cell r="T617">
            <v>120.7</v>
          </cell>
          <cell r="U617">
            <v>118.5</v>
          </cell>
          <cell r="V617">
            <v>119.2</v>
          </cell>
          <cell r="W617">
            <v>121</v>
          </cell>
          <cell r="X617">
            <v>119</v>
          </cell>
          <cell r="Y617">
            <v>117.9</v>
          </cell>
          <cell r="Z617">
            <v>119.6</v>
          </cell>
          <cell r="AA617">
            <v>120</v>
          </cell>
          <cell r="AB617">
            <v>120.3</v>
          </cell>
          <cell r="AC617">
            <v>121.8</v>
          </cell>
          <cell r="AD617">
            <v>121.3</v>
          </cell>
          <cell r="AE617">
            <v>124.1</v>
          </cell>
          <cell r="AF617">
            <v>124.3</v>
          </cell>
          <cell r="AG617">
            <v>121.9</v>
          </cell>
          <cell r="AH617">
            <v>122</v>
          </cell>
          <cell r="AI617">
            <v>122.8</v>
          </cell>
          <cell r="AJ617">
            <v>123.8</v>
          </cell>
          <cell r="AK617">
            <v>125.6</v>
          </cell>
          <cell r="AL617">
            <v>128</v>
          </cell>
          <cell r="AM617">
            <v>127.9</v>
          </cell>
          <cell r="AN617">
            <v>133.6</v>
          </cell>
          <cell r="AO617">
            <v>136.1</v>
          </cell>
          <cell r="AP617">
            <v>139.80000000000001</v>
          </cell>
          <cell r="AQ617">
            <v>141.69999999999999</v>
          </cell>
          <cell r="AR617">
            <v>140.69999999999999</v>
          </cell>
          <cell r="AS617">
            <v>143.4</v>
          </cell>
          <cell r="AT617">
            <v>145.1</v>
          </cell>
          <cell r="AU617">
            <v>142.19999999999999</v>
          </cell>
          <cell r="AV617">
            <v>142.4</v>
          </cell>
          <cell r="AW617">
            <v>145.69999999999999</v>
          </cell>
          <cell r="AX617">
            <v>143.19999999999999</v>
          </cell>
          <cell r="AY617">
            <v>144.19999999999999</v>
          </cell>
          <cell r="AZ617">
            <v>141.1</v>
          </cell>
          <cell r="BA617">
            <v>145</v>
          </cell>
          <cell r="BB617">
            <v>145.5</v>
          </cell>
          <cell r="BC617">
            <v>145.9</v>
          </cell>
          <cell r="BD617">
            <v>146.19999999999999</v>
          </cell>
          <cell r="BE617">
            <v>146.80000000000001</v>
          </cell>
          <cell r="BF617">
            <v>146.30000000000001</v>
          </cell>
          <cell r="BG617">
            <v>146.69999999999999</v>
          </cell>
          <cell r="BH617">
            <v>150.4</v>
          </cell>
          <cell r="BI617">
            <v>151.5</v>
          </cell>
          <cell r="BJ617">
            <v>154.6</v>
          </cell>
          <cell r="BK617">
            <v>154.69999999999999</v>
          </cell>
          <cell r="BL617">
            <v>154.30000000000001</v>
          </cell>
          <cell r="BM617">
            <v>154.1</v>
          </cell>
          <cell r="BN617">
            <v>153.9</v>
          </cell>
          <cell r="BO617">
            <v>154.4</v>
          </cell>
          <cell r="BP617">
            <v>156.5</v>
          </cell>
          <cell r="BQ617">
            <v>157.19999999999999</v>
          </cell>
          <cell r="BR617">
            <v>159.19999999999999</v>
          </cell>
          <cell r="BS617">
            <v>159.6</v>
          </cell>
          <cell r="BT617">
            <v>166.7</v>
          </cell>
          <cell r="BU617">
            <v>169.7</v>
          </cell>
          <cell r="BV617">
            <v>171.8</v>
          </cell>
          <cell r="BW617">
            <v>173.4</v>
          </cell>
          <cell r="BX617">
            <v>173.9</v>
          </cell>
          <cell r="BY617">
            <v>175.5</v>
          </cell>
          <cell r="BZ617">
            <v>180.1</v>
          </cell>
          <cell r="CA617">
            <v>181.8</v>
          </cell>
          <cell r="CB617">
            <v>183.1</v>
          </cell>
          <cell r="CC617">
            <v>185.8</v>
          </cell>
          <cell r="CD617">
            <v>185</v>
          </cell>
          <cell r="CE617">
            <v>195.1</v>
          </cell>
          <cell r="CF617">
            <v>199.6</v>
          </cell>
          <cell r="CG617">
            <v>201.8</v>
          </cell>
          <cell r="CH617">
            <v>207.4</v>
          </cell>
          <cell r="CI617">
            <v>206.5</v>
          </cell>
          <cell r="CJ617">
            <v>205.9</v>
          </cell>
          <cell r="CK617">
            <v>207.5</v>
          </cell>
          <cell r="CL617">
            <v>207.2</v>
          </cell>
        </row>
        <row r="618">
          <cell r="A618" t="str">
            <v>Gold &amp; Gold Ornaments</v>
          </cell>
          <cell r="B618" t="str">
            <v>1310030001</v>
          </cell>
          <cell r="C618">
            <v>0.36398999999999998</v>
          </cell>
          <cell r="D618">
            <v>99.5</v>
          </cell>
          <cell r="E618">
            <v>97.3</v>
          </cell>
          <cell r="F618">
            <v>99.6</v>
          </cell>
          <cell r="G618">
            <v>97.8</v>
          </cell>
          <cell r="H618">
            <v>97.5</v>
          </cell>
          <cell r="I618">
            <v>98</v>
          </cell>
          <cell r="J618">
            <v>97.8</v>
          </cell>
          <cell r="K618">
            <v>100</v>
          </cell>
          <cell r="L618">
            <v>102.5</v>
          </cell>
          <cell r="M618">
            <v>108</v>
          </cell>
          <cell r="N618">
            <v>110.6</v>
          </cell>
          <cell r="O618">
            <v>118.6</v>
          </cell>
          <cell r="P618">
            <v>121.3</v>
          </cell>
          <cell r="Q618">
            <v>128.6</v>
          </cell>
          <cell r="R618">
            <v>129.69999999999999</v>
          </cell>
          <cell r="S618">
            <v>142</v>
          </cell>
          <cell r="T618">
            <v>157.4</v>
          </cell>
          <cell r="U618">
            <v>146.80000000000001</v>
          </cell>
          <cell r="V618">
            <v>150.1</v>
          </cell>
          <cell r="W618">
            <v>156.69999999999999</v>
          </cell>
          <cell r="X618">
            <v>147.80000000000001</v>
          </cell>
          <cell r="Y618">
            <v>140.80000000000001</v>
          </cell>
          <cell r="Z618">
            <v>146.1</v>
          </cell>
          <cell r="AA618">
            <v>146.80000000000001</v>
          </cell>
          <cell r="AB618">
            <v>146.4</v>
          </cell>
          <cell r="AC618">
            <v>153.80000000000001</v>
          </cell>
          <cell r="AD618">
            <v>151.9</v>
          </cell>
          <cell r="AE618">
            <v>151</v>
          </cell>
          <cell r="AF618">
            <v>151.69999999999999</v>
          </cell>
          <cell r="AG618">
            <v>140.30000000000001</v>
          </cell>
          <cell r="AH618">
            <v>140.19999999999999</v>
          </cell>
          <cell r="AI618">
            <v>141.69999999999999</v>
          </cell>
          <cell r="AJ618">
            <v>147.30000000000001</v>
          </cell>
          <cell r="AK618">
            <v>152.9</v>
          </cell>
          <cell r="AL618">
            <v>162</v>
          </cell>
          <cell r="AM618">
            <v>161.6</v>
          </cell>
          <cell r="AN618">
            <v>170.5</v>
          </cell>
          <cell r="AO618">
            <v>179.1</v>
          </cell>
          <cell r="AP618">
            <v>192.9</v>
          </cell>
          <cell r="AQ618">
            <v>183.6</v>
          </cell>
          <cell r="AR618">
            <v>185.1</v>
          </cell>
          <cell r="AS618">
            <v>190.4</v>
          </cell>
          <cell r="AT618">
            <v>201.2</v>
          </cell>
          <cell r="AU618">
            <v>184.2</v>
          </cell>
          <cell r="AV618">
            <v>186</v>
          </cell>
          <cell r="AW618">
            <v>195.4</v>
          </cell>
          <cell r="AX618">
            <v>189</v>
          </cell>
          <cell r="AY618">
            <v>199.5</v>
          </cell>
          <cell r="AZ618">
            <v>203.1</v>
          </cell>
          <cell r="BA618">
            <v>223.1</v>
          </cell>
          <cell r="BB618">
            <v>226.9</v>
          </cell>
          <cell r="BC618">
            <v>220.6</v>
          </cell>
          <cell r="BD618">
            <v>222.3</v>
          </cell>
          <cell r="BE618">
            <v>222.5</v>
          </cell>
          <cell r="BF618">
            <v>223.4</v>
          </cell>
          <cell r="BG618">
            <v>226</v>
          </cell>
          <cell r="BH618">
            <v>234.7</v>
          </cell>
          <cell r="BI618">
            <v>236.5</v>
          </cell>
          <cell r="BJ618">
            <v>249.7</v>
          </cell>
          <cell r="BK618">
            <v>250.8</v>
          </cell>
          <cell r="BL618">
            <v>249</v>
          </cell>
          <cell r="BM618">
            <v>248.2</v>
          </cell>
          <cell r="BN618">
            <v>248.6</v>
          </cell>
          <cell r="BO618">
            <v>248.9</v>
          </cell>
          <cell r="BP618">
            <v>254.3</v>
          </cell>
          <cell r="BQ618">
            <v>257.3</v>
          </cell>
          <cell r="BR618">
            <v>268.3</v>
          </cell>
          <cell r="BS618">
            <v>268.8</v>
          </cell>
          <cell r="BT618">
            <v>302.2</v>
          </cell>
          <cell r="BU618">
            <v>314.39999999999998</v>
          </cell>
          <cell r="BV618">
            <v>322</v>
          </cell>
          <cell r="BW618">
            <v>327.3</v>
          </cell>
          <cell r="BX618">
            <v>323.8</v>
          </cell>
          <cell r="BY618">
            <v>326.89999999999998</v>
          </cell>
          <cell r="BZ618">
            <v>338.7</v>
          </cell>
          <cell r="CA618">
            <v>346.2</v>
          </cell>
          <cell r="CB618">
            <v>353.6</v>
          </cell>
          <cell r="CC618">
            <v>363.3</v>
          </cell>
          <cell r="CD618">
            <v>361.6</v>
          </cell>
          <cell r="CE618">
            <v>408.1</v>
          </cell>
          <cell r="CF618">
            <v>426.7</v>
          </cell>
          <cell r="CG618">
            <v>437.4</v>
          </cell>
          <cell r="CH618">
            <v>462.9</v>
          </cell>
          <cell r="CI618">
            <v>455.5</v>
          </cell>
          <cell r="CJ618">
            <v>451</v>
          </cell>
          <cell r="CK618">
            <v>457.6</v>
          </cell>
          <cell r="CL618">
            <v>453.5</v>
          </cell>
        </row>
        <row r="619">
          <cell r="A619" t="str">
            <v>Silver</v>
          </cell>
          <cell r="B619" t="str">
            <v>1310030002</v>
          </cell>
          <cell r="C619">
            <v>1.0829999999999999E-2</v>
          </cell>
          <cell r="D619">
            <v>98.8</v>
          </cell>
          <cell r="E619">
            <v>99.9</v>
          </cell>
          <cell r="F619">
            <v>100.5</v>
          </cell>
          <cell r="G619">
            <v>99.1</v>
          </cell>
          <cell r="H619">
            <v>96.8</v>
          </cell>
          <cell r="I619">
            <v>98.7</v>
          </cell>
          <cell r="J619">
            <v>98.5</v>
          </cell>
          <cell r="K619">
            <v>99</v>
          </cell>
          <cell r="L619">
            <v>98.9</v>
          </cell>
          <cell r="M619">
            <v>104</v>
          </cell>
          <cell r="N619">
            <v>106.7</v>
          </cell>
          <cell r="O619">
            <v>111.2</v>
          </cell>
          <cell r="P619">
            <v>114.2</v>
          </cell>
          <cell r="Q619">
            <v>117.1</v>
          </cell>
          <cell r="R619">
            <v>123.3</v>
          </cell>
          <cell r="S619">
            <v>159.30000000000001</v>
          </cell>
          <cell r="T619">
            <v>174.5</v>
          </cell>
          <cell r="U619">
            <v>168</v>
          </cell>
          <cell r="V619">
            <v>160.19999999999999</v>
          </cell>
          <cell r="W619">
            <v>167.3</v>
          </cell>
          <cell r="X619">
            <v>167.7</v>
          </cell>
          <cell r="Y619">
            <v>162.69999999999999</v>
          </cell>
          <cell r="Z619">
            <v>168.9</v>
          </cell>
          <cell r="AA619">
            <v>178.4</v>
          </cell>
          <cell r="AB619">
            <v>172.5</v>
          </cell>
          <cell r="AC619">
            <v>178.4</v>
          </cell>
          <cell r="AD619">
            <v>175.1</v>
          </cell>
          <cell r="AE619">
            <v>180</v>
          </cell>
          <cell r="AF619">
            <v>173.1</v>
          </cell>
          <cell r="AG619">
            <v>169.4</v>
          </cell>
          <cell r="AH619">
            <v>167.5</v>
          </cell>
          <cell r="AI619">
            <v>167.1</v>
          </cell>
          <cell r="AJ619">
            <v>163.5</v>
          </cell>
          <cell r="AK619">
            <v>169.6</v>
          </cell>
          <cell r="AL619">
            <v>176.6</v>
          </cell>
          <cell r="AM619">
            <v>169.2</v>
          </cell>
          <cell r="AN619">
            <v>183.1</v>
          </cell>
          <cell r="AO619">
            <v>196.1</v>
          </cell>
          <cell r="AP619">
            <v>217.9</v>
          </cell>
          <cell r="AQ619">
            <v>211.2</v>
          </cell>
          <cell r="AR619">
            <v>208.8</v>
          </cell>
          <cell r="AS619">
            <v>213.4</v>
          </cell>
          <cell r="AT619">
            <v>225.4</v>
          </cell>
          <cell r="AU619">
            <v>201.8</v>
          </cell>
          <cell r="AV619">
            <v>180.9</v>
          </cell>
          <cell r="AW619">
            <v>170.2</v>
          </cell>
          <cell r="AX619">
            <v>152.19999999999999</v>
          </cell>
          <cell r="AY619">
            <v>153.6</v>
          </cell>
          <cell r="AZ619">
            <v>158.4</v>
          </cell>
          <cell r="BA619">
            <v>179.7</v>
          </cell>
          <cell r="BB619">
            <v>189.6</v>
          </cell>
          <cell r="BC619">
            <v>183.6</v>
          </cell>
          <cell r="BD619">
            <v>190.4</v>
          </cell>
          <cell r="BE619">
            <v>197.9</v>
          </cell>
          <cell r="BF619">
            <v>191.6</v>
          </cell>
          <cell r="BG619">
            <v>199.5</v>
          </cell>
          <cell r="BH619">
            <v>219.7</v>
          </cell>
          <cell r="BI619">
            <v>231.3</v>
          </cell>
          <cell r="BJ619">
            <v>240.8</v>
          </cell>
          <cell r="BK619">
            <v>242</v>
          </cell>
          <cell r="BL619">
            <v>239.5</v>
          </cell>
          <cell r="BM619">
            <v>247.4</v>
          </cell>
          <cell r="BN619">
            <v>257.7</v>
          </cell>
          <cell r="BO619">
            <v>256.60000000000002</v>
          </cell>
          <cell r="BP619">
            <v>270.5</v>
          </cell>
          <cell r="BQ619">
            <v>276.89999999999998</v>
          </cell>
          <cell r="BR619">
            <v>273.89999999999998</v>
          </cell>
          <cell r="BS619">
            <v>274.60000000000002</v>
          </cell>
          <cell r="BT619">
            <v>294.7</v>
          </cell>
          <cell r="BU619">
            <v>314.10000000000002</v>
          </cell>
          <cell r="BV619">
            <v>339.5</v>
          </cell>
          <cell r="BW619">
            <v>381.1</v>
          </cell>
          <cell r="BX619">
            <v>379.2</v>
          </cell>
          <cell r="BY619">
            <v>397.1</v>
          </cell>
          <cell r="BZ619">
            <v>490.5</v>
          </cell>
          <cell r="CA619">
            <v>570.29999999999995</v>
          </cell>
          <cell r="CB619">
            <v>502.1</v>
          </cell>
          <cell r="CC619">
            <v>495.3</v>
          </cell>
          <cell r="CD619">
            <v>499.5</v>
          </cell>
          <cell r="CE619">
            <v>536.79999999999995</v>
          </cell>
          <cell r="CF619">
            <v>572.79999999999995</v>
          </cell>
          <cell r="CG619">
            <v>512</v>
          </cell>
          <cell r="CH619">
            <v>512.79999999999995</v>
          </cell>
          <cell r="CI619">
            <v>489.4</v>
          </cell>
          <cell r="CJ619">
            <v>489</v>
          </cell>
          <cell r="CK619">
            <v>510.1</v>
          </cell>
          <cell r="CL619">
            <v>514.1</v>
          </cell>
        </row>
        <row r="620">
          <cell r="A620" t="str">
            <v>Iron &amp; Steel Wire</v>
          </cell>
          <cell r="B620" t="str">
            <v>1310030003</v>
          </cell>
          <cell r="C620">
            <v>0.23264000000000001</v>
          </cell>
          <cell r="D620">
            <v>98.9</v>
          </cell>
          <cell r="E620">
            <v>100.2</v>
          </cell>
          <cell r="F620">
            <v>100.2</v>
          </cell>
          <cell r="G620">
            <v>100.3</v>
          </cell>
          <cell r="H620">
            <v>100.6</v>
          </cell>
          <cell r="I620">
            <v>100.9</v>
          </cell>
          <cell r="J620">
            <v>101.9</v>
          </cell>
          <cell r="K620">
            <v>102.3</v>
          </cell>
          <cell r="L620">
            <v>101.7</v>
          </cell>
          <cell r="M620">
            <v>100.8</v>
          </cell>
          <cell r="N620">
            <v>101.2</v>
          </cell>
          <cell r="O620">
            <v>101.8</v>
          </cell>
          <cell r="P620">
            <v>98.3</v>
          </cell>
          <cell r="Q620">
            <v>97.2</v>
          </cell>
          <cell r="R620">
            <v>95.7</v>
          </cell>
          <cell r="S620">
            <v>100.9</v>
          </cell>
          <cell r="T620">
            <v>102.5</v>
          </cell>
          <cell r="U620">
            <v>101.9</v>
          </cell>
          <cell r="V620">
            <v>99.4</v>
          </cell>
          <cell r="W620">
            <v>100.8</v>
          </cell>
          <cell r="X620">
            <v>98.9</v>
          </cell>
          <cell r="Y620">
            <v>100</v>
          </cell>
          <cell r="Z620">
            <v>103.4</v>
          </cell>
          <cell r="AA620">
            <v>102.6</v>
          </cell>
          <cell r="AB620">
            <v>104.5</v>
          </cell>
          <cell r="AC620">
            <v>103.8</v>
          </cell>
          <cell r="AD620">
            <v>103.2</v>
          </cell>
          <cell r="AE620">
            <v>114</v>
          </cell>
          <cell r="AF620">
            <v>115.8</v>
          </cell>
          <cell r="AG620">
            <v>115.7</v>
          </cell>
          <cell r="AH620">
            <v>115.5</v>
          </cell>
          <cell r="AI620">
            <v>116</v>
          </cell>
          <cell r="AJ620">
            <v>114.6</v>
          </cell>
          <cell r="AK620">
            <v>116</v>
          </cell>
          <cell r="AL620">
            <v>116.3</v>
          </cell>
          <cell r="AM620">
            <v>114.7</v>
          </cell>
          <cell r="AN620">
            <v>117.9</v>
          </cell>
          <cell r="AO620">
            <v>118.9</v>
          </cell>
          <cell r="AP620">
            <v>120.6</v>
          </cell>
          <cell r="AQ620">
            <v>127.6</v>
          </cell>
          <cell r="AR620">
            <v>130.4</v>
          </cell>
          <cell r="AS620">
            <v>131</v>
          </cell>
          <cell r="AT620">
            <v>131.19999999999999</v>
          </cell>
          <cell r="AU620">
            <v>135.1</v>
          </cell>
          <cell r="AV620">
            <v>134.80000000000001</v>
          </cell>
          <cell r="AW620">
            <v>135.1</v>
          </cell>
          <cell r="AX620">
            <v>133.19999999999999</v>
          </cell>
          <cell r="AY620">
            <v>131.80000000000001</v>
          </cell>
          <cell r="AZ620">
            <v>118</v>
          </cell>
          <cell r="BA620">
            <v>118</v>
          </cell>
          <cell r="BB620">
            <v>117.2</v>
          </cell>
          <cell r="BC620">
            <v>124</v>
          </cell>
          <cell r="BD620">
            <v>124.3</v>
          </cell>
          <cell r="BE620">
            <v>122.2</v>
          </cell>
          <cell r="BF620">
            <v>123.1</v>
          </cell>
          <cell r="BG620">
            <v>125.3</v>
          </cell>
          <cell r="BH620">
            <v>131.4</v>
          </cell>
          <cell r="BI620">
            <v>130.80000000000001</v>
          </cell>
          <cell r="BJ620">
            <v>131.69999999999999</v>
          </cell>
          <cell r="BK620">
            <v>131.6</v>
          </cell>
          <cell r="BL620">
            <v>131.4</v>
          </cell>
          <cell r="BM620">
            <v>129</v>
          </cell>
          <cell r="BN620">
            <v>129</v>
          </cell>
          <cell r="BO620">
            <v>131.6</v>
          </cell>
          <cell r="BP620">
            <v>136.5</v>
          </cell>
          <cell r="BQ620">
            <v>136.6</v>
          </cell>
          <cell r="BR620">
            <v>136</v>
          </cell>
          <cell r="BS620">
            <v>136.1</v>
          </cell>
          <cell r="BT620">
            <v>135.5</v>
          </cell>
          <cell r="BU620">
            <v>135.9</v>
          </cell>
          <cell r="BV620">
            <v>137.6</v>
          </cell>
          <cell r="BW620">
            <v>141.6</v>
          </cell>
          <cell r="BX620">
            <v>143.69999999999999</v>
          </cell>
          <cell r="BY620">
            <v>145.5</v>
          </cell>
          <cell r="BZ620">
            <v>146.1</v>
          </cell>
          <cell r="CA620">
            <v>144.19999999999999</v>
          </cell>
          <cell r="CB620">
            <v>141.80000000000001</v>
          </cell>
          <cell r="CC620">
            <v>142.5</v>
          </cell>
          <cell r="CD620">
            <v>142.5</v>
          </cell>
          <cell r="CE620">
            <v>142.1</v>
          </cell>
          <cell r="CF620">
            <v>142.80000000000001</v>
          </cell>
          <cell r="CG620">
            <v>142.9</v>
          </cell>
          <cell r="CH620">
            <v>142.9</v>
          </cell>
          <cell r="CI620">
            <v>145.30000000000001</v>
          </cell>
          <cell r="CJ620">
            <v>146.6</v>
          </cell>
          <cell r="CK620">
            <v>146.4</v>
          </cell>
          <cell r="CL620">
            <v>149.19999999999999</v>
          </cell>
        </row>
        <row r="621">
          <cell r="A621" t="str">
            <v>Other Metal Wires &amp; Wire products</v>
          </cell>
          <cell r="B621" t="str">
            <v>1310030004</v>
          </cell>
          <cell r="C621">
            <v>5.0470000000000001E-2</v>
          </cell>
          <cell r="D621">
            <v>101.5</v>
          </cell>
          <cell r="E621">
            <v>101.5</v>
          </cell>
          <cell r="F621">
            <v>101.5</v>
          </cell>
          <cell r="G621">
            <v>104.7</v>
          </cell>
          <cell r="H621">
            <v>104.7</v>
          </cell>
          <cell r="I621">
            <v>104.7</v>
          </cell>
          <cell r="J621">
            <v>104.7</v>
          </cell>
          <cell r="K621">
            <v>104</v>
          </cell>
          <cell r="L621">
            <v>103.7</v>
          </cell>
          <cell r="M621">
            <v>103.7</v>
          </cell>
          <cell r="N621">
            <v>103.7</v>
          </cell>
          <cell r="O621">
            <v>103.7</v>
          </cell>
          <cell r="P621">
            <v>103.7</v>
          </cell>
          <cell r="Q621">
            <v>103.7</v>
          </cell>
          <cell r="R621">
            <v>103.7</v>
          </cell>
          <cell r="S621">
            <v>103.6</v>
          </cell>
          <cell r="T621">
            <v>103.5</v>
          </cell>
          <cell r="U621">
            <v>103.5</v>
          </cell>
          <cell r="V621">
            <v>103.5</v>
          </cell>
          <cell r="W621">
            <v>103.5</v>
          </cell>
          <cell r="X621">
            <v>103.5</v>
          </cell>
          <cell r="Y621">
            <v>103.5</v>
          </cell>
          <cell r="Z621">
            <v>103.5</v>
          </cell>
          <cell r="AA621">
            <v>103.5</v>
          </cell>
          <cell r="AB621">
            <v>103.5</v>
          </cell>
          <cell r="AC621">
            <v>103.5</v>
          </cell>
          <cell r="AD621">
            <v>103.5</v>
          </cell>
          <cell r="AE621">
            <v>103.2</v>
          </cell>
          <cell r="AF621">
            <v>102.2</v>
          </cell>
          <cell r="AG621">
            <v>100.9</v>
          </cell>
          <cell r="AH621">
            <v>100</v>
          </cell>
          <cell r="AI621">
            <v>100</v>
          </cell>
          <cell r="AJ621">
            <v>100.4</v>
          </cell>
          <cell r="AK621">
            <v>102.1</v>
          </cell>
          <cell r="AL621">
            <v>102.1</v>
          </cell>
          <cell r="AM621">
            <v>102.1</v>
          </cell>
          <cell r="AN621">
            <v>102.1</v>
          </cell>
          <cell r="AO621">
            <v>105.6</v>
          </cell>
          <cell r="AP621">
            <v>106.4</v>
          </cell>
          <cell r="AQ621">
            <v>111.5</v>
          </cell>
          <cell r="AR621">
            <v>116</v>
          </cell>
          <cell r="AS621">
            <v>124.2</v>
          </cell>
          <cell r="AT621">
            <v>125.3</v>
          </cell>
          <cell r="AU621">
            <v>125.3</v>
          </cell>
          <cell r="AV621">
            <v>125.3</v>
          </cell>
          <cell r="AW621">
            <v>125.3</v>
          </cell>
          <cell r="AX621">
            <v>125.3</v>
          </cell>
          <cell r="AY621">
            <v>125.3</v>
          </cell>
          <cell r="AZ621">
            <v>127</v>
          </cell>
          <cell r="BA621">
            <v>125.8</v>
          </cell>
          <cell r="BB621">
            <v>125.8</v>
          </cell>
          <cell r="BC621">
            <v>125.3</v>
          </cell>
          <cell r="BD621">
            <v>126.6</v>
          </cell>
          <cell r="BE621">
            <v>127.1</v>
          </cell>
          <cell r="BF621">
            <v>126.2</v>
          </cell>
          <cell r="BG621">
            <v>125.8</v>
          </cell>
          <cell r="BH621">
            <v>125.5</v>
          </cell>
          <cell r="BI621">
            <v>125.1</v>
          </cell>
          <cell r="BJ621">
            <v>124.3</v>
          </cell>
          <cell r="BK621">
            <v>123.4</v>
          </cell>
          <cell r="BL621">
            <v>123.4</v>
          </cell>
          <cell r="BM621">
            <v>123.4</v>
          </cell>
          <cell r="BN621">
            <v>123.4</v>
          </cell>
          <cell r="BO621">
            <v>123.4</v>
          </cell>
          <cell r="BP621">
            <v>123.4</v>
          </cell>
          <cell r="BQ621">
            <v>123.4</v>
          </cell>
          <cell r="BR621">
            <v>123.4</v>
          </cell>
          <cell r="BS621">
            <v>123.4</v>
          </cell>
          <cell r="BT621">
            <v>123.4</v>
          </cell>
          <cell r="BU621">
            <v>123.4</v>
          </cell>
          <cell r="BV621">
            <v>123.4</v>
          </cell>
          <cell r="BW621">
            <v>123.4</v>
          </cell>
          <cell r="BX621">
            <v>118.1</v>
          </cell>
          <cell r="BY621">
            <v>117.9</v>
          </cell>
          <cell r="BZ621">
            <v>117.2</v>
          </cell>
          <cell r="CA621">
            <v>117.2</v>
          </cell>
          <cell r="CB621">
            <v>117.7</v>
          </cell>
          <cell r="CC621">
            <v>117.7</v>
          </cell>
          <cell r="CD621">
            <v>117.7</v>
          </cell>
          <cell r="CE621">
            <v>117.7</v>
          </cell>
          <cell r="CF621">
            <v>117.7</v>
          </cell>
          <cell r="CG621">
            <v>117.7</v>
          </cell>
          <cell r="CH621">
            <v>117.7</v>
          </cell>
          <cell r="CI621">
            <v>117.7</v>
          </cell>
          <cell r="CJ621">
            <v>117.7</v>
          </cell>
          <cell r="CK621">
            <v>117.7</v>
          </cell>
          <cell r="CL621">
            <v>117.8</v>
          </cell>
        </row>
        <row r="622">
          <cell r="A622" t="str">
            <v>Nuts/Bolts/Screw/ Washers</v>
          </cell>
          <cell r="B622" t="str">
            <v>1310030005</v>
          </cell>
          <cell r="C622">
            <v>8.3519999999999997E-2</v>
          </cell>
          <cell r="D622">
            <v>99.3</v>
          </cell>
          <cell r="E622">
            <v>99.3</v>
          </cell>
          <cell r="F622">
            <v>99.3</v>
          </cell>
          <cell r="G622">
            <v>103.1</v>
          </cell>
          <cell r="H622">
            <v>105</v>
          </cell>
          <cell r="I622">
            <v>105.7</v>
          </cell>
          <cell r="J622">
            <v>107.3</v>
          </cell>
          <cell r="K622">
            <v>107.3</v>
          </cell>
          <cell r="L622">
            <v>106.3</v>
          </cell>
          <cell r="M622">
            <v>106.3</v>
          </cell>
          <cell r="N622">
            <v>106.3</v>
          </cell>
          <cell r="O622">
            <v>106.3</v>
          </cell>
          <cell r="P622">
            <v>106.3</v>
          </cell>
          <cell r="Q622">
            <v>105.8</v>
          </cell>
          <cell r="R622">
            <v>105.8</v>
          </cell>
          <cell r="S622">
            <v>107.1</v>
          </cell>
          <cell r="T622">
            <v>107.4</v>
          </cell>
          <cell r="U622">
            <v>107.4</v>
          </cell>
          <cell r="V622">
            <v>107.6</v>
          </cell>
          <cell r="W622">
            <v>110.8</v>
          </cell>
          <cell r="X622">
            <v>110.8</v>
          </cell>
          <cell r="Y622">
            <v>110.8</v>
          </cell>
          <cell r="Z622">
            <v>110.9</v>
          </cell>
          <cell r="AA622">
            <v>111.8</v>
          </cell>
          <cell r="AB622">
            <v>112.7</v>
          </cell>
          <cell r="AC622">
            <v>112.7</v>
          </cell>
          <cell r="AD622">
            <v>112.7</v>
          </cell>
          <cell r="AE622">
            <v>114.1</v>
          </cell>
          <cell r="AF622">
            <v>114.1</v>
          </cell>
          <cell r="AG622">
            <v>114.1</v>
          </cell>
          <cell r="AH622">
            <v>114.1</v>
          </cell>
          <cell r="AI622">
            <v>114.1</v>
          </cell>
          <cell r="AJ622">
            <v>114.1</v>
          </cell>
          <cell r="AK622">
            <v>114.1</v>
          </cell>
          <cell r="AL622">
            <v>114.1</v>
          </cell>
          <cell r="AM622">
            <v>114.9</v>
          </cell>
          <cell r="AN622">
            <v>119.1</v>
          </cell>
          <cell r="AO622">
            <v>119.6</v>
          </cell>
          <cell r="AP622">
            <v>120.9</v>
          </cell>
          <cell r="AQ622">
            <v>128.19999999999999</v>
          </cell>
          <cell r="AR622">
            <v>128.19999999999999</v>
          </cell>
          <cell r="AS622">
            <v>128.19999999999999</v>
          </cell>
          <cell r="AT622">
            <v>128.4</v>
          </cell>
          <cell r="AU622">
            <v>125.2</v>
          </cell>
          <cell r="AV622">
            <v>126.1</v>
          </cell>
          <cell r="AW622">
            <v>125.9</v>
          </cell>
          <cell r="AX622">
            <v>128.6</v>
          </cell>
          <cell r="AY622">
            <v>125.5</v>
          </cell>
          <cell r="AZ622">
            <v>123.8</v>
          </cell>
          <cell r="BA622">
            <v>123.7</v>
          </cell>
          <cell r="BB622">
            <v>123.6</v>
          </cell>
          <cell r="BC622">
            <v>123.4</v>
          </cell>
          <cell r="BD622">
            <v>123.4</v>
          </cell>
          <cell r="BE622">
            <v>123.4</v>
          </cell>
          <cell r="BF622">
            <v>123.4</v>
          </cell>
          <cell r="BG622">
            <v>123.4</v>
          </cell>
          <cell r="BH622">
            <v>124.2</v>
          </cell>
          <cell r="BI622">
            <v>127</v>
          </cell>
          <cell r="BJ622">
            <v>127.2</v>
          </cell>
          <cell r="BK622">
            <v>127.8</v>
          </cell>
          <cell r="BL622">
            <v>128.1</v>
          </cell>
          <cell r="BM622">
            <v>133.19999999999999</v>
          </cell>
          <cell r="BN622">
            <v>137.9</v>
          </cell>
          <cell r="BO622">
            <v>131.80000000000001</v>
          </cell>
          <cell r="BP622">
            <v>133.1</v>
          </cell>
          <cell r="BQ622">
            <v>132.30000000000001</v>
          </cell>
          <cell r="BR622">
            <v>131.4</v>
          </cell>
          <cell r="BS622">
            <v>132.80000000000001</v>
          </cell>
          <cell r="BT622">
            <v>133.69999999999999</v>
          </cell>
          <cell r="BU622">
            <v>135.9</v>
          </cell>
          <cell r="BV622">
            <v>136.4</v>
          </cell>
          <cell r="BW622">
            <v>124.5</v>
          </cell>
          <cell r="BX622">
            <v>133.9</v>
          </cell>
          <cell r="BY622">
            <v>133.1</v>
          </cell>
          <cell r="BZ622">
            <v>134.1</v>
          </cell>
          <cell r="CA622">
            <v>128.6</v>
          </cell>
          <cell r="CB622">
            <v>129.80000000000001</v>
          </cell>
          <cell r="CC622">
            <v>131.80000000000001</v>
          </cell>
          <cell r="CD622">
            <v>130.4</v>
          </cell>
          <cell r="CE622">
            <v>130.69999999999999</v>
          </cell>
          <cell r="CF622">
            <v>131.19999999999999</v>
          </cell>
          <cell r="CG622">
            <v>132</v>
          </cell>
          <cell r="CH622">
            <v>132</v>
          </cell>
          <cell r="CI622">
            <v>132.1</v>
          </cell>
          <cell r="CJ622">
            <v>132.80000000000001</v>
          </cell>
          <cell r="CK622">
            <v>131.4</v>
          </cell>
          <cell r="CL622">
            <v>132.4</v>
          </cell>
        </row>
        <row r="623">
          <cell r="A623" t="str">
            <v>Cylinder</v>
          </cell>
          <cell r="B623" t="str">
            <v>1310030006</v>
          </cell>
          <cell r="C623">
            <v>6.6019999999999995E-2</v>
          </cell>
          <cell r="D623">
            <v>101.5</v>
          </cell>
          <cell r="E623">
            <v>101.5</v>
          </cell>
          <cell r="F623">
            <v>101.5</v>
          </cell>
          <cell r="G623">
            <v>111.9</v>
          </cell>
          <cell r="H623">
            <v>113.6</v>
          </cell>
          <cell r="I623">
            <v>113</v>
          </cell>
          <cell r="J623">
            <v>112.4</v>
          </cell>
          <cell r="K623">
            <v>113.8</v>
          </cell>
          <cell r="L623">
            <v>113.8</v>
          </cell>
          <cell r="M623">
            <v>113.8</v>
          </cell>
          <cell r="N623">
            <v>111.9</v>
          </cell>
          <cell r="O623">
            <v>109.5</v>
          </cell>
          <cell r="P623">
            <v>109.7</v>
          </cell>
          <cell r="Q623">
            <v>109.1</v>
          </cell>
          <cell r="R623">
            <v>109.1</v>
          </cell>
          <cell r="S623">
            <v>110.1</v>
          </cell>
          <cell r="T623">
            <v>109.8</v>
          </cell>
          <cell r="U623">
            <v>110.3</v>
          </cell>
          <cell r="V623">
            <v>110.5</v>
          </cell>
          <cell r="W623">
            <v>111</v>
          </cell>
          <cell r="X623">
            <v>111</v>
          </cell>
          <cell r="Y623">
            <v>111</v>
          </cell>
          <cell r="Z623">
            <v>111</v>
          </cell>
          <cell r="AA623">
            <v>111.2</v>
          </cell>
          <cell r="AB623">
            <v>110.9</v>
          </cell>
          <cell r="AC623">
            <v>110.6</v>
          </cell>
          <cell r="AD623">
            <v>111.2</v>
          </cell>
          <cell r="AE623">
            <v>115.9</v>
          </cell>
          <cell r="AF623">
            <v>116.2</v>
          </cell>
          <cell r="AG623">
            <v>116.7</v>
          </cell>
          <cell r="AH623">
            <v>117.9</v>
          </cell>
          <cell r="AI623">
            <v>118.3</v>
          </cell>
          <cell r="AJ623">
            <v>118.3</v>
          </cell>
          <cell r="AK623">
            <v>120</v>
          </cell>
          <cell r="AL623">
            <v>120.6</v>
          </cell>
          <cell r="AM623">
            <v>120.6</v>
          </cell>
          <cell r="AN623">
            <v>120.6</v>
          </cell>
          <cell r="AO623">
            <v>120.6</v>
          </cell>
          <cell r="AP623">
            <v>120.6</v>
          </cell>
          <cell r="AQ623">
            <v>120.6</v>
          </cell>
          <cell r="AR623">
            <v>123.8</v>
          </cell>
          <cell r="AS623">
            <v>124.4</v>
          </cell>
          <cell r="AT623">
            <v>126.4</v>
          </cell>
          <cell r="AU623">
            <v>126.4</v>
          </cell>
          <cell r="AV623">
            <v>126.4</v>
          </cell>
          <cell r="AW623">
            <v>126.4</v>
          </cell>
          <cell r="AX623">
            <v>126.4</v>
          </cell>
          <cell r="AY623">
            <v>126.4</v>
          </cell>
          <cell r="AZ623">
            <v>124.7</v>
          </cell>
          <cell r="BA623">
            <v>124.9</v>
          </cell>
          <cell r="BB623">
            <v>125.5</v>
          </cell>
          <cell r="BC623">
            <v>126.1</v>
          </cell>
          <cell r="BD623">
            <v>126</v>
          </cell>
          <cell r="BE623">
            <v>126</v>
          </cell>
          <cell r="BF623">
            <v>126.3</v>
          </cell>
          <cell r="BG623">
            <v>126.4</v>
          </cell>
          <cell r="BH623">
            <v>128.80000000000001</v>
          </cell>
          <cell r="BI623">
            <v>130.69999999999999</v>
          </cell>
          <cell r="BJ623">
            <v>130.30000000000001</v>
          </cell>
          <cell r="BK623">
            <v>130.4</v>
          </cell>
          <cell r="BL623">
            <v>132.30000000000001</v>
          </cell>
          <cell r="BM623">
            <v>132.30000000000001</v>
          </cell>
          <cell r="BN623">
            <v>132.9</v>
          </cell>
          <cell r="BO623">
            <v>135.69999999999999</v>
          </cell>
          <cell r="BP623">
            <v>136.1</v>
          </cell>
          <cell r="BQ623">
            <v>138.30000000000001</v>
          </cell>
          <cell r="BR623">
            <v>138.30000000000001</v>
          </cell>
          <cell r="BS623">
            <v>135.6</v>
          </cell>
          <cell r="BT623">
            <v>137.30000000000001</v>
          </cell>
          <cell r="BU623">
            <v>137.30000000000001</v>
          </cell>
          <cell r="BV623">
            <v>137</v>
          </cell>
          <cell r="BW623">
            <v>134.80000000000001</v>
          </cell>
          <cell r="BX623">
            <v>139.5</v>
          </cell>
          <cell r="BY623">
            <v>138.80000000000001</v>
          </cell>
          <cell r="BZ623">
            <v>141</v>
          </cell>
          <cell r="CA623">
            <v>140.5</v>
          </cell>
          <cell r="CB623">
            <v>143.6</v>
          </cell>
          <cell r="CC623">
            <v>139.1</v>
          </cell>
          <cell r="CD623">
            <v>133.1</v>
          </cell>
          <cell r="CE623">
            <v>132.6</v>
          </cell>
          <cell r="CF623">
            <v>133.6</v>
          </cell>
          <cell r="CG623">
            <v>134.80000000000001</v>
          </cell>
          <cell r="CH623">
            <v>135.6</v>
          </cell>
          <cell r="CI623">
            <v>139.1</v>
          </cell>
          <cell r="CJ623">
            <v>139.30000000000001</v>
          </cell>
          <cell r="CK623">
            <v>139.6</v>
          </cell>
          <cell r="CL623">
            <v>139.80000000000001</v>
          </cell>
        </row>
        <row r="624">
          <cell r="A624" t="str">
            <v>Cylinder Liners</v>
          </cell>
          <cell r="B624" t="str">
            <v>1310030007</v>
          </cell>
          <cell r="C624">
            <v>1.01E-2</v>
          </cell>
          <cell r="D624">
            <v>105.8</v>
          </cell>
          <cell r="E624">
            <v>106.1</v>
          </cell>
          <cell r="F624">
            <v>106.1</v>
          </cell>
          <cell r="G624">
            <v>111.3</v>
          </cell>
          <cell r="H624">
            <v>111.3</v>
          </cell>
          <cell r="I624">
            <v>111.3</v>
          </cell>
          <cell r="J624">
            <v>111.3</v>
          </cell>
          <cell r="K624">
            <v>111.3</v>
          </cell>
          <cell r="L624">
            <v>110.9</v>
          </cell>
          <cell r="M624">
            <v>111.5</v>
          </cell>
          <cell r="N624">
            <v>111.4</v>
          </cell>
          <cell r="O624">
            <v>111.4</v>
          </cell>
          <cell r="P624">
            <v>112.6</v>
          </cell>
          <cell r="Q624">
            <v>112.7</v>
          </cell>
          <cell r="R624">
            <v>112.7</v>
          </cell>
          <cell r="S624">
            <v>116.3</v>
          </cell>
          <cell r="T624">
            <v>115.6</v>
          </cell>
          <cell r="U624">
            <v>115.3</v>
          </cell>
          <cell r="V624">
            <v>115</v>
          </cell>
          <cell r="W624">
            <v>114.8</v>
          </cell>
          <cell r="X624">
            <v>115.4</v>
          </cell>
          <cell r="Y624">
            <v>115.4</v>
          </cell>
          <cell r="Z624">
            <v>115.4</v>
          </cell>
          <cell r="AA624">
            <v>115.4</v>
          </cell>
          <cell r="AB624">
            <v>115.4</v>
          </cell>
          <cell r="AC624">
            <v>115.4</v>
          </cell>
          <cell r="AD624">
            <v>115.4</v>
          </cell>
          <cell r="AE624">
            <v>109.8</v>
          </cell>
          <cell r="AF624">
            <v>109.8</v>
          </cell>
          <cell r="AG624">
            <v>110.4</v>
          </cell>
          <cell r="AH624">
            <v>110.4</v>
          </cell>
          <cell r="AI624">
            <v>110.4</v>
          </cell>
          <cell r="AJ624">
            <v>111.8</v>
          </cell>
          <cell r="AK624">
            <v>114.1</v>
          </cell>
          <cell r="AL624">
            <v>114.1</v>
          </cell>
          <cell r="AM624">
            <v>114.5</v>
          </cell>
          <cell r="AN624">
            <v>128.30000000000001</v>
          </cell>
          <cell r="AO624">
            <v>131.19999999999999</v>
          </cell>
          <cell r="AP624">
            <v>131.80000000000001</v>
          </cell>
          <cell r="AQ624">
            <v>135.1</v>
          </cell>
          <cell r="AR624">
            <v>136.6</v>
          </cell>
          <cell r="AS624">
            <v>136.6</v>
          </cell>
          <cell r="AT624">
            <v>137.6</v>
          </cell>
          <cell r="AU624">
            <v>137.80000000000001</v>
          </cell>
          <cell r="AV624">
            <v>137.80000000000001</v>
          </cell>
          <cell r="AW624">
            <v>137.80000000000001</v>
          </cell>
          <cell r="AX624">
            <v>137.1</v>
          </cell>
          <cell r="AY624">
            <v>136.19999999999999</v>
          </cell>
          <cell r="AZ624">
            <v>141.69999999999999</v>
          </cell>
          <cell r="BA624">
            <v>139.1</v>
          </cell>
          <cell r="BB624">
            <v>139.19999999999999</v>
          </cell>
          <cell r="BC624">
            <v>132.30000000000001</v>
          </cell>
          <cell r="BD624">
            <v>132.19999999999999</v>
          </cell>
          <cell r="BE624">
            <v>132</v>
          </cell>
          <cell r="BF624">
            <v>121.6</v>
          </cell>
          <cell r="BG624">
            <v>121.6</v>
          </cell>
          <cell r="BH624">
            <v>121.6</v>
          </cell>
          <cell r="BI624">
            <v>123.4</v>
          </cell>
          <cell r="BJ624">
            <v>123.4</v>
          </cell>
          <cell r="BK624">
            <v>123.9</v>
          </cell>
          <cell r="BL624">
            <v>124</v>
          </cell>
          <cell r="BM624">
            <v>124.1</v>
          </cell>
          <cell r="BN624">
            <v>125.8</v>
          </cell>
          <cell r="BO624">
            <v>126.5</v>
          </cell>
          <cell r="BP624">
            <v>126</v>
          </cell>
          <cell r="BQ624">
            <v>129.80000000000001</v>
          </cell>
          <cell r="BR624">
            <v>129.5</v>
          </cell>
          <cell r="BS624">
            <v>130.19999999999999</v>
          </cell>
          <cell r="BT624">
            <v>128.5</v>
          </cell>
          <cell r="BU624">
            <v>131.80000000000001</v>
          </cell>
          <cell r="BV624">
            <v>137.1</v>
          </cell>
          <cell r="BW624">
            <v>137.1</v>
          </cell>
          <cell r="BX624">
            <v>144.19999999999999</v>
          </cell>
          <cell r="BY624">
            <v>151.80000000000001</v>
          </cell>
          <cell r="BZ624">
            <v>146.1</v>
          </cell>
          <cell r="CA624">
            <v>146.4</v>
          </cell>
          <cell r="CB624">
            <v>147.30000000000001</v>
          </cell>
          <cell r="CC624">
            <v>151.9</v>
          </cell>
          <cell r="CD624">
            <v>145.6</v>
          </cell>
          <cell r="CE624">
            <v>147.80000000000001</v>
          </cell>
          <cell r="CF624">
            <v>147</v>
          </cell>
          <cell r="CG624">
            <v>147.80000000000001</v>
          </cell>
          <cell r="CH624">
            <v>147.9</v>
          </cell>
          <cell r="CI624">
            <v>149.6</v>
          </cell>
          <cell r="CJ624">
            <v>149</v>
          </cell>
          <cell r="CK624">
            <v>146.4</v>
          </cell>
          <cell r="CL624">
            <v>148.4</v>
          </cell>
        </row>
        <row r="625">
          <cell r="A625" t="str">
            <v>Steel Structures</v>
          </cell>
          <cell r="B625" t="str">
            <v>1310030008</v>
          </cell>
          <cell r="C625">
            <v>0.12189999999999999</v>
          </cell>
          <cell r="D625">
            <v>104.1</v>
          </cell>
          <cell r="E625">
            <v>104</v>
          </cell>
          <cell r="F625">
            <v>103.8</v>
          </cell>
          <cell r="G625">
            <v>106.1</v>
          </cell>
          <cell r="H625">
            <v>107.5</v>
          </cell>
          <cell r="I625">
            <v>109.2</v>
          </cell>
          <cell r="J625">
            <v>110.9</v>
          </cell>
          <cell r="K625">
            <v>110.7</v>
          </cell>
          <cell r="L625">
            <v>111.3</v>
          </cell>
          <cell r="M625">
            <v>110.6</v>
          </cell>
          <cell r="N625">
            <v>110.8</v>
          </cell>
          <cell r="O625">
            <v>111.4</v>
          </cell>
          <cell r="P625">
            <v>109.2</v>
          </cell>
          <cell r="Q625">
            <v>108.4</v>
          </cell>
          <cell r="R625">
            <v>109.8</v>
          </cell>
          <cell r="S625">
            <v>110.7</v>
          </cell>
          <cell r="T625">
            <v>118.7</v>
          </cell>
          <cell r="U625">
            <v>119.4</v>
          </cell>
          <cell r="V625">
            <v>121.9</v>
          </cell>
          <cell r="W625">
            <v>122</v>
          </cell>
          <cell r="X625">
            <v>122.8</v>
          </cell>
          <cell r="Y625">
            <v>123.9</v>
          </cell>
          <cell r="Z625">
            <v>126.5</v>
          </cell>
          <cell r="AA625">
            <v>129.1</v>
          </cell>
          <cell r="AB625">
            <v>124.2</v>
          </cell>
          <cell r="AC625">
            <v>126.1</v>
          </cell>
          <cell r="AD625">
            <v>124</v>
          </cell>
          <cell r="AE625">
            <v>124.5</v>
          </cell>
          <cell r="AF625">
            <v>122.5</v>
          </cell>
          <cell r="AG625">
            <v>122.3</v>
          </cell>
          <cell r="AH625">
            <v>122.8</v>
          </cell>
          <cell r="AI625">
            <v>125.9</v>
          </cell>
          <cell r="AJ625">
            <v>127.4</v>
          </cell>
          <cell r="AK625">
            <v>128.19999999999999</v>
          </cell>
          <cell r="AL625">
            <v>129.30000000000001</v>
          </cell>
          <cell r="AM625">
            <v>129.19999999999999</v>
          </cell>
          <cell r="AN625">
            <v>158.4</v>
          </cell>
          <cell r="AO625">
            <v>156.1</v>
          </cell>
          <cell r="AP625">
            <v>154.30000000000001</v>
          </cell>
          <cell r="AQ625">
            <v>176.9</v>
          </cell>
          <cell r="AR625">
            <v>150.80000000000001</v>
          </cell>
          <cell r="AS625">
            <v>165.8</v>
          </cell>
          <cell r="AT625">
            <v>148.4</v>
          </cell>
          <cell r="AU625">
            <v>154.19999999999999</v>
          </cell>
          <cell r="AV625">
            <v>151.6</v>
          </cell>
          <cell r="AW625">
            <v>168.8</v>
          </cell>
          <cell r="AX625">
            <v>162.30000000000001</v>
          </cell>
          <cell r="AY625">
            <v>155.9</v>
          </cell>
          <cell r="AZ625">
            <v>145</v>
          </cell>
          <cell r="BA625">
            <v>135.4</v>
          </cell>
          <cell r="BB625">
            <v>137.30000000000001</v>
          </cell>
          <cell r="BC625">
            <v>148.5</v>
          </cell>
          <cell r="BD625">
            <v>142.9</v>
          </cell>
          <cell r="BE625">
            <v>155.1</v>
          </cell>
          <cell r="BF625">
            <v>144.5</v>
          </cell>
          <cell r="BG625">
            <v>137.6</v>
          </cell>
          <cell r="BH625">
            <v>147.4</v>
          </cell>
          <cell r="BI625">
            <v>149</v>
          </cell>
          <cell r="BJ625">
            <v>150.4</v>
          </cell>
          <cell r="BK625">
            <v>147.4</v>
          </cell>
          <cell r="BL625">
            <v>146.4</v>
          </cell>
          <cell r="BM625">
            <v>146.4</v>
          </cell>
          <cell r="BN625">
            <v>133.69999999999999</v>
          </cell>
          <cell r="BO625">
            <v>128.5</v>
          </cell>
          <cell r="BP625">
            <v>127</v>
          </cell>
          <cell r="BQ625">
            <v>126</v>
          </cell>
          <cell r="BR625">
            <v>122.8</v>
          </cell>
          <cell r="BS625">
            <v>126.2</v>
          </cell>
          <cell r="BT625">
            <v>122.8</v>
          </cell>
          <cell r="BU625">
            <v>123.6</v>
          </cell>
          <cell r="BV625">
            <v>124.2</v>
          </cell>
          <cell r="BW625">
            <v>124.2</v>
          </cell>
          <cell r="BX625">
            <v>124.1</v>
          </cell>
          <cell r="BY625">
            <v>130.9</v>
          </cell>
          <cell r="BZ625">
            <v>141.9</v>
          </cell>
          <cell r="CA625">
            <v>139.9</v>
          </cell>
          <cell r="CB625">
            <v>142.9</v>
          </cell>
          <cell r="CC625">
            <v>145.5</v>
          </cell>
          <cell r="CD625">
            <v>144.1</v>
          </cell>
          <cell r="CE625">
            <v>143.80000000000001</v>
          </cell>
          <cell r="CF625">
            <v>143.80000000000001</v>
          </cell>
          <cell r="CG625">
            <v>144.4</v>
          </cell>
          <cell r="CH625">
            <v>144.4</v>
          </cell>
          <cell r="CI625">
            <v>144.4</v>
          </cell>
          <cell r="CJ625">
            <v>144.9</v>
          </cell>
          <cell r="CK625">
            <v>144.9</v>
          </cell>
          <cell r="CL625">
            <v>144.9</v>
          </cell>
        </row>
        <row r="626">
          <cell r="A626" t="str">
            <v>Steel Balls</v>
          </cell>
          <cell r="B626" t="str">
            <v>1310030009</v>
          </cell>
          <cell r="C626">
            <v>1.619E-2</v>
          </cell>
          <cell r="D626">
            <v>97.5</v>
          </cell>
          <cell r="E626">
            <v>100.2</v>
          </cell>
          <cell r="F626">
            <v>97.8</v>
          </cell>
          <cell r="G626">
            <v>99.4</v>
          </cell>
          <cell r="H626">
            <v>99.8</v>
          </cell>
          <cell r="I626">
            <v>101.4</v>
          </cell>
          <cell r="J626">
            <v>101.1</v>
          </cell>
          <cell r="K626">
            <v>101.8</v>
          </cell>
          <cell r="L626">
            <v>101.6</v>
          </cell>
          <cell r="M626">
            <v>102.1</v>
          </cell>
          <cell r="N626">
            <v>103.6</v>
          </cell>
          <cell r="O626">
            <v>101.1</v>
          </cell>
          <cell r="P626">
            <v>101.4</v>
          </cell>
          <cell r="Q626">
            <v>101.9</v>
          </cell>
          <cell r="R626">
            <v>101.6</v>
          </cell>
          <cell r="S626">
            <v>104.1</v>
          </cell>
          <cell r="T626">
            <v>105</v>
          </cell>
          <cell r="U626">
            <v>99.7</v>
          </cell>
          <cell r="V626">
            <v>101.5</v>
          </cell>
          <cell r="W626">
            <v>99.4</v>
          </cell>
          <cell r="X626">
            <v>99.7</v>
          </cell>
          <cell r="Y626">
            <v>101.6</v>
          </cell>
          <cell r="Z626">
            <v>101.2</v>
          </cell>
          <cell r="AA626">
            <v>100.3</v>
          </cell>
          <cell r="AB626">
            <v>100.8</v>
          </cell>
          <cell r="AC626">
            <v>104</v>
          </cell>
          <cell r="AD626">
            <v>103.4</v>
          </cell>
          <cell r="AE626">
            <v>104.7</v>
          </cell>
          <cell r="AF626">
            <v>101.5</v>
          </cell>
          <cell r="AG626">
            <v>104.9</v>
          </cell>
          <cell r="AH626">
            <v>102.7</v>
          </cell>
          <cell r="AI626">
            <v>103.4</v>
          </cell>
          <cell r="AJ626">
            <v>107.4</v>
          </cell>
          <cell r="AK626">
            <v>101.9</v>
          </cell>
          <cell r="AL626">
            <v>102.4</v>
          </cell>
          <cell r="AM626">
            <v>103.2</v>
          </cell>
          <cell r="AN626">
            <v>110</v>
          </cell>
          <cell r="AO626">
            <v>110</v>
          </cell>
          <cell r="AP626">
            <v>114.7</v>
          </cell>
          <cell r="AQ626">
            <v>132.19999999999999</v>
          </cell>
          <cell r="AR626">
            <v>132.19999999999999</v>
          </cell>
          <cell r="AS626">
            <v>132.19999999999999</v>
          </cell>
          <cell r="AT626">
            <v>133.30000000000001</v>
          </cell>
          <cell r="AU626">
            <v>132.69999999999999</v>
          </cell>
          <cell r="AV626">
            <v>132.69999999999999</v>
          </cell>
          <cell r="AW626">
            <v>132.69999999999999</v>
          </cell>
          <cell r="AX626">
            <v>132.69999999999999</v>
          </cell>
          <cell r="AY626">
            <v>131.6</v>
          </cell>
          <cell r="AZ626">
            <v>127.7</v>
          </cell>
          <cell r="BA626">
            <v>126.8</v>
          </cell>
          <cell r="BB626">
            <v>126.2</v>
          </cell>
          <cell r="BC626">
            <v>126.2</v>
          </cell>
          <cell r="BD626">
            <v>126.2</v>
          </cell>
          <cell r="BE626">
            <v>126.2</v>
          </cell>
          <cell r="BF626">
            <v>126.2</v>
          </cell>
          <cell r="BG626">
            <v>126.6</v>
          </cell>
          <cell r="BH626">
            <v>118</v>
          </cell>
          <cell r="BI626">
            <v>128</v>
          </cell>
          <cell r="BJ626">
            <v>128</v>
          </cell>
          <cell r="BK626">
            <v>128</v>
          </cell>
          <cell r="BL626">
            <v>129.1</v>
          </cell>
          <cell r="BM626">
            <v>128</v>
          </cell>
          <cell r="BN626">
            <v>128</v>
          </cell>
          <cell r="BO626">
            <v>128.80000000000001</v>
          </cell>
          <cell r="BP626">
            <v>128.9</v>
          </cell>
          <cell r="BQ626">
            <v>129.30000000000001</v>
          </cell>
          <cell r="BR626">
            <v>129.30000000000001</v>
          </cell>
          <cell r="BS626">
            <v>129.30000000000001</v>
          </cell>
          <cell r="BT626">
            <v>129.30000000000001</v>
          </cell>
          <cell r="BU626">
            <v>129.30000000000001</v>
          </cell>
          <cell r="BV626">
            <v>129.30000000000001</v>
          </cell>
          <cell r="BW626">
            <v>129.30000000000001</v>
          </cell>
          <cell r="BX626">
            <v>129.80000000000001</v>
          </cell>
          <cell r="BY626">
            <v>132</v>
          </cell>
          <cell r="BZ626">
            <v>126.4</v>
          </cell>
          <cell r="CA626">
            <v>124.4</v>
          </cell>
          <cell r="CB626">
            <v>123.9</v>
          </cell>
          <cell r="CC626">
            <v>123.9</v>
          </cell>
          <cell r="CD626">
            <v>124.2</v>
          </cell>
          <cell r="CE626">
            <v>125.2</v>
          </cell>
          <cell r="CF626">
            <v>125.2</v>
          </cell>
          <cell r="CG626">
            <v>125.2</v>
          </cell>
          <cell r="CH626">
            <v>125.2</v>
          </cell>
          <cell r="CI626">
            <v>125.2</v>
          </cell>
          <cell r="CJ626">
            <v>125.2</v>
          </cell>
          <cell r="CK626">
            <v>125.2</v>
          </cell>
          <cell r="CL626">
            <v>125.9</v>
          </cell>
        </row>
        <row r="627">
          <cell r="A627" t="str">
            <v>Fabricated Metal Products</v>
          </cell>
          <cell r="B627" t="str">
            <v>1310030010</v>
          </cell>
          <cell r="C627">
            <v>0.12246</v>
          </cell>
          <cell r="D627">
            <v>100.1</v>
          </cell>
          <cell r="E627">
            <v>100.3</v>
          </cell>
          <cell r="F627">
            <v>100.1</v>
          </cell>
          <cell r="G627">
            <v>108.4</v>
          </cell>
          <cell r="H627">
            <v>109</v>
          </cell>
          <cell r="I627">
            <v>108.3</v>
          </cell>
          <cell r="J627">
            <v>108.3</v>
          </cell>
          <cell r="K627">
            <v>110</v>
          </cell>
          <cell r="L627">
            <v>110.2</v>
          </cell>
          <cell r="M627">
            <v>109.6</v>
          </cell>
          <cell r="N627">
            <v>109.8</v>
          </cell>
          <cell r="O627">
            <v>109.4</v>
          </cell>
          <cell r="P627">
            <v>110.9</v>
          </cell>
          <cell r="Q627">
            <v>110.9</v>
          </cell>
          <cell r="R627">
            <v>110.1</v>
          </cell>
          <cell r="S627">
            <v>119.9</v>
          </cell>
          <cell r="T627">
            <v>120.2</v>
          </cell>
          <cell r="U627">
            <v>119.1</v>
          </cell>
          <cell r="V627">
            <v>120.2</v>
          </cell>
          <cell r="W627">
            <v>119.7</v>
          </cell>
          <cell r="X627">
            <v>120</v>
          </cell>
          <cell r="Y627">
            <v>120</v>
          </cell>
          <cell r="Z627">
            <v>119.6</v>
          </cell>
          <cell r="AA627">
            <v>119.1</v>
          </cell>
          <cell r="AB627">
            <v>120.2</v>
          </cell>
          <cell r="AC627">
            <v>119.8</v>
          </cell>
          <cell r="AD627">
            <v>119.2</v>
          </cell>
          <cell r="AE627">
            <v>121</v>
          </cell>
          <cell r="AF627">
            <v>120.1</v>
          </cell>
          <cell r="AG627">
            <v>120.5</v>
          </cell>
          <cell r="AH627">
            <v>121.1</v>
          </cell>
          <cell r="AI627">
            <v>122.5</v>
          </cell>
          <cell r="AJ627">
            <v>122.1</v>
          </cell>
          <cell r="AK627">
            <v>123.6</v>
          </cell>
          <cell r="AL627">
            <v>122.1</v>
          </cell>
          <cell r="AM627">
            <v>123.9</v>
          </cell>
          <cell r="AN627">
            <v>127.8</v>
          </cell>
          <cell r="AO627">
            <v>127.6</v>
          </cell>
          <cell r="AP627">
            <v>128.1</v>
          </cell>
          <cell r="AQ627">
            <v>130.69999999999999</v>
          </cell>
          <cell r="AR627">
            <v>130.69999999999999</v>
          </cell>
          <cell r="AS627">
            <v>130.69999999999999</v>
          </cell>
          <cell r="AT627">
            <v>131.69999999999999</v>
          </cell>
          <cell r="AU627">
            <v>131.69999999999999</v>
          </cell>
          <cell r="AV627">
            <v>131.69999999999999</v>
          </cell>
          <cell r="AW627">
            <v>131.69999999999999</v>
          </cell>
          <cell r="AX627">
            <v>131.69999999999999</v>
          </cell>
          <cell r="AY627">
            <v>131.80000000000001</v>
          </cell>
          <cell r="AZ627">
            <v>123.3</v>
          </cell>
          <cell r="BA627">
            <v>124.5</v>
          </cell>
          <cell r="BB627">
            <v>120.3</v>
          </cell>
          <cell r="BC627">
            <v>120.1</v>
          </cell>
          <cell r="BD627">
            <v>122.3</v>
          </cell>
          <cell r="BE627">
            <v>120.8</v>
          </cell>
          <cell r="BF627">
            <v>120.8</v>
          </cell>
          <cell r="BG627">
            <v>119.8</v>
          </cell>
          <cell r="BH627">
            <v>119.3</v>
          </cell>
          <cell r="BI627">
            <v>119.8</v>
          </cell>
          <cell r="BJ627">
            <v>120.3</v>
          </cell>
          <cell r="BK627">
            <v>118.8</v>
          </cell>
          <cell r="BL627">
            <v>118.9</v>
          </cell>
          <cell r="BM627">
            <v>118.9</v>
          </cell>
          <cell r="BN627">
            <v>119.1</v>
          </cell>
          <cell r="BO627">
            <v>119.1</v>
          </cell>
          <cell r="BP627">
            <v>119.1</v>
          </cell>
          <cell r="BQ627">
            <v>119.1</v>
          </cell>
          <cell r="BR627">
            <v>119.1</v>
          </cell>
          <cell r="BS627">
            <v>119.1</v>
          </cell>
          <cell r="BT627">
            <v>119.1</v>
          </cell>
          <cell r="BU627">
            <v>119.1</v>
          </cell>
          <cell r="BV627">
            <v>119.1</v>
          </cell>
          <cell r="BW627">
            <v>119.1</v>
          </cell>
          <cell r="BX627">
            <v>121.7</v>
          </cell>
          <cell r="BY627">
            <v>120.9</v>
          </cell>
          <cell r="BZ627">
            <v>123.6</v>
          </cell>
          <cell r="CA627">
            <v>123.1</v>
          </cell>
          <cell r="CB627">
            <v>120.9</v>
          </cell>
          <cell r="CC627">
            <v>126.7</v>
          </cell>
          <cell r="CD627">
            <v>125.4</v>
          </cell>
          <cell r="CE627">
            <v>121.6</v>
          </cell>
          <cell r="CF627">
            <v>121.5</v>
          </cell>
          <cell r="CG627">
            <v>121.7</v>
          </cell>
          <cell r="CH627">
            <v>122.6</v>
          </cell>
          <cell r="CI627">
            <v>122.9</v>
          </cell>
          <cell r="CJ627">
            <v>124.8</v>
          </cell>
          <cell r="CK627">
            <v>125.5</v>
          </cell>
          <cell r="CL627">
            <v>125.7</v>
          </cell>
        </row>
        <row r="628">
          <cell r="A628" t="str">
            <v>Furniture</v>
          </cell>
          <cell r="B628" t="str">
            <v>1310030011</v>
          </cell>
          <cell r="C628">
            <v>9.536E-2</v>
          </cell>
          <cell r="D628">
            <v>101</v>
          </cell>
          <cell r="E628">
            <v>101</v>
          </cell>
          <cell r="F628">
            <v>101</v>
          </cell>
          <cell r="G628">
            <v>103.4</v>
          </cell>
          <cell r="H628">
            <v>105.3</v>
          </cell>
          <cell r="I628">
            <v>105.3</v>
          </cell>
          <cell r="J628">
            <v>105.3</v>
          </cell>
          <cell r="K628">
            <v>105.3</v>
          </cell>
          <cell r="L628">
            <v>105.3</v>
          </cell>
          <cell r="M628">
            <v>105.3</v>
          </cell>
          <cell r="N628">
            <v>105.3</v>
          </cell>
          <cell r="O628">
            <v>105.3</v>
          </cell>
          <cell r="P628">
            <v>104.6</v>
          </cell>
          <cell r="Q628">
            <v>104.6</v>
          </cell>
          <cell r="R628">
            <v>104.4</v>
          </cell>
          <cell r="S628">
            <v>106.9</v>
          </cell>
          <cell r="T628">
            <v>106.9</v>
          </cell>
          <cell r="U628">
            <v>106.9</v>
          </cell>
          <cell r="V628">
            <v>107.2</v>
          </cell>
          <cell r="W628">
            <v>107.2</v>
          </cell>
          <cell r="X628">
            <v>107.2</v>
          </cell>
          <cell r="Y628">
            <v>107.2</v>
          </cell>
          <cell r="Z628">
            <v>107.2</v>
          </cell>
          <cell r="AA628">
            <v>107.2</v>
          </cell>
          <cell r="AB628">
            <v>108</v>
          </cell>
          <cell r="AC628">
            <v>108</v>
          </cell>
          <cell r="AD628">
            <v>107.8</v>
          </cell>
          <cell r="AE628">
            <v>112.3</v>
          </cell>
          <cell r="AF628">
            <v>112.3</v>
          </cell>
          <cell r="AG628">
            <v>112.3</v>
          </cell>
          <cell r="AH628">
            <v>112.3</v>
          </cell>
          <cell r="AI628">
            <v>112.3</v>
          </cell>
          <cell r="AJ628">
            <v>112.3</v>
          </cell>
          <cell r="AK628">
            <v>114</v>
          </cell>
          <cell r="AL628">
            <v>114</v>
          </cell>
          <cell r="AM628">
            <v>114</v>
          </cell>
          <cell r="AN628">
            <v>113.5</v>
          </cell>
          <cell r="AO628">
            <v>116.6</v>
          </cell>
          <cell r="AP628">
            <v>118.3</v>
          </cell>
          <cell r="AQ628">
            <v>119.5</v>
          </cell>
          <cell r="AR628">
            <v>120.9</v>
          </cell>
          <cell r="AS628">
            <v>120.9</v>
          </cell>
          <cell r="AT628">
            <v>120.9</v>
          </cell>
          <cell r="AU628">
            <v>120.9</v>
          </cell>
          <cell r="AV628">
            <v>120.9</v>
          </cell>
          <cell r="AW628">
            <v>120.9</v>
          </cell>
          <cell r="AX628">
            <v>120.9</v>
          </cell>
          <cell r="AY628">
            <v>119.8</v>
          </cell>
          <cell r="AZ628">
            <v>120</v>
          </cell>
          <cell r="BA628">
            <v>120</v>
          </cell>
          <cell r="BB628">
            <v>120</v>
          </cell>
          <cell r="BC628">
            <v>119.7</v>
          </cell>
          <cell r="BD628">
            <v>119.7</v>
          </cell>
          <cell r="BE628">
            <v>119.7</v>
          </cell>
          <cell r="BF628">
            <v>119.7</v>
          </cell>
          <cell r="BG628">
            <v>119.7</v>
          </cell>
          <cell r="BH628">
            <v>122.3</v>
          </cell>
          <cell r="BI628">
            <v>125.6</v>
          </cell>
          <cell r="BJ628">
            <v>125.6</v>
          </cell>
          <cell r="BK628">
            <v>125.6</v>
          </cell>
          <cell r="BL628">
            <v>125.6</v>
          </cell>
          <cell r="BM628">
            <v>125.9</v>
          </cell>
          <cell r="BN628">
            <v>126.4</v>
          </cell>
          <cell r="BO628">
            <v>128.80000000000001</v>
          </cell>
          <cell r="BP628">
            <v>130.1</v>
          </cell>
          <cell r="BQ628">
            <v>130.6</v>
          </cell>
          <cell r="BR628">
            <v>130.6</v>
          </cell>
          <cell r="BS628">
            <v>130.6</v>
          </cell>
          <cell r="BT628">
            <v>130.6</v>
          </cell>
          <cell r="BU628">
            <v>130.6</v>
          </cell>
          <cell r="BV628">
            <v>130.6</v>
          </cell>
          <cell r="BW628">
            <v>130.6</v>
          </cell>
          <cell r="BX628">
            <v>130.6</v>
          </cell>
          <cell r="BY628">
            <v>129.9</v>
          </cell>
          <cell r="BZ628">
            <v>129.9</v>
          </cell>
          <cell r="CA628">
            <v>132.4</v>
          </cell>
          <cell r="CB628">
            <v>134.19999999999999</v>
          </cell>
          <cell r="CC628">
            <v>134.69999999999999</v>
          </cell>
          <cell r="CD628">
            <v>134.9</v>
          </cell>
          <cell r="CE628">
            <v>134.9</v>
          </cell>
          <cell r="CF628">
            <v>134.9</v>
          </cell>
          <cell r="CG628">
            <v>135.5</v>
          </cell>
          <cell r="CH628">
            <v>135.5</v>
          </cell>
          <cell r="CI628">
            <v>138.30000000000001</v>
          </cell>
          <cell r="CJ628">
            <v>138.30000000000001</v>
          </cell>
          <cell r="CK628">
            <v>138.30000000000001</v>
          </cell>
          <cell r="CL628">
            <v>138.4</v>
          </cell>
        </row>
        <row r="629">
          <cell r="A629" t="str">
            <v>Fixtures</v>
          </cell>
          <cell r="B629" t="str">
            <v>1310030012</v>
          </cell>
          <cell r="C629">
            <v>6.4509999999999998E-2</v>
          </cell>
          <cell r="D629">
            <v>102.3</v>
          </cell>
          <cell r="E629">
            <v>102.5</v>
          </cell>
          <cell r="F629">
            <v>103.1</v>
          </cell>
          <cell r="G629">
            <v>106.6</v>
          </cell>
          <cell r="H629">
            <v>105.9</v>
          </cell>
          <cell r="I629">
            <v>106.5</v>
          </cell>
          <cell r="J629">
            <v>106.2</v>
          </cell>
          <cell r="K629">
            <v>106.6</v>
          </cell>
          <cell r="L629">
            <v>107</v>
          </cell>
          <cell r="M629">
            <v>106.7</v>
          </cell>
          <cell r="N629">
            <v>106.4</v>
          </cell>
          <cell r="O629">
            <v>106.6</v>
          </cell>
          <cell r="P629">
            <v>108.1</v>
          </cell>
          <cell r="Q629">
            <v>108.6</v>
          </cell>
          <cell r="R629">
            <v>108.6</v>
          </cell>
          <cell r="S629">
            <v>113.3</v>
          </cell>
          <cell r="T629">
            <v>108.4</v>
          </cell>
          <cell r="U629">
            <v>109.2</v>
          </cell>
          <cell r="V629">
            <v>108.7</v>
          </cell>
          <cell r="W629">
            <v>108.5</v>
          </cell>
          <cell r="X629">
            <v>109.1</v>
          </cell>
          <cell r="Y629">
            <v>110.6</v>
          </cell>
          <cell r="Z629">
            <v>112.2</v>
          </cell>
          <cell r="AA629">
            <v>112.6</v>
          </cell>
          <cell r="AB629">
            <v>112</v>
          </cell>
          <cell r="AC629">
            <v>112</v>
          </cell>
          <cell r="AD629">
            <v>112.4</v>
          </cell>
          <cell r="AE629">
            <v>116.9</v>
          </cell>
          <cell r="AF629">
            <v>116.9</v>
          </cell>
          <cell r="AG629">
            <v>116.8</v>
          </cell>
          <cell r="AH629">
            <v>117</v>
          </cell>
          <cell r="AI629">
            <v>116.4</v>
          </cell>
          <cell r="AJ629">
            <v>116.3</v>
          </cell>
          <cell r="AK629">
            <v>116.8</v>
          </cell>
          <cell r="AL629">
            <v>118.5</v>
          </cell>
          <cell r="AM629">
            <v>117.8</v>
          </cell>
          <cell r="AN629">
            <v>117.9</v>
          </cell>
          <cell r="AO629">
            <v>117.9</v>
          </cell>
          <cell r="AP629">
            <v>118.9</v>
          </cell>
          <cell r="AQ629">
            <v>119.7</v>
          </cell>
          <cell r="AR629">
            <v>119.9</v>
          </cell>
          <cell r="AS629">
            <v>120.3</v>
          </cell>
          <cell r="AT629">
            <v>120.1</v>
          </cell>
          <cell r="AU629">
            <v>119.8</v>
          </cell>
          <cell r="AV629">
            <v>117.5</v>
          </cell>
          <cell r="AW629">
            <v>119</v>
          </cell>
          <cell r="AX629">
            <v>119.3</v>
          </cell>
          <cell r="AY629">
            <v>119.2</v>
          </cell>
          <cell r="AZ629">
            <v>117.4</v>
          </cell>
          <cell r="BA629">
            <v>117.3</v>
          </cell>
          <cell r="BB629">
            <v>116.1</v>
          </cell>
          <cell r="BC629">
            <v>116.3</v>
          </cell>
          <cell r="BD629">
            <v>117.7</v>
          </cell>
          <cell r="BE629">
            <v>118.1</v>
          </cell>
          <cell r="BF629">
            <v>117.3</v>
          </cell>
          <cell r="BG629">
            <v>116.6</v>
          </cell>
          <cell r="BH629">
            <v>116.8</v>
          </cell>
          <cell r="BI629">
            <v>118.5</v>
          </cell>
          <cell r="BJ629">
            <v>118.8</v>
          </cell>
          <cell r="BK629">
            <v>118</v>
          </cell>
          <cell r="BL629">
            <v>118.2</v>
          </cell>
          <cell r="BM629">
            <v>118.2</v>
          </cell>
          <cell r="BN629">
            <v>118.2</v>
          </cell>
          <cell r="BO629">
            <v>118.2</v>
          </cell>
          <cell r="BP629">
            <v>118.2</v>
          </cell>
          <cell r="BQ629">
            <v>118.2</v>
          </cell>
          <cell r="BR629">
            <v>118.2</v>
          </cell>
          <cell r="BS629">
            <v>118.2</v>
          </cell>
          <cell r="BT629">
            <v>118.2</v>
          </cell>
          <cell r="BU629">
            <v>118.2</v>
          </cell>
          <cell r="BV629">
            <v>118.2</v>
          </cell>
          <cell r="BW629">
            <v>119.5</v>
          </cell>
          <cell r="BX629">
            <v>120.4</v>
          </cell>
          <cell r="BY629">
            <v>124.3</v>
          </cell>
          <cell r="BZ629">
            <v>125.7</v>
          </cell>
          <cell r="CA629">
            <v>125.6</v>
          </cell>
          <cell r="CB629">
            <v>125.6</v>
          </cell>
          <cell r="CC629">
            <v>126.1</v>
          </cell>
          <cell r="CD629">
            <v>126.3</v>
          </cell>
          <cell r="CE629">
            <v>126.5</v>
          </cell>
          <cell r="CF629">
            <v>126.5</v>
          </cell>
          <cell r="CG629">
            <v>126.5</v>
          </cell>
          <cell r="CH629">
            <v>126.5</v>
          </cell>
          <cell r="CI629">
            <v>126.5</v>
          </cell>
          <cell r="CJ629">
            <v>126.5</v>
          </cell>
          <cell r="CK629">
            <v>126.7</v>
          </cell>
          <cell r="CL629">
            <v>127.3</v>
          </cell>
        </row>
        <row r="630">
          <cell r="A630" t="str">
            <v>Steel Frames</v>
          </cell>
          <cell r="B630" t="str">
            <v>1310030013</v>
          </cell>
          <cell r="C630">
            <v>1.7899999999999999E-2</v>
          </cell>
          <cell r="D630">
            <v>101.8</v>
          </cell>
          <cell r="E630">
            <v>102.1</v>
          </cell>
          <cell r="F630">
            <v>102.1</v>
          </cell>
          <cell r="G630">
            <v>102.9</v>
          </cell>
          <cell r="H630">
            <v>103.2</v>
          </cell>
          <cell r="I630">
            <v>103.2</v>
          </cell>
          <cell r="J630">
            <v>108.3</v>
          </cell>
          <cell r="K630">
            <v>108.3</v>
          </cell>
          <cell r="L630">
            <v>109</v>
          </cell>
          <cell r="M630">
            <v>109</v>
          </cell>
          <cell r="N630">
            <v>109</v>
          </cell>
          <cell r="O630">
            <v>109.3</v>
          </cell>
          <cell r="P630">
            <v>109.4</v>
          </cell>
          <cell r="Q630">
            <v>108.9</v>
          </cell>
          <cell r="R630">
            <v>108.6</v>
          </cell>
          <cell r="S630">
            <v>108.5</v>
          </cell>
          <cell r="T630">
            <v>109.7</v>
          </cell>
          <cell r="U630">
            <v>110.9</v>
          </cell>
          <cell r="V630">
            <v>111.2</v>
          </cell>
          <cell r="W630">
            <v>111.7</v>
          </cell>
          <cell r="X630">
            <v>111.8</v>
          </cell>
          <cell r="Y630">
            <v>112.3</v>
          </cell>
          <cell r="Z630">
            <v>113.1</v>
          </cell>
          <cell r="AA630">
            <v>113.1</v>
          </cell>
          <cell r="AB630">
            <v>114.7</v>
          </cell>
          <cell r="AC630">
            <v>114.7</v>
          </cell>
          <cell r="AD630">
            <v>114.7</v>
          </cell>
          <cell r="AE630">
            <v>118.9</v>
          </cell>
          <cell r="AF630">
            <v>119.3</v>
          </cell>
          <cell r="AG630">
            <v>119.3</v>
          </cell>
          <cell r="AH630">
            <v>119.3</v>
          </cell>
          <cell r="AI630">
            <v>119.3</v>
          </cell>
          <cell r="AJ630">
            <v>120.4</v>
          </cell>
          <cell r="AK630">
            <v>126.4</v>
          </cell>
          <cell r="AL630">
            <v>126.6</v>
          </cell>
          <cell r="AM630">
            <v>126.7</v>
          </cell>
          <cell r="AN630">
            <v>132.1</v>
          </cell>
          <cell r="AO630">
            <v>132.4</v>
          </cell>
          <cell r="AP630">
            <v>131.5</v>
          </cell>
          <cell r="AQ630">
            <v>125.6</v>
          </cell>
          <cell r="AR630">
            <v>125.6</v>
          </cell>
          <cell r="AS630">
            <v>125.6</v>
          </cell>
          <cell r="AT630">
            <v>125.6</v>
          </cell>
          <cell r="AU630">
            <v>125.6</v>
          </cell>
          <cell r="AV630">
            <v>125.6</v>
          </cell>
          <cell r="AW630">
            <v>125.6</v>
          </cell>
          <cell r="AX630">
            <v>125.6</v>
          </cell>
          <cell r="AY630">
            <v>125.3</v>
          </cell>
          <cell r="AZ630">
            <v>127.4</v>
          </cell>
          <cell r="BA630">
            <v>126.8</v>
          </cell>
          <cell r="BB630">
            <v>128.1</v>
          </cell>
          <cell r="BC630">
            <v>135.4</v>
          </cell>
          <cell r="BD630">
            <v>135.4</v>
          </cell>
          <cell r="BE630">
            <v>135.4</v>
          </cell>
          <cell r="BF630">
            <v>135.80000000000001</v>
          </cell>
          <cell r="BG630">
            <v>136.80000000000001</v>
          </cell>
          <cell r="BH630">
            <v>137</v>
          </cell>
          <cell r="BI630">
            <v>137.6</v>
          </cell>
          <cell r="BJ630">
            <v>139.1</v>
          </cell>
          <cell r="BK630">
            <v>140.5</v>
          </cell>
          <cell r="BL630">
            <v>145.1</v>
          </cell>
          <cell r="BM630">
            <v>148.19999999999999</v>
          </cell>
          <cell r="BN630">
            <v>145.69999999999999</v>
          </cell>
          <cell r="BO630">
            <v>155.30000000000001</v>
          </cell>
          <cell r="BP630">
            <v>155.4</v>
          </cell>
          <cell r="BQ630">
            <v>155.5</v>
          </cell>
          <cell r="BR630">
            <v>155.5</v>
          </cell>
          <cell r="BS630">
            <v>155.5</v>
          </cell>
          <cell r="BT630">
            <v>155.5</v>
          </cell>
          <cell r="BU630">
            <v>155.5</v>
          </cell>
          <cell r="BV630">
            <v>155.5</v>
          </cell>
          <cell r="BW630">
            <v>155.5</v>
          </cell>
          <cell r="BX630">
            <v>155.5</v>
          </cell>
          <cell r="BY630">
            <v>154.30000000000001</v>
          </cell>
          <cell r="BZ630">
            <v>150.9</v>
          </cell>
          <cell r="CA630">
            <v>145.9</v>
          </cell>
          <cell r="CB630">
            <v>145.69999999999999</v>
          </cell>
          <cell r="CC630">
            <v>146.9</v>
          </cell>
          <cell r="CD630">
            <v>149.4</v>
          </cell>
          <cell r="CE630">
            <v>150.30000000000001</v>
          </cell>
          <cell r="CF630">
            <v>150.9</v>
          </cell>
          <cell r="CG630">
            <v>151</v>
          </cell>
          <cell r="CH630">
            <v>151</v>
          </cell>
          <cell r="CI630">
            <v>151</v>
          </cell>
          <cell r="CJ630">
            <v>151</v>
          </cell>
          <cell r="CK630">
            <v>151</v>
          </cell>
          <cell r="CL630">
            <v>151</v>
          </cell>
        </row>
        <row r="631">
          <cell r="A631" t="str">
            <v>Metal Moulds and Dyes</v>
          </cell>
          <cell r="B631" t="str">
            <v>1310030014</v>
          </cell>
          <cell r="C631">
            <v>4.0289999999999999E-2</v>
          </cell>
          <cell r="D631">
            <v>99.3</v>
          </cell>
          <cell r="E631">
            <v>106.4</v>
          </cell>
          <cell r="F631">
            <v>106.2</v>
          </cell>
          <cell r="G631">
            <v>113.3</v>
          </cell>
          <cell r="H631">
            <v>112.7</v>
          </cell>
          <cell r="I631">
            <v>112</v>
          </cell>
          <cell r="J631">
            <v>111.6</v>
          </cell>
          <cell r="K631">
            <v>110.2</v>
          </cell>
          <cell r="L631">
            <v>109.4</v>
          </cell>
          <cell r="M631">
            <v>109.4</v>
          </cell>
          <cell r="N631">
            <v>109.9</v>
          </cell>
          <cell r="O631">
            <v>111.3</v>
          </cell>
          <cell r="P631">
            <v>111.8</v>
          </cell>
          <cell r="Q631">
            <v>111.8</v>
          </cell>
          <cell r="R631">
            <v>111.8</v>
          </cell>
          <cell r="S631">
            <v>111.1</v>
          </cell>
          <cell r="T631">
            <v>111</v>
          </cell>
          <cell r="U631">
            <v>113.6</v>
          </cell>
          <cell r="V631">
            <v>114.5</v>
          </cell>
          <cell r="W631">
            <v>114.5</v>
          </cell>
          <cell r="X631">
            <v>114.5</v>
          </cell>
          <cell r="Y631">
            <v>114.5</v>
          </cell>
          <cell r="Z631">
            <v>114.5</v>
          </cell>
          <cell r="AA631">
            <v>114.5</v>
          </cell>
          <cell r="AB631">
            <v>113.8</v>
          </cell>
          <cell r="AC631">
            <v>113.8</v>
          </cell>
          <cell r="AD631">
            <v>113.8</v>
          </cell>
          <cell r="AE631">
            <v>118.5</v>
          </cell>
          <cell r="AF631">
            <v>118.5</v>
          </cell>
          <cell r="AG631">
            <v>118.5</v>
          </cell>
          <cell r="AH631">
            <v>118.5</v>
          </cell>
          <cell r="AI631">
            <v>118.5</v>
          </cell>
          <cell r="AJ631">
            <v>118.5</v>
          </cell>
          <cell r="AK631">
            <v>118.5</v>
          </cell>
          <cell r="AL631">
            <v>120</v>
          </cell>
          <cell r="AM631">
            <v>120.3</v>
          </cell>
          <cell r="AN631">
            <v>131.6</v>
          </cell>
          <cell r="AO631">
            <v>132.4</v>
          </cell>
          <cell r="AP631">
            <v>134.1</v>
          </cell>
          <cell r="AQ631">
            <v>136.9</v>
          </cell>
          <cell r="AR631">
            <v>136.9</v>
          </cell>
          <cell r="AS631">
            <v>138.30000000000001</v>
          </cell>
          <cell r="AT631">
            <v>143.1</v>
          </cell>
          <cell r="AU631">
            <v>143.1</v>
          </cell>
          <cell r="AV631">
            <v>141.69999999999999</v>
          </cell>
          <cell r="AW631">
            <v>139</v>
          </cell>
          <cell r="AX631">
            <v>134.1</v>
          </cell>
          <cell r="AY631">
            <v>130.30000000000001</v>
          </cell>
          <cell r="AZ631">
            <v>132.19999999999999</v>
          </cell>
          <cell r="BA631">
            <v>131.5</v>
          </cell>
          <cell r="BB631">
            <v>130.1</v>
          </cell>
          <cell r="BC631">
            <v>130</v>
          </cell>
          <cell r="BD631">
            <v>129.80000000000001</v>
          </cell>
          <cell r="BE631">
            <v>129.6</v>
          </cell>
          <cell r="BF631">
            <v>129.6</v>
          </cell>
          <cell r="BG631">
            <v>129.6</v>
          </cell>
          <cell r="BH631">
            <v>129.6</v>
          </cell>
          <cell r="BI631">
            <v>129.80000000000001</v>
          </cell>
          <cell r="BJ631">
            <v>130.19999999999999</v>
          </cell>
          <cell r="BK631">
            <v>130.19999999999999</v>
          </cell>
          <cell r="BL631">
            <v>130.6</v>
          </cell>
          <cell r="BM631">
            <v>130.9</v>
          </cell>
          <cell r="BN631">
            <v>131.4</v>
          </cell>
          <cell r="BO631">
            <v>131.69999999999999</v>
          </cell>
          <cell r="BP631">
            <v>133.9</v>
          </cell>
          <cell r="BQ631">
            <v>134.4</v>
          </cell>
          <cell r="BR631">
            <v>134.4</v>
          </cell>
          <cell r="BS631">
            <v>134.4</v>
          </cell>
          <cell r="BT631">
            <v>134.4</v>
          </cell>
          <cell r="BU631">
            <v>134.4</v>
          </cell>
          <cell r="BV631">
            <v>134.4</v>
          </cell>
          <cell r="BW631">
            <v>134.4</v>
          </cell>
          <cell r="BX631">
            <v>141.6</v>
          </cell>
          <cell r="BY631">
            <v>144.80000000000001</v>
          </cell>
          <cell r="BZ631">
            <v>145.69999999999999</v>
          </cell>
          <cell r="CA631">
            <v>146.6</v>
          </cell>
          <cell r="CB631">
            <v>146.6</v>
          </cell>
          <cell r="CC631">
            <v>146.6</v>
          </cell>
          <cell r="CD631">
            <v>146.6</v>
          </cell>
          <cell r="CE631">
            <v>145.4</v>
          </cell>
          <cell r="CF631">
            <v>147.19999999999999</v>
          </cell>
          <cell r="CG631">
            <v>147.19999999999999</v>
          </cell>
          <cell r="CH631">
            <v>147.19999999999999</v>
          </cell>
          <cell r="CI631">
            <v>147.19999999999999</v>
          </cell>
          <cell r="CJ631">
            <v>147.19999999999999</v>
          </cell>
          <cell r="CK631">
            <v>147.19999999999999</v>
          </cell>
          <cell r="CL631">
            <v>147.5</v>
          </cell>
        </row>
        <row r="632">
          <cell r="A632" t="str">
            <v>Pipes/Tubes/Rods/Strips</v>
          </cell>
          <cell r="B632" t="str">
            <v>1310030015</v>
          </cell>
          <cell r="C632">
            <v>4.9200000000000001E-2</v>
          </cell>
          <cell r="D632">
            <v>104.3</v>
          </cell>
          <cell r="E632">
            <v>105</v>
          </cell>
          <cell r="F632">
            <v>105.5</v>
          </cell>
          <cell r="G632">
            <v>106.4</v>
          </cell>
          <cell r="H632">
            <v>106.6</v>
          </cell>
          <cell r="I632">
            <v>103.7</v>
          </cell>
          <cell r="J632">
            <v>100.2</v>
          </cell>
          <cell r="K632">
            <v>98.4</v>
          </cell>
          <cell r="L632">
            <v>101.5</v>
          </cell>
          <cell r="M632">
            <v>99.9</v>
          </cell>
          <cell r="N632">
            <v>104.3</v>
          </cell>
          <cell r="O632">
            <v>103.3</v>
          </cell>
          <cell r="P632">
            <v>105.3</v>
          </cell>
          <cell r="Q632">
            <v>105</v>
          </cell>
          <cell r="R632">
            <v>104.5</v>
          </cell>
          <cell r="S632">
            <v>107.2</v>
          </cell>
          <cell r="T632">
            <v>110.2</v>
          </cell>
          <cell r="U632">
            <v>109.8</v>
          </cell>
          <cell r="V632">
            <v>109.9</v>
          </cell>
          <cell r="W632">
            <v>109</v>
          </cell>
          <cell r="X632">
            <v>108.9</v>
          </cell>
          <cell r="Y632">
            <v>110</v>
          </cell>
          <cell r="Z632">
            <v>111</v>
          </cell>
          <cell r="AA632">
            <v>110.5</v>
          </cell>
          <cell r="AB632">
            <v>113.8</v>
          </cell>
          <cell r="AC632">
            <v>114</v>
          </cell>
          <cell r="AD632">
            <v>114</v>
          </cell>
          <cell r="AE632">
            <v>113.3</v>
          </cell>
          <cell r="AF632">
            <v>113.9</v>
          </cell>
          <cell r="AG632">
            <v>115.5</v>
          </cell>
          <cell r="AH632">
            <v>115.9</v>
          </cell>
          <cell r="AI632">
            <v>115.4</v>
          </cell>
          <cell r="AJ632">
            <v>115.4</v>
          </cell>
          <cell r="AK632">
            <v>115.4</v>
          </cell>
          <cell r="AL632">
            <v>115.9</v>
          </cell>
          <cell r="AM632">
            <v>115.1</v>
          </cell>
          <cell r="AN632">
            <v>117</v>
          </cell>
          <cell r="AO632">
            <v>118.9</v>
          </cell>
          <cell r="AP632">
            <v>121.1</v>
          </cell>
          <cell r="AQ632">
            <v>122.6</v>
          </cell>
          <cell r="AR632">
            <v>123.2</v>
          </cell>
          <cell r="AS632">
            <v>123.2</v>
          </cell>
          <cell r="AT632">
            <v>127.5</v>
          </cell>
          <cell r="AU632">
            <v>126.7</v>
          </cell>
          <cell r="AV632">
            <v>125.7</v>
          </cell>
          <cell r="AW632">
            <v>122.7</v>
          </cell>
          <cell r="AX632">
            <v>119.1</v>
          </cell>
          <cell r="AY632">
            <v>115.5</v>
          </cell>
          <cell r="AZ632">
            <v>114.7</v>
          </cell>
          <cell r="BA632">
            <v>114.9</v>
          </cell>
          <cell r="BB632">
            <v>116</v>
          </cell>
          <cell r="BC632">
            <v>114.4</v>
          </cell>
          <cell r="BD632">
            <v>114.6</v>
          </cell>
          <cell r="BE632">
            <v>115.1</v>
          </cell>
          <cell r="BF632">
            <v>116.8</v>
          </cell>
          <cell r="BG632">
            <v>117.9</v>
          </cell>
          <cell r="BH632">
            <v>119.1</v>
          </cell>
          <cell r="BI632">
            <v>119.2</v>
          </cell>
          <cell r="BJ632">
            <v>118</v>
          </cell>
          <cell r="BK632">
            <v>119.3</v>
          </cell>
          <cell r="BL632">
            <v>117.5</v>
          </cell>
          <cell r="BM632">
            <v>117.5</v>
          </cell>
          <cell r="BN632">
            <v>119.5</v>
          </cell>
          <cell r="BO632">
            <v>120.4</v>
          </cell>
          <cell r="BP632">
            <v>120.2</v>
          </cell>
          <cell r="BQ632">
            <v>119.3</v>
          </cell>
          <cell r="BR632">
            <v>119.3</v>
          </cell>
          <cell r="BS632">
            <v>119.3</v>
          </cell>
          <cell r="BT632">
            <v>117.8</v>
          </cell>
          <cell r="BU632">
            <v>117.5</v>
          </cell>
          <cell r="BV632">
            <v>117.8</v>
          </cell>
          <cell r="BW632">
            <v>121.2</v>
          </cell>
          <cell r="BX632">
            <v>122.8</v>
          </cell>
          <cell r="BY632">
            <v>124.5</v>
          </cell>
          <cell r="BZ632">
            <v>124.2</v>
          </cell>
          <cell r="CA632">
            <v>127.6</v>
          </cell>
          <cell r="CB632">
            <v>127.6</v>
          </cell>
          <cell r="CC632">
            <v>126.2</v>
          </cell>
          <cell r="CD632">
            <v>126.4</v>
          </cell>
          <cell r="CE632">
            <v>126.1</v>
          </cell>
          <cell r="CF632">
            <v>129</v>
          </cell>
          <cell r="CG632">
            <v>130</v>
          </cell>
          <cell r="CH632">
            <v>128.9</v>
          </cell>
          <cell r="CI632">
            <v>130.9</v>
          </cell>
          <cell r="CJ632">
            <v>128.6</v>
          </cell>
          <cell r="CK632">
            <v>129.1</v>
          </cell>
          <cell r="CL632">
            <v>129.1</v>
          </cell>
        </row>
        <row r="633">
          <cell r="A633" t="str">
            <v>Cistern Fittings</v>
          </cell>
          <cell r="B633" t="str">
            <v>1310030016</v>
          </cell>
          <cell r="C633">
            <v>9.9399999999999992E-3</v>
          </cell>
          <cell r="D633">
            <v>103.9</v>
          </cell>
          <cell r="E633">
            <v>103.9</v>
          </cell>
          <cell r="F633">
            <v>103.9</v>
          </cell>
          <cell r="G633">
            <v>103.9</v>
          </cell>
          <cell r="H633">
            <v>103.9</v>
          </cell>
          <cell r="I633">
            <v>103.9</v>
          </cell>
          <cell r="J633">
            <v>103.9</v>
          </cell>
          <cell r="K633">
            <v>103.9</v>
          </cell>
          <cell r="L633">
            <v>103.9</v>
          </cell>
          <cell r="M633">
            <v>102</v>
          </cell>
          <cell r="N633">
            <v>101.5</v>
          </cell>
          <cell r="O633">
            <v>101.5</v>
          </cell>
          <cell r="P633">
            <v>101.5</v>
          </cell>
          <cell r="Q633">
            <v>108.2</v>
          </cell>
          <cell r="R633">
            <v>110.4</v>
          </cell>
          <cell r="S633">
            <v>123.6</v>
          </cell>
          <cell r="T633">
            <v>126.8</v>
          </cell>
          <cell r="U633">
            <v>126.8</v>
          </cell>
          <cell r="V633">
            <v>126.8</v>
          </cell>
          <cell r="W633">
            <v>126.8</v>
          </cell>
          <cell r="X633">
            <v>126.8</v>
          </cell>
          <cell r="Y633">
            <v>126.8</v>
          </cell>
          <cell r="Z633">
            <v>126.8</v>
          </cell>
          <cell r="AA633">
            <v>126.8</v>
          </cell>
          <cell r="AB633">
            <v>140</v>
          </cell>
          <cell r="AC633">
            <v>140</v>
          </cell>
          <cell r="AD633">
            <v>140</v>
          </cell>
          <cell r="AE633">
            <v>140</v>
          </cell>
          <cell r="AF633">
            <v>146.6</v>
          </cell>
          <cell r="AG633">
            <v>146.6</v>
          </cell>
          <cell r="AH633">
            <v>146.6</v>
          </cell>
          <cell r="AI633">
            <v>146.6</v>
          </cell>
          <cell r="AJ633">
            <v>146.6</v>
          </cell>
          <cell r="AK633">
            <v>146.6</v>
          </cell>
          <cell r="AL633">
            <v>146.6</v>
          </cell>
          <cell r="AM633">
            <v>146.6</v>
          </cell>
          <cell r="AN633">
            <v>146.6</v>
          </cell>
          <cell r="AO633">
            <v>146.6</v>
          </cell>
          <cell r="AP633">
            <v>146.6</v>
          </cell>
          <cell r="AQ633">
            <v>146.6</v>
          </cell>
          <cell r="AR633">
            <v>144.69999999999999</v>
          </cell>
          <cell r="AS633">
            <v>144.69999999999999</v>
          </cell>
          <cell r="AT633">
            <v>144.69999999999999</v>
          </cell>
          <cell r="AU633">
            <v>144.69999999999999</v>
          </cell>
          <cell r="AV633">
            <v>144.69999999999999</v>
          </cell>
          <cell r="AW633">
            <v>144.69999999999999</v>
          </cell>
          <cell r="AX633">
            <v>144.69999999999999</v>
          </cell>
          <cell r="AY633">
            <v>144.69999999999999</v>
          </cell>
          <cell r="AZ633">
            <v>144.69999999999999</v>
          </cell>
          <cell r="BA633">
            <v>144.69999999999999</v>
          </cell>
          <cell r="BB633">
            <v>144.69999999999999</v>
          </cell>
          <cell r="BC633">
            <v>144.69999999999999</v>
          </cell>
          <cell r="BD633">
            <v>144.69999999999999</v>
          </cell>
          <cell r="BE633">
            <v>144.69999999999999</v>
          </cell>
          <cell r="BF633">
            <v>144.69999999999999</v>
          </cell>
          <cell r="BG633">
            <v>144.69999999999999</v>
          </cell>
          <cell r="BH633">
            <v>144.69999999999999</v>
          </cell>
          <cell r="BI633">
            <v>144.69999999999999</v>
          </cell>
          <cell r="BJ633">
            <v>144.69999999999999</v>
          </cell>
          <cell r="BK633">
            <v>144.69999999999999</v>
          </cell>
          <cell r="BL633">
            <v>146.30000000000001</v>
          </cell>
          <cell r="BM633">
            <v>146.30000000000001</v>
          </cell>
          <cell r="BN633">
            <v>166.9</v>
          </cell>
          <cell r="BO633">
            <v>191.4</v>
          </cell>
          <cell r="BP633">
            <v>191.4</v>
          </cell>
          <cell r="BQ633">
            <v>191.4</v>
          </cell>
          <cell r="BR633">
            <v>191.4</v>
          </cell>
          <cell r="BS633">
            <v>191.4</v>
          </cell>
          <cell r="BT633">
            <v>191.4</v>
          </cell>
          <cell r="BU633">
            <v>191.4</v>
          </cell>
          <cell r="BV633">
            <v>191.4</v>
          </cell>
          <cell r="BW633">
            <v>191.4</v>
          </cell>
          <cell r="BX633">
            <v>185.3</v>
          </cell>
          <cell r="BY633">
            <v>160.9</v>
          </cell>
          <cell r="BZ633">
            <v>160.9</v>
          </cell>
          <cell r="CA633">
            <v>160.9</v>
          </cell>
          <cell r="CB633">
            <v>152.5</v>
          </cell>
          <cell r="CC633">
            <v>152.5</v>
          </cell>
          <cell r="CD633">
            <v>152.5</v>
          </cell>
          <cell r="CE633">
            <v>152.5</v>
          </cell>
          <cell r="CF633">
            <v>152.5</v>
          </cell>
          <cell r="CG633">
            <v>152.5</v>
          </cell>
          <cell r="CH633">
            <v>152.5</v>
          </cell>
          <cell r="CI633">
            <v>152.5</v>
          </cell>
          <cell r="CJ633">
            <v>152.5</v>
          </cell>
          <cell r="CK633">
            <v>152.5</v>
          </cell>
          <cell r="CL633">
            <v>152.5</v>
          </cell>
        </row>
        <row r="634">
          <cell r="A634" t="str">
            <v>Welding Rods</v>
          </cell>
          <cell r="B634" t="str">
            <v>1310030017</v>
          </cell>
          <cell r="C634">
            <v>2.2859999999999998E-2</v>
          </cell>
          <cell r="D634">
            <v>100.6</v>
          </cell>
          <cell r="E634">
            <v>101.3</v>
          </cell>
          <cell r="F634">
            <v>101.3</v>
          </cell>
          <cell r="G634">
            <v>106.9</v>
          </cell>
          <cell r="H634">
            <v>107.9</v>
          </cell>
          <cell r="I634">
            <v>109.1</v>
          </cell>
          <cell r="J634">
            <v>108.9</v>
          </cell>
          <cell r="K634">
            <v>109.1</v>
          </cell>
          <cell r="L634">
            <v>109.3</v>
          </cell>
          <cell r="M634">
            <v>109.1</v>
          </cell>
          <cell r="N634">
            <v>108.9</v>
          </cell>
          <cell r="O634">
            <v>108</v>
          </cell>
          <cell r="P634">
            <v>111.8</v>
          </cell>
          <cell r="Q634">
            <v>111</v>
          </cell>
          <cell r="R634">
            <v>111</v>
          </cell>
          <cell r="S634">
            <v>118.4</v>
          </cell>
          <cell r="T634">
            <v>117.6</v>
          </cell>
          <cell r="U634">
            <v>118.7</v>
          </cell>
          <cell r="V634">
            <v>119.4</v>
          </cell>
          <cell r="W634">
            <v>119.7</v>
          </cell>
          <cell r="X634">
            <v>119.9</v>
          </cell>
          <cell r="Y634">
            <v>121.3</v>
          </cell>
          <cell r="Z634">
            <v>124.6</v>
          </cell>
          <cell r="AA634">
            <v>125.6</v>
          </cell>
          <cell r="AB634">
            <v>126.3</v>
          </cell>
          <cell r="AC634">
            <v>126.5</v>
          </cell>
          <cell r="AD634">
            <v>126.5</v>
          </cell>
          <cell r="AE634">
            <v>126.4</v>
          </cell>
          <cell r="AF634">
            <v>127.2</v>
          </cell>
          <cell r="AG634">
            <v>127.6</v>
          </cell>
          <cell r="AH634">
            <v>127</v>
          </cell>
          <cell r="AI634">
            <v>128.69999999999999</v>
          </cell>
          <cell r="AJ634">
            <v>128.4</v>
          </cell>
          <cell r="AK634">
            <v>128.9</v>
          </cell>
          <cell r="AL634">
            <v>128.4</v>
          </cell>
          <cell r="AM634">
            <v>128.1</v>
          </cell>
          <cell r="AN634">
            <v>129.5</v>
          </cell>
          <cell r="AO634">
            <v>130.80000000000001</v>
          </cell>
          <cell r="AP634">
            <v>132.4</v>
          </cell>
          <cell r="AQ634">
            <v>136.9</v>
          </cell>
          <cell r="AR634">
            <v>138.1</v>
          </cell>
          <cell r="AS634">
            <v>138.80000000000001</v>
          </cell>
          <cell r="AT634">
            <v>139.5</v>
          </cell>
          <cell r="AU634">
            <v>142.1</v>
          </cell>
          <cell r="AV634">
            <v>139.69999999999999</v>
          </cell>
          <cell r="AW634">
            <v>137.5</v>
          </cell>
          <cell r="AX634">
            <v>136.5</v>
          </cell>
          <cell r="AY634">
            <v>136</v>
          </cell>
          <cell r="AZ634">
            <v>134.6</v>
          </cell>
          <cell r="BA634">
            <v>134.6</v>
          </cell>
          <cell r="BB634">
            <v>134.6</v>
          </cell>
          <cell r="BC634">
            <v>135.19999999999999</v>
          </cell>
          <cell r="BD634">
            <v>135.30000000000001</v>
          </cell>
          <cell r="BE634">
            <v>135.30000000000001</v>
          </cell>
          <cell r="BF634">
            <v>134.1</v>
          </cell>
          <cell r="BG634">
            <v>138.5</v>
          </cell>
          <cell r="BH634">
            <v>139.5</v>
          </cell>
          <cell r="BI634">
            <v>139.19999999999999</v>
          </cell>
          <cell r="BJ634">
            <v>135.6</v>
          </cell>
          <cell r="BK634">
            <v>136.9</v>
          </cell>
          <cell r="BL634">
            <v>136.1</v>
          </cell>
          <cell r="BM634">
            <v>133.1</v>
          </cell>
          <cell r="BN634">
            <v>133.4</v>
          </cell>
          <cell r="BO634">
            <v>137</v>
          </cell>
          <cell r="BP634">
            <v>137</v>
          </cell>
          <cell r="BQ634">
            <v>137.1</v>
          </cell>
          <cell r="BR634">
            <v>137.1</v>
          </cell>
          <cell r="BS634">
            <v>137.1</v>
          </cell>
          <cell r="BT634">
            <v>137.1</v>
          </cell>
          <cell r="BU634">
            <v>137.1</v>
          </cell>
          <cell r="BV634">
            <v>137.1</v>
          </cell>
          <cell r="BW634">
            <v>136.69999999999999</v>
          </cell>
          <cell r="BX634">
            <v>145.69999999999999</v>
          </cell>
          <cell r="BY634">
            <v>146.69999999999999</v>
          </cell>
          <cell r="BZ634">
            <v>153.5</v>
          </cell>
          <cell r="CA634">
            <v>156</v>
          </cell>
          <cell r="CB634">
            <v>156.4</v>
          </cell>
          <cell r="CC634">
            <v>157.4</v>
          </cell>
          <cell r="CD634">
            <v>158.80000000000001</v>
          </cell>
          <cell r="CE634">
            <v>160.6</v>
          </cell>
          <cell r="CF634">
            <v>161.1</v>
          </cell>
          <cell r="CG634">
            <v>161</v>
          </cell>
          <cell r="CH634">
            <v>161</v>
          </cell>
          <cell r="CI634">
            <v>161.30000000000001</v>
          </cell>
          <cell r="CJ634">
            <v>165.3</v>
          </cell>
          <cell r="CK634">
            <v>165.3</v>
          </cell>
          <cell r="CL634">
            <v>166</v>
          </cell>
        </row>
        <row r="635">
          <cell r="A635" t="str">
            <v>Metal Containers</v>
          </cell>
          <cell r="B635" t="str">
            <v>1310030018</v>
          </cell>
          <cell r="C635">
            <v>9.2859999999999998E-2</v>
          </cell>
          <cell r="D635">
            <v>101.4</v>
          </cell>
          <cell r="E635">
            <v>101.7</v>
          </cell>
          <cell r="F635">
            <v>101.9</v>
          </cell>
          <cell r="G635">
            <v>106.9</v>
          </cell>
          <cell r="H635">
            <v>107.4</v>
          </cell>
          <cell r="I635">
            <v>107.7</v>
          </cell>
          <cell r="J635">
            <v>107.3</v>
          </cell>
          <cell r="K635">
            <v>107.7</v>
          </cell>
          <cell r="L635">
            <v>109.7</v>
          </cell>
          <cell r="M635">
            <v>109.6</v>
          </cell>
          <cell r="N635">
            <v>109.5</v>
          </cell>
          <cell r="O635">
            <v>109.3</v>
          </cell>
          <cell r="P635">
            <v>110.2</v>
          </cell>
          <cell r="Q635">
            <v>110.1</v>
          </cell>
          <cell r="R635">
            <v>109.7</v>
          </cell>
          <cell r="S635">
            <v>110.2</v>
          </cell>
          <cell r="T635">
            <v>110.5</v>
          </cell>
          <cell r="U635">
            <v>111.8</v>
          </cell>
          <cell r="V635">
            <v>112</v>
          </cell>
          <cell r="W635">
            <v>110.8</v>
          </cell>
          <cell r="X635">
            <v>110.9</v>
          </cell>
          <cell r="Y635">
            <v>112.1</v>
          </cell>
          <cell r="Z635">
            <v>112</v>
          </cell>
          <cell r="AA635">
            <v>112.3</v>
          </cell>
          <cell r="AB635">
            <v>112.1</v>
          </cell>
          <cell r="AC635">
            <v>112.1</v>
          </cell>
          <cell r="AD635">
            <v>112.3</v>
          </cell>
          <cell r="AE635">
            <v>114.8</v>
          </cell>
          <cell r="AF635">
            <v>115</v>
          </cell>
          <cell r="AG635">
            <v>115.1</v>
          </cell>
          <cell r="AH635">
            <v>117</v>
          </cell>
          <cell r="AI635">
            <v>116.8</v>
          </cell>
          <cell r="AJ635">
            <v>116.4</v>
          </cell>
          <cell r="AK635">
            <v>115.9</v>
          </cell>
          <cell r="AL635">
            <v>117</v>
          </cell>
          <cell r="AM635">
            <v>117.1</v>
          </cell>
          <cell r="AN635">
            <v>116.7</v>
          </cell>
          <cell r="AO635">
            <v>120</v>
          </cell>
          <cell r="AP635">
            <v>121.7</v>
          </cell>
          <cell r="AQ635">
            <v>124.1</v>
          </cell>
          <cell r="AR635">
            <v>124.4</v>
          </cell>
          <cell r="AS635">
            <v>125.6</v>
          </cell>
          <cell r="AT635">
            <v>126.6</v>
          </cell>
          <cell r="AU635">
            <v>126.4</v>
          </cell>
          <cell r="AV635">
            <v>130.80000000000001</v>
          </cell>
          <cell r="AW635">
            <v>131</v>
          </cell>
          <cell r="AX635">
            <v>128.80000000000001</v>
          </cell>
          <cell r="AY635">
            <v>125.6</v>
          </cell>
          <cell r="AZ635">
            <v>125.7</v>
          </cell>
          <cell r="BA635">
            <v>124.8</v>
          </cell>
          <cell r="BB635">
            <v>122.5</v>
          </cell>
          <cell r="BC635">
            <v>126.7</v>
          </cell>
          <cell r="BD635">
            <v>126.5</v>
          </cell>
          <cell r="BE635">
            <v>125.5</v>
          </cell>
          <cell r="BF635">
            <v>125.4</v>
          </cell>
          <cell r="BG635">
            <v>125.1</v>
          </cell>
          <cell r="BH635">
            <v>124.7</v>
          </cell>
          <cell r="BI635">
            <v>124.7</v>
          </cell>
          <cell r="BJ635">
            <v>125.3</v>
          </cell>
          <cell r="BK635">
            <v>126</v>
          </cell>
          <cell r="BL635">
            <v>126.1</v>
          </cell>
          <cell r="BM635">
            <v>125.3</v>
          </cell>
          <cell r="BN635">
            <v>125.8</v>
          </cell>
          <cell r="BO635">
            <v>125.6</v>
          </cell>
          <cell r="BP635">
            <v>127.8</v>
          </cell>
          <cell r="BQ635">
            <v>128.9</v>
          </cell>
          <cell r="BR635">
            <v>128.4</v>
          </cell>
          <cell r="BS635">
            <v>128.9</v>
          </cell>
          <cell r="BT635">
            <v>129.30000000000001</v>
          </cell>
          <cell r="BU635">
            <v>128.80000000000001</v>
          </cell>
          <cell r="BV635">
            <v>128.69999999999999</v>
          </cell>
          <cell r="BW635">
            <v>130.69999999999999</v>
          </cell>
          <cell r="BX635">
            <v>127.7</v>
          </cell>
          <cell r="BY635">
            <v>129.9</v>
          </cell>
          <cell r="BZ635">
            <v>132.80000000000001</v>
          </cell>
          <cell r="CA635">
            <v>133.5</v>
          </cell>
          <cell r="CB635">
            <v>135.5</v>
          </cell>
          <cell r="CC635">
            <v>135.5</v>
          </cell>
          <cell r="CD635">
            <v>134.69999999999999</v>
          </cell>
          <cell r="CE635">
            <v>134.5</v>
          </cell>
          <cell r="CF635">
            <v>135</v>
          </cell>
          <cell r="CG635">
            <v>134.80000000000001</v>
          </cell>
          <cell r="CH635">
            <v>133.80000000000001</v>
          </cell>
          <cell r="CI635">
            <v>134.4</v>
          </cell>
          <cell r="CJ635">
            <v>134.30000000000001</v>
          </cell>
          <cell r="CK635">
            <v>133.30000000000001</v>
          </cell>
          <cell r="CL635">
            <v>135.30000000000001</v>
          </cell>
        </row>
        <row r="636">
          <cell r="A636" t="str">
            <v>Utensils(other than Aluminium)</v>
          </cell>
          <cell r="B636" t="str">
            <v>1310030019</v>
          </cell>
          <cell r="C636">
            <v>7.9170000000000004E-2</v>
          </cell>
          <cell r="D636">
            <v>101.4</v>
          </cell>
          <cell r="E636">
            <v>100.9</v>
          </cell>
          <cell r="F636">
            <v>99.6</v>
          </cell>
          <cell r="G636">
            <v>102.8</v>
          </cell>
          <cell r="H636">
            <v>103.4</v>
          </cell>
          <cell r="I636">
            <v>101.1</v>
          </cell>
          <cell r="J636">
            <v>100.2</v>
          </cell>
          <cell r="K636">
            <v>98.7</v>
          </cell>
          <cell r="L636">
            <v>99.9</v>
          </cell>
          <cell r="M636">
            <v>102.1</v>
          </cell>
          <cell r="N636">
            <v>105.5</v>
          </cell>
          <cell r="O636">
            <v>103.2</v>
          </cell>
          <cell r="P636">
            <v>115.8</v>
          </cell>
          <cell r="Q636">
            <v>113.9</v>
          </cell>
          <cell r="R636">
            <v>114.8</v>
          </cell>
          <cell r="S636">
            <v>110.3</v>
          </cell>
          <cell r="T636">
            <v>109.7</v>
          </cell>
          <cell r="U636">
            <v>110.9</v>
          </cell>
          <cell r="V636">
            <v>113.1</v>
          </cell>
          <cell r="W636">
            <v>111.6</v>
          </cell>
          <cell r="X636">
            <v>112.9</v>
          </cell>
          <cell r="Y636">
            <v>113.8</v>
          </cell>
          <cell r="Z636">
            <v>109</v>
          </cell>
          <cell r="AA636">
            <v>110.1</v>
          </cell>
          <cell r="AB636">
            <v>114.7</v>
          </cell>
          <cell r="AC636">
            <v>112.7</v>
          </cell>
          <cell r="AD636">
            <v>113.5</v>
          </cell>
          <cell r="AE636">
            <v>118.7</v>
          </cell>
          <cell r="AF636">
            <v>118.3</v>
          </cell>
          <cell r="AG636">
            <v>119.3</v>
          </cell>
          <cell r="AH636">
            <v>119.5</v>
          </cell>
          <cell r="AI636">
            <v>120.1</v>
          </cell>
          <cell r="AJ636">
            <v>118</v>
          </cell>
          <cell r="AK636">
            <v>118.9</v>
          </cell>
          <cell r="AL636">
            <v>119.6</v>
          </cell>
          <cell r="AM636">
            <v>122.1</v>
          </cell>
          <cell r="AN636">
            <v>122.1</v>
          </cell>
          <cell r="AO636">
            <v>122.1</v>
          </cell>
          <cell r="AP636">
            <v>122.1</v>
          </cell>
          <cell r="AQ636">
            <v>122.1</v>
          </cell>
          <cell r="AR636">
            <v>117.1</v>
          </cell>
          <cell r="AS636">
            <v>117.1</v>
          </cell>
          <cell r="AT636">
            <v>117.1</v>
          </cell>
          <cell r="AU636">
            <v>117.1</v>
          </cell>
          <cell r="AV636">
            <v>117.1</v>
          </cell>
          <cell r="AW636">
            <v>117.1</v>
          </cell>
          <cell r="AX636">
            <v>117.1</v>
          </cell>
          <cell r="AY636">
            <v>117.1</v>
          </cell>
          <cell r="AZ636">
            <v>111.1</v>
          </cell>
          <cell r="BA636">
            <v>119</v>
          </cell>
          <cell r="BB636">
            <v>119.6</v>
          </cell>
          <cell r="BC636">
            <v>118</v>
          </cell>
          <cell r="BD636">
            <v>117.3</v>
          </cell>
          <cell r="BE636">
            <v>117</v>
          </cell>
          <cell r="BF636">
            <v>117.4</v>
          </cell>
          <cell r="BG636">
            <v>117</v>
          </cell>
          <cell r="BH636">
            <v>116.6</v>
          </cell>
          <cell r="BI636">
            <v>116.8</v>
          </cell>
          <cell r="BJ636">
            <v>117</v>
          </cell>
          <cell r="BK636">
            <v>117.3</v>
          </cell>
          <cell r="BL636">
            <v>117.5</v>
          </cell>
          <cell r="BM636">
            <v>117.4</v>
          </cell>
          <cell r="BN636">
            <v>117.5</v>
          </cell>
          <cell r="BO636">
            <v>118.5</v>
          </cell>
          <cell r="BP636">
            <v>118.6</v>
          </cell>
          <cell r="BQ636">
            <v>118.6</v>
          </cell>
          <cell r="BR636">
            <v>118.6</v>
          </cell>
          <cell r="BS636">
            <v>118.6</v>
          </cell>
          <cell r="BT636">
            <v>118.6</v>
          </cell>
          <cell r="BU636">
            <v>118.6</v>
          </cell>
          <cell r="BV636">
            <v>118.6</v>
          </cell>
          <cell r="BW636">
            <v>118.6</v>
          </cell>
          <cell r="BX636">
            <v>118.7</v>
          </cell>
          <cell r="BY636">
            <v>119.8</v>
          </cell>
          <cell r="BZ636">
            <v>119.8</v>
          </cell>
          <cell r="CA636">
            <v>120.3</v>
          </cell>
          <cell r="CB636">
            <v>120.3</v>
          </cell>
          <cell r="CC636">
            <v>120.4</v>
          </cell>
          <cell r="CD636">
            <v>120.4</v>
          </cell>
          <cell r="CE636">
            <v>123.8</v>
          </cell>
          <cell r="CF636">
            <v>123.9</v>
          </cell>
          <cell r="CG636">
            <v>124.2</v>
          </cell>
          <cell r="CH636">
            <v>124.8</v>
          </cell>
          <cell r="CI636">
            <v>126.2</v>
          </cell>
          <cell r="CJ636">
            <v>126.8</v>
          </cell>
          <cell r="CK636">
            <v>126.9</v>
          </cell>
          <cell r="CL636">
            <v>126.9</v>
          </cell>
        </row>
        <row r="637">
          <cell r="A637" t="str">
            <v>Pressure Cooker</v>
          </cell>
          <cell r="B637" t="str">
            <v>1310030020</v>
          </cell>
          <cell r="C637">
            <v>1.137E-2</v>
          </cell>
          <cell r="D637">
            <v>100.2</v>
          </cell>
          <cell r="E637">
            <v>100.2</v>
          </cell>
          <cell r="F637">
            <v>100.2</v>
          </cell>
          <cell r="G637">
            <v>101.4</v>
          </cell>
          <cell r="H637">
            <v>101.4</v>
          </cell>
          <cell r="I637">
            <v>101.4</v>
          </cell>
          <cell r="J637">
            <v>102.3</v>
          </cell>
          <cell r="K637">
            <v>102.3</v>
          </cell>
          <cell r="L637">
            <v>102.3</v>
          </cell>
          <cell r="M637">
            <v>102.3</v>
          </cell>
          <cell r="N637">
            <v>102.3</v>
          </cell>
          <cell r="O637">
            <v>102.3</v>
          </cell>
          <cell r="P637">
            <v>102.3</v>
          </cell>
          <cell r="Q637">
            <v>102.3</v>
          </cell>
          <cell r="R637">
            <v>102.4</v>
          </cell>
          <cell r="S637">
            <v>105.4</v>
          </cell>
          <cell r="T637">
            <v>105.4</v>
          </cell>
          <cell r="U637">
            <v>106.7</v>
          </cell>
          <cell r="V637">
            <v>106.7</v>
          </cell>
          <cell r="W637">
            <v>106.7</v>
          </cell>
          <cell r="X637">
            <v>106.7</v>
          </cell>
          <cell r="Y637">
            <v>106.7</v>
          </cell>
          <cell r="Z637">
            <v>107.4</v>
          </cell>
          <cell r="AA637">
            <v>107.4</v>
          </cell>
          <cell r="AB637">
            <v>108.4</v>
          </cell>
          <cell r="AC637">
            <v>108.4</v>
          </cell>
          <cell r="AD637">
            <v>109.8</v>
          </cell>
          <cell r="AE637">
            <v>112.2</v>
          </cell>
          <cell r="AF637">
            <v>112.2</v>
          </cell>
          <cell r="AG637">
            <v>112.2</v>
          </cell>
          <cell r="AH637">
            <v>113.1</v>
          </cell>
          <cell r="AI637">
            <v>113.1</v>
          </cell>
          <cell r="AJ637">
            <v>113.1</v>
          </cell>
          <cell r="AK637">
            <v>113.1</v>
          </cell>
          <cell r="AL637">
            <v>113.1</v>
          </cell>
          <cell r="AM637">
            <v>113.1</v>
          </cell>
          <cell r="AN637">
            <v>113.8</v>
          </cell>
          <cell r="AO637">
            <v>113.8</v>
          </cell>
          <cell r="AP637">
            <v>113.8</v>
          </cell>
          <cell r="AQ637">
            <v>113.8</v>
          </cell>
          <cell r="AR637">
            <v>113.8</v>
          </cell>
          <cell r="AS637">
            <v>113.8</v>
          </cell>
          <cell r="AT637">
            <v>113.8</v>
          </cell>
          <cell r="AU637">
            <v>118.4</v>
          </cell>
          <cell r="AV637">
            <v>121.4</v>
          </cell>
          <cell r="AW637">
            <v>121.4</v>
          </cell>
          <cell r="AX637">
            <v>121.4</v>
          </cell>
          <cell r="AY637">
            <v>120.3</v>
          </cell>
          <cell r="AZ637">
            <v>125.2</v>
          </cell>
          <cell r="BA637">
            <v>125.2</v>
          </cell>
          <cell r="BB637">
            <v>125.2</v>
          </cell>
          <cell r="BC637">
            <v>124.4</v>
          </cell>
          <cell r="BD637">
            <v>124.4</v>
          </cell>
          <cell r="BE637">
            <v>124.4</v>
          </cell>
          <cell r="BF637">
            <v>124.4</v>
          </cell>
          <cell r="BG637">
            <v>120.3</v>
          </cell>
          <cell r="BH637">
            <v>120.4</v>
          </cell>
          <cell r="BI637">
            <v>120.7</v>
          </cell>
          <cell r="BJ637">
            <v>125.6</v>
          </cell>
          <cell r="BK637">
            <v>126.4</v>
          </cell>
          <cell r="BL637">
            <v>128.80000000000001</v>
          </cell>
          <cell r="BM637">
            <v>125.6</v>
          </cell>
          <cell r="BN637">
            <v>125.8</v>
          </cell>
          <cell r="BO637">
            <v>133.80000000000001</v>
          </cell>
          <cell r="BP637">
            <v>132</v>
          </cell>
          <cell r="BQ637">
            <v>122.2</v>
          </cell>
          <cell r="BR637">
            <v>122.2</v>
          </cell>
          <cell r="BS637">
            <v>122.2</v>
          </cell>
          <cell r="BT637">
            <v>122.2</v>
          </cell>
          <cell r="BU637">
            <v>122.2</v>
          </cell>
          <cell r="BV637">
            <v>122.2</v>
          </cell>
          <cell r="BW637">
            <v>122.2</v>
          </cell>
          <cell r="BX637">
            <v>122.1</v>
          </cell>
          <cell r="BY637">
            <v>124.1</v>
          </cell>
          <cell r="BZ637">
            <v>133.19999999999999</v>
          </cell>
          <cell r="CA637">
            <v>133.69999999999999</v>
          </cell>
          <cell r="CB637">
            <v>133.80000000000001</v>
          </cell>
          <cell r="CC637">
            <v>134</v>
          </cell>
          <cell r="CD637">
            <v>134.5</v>
          </cell>
          <cell r="CE637">
            <v>134.5</v>
          </cell>
          <cell r="CF637">
            <v>134.5</v>
          </cell>
          <cell r="CG637">
            <v>134.5</v>
          </cell>
          <cell r="CH637">
            <v>134.5</v>
          </cell>
          <cell r="CI637">
            <v>134.5</v>
          </cell>
          <cell r="CJ637">
            <v>134.5</v>
          </cell>
          <cell r="CK637">
            <v>139.6</v>
          </cell>
          <cell r="CL637">
            <v>139.9</v>
          </cell>
        </row>
        <row r="638">
          <cell r="A638" t="str">
            <v>Chain</v>
          </cell>
          <cell r="B638" t="str">
            <v>1310030021</v>
          </cell>
          <cell r="C638">
            <v>1.304E-2</v>
          </cell>
          <cell r="D638">
            <v>103.2</v>
          </cell>
          <cell r="E638">
            <v>103.9</v>
          </cell>
          <cell r="F638">
            <v>103.9</v>
          </cell>
          <cell r="G638">
            <v>110.1</v>
          </cell>
          <cell r="H638">
            <v>111.1</v>
          </cell>
          <cell r="I638">
            <v>110.4</v>
          </cell>
          <cell r="J638">
            <v>110.4</v>
          </cell>
          <cell r="K638">
            <v>110.4</v>
          </cell>
          <cell r="L638">
            <v>110.4</v>
          </cell>
          <cell r="M638">
            <v>111.4</v>
          </cell>
          <cell r="N638">
            <v>111.4</v>
          </cell>
          <cell r="O638">
            <v>111.4</v>
          </cell>
          <cell r="P638">
            <v>111.6</v>
          </cell>
          <cell r="Q638">
            <v>111.6</v>
          </cell>
          <cell r="R638">
            <v>111.6</v>
          </cell>
          <cell r="S638">
            <v>110.4</v>
          </cell>
          <cell r="T638">
            <v>111.2</v>
          </cell>
          <cell r="U638">
            <v>113.6</v>
          </cell>
          <cell r="V638">
            <v>113.6</v>
          </cell>
          <cell r="W638">
            <v>113.6</v>
          </cell>
          <cell r="X638">
            <v>113.6</v>
          </cell>
          <cell r="Y638">
            <v>113.6</v>
          </cell>
          <cell r="Z638">
            <v>113.6</v>
          </cell>
          <cell r="AA638">
            <v>113.6</v>
          </cell>
          <cell r="AB638">
            <v>114.6</v>
          </cell>
          <cell r="AC638">
            <v>114.6</v>
          </cell>
          <cell r="AD638">
            <v>116.2</v>
          </cell>
          <cell r="AE638">
            <v>118.8</v>
          </cell>
          <cell r="AF638">
            <v>118.8</v>
          </cell>
          <cell r="AG638">
            <v>118.8</v>
          </cell>
          <cell r="AH638">
            <v>118.8</v>
          </cell>
          <cell r="AI638">
            <v>118.8</v>
          </cell>
          <cell r="AJ638">
            <v>118.8</v>
          </cell>
          <cell r="AK638">
            <v>118.8</v>
          </cell>
          <cell r="AL638">
            <v>118.8</v>
          </cell>
          <cell r="AM638">
            <v>118.6</v>
          </cell>
          <cell r="AN638">
            <v>121.5</v>
          </cell>
          <cell r="AO638">
            <v>123.5</v>
          </cell>
          <cell r="AP638">
            <v>122.9</v>
          </cell>
          <cell r="AQ638">
            <v>122.7</v>
          </cell>
          <cell r="AR638">
            <v>128.19999999999999</v>
          </cell>
          <cell r="AS638">
            <v>127.6</v>
          </cell>
          <cell r="AT638">
            <v>129.19999999999999</v>
          </cell>
          <cell r="AU638">
            <v>129.80000000000001</v>
          </cell>
          <cell r="AV638">
            <v>129.80000000000001</v>
          </cell>
          <cell r="AW638">
            <v>129.80000000000001</v>
          </cell>
          <cell r="AX638">
            <v>129.80000000000001</v>
          </cell>
          <cell r="AY638">
            <v>129.80000000000001</v>
          </cell>
          <cell r="AZ638">
            <v>129</v>
          </cell>
          <cell r="BA638">
            <v>129.69999999999999</v>
          </cell>
          <cell r="BB638">
            <v>129.6</v>
          </cell>
          <cell r="BC638">
            <v>131.30000000000001</v>
          </cell>
          <cell r="BD638">
            <v>131.5</v>
          </cell>
          <cell r="BE638">
            <v>131.4</v>
          </cell>
          <cell r="BF638">
            <v>132</v>
          </cell>
          <cell r="BG638">
            <v>132.19999999999999</v>
          </cell>
          <cell r="BH638">
            <v>129.69999999999999</v>
          </cell>
          <cell r="BI638">
            <v>129.80000000000001</v>
          </cell>
          <cell r="BJ638">
            <v>129.80000000000001</v>
          </cell>
          <cell r="BK638">
            <v>129.9</v>
          </cell>
          <cell r="BL638">
            <v>129.80000000000001</v>
          </cell>
          <cell r="BM638">
            <v>140.6</v>
          </cell>
          <cell r="BN638">
            <v>141.1</v>
          </cell>
          <cell r="BO638">
            <v>138.9</v>
          </cell>
          <cell r="BP638">
            <v>134.6</v>
          </cell>
          <cell r="BQ638">
            <v>135.30000000000001</v>
          </cell>
          <cell r="BR638">
            <v>135.1</v>
          </cell>
          <cell r="BS638">
            <v>135.19999999999999</v>
          </cell>
          <cell r="BT638">
            <v>135.30000000000001</v>
          </cell>
          <cell r="BU638">
            <v>135.4</v>
          </cell>
          <cell r="BV638">
            <v>135.30000000000001</v>
          </cell>
          <cell r="BW638">
            <v>135.30000000000001</v>
          </cell>
          <cell r="BX638">
            <v>138</v>
          </cell>
          <cell r="BY638">
            <v>133.6</v>
          </cell>
          <cell r="BZ638">
            <v>133.5</v>
          </cell>
          <cell r="CA638">
            <v>135.30000000000001</v>
          </cell>
          <cell r="CB638">
            <v>135.4</v>
          </cell>
          <cell r="CC638">
            <v>136</v>
          </cell>
          <cell r="CD638">
            <v>137</v>
          </cell>
          <cell r="CE638">
            <v>137.5</v>
          </cell>
          <cell r="CF638">
            <v>137.5</v>
          </cell>
          <cell r="CG638">
            <v>137.6</v>
          </cell>
          <cell r="CH638">
            <v>137.5</v>
          </cell>
          <cell r="CI638">
            <v>137.6</v>
          </cell>
          <cell r="CJ638">
            <v>137.69999999999999</v>
          </cell>
          <cell r="CK638">
            <v>137.6</v>
          </cell>
          <cell r="CL638">
            <v>137.6</v>
          </cell>
        </row>
        <row r="639">
          <cell r="A639" t="str">
            <v>Locks</v>
          </cell>
          <cell r="B639" t="str">
            <v>1310030022</v>
          </cell>
          <cell r="C639">
            <v>2.844E-2</v>
          </cell>
          <cell r="D639">
            <v>104.7</v>
          </cell>
          <cell r="E639">
            <v>104.7</v>
          </cell>
          <cell r="F639">
            <v>107.9</v>
          </cell>
          <cell r="G639">
            <v>109.3</v>
          </cell>
          <cell r="H639">
            <v>109.3</v>
          </cell>
          <cell r="I639">
            <v>109.5</v>
          </cell>
          <cell r="J639">
            <v>111.3</v>
          </cell>
          <cell r="K639">
            <v>111.3</v>
          </cell>
          <cell r="L639">
            <v>111.3</v>
          </cell>
          <cell r="M639">
            <v>111.3</v>
          </cell>
          <cell r="N639">
            <v>111.3</v>
          </cell>
          <cell r="O639">
            <v>111.3</v>
          </cell>
          <cell r="P639">
            <v>111.4</v>
          </cell>
          <cell r="Q639">
            <v>111.9</v>
          </cell>
          <cell r="R639">
            <v>112.4</v>
          </cell>
          <cell r="S639">
            <v>116</v>
          </cell>
          <cell r="T639">
            <v>117.1</v>
          </cell>
          <cell r="U639">
            <v>118</v>
          </cell>
          <cell r="V639">
            <v>118</v>
          </cell>
          <cell r="W639">
            <v>124.6</v>
          </cell>
          <cell r="X639">
            <v>125.7</v>
          </cell>
          <cell r="Y639">
            <v>125.9</v>
          </cell>
          <cell r="Z639">
            <v>125.9</v>
          </cell>
          <cell r="AA639">
            <v>125.9</v>
          </cell>
          <cell r="AB639">
            <v>120.9</v>
          </cell>
          <cell r="AC639">
            <v>120.9</v>
          </cell>
          <cell r="AD639">
            <v>120.9</v>
          </cell>
          <cell r="AE639">
            <v>123.1</v>
          </cell>
          <cell r="AF639">
            <v>123.1</v>
          </cell>
          <cell r="AG639">
            <v>123.1</v>
          </cell>
          <cell r="AH639">
            <v>123.1</v>
          </cell>
          <cell r="AI639">
            <v>123.1</v>
          </cell>
          <cell r="AJ639">
            <v>123.1</v>
          </cell>
          <cell r="AK639">
            <v>123.1</v>
          </cell>
          <cell r="AL639">
            <v>123.1</v>
          </cell>
          <cell r="AM639">
            <v>123.3</v>
          </cell>
          <cell r="AN639">
            <v>123.4</v>
          </cell>
          <cell r="AO639">
            <v>123.4</v>
          </cell>
          <cell r="AP639">
            <v>123.3</v>
          </cell>
          <cell r="AQ639">
            <v>123.2</v>
          </cell>
          <cell r="AR639">
            <v>123.1</v>
          </cell>
          <cell r="AS639">
            <v>123.1</v>
          </cell>
          <cell r="AT639">
            <v>123.1</v>
          </cell>
          <cell r="AU639">
            <v>124.9</v>
          </cell>
          <cell r="AV639">
            <v>125.3</v>
          </cell>
          <cell r="AW639">
            <v>125.3</v>
          </cell>
          <cell r="AX639">
            <v>125.3</v>
          </cell>
          <cell r="AY639">
            <v>124.4</v>
          </cell>
          <cell r="AZ639">
            <v>124.3</v>
          </cell>
          <cell r="BA639">
            <v>124.3</v>
          </cell>
          <cell r="BB639">
            <v>124.2</v>
          </cell>
          <cell r="BC639">
            <v>124</v>
          </cell>
          <cell r="BD639">
            <v>124</v>
          </cell>
          <cell r="BE639">
            <v>124</v>
          </cell>
          <cell r="BF639">
            <v>124.3</v>
          </cell>
          <cell r="BG639">
            <v>125.4</v>
          </cell>
          <cell r="BH639">
            <v>125.4</v>
          </cell>
          <cell r="BI639">
            <v>125.4</v>
          </cell>
          <cell r="BJ639">
            <v>122.4</v>
          </cell>
          <cell r="BK639">
            <v>122.4</v>
          </cell>
          <cell r="BL639">
            <v>122.4</v>
          </cell>
          <cell r="BM639">
            <v>122.4</v>
          </cell>
          <cell r="BN639">
            <v>124.7</v>
          </cell>
          <cell r="BO639">
            <v>125.7</v>
          </cell>
          <cell r="BP639">
            <v>125.8</v>
          </cell>
          <cell r="BQ639">
            <v>125.8</v>
          </cell>
          <cell r="BR639">
            <v>125.8</v>
          </cell>
          <cell r="BS639">
            <v>125.8</v>
          </cell>
          <cell r="BT639">
            <v>129.5</v>
          </cell>
          <cell r="BU639">
            <v>130.69999999999999</v>
          </cell>
          <cell r="BV639">
            <v>130.69999999999999</v>
          </cell>
          <cell r="BW639">
            <v>130.80000000000001</v>
          </cell>
          <cell r="BX639">
            <v>131.1</v>
          </cell>
          <cell r="BY639">
            <v>131.1</v>
          </cell>
          <cell r="BZ639">
            <v>131.1</v>
          </cell>
          <cell r="CA639">
            <v>130.4</v>
          </cell>
          <cell r="CB639">
            <v>131.30000000000001</v>
          </cell>
          <cell r="CC639">
            <v>130.30000000000001</v>
          </cell>
          <cell r="CD639">
            <v>130.4</v>
          </cell>
          <cell r="CE639">
            <v>133.1</v>
          </cell>
          <cell r="CF639">
            <v>134</v>
          </cell>
          <cell r="CG639">
            <v>134</v>
          </cell>
          <cell r="CH639">
            <v>134</v>
          </cell>
          <cell r="CI639">
            <v>136</v>
          </cell>
          <cell r="CJ639">
            <v>136.5</v>
          </cell>
          <cell r="CK639">
            <v>135.5</v>
          </cell>
          <cell r="CL639">
            <v>137</v>
          </cell>
        </row>
        <row r="640">
          <cell r="A640" t="str">
            <v>Safety Helmet</v>
          </cell>
          <cell r="B640" t="str">
            <v>1310030023</v>
          </cell>
          <cell r="C640">
            <v>9.3000000000000005E-4</v>
          </cell>
          <cell r="D640">
            <v>100</v>
          </cell>
          <cell r="E640">
            <v>100</v>
          </cell>
          <cell r="F640">
            <v>100</v>
          </cell>
          <cell r="G640">
            <v>98.9</v>
          </cell>
          <cell r="H640">
            <v>98.9</v>
          </cell>
          <cell r="I640">
            <v>101.7</v>
          </cell>
          <cell r="J640">
            <v>101.7</v>
          </cell>
          <cell r="K640">
            <v>101.7</v>
          </cell>
          <cell r="L640">
            <v>101.7</v>
          </cell>
          <cell r="M640">
            <v>101.7</v>
          </cell>
          <cell r="N640">
            <v>101.7</v>
          </cell>
          <cell r="O640">
            <v>101.7</v>
          </cell>
          <cell r="P640">
            <v>101.7</v>
          </cell>
          <cell r="Q640">
            <v>101.7</v>
          </cell>
          <cell r="R640">
            <v>101.4</v>
          </cell>
          <cell r="S640">
            <v>102.7</v>
          </cell>
          <cell r="T640">
            <v>102.7</v>
          </cell>
          <cell r="U640">
            <v>102.7</v>
          </cell>
          <cell r="V640">
            <v>102.7</v>
          </cell>
          <cell r="W640">
            <v>102.7</v>
          </cell>
          <cell r="X640">
            <v>102.7</v>
          </cell>
          <cell r="Y640">
            <v>102.7</v>
          </cell>
          <cell r="Z640">
            <v>102.7</v>
          </cell>
          <cell r="AA640">
            <v>104.4</v>
          </cell>
          <cell r="AB640">
            <v>104.4</v>
          </cell>
          <cell r="AC640">
            <v>104.4</v>
          </cell>
          <cell r="AD640">
            <v>104.4</v>
          </cell>
          <cell r="AE640">
            <v>105</v>
          </cell>
          <cell r="AF640">
            <v>105</v>
          </cell>
          <cell r="AG640">
            <v>105</v>
          </cell>
          <cell r="AH640">
            <v>105</v>
          </cell>
          <cell r="AI640">
            <v>105</v>
          </cell>
          <cell r="AJ640">
            <v>105</v>
          </cell>
          <cell r="AK640">
            <v>105</v>
          </cell>
          <cell r="AL640">
            <v>105</v>
          </cell>
          <cell r="AM640">
            <v>105.5</v>
          </cell>
          <cell r="AN640">
            <v>109.6</v>
          </cell>
          <cell r="AO640">
            <v>109.6</v>
          </cell>
          <cell r="AP640">
            <v>109.9</v>
          </cell>
          <cell r="AQ640">
            <v>109.9</v>
          </cell>
          <cell r="AR640">
            <v>109.9</v>
          </cell>
          <cell r="AS640">
            <v>109.9</v>
          </cell>
          <cell r="AT640">
            <v>109.9</v>
          </cell>
          <cell r="AU640">
            <v>109.9</v>
          </cell>
          <cell r="AV640">
            <v>109.9</v>
          </cell>
          <cell r="AW640">
            <v>109.9</v>
          </cell>
          <cell r="AX640">
            <v>111.4</v>
          </cell>
          <cell r="AY640">
            <v>112.4</v>
          </cell>
          <cell r="AZ640">
            <v>112.7</v>
          </cell>
          <cell r="BA640">
            <v>112.5</v>
          </cell>
          <cell r="BB640">
            <v>110.2</v>
          </cell>
          <cell r="BC640">
            <v>110.2</v>
          </cell>
          <cell r="BD640">
            <v>110.2</v>
          </cell>
          <cell r="BE640">
            <v>110.2</v>
          </cell>
          <cell r="BF640">
            <v>110.2</v>
          </cell>
          <cell r="BG640">
            <v>110.3</v>
          </cell>
          <cell r="BH640">
            <v>110.7</v>
          </cell>
          <cell r="BI640">
            <v>110.7</v>
          </cell>
          <cell r="BJ640">
            <v>106.2</v>
          </cell>
          <cell r="BK640">
            <v>104.3</v>
          </cell>
          <cell r="BL640">
            <v>107.4</v>
          </cell>
          <cell r="BM640">
            <v>107.4</v>
          </cell>
          <cell r="BN640">
            <v>107.7</v>
          </cell>
          <cell r="BO640">
            <v>108</v>
          </cell>
          <cell r="BP640">
            <v>107.9</v>
          </cell>
          <cell r="BQ640">
            <v>107.7</v>
          </cell>
          <cell r="BR640">
            <v>107.7</v>
          </cell>
          <cell r="BS640">
            <v>107.7</v>
          </cell>
          <cell r="BT640">
            <v>107.7</v>
          </cell>
          <cell r="BU640">
            <v>107.7</v>
          </cell>
          <cell r="BV640">
            <v>107.7</v>
          </cell>
          <cell r="BW640">
            <v>107.7</v>
          </cell>
          <cell r="BX640">
            <v>107.9</v>
          </cell>
          <cell r="BY640">
            <v>108.4</v>
          </cell>
          <cell r="BZ640">
            <v>107</v>
          </cell>
          <cell r="CA640">
            <v>106.6</v>
          </cell>
          <cell r="CB640">
            <v>107.4</v>
          </cell>
          <cell r="CC640">
            <v>107.4</v>
          </cell>
          <cell r="CD640">
            <v>107.4</v>
          </cell>
          <cell r="CE640">
            <v>107.4</v>
          </cell>
          <cell r="CF640">
            <v>107.4</v>
          </cell>
          <cell r="CG640">
            <v>107.6</v>
          </cell>
          <cell r="CH640">
            <v>107.4</v>
          </cell>
          <cell r="CI640">
            <v>107.7</v>
          </cell>
          <cell r="CJ640">
            <v>107.8</v>
          </cell>
          <cell r="CK640">
            <v>107.8</v>
          </cell>
          <cell r="CL640">
            <v>107.8</v>
          </cell>
        </row>
        <row r="641">
          <cell r="A641" t="str">
            <v>Other Metal Products</v>
          </cell>
          <cell r="B641" t="str">
            <v>1310030024</v>
          </cell>
          <cell r="C641">
            <v>7.6060000000000003E-2</v>
          </cell>
          <cell r="D641">
            <v>100.2</v>
          </cell>
          <cell r="E641">
            <v>100.2</v>
          </cell>
          <cell r="F641">
            <v>100.2</v>
          </cell>
          <cell r="G641">
            <v>98.9</v>
          </cell>
          <cell r="H641">
            <v>99.1</v>
          </cell>
          <cell r="I641">
            <v>99.4</v>
          </cell>
          <cell r="J641">
            <v>99.6</v>
          </cell>
          <cell r="K641">
            <v>99.7</v>
          </cell>
          <cell r="L641">
            <v>99.7</v>
          </cell>
          <cell r="M641">
            <v>99.7</v>
          </cell>
          <cell r="N641">
            <v>99.7</v>
          </cell>
          <cell r="O641">
            <v>99.7</v>
          </cell>
          <cell r="P641">
            <v>99.7</v>
          </cell>
          <cell r="Q641">
            <v>99.8</v>
          </cell>
          <cell r="R641">
            <v>101</v>
          </cell>
          <cell r="S641">
            <v>106.5</v>
          </cell>
          <cell r="T641">
            <v>108.1</v>
          </cell>
          <cell r="U641">
            <v>108.1</v>
          </cell>
          <cell r="V641">
            <v>108.1</v>
          </cell>
          <cell r="W641">
            <v>108.1</v>
          </cell>
          <cell r="X641">
            <v>108</v>
          </cell>
          <cell r="Y641">
            <v>107.6</v>
          </cell>
          <cell r="Z641">
            <v>107.6</v>
          </cell>
          <cell r="AA641">
            <v>107.6</v>
          </cell>
          <cell r="AB641">
            <v>107.6</v>
          </cell>
          <cell r="AC641">
            <v>107.7</v>
          </cell>
          <cell r="AD641">
            <v>108.2</v>
          </cell>
          <cell r="AE641">
            <v>109.5</v>
          </cell>
          <cell r="AF641">
            <v>109.5</v>
          </cell>
          <cell r="AG641">
            <v>109.3</v>
          </cell>
          <cell r="AH641">
            <v>109.3</v>
          </cell>
          <cell r="AI641">
            <v>109.7</v>
          </cell>
          <cell r="AJ641">
            <v>110</v>
          </cell>
          <cell r="AK641">
            <v>110</v>
          </cell>
          <cell r="AL641">
            <v>110</v>
          </cell>
          <cell r="AM641">
            <v>110</v>
          </cell>
          <cell r="AN641">
            <v>112.2</v>
          </cell>
          <cell r="AO641">
            <v>112.2</v>
          </cell>
          <cell r="AP641">
            <v>112.1</v>
          </cell>
          <cell r="AQ641">
            <v>113.5</v>
          </cell>
          <cell r="AR641">
            <v>113.8</v>
          </cell>
          <cell r="AS641">
            <v>113.8</v>
          </cell>
          <cell r="AT641">
            <v>113.8</v>
          </cell>
          <cell r="AU641">
            <v>114.4</v>
          </cell>
          <cell r="AV641">
            <v>117</v>
          </cell>
          <cell r="AW641">
            <v>119</v>
          </cell>
          <cell r="AX641">
            <v>118.7</v>
          </cell>
          <cell r="AY641">
            <v>118.7</v>
          </cell>
          <cell r="AZ641">
            <v>114.1</v>
          </cell>
          <cell r="BA641">
            <v>111.3</v>
          </cell>
          <cell r="BB641">
            <v>110.8</v>
          </cell>
          <cell r="BC641">
            <v>108.1</v>
          </cell>
          <cell r="BD641">
            <v>108.4</v>
          </cell>
          <cell r="BE641">
            <v>110.5</v>
          </cell>
          <cell r="BF641">
            <v>111</v>
          </cell>
          <cell r="BG641">
            <v>111.5</v>
          </cell>
          <cell r="BH641">
            <v>111.5</v>
          </cell>
          <cell r="BI641">
            <v>111.5</v>
          </cell>
          <cell r="BJ641">
            <v>111.5</v>
          </cell>
          <cell r="BK641">
            <v>111.5</v>
          </cell>
          <cell r="BL641">
            <v>111.3</v>
          </cell>
          <cell r="BM641">
            <v>111.3</v>
          </cell>
          <cell r="BN641">
            <v>111.3</v>
          </cell>
          <cell r="BO641">
            <v>112.4</v>
          </cell>
          <cell r="BP641">
            <v>112.4</v>
          </cell>
          <cell r="BQ641">
            <v>112.4</v>
          </cell>
          <cell r="BR641">
            <v>112.4</v>
          </cell>
          <cell r="BS641">
            <v>112.4</v>
          </cell>
          <cell r="BT641">
            <v>112.4</v>
          </cell>
          <cell r="BU641">
            <v>112.4</v>
          </cell>
          <cell r="BV641">
            <v>112.4</v>
          </cell>
          <cell r="BW641">
            <v>112.4</v>
          </cell>
          <cell r="BX641">
            <v>111.9</v>
          </cell>
          <cell r="BY641">
            <v>111.7</v>
          </cell>
          <cell r="BZ641">
            <v>111.7</v>
          </cell>
          <cell r="CA641">
            <v>111.1</v>
          </cell>
          <cell r="CB641">
            <v>111.1</v>
          </cell>
          <cell r="CC641">
            <v>111.1</v>
          </cell>
          <cell r="CD641">
            <v>111.1</v>
          </cell>
          <cell r="CE641">
            <v>109.7</v>
          </cell>
          <cell r="CF641">
            <v>109.2</v>
          </cell>
          <cell r="CG641">
            <v>109.2</v>
          </cell>
          <cell r="CH641">
            <v>109.2</v>
          </cell>
          <cell r="CI641">
            <v>109.2</v>
          </cell>
          <cell r="CJ641">
            <v>109.2</v>
          </cell>
          <cell r="CK641">
            <v>109.2</v>
          </cell>
          <cell r="CL641">
            <v>109.2</v>
          </cell>
        </row>
        <row r="642">
          <cell r="A642" t="str">
            <v>(K)  MACHINERY &amp; MACHINE TOOLS</v>
          </cell>
          <cell r="B642" t="str">
            <v>1311000000</v>
          </cell>
          <cell r="C642">
            <v>8.9314800000000005</v>
          </cell>
          <cell r="D642">
            <v>100.9</v>
          </cell>
          <cell r="E642">
            <v>100.8</v>
          </cell>
          <cell r="F642">
            <v>101</v>
          </cell>
          <cell r="G642">
            <v>102.3</v>
          </cell>
          <cell r="H642">
            <v>102.7</v>
          </cell>
          <cell r="I642">
            <v>102.8</v>
          </cell>
          <cell r="J642">
            <v>103.1</v>
          </cell>
          <cell r="K642">
            <v>103.3</v>
          </cell>
          <cell r="L642">
            <v>103.3</v>
          </cell>
          <cell r="M642">
            <v>103.6</v>
          </cell>
          <cell r="N642">
            <v>103.9</v>
          </cell>
          <cell r="O642">
            <v>103.9</v>
          </cell>
          <cell r="P642">
            <v>104.5</v>
          </cell>
          <cell r="Q642">
            <v>104.7</v>
          </cell>
          <cell r="R642">
            <v>104.9</v>
          </cell>
          <cell r="S642">
            <v>108.3</v>
          </cell>
          <cell r="T642">
            <v>108.9</v>
          </cell>
          <cell r="U642">
            <v>109.4</v>
          </cell>
          <cell r="V642">
            <v>109.9</v>
          </cell>
          <cell r="W642">
            <v>109.9</v>
          </cell>
          <cell r="X642">
            <v>110.2</v>
          </cell>
          <cell r="Y642">
            <v>110.3</v>
          </cell>
          <cell r="Z642">
            <v>110.3</v>
          </cell>
          <cell r="AA642">
            <v>110.4</v>
          </cell>
          <cell r="AB642">
            <v>110.8</v>
          </cell>
          <cell r="AC642">
            <v>111.5</v>
          </cell>
          <cell r="AD642">
            <v>111.5</v>
          </cell>
          <cell r="AE642">
            <v>113.7</v>
          </cell>
          <cell r="AF642">
            <v>113.7</v>
          </cell>
          <cell r="AG642">
            <v>113.9</v>
          </cell>
          <cell r="AH642">
            <v>113.9</v>
          </cell>
          <cell r="AI642">
            <v>114</v>
          </cell>
          <cell r="AJ642">
            <v>114.1</v>
          </cell>
          <cell r="AK642">
            <v>114.2</v>
          </cell>
          <cell r="AL642">
            <v>114.2</v>
          </cell>
          <cell r="AM642">
            <v>114.2</v>
          </cell>
          <cell r="AN642">
            <v>114.5</v>
          </cell>
          <cell r="AO642">
            <v>114.4</v>
          </cell>
          <cell r="AP642">
            <v>114.9</v>
          </cell>
          <cell r="AQ642">
            <v>115.6</v>
          </cell>
          <cell r="AR642">
            <v>115.8</v>
          </cell>
          <cell r="AS642">
            <v>117.5</v>
          </cell>
          <cell r="AT642">
            <v>117.7</v>
          </cell>
          <cell r="AU642">
            <v>117.8</v>
          </cell>
          <cell r="AV642">
            <v>117.9</v>
          </cell>
          <cell r="AW642">
            <v>117.9</v>
          </cell>
          <cell r="AX642">
            <v>118.1</v>
          </cell>
          <cell r="AY642">
            <v>117.4</v>
          </cell>
          <cell r="AZ642">
            <v>118.1</v>
          </cell>
          <cell r="BA642">
            <v>117.8</v>
          </cell>
          <cell r="BB642">
            <v>117.7</v>
          </cell>
          <cell r="BC642">
            <v>117.9</v>
          </cell>
          <cell r="BD642">
            <v>117.8</v>
          </cell>
          <cell r="BE642">
            <v>117.8</v>
          </cell>
          <cell r="BF642">
            <v>117.8</v>
          </cell>
          <cell r="BG642">
            <v>118</v>
          </cell>
          <cell r="BH642">
            <v>117.1</v>
          </cell>
          <cell r="BI642">
            <v>117.4</v>
          </cell>
          <cell r="BJ642">
            <v>117.8</v>
          </cell>
          <cell r="BK642">
            <v>117.8</v>
          </cell>
          <cell r="BL642">
            <v>118.4</v>
          </cell>
          <cell r="BM642">
            <v>118.5</v>
          </cell>
          <cell r="BN642">
            <v>119.5</v>
          </cell>
          <cell r="BO642">
            <v>120.5</v>
          </cell>
          <cell r="BP642">
            <v>120.2</v>
          </cell>
          <cell r="BQ642">
            <v>120.4</v>
          </cell>
          <cell r="BR642">
            <v>120.5</v>
          </cell>
          <cell r="BS642">
            <v>120.8</v>
          </cell>
          <cell r="BT642">
            <v>121.1</v>
          </cell>
          <cell r="BU642">
            <v>121</v>
          </cell>
          <cell r="BV642">
            <v>121.2</v>
          </cell>
          <cell r="BW642">
            <v>121.9</v>
          </cell>
          <cell r="BX642">
            <v>122.3</v>
          </cell>
          <cell r="BY642">
            <v>122.5</v>
          </cell>
          <cell r="BZ642">
            <v>123.3</v>
          </cell>
          <cell r="CA642">
            <v>123.9</v>
          </cell>
          <cell r="CB642">
            <v>123.9</v>
          </cell>
          <cell r="CC642">
            <v>124</v>
          </cell>
          <cell r="CD642">
            <v>124.2</v>
          </cell>
          <cell r="CE642">
            <v>124.6</v>
          </cell>
          <cell r="CF642">
            <v>125.2</v>
          </cell>
          <cell r="CG642">
            <v>125.3</v>
          </cell>
          <cell r="CH642">
            <v>125.5</v>
          </cell>
          <cell r="CI642">
            <v>125.7</v>
          </cell>
          <cell r="CJ642">
            <v>126</v>
          </cell>
          <cell r="CK642">
            <v>126.3</v>
          </cell>
          <cell r="CL642">
            <v>126.4</v>
          </cell>
        </row>
        <row r="643">
          <cell r="A643" t="str">
            <v>a.  AGRICULTURAL MACHINERY &amp; IMPLEMENTS</v>
          </cell>
          <cell r="B643" t="str">
            <v>1311010000</v>
          </cell>
          <cell r="C643">
            <v>0.13899</v>
          </cell>
          <cell r="D643">
            <v>100.6</v>
          </cell>
          <cell r="E643">
            <v>101.6</v>
          </cell>
          <cell r="F643">
            <v>101.7</v>
          </cell>
          <cell r="G643">
            <v>104.7</v>
          </cell>
          <cell r="H643">
            <v>105.3</v>
          </cell>
          <cell r="I643">
            <v>105.8</v>
          </cell>
          <cell r="J643">
            <v>106</v>
          </cell>
          <cell r="K643">
            <v>105.8</v>
          </cell>
          <cell r="L643">
            <v>105.8</v>
          </cell>
          <cell r="M643">
            <v>105.9</v>
          </cell>
          <cell r="N643">
            <v>106.3</v>
          </cell>
          <cell r="O643">
            <v>106.6</v>
          </cell>
          <cell r="P643">
            <v>108.2</v>
          </cell>
          <cell r="Q643">
            <v>108.2</v>
          </cell>
          <cell r="R643">
            <v>108.4</v>
          </cell>
          <cell r="S643">
            <v>109.1</v>
          </cell>
          <cell r="T643">
            <v>109.2</v>
          </cell>
          <cell r="U643">
            <v>110.1</v>
          </cell>
          <cell r="V643">
            <v>110.3</v>
          </cell>
          <cell r="W643">
            <v>110.5</v>
          </cell>
          <cell r="X643">
            <v>110.6</v>
          </cell>
          <cell r="Y643">
            <v>111.2</v>
          </cell>
          <cell r="Z643">
            <v>111.5</v>
          </cell>
          <cell r="AA643">
            <v>111.5</v>
          </cell>
          <cell r="AB643">
            <v>112</v>
          </cell>
          <cell r="AC643">
            <v>112.3</v>
          </cell>
          <cell r="AD643">
            <v>112.3</v>
          </cell>
          <cell r="AE643">
            <v>113.4</v>
          </cell>
          <cell r="AF643">
            <v>113.5</v>
          </cell>
          <cell r="AG643">
            <v>113.9</v>
          </cell>
          <cell r="AH643">
            <v>114</v>
          </cell>
          <cell r="AI643">
            <v>114</v>
          </cell>
          <cell r="AJ643">
            <v>114.3</v>
          </cell>
          <cell r="AK643">
            <v>114.6</v>
          </cell>
          <cell r="AL643">
            <v>115</v>
          </cell>
          <cell r="AM643">
            <v>118</v>
          </cell>
          <cell r="AN643">
            <v>117.2</v>
          </cell>
          <cell r="AO643">
            <v>117.4</v>
          </cell>
          <cell r="AP643">
            <v>117.2</v>
          </cell>
          <cell r="AQ643">
            <v>117.8</v>
          </cell>
          <cell r="AR643">
            <v>118.6</v>
          </cell>
          <cell r="AS643">
            <v>119.3</v>
          </cell>
          <cell r="AT643">
            <v>120</v>
          </cell>
          <cell r="AU643">
            <v>120.6</v>
          </cell>
          <cell r="AV643">
            <v>120.8</v>
          </cell>
          <cell r="AW643">
            <v>120.9</v>
          </cell>
          <cell r="AX643">
            <v>121.5</v>
          </cell>
          <cell r="AY643">
            <v>121.3</v>
          </cell>
          <cell r="AZ643">
            <v>121.9</v>
          </cell>
          <cell r="BA643">
            <v>120.6</v>
          </cell>
          <cell r="BB643">
            <v>121</v>
          </cell>
          <cell r="BC643">
            <v>121.6</v>
          </cell>
          <cell r="BD643">
            <v>121.7</v>
          </cell>
          <cell r="BE643">
            <v>121.9</v>
          </cell>
          <cell r="BF643">
            <v>121.9</v>
          </cell>
          <cell r="BG643">
            <v>121.6</v>
          </cell>
          <cell r="BH643">
            <v>121.2</v>
          </cell>
          <cell r="BI643">
            <v>120.5</v>
          </cell>
          <cell r="BJ643">
            <v>120.1</v>
          </cell>
          <cell r="BK643">
            <v>120.4</v>
          </cell>
          <cell r="BL643">
            <v>120.8</v>
          </cell>
          <cell r="BM643">
            <v>128.9</v>
          </cell>
          <cell r="BN643">
            <v>137.30000000000001</v>
          </cell>
          <cell r="BO643">
            <v>135.80000000000001</v>
          </cell>
          <cell r="BP643">
            <v>134.19999999999999</v>
          </cell>
          <cell r="BQ643">
            <v>133.69999999999999</v>
          </cell>
          <cell r="BR643">
            <v>133.69999999999999</v>
          </cell>
          <cell r="BS643">
            <v>133.69999999999999</v>
          </cell>
          <cell r="BT643">
            <v>133.69999999999999</v>
          </cell>
          <cell r="BU643">
            <v>133.69999999999999</v>
          </cell>
          <cell r="BV643">
            <v>133.69999999999999</v>
          </cell>
          <cell r="BW643">
            <v>133.69999999999999</v>
          </cell>
          <cell r="BX643">
            <v>133.19999999999999</v>
          </cell>
          <cell r="BY643">
            <v>132.6</v>
          </cell>
          <cell r="BZ643">
            <v>133.1</v>
          </cell>
          <cell r="CA643">
            <v>132.69999999999999</v>
          </cell>
          <cell r="CB643">
            <v>132</v>
          </cell>
          <cell r="CC643">
            <v>133.19999999999999</v>
          </cell>
          <cell r="CD643">
            <v>133.4</v>
          </cell>
          <cell r="CE643">
            <v>133.30000000000001</v>
          </cell>
          <cell r="CF643">
            <v>133.69999999999999</v>
          </cell>
          <cell r="CG643">
            <v>133.9</v>
          </cell>
          <cell r="CH643">
            <v>134.1</v>
          </cell>
          <cell r="CI643">
            <v>134.6</v>
          </cell>
          <cell r="CJ643">
            <v>135.19999999999999</v>
          </cell>
          <cell r="CK643">
            <v>135.5</v>
          </cell>
          <cell r="CL643">
            <v>135.1</v>
          </cell>
        </row>
        <row r="644">
          <cell r="A644" t="str">
            <v>Harvester</v>
          </cell>
          <cell r="B644" t="str">
            <v>1311010001</v>
          </cell>
          <cell r="C644">
            <v>9.2899999999999996E-3</v>
          </cell>
          <cell r="D644">
            <v>100.1</v>
          </cell>
          <cell r="E644">
            <v>100.1</v>
          </cell>
          <cell r="F644">
            <v>100.1</v>
          </cell>
          <cell r="G644">
            <v>107.7</v>
          </cell>
          <cell r="H644">
            <v>107.7</v>
          </cell>
          <cell r="I644">
            <v>107.7</v>
          </cell>
          <cell r="J644">
            <v>107.7</v>
          </cell>
          <cell r="K644">
            <v>107.7</v>
          </cell>
          <cell r="L644">
            <v>107.7</v>
          </cell>
          <cell r="M644">
            <v>107.7</v>
          </cell>
          <cell r="N644">
            <v>107.7</v>
          </cell>
          <cell r="O644">
            <v>108.1</v>
          </cell>
          <cell r="P644">
            <v>109.7</v>
          </cell>
          <cell r="Q644">
            <v>110.4</v>
          </cell>
          <cell r="R644">
            <v>110.6</v>
          </cell>
          <cell r="S644">
            <v>114.1</v>
          </cell>
          <cell r="T644">
            <v>114.1</v>
          </cell>
          <cell r="U644">
            <v>114.1</v>
          </cell>
          <cell r="V644">
            <v>114.1</v>
          </cell>
          <cell r="W644">
            <v>114.1</v>
          </cell>
          <cell r="X644">
            <v>114.1</v>
          </cell>
          <cell r="Y644">
            <v>114.1</v>
          </cell>
          <cell r="Z644">
            <v>114.1</v>
          </cell>
          <cell r="AA644">
            <v>114.8</v>
          </cell>
          <cell r="AB644">
            <v>118.1</v>
          </cell>
          <cell r="AC644">
            <v>118.1</v>
          </cell>
          <cell r="AD644">
            <v>118.1</v>
          </cell>
          <cell r="AE644">
            <v>124.2</v>
          </cell>
          <cell r="AF644">
            <v>124.2</v>
          </cell>
          <cell r="AG644">
            <v>124.2</v>
          </cell>
          <cell r="AH644">
            <v>124.2</v>
          </cell>
          <cell r="AI644">
            <v>124.2</v>
          </cell>
          <cell r="AJ644">
            <v>124.2</v>
          </cell>
          <cell r="AK644">
            <v>124.2</v>
          </cell>
          <cell r="AL644">
            <v>124.2</v>
          </cell>
          <cell r="AM644">
            <v>124.2</v>
          </cell>
          <cell r="AN644">
            <v>125.1</v>
          </cell>
          <cell r="AO644">
            <v>125.1</v>
          </cell>
          <cell r="AP644">
            <v>125.2</v>
          </cell>
          <cell r="AQ644">
            <v>127.4</v>
          </cell>
          <cell r="AR644">
            <v>127.9</v>
          </cell>
          <cell r="AS644">
            <v>127.9</v>
          </cell>
          <cell r="AT644">
            <v>127.9</v>
          </cell>
          <cell r="AU644">
            <v>127.9</v>
          </cell>
          <cell r="AV644">
            <v>129.80000000000001</v>
          </cell>
          <cell r="AW644">
            <v>130.4</v>
          </cell>
          <cell r="AX644">
            <v>133.19999999999999</v>
          </cell>
          <cell r="AY644">
            <v>132.80000000000001</v>
          </cell>
          <cell r="AZ644">
            <v>138.30000000000001</v>
          </cell>
          <cell r="BA644">
            <v>138.69999999999999</v>
          </cell>
          <cell r="BB644">
            <v>139</v>
          </cell>
          <cell r="BC644">
            <v>139.30000000000001</v>
          </cell>
          <cell r="BD644">
            <v>139.30000000000001</v>
          </cell>
          <cell r="BE644">
            <v>139.30000000000001</v>
          </cell>
          <cell r="BF644">
            <v>139.9</v>
          </cell>
          <cell r="BG644">
            <v>139.9</v>
          </cell>
          <cell r="BH644">
            <v>139.9</v>
          </cell>
          <cell r="BI644">
            <v>139.9</v>
          </cell>
          <cell r="BJ644">
            <v>136.30000000000001</v>
          </cell>
          <cell r="BK644">
            <v>136.30000000000001</v>
          </cell>
          <cell r="BL644">
            <v>140.19999999999999</v>
          </cell>
          <cell r="BM644">
            <v>140</v>
          </cell>
          <cell r="BN644">
            <v>140</v>
          </cell>
          <cell r="BO644">
            <v>140</v>
          </cell>
          <cell r="BP644">
            <v>140</v>
          </cell>
          <cell r="BQ644">
            <v>140</v>
          </cell>
          <cell r="BR644">
            <v>140</v>
          </cell>
          <cell r="BS644">
            <v>140</v>
          </cell>
          <cell r="BT644">
            <v>140</v>
          </cell>
          <cell r="BU644">
            <v>140</v>
          </cell>
          <cell r="BV644">
            <v>140</v>
          </cell>
          <cell r="BW644">
            <v>140</v>
          </cell>
          <cell r="BX644">
            <v>137.1</v>
          </cell>
          <cell r="BY644">
            <v>138.69999999999999</v>
          </cell>
          <cell r="BZ644">
            <v>138.4</v>
          </cell>
          <cell r="CA644">
            <v>137.9</v>
          </cell>
          <cell r="CB644">
            <v>137.69999999999999</v>
          </cell>
          <cell r="CC644">
            <v>142</v>
          </cell>
          <cell r="CD644">
            <v>139.80000000000001</v>
          </cell>
          <cell r="CE644">
            <v>139.69999999999999</v>
          </cell>
          <cell r="CF644">
            <v>139.80000000000001</v>
          </cell>
          <cell r="CG644">
            <v>140.1</v>
          </cell>
          <cell r="CH644">
            <v>140.69999999999999</v>
          </cell>
          <cell r="CI644">
            <v>140.19999999999999</v>
          </cell>
          <cell r="CJ644">
            <v>139.80000000000001</v>
          </cell>
          <cell r="CK644">
            <v>140</v>
          </cell>
          <cell r="CL644">
            <v>140.1</v>
          </cell>
        </row>
        <row r="645">
          <cell r="A645" t="str">
            <v>Sprinkler</v>
          </cell>
          <cell r="B645" t="str">
            <v>1311010002</v>
          </cell>
          <cell r="C645">
            <v>9.1599999999999997E-3</v>
          </cell>
          <cell r="D645">
            <v>101.1</v>
          </cell>
          <cell r="E645">
            <v>101.3</v>
          </cell>
          <cell r="F645">
            <v>102.3</v>
          </cell>
          <cell r="G645">
            <v>106.1</v>
          </cell>
          <cell r="H645">
            <v>106.3</v>
          </cell>
          <cell r="I645">
            <v>106.6</v>
          </cell>
          <cell r="J645">
            <v>111.1</v>
          </cell>
          <cell r="K645">
            <v>107.9</v>
          </cell>
          <cell r="L645">
            <v>107.6</v>
          </cell>
          <cell r="M645">
            <v>104.9</v>
          </cell>
          <cell r="N645">
            <v>107</v>
          </cell>
          <cell r="O645">
            <v>109.4</v>
          </cell>
          <cell r="P645">
            <v>120.1</v>
          </cell>
          <cell r="Q645">
            <v>120.8</v>
          </cell>
          <cell r="R645">
            <v>121.1</v>
          </cell>
          <cell r="S645">
            <v>128.30000000000001</v>
          </cell>
          <cell r="T645">
            <v>127.6</v>
          </cell>
          <cell r="U645">
            <v>128.30000000000001</v>
          </cell>
          <cell r="V645">
            <v>130</v>
          </cell>
          <cell r="W645">
            <v>133.69999999999999</v>
          </cell>
          <cell r="X645">
            <v>135.19999999999999</v>
          </cell>
          <cell r="Y645">
            <v>135.30000000000001</v>
          </cell>
          <cell r="Z645">
            <v>137.1</v>
          </cell>
          <cell r="AA645">
            <v>137</v>
          </cell>
          <cell r="AB645">
            <v>139.30000000000001</v>
          </cell>
          <cell r="AC645">
            <v>140</v>
          </cell>
          <cell r="AD645">
            <v>139.9</v>
          </cell>
          <cell r="AE645">
            <v>138.30000000000001</v>
          </cell>
          <cell r="AF645">
            <v>135.1</v>
          </cell>
          <cell r="AG645">
            <v>135.4</v>
          </cell>
          <cell r="AH645">
            <v>136.19999999999999</v>
          </cell>
          <cell r="AI645">
            <v>137.1</v>
          </cell>
          <cell r="AJ645">
            <v>135.9</v>
          </cell>
          <cell r="AK645">
            <v>136.6</v>
          </cell>
          <cell r="AL645">
            <v>136.9</v>
          </cell>
          <cell r="AM645">
            <v>137.6</v>
          </cell>
          <cell r="AN645">
            <v>115</v>
          </cell>
          <cell r="AO645">
            <v>118</v>
          </cell>
          <cell r="AP645">
            <v>117.1</v>
          </cell>
          <cell r="AQ645">
            <v>111.7</v>
          </cell>
          <cell r="AR645">
            <v>112</v>
          </cell>
          <cell r="AS645">
            <v>112.5</v>
          </cell>
          <cell r="AT645">
            <v>120.1</v>
          </cell>
          <cell r="AU645">
            <v>112.1</v>
          </cell>
          <cell r="AV645">
            <v>113.5</v>
          </cell>
          <cell r="AW645">
            <v>114.5</v>
          </cell>
          <cell r="AX645">
            <v>120.8</v>
          </cell>
          <cell r="AY645">
            <v>121.7</v>
          </cell>
          <cell r="AZ645">
            <v>112.7</v>
          </cell>
          <cell r="BA645">
            <v>119.9</v>
          </cell>
          <cell r="BB645">
            <v>123.1</v>
          </cell>
          <cell r="BC645">
            <v>120.7</v>
          </cell>
          <cell r="BD645">
            <v>121.6</v>
          </cell>
          <cell r="BE645">
            <v>124.8</v>
          </cell>
          <cell r="BF645">
            <v>125.6</v>
          </cell>
          <cell r="BG645">
            <v>126.2</v>
          </cell>
          <cell r="BH645">
            <v>129.69999999999999</v>
          </cell>
          <cell r="BI645">
            <v>121.4</v>
          </cell>
          <cell r="BJ645">
            <v>123.6</v>
          </cell>
          <cell r="BK645">
            <v>120.3</v>
          </cell>
          <cell r="BL645">
            <v>116.4</v>
          </cell>
          <cell r="BM645">
            <v>114.6</v>
          </cell>
          <cell r="BN645">
            <v>114.9</v>
          </cell>
          <cell r="BO645">
            <v>114.8</v>
          </cell>
          <cell r="BP645">
            <v>114.7</v>
          </cell>
          <cell r="BQ645">
            <v>115.5</v>
          </cell>
          <cell r="BR645">
            <v>115.5</v>
          </cell>
          <cell r="BS645">
            <v>115.5</v>
          </cell>
          <cell r="BT645">
            <v>115.5</v>
          </cell>
          <cell r="BU645">
            <v>115.5</v>
          </cell>
          <cell r="BV645">
            <v>115.5</v>
          </cell>
          <cell r="BW645">
            <v>115.5</v>
          </cell>
          <cell r="BX645">
            <v>115.5</v>
          </cell>
          <cell r="BY645">
            <v>122.2</v>
          </cell>
          <cell r="BZ645">
            <v>126.1</v>
          </cell>
          <cell r="CA645">
            <v>126.1</v>
          </cell>
          <cell r="CB645">
            <v>126</v>
          </cell>
          <cell r="CC645">
            <v>126.1</v>
          </cell>
          <cell r="CD645">
            <v>125.9</v>
          </cell>
          <cell r="CE645">
            <v>125.9</v>
          </cell>
          <cell r="CF645">
            <v>125.9</v>
          </cell>
          <cell r="CG645">
            <v>125.9</v>
          </cell>
          <cell r="CH645">
            <v>124.7</v>
          </cell>
          <cell r="CI645">
            <v>124.7</v>
          </cell>
          <cell r="CJ645">
            <v>124.2</v>
          </cell>
          <cell r="CK645">
            <v>124.2</v>
          </cell>
          <cell r="CL645">
            <v>124.2</v>
          </cell>
        </row>
        <row r="646">
          <cell r="A646" t="str">
            <v>Thresher</v>
          </cell>
          <cell r="B646" t="str">
            <v>1311010003</v>
          </cell>
          <cell r="C646">
            <v>1.0240000000000001E-2</v>
          </cell>
          <cell r="D646">
            <v>100</v>
          </cell>
          <cell r="E646">
            <v>100</v>
          </cell>
          <cell r="F646">
            <v>100</v>
          </cell>
          <cell r="G646">
            <v>102.5</v>
          </cell>
          <cell r="H646">
            <v>102.5</v>
          </cell>
          <cell r="I646">
            <v>102.5</v>
          </cell>
          <cell r="J646">
            <v>102.5</v>
          </cell>
          <cell r="K646">
            <v>102.5</v>
          </cell>
          <cell r="L646">
            <v>102.5</v>
          </cell>
          <cell r="M646">
            <v>102.5</v>
          </cell>
          <cell r="N646">
            <v>102.5</v>
          </cell>
          <cell r="O646">
            <v>102.5</v>
          </cell>
          <cell r="P646">
            <v>102.5</v>
          </cell>
          <cell r="Q646">
            <v>102.5</v>
          </cell>
          <cell r="R646">
            <v>102.5</v>
          </cell>
          <cell r="S646">
            <v>106.9</v>
          </cell>
          <cell r="T646">
            <v>106.9</v>
          </cell>
          <cell r="U646">
            <v>106.9</v>
          </cell>
          <cell r="V646">
            <v>106.9</v>
          </cell>
          <cell r="W646">
            <v>106.9</v>
          </cell>
          <cell r="X646">
            <v>106.9</v>
          </cell>
          <cell r="Y646">
            <v>106.9</v>
          </cell>
          <cell r="Z646">
            <v>106.9</v>
          </cell>
          <cell r="AA646">
            <v>106.9</v>
          </cell>
          <cell r="AB646">
            <v>108.1</v>
          </cell>
          <cell r="AC646">
            <v>108.1</v>
          </cell>
          <cell r="AD646">
            <v>108.1</v>
          </cell>
          <cell r="AE646">
            <v>113.9</v>
          </cell>
          <cell r="AF646">
            <v>113.9</v>
          </cell>
          <cell r="AG646">
            <v>113.9</v>
          </cell>
          <cell r="AH646">
            <v>113.9</v>
          </cell>
          <cell r="AI646">
            <v>113.9</v>
          </cell>
          <cell r="AJ646">
            <v>113.9</v>
          </cell>
          <cell r="AK646">
            <v>113.9</v>
          </cell>
          <cell r="AL646">
            <v>113.9</v>
          </cell>
          <cell r="AM646">
            <v>117.8</v>
          </cell>
          <cell r="AN646">
            <v>130.6</v>
          </cell>
          <cell r="AO646">
            <v>130.6</v>
          </cell>
          <cell r="AP646">
            <v>127.5</v>
          </cell>
          <cell r="AQ646">
            <v>132.9</v>
          </cell>
          <cell r="AR646">
            <v>137.9</v>
          </cell>
          <cell r="AS646">
            <v>137.9</v>
          </cell>
          <cell r="AT646">
            <v>139.69999999999999</v>
          </cell>
          <cell r="AU646">
            <v>139.69999999999999</v>
          </cell>
          <cell r="AV646">
            <v>139.69999999999999</v>
          </cell>
          <cell r="AW646">
            <v>139.69999999999999</v>
          </cell>
          <cell r="AX646">
            <v>139.69999999999999</v>
          </cell>
          <cell r="AY646">
            <v>139.69999999999999</v>
          </cell>
          <cell r="AZ646">
            <v>141.9</v>
          </cell>
          <cell r="BA646">
            <v>141.9</v>
          </cell>
          <cell r="BB646">
            <v>143.69999999999999</v>
          </cell>
          <cell r="BC646">
            <v>146.4</v>
          </cell>
          <cell r="BD646">
            <v>146.4</v>
          </cell>
          <cell r="BE646">
            <v>146.4</v>
          </cell>
          <cell r="BF646">
            <v>145</v>
          </cell>
          <cell r="BG646">
            <v>140.69999999999999</v>
          </cell>
          <cell r="BH646">
            <v>140.69999999999999</v>
          </cell>
          <cell r="BI646">
            <v>140.69999999999999</v>
          </cell>
          <cell r="BJ646">
            <v>140.69999999999999</v>
          </cell>
          <cell r="BK646">
            <v>140.69999999999999</v>
          </cell>
          <cell r="BL646">
            <v>140.69999999999999</v>
          </cell>
          <cell r="BM646">
            <v>140.69999999999999</v>
          </cell>
          <cell r="BN646">
            <v>140.69999999999999</v>
          </cell>
          <cell r="BO646">
            <v>140.69999999999999</v>
          </cell>
          <cell r="BP646">
            <v>142.6</v>
          </cell>
          <cell r="BQ646">
            <v>142.6</v>
          </cell>
          <cell r="BR646">
            <v>142.6</v>
          </cell>
          <cell r="BS646">
            <v>142.6</v>
          </cell>
          <cell r="BT646">
            <v>142.6</v>
          </cell>
          <cell r="BU646">
            <v>142.6</v>
          </cell>
          <cell r="BV646">
            <v>142.6</v>
          </cell>
          <cell r="BW646">
            <v>143.5</v>
          </cell>
          <cell r="BX646">
            <v>153.5</v>
          </cell>
          <cell r="BY646">
            <v>154.30000000000001</v>
          </cell>
          <cell r="BZ646">
            <v>154.30000000000001</v>
          </cell>
          <cell r="CA646">
            <v>154.30000000000001</v>
          </cell>
          <cell r="CB646">
            <v>154.30000000000001</v>
          </cell>
          <cell r="CC646">
            <v>154.30000000000001</v>
          </cell>
          <cell r="CD646">
            <v>154.30000000000001</v>
          </cell>
          <cell r="CE646">
            <v>154.30000000000001</v>
          </cell>
          <cell r="CF646">
            <v>154.30000000000001</v>
          </cell>
          <cell r="CG646">
            <v>154.30000000000001</v>
          </cell>
          <cell r="CH646">
            <v>154.30000000000001</v>
          </cell>
          <cell r="CI646">
            <v>154.30000000000001</v>
          </cell>
          <cell r="CJ646">
            <v>158.6</v>
          </cell>
          <cell r="CK646">
            <v>160.4</v>
          </cell>
          <cell r="CL646">
            <v>160.4</v>
          </cell>
        </row>
        <row r="647">
          <cell r="A647" t="str">
            <v>Separators &amp; Driers</v>
          </cell>
          <cell r="B647" t="str">
            <v>1311010004</v>
          </cell>
          <cell r="C647">
            <v>1.6889999999999999E-2</v>
          </cell>
          <cell r="D647">
            <v>103.5</v>
          </cell>
          <cell r="E647">
            <v>103.3</v>
          </cell>
          <cell r="F647">
            <v>103.2</v>
          </cell>
          <cell r="G647">
            <v>115.2</v>
          </cell>
          <cell r="H647">
            <v>115.5</v>
          </cell>
          <cell r="I647">
            <v>115.2</v>
          </cell>
          <cell r="J647">
            <v>115.2</v>
          </cell>
          <cell r="K647">
            <v>115.2</v>
          </cell>
          <cell r="L647">
            <v>115.2</v>
          </cell>
          <cell r="M647">
            <v>115.6</v>
          </cell>
          <cell r="N647">
            <v>116.1</v>
          </cell>
          <cell r="O647">
            <v>116.8</v>
          </cell>
          <cell r="P647">
            <v>122.5</v>
          </cell>
          <cell r="Q647">
            <v>122.5</v>
          </cell>
          <cell r="R647">
            <v>124.2</v>
          </cell>
          <cell r="S647">
            <v>122.7</v>
          </cell>
          <cell r="T647">
            <v>123.2</v>
          </cell>
          <cell r="U647">
            <v>123.6</v>
          </cell>
          <cell r="V647">
            <v>123.7</v>
          </cell>
          <cell r="W647">
            <v>123.7</v>
          </cell>
          <cell r="X647">
            <v>123.7</v>
          </cell>
          <cell r="Y647">
            <v>124.6</v>
          </cell>
          <cell r="Z647">
            <v>125.2</v>
          </cell>
          <cell r="AA647">
            <v>125.2</v>
          </cell>
          <cell r="AB647">
            <v>125.2</v>
          </cell>
          <cell r="AC647">
            <v>127.3</v>
          </cell>
          <cell r="AD647">
            <v>127.3</v>
          </cell>
          <cell r="AE647">
            <v>129.30000000000001</v>
          </cell>
          <cell r="AF647">
            <v>131.4</v>
          </cell>
          <cell r="AG647">
            <v>133.30000000000001</v>
          </cell>
          <cell r="AH647">
            <v>133.30000000000001</v>
          </cell>
          <cell r="AI647">
            <v>133.30000000000001</v>
          </cell>
          <cell r="AJ647">
            <v>133.30000000000001</v>
          </cell>
          <cell r="AK647">
            <v>134.4</v>
          </cell>
          <cell r="AL647">
            <v>135.5</v>
          </cell>
          <cell r="AM647">
            <v>143.5</v>
          </cell>
          <cell r="AN647">
            <v>146.5</v>
          </cell>
          <cell r="AO647">
            <v>146.5</v>
          </cell>
          <cell r="AP647">
            <v>146.5</v>
          </cell>
          <cell r="AQ647">
            <v>146.80000000000001</v>
          </cell>
          <cell r="AR647">
            <v>147.19999999999999</v>
          </cell>
          <cell r="AS647">
            <v>147.19999999999999</v>
          </cell>
          <cell r="AT647">
            <v>147.19999999999999</v>
          </cell>
          <cell r="AU647">
            <v>149.6</v>
          </cell>
          <cell r="AV647">
            <v>149.6</v>
          </cell>
          <cell r="AW647">
            <v>149.6</v>
          </cell>
          <cell r="AX647">
            <v>149.6</v>
          </cell>
          <cell r="AY647">
            <v>147.5</v>
          </cell>
          <cell r="AZ647">
            <v>135.80000000000001</v>
          </cell>
          <cell r="BA647">
            <v>135.80000000000001</v>
          </cell>
          <cell r="BB647">
            <v>135.80000000000001</v>
          </cell>
          <cell r="BC647">
            <v>135.80000000000001</v>
          </cell>
          <cell r="BD647">
            <v>135.80000000000001</v>
          </cell>
          <cell r="BE647">
            <v>135.80000000000001</v>
          </cell>
          <cell r="BF647">
            <v>135.80000000000001</v>
          </cell>
          <cell r="BG647">
            <v>135.80000000000001</v>
          </cell>
          <cell r="BH647">
            <v>135.80000000000001</v>
          </cell>
          <cell r="BI647">
            <v>135.80000000000001</v>
          </cell>
          <cell r="BJ647">
            <v>138.4</v>
          </cell>
          <cell r="BK647">
            <v>139</v>
          </cell>
          <cell r="BL647">
            <v>138.19999999999999</v>
          </cell>
          <cell r="BM647">
            <v>140.6</v>
          </cell>
          <cell r="BN647">
            <v>140.6</v>
          </cell>
          <cell r="BO647">
            <v>140.6</v>
          </cell>
          <cell r="BP647">
            <v>140.6</v>
          </cell>
          <cell r="BQ647">
            <v>140.6</v>
          </cell>
          <cell r="BR647">
            <v>140.6</v>
          </cell>
          <cell r="BS647">
            <v>140.5</v>
          </cell>
          <cell r="BT647">
            <v>140.5</v>
          </cell>
          <cell r="BU647">
            <v>140.5</v>
          </cell>
          <cell r="BV647">
            <v>140.5</v>
          </cell>
          <cell r="BW647">
            <v>140.5</v>
          </cell>
          <cell r="BX647">
            <v>131.6</v>
          </cell>
          <cell r="BY647">
            <v>131.4</v>
          </cell>
          <cell r="BZ647">
            <v>132.5</v>
          </cell>
          <cell r="CA647">
            <v>132.5</v>
          </cell>
          <cell r="CB647">
            <v>132.5</v>
          </cell>
          <cell r="CC647">
            <v>132.5</v>
          </cell>
          <cell r="CD647">
            <v>135.5</v>
          </cell>
          <cell r="CE647">
            <v>135.5</v>
          </cell>
          <cell r="CF647">
            <v>135.5</v>
          </cell>
          <cell r="CG647">
            <v>132.5</v>
          </cell>
          <cell r="CH647">
            <v>132.5</v>
          </cell>
          <cell r="CI647">
            <v>132.5</v>
          </cell>
          <cell r="CJ647">
            <v>132.19999999999999</v>
          </cell>
          <cell r="CK647">
            <v>132.19999999999999</v>
          </cell>
          <cell r="CL647">
            <v>132.19999999999999</v>
          </cell>
        </row>
        <row r="648">
          <cell r="A648" t="str">
            <v>Other Agriculture Implements</v>
          </cell>
          <cell r="B648" t="str">
            <v>1311010005</v>
          </cell>
          <cell r="C648">
            <v>9.3410000000000007E-2</v>
          </cell>
          <cell r="D648">
            <v>100.2</v>
          </cell>
          <cell r="E648">
            <v>101.7</v>
          </cell>
          <cell r="F648">
            <v>101.7</v>
          </cell>
          <cell r="G648">
            <v>102.7</v>
          </cell>
          <cell r="H648">
            <v>103.5</v>
          </cell>
          <cell r="I648">
            <v>104.1</v>
          </cell>
          <cell r="J648">
            <v>104.1</v>
          </cell>
          <cell r="K648">
            <v>104.1</v>
          </cell>
          <cell r="L648">
            <v>104.1</v>
          </cell>
          <cell r="M648">
            <v>104.4</v>
          </cell>
          <cell r="N648">
            <v>104.8</v>
          </cell>
          <cell r="O648">
            <v>104.8</v>
          </cell>
          <cell r="P648">
            <v>104.8</v>
          </cell>
          <cell r="Q648">
            <v>104.8</v>
          </cell>
          <cell r="R648">
            <v>104.8</v>
          </cell>
          <cell r="S648">
            <v>104.6</v>
          </cell>
          <cell r="T648">
            <v>104.7</v>
          </cell>
          <cell r="U648">
            <v>105.9</v>
          </cell>
          <cell r="V648">
            <v>105.9</v>
          </cell>
          <cell r="W648">
            <v>105.9</v>
          </cell>
          <cell r="X648">
            <v>105.9</v>
          </cell>
          <cell r="Y648">
            <v>106.7</v>
          </cell>
          <cell r="Z648">
            <v>106.7</v>
          </cell>
          <cell r="AA648">
            <v>106.7</v>
          </cell>
          <cell r="AB648">
            <v>106.7</v>
          </cell>
          <cell r="AC648">
            <v>106.7</v>
          </cell>
          <cell r="AD648">
            <v>106.7</v>
          </cell>
          <cell r="AE648">
            <v>106.9</v>
          </cell>
          <cell r="AF648">
            <v>107.1</v>
          </cell>
          <cell r="AG648">
            <v>107.3</v>
          </cell>
          <cell r="AH648">
            <v>107.3</v>
          </cell>
          <cell r="AI648">
            <v>107.3</v>
          </cell>
          <cell r="AJ648">
            <v>107.7</v>
          </cell>
          <cell r="AK648">
            <v>108</v>
          </cell>
          <cell r="AL648">
            <v>108.3</v>
          </cell>
          <cell r="AM648">
            <v>110.9</v>
          </cell>
          <cell r="AN648">
            <v>109.9</v>
          </cell>
          <cell r="AO648">
            <v>109.9</v>
          </cell>
          <cell r="AP648">
            <v>109.9</v>
          </cell>
          <cell r="AQ648">
            <v>110.5</v>
          </cell>
          <cell r="AR648">
            <v>111</v>
          </cell>
          <cell r="AS648">
            <v>112</v>
          </cell>
          <cell r="AT648">
            <v>112.2</v>
          </cell>
          <cell r="AU648">
            <v>113.4</v>
          </cell>
          <cell r="AV648">
            <v>113.4</v>
          </cell>
          <cell r="AW648">
            <v>113.4</v>
          </cell>
          <cell r="AX648">
            <v>113.4</v>
          </cell>
          <cell r="AY648">
            <v>113.4</v>
          </cell>
          <cell r="AZ648">
            <v>116.4</v>
          </cell>
          <cell r="BA648">
            <v>113.8</v>
          </cell>
          <cell r="BB648">
            <v>113.8</v>
          </cell>
          <cell r="BC648">
            <v>114.7</v>
          </cell>
          <cell r="BD648">
            <v>114.7</v>
          </cell>
          <cell r="BE648">
            <v>114.7</v>
          </cell>
          <cell r="BF648">
            <v>114.7</v>
          </cell>
          <cell r="BG648">
            <v>114.7</v>
          </cell>
          <cell r="BH648">
            <v>113.8</v>
          </cell>
          <cell r="BI648">
            <v>113.5</v>
          </cell>
          <cell r="BJ648">
            <v>112.6</v>
          </cell>
          <cell r="BK648">
            <v>113.2</v>
          </cell>
          <cell r="BL648">
            <v>114</v>
          </cell>
          <cell r="BM648">
            <v>125.8</v>
          </cell>
          <cell r="BN648">
            <v>138.19999999999999</v>
          </cell>
          <cell r="BO648">
            <v>136</v>
          </cell>
          <cell r="BP648">
            <v>133.5</v>
          </cell>
          <cell r="BQ648">
            <v>132.6</v>
          </cell>
          <cell r="BR648">
            <v>132.6</v>
          </cell>
          <cell r="BS648">
            <v>132.6</v>
          </cell>
          <cell r="BT648">
            <v>132.6</v>
          </cell>
          <cell r="BU648">
            <v>132.6</v>
          </cell>
          <cell r="BV648">
            <v>132.6</v>
          </cell>
          <cell r="BW648">
            <v>132.6</v>
          </cell>
          <cell r="BX648">
            <v>132.69999999999999</v>
          </cell>
          <cell r="BY648">
            <v>130.80000000000001</v>
          </cell>
          <cell r="BZ648">
            <v>131</v>
          </cell>
          <cell r="CA648">
            <v>130.5</v>
          </cell>
          <cell r="CB648">
            <v>129.5</v>
          </cell>
          <cell r="CC648">
            <v>130.80000000000001</v>
          </cell>
          <cell r="CD648">
            <v>130.9</v>
          </cell>
          <cell r="CE648">
            <v>130.69999999999999</v>
          </cell>
          <cell r="CF648">
            <v>131.30000000000001</v>
          </cell>
          <cell r="CG648">
            <v>132</v>
          </cell>
          <cell r="CH648">
            <v>132.4</v>
          </cell>
          <cell r="CI648">
            <v>133.19999999999999</v>
          </cell>
          <cell r="CJ648">
            <v>133.69999999999999</v>
          </cell>
          <cell r="CK648">
            <v>134</v>
          </cell>
          <cell r="CL648">
            <v>133.30000000000001</v>
          </cell>
        </row>
        <row r="649">
          <cell r="A649" t="str">
            <v>b.  INDUSTRIAL MACHINERY</v>
          </cell>
          <cell r="B649" t="str">
            <v>1311020000</v>
          </cell>
          <cell r="C649">
            <v>1.8375900000000001</v>
          </cell>
          <cell r="D649">
            <v>101.3</v>
          </cell>
          <cell r="E649">
            <v>100.8</v>
          </cell>
          <cell r="F649">
            <v>101.3</v>
          </cell>
          <cell r="G649">
            <v>105.6</v>
          </cell>
          <cell r="H649">
            <v>107.1</v>
          </cell>
          <cell r="I649">
            <v>107</v>
          </cell>
          <cell r="J649">
            <v>107.9</v>
          </cell>
          <cell r="K649">
            <v>108.3</v>
          </cell>
          <cell r="L649">
            <v>108.3</v>
          </cell>
          <cell r="M649">
            <v>108.4</v>
          </cell>
          <cell r="N649">
            <v>108.6</v>
          </cell>
          <cell r="O649">
            <v>108.7</v>
          </cell>
          <cell r="P649">
            <v>109.6</v>
          </cell>
          <cell r="Q649">
            <v>109.6</v>
          </cell>
          <cell r="R649">
            <v>109.7</v>
          </cell>
          <cell r="S649">
            <v>113.5</v>
          </cell>
          <cell r="T649">
            <v>114.4</v>
          </cell>
          <cell r="U649">
            <v>116.5</v>
          </cell>
          <cell r="V649">
            <v>117.1</v>
          </cell>
          <cell r="W649">
            <v>116.5</v>
          </cell>
          <cell r="X649">
            <v>117</v>
          </cell>
          <cell r="Y649">
            <v>117.1</v>
          </cell>
          <cell r="Z649">
            <v>116.9</v>
          </cell>
          <cell r="AA649">
            <v>117</v>
          </cell>
          <cell r="AB649">
            <v>117.3</v>
          </cell>
          <cell r="AC649">
            <v>117.7</v>
          </cell>
          <cell r="AD649">
            <v>118.5</v>
          </cell>
          <cell r="AE649">
            <v>121.7</v>
          </cell>
          <cell r="AF649">
            <v>121.8</v>
          </cell>
          <cell r="AG649">
            <v>121.8</v>
          </cell>
          <cell r="AH649">
            <v>121.6</v>
          </cell>
          <cell r="AI649">
            <v>122</v>
          </cell>
          <cell r="AJ649">
            <v>122.6</v>
          </cell>
          <cell r="AK649">
            <v>122.8</v>
          </cell>
          <cell r="AL649">
            <v>122.8</v>
          </cell>
          <cell r="AM649">
            <v>123.9</v>
          </cell>
          <cell r="AN649">
            <v>124.6</v>
          </cell>
          <cell r="AO649">
            <v>124.4</v>
          </cell>
          <cell r="AP649">
            <v>125.7</v>
          </cell>
          <cell r="AQ649">
            <v>128</v>
          </cell>
          <cell r="AR649">
            <v>129</v>
          </cell>
          <cell r="AS649">
            <v>128.9</v>
          </cell>
          <cell r="AT649">
            <v>129.19999999999999</v>
          </cell>
          <cell r="AU649">
            <v>129.30000000000001</v>
          </cell>
          <cell r="AV649">
            <v>129.6</v>
          </cell>
          <cell r="AW649">
            <v>129.5</v>
          </cell>
          <cell r="AX649">
            <v>129.69999999999999</v>
          </cell>
          <cell r="AY649">
            <v>128.5</v>
          </cell>
          <cell r="AZ649">
            <v>130.1</v>
          </cell>
          <cell r="BA649">
            <v>129.80000000000001</v>
          </cell>
          <cell r="BB649">
            <v>130</v>
          </cell>
          <cell r="BC649">
            <v>130</v>
          </cell>
          <cell r="BD649">
            <v>129.9</v>
          </cell>
          <cell r="BE649">
            <v>129.6</v>
          </cell>
          <cell r="BF649">
            <v>129.69999999999999</v>
          </cell>
          <cell r="BG649">
            <v>130</v>
          </cell>
          <cell r="BH649">
            <v>130.19999999999999</v>
          </cell>
          <cell r="BI649">
            <v>130.30000000000001</v>
          </cell>
          <cell r="BJ649">
            <v>129.69999999999999</v>
          </cell>
          <cell r="BK649">
            <v>129.9</v>
          </cell>
          <cell r="BL649">
            <v>131.80000000000001</v>
          </cell>
          <cell r="BM649">
            <v>133.5</v>
          </cell>
          <cell r="BN649">
            <v>135.6</v>
          </cell>
          <cell r="BO649">
            <v>138.19999999999999</v>
          </cell>
          <cell r="BP649">
            <v>137.69999999999999</v>
          </cell>
          <cell r="BQ649">
            <v>138.19999999999999</v>
          </cell>
          <cell r="BR649">
            <v>138.6</v>
          </cell>
          <cell r="BS649">
            <v>138.5</v>
          </cell>
          <cell r="BT649">
            <v>138.9</v>
          </cell>
          <cell r="BU649">
            <v>138.69999999999999</v>
          </cell>
          <cell r="BV649">
            <v>138.80000000000001</v>
          </cell>
          <cell r="BW649">
            <v>139.4</v>
          </cell>
          <cell r="BX649">
            <v>139.9</v>
          </cell>
          <cell r="BY649">
            <v>140.30000000000001</v>
          </cell>
          <cell r="BZ649">
            <v>140.9</v>
          </cell>
          <cell r="CA649">
            <v>141.4</v>
          </cell>
          <cell r="CB649">
            <v>141.80000000000001</v>
          </cell>
          <cell r="CC649">
            <v>141.9</v>
          </cell>
          <cell r="CD649">
            <v>141.4</v>
          </cell>
          <cell r="CE649">
            <v>142</v>
          </cell>
          <cell r="CF649">
            <v>142.1</v>
          </cell>
          <cell r="CG649">
            <v>142.19999999999999</v>
          </cell>
          <cell r="CH649">
            <v>142.30000000000001</v>
          </cell>
          <cell r="CI649">
            <v>142.4</v>
          </cell>
          <cell r="CJ649">
            <v>142.80000000000001</v>
          </cell>
          <cell r="CK649">
            <v>143.6</v>
          </cell>
          <cell r="CL649">
            <v>144.19999999999999</v>
          </cell>
          <cell r="CM649">
            <v>101.3</v>
          </cell>
          <cell r="CN649">
            <v>1.4234945705824285</v>
          </cell>
        </row>
        <row r="650">
          <cell r="A650" t="str">
            <v>Boiler &amp; Accessories</v>
          </cell>
          <cell r="B650" t="str">
            <v>1311020001</v>
          </cell>
          <cell r="C650">
            <v>0.25273000000000001</v>
          </cell>
          <cell r="D650">
            <v>100.7</v>
          </cell>
          <cell r="E650">
            <v>100.8</v>
          </cell>
          <cell r="F650">
            <v>100.9</v>
          </cell>
          <cell r="G650">
            <v>104.6</v>
          </cell>
          <cell r="H650">
            <v>113.7</v>
          </cell>
          <cell r="I650">
            <v>114</v>
          </cell>
          <cell r="J650">
            <v>115.4</v>
          </cell>
          <cell r="K650">
            <v>115.8</v>
          </cell>
          <cell r="L650">
            <v>115.8</v>
          </cell>
          <cell r="M650">
            <v>117.3</v>
          </cell>
          <cell r="N650">
            <v>117.5</v>
          </cell>
          <cell r="O650">
            <v>117.8</v>
          </cell>
          <cell r="P650">
            <v>118.8</v>
          </cell>
          <cell r="Q650">
            <v>119.2</v>
          </cell>
          <cell r="R650">
            <v>119.2</v>
          </cell>
          <cell r="S650">
            <v>120.2</v>
          </cell>
          <cell r="T650">
            <v>120.2</v>
          </cell>
          <cell r="U650">
            <v>130.4</v>
          </cell>
          <cell r="V650">
            <v>130.4</v>
          </cell>
          <cell r="W650">
            <v>130.30000000000001</v>
          </cell>
          <cell r="X650">
            <v>129.9</v>
          </cell>
          <cell r="Y650">
            <v>129.9</v>
          </cell>
          <cell r="Z650">
            <v>129.9</v>
          </cell>
          <cell r="AA650">
            <v>129.9</v>
          </cell>
          <cell r="AB650">
            <v>130.5</v>
          </cell>
          <cell r="AC650">
            <v>130.5</v>
          </cell>
          <cell r="AD650">
            <v>131.4</v>
          </cell>
          <cell r="AE650">
            <v>136.9</v>
          </cell>
          <cell r="AF650">
            <v>136.9</v>
          </cell>
          <cell r="AG650">
            <v>137.9</v>
          </cell>
          <cell r="AH650">
            <v>137.9</v>
          </cell>
          <cell r="AI650">
            <v>137.30000000000001</v>
          </cell>
          <cell r="AJ650">
            <v>137.4</v>
          </cell>
          <cell r="AK650">
            <v>137.4</v>
          </cell>
          <cell r="AL650">
            <v>137.4</v>
          </cell>
          <cell r="AM650">
            <v>138.19999999999999</v>
          </cell>
          <cell r="AN650">
            <v>138.30000000000001</v>
          </cell>
          <cell r="AO650">
            <v>138.30000000000001</v>
          </cell>
          <cell r="AP650">
            <v>138.30000000000001</v>
          </cell>
          <cell r="AQ650">
            <v>150.1</v>
          </cell>
          <cell r="AR650">
            <v>150.1</v>
          </cell>
          <cell r="AS650">
            <v>150.1</v>
          </cell>
          <cell r="AT650">
            <v>150.1</v>
          </cell>
          <cell r="AU650">
            <v>150</v>
          </cell>
          <cell r="AV650">
            <v>150</v>
          </cell>
          <cell r="AW650">
            <v>150</v>
          </cell>
          <cell r="AX650">
            <v>149.9</v>
          </cell>
          <cell r="AY650">
            <v>142.30000000000001</v>
          </cell>
          <cell r="AZ650">
            <v>139.69999999999999</v>
          </cell>
          <cell r="BA650">
            <v>139.69999999999999</v>
          </cell>
          <cell r="BB650">
            <v>139.69999999999999</v>
          </cell>
          <cell r="BC650">
            <v>144.19999999999999</v>
          </cell>
          <cell r="BD650">
            <v>144.19999999999999</v>
          </cell>
          <cell r="BE650">
            <v>144.19999999999999</v>
          </cell>
          <cell r="BF650">
            <v>144.19999999999999</v>
          </cell>
          <cell r="BG650">
            <v>144.5</v>
          </cell>
          <cell r="BH650">
            <v>143.9</v>
          </cell>
          <cell r="BI650">
            <v>143</v>
          </cell>
          <cell r="BJ650">
            <v>142.80000000000001</v>
          </cell>
          <cell r="BK650">
            <v>142.80000000000001</v>
          </cell>
          <cell r="BL650">
            <v>151</v>
          </cell>
          <cell r="BM650">
            <v>157.69999999999999</v>
          </cell>
          <cell r="BN650">
            <v>159.1</v>
          </cell>
          <cell r="BO650">
            <v>159.30000000000001</v>
          </cell>
          <cell r="BP650">
            <v>159.1</v>
          </cell>
          <cell r="BQ650">
            <v>161.69999999999999</v>
          </cell>
          <cell r="BR650">
            <v>161.69999999999999</v>
          </cell>
          <cell r="BS650">
            <v>161.69999999999999</v>
          </cell>
          <cell r="BT650">
            <v>161.69999999999999</v>
          </cell>
          <cell r="BU650">
            <v>161.69999999999999</v>
          </cell>
          <cell r="BV650">
            <v>161.69999999999999</v>
          </cell>
          <cell r="BW650">
            <v>161.69999999999999</v>
          </cell>
          <cell r="BX650">
            <v>162.1</v>
          </cell>
          <cell r="BY650">
            <v>162.6</v>
          </cell>
          <cell r="BZ650">
            <v>163.6</v>
          </cell>
          <cell r="CA650">
            <v>163.6</v>
          </cell>
          <cell r="CB650">
            <v>163.6</v>
          </cell>
          <cell r="CC650">
            <v>163.6</v>
          </cell>
          <cell r="CD650">
            <v>163.6</v>
          </cell>
          <cell r="CE650">
            <v>163.6</v>
          </cell>
          <cell r="CF650">
            <v>163.6</v>
          </cell>
          <cell r="CG650">
            <v>163.6</v>
          </cell>
          <cell r="CH650">
            <v>163.6</v>
          </cell>
          <cell r="CI650">
            <v>163.6</v>
          </cell>
          <cell r="CJ650">
            <v>163.6</v>
          </cell>
          <cell r="CK650">
            <v>164.5</v>
          </cell>
          <cell r="CL650">
            <v>167.3</v>
          </cell>
        </row>
        <row r="651">
          <cell r="A651" t="str">
            <v>Industrial Furnaces</v>
          </cell>
          <cell r="B651" t="str">
            <v>1311020002</v>
          </cell>
          <cell r="C651">
            <v>2.249E-2</v>
          </cell>
          <cell r="D651">
            <v>107.1</v>
          </cell>
          <cell r="E651">
            <v>109.8</v>
          </cell>
          <cell r="F651">
            <v>109.8</v>
          </cell>
          <cell r="G651">
            <v>114.9</v>
          </cell>
          <cell r="H651">
            <v>114.9</v>
          </cell>
          <cell r="I651">
            <v>114.9</v>
          </cell>
          <cell r="J651">
            <v>114.9</v>
          </cell>
          <cell r="K651">
            <v>114.9</v>
          </cell>
          <cell r="L651">
            <v>114.9</v>
          </cell>
          <cell r="M651">
            <v>114.9</v>
          </cell>
          <cell r="N651">
            <v>114.9</v>
          </cell>
          <cell r="O651">
            <v>114.9</v>
          </cell>
          <cell r="P651">
            <v>114.9</v>
          </cell>
          <cell r="Q651">
            <v>114.9</v>
          </cell>
          <cell r="R651">
            <v>114.9</v>
          </cell>
          <cell r="S651">
            <v>126.5</v>
          </cell>
          <cell r="T651">
            <v>126.5</v>
          </cell>
          <cell r="U651">
            <v>126.5</v>
          </cell>
          <cell r="V651">
            <v>126.5</v>
          </cell>
          <cell r="W651">
            <v>126.5</v>
          </cell>
          <cell r="X651">
            <v>126.5</v>
          </cell>
          <cell r="Y651">
            <v>126.5</v>
          </cell>
          <cell r="Z651">
            <v>126.5</v>
          </cell>
          <cell r="AA651">
            <v>126.5</v>
          </cell>
          <cell r="AB651">
            <v>126.5</v>
          </cell>
          <cell r="AC651">
            <v>126.5</v>
          </cell>
          <cell r="AD651">
            <v>126.5</v>
          </cell>
          <cell r="AE651">
            <v>138.69999999999999</v>
          </cell>
          <cell r="AF651">
            <v>140</v>
          </cell>
          <cell r="AG651">
            <v>140</v>
          </cell>
          <cell r="AH651">
            <v>140</v>
          </cell>
          <cell r="AI651">
            <v>157.19999999999999</v>
          </cell>
          <cell r="AJ651">
            <v>162.9</v>
          </cell>
          <cell r="AK651">
            <v>162.9</v>
          </cell>
          <cell r="AL651">
            <v>162.9</v>
          </cell>
          <cell r="AM651">
            <v>162.9</v>
          </cell>
          <cell r="AN651">
            <v>162.9</v>
          </cell>
          <cell r="AO651">
            <v>162.9</v>
          </cell>
          <cell r="AP651">
            <v>162.9</v>
          </cell>
          <cell r="AQ651">
            <v>162.9</v>
          </cell>
          <cell r="AR651">
            <v>162</v>
          </cell>
          <cell r="AS651">
            <v>161.4</v>
          </cell>
          <cell r="AT651">
            <v>161.4</v>
          </cell>
          <cell r="AU651">
            <v>161.4</v>
          </cell>
          <cell r="AV651">
            <v>161.4</v>
          </cell>
          <cell r="AW651">
            <v>161.4</v>
          </cell>
          <cell r="AX651">
            <v>161.4</v>
          </cell>
          <cell r="AY651">
            <v>161.4</v>
          </cell>
          <cell r="AZ651">
            <v>157.6</v>
          </cell>
          <cell r="BA651">
            <v>157.6</v>
          </cell>
          <cell r="BB651">
            <v>157.6</v>
          </cell>
          <cell r="BC651">
            <v>157.6</v>
          </cell>
          <cell r="BD651">
            <v>157.6</v>
          </cell>
          <cell r="BE651">
            <v>157.6</v>
          </cell>
          <cell r="BF651">
            <v>157.6</v>
          </cell>
          <cell r="BG651">
            <v>157.6</v>
          </cell>
          <cell r="BH651">
            <v>157.6</v>
          </cell>
          <cell r="BI651">
            <v>157.6</v>
          </cell>
          <cell r="BJ651">
            <v>157.6</v>
          </cell>
          <cell r="BK651">
            <v>163.5</v>
          </cell>
          <cell r="BL651">
            <v>181.4</v>
          </cell>
          <cell r="BM651">
            <v>181.4</v>
          </cell>
          <cell r="BN651">
            <v>181.4</v>
          </cell>
          <cell r="BO651">
            <v>181.4</v>
          </cell>
          <cell r="BP651">
            <v>181.4</v>
          </cell>
          <cell r="BQ651">
            <v>181.4</v>
          </cell>
          <cell r="BR651">
            <v>181.4</v>
          </cell>
          <cell r="BS651">
            <v>181.4</v>
          </cell>
          <cell r="BT651">
            <v>181.4</v>
          </cell>
          <cell r="BU651">
            <v>181.4</v>
          </cell>
          <cell r="BV651">
            <v>181.4</v>
          </cell>
          <cell r="BW651">
            <v>181.4</v>
          </cell>
          <cell r="BX651">
            <v>181.4</v>
          </cell>
          <cell r="BY651">
            <v>181.3</v>
          </cell>
          <cell r="BZ651">
            <v>181.4</v>
          </cell>
          <cell r="CA651">
            <v>181.4</v>
          </cell>
          <cell r="CB651">
            <v>181.4</v>
          </cell>
          <cell r="CC651">
            <v>181.6</v>
          </cell>
          <cell r="CD651">
            <v>181.7</v>
          </cell>
          <cell r="CE651">
            <v>181.7</v>
          </cell>
          <cell r="CF651">
            <v>181.7</v>
          </cell>
          <cell r="CG651">
            <v>181.7</v>
          </cell>
          <cell r="CH651">
            <v>181.7</v>
          </cell>
          <cell r="CI651">
            <v>181.7</v>
          </cell>
          <cell r="CJ651">
            <v>181.7</v>
          </cell>
          <cell r="CK651">
            <v>181.7</v>
          </cell>
          <cell r="CL651">
            <v>181.7</v>
          </cell>
        </row>
        <row r="652">
          <cell r="A652" t="str">
            <v>Coupling</v>
          </cell>
          <cell r="B652" t="str">
            <v>1311020003</v>
          </cell>
          <cell r="C652">
            <v>9.9600000000000001E-3</v>
          </cell>
          <cell r="D652">
            <v>100</v>
          </cell>
          <cell r="E652">
            <v>100</v>
          </cell>
          <cell r="F652">
            <v>100</v>
          </cell>
          <cell r="G652">
            <v>101.7</v>
          </cell>
          <cell r="H652">
            <v>101.7</v>
          </cell>
          <cell r="I652">
            <v>101.7</v>
          </cell>
          <cell r="J652">
            <v>101.7</v>
          </cell>
          <cell r="K652">
            <v>101.7</v>
          </cell>
          <cell r="L652">
            <v>101.7</v>
          </cell>
          <cell r="M652">
            <v>101.7</v>
          </cell>
          <cell r="N652">
            <v>101.7</v>
          </cell>
          <cell r="O652">
            <v>101.7</v>
          </cell>
          <cell r="P652">
            <v>101.7</v>
          </cell>
          <cell r="Q652">
            <v>101.7</v>
          </cell>
          <cell r="R652">
            <v>101.7</v>
          </cell>
          <cell r="S652">
            <v>108.4</v>
          </cell>
          <cell r="T652">
            <v>108.4</v>
          </cell>
          <cell r="U652">
            <v>113.1</v>
          </cell>
          <cell r="V652">
            <v>114</v>
          </cell>
          <cell r="W652">
            <v>115.4</v>
          </cell>
          <cell r="X652">
            <v>115.4</v>
          </cell>
          <cell r="Y652">
            <v>115.4</v>
          </cell>
          <cell r="Z652">
            <v>115.4</v>
          </cell>
          <cell r="AA652">
            <v>115.4</v>
          </cell>
          <cell r="AB652">
            <v>114.8</v>
          </cell>
          <cell r="AC652">
            <v>114.8</v>
          </cell>
          <cell r="AD652">
            <v>114.8</v>
          </cell>
          <cell r="AE652">
            <v>118.1</v>
          </cell>
          <cell r="AF652">
            <v>118.1</v>
          </cell>
          <cell r="AG652">
            <v>118.9</v>
          </cell>
          <cell r="AH652">
            <v>120</v>
          </cell>
          <cell r="AI652">
            <v>120</v>
          </cell>
          <cell r="AJ652">
            <v>120</v>
          </cell>
          <cell r="AK652">
            <v>120</v>
          </cell>
          <cell r="AL652">
            <v>120</v>
          </cell>
          <cell r="AM652">
            <v>120</v>
          </cell>
          <cell r="AN652">
            <v>120</v>
          </cell>
          <cell r="AO652">
            <v>120</v>
          </cell>
          <cell r="AP652">
            <v>122.3</v>
          </cell>
          <cell r="AQ652">
            <v>142.5</v>
          </cell>
          <cell r="AR652">
            <v>144.80000000000001</v>
          </cell>
          <cell r="AS652">
            <v>144.80000000000001</v>
          </cell>
          <cell r="AT652">
            <v>144.80000000000001</v>
          </cell>
          <cell r="AU652">
            <v>144.80000000000001</v>
          </cell>
          <cell r="AV652">
            <v>144.80000000000001</v>
          </cell>
          <cell r="AW652">
            <v>144.80000000000001</v>
          </cell>
          <cell r="AX652">
            <v>144.80000000000001</v>
          </cell>
          <cell r="AY652">
            <v>144.5</v>
          </cell>
          <cell r="AZ652">
            <v>141.30000000000001</v>
          </cell>
          <cell r="BA652">
            <v>140.1</v>
          </cell>
          <cell r="BB652">
            <v>139</v>
          </cell>
          <cell r="BC652">
            <v>139</v>
          </cell>
          <cell r="BD652">
            <v>139</v>
          </cell>
          <cell r="BE652">
            <v>139</v>
          </cell>
          <cell r="BF652">
            <v>139</v>
          </cell>
          <cell r="BG652">
            <v>139</v>
          </cell>
          <cell r="BH652">
            <v>139</v>
          </cell>
          <cell r="BI652">
            <v>134.5</v>
          </cell>
          <cell r="BJ652">
            <v>134.5</v>
          </cell>
          <cell r="BK652">
            <v>134.5</v>
          </cell>
          <cell r="BL652">
            <v>134.5</v>
          </cell>
          <cell r="BM652">
            <v>134.5</v>
          </cell>
          <cell r="BN652">
            <v>134.80000000000001</v>
          </cell>
          <cell r="BO652">
            <v>135</v>
          </cell>
          <cell r="BP652">
            <v>135.19999999999999</v>
          </cell>
          <cell r="BQ652">
            <v>135.19999999999999</v>
          </cell>
          <cell r="BR652">
            <v>135.19999999999999</v>
          </cell>
          <cell r="BS652">
            <v>135.19999999999999</v>
          </cell>
          <cell r="BT652">
            <v>138.4</v>
          </cell>
          <cell r="BU652">
            <v>139.5</v>
          </cell>
          <cell r="BV652">
            <v>139.5</v>
          </cell>
          <cell r="BW652">
            <v>141.30000000000001</v>
          </cell>
          <cell r="BX652">
            <v>141.4</v>
          </cell>
          <cell r="BY652">
            <v>142.30000000000001</v>
          </cell>
          <cell r="BZ652">
            <v>141.6</v>
          </cell>
          <cell r="CA652">
            <v>141.6</v>
          </cell>
          <cell r="CB652">
            <v>142.6</v>
          </cell>
          <cell r="CC652">
            <v>142.30000000000001</v>
          </cell>
          <cell r="CD652">
            <v>142.4</v>
          </cell>
          <cell r="CE652">
            <v>140.5</v>
          </cell>
          <cell r="CF652">
            <v>141.9</v>
          </cell>
          <cell r="CG652">
            <v>141.9</v>
          </cell>
          <cell r="CH652">
            <v>141.9</v>
          </cell>
          <cell r="CI652">
            <v>141.9</v>
          </cell>
          <cell r="CJ652">
            <v>143.9</v>
          </cell>
          <cell r="CK652">
            <v>143.9</v>
          </cell>
          <cell r="CL652">
            <v>145.69999999999999</v>
          </cell>
        </row>
        <row r="653">
          <cell r="A653" t="str">
            <v>Filtration Equipment</v>
          </cell>
          <cell r="B653" t="str">
            <v>1311020004</v>
          </cell>
          <cell r="C653">
            <v>1.8159999999999999E-2</v>
          </cell>
          <cell r="D653">
            <v>100</v>
          </cell>
          <cell r="E653">
            <v>100</v>
          </cell>
          <cell r="F653">
            <v>100</v>
          </cell>
          <cell r="G653">
            <v>101.6</v>
          </cell>
          <cell r="H653">
            <v>101.6</v>
          </cell>
          <cell r="I653">
            <v>101.6</v>
          </cell>
          <cell r="J653">
            <v>101.6</v>
          </cell>
          <cell r="K653">
            <v>101.6</v>
          </cell>
          <cell r="L653">
            <v>101.6</v>
          </cell>
          <cell r="M653">
            <v>103.6</v>
          </cell>
          <cell r="N653">
            <v>103.6</v>
          </cell>
          <cell r="O653">
            <v>103.6</v>
          </cell>
          <cell r="P653">
            <v>103.6</v>
          </cell>
          <cell r="Q653">
            <v>103.6</v>
          </cell>
          <cell r="R653">
            <v>103.6</v>
          </cell>
          <cell r="S653">
            <v>105.5</v>
          </cell>
          <cell r="T653">
            <v>105.5</v>
          </cell>
          <cell r="U653">
            <v>105.5</v>
          </cell>
          <cell r="V653">
            <v>106.7</v>
          </cell>
          <cell r="W653">
            <v>106.7</v>
          </cell>
          <cell r="X653">
            <v>106.7</v>
          </cell>
          <cell r="Y653">
            <v>106.7</v>
          </cell>
          <cell r="Z653">
            <v>106.7</v>
          </cell>
          <cell r="AA653">
            <v>106.7</v>
          </cell>
          <cell r="AB653">
            <v>105.7</v>
          </cell>
          <cell r="AC653">
            <v>105.7</v>
          </cell>
          <cell r="AD653">
            <v>105.7</v>
          </cell>
          <cell r="AE653">
            <v>106.4</v>
          </cell>
          <cell r="AF653">
            <v>106.4</v>
          </cell>
          <cell r="AG653">
            <v>106.4</v>
          </cell>
          <cell r="AH653">
            <v>106.4</v>
          </cell>
          <cell r="AI653">
            <v>106.4</v>
          </cell>
          <cell r="AJ653">
            <v>106.4</v>
          </cell>
          <cell r="AK653">
            <v>106.4</v>
          </cell>
          <cell r="AL653">
            <v>106.4</v>
          </cell>
          <cell r="AM653">
            <v>106.4</v>
          </cell>
          <cell r="AN653">
            <v>106.9</v>
          </cell>
          <cell r="AO653">
            <v>106.9</v>
          </cell>
          <cell r="AP653">
            <v>106.9</v>
          </cell>
          <cell r="AQ653">
            <v>111.5</v>
          </cell>
          <cell r="AR653">
            <v>110.3</v>
          </cell>
          <cell r="AS653">
            <v>110.3</v>
          </cell>
          <cell r="AT653">
            <v>110.3</v>
          </cell>
          <cell r="AU653">
            <v>110.3</v>
          </cell>
          <cell r="AV653">
            <v>110.3</v>
          </cell>
          <cell r="AW653">
            <v>110.3</v>
          </cell>
          <cell r="AX653">
            <v>110.3</v>
          </cell>
          <cell r="AY653">
            <v>110.1</v>
          </cell>
          <cell r="AZ653">
            <v>109.4</v>
          </cell>
          <cell r="BA653">
            <v>109.4</v>
          </cell>
          <cell r="BB653">
            <v>109.4</v>
          </cell>
          <cell r="BC653">
            <v>109.4</v>
          </cell>
          <cell r="BD653">
            <v>109.4</v>
          </cell>
          <cell r="BE653">
            <v>109.4</v>
          </cell>
          <cell r="BF653">
            <v>109.4</v>
          </cell>
          <cell r="BG653">
            <v>109.4</v>
          </cell>
          <cell r="BH653">
            <v>109.4</v>
          </cell>
          <cell r="BI653">
            <v>109.4</v>
          </cell>
          <cell r="BJ653">
            <v>109.4</v>
          </cell>
          <cell r="BK653">
            <v>109.4</v>
          </cell>
          <cell r="BL653">
            <v>109.4</v>
          </cell>
          <cell r="BM653">
            <v>109.4</v>
          </cell>
          <cell r="BN653">
            <v>109.4</v>
          </cell>
          <cell r="BO653">
            <v>109.4</v>
          </cell>
          <cell r="BP653">
            <v>109.4</v>
          </cell>
          <cell r="BQ653">
            <v>109.4</v>
          </cell>
          <cell r="BR653">
            <v>109.4</v>
          </cell>
          <cell r="BS653">
            <v>109.4</v>
          </cell>
          <cell r="BT653">
            <v>109.4</v>
          </cell>
          <cell r="BU653">
            <v>109.4</v>
          </cell>
          <cell r="BV653">
            <v>109.4</v>
          </cell>
          <cell r="BW653">
            <v>109.4</v>
          </cell>
          <cell r="BX653">
            <v>109.4</v>
          </cell>
          <cell r="BY653">
            <v>112.3</v>
          </cell>
          <cell r="BZ653">
            <v>117.7</v>
          </cell>
          <cell r="CA653">
            <v>117.7</v>
          </cell>
          <cell r="CB653">
            <v>117.3</v>
          </cell>
          <cell r="CC653">
            <v>117.3</v>
          </cell>
          <cell r="CD653">
            <v>117.3</v>
          </cell>
          <cell r="CE653">
            <v>117.3</v>
          </cell>
          <cell r="CF653">
            <v>117.3</v>
          </cell>
          <cell r="CG653">
            <v>117.3</v>
          </cell>
          <cell r="CH653">
            <v>117.7</v>
          </cell>
          <cell r="CI653">
            <v>117</v>
          </cell>
          <cell r="CJ653">
            <v>115.9</v>
          </cell>
          <cell r="CK653">
            <v>115.9</v>
          </cell>
          <cell r="CL653">
            <v>115.9</v>
          </cell>
        </row>
        <row r="654">
          <cell r="A654" t="str">
            <v>Material Handling Equipments</v>
          </cell>
          <cell r="B654" t="str">
            <v>1311020005</v>
          </cell>
          <cell r="C654">
            <v>5.0720000000000001E-2</v>
          </cell>
          <cell r="D654">
            <v>102.6</v>
          </cell>
          <cell r="E654">
            <v>102.6</v>
          </cell>
          <cell r="F654">
            <v>102.6</v>
          </cell>
          <cell r="G654">
            <v>106.9</v>
          </cell>
          <cell r="H654">
            <v>106.9</v>
          </cell>
          <cell r="I654">
            <v>106.9</v>
          </cell>
          <cell r="J654">
            <v>106.9</v>
          </cell>
          <cell r="K654">
            <v>106.9</v>
          </cell>
          <cell r="L654">
            <v>106.9</v>
          </cell>
          <cell r="M654">
            <v>106.9</v>
          </cell>
          <cell r="N654">
            <v>107.2</v>
          </cell>
          <cell r="O654">
            <v>106.8</v>
          </cell>
          <cell r="P654">
            <v>107.5</v>
          </cell>
          <cell r="Q654">
            <v>108.2</v>
          </cell>
          <cell r="R654">
            <v>109.8</v>
          </cell>
          <cell r="S654">
            <v>113.2</v>
          </cell>
          <cell r="T654">
            <v>113.6</v>
          </cell>
          <cell r="U654">
            <v>113.2</v>
          </cell>
          <cell r="V654">
            <v>111.1</v>
          </cell>
          <cell r="W654">
            <v>111.5</v>
          </cell>
          <cell r="X654">
            <v>113.2</v>
          </cell>
          <cell r="Y654">
            <v>112</v>
          </cell>
          <cell r="Z654">
            <v>112.3</v>
          </cell>
          <cell r="AA654">
            <v>112.6</v>
          </cell>
          <cell r="AB654">
            <v>113.9</v>
          </cell>
          <cell r="AC654">
            <v>114.3</v>
          </cell>
          <cell r="AD654">
            <v>115.3</v>
          </cell>
          <cell r="AE654">
            <v>118.1</v>
          </cell>
          <cell r="AF654">
            <v>117.9</v>
          </cell>
          <cell r="AG654">
            <v>118.3</v>
          </cell>
          <cell r="AH654">
            <v>118.3</v>
          </cell>
          <cell r="AI654">
            <v>118.3</v>
          </cell>
          <cell r="AJ654">
            <v>118.3</v>
          </cell>
          <cell r="AK654">
            <v>118.3</v>
          </cell>
          <cell r="AL654">
            <v>119.2</v>
          </cell>
          <cell r="AM654">
            <v>119.5</v>
          </cell>
          <cell r="AN654">
            <v>119</v>
          </cell>
          <cell r="AO654">
            <v>119.5</v>
          </cell>
          <cell r="AP654">
            <v>119.4</v>
          </cell>
          <cell r="AQ654">
            <v>120.4</v>
          </cell>
          <cell r="AR654">
            <v>120.6</v>
          </cell>
          <cell r="AS654">
            <v>122.1</v>
          </cell>
          <cell r="AT654">
            <v>122.1</v>
          </cell>
          <cell r="AU654">
            <v>123.7</v>
          </cell>
          <cell r="AV654">
            <v>123.7</v>
          </cell>
          <cell r="AW654">
            <v>122.5</v>
          </cell>
          <cell r="AX654">
            <v>122.5</v>
          </cell>
          <cell r="AY654">
            <v>122.5</v>
          </cell>
          <cell r="AZ654">
            <v>123.8</v>
          </cell>
          <cell r="BA654">
            <v>124.1</v>
          </cell>
          <cell r="BB654">
            <v>123.2</v>
          </cell>
          <cell r="BC654">
            <v>124.1</v>
          </cell>
          <cell r="BD654">
            <v>124.1</v>
          </cell>
          <cell r="BE654">
            <v>124.1</v>
          </cell>
          <cell r="BF654">
            <v>124.6</v>
          </cell>
          <cell r="BG654">
            <v>124.6</v>
          </cell>
          <cell r="BH654">
            <v>124.6</v>
          </cell>
          <cell r="BI654">
            <v>123.6</v>
          </cell>
          <cell r="BJ654">
            <v>123.9</v>
          </cell>
          <cell r="BK654">
            <v>124.8</v>
          </cell>
          <cell r="BL654">
            <v>124.9</v>
          </cell>
          <cell r="BM654">
            <v>126.3</v>
          </cell>
          <cell r="BN654">
            <v>130.6</v>
          </cell>
          <cell r="BO654">
            <v>165.1</v>
          </cell>
          <cell r="BP654">
            <v>153.19999999999999</v>
          </cell>
          <cell r="BQ654">
            <v>155.9</v>
          </cell>
          <cell r="BR654">
            <v>155.6</v>
          </cell>
          <cell r="BS654">
            <v>155.19999999999999</v>
          </cell>
          <cell r="BT654">
            <v>155.4</v>
          </cell>
          <cell r="BU654">
            <v>155.69999999999999</v>
          </cell>
          <cell r="BV654">
            <v>155.69999999999999</v>
          </cell>
          <cell r="BW654">
            <v>160.1</v>
          </cell>
          <cell r="BX654">
            <v>163.30000000000001</v>
          </cell>
          <cell r="BY654">
            <v>164.5</v>
          </cell>
          <cell r="BZ654">
            <v>164.4</v>
          </cell>
          <cell r="CA654">
            <v>165</v>
          </cell>
          <cell r="CB654">
            <v>166.2</v>
          </cell>
          <cell r="CC654">
            <v>166.6</v>
          </cell>
          <cell r="CD654">
            <v>169.5</v>
          </cell>
          <cell r="CE654">
            <v>169.5</v>
          </cell>
          <cell r="CF654">
            <v>169.5</v>
          </cell>
          <cell r="CG654">
            <v>169.5</v>
          </cell>
          <cell r="CH654">
            <v>169.5</v>
          </cell>
          <cell r="CI654">
            <v>169.5</v>
          </cell>
          <cell r="CJ654">
            <v>170.3</v>
          </cell>
          <cell r="CK654">
            <v>170.5</v>
          </cell>
          <cell r="CL654">
            <v>170.7</v>
          </cell>
        </row>
        <row r="655">
          <cell r="A655" t="str">
            <v>Textile Machinery</v>
          </cell>
          <cell r="B655" t="str">
            <v>1311020006</v>
          </cell>
          <cell r="C655">
            <v>0.15093999999999999</v>
          </cell>
          <cell r="D655">
            <v>100.4</v>
          </cell>
          <cell r="E655">
            <v>100.1</v>
          </cell>
          <cell r="F655">
            <v>102.2</v>
          </cell>
          <cell r="G655">
            <v>117.4</v>
          </cell>
          <cell r="H655">
            <v>117.3</v>
          </cell>
          <cell r="I655">
            <v>116.8</v>
          </cell>
          <cell r="J655">
            <v>117.8</v>
          </cell>
          <cell r="K655">
            <v>118.2</v>
          </cell>
          <cell r="L655">
            <v>118.2</v>
          </cell>
          <cell r="M655">
            <v>120</v>
          </cell>
          <cell r="N655">
            <v>118.9</v>
          </cell>
          <cell r="O655">
            <v>119.2</v>
          </cell>
          <cell r="P655">
            <v>120.6</v>
          </cell>
          <cell r="Q655">
            <v>120.1</v>
          </cell>
          <cell r="R655">
            <v>120.2</v>
          </cell>
          <cell r="S655">
            <v>129.69999999999999</v>
          </cell>
          <cell r="T655">
            <v>132.1</v>
          </cell>
          <cell r="U655">
            <v>133.9</v>
          </cell>
          <cell r="V655">
            <v>134.1</v>
          </cell>
          <cell r="W655">
            <v>133</v>
          </cell>
          <cell r="X655">
            <v>134</v>
          </cell>
          <cell r="Y655">
            <v>133.9</v>
          </cell>
          <cell r="Z655">
            <v>134</v>
          </cell>
          <cell r="AA655">
            <v>134.4</v>
          </cell>
          <cell r="AB655">
            <v>134.9</v>
          </cell>
          <cell r="AC655">
            <v>136.69999999999999</v>
          </cell>
          <cell r="AD655">
            <v>137.19999999999999</v>
          </cell>
          <cell r="AE655">
            <v>132.9</v>
          </cell>
          <cell r="AF655">
            <v>131.80000000000001</v>
          </cell>
          <cell r="AG655">
            <v>131.69999999999999</v>
          </cell>
          <cell r="AH655">
            <v>130.30000000000001</v>
          </cell>
          <cell r="AI655">
            <v>130.9</v>
          </cell>
          <cell r="AJ655">
            <v>132.6</v>
          </cell>
          <cell r="AK655">
            <v>135.4</v>
          </cell>
          <cell r="AL655">
            <v>134.80000000000001</v>
          </cell>
          <cell r="AM655">
            <v>135</v>
          </cell>
          <cell r="AN655">
            <v>135</v>
          </cell>
          <cell r="AO655">
            <v>135</v>
          </cell>
          <cell r="AP655">
            <v>134.80000000000001</v>
          </cell>
          <cell r="AQ655">
            <v>135.69999999999999</v>
          </cell>
          <cell r="AR655">
            <v>136.4</v>
          </cell>
          <cell r="AS655">
            <v>136.69999999999999</v>
          </cell>
          <cell r="AT655">
            <v>136.9</v>
          </cell>
          <cell r="AU655">
            <v>136.9</v>
          </cell>
          <cell r="AV655">
            <v>136.9</v>
          </cell>
          <cell r="AW655">
            <v>135.80000000000001</v>
          </cell>
          <cell r="AX655">
            <v>137.69999999999999</v>
          </cell>
          <cell r="AY655">
            <v>134.69999999999999</v>
          </cell>
          <cell r="AZ655">
            <v>137.19999999999999</v>
          </cell>
          <cell r="BA655">
            <v>140.80000000000001</v>
          </cell>
          <cell r="BB655">
            <v>140.80000000000001</v>
          </cell>
          <cell r="BC655">
            <v>134.5</v>
          </cell>
          <cell r="BD655">
            <v>134.5</v>
          </cell>
          <cell r="BE655">
            <v>134.5</v>
          </cell>
          <cell r="BF655">
            <v>134.19999999999999</v>
          </cell>
          <cell r="BG655">
            <v>133.1</v>
          </cell>
          <cell r="BH655">
            <v>133.1</v>
          </cell>
          <cell r="BI655">
            <v>134.80000000000001</v>
          </cell>
          <cell r="BJ655">
            <v>135.6</v>
          </cell>
          <cell r="BK655">
            <v>135.6</v>
          </cell>
          <cell r="BL655">
            <v>136.1</v>
          </cell>
          <cell r="BM655">
            <v>136.1</v>
          </cell>
          <cell r="BN655">
            <v>135.5</v>
          </cell>
          <cell r="BO655">
            <v>133.19999999999999</v>
          </cell>
          <cell r="BP655">
            <v>135.6</v>
          </cell>
          <cell r="BQ655">
            <v>135.80000000000001</v>
          </cell>
          <cell r="BR655">
            <v>134.1</v>
          </cell>
          <cell r="BS655">
            <v>130.1</v>
          </cell>
          <cell r="BT655">
            <v>131.30000000000001</v>
          </cell>
          <cell r="BU655">
            <v>128.30000000000001</v>
          </cell>
          <cell r="BV655">
            <v>129.1</v>
          </cell>
          <cell r="BW655">
            <v>129</v>
          </cell>
          <cell r="BX655">
            <v>127.6</v>
          </cell>
          <cell r="BY655">
            <v>129.9</v>
          </cell>
          <cell r="BZ655">
            <v>130.5</v>
          </cell>
          <cell r="CA655">
            <v>131.30000000000001</v>
          </cell>
          <cell r="CB655">
            <v>131.9</v>
          </cell>
          <cell r="CC655">
            <v>132.6</v>
          </cell>
          <cell r="CD655">
            <v>134.19999999999999</v>
          </cell>
          <cell r="CE655">
            <v>134.19999999999999</v>
          </cell>
          <cell r="CF655">
            <v>134.19999999999999</v>
          </cell>
          <cell r="CG655">
            <v>135.1</v>
          </cell>
          <cell r="CH655">
            <v>135.1</v>
          </cell>
          <cell r="CI655">
            <v>135.1</v>
          </cell>
          <cell r="CJ655">
            <v>135.1</v>
          </cell>
          <cell r="CK655">
            <v>135.1</v>
          </cell>
          <cell r="CL655">
            <v>135.19999999999999</v>
          </cell>
        </row>
        <row r="656">
          <cell r="A656" t="str">
            <v>Rubber Machinery</v>
          </cell>
          <cell r="B656" t="str">
            <v>1311020007</v>
          </cell>
          <cell r="C656">
            <v>1.243E-2</v>
          </cell>
          <cell r="D656">
            <v>100</v>
          </cell>
          <cell r="E656">
            <v>100</v>
          </cell>
          <cell r="F656">
            <v>100</v>
          </cell>
          <cell r="G656">
            <v>102.9</v>
          </cell>
          <cell r="H656">
            <v>102.9</v>
          </cell>
          <cell r="I656">
            <v>102.9</v>
          </cell>
          <cell r="J656">
            <v>103.2</v>
          </cell>
          <cell r="K656">
            <v>103.2</v>
          </cell>
          <cell r="L656">
            <v>103.2</v>
          </cell>
          <cell r="M656">
            <v>103.2</v>
          </cell>
          <cell r="N656">
            <v>103.2</v>
          </cell>
          <cell r="O656">
            <v>103.2</v>
          </cell>
          <cell r="P656">
            <v>103.2</v>
          </cell>
          <cell r="Q656">
            <v>103.2</v>
          </cell>
          <cell r="R656">
            <v>103.2</v>
          </cell>
          <cell r="S656">
            <v>107.6</v>
          </cell>
          <cell r="T656">
            <v>107.6</v>
          </cell>
          <cell r="U656">
            <v>107.6</v>
          </cell>
          <cell r="V656">
            <v>107.6</v>
          </cell>
          <cell r="W656">
            <v>107.6</v>
          </cell>
          <cell r="X656">
            <v>107.6</v>
          </cell>
          <cell r="Y656">
            <v>107.6</v>
          </cell>
          <cell r="Z656">
            <v>107.6</v>
          </cell>
          <cell r="AA656">
            <v>108.3</v>
          </cell>
          <cell r="AB656">
            <v>108.3</v>
          </cell>
          <cell r="AC656">
            <v>108.3</v>
          </cell>
          <cell r="AD656">
            <v>108.3</v>
          </cell>
          <cell r="AE656">
            <v>115.6</v>
          </cell>
          <cell r="AF656">
            <v>115.6</v>
          </cell>
          <cell r="AG656">
            <v>115.6</v>
          </cell>
          <cell r="AH656">
            <v>115.6</v>
          </cell>
          <cell r="AI656">
            <v>115.6</v>
          </cell>
          <cell r="AJ656">
            <v>115.6</v>
          </cell>
          <cell r="AK656">
            <v>115.6</v>
          </cell>
          <cell r="AL656">
            <v>115.6</v>
          </cell>
          <cell r="AM656">
            <v>115.6</v>
          </cell>
          <cell r="AN656">
            <v>115.6</v>
          </cell>
          <cell r="AO656">
            <v>115.6</v>
          </cell>
          <cell r="AP656">
            <v>115.6</v>
          </cell>
          <cell r="AQ656">
            <v>115.6</v>
          </cell>
          <cell r="AR656">
            <v>115.6</v>
          </cell>
          <cell r="AS656">
            <v>115.6</v>
          </cell>
          <cell r="AT656">
            <v>115.6</v>
          </cell>
          <cell r="AU656">
            <v>120.4</v>
          </cell>
          <cell r="AV656">
            <v>120.4</v>
          </cell>
          <cell r="AW656">
            <v>120.4</v>
          </cell>
          <cell r="AX656">
            <v>120.4</v>
          </cell>
          <cell r="AY656">
            <v>120.4</v>
          </cell>
          <cell r="AZ656">
            <v>104.8</v>
          </cell>
          <cell r="BA656">
            <v>105.9</v>
          </cell>
          <cell r="BB656">
            <v>109.3</v>
          </cell>
          <cell r="BC656">
            <v>109.3</v>
          </cell>
          <cell r="BD656">
            <v>110.1</v>
          </cell>
          <cell r="BE656">
            <v>111.2</v>
          </cell>
          <cell r="BF656">
            <v>111.2</v>
          </cell>
          <cell r="BG656">
            <v>111.2</v>
          </cell>
          <cell r="BH656">
            <v>111.2</v>
          </cell>
          <cell r="BI656">
            <v>111.2</v>
          </cell>
          <cell r="BJ656">
            <v>111.2</v>
          </cell>
          <cell r="BK656">
            <v>111.2</v>
          </cell>
          <cell r="BL656">
            <v>111.2</v>
          </cell>
          <cell r="BM656">
            <v>110.3</v>
          </cell>
          <cell r="BN656">
            <v>111.2</v>
          </cell>
          <cell r="BO656">
            <v>111.2</v>
          </cell>
          <cell r="BP656">
            <v>111.2</v>
          </cell>
          <cell r="BQ656">
            <v>111.2</v>
          </cell>
          <cell r="BR656">
            <v>111.2</v>
          </cell>
          <cell r="BS656">
            <v>111.2</v>
          </cell>
          <cell r="BT656">
            <v>111.2</v>
          </cell>
          <cell r="BU656">
            <v>111.2</v>
          </cell>
          <cell r="BV656">
            <v>111.2</v>
          </cell>
          <cell r="BW656">
            <v>111.2</v>
          </cell>
          <cell r="BX656">
            <v>111.2</v>
          </cell>
          <cell r="BY656">
            <v>111.2</v>
          </cell>
          <cell r="BZ656">
            <v>111.2</v>
          </cell>
          <cell r="CA656">
            <v>111.2</v>
          </cell>
          <cell r="CB656">
            <v>111.2</v>
          </cell>
          <cell r="CC656">
            <v>111.2</v>
          </cell>
          <cell r="CD656">
            <v>114.4</v>
          </cell>
          <cell r="CE656">
            <v>114.4</v>
          </cell>
          <cell r="CF656">
            <v>86.7</v>
          </cell>
          <cell r="CG656">
            <v>104.9</v>
          </cell>
          <cell r="CH656">
            <v>105.5</v>
          </cell>
          <cell r="CI656">
            <v>105.5</v>
          </cell>
          <cell r="CJ656">
            <v>105.5</v>
          </cell>
          <cell r="CK656">
            <v>105.5</v>
          </cell>
          <cell r="CL656">
            <v>105.5</v>
          </cell>
        </row>
        <row r="657">
          <cell r="A657" t="str">
            <v>Cranes</v>
          </cell>
          <cell r="B657" t="str">
            <v>1311020008</v>
          </cell>
          <cell r="C657">
            <v>4.6469999999999997E-2</v>
          </cell>
          <cell r="D657">
            <v>100</v>
          </cell>
          <cell r="E657">
            <v>100</v>
          </cell>
          <cell r="F657">
            <v>100</v>
          </cell>
          <cell r="G657">
            <v>100</v>
          </cell>
          <cell r="H657">
            <v>100</v>
          </cell>
          <cell r="I657">
            <v>100</v>
          </cell>
          <cell r="J657">
            <v>100</v>
          </cell>
          <cell r="K657">
            <v>100</v>
          </cell>
          <cell r="L657">
            <v>100</v>
          </cell>
          <cell r="M657">
            <v>100</v>
          </cell>
          <cell r="N657">
            <v>100</v>
          </cell>
          <cell r="O657">
            <v>100</v>
          </cell>
          <cell r="P657">
            <v>100</v>
          </cell>
          <cell r="Q657">
            <v>100</v>
          </cell>
          <cell r="R657">
            <v>113.9</v>
          </cell>
          <cell r="S657">
            <v>113.9</v>
          </cell>
          <cell r="T657">
            <v>113.9</v>
          </cell>
          <cell r="U657">
            <v>113.9</v>
          </cell>
          <cell r="V657">
            <v>113.9</v>
          </cell>
          <cell r="W657">
            <v>113.9</v>
          </cell>
          <cell r="X657">
            <v>113.9</v>
          </cell>
          <cell r="Y657">
            <v>113.9</v>
          </cell>
          <cell r="Z657">
            <v>113.9</v>
          </cell>
          <cell r="AA657">
            <v>113.9</v>
          </cell>
          <cell r="AB657">
            <v>113.9</v>
          </cell>
          <cell r="AC657">
            <v>113.9</v>
          </cell>
          <cell r="AD657">
            <v>113.9</v>
          </cell>
          <cell r="AE657">
            <v>113.9</v>
          </cell>
          <cell r="AF657">
            <v>113.9</v>
          </cell>
          <cell r="AG657">
            <v>113.9</v>
          </cell>
          <cell r="AH657">
            <v>113.9</v>
          </cell>
          <cell r="AI657">
            <v>113.9</v>
          </cell>
          <cell r="AJ657">
            <v>113.9</v>
          </cell>
          <cell r="AK657">
            <v>113.9</v>
          </cell>
          <cell r="AL657">
            <v>113.9</v>
          </cell>
          <cell r="AM657">
            <v>132.19999999999999</v>
          </cell>
          <cell r="AN657">
            <v>132.19999999999999</v>
          </cell>
          <cell r="AO657">
            <v>132.19999999999999</v>
          </cell>
          <cell r="AP657">
            <v>130</v>
          </cell>
          <cell r="AQ657">
            <v>130</v>
          </cell>
          <cell r="AR657">
            <v>130</v>
          </cell>
          <cell r="AS657">
            <v>130</v>
          </cell>
          <cell r="AT657">
            <v>130</v>
          </cell>
          <cell r="AU657">
            <v>130</v>
          </cell>
          <cell r="AV657">
            <v>130</v>
          </cell>
          <cell r="AW657">
            <v>130</v>
          </cell>
          <cell r="AX657">
            <v>130</v>
          </cell>
          <cell r="AY657">
            <v>130</v>
          </cell>
          <cell r="AZ657">
            <v>130</v>
          </cell>
          <cell r="BA657">
            <v>130</v>
          </cell>
          <cell r="BB657">
            <v>130</v>
          </cell>
          <cell r="BC657">
            <v>130</v>
          </cell>
          <cell r="BD657">
            <v>130</v>
          </cell>
          <cell r="BE657">
            <v>130</v>
          </cell>
          <cell r="BF657">
            <v>130</v>
          </cell>
          <cell r="BG657">
            <v>130</v>
          </cell>
          <cell r="BH657">
            <v>130</v>
          </cell>
          <cell r="BI657">
            <v>130</v>
          </cell>
          <cell r="BJ657">
            <v>130</v>
          </cell>
          <cell r="BK657">
            <v>130</v>
          </cell>
          <cell r="BL657">
            <v>130</v>
          </cell>
          <cell r="BM657">
            <v>130</v>
          </cell>
          <cell r="BN657">
            <v>130</v>
          </cell>
          <cell r="BO657">
            <v>151.30000000000001</v>
          </cell>
          <cell r="BP657">
            <v>151.30000000000001</v>
          </cell>
          <cell r="BQ657">
            <v>151.30000000000001</v>
          </cell>
          <cell r="BR657">
            <v>151.30000000000001</v>
          </cell>
          <cell r="BS657">
            <v>151.30000000000001</v>
          </cell>
          <cell r="BT657">
            <v>151.30000000000001</v>
          </cell>
          <cell r="BU657">
            <v>151.30000000000001</v>
          </cell>
          <cell r="BV657">
            <v>151.30000000000001</v>
          </cell>
          <cell r="BW657">
            <v>151.30000000000001</v>
          </cell>
          <cell r="BX657">
            <v>138.30000000000001</v>
          </cell>
          <cell r="BY657">
            <v>129.69999999999999</v>
          </cell>
          <cell r="BZ657">
            <v>135.1</v>
          </cell>
          <cell r="CA657">
            <v>151.30000000000001</v>
          </cell>
          <cell r="CB657">
            <v>151.30000000000001</v>
          </cell>
          <cell r="CC657">
            <v>151.30000000000001</v>
          </cell>
          <cell r="CD657">
            <v>151.30000000000001</v>
          </cell>
          <cell r="CE657">
            <v>151.30000000000001</v>
          </cell>
          <cell r="CF657">
            <v>151.30000000000001</v>
          </cell>
          <cell r="CG657">
            <v>151.30000000000001</v>
          </cell>
          <cell r="CH657">
            <v>151.30000000000001</v>
          </cell>
          <cell r="CI657">
            <v>151.30000000000001</v>
          </cell>
          <cell r="CJ657">
            <v>151.30000000000001</v>
          </cell>
          <cell r="CK657">
            <v>151.30000000000001</v>
          </cell>
          <cell r="CL657">
            <v>154.1</v>
          </cell>
        </row>
        <row r="658">
          <cell r="A658" t="str">
            <v>Lifts</v>
          </cell>
          <cell r="B658" t="str">
            <v>1311020009</v>
          </cell>
          <cell r="C658">
            <v>4.777E-2</v>
          </cell>
          <cell r="D658">
            <v>100</v>
          </cell>
          <cell r="E658">
            <v>102.1</v>
          </cell>
          <cell r="F658">
            <v>102.2</v>
          </cell>
          <cell r="G658">
            <v>105.7</v>
          </cell>
          <cell r="H658">
            <v>105.7</v>
          </cell>
          <cell r="I658">
            <v>106</v>
          </cell>
          <cell r="J658">
            <v>107</v>
          </cell>
          <cell r="K658">
            <v>107</v>
          </cell>
          <cell r="L658">
            <v>106.9</v>
          </cell>
          <cell r="M658">
            <v>106.8</v>
          </cell>
          <cell r="N658">
            <v>106.8</v>
          </cell>
          <cell r="O658">
            <v>107</v>
          </cell>
          <cell r="P658">
            <v>107.1</v>
          </cell>
          <cell r="Q658">
            <v>107.1</v>
          </cell>
          <cell r="R658">
            <v>107.1</v>
          </cell>
          <cell r="S658">
            <v>110.9</v>
          </cell>
          <cell r="T658">
            <v>110.9</v>
          </cell>
          <cell r="U658">
            <v>111.3</v>
          </cell>
          <cell r="V658">
            <v>111.4</v>
          </cell>
          <cell r="W658">
            <v>112.7</v>
          </cell>
          <cell r="X658">
            <v>112.7</v>
          </cell>
          <cell r="Y658">
            <v>112.9</v>
          </cell>
          <cell r="Z658">
            <v>113.3</v>
          </cell>
          <cell r="AA658">
            <v>113.8</v>
          </cell>
          <cell r="AB658">
            <v>114.4</v>
          </cell>
          <cell r="AC658">
            <v>114.4</v>
          </cell>
          <cell r="AD658">
            <v>114.4</v>
          </cell>
          <cell r="AE658">
            <v>118.1</v>
          </cell>
          <cell r="AF658">
            <v>119.8</v>
          </cell>
          <cell r="AG658">
            <v>119.8</v>
          </cell>
          <cell r="AH658">
            <v>119.8</v>
          </cell>
          <cell r="AI658">
            <v>119.8</v>
          </cell>
          <cell r="AJ658">
            <v>120.9</v>
          </cell>
          <cell r="AK658">
            <v>121.7</v>
          </cell>
          <cell r="AL658">
            <v>122.3</v>
          </cell>
          <cell r="AM658">
            <v>120.9</v>
          </cell>
          <cell r="AN658">
            <v>121.7</v>
          </cell>
          <cell r="AO658">
            <v>121</v>
          </cell>
          <cell r="AP658">
            <v>120.9</v>
          </cell>
          <cell r="AQ658">
            <v>121</v>
          </cell>
          <cell r="AR658">
            <v>121.4</v>
          </cell>
          <cell r="AS658">
            <v>121.5</v>
          </cell>
          <cell r="AT658">
            <v>121.5</v>
          </cell>
          <cell r="AU658">
            <v>121.5</v>
          </cell>
          <cell r="AV658">
            <v>121.5</v>
          </cell>
          <cell r="AW658">
            <v>121.7</v>
          </cell>
          <cell r="AX658">
            <v>122.5</v>
          </cell>
          <cell r="AY658">
            <v>122.6</v>
          </cell>
          <cell r="AZ658">
            <v>126.3</v>
          </cell>
          <cell r="BA658">
            <v>126.2</v>
          </cell>
          <cell r="BB658">
            <v>125.9</v>
          </cell>
          <cell r="BC658">
            <v>124.7</v>
          </cell>
          <cell r="BD658">
            <v>124.7</v>
          </cell>
          <cell r="BE658">
            <v>124.7</v>
          </cell>
          <cell r="BF658">
            <v>124.7</v>
          </cell>
          <cell r="BG658">
            <v>124.7</v>
          </cell>
          <cell r="BH658">
            <v>123.9</v>
          </cell>
          <cell r="BI658">
            <v>123.2</v>
          </cell>
          <cell r="BJ658">
            <v>123.2</v>
          </cell>
          <cell r="BK658">
            <v>123.2</v>
          </cell>
          <cell r="BL658">
            <v>123.4</v>
          </cell>
          <cell r="BM658">
            <v>123.4</v>
          </cell>
          <cell r="BN658">
            <v>123.7</v>
          </cell>
          <cell r="BO658">
            <v>127.6</v>
          </cell>
          <cell r="BP658">
            <v>127.6</v>
          </cell>
          <cell r="BQ658">
            <v>127.6</v>
          </cell>
          <cell r="BR658">
            <v>127.6</v>
          </cell>
          <cell r="BS658">
            <v>127.6</v>
          </cell>
          <cell r="BT658">
            <v>127.8</v>
          </cell>
          <cell r="BU658">
            <v>127.8</v>
          </cell>
          <cell r="BV658">
            <v>127.8</v>
          </cell>
          <cell r="BW658">
            <v>127.8</v>
          </cell>
          <cell r="BX658">
            <v>127.5</v>
          </cell>
          <cell r="BY658">
            <v>127.9</v>
          </cell>
          <cell r="BZ658">
            <v>128.4</v>
          </cell>
          <cell r="CA658">
            <v>131.19999999999999</v>
          </cell>
          <cell r="CB658">
            <v>131.9</v>
          </cell>
          <cell r="CC658">
            <v>132</v>
          </cell>
          <cell r="CD658">
            <v>132</v>
          </cell>
          <cell r="CE658">
            <v>132.30000000000001</v>
          </cell>
          <cell r="CF658">
            <v>132.6</v>
          </cell>
          <cell r="CG658">
            <v>132.5</v>
          </cell>
          <cell r="CH658">
            <v>132.6</v>
          </cell>
          <cell r="CI658">
            <v>132.69999999999999</v>
          </cell>
          <cell r="CJ658">
            <v>132.5</v>
          </cell>
          <cell r="CK658">
            <v>132.5</v>
          </cell>
          <cell r="CL658">
            <v>132.9</v>
          </cell>
        </row>
        <row r="659">
          <cell r="A659" t="str">
            <v>Oil Mill Machinery</v>
          </cell>
          <cell r="B659" t="str">
            <v>1311020010</v>
          </cell>
          <cell r="C659">
            <v>1.034E-2</v>
          </cell>
          <cell r="D659">
            <v>102.3</v>
          </cell>
          <cell r="E659">
            <v>102.3</v>
          </cell>
          <cell r="F659">
            <v>102.3</v>
          </cell>
          <cell r="G659">
            <v>115.4</v>
          </cell>
          <cell r="H659">
            <v>115.4</v>
          </cell>
          <cell r="I659">
            <v>115.4</v>
          </cell>
          <cell r="J659">
            <v>115.4</v>
          </cell>
          <cell r="K659">
            <v>115.4</v>
          </cell>
          <cell r="L659">
            <v>116.6</v>
          </cell>
          <cell r="M659">
            <v>120.3</v>
          </cell>
          <cell r="N659">
            <v>120.3</v>
          </cell>
          <cell r="O659">
            <v>120.3</v>
          </cell>
          <cell r="P659">
            <v>120.3</v>
          </cell>
          <cell r="Q659">
            <v>120.9</v>
          </cell>
          <cell r="R659">
            <v>121.1</v>
          </cell>
          <cell r="S659">
            <v>148.69999999999999</v>
          </cell>
          <cell r="T659">
            <v>148.69999999999999</v>
          </cell>
          <cell r="U659">
            <v>148.69999999999999</v>
          </cell>
          <cell r="V659">
            <v>148.69999999999999</v>
          </cell>
          <cell r="W659">
            <v>148.69999999999999</v>
          </cell>
          <cell r="X659">
            <v>148.69999999999999</v>
          </cell>
          <cell r="Y659">
            <v>148.69999999999999</v>
          </cell>
          <cell r="Z659">
            <v>148.69999999999999</v>
          </cell>
          <cell r="AA659">
            <v>148.69999999999999</v>
          </cell>
          <cell r="AB659">
            <v>148.69999999999999</v>
          </cell>
          <cell r="AC659">
            <v>148.69999999999999</v>
          </cell>
          <cell r="AD659">
            <v>148.69999999999999</v>
          </cell>
          <cell r="AE659">
            <v>151.5</v>
          </cell>
          <cell r="AF659">
            <v>151.5</v>
          </cell>
          <cell r="AG659">
            <v>153.5</v>
          </cell>
          <cell r="AH659">
            <v>154</v>
          </cell>
          <cell r="AI659">
            <v>154</v>
          </cell>
          <cell r="AJ659">
            <v>154</v>
          </cell>
          <cell r="AK659">
            <v>154</v>
          </cell>
          <cell r="AL659">
            <v>154</v>
          </cell>
          <cell r="AM659">
            <v>154</v>
          </cell>
          <cell r="AN659">
            <v>157.1</v>
          </cell>
          <cell r="AO659">
            <v>157.1</v>
          </cell>
          <cell r="AP659">
            <v>151.80000000000001</v>
          </cell>
          <cell r="AQ659">
            <v>151.80000000000001</v>
          </cell>
          <cell r="AR659">
            <v>151.80000000000001</v>
          </cell>
          <cell r="AS659">
            <v>151.80000000000001</v>
          </cell>
          <cell r="AT659">
            <v>151.80000000000001</v>
          </cell>
          <cell r="AU659">
            <v>151.80000000000001</v>
          </cell>
          <cell r="AV659">
            <v>151.80000000000001</v>
          </cell>
          <cell r="AW659">
            <v>155.6</v>
          </cell>
          <cell r="AX659">
            <v>157.6</v>
          </cell>
          <cell r="AY659">
            <v>160.6</v>
          </cell>
          <cell r="AZ659">
            <v>159.19999999999999</v>
          </cell>
          <cell r="BA659">
            <v>153.9</v>
          </cell>
          <cell r="BB659">
            <v>152.19999999999999</v>
          </cell>
          <cell r="BC659">
            <v>152.19999999999999</v>
          </cell>
          <cell r="BD659">
            <v>152.19999999999999</v>
          </cell>
          <cell r="BE659">
            <v>152</v>
          </cell>
          <cell r="BF659">
            <v>151.30000000000001</v>
          </cell>
          <cell r="BG659">
            <v>159</v>
          </cell>
          <cell r="BH659">
            <v>186.8</v>
          </cell>
          <cell r="BI659">
            <v>178.6</v>
          </cell>
          <cell r="BJ659">
            <v>179.2</v>
          </cell>
          <cell r="BK659">
            <v>179.7</v>
          </cell>
          <cell r="BL659">
            <v>180.1</v>
          </cell>
          <cell r="BM659">
            <v>191.6</v>
          </cell>
          <cell r="BN659">
            <v>184.3</v>
          </cell>
          <cell r="BO659">
            <v>180.1</v>
          </cell>
          <cell r="BP659">
            <v>180.1</v>
          </cell>
          <cell r="BQ659">
            <v>181.4</v>
          </cell>
          <cell r="BR659">
            <v>181.8</v>
          </cell>
          <cell r="BS659">
            <v>180.9</v>
          </cell>
          <cell r="BT659">
            <v>180.9</v>
          </cell>
          <cell r="BU659">
            <v>180.9</v>
          </cell>
          <cell r="BV659">
            <v>180.9</v>
          </cell>
          <cell r="BW659">
            <v>180.9</v>
          </cell>
          <cell r="BX659">
            <v>184.3</v>
          </cell>
          <cell r="BY659">
            <v>185.6</v>
          </cell>
          <cell r="BZ659">
            <v>189.8</v>
          </cell>
          <cell r="CA659">
            <v>193</v>
          </cell>
          <cell r="CB659">
            <v>192.4</v>
          </cell>
          <cell r="CC659">
            <v>194.1</v>
          </cell>
          <cell r="CD659">
            <v>195.5</v>
          </cell>
          <cell r="CE659">
            <v>197.3</v>
          </cell>
          <cell r="CF659">
            <v>197.9</v>
          </cell>
          <cell r="CG659">
            <v>197.9</v>
          </cell>
          <cell r="CH659">
            <v>197.9</v>
          </cell>
          <cell r="CI659">
            <v>197.9</v>
          </cell>
          <cell r="CJ659">
            <v>197.9</v>
          </cell>
          <cell r="CK659">
            <v>197.9</v>
          </cell>
          <cell r="CL659">
            <v>199.4</v>
          </cell>
        </row>
        <row r="660">
          <cell r="A660" t="str">
            <v>Rice Mill Machinery</v>
          </cell>
          <cell r="B660" t="str">
            <v>1311020011</v>
          </cell>
          <cell r="C660">
            <v>1.209E-2</v>
          </cell>
          <cell r="D660">
            <v>100.4</v>
          </cell>
          <cell r="E660">
            <v>100.4</v>
          </cell>
          <cell r="F660">
            <v>100.4</v>
          </cell>
          <cell r="G660">
            <v>105</v>
          </cell>
          <cell r="H660">
            <v>105</v>
          </cell>
          <cell r="I660">
            <v>105</v>
          </cell>
          <cell r="J660">
            <v>105</v>
          </cell>
          <cell r="K660">
            <v>105</v>
          </cell>
          <cell r="L660">
            <v>105</v>
          </cell>
          <cell r="M660">
            <v>105</v>
          </cell>
          <cell r="N660">
            <v>105</v>
          </cell>
          <cell r="O660">
            <v>105</v>
          </cell>
          <cell r="P660">
            <v>105</v>
          </cell>
          <cell r="Q660">
            <v>105</v>
          </cell>
          <cell r="R660">
            <v>105</v>
          </cell>
          <cell r="S660">
            <v>105</v>
          </cell>
          <cell r="T660">
            <v>105</v>
          </cell>
          <cell r="U660">
            <v>108.8</v>
          </cell>
          <cell r="V660">
            <v>108.8</v>
          </cell>
          <cell r="W660">
            <v>108.8</v>
          </cell>
          <cell r="X660">
            <v>108.8</v>
          </cell>
          <cell r="Y660">
            <v>108.8</v>
          </cell>
          <cell r="Z660">
            <v>108.8</v>
          </cell>
          <cell r="AA660">
            <v>108.8</v>
          </cell>
          <cell r="AB660">
            <v>108.8</v>
          </cell>
          <cell r="AC660">
            <v>108.8</v>
          </cell>
          <cell r="AD660">
            <v>108.8</v>
          </cell>
          <cell r="AE660">
            <v>112.8</v>
          </cell>
          <cell r="AF660">
            <v>112.8</v>
          </cell>
          <cell r="AG660">
            <v>112.8</v>
          </cell>
          <cell r="AH660">
            <v>114.7</v>
          </cell>
          <cell r="AI660">
            <v>114.7</v>
          </cell>
          <cell r="AJ660">
            <v>114.7</v>
          </cell>
          <cell r="AK660">
            <v>115.8</v>
          </cell>
          <cell r="AL660">
            <v>116.8</v>
          </cell>
          <cell r="AM660">
            <v>120.8</v>
          </cell>
          <cell r="AN660">
            <v>124.8</v>
          </cell>
          <cell r="AO660">
            <v>124.8</v>
          </cell>
          <cell r="AP660">
            <v>124.8</v>
          </cell>
          <cell r="AQ660">
            <v>131.19999999999999</v>
          </cell>
          <cell r="AR660">
            <v>131.19999999999999</v>
          </cell>
          <cell r="AS660">
            <v>131.19999999999999</v>
          </cell>
          <cell r="AT660">
            <v>135.80000000000001</v>
          </cell>
          <cell r="AU660">
            <v>135.80000000000001</v>
          </cell>
          <cell r="AV660">
            <v>135.80000000000001</v>
          </cell>
          <cell r="AW660">
            <v>135.80000000000001</v>
          </cell>
          <cell r="AX660">
            <v>135.80000000000001</v>
          </cell>
          <cell r="AY660">
            <v>135.80000000000001</v>
          </cell>
          <cell r="AZ660">
            <v>135.80000000000001</v>
          </cell>
          <cell r="BA660">
            <v>135.80000000000001</v>
          </cell>
          <cell r="BB660">
            <v>135.80000000000001</v>
          </cell>
          <cell r="BC660">
            <v>135.80000000000001</v>
          </cell>
          <cell r="BD660">
            <v>135.80000000000001</v>
          </cell>
          <cell r="BE660">
            <v>135.80000000000001</v>
          </cell>
          <cell r="BF660">
            <v>133.1</v>
          </cell>
          <cell r="BG660">
            <v>133.1</v>
          </cell>
          <cell r="BH660">
            <v>133.1</v>
          </cell>
          <cell r="BI660">
            <v>133.1</v>
          </cell>
          <cell r="BJ660">
            <v>133.1</v>
          </cell>
          <cell r="BK660">
            <v>133.1</v>
          </cell>
          <cell r="BL660">
            <v>136.5</v>
          </cell>
          <cell r="BM660">
            <v>136.5</v>
          </cell>
          <cell r="BN660">
            <v>136.5</v>
          </cell>
          <cell r="BO660">
            <v>136.5</v>
          </cell>
          <cell r="BP660">
            <v>136.5</v>
          </cell>
          <cell r="BQ660">
            <v>136.5</v>
          </cell>
          <cell r="BR660">
            <v>136.5</v>
          </cell>
          <cell r="BS660">
            <v>136.5</v>
          </cell>
          <cell r="BT660">
            <v>136.5</v>
          </cell>
          <cell r="BU660">
            <v>136.5</v>
          </cell>
          <cell r="BV660">
            <v>136.5</v>
          </cell>
          <cell r="BW660">
            <v>144.5</v>
          </cell>
          <cell r="BX660">
            <v>151.30000000000001</v>
          </cell>
          <cell r="BY660">
            <v>151.30000000000001</v>
          </cell>
          <cell r="BZ660">
            <v>151.30000000000001</v>
          </cell>
          <cell r="CA660">
            <v>151.30000000000001</v>
          </cell>
          <cell r="CB660">
            <v>151.30000000000001</v>
          </cell>
          <cell r="CC660">
            <v>151.30000000000001</v>
          </cell>
          <cell r="CD660">
            <v>151.30000000000001</v>
          </cell>
          <cell r="CE660">
            <v>151.30000000000001</v>
          </cell>
          <cell r="CF660">
            <v>151.30000000000001</v>
          </cell>
          <cell r="CG660">
            <v>151.30000000000001</v>
          </cell>
          <cell r="CH660">
            <v>151.30000000000001</v>
          </cell>
          <cell r="CI660">
            <v>151.30000000000001</v>
          </cell>
          <cell r="CJ660">
            <v>151.30000000000001</v>
          </cell>
          <cell r="CK660">
            <v>151.30000000000001</v>
          </cell>
          <cell r="CL660">
            <v>157.30000000000001</v>
          </cell>
        </row>
        <row r="661">
          <cell r="A661" t="str">
            <v>Sugar Machinery</v>
          </cell>
          <cell r="B661" t="str">
            <v>1311020012</v>
          </cell>
          <cell r="C661">
            <v>3.4700000000000002E-2</v>
          </cell>
          <cell r="D661">
            <v>100</v>
          </cell>
          <cell r="E661">
            <v>100</v>
          </cell>
          <cell r="F661">
            <v>100</v>
          </cell>
          <cell r="G661">
            <v>101.3</v>
          </cell>
          <cell r="H661">
            <v>101.3</v>
          </cell>
          <cell r="I661">
            <v>101.3</v>
          </cell>
          <cell r="J661">
            <v>101.3</v>
          </cell>
          <cell r="K661">
            <v>101.3</v>
          </cell>
          <cell r="L661">
            <v>101.3</v>
          </cell>
          <cell r="M661">
            <v>101.3</v>
          </cell>
          <cell r="N661">
            <v>101.3</v>
          </cell>
          <cell r="O661">
            <v>101.3</v>
          </cell>
          <cell r="P661">
            <v>101.3</v>
          </cell>
          <cell r="Q661">
            <v>101.3</v>
          </cell>
          <cell r="R661">
            <v>101.3</v>
          </cell>
          <cell r="S661">
            <v>112.3</v>
          </cell>
          <cell r="T661">
            <v>112.3</v>
          </cell>
          <cell r="U661">
            <v>112.3</v>
          </cell>
          <cell r="V661">
            <v>112.3</v>
          </cell>
          <cell r="W661">
            <v>112.3</v>
          </cell>
          <cell r="X661">
            <v>112.3</v>
          </cell>
          <cell r="Y661">
            <v>112.3</v>
          </cell>
          <cell r="Z661">
            <v>112.3</v>
          </cell>
          <cell r="AA661">
            <v>112.3</v>
          </cell>
          <cell r="AB661">
            <v>112.3</v>
          </cell>
          <cell r="AC661">
            <v>112.3</v>
          </cell>
          <cell r="AD661">
            <v>112.3</v>
          </cell>
          <cell r="AE661">
            <v>112.4</v>
          </cell>
          <cell r="AF661">
            <v>112.4</v>
          </cell>
          <cell r="AG661">
            <v>112.4</v>
          </cell>
          <cell r="AH661">
            <v>112.4</v>
          </cell>
          <cell r="AI661">
            <v>112.4</v>
          </cell>
          <cell r="AJ661">
            <v>112.4</v>
          </cell>
          <cell r="AK661">
            <v>112.4</v>
          </cell>
          <cell r="AL661">
            <v>112.4</v>
          </cell>
          <cell r="AM661">
            <v>112.4</v>
          </cell>
          <cell r="AN661">
            <v>103.1</v>
          </cell>
          <cell r="AO661">
            <v>103.1</v>
          </cell>
          <cell r="AP661">
            <v>103.1</v>
          </cell>
          <cell r="AQ661">
            <v>103.1</v>
          </cell>
          <cell r="AR661">
            <v>103.1</v>
          </cell>
          <cell r="AS661">
            <v>103.1</v>
          </cell>
          <cell r="AT661">
            <v>103.1</v>
          </cell>
          <cell r="AU661">
            <v>103.1</v>
          </cell>
          <cell r="AV661">
            <v>103.1</v>
          </cell>
          <cell r="AW661">
            <v>103.1</v>
          </cell>
          <cell r="AX661">
            <v>103.1</v>
          </cell>
          <cell r="AY661">
            <v>103.1</v>
          </cell>
          <cell r="AZ661">
            <v>103.1</v>
          </cell>
          <cell r="BA661">
            <v>103.1</v>
          </cell>
          <cell r="BB661">
            <v>103.1</v>
          </cell>
          <cell r="BC661">
            <v>103.1</v>
          </cell>
          <cell r="BD661">
            <v>103.1</v>
          </cell>
          <cell r="BE661">
            <v>103.1</v>
          </cell>
          <cell r="BF661">
            <v>103.1</v>
          </cell>
          <cell r="BG661">
            <v>103.1</v>
          </cell>
          <cell r="BH661">
            <v>103.1</v>
          </cell>
          <cell r="BI661">
            <v>103.1</v>
          </cell>
          <cell r="BJ661">
            <v>103.1</v>
          </cell>
          <cell r="BK661">
            <v>103.1</v>
          </cell>
          <cell r="BL661">
            <v>103.1</v>
          </cell>
          <cell r="BM661">
            <v>103.1</v>
          </cell>
          <cell r="BN661">
            <v>102.7</v>
          </cell>
          <cell r="BO661">
            <v>89.8</v>
          </cell>
          <cell r="BP661">
            <v>85.9</v>
          </cell>
          <cell r="BQ661">
            <v>85.9</v>
          </cell>
          <cell r="BR661">
            <v>85.9</v>
          </cell>
          <cell r="BS661">
            <v>85.9</v>
          </cell>
          <cell r="BT661">
            <v>85.9</v>
          </cell>
          <cell r="BU661">
            <v>85.9</v>
          </cell>
          <cell r="BV661">
            <v>85.9</v>
          </cell>
          <cell r="BW661">
            <v>85.9</v>
          </cell>
          <cell r="BX661">
            <v>85.9</v>
          </cell>
          <cell r="BY661">
            <v>85.9</v>
          </cell>
          <cell r="BZ661">
            <v>85.9</v>
          </cell>
          <cell r="CA661">
            <v>85.9</v>
          </cell>
          <cell r="CB661">
            <v>85.9</v>
          </cell>
          <cell r="CC661">
            <v>85.9</v>
          </cell>
          <cell r="CD661">
            <v>85.9</v>
          </cell>
          <cell r="CE661">
            <v>85.9</v>
          </cell>
          <cell r="CF661">
            <v>85.9</v>
          </cell>
          <cell r="CG661">
            <v>85.9</v>
          </cell>
          <cell r="CH661">
            <v>85.9</v>
          </cell>
          <cell r="CI661">
            <v>85.9</v>
          </cell>
          <cell r="CJ661">
            <v>85.9</v>
          </cell>
          <cell r="CK661">
            <v>85.9</v>
          </cell>
          <cell r="CL661">
            <v>85.9</v>
          </cell>
        </row>
        <row r="662">
          <cell r="A662" t="str">
            <v>Food/ Beverages/Tobacco Processing Machinery</v>
          </cell>
          <cell r="B662" t="str">
            <v>1311020013</v>
          </cell>
          <cell r="C662">
            <v>5.6299999999999996E-3</v>
          </cell>
          <cell r="D662">
            <v>100</v>
          </cell>
          <cell r="E662">
            <v>100</v>
          </cell>
          <cell r="F662">
            <v>100</v>
          </cell>
          <cell r="G662">
            <v>100.5</v>
          </cell>
          <cell r="H662">
            <v>101.8</v>
          </cell>
          <cell r="I662">
            <v>102.2</v>
          </cell>
          <cell r="J662">
            <v>102.2</v>
          </cell>
          <cell r="K662">
            <v>102.2</v>
          </cell>
          <cell r="L662">
            <v>102.2</v>
          </cell>
          <cell r="M662">
            <v>102.2</v>
          </cell>
          <cell r="N662">
            <v>102.2</v>
          </cell>
          <cell r="O662">
            <v>102.2</v>
          </cell>
          <cell r="P662">
            <v>102.2</v>
          </cell>
          <cell r="Q662">
            <v>102.2</v>
          </cell>
          <cell r="R662">
            <v>102.2</v>
          </cell>
          <cell r="S662">
            <v>102.5</v>
          </cell>
          <cell r="T662">
            <v>102.5</v>
          </cell>
          <cell r="U662">
            <v>102.5</v>
          </cell>
          <cell r="V662">
            <v>102.5</v>
          </cell>
          <cell r="W662">
            <v>102.5</v>
          </cell>
          <cell r="X662">
            <v>102.5</v>
          </cell>
          <cell r="Y662">
            <v>102.5</v>
          </cell>
          <cell r="Z662">
            <v>102.5</v>
          </cell>
          <cell r="AA662">
            <v>102.5</v>
          </cell>
          <cell r="AB662">
            <v>102.5</v>
          </cell>
          <cell r="AC662">
            <v>102.5</v>
          </cell>
          <cell r="AD662">
            <v>102.5</v>
          </cell>
          <cell r="AE662">
            <v>105</v>
          </cell>
          <cell r="AF662">
            <v>105</v>
          </cell>
          <cell r="AG662">
            <v>107.7</v>
          </cell>
          <cell r="AH662">
            <v>107.7</v>
          </cell>
          <cell r="AI662">
            <v>107.7</v>
          </cell>
          <cell r="AJ662">
            <v>107.7</v>
          </cell>
          <cell r="AK662">
            <v>107.7</v>
          </cell>
          <cell r="AL662">
            <v>107.7</v>
          </cell>
          <cell r="AM662">
            <v>107.7</v>
          </cell>
          <cell r="AN662">
            <v>111</v>
          </cell>
          <cell r="AO662">
            <v>112.5</v>
          </cell>
          <cell r="AP662">
            <v>112.5</v>
          </cell>
          <cell r="AQ662">
            <v>120.1</v>
          </cell>
          <cell r="AR662">
            <v>120.1</v>
          </cell>
          <cell r="AS662">
            <v>120.1</v>
          </cell>
          <cell r="AT662">
            <v>120.1</v>
          </cell>
          <cell r="AU662">
            <v>120.1</v>
          </cell>
          <cell r="AV662">
            <v>120.1</v>
          </cell>
          <cell r="AW662">
            <v>120</v>
          </cell>
          <cell r="AX662">
            <v>119.9</v>
          </cell>
          <cell r="AY662">
            <v>120</v>
          </cell>
          <cell r="AZ662">
            <v>121</v>
          </cell>
          <cell r="BA662">
            <v>121</v>
          </cell>
          <cell r="BB662">
            <v>121</v>
          </cell>
          <cell r="BC662">
            <v>125.8</v>
          </cell>
          <cell r="BD662">
            <v>125.8</v>
          </cell>
          <cell r="BE662">
            <v>125.8</v>
          </cell>
          <cell r="BF662">
            <v>129.19999999999999</v>
          </cell>
          <cell r="BG662">
            <v>131.1</v>
          </cell>
          <cell r="BH662">
            <v>131.1</v>
          </cell>
          <cell r="BI662">
            <v>129.30000000000001</v>
          </cell>
          <cell r="BJ662">
            <v>111.9</v>
          </cell>
          <cell r="BK662">
            <v>111.1</v>
          </cell>
          <cell r="BL662">
            <v>114.7</v>
          </cell>
          <cell r="BM662">
            <v>114.1</v>
          </cell>
          <cell r="BN662">
            <v>115.2</v>
          </cell>
          <cell r="BO662">
            <v>121.3</v>
          </cell>
          <cell r="BP662">
            <v>140.1</v>
          </cell>
          <cell r="BQ662">
            <v>141.30000000000001</v>
          </cell>
          <cell r="BR662">
            <v>136.30000000000001</v>
          </cell>
          <cell r="BS662">
            <v>140.9</v>
          </cell>
          <cell r="BT662">
            <v>150.9</v>
          </cell>
          <cell r="BU662">
            <v>131.6</v>
          </cell>
          <cell r="BV662">
            <v>135.6</v>
          </cell>
          <cell r="BW662">
            <v>135.30000000000001</v>
          </cell>
          <cell r="BX662">
            <v>137</v>
          </cell>
          <cell r="BY662">
            <v>137.69999999999999</v>
          </cell>
          <cell r="BZ662">
            <v>124</v>
          </cell>
          <cell r="CA662">
            <v>127.8</v>
          </cell>
          <cell r="CB662">
            <v>127.8</v>
          </cell>
          <cell r="CC662">
            <v>124.2</v>
          </cell>
          <cell r="CD662">
            <v>126.4</v>
          </cell>
          <cell r="CE662">
            <v>129.69999999999999</v>
          </cell>
          <cell r="CF662">
            <v>131.4</v>
          </cell>
          <cell r="CG662">
            <v>132.19999999999999</v>
          </cell>
          <cell r="CH662">
            <v>133.6</v>
          </cell>
          <cell r="CI662">
            <v>134.4</v>
          </cell>
          <cell r="CJ662">
            <v>134.4</v>
          </cell>
          <cell r="CK662">
            <v>132.9</v>
          </cell>
          <cell r="CL662">
            <v>132.4</v>
          </cell>
        </row>
        <row r="663">
          <cell r="A663" t="str">
            <v>Mining/Quarrying/Metallurgical Machinery/Parts.</v>
          </cell>
          <cell r="B663" t="str">
            <v>1311020014</v>
          </cell>
          <cell r="C663">
            <v>3.8600000000000002E-2</v>
          </cell>
          <cell r="D663">
            <v>100.6</v>
          </cell>
          <cell r="E663">
            <v>100.6</v>
          </cell>
          <cell r="F663">
            <v>100.6</v>
          </cell>
          <cell r="G663">
            <v>108.3</v>
          </cell>
          <cell r="H663">
            <v>109</v>
          </cell>
          <cell r="I663">
            <v>109</v>
          </cell>
          <cell r="J663">
            <v>109</v>
          </cell>
          <cell r="K663">
            <v>109</v>
          </cell>
          <cell r="L663">
            <v>109.3</v>
          </cell>
          <cell r="M663">
            <v>109.7</v>
          </cell>
          <cell r="N663">
            <v>109.7</v>
          </cell>
          <cell r="O663">
            <v>109.7</v>
          </cell>
          <cell r="P663">
            <v>109.7</v>
          </cell>
          <cell r="Q663">
            <v>109.7</v>
          </cell>
          <cell r="R663">
            <v>109.7</v>
          </cell>
          <cell r="S663">
            <v>121.4</v>
          </cell>
          <cell r="T663">
            <v>128.4</v>
          </cell>
          <cell r="U663">
            <v>128.4</v>
          </cell>
          <cell r="V663">
            <v>129</v>
          </cell>
          <cell r="W663">
            <v>129.19999999999999</v>
          </cell>
          <cell r="X663">
            <v>129.19999999999999</v>
          </cell>
          <cell r="Y663">
            <v>129.69999999999999</v>
          </cell>
          <cell r="Z663">
            <v>129.69999999999999</v>
          </cell>
          <cell r="AA663">
            <v>129.69999999999999</v>
          </cell>
          <cell r="AB663">
            <v>129.80000000000001</v>
          </cell>
          <cell r="AC663">
            <v>130.30000000000001</v>
          </cell>
          <cell r="AD663">
            <v>130.30000000000001</v>
          </cell>
          <cell r="AE663">
            <v>138.6</v>
          </cell>
          <cell r="AF663">
            <v>138.6</v>
          </cell>
          <cell r="AG663">
            <v>142.6</v>
          </cell>
          <cell r="AH663">
            <v>142.6</v>
          </cell>
          <cell r="AI663">
            <v>142.80000000000001</v>
          </cell>
          <cell r="AJ663">
            <v>142.9</v>
          </cell>
          <cell r="AK663">
            <v>142.9</v>
          </cell>
          <cell r="AL663">
            <v>142.9</v>
          </cell>
          <cell r="AM663">
            <v>142.9</v>
          </cell>
          <cell r="AN663">
            <v>149.30000000000001</v>
          </cell>
          <cell r="AO663">
            <v>149.30000000000001</v>
          </cell>
          <cell r="AP663">
            <v>149.69999999999999</v>
          </cell>
          <cell r="AQ663">
            <v>150</v>
          </cell>
          <cell r="AR663">
            <v>150</v>
          </cell>
          <cell r="AS663">
            <v>150</v>
          </cell>
          <cell r="AT663">
            <v>150</v>
          </cell>
          <cell r="AU663">
            <v>150</v>
          </cell>
          <cell r="AV663">
            <v>150</v>
          </cell>
          <cell r="AW663">
            <v>150</v>
          </cell>
          <cell r="AX663">
            <v>150</v>
          </cell>
          <cell r="AY663">
            <v>150</v>
          </cell>
          <cell r="AZ663">
            <v>145.9</v>
          </cell>
          <cell r="BA663">
            <v>145.9</v>
          </cell>
          <cell r="BB663">
            <v>145.9</v>
          </cell>
          <cell r="BC663">
            <v>145.9</v>
          </cell>
          <cell r="BD663">
            <v>145.9</v>
          </cell>
          <cell r="BE663">
            <v>145.9</v>
          </cell>
          <cell r="BF663">
            <v>145.9</v>
          </cell>
          <cell r="BG663">
            <v>145.9</v>
          </cell>
          <cell r="BH663">
            <v>145.9</v>
          </cell>
          <cell r="BI663">
            <v>145.9</v>
          </cell>
          <cell r="BJ663">
            <v>145.9</v>
          </cell>
          <cell r="BK663">
            <v>145.9</v>
          </cell>
          <cell r="BL663">
            <v>145.9</v>
          </cell>
          <cell r="BM663">
            <v>145.9</v>
          </cell>
          <cell r="BN663">
            <v>145.9</v>
          </cell>
          <cell r="BO663">
            <v>145.9</v>
          </cell>
          <cell r="BP663">
            <v>145.9</v>
          </cell>
          <cell r="BQ663">
            <v>145.9</v>
          </cell>
          <cell r="BR663">
            <v>145.9</v>
          </cell>
          <cell r="BS663">
            <v>145.9</v>
          </cell>
          <cell r="BT663">
            <v>145.9</v>
          </cell>
          <cell r="BU663">
            <v>145.9</v>
          </cell>
          <cell r="BV663">
            <v>145.9</v>
          </cell>
          <cell r="BW663">
            <v>145.9</v>
          </cell>
          <cell r="BX663">
            <v>147.5</v>
          </cell>
          <cell r="BY663">
            <v>147.5</v>
          </cell>
          <cell r="BZ663">
            <v>147.5</v>
          </cell>
          <cell r="CA663">
            <v>147.5</v>
          </cell>
          <cell r="CB663">
            <v>147.5</v>
          </cell>
          <cell r="CC663">
            <v>147.5</v>
          </cell>
          <cell r="CD663">
            <v>147.5</v>
          </cell>
          <cell r="CE663">
            <v>147.5</v>
          </cell>
          <cell r="CF663">
            <v>147.5</v>
          </cell>
          <cell r="CG663">
            <v>147.5</v>
          </cell>
          <cell r="CH663">
            <v>147.5</v>
          </cell>
          <cell r="CI663">
            <v>147.5</v>
          </cell>
          <cell r="CJ663">
            <v>147.5</v>
          </cell>
          <cell r="CK663">
            <v>147.5</v>
          </cell>
          <cell r="CL663">
            <v>147.69999999999999</v>
          </cell>
        </row>
        <row r="664">
          <cell r="A664" t="str">
            <v>Plastic Machinery</v>
          </cell>
          <cell r="B664" t="str">
            <v>1311020015</v>
          </cell>
          <cell r="C664">
            <v>8.2250000000000004E-2</v>
          </cell>
          <cell r="D664">
            <v>100.6</v>
          </cell>
          <cell r="E664">
            <v>100.6</v>
          </cell>
          <cell r="F664">
            <v>101</v>
          </cell>
          <cell r="G664">
            <v>107.8</v>
          </cell>
          <cell r="H664">
            <v>108.3</v>
          </cell>
          <cell r="I664">
            <v>109.9</v>
          </cell>
          <cell r="J664">
            <v>112.5</v>
          </cell>
          <cell r="K664">
            <v>116.5</v>
          </cell>
          <cell r="L664">
            <v>116.5</v>
          </cell>
          <cell r="M664">
            <v>116.5</v>
          </cell>
          <cell r="N664">
            <v>116.5</v>
          </cell>
          <cell r="O664">
            <v>116.5</v>
          </cell>
          <cell r="P664">
            <v>117.3</v>
          </cell>
          <cell r="Q664">
            <v>117.3</v>
          </cell>
          <cell r="R664">
            <v>117.3</v>
          </cell>
          <cell r="S664">
            <v>116.8</v>
          </cell>
          <cell r="T664">
            <v>114.1</v>
          </cell>
          <cell r="U664">
            <v>114.1</v>
          </cell>
          <cell r="V664">
            <v>114.1</v>
          </cell>
          <cell r="W664">
            <v>114.8</v>
          </cell>
          <cell r="X664">
            <v>114.8</v>
          </cell>
          <cell r="Y664">
            <v>114.8</v>
          </cell>
          <cell r="Z664">
            <v>111</v>
          </cell>
          <cell r="AA664">
            <v>109.8</v>
          </cell>
          <cell r="AB664">
            <v>109.8</v>
          </cell>
          <cell r="AC664">
            <v>109.8</v>
          </cell>
          <cell r="AD664">
            <v>109.9</v>
          </cell>
          <cell r="AE664">
            <v>111.9</v>
          </cell>
          <cell r="AF664">
            <v>110.8</v>
          </cell>
          <cell r="AG664">
            <v>111.3</v>
          </cell>
          <cell r="AH664">
            <v>111.3</v>
          </cell>
          <cell r="AI664">
            <v>111.3</v>
          </cell>
          <cell r="AJ664">
            <v>111.3</v>
          </cell>
          <cell r="AK664">
            <v>111.3</v>
          </cell>
          <cell r="AL664">
            <v>111.3</v>
          </cell>
          <cell r="AM664">
            <v>113</v>
          </cell>
          <cell r="AN664">
            <v>111.6</v>
          </cell>
          <cell r="AO664">
            <v>111.6</v>
          </cell>
          <cell r="AP664">
            <v>111.9</v>
          </cell>
          <cell r="AQ664">
            <v>111.8</v>
          </cell>
          <cell r="AR664">
            <v>111.8</v>
          </cell>
          <cell r="AS664">
            <v>111.8</v>
          </cell>
          <cell r="AT664">
            <v>111.8</v>
          </cell>
          <cell r="AU664">
            <v>111.8</v>
          </cell>
          <cell r="AV664">
            <v>111.8</v>
          </cell>
          <cell r="AW664">
            <v>111.8</v>
          </cell>
          <cell r="AX664">
            <v>111.8</v>
          </cell>
          <cell r="AY664">
            <v>112.7</v>
          </cell>
          <cell r="AZ664">
            <v>112.1</v>
          </cell>
          <cell r="BA664">
            <v>112.1</v>
          </cell>
          <cell r="BB664">
            <v>116.7</v>
          </cell>
          <cell r="BC664">
            <v>119.1</v>
          </cell>
          <cell r="BD664">
            <v>119.1</v>
          </cell>
          <cell r="BE664">
            <v>119.1</v>
          </cell>
          <cell r="BF664">
            <v>119.1</v>
          </cell>
          <cell r="BG664">
            <v>119.1</v>
          </cell>
          <cell r="BH664">
            <v>119.1</v>
          </cell>
          <cell r="BI664">
            <v>119.1</v>
          </cell>
          <cell r="BJ664">
            <v>119.6</v>
          </cell>
          <cell r="BK664">
            <v>121.1</v>
          </cell>
          <cell r="BL664">
            <v>121.1</v>
          </cell>
          <cell r="BM664">
            <v>121.4</v>
          </cell>
          <cell r="BN664">
            <v>122.4</v>
          </cell>
          <cell r="BO664">
            <v>134.9</v>
          </cell>
          <cell r="BP664">
            <v>135.80000000000001</v>
          </cell>
          <cell r="BQ664">
            <v>134.9</v>
          </cell>
          <cell r="BR664">
            <v>134.9</v>
          </cell>
          <cell r="BS664">
            <v>134.9</v>
          </cell>
          <cell r="BT664">
            <v>134.9</v>
          </cell>
          <cell r="BU664">
            <v>134.9</v>
          </cell>
          <cell r="BV664">
            <v>134.9</v>
          </cell>
          <cell r="BW664">
            <v>134.9</v>
          </cell>
          <cell r="BX664">
            <v>134.9</v>
          </cell>
          <cell r="BY664">
            <v>134.9</v>
          </cell>
          <cell r="BZ664">
            <v>134.9</v>
          </cell>
          <cell r="CA664">
            <v>134</v>
          </cell>
          <cell r="CB664">
            <v>134</v>
          </cell>
          <cell r="CC664">
            <v>134</v>
          </cell>
          <cell r="CD664">
            <v>134</v>
          </cell>
          <cell r="CE664">
            <v>134</v>
          </cell>
          <cell r="CF664">
            <v>133.69999999999999</v>
          </cell>
          <cell r="CG664">
            <v>134</v>
          </cell>
          <cell r="CH664">
            <v>134</v>
          </cell>
          <cell r="CI664">
            <v>134</v>
          </cell>
          <cell r="CJ664">
            <v>134</v>
          </cell>
          <cell r="CK664">
            <v>134</v>
          </cell>
          <cell r="CL664">
            <v>134.30000000000001</v>
          </cell>
        </row>
        <row r="665">
          <cell r="A665" t="str">
            <v>Fasteners</v>
          </cell>
          <cell r="B665" t="str">
            <v>1311020016</v>
          </cell>
          <cell r="C665">
            <v>5.638E-2</v>
          </cell>
          <cell r="D665">
            <v>101.2</v>
          </cell>
          <cell r="E665">
            <v>101.2</v>
          </cell>
          <cell r="F665">
            <v>101.2</v>
          </cell>
          <cell r="G665">
            <v>102.3</v>
          </cell>
          <cell r="H665">
            <v>102.3</v>
          </cell>
          <cell r="I665">
            <v>102.7</v>
          </cell>
          <cell r="J665">
            <v>102.7</v>
          </cell>
          <cell r="K665">
            <v>102.7</v>
          </cell>
          <cell r="L665">
            <v>102.7</v>
          </cell>
          <cell r="M665">
            <v>102.7</v>
          </cell>
          <cell r="N665">
            <v>102.7</v>
          </cell>
          <cell r="O665">
            <v>102.7</v>
          </cell>
          <cell r="P665">
            <v>102.7</v>
          </cell>
          <cell r="Q665">
            <v>102.7</v>
          </cell>
          <cell r="R665">
            <v>102.7</v>
          </cell>
          <cell r="S665">
            <v>113.8</v>
          </cell>
          <cell r="T665">
            <v>113.8</v>
          </cell>
          <cell r="U665">
            <v>113.8</v>
          </cell>
          <cell r="V665">
            <v>113.8</v>
          </cell>
          <cell r="W665">
            <v>113.8</v>
          </cell>
          <cell r="X665">
            <v>113.8</v>
          </cell>
          <cell r="Y665">
            <v>113.8</v>
          </cell>
          <cell r="Z665">
            <v>113.8</v>
          </cell>
          <cell r="AA665">
            <v>113.8</v>
          </cell>
          <cell r="AB665">
            <v>113.8</v>
          </cell>
          <cell r="AC665">
            <v>113.8</v>
          </cell>
          <cell r="AD665">
            <v>120</v>
          </cell>
          <cell r="AE665">
            <v>119.7</v>
          </cell>
          <cell r="AF665">
            <v>119.7</v>
          </cell>
          <cell r="AG665">
            <v>119.7</v>
          </cell>
          <cell r="AH665">
            <v>119.7</v>
          </cell>
          <cell r="AI665">
            <v>119.7</v>
          </cell>
          <cell r="AJ665">
            <v>119.7</v>
          </cell>
          <cell r="AK665">
            <v>119.7</v>
          </cell>
          <cell r="AL665">
            <v>119.7</v>
          </cell>
          <cell r="AM665">
            <v>119.7</v>
          </cell>
          <cell r="AN665">
            <v>119.7</v>
          </cell>
          <cell r="AO665">
            <v>119.7</v>
          </cell>
          <cell r="AP665">
            <v>119.7</v>
          </cell>
          <cell r="AQ665">
            <v>119.7</v>
          </cell>
          <cell r="AR665">
            <v>129.30000000000001</v>
          </cell>
          <cell r="AS665">
            <v>129.30000000000001</v>
          </cell>
          <cell r="AT665">
            <v>128.6</v>
          </cell>
          <cell r="AU665">
            <v>128.6</v>
          </cell>
          <cell r="AV665">
            <v>128.6</v>
          </cell>
          <cell r="AW665">
            <v>128.6</v>
          </cell>
          <cell r="AX665">
            <v>128.6</v>
          </cell>
          <cell r="AY665">
            <v>127.8</v>
          </cell>
          <cell r="AZ665">
            <v>128.19999999999999</v>
          </cell>
          <cell r="BA665">
            <v>129.5</v>
          </cell>
          <cell r="BB665">
            <v>129.19999999999999</v>
          </cell>
          <cell r="BC665">
            <v>129.19999999999999</v>
          </cell>
          <cell r="BD665">
            <v>129.19999999999999</v>
          </cell>
          <cell r="BE665">
            <v>128.19999999999999</v>
          </cell>
          <cell r="BF665">
            <v>128.19999999999999</v>
          </cell>
          <cell r="BG665">
            <v>128.19999999999999</v>
          </cell>
          <cell r="BH665">
            <v>128.19999999999999</v>
          </cell>
          <cell r="BI665">
            <v>129.1</v>
          </cell>
          <cell r="BJ665">
            <v>129.69999999999999</v>
          </cell>
          <cell r="BK665">
            <v>129.69999999999999</v>
          </cell>
          <cell r="BL665">
            <v>129.6</v>
          </cell>
          <cell r="BM665">
            <v>126.8</v>
          </cell>
          <cell r="BN665">
            <v>129.1</v>
          </cell>
          <cell r="BO665">
            <v>128.5</v>
          </cell>
          <cell r="BP665">
            <v>129.4</v>
          </cell>
          <cell r="BQ665">
            <v>129.4</v>
          </cell>
          <cell r="BR665">
            <v>130.19999999999999</v>
          </cell>
          <cell r="BS665">
            <v>130.19999999999999</v>
          </cell>
          <cell r="BT665">
            <v>130.19999999999999</v>
          </cell>
          <cell r="BU665">
            <v>130.19999999999999</v>
          </cell>
          <cell r="BV665">
            <v>130.19999999999999</v>
          </cell>
          <cell r="BW665">
            <v>130.30000000000001</v>
          </cell>
          <cell r="BX665">
            <v>131.1</v>
          </cell>
          <cell r="BY665">
            <v>131.1</v>
          </cell>
          <cell r="BZ665">
            <v>131.4</v>
          </cell>
          <cell r="CA665">
            <v>131.4</v>
          </cell>
          <cell r="CB665">
            <v>131.4</v>
          </cell>
          <cell r="CC665">
            <v>132.4</v>
          </cell>
          <cell r="CD665">
            <v>133</v>
          </cell>
          <cell r="CE665">
            <v>138.5</v>
          </cell>
          <cell r="CF665">
            <v>138.5</v>
          </cell>
          <cell r="CG665">
            <v>138.5</v>
          </cell>
          <cell r="CH665">
            <v>138.5</v>
          </cell>
          <cell r="CI665">
            <v>138.5</v>
          </cell>
          <cell r="CJ665">
            <v>138.5</v>
          </cell>
          <cell r="CK665">
            <v>138.5</v>
          </cell>
          <cell r="CL665">
            <v>137.30000000000001</v>
          </cell>
        </row>
        <row r="666">
          <cell r="A666" t="str">
            <v>Ball/Roller Bearing</v>
          </cell>
          <cell r="B666" t="str">
            <v>1311020017</v>
          </cell>
          <cell r="C666">
            <v>0.17774000000000001</v>
          </cell>
          <cell r="D666">
            <v>100.8</v>
          </cell>
          <cell r="E666">
            <v>99.6</v>
          </cell>
          <cell r="F666">
            <v>100.4</v>
          </cell>
          <cell r="G666">
            <v>106.6</v>
          </cell>
          <cell r="H666">
            <v>107.3</v>
          </cell>
          <cell r="I666">
            <v>106.2</v>
          </cell>
          <cell r="J666">
            <v>107.3</v>
          </cell>
          <cell r="K666">
            <v>107.3</v>
          </cell>
          <cell r="L666">
            <v>107.8</v>
          </cell>
          <cell r="M666">
            <v>108.2</v>
          </cell>
          <cell r="N666">
            <v>108.2</v>
          </cell>
          <cell r="O666">
            <v>108.1</v>
          </cell>
          <cell r="P666">
            <v>108.8</v>
          </cell>
          <cell r="Q666">
            <v>108</v>
          </cell>
          <cell r="R666">
            <v>107.4</v>
          </cell>
          <cell r="S666">
            <v>106.7</v>
          </cell>
          <cell r="T666">
            <v>109.8</v>
          </cell>
          <cell r="U666">
            <v>110.1</v>
          </cell>
          <cell r="V666">
            <v>111.7</v>
          </cell>
          <cell r="W666">
            <v>111.1</v>
          </cell>
          <cell r="X666">
            <v>113.2</v>
          </cell>
          <cell r="Y666">
            <v>114.1</v>
          </cell>
          <cell r="Z666">
            <v>113.8</v>
          </cell>
          <cell r="AA666">
            <v>112.4</v>
          </cell>
          <cell r="AB666">
            <v>113.7</v>
          </cell>
          <cell r="AC666">
            <v>113.4</v>
          </cell>
          <cell r="AD666">
            <v>114.2</v>
          </cell>
          <cell r="AE666">
            <v>115.5</v>
          </cell>
          <cell r="AF666">
            <v>118</v>
          </cell>
          <cell r="AG666">
            <v>117.9</v>
          </cell>
          <cell r="AH666">
            <v>117.9</v>
          </cell>
          <cell r="AI666">
            <v>118.7</v>
          </cell>
          <cell r="AJ666">
            <v>119.6</v>
          </cell>
          <cell r="AK666">
            <v>120</v>
          </cell>
          <cell r="AL666">
            <v>120.2</v>
          </cell>
          <cell r="AM666">
            <v>120.6</v>
          </cell>
          <cell r="AN666">
            <v>120.6</v>
          </cell>
          <cell r="AO666">
            <v>119.2</v>
          </cell>
          <cell r="AP666">
            <v>127.7</v>
          </cell>
          <cell r="AQ666">
            <v>128.1</v>
          </cell>
          <cell r="AR666">
            <v>129.30000000000001</v>
          </cell>
          <cell r="AS666">
            <v>130.30000000000001</v>
          </cell>
          <cell r="AT666">
            <v>130.30000000000001</v>
          </cell>
          <cell r="AU666">
            <v>130.30000000000001</v>
          </cell>
          <cell r="AV666">
            <v>130.30000000000001</v>
          </cell>
          <cell r="AW666">
            <v>130.30000000000001</v>
          </cell>
          <cell r="AX666">
            <v>130.30000000000001</v>
          </cell>
          <cell r="AY666">
            <v>129.4</v>
          </cell>
          <cell r="AZ666">
            <v>142.4</v>
          </cell>
          <cell r="BA666">
            <v>140.19999999999999</v>
          </cell>
          <cell r="BB666">
            <v>142.5</v>
          </cell>
          <cell r="BC666">
            <v>139</v>
          </cell>
          <cell r="BD666">
            <v>138</v>
          </cell>
          <cell r="BE666">
            <v>138.80000000000001</v>
          </cell>
          <cell r="BF666">
            <v>140.4</v>
          </cell>
          <cell r="BG666">
            <v>139.80000000000001</v>
          </cell>
          <cell r="BH666">
            <v>142.69999999999999</v>
          </cell>
          <cell r="BI666">
            <v>142.5</v>
          </cell>
          <cell r="BJ666">
            <v>140.5</v>
          </cell>
          <cell r="BK666">
            <v>142</v>
          </cell>
          <cell r="BL666">
            <v>134.5</v>
          </cell>
          <cell r="BM666">
            <v>132.4</v>
          </cell>
          <cell r="BN666">
            <v>134.69999999999999</v>
          </cell>
          <cell r="BO666">
            <v>146.80000000000001</v>
          </cell>
          <cell r="BP666">
            <v>140.1</v>
          </cell>
          <cell r="BQ666">
            <v>140.19999999999999</v>
          </cell>
          <cell r="BR666">
            <v>143.69999999999999</v>
          </cell>
          <cell r="BS666">
            <v>141.6</v>
          </cell>
          <cell r="BT666">
            <v>140.9</v>
          </cell>
          <cell r="BU666">
            <v>141.4</v>
          </cell>
          <cell r="BV666">
            <v>141.19999999999999</v>
          </cell>
          <cell r="BW666">
            <v>142.4</v>
          </cell>
          <cell r="BX666">
            <v>142.80000000000001</v>
          </cell>
          <cell r="BY666">
            <v>143.30000000000001</v>
          </cell>
          <cell r="BZ666">
            <v>142.9</v>
          </cell>
          <cell r="CA666">
            <v>142.19999999999999</v>
          </cell>
          <cell r="CB666">
            <v>147.19999999999999</v>
          </cell>
          <cell r="CC666">
            <v>148</v>
          </cell>
          <cell r="CD666">
            <v>144.6</v>
          </cell>
          <cell r="CE666">
            <v>148.5</v>
          </cell>
          <cell r="CF666">
            <v>146</v>
          </cell>
          <cell r="CG666">
            <v>145.69999999999999</v>
          </cell>
          <cell r="CH666">
            <v>146.69999999999999</v>
          </cell>
          <cell r="CI666">
            <v>146.69999999999999</v>
          </cell>
          <cell r="CJ666">
            <v>146.69999999999999</v>
          </cell>
          <cell r="CK666">
            <v>150.5</v>
          </cell>
          <cell r="CL666">
            <v>150.6</v>
          </cell>
        </row>
        <row r="667">
          <cell r="A667" t="str">
            <v>Pump &amp; Assembly</v>
          </cell>
          <cell r="B667" t="str">
            <v>1311020018</v>
          </cell>
          <cell r="C667">
            <v>0.10241</v>
          </cell>
          <cell r="D667">
            <v>100.5</v>
          </cell>
          <cell r="E667">
            <v>100.5</v>
          </cell>
          <cell r="F667">
            <v>100.5</v>
          </cell>
          <cell r="G667">
            <v>101.3</v>
          </cell>
          <cell r="H667">
            <v>102.1</v>
          </cell>
          <cell r="I667">
            <v>102.1</v>
          </cell>
          <cell r="J667">
            <v>102.1</v>
          </cell>
          <cell r="K667">
            <v>102.3</v>
          </cell>
          <cell r="L667">
            <v>102.3</v>
          </cell>
          <cell r="M667">
            <v>102.3</v>
          </cell>
          <cell r="N667">
            <v>102.3</v>
          </cell>
          <cell r="O667">
            <v>102.4</v>
          </cell>
          <cell r="P667">
            <v>103.9</v>
          </cell>
          <cell r="Q667">
            <v>103.9</v>
          </cell>
          <cell r="R667">
            <v>103.9</v>
          </cell>
          <cell r="S667">
            <v>103.8</v>
          </cell>
          <cell r="T667">
            <v>105.3</v>
          </cell>
          <cell r="U667">
            <v>105.9</v>
          </cell>
          <cell r="V667">
            <v>106.1</v>
          </cell>
          <cell r="W667">
            <v>105.8</v>
          </cell>
          <cell r="X667">
            <v>105.8</v>
          </cell>
          <cell r="Y667">
            <v>105.8</v>
          </cell>
          <cell r="Z667">
            <v>105.8</v>
          </cell>
          <cell r="AA667">
            <v>105.9</v>
          </cell>
          <cell r="AB667">
            <v>107.6</v>
          </cell>
          <cell r="AC667">
            <v>107.6</v>
          </cell>
          <cell r="AD667">
            <v>107.6</v>
          </cell>
          <cell r="AE667">
            <v>110.3</v>
          </cell>
          <cell r="AF667">
            <v>110.3</v>
          </cell>
          <cell r="AG667">
            <v>110</v>
          </cell>
          <cell r="AH667">
            <v>110</v>
          </cell>
          <cell r="AI667">
            <v>111.4</v>
          </cell>
          <cell r="AJ667">
            <v>111.8</v>
          </cell>
          <cell r="AK667">
            <v>111.8</v>
          </cell>
          <cell r="AL667">
            <v>112.6</v>
          </cell>
          <cell r="AM667">
            <v>113.2</v>
          </cell>
          <cell r="AN667">
            <v>115.5</v>
          </cell>
          <cell r="AO667">
            <v>117</v>
          </cell>
          <cell r="AP667">
            <v>117.1</v>
          </cell>
          <cell r="AQ667">
            <v>119.7</v>
          </cell>
          <cell r="AR667">
            <v>120.8</v>
          </cell>
          <cell r="AS667">
            <v>122.4</v>
          </cell>
          <cell r="AT667">
            <v>122.5</v>
          </cell>
          <cell r="AU667">
            <v>122.5</v>
          </cell>
          <cell r="AV667">
            <v>122.5</v>
          </cell>
          <cell r="AW667">
            <v>122.5</v>
          </cell>
          <cell r="AX667">
            <v>122.4</v>
          </cell>
          <cell r="AY667">
            <v>122.9</v>
          </cell>
          <cell r="AZ667">
            <v>127.1</v>
          </cell>
          <cell r="BA667">
            <v>127.1</v>
          </cell>
          <cell r="BB667">
            <v>127.1</v>
          </cell>
          <cell r="BC667">
            <v>127.1</v>
          </cell>
          <cell r="BD667">
            <v>126.6</v>
          </cell>
          <cell r="BE667">
            <v>126.7</v>
          </cell>
          <cell r="BF667">
            <v>126.7</v>
          </cell>
          <cell r="BG667">
            <v>126.7</v>
          </cell>
          <cell r="BH667">
            <v>126.9</v>
          </cell>
          <cell r="BI667">
            <v>127.9</v>
          </cell>
          <cell r="BJ667">
            <v>128.9</v>
          </cell>
          <cell r="BK667">
            <v>129.1</v>
          </cell>
          <cell r="BL667">
            <v>129.5</v>
          </cell>
          <cell r="BM667">
            <v>132.1</v>
          </cell>
          <cell r="BN667">
            <v>138.30000000000001</v>
          </cell>
          <cell r="BO667">
            <v>138.30000000000001</v>
          </cell>
          <cell r="BP667">
            <v>138.1</v>
          </cell>
          <cell r="BQ667">
            <v>137.5</v>
          </cell>
          <cell r="BR667">
            <v>137.19999999999999</v>
          </cell>
          <cell r="BS667">
            <v>137.5</v>
          </cell>
          <cell r="BT667">
            <v>137.5</v>
          </cell>
          <cell r="BU667">
            <v>137.5</v>
          </cell>
          <cell r="BV667">
            <v>137.5</v>
          </cell>
          <cell r="BW667">
            <v>138.19999999999999</v>
          </cell>
          <cell r="BX667">
            <v>138.5</v>
          </cell>
          <cell r="BY667">
            <v>138.9</v>
          </cell>
          <cell r="BZ667">
            <v>138.9</v>
          </cell>
          <cell r="CA667">
            <v>137.5</v>
          </cell>
          <cell r="CB667">
            <v>135.1</v>
          </cell>
          <cell r="CC667">
            <v>132.69999999999999</v>
          </cell>
          <cell r="CD667">
            <v>136.80000000000001</v>
          </cell>
          <cell r="CE667">
            <v>137.1</v>
          </cell>
          <cell r="CF667">
            <v>137.1</v>
          </cell>
          <cell r="CG667">
            <v>137.30000000000001</v>
          </cell>
          <cell r="CH667">
            <v>137.6</v>
          </cell>
          <cell r="CI667">
            <v>137.6</v>
          </cell>
          <cell r="CJ667">
            <v>139</v>
          </cell>
          <cell r="CK667">
            <v>139.5</v>
          </cell>
          <cell r="CL667">
            <v>140</v>
          </cell>
        </row>
        <row r="668">
          <cell r="A668" t="str">
            <v>Drive Equipment</v>
          </cell>
          <cell r="B668" t="str">
            <v>1311020019</v>
          </cell>
          <cell r="C668">
            <v>6.4900000000000001E-3</v>
          </cell>
          <cell r="D668">
            <v>101.2</v>
          </cell>
          <cell r="E668">
            <v>101.2</v>
          </cell>
          <cell r="F668">
            <v>101.2</v>
          </cell>
          <cell r="G668">
            <v>99.2</v>
          </cell>
          <cell r="H668">
            <v>99.2</v>
          </cell>
          <cell r="I668">
            <v>99.2</v>
          </cell>
          <cell r="J668">
            <v>99.2</v>
          </cell>
          <cell r="K668">
            <v>99.2</v>
          </cell>
          <cell r="L668">
            <v>99.2</v>
          </cell>
          <cell r="M668">
            <v>99.2</v>
          </cell>
          <cell r="N668">
            <v>99.2</v>
          </cell>
          <cell r="O668">
            <v>99.2</v>
          </cell>
          <cell r="P668">
            <v>103.1</v>
          </cell>
          <cell r="Q668">
            <v>103.1</v>
          </cell>
          <cell r="R668">
            <v>103.1</v>
          </cell>
          <cell r="S668">
            <v>103.3</v>
          </cell>
          <cell r="T668">
            <v>103.3</v>
          </cell>
          <cell r="U668">
            <v>103.3</v>
          </cell>
          <cell r="V668">
            <v>103.4</v>
          </cell>
          <cell r="W668">
            <v>103.5</v>
          </cell>
          <cell r="X668">
            <v>103.5</v>
          </cell>
          <cell r="Y668">
            <v>103.5</v>
          </cell>
          <cell r="Z668">
            <v>103.5</v>
          </cell>
          <cell r="AA668">
            <v>103.5</v>
          </cell>
          <cell r="AB668">
            <v>103.5</v>
          </cell>
          <cell r="AC668">
            <v>103.5</v>
          </cell>
          <cell r="AD668">
            <v>103.5</v>
          </cell>
          <cell r="AE668">
            <v>108.9</v>
          </cell>
          <cell r="AF668">
            <v>108.9</v>
          </cell>
          <cell r="AG668">
            <v>108.9</v>
          </cell>
          <cell r="AH668">
            <v>108.9</v>
          </cell>
          <cell r="AI668">
            <v>108.9</v>
          </cell>
          <cell r="AJ668">
            <v>108.9</v>
          </cell>
          <cell r="AK668">
            <v>108.9</v>
          </cell>
          <cell r="AL668">
            <v>108.9</v>
          </cell>
          <cell r="AM668">
            <v>108.9</v>
          </cell>
          <cell r="AN668">
            <v>108.9</v>
          </cell>
          <cell r="AO668">
            <v>108.9</v>
          </cell>
          <cell r="AP668">
            <v>110.6</v>
          </cell>
          <cell r="AQ668">
            <v>110.6</v>
          </cell>
          <cell r="AR668">
            <v>110.6</v>
          </cell>
          <cell r="AS668">
            <v>110.6</v>
          </cell>
          <cell r="AT668">
            <v>110.6</v>
          </cell>
          <cell r="AU668">
            <v>110.6</v>
          </cell>
          <cell r="AV668">
            <v>110.6</v>
          </cell>
          <cell r="AW668">
            <v>110.6</v>
          </cell>
          <cell r="AX668">
            <v>110.6</v>
          </cell>
          <cell r="AY668">
            <v>110.6</v>
          </cell>
          <cell r="AZ668">
            <v>110.6</v>
          </cell>
          <cell r="BA668">
            <v>110.6</v>
          </cell>
          <cell r="BB668">
            <v>110.6</v>
          </cell>
          <cell r="BC668">
            <v>110.6</v>
          </cell>
          <cell r="BD668">
            <v>110.6</v>
          </cell>
          <cell r="BE668">
            <v>110.6</v>
          </cell>
          <cell r="BF668">
            <v>110.6</v>
          </cell>
          <cell r="BG668">
            <v>110.9</v>
          </cell>
          <cell r="BH668">
            <v>112.3</v>
          </cell>
          <cell r="BI668">
            <v>113.1</v>
          </cell>
          <cell r="BJ668">
            <v>113.1</v>
          </cell>
          <cell r="BK668">
            <v>113.1</v>
          </cell>
          <cell r="BL668">
            <v>113.1</v>
          </cell>
          <cell r="BM668">
            <v>113.1</v>
          </cell>
          <cell r="BN668">
            <v>113.1</v>
          </cell>
          <cell r="BO668">
            <v>113.1</v>
          </cell>
          <cell r="BP668">
            <v>113.1</v>
          </cell>
          <cell r="BQ668">
            <v>113.1</v>
          </cell>
          <cell r="BR668">
            <v>115.9</v>
          </cell>
          <cell r="BS668">
            <v>117.8</v>
          </cell>
          <cell r="BT668">
            <v>117.8</v>
          </cell>
          <cell r="BU668">
            <v>117.8</v>
          </cell>
          <cell r="BV668">
            <v>117.8</v>
          </cell>
          <cell r="BW668">
            <v>117.8</v>
          </cell>
          <cell r="BX668">
            <v>117.8</v>
          </cell>
          <cell r="BY668">
            <v>121.2</v>
          </cell>
          <cell r="BZ668">
            <v>121.2</v>
          </cell>
          <cell r="CA668">
            <v>123.8</v>
          </cell>
          <cell r="CB668">
            <v>123.8</v>
          </cell>
          <cell r="CC668">
            <v>123.8</v>
          </cell>
          <cell r="CD668">
            <v>123.8</v>
          </cell>
          <cell r="CE668">
            <v>123.8</v>
          </cell>
          <cell r="CF668">
            <v>123.8</v>
          </cell>
          <cell r="CG668">
            <v>125.7</v>
          </cell>
          <cell r="CH668">
            <v>125.7</v>
          </cell>
          <cell r="CI668">
            <v>125.7</v>
          </cell>
          <cell r="CJ668">
            <v>125.7</v>
          </cell>
          <cell r="CK668">
            <v>125.7</v>
          </cell>
          <cell r="CL668">
            <v>125.9</v>
          </cell>
        </row>
        <row r="669">
          <cell r="A669" t="str">
            <v>Heat Exchanger</v>
          </cell>
          <cell r="B669" t="str">
            <v>1311020020</v>
          </cell>
          <cell r="C669">
            <v>8.097E-2</v>
          </cell>
          <cell r="D669">
            <v>104.1</v>
          </cell>
          <cell r="E669">
            <v>98</v>
          </cell>
          <cell r="F669">
            <v>98</v>
          </cell>
          <cell r="G669">
            <v>104.4</v>
          </cell>
          <cell r="H669">
            <v>104.4</v>
          </cell>
          <cell r="I669">
            <v>104.4</v>
          </cell>
          <cell r="J669">
            <v>104.4</v>
          </cell>
          <cell r="K669">
            <v>110.1</v>
          </cell>
          <cell r="L669">
            <v>110.1</v>
          </cell>
          <cell r="M669">
            <v>101.3</v>
          </cell>
          <cell r="N669">
            <v>105.6</v>
          </cell>
          <cell r="O669">
            <v>105.6</v>
          </cell>
          <cell r="P669">
            <v>105.6</v>
          </cell>
          <cell r="Q669">
            <v>105.6</v>
          </cell>
          <cell r="R669">
            <v>105.6</v>
          </cell>
          <cell r="S669">
            <v>118.2</v>
          </cell>
          <cell r="T669">
            <v>118.2</v>
          </cell>
          <cell r="U669">
            <v>118.2</v>
          </cell>
          <cell r="V669">
            <v>118.2</v>
          </cell>
          <cell r="W669">
            <v>117.3</v>
          </cell>
          <cell r="X669">
            <v>117.3</v>
          </cell>
          <cell r="Y669">
            <v>117.7</v>
          </cell>
          <cell r="Z669">
            <v>117.7</v>
          </cell>
          <cell r="AA669">
            <v>117.7</v>
          </cell>
          <cell r="AB669">
            <v>118.6</v>
          </cell>
          <cell r="AC669">
            <v>118.6</v>
          </cell>
          <cell r="AD669">
            <v>117.3</v>
          </cell>
          <cell r="AE669">
            <v>135.5</v>
          </cell>
          <cell r="AF669">
            <v>135.5</v>
          </cell>
          <cell r="AG669">
            <v>135.5</v>
          </cell>
          <cell r="AH669">
            <v>135.5</v>
          </cell>
          <cell r="AI669">
            <v>131.69999999999999</v>
          </cell>
          <cell r="AJ669">
            <v>131.69999999999999</v>
          </cell>
          <cell r="AK669">
            <v>131.69999999999999</v>
          </cell>
          <cell r="AL669">
            <v>134.69999999999999</v>
          </cell>
          <cell r="AM669">
            <v>131.1</v>
          </cell>
          <cell r="AN669">
            <v>131.1</v>
          </cell>
          <cell r="AO669">
            <v>131.1</v>
          </cell>
          <cell r="AP669">
            <v>131.1</v>
          </cell>
          <cell r="AQ669">
            <v>132.80000000000001</v>
          </cell>
          <cell r="AR669">
            <v>132.80000000000001</v>
          </cell>
          <cell r="AS669">
            <v>132.80000000000001</v>
          </cell>
          <cell r="AT669">
            <v>132.80000000000001</v>
          </cell>
          <cell r="AU669">
            <v>132.80000000000001</v>
          </cell>
          <cell r="AV669">
            <v>132.80000000000001</v>
          </cell>
          <cell r="AW669">
            <v>132.80000000000001</v>
          </cell>
          <cell r="AX669">
            <v>132.80000000000001</v>
          </cell>
          <cell r="AY669">
            <v>135.9</v>
          </cell>
          <cell r="AZ669">
            <v>137</v>
          </cell>
          <cell r="BA669">
            <v>136.4</v>
          </cell>
          <cell r="BB669">
            <v>134.5</v>
          </cell>
          <cell r="BC669">
            <v>134</v>
          </cell>
          <cell r="BD669">
            <v>134</v>
          </cell>
          <cell r="BE669">
            <v>134</v>
          </cell>
          <cell r="BF669">
            <v>134</v>
          </cell>
          <cell r="BG669">
            <v>134</v>
          </cell>
          <cell r="BH669">
            <v>134</v>
          </cell>
          <cell r="BI669">
            <v>134</v>
          </cell>
          <cell r="BJ669">
            <v>134</v>
          </cell>
          <cell r="BK669">
            <v>134</v>
          </cell>
          <cell r="BL669">
            <v>134</v>
          </cell>
          <cell r="BM669">
            <v>133.69999999999999</v>
          </cell>
          <cell r="BN669">
            <v>132.9</v>
          </cell>
          <cell r="BO669">
            <v>132.9</v>
          </cell>
          <cell r="BP669">
            <v>132.9</v>
          </cell>
          <cell r="BQ669">
            <v>132.9</v>
          </cell>
          <cell r="BR669">
            <v>132.9</v>
          </cell>
          <cell r="BS669">
            <v>132.9</v>
          </cell>
          <cell r="BT669">
            <v>132.9</v>
          </cell>
          <cell r="BU669">
            <v>132.9</v>
          </cell>
          <cell r="BV669">
            <v>132.9</v>
          </cell>
          <cell r="BW669">
            <v>136.5</v>
          </cell>
          <cell r="BX669">
            <v>136.1</v>
          </cell>
          <cell r="BY669">
            <v>137.6</v>
          </cell>
          <cell r="BZ669">
            <v>137.6</v>
          </cell>
          <cell r="CA669">
            <v>137.6</v>
          </cell>
          <cell r="CB669">
            <v>137.6</v>
          </cell>
          <cell r="CC669">
            <v>137.6</v>
          </cell>
          <cell r="CD669">
            <v>137.6</v>
          </cell>
          <cell r="CE669">
            <v>137.6</v>
          </cell>
          <cell r="CF669">
            <v>137.6</v>
          </cell>
          <cell r="CG669">
            <v>137.6</v>
          </cell>
          <cell r="CH669">
            <v>137.6</v>
          </cell>
          <cell r="CI669">
            <v>137.6</v>
          </cell>
          <cell r="CJ669">
            <v>140.4</v>
          </cell>
          <cell r="CK669">
            <v>143.19999999999999</v>
          </cell>
          <cell r="CL669">
            <v>143.19999999999999</v>
          </cell>
        </row>
        <row r="670">
          <cell r="A670" t="str">
            <v>Hydraulic Equipment</v>
          </cell>
          <cell r="B670" t="str">
            <v>1311020021</v>
          </cell>
          <cell r="C670">
            <v>4.5039999999999997E-2</v>
          </cell>
          <cell r="D670">
            <v>100.3</v>
          </cell>
          <cell r="E670">
            <v>100.3</v>
          </cell>
          <cell r="F670">
            <v>100.3</v>
          </cell>
          <cell r="G670">
            <v>107.7</v>
          </cell>
          <cell r="H670">
            <v>107.7</v>
          </cell>
          <cell r="I670">
            <v>107.7</v>
          </cell>
          <cell r="J670">
            <v>107.7</v>
          </cell>
          <cell r="K670">
            <v>107.7</v>
          </cell>
          <cell r="L670">
            <v>107.7</v>
          </cell>
          <cell r="M670">
            <v>107.7</v>
          </cell>
          <cell r="N670">
            <v>107.7</v>
          </cell>
          <cell r="O670">
            <v>107.7</v>
          </cell>
          <cell r="P670">
            <v>107.7</v>
          </cell>
          <cell r="Q670">
            <v>107.7</v>
          </cell>
          <cell r="R670">
            <v>107.7</v>
          </cell>
          <cell r="S670">
            <v>116.4</v>
          </cell>
          <cell r="T670">
            <v>116.4</v>
          </cell>
          <cell r="U670">
            <v>116.4</v>
          </cell>
          <cell r="V670">
            <v>116.4</v>
          </cell>
          <cell r="W670">
            <v>116.4</v>
          </cell>
          <cell r="X670">
            <v>116.4</v>
          </cell>
          <cell r="Y670">
            <v>116.4</v>
          </cell>
          <cell r="Z670">
            <v>116.4</v>
          </cell>
          <cell r="AA670">
            <v>116.4</v>
          </cell>
          <cell r="AB670">
            <v>116.6</v>
          </cell>
          <cell r="AC670">
            <v>116.6</v>
          </cell>
          <cell r="AD670">
            <v>116.6</v>
          </cell>
          <cell r="AE670">
            <v>126.9</v>
          </cell>
          <cell r="AF670">
            <v>126.9</v>
          </cell>
          <cell r="AG670">
            <v>126.9</v>
          </cell>
          <cell r="AH670">
            <v>126.9</v>
          </cell>
          <cell r="AI670">
            <v>126.9</v>
          </cell>
          <cell r="AJ670">
            <v>126.9</v>
          </cell>
          <cell r="AK670">
            <v>126.9</v>
          </cell>
          <cell r="AL670">
            <v>126.9</v>
          </cell>
          <cell r="AM670">
            <v>126.9</v>
          </cell>
          <cell r="AN670">
            <v>127.5</v>
          </cell>
          <cell r="AO670">
            <v>127.5</v>
          </cell>
          <cell r="AP670">
            <v>127</v>
          </cell>
          <cell r="AQ670">
            <v>128.69999999999999</v>
          </cell>
          <cell r="AR670">
            <v>130.5</v>
          </cell>
          <cell r="AS670">
            <v>130.5</v>
          </cell>
          <cell r="AT670">
            <v>130.5</v>
          </cell>
          <cell r="AU670">
            <v>130.5</v>
          </cell>
          <cell r="AV670">
            <v>130.4</v>
          </cell>
          <cell r="AW670">
            <v>130.1</v>
          </cell>
          <cell r="AX670">
            <v>130.1</v>
          </cell>
          <cell r="AY670">
            <v>129.69999999999999</v>
          </cell>
          <cell r="AZ670">
            <v>128.69999999999999</v>
          </cell>
          <cell r="BA670">
            <v>128.30000000000001</v>
          </cell>
          <cell r="BB670">
            <v>128.19999999999999</v>
          </cell>
          <cell r="BC670">
            <v>132.9</v>
          </cell>
          <cell r="BD670">
            <v>132.9</v>
          </cell>
          <cell r="BE670">
            <v>132.9</v>
          </cell>
          <cell r="BF670">
            <v>132.9</v>
          </cell>
          <cell r="BG670">
            <v>135.4</v>
          </cell>
          <cell r="BH670">
            <v>133</v>
          </cell>
          <cell r="BI670">
            <v>133</v>
          </cell>
          <cell r="BJ670">
            <v>125.6</v>
          </cell>
          <cell r="BK670">
            <v>124.6</v>
          </cell>
          <cell r="BL670">
            <v>127</v>
          </cell>
          <cell r="BM670">
            <v>127</v>
          </cell>
          <cell r="BN670">
            <v>128.4</v>
          </cell>
          <cell r="BO670">
            <v>123.8</v>
          </cell>
          <cell r="BP670">
            <v>121.5</v>
          </cell>
          <cell r="BQ670">
            <v>129.6</v>
          </cell>
          <cell r="BR670">
            <v>129.6</v>
          </cell>
          <cell r="BS670">
            <v>129.6</v>
          </cell>
          <cell r="BT670">
            <v>129.6</v>
          </cell>
          <cell r="BU670">
            <v>129.6</v>
          </cell>
          <cell r="BV670">
            <v>129.6</v>
          </cell>
          <cell r="BW670">
            <v>129.6</v>
          </cell>
          <cell r="BX670">
            <v>130.19999999999999</v>
          </cell>
          <cell r="BY670">
            <v>130.80000000000001</v>
          </cell>
          <cell r="BZ670">
            <v>129.4</v>
          </cell>
          <cell r="CA670">
            <v>127.3</v>
          </cell>
          <cell r="CB670">
            <v>125.9</v>
          </cell>
          <cell r="CC670">
            <v>125.2</v>
          </cell>
          <cell r="CD670">
            <v>125.3</v>
          </cell>
          <cell r="CE670">
            <v>125.4</v>
          </cell>
          <cell r="CF670">
            <v>125.8</v>
          </cell>
          <cell r="CG670">
            <v>128.5</v>
          </cell>
          <cell r="CH670">
            <v>128.5</v>
          </cell>
          <cell r="CI670">
            <v>128.5</v>
          </cell>
          <cell r="CJ670">
            <v>128.80000000000001</v>
          </cell>
          <cell r="CK670">
            <v>129</v>
          </cell>
          <cell r="CL670">
            <v>129.30000000000001</v>
          </cell>
        </row>
        <row r="671">
          <cell r="A671" t="str">
            <v>Pneumatic  Tools</v>
          </cell>
          <cell r="B671" t="str">
            <v>1311020022</v>
          </cell>
          <cell r="C671">
            <v>7.6299999999999996E-3</v>
          </cell>
          <cell r="D671">
            <v>100</v>
          </cell>
          <cell r="E671">
            <v>100</v>
          </cell>
          <cell r="F671">
            <v>100</v>
          </cell>
          <cell r="G671">
            <v>110.3</v>
          </cell>
          <cell r="H671">
            <v>110.7</v>
          </cell>
          <cell r="I671">
            <v>110.7</v>
          </cell>
          <cell r="J671">
            <v>110.7</v>
          </cell>
          <cell r="K671">
            <v>110.7</v>
          </cell>
          <cell r="L671">
            <v>110.7</v>
          </cell>
          <cell r="M671">
            <v>110.7</v>
          </cell>
          <cell r="N671">
            <v>110.7</v>
          </cell>
          <cell r="O671">
            <v>110.7</v>
          </cell>
          <cell r="P671">
            <v>110.7</v>
          </cell>
          <cell r="Q671">
            <v>110.7</v>
          </cell>
          <cell r="R671">
            <v>111.1</v>
          </cell>
          <cell r="S671">
            <v>111.1</v>
          </cell>
          <cell r="T671">
            <v>111.1</v>
          </cell>
          <cell r="U671">
            <v>111.1</v>
          </cell>
          <cell r="V671">
            <v>111.1</v>
          </cell>
          <cell r="W671">
            <v>111.1</v>
          </cell>
          <cell r="X671">
            <v>111.1</v>
          </cell>
          <cell r="Y671">
            <v>111.1</v>
          </cell>
          <cell r="Z671">
            <v>111.1</v>
          </cell>
          <cell r="AA671">
            <v>111.1</v>
          </cell>
          <cell r="AB671">
            <v>111.1</v>
          </cell>
          <cell r="AC671">
            <v>111.1</v>
          </cell>
          <cell r="AD671">
            <v>111.1</v>
          </cell>
          <cell r="AE671">
            <v>111.7</v>
          </cell>
          <cell r="AF671">
            <v>111.7</v>
          </cell>
          <cell r="AG671">
            <v>111.7</v>
          </cell>
          <cell r="AH671">
            <v>111.7</v>
          </cell>
          <cell r="AI671">
            <v>111.7</v>
          </cell>
          <cell r="AJ671">
            <v>111.7</v>
          </cell>
          <cell r="AK671">
            <v>111.7</v>
          </cell>
          <cell r="AL671">
            <v>111.7</v>
          </cell>
          <cell r="AM671">
            <v>111.7</v>
          </cell>
          <cell r="AN671">
            <v>111.1</v>
          </cell>
          <cell r="AO671">
            <v>111.1</v>
          </cell>
          <cell r="AP671">
            <v>111.6</v>
          </cell>
          <cell r="AQ671">
            <v>111.1</v>
          </cell>
          <cell r="AR671">
            <v>111.1</v>
          </cell>
          <cell r="AS671">
            <v>111.1</v>
          </cell>
          <cell r="AT671">
            <v>111.1</v>
          </cell>
          <cell r="AU671">
            <v>111.1</v>
          </cell>
          <cell r="AV671">
            <v>116.3</v>
          </cell>
          <cell r="AW671">
            <v>116.3</v>
          </cell>
          <cell r="AX671">
            <v>116.3</v>
          </cell>
          <cell r="AY671">
            <v>115.6</v>
          </cell>
          <cell r="AZ671">
            <v>115.4</v>
          </cell>
          <cell r="BA671">
            <v>115.3</v>
          </cell>
          <cell r="BB671">
            <v>115</v>
          </cell>
          <cell r="BC671">
            <v>115</v>
          </cell>
          <cell r="BD671">
            <v>115</v>
          </cell>
          <cell r="BE671">
            <v>115</v>
          </cell>
          <cell r="BF671">
            <v>114.9</v>
          </cell>
          <cell r="BG671">
            <v>115</v>
          </cell>
          <cell r="BH671">
            <v>115</v>
          </cell>
          <cell r="BI671">
            <v>115</v>
          </cell>
          <cell r="BJ671">
            <v>115</v>
          </cell>
          <cell r="BK671">
            <v>115</v>
          </cell>
          <cell r="BL671">
            <v>115</v>
          </cell>
          <cell r="BM671">
            <v>115</v>
          </cell>
          <cell r="BN671">
            <v>115</v>
          </cell>
          <cell r="BO671">
            <v>116.8</v>
          </cell>
          <cell r="BP671">
            <v>116.8</v>
          </cell>
          <cell r="BQ671">
            <v>116.8</v>
          </cell>
          <cell r="BR671">
            <v>116.8</v>
          </cell>
          <cell r="BS671">
            <v>116.8</v>
          </cell>
          <cell r="BT671">
            <v>116.8</v>
          </cell>
          <cell r="BU671">
            <v>116.8</v>
          </cell>
          <cell r="BV671">
            <v>116.8</v>
          </cell>
          <cell r="BW671">
            <v>116.8</v>
          </cell>
          <cell r="BX671">
            <v>122.3</v>
          </cell>
          <cell r="BY671">
            <v>123.9</v>
          </cell>
          <cell r="BZ671">
            <v>124</v>
          </cell>
          <cell r="CA671">
            <v>126</v>
          </cell>
          <cell r="CB671">
            <v>127.3</v>
          </cell>
          <cell r="CC671">
            <v>127.3</v>
          </cell>
          <cell r="CD671">
            <v>127.3</v>
          </cell>
          <cell r="CE671">
            <v>127.3</v>
          </cell>
          <cell r="CF671">
            <v>127.7</v>
          </cell>
          <cell r="CG671">
            <v>128.9</v>
          </cell>
          <cell r="CH671">
            <v>128.9</v>
          </cell>
          <cell r="CI671">
            <v>128.9</v>
          </cell>
          <cell r="CJ671">
            <v>128.9</v>
          </cell>
          <cell r="CK671">
            <v>128.9</v>
          </cell>
          <cell r="CL671">
            <v>129.4</v>
          </cell>
        </row>
        <row r="672">
          <cell r="A672" t="str">
            <v>Industrial  Valves</v>
          </cell>
          <cell r="B672" t="str">
            <v>1311020023</v>
          </cell>
          <cell r="C672">
            <v>0.15604999999999999</v>
          </cell>
          <cell r="D672">
            <v>100.8</v>
          </cell>
          <cell r="E672">
            <v>99.5</v>
          </cell>
          <cell r="F672">
            <v>99</v>
          </cell>
          <cell r="G672">
            <v>100.7</v>
          </cell>
          <cell r="H672">
            <v>101.9</v>
          </cell>
          <cell r="I672">
            <v>101.9</v>
          </cell>
          <cell r="J672">
            <v>103.8</v>
          </cell>
          <cell r="K672">
            <v>104.4</v>
          </cell>
          <cell r="L672">
            <v>104.4</v>
          </cell>
          <cell r="M672">
            <v>104.1</v>
          </cell>
          <cell r="N672">
            <v>103.5</v>
          </cell>
          <cell r="O672">
            <v>104.1</v>
          </cell>
          <cell r="P672">
            <v>104.1</v>
          </cell>
          <cell r="Q672">
            <v>104.6</v>
          </cell>
          <cell r="R672">
            <v>106.5</v>
          </cell>
          <cell r="S672">
            <v>110.9</v>
          </cell>
          <cell r="T672">
            <v>111.7</v>
          </cell>
          <cell r="U672">
            <v>114.2</v>
          </cell>
          <cell r="V672">
            <v>116.7</v>
          </cell>
          <cell r="W672">
            <v>117.2</v>
          </cell>
          <cell r="X672">
            <v>117.2</v>
          </cell>
          <cell r="Y672">
            <v>117.2</v>
          </cell>
          <cell r="Z672">
            <v>117.2</v>
          </cell>
          <cell r="AA672">
            <v>117.2</v>
          </cell>
          <cell r="AB672">
            <v>117.2</v>
          </cell>
          <cell r="AC672">
            <v>117.2</v>
          </cell>
          <cell r="AD672">
            <v>117.8</v>
          </cell>
          <cell r="AE672">
            <v>120.9</v>
          </cell>
          <cell r="AF672">
            <v>119.8</v>
          </cell>
          <cell r="AG672">
            <v>118.6</v>
          </cell>
          <cell r="AH672">
            <v>118.6</v>
          </cell>
          <cell r="AI672">
            <v>118.3</v>
          </cell>
          <cell r="AJ672">
            <v>119</v>
          </cell>
          <cell r="AK672">
            <v>120.6</v>
          </cell>
          <cell r="AL672">
            <v>120.7</v>
          </cell>
          <cell r="AM672">
            <v>124.3</v>
          </cell>
          <cell r="AN672">
            <v>123.3</v>
          </cell>
          <cell r="AO672">
            <v>121.4</v>
          </cell>
          <cell r="AP672">
            <v>123.2</v>
          </cell>
          <cell r="AQ672">
            <v>123.5</v>
          </cell>
          <cell r="AR672">
            <v>126</v>
          </cell>
          <cell r="AS672">
            <v>125.6</v>
          </cell>
          <cell r="AT672">
            <v>125.7</v>
          </cell>
          <cell r="AU672">
            <v>125.5</v>
          </cell>
          <cell r="AV672">
            <v>128.4</v>
          </cell>
          <cell r="AW672">
            <v>128.69999999999999</v>
          </cell>
          <cell r="AX672">
            <v>128.69999999999999</v>
          </cell>
          <cell r="AY672">
            <v>128.9</v>
          </cell>
          <cell r="AZ672">
            <v>128.80000000000001</v>
          </cell>
          <cell r="BA672">
            <v>126.5</v>
          </cell>
          <cell r="BB672">
            <v>126.9</v>
          </cell>
          <cell r="BC672">
            <v>127.3</v>
          </cell>
          <cell r="BD672">
            <v>127.2</v>
          </cell>
          <cell r="BE672">
            <v>126.5</v>
          </cell>
          <cell r="BF672">
            <v>125.5</v>
          </cell>
          <cell r="BG672">
            <v>126.5</v>
          </cell>
          <cell r="BH672">
            <v>127.5</v>
          </cell>
          <cell r="BI672">
            <v>128</v>
          </cell>
          <cell r="BJ672">
            <v>129.6</v>
          </cell>
          <cell r="BK672">
            <v>129.30000000000001</v>
          </cell>
          <cell r="BL672">
            <v>133.9</v>
          </cell>
          <cell r="BM672">
            <v>144.30000000000001</v>
          </cell>
          <cell r="BN672">
            <v>159.6</v>
          </cell>
          <cell r="BO672">
            <v>161.9</v>
          </cell>
          <cell r="BP672">
            <v>164.2</v>
          </cell>
          <cell r="BQ672">
            <v>162.69999999999999</v>
          </cell>
          <cell r="BR672">
            <v>165</v>
          </cell>
          <cell r="BS672">
            <v>162.4</v>
          </cell>
          <cell r="BT672">
            <v>164.9</v>
          </cell>
          <cell r="BU672">
            <v>165.4</v>
          </cell>
          <cell r="BV672">
            <v>165.4</v>
          </cell>
          <cell r="BW672">
            <v>166</v>
          </cell>
          <cell r="BX672">
            <v>166.2</v>
          </cell>
          <cell r="BY672">
            <v>165.6</v>
          </cell>
          <cell r="BZ672">
            <v>165.3</v>
          </cell>
          <cell r="CA672">
            <v>165.7</v>
          </cell>
          <cell r="CB672">
            <v>166.2</v>
          </cell>
          <cell r="CC672">
            <v>166.4</v>
          </cell>
          <cell r="CD672">
            <v>166</v>
          </cell>
          <cell r="CE672">
            <v>166.3</v>
          </cell>
          <cell r="CF672">
            <v>170.8</v>
          </cell>
          <cell r="CG672">
            <v>171.1</v>
          </cell>
          <cell r="CH672">
            <v>171.1</v>
          </cell>
          <cell r="CI672">
            <v>171.8</v>
          </cell>
          <cell r="CJ672">
            <v>172.6</v>
          </cell>
          <cell r="CK672">
            <v>173.1</v>
          </cell>
          <cell r="CL672">
            <v>172.9</v>
          </cell>
        </row>
        <row r="673">
          <cell r="A673" t="str">
            <v>Chemical Plant Equipments</v>
          </cell>
          <cell r="B673" t="str">
            <v>1311020024</v>
          </cell>
          <cell r="C673">
            <v>0.14843999999999999</v>
          </cell>
          <cell r="D673">
            <v>103.8</v>
          </cell>
          <cell r="E673">
            <v>105.3</v>
          </cell>
          <cell r="F673">
            <v>106</v>
          </cell>
          <cell r="G673">
            <v>104.4</v>
          </cell>
          <cell r="H673">
            <v>104.9</v>
          </cell>
          <cell r="I673">
            <v>104.3</v>
          </cell>
          <cell r="J673">
            <v>104.8</v>
          </cell>
          <cell r="K673">
            <v>105.3</v>
          </cell>
          <cell r="L673">
            <v>104.3</v>
          </cell>
          <cell r="M673">
            <v>104.9</v>
          </cell>
          <cell r="N673">
            <v>106.9</v>
          </cell>
          <cell r="O673">
            <v>106.3</v>
          </cell>
          <cell r="P673">
            <v>107.8</v>
          </cell>
          <cell r="Q673">
            <v>109.3</v>
          </cell>
          <cell r="R673">
            <v>106.6</v>
          </cell>
          <cell r="S673">
            <v>108.4</v>
          </cell>
          <cell r="T673">
            <v>109.6</v>
          </cell>
          <cell r="U673">
            <v>110.8</v>
          </cell>
          <cell r="V673">
            <v>111.2</v>
          </cell>
          <cell r="W673">
            <v>109</v>
          </cell>
          <cell r="X673">
            <v>108.5</v>
          </cell>
          <cell r="Y673">
            <v>108.3</v>
          </cell>
          <cell r="Z673">
            <v>108.4</v>
          </cell>
          <cell r="AA673">
            <v>108.4</v>
          </cell>
          <cell r="AB673">
            <v>108.2</v>
          </cell>
          <cell r="AC673">
            <v>108.1</v>
          </cell>
          <cell r="AD673">
            <v>108.8</v>
          </cell>
          <cell r="AE673">
            <v>112.2</v>
          </cell>
          <cell r="AF673">
            <v>111.7</v>
          </cell>
          <cell r="AG673">
            <v>112.4</v>
          </cell>
          <cell r="AH673">
            <v>112</v>
          </cell>
          <cell r="AI673">
            <v>112.4</v>
          </cell>
          <cell r="AJ673">
            <v>115</v>
          </cell>
          <cell r="AK673">
            <v>114.4</v>
          </cell>
          <cell r="AL673">
            <v>111.8</v>
          </cell>
          <cell r="AM673">
            <v>112</v>
          </cell>
          <cell r="AN673">
            <v>112.9</v>
          </cell>
          <cell r="AO673">
            <v>113.3</v>
          </cell>
          <cell r="AP673">
            <v>113.8</v>
          </cell>
          <cell r="AQ673">
            <v>112.9</v>
          </cell>
          <cell r="AR673">
            <v>113.5</v>
          </cell>
          <cell r="AS673">
            <v>113.7</v>
          </cell>
          <cell r="AT673">
            <v>113.7</v>
          </cell>
          <cell r="AU673">
            <v>114.1</v>
          </cell>
          <cell r="AV673">
            <v>114.3</v>
          </cell>
          <cell r="AW673">
            <v>113.3</v>
          </cell>
          <cell r="AX673">
            <v>113.5</v>
          </cell>
          <cell r="AY673">
            <v>113.7</v>
          </cell>
          <cell r="AZ673">
            <v>114.5</v>
          </cell>
          <cell r="BA673">
            <v>114.3</v>
          </cell>
          <cell r="BB673">
            <v>113.2</v>
          </cell>
          <cell r="BC673">
            <v>112.8</v>
          </cell>
          <cell r="BD673">
            <v>112.9</v>
          </cell>
          <cell r="BE673">
            <v>112.8</v>
          </cell>
          <cell r="BF673">
            <v>113.2</v>
          </cell>
          <cell r="BG673">
            <v>113.8</v>
          </cell>
          <cell r="BH673">
            <v>112.6</v>
          </cell>
          <cell r="BI673">
            <v>112.3</v>
          </cell>
          <cell r="BJ673">
            <v>111.1</v>
          </cell>
          <cell r="BK673">
            <v>112.8</v>
          </cell>
          <cell r="BL673">
            <v>112.4</v>
          </cell>
          <cell r="BM673">
            <v>112.4</v>
          </cell>
          <cell r="BN673">
            <v>112.4</v>
          </cell>
          <cell r="BO673">
            <v>112.6</v>
          </cell>
          <cell r="BP673">
            <v>112.6</v>
          </cell>
          <cell r="BQ673">
            <v>112.6</v>
          </cell>
          <cell r="BR673">
            <v>112.6</v>
          </cell>
          <cell r="BS673">
            <v>112.6</v>
          </cell>
          <cell r="BT673">
            <v>112.6</v>
          </cell>
          <cell r="BU673">
            <v>112.6</v>
          </cell>
          <cell r="BV673">
            <v>112.6</v>
          </cell>
          <cell r="BW673">
            <v>113.1</v>
          </cell>
          <cell r="BX673">
            <v>112.9</v>
          </cell>
          <cell r="BY673">
            <v>113.4</v>
          </cell>
          <cell r="BZ673">
            <v>115.9</v>
          </cell>
          <cell r="CA673">
            <v>116</v>
          </cell>
          <cell r="CB673">
            <v>115.8</v>
          </cell>
          <cell r="CC673">
            <v>116</v>
          </cell>
          <cell r="CD673">
            <v>116</v>
          </cell>
          <cell r="CE673">
            <v>116</v>
          </cell>
          <cell r="CF673">
            <v>116.1</v>
          </cell>
          <cell r="CG673">
            <v>116.1</v>
          </cell>
          <cell r="CH673">
            <v>116.1</v>
          </cell>
          <cell r="CI673">
            <v>116.1</v>
          </cell>
          <cell r="CJ673">
            <v>116</v>
          </cell>
          <cell r="CK673">
            <v>116</v>
          </cell>
          <cell r="CL673">
            <v>116.1</v>
          </cell>
        </row>
        <row r="674">
          <cell r="A674" t="str">
            <v>Other Industrial Machinery</v>
          </cell>
          <cell r="B674" t="str">
            <v>1311020025</v>
          </cell>
          <cell r="C674">
            <v>0.26116</v>
          </cell>
          <cell r="D674">
            <v>101.7</v>
          </cell>
          <cell r="E674">
            <v>100.7</v>
          </cell>
          <cell r="F674">
            <v>101.7</v>
          </cell>
          <cell r="G674">
            <v>104.6</v>
          </cell>
          <cell r="H674">
            <v>104.6</v>
          </cell>
          <cell r="I674">
            <v>104.5</v>
          </cell>
          <cell r="J674">
            <v>105.6</v>
          </cell>
          <cell r="K674">
            <v>104.1</v>
          </cell>
          <cell r="L674">
            <v>104.1</v>
          </cell>
          <cell r="M674">
            <v>104</v>
          </cell>
          <cell r="N674">
            <v>104.4</v>
          </cell>
          <cell r="O674">
            <v>104.5</v>
          </cell>
          <cell r="P674">
            <v>106.1</v>
          </cell>
          <cell r="Q674">
            <v>105.7</v>
          </cell>
          <cell r="R674">
            <v>104.1</v>
          </cell>
          <cell r="S674">
            <v>106.4</v>
          </cell>
          <cell r="T674">
            <v>107.2</v>
          </cell>
          <cell r="U674">
            <v>107.7</v>
          </cell>
          <cell r="V674">
            <v>109.3</v>
          </cell>
          <cell r="W674">
            <v>107.1</v>
          </cell>
          <cell r="X674">
            <v>109.2</v>
          </cell>
          <cell r="Y674">
            <v>109.2</v>
          </cell>
          <cell r="Z674">
            <v>109.2</v>
          </cell>
          <cell r="AA674">
            <v>110.6</v>
          </cell>
          <cell r="AB674">
            <v>109.7</v>
          </cell>
          <cell r="AC674">
            <v>111.8</v>
          </cell>
          <cell r="AD674">
            <v>113.5</v>
          </cell>
          <cell r="AE674">
            <v>114.7</v>
          </cell>
          <cell r="AF674">
            <v>115.4</v>
          </cell>
          <cell r="AG674">
            <v>114.2</v>
          </cell>
          <cell r="AH674">
            <v>114</v>
          </cell>
          <cell r="AI674">
            <v>115.3</v>
          </cell>
          <cell r="AJ674">
            <v>115.3</v>
          </cell>
          <cell r="AK674">
            <v>114</v>
          </cell>
          <cell r="AL674">
            <v>114.3</v>
          </cell>
          <cell r="AM674">
            <v>115.3</v>
          </cell>
          <cell r="AN674">
            <v>119.2</v>
          </cell>
          <cell r="AO674">
            <v>119.8</v>
          </cell>
          <cell r="AP674">
            <v>122.1</v>
          </cell>
          <cell r="AQ674">
            <v>122</v>
          </cell>
          <cell r="AR674">
            <v>123.5</v>
          </cell>
          <cell r="AS674">
            <v>121.8</v>
          </cell>
          <cell r="AT674">
            <v>123.2</v>
          </cell>
          <cell r="AU674">
            <v>123.3</v>
          </cell>
          <cell r="AV674">
            <v>123.4</v>
          </cell>
          <cell r="AW674">
            <v>123.6</v>
          </cell>
          <cell r="AX674">
            <v>123.9</v>
          </cell>
          <cell r="AY674">
            <v>123.9</v>
          </cell>
          <cell r="AZ674">
            <v>126.3</v>
          </cell>
          <cell r="BA674">
            <v>125.1</v>
          </cell>
          <cell r="BB674">
            <v>124.8</v>
          </cell>
          <cell r="BC674">
            <v>125</v>
          </cell>
          <cell r="BD674">
            <v>125</v>
          </cell>
          <cell r="BE674">
            <v>123.1</v>
          </cell>
          <cell r="BF674">
            <v>123.3</v>
          </cell>
          <cell r="BG674">
            <v>124.1</v>
          </cell>
          <cell r="BH674">
            <v>124</v>
          </cell>
          <cell r="BI674">
            <v>124.6</v>
          </cell>
          <cell r="BJ674">
            <v>122</v>
          </cell>
          <cell r="BK674">
            <v>120.8</v>
          </cell>
          <cell r="BL674">
            <v>125.6</v>
          </cell>
          <cell r="BM674">
            <v>125.5</v>
          </cell>
          <cell r="BN674">
            <v>124.8</v>
          </cell>
          <cell r="BO674">
            <v>122.1</v>
          </cell>
          <cell r="BP674">
            <v>123</v>
          </cell>
          <cell r="BQ674">
            <v>123</v>
          </cell>
          <cell r="BR674">
            <v>123</v>
          </cell>
          <cell r="BS674">
            <v>127.7</v>
          </cell>
          <cell r="BT674">
            <v>128.1</v>
          </cell>
          <cell r="BU674">
            <v>128.19999999999999</v>
          </cell>
          <cell r="BV674">
            <v>128.19999999999999</v>
          </cell>
          <cell r="BW674">
            <v>128.30000000000001</v>
          </cell>
          <cell r="BX674">
            <v>132.69999999999999</v>
          </cell>
          <cell r="BY674">
            <v>133.30000000000001</v>
          </cell>
          <cell r="BZ674">
            <v>134.4</v>
          </cell>
          <cell r="CA674">
            <v>135</v>
          </cell>
          <cell r="CB674">
            <v>134.6</v>
          </cell>
          <cell r="CC674">
            <v>134.69999999999999</v>
          </cell>
          <cell r="CD674">
            <v>130.6</v>
          </cell>
          <cell r="CE674">
            <v>130.6</v>
          </cell>
          <cell r="CF674">
            <v>131.19999999999999</v>
          </cell>
          <cell r="CG674">
            <v>129.69999999999999</v>
          </cell>
          <cell r="CH674">
            <v>129.69999999999999</v>
          </cell>
          <cell r="CI674">
            <v>129.69999999999999</v>
          </cell>
          <cell r="CJ674">
            <v>130.80000000000001</v>
          </cell>
          <cell r="CK674">
            <v>131.5</v>
          </cell>
          <cell r="CL674">
            <v>131.80000000000001</v>
          </cell>
        </row>
        <row r="675">
          <cell r="A675" t="str">
            <v>c.  CONSTRUCTION MACHINERY</v>
          </cell>
          <cell r="B675" t="str">
            <v>1311030000</v>
          </cell>
          <cell r="C675">
            <v>4.487E-2</v>
          </cell>
          <cell r="D675">
            <v>100.4</v>
          </cell>
          <cell r="E675">
            <v>100.4</v>
          </cell>
          <cell r="F675">
            <v>100.4</v>
          </cell>
          <cell r="G675">
            <v>105.7</v>
          </cell>
          <cell r="H675">
            <v>105.7</v>
          </cell>
          <cell r="I675">
            <v>105.7</v>
          </cell>
          <cell r="J675">
            <v>105.7</v>
          </cell>
          <cell r="K675">
            <v>105.7</v>
          </cell>
          <cell r="L675">
            <v>105.7</v>
          </cell>
          <cell r="M675">
            <v>105.8</v>
          </cell>
          <cell r="N675">
            <v>105.8</v>
          </cell>
          <cell r="O675">
            <v>105.8</v>
          </cell>
          <cell r="P675">
            <v>108.1</v>
          </cell>
          <cell r="Q675">
            <v>108.3</v>
          </cell>
          <cell r="R675">
            <v>108.5</v>
          </cell>
          <cell r="S675">
            <v>111.8</v>
          </cell>
          <cell r="T675">
            <v>114.1</v>
          </cell>
          <cell r="U675">
            <v>113</v>
          </cell>
          <cell r="V675">
            <v>113</v>
          </cell>
          <cell r="W675">
            <v>112.7</v>
          </cell>
          <cell r="X675">
            <v>112.7</v>
          </cell>
          <cell r="Y675">
            <v>112.8</v>
          </cell>
          <cell r="Z675">
            <v>112.8</v>
          </cell>
          <cell r="AA675">
            <v>112.8</v>
          </cell>
          <cell r="AB675">
            <v>112.1</v>
          </cell>
          <cell r="AC675">
            <v>111.8</v>
          </cell>
          <cell r="AD675">
            <v>111.8</v>
          </cell>
          <cell r="AE675">
            <v>113.9</v>
          </cell>
          <cell r="AF675">
            <v>114.7</v>
          </cell>
          <cell r="AG675">
            <v>116.1</v>
          </cell>
          <cell r="AH675">
            <v>116.1</v>
          </cell>
          <cell r="AI675">
            <v>115.7</v>
          </cell>
          <cell r="AJ675">
            <v>115.6</v>
          </cell>
          <cell r="AK675">
            <v>115.9</v>
          </cell>
          <cell r="AL675">
            <v>117.2</v>
          </cell>
          <cell r="AM675">
            <v>117.1</v>
          </cell>
          <cell r="AN675">
            <v>120.3</v>
          </cell>
          <cell r="AO675">
            <v>119.4</v>
          </cell>
          <cell r="AP675">
            <v>126</v>
          </cell>
          <cell r="AQ675">
            <v>127</v>
          </cell>
          <cell r="AR675">
            <v>126.3</v>
          </cell>
          <cell r="AS675">
            <v>126.5</v>
          </cell>
          <cell r="AT675">
            <v>126.4</v>
          </cell>
          <cell r="AU675">
            <v>125.7</v>
          </cell>
          <cell r="AV675">
            <v>127.2</v>
          </cell>
          <cell r="AW675">
            <v>127.5</v>
          </cell>
          <cell r="AX675">
            <v>127.9</v>
          </cell>
          <cell r="AY675">
            <v>126.9</v>
          </cell>
          <cell r="AZ675">
            <v>129.30000000000001</v>
          </cell>
          <cell r="BA675">
            <v>128.30000000000001</v>
          </cell>
          <cell r="BB675">
            <v>129.19999999999999</v>
          </cell>
          <cell r="BC675">
            <v>130.1</v>
          </cell>
          <cell r="BD675">
            <v>129.19999999999999</v>
          </cell>
          <cell r="BE675">
            <v>129.80000000000001</v>
          </cell>
          <cell r="BF675">
            <v>129.4</v>
          </cell>
          <cell r="BG675">
            <v>131.6</v>
          </cell>
          <cell r="BH675">
            <v>132.19999999999999</v>
          </cell>
          <cell r="BI675">
            <v>129.6</v>
          </cell>
          <cell r="BJ675">
            <v>130.4</v>
          </cell>
          <cell r="BK675">
            <v>130.19999999999999</v>
          </cell>
          <cell r="BL675">
            <v>130</v>
          </cell>
          <cell r="BM675">
            <v>130</v>
          </cell>
          <cell r="BN675">
            <v>133</v>
          </cell>
          <cell r="BO675">
            <v>131.9</v>
          </cell>
          <cell r="BP675">
            <v>132.1</v>
          </cell>
          <cell r="BQ675">
            <v>132.1</v>
          </cell>
          <cell r="BR675">
            <v>131.80000000000001</v>
          </cell>
          <cell r="BS675">
            <v>131.80000000000001</v>
          </cell>
          <cell r="BT675">
            <v>131.80000000000001</v>
          </cell>
          <cell r="BU675">
            <v>131.80000000000001</v>
          </cell>
          <cell r="BV675">
            <v>131.80000000000001</v>
          </cell>
          <cell r="BW675">
            <v>131.80000000000001</v>
          </cell>
          <cell r="BX675">
            <v>132.6</v>
          </cell>
          <cell r="BY675">
            <v>130.4</v>
          </cell>
          <cell r="BZ675">
            <v>131</v>
          </cell>
          <cell r="CA675">
            <v>131</v>
          </cell>
          <cell r="CB675">
            <v>131</v>
          </cell>
          <cell r="CC675">
            <v>131.69999999999999</v>
          </cell>
          <cell r="CD675">
            <v>131.80000000000001</v>
          </cell>
          <cell r="CE675">
            <v>131.80000000000001</v>
          </cell>
          <cell r="CF675">
            <v>131.80000000000001</v>
          </cell>
          <cell r="CG675">
            <v>131.80000000000001</v>
          </cell>
          <cell r="CH675">
            <v>131.80000000000001</v>
          </cell>
          <cell r="CI675">
            <v>131.80000000000001</v>
          </cell>
          <cell r="CJ675">
            <v>131.80000000000001</v>
          </cell>
          <cell r="CK675">
            <v>131.80000000000001</v>
          </cell>
          <cell r="CL675">
            <v>131.9</v>
          </cell>
        </row>
        <row r="676">
          <cell r="A676" t="str">
            <v>Loader</v>
          </cell>
          <cell r="B676" t="str">
            <v>1311030001</v>
          </cell>
          <cell r="C676">
            <v>1.0290000000000001E-2</v>
          </cell>
          <cell r="D676">
            <v>92.1</v>
          </cell>
          <cell r="E676">
            <v>92.1</v>
          </cell>
          <cell r="F676">
            <v>92.1</v>
          </cell>
          <cell r="G676">
            <v>92.1</v>
          </cell>
          <cell r="H676">
            <v>92.1</v>
          </cell>
          <cell r="I676">
            <v>92.1</v>
          </cell>
          <cell r="J676">
            <v>92.1</v>
          </cell>
          <cell r="K676">
            <v>92.1</v>
          </cell>
          <cell r="L676">
            <v>92.1</v>
          </cell>
          <cell r="M676">
            <v>92.1</v>
          </cell>
          <cell r="N676">
            <v>92.1</v>
          </cell>
          <cell r="O676">
            <v>92.1</v>
          </cell>
          <cell r="P676">
            <v>95.2</v>
          </cell>
          <cell r="Q676">
            <v>96.2</v>
          </cell>
          <cell r="R676">
            <v>97.1</v>
          </cell>
          <cell r="S676">
            <v>97.1</v>
          </cell>
          <cell r="T676">
            <v>97.1</v>
          </cell>
          <cell r="U676">
            <v>92.3</v>
          </cell>
          <cell r="V676">
            <v>92.3</v>
          </cell>
          <cell r="W676">
            <v>91.3</v>
          </cell>
          <cell r="X676">
            <v>91.3</v>
          </cell>
          <cell r="Y676">
            <v>90.4</v>
          </cell>
          <cell r="Z676">
            <v>90.4</v>
          </cell>
          <cell r="AA676">
            <v>90.4</v>
          </cell>
          <cell r="AB676">
            <v>87.2</v>
          </cell>
          <cell r="AC676">
            <v>86.1</v>
          </cell>
          <cell r="AD676">
            <v>86.1</v>
          </cell>
          <cell r="AE676">
            <v>86.1</v>
          </cell>
          <cell r="AF676">
            <v>89.5</v>
          </cell>
          <cell r="AG676">
            <v>90.6</v>
          </cell>
          <cell r="AH676">
            <v>90.6</v>
          </cell>
          <cell r="AI676">
            <v>90.6</v>
          </cell>
          <cell r="AJ676">
            <v>90.6</v>
          </cell>
          <cell r="AK676">
            <v>90.6</v>
          </cell>
          <cell r="AL676">
            <v>95.9</v>
          </cell>
          <cell r="AM676">
            <v>95.6</v>
          </cell>
          <cell r="AN676">
            <v>94.4</v>
          </cell>
          <cell r="AO676">
            <v>93.2</v>
          </cell>
          <cell r="AP676">
            <v>92.8</v>
          </cell>
          <cell r="AQ676">
            <v>92.8</v>
          </cell>
          <cell r="AR676">
            <v>92.8</v>
          </cell>
          <cell r="AS676">
            <v>92.8</v>
          </cell>
          <cell r="AT676">
            <v>92.8</v>
          </cell>
          <cell r="AU676">
            <v>92.8</v>
          </cell>
          <cell r="AV676">
            <v>92.8</v>
          </cell>
          <cell r="AW676">
            <v>92.8</v>
          </cell>
          <cell r="AX676">
            <v>92.8</v>
          </cell>
          <cell r="AY676">
            <v>92.8</v>
          </cell>
          <cell r="AZ676">
            <v>103.6</v>
          </cell>
          <cell r="BA676">
            <v>103.6</v>
          </cell>
          <cell r="BB676">
            <v>103.6</v>
          </cell>
          <cell r="BC676">
            <v>103.6</v>
          </cell>
          <cell r="BD676">
            <v>103.6</v>
          </cell>
          <cell r="BE676">
            <v>103.6</v>
          </cell>
          <cell r="BF676">
            <v>103.6</v>
          </cell>
          <cell r="BG676">
            <v>103.6</v>
          </cell>
          <cell r="BH676">
            <v>103.5</v>
          </cell>
          <cell r="BI676">
            <v>103.6</v>
          </cell>
          <cell r="BJ676">
            <v>103.6</v>
          </cell>
          <cell r="BK676">
            <v>102.6</v>
          </cell>
          <cell r="BL676">
            <v>101.7</v>
          </cell>
          <cell r="BM676">
            <v>101.7</v>
          </cell>
          <cell r="BN676">
            <v>103.2</v>
          </cell>
          <cell r="BO676">
            <v>103.2</v>
          </cell>
          <cell r="BP676">
            <v>103.2</v>
          </cell>
          <cell r="BQ676">
            <v>103.2</v>
          </cell>
          <cell r="BR676">
            <v>103.2</v>
          </cell>
          <cell r="BS676">
            <v>103.2</v>
          </cell>
          <cell r="BT676">
            <v>103.2</v>
          </cell>
          <cell r="BU676">
            <v>103.2</v>
          </cell>
          <cell r="BV676">
            <v>103.2</v>
          </cell>
          <cell r="BW676">
            <v>103.2</v>
          </cell>
          <cell r="BX676">
            <v>108.5</v>
          </cell>
          <cell r="BY676">
            <v>110</v>
          </cell>
          <cell r="BZ676">
            <v>110</v>
          </cell>
          <cell r="CA676">
            <v>110</v>
          </cell>
          <cell r="CB676">
            <v>110</v>
          </cell>
          <cell r="CC676">
            <v>110</v>
          </cell>
          <cell r="CD676">
            <v>110</v>
          </cell>
          <cell r="CE676">
            <v>110</v>
          </cell>
          <cell r="CF676">
            <v>110</v>
          </cell>
          <cell r="CG676">
            <v>110</v>
          </cell>
          <cell r="CH676">
            <v>110</v>
          </cell>
          <cell r="CI676">
            <v>110</v>
          </cell>
          <cell r="CJ676">
            <v>110</v>
          </cell>
          <cell r="CK676">
            <v>110</v>
          </cell>
          <cell r="CL676">
            <v>110</v>
          </cell>
        </row>
        <row r="677">
          <cell r="A677" t="str">
            <v>Concrete Vibrator &amp; Mixture</v>
          </cell>
          <cell r="B677" t="str">
            <v>1311030002</v>
          </cell>
          <cell r="C677">
            <v>1.26E-2</v>
          </cell>
          <cell r="D677">
            <v>100.2</v>
          </cell>
          <cell r="E677">
            <v>100.2</v>
          </cell>
          <cell r="F677">
            <v>100.2</v>
          </cell>
          <cell r="G677">
            <v>104.8</v>
          </cell>
          <cell r="H677">
            <v>104.8</v>
          </cell>
          <cell r="I677">
            <v>104.8</v>
          </cell>
          <cell r="J677">
            <v>104.8</v>
          </cell>
          <cell r="K677">
            <v>104.8</v>
          </cell>
          <cell r="L677">
            <v>104.8</v>
          </cell>
          <cell r="M677">
            <v>105.2</v>
          </cell>
          <cell r="N677">
            <v>105.2</v>
          </cell>
          <cell r="O677">
            <v>105.2</v>
          </cell>
          <cell r="P677">
            <v>110.9</v>
          </cell>
          <cell r="Q677">
            <v>110.9</v>
          </cell>
          <cell r="R677">
            <v>110.9</v>
          </cell>
          <cell r="S677">
            <v>116.2</v>
          </cell>
          <cell r="T677">
            <v>124.2</v>
          </cell>
          <cell r="U677">
            <v>124.2</v>
          </cell>
          <cell r="V677">
            <v>124.2</v>
          </cell>
          <cell r="W677">
            <v>124.2</v>
          </cell>
          <cell r="X677">
            <v>124.2</v>
          </cell>
          <cell r="Y677">
            <v>125.2</v>
          </cell>
          <cell r="Z677">
            <v>125.2</v>
          </cell>
          <cell r="AA677">
            <v>125.2</v>
          </cell>
          <cell r="AB677">
            <v>125.2</v>
          </cell>
          <cell r="AC677">
            <v>125.2</v>
          </cell>
          <cell r="AD677">
            <v>125.2</v>
          </cell>
          <cell r="AE677">
            <v>129.1</v>
          </cell>
          <cell r="AF677">
            <v>129.1</v>
          </cell>
          <cell r="AG677">
            <v>133.1</v>
          </cell>
          <cell r="AH677">
            <v>133.1</v>
          </cell>
          <cell r="AI677">
            <v>131.6</v>
          </cell>
          <cell r="AJ677">
            <v>131.30000000000001</v>
          </cell>
          <cell r="AK677">
            <v>132.5</v>
          </cell>
          <cell r="AL677">
            <v>132.5</v>
          </cell>
          <cell r="AM677">
            <v>132.5</v>
          </cell>
          <cell r="AN677">
            <v>138.80000000000001</v>
          </cell>
          <cell r="AO677">
            <v>138.80000000000001</v>
          </cell>
          <cell r="AP677">
            <v>138.69999999999999</v>
          </cell>
          <cell r="AQ677">
            <v>141.1</v>
          </cell>
          <cell r="AR677">
            <v>140.5</v>
          </cell>
          <cell r="AS677">
            <v>140.1</v>
          </cell>
          <cell r="AT677">
            <v>140.1</v>
          </cell>
          <cell r="AU677">
            <v>140.1</v>
          </cell>
          <cell r="AV677">
            <v>140.1</v>
          </cell>
          <cell r="AW677">
            <v>140.1</v>
          </cell>
          <cell r="AX677">
            <v>141.4</v>
          </cell>
          <cell r="AY677">
            <v>141</v>
          </cell>
          <cell r="AZ677">
            <v>140.9</v>
          </cell>
          <cell r="BA677">
            <v>140.9</v>
          </cell>
          <cell r="BB677">
            <v>140.4</v>
          </cell>
          <cell r="BC677">
            <v>147.5</v>
          </cell>
          <cell r="BD677">
            <v>147.5</v>
          </cell>
          <cell r="BE677">
            <v>147.5</v>
          </cell>
          <cell r="BF677">
            <v>147.5</v>
          </cell>
          <cell r="BG677">
            <v>147.5</v>
          </cell>
          <cell r="BH677">
            <v>147.5</v>
          </cell>
          <cell r="BI677">
            <v>140.4</v>
          </cell>
          <cell r="BJ677">
            <v>140.4</v>
          </cell>
          <cell r="BK677">
            <v>140.4</v>
          </cell>
          <cell r="BL677">
            <v>140.4</v>
          </cell>
          <cell r="BM677">
            <v>140.4</v>
          </cell>
          <cell r="BN677">
            <v>149.9</v>
          </cell>
          <cell r="BO677">
            <v>145.80000000000001</v>
          </cell>
          <cell r="BP677">
            <v>146.6</v>
          </cell>
          <cell r="BQ677">
            <v>146.6</v>
          </cell>
          <cell r="BR677">
            <v>146.6</v>
          </cell>
          <cell r="BS677">
            <v>146.6</v>
          </cell>
          <cell r="BT677">
            <v>146.6</v>
          </cell>
          <cell r="BU677">
            <v>146.6</v>
          </cell>
          <cell r="BV677">
            <v>146.6</v>
          </cell>
          <cell r="BW677">
            <v>146.6</v>
          </cell>
          <cell r="BX677">
            <v>145.30000000000001</v>
          </cell>
          <cell r="BY677">
            <v>145.4</v>
          </cell>
          <cell r="BZ677">
            <v>150.9</v>
          </cell>
          <cell r="CA677">
            <v>151</v>
          </cell>
          <cell r="CB677">
            <v>150.9</v>
          </cell>
          <cell r="CC677">
            <v>150.9</v>
          </cell>
          <cell r="CD677">
            <v>151.19999999999999</v>
          </cell>
          <cell r="CE677">
            <v>151.1</v>
          </cell>
          <cell r="CF677">
            <v>151.19999999999999</v>
          </cell>
          <cell r="CG677">
            <v>151.19999999999999</v>
          </cell>
          <cell r="CH677">
            <v>151.1</v>
          </cell>
          <cell r="CI677">
            <v>151.1</v>
          </cell>
          <cell r="CJ677">
            <v>151.1</v>
          </cell>
          <cell r="CK677">
            <v>151.19999999999999</v>
          </cell>
          <cell r="CL677">
            <v>151.30000000000001</v>
          </cell>
        </row>
        <row r="678">
          <cell r="A678" t="str">
            <v>Other Construction Machinery  / Equipment</v>
          </cell>
          <cell r="B678" t="str">
            <v>1311030003</v>
          </cell>
          <cell r="C678">
            <v>2.198E-2</v>
          </cell>
          <cell r="D678">
            <v>104.3</v>
          </cell>
          <cell r="E678">
            <v>104.3</v>
          </cell>
          <cell r="F678">
            <v>104.3</v>
          </cell>
          <cell r="G678">
            <v>112.5</v>
          </cell>
          <cell r="H678">
            <v>112.5</v>
          </cell>
          <cell r="I678">
            <v>112.5</v>
          </cell>
          <cell r="J678">
            <v>112.5</v>
          </cell>
          <cell r="K678">
            <v>112.5</v>
          </cell>
          <cell r="L678">
            <v>112.5</v>
          </cell>
          <cell r="M678">
            <v>112.5</v>
          </cell>
          <cell r="N678">
            <v>112.5</v>
          </cell>
          <cell r="O678">
            <v>112.5</v>
          </cell>
          <cell r="P678">
            <v>112.5</v>
          </cell>
          <cell r="Q678">
            <v>112.5</v>
          </cell>
          <cell r="R678">
            <v>112.5</v>
          </cell>
          <cell r="S678">
            <v>116.2</v>
          </cell>
          <cell r="T678">
            <v>116.2</v>
          </cell>
          <cell r="U678">
            <v>116.2</v>
          </cell>
          <cell r="V678">
            <v>116.2</v>
          </cell>
          <cell r="W678">
            <v>116.2</v>
          </cell>
          <cell r="X678">
            <v>116.2</v>
          </cell>
          <cell r="Y678">
            <v>116.2</v>
          </cell>
          <cell r="Z678">
            <v>116.2</v>
          </cell>
          <cell r="AA678">
            <v>116.2</v>
          </cell>
          <cell r="AB678">
            <v>116.2</v>
          </cell>
          <cell r="AC678">
            <v>116.2</v>
          </cell>
          <cell r="AD678">
            <v>116.2</v>
          </cell>
          <cell r="AE678">
            <v>118.3</v>
          </cell>
          <cell r="AF678">
            <v>118.3</v>
          </cell>
          <cell r="AG678">
            <v>118.3</v>
          </cell>
          <cell r="AH678">
            <v>118.3</v>
          </cell>
          <cell r="AI678">
            <v>118.3</v>
          </cell>
          <cell r="AJ678">
            <v>118.3</v>
          </cell>
          <cell r="AK678">
            <v>118.3</v>
          </cell>
          <cell r="AL678">
            <v>118.3</v>
          </cell>
          <cell r="AM678">
            <v>118.3</v>
          </cell>
          <cell r="AN678">
            <v>121.8</v>
          </cell>
          <cell r="AO678">
            <v>120.5</v>
          </cell>
          <cell r="AP678">
            <v>134.19999999999999</v>
          </cell>
          <cell r="AQ678">
            <v>134.9</v>
          </cell>
          <cell r="AR678">
            <v>133.9</v>
          </cell>
          <cell r="AS678">
            <v>134.4</v>
          </cell>
          <cell r="AT678">
            <v>134.19999999999999</v>
          </cell>
          <cell r="AU678">
            <v>132.9</v>
          </cell>
          <cell r="AV678">
            <v>136</v>
          </cell>
          <cell r="AW678">
            <v>136.6</v>
          </cell>
          <cell r="AX678">
            <v>136.6</v>
          </cell>
          <cell r="AY678">
            <v>134.69999999999999</v>
          </cell>
          <cell r="AZ678">
            <v>134.69999999999999</v>
          </cell>
          <cell r="BA678">
            <v>132.69999999999999</v>
          </cell>
          <cell r="BB678">
            <v>134.69999999999999</v>
          </cell>
          <cell r="BC678">
            <v>132.5</v>
          </cell>
          <cell r="BD678">
            <v>130.6</v>
          </cell>
          <cell r="BE678">
            <v>131.9</v>
          </cell>
          <cell r="BF678">
            <v>131.19999999999999</v>
          </cell>
          <cell r="BG678">
            <v>135.6</v>
          </cell>
          <cell r="BH678">
            <v>136.9</v>
          </cell>
          <cell r="BI678">
            <v>135.5</v>
          </cell>
          <cell r="BJ678">
            <v>137.30000000000001</v>
          </cell>
          <cell r="BK678">
            <v>137.30000000000001</v>
          </cell>
          <cell r="BL678">
            <v>137.30000000000001</v>
          </cell>
          <cell r="BM678">
            <v>137.30000000000001</v>
          </cell>
          <cell r="BN678">
            <v>137.30000000000001</v>
          </cell>
          <cell r="BO678">
            <v>137.30000000000001</v>
          </cell>
          <cell r="BP678">
            <v>137.30000000000001</v>
          </cell>
          <cell r="BQ678">
            <v>137.30000000000001</v>
          </cell>
          <cell r="BR678">
            <v>136.69999999999999</v>
          </cell>
          <cell r="BS678">
            <v>136.69999999999999</v>
          </cell>
          <cell r="BT678">
            <v>136.69999999999999</v>
          </cell>
          <cell r="BU678">
            <v>136.69999999999999</v>
          </cell>
          <cell r="BV678">
            <v>136.69999999999999</v>
          </cell>
          <cell r="BW678">
            <v>136.69999999999999</v>
          </cell>
          <cell r="BX678">
            <v>136.69999999999999</v>
          </cell>
          <cell r="BY678">
            <v>131.30000000000001</v>
          </cell>
          <cell r="BZ678">
            <v>129.5</v>
          </cell>
          <cell r="CA678">
            <v>129.30000000000001</v>
          </cell>
          <cell r="CB678">
            <v>129.5</v>
          </cell>
          <cell r="CC678">
            <v>130.9</v>
          </cell>
          <cell r="CD678">
            <v>130.9</v>
          </cell>
          <cell r="CE678">
            <v>130.9</v>
          </cell>
          <cell r="CF678">
            <v>130.9</v>
          </cell>
          <cell r="CG678">
            <v>130.9</v>
          </cell>
          <cell r="CH678">
            <v>130.9</v>
          </cell>
          <cell r="CI678">
            <v>130.9</v>
          </cell>
          <cell r="CJ678">
            <v>130.9</v>
          </cell>
          <cell r="CK678">
            <v>130.9</v>
          </cell>
          <cell r="CL678">
            <v>130.9</v>
          </cell>
        </row>
        <row r="679">
          <cell r="A679" t="str">
            <v>d.  MACHINE TOOLS</v>
          </cell>
          <cell r="B679" t="str">
            <v>1311040000</v>
          </cell>
          <cell r="C679">
            <v>0.36702000000000001</v>
          </cell>
          <cell r="D679">
            <v>101.9</v>
          </cell>
          <cell r="E679">
            <v>102</v>
          </cell>
          <cell r="F679">
            <v>102</v>
          </cell>
          <cell r="G679">
            <v>103.8</v>
          </cell>
          <cell r="H679">
            <v>103.9</v>
          </cell>
          <cell r="I679">
            <v>104.6</v>
          </cell>
          <cell r="J679">
            <v>104.6</v>
          </cell>
          <cell r="K679">
            <v>104.7</v>
          </cell>
          <cell r="L679">
            <v>105.4</v>
          </cell>
          <cell r="M679">
            <v>107</v>
          </cell>
          <cell r="N679">
            <v>106.5</v>
          </cell>
          <cell r="O679">
            <v>106.3</v>
          </cell>
          <cell r="P679">
            <v>107.5</v>
          </cell>
          <cell r="Q679">
            <v>107.4</v>
          </cell>
          <cell r="R679">
            <v>107.3</v>
          </cell>
          <cell r="S679">
            <v>109.2</v>
          </cell>
          <cell r="T679">
            <v>109.2</v>
          </cell>
          <cell r="U679">
            <v>109.2</v>
          </cell>
          <cell r="V679">
            <v>109.3</v>
          </cell>
          <cell r="W679">
            <v>109.4</v>
          </cell>
          <cell r="X679">
            <v>109.6</v>
          </cell>
          <cell r="Y679">
            <v>110.2</v>
          </cell>
          <cell r="Z679">
            <v>110.8</v>
          </cell>
          <cell r="AA679">
            <v>111.3</v>
          </cell>
          <cell r="AB679">
            <v>111.5</v>
          </cell>
          <cell r="AC679">
            <v>111.7</v>
          </cell>
          <cell r="AD679">
            <v>111.7</v>
          </cell>
          <cell r="AE679">
            <v>112.3</v>
          </cell>
          <cell r="AF679">
            <v>112.3</v>
          </cell>
          <cell r="AG679">
            <v>112.4</v>
          </cell>
          <cell r="AH679">
            <v>112.4</v>
          </cell>
          <cell r="AI679">
            <v>112.5</v>
          </cell>
          <cell r="AJ679">
            <v>112.5</v>
          </cell>
          <cell r="AK679">
            <v>112.7</v>
          </cell>
          <cell r="AL679">
            <v>112.7</v>
          </cell>
          <cell r="AM679">
            <v>112.6</v>
          </cell>
          <cell r="AN679">
            <v>112.6</v>
          </cell>
          <cell r="AO679">
            <v>114.6</v>
          </cell>
          <cell r="AP679">
            <v>114.4</v>
          </cell>
          <cell r="AQ679">
            <v>115.3</v>
          </cell>
          <cell r="AR679">
            <v>115.3</v>
          </cell>
          <cell r="AS679">
            <v>115.3</v>
          </cell>
          <cell r="AT679">
            <v>115.3</v>
          </cell>
          <cell r="AU679">
            <v>115.8</v>
          </cell>
          <cell r="AV679">
            <v>115.7</v>
          </cell>
          <cell r="AW679">
            <v>115.7</v>
          </cell>
          <cell r="AX679">
            <v>115.3</v>
          </cell>
          <cell r="AY679">
            <v>114</v>
          </cell>
          <cell r="AZ679">
            <v>117.9</v>
          </cell>
          <cell r="BA679">
            <v>118.1</v>
          </cell>
          <cell r="BB679">
            <v>118</v>
          </cell>
          <cell r="BC679">
            <v>120.7</v>
          </cell>
          <cell r="BD679">
            <v>119.7</v>
          </cell>
          <cell r="BE679">
            <v>119.7</v>
          </cell>
          <cell r="BF679">
            <v>119.7</v>
          </cell>
          <cell r="BG679">
            <v>120.2</v>
          </cell>
          <cell r="BH679">
            <v>120.3</v>
          </cell>
          <cell r="BI679">
            <v>120.3</v>
          </cell>
          <cell r="BJ679">
            <v>120.8</v>
          </cell>
          <cell r="BK679">
            <v>121.2</v>
          </cell>
          <cell r="BL679">
            <v>121.2</v>
          </cell>
          <cell r="BM679">
            <v>120.4</v>
          </cell>
          <cell r="BN679">
            <v>120.5</v>
          </cell>
          <cell r="BO679">
            <v>127.2</v>
          </cell>
          <cell r="BP679">
            <v>128.6</v>
          </cell>
          <cell r="BQ679">
            <v>129.5</v>
          </cell>
          <cell r="BR679">
            <v>129.69999999999999</v>
          </cell>
          <cell r="BS679">
            <v>136.9</v>
          </cell>
          <cell r="BT679">
            <v>139.6</v>
          </cell>
          <cell r="BU679">
            <v>139.6</v>
          </cell>
          <cell r="BV679">
            <v>138.80000000000001</v>
          </cell>
          <cell r="BW679">
            <v>132.4</v>
          </cell>
          <cell r="BX679">
            <v>140.4</v>
          </cell>
          <cell r="BY679">
            <v>142.6</v>
          </cell>
          <cell r="BZ679">
            <v>145.4</v>
          </cell>
          <cell r="CA679">
            <v>146.9</v>
          </cell>
          <cell r="CB679">
            <v>146.69999999999999</v>
          </cell>
          <cell r="CC679">
            <v>142.80000000000001</v>
          </cell>
          <cell r="CD679">
            <v>143</v>
          </cell>
          <cell r="CE679">
            <v>142.9</v>
          </cell>
          <cell r="CF679">
            <v>144.19999999999999</v>
          </cell>
          <cell r="CG679">
            <v>145.30000000000001</v>
          </cell>
          <cell r="CH679">
            <v>145.4</v>
          </cell>
          <cell r="CI679">
            <v>145.4</v>
          </cell>
          <cell r="CJ679">
            <v>145.5</v>
          </cell>
          <cell r="CK679">
            <v>145.80000000000001</v>
          </cell>
          <cell r="CL679">
            <v>145.80000000000001</v>
          </cell>
        </row>
        <row r="680">
          <cell r="A680" t="str">
            <v>Drilling Machines</v>
          </cell>
          <cell r="B680" t="str">
            <v>1311040001</v>
          </cell>
          <cell r="C680">
            <v>7.3400000000000002E-3</v>
          </cell>
          <cell r="D680">
            <v>100</v>
          </cell>
          <cell r="E680">
            <v>100</v>
          </cell>
          <cell r="F680">
            <v>100</v>
          </cell>
          <cell r="G680">
            <v>104.6</v>
          </cell>
          <cell r="H680">
            <v>104.6</v>
          </cell>
          <cell r="I680">
            <v>104.6</v>
          </cell>
          <cell r="J680">
            <v>104.6</v>
          </cell>
          <cell r="K680">
            <v>104.6</v>
          </cell>
          <cell r="L680">
            <v>104.6</v>
          </cell>
          <cell r="M680">
            <v>104.6</v>
          </cell>
          <cell r="N680">
            <v>104.6</v>
          </cell>
          <cell r="O680">
            <v>104.6</v>
          </cell>
          <cell r="P680">
            <v>104.6</v>
          </cell>
          <cell r="Q680">
            <v>104.6</v>
          </cell>
          <cell r="R680">
            <v>104.6</v>
          </cell>
          <cell r="S680">
            <v>105.1</v>
          </cell>
          <cell r="T680">
            <v>111.6</v>
          </cell>
          <cell r="U680">
            <v>111.6</v>
          </cell>
          <cell r="V680">
            <v>111.6</v>
          </cell>
          <cell r="W680">
            <v>111.6</v>
          </cell>
          <cell r="X680">
            <v>111.6</v>
          </cell>
          <cell r="Y680">
            <v>111.6</v>
          </cell>
          <cell r="Z680">
            <v>111.6</v>
          </cell>
          <cell r="AA680">
            <v>111.6</v>
          </cell>
          <cell r="AB680">
            <v>111.6</v>
          </cell>
          <cell r="AC680">
            <v>111.6</v>
          </cell>
          <cell r="AD680">
            <v>111.6</v>
          </cell>
          <cell r="AE680">
            <v>115.5</v>
          </cell>
          <cell r="AF680">
            <v>116.9</v>
          </cell>
          <cell r="AG680">
            <v>117.5</v>
          </cell>
          <cell r="AH680">
            <v>119.3</v>
          </cell>
          <cell r="AI680">
            <v>119.3</v>
          </cell>
          <cell r="AJ680">
            <v>119.3</v>
          </cell>
          <cell r="AK680">
            <v>119.3</v>
          </cell>
          <cell r="AL680">
            <v>119.8</v>
          </cell>
          <cell r="AM680">
            <v>120</v>
          </cell>
          <cell r="AN680">
            <v>115.7</v>
          </cell>
          <cell r="AO680">
            <v>115.7</v>
          </cell>
          <cell r="AP680">
            <v>115.7</v>
          </cell>
          <cell r="AQ680">
            <v>115.5</v>
          </cell>
          <cell r="AR680">
            <v>115.5</v>
          </cell>
          <cell r="AS680">
            <v>115.5</v>
          </cell>
          <cell r="AT680">
            <v>115.5</v>
          </cell>
          <cell r="AU680">
            <v>115.5</v>
          </cell>
          <cell r="AV680">
            <v>115.5</v>
          </cell>
          <cell r="AW680">
            <v>115.5</v>
          </cell>
          <cell r="AX680">
            <v>115.5</v>
          </cell>
          <cell r="AY680">
            <v>114.4</v>
          </cell>
          <cell r="AZ680">
            <v>112</v>
          </cell>
          <cell r="BA680">
            <v>111.7</v>
          </cell>
          <cell r="BB680">
            <v>110.8</v>
          </cell>
          <cell r="BC680">
            <v>111.4</v>
          </cell>
          <cell r="BD680">
            <v>111.4</v>
          </cell>
          <cell r="BE680">
            <v>111.4</v>
          </cell>
          <cell r="BF680">
            <v>111.4</v>
          </cell>
          <cell r="BG680">
            <v>111.4</v>
          </cell>
          <cell r="BH680">
            <v>111.4</v>
          </cell>
          <cell r="BI680">
            <v>111.4</v>
          </cell>
          <cell r="BJ680">
            <v>111.4</v>
          </cell>
          <cell r="BK680">
            <v>111.4</v>
          </cell>
          <cell r="BL680">
            <v>112.2</v>
          </cell>
          <cell r="BM680">
            <v>112.7</v>
          </cell>
          <cell r="BN680">
            <v>112.7</v>
          </cell>
          <cell r="BO680">
            <v>114.9</v>
          </cell>
          <cell r="BP680">
            <v>114.9</v>
          </cell>
          <cell r="BQ680">
            <v>114.9</v>
          </cell>
          <cell r="BR680">
            <v>114.9</v>
          </cell>
          <cell r="BS680">
            <v>114.9</v>
          </cell>
          <cell r="BT680">
            <v>114.9</v>
          </cell>
          <cell r="BU680">
            <v>114.9</v>
          </cell>
          <cell r="BV680">
            <v>120.2</v>
          </cell>
          <cell r="BW680">
            <v>120</v>
          </cell>
          <cell r="BX680">
            <v>126.4</v>
          </cell>
          <cell r="BY680">
            <v>126.4</v>
          </cell>
          <cell r="BZ680">
            <v>126.4</v>
          </cell>
          <cell r="CA680">
            <v>126.4</v>
          </cell>
          <cell r="CB680">
            <v>133.4</v>
          </cell>
          <cell r="CC680">
            <v>134.4</v>
          </cell>
          <cell r="CD680">
            <v>134.4</v>
          </cell>
          <cell r="CE680">
            <v>134.4</v>
          </cell>
          <cell r="CF680">
            <v>134.4</v>
          </cell>
          <cell r="CG680">
            <v>134.4</v>
          </cell>
          <cell r="CH680">
            <v>134.4</v>
          </cell>
          <cell r="CI680">
            <v>134.4</v>
          </cell>
          <cell r="CJ680">
            <v>134.4</v>
          </cell>
          <cell r="CK680">
            <v>134.4</v>
          </cell>
          <cell r="CL680">
            <v>134.4</v>
          </cell>
        </row>
        <row r="681">
          <cell r="A681" t="str">
            <v>Lathes</v>
          </cell>
          <cell r="B681" t="str">
            <v>1311040002</v>
          </cell>
          <cell r="C681">
            <v>2.07E-2</v>
          </cell>
          <cell r="D681">
            <v>102.1</v>
          </cell>
          <cell r="E681">
            <v>102.1</v>
          </cell>
          <cell r="F681">
            <v>102.1</v>
          </cell>
          <cell r="G681">
            <v>108.2</v>
          </cell>
          <cell r="H681">
            <v>108.2</v>
          </cell>
          <cell r="I681">
            <v>108.2</v>
          </cell>
          <cell r="J681">
            <v>108.2</v>
          </cell>
          <cell r="K681">
            <v>108.2</v>
          </cell>
          <cell r="L681">
            <v>108.2</v>
          </cell>
          <cell r="M681">
            <v>109.2</v>
          </cell>
          <cell r="N681">
            <v>109.2</v>
          </cell>
          <cell r="O681">
            <v>109.2</v>
          </cell>
          <cell r="P681">
            <v>109.2</v>
          </cell>
          <cell r="Q681">
            <v>109.2</v>
          </cell>
          <cell r="R681">
            <v>109.2</v>
          </cell>
          <cell r="S681">
            <v>109.2</v>
          </cell>
          <cell r="T681">
            <v>109.2</v>
          </cell>
          <cell r="U681">
            <v>109.2</v>
          </cell>
          <cell r="V681">
            <v>110.2</v>
          </cell>
          <cell r="W681">
            <v>110.8</v>
          </cell>
          <cell r="X681">
            <v>112</v>
          </cell>
          <cell r="Y681">
            <v>112</v>
          </cell>
          <cell r="Z681">
            <v>113.6</v>
          </cell>
          <cell r="AA681">
            <v>118.9</v>
          </cell>
          <cell r="AB681">
            <v>119.4</v>
          </cell>
          <cell r="AC681">
            <v>119.4</v>
          </cell>
          <cell r="AD681">
            <v>119.4</v>
          </cell>
          <cell r="AE681">
            <v>115.2</v>
          </cell>
          <cell r="AF681">
            <v>113.8</v>
          </cell>
          <cell r="AG681">
            <v>113.8</v>
          </cell>
          <cell r="AH681">
            <v>113.8</v>
          </cell>
          <cell r="AI681">
            <v>113.8</v>
          </cell>
          <cell r="AJ681">
            <v>113.8</v>
          </cell>
          <cell r="AK681">
            <v>114.8</v>
          </cell>
          <cell r="AL681">
            <v>115.2</v>
          </cell>
          <cell r="AM681">
            <v>115.2</v>
          </cell>
          <cell r="AN681">
            <v>119.3</v>
          </cell>
          <cell r="AO681">
            <v>119.3</v>
          </cell>
          <cell r="AP681">
            <v>119</v>
          </cell>
          <cell r="AQ681">
            <v>119</v>
          </cell>
          <cell r="AR681">
            <v>119</v>
          </cell>
          <cell r="AS681">
            <v>119</v>
          </cell>
          <cell r="AT681">
            <v>119</v>
          </cell>
          <cell r="AU681">
            <v>119</v>
          </cell>
          <cell r="AV681">
            <v>119</v>
          </cell>
          <cell r="AW681">
            <v>119</v>
          </cell>
          <cell r="AX681">
            <v>119</v>
          </cell>
          <cell r="AY681">
            <v>119</v>
          </cell>
          <cell r="AZ681">
            <v>118.1</v>
          </cell>
          <cell r="BA681">
            <v>117.4</v>
          </cell>
          <cell r="BB681">
            <v>116.9</v>
          </cell>
          <cell r="BC681">
            <v>116.9</v>
          </cell>
          <cell r="BD681">
            <v>116.9</v>
          </cell>
          <cell r="BE681">
            <v>116.9</v>
          </cell>
          <cell r="BF681">
            <v>116.9</v>
          </cell>
          <cell r="BG681">
            <v>116.9</v>
          </cell>
          <cell r="BH681">
            <v>116.9</v>
          </cell>
          <cell r="BI681">
            <v>116.9</v>
          </cell>
          <cell r="BJ681">
            <v>120.2</v>
          </cell>
          <cell r="BK681">
            <v>120.2</v>
          </cell>
          <cell r="BL681">
            <v>120.2</v>
          </cell>
          <cell r="BM681">
            <v>120.3</v>
          </cell>
          <cell r="BN681">
            <v>121</v>
          </cell>
          <cell r="BO681">
            <v>130.6</v>
          </cell>
          <cell r="BP681">
            <v>136.6</v>
          </cell>
          <cell r="BQ681">
            <v>149.19999999999999</v>
          </cell>
          <cell r="BR681">
            <v>154.5</v>
          </cell>
          <cell r="BS681">
            <v>163.19999999999999</v>
          </cell>
          <cell r="BT681">
            <v>170.2</v>
          </cell>
          <cell r="BU681">
            <v>170.4</v>
          </cell>
          <cell r="BV681">
            <v>171.6</v>
          </cell>
          <cell r="BW681">
            <v>108.9</v>
          </cell>
          <cell r="BX681">
            <v>172.9</v>
          </cell>
          <cell r="BY681">
            <v>176</v>
          </cell>
          <cell r="BZ681">
            <v>176.8</v>
          </cell>
          <cell r="CA681">
            <v>177</v>
          </cell>
          <cell r="CB681">
            <v>178.4</v>
          </cell>
          <cell r="CC681">
            <v>185.1</v>
          </cell>
          <cell r="CD681">
            <v>184.9</v>
          </cell>
          <cell r="CE681">
            <v>184.3</v>
          </cell>
          <cell r="CF681">
            <v>188.3</v>
          </cell>
          <cell r="CG681">
            <v>189</v>
          </cell>
          <cell r="CH681">
            <v>189</v>
          </cell>
          <cell r="CI681">
            <v>189.6</v>
          </cell>
          <cell r="CJ681">
            <v>190.4</v>
          </cell>
          <cell r="CK681">
            <v>194.7</v>
          </cell>
          <cell r="CL681">
            <v>195.1</v>
          </cell>
        </row>
        <row r="682">
          <cell r="A682" t="str">
            <v>Grinding Wheels</v>
          </cell>
          <cell r="B682" t="str">
            <v>1311040003</v>
          </cell>
          <cell r="C682">
            <v>1.609E-2</v>
          </cell>
          <cell r="D682">
            <v>100</v>
          </cell>
          <cell r="E682">
            <v>100</v>
          </cell>
          <cell r="F682">
            <v>100</v>
          </cell>
          <cell r="G682">
            <v>97.1</v>
          </cell>
          <cell r="H682">
            <v>95.6</v>
          </cell>
          <cell r="I682">
            <v>95.6</v>
          </cell>
          <cell r="J682">
            <v>95.6</v>
          </cell>
          <cell r="K682">
            <v>95.6</v>
          </cell>
          <cell r="L682">
            <v>95.6</v>
          </cell>
          <cell r="M682">
            <v>95.6</v>
          </cell>
          <cell r="N682">
            <v>95.6</v>
          </cell>
          <cell r="O682">
            <v>95.6</v>
          </cell>
          <cell r="P682">
            <v>97.5</v>
          </cell>
          <cell r="Q682">
            <v>97.9</v>
          </cell>
          <cell r="R682">
            <v>97.9</v>
          </cell>
          <cell r="S682">
            <v>100.8</v>
          </cell>
          <cell r="T682">
            <v>100.8</v>
          </cell>
          <cell r="U682">
            <v>100.8</v>
          </cell>
          <cell r="V682">
            <v>100.8</v>
          </cell>
          <cell r="W682">
            <v>100.8</v>
          </cell>
          <cell r="X682">
            <v>100.8</v>
          </cell>
          <cell r="Y682">
            <v>100.8</v>
          </cell>
          <cell r="Z682">
            <v>100.8</v>
          </cell>
          <cell r="AA682">
            <v>100.8</v>
          </cell>
          <cell r="AB682">
            <v>100.8</v>
          </cell>
          <cell r="AC682">
            <v>100.8</v>
          </cell>
          <cell r="AD682">
            <v>100.8</v>
          </cell>
          <cell r="AE682">
            <v>100.8</v>
          </cell>
          <cell r="AF682">
            <v>100.8</v>
          </cell>
          <cell r="AG682">
            <v>100.8</v>
          </cell>
          <cell r="AH682">
            <v>100.8</v>
          </cell>
          <cell r="AI682">
            <v>103.8</v>
          </cell>
          <cell r="AJ682">
            <v>103.8</v>
          </cell>
          <cell r="AK682">
            <v>104.9</v>
          </cell>
          <cell r="AL682">
            <v>104.9</v>
          </cell>
          <cell r="AM682">
            <v>104.9</v>
          </cell>
          <cell r="AN682">
            <v>104.9</v>
          </cell>
          <cell r="AO682">
            <v>104.9</v>
          </cell>
          <cell r="AP682">
            <v>104.9</v>
          </cell>
          <cell r="AQ682">
            <v>104.9</v>
          </cell>
          <cell r="AR682">
            <v>105.7</v>
          </cell>
          <cell r="AS682">
            <v>105.7</v>
          </cell>
          <cell r="AT682">
            <v>105.7</v>
          </cell>
          <cell r="AU682">
            <v>105.7</v>
          </cell>
          <cell r="AV682">
            <v>105.7</v>
          </cell>
          <cell r="AW682">
            <v>105.7</v>
          </cell>
          <cell r="AX682">
            <v>106.3</v>
          </cell>
          <cell r="AY682">
            <v>108.1</v>
          </cell>
          <cell r="AZ682">
            <v>105.3</v>
          </cell>
          <cell r="BA682">
            <v>102.3</v>
          </cell>
          <cell r="BB682">
            <v>108.1</v>
          </cell>
          <cell r="BC682">
            <v>108.8</v>
          </cell>
          <cell r="BD682">
            <v>108.8</v>
          </cell>
          <cell r="BE682">
            <v>108.8</v>
          </cell>
          <cell r="BF682">
            <v>108.8</v>
          </cell>
          <cell r="BG682">
            <v>108.8</v>
          </cell>
          <cell r="BH682">
            <v>108.8</v>
          </cell>
          <cell r="BI682">
            <v>108.8</v>
          </cell>
          <cell r="BJ682">
            <v>108.8</v>
          </cell>
          <cell r="BK682">
            <v>108.8</v>
          </cell>
          <cell r="BL682">
            <v>108.8</v>
          </cell>
          <cell r="BM682">
            <v>108.8</v>
          </cell>
          <cell r="BN682">
            <v>108.8</v>
          </cell>
          <cell r="BO682">
            <v>108.8</v>
          </cell>
          <cell r="BP682">
            <v>109.5</v>
          </cell>
          <cell r="BQ682">
            <v>109.5</v>
          </cell>
          <cell r="BR682">
            <v>109.5</v>
          </cell>
          <cell r="BS682">
            <v>109.5</v>
          </cell>
          <cell r="BT682">
            <v>109.5</v>
          </cell>
          <cell r="BU682">
            <v>109.5</v>
          </cell>
          <cell r="BV682">
            <v>109.5</v>
          </cell>
          <cell r="BW682">
            <v>110</v>
          </cell>
          <cell r="BX682">
            <v>110.7</v>
          </cell>
          <cell r="BY682">
            <v>111.5</v>
          </cell>
          <cell r="BZ682">
            <v>112.7</v>
          </cell>
          <cell r="CA682">
            <v>113.8</v>
          </cell>
          <cell r="CB682">
            <v>114.5</v>
          </cell>
          <cell r="CC682">
            <v>113.9</v>
          </cell>
          <cell r="CD682">
            <v>113.9</v>
          </cell>
          <cell r="CE682">
            <v>113.9</v>
          </cell>
          <cell r="CF682">
            <v>113.9</v>
          </cell>
          <cell r="CG682">
            <v>113.9</v>
          </cell>
          <cell r="CH682">
            <v>113.9</v>
          </cell>
          <cell r="CI682">
            <v>113.9</v>
          </cell>
          <cell r="CJ682">
            <v>113.9</v>
          </cell>
          <cell r="CK682">
            <v>113.9</v>
          </cell>
          <cell r="CL682">
            <v>113.9</v>
          </cell>
        </row>
        <row r="683">
          <cell r="A683" t="str">
            <v>Cutting Machine</v>
          </cell>
          <cell r="B683" t="str">
            <v>1311040004</v>
          </cell>
          <cell r="C683">
            <v>5.2900000000000004E-3</v>
          </cell>
          <cell r="D683">
            <v>99.3</v>
          </cell>
          <cell r="E683">
            <v>106.6</v>
          </cell>
          <cell r="F683">
            <v>107.9</v>
          </cell>
          <cell r="G683">
            <v>107.9</v>
          </cell>
          <cell r="H683">
            <v>110</v>
          </cell>
          <cell r="I683">
            <v>110</v>
          </cell>
          <cell r="J683">
            <v>110</v>
          </cell>
          <cell r="K683">
            <v>116.3</v>
          </cell>
          <cell r="L683">
            <v>116.3</v>
          </cell>
          <cell r="M683">
            <v>111.3</v>
          </cell>
          <cell r="N683">
            <v>109.5</v>
          </cell>
          <cell r="O683">
            <v>109.5</v>
          </cell>
          <cell r="P683">
            <v>107.4</v>
          </cell>
          <cell r="Q683">
            <v>114.2</v>
          </cell>
          <cell r="R683">
            <v>106.2</v>
          </cell>
          <cell r="S683">
            <v>108.4</v>
          </cell>
          <cell r="T683">
            <v>112.7</v>
          </cell>
          <cell r="U683">
            <v>112.7</v>
          </cell>
          <cell r="V683">
            <v>115.2</v>
          </cell>
          <cell r="W683">
            <v>122.8</v>
          </cell>
          <cell r="X683">
            <v>124</v>
          </cell>
          <cell r="Y683">
            <v>127.8</v>
          </cell>
          <cell r="Z683">
            <v>124</v>
          </cell>
          <cell r="AA683">
            <v>127.8</v>
          </cell>
          <cell r="AB683">
            <v>128</v>
          </cell>
          <cell r="AC683">
            <v>137.19999999999999</v>
          </cell>
          <cell r="AD683">
            <v>137.19999999999999</v>
          </cell>
          <cell r="AE683">
            <v>132.1</v>
          </cell>
          <cell r="AF683">
            <v>132.1</v>
          </cell>
          <cell r="AG683">
            <v>132.1</v>
          </cell>
          <cell r="AH683">
            <v>132.1</v>
          </cell>
          <cell r="AI683">
            <v>132.1</v>
          </cell>
          <cell r="AJ683">
            <v>132.1</v>
          </cell>
          <cell r="AK683">
            <v>132.1</v>
          </cell>
          <cell r="AL683">
            <v>135.1</v>
          </cell>
          <cell r="AM683">
            <v>138.9</v>
          </cell>
          <cell r="AN683">
            <v>137.6</v>
          </cell>
          <cell r="AO683">
            <v>140.19999999999999</v>
          </cell>
          <cell r="AP683">
            <v>137.6</v>
          </cell>
          <cell r="AQ683">
            <v>137.6</v>
          </cell>
          <cell r="AR683">
            <v>137.6</v>
          </cell>
          <cell r="AS683">
            <v>137.6</v>
          </cell>
          <cell r="AT683">
            <v>137.6</v>
          </cell>
          <cell r="AU683">
            <v>137.6</v>
          </cell>
          <cell r="AV683">
            <v>137.6</v>
          </cell>
          <cell r="AW683">
            <v>137.6</v>
          </cell>
          <cell r="AX683">
            <v>137.6</v>
          </cell>
          <cell r="AY683">
            <v>137.6</v>
          </cell>
          <cell r="AZ683">
            <v>204.1</v>
          </cell>
          <cell r="BA683">
            <v>204.1</v>
          </cell>
          <cell r="BB683">
            <v>204.1</v>
          </cell>
          <cell r="BC683">
            <v>204.1</v>
          </cell>
          <cell r="BD683">
            <v>204.1</v>
          </cell>
          <cell r="BE683">
            <v>204.1</v>
          </cell>
          <cell r="BF683">
            <v>204.1</v>
          </cell>
          <cell r="BG683">
            <v>204.1</v>
          </cell>
          <cell r="BH683">
            <v>204.1</v>
          </cell>
          <cell r="BI683">
            <v>204.1</v>
          </cell>
          <cell r="BJ683">
            <v>204.5</v>
          </cell>
          <cell r="BK683">
            <v>205.9</v>
          </cell>
          <cell r="BL683">
            <v>205.9</v>
          </cell>
          <cell r="BM683">
            <v>198.7</v>
          </cell>
          <cell r="BN683">
            <v>196.3</v>
          </cell>
          <cell r="BO683">
            <v>196.3</v>
          </cell>
          <cell r="BP683">
            <v>196.3</v>
          </cell>
          <cell r="BQ683">
            <v>196.3</v>
          </cell>
          <cell r="BR683">
            <v>196.3</v>
          </cell>
          <cell r="BS683">
            <v>196.3</v>
          </cell>
          <cell r="BT683">
            <v>196.3</v>
          </cell>
          <cell r="BU683">
            <v>196.3</v>
          </cell>
          <cell r="BV683">
            <v>196.3</v>
          </cell>
          <cell r="BW683">
            <v>196.3</v>
          </cell>
          <cell r="BX683">
            <v>197.3</v>
          </cell>
          <cell r="BY683">
            <v>197.3</v>
          </cell>
          <cell r="BZ683">
            <v>194</v>
          </cell>
          <cell r="CA683">
            <v>194</v>
          </cell>
          <cell r="CB683">
            <v>194</v>
          </cell>
          <cell r="CC683">
            <v>196.4</v>
          </cell>
          <cell r="CD683">
            <v>196.4</v>
          </cell>
          <cell r="CE683">
            <v>196.4</v>
          </cell>
          <cell r="CF683">
            <v>196.4</v>
          </cell>
          <cell r="CG683">
            <v>196.4</v>
          </cell>
          <cell r="CH683">
            <v>196.4</v>
          </cell>
          <cell r="CI683">
            <v>196.4</v>
          </cell>
          <cell r="CJ683">
            <v>196.4</v>
          </cell>
          <cell r="CK683">
            <v>196.4</v>
          </cell>
          <cell r="CL683">
            <v>196.4</v>
          </cell>
        </row>
        <row r="684">
          <cell r="A684" t="str">
            <v>Gear Cutting Machines</v>
          </cell>
          <cell r="B684" t="str">
            <v>1311040005</v>
          </cell>
          <cell r="C684">
            <v>0.31759999999999999</v>
          </cell>
          <cell r="D684">
            <v>102.1</v>
          </cell>
          <cell r="E684">
            <v>102.1</v>
          </cell>
          <cell r="F684">
            <v>102.1</v>
          </cell>
          <cell r="G684">
            <v>103.8</v>
          </cell>
          <cell r="H684">
            <v>103.9</v>
          </cell>
          <cell r="I684">
            <v>104.7</v>
          </cell>
          <cell r="J684">
            <v>104.7</v>
          </cell>
          <cell r="K684">
            <v>104.7</v>
          </cell>
          <cell r="L684">
            <v>105.6</v>
          </cell>
          <cell r="M684">
            <v>107.4</v>
          </cell>
          <cell r="N684">
            <v>106.8</v>
          </cell>
          <cell r="O684">
            <v>106.6</v>
          </cell>
          <cell r="P684">
            <v>108</v>
          </cell>
          <cell r="Q684">
            <v>107.7</v>
          </cell>
          <cell r="R684">
            <v>107.7</v>
          </cell>
          <cell r="S684">
            <v>109.7</v>
          </cell>
          <cell r="T684">
            <v>109.5</v>
          </cell>
          <cell r="U684">
            <v>109.5</v>
          </cell>
          <cell r="V684">
            <v>109.5</v>
          </cell>
          <cell r="W684">
            <v>109.5</v>
          </cell>
          <cell r="X684">
            <v>109.6</v>
          </cell>
          <cell r="Y684">
            <v>110.2</v>
          </cell>
          <cell r="Z684">
            <v>110.9</v>
          </cell>
          <cell r="AA684">
            <v>111.1</v>
          </cell>
          <cell r="AB684">
            <v>111.3</v>
          </cell>
          <cell r="AC684">
            <v>111.3</v>
          </cell>
          <cell r="AD684">
            <v>111.3</v>
          </cell>
          <cell r="AE684">
            <v>112.3</v>
          </cell>
          <cell r="AF684">
            <v>112.3</v>
          </cell>
          <cell r="AG684">
            <v>112.4</v>
          </cell>
          <cell r="AH684">
            <v>112.4</v>
          </cell>
          <cell r="AI684">
            <v>112.4</v>
          </cell>
          <cell r="AJ684">
            <v>112.4</v>
          </cell>
          <cell r="AK684">
            <v>112.4</v>
          </cell>
          <cell r="AL684">
            <v>112.4</v>
          </cell>
          <cell r="AM684">
            <v>112.2</v>
          </cell>
          <cell r="AN684">
            <v>112.1</v>
          </cell>
          <cell r="AO684">
            <v>114.3</v>
          </cell>
          <cell r="AP684">
            <v>114.2</v>
          </cell>
          <cell r="AQ684">
            <v>115.2</v>
          </cell>
          <cell r="AR684">
            <v>115.2</v>
          </cell>
          <cell r="AS684">
            <v>115.2</v>
          </cell>
          <cell r="AT684">
            <v>115.2</v>
          </cell>
          <cell r="AU684">
            <v>115.7</v>
          </cell>
          <cell r="AV684">
            <v>115.6</v>
          </cell>
          <cell r="AW684">
            <v>115.6</v>
          </cell>
          <cell r="AX684">
            <v>115.1</v>
          </cell>
          <cell r="AY684">
            <v>113.6</v>
          </cell>
          <cell r="AZ684">
            <v>117.2</v>
          </cell>
          <cell r="BA684">
            <v>117.7</v>
          </cell>
          <cell r="BB684">
            <v>117.3</v>
          </cell>
          <cell r="BC684">
            <v>120.4</v>
          </cell>
          <cell r="BD684">
            <v>119.2</v>
          </cell>
          <cell r="BE684">
            <v>119.2</v>
          </cell>
          <cell r="BF684">
            <v>119.2</v>
          </cell>
          <cell r="BG684">
            <v>119.8</v>
          </cell>
          <cell r="BH684">
            <v>119.9</v>
          </cell>
          <cell r="BI684">
            <v>119.9</v>
          </cell>
          <cell r="BJ684">
            <v>120.3</v>
          </cell>
          <cell r="BK684">
            <v>120.7</v>
          </cell>
          <cell r="BL684">
            <v>120.7</v>
          </cell>
          <cell r="BM684">
            <v>119.9</v>
          </cell>
          <cell r="BN684">
            <v>120</v>
          </cell>
          <cell r="BO684">
            <v>127</v>
          </cell>
          <cell r="BP684">
            <v>128.19999999999999</v>
          </cell>
          <cell r="BQ684">
            <v>128.4</v>
          </cell>
          <cell r="BR684">
            <v>128.4</v>
          </cell>
          <cell r="BS684">
            <v>136.19999999999999</v>
          </cell>
          <cell r="BT684">
            <v>138.80000000000001</v>
          </cell>
          <cell r="BU684">
            <v>138.80000000000001</v>
          </cell>
          <cell r="BV684">
            <v>137.69999999999999</v>
          </cell>
          <cell r="BW684">
            <v>134.30000000000001</v>
          </cell>
          <cell r="BX684">
            <v>139.19999999999999</v>
          </cell>
          <cell r="BY684">
            <v>141.5</v>
          </cell>
          <cell r="BZ684">
            <v>144.6</v>
          </cell>
          <cell r="CA684">
            <v>146.30000000000001</v>
          </cell>
          <cell r="CB684">
            <v>145.80000000000001</v>
          </cell>
          <cell r="CC684">
            <v>140.80000000000001</v>
          </cell>
          <cell r="CD684">
            <v>141</v>
          </cell>
          <cell r="CE684">
            <v>141</v>
          </cell>
          <cell r="CF684">
            <v>142.19999999999999</v>
          </cell>
          <cell r="CG684">
            <v>143.5</v>
          </cell>
          <cell r="CH684">
            <v>143.6</v>
          </cell>
          <cell r="CI684">
            <v>143.6</v>
          </cell>
          <cell r="CJ684">
            <v>143.6</v>
          </cell>
          <cell r="CK684">
            <v>143.6</v>
          </cell>
          <cell r="CL684">
            <v>143.6</v>
          </cell>
        </row>
        <row r="685">
          <cell r="A685" t="str">
            <v>e.  AIR CONDITIONER &amp; REFRIGERATORS</v>
          </cell>
          <cell r="B685" t="str">
            <v>1311050000</v>
          </cell>
          <cell r="C685">
            <v>0.42879</v>
          </cell>
          <cell r="D685">
            <v>102</v>
          </cell>
          <cell r="E685">
            <v>101</v>
          </cell>
          <cell r="F685">
            <v>100.7</v>
          </cell>
          <cell r="G685">
            <v>97.3</v>
          </cell>
          <cell r="H685">
            <v>97.6</v>
          </cell>
          <cell r="I685">
            <v>97.2</v>
          </cell>
          <cell r="J685">
            <v>96.9</v>
          </cell>
          <cell r="K685">
            <v>97.4</v>
          </cell>
          <cell r="L685">
            <v>97.1</v>
          </cell>
          <cell r="M685">
            <v>96.8</v>
          </cell>
          <cell r="N685">
            <v>97.6</v>
          </cell>
          <cell r="O685">
            <v>96.9</v>
          </cell>
          <cell r="P685">
            <v>95.7</v>
          </cell>
          <cell r="Q685">
            <v>95.3</v>
          </cell>
          <cell r="R685">
            <v>96.1</v>
          </cell>
          <cell r="S685">
            <v>97.7</v>
          </cell>
          <cell r="T685">
            <v>97.6</v>
          </cell>
          <cell r="U685">
            <v>97.7</v>
          </cell>
          <cell r="V685">
            <v>97.5</v>
          </cell>
          <cell r="W685">
            <v>98</v>
          </cell>
          <cell r="X685">
            <v>98.3</v>
          </cell>
          <cell r="Y685">
            <v>98.5</v>
          </cell>
          <cell r="Z685">
            <v>98.3</v>
          </cell>
          <cell r="AA685">
            <v>98</v>
          </cell>
          <cell r="AB685">
            <v>98.6</v>
          </cell>
          <cell r="AC685">
            <v>100.9</v>
          </cell>
          <cell r="AD685">
            <v>98.5</v>
          </cell>
          <cell r="AE685">
            <v>99.6</v>
          </cell>
          <cell r="AF685">
            <v>99.5</v>
          </cell>
          <cell r="AG685">
            <v>99.3</v>
          </cell>
          <cell r="AH685">
            <v>99.3</v>
          </cell>
          <cell r="AI685">
            <v>99.6</v>
          </cell>
          <cell r="AJ685">
            <v>99.5</v>
          </cell>
          <cell r="AK685">
            <v>99.4</v>
          </cell>
          <cell r="AL685">
            <v>99.4</v>
          </cell>
          <cell r="AM685">
            <v>99.2</v>
          </cell>
          <cell r="AN685">
            <v>98</v>
          </cell>
          <cell r="AO685">
            <v>97.4</v>
          </cell>
          <cell r="AP685">
            <v>97.7</v>
          </cell>
          <cell r="AQ685">
            <v>99</v>
          </cell>
          <cell r="AR685">
            <v>98.9</v>
          </cell>
          <cell r="AS685">
            <v>99.3</v>
          </cell>
          <cell r="AT685">
            <v>100.5</v>
          </cell>
          <cell r="AU685">
            <v>99.7</v>
          </cell>
          <cell r="AV685">
            <v>100.6</v>
          </cell>
          <cell r="AW685">
            <v>100.2</v>
          </cell>
          <cell r="AX685">
            <v>100.3</v>
          </cell>
          <cell r="AY685">
            <v>99.6</v>
          </cell>
          <cell r="AZ685">
            <v>108.1</v>
          </cell>
          <cell r="BA685">
            <v>109.8</v>
          </cell>
          <cell r="BB685">
            <v>109.2</v>
          </cell>
          <cell r="BC685">
            <v>109.4</v>
          </cell>
          <cell r="BD685">
            <v>109.6</v>
          </cell>
          <cell r="BE685">
            <v>109.9</v>
          </cell>
          <cell r="BF685">
            <v>110.1</v>
          </cell>
          <cell r="BG685">
            <v>110.2</v>
          </cell>
          <cell r="BH685">
            <v>111.3</v>
          </cell>
          <cell r="BI685">
            <v>112.2</v>
          </cell>
          <cell r="BJ685">
            <v>113.4</v>
          </cell>
          <cell r="BK685">
            <v>113.4</v>
          </cell>
          <cell r="BL685">
            <v>111.6</v>
          </cell>
          <cell r="BM685">
            <v>111.6</v>
          </cell>
          <cell r="BN685">
            <v>111.3</v>
          </cell>
          <cell r="BO685">
            <v>111.4</v>
          </cell>
          <cell r="BP685">
            <v>111.3</v>
          </cell>
          <cell r="BQ685">
            <v>111.4</v>
          </cell>
          <cell r="BR685">
            <v>111.4</v>
          </cell>
          <cell r="BS685">
            <v>111.4</v>
          </cell>
          <cell r="BT685">
            <v>111.4</v>
          </cell>
          <cell r="BU685">
            <v>111.4</v>
          </cell>
          <cell r="BV685">
            <v>111.4</v>
          </cell>
          <cell r="BW685">
            <v>111.4</v>
          </cell>
          <cell r="BX685">
            <v>110.6</v>
          </cell>
          <cell r="BY685">
            <v>109.1</v>
          </cell>
          <cell r="BZ685">
            <v>109.1</v>
          </cell>
          <cell r="CA685">
            <v>109.1</v>
          </cell>
          <cell r="CB685">
            <v>109.1</v>
          </cell>
          <cell r="CC685">
            <v>109.8</v>
          </cell>
          <cell r="CD685">
            <v>110</v>
          </cell>
          <cell r="CE685">
            <v>110.8</v>
          </cell>
          <cell r="CF685">
            <v>110.2</v>
          </cell>
          <cell r="CG685">
            <v>109.6</v>
          </cell>
          <cell r="CH685">
            <v>109.4</v>
          </cell>
          <cell r="CI685">
            <v>109.8</v>
          </cell>
          <cell r="CJ685">
            <v>109.9</v>
          </cell>
          <cell r="CK685">
            <v>110.1</v>
          </cell>
          <cell r="CL685">
            <v>110.1</v>
          </cell>
        </row>
        <row r="686">
          <cell r="A686" t="str">
            <v>Air Conditioners</v>
          </cell>
          <cell r="B686" t="str">
            <v>1311050001</v>
          </cell>
          <cell r="C686">
            <v>0.22151000000000001</v>
          </cell>
          <cell r="D686">
            <v>103.6</v>
          </cell>
          <cell r="E686">
            <v>103.6</v>
          </cell>
          <cell r="F686">
            <v>103.1</v>
          </cell>
          <cell r="G686">
            <v>99.5</v>
          </cell>
          <cell r="H686">
            <v>99.4</v>
          </cell>
          <cell r="I686">
            <v>99.4</v>
          </cell>
          <cell r="J686">
            <v>99.4</v>
          </cell>
          <cell r="K686">
            <v>99.4</v>
          </cell>
          <cell r="L686">
            <v>99.4</v>
          </cell>
          <cell r="M686">
            <v>99.4</v>
          </cell>
          <cell r="N686">
            <v>99.4</v>
          </cell>
          <cell r="O686">
            <v>99.4</v>
          </cell>
          <cell r="P686">
            <v>98.2</v>
          </cell>
          <cell r="Q686">
            <v>98.2</v>
          </cell>
          <cell r="R686">
            <v>99.3</v>
          </cell>
          <cell r="S686">
            <v>100.8</v>
          </cell>
          <cell r="T686">
            <v>100.8</v>
          </cell>
          <cell r="U686">
            <v>100.6</v>
          </cell>
          <cell r="V686">
            <v>100.6</v>
          </cell>
          <cell r="W686">
            <v>100.6</v>
          </cell>
          <cell r="X686">
            <v>101.3</v>
          </cell>
          <cell r="Y686">
            <v>101.3</v>
          </cell>
          <cell r="Z686">
            <v>101.4</v>
          </cell>
          <cell r="AA686">
            <v>101.3</v>
          </cell>
          <cell r="AB686">
            <v>102</v>
          </cell>
          <cell r="AC686">
            <v>102.3</v>
          </cell>
          <cell r="AD686">
            <v>101.7</v>
          </cell>
          <cell r="AE686">
            <v>102.2</v>
          </cell>
          <cell r="AF686">
            <v>102.1</v>
          </cell>
          <cell r="AG686">
            <v>102.1</v>
          </cell>
          <cell r="AH686">
            <v>101.9</v>
          </cell>
          <cell r="AI686">
            <v>102</v>
          </cell>
          <cell r="AJ686">
            <v>102</v>
          </cell>
          <cell r="AK686">
            <v>101.9</v>
          </cell>
          <cell r="AL686">
            <v>102</v>
          </cell>
          <cell r="AM686">
            <v>101.9</v>
          </cell>
          <cell r="AN686">
            <v>98.6</v>
          </cell>
          <cell r="AO686">
            <v>97.4</v>
          </cell>
          <cell r="AP686">
            <v>98.1</v>
          </cell>
          <cell r="AQ686">
            <v>98.8</v>
          </cell>
          <cell r="AR686">
            <v>98.4</v>
          </cell>
          <cell r="AS686">
            <v>99.7</v>
          </cell>
          <cell r="AT686">
            <v>100.7</v>
          </cell>
          <cell r="AU686">
            <v>100.8</v>
          </cell>
          <cell r="AV686">
            <v>100.8</v>
          </cell>
          <cell r="AW686">
            <v>100.8</v>
          </cell>
          <cell r="AX686">
            <v>100.8</v>
          </cell>
          <cell r="AY686">
            <v>100.2</v>
          </cell>
          <cell r="AZ686">
            <v>103.8</v>
          </cell>
          <cell r="BA686">
            <v>103.6</v>
          </cell>
          <cell r="BB686">
            <v>102.9</v>
          </cell>
          <cell r="BC686">
            <v>102.9</v>
          </cell>
          <cell r="BD686">
            <v>102.9</v>
          </cell>
          <cell r="BE686">
            <v>102.9</v>
          </cell>
          <cell r="BF686">
            <v>103.1</v>
          </cell>
          <cell r="BG686">
            <v>103.2</v>
          </cell>
          <cell r="BH686">
            <v>104.1</v>
          </cell>
          <cell r="BI686">
            <v>105.6</v>
          </cell>
          <cell r="BJ686">
            <v>108.2</v>
          </cell>
          <cell r="BK686">
            <v>108.1</v>
          </cell>
          <cell r="BL686">
            <v>104.6</v>
          </cell>
          <cell r="BM686">
            <v>104.6</v>
          </cell>
          <cell r="BN686">
            <v>104.6</v>
          </cell>
          <cell r="BO686">
            <v>104.6</v>
          </cell>
          <cell r="BP686">
            <v>104.3</v>
          </cell>
          <cell r="BQ686">
            <v>104.4</v>
          </cell>
          <cell r="BR686">
            <v>104.4</v>
          </cell>
          <cell r="BS686">
            <v>104.4</v>
          </cell>
          <cell r="BT686">
            <v>104.4</v>
          </cell>
          <cell r="BU686">
            <v>104.4</v>
          </cell>
          <cell r="BV686">
            <v>104.4</v>
          </cell>
          <cell r="BW686">
            <v>104.4</v>
          </cell>
          <cell r="BX686">
            <v>103.4</v>
          </cell>
          <cell r="BY686">
            <v>101.6</v>
          </cell>
          <cell r="BZ686">
            <v>101.8</v>
          </cell>
          <cell r="CA686">
            <v>101.8</v>
          </cell>
          <cell r="CB686">
            <v>101.7</v>
          </cell>
          <cell r="CC686">
            <v>103.2</v>
          </cell>
          <cell r="CD686">
            <v>103.4</v>
          </cell>
          <cell r="CE686">
            <v>104.9</v>
          </cell>
          <cell r="CF686">
            <v>104</v>
          </cell>
          <cell r="CG686">
            <v>102.7</v>
          </cell>
          <cell r="CH686">
            <v>102.4</v>
          </cell>
          <cell r="CI686">
            <v>103</v>
          </cell>
          <cell r="CJ686">
            <v>103.2</v>
          </cell>
          <cell r="CK686">
            <v>103.4</v>
          </cell>
          <cell r="CL686">
            <v>103.4</v>
          </cell>
        </row>
        <row r="687">
          <cell r="A687" t="str">
            <v>Refrigerators</v>
          </cell>
          <cell r="B687" t="str">
            <v>1311050002</v>
          </cell>
          <cell r="C687">
            <v>0.19422</v>
          </cell>
          <cell r="D687">
            <v>100.2</v>
          </cell>
          <cell r="E687">
            <v>98</v>
          </cell>
          <cell r="F687">
            <v>98</v>
          </cell>
          <cell r="G687">
            <v>94.5</v>
          </cell>
          <cell r="H687">
            <v>95.2</v>
          </cell>
          <cell r="I687">
            <v>94.3</v>
          </cell>
          <cell r="J687">
            <v>93.7</v>
          </cell>
          <cell r="K687">
            <v>94.8</v>
          </cell>
          <cell r="L687">
            <v>94.2</v>
          </cell>
          <cell r="M687">
            <v>93.5</v>
          </cell>
          <cell r="N687">
            <v>95.2</v>
          </cell>
          <cell r="O687">
            <v>93.8</v>
          </cell>
          <cell r="P687">
            <v>92.5</v>
          </cell>
          <cell r="Q687">
            <v>91.5</v>
          </cell>
          <cell r="R687">
            <v>92.1</v>
          </cell>
          <cell r="S687">
            <v>93.8</v>
          </cell>
          <cell r="T687">
            <v>93.5</v>
          </cell>
          <cell r="U687">
            <v>94</v>
          </cell>
          <cell r="V687">
            <v>93.4</v>
          </cell>
          <cell r="W687">
            <v>94.6</v>
          </cell>
          <cell r="X687">
            <v>94.4</v>
          </cell>
          <cell r="Y687">
            <v>94.8</v>
          </cell>
          <cell r="Z687">
            <v>94.4</v>
          </cell>
          <cell r="AA687">
            <v>93.9</v>
          </cell>
          <cell r="AB687">
            <v>94.4</v>
          </cell>
          <cell r="AC687">
            <v>99.1</v>
          </cell>
          <cell r="AD687">
            <v>94.3</v>
          </cell>
          <cell r="AE687">
            <v>96.1</v>
          </cell>
          <cell r="AF687">
            <v>95.7</v>
          </cell>
          <cell r="AG687">
            <v>95.4</v>
          </cell>
          <cell r="AH687">
            <v>95.5</v>
          </cell>
          <cell r="AI687">
            <v>96.1</v>
          </cell>
          <cell r="AJ687">
            <v>96</v>
          </cell>
          <cell r="AK687">
            <v>95.6</v>
          </cell>
          <cell r="AL687">
            <v>95.6</v>
          </cell>
          <cell r="AM687">
            <v>95.3</v>
          </cell>
          <cell r="AN687">
            <v>96.5</v>
          </cell>
          <cell r="AO687">
            <v>96.5</v>
          </cell>
          <cell r="AP687">
            <v>96.5</v>
          </cell>
          <cell r="AQ687">
            <v>98.3</v>
          </cell>
          <cell r="AR687">
            <v>98.4</v>
          </cell>
          <cell r="AS687">
            <v>97.8</v>
          </cell>
          <cell r="AT687">
            <v>99.6</v>
          </cell>
          <cell r="AU687">
            <v>97.5</v>
          </cell>
          <cell r="AV687">
            <v>99.6</v>
          </cell>
          <cell r="AW687">
            <v>98.6</v>
          </cell>
          <cell r="AX687">
            <v>99</v>
          </cell>
          <cell r="AY687">
            <v>98</v>
          </cell>
          <cell r="AZ687">
            <v>112.5</v>
          </cell>
          <cell r="BA687">
            <v>116.5</v>
          </cell>
          <cell r="BB687">
            <v>116.3</v>
          </cell>
          <cell r="BC687">
            <v>116.8</v>
          </cell>
          <cell r="BD687">
            <v>117.4</v>
          </cell>
          <cell r="BE687">
            <v>117.9</v>
          </cell>
          <cell r="BF687">
            <v>118.1</v>
          </cell>
          <cell r="BG687">
            <v>118.3</v>
          </cell>
          <cell r="BH687">
            <v>119.6</v>
          </cell>
          <cell r="BI687">
            <v>120</v>
          </cell>
          <cell r="BJ687">
            <v>120</v>
          </cell>
          <cell r="BK687">
            <v>120</v>
          </cell>
          <cell r="BL687">
            <v>120</v>
          </cell>
          <cell r="BM687">
            <v>120</v>
          </cell>
          <cell r="BN687">
            <v>119.6</v>
          </cell>
          <cell r="BO687">
            <v>119.8</v>
          </cell>
          <cell r="BP687">
            <v>120</v>
          </cell>
          <cell r="BQ687">
            <v>120</v>
          </cell>
          <cell r="BR687">
            <v>120</v>
          </cell>
          <cell r="BS687">
            <v>120</v>
          </cell>
          <cell r="BT687">
            <v>120</v>
          </cell>
          <cell r="BU687">
            <v>120</v>
          </cell>
          <cell r="BV687">
            <v>120</v>
          </cell>
          <cell r="BW687">
            <v>120</v>
          </cell>
          <cell r="BX687">
            <v>119.5</v>
          </cell>
          <cell r="BY687">
            <v>118.1</v>
          </cell>
          <cell r="BZ687">
            <v>118.1</v>
          </cell>
          <cell r="CA687">
            <v>118.1</v>
          </cell>
          <cell r="CB687">
            <v>118.1</v>
          </cell>
          <cell r="CC687">
            <v>118.1</v>
          </cell>
          <cell r="CD687">
            <v>118.1</v>
          </cell>
          <cell r="CE687">
            <v>118.1</v>
          </cell>
          <cell r="CF687">
            <v>118.1</v>
          </cell>
          <cell r="CG687">
            <v>118.1</v>
          </cell>
          <cell r="CH687">
            <v>118.1</v>
          </cell>
          <cell r="CI687">
            <v>118.1</v>
          </cell>
          <cell r="CJ687">
            <v>118.1</v>
          </cell>
          <cell r="CK687">
            <v>118.3</v>
          </cell>
          <cell r="CL687">
            <v>118.3</v>
          </cell>
        </row>
        <row r="688">
          <cell r="A688" t="str">
            <v>Chillers</v>
          </cell>
          <cell r="B688" t="str">
            <v>1311050003</v>
          </cell>
          <cell r="C688">
            <v>1.306E-2</v>
          </cell>
          <cell r="D688">
            <v>100</v>
          </cell>
          <cell r="E688">
            <v>100</v>
          </cell>
          <cell r="F688">
            <v>100</v>
          </cell>
          <cell r="G688">
            <v>102</v>
          </cell>
          <cell r="H688">
            <v>102</v>
          </cell>
          <cell r="I688">
            <v>102</v>
          </cell>
          <cell r="J688">
            <v>102</v>
          </cell>
          <cell r="K688">
            <v>102</v>
          </cell>
          <cell r="L688">
            <v>102</v>
          </cell>
          <cell r="M688">
            <v>102</v>
          </cell>
          <cell r="N688">
            <v>102</v>
          </cell>
          <cell r="O688">
            <v>102</v>
          </cell>
          <cell r="P688">
            <v>102</v>
          </cell>
          <cell r="Q688">
            <v>102</v>
          </cell>
          <cell r="R688">
            <v>102</v>
          </cell>
          <cell r="S688">
            <v>104.4</v>
          </cell>
          <cell r="T688">
            <v>104.4</v>
          </cell>
          <cell r="U688">
            <v>104.4</v>
          </cell>
          <cell r="V688">
            <v>104.4</v>
          </cell>
          <cell r="W688">
            <v>104.4</v>
          </cell>
          <cell r="X688">
            <v>104.4</v>
          </cell>
          <cell r="Y688">
            <v>104.4</v>
          </cell>
          <cell r="Z688">
            <v>104.4</v>
          </cell>
          <cell r="AA688">
            <v>104.4</v>
          </cell>
          <cell r="AB688">
            <v>104.4</v>
          </cell>
          <cell r="AC688">
            <v>104.4</v>
          </cell>
          <cell r="AD688">
            <v>104.4</v>
          </cell>
          <cell r="AE688">
            <v>110.3</v>
          </cell>
          <cell r="AF688">
            <v>110.3</v>
          </cell>
          <cell r="AG688">
            <v>110.3</v>
          </cell>
          <cell r="AH688">
            <v>110.3</v>
          </cell>
          <cell r="AI688">
            <v>110.3</v>
          </cell>
          <cell r="AJ688">
            <v>110.3</v>
          </cell>
          <cell r="AK688">
            <v>110.3</v>
          </cell>
          <cell r="AL688">
            <v>110.3</v>
          </cell>
          <cell r="AM688">
            <v>110.3</v>
          </cell>
          <cell r="AN688">
            <v>110.3</v>
          </cell>
          <cell r="AO688">
            <v>110.3</v>
          </cell>
          <cell r="AP688">
            <v>110.3</v>
          </cell>
          <cell r="AQ688">
            <v>112.6</v>
          </cell>
          <cell r="AR688">
            <v>112.6</v>
          </cell>
          <cell r="AS688">
            <v>112.6</v>
          </cell>
          <cell r="AT688">
            <v>112.6</v>
          </cell>
          <cell r="AU688">
            <v>112.6</v>
          </cell>
          <cell r="AV688">
            <v>112.6</v>
          </cell>
          <cell r="AW688">
            <v>112.6</v>
          </cell>
          <cell r="AX688">
            <v>112.6</v>
          </cell>
          <cell r="AY688">
            <v>112.8</v>
          </cell>
          <cell r="AZ688">
            <v>115.4</v>
          </cell>
          <cell r="BA688">
            <v>114.6</v>
          </cell>
          <cell r="BB688">
            <v>110</v>
          </cell>
          <cell r="BC688">
            <v>108.1</v>
          </cell>
          <cell r="BD688">
            <v>108.1</v>
          </cell>
          <cell r="BE688">
            <v>108.1</v>
          </cell>
          <cell r="BF688">
            <v>108.1</v>
          </cell>
          <cell r="BG688">
            <v>108.1</v>
          </cell>
          <cell r="BH688">
            <v>108.1</v>
          </cell>
          <cell r="BI688">
            <v>108.1</v>
          </cell>
          <cell r="BJ688">
            <v>106.1</v>
          </cell>
          <cell r="BK688">
            <v>104.3</v>
          </cell>
          <cell r="BL688">
            <v>104.5</v>
          </cell>
          <cell r="BM688">
            <v>103.7</v>
          </cell>
          <cell r="BN688">
            <v>101.5</v>
          </cell>
          <cell r="BO688">
            <v>101.8</v>
          </cell>
          <cell r="BP688">
            <v>101.8</v>
          </cell>
          <cell r="BQ688">
            <v>101.7</v>
          </cell>
          <cell r="BR688">
            <v>101.8</v>
          </cell>
          <cell r="BS688">
            <v>101.8</v>
          </cell>
          <cell r="BT688">
            <v>101.8</v>
          </cell>
          <cell r="BU688">
            <v>101.8</v>
          </cell>
          <cell r="BV688">
            <v>101.8</v>
          </cell>
          <cell r="BW688">
            <v>101.8</v>
          </cell>
          <cell r="BX688">
            <v>101.8</v>
          </cell>
          <cell r="BY688">
            <v>101.8</v>
          </cell>
          <cell r="BZ688">
            <v>99.8</v>
          </cell>
          <cell r="CA688">
            <v>99.8</v>
          </cell>
          <cell r="CB688">
            <v>99.8</v>
          </cell>
          <cell r="CC688">
            <v>100.3</v>
          </cell>
          <cell r="CD688">
            <v>101.8</v>
          </cell>
          <cell r="CE688">
            <v>101.8</v>
          </cell>
          <cell r="CF688">
            <v>99.8</v>
          </cell>
          <cell r="CG688">
            <v>99.8</v>
          </cell>
          <cell r="CH688">
            <v>99.8</v>
          </cell>
          <cell r="CI688">
            <v>101.8</v>
          </cell>
          <cell r="CJ688">
            <v>101.8</v>
          </cell>
          <cell r="CK688">
            <v>101.8</v>
          </cell>
          <cell r="CL688">
            <v>101.8</v>
          </cell>
        </row>
        <row r="689">
          <cell r="A689" t="str">
            <v>f.  NON-ELECTRICAL MACHINERY</v>
          </cell>
          <cell r="B689" t="str">
            <v>1311060000</v>
          </cell>
          <cell r="C689">
            <v>1.02563</v>
          </cell>
          <cell r="D689">
            <v>101.1</v>
          </cell>
          <cell r="E689">
            <v>101.6</v>
          </cell>
          <cell r="F689">
            <v>101.6</v>
          </cell>
          <cell r="G689">
            <v>102.5</v>
          </cell>
          <cell r="H689">
            <v>102.4</v>
          </cell>
          <cell r="I689">
            <v>102.7</v>
          </cell>
          <cell r="J689">
            <v>102.8</v>
          </cell>
          <cell r="K689">
            <v>102.8</v>
          </cell>
          <cell r="L689">
            <v>102.8</v>
          </cell>
          <cell r="M689">
            <v>105</v>
          </cell>
          <cell r="N689">
            <v>105.6</v>
          </cell>
          <cell r="O689">
            <v>106.1</v>
          </cell>
          <cell r="P689">
            <v>107.4</v>
          </cell>
          <cell r="Q689">
            <v>107.8</v>
          </cell>
          <cell r="R689">
            <v>107.3</v>
          </cell>
          <cell r="S689">
            <v>107.6</v>
          </cell>
          <cell r="T689">
            <v>108</v>
          </cell>
          <cell r="U689">
            <v>107.9</v>
          </cell>
          <cell r="V689">
            <v>107.9</v>
          </cell>
          <cell r="W689">
            <v>107.9</v>
          </cell>
          <cell r="X689">
            <v>107.9</v>
          </cell>
          <cell r="Y689">
            <v>107.9</v>
          </cell>
          <cell r="Z689">
            <v>107.9</v>
          </cell>
          <cell r="AA689">
            <v>107.2</v>
          </cell>
          <cell r="AB689">
            <v>107.9</v>
          </cell>
          <cell r="AC689">
            <v>107.9</v>
          </cell>
          <cell r="AD689">
            <v>107.7</v>
          </cell>
          <cell r="AE689">
            <v>107.7</v>
          </cell>
          <cell r="AF689">
            <v>107</v>
          </cell>
          <cell r="AG689">
            <v>107.3</v>
          </cell>
          <cell r="AH689">
            <v>107.5</v>
          </cell>
          <cell r="AI689">
            <v>109.7</v>
          </cell>
          <cell r="AJ689">
            <v>110.1</v>
          </cell>
          <cell r="AK689">
            <v>110</v>
          </cell>
          <cell r="AL689">
            <v>110.1</v>
          </cell>
          <cell r="AM689">
            <v>110.8</v>
          </cell>
          <cell r="AN689">
            <v>109.8</v>
          </cell>
          <cell r="AO689">
            <v>109.7</v>
          </cell>
          <cell r="AP689">
            <v>109.8</v>
          </cell>
          <cell r="AQ689">
            <v>110.3</v>
          </cell>
          <cell r="AR689">
            <v>110.7</v>
          </cell>
          <cell r="AS689">
            <v>111.8</v>
          </cell>
          <cell r="AT689">
            <v>111.8</v>
          </cell>
          <cell r="AU689">
            <v>111.8</v>
          </cell>
          <cell r="AV689">
            <v>112.3</v>
          </cell>
          <cell r="AW689">
            <v>112.3</v>
          </cell>
          <cell r="AX689">
            <v>112.2</v>
          </cell>
          <cell r="AY689">
            <v>112</v>
          </cell>
          <cell r="AZ689">
            <v>110.8</v>
          </cell>
          <cell r="BA689">
            <v>110.7</v>
          </cell>
          <cell r="BB689">
            <v>110.3</v>
          </cell>
          <cell r="BC689">
            <v>112.7</v>
          </cell>
          <cell r="BD689">
            <v>112.6</v>
          </cell>
          <cell r="BE689">
            <v>112.8</v>
          </cell>
          <cell r="BF689">
            <v>112.8</v>
          </cell>
          <cell r="BG689">
            <v>112.8</v>
          </cell>
          <cell r="BH689">
            <v>112.8</v>
          </cell>
          <cell r="BI689">
            <v>114.7</v>
          </cell>
          <cell r="BJ689">
            <v>118</v>
          </cell>
          <cell r="BK689">
            <v>117.8</v>
          </cell>
          <cell r="BL689">
            <v>117.7</v>
          </cell>
          <cell r="BM689">
            <v>118</v>
          </cell>
          <cell r="BN689">
            <v>118.6</v>
          </cell>
          <cell r="BO689">
            <v>118.8</v>
          </cell>
          <cell r="BP689">
            <v>117.6</v>
          </cell>
          <cell r="BQ689">
            <v>117.8</v>
          </cell>
          <cell r="BR689">
            <v>117.9</v>
          </cell>
          <cell r="BS689">
            <v>117.9</v>
          </cell>
          <cell r="BT689">
            <v>118</v>
          </cell>
          <cell r="BU689">
            <v>118</v>
          </cell>
          <cell r="BV689">
            <v>118.2</v>
          </cell>
          <cell r="BW689">
            <v>118</v>
          </cell>
          <cell r="BX689">
            <v>118.5</v>
          </cell>
          <cell r="BY689">
            <v>119.6</v>
          </cell>
          <cell r="BZ689">
            <v>120.2</v>
          </cell>
          <cell r="CA689">
            <v>120.6</v>
          </cell>
          <cell r="CB689">
            <v>120.4</v>
          </cell>
          <cell r="CC689">
            <v>120.6</v>
          </cell>
          <cell r="CD689">
            <v>120.6</v>
          </cell>
          <cell r="CE689">
            <v>120.7</v>
          </cell>
          <cell r="CF689">
            <v>121</v>
          </cell>
          <cell r="CG689">
            <v>121.2</v>
          </cell>
          <cell r="CH689">
            <v>122</v>
          </cell>
          <cell r="CI689">
            <v>122</v>
          </cell>
          <cell r="CJ689">
            <v>123.6</v>
          </cell>
          <cell r="CK689">
            <v>124</v>
          </cell>
          <cell r="CL689">
            <v>122.8</v>
          </cell>
        </row>
        <row r="690">
          <cell r="A690" t="str">
            <v>Engines</v>
          </cell>
          <cell r="B690" t="str">
            <v>1311060001</v>
          </cell>
          <cell r="C690">
            <v>7.4709999999999999E-2</v>
          </cell>
          <cell r="D690">
            <v>102.4</v>
          </cell>
          <cell r="E690">
            <v>102.4</v>
          </cell>
          <cell r="F690">
            <v>102.4</v>
          </cell>
          <cell r="G690">
            <v>102.3</v>
          </cell>
          <cell r="H690">
            <v>101.7</v>
          </cell>
          <cell r="I690">
            <v>101.7</v>
          </cell>
          <cell r="J690">
            <v>102.6</v>
          </cell>
          <cell r="K690">
            <v>103.2</v>
          </cell>
          <cell r="L690">
            <v>103.2</v>
          </cell>
          <cell r="M690">
            <v>103.2</v>
          </cell>
          <cell r="N690">
            <v>103.2</v>
          </cell>
          <cell r="O690">
            <v>103.2</v>
          </cell>
          <cell r="P690">
            <v>103.2</v>
          </cell>
          <cell r="Q690">
            <v>103.2</v>
          </cell>
          <cell r="R690">
            <v>101.7</v>
          </cell>
          <cell r="S690">
            <v>103.5</v>
          </cell>
          <cell r="T690">
            <v>103.5</v>
          </cell>
          <cell r="U690">
            <v>102.6</v>
          </cell>
          <cell r="V690">
            <v>102.9</v>
          </cell>
          <cell r="W690">
            <v>102.9</v>
          </cell>
          <cell r="X690">
            <v>102.9</v>
          </cell>
          <cell r="Y690">
            <v>103.1</v>
          </cell>
          <cell r="Z690">
            <v>102.9</v>
          </cell>
          <cell r="AA690">
            <v>103.1</v>
          </cell>
          <cell r="AB690">
            <v>103.5</v>
          </cell>
          <cell r="AC690">
            <v>103.5</v>
          </cell>
          <cell r="AD690">
            <v>103.6</v>
          </cell>
          <cell r="AE690">
            <v>106.9</v>
          </cell>
          <cell r="AF690">
            <v>107.3</v>
          </cell>
          <cell r="AG690">
            <v>107.5</v>
          </cell>
          <cell r="AH690">
            <v>108.6</v>
          </cell>
          <cell r="AI690">
            <v>109</v>
          </cell>
          <cell r="AJ690">
            <v>109.1</v>
          </cell>
          <cell r="AK690">
            <v>109.3</v>
          </cell>
          <cell r="AL690">
            <v>109.9</v>
          </cell>
          <cell r="AM690">
            <v>110.2</v>
          </cell>
          <cell r="AN690">
            <v>109.6</v>
          </cell>
          <cell r="AO690">
            <v>109.6</v>
          </cell>
          <cell r="AP690">
            <v>109.7</v>
          </cell>
          <cell r="AQ690">
            <v>111.5</v>
          </cell>
          <cell r="AR690">
            <v>112.1</v>
          </cell>
          <cell r="AS690">
            <v>112.4</v>
          </cell>
          <cell r="AT690">
            <v>112.4</v>
          </cell>
          <cell r="AU690">
            <v>111.3</v>
          </cell>
          <cell r="AV690">
            <v>111.3</v>
          </cell>
          <cell r="AW690">
            <v>111.3</v>
          </cell>
          <cell r="AX690">
            <v>111.3</v>
          </cell>
          <cell r="AY690">
            <v>111.3</v>
          </cell>
          <cell r="AZ690">
            <v>111.9</v>
          </cell>
          <cell r="BA690">
            <v>111.7</v>
          </cell>
          <cell r="BB690">
            <v>111.5</v>
          </cell>
          <cell r="BC690">
            <v>111.9</v>
          </cell>
          <cell r="BD690">
            <v>111.7</v>
          </cell>
          <cell r="BE690">
            <v>112.3</v>
          </cell>
          <cell r="BF690">
            <v>112</v>
          </cell>
          <cell r="BG690">
            <v>112</v>
          </cell>
          <cell r="BH690">
            <v>112</v>
          </cell>
          <cell r="BI690">
            <v>112.6</v>
          </cell>
          <cell r="BJ690">
            <v>112.7</v>
          </cell>
          <cell r="BK690">
            <v>113.2</v>
          </cell>
          <cell r="BL690">
            <v>113.2</v>
          </cell>
          <cell r="BM690">
            <v>113.2</v>
          </cell>
          <cell r="BN690">
            <v>113.8</v>
          </cell>
          <cell r="BO690">
            <v>114.8</v>
          </cell>
          <cell r="BP690">
            <v>115.3</v>
          </cell>
          <cell r="BQ690">
            <v>115.4</v>
          </cell>
          <cell r="BR690">
            <v>116.8</v>
          </cell>
          <cell r="BS690">
            <v>116.8</v>
          </cell>
          <cell r="BT690">
            <v>116.8</v>
          </cell>
          <cell r="BU690">
            <v>116.8</v>
          </cell>
          <cell r="BV690">
            <v>116.7</v>
          </cell>
          <cell r="BW690">
            <v>116.7</v>
          </cell>
          <cell r="BX690">
            <v>114.7</v>
          </cell>
          <cell r="BY690">
            <v>115.1</v>
          </cell>
          <cell r="BZ690">
            <v>115.6</v>
          </cell>
          <cell r="CA690">
            <v>115.7</v>
          </cell>
          <cell r="CB690">
            <v>115.9</v>
          </cell>
          <cell r="CC690">
            <v>115.9</v>
          </cell>
          <cell r="CD690">
            <v>117.1</v>
          </cell>
          <cell r="CE690">
            <v>117.1</v>
          </cell>
          <cell r="CF690">
            <v>117.1</v>
          </cell>
          <cell r="CG690">
            <v>117.2</v>
          </cell>
          <cell r="CH690">
            <v>117.2</v>
          </cell>
          <cell r="CI690">
            <v>117.4</v>
          </cell>
          <cell r="CJ690">
            <v>120</v>
          </cell>
          <cell r="CK690">
            <v>119.8</v>
          </cell>
          <cell r="CL690">
            <v>120.4</v>
          </cell>
        </row>
        <row r="691">
          <cell r="A691" t="str">
            <v>Earth Moving Machinery</v>
          </cell>
          <cell r="B691" t="str">
            <v>1311060002</v>
          </cell>
          <cell r="C691">
            <v>0.19192999999999999</v>
          </cell>
          <cell r="D691">
            <v>100.5</v>
          </cell>
          <cell r="E691">
            <v>100.5</v>
          </cell>
          <cell r="F691">
            <v>100.5</v>
          </cell>
          <cell r="G691">
            <v>103.5</v>
          </cell>
          <cell r="H691">
            <v>103.5</v>
          </cell>
          <cell r="I691">
            <v>103.5</v>
          </cell>
          <cell r="J691">
            <v>103.5</v>
          </cell>
          <cell r="K691">
            <v>103.5</v>
          </cell>
          <cell r="L691">
            <v>103.5</v>
          </cell>
          <cell r="M691">
            <v>115.4</v>
          </cell>
          <cell r="N691">
            <v>116.4</v>
          </cell>
          <cell r="O691">
            <v>113.9</v>
          </cell>
          <cell r="P691">
            <v>113.4</v>
          </cell>
          <cell r="Q691">
            <v>114.6</v>
          </cell>
          <cell r="R691">
            <v>114.6</v>
          </cell>
          <cell r="S691">
            <v>114.4</v>
          </cell>
          <cell r="T691">
            <v>114.1</v>
          </cell>
          <cell r="U691">
            <v>114.1</v>
          </cell>
          <cell r="V691">
            <v>114.1</v>
          </cell>
          <cell r="W691">
            <v>114.1</v>
          </cell>
          <cell r="X691">
            <v>114.1</v>
          </cell>
          <cell r="Y691">
            <v>114.1</v>
          </cell>
          <cell r="Z691">
            <v>114.1</v>
          </cell>
          <cell r="AA691">
            <v>114.1</v>
          </cell>
          <cell r="AB691">
            <v>114.1</v>
          </cell>
          <cell r="AC691">
            <v>114.1</v>
          </cell>
          <cell r="AD691">
            <v>114.1</v>
          </cell>
          <cell r="AE691">
            <v>114.1</v>
          </cell>
          <cell r="AF691">
            <v>114.1</v>
          </cell>
          <cell r="AG691">
            <v>114.1</v>
          </cell>
          <cell r="AH691">
            <v>114.1</v>
          </cell>
          <cell r="AI691">
            <v>120</v>
          </cell>
          <cell r="AJ691">
            <v>120</v>
          </cell>
          <cell r="AK691">
            <v>120</v>
          </cell>
          <cell r="AL691">
            <v>120</v>
          </cell>
          <cell r="AM691">
            <v>120</v>
          </cell>
          <cell r="AN691">
            <v>116.1</v>
          </cell>
          <cell r="AO691">
            <v>116.1</v>
          </cell>
          <cell r="AP691">
            <v>117</v>
          </cell>
          <cell r="AQ691">
            <v>117</v>
          </cell>
          <cell r="AR691">
            <v>117</v>
          </cell>
          <cell r="AS691">
            <v>117</v>
          </cell>
          <cell r="AT691">
            <v>117</v>
          </cell>
          <cell r="AU691">
            <v>117</v>
          </cell>
          <cell r="AV691">
            <v>117</v>
          </cell>
          <cell r="AW691">
            <v>117</v>
          </cell>
          <cell r="AX691">
            <v>117</v>
          </cell>
          <cell r="AY691">
            <v>117</v>
          </cell>
          <cell r="AZ691">
            <v>114.9</v>
          </cell>
          <cell r="BA691">
            <v>114.9</v>
          </cell>
          <cell r="BB691">
            <v>114.9</v>
          </cell>
          <cell r="BC691">
            <v>127</v>
          </cell>
          <cell r="BD691">
            <v>127</v>
          </cell>
          <cell r="BE691">
            <v>127</v>
          </cell>
          <cell r="BF691">
            <v>127</v>
          </cell>
          <cell r="BG691">
            <v>127</v>
          </cell>
          <cell r="BH691">
            <v>127</v>
          </cell>
          <cell r="BI691">
            <v>131.69999999999999</v>
          </cell>
          <cell r="BJ691">
            <v>131.80000000000001</v>
          </cell>
          <cell r="BK691">
            <v>131.80000000000001</v>
          </cell>
          <cell r="BL691">
            <v>131.80000000000001</v>
          </cell>
          <cell r="BM691">
            <v>131.80000000000001</v>
          </cell>
          <cell r="BN691">
            <v>130.4</v>
          </cell>
          <cell r="BO691">
            <v>129.69999999999999</v>
          </cell>
          <cell r="BP691">
            <v>123.4</v>
          </cell>
          <cell r="BQ691">
            <v>123.9</v>
          </cell>
          <cell r="BR691">
            <v>123.9</v>
          </cell>
          <cell r="BS691">
            <v>123.9</v>
          </cell>
          <cell r="BT691">
            <v>124.2</v>
          </cell>
          <cell r="BU691">
            <v>124.3</v>
          </cell>
          <cell r="BV691">
            <v>124.3</v>
          </cell>
          <cell r="BW691">
            <v>124.3</v>
          </cell>
          <cell r="BX691">
            <v>124.4</v>
          </cell>
          <cell r="BY691">
            <v>124.7</v>
          </cell>
          <cell r="BZ691">
            <v>125.1</v>
          </cell>
          <cell r="CA691">
            <v>125.2</v>
          </cell>
          <cell r="CB691">
            <v>125.1</v>
          </cell>
          <cell r="CC691">
            <v>125.2</v>
          </cell>
          <cell r="CD691">
            <v>124.8</v>
          </cell>
          <cell r="CE691">
            <v>125.2</v>
          </cell>
          <cell r="CF691">
            <v>125.2</v>
          </cell>
          <cell r="CG691">
            <v>125.2</v>
          </cell>
          <cell r="CH691">
            <v>125.2</v>
          </cell>
          <cell r="CI691">
            <v>125.2</v>
          </cell>
          <cell r="CJ691">
            <v>125.2</v>
          </cell>
          <cell r="CK691">
            <v>125.6</v>
          </cell>
          <cell r="CL691">
            <v>119</v>
          </cell>
        </row>
        <row r="692">
          <cell r="A692" t="str">
            <v>Compressors</v>
          </cell>
          <cell r="B692" t="str">
            <v>1311060003</v>
          </cell>
          <cell r="C692">
            <v>0.18293000000000001</v>
          </cell>
          <cell r="D692">
            <v>100.4</v>
          </cell>
          <cell r="E692">
            <v>100.1</v>
          </cell>
          <cell r="F692">
            <v>100</v>
          </cell>
          <cell r="G692">
            <v>100.5</v>
          </cell>
          <cell r="H692">
            <v>100.4</v>
          </cell>
          <cell r="I692">
            <v>100.4</v>
          </cell>
          <cell r="J692">
            <v>100.4</v>
          </cell>
          <cell r="K692">
            <v>100.4</v>
          </cell>
          <cell r="L692">
            <v>99</v>
          </cell>
          <cell r="M692">
            <v>99</v>
          </cell>
          <cell r="N692">
            <v>99</v>
          </cell>
          <cell r="O692">
            <v>99</v>
          </cell>
          <cell r="P692">
            <v>100.7</v>
          </cell>
          <cell r="Q692">
            <v>101.6</v>
          </cell>
          <cell r="R692">
            <v>101.6</v>
          </cell>
          <cell r="S692">
            <v>101.6</v>
          </cell>
          <cell r="T692">
            <v>103.8</v>
          </cell>
          <cell r="U692">
            <v>103.8</v>
          </cell>
          <cell r="V692">
            <v>103.8</v>
          </cell>
          <cell r="W692">
            <v>103.9</v>
          </cell>
          <cell r="X692">
            <v>103.8</v>
          </cell>
          <cell r="Y692">
            <v>103.8</v>
          </cell>
          <cell r="Z692">
            <v>103.8</v>
          </cell>
          <cell r="AA692">
            <v>103.8</v>
          </cell>
          <cell r="AB692">
            <v>103.2</v>
          </cell>
          <cell r="AC692">
            <v>103.2</v>
          </cell>
          <cell r="AD692">
            <v>103.2</v>
          </cell>
          <cell r="AE692">
            <v>103.2</v>
          </cell>
          <cell r="AF692">
            <v>103.2</v>
          </cell>
          <cell r="AG692">
            <v>103.2</v>
          </cell>
          <cell r="AH692">
            <v>103.2</v>
          </cell>
          <cell r="AI692">
            <v>103.2</v>
          </cell>
          <cell r="AJ692">
            <v>104</v>
          </cell>
          <cell r="AK692">
            <v>103.2</v>
          </cell>
          <cell r="AL692">
            <v>103.2</v>
          </cell>
          <cell r="AM692">
            <v>106.5</v>
          </cell>
          <cell r="AN692">
            <v>107.7</v>
          </cell>
          <cell r="AO692">
            <v>107.7</v>
          </cell>
          <cell r="AP692">
            <v>107.7</v>
          </cell>
          <cell r="AQ692">
            <v>107.7</v>
          </cell>
          <cell r="AR692">
            <v>107.7</v>
          </cell>
          <cell r="AS692">
            <v>107.7</v>
          </cell>
          <cell r="AT692">
            <v>107.7</v>
          </cell>
          <cell r="AU692">
            <v>107.7</v>
          </cell>
          <cell r="AV692">
            <v>110.1</v>
          </cell>
          <cell r="AW692">
            <v>110.1</v>
          </cell>
          <cell r="AX692">
            <v>110.1</v>
          </cell>
          <cell r="AY692">
            <v>110.1</v>
          </cell>
          <cell r="AZ692">
            <v>109.7</v>
          </cell>
          <cell r="BA692">
            <v>109.7</v>
          </cell>
          <cell r="BB692">
            <v>109.4</v>
          </cell>
          <cell r="BC692">
            <v>109.4</v>
          </cell>
          <cell r="BD692">
            <v>109.4</v>
          </cell>
          <cell r="BE692">
            <v>109.4</v>
          </cell>
          <cell r="BF692">
            <v>109.4</v>
          </cell>
          <cell r="BG692">
            <v>109.4</v>
          </cell>
          <cell r="BH692">
            <v>109.4</v>
          </cell>
          <cell r="BI692">
            <v>109.4</v>
          </cell>
          <cell r="BJ692">
            <v>109.4</v>
          </cell>
          <cell r="BK692">
            <v>108.5</v>
          </cell>
          <cell r="BL692">
            <v>108.5</v>
          </cell>
          <cell r="BM692">
            <v>108.5</v>
          </cell>
          <cell r="BN692">
            <v>108.5</v>
          </cell>
          <cell r="BO692">
            <v>109</v>
          </cell>
          <cell r="BP692">
            <v>108.7</v>
          </cell>
          <cell r="BQ692">
            <v>108.7</v>
          </cell>
          <cell r="BR692">
            <v>108.7</v>
          </cell>
          <cell r="BS692">
            <v>108.7</v>
          </cell>
          <cell r="BT692">
            <v>108.7</v>
          </cell>
          <cell r="BU692">
            <v>108.7</v>
          </cell>
          <cell r="BV692">
            <v>108.7</v>
          </cell>
          <cell r="BW692">
            <v>108.7</v>
          </cell>
          <cell r="BX692">
            <v>109.9</v>
          </cell>
          <cell r="BY692">
            <v>109.9</v>
          </cell>
          <cell r="BZ692">
            <v>110.9</v>
          </cell>
          <cell r="CA692">
            <v>110.9</v>
          </cell>
          <cell r="CB692">
            <v>110.9</v>
          </cell>
          <cell r="CC692">
            <v>110.9</v>
          </cell>
          <cell r="CD692">
            <v>110.9</v>
          </cell>
          <cell r="CE692">
            <v>110.9</v>
          </cell>
          <cell r="CF692">
            <v>110.9</v>
          </cell>
          <cell r="CG692">
            <v>110.9</v>
          </cell>
          <cell r="CH692">
            <v>110.9</v>
          </cell>
          <cell r="CI692">
            <v>110.9</v>
          </cell>
          <cell r="CJ692">
            <v>110.9</v>
          </cell>
          <cell r="CK692">
            <v>111.8</v>
          </cell>
          <cell r="CL692">
            <v>111.8</v>
          </cell>
        </row>
        <row r="693">
          <cell r="A693" t="str">
            <v>Meters / Starter (non-electrical)</v>
          </cell>
          <cell r="B693" t="str">
            <v>1311060004</v>
          </cell>
          <cell r="C693">
            <v>3.0599999999999999E-2</v>
          </cell>
          <cell r="D693">
            <v>101.5</v>
          </cell>
          <cell r="E693">
            <v>101.5</v>
          </cell>
          <cell r="F693">
            <v>101.5</v>
          </cell>
          <cell r="G693">
            <v>105.4</v>
          </cell>
          <cell r="H693">
            <v>105.4</v>
          </cell>
          <cell r="I693">
            <v>105.4</v>
          </cell>
          <cell r="J693">
            <v>105.3</v>
          </cell>
          <cell r="K693">
            <v>105.3</v>
          </cell>
          <cell r="L693">
            <v>105.3</v>
          </cell>
          <cell r="M693">
            <v>105.3</v>
          </cell>
          <cell r="N693">
            <v>105.3</v>
          </cell>
          <cell r="O693">
            <v>105.3</v>
          </cell>
          <cell r="P693">
            <v>105.3</v>
          </cell>
          <cell r="Q693">
            <v>105.3</v>
          </cell>
          <cell r="R693">
            <v>105.3</v>
          </cell>
          <cell r="S693">
            <v>105.8</v>
          </cell>
          <cell r="T693">
            <v>105.8</v>
          </cell>
          <cell r="U693">
            <v>105.8</v>
          </cell>
          <cell r="V693">
            <v>105.8</v>
          </cell>
          <cell r="W693">
            <v>105.8</v>
          </cell>
          <cell r="X693">
            <v>105.8</v>
          </cell>
          <cell r="Y693">
            <v>105.8</v>
          </cell>
          <cell r="Z693">
            <v>105.8</v>
          </cell>
          <cell r="AA693">
            <v>105.8</v>
          </cell>
          <cell r="AB693">
            <v>108.2</v>
          </cell>
          <cell r="AC693">
            <v>108.2</v>
          </cell>
          <cell r="AD693">
            <v>108.2</v>
          </cell>
          <cell r="AE693">
            <v>109.9</v>
          </cell>
          <cell r="AF693">
            <v>109.9</v>
          </cell>
          <cell r="AG693">
            <v>109.9</v>
          </cell>
          <cell r="AH693">
            <v>109.9</v>
          </cell>
          <cell r="AI693">
            <v>109.9</v>
          </cell>
          <cell r="AJ693">
            <v>109.9</v>
          </cell>
          <cell r="AK693">
            <v>109.9</v>
          </cell>
          <cell r="AL693">
            <v>109.9</v>
          </cell>
          <cell r="AM693">
            <v>109.9</v>
          </cell>
          <cell r="AN693">
            <v>110.3</v>
          </cell>
          <cell r="AO693">
            <v>110.3</v>
          </cell>
          <cell r="AP693">
            <v>110.3</v>
          </cell>
          <cell r="AQ693">
            <v>109.3</v>
          </cell>
          <cell r="AR693">
            <v>109.3</v>
          </cell>
          <cell r="AS693">
            <v>109.3</v>
          </cell>
          <cell r="AT693">
            <v>109.9</v>
          </cell>
          <cell r="AU693">
            <v>110.2</v>
          </cell>
          <cell r="AV693">
            <v>110.5</v>
          </cell>
          <cell r="AW693">
            <v>110.6</v>
          </cell>
          <cell r="AX693">
            <v>110.6</v>
          </cell>
          <cell r="AY693">
            <v>109.9</v>
          </cell>
          <cell r="AZ693">
            <v>110.5</v>
          </cell>
          <cell r="BA693">
            <v>110.1</v>
          </cell>
          <cell r="BB693">
            <v>108.8</v>
          </cell>
          <cell r="BC693">
            <v>108.4</v>
          </cell>
          <cell r="BD693">
            <v>108.4</v>
          </cell>
          <cell r="BE693">
            <v>108.4</v>
          </cell>
          <cell r="BF693">
            <v>108.9</v>
          </cell>
          <cell r="BG693">
            <v>108.9</v>
          </cell>
          <cell r="BH693">
            <v>108.9</v>
          </cell>
          <cell r="BI693">
            <v>107.9</v>
          </cell>
          <cell r="BJ693">
            <v>108.1</v>
          </cell>
          <cell r="BK693">
            <v>106.4</v>
          </cell>
          <cell r="BL693">
            <v>101.9</v>
          </cell>
          <cell r="BM693">
            <v>105.9</v>
          </cell>
          <cell r="BN693">
            <v>106.3</v>
          </cell>
          <cell r="BO693">
            <v>107.3</v>
          </cell>
          <cell r="BP693">
            <v>108.9</v>
          </cell>
          <cell r="BQ693">
            <v>111.5</v>
          </cell>
          <cell r="BR693">
            <v>111.2</v>
          </cell>
          <cell r="BS693">
            <v>111.5</v>
          </cell>
          <cell r="BT693">
            <v>111.5</v>
          </cell>
          <cell r="BU693">
            <v>114</v>
          </cell>
          <cell r="BV693">
            <v>118.7</v>
          </cell>
          <cell r="BW693">
            <v>118.7</v>
          </cell>
          <cell r="BX693">
            <v>118.6</v>
          </cell>
          <cell r="BY693">
            <v>118.6</v>
          </cell>
          <cell r="BZ693">
            <v>118.6</v>
          </cell>
          <cell r="CA693">
            <v>119.5</v>
          </cell>
          <cell r="CB693">
            <v>120</v>
          </cell>
          <cell r="CC693">
            <v>121.5</v>
          </cell>
          <cell r="CD693">
            <v>121.5</v>
          </cell>
          <cell r="CE693">
            <v>121.5</v>
          </cell>
          <cell r="CF693">
            <v>122.2</v>
          </cell>
          <cell r="CG693">
            <v>124.2</v>
          </cell>
          <cell r="CH693">
            <v>124.2</v>
          </cell>
          <cell r="CI693">
            <v>125.4</v>
          </cell>
          <cell r="CJ693">
            <v>125.4</v>
          </cell>
          <cell r="CK693">
            <v>125.4</v>
          </cell>
          <cell r="CL693">
            <v>125.6</v>
          </cell>
        </row>
        <row r="694">
          <cell r="A694" t="str">
            <v>Watches</v>
          </cell>
          <cell r="B694" t="str">
            <v>1311060005</v>
          </cell>
          <cell r="C694">
            <v>1.8280000000000001E-2</v>
          </cell>
          <cell r="D694">
            <v>100</v>
          </cell>
          <cell r="E694">
            <v>100</v>
          </cell>
          <cell r="F694">
            <v>100</v>
          </cell>
          <cell r="G694">
            <v>102.9</v>
          </cell>
          <cell r="H694">
            <v>102.9</v>
          </cell>
          <cell r="I694">
            <v>102.9</v>
          </cell>
          <cell r="J694">
            <v>102.9</v>
          </cell>
          <cell r="K694">
            <v>102.9</v>
          </cell>
          <cell r="L694">
            <v>102.9</v>
          </cell>
          <cell r="M694">
            <v>102.9</v>
          </cell>
          <cell r="N694">
            <v>102.9</v>
          </cell>
          <cell r="O694">
            <v>102.9</v>
          </cell>
          <cell r="P694">
            <v>102.3</v>
          </cell>
          <cell r="Q694">
            <v>102.3</v>
          </cell>
          <cell r="R694">
            <v>102.3</v>
          </cell>
          <cell r="S694">
            <v>106.9</v>
          </cell>
          <cell r="T694">
            <v>109</v>
          </cell>
          <cell r="U694">
            <v>109</v>
          </cell>
          <cell r="V694">
            <v>109</v>
          </cell>
          <cell r="W694">
            <v>109</v>
          </cell>
          <cell r="X694">
            <v>109</v>
          </cell>
          <cell r="Y694">
            <v>109</v>
          </cell>
          <cell r="Z694">
            <v>109</v>
          </cell>
          <cell r="AA694">
            <v>109</v>
          </cell>
          <cell r="AB694">
            <v>109</v>
          </cell>
          <cell r="AC694">
            <v>109</v>
          </cell>
          <cell r="AD694">
            <v>109</v>
          </cell>
          <cell r="AE694">
            <v>113.4</v>
          </cell>
          <cell r="AF694">
            <v>113.4</v>
          </cell>
          <cell r="AG694">
            <v>113.4</v>
          </cell>
          <cell r="AH694">
            <v>113.4</v>
          </cell>
          <cell r="AI694">
            <v>113.4</v>
          </cell>
          <cell r="AJ694">
            <v>113.4</v>
          </cell>
          <cell r="AK694">
            <v>113.4</v>
          </cell>
          <cell r="AL694">
            <v>113.4</v>
          </cell>
          <cell r="AM694">
            <v>113.4</v>
          </cell>
          <cell r="AN694">
            <v>113.4</v>
          </cell>
          <cell r="AO694">
            <v>113.4</v>
          </cell>
          <cell r="AP694">
            <v>113.4</v>
          </cell>
          <cell r="AQ694">
            <v>113.4</v>
          </cell>
          <cell r="AR694">
            <v>113.4</v>
          </cell>
          <cell r="AS694">
            <v>113.4</v>
          </cell>
          <cell r="AT694">
            <v>113.4</v>
          </cell>
          <cell r="AU694">
            <v>112.6</v>
          </cell>
          <cell r="AV694">
            <v>112.6</v>
          </cell>
          <cell r="AW694">
            <v>112.6</v>
          </cell>
          <cell r="AX694">
            <v>112.6</v>
          </cell>
          <cell r="AY694">
            <v>112.9</v>
          </cell>
          <cell r="AZ694">
            <v>110.8</v>
          </cell>
          <cell r="BA694">
            <v>107.6</v>
          </cell>
          <cell r="BB694">
            <v>106.6</v>
          </cell>
          <cell r="BC694">
            <v>109.8</v>
          </cell>
          <cell r="BD694">
            <v>109.8</v>
          </cell>
          <cell r="BE694">
            <v>109.8</v>
          </cell>
          <cell r="BF694">
            <v>109.8</v>
          </cell>
          <cell r="BG694">
            <v>109.8</v>
          </cell>
          <cell r="BH694">
            <v>109.8</v>
          </cell>
          <cell r="BI694">
            <v>109.8</v>
          </cell>
          <cell r="BJ694">
            <v>109.8</v>
          </cell>
          <cell r="BK694">
            <v>110.4</v>
          </cell>
          <cell r="BL694">
            <v>109.8</v>
          </cell>
          <cell r="BM694">
            <v>109.2</v>
          </cell>
          <cell r="BN694">
            <v>111</v>
          </cell>
          <cell r="BO694">
            <v>111.7</v>
          </cell>
          <cell r="BP694">
            <v>111.7</v>
          </cell>
          <cell r="BQ694">
            <v>111.7</v>
          </cell>
          <cell r="BR694">
            <v>111.7</v>
          </cell>
          <cell r="BS694">
            <v>111.7</v>
          </cell>
          <cell r="BT694">
            <v>111.7</v>
          </cell>
          <cell r="BU694">
            <v>111.7</v>
          </cell>
          <cell r="BV694">
            <v>111.7</v>
          </cell>
          <cell r="BW694">
            <v>111.7</v>
          </cell>
          <cell r="BX694">
            <v>111.7</v>
          </cell>
          <cell r="BY694">
            <v>114.3</v>
          </cell>
          <cell r="BZ694">
            <v>116.1</v>
          </cell>
          <cell r="CA694">
            <v>115.2</v>
          </cell>
          <cell r="CB694">
            <v>115.2</v>
          </cell>
          <cell r="CC694">
            <v>114.8</v>
          </cell>
          <cell r="CD694">
            <v>114.8</v>
          </cell>
          <cell r="CE694">
            <v>114.8</v>
          </cell>
          <cell r="CF694">
            <v>114.8</v>
          </cell>
          <cell r="CG694">
            <v>114.8</v>
          </cell>
          <cell r="CH694">
            <v>116.5</v>
          </cell>
          <cell r="CI694">
            <v>116.5</v>
          </cell>
          <cell r="CJ694">
            <v>117.4</v>
          </cell>
          <cell r="CK694">
            <v>118.4</v>
          </cell>
          <cell r="CL694">
            <v>118.7</v>
          </cell>
        </row>
        <row r="695">
          <cell r="A695" t="str">
            <v>Weighing Scales</v>
          </cell>
          <cell r="B695" t="str">
            <v>1311060006</v>
          </cell>
          <cell r="C695">
            <v>1.383E-2</v>
          </cell>
          <cell r="D695">
            <v>101.5</v>
          </cell>
          <cell r="E695">
            <v>101.5</v>
          </cell>
          <cell r="F695">
            <v>101.5</v>
          </cell>
          <cell r="G695">
            <v>99.8</v>
          </cell>
          <cell r="H695">
            <v>99.8</v>
          </cell>
          <cell r="I695">
            <v>100.3</v>
          </cell>
          <cell r="J695">
            <v>102</v>
          </cell>
          <cell r="K695">
            <v>102</v>
          </cell>
          <cell r="L695">
            <v>102</v>
          </cell>
          <cell r="M695">
            <v>102</v>
          </cell>
          <cell r="N695">
            <v>102.4</v>
          </cell>
          <cell r="O695">
            <v>102.8</v>
          </cell>
          <cell r="P695">
            <v>101.6</v>
          </cell>
          <cell r="Q695">
            <v>101.6</v>
          </cell>
          <cell r="R695">
            <v>101.6</v>
          </cell>
          <cell r="S695">
            <v>100.2</v>
          </cell>
          <cell r="T695">
            <v>100.2</v>
          </cell>
          <cell r="U695">
            <v>100.2</v>
          </cell>
          <cell r="V695">
            <v>100.2</v>
          </cell>
          <cell r="W695">
            <v>100.2</v>
          </cell>
          <cell r="X695">
            <v>100.2</v>
          </cell>
          <cell r="Y695">
            <v>100.2</v>
          </cell>
          <cell r="Z695">
            <v>100.2</v>
          </cell>
          <cell r="AA695">
            <v>100.2</v>
          </cell>
          <cell r="AB695">
            <v>102.6</v>
          </cell>
          <cell r="AC695">
            <v>102.6</v>
          </cell>
          <cell r="AD695">
            <v>102.6</v>
          </cell>
          <cell r="AE695">
            <v>101.7</v>
          </cell>
          <cell r="AF695">
            <v>101.7</v>
          </cell>
          <cell r="AG695">
            <v>103.2</v>
          </cell>
          <cell r="AH695">
            <v>103.2</v>
          </cell>
          <cell r="AI695">
            <v>103.2</v>
          </cell>
          <cell r="AJ695">
            <v>103.2</v>
          </cell>
          <cell r="AK695">
            <v>103.2</v>
          </cell>
          <cell r="AL695">
            <v>103.2</v>
          </cell>
          <cell r="AM695">
            <v>104.1</v>
          </cell>
          <cell r="AN695">
            <v>102.9</v>
          </cell>
          <cell r="AO695">
            <v>99.9</v>
          </cell>
          <cell r="AP695">
            <v>99.9</v>
          </cell>
          <cell r="AQ695">
            <v>99.9</v>
          </cell>
          <cell r="AR695">
            <v>99.9</v>
          </cell>
          <cell r="AS695">
            <v>99.9</v>
          </cell>
          <cell r="AT695">
            <v>99.7</v>
          </cell>
          <cell r="AU695">
            <v>98.5</v>
          </cell>
          <cell r="AV695">
            <v>98.8</v>
          </cell>
          <cell r="AW695">
            <v>98.8</v>
          </cell>
          <cell r="AX695">
            <v>98.8</v>
          </cell>
          <cell r="AY695">
            <v>98.9</v>
          </cell>
          <cell r="AZ695">
            <v>98.9</v>
          </cell>
          <cell r="BA695">
            <v>98.8</v>
          </cell>
          <cell r="BB695">
            <v>98.6</v>
          </cell>
          <cell r="BC695">
            <v>99.9</v>
          </cell>
          <cell r="BD695">
            <v>99.9</v>
          </cell>
          <cell r="BE695">
            <v>99.9</v>
          </cell>
          <cell r="BF695">
            <v>99.9</v>
          </cell>
          <cell r="BG695">
            <v>100.4</v>
          </cell>
          <cell r="BH695">
            <v>99.7</v>
          </cell>
          <cell r="BI695">
            <v>99.7</v>
          </cell>
          <cell r="BJ695">
            <v>101.4</v>
          </cell>
          <cell r="BK695">
            <v>101.4</v>
          </cell>
          <cell r="BL695">
            <v>101.4</v>
          </cell>
          <cell r="BM695">
            <v>96.6</v>
          </cell>
          <cell r="BN695">
            <v>97</v>
          </cell>
          <cell r="BO695">
            <v>97.6</v>
          </cell>
          <cell r="BP695">
            <v>97.4</v>
          </cell>
          <cell r="BQ695">
            <v>97.4</v>
          </cell>
          <cell r="BR695">
            <v>97.4</v>
          </cell>
          <cell r="BS695">
            <v>97.4</v>
          </cell>
          <cell r="BT695">
            <v>97.4</v>
          </cell>
          <cell r="BU695">
            <v>97.4</v>
          </cell>
          <cell r="BV695">
            <v>97.4</v>
          </cell>
          <cell r="BW695">
            <v>97.4</v>
          </cell>
          <cell r="BX695">
            <v>96.6</v>
          </cell>
          <cell r="BY695">
            <v>97.1</v>
          </cell>
          <cell r="BZ695">
            <v>97.2</v>
          </cell>
          <cell r="CA695">
            <v>100.8</v>
          </cell>
          <cell r="CB695">
            <v>101.4</v>
          </cell>
          <cell r="CC695">
            <v>101.4</v>
          </cell>
          <cell r="CD695">
            <v>101.4</v>
          </cell>
          <cell r="CE695">
            <v>101.4</v>
          </cell>
          <cell r="CF695">
            <v>101.4</v>
          </cell>
          <cell r="CG695">
            <v>101.4</v>
          </cell>
          <cell r="CH695">
            <v>101.8</v>
          </cell>
          <cell r="CI695">
            <v>102.2</v>
          </cell>
          <cell r="CJ695">
            <v>102.2</v>
          </cell>
          <cell r="CK695">
            <v>102.4</v>
          </cell>
          <cell r="CL695">
            <v>102.9</v>
          </cell>
        </row>
        <row r="696">
          <cell r="A696" t="str">
            <v>Sewing Machines</v>
          </cell>
          <cell r="B696" t="str">
            <v>1311060007</v>
          </cell>
          <cell r="C696">
            <v>2.0129999999999999E-2</v>
          </cell>
          <cell r="D696">
            <v>101.5</v>
          </cell>
          <cell r="E696">
            <v>101.5</v>
          </cell>
          <cell r="F696">
            <v>101.5</v>
          </cell>
          <cell r="G696">
            <v>103.1</v>
          </cell>
          <cell r="H696">
            <v>103.3</v>
          </cell>
          <cell r="I696">
            <v>104.3</v>
          </cell>
          <cell r="J696">
            <v>105.6</v>
          </cell>
          <cell r="K696">
            <v>105.6</v>
          </cell>
          <cell r="L696">
            <v>105.6</v>
          </cell>
          <cell r="M696">
            <v>105.6</v>
          </cell>
          <cell r="N696">
            <v>105.6</v>
          </cell>
          <cell r="O696">
            <v>105.6</v>
          </cell>
          <cell r="P696">
            <v>105.9</v>
          </cell>
          <cell r="Q696">
            <v>105.9</v>
          </cell>
          <cell r="R696">
            <v>105.9</v>
          </cell>
          <cell r="S696">
            <v>107.6</v>
          </cell>
          <cell r="T696">
            <v>107.6</v>
          </cell>
          <cell r="U696">
            <v>109</v>
          </cell>
          <cell r="V696">
            <v>109.8</v>
          </cell>
          <cell r="W696">
            <v>109.8</v>
          </cell>
          <cell r="X696">
            <v>110.1</v>
          </cell>
          <cell r="Y696">
            <v>110.3</v>
          </cell>
          <cell r="Z696">
            <v>110.6</v>
          </cell>
          <cell r="AA696">
            <v>110.4</v>
          </cell>
          <cell r="AB696">
            <v>114.7</v>
          </cell>
          <cell r="AC696">
            <v>114.7</v>
          </cell>
          <cell r="AD696">
            <v>114.7</v>
          </cell>
          <cell r="AE696">
            <v>117.2</v>
          </cell>
          <cell r="AF696">
            <v>117.2</v>
          </cell>
          <cell r="AG696">
            <v>120</v>
          </cell>
          <cell r="AH696">
            <v>120</v>
          </cell>
          <cell r="AI696">
            <v>120</v>
          </cell>
          <cell r="AJ696">
            <v>120</v>
          </cell>
          <cell r="AK696">
            <v>120</v>
          </cell>
          <cell r="AL696">
            <v>122.3</v>
          </cell>
          <cell r="AM696">
            <v>125.9</v>
          </cell>
          <cell r="AN696">
            <v>126.5</v>
          </cell>
          <cell r="AO696">
            <v>126.5</v>
          </cell>
          <cell r="AP696">
            <v>128.4</v>
          </cell>
          <cell r="AQ696">
            <v>134.30000000000001</v>
          </cell>
          <cell r="AR696">
            <v>134.30000000000001</v>
          </cell>
          <cell r="AS696">
            <v>134.30000000000001</v>
          </cell>
          <cell r="AT696">
            <v>137.1</v>
          </cell>
          <cell r="AU696">
            <v>140</v>
          </cell>
          <cell r="AV696">
            <v>140.9</v>
          </cell>
          <cell r="AW696">
            <v>140.9</v>
          </cell>
          <cell r="AX696">
            <v>140.1</v>
          </cell>
          <cell r="AY696">
            <v>138.80000000000001</v>
          </cell>
          <cell r="AZ696">
            <v>138.19999999999999</v>
          </cell>
          <cell r="BA696">
            <v>136.80000000000001</v>
          </cell>
          <cell r="BB696">
            <v>137.1</v>
          </cell>
          <cell r="BC696">
            <v>136.4</v>
          </cell>
          <cell r="BD696">
            <v>136.4</v>
          </cell>
          <cell r="BE696">
            <v>136.4</v>
          </cell>
          <cell r="BF696">
            <v>136.4</v>
          </cell>
          <cell r="BG696">
            <v>136.9</v>
          </cell>
          <cell r="BH696">
            <v>138.30000000000001</v>
          </cell>
          <cell r="BI696">
            <v>139.4</v>
          </cell>
          <cell r="BJ696">
            <v>139.4</v>
          </cell>
          <cell r="BK696">
            <v>139.4</v>
          </cell>
          <cell r="BL696">
            <v>140</v>
          </cell>
          <cell r="BM696">
            <v>140.4</v>
          </cell>
          <cell r="BN696">
            <v>140.4</v>
          </cell>
          <cell r="BO696">
            <v>141.4</v>
          </cell>
          <cell r="BP696">
            <v>142.30000000000001</v>
          </cell>
          <cell r="BQ696">
            <v>142.30000000000001</v>
          </cell>
          <cell r="BR696">
            <v>142.30000000000001</v>
          </cell>
          <cell r="BS696">
            <v>142.30000000000001</v>
          </cell>
          <cell r="BT696">
            <v>142.30000000000001</v>
          </cell>
          <cell r="BU696">
            <v>142.30000000000001</v>
          </cell>
          <cell r="BV696">
            <v>142.30000000000001</v>
          </cell>
          <cell r="BW696">
            <v>142.30000000000001</v>
          </cell>
          <cell r="BX696">
            <v>147</v>
          </cell>
          <cell r="BY696">
            <v>150.80000000000001</v>
          </cell>
          <cell r="BZ696">
            <v>161.19999999999999</v>
          </cell>
          <cell r="CA696">
            <v>165.6</v>
          </cell>
          <cell r="CB696">
            <v>166.1</v>
          </cell>
          <cell r="CC696">
            <v>168</v>
          </cell>
          <cell r="CD696">
            <v>166.1</v>
          </cell>
          <cell r="CE696">
            <v>166.1</v>
          </cell>
          <cell r="CF696">
            <v>175.7</v>
          </cell>
          <cell r="CG696">
            <v>175.7</v>
          </cell>
          <cell r="CH696">
            <v>175.8</v>
          </cell>
          <cell r="CI696">
            <v>175.8</v>
          </cell>
          <cell r="CJ696">
            <v>178.3</v>
          </cell>
          <cell r="CK696">
            <v>179.6</v>
          </cell>
          <cell r="CL696">
            <v>180</v>
          </cell>
        </row>
        <row r="697">
          <cell r="A697" t="str">
            <v>Solar Power System &amp; Windmill</v>
          </cell>
          <cell r="B697" t="str">
            <v>1311060008</v>
          </cell>
          <cell r="C697">
            <v>4.5400000000000003E-2</v>
          </cell>
          <cell r="D697">
            <v>98.6</v>
          </cell>
          <cell r="E697">
            <v>98.6</v>
          </cell>
          <cell r="F697">
            <v>98.6</v>
          </cell>
          <cell r="G697">
            <v>99.7</v>
          </cell>
          <cell r="H697">
            <v>99.7</v>
          </cell>
          <cell r="I697">
            <v>99.7</v>
          </cell>
          <cell r="J697">
            <v>99.7</v>
          </cell>
          <cell r="K697">
            <v>99.7</v>
          </cell>
          <cell r="L697">
            <v>104.5</v>
          </cell>
          <cell r="M697">
            <v>104.5</v>
          </cell>
          <cell r="N697">
            <v>104.5</v>
          </cell>
          <cell r="O697">
            <v>104.5</v>
          </cell>
          <cell r="P697">
            <v>104.5</v>
          </cell>
          <cell r="Q697">
            <v>104.5</v>
          </cell>
          <cell r="R697">
            <v>104.5</v>
          </cell>
          <cell r="S697">
            <v>105.1</v>
          </cell>
          <cell r="T697">
            <v>105.1</v>
          </cell>
          <cell r="U697">
            <v>105.1</v>
          </cell>
          <cell r="V697">
            <v>105.1</v>
          </cell>
          <cell r="W697">
            <v>105.1</v>
          </cell>
          <cell r="X697">
            <v>105.1</v>
          </cell>
          <cell r="Y697">
            <v>105.1</v>
          </cell>
          <cell r="Z697">
            <v>105.1</v>
          </cell>
          <cell r="AA697">
            <v>105.1</v>
          </cell>
          <cell r="AB697">
            <v>105.3</v>
          </cell>
          <cell r="AC697">
            <v>105.3</v>
          </cell>
          <cell r="AD697">
            <v>105.3</v>
          </cell>
          <cell r="AE697">
            <v>101.9</v>
          </cell>
          <cell r="AF697">
            <v>101.9</v>
          </cell>
          <cell r="AG697">
            <v>101.9</v>
          </cell>
          <cell r="AH697">
            <v>101.9</v>
          </cell>
          <cell r="AI697">
            <v>101.9</v>
          </cell>
          <cell r="AJ697">
            <v>101.9</v>
          </cell>
          <cell r="AK697">
            <v>101.9</v>
          </cell>
          <cell r="AL697">
            <v>101.9</v>
          </cell>
          <cell r="AM697">
            <v>101.9</v>
          </cell>
          <cell r="AN697">
            <v>101.9</v>
          </cell>
          <cell r="AO697">
            <v>101.9</v>
          </cell>
          <cell r="AP697">
            <v>101.9</v>
          </cell>
          <cell r="AQ697">
            <v>101.9</v>
          </cell>
          <cell r="AR697">
            <v>101.9</v>
          </cell>
          <cell r="AS697">
            <v>105.4</v>
          </cell>
          <cell r="AT697">
            <v>105.4</v>
          </cell>
          <cell r="AU697">
            <v>105.4</v>
          </cell>
          <cell r="AV697">
            <v>105.4</v>
          </cell>
          <cell r="AW697">
            <v>105.4</v>
          </cell>
          <cell r="AX697">
            <v>105.4</v>
          </cell>
          <cell r="AY697">
            <v>105.4</v>
          </cell>
          <cell r="AZ697">
            <v>105.4</v>
          </cell>
          <cell r="BA697">
            <v>105.4</v>
          </cell>
          <cell r="BB697">
            <v>105.4</v>
          </cell>
          <cell r="BC697">
            <v>105.4</v>
          </cell>
          <cell r="BD697">
            <v>105.4</v>
          </cell>
          <cell r="BE697">
            <v>106.6</v>
          </cell>
          <cell r="BF697">
            <v>106.6</v>
          </cell>
          <cell r="BG697">
            <v>106.6</v>
          </cell>
          <cell r="BH697">
            <v>106.6</v>
          </cell>
          <cell r="BI697">
            <v>106.6</v>
          </cell>
          <cell r="BJ697">
            <v>106.6</v>
          </cell>
          <cell r="BK697">
            <v>106.6</v>
          </cell>
          <cell r="BL697">
            <v>106.6</v>
          </cell>
          <cell r="BM697">
            <v>106.6</v>
          </cell>
          <cell r="BN697">
            <v>106.6</v>
          </cell>
          <cell r="BO697">
            <v>106.6</v>
          </cell>
          <cell r="BP697">
            <v>106.6</v>
          </cell>
          <cell r="BQ697">
            <v>106.6</v>
          </cell>
          <cell r="BR697">
            <v>106.6</v>
          </cell>
          <cell r="BS697">
            <v>106.6</v>
          </cell>
          <cell r="BT697">
            <v>106.6</v>
          </cell>
          <cell r="BU697">
            <v>106.6</v>
          </cell>
          <cell r="BV697">
            <v>106.6</v>
          </cell>
          <cell r="BW697">
            <v>106.6</v>
          </cell>
          <cell r="BX697">
            <v>106.6</v>
          </cell>
          <cell r="BY697">
            <v>106.6</v>
          </cell>
          <cell r="BZ697">
            <v>106.6</v>
          </cell>
          <cell r="CA697">
            <v>106.6</v>
          </cell>
          <cell r="CB697">
            <v>106.6</v>
          </cell>
          <cell r="CC697">
            <v>106.6</v>
          </cell>
          <cell r="CD697">
            <v>106.6</v>
          </cell>
          <cell r="CE697">
            <v>106.6</v>
          </cell>
          <cell r="CF697">
            <v>106.6</v>
          </cell>
          <cell r="CG697">
            <v>106.6</v>
          </cell>
          <cell r="CH697">
            <v>106.6</v>
          </cell>
          <cell r="CI697">
            <v>106.6</v>
          </cell>
          <cell r="CJ697">
            <v>106.6</v>
          </cell>
          <cell r="CK697">
            <v>106.6</v>
          </cell>
          <cell r="CL697">
            <v>106.6</v>
          </cell>
        </row>
        <row r="698">
          <cell r="A698" t="str">
            <v>Other Non Electrical Machinery</v>
          </cell>
          <cell r="B698" t="str">
            <v>1311060009</v>
          </cell>
          <cell r="C698">
            <v>0.44782</v>
          </cell>
          <cell r="D698">
            <v>101.6</v>
          </cell>
          <cell r="E698">
            <v>103</v>
          </cell>
          <cell r="F698">
            <v>103</v>
          </cell>
          <cell r="G698">
            <v>103</v>
          </cell>
          <cell r="H698">
            <v>103</v>
          </cell>
          <cell r="I698">
            <v>103.5</v>
          </cell>
          <cell r="J698">
            <v>103.5</v>
          </cell>
          <cell r="K698">
            <v>103.5</v>
          </cell>
          <cell r="L698">
            <v>103.5</v>
          </cell>
          <cell r="M698">
            <v>103.5</v>
          </cell>
          <cell r="N698">
            <v>104.3</v>
          </cell>
          <cell r="O698">
            <v>106.6</v>
          </cell>
          <cell r="P698">
            <v>109.2</v>
          </cell>
          <cell r="Q698">
            <v>109.2</v>
          </cell>
          <cell r="R698">
            <v>108.4</v>
          </cell>
          <cell r="S698">
            <v>108.5</v>
          </cell>
          <cell r="T698">
            <v>108.5</v>
          </cell>
          <cell r="U698">
            <v>108.3</v>
          </cell>
          <cell r="V698">
            <v>108.3</v>
          </cell>
          <cell r="W698">
            <v>108.3</v>
          </cell>
          <cell r="X698">
            <v>108.3</v>
          </cell>
          <cell r="Y698">
            <v>108.2</v>
          </cell>
          <cell r="Z698">
            <v>108.2</v>
          </cell>
          <cell r="AA698">
            <v>106.6</v>
          </cell>
          <cell r="AB698">
            <v>107.9</v>
          </cell>
          <cell r="AC698">
            <v>107.9</v>
          </cell>
          <cell r="AD698">
            <v>107.5</v>
          </cell>
          <cell r="AE698">
            <v>106.7</v>
          </cell>
          <cell r="AF698">
            <v>105.2</v>
          </cell>
          <cell r="AG698">
            <v>105.8</v>
          </cell>
          <cell r="AH698">
            <v>105.9</v>
          </cell>
          <cell r="AI698">
            <v>108.5</v>
          </cell>
          <cell r="AJ698">
            <v>109</v>
          </cell>
          <cell r="AK698">
            <v>109</v>
          </cell>
          <cell r="AL698">
            <v>109</v>
          </cell>
          <cell r="AM698">
            <v>109</v>
          </cell>
          <cell r="AN698">
            <v>108</v>
          </cell>
          <cell r="AO698">
            <v>107.9</v>
          </cell>
          <cell r="AP698">
            <v>107.8</v>
          </cell>
          <cell r="AQ698">
            <v>108.4</v>
          </cell>
          <cell r="AR698">
            <v>109.1</v>
          </cell>
          <cell r="AS698">
            <v>111.2</v>
          </cell>
          <cell r="AT698">
            <v>111.2</v>
          </cell>
          <cell r="AU698">
            <v>111.2</v>
          </cell>
          <cell r="AV698">
            <v>111.2</v>
          </cell>
          <cell r="AW698">
            <v>111.2</v>
          </cell>
          <cell r="AX698">
            <v>111.2</v>
          </cell>
          <cell r="AY698">
            <v>110.8</v>
          </cell>
          <cell r="AZ698">
            <v>109.1</v>
          </cell>
          <cell r="BA698">
            <v>109</v>
          </cell>
          <cell r="BB698">
            <v>108.5</v>
          </cell>
          <cell r="BC698">
            <v>108.5</v>
          </cell>
          <cell r="BD698">
            <v>108.5</v>
          </cell>
          <cell r="BE698">
            <v>108.5</v>
          </cell>
          <cell r="BF698">
            <v>108.5</v>
          </cell>
          <cell r="BG698">
            <v>108.5</v>
          </cell>
          <cell r="BH698">
            <v>108.5</v>
          </cell>
          <cell r="BI698">
            <v>110.8</v>
          </cell>
          <cell r="BJ698">
            <v>118.2</v>
          </cell>
          <cell r="BK698">
            <v>118.2</v>
          </cell>
          <cell r="BL698">
            <v>118.2</v>
          </cell>
          <cell r="BM698">
            <v>118.7</v>
          </cell>
          <cell r="BN698">
            <v>120.5</v>
          </cell>
          <cell r="BO698">
            <v>120.7</v>
          </cell>
          <cell r="BP698">
            <v>120.6</v>
          </cell>
          <cell r="BQ698">
            <v>120.6</v>
          </cell>
          <cell r="BR698">
            <v>120.6</v>
          </cell>
          <cell r="BS698">
            <v>120.6</v>
          </cell>
          <cell r="BT698">
            <v>120.6</v>
          </cell>
          <cell r="BU698">
            <v>120.6</v>
          </cell>
          <cell r="BV698">
            <v>120.6</v>
          </cell>
          <cell r="BW698">
            <v>120.4</v>
          </cell>
          <cell r="BX698">
            <v>121</v>
          </cell>
          <cell r="BY698">
            <v>122.9</v>
          </cell>
          <cell r="BZ698">
            <v>123.2</v>
          </cell>
          <cell r="CA698">
            <v>123.6</v>
          </cell>
          <cell r="CB698">
            <v>123.1</v>
          </cell>
          <cell r="CC698">
            <v>123.5</v>
          </cell>
          <cell r="CD698">
            <v>123.5</v>
          </cell>
          <cell r="CE698">
            <v>123.5</v>
          </cell>
          <cell r="CF698">
            <v>123.8</v>
          </cell>
          <cell r="CG698">
            <v>124.2</v>
          </cell>
          <cell r="CH698">
            <v>125.9</v>
          </cell>
          <cell r="CI698">
            <v>125.8</v>
          </cell>
          <cell r="CJ698">
            <v>128.9</v>
          </cell>
          <cell r="CK698">
            <v>128.9</v>
          </cell>
          <cell r="CL698">
            <v>129</v>
          </cell>
        </row>
        <row r="699">
          <cell r="A699" t="str">
            <v>g.  ELECTRICAL MACHINERY, EQUIPMENT &amp; BATTERIES</v>
          </cell>
          <cell r="B699" t="str">
            <v>1311070000</v>
          </cell>
          <cell r="C699">
            <v>2.3427699999999998</v>
          </cell>
          <cell r="D699">
            <v>100.4</v>
          </cell>
          <cell r="E699">
            <v>100.5</v>
          </cell>
          <cell r="F699">
            <v>100.6</v>
          </cell>
          <cell r="G699">
            <v>102.9</v>
          </cell>
          <cell r="H699">
            <v>102.7</v>
          </cell>
          <cell r="I699">
            <v>102.8</v>
          </cell>
          <cell r="J699">
            <v>102.9</v>
          </cell>
          <cell r="K699">
            <v>103.3</v>
          </cell>
          <cell r="L699">
            <v>103.3</v>
          </cell>
          <cell r="M699">
            <v>102.9</v>
          </cell>
          <cell r="N699">
            <v>102.8</v>
          </cell>
          <cell r="O699">
            <v>102.7</v>
          </cell>
          <cell r="P699">
            <v>103.6</v>
          </cell>
          <cell r="Q699">
            <v>103.4</v>
          </cell>
          <cell r="R699">
            <v>103.5</v>
          </cell>
          <cell r="S699">
            <v>109.9</v>
          </cell>
          <cell r="T699">
            <v>110.1</v>
          </cell>
          <cell r="U699">
            <v>110.2</v>
          </cell>
          <cell r="V699">
            <v>110.6</v>
          </cell>
          <cell r="W699">
            <v>110.6</v>
          </cell>
          <cell r="X699">
            <v>110.8</v>
          </cell>
          <cell r="Y699">
            <v>111</v>
          </cell>
          <cell r="Z699">
            <v>111.1</v>
          </cell>
          <cell r="AA699">
            <v>111.4</v>
          </cell>
          <cell r="AB699">
            <v>112.7</v>
          </cell>
          <cell r="AC699">
            <v>112.9</v>
          </cell>
          <cell r="AD699">
            <v>112.9</v>
          </cell>
          <cell r="AE699">
            <v>117.7</v>
          </cell>
          <cell r="AF699">
            <v>118.1</v>
          </cell>
          <cell r="AG699">
            <v>118.5</v>
          </cell>
          <cell r="AH699">
            <v>118.6</v>
          </cell>
          <cell r="AI699">
            <v>118.6</v>
          </cell>
          <cell r="AJ699">
            <v>118.8</v>
          </cell>
          <cell r="AK699">
            <v>118.7</v>
          </cell>
          <cell r="AL699">
            <v>118.8</v>
          </cell>
          <cell r="AM699">
            <v>118.6</v>
          </cell>
          <cell r="AN699">
            <v>119</v>
          </cell>
          <cell r="AO699">
            <v>118.9</v>
          </cell>
          <cell r="AP699">
            <v>119.1</v>
          </cell>
          <cell r="AQ699">
            <v>118.8</v>
          </cell>
          <cell r="AR699">
            <v>118.6</v>
          </cell>
          <cell r="AS699">
            <v>124</v>
          </cell>
          <cell r="AT699">
            <v>124.6</v>
          </cell>
          <cell r="AU699">
            <v>124.8</v>
          </cell>
          <cell r="AV699">
            <v>124.8</v>
          </cell>
          <cell r="AW699">
            <v>124.9</v>
          </cell>
          <cell r="AX699">
            <v>125.2</v>
          </cell>
          <cell r="AY699">
            <v>124.9</v>
          </cell>
          <cell r="AZ699">
            <v>124.6</v>
          </cell>
          <cell r="BA699">
            <v>124.5</v>
          </cell>
          <cell r="BB699">
            <v>123.9</v>
          </cell>
          <cell r="BC699">
            <v>123.6</v>
          </cell>
          <cell r="BD699">
            <v>123.8</v>
          </cell>
          <cell r="BE699">
            <v>123.7</v>
          </cell>
          <cell r="BF699">
            <v>123.7</v>
          </cell>
          <cell r="BG699">
            <v>123.7</v>
          </cell>
          <cell r="BH699">
            <v>120.3</v>
          </cell>
          <cell r="BI699">
            <v>120.7</v>
          </cell>
          <cell r="BJ699">
            <v>120.5</v>
          </cell>
          <cell r="BK699">
            <v>120.4</v>
          </cell>
          <cell r="BL699">
            <v>120.7</v>
          </cell>
          <cell r="BM699">
            <v>121.2</v>
          </cell>
          <cell r="BN699">
            <v>122.5</v>
          </cell>
          <cell r="BO699">
            <v>122.8</v>
          </cell>
          <cell r="BP699">
            <v>123.1</v>
          </cell>
          <cell r="BQ699">
            <v>123.2</v>
          </cell>
          <cell r="BR699">
            <v>123.3</v>
          </cell>
          <cell r="BS699">
            <v>123.5</v>
          </cell>
          <cell r="BT699">
            <v>123.5</v>
          </cell>
          <cell r="BU699">
            <v>123.3</v>
          </cell>
          <cell r="BV699">
            <v>123.3</v>
          </cell>
          <cell r="BW699">
            <v>123.7</v>
          </cell>
          <cell r="BX699">
            <v>125.1</v>
          </cell>
          <cell r="BY699">
            <v>125.1</v>
          </cell>
          <cell r="BZ699">
            <v>126.4</v>
          </cell>
          <cell r="CA699">
            <v>127.2</v>
          </cell>
          <cell r="CB699">
            <v>127.6</v>
          </cell>
          <cell r="CC699">
            <v>128</v>
          </cell>
          <cell r="CD699">
            <v>128.69999999999999</v>
          </cell>
          <cell r="CE699">
            <v>129.19999999999999</v>
          </cell>
          <cell r="CF699">
            <v>130.9</v>
          </cell>
          <cell r="CG699">
            <v>130.6</v>
          </cell>
          <cell r="CH699">
            <v>130.80000000000001</v>
          </cell>
          <cell r="CI699">
            <v>131</v>
          </cell>
          <cell r="CJ699">
            <v>130.9</v>
          </cell>
          <cell r="CK699">
            <v>130.9</v>
          </cell>
          <cell r="CL699">
            <v>130.9</v>
          </cell>
        </row>
        <row r="700">
          <cell r="A700" t="str">
            <v>Electrical Pumps</v>
          </cell>
          <cell r="B700" t="str">
            <v>1311070001</v>
          </cell>
          <cell r="C700">
            <v>0.15890000000000001</v>
          </cell>
          <cell r="D700">
            <v>101.1</v>
          </cell>
          <cell r="E700">
            <v>101.1</v>
          </cell>
          <cell r="F700">
            <v>100.9</v>
          </cell>
          <cell r="G700">
            <v>102.4</v>
          </cell>
          <cell r="H700">
            <v>103</v>
          </cell>
          <cell r="I700">
            <v>103.2</v>
          </cell>
          <cell r="J700">
            <v>103.2</v>
          </cell>
          <cell r="K700">
            <v>103.6</v>
          </cell>
          <cell r="L700">
            <v>103.8</v>
          </cell>
          <cell r="M700">
            <v>103.8</v>
          </cell>
          <cell r="N700">
            <v>103.8</v>
          </cell>
          <cell r="O700">
            <v>104</v>
          </cell>
          <cell r="P700">
            <v>104.3</v>
          </cell>
          <cell r="Q700">
            <v>104.3</v>
          </cell>
          <cell r="R700">
            <v>104.3</v>
          </cell>
          <cell r="S700">
            <v>105</v>
          </cell>
          <cell r="T700">
            <v>105.6</v>
          </cell>
          <cell r="U700">
            <v>106.2</v>
          </cell>
          <cell r="V700">
            <v>107.8</v>
          </cell>
          <cell r="W700">
            <v>108</v>
          </cell>
          <cell r="X700">
            <v>108.4</v>
          </cell>
          <cell r="Y700">
            <v>108.8</v>
          </cell>
          <cell r="Z700">
            <v>109</v>
          </cell>
          <cell r="AA700">
            <v>109.1</v>
          </cell>
          <cell r="AB700">
            <v>110</v>
          </cell>
          <cell r="AC700">
            <v>110.4</v>
          </cell>
          <cell r="AD700">
            <v>110.4</v>
          </cell>
          <cell r="AE700">
            <v>110.3</v>
          </cell>
          <cell r="AF700">
            <v>110.9</v>
          </cell>
          <cell r="AG700">
            <v>111.3</v>
          </cell>
          <cell r="AH700">
            <v>111.9</v>
          </cell>
          <cell r="AI700">
            <v>112.3</v>
          </cell>
          <cell r="AJ700">
            <v>112.4</v>
          </cell>
          <cell r="AK700">
            <v>112.4</v>
          </cell>
          <cell r="AL700">
            <v>112.4</v>
          </cell>
          <cell r="AM700">
            <v>112.4</v>
          </cell>
          <cell r="AN700">
            <v>112.2</v>
          </cell>
          <cell r="AO700">
            <v>112.3</v>
          </cell>
          <cell r="AP700">
            <v>112.1</v>
          </cell>
          <cell r="AQ700">
            <v>114</v>
          </cell>
          <cell r="AR700">
            <v>114.4</v>
          </cell>
          <cell r="AS700">
            <v>114.9</v>
          </cell>
          <cell r="AT700">
            <v>115.5</v>
          </cell>
          <cell r="AU700">
            <v>115.8</v>
          </cell>
          <cell r="AV700">
            <v>117.2</v>
          </cell>
          <cell r="AW700">
            <v>117.8</v>
          </cell>
          <cell r="AX700">
            <v>118.4</v>
          </cell>
          <cell r="AY700">
            <v>118</v>
          </cell>
          <cell r="AZ700">
            <v>118.7</v>
          </cell>
          <cell r="BA700">
            <v>120.6</v>
          </cell>
          <cell r="BB700">
            <v>118.7</v>
          </cell>
          <cell r="BC700">
            <v>117.7</v>
          </cell>
          <cell r="BD700">
            <v>117.7</v>
          </cell>
          <cell r="BE700">
            <v>117.7</v>
          </cell>
          <cell r="BF700">
            <v>117.4</v>
          </cell>
          <cell r="BG700">
            <v>117.1</v>
          </cell>
          <cell r="BH700">
            <v>116.6</v>
          </cell>
          <cell r="BI700">
            <v>118.2</v>
          </cell>
          <cell r="BJ700">
            <v>118.6</v>
          </cell>
          <cell r="BK700">
            <v>119.3</v>
          </cell>
          <cell r="BL700">
            <v>115.8</v>
          </cell>
          <cell r="BM700">
            <v>117.7</v>
          </cell>
          <cell r="BN700">
            <v>119.3</v>
          </cell>
          <cell r="BO700">
            <v>120.3</v>
          </cell>
          <cell r="BP700">
            <v>121.5</v>
          </cell>
          <cell r="BQ700">
            <v>121.5</v>
          </cell>
          <cell r="BR700">
            <v>121.5</v>
          </cell>
          <cell r="BS700">
            <v>121.6</v>
          </cell>
          <cell r="BT700">
            <v>121.8</v>
          </cell>
          <cell r="BU700">
            <v>122.2</v>
          </cell>
          <cell r="BV700">
            <v>123.5</v>
          </cell>
          <cell r="BW700">
            <v>124.2</v>
          </cell>
          <cell r="BX700">
            <v>126</v>
          </cell>
          <cell r="BY700">
            <v>128.4</v>
          </cell>
          <cell r="BZ700">
            <v>132.6</v>
          </cell>
          <cell r="CA700">
            <v>133.1</v>
          </cell>
          <cell r="CB700">
            <v>132.69999999999999</v>
          </cell>
          <cell r="CC700">
            <v>132.4</v>
          </cell>
          <cell r="CD700">
            <v>132.5</v>
          </cell>
          <cell r="CE700">
            <v>132.69999999999999</v>
          </cell>
          <cell r="CF700">
            <v>132.69999999999999</v>
          </cell>
          <cell r="CG700">
            <v>133.5</v>
          </cell>
          <cell r="CH700">
            <v>134.6</v>
          </cell>
          <cell r="CI700">
            <v>135.69999999999999</v>
          </cell>
          <cell r="CJ700">
            <v>136.1</v>
          </cell>
          <cell r="CK700">
            <v>136.1</v>
          </cell>
          <cell r="CL700">
            <v>136.4</v>
          </cell>
        </row>
        <row r="701">
          <cell r="A701" t="str">
            <v>Transformer</v>
          </cell>
          <cell r="B701" t="str">
            <v>1311070002</v>
          </cell>
          <cell r="C701">
            <v>0.42226999999999998</v>
          </cell>
          <cell r="D701">
            <v>100</v>
          </cell>
          <cell r="E701">
            <v>100</v>
          </cell>
          <cell r="F701">
            <v>100</v>
          </cell>
          <cell r="G701">
            <v>103.5</v>
          </cell>
          <cell r="H701">
            <v>103.5</v>
          </cell>
          <cell r="I701">
            <v>103.5</v>
          </cell>
          <cell r="J701">
            <v>103.5</v>
          </cell>
          <cell r="K701">
            <v>103.5</v>
          </cell>
          <cell r="L701">
            <v>103.5</v>
          </cell>
          <cell r="M701">
            <v>103.5</v>
          </cell>
          <cell r="N701">
            <v>103.5</v>
          </cell>
          <cell r="O701">
            <v>103.5</v>
          </cell>
          <cell r="P701">
            <v>103.5</v>
          </cell>
          <cell r="Q701">
            <v>103.5</v>
          </cell>
          <cell r="R701">
            <v>103.5</v>
          </cell>
          <cell r="S701">
            <v>125.6</v>
          </cell>
          <cell r="T701">
            <v>125.6</v>
          </cell>
          <cell r="U701">
            <v>125.6</v>
          </cell>
          <cell r="V701">
            <v>125.6</v>
          </cell>
          <cell r="W701">
            <v>125.6</v>
          </cell>
          <cell r="X701">
            <v>125.6</v>
          </cell>
          <cell r="Y701">
            <v>125.6</v>
          </cell>
          <cell r="Z701">
            <v>125.6</v>
          </cell>
          <cell r="AA701">
            <v>125.6</v>
          </cell>
          <cell r="AB701">
            <v>125.6</v>
          </cell>
          <cell r="AC701">
            <v>125.6</v>
          </cell>
          <cell r="AD701">
            <v>125.6</v>
          </cell>
          <cell r="AE701">
            <v>139.69999999999999</v>
          </cell>
          <cell r="AF701">
            <v>139.69999999999999</v>
          </cell>
          <cell r="AG701">
            <v>139.69999999999999</v>
          </cell>
          <cell r="AH701">
            <v>139.69999999999999</v>
          </cell>
          <cell r="AI701">
            <v>139.69999999999999</v>
          </cell>
          <cell r="AJ701">
            <v>139.69999999999999</v>
          </cell>
          <cell r="AK701">
            <v>139.69999999999999</v>
          </cell>
          <cell r="AL701">
            <v>139.69999999999999</v>
          </cell>
          <cell r="AM701">
            <v>139.69999999999999</v>
          </cell>
          <cell r="AN701">
            <v>139.69999999999999</v>
          </cell>
          <cell r="AO701">
            <v>138.9</v>
          </cell>
          <cell r="AP701">
            <v>138.69999999999999</v>
          </cell>
          <cell r="AQ701">
            <v>138.69999999999999</v>
          </cell>
          <cell r="AR701">
            <v>138.69999999999999</v>
          </cell>
          <cell r="AS701">
            <v>160.80000000000001</v>
          </cell>
          <cell r="AT701">
            <v>160.80000000000001</v>
          </cell>
          <cell r="AU701">
            <v>160.80000000000001</v>
          </cell>
          <cell r="AV701">
            <v>160.80000000000001</v>
          </cell>
          <cell r="AW701">
            <v>160.80000000000001</v>
          </cell>
          <cell r="AX701">
            <v>160.69999999999999</v>
          </cell>
          <cell r="AY701">
            <v>160.69999999999999</v>
          </cell>
          <cell r="AZ701">
            <v>160.69999999999999</v>
          </cell>
          <cell r="BA701">
            <v>160.69999999999999</v>
          </cell>
          <cell r="BB701">
            <v>160.69999999999999</v>
          </cell>
          <cell r="BC701">
            <v>160.69999999999999</v>
          </cell>
          <cell r="BD701">
            <v>160.69999999999999</v>
          </cell>
          <cell r="BE701">
            <v>160.69999999999999</v>
          </cell>
          <cell r="BF701">
            <v>160.69999999999999</v>
          </cell>
          <cell r="BG701">
            <v>160.69999999999999</v>
          </cell>
          <cell r="BH701">
            <v>145.30000000000001</v>
          </cell>
          <cell r="BI701">
            <v>145.30000000000001</v>
          </cell>
          <cell r="BJ701">
            <v>145.30000000000001</v>
          </cell>
          <cell r="BK701">
            <v>145.30000000000001</v>
          </cell>
          <cell r="BL701">
            <v>145.30000000000001</v>
          </cell>
          <cell r="BM701">
            <v>145.30000000000001</v>
          </cell>
          <cell r="BN701">
            <v>145.30000000000001</v>
          </cell>
          <cell r="BO701">
            <v>145.30000000000001</v>
          </cell>
          <cell r="BP701">
            <v>145.30000000000001</v>
          </cell>
          <cell r="BQ701">
            <v>145.30000000000001</v>
          </cell>
          <cell r="BR701">
            <v>145.30000000000001</v>
          </cell>
          <cell r="BS701">
            <v>145.30000000000001</v>
          </cell>
          <cell r="BT701">
            <v>145.30000000000001</v>
          </cell>
          <cell r="BU701">
            <v>145.30000000000001</v>
          </cell>
          <cell r="BV701">
            <v>145.30000000000001</v>
          </cell>
          <cell r="BW701">
            <v>145.30000000000001</v>
          </cell>
          <cell r="BX701">
            <v>147.69999999999999</v>
          </cell>
          <cell r="BY701">
            <v>147.69999999999999</v>
          </cell>
          <cell r="BZ701">
            <v>148.6</v>
          </cell>
          <cell r="CA701">
            <v>148.69999999999999</v>
          </cell>
          <cell r="CB701">
            <v>148.69999999999999</v>
          </cell>
          <cell r="CC701">
            <v>150.1</v>
          </cell>
          <cell r="CD701">
            <v>154.30000000000001</v>
          </cell>
          <cell r="CE701">
            <v>154.30000000000001</v>
          </cell>
          <cell r="CF701">
            <v>159.5</v>
          </cell>
          <cell r="CG701">
            <v>159.5</v>
          </cell>
          <cell r="CH701">
            <v>159.5</v>
          </cell>
          <cell r="CI701">
            <v>159.5</v>
          </cell>
          <cell r="CJ701">
            <v>159.5</v>
          </cell>
          <cell r="CK701">
            <v>159.5</v>
          </cell>
          <cell r="CL701">
            <v>159.9</v>
          </cell>
        </row>
        <row r="702">
          <cell r="A702" t="str">
            <v>Electric Motors</v>
          </cell>
          <cell r="B702" t="str">
            <v>1311070003</v>
          </cell>
          <cell r="C702">
            <v>0.17398</v>
          </cell>
          <cell r="D702">
            <v>101.2</v>
          </cell>
          <cell r="E702">
            <v>101.2</v>
          </cell>
          <cell r="F702">
            <v>101.6</v>
          </cell>
          <cell r="G702">
            <v>102</v>
          </cell>
          <cell r="H702">
            <v>102.2</v>
          </cell>
          <cell r="I702">
            <v>102.4</v>
          </cell>
          <cell r="J702">
            <v>103.1</v>
          </cell>
          <cell r="K702">
            <v>103.2</v>
          </cell>
          <cell r="L702">
            <v>103.2</v>
          </cell>
          <cell r="M702">
            <v>103.5</v>
          </cell>
          <cell r="N702">
            <v>103.6</v>
          </cell>
          <cell r="O702">
            <v>104.4</v>
          </cell>
          <cell r="P702">
            <v>107.4</v>
          </cell>
          <cell r="Q702">
            <v>107.4</v>
          </cell>
          <cell r="R702">
            <v>107.6</v>
          </cell>
          <cell r="S702">
            <v>111.6</v>
          </cell>
          <cell r="T702">
            <v>112.5</v>
          </cell>
          <cell r="U702">
            <v>114.9</v>
          </cell>
          <cell r="V702">
            <v>115.1</v>
          </cell>
          <cell r="W702">
            <v>115.1</v>
          </cell>
          <cell r="X702">
            <v>115.1</v>
          </cell>
          <cell r="Y702">
            <v>117.3</v>
          </cell>
          <cell r="Z702">
            <v>117.3</v>
          </cell>
          <cell r="AA702">
            <v>117.3</v>
          </cell>
          <cell r="AB702">
            <v>117.3</v>
          </cell>
          <cell r="AC702">
            <v>116.7</v>
          </cell>
          <cell r="AD702">
            <v>116.7</v>
          </cell>
          <cell r="AE702">
            <v>120.2</v>
          </cell>
          <cell r="AF702">
            <v>120.2</v>
          </cell>
          <cell r="AG702">
            <v>120.7</v>
          </cell>
          <cell r="AH702">
            <v>120.9</v>
          </cell>
          <cell r="AI702">
            <v>120.9</v>
          </cell>
          <cell r="AJ702">
            <v>120.9</v>
          </cell>
          <cell r="AK702">
            <v>120.9</v>
          </cell>
          <cell r="AL702">
            <v>120.8</v>
          </cell>
          <cell r="AM702">
            <v>120.4</v>
          </cell>
          <cell r="AN702">
            <v>120.6</v>
          </cell>
          <cell r="AO702">
            <v>120.6</v>
          </cell>
          <cell r="AP702">
            <v>121.1</v>
          </cell>
          <cell r="AQ702">
            <v>120.6</v>
          </cell>
          <cell r="AR702">
            <v>120.6</v>
          </cell>
          <cell r="AS702">
            <v>126</v>
          </cell>
          <cell r="AT702">
            <v>126.8</v>
          </cell>
          <cell r="AU702">
            <v>126.8</v>
          </cell>
          <cell r="AV702">
            <v>126.8</v>
          </cell>
          <cell r="AW702">
            <v>126.8</v>
          </cell>
          <cell r="AX702">
            <v>126.8</v>
          </cell>
          <cell r="AY702">
            <v>126.7</v>
          </cell>
          <cell r="AZ702">
            <v>126.4</v>
          </cell>
          <cell r="BA702">
            <v>126.4</v>
          </cell>
          <cell r="BB702">
            <v>123.7</v>
          </cell>
          <cell r="BC702">
            <v>123.5</v>
          </cell>
          <cell r="BD702">
            <v>123.5</v>
          </cell>
          <cell r="BE702">
            <v>123.5</v>
          </cell>
          <cell r="BF702">
            <v>123.5</v>
          </cell>
          <cell r="BG702">
            <v>123.5</v>
          </cell>
          <cell r="BH702">
            <v>123.4</v>
          </cell>
          <cell r="BI702">
            <v>123.4</v>
          </cell>
          <cell r="BJ702">
            <v>123.4</v>
          </cell>
          <cell r="BK702">
            <v>123.4</v>
          </cell>
          <cell r="BL702">
            <v>124</v>
          </cell>
          <cell r="BM702">
            <v>126.7</v>
          </cell>
          <cell r="BN702">
            <v>129.1</v>
          </cell>
          <cell r="BO702">
            <v>141.1</v>
          </cell>
          <cell r="BP702">
            <v>139.5</v>
          </cell>
          <cell r="BQ702">
            <v>141.1</v>
          </cell>
          <cell r="BR702">
            <v>139.9</v>
          </cell>
          <cell r="BS702">
            <v>139.19999999999999</v>
          </cell>
          <cell r="BT702">
            <v>140</v>
          </cell>
          <cell r="BU702">
            <v>140.19999999999999</v>
          </cell>
          <cell r="BV702">
            <v>139.80000000000001</v>
          </cell>
          <cell r="BW702">
            <v>139.6</v>
          </cell>
          <cell r="BX702">
            <v>142.4</v>
          </cell>
          <cell r="BY702">
            <v>142.80000000000001</v>
          </cell>
          <cell r="BZ702">
            <v>144.80000000000001</v>
          </cell>
          <cell r="CA702">
            <v>143.1</v>
          </cell>
          <cell r="CB702">
            <v>145.80000000000001</v>
          </cell>
          <cell r="CC702">
            <v>146.30000000000001</v>
          </cell>
          <cell r="CD702">
            <v>146.30000000000001</v>
          </cell>
          <cell r="CE702">
            <v>146.30000000000001</v>
          </cell>
          <cell r="CF702">
            <v>146.30000000000001</v>
          </cell>
          <cell r="CG702">
            <v>142.30000000000001</v>
          </cell>
          <cell r="CH702">
            <v>142.9</v>
          </cell>
          <cell r="CI702">
            <v>142.9</v>
          </cell>
          <cell r="CJ702">
            <v>143.1</v>
          </cell>
          <cell r="CK702">
            <v>143.19999999999999</v>
          </cell>
          <cell r="CL702">
            <v>143.19999999999999</v>
          </cell>
        </row>
        <row r="703">
          <cell r="A703" t="str">
            <v>Power Supply (DC)</v>
          </cell>
          <cell r="B703" t="str">
            <v>1311070004</v>
          </cell>
          <cell r="C703">
            <v>1.0149999999999999E-2</v>
          </cell>
          <cell r="D703">
            <v>99</v>
          </cell>
          <cell r="E703">
            <v>96.8</v>
          </cell>
          <cell r="F703">
            <v>96.8</v>
          </cell>
          <cell r="G703">
            <v>101.1</v>
          </cell>
          <cell r="H703">
            <v>101.1</v>
          </cell>
          <cell r="I703">
            <v>101.1</v>
          </cell>
          <cell r="J703">
            <v>101.1</v>
          </cell>
          <cell r="K703">
            <v>101.1</v>
          </cell>
          <cell r="L703">
            <v>101.1</v>
          </cell>
          <cell r="M703">
            <v>101.1</v>
          </cell>
          <cell r="N703">
            <v>101.1</v>
          </cell>
          <cell r="O703">
            <v>101.1</v>
          </cell>
          <cell r="P703">
            <v>101.1</v>
          </cell>
          <cell r="Q703">
            <v>101.1</v>
          </cell>
          <cell r="R703">
            <v>101.1</v>
          </cell>
          <cell r="S703">
            <v>101.6</v>
          </cell>
          <cell r="T703">
            <v>101.6</v>
          </cell>
          <cell r="U703">
            <v>100.7</v>
          </cell>
          <cell r="V703">
            <v>100.7</v>
          </cell>
          <cell r="W703">
            <v>100.7</v>
          </cell>
          <cell r="X703">
            <v>100.7</v>
          </cell>
          <cell r="Y703">
            <v>100.7</v>
          </cell>
          <cell r="Z703">
            <v>100.7</v>
          </cell>
          <cell r="AA703">
            <v>100.7</v>
          </cell>
          <cell r="AB703">
            <v>100</v>
          </cell>
          <cell r="AC703">
            <v>100</v>
          </cell>
          <cell r="AD703">
            <v>100</v>
          </cell>
          <cell r="AE703">
            <v>103.1</v>
          </cell>
          <cell r="AF703">
            <v>103.1</v>
          </cell>
          <cell r="AG703">
            <v>103.1</v>
          </cell>
          <cell r="AH703">
            <v>103.1</v>
          </cell>
          <cell r="AI703">
            <v>103.1</v>
          </cell>
          <cell r="AJ703">
            <v>103.1</v>
          </cell>
          <cell r="AK703">
            <v>103.1</v>
          </cell>
          <cell r="AL703">
            <v>103.1</v>
          </cell>
          <cell r="AM703">
            <v>103.1</v>
          </cell>
          <cell r="AN703">
            <v>104</v>
          </cell>
          <cell r="AO703">
            <v>104</v>
          </cell>
          <cell r="AP703">
            <v>104</v>
          </cell>
          <cell r="AQ703">
            <v>104</v>
          </cell>
          <cell r="AR703">
            <v>104</v>
          </cell>
          <cell r="AS703">
            <v>103.6</v>
          </cell>
          <cell r="AT703">
            <v>103.6</v>
          </cell>
          <cell r="AU703">
            <v>103.6</v>
          </cell>
          <cell r="AV703">
            <v>103.6</v>
          </cell>
          <cell r="AW703">
            <v>103.6</v>
          </cell>
          <cell r="AX703">
            <v>103.6</v>
          </cell>
          <cell r="AY703">
            <v>102.9</v>
          </cell>
          <cell r="AZ703">
            <v>94.1</v>
          </cell>
          <cell r="BA703">
            <v>101.9</v>
          </cell>
          <cell r="BB703">
            <v>95.3</v>
          </cell>
          <cell r="BC703">
            <v>95</v>
          </cell>
          <cell r="BD703">
            <v>94.4</v>
          </cell>
          <cell r="BE703">
            <v>95.2</v>
          </cell>
          <cell r="BF703">
            <v>95.3</v>
          </cell>
          <cell r="BG703">
            <v>95.3</v>
          </cell>
          <cell r="BH703">
            <v>95.3</v>
          </cell>
          <cell r="BI703">
            <v>95.3</v>
          </cell>
          <cell r="BJ703">
            <v>95.3</v>
          </cell>
          <cell r="BK703">
            <v>95.3</v>
          </cell>
          <cell r="BL703">
            <v>95.4</v>
          </cell>
          <cell r="BM703">
            <v>95.6</v>
          </cell>
          <cell r="BN703">
            <v>96.1</v>
          </cell>
          <cell r="BO703">
            <v>96.1</v>
          </cell>
          <cell r="BP703">
            <v>96.1</v>
          </cell>
          <cell r="BQ703">
            <v>96.1</v>
          </cell>
          <cell r="BR703">
            <v>96.1</v>
          </cell>
          <cell r="BS703">
            <v>96.1</v>
          </cell>
          <cell r="BT703">
            <v>96.1</v>
          </cell>
          <cell r="BU703">
            <v>96.1</v>
          </cell>
          <cell r="BV703">
            <v>96.1</v>
          </cell>
          <cell r="BW703">
            <v>96.1</v>
          </cell>
          <cell r="BX703">
            <v>100.7</v>
          </cell>
          <cell r="BY703">
            <v>100.7</v>
          </cell>
          <cell r="BZ703">
            <v>100.7</v>
          </cell>
          <cell r="CA703">
            <v>100.7</v>
          </cell>
          <cell r="CB703">
            <v>100.7</v>
          </cell>
          <cell r="CC703">
            <v>100.7</v>
          </cell>
          <cell r="CD703">
            <v>100.7</v>
          </cell>
          <cell r="CE703">
            <v>100.7</v>
          </cell>
          <cell r="CF703">
            <v>100.7</v>
          </cell>
          <cell r="CG703">
            <v>106.4</v>
          </cell>
          <cell r="CH703">
            <v>110.2</v>
          </cell>
          <cell r="CI703">
            <v>110.2</v>
          </cell>
          <cell r="CJ703">
            <v>110.2</v>
          </cell>
          <cell r="CK703">
            <v>110.2</v>
          </cell>
          <cell r="CL703">
            <v>110.2</v>
          </cell>
        </row>
        <row r="704">
          <cell r="A704" t="str">
            <v>Electric Switch Gears</v>
          </cell>
          <cell r="B704" t="str">
            <v>1311070005</v>
          </cell>
          <cell r="C704">
            <v>0.17083999999999999</v>
          </cell>
          <cell r="D704">
            <v>101.4</v>
          </cell>
          <cell r="E704">
            <v>100.7</v>
          </cell>
          <cell r="F704">
            <v>101.1</v>
          </cell>
          <cell r="G704">
            <v>101.2</v>
          </cell>
          <cell r="H704">
            <v>102.9</v>
          </cell>
          <cell r="I704">
            <v>104.7</v>
          </cell>
          <cell r="J704">
            <v>102.2</v>
          </cell>
          <cell r="K704">
            <v>101.8</v>
          </cell>
          <cell r="L704">
            <v>102.2</v>
          </cell>
          <cell r="M704">
            <v>102.5</v>
          </cell>
          <cell r="N704">
            <v>101.9</v>
          </cell>
          <cell r="O704">
            <v>101.8</v>
          </cell>
          <cell r="P704">
            <v>102.3</v>
          </cell>
          <cell r="Q704">
            <v>103.1</v>
          </cell>
          <cell r="R704">
            <v>103.9</v>
          </cell>
          <cell r="S704">
            <v>108</v>
          </cell>
          <cell r="T704">
            <v>107.6</v>
          </cell>
          <cell r="U704">
            <v>107</v>
          </cell>
          <cell r="V704">
            <v>107.6</v>
          </cell>
          <cell r="W704">
            <v>106.9</v>
          </cell>
          <cell r="X704">
            <v>107.5</v>
          </cell>
          <cell r="Y704">
            <v>107.6</v>
          </cell>
          <cell r="Z704">
            <v>107.5</v>
          </cell>
          <cell r="AA704">
            <v>106.9</v>
          </cell>
          <cell r="AB704">
            <v>107.2</v>
          </cell>
          <cell r="AC704">
            <v>107</v>
          </cell>
          <cell r="AD704">
            <v>107.3</v>
          </cell>
          <cell r="AE704">
            <v>111.2</v>
          </cell>
          <cell r="AF704">
            <v>111.9</v>
          </cell>
          <cell r="AG704">
            <v>112.4</v>
          </cell>
          <cell r="AH704">
            <v>112.7</v>
          </cell>
          <cell r="AI704">
            <v>112.9</v>
          </cell>
          <cell r="AJ704">
            <v>112.7</v>
          </cell>
          <cell r="AK704">
            <v>112.8</v>
          </cell>
          <cell r="AL704">
            <v>113.2</v>
          </cell>
          <cell r="AM704">
            <v>112.3</v>
          </cell>
          <cell r="AN704">
            <v>112.7</v>
          </cell>
          <cell r="AO704">
            <v>112.5</v>
          </cell>
          <cell r="AP704">
            <v>114.8</v>
          </cell>
          <cell r="AQ704">
            <v>115.6</v>
          </cell>
          <cell r="AR704">
            <v>115.6</v>
          </cell>
          <cell r="AS704">
            <v>115.6</v>
          </cell>
          <cell r="AT704">
            <v>115.6</v>
          </cell>
          <cell r="AU704">
            <v>118.1</v>
          </cell>
          <cell r="AV704">
            <v>118.1</v>
          </cell>
          <cell r="AW704">
            <v>118.1</v>
          </cell>
          <cell r="AX704">
            <v>118.1</v>
          </cell>
          <cell r="AY704">
            <v>118</v>
          </cell>
          <cell r="AZ704">
            <v>116.2</v>
          </cell>
          <cell r="BA704">
            <v>115.6</v>
          </cell>
          <cell r="BB704">
            <v>114.6</v>
          </cell>
          <cell r="BC704">
            <v>115.1</v>
          </cell>
          <cell r="BD704">
            <v>116.6</v>
          </cell>
          <cell r="BE704">
            <v>116.7</v>
          </cell>
          <cell r="BF704">
            <v>117</v>
          </cell>
          <cell r="BG704">
            <v>117</v>
          </cell>
          <cell r="BH704">
            <v>117</v>
          </cell>
          <cell r="BI704">
            <v>116.3</v>
          </cell>
          <cell r="BJ704">
            <v>117</v>
          </cell>
          <cell r="BK704">
            <v>119.2</v>
          </cell>
          <cell r="BL704">
            <v>126.1</v>
          </cell>
          <cell r="BM704">
            <v>127.4</v>
          </cell>
          <cell r="BN704">
            <v>129.9</v>
          </cell>
          <cell r="BO704">
            <v>134.30000000000001</v>
          </cell>
          <cell r="BP704">
            <v>135.6</v>
          </cell>
          <cell r="BQ704">
            <v>135.6</v>
          </cell>
          <cell r="BR704">
            <v>135.6</v>
          </cell>
          <cell r="BS704">
            <v>135.6</v>
          </cell>
          <cell r="BT704">
            <v>135.6</v>
          </cell>
          <cell r="BU704">
            <v>135.6</v>
          </cell>
          <cell r="BV704">
            <v>135.6</v>
          </cell>
          <cell r="BW704">
            <v>136.9</v>
          </cell>
          <cell r="BX704">
            <v>134</v>
          </cell>
          <cell r="BY704">
            <v>134</v>
          </cell>
          <cell r="BZ704">
            <v>134.5</v>
          </cell>
          <cell r="CA704">
            <v>134.30000000000001</v>
          </cell>
          <cell r="CB704">
            <v>134</v>
          </cell>
          <cell r="CC704">
            <v>135</v>
          </cell>
          <cell r="CD704">
            <v>136.6</v>
          </cell>
          <cell r="CE704">
            <v>136.6</v>
          </cell>
          <cell r="CF704">
            <v>136.6</v>
          </cell>
          <cell r="CG704">
            <v>136.80000000000001</v>
          </cell>
          <cell r="CH704">
            <v>136.6</v>
          </cell>
          <cell r="CI704">
            <v>137</v>
          </cell>
          <cell r="CJ704">
            <v>136.19999999999999</v>
          </cell>
          <cell r="CK704">
            <v>136.19999999999999</v>
          </cell>
          <cell r="CL704">
            <v>136.5</v>
          </cell>
        </row>
        <row r="705">
          <cell r="A705" t="str">
            <v>Relay /Contacter</v>
          </cell>
          <cell r="B705" t="str">
            <v>1311070006</v>
          </cell>
          <cell r="C705">
            <v>3.193E-2</v>
          </cell>
          <cell r="D705">
            <v>100</v>
          </cell>
          <cell r="E705">
            <v>100</v>
          </cell>
          <cell r="F705">
            <v>100</v>
          </cell>
          <cell r="G705">
            <v>109.4</v>
          </cell>
          <cell r="H705">
            <v>109.4</v>
          </cell>
          <cell r="I705">
            <v>109.4</v>
          </cell>
          <cell r="J705">
            <v>109.4</v>
          </cell>
          <cell r="K705">
            <v>109.4</v>
          </cell>
          <cell r="L705">
            <v>109.4</v>
          </cell>
          <cell r="M705">
            <v>109.4</v>
          </cell>
          <cell r="N705">
            <v>109.4</v>
          </cell>
          <cell r="O705">
            <v>109.4</v>
          </cell>
          <cell r="P705">
            <v>109.4</v>
          </cell>
          <cell r="Q705">
            <v>109.8</v>
          </cell>
          <cell r="R705">
            <v>110.2</v>
          </cell>
          <cell r="S705">
            <v>95.9</v>
          </cell>
          <cell r="T705">
            <v>95.9</v>
          </cell>
          <cell r="U705">
            <v>96.4</v>
          </cell>
          <cell r="V705">
            <v>96.8</v>
          </cell>
          <cell r="W705">
            <v>96.8</v>
          </cell>
          <cell r="X705">
            <v>96.8</v>
          </cell>
          <cell r="Y705">
            <v>96.8</v>
          </cell>
          <cell r="Z705">
            <v>96.8</v>
          </cell>
          <cell r="AA705">
            <v>96.8</v>
          </cell>
          <cell r="AB705">
            <v>96.8</v>
          </cell>
          <cell r="AC705">
            <v>96.8</v>
          </cell>
          <cell r="AD705">
            <v>96.8</v>
          </cell>
          <cell r="AE705">
            <v>94.4</v>
          </cell>
          <cell r="AF705">
            <v>99.3</v>
          </cell>
          <cell r="AG705">
            <v>99.3</v>
          </cell>
          <cell r="AH705">
            <v>99.3</v>
          </cell>
          <cell r="AI705">
            <v>99.3</v>
          </cell>
          <cell r="AJ705">
            <v>100.1</v>
          </cell>
          <cell r="AK705">
            <v>100.1</v>
          </cell>
          <cell r="AL705">
            <v>100.1</v>
          </cell>
          <cell r="AM705">
            <v>100.1</v>
          </cell>
          <cell r="AN705">
            <v>100.1</v>
          </cell>
          <cell r="AO705">
            <v>100.1</v>
          </cell>
          <cell r="AP705">
            <v>100.9</v>
          </cell>
          <cell r="AQ705">
            <v>100.3</v>
          </cell>
          <cell r="AR705">
            <v>100.3</v>
          </cell>
          <cell r="AS705">
            <v>100.3</v>
          </cell>
          <cell r="AT705">
            <v>100.3</v>
          </cell>
          <cell r="AU705">
            <v>100.3</v>
          </cell>
          <cell r="AV705">
            <v>100.3</v>
          </cell>
          <cell r="AW705">
            <v>100.3</v>
          </cell>
          <cell r="AX705">
            <v>100.3</v>
          </cell>
          <cell r="AY705">
            <v>97.8</v>
          </cell>
          <cell r="AZ705">
            <v>98.1</v>
          </cell>
          <cell r="BA705">
            <v>98</v>
          </cell>
          <cell r="BB705">
            <v>97.6</v>
          </cell>
          <cell r="BC705">
            <v>100.4</v>
          </cell>
          <cell r="BD705">
            <v>108.8</v>
          </cell>
          <cell r="BE705">
            <v>108.8</v>
          </cell>
          <cell r="BF705">
            <v>108.8</v>
          </cell>
          <cell r="BG705">
            <v>108.8</v>
          </cell>
          <cell r="BH705">
            <v>108.8</v>
          </cell>
          <cell r="BI705">
            <v>108.8</v>
          </cell>
          <cell r="BJ705">
            <v>108.8</v>
          </cell>
          <cell r="BK705">
            <v>108.8</v>
          </cell>
          <cell r="BL705">
            <v>108.8</v>
          </cell>
          <cell r="BM705">
            <v>108.8</v>
          </cell>
          <cell r="BN705">
            <v>145.4</v>
          </cell>
          <cell r="BO705">
            <v>142.19999999999999</v>
          </cell>
          <cell r="BP705">
            <v>142.19999999999999</v>
          </cell>
          <cell r="BQ705">
            <v>142.19999999999999</v>
          </cell>
          <cell r="BR705">
            <v>142.19999999999999</v>
          </cell>
          <cell r="BS705">
            <v>142.19999999999999</v>
          </cell>
          <cell r="BT705">
            <v>142.19999999999999</v>
          </cell>
          <cell r="BU705">
            <v>142.19999999999999</v>
          </cell>
          <cell r="BV705">
            <v>142.19999999999999</v>
          </cell>
          <cell r="BW705">
            <v>142.19999999999999</v>
          </cell>
          <cell r="BX705">
            <v>153</v>
          </cell>
          <cell r="BY705">
            <v>153.80000000000001</v>
          </cell>
          <cell r="BZ705">
            <v>156.19999999999999</v>
          </cell>
          <cell r="CA705">
            <v>157</v>
          </cell>
          <cell r="CB705">
            <v>157</v>
          </cell>
          <cell r="CC705">
            <v>157</v>
          </cell>
          <cell r="CD705">
            <v>157</v>
          </cell>
          <cell r="CE705">
            <v>157</v>
          </cell>
          <cell r="CF705">
            <v>155.30000000000001</v>
          </cell>
          <cell r="CG705">
            <v>155.69999999999999</v>
          </cell>
          <cell r="CH705">
            <v>156.4</v>
          </cell>
          <cell r="CI705">
            <v>156.4</v>
          </cell>
          <cell r="CJ705">
            <v>156.4</v>
          </cell>
          <cell r="CK705">
            <v>156.4</v>
          </cell>
          <cell r="CL705">
            <v>157.1</v>
          </cell>
        </row>
        <row r="706">
          <cell r="A706" t="str">
            <v>Electric  Connectors / Plugs /Sockets/Holders</v>
          </cell>
          <cell r="B706" t="str">
            <v>1311070007</v>
          </cell>
          <cell r="C706">
            <v>2.5100000000000001E-2</v>
          </cell>
          <cell r="D706">
            <v>99</v>
          </cell>
          <cell r="E706">
            <v>105.8</v>
          </cell>
          <cell r="F706">
            <v>105.8</v>
          </cell>
          <cell r="G706">
            <v>104.5</v>
          </cell>
          <cell r="H706">
            <v>103.3</v>
          </cell>
          <cell r="I706">
            <v>103.5</v>
          </cell>
          <cell r="J706">
            <v>107.1</v>
          </cell>
          <cell r="K706">
            <v>107.8</v>
          </cell>
          <cell r="L706">
            <v>105.8</v>
          </cell>
          <cell r="M706">
            <v>106.5</v>
          </cell>
          <cell r="N706">
            <v>103.5</v>
          </cell>
          <cell r="O706">
            <v>106</v>
          </cell>
          <cell r="P706">
            <v>112</v>
          </cell>
          <cell r="Q706">
            <v>104.1</v>
          </cell>
          <cell r="R706">
            <v>103.3</v>
          </cell>
          <cell r="S706">
            <v>106.8</v>
          </cell>
          <cell r="T706">
            <v>105.7</v>
          </cell>
          <cell r="U706">
            <v>105.7</v>
          </cell>
          <cell r="V706">
            <v>108.3</v>
          </cell>
          <cell r="W706">
            <v>105</v>
          </cell>
          <cell r="X706">
            <v>107.8</v>
          </cell>
          <cell r="Y706">
            <v>105.7</v>
          </cell>
          <cell r="Z706">
            <v>107.9</v>
          </cell>
          <cell r="AA706">
            <v>108.3</v>
          </cell>
          <cell r="AB706">
            <v>105.8</v>
          </cell>
          <cell r="AC706">
            <v>107.2</v>
          </cell>
          <cell r="AD706">
            <v>106.8</v>
          </cell>
          <cell r="AE706">
            <v>109.6</v>
          </cell>
          <cell r="AF706">
            <v>109.6</v>
          </cell>
          <cell r="AG706">
            <v>110.8</v>
          </cell>
          <cell r="AH706">
            <v>111.1</v>
          </cell>
          <cell r="AI706">
            <v>107.5</v>
          </cell>
          <cell r="AJ706">
            <v>107.5</v>
          </cell>
          <cell r="AK706">
            <v>113</v>
          </cell>
          <cell r="AL706">
            <v>115.3</v>
          </cell>
          <cell r="AM706">
            <v>115.1</v>
          </cell>
          <cell r="AN706">
            <v>112.5</v>
          </cell>
          <cell r="AO706">
            <v>112.5</v>
          </cell>
          <cell r="AP706">
            <v>108.3</v>
          </cell>
          <cell r="AQ706">
            <v>102.6</v>
          </cell>
          <cell r="AR706">
            <v>102.6</v>
          </cell>
          <cell r="AS706">
            <v>120.3</v>
          </cell>
          <cell r="AT706">
            <v>120.3</v>
          </cell>
          <cell r="AU706">
            <v>120.3</v>
          </cell>
          <cell r="AV706">
            <v>120.3</v>
          </cell>
          <cell r="AW706">
            <v>120.3</v>
          </cell>
          <cell r="AX706">
            <v>119.1</v>
          </cell>
          <cell r="AY706">
            <v>118.9</v>
          </cell>
          <cell r="AZ706">
            <v>123.3</v>
          </cell>
          <cell r="BA706">
            <v>123.2</v>
          </cell>
          <cell r="BB706">
            <v>123</v>
          </cell>
          <cell r="BC706">
            <v>123</v>
          </cell>
          <cell r="BD706">
            <v>123</v>
          </cell>
          <cell r="BE706">
            <v>123</v>
          </cell>
          <cell r="BF706">
            <v>123</v>
          </cell>
          <cell r="BG706">
            <v>123</v>
          </cell>
          <cell r="BH706">
            <v>123</v>
          </cell>
          <cell r="BI706">
            <v>115.3</v>
          </cell>
          <cell r="BJ706">
            <v>105.1</v>
          </cell>
          <cell r="BK706">
            <v>100</v>
          </cell>
          <cell r="BL706">
            <v>98.9</v>
          </cell>
          <cell r="BM706">
            <v>98.9</v>
          </cell>
          <cell r="BN706">
            <v>101.4</v>
          </cell>
          <cell r="BO706">
            <v>97.4</v>
          </cell>
          <cell r="BP706">
            <v>127.1</v>
          </cell>
          <cell r="BQ706">
            <v>120.7</v>
          </cell>
          <cell r="BR706">
            <v>125.2</v>
          </cell>
          <cell r="BS706">
            <v>128.19999999999999</v>
          </cell>
          <cell r="BT706">
            <v>131</v>
          </cell>
          <cell r="BU706">
            <v>105</v>
          </cell>
          <cell r="BV706">
            <v>105</v>
          </cell>
          <cell r="BW706">
            <v>105</v>
          </cell>
          <cell r="BX706">
            <v>105</v>
          </cell>
          <cell r="BY706">
            <v>107.2</v>
          </cell>
          <cell r="BZ706">
            <v>107.9</v>
          </cell>
          <cell r="CA706">
            <v>112.5</v>
          </cell>
          <cell r="CB706">
            <v>122.2</v>
          </cell>
          <cell r="CC706">
            <v>120.6</v>
          </cell>
          <cell r="CD706">
            <v>120.6</v>
          </cell>
          <cell r="CE706">
            <v>121.3</v>
          </cell>
          <cell r="CF706">
            <v>120.6</v>
          </cell>
          <cell r="CG706">
            <v>120.6</v>
          </cell>
          <cell r="CH706">
            <v>120.6</v>
          </cell>
          <cell r="CI706">
            <v>120.2</v>
          </cell>
          <cell r="CJ706">
            <v>119.6</v>
          </cell>
          <cell r="CK706">
            <v>120.1</v>
          </cell>
          <cell r="CL706">
            <v>123.3</v>
          </cell>
        </row>
        <row r="707">
          <cell r="A707" t="str">
            <v>Electrolytic Condensers</v>
          </cell>
          <cell r="B707" t="str">
            <v>1311070008</v>
          </cell>
          <cell r="C707">
            <v>8.9800000000000001E-3</v>
          </cell>
          <cell r="D707">
            <v>101.1</v>
          </cell>
          <cell r="E707">
            <v>101.1</v>
          </cell>
          <cell r="F707">
            <v>101.7</v>
          </cell>
          <cell r="G707">
            <v>96.4</v>
          </cell>
          <cell r="H707">
            <v>96.4</v>
          </cell>
          <cell r="I707">
            <v>97.4</v>
          </cell>
          <cell r="J707">
            <v>97.4</v>
          </cell>
          <cell r="K707">
            <v>97.4</v>
          </cell>
          <cell r="L707">
            <v>97.4</v>
          </cell>
          <cell r="M707">
            <v>97.4</v>
          </cell>
          <cell r="N707">
            <v>97.4</v>
          </cell>
          <cell r="O707">
            <v>97.4</v>
          </cell>
          <cell r="P707">
            <v>98.7</v>
          </cell>
          <cell r="Q707">
            <v>98.7</v>
          </cell>
          <cell r="R707">
            <v>98.7</v>
          </cell>
          <cell r="S707">
            <v>99.5</v>
          </cell>
          <cell r="T707">
            <v>99.5</v>
          </cell>
          <cell r="U707">
            <v>100.6</v>
          </cell>
          <cell r="V707">
            <v>100.6</v>
          </cell>
          <cell r="W707">
            <v>100.6</v>
          </cell>
          <cell r="X707">
            <v>100.6</v>
          </cell>
          <cell r="Y707">
            <v>100.6</v>
          </cell>
          <cell r="Z707">
            <v>100.6</v>
          </cell>
          <cell r="AA707">
            <v>100.6</v>
          </cell>
          <cell r="AB707">
            <v>100.6</v>
          </cell>
          <cell r="AC707">
            <v>100.6</v>
          </cell>
          <cell r="AD707">
            <v>100.6</v>
          </cell>
          <cell r="AE707">
            <v>100.6</v>
          </cell>
          <cell r="AF707">
            <v>100.6</v>
          </cell>
          <cell r="AG707">
            <v>100.6</v>
          </cell>
          <cell r="AH707">
            <v>100.6</v>
          </cell>
          <cell r="AI707">
            <v>100.6</v>
          </cell>
          <cell r="AJ707">
            <v>100.6</v>
          </cell>
          <cell r="AK707">
            <v>100.6</v>
          </cell>
          <cell r="AL707">
            <v>100.6</v>
          </cell>
          <cell r="AM707">
            <v>100.6</v>
          </cell>
          <cell r="AN707">
            <v>103.6</v>
          </cell>
          <cell r="AO707">
            <v>103.6</v>
          </cell>
          <cell r="AP707">
            <v>103.6</v>
          </cell>
          <cell r="AQ707">
            <v>107.6</v>
          </cell>
          <cell r="AR707">
            <v>107.6</v>
          </cell>
          <cell r="AS707">
            <v>107.6</v>
          </cell>
          <cell r="AT707">
            <v>107.6</v>
          </cell>
          <cell r="AU707">
            <v>107.6</v>
          </cell>
          <cell r="AV707">
            <v>107.6</v>
          </cell>
          <cell r="AW707">
            <v>107.6</v>
          </cell>
          <cell r="AX707">
            <v>107.6</v>
          </cell>
          <cell r="AY707">
            <v>107.1</v>
          </cell>
          <cell r="AZ707">
            <v>106.3</v>
          </cell>
          <cell r="BA707">
            <v>106.4</v>
          </cell>
          <cell r="BB707">
            <v>104.6</v>
          </cell>
          <cell r="BC707">
            <v>101.8</v>
          </cell>
          <cell r="BD707">
            <v>101.8</v>
          </cell>
          <cell r="BE707">
            <v>101.8</v>
          </cell>
          <cell r="BF707">
            <v>101.8</v>
          </cell>
          <cell r="BG707">
            <v>101.8</v>
          </cell>
          <cell r="BH707">
            <v>101.8</v>
          </cell>
          <cell r="BI707">
            <v>101.8</v>
          </cell>
          <cell r="BJ707">
            <v>101.8</v>
          </cell>
          <cell r="BK707">
            <v>101.8</v>
          </cell>
          <cell r="BL707">
            <v>177.3</v>
          </cell>
          <cell r="BM707">
            <v>177.3</v>
          </cell>
          <cell r="BN707">
            <v>179.7</v>
          </cell>
          <cell r="BO707">
            <v>179.1</v>
          </cell>
          <cell r="BP707">
            <v>177.5</v>
          </cell>
          <cell r="BQ707">
            <v>177.5</v>
          </cell>
          <cell r="BR707">
            <v>177.5</v>
          </cell>
          <cell r="BS707">
            <v>177.5</v>
          </cell>
          <cell r="BT707">
            <v>177.5</v>
          </cell>
          <cell r="BU707">
            <v>177.5</v>
          </cell>
          <cell r="BV707">
            <v>177.5</v>
          </cell>
          <cell r="BW707">
            <v>178.8</v>
          </cell>
          <cell r="BX707">
            <v>178.8</v>
          </cell>
          <cell r="BY707">
            <v>178.8</v>
          </cell>
          <cell r="BZ707">
            <v>178.8</v>
          </cell>
          <cell r="CA707">
            <v>178.8</v>
          </cell>
          <cell r="CB707">
            <v>175.6</v>
          </cell>
          <cell r="CC707">
            <v>175.6</v>
          </cell>
          <cell r="CD707">
            <v>175.6</v>
          </cell>
          <cell r="CE707">
            <v>176.9</v>
          </cell>
          <cell r="CF707">
            <v>176.9</v>
          </cell>
          <cell r="CG707">
            <v>176.9</v>
          </cell>
          <cell r="CH707">
            <v>176.9</v>
          </cell>
          <cell r="CI707">
            <v>178.5</v>
          </cell>
          <cell r="CJ707">
            <v>181</v>
          </cell>
          <cell r="CK707">
            <v>181</v>
          </cell>
          <cell r="CL707">
            <v>181.2</v>
          </cell>
        </row>
        <row r="708">
          <cell r="A708" t="str">
            <v>Electric Switches</v>
          </cell>
          <cell r="B708" t="str">
            <v>1311070009</v>
          </cell>
          <cell r="C708">
            <v>6.1929999999999999E-2</v>
          </cell>
          <cell r="D708">
            <v>99.9</v>
          </cell>
          <cell r="E708">
            <v>100.3</v>
          </cell>
          <cell r="F708">
            <v>100.3</v>
          </cell>
          <cell r="G708">
            <v>101.4</v>
          </cell>
          <cell r="H708">
            <v>101.1</v>
          </cell>
          <cell r="I708">
            <v>101.1</v>
          </cell>
          <cell r="J708">
            <v>101.1</v>
          </cell>
          <cell r="K708">
            <v>101.1</v>
          </cell>
          <cell r="L708">
            <v>101.1</v>
          </cell>
          <cell r="M708">
            <v>101.1</v>
          </cell>
          <cell r="N708">
            <v>101.1</v>
          </cell>
          <cell r="O708">
            <v>101.1</v>
          </cell>
          <cell r="P708">
            <v>101.1</v>
          </cell>
          <cell r="Q708">
            <v>101.2</v>
          </cell>
          <cell r="R708">
            <v>101.1</v>
          </cell>
          <cell r="S708">
            <v>102.9</v>
          </cell>
          <cell r="T708">
            <v>102.9</v>
          </cell>
          <cell r="U708">
            <v>102.9</v>
          </cell>
          <cell r="V708">
            <v>102.9</v>
          </cell>
          <cell r="W708">
            <v>102.9</v>
          </cell>
          <cell r="X708">
            <v>102.9</v>
          </cell>
          <cell r="Y708">
            <v>102.9</v>
          </cell>
          <cell r="Z708">
            <v>102.9</v>
          </cell>
          <cell r="AA708">
            <v>102.9</v>
          </cell>
          <cell r="AB708">
            <v>102.9</v>
          </cell>
          <cell r="AC708">
            <v>102.9</v>
          </cell>
          <cell r="AD708">
            <v>103.6</v>
          </cell>
          <cell r="AE708">
            <v>105.2</v>
          </cell>
          <cell r="AF708">
            <v>105.2</v>
          </cell>
          <cell r="AG708">
            <v>105.2</v>
          </cell>
          <cell r="AH708">
            <v>105.1</v>
          </cell>
          <cell r="AI708">
            <v>105</v>
          </cell>
          <cell r="AJ708">
            <v>105</v>
          </cell>
          <cell r="AK708">
            <v>105</v>
          </cell>
          <cell r="AL708">
            <v>105</v>
          </cell>
          <cell r="AM708">
            <v>105</v>
          </cell>
          <cell r="AN708">
            <v>103.7</v>
          </cell>
          <cell r="AO708">
            <v>103.7</v>
          </cell>
          <cell r="AP708">
            <v>104</v>
          </cell>
          <cell r="AQ708">
            <v>102.4</v>
          </cell>
          <cell r="AR708">
            <v>102.6</v>
          </cell>
          <cell r="AS708">
            <v>102.6</v>
          </cell>
          <cell r="AT708">
            <v>102.6</v>
          </cell>
          <cell r="AU708">
            <v>102.6</v>
          </cell>
          <cell r="AV708">
            <v>102.6</v>
          </cell>
          <cell r="AW708">
            <v>102.6</v>
          </cell>
          <cell r="AX708">
            <v>102.6</v>
          </cell>
          <cell r="AY708">
            <v>101.7</v>
          </cell>
          <cell r="AZ708">
            <v>101.4</v>
          </cell>
          <cell r="BA708">
            <v>101.3</v>
          </cell>
          <cell r="BB708">
            <v>101.1</v>
          </cell>
          <cell r="BC708">
            <v>101.1</v>
          </cell>
          <cell r="BD708">
            <v>101.1</v>
          </cell>
          <cell r="BE708">
            <v>101.1</v>
          </cell>
          <cell r="BF708">
            <v>101.1</v>
          </cell>
          <cell r="BG708">
            <v>101.1</v>
          </cell>
          <cell r="BH708">
            <v>100.9</v>
          </cell>
          <cell r="BI708">
            <v>100.7</v>
          </cell>
          <cell r="BJ708">
            <v>100.6</v>
          </cell>
          <cell r="BK708">
            <v>100.6</v>
          </cell>
          <cell r="BL708">
            <v>102</v>
          </cell>
          <cell r="BM708">
            <v>102</v>
          </cell>
          <cell r="BN708">
            <v>102</v>
          </cell>
          <cell r="BO708">
            <v>99.4</v>
          </cell>
          <cell r="BP708">
            <v>99.4</v>
          </cell>
          <cell r="BQ708">
            <v>99.4</v>
          </cell>
          <cell r="BR708">
            <v>99.4</v>
          </cell>
          <cell r="BS708">
            <v>99.4</v>
          </cell>
          <cell r="BT708">
            <v>99.4</v>
          </cell>
          <cell r="BU708">
            <v>98.6</v>
          </cell>
          <cell r="BV708">
            <v>97.5</v>
          </cell>
          <cell r="BW708">
            <v>97.5</v>
          </cell>
          <cell r="BX708">
            <v>97</v>
          </cell>
          <cell r="BY708">
            <v>95.8</v>
          </cell>
          <cell r="BZ708">
            <v>95.7</v>
          </cell>
          <cell r="CA708">
            <v>95.7</v>
          </cell>
          <cell r="CB708">
            <v>95.7</v>
          </cell>
          <cell r="CC708">
            <v>96</v>
          </cell>
          <cell r="CD708">
            <v>97.7</v>
          </cell>
          <cell r="CE708">
            <v>97.7</v>
          </cell>
          <cell r="CF708">
            <v>97.7</v>
          </cell>
          <cell r="CG708">
            <v>97.7</v>
          </cell>
          <cell r="CH708">
            <v>97.7</v>
          </cell>
          <cell r="CI708">
            <v>97.7</v>
          </cell>
          <cell r="CJ708">
            <v>97.7</v>
          </cell>
          <cell r="CK708">
            <v>97.7</v>
          </cell>
          <cell r="CL708">
            <v>98.1</v>
          </cell>
        </row>
        <row r="709">
          <cell r="A709" t="str">
            <v>Converter / Inverter</v>
          </cell>
          <cell r="B709" t="str">
            <v>1311070010</v>
          </cell>
          <cell r="C709">
            <v>5.1360000000000003E-2</v>
          </cell>
          <cell r="D709">
            <v>100</v>
          </cell>
          <cell r="E709">
            <v>100</v>
          </cell>
          <cell r="F709">
            <v>100</v>
          </cell>
          <cell r="G709">
            <v>99.2</v>
          </cell>
          <cell r="H709">
            <v>99</v>
          </cell>
          <cell r="I709">
            <v>98.8</v>
          </cell>
          <cell r="J709">
            <v>98.8</v>
          </cell>
          <cell r="K709">
            <v>98.8</v>
          </cell>
          <cell r="L709">
            <v>98.8</v>
          </cell>
          <cell r="M709">
            <v>98.8</v>
          </cell>
          <cell r="N709">
            <v>98.8</v>
          </cell>
          <cell r="O709">
            <v>98.8</v>
          </cell>
          <cell r="P709">
            <v>99.1</v>
          </cell>
          <cell r="Q709">
            <v>99.1</v>
          </cell>
          <cell r="R709">
            <v>99.1</v>
          </cell>
          <cell r="S709">
            <v>99.5</v>
          </cell>
          <cell r="T709">
            <v>99.5</v>
          </cell>
          <cell r="U709">
            <v>99.5</v>
          </cell>
          <cell r="V709">
            <v>99.5</v>
          </cell>
          <cell r="W709">
            <v>99.5</v>
          </cell>
          <cell r="X709">
            <v>99.5</v>
          </cell>
          <cell r="Y709">
            <v>99.5</v>
          </cell>
          <cell r="Z709">
            <v>99.5</v>
          </cell>
          <cell r="AA709">
            <v>99.5</v>
          </cell>
          <cell r="AB709">
            <v>105.4</v>
          </cell>
          <cell r="AC709">
            <v>110.6</v>
          </cell>
          <cell r="AD709">
            <v>110.6</v>
          </cell>
          <cell r="AE709">
            <v>111.2</v>
          </cell>
          <cell r="AF709">
            <v>112.6</v>
          </cell>
          <cell r="AG709">
            <v>112.6</v>
          </cell>
          <cell r="AH709">
            <v>112.6</v>
          </cell>
          <cell r="AI709">
            <v>112.6</v>
          </cell>
          <cell r="AJ709">
            <v>112.6</v>
          </cell>
          <cell r="AK709">
            <v>112.6</v>
          </cell>
          <cell r="AL709">
            <v>111.5</v>
          </cell>
          <cell r="AM709">
            <v>111.5</v>
          </cell>
          <cell r="AN709">
            <v>120.4</v>
          </cell>
          <cell r="AO709">
            <v>120.4</v>
          </cell>
          <cell r="AP709">
            <v>119.9</v>
          </cell>
          <cell r="AQ709">
            <v>121.4</v>
          </cell>
          <cell r="AR709">
            <v>121.3</v>
          </cell>
          <cell r="AS709">
            <v>121.3</v>
          </cell>
          <cell r="AT709">
            <v>123.6</v>
          </cell>
          <cell r="AU709">
            <v>123.6</v>
          </cell>
          <cell r="AV709">
            <v>123.6</v>
          </cell>
          <cell r="AW709">
            <v>123.2</v>
          </cell>
          <cell r="AX709">
            <v>128.5</v>
          </cell>
          <cell r="AY709">
            <v>129.30000000000001</v>
          </cell>
          <cell r="AZ709">
            <v>126.9</v>
          </cell>
          <cell r="BA709">
            <v>126.8</v>
          </cell>
          <cell r="BB709">
            <v>126.1</v>
          </cell>
          <cell r="BC709">
            <v>125.1</v>
          </cell>
          <cell r="BD709">
            <v>125.1</v>
          </cell>
          <cell r="BE709">
            <v>125.1</v>
          </cell>
          <cell r="BF709">
            <v>125.1</v>
          </cell>
          <cell r="BG709">
            <v>125.6</v>
          </cell>
          <cell r="BH709">
            <v>126.8</v>
          </cell>
          <cell r="BI709">
            <v>126.8</v>
          </cell>
          <cell r="BJ709">
            <v>126.5</v>
          </cell>
          <cell r="BK709">
            <v>125.7</v>
          </cell>
          <cell r="BL709">
            <v>125.7</v>
          </cell>
          <cell r="BM709">
            <v>125.7</v>
          </cell>
          <cell r="BN709">
            <v>125.7</v>
          </cell>
          <cell r="BO709">
            <v>125.7</v>
          </cell>
          <cell r="BP709">
            <v>125.7</v>
          </cell>
          <cell r="BQ709">
            <v>125.7</v>
          </cell>
          <cell r="BR709">
            <v>125.7</v>
          </cell>
          <cell r="BS709">
            <v>125.7</v>
          </cell>
          <cell r="BT709">
            <v>125.7</v>
          </cell>
          <cell r="BU709">
            <v>125.7</v>
          </cell>
          <cell r="BV709">
            <v>125.7</v>
          </cell>
          <cell r="BW709">
            <v>125.7</v>
          </cell>
          <cell r="BX709">
            <v>127.8</v>
          </cell>
          <cell r="BY709">
            <v>127.8</v>
          </cell>
          <cell r="BZ709">
            <v>127.8</v>
          </cell>
          <cell r="CA709">
            <v>127.8</v>
          </cell>
          <cell r="CB709">
            <v>130.30000000000001</v>
          </cell>
          <cell r="CC709">
            <v>131.1</v>
          </cell>
          <cell r="CD709">
            <v>131.1</v>
          </cell>
          <cell r="CE709">
            <v>131.1</v>
          </cell>
          <cell r="CF709">
            <v>131.19999999999999</v>
          </cell>
          <cell r="CG709">
            <v>131.5</v>
          </cell>
          <cell r="CH709">
            <v>131.5</v>
          </cell>
          <cell r="CI709">
            <v>131.5</v>
          </cell>
          <cell r="CJ709">
            <v>131.5</v>
          </cell>
          <cell r="CK709">
            <v>131.5</v>
          </cell>
          <cell r="CL709">
            <v>132</v>
          </cell>
        </row>
        <row r="710">
          <cell r="A710" t="str">
            <v>Electric Generators</v>
          </cell>
          <cell r="B710" t="str">
            <v>1311070011</v>
          </cell>
          <cell r="C710">
            <v>0.42902000000000001</v>
          </cell>
          <cell r="D710">
            <v>100</v>
          </cell>
          <cell r="E710">
            <v>100</v>
          </cell>
          <cell r="F710">
            <v>100</v>
          </cell>
          <cell r="G710">
            <v>102.6</v>
          </cell>
          <cell r="H710">
            <v>102.2</v>
          </cell>
          <cell r="I710">
            <v>102.2</v>
          </cell>
          <cell r="J710">
            <v>102.2</v>
          </cell>
          <cell r="K710">
            <v>102.2</v>
          </cell>
          <cell r="L710">
            <v>102.2</v>
          </cell>
          <cell r="M710">
            <v>102.2</v>
          </cell>
          <cell r="N710">
            <v>102.2</v>
          </cell>
          <cell r="O710">
            <v>102.2</v>
          </cell>
          <cell r="P710">
            <v>102.2</v>
          </cell>
          <cell r="Q710">
            <v>102.2</v>
          </cell>
          <cell r="R710">
            <v>102.2</v>
          </cell>
          <cell r="S710">
            <v>105.2</v>
          </cell>
          <cell r="T710">
            <v>105.2</v>
          </cell>
          <cell r="U710">
            <v>106.1</v>
          </cell>
          <cell r="V710">
            <v>106.1</v>
          </cell>
          <cell r="W710">
            <v>106.1</v>
          </cell>
          <cell r="X710">
            <v>106.1</v>
          </cell>
          <cell r="Y710">
            <v>106.3</v>
          </cell>
          <cell r="Z710">
            <v>106.3</v>
          </cell>
          <cell r="AA710">
            <v>106.3</v>
          </cell>
          <cell r="AB710">
            <v>106.3</v>
          </cell>
          <cell r="AC710">
            <v>106.3</v>
          </cell>
          <cell r="AD710">
            <v>106.3</v>
          </cell>
          <cell r="AE710">
            <v>110.1</v>
          </cell>
          <cell r="AF710">
            <v>109.8</v>
          </cell>
          <cell r="AG710">
            <v>110.8</v>
          </cell>
          <cell r="AH710">
            <v>109.7</v>
          </cell>
          <cell r="AI710">
            <v>109.8</v>
          </cell>
          <cell r="AJ710">
            <v>109.7</v>
          </cell>
          <cell r="AK710">
            <v>109.8</v>
          </cell>
          <cell r="AL710">
            <v>109.8</v>
          </cell>
          <cell r="AM710">
            <v>109.8</v>
          </cell>
          <cell r="AN710">
            <v>109.8</v>
          </cell>
          <cell r="AO710">
            <v>109.8</v>
          </cell>
          <cell r="AP710">
            <v>109.8</v>
          </cell>
          <cell r="AQ710">
            <v>109.9</v>
          </cell>
          <cell r="AR710">
            <v>109.9</v>
          </cell>
          <cell r="AS710">
            <v>114.5</v>
          </cell>
          <cell r="AT710">
            <v>115.4</v>
          </cell>
          <cell r="AU710">
            <v>115.6</v>
          </cell>
          <cell r="AV710">
            <v>115.6</v>
          </cell>
          <cell r="AW710">
            <v>115.5</v>
          </cell>
          <cell r="AX710">
            <v>115.5</v>
          </cell>
          <cell r="AY710">
            <v>114.7</v>
          </cell>
          <cell r="AZ710">
            <v>113.2</v>
          </cell>
          <cell r="BA710">
            <v>113.1</v>
          </cell>
          <cell r="BB710">
            <v>112.6</v>
          </cell>
          <cell r="BC710">
            <v>113.2</v>
          </cell>
          <cell r="BD710">
            <v>113.4</v>
          </cell>
          <cell r="BE710">
            <v>112.9</v>
          </cell>
          <cell r="BF710">
            <v>112.5</v>
          </cell>
          <cell r="BG710">
            <v>112.9</v>
          </cell>
          <cell r="BH710">
            <v>109.9</v>
          </cell>
          <cell r="BI710">
            <v>111.7</v>
          </cell>
          <cell r="BJ710">
            <v>111.5</v>
          </cell>
          <cell r="BK710">
            <v>111.6</v>
          </cell>
          <cell r="BL710">
            <v>111.7</v>
          </cell>
          <cell r="BM710">
            <v>111.8</v>
          </cell>
          <cell r="BN710">
            <v>112.2</v>
          </cell>
          <cell r="BO710">
            <v>108.3</v>
          </cell>
          <cell r="BP710">
            <v>107.9</v>
          </cell>
          <cell r="BQ710">
            <v>108</v>
          </cell>
          <cell r="BR710">
            <v>108</v>
          </cell>
          <cell r="BS710">
            <v>108.2</v>
          </cell>
          <cell r="BT710">
            <v>108.2</v>
          </cell>
          <cell r="BU710">
            <v>108.2</v>
          </cell>
          <cell r="BV710">
            <v>108.2</v>
          </cell>
          <cell r="BW710">
            <v>108.5</v>
          </cell>
          <cell r="BX710">
            <v>111.7</v>
          </cell>
          <cell r="BY710">
            <v>112.1</v>
          </cell>
          <cell r="BZ710">
            <v>114.5</v>
          </cell>
          <cell r="CA710">
            <v>115.6</v>
          </cell>
          <cell r="CB710">
            <v>115.1</v>
          </cell>
          <cell r="CC710">
            <v>115.1</v>
          </cell>
          <cell r="CD710">
            <v>115.1</v>
          </cell>
          <cell r="CE710">
            <v>116.4</v>
          </cell>
          <cell r="CF710">
            <v>116.4</v>
          </cell>
          <cell r="CG710">
            <v>115.4</v>
          </cell>
          <cell r="CH710">
            <v>115.4</v>
          </cell>
          <cell r="CI710">
            <v>115.4</v>
          </cell>
          <cell r="CJ710">
            <v>115.4</v>
          </cell>
          <cell r="CK710">
            <v>115.4</v>
          </cell>
          <cell r="CL710">
            <v>115.5</v>
          </cell>
        </row>
        <row r="711">
          <cell r="A711" t="str">
            <v>Electric Motor Starters</v>
          </cell>
          <cell r="B711" t="str">
            <v>1311070012</v>
          </cell>
          <cell r="C711">
            <v>3.3189999999999997E-2</v>
          </cell>
          <cell r="D711">
            <v>99.8</v>
          </cell>
          <cell r="E711">
            <v>100</v>
          </cell>
          <cell r="F711">
            <v>100</v>
          </cell>
          <cell r="G711">
            <v>100.5</v>
          </cell>
          <cell r="H711">
            <v>100.5</v>
          </cell>
          <cell r="I711">
            <v>100.5</v>
          </cell>
          <cell r="J711">
            <v>100.5</v>
          </cell>
          <cell r="K711">
            <v>100.5</v>
          </cell>
          <cell r="L711">
            <v>100.5</v>
          </cell>
          <cell r="M711">
            <v>101</v>
          </cell>
          <cell r="N711">
            <v>101</v>
          </cell>
          <cell r="O711">
            <v>101</v>
          </cell>
          <cell r="P711">
            <v>101</v>
          </cell>
          <cell r="Q711">
            <v>101</v>
          </cell>
          <cell r="R711">
            <v>101</v>
          </cell>
          <cell r="S711">
            <v>103.7</v>
          </cell>
          <cell r="T711">
            <v>105.2</v>
          </cell>
          <cell r="U711">
            <v>106.2</v>
          </cell>
          <cell r="V711">
            <v>106.2</v>
          </cell>
          <cell r="W711">
            <v>106.2</v>
          </cell>
          <cell r="X711">
            <v>106.2</v>
          </cell>
          <cell r="Y711">
            <v>106.2</v>
          </cell>
          <cell r="Z711">
            <v>107</v>
          </cell>
          <cell r="AA711">
            <v>107</v>
          </cell>
          <cell r="AB711">
            <v>107</v>
          </cell>
          <cell r="AC711">
            <v>107</v>
          </cell>
          <cell r="AD711">
            <v>107</v>
          </cell>
          <cell r="AE711">
            <v>108.4</v>
          </cell>
          <cell r="AF711">
            <v>108.4</v>
          </cell>
          <cell r="AG711">
            <v>108.4</v>
          </cell>
          <cell r="AH711">
            <v>108.7</v>
          </cell>
          <cell r="AI711">
            <v>108.8</v>
          </cell>
          <cell r="AJ711">
            <v>108.8</v>
          </cell>
          <cell r="AK711">
            <v>108.8</v>
          </cell>
          <cell r="AL711">
            <v>108.8</v>
          </cell>
          <cell r="AM711">
            <v>108.8</v>
          </cell>
          <cell r="AN711">
            <v>108.8</v>
          </cell>
          <cell r="AO711">
            <v>108.8</v>
          </cell>
          <cell r="AP711">
            <v>108.3</v>
          </cell>
          <cell r="AQ711">
            <v>108.3</v>
          </cell>
          <cell r="AR711">
            <v>109.3</v>
          </cell>
          <cell r="AS711">
            <v>109.3</v>
          </cell>
          <cell r="AT711">
            <v>109.2</v>
          </cell>
          <cell r="AU711">
            <v>109.2</v>
          </cell>
          <cell r="AV711">
            <v>109.2</v>
          </cell>
          <cell r="AW711">
            <v>109.1</v>
          </cell>
          <cell r="AX711">
            <v>109.1</v>
          </cell>
          <cell r="AY711">
            <v>105</v>
          </cell>
          <cell r="AZ711">
            <v>105.1</v>
          </cell>
          <cell r="BA711">
            <v>105</v>
          </cell>
          <cell r="BB711">
            <v>104.8</v>
          </cell>
          <cell r="BC711">
            <v>104.8</v>
          </cell>
          <cell r="BD711">
            <v>104.8</v>
          </cell>
          <cell r="BE711">
            <v>104.8</v>
          </cell>
          <cell r="BF711">
            <v>104.8</v>
          </cell>
          <cell r="BG711">
            <v>104.8</v>
          </cell>
          <cell r="BH711">
            <v>103.7</v>
          </cell>
          <cell r="BI711">
            <v>103.6</v>
          </cell>
          <cell r="BJ711">
            <v>103.6</v>
          </cell>
          <cell r="BK711">
            <v>103.6</v>
          </cell>
          <cell r="BL711">
            <v>103.6</v>
          </cell>
          <cell r="BM711">
            <v>103.9</v>
          </cell>
          <cell r="BN711">
            <v>104.2</v>
          </cell>
          <cell r="BO711">
            <v>104.4</v>
          </cell>
          <cell r="BP711">
            <v>103.7</v>
          </cell>
          <cell r="BQ711">
            <v>103.7</v>
          </cell>
          <cell r="BR711">
            <v>103.7</v>
          </cell>
          <cell r="BS711">
            <v>103.7</v>
          </cell>
          <cell r="BT711">
            <v>104.3</v>
          </cell>
          <cell r="BU711">
            <v>104.3</v>
          </cell>
          <cell r="BV711">
            <v>104.3</v>
          </cell>
          <cell r="BW711">
            <v>104.3</v>
          </cell>
          <cell r="BX711">
            <v>106.5</v>
          </cell>
          <cell r="BY711">
            <v>106.8</v>
          </cell>
          <cell r="BZ711">
            <v>107.2</v>
          </cell>
          <cell r="CA711">
            <v>107.5</v>
          </cell>
          <cell r="CB711">
            <v>108.1</v>
          </cell>
          <cell r="CC711">
            <v>108.3</v>
          </cell>
          <cell r="CD711">
            <v>108.3</v>
          </cell>
          <cell r="CE711">
            <v>108.3</v>
          </cell>
          <cell r="CF711">
            <v>108.3</v>
          </cell>
          <cell r="CG711">
            <v>108.3</v>
          </cell>
          <cell r="CH711">
            <v>108.3</v>
          </cell>
          <cell r="CI711">
            <v>108.3</v>
          </cell>
          <cell r="CJ711">
            <v>108.3</v>
          </cell>
          <cell r="CK711">
            <v>108.3</v>
          </cell>
          <cell r="CL711">
            <v>108.5</v>
          </cell>
        </row>
        <row r="712">
          <cell r="A712" t="str">
            <v>Control equipments</v>
          </cell>
          <cell r="B712" t="str">
            <v>1311070013</v>
          </cell>
          <cell r="C712">
            <v>0.25827</v>
          </cell>
          <cell r="D712">
            <v>100</v>
          </cell>
          <cell r="E712">
            <v>100</v>
          </cell>
          <cell r="F712">
            <v>100</v>
          </cell>
          <cell r="G712">
            <v>104.6</v>
          </cell>
          <cell r="H712">
            <v>101</v>
          </cell>
          <cell r="I712">
            <v>99.9</v>
          </cell>
          <cell r="J712">
            <v>100.9</v>
          </cell>
          <cell r="K712">
            <v>104.2</v>
          </cell>
          <cell r="L712">
            <v>104.5</v>
          </cell>
          <cell r="M712">
            <v>100.3</v>
          </cell>
          <cell r="N712">
            <v>99.5</v>
          </cell>
          <cell r="O712">
            <v>97.5</v>
          </cell>
          <cell r="P712">
            <v>100.7</v>
          </cell>
          <cell r="Q712">
            <v>98.8</v>
          </cell>
          <cell r="R712">
            <v>98.1</v>
          </cell>
          <cell r="S712">
            <v>103.7</v>
          </cell>
          <cell r="T712">
            <v>103.2</v>
          </cell>
          <cell r="U712">
            <v>99.6</v>
          </cell>
          <cell r="V712">
            <v>99.6</v>
          </cell>
          <cell r="W712">
            <v>99.6</v>
          </cell>
          <cell r="X712">
            <v>99.8</v>
          </cell>
          <cell r="Y712">
            <v>99.8</v>
          </cell>
          <cell r="Z712">
            <v>99.8</v>
          </cell>
          <cell r="AA712">
            <v>99.8</v>
          </cell>
          <cell r="AB712">
            <v>106.9</v>
          </cell>
          <cell r="AC712">
            <v>106.9</v>
          </cell>
          <cell r="AD712">
            <v>106.9</v>
          </cell>
          <cell r="AE712">
            <v>118.2</v>
          </cell>
          <cell r="AF712">
            <v>117.6</v>
          </cell>
          <cell r="AG712">
            <v>117.7</v>
          </cell>
          <cell r="AH712">
            <v>118.2</v>
          </cell>
          <cell r="AI712">
            <v>118.2</v>
          </cell>
          <cell r="AJ712">
            <v>118.6</v>
          </cell>
          <cell r="AK712">
            <v>118.6</v>
          </cell>
          <cell r="AL712">
            <v>118</v>
          </cell>
          <cell r="AM712">
            <v>117.1</v>
          </cell>
          <cell r="AN712">
            <v>116.4</v>
          </cell>
          <cell r="AO712">
            <v>115.9</v>
          </cell>
          <cell r="AP712">
            <v>115.9</v>
          </cell>
          <cell r="AQ712">
            <v>109.3</v>
          </cell>
          <cell r="AR712">
            <v>109.3</v>
          </cell>
          <cell r="AS712">
            <v>109.6</v>
          </cell>
          <cell r="AT712">
            <v>110.7</v>
          </cell>
          <cell r="AU712">
            <v>110.7</v>
          </cell>
          <cell r="AV712">
            <v>110.7</v>
          </cell>
          <cell r="AW712">
            <v>110.7</v>
          </cell>
          <cell r="AX712">
            <v>110.7</v>
          </cell>
          <cell r="AY712">
            <v>110.7</v>
          </cell>
          <cell r="AZ712">
            <v>112.3</v>
          </cell>
          <cell r="BA712">
            <v>111.4</v>
          </cell>
          <cell r="BB712">
            <v>111.4</v>
          </cell>
          <cell r="BC712">
            <v>109.1</v>
          </cell>
          <cell r="BD712">
            <v>109.1</v>
          </cell>
          <cell r="BE712">
            <v>109.1</v>
          </cell>
          <cell r="BF712">
            <v>109.1</v>
          </cell>
          <cell r="BG712">
            <v>109.1</v>
          </cell>
          <cell r="BH712">
            <v>109.1</v>
          </cell>
          <cell r="BI712">
            <v>109.1</v>
          </cell>
          <cell r="BJ712">
            <v>107.9</v>
          </cell>
          <cell r="BK712">
            <v>107.9</v>
          </cell>
          <cell r="BL712">
            <v>105.4</v>
          </cell>
          <cell r="BM712">
            <v>105.5</v>
          </cell>
          <cell r="BN712">
            <v>106.1</v>
          </cell>
          <cell r="BO712">
            <v>105.1</v>
          </cell>
          <cell r="BP712">
            <v>104.8</v>
          </cell>
          <cell r="BQ712">
            <v>104.8</v>
          </cell>
          <cell r="BR712">
            <v>104.8</v>
          </cell>
          <cell r="BS712">
            <v>104.8</v>
          </cell>
          <cell r="BT712">
            <v>104.8</v>
          </cell>
          <cell r="BU712">
            <v>104.8</v>
          </cell>
          <cell r="BV712">
            <v>104.8</v>
          </cell>
          <cell r="BW712">
            <v>104.8</v>
          </cell>
          <cell r="BX712">
            <v>105</v>
          </cell>
          <cell r="BY712">
            <v>106.1</v>
          </cell>
          <cell r="BZ712">
            <v>107.7</v>
          </cell>
          <cell r="CA712">
            <v>112.5</v>
          </cell>
          <cell r="CB712">
            <v>112.5</v>
          </cell>
          <cell r="CC712">
            <v>112.6</v>
          </cell>
          <cell r="CD712">
            <v>112.3</v>
          </cell>
          <cell r="CE712">
            <v>112.9</v>
          </cell>
          <cell r="CF712">
            <v>119.5</v>
          </cell>
          <cell r="CG712">
            <v>120.3</v>
          </cell>
          <cell r="CH712">
            <v>120.3</v>
          </cell>
          <cell r="CI712">
            <v>120.8</v>
          </cell>
          <cell r="CJ712">
            <v>120.3</v>
          </cell>
          <cell r="CK712">
            <v>120.2</v>
          </cell>
          <cell r="CL712">
            <v>118.3</v>
          </cell>
        </row>
        <row r="713">
          <cell r="A713" t="str">
            <v>Regulators</v>
          </cell>
          <cell r="B713" t="str">
            <v>1311070014</v>
          </cell>
          <cell r="C713">
            <v>4.5900000000000003E-2</v>
          </cell>
          <cell r="D713">
            <v>100.5</v>
          </cell>
          <cell r="E713">
            <v>100.5</v>
          </cell>
          <cell r="F713">
            <v>100.5</v>
          </cell>
          <cell r="G713">
            <v>97.8</v>
          </cell>
          <cell r="H713">
            <v>99.1</v>
          </cell>
          <cell r="I713">
            <v>99.8</v>
          </cell>
          <cell r="J713">
            <v>100.1</v>
          </cell>
          <cell r="K713">
            <v>100.1</v>
          </cell>
          <cell r="L713">
            <v>100.1</v>
          </cell>
          <cell r="M713">
            <v>100.1</v>
          </cell>
          <cell r="N713">
            <v>100.1</v>
          </cell>
          <cell r="O713">
            <v>100</v>
          </cell>
          <cell r="P713">
            <v>99.5</v>
          </cell>
          <cell r="Q713">
            <v>99.5</v>
          </cell>
          <cell r="R713">
            <v>99.5</v>
          </cell>
          <cell r="S713">
            <v>99.7</v>
          </cell>
          <cell r="T713">
            <v>99.6</v>
          </cell>
          <cell r="U713">
            <v>99.3</v>
          </cell>
          <cell r="V713">
            <v>99.3</v>
          </cell>
          <cell r="W713">
            <v>99.3</v>
          </cell>
          <cell r="X713">
            <v>99.3</v>
          </cell>
          <cell r="Y713">
            <v>99.3</v>
          </cell>
          <cell r="Z713">
            <v>99.3</v>
          </cell>
          <cell r="AA713">
            <v>99.6</v>
          </cell>
          <cell r="AB713">
            <v>99.7</v>
          </cell>
          <cell r="AC713">
            <v>99.7</v>
          </cell>
          <cell r="AD713">
            <v>99.7</v>
          </cell>
          <cell r="AE713">
            <v>99.7</v>
          </cell>
          <cell r="AF713">
            <v>99.7</v>
          </cell>
          <cell r="AG713">
            <v>99.7</v>
          </cell>
          <cell r="AH713">
            <v>99.7</v>
          </cell>
          <cell r="AI713">
            <v>100.1</v>
          </cell>
          <cell r="AJ713">
            <v>100.1</v>
          </cell>
          <cell r="AK713">
            <v>100.1</v>
          </cell>
          <cell r="AL713">
            <v>100.1</v>
          </cell>
          <cell r="AM713">
            <v>100.1</v>
          </cell>
          <cell r="AN713">
            <v>104.1</v>
          </cell>
          <cell r="AO713">
            <v>104.1</v>
          </cell>
          <cell r="AP713">
            <v>103.9</v>
          </cell>
          <cell r="AQ713">
            <v>103.5</v>
          </cell>
          <cell r="AR713">
            <v>100.9</v>
          </cell>
          <cell r="AS713">
            <v>100.3</v>
          </cell>
          <cell r="AT713">
            <v>100.3</v>
          </cell>
          <cell r="AU713">
            <v>100.3</v>
          </cell>
          <cell r="AV713">
            <v>100.3</v>
          </cell>
          <cell r="AW713">
            <v>100.3</v>
          </cell>
          <cell r="AX713">
            <v>100.3</v>
          </cell>
          <cell r="AY713">
            <v>99.8</v>
          </cell>
          <cell r="AZ713">
            <v>101.4</v>
          </cell>
          <cell r="BA713">
            <v>100.8</v>
          </cell>
          <cell r="BB713">
            <v>99.7</v>
          </cell>
          <cell r="BC713">
            <v>99.1</v>
          </cell>
          <cell r="BD713">
            <v>99.6</v>
          </cell>
          <cell r="BE713">
            <v>100</v>
          </cell>
          <cell r="BF713">
            <v>100.4</v>
          </cell>
          <cell r="BG713">
            <v>100.4</v>
          </cell>
          <cell r="BH713">
            <v>100.4</v>
          </cell>
          <cell r="BI713">
            <v>100.4</v>
          </cell>
          <cell r="BJ713">
            <v>101.9</v>
          </cell>
          <cell r="BK713">
            <v>101.4</v>
          </cell>
          <cell r="BL713">
            <v>100.7</v>
          </cell>
          <cell r="BM713">
            <v>100.7</v>
          </cell>
          <cell r="BN713">
            <v>100.8</v>
          </cell>
          <cell r="BO713">
            <v>101.6</v>
          </cell>
          <cell r="BP713">
            <v>101.6</v>
          </cell>
          <cell r="BQ713">
            <v>101.6</v>
          </cell>
          <cell r="BR713">
            <v>101.6</v>
          </cell>
          <cell r="BS713">
            <v>101.6</v>
          </cell>
          <cell r="BT713">
            <v>101.6</v>
          </cell>
          <cell r="BU713">
            <v>101.6</v>
          </cell>
          <cell r="BV713">
            <v>101.6</v>
          </cell>
          <cell r="BW713">
            <v>101.3</v>
          </cell>
          <cell r="BX713">
            <v>101.4</v>
          </cell>
          <cell r="BY713">
            <v>101.6</v>
          </cell>
          <cell r="BZ713">
            <v>101.7</v>
          </cell>
          <cell r="CA713">
            <v>101.7</v>
          </cell>
          <cell r="CB713">
            <v>101.8</v>
          </cell>
          <cell r="CC713">
            <v>101.7</v>
          </cell>
          <cell r="CD713">
            <v>101.8</v>
          </cell>
          <cell r="CE713">
            <v>101.9</v>
          </cell>
          <cell r="CF713">
            <v>101.9</v>
          </cell>
          <cell r="CG713">
            <v>101.9</v>
          </cell>
          <cell r="CH713">
            <v>101.9</v>
          </cell>
          <cell r="CI713">
            <v>101.9</v>
          </cell>
          <cell r="CJ713">
            <v>101.9</v>
          </cell>
          <cell r="CK713">
            <v>101.9</v>
          </cell>
          <cell r="CL713">
            <v>102</v>
          </cell>
        </row>
        <row r="714">
          <cell r="A714" t="str">
            <v>Distribution Boards</v>
          </cell>
          <cell r="B714" t="str">
            <v>1311070015</v>
          </cell>
          <cell r="C714">
            <v>1.8620000000000001E-2</v>
          </cell>
          <cell r="D714">
            <v>100</v>
          </cell>
          <cell r="E714">
            <v>100</v>
          </cell>
          <cell r="F714">
            <v>100</v>
          </cell>
          <cell r="G714">
            <v>107.4</v>
          </cell>
          <cell r="H714">
            <v>107.4</v>
          </cell>
          <cell r="I714">
            <v>107.4</v>
          </cell>
          <cell r="J714">
            <v>107.4</v>
          </cell>
          <cell r="K714">
            <v>107.4</v>
          </cell>
          <cell r="L714">
            <v>107.4</v>
          </cell>
          <cell r="M714">
            <v>107.4</v>
          </cell>
          <cell r="N714">
            <v>107.4</v>
          </cell>
          <cell r="O714">
            <v>107.4</v>
          </cell>
          <cell r="P714">
            <v>107.4</v>
          </cell>
          <cell r="Q714">
            <v>107.4</v>
          </cell>
          <cell r="R714">
            <v>107.4</v>
          </cell>
          <cell r="S714">
            <v>120.4</v>
          </cell>
          <cell r="T714">
            <v>120.4</v>
          </cell>
          <cell r="U714">
            <v>120.4</v>
          </cell>
          <cell r="V714">
            <v>120.4</v>
          </cell>
          <cell r="W714">
            <v>120.4</v>
          </cell>
          <cell r="X714">
            <v>120.7</v>
          </cell>
          <cell r="Y714">
            <v>120.8</v>
          </cell>
          <cell r="Z714">
            <v>120.8</v>
          </cell>
          <cell r="AA714">
            <v>120.8</v>
          </cell>
          <cell r="AB714">
            <v>120.8</v>
          </cell>
          <cell r="AC714">
            <v>120.8</v>
          </cell>
          <cell r="AD714">
            <v>121.5</v>
          </cell>
          <cell r="AE714">
            <v>123.8</v>
          </cell>
          <cell r="AF714">
            <v>124.8</v>
          </cell>
          <cell r="AG714">
            <v>125.1</v>
          </cell>
          <cell r="AH714">
            <v>125.1</v>
          </cell>
          <cell r="AI714">
            <v>125.1</v>
          </cell>
          <cell r="AJ714">
            <v>125.1</v>
          </cell>
          <cell r="AK714">
            <v>125.1</v>
          </cell>
          <cell r="AL714">
            <v>125.1</v>
          </cell>
          <cell r="AM714">
            <v>125.1</v>
          </cell>
          <cell r="AN714">
            <v>125.1</v>
          </cell>
          <cell r="AO714">
            <v>125.1</v>
          </cell>
          <cell r="AP714">
            <v>125.1</v>
          </cell>
          <cell r="AQ714">
            <v>125.5</v>
          </cell>
          <cell r="AR714">
            <v>125.5</v>
          </cell>
          <cell r="AS714">
            <v>125.5</v>
          </cell>
          <cell r="AT714">
            <v>125.5</v>
          </cell>
          <cell r="AU714">
            <v>125.5</v>
          </cell>
          <cell r="AV714">
            <v>125.5</v>
          </cell>
          <cell r="AW714">
            <v>125.5</v>
          </cell>
          <cell r="AX714">
            <v>125.5</v>
          </cell>
          <cell r="AY714">
            <v>125.5</v>
          </cell>
          <cell r="AZ714">
            <v>122.8</v>
          </cell>
          <cell r="BA714">
            <v>122.7</v>
          </cell>
          <cell r="BB714">
            <v>121.5</v>
          </cell>
          <cell r="BC714">
            <v>121.5</v>
          </cell>
          <cell r="BD714">
            <v>121.5</v>
          </cell>
          <cell r="BE714">
            <v>121.5</v>
          </cell>
          <cell r="BF714">
            <v>121.5</v>
          </cell>
          <cell r="BG714">
            <v>121.5</v>
          </cell>
          <cell r="BH714">
            <v>121.5</v>
          </cell>
          <cell r="BI714">
            <v>121.5</v>
          </cell>
          <cell r="BJ714">
            <v>121.5</v>
          </cell>
          <cell r="BK714">
            <v>121.5</v>
          </cell>
          <cell r="BL714">
            <v>121.5</v>
          </cell>
          <cell r="BM714">
            <v>121.5</v>
          </cell>
          <cell r="BN714">
            <v>121.5</v>
          </cell>
          <cell r="BO714">
            <v>121.8</v>
          </cell>
          <cell r="BP714">
            <v>121.8</v>
          </cell>
          <cell r="BQ714">
            <v>121.8</v>
          </cell>
          <cell r="BR714">
            <v>121.8</v>
          </cell>
          <cell r="BS714">
            <v>121.8</v>
          </cell>
          <cell r="BT714">
            <v>121.8</v>
          </cell>
          <cell r="BU714">
            <v>121.8</v>
          </cell>
          <cell r="BV714">
            <v>121.8</v>
          </cell>
          <cell r="BW714">
            <v>121.8</v>
          </cell>
          <cell r="BX714">
            <v>121.8</v>
          </cell>
          <cell r="BY714">
            <v>121.8</v>
          </cell>
          <cell r="BZ714">
            <v>122.9</v>
          </cell>
          <cell r="CA714">
            <v>124.5</v>
          </cell>
          <cell r="CB714">
            <v>124.5</v>
          </cell>
          <cell r="CC714">
            <v>124.5</v>
          </cell>
          <cell r="CD714">
            <v>124.5</v>
          </cell>
          <cell r="CE714">
            <v>124.5</v>
          </cell>
          <cell r="CF714">
            <v>124.5</v>
          </cell>
          <cell r="CG714">
            <v>124.5</v>
          </cell>
          <cell r="CH714">
            <v>124.5</v>
          </cell>
          <cell r="CI714">
            <v>124.5</v>
          </cell>
          <cell r="CJ714">
            <v>124.5</v>
          </cell>
          <cell r="CK714">
            <v>124.5</v>
          </cell>
          <cell r="CL714">
            <v>124.5</v>
          </cell>
        </row>
        <row r="715">
          <cell r="A715" t="str">
            <v>Other Electric Meter</v>
          </cell>
          <cell r="B715" t="str">
            <v>1311070016</v>
          </cell>
          <cell r="C715">
            <v>8.2659999999999997E-2</v>
          </cell>
          <cell r="D715">
            <v>99.8</v>
          </cell>
          <cell r="E715">
            <v>99.8</v>
          </cell>
          <cell r="F715">
            <v>99.8</v>
          </cell>
          <cell r="G715">
            <v>103.4</v>
          </cell>
          <cell r="H715">
            <v>104.3</v>
          </cell>
          <cell r="I715">
            <v>104.3</v>
          </cell>
          <cell r="J715">
            <v>104.3</v>
          </cell>
          <cell r="K715">
            <v>104.3</v>
          </cell>
          <cell r="L715">
            <v>104.3</v>
          </cell>
          <cell r="M715">
            <v>104.3</v>
          </cell>
          <cell r="N715">
            <v>104.3</v>
          </cell>
          <cell r="O715">
            <v>104.3</v>
          </cell>
          <cell r="P715">
            <v>103.7</v>
          </cell>
          <cell r="Q715">
            <v>103.7</v>
          </cell>
          <cell r="R715">
            <v>103.7</v>
          </cell>
          <cell r="S715">
            <v>101.2</v>
          </cell>
          <cell r="T715">
            <v>102.2</v>
          </cell>
          <cell r="U715">
            <v>102.2</v>
          </cell>
          <cell r="V715">
            <v>102.2</v>
          </cell>
          <cell r="W715">
            <v>102.2</v>
          </cell>
          <cell r="X715">
            <v>102.2</v>
          </cell>
          <cell r="Y715">
            <v>102.2</v>
          </cell>
          <cell r="Z715">
            <v>102.2</v>
          </cell>
          <cell r="AA715">
            <v>107.2</v>
          </cell>
          <cell r="AB715">
            <v>110</v>
          </cell>
          <cell r="AC715">
            <v>113.4</v>
          </cell>
          <cell r="AD715">
            <v>112.4</v>
          </cell>
          <cell r="AE715">
            <v>110.9</v>
          </cell>
          <cell r="AF715">
            <v>112</v>
          </cell>
          <cell r="AG715">
            <v>113.2</v>
          </cell>
          <cell r="AH715">
            <v>113.2</v>
          </cell>
          <cell r="AI715">
            <v>113.2</v>
          </cell>
          <cell r="AJ715">
            <v>113.2</v>
          </cell>
          <cell r="AK715">
            <v>113.2</v>
          </cell>
          <cell r="AL715">
            <v>113.2</v>
          </cell>
          <cell r="AM715">
            <v>113.4</v>
          </cell>
          <cell r="AN715">
            <v>113.8</v>
          </cell>
          <cell r="AO715">
            <v>113.8</v>
          </cell>
          <cell r="AP715">
            <v>113.8</v>
          </cell>
          <cell r="AQ715">
            <v>113.8</v>
          </cell>
          <cell r="AR715">
            <v>113.8</v>
          </cell>
          <cell r="AS715">
            <v>114.5</v>
          </cell>
          <cell r="AT715">
            <v>114.5</v>
          </cell>
          <cell r="AU715">
            <v>114.5</v>
          </cell>
          <cell r="AV715">
            <v>114.5</v>
          </cell>
          <cell r="AW715">
            <v>114.5</v>
          </cell>
          <cell r="AX715">
            <v>114.5</v>
          </cell>
          <cell r="AY715">
            <v>114.8</v>
          </cell>
          <cell r="AZ715">
            <v>117.5</v>
          </cell>
          <cell r="BA715">
            <v>117.5</v>
          </cell>
          <cell r="BB715">
            <v>117.5</v>
          </cell>
          <cell r="BC715">
            <v>117.5</v>
          </cell>
          <cell r="BD715">
            <v>117.5</v>
          </cell>
          <cell r="BE715">
            <v>117.5</v>
          </cell>
          <cell r="BF715">
            <v>117.5</v>
          </cell>
          <cell r="BG715">
            <v>117.5</v>
          </cell>
          <cell r="BH715">
            <v>117.5</v>
          </cell>
          <cell r="BI715">
            <v>117.5</v>
          </cell>
          <cell r="BJ715">
            <v>117.5</v>
          </cell>
          <cell r="BK715">
            <v>117.5</v>
          </cell>
          <cell r="BL715">
            <v>115.7</v>
          </cell>
          <cell r="BM715">
            <v>115.7</v>
          </cell>
          <cell r="BN715">
            <v>115.7</v>
          </cell>
          <cell r="BO715">
            <v>117.5</v>
          </cell>
          <cell r="BP715">
            <v>117.5</v>
          </cell>
          <cell r="BQ715">
            <v>117.5</v>
          </cell>
          <cell r="BR715">
            <v>117.5</v>
          </cell>
          <cell r="BS715">
            <v>117.5</v>
          </cell>
          <cell r="BT715">
            <v>117.5</v>
          </cell>
          <cell r="BU715">
            <v>117.5</v>
          </cell>
          <cell r="BV715">
            <v>117.5</v>
          </cell>
          <cell r="BW715">
            <v>117.5</v>
          </cell>
          <cell r="BX715">
            <v>117.5</v>
          </cell>
          <cell r="BY715">
            <v>117.5</v>
          </cell>
          <cell r="BZ715">
            <v>117.5</v>
          </cell>
          <cell r="CA715">
            <v>117.5</v>
          </cell>
          <cell r="CB715">
            <v>117.5</v>
          </cell>
          <cell r="CC715">
            <v>117.5</v>
          </cell>
          <cell r="CD715">
            <v>117.5</v>
          </cell>
          <cell r="CE715">
            <v>121.1</v>
          </cell>
          <cell r="CF715">
            <v>125.4</v>
          </cell>
          <cell r="CG715">
            <v>125.4</v>
          </cell>
          <cell r="CH715">
            <v>125.4</v>
          </cell>
          <cell r="CI715">
            <v>125.4</v>
          </cell>
          <cell r="CJ715">
            <v>125.4</v>
          </cell>
          <cell r="CK715">
            <v>125.4</v>
          </cell>
          <cell r="CL715">
            <v>125.4</v>
          </cell>
        </row>
        <row r="716">
          <cell r="A716" t="str">
            <v>Electrical Stamping Lamination</v>
          </cell>
          <cell r="B716" t="str">
            <v>1311070017</v>
          </cell>
          <cell r="C716">
            <v>3.9410000000000001E-2</v>
          </cell>
          <cell r="D716">
            <v>101</v>
          </cell>
          <cell r="E716">
            <v>101</v>
          </cell>
          <cell r="F716">
            <v>101</v>
          </cell>
          <cell r="G716">
            <v>114.2</v>
          </cell>
          <cell r="H716">
            <v>115.1</v>
          </cell>
          <cell r="I716">
            <v>115.1</v>
          </cell>
          <cell r="J716">
            <v>115.1</v>
          </cell>
          <cell r="K716">
            <v>115.1</v>
          </cell>
          <cell r="L716">
            <v>115.3</v>
          </cell>
          <cell r="M716">
            <v>115.4</v>
          </cell>
          <cell r="N716">
            <v>115.6</v>
          </cell>
          <cell r="O716">
            <v>115.6</v>
          </cell>
          <cell r="P716">
            <v>115.9</v>
          </cell>
          <cell r="Q716">
            <v>115.9</v>
          </cell>
          <cell r="R716">
            <v>115.9</v>
          </cell>
          <cell r="S716">
            <v>119.5</v>
          </cell>
          <cell r="T716">
            <v>119.7</v>
          </cell>
          <cell r="U716">
            <v>119.7</v>
          </cell>
          <cell r="V716">
            <v>119.7</v>
          </cell>
          <cell r="W716">
            <v>119.7</v>
          </cell>
          <cell r="X716">
            <v>119.7</v>
          </cell>
          <cell r="Y716">
            <v>119.4</v>
          </cell>
          <cell r="Z716">
            <v>119.3</v>
          </cell>
          <cell r="AA716">
            <v>122.8</v>
          </cell>
          <cell r="AB716">
            <v>122.8</v>
          </cell>
          <cell r="AC716">
            <v>122.8</v>
          </cell>
          <cell r="AD716">
            <v>122.2</v>
          </cell>
          <cell r="AE716">
            <v>126.6</v>
          </cell>
          <cell r="AF716">
            <v>126.6</v>
          </cell>
          <cell r="AG716">
            <v>126.6</v>
          </cell>
          <cell r="AH716">
            <v>126.6</v>
          </cell>
          <cell r="AI716">
            <v>126.5</v>
          </cell>
          <cell r="AJ716">
            <v>126.5</v>
          </cell>
          <cell r="AK716">
            <v>126.5</v>
          </cell>
          <cell r="AL716">
            <v>126.5</v>
          </cell>
          <cell r="AM716">
            <v>127</v>
          </cell>
          <cell r="AN716">
            <v>127.6</v>
          </cell>
          <cell r="AO716">
            <v>127</v>
          </cell>
          <cell r="AP716">
            <v>127.4</v>
          </cell>
          <cell r="AQ716">
            <v>129.9</v>
          </cell>
          <cell r="AR716">
            <v>130.6</v>
          </cell>
          <cell r="AS716">
            <v>130.80000000000001</v>
          </cell>
          <cell r="AT716">
            <v>130.69999999999999</v>
          </cell>
          <cell r="AU716">
            <v>130.69999999999999</v>
          </cell>
          <cell r="AV716">
            <v>130.69999999999999</v>
          </cell>
          <cell r="AW716">
            <v>130.69999999999999</v>
          </cell>
          <cell r="AX716">
            <v>130.69999999999999</v>
          </cell>
          <cell r="AY716">
            <v>130.69999999999999</v>
          </cell>
          <cell r="AZ716">
            <v>128.4</v>
          </cell>
          <cell r="BA716">
            <v>128.4</v>
          </cell>
          <cell r="BB716">
            <v>128.4</v>
          </cell>
          <cell r="BC716">
            <v>128.9</v>
          </cell>
          <cell r="BD716">
            <v>128.9</v>
          </cell>
          <cell r="BE716">
            <v>128.9</v>
          </cell>
          <cell r="BF716">
            <v>128.9</v>
          </cell>
          <cell r="BG716">
            <v>128.9</v>
          </cell>
          <cell r="BH716">
            <v>130.19999999999999</v>
          </cell>
          <cell r="BI716">
            <v>130.19999999999999</v>
          </cell>
          <cell r="BJ716">
            <v>131.19999999999999</v>
          </cell>
          <cell r="BK716">
            <v>129.19999999999999</v>
          </cell>
          <cell r="BL716">
            <v>121.8</v>
          </cell>
          <cell r="BM716">
            <v>123.3</v>
          </cell>
          <cell r="BN716">
            <v>126.9</v>
          </cell>
          <cell r="BO716">
            <v>130.9</v>
          </cell>
          <cell r="BP716">
            <v>132.5</v>
          </cell>
          <cell r="BQ716">
            <v>133.69999999999999</v>
          </cell>
          <cell r="BR716">
            <v>134</v>
          </cell>
          <cell r="BS716">
            <v>134</v>
          </cell>
          <cell r="BT716">
            <v>134</v>
          </cell>
          <cell r="BU716">
            <v>130.6</v>
          </cell>
          <cell r="BV716">
            <v>130.6</v>
          </cell>
          <cell r="BW716">
            <v>132.1</v>
          </cell>
          <cell r="BX716">
            <v>132.1</v>
          </cell>
          <cell r="BY716">
            <v>128.5</v>
          </cell>
          <cell r="BZ716">
            <v>128.4</v>
          </cell>
          <cell r="CA716">
            <v>128.1</v>
          </cell>
          <cell r="CB716">
            <v>128.1</v>
          </cell>
          <cell r="CC716">
            <v>128.1</v>
          </cell>
          <cell r="CD716">
            <v>125.8</v>
          </cell>
          <cell r="CE716">
            <v>126.3</v>
          </cell>
          <cell r="CF716">
            <v>126.7</v>
          </cell>
          <cell r="CG716">
            <v>126.7</v>
          </cell>
          <cell r="CH716">
            <v>126.7</v>
          </cell>
          <cell r="CI716">
            <v>126.7</v>
          </cell>
          <cell r="CJ716">
            <v>126.5</v>
          </cell>
          <cell r="CK716">
            <v>126.5</v>
          </cell>
          <cell r="CL716">
            <v>126.7</v>
          </cell>
        </row>
        <row r="717">
          <cell r="A717" t="str">
            <v>Electrical Signaling Equipment</v>
          </cell>
          <cell r="B717" t="str">
            <v>1311070018</v>
          </cell>
          <cell r="C717">
            <v>6.6100000000000004E-3</v>
          </cell>
          <cell r="D717">
            <v>98.8</v>
          </cell>
          <cell r="E717">
            <v>98.8</v>
          </cell>
          <cell r="F717">
            <v>98.8</v>
          </cell>
          <cell r="G717">
            <v>99.3</v>
          </cell>
          <cell r="H717">
            <v>99.3</v>
          </cell>
          <cell r="I717">
            <v>99.3</v>
          </cell>
          <cell r="J717">
            <v>99.3</v>
          </cell>
          <cell r="K717">
            <v>99.3</v>
          </cell>
          <cell r="L717">
            <v>99.3</v>
          </cell>
          <cell r="M717">
            <v>99.3</v>
          </cell>
          <cell r="N717">
            <v>99.3</v>
          </cell>
          <cell r="O717">
            <v>99.3</v>
          </cell>
          <cell r="P717">
            <v>99.3</v>
          </cell>
          <cell r="Q717">
            <v>99.3</v>
          </cell>
          <cell r="R717">
            <v>99.3</v>
          </cell>
          <cell r="S717">
            <v>111.3</v>
          </cell>
          <cell r="T717">
            <v>111.3</v>
          </cell>
          <cell r="U717">
            <v>111.3</v>
          </cell>
          <cell r="V717">
            <v>111.3</v>
          </cell>
          <cell r="W717">
            <v>111.3</v>
          </cell>
          <cell r="X717">
            <v>111.3</v>
          </cell>
          <cell r="Y717">
            <v>111.3</v>
          </cell>
          <cell r="Z717">
            <v>111.3</v>
          </cell>
          <cell r="AA717">
            <v>111.3</v>
          </cell>
          <cell r="AB717">
            <v>111.3</v>
          </cell>
          <cell r="AC717">
            <v>111.3</v>
          </cell>
          <cell r="AD717">
            <v>111.3</v>
          </cell>
          <cell r="AE717">
            <v>113.4</v>
          </cell>
          <cell r="AF717">
            <v>113.4</v>
          </cell>
          <cell r="AG717">
            <v>113.4</v>
          </cell>
          <cell r="AH717">
            <v>113.4</v>
          </cell>
          <cell r="AI717">
            <v>113.4</v>
          </cell>
          <cell r="AJ717">
            <v>113.4</v>
          </cell>
          <cell r="AK717">
            <v>113.4</v>
          </cell>
          <cell r="AL717">
            <v>113.4</v>
          </cell>
          <cell r="AM717">
            <v>113.4</v>
          </cell>
          <cell r="AN717">
            <v>113.4</v>
          </cell>
          <cell r="AO717">
            <v>113.4</v>
          </cell>
          <cell r="AP717">
            <v>113.4</v>
          </cell>
          <cell r="AQ717">
            <v>113.4</v>
          </cell>
          <cell r="AR717">
            <v>113.4</v>
          </cell>
          <cell r="AS717">
            <v>113.4</v>
          </cell>
          <cell r="AT717">
            <v>113.4</v>
          </cell>
          <cell r="AU717">
            <v>113.4</v>
          </cell>
          <cell r="AV717">
            <v>113.4</v>
          </cell>
          <cell r="AW717">
            <v>113.4</v>
          </cell>
          <cell r="AX717">
            <v>113.4</v>
          </cell>
          <cell r="AY717">
            <v>113.4</v>
          </cell>
          <cell r="AZ717">
            <v>113.4</v>
          </cell>
          <cell r="BA717">
            <v>113.4</v>
          </cell>
          <cell r="BB717">
            <v>113.4</v>
          </cell>
          <cell r="BC717">
            <v>115.7</v>
          </cell>
          <cell r="BD717">
            <v>115.7</v>
          </cell>
          <cell r="BE717">
            <v>115.7</v>
          </cell>
          <cell r="BF717">
            <v>115.7</v>
          </cell>
          <cell r="BG717">
            <v>115.7</v>
          </cell>
          <cell r="BH717">
            <v>115.7</v>
          </cell>
          <cell r="BI717">
            <v>115.7</v>
          </cell>
          <cell r="BJ717">
            <v>115.7</v>
          </cell>
          <cell r="BK717">
            <v>115.7</v>
          </cell>
          <cell r="BL717">
            <v>115.7</v>
          </cell>
          <cell r="BM717">
            <v>109.2</v>
          </cell>
          <cell r="BN717">
            <v>109.5</v>
          </cell>
          <cell r="BO717">
            <v>108.1</v>
          </cell>
          <cell r="BP717">
            <v>107.7</v>
          </cell>
          <cell r="BQ717">
            <v>107.7</v>
          </cell>
          <cell r="BR717">
            <v>107.7</v>
          </cell>
          <cell r="BS717">
            <v>107.7</v>
          </cell>
          <cell r="BT717">
            <v>107.7</v>
          </cell>
          <cell r="BU717">
            <v>107.7</v>
          </cell>
          <cell r="BV717">
            <v>107.7</v>
          </cell>
          <cell r="BW717">
            <v>107.9</v>
          </cell>
          <cell r="BX717">
            <v>108.7</v>
          </cell>
          <cell r="BY717">
            <v>109.1</v>
          </cell>
          <cell r="BZ717">
            <v>109.2</v>
          </cell>
          <cell r="CA717">
            <v>109.2</v>
          </cell>
          <cell r="CB717">
            <v>109.2</v>
          </cell>
          <cell r="CC717">
            <v>109.2</v>
          </cell>
          <cell r="CD717">
            <v>109.2</v>
          </cell>
          <cell r="CE717">
            <v>109</v>
          </cell>
          <cell r="CF717">
            <v>108.9</v>
          </cell>
          <cell r="CG717">
            <v>108.9</v>
          </cell>
          <cell r="CH717">
            <v>108.9</v>
          </cell>
          <cell r="CI717">
            <v>108.9</v>
          </cell>
          <cell r="CJ717">
            <v>108.9</v>
          </cell>
          <cell r="CK717">
            <v>108.9</v>
          </cell>
          <cell r="CL717">
            <v>109.6</v>
          </cell>
        </row>
        <row r="718">
          <cell r="A718" t="str">
            <v>Batteries</v>
          </cell>
          <cell r="B718" t="str">
            <v>1311070019</v>
          </cell>
          <cell r="C718">
            <v>0.12073</v>
          </cell>
          <cell r="D718">
            <v>102</v>
          </cell>
          <cell r="E718">
            <v>102</v>
          </cell>
          <cell r="F718">
            <v>102</v>
          </cell>
          <cell r="G718">
            <v>102.1</v>
          </cell>
          <cell r="H718">
            <v>102.1</v>
          </cell>
          <cell r="I718">
            <v>102.5</v>
          </cell>
          <cell r="J718">
            <v>102.5</v>
          </cell>
          <cell r="K718">
            <v>102.8</v>
          </cell>
          <cell r="L718">
            <v>102.8</v>
          </cell>
          <cell r="M718">
            <v>102.8</v>
          </cell>
          <cell r="N718">
            <v>102.8</v>
          </cell>
          <cell r="O718">
            <v>102.8</v>
          </cell>
          <cell r="P718">
            <v>102.9</v>
          </cell>
          <cell r="Q718">
            <v>102.9</v>
          </cell>
          <cell r="R718">
            <v>103.3</v>
          </cell>
          <cell r="S718">
            <v>105.6</v>
          </cell>
          <cell r="T718">
            <v>105.9</v>
          </cell>
          <cell r="U718">
            <v>107.3</v>
          </cell>
          <cell r="V718">
            <v>107.9</v>
          </cell>
          <cell r="W718">
            <v>107.9</v>
          </cell>
          <cell r="X718">
            <v>109.4</v>
          </cell>
          <cell r="Y718">
            <v>109.8</v>
          </cell>
          <cell r="Z718">
            <v>110.9</v>
          </cell>
          <cell r="AA718">
            <v>110.9</v>
          </cell>
          <cell r="AB718">
            <v>115.5</v>
          </cell>
          <cell r="AC718">
            <v>116.2</v>
          </cell>
          <cell r="AD718">
            <v>116.2</v>
          </cell>
          <cell r="AE718">
            <v>113.2</v>
          </cell>
          <cell r="AF718">
            <v>116.5</v>
          </cell>
          <cell r="AG718">
            <v>118.4</v>
          </cell>
          <cell r="AH718">
            <v>119</v>
          </cell>
          <cell r="AI718">
            <v>120.3</v>
          </cell>
          <cell r="AJ718">
            <v>121.9</v>
          </cell>
          <cell r="AK718">
            <v>121.2</v>
          </cell>
          <cell r="AL718">
            <v>123.4</v>
          </cell>
          <cell r="AM718">
            <v>124.2</v>
          </cell>
          <cell r="AN718">
            <v>129.1</v>
          </cell>
          <cell r="AO718">
            <v>129.1</v>
          </cell>
          <cell r="AP718">
            <v>130</v>
          </cell>
          <cell r="AQ718">
            <v>136.5</v>
          </cell>
          <cell r="AR718">
            <v>136.19999999999999</v>
          </cell>
          <cell r="AS718">
            <v>135.19999999999999</v>
          </cell>
          <cell r="AT718">
            <v>135</v>
          </cell>
          <cell r="AU718">
            <v>134.4</v>
          </cell>
          <cell r="AV718">
            <v>132.69999999999999</v>
          </cell>
          <cell r="AW718">
            <v>132.69999999999999</v>
          </cell>
          <cell r="AX718">
            <v>135.6</v>
          </cell>
          <cell r="AY718">
            <v>135.6</v>
          </cell>
          <cell r="AZ718">
            <v>129.9</v>
          </cell>
          <cell r="BA718">
            <v>129.6</v>
          </cell>
          <cell r="BB718">
            <v>128.30000000000001</v>
          </cell>
          <cell r="BC718">
            <v>125.3</v>
          </cell>
          <cell r="BD718">
            <v>124.6</v>
          </cell>
          <cell r="BE718">
            <v>124.6</v>
          </cell>
          <cell r="BF718">
            <v>124.6</v>
          </cell>
          <cell r="BG718">
            <v>124.6</v>
          </cell>
          <cell r="BH718">
            <v>124.6</v>
          </cell>
          <cell r="BI718">
            <v>125.1</v>
          </cell>
          <cell r="BJ718">
            <v>125.5</v>
          </cell>
          <cell r="BK718">
            <v>125.5</v>
          </cell>
          <cell r="BL718">
            <v>125.5</v>
          </cell>
          <cell r="BM718">
            <v>127.4</v>
          </cell>
          <cell r="BN718">
            <v>127.6</v>
          </cell>
          <cell r="BO718">
            <v>122.1</v>
          </cell>
          <cell r="BP718">
            <v>122.1</v>
          </cell>
          <cell r="BQ718">
            <v>122.1</v>
          </cell>
          <cell r="BR718">
            <v>125.9</v>
          </cell>
          <cell r="BS718">
            <v>128.4</v>
          </cell>
          <cell r="BT718">
            <v>128.4</v>
          </cell>
          <cell r="BU718">
            <v>128.4</v>
          </cell>
          <cell r="BV718">
            <v>128.4</v>
          </cell>
          <cell r="BW718">
            <v>130.4</v>
          </cell>
          <cell r="BX718">
            <v>131.19999999999999</v>
          </cell>
          <cell r="BY718">
            <v>131.5</v>
          </cell>
          <cell r="BZ718">
            <v>132.4</v>
          </cell>
          <cell r="CA718">
            <v>133.80000000000001</v>
          </cell>
          <cell r="CB718">
            <v>137</v>
          </cell>
          <cell r="CC718">
            <v>136.1</v>
          </cell>
          <cell r="CD718">
            <v>133.1</v>
          </cell>
          <cell r="CE718">
            <v>133.1</v>
          </cell>
          <cell r="CF718">
            <v>133.1</v>
          </cell>
          <cell r="CG718">
            <v>132.80000000000001</v>
          </cell>
          <cell r="CH718">
            <v>132.80000000000001</v>
          </cell>
          <cell r="CI718">
            <v>132.80000000000001</v>
          </cell>
          <cell r="CJ718">
            <v>132.80000000000001</v>
          </cell>
          <cell r="CK718">
            <v>132.80000000000001</v>
          </cell>
          <cell r="CL718">
            <v>133.5</v>
          </cell>
        </row>
        <row r="719">
          <cell r="A719" t="str">
            <v>Battery Dry cells</v>
          </cell>
          <cell r="B719" t="str">
            <v>1311070020</v>
          </cell>
          <cell r="C719">
            <v>6.9860000000000005E-2</v>
          </cell>
          <cell r="D719">
            <v>100</v>
          </cell>
          <cell r="E719">
            <v>100</v>
          </cell>
          <cell r="F719">
            <v>100</v>
          </cell>
          <cell r="G719">
            <v>100</v>
          </cell>
          <cell r="H719">
            <v>101</v>
          </cell>
          <cell r="I719">
            <v>102.2</v>
          </cell>
          <cell r="J719">
            <v>102.2</v>
          </cell>
          <cell r="K719">
            <v>102.2</v>
          </cell>
          <cell r="L719">
            <v>102.2</v>
          </cell>
          <cell r="M719">
            <v>102.3</v>
          </cell>
          <cell r="N719">
            <v>103</v>
          </cell>
          <cell r="O719">
            <v>103.7</v>
          </cell>
          <cell r="P719">
            <v>103.8</v>
          </cell>
          <cell r="Q719">
            <v>105.1</v>
          </cell>
          <cell r="R719">
            <v>106.8</v>
          </cell>
          <cell r="S719">
            <v>118</v>
          </cell>
          <cell r="T719">
            <v>118</v>
          </cell>
          <cell r="U719">
            <v>120</v>
          </cell>
          <cell r="V719">
            <v>129.5</v>
          </cell>
          <cell r="W719">
            <v>130.9</v>
          </cell>
          <cell r="X719">
            <v>130.9</v>
          </cell>
          <cell r="Y719">
            <v>131.6</v>
          </cell>
          <cell r="Z719">
            <v>131.6</v>
          </cell>
          <cell r="AA719">
            <v>132.30000000000001</v>
          </cell>
          <cell r="AB719">
            <v>129.1</v>
          </cell>
          <cell r="AC719">
            <v>129.9</v>
          </cell>
          <cell r="AD719">
            <v>128.9</v>
          </cell>
          <cell r="AE719">
            <v>129.19999999999999</v>
          </cell>
          <cell r="AF719">
            <v>129.19999999999999</v>
          </cell>
          <cell r="AG719">
            <v>129.19999999999999</v>
          </cell>
          <cell r="AH719">
            <v>131.9</v>
          </cell>
          <cell r="AI719">
            <v>131.9</v>
          </cell>
          <cell r="AJ719">
            <v>131.9</v>
          </cell>
          <cell r="AK719">
            <v>130</v>
          </cell>
          <cell r="AL719">
            <v>126.9</v>
          </cell>
          <cell r="AM719">
            <v>126.9</v>
          </cell>
          <cell r="AN719">
            <v>126.7</v>
          </cell>
          <cell r="AO719">
            <v>126.7</v>
          </cell>
          <cell r="AP719">
            <v>126.7</v>
          </cell>
          <cell r="AQ719">
            <v>126.7</v>
          </cell>
          <cell r="AR719">
            <v>126.7</v>
          </cell>
          <cell r="AS719">
            <v>126</v>
          </cell>
          <cell r="AT719">
            <v>126</v>
          </cell>
          <cell r="AU719">
            <v>126</v>
          </cell>
          <cell r="AV719">
            <v>126</v>
          </cell>
          <cell r="AW719">
            <v>130.30000000000001</v>
          </cell>
          <cell r="AX719">
            <v>130</v>
          </cell>
          <cell r="AY719">
            <v>130</v>
          </cell>
          <cell r="AZ719">
            <v>134.69999999999999</v>
          </cell>
          <cell r="BA719">
            <v>134.69999999999999</v>
          </cell>
          <cell r="BB719">
            <v>134.69999999999999</v>
          </cell>
          <cell r="BC719">
            <v>134.69999999999999</v>
          </cell>
          <cell r="BD719">
            <v>134.69999999999999</v>
          </cell>
          <cell r="BE719">
            <v>134.69999999999999</v>
          </cell>
          <cell r="BF719">
            <v>134.69999999999999</v>
          </cell>
          <cell r="BG719">
            <v>134.69999999999999</v>
          </cell>
          <cell r="BH719">
            <v>132.5</v>
          </cell>
          <cell r="BI719">
            <v>132.5</v>
          </cell>
          <cell r="BJ719">
            <v>132.5</v>
          </cell>
          <cell r="BK719">
            <v>123.5</v>
          </cell>
          <cell r="BL719">
            <v>123.5</v>
          </cell>
          <cell r="BM719">
            <v>123.5</v>
          </cell>
          <cell r="BN719">
            <v>123.5</v>
          </cell>
          <cell r="BO719">
            <v>127.6</v>
          </cell>
          <cell r="BP719">
            <v>126.8</v>
          </cell>
          <cell r="BQ719">
            <v>126.8</v>
          </cell>
          <cell r="BR719">
            <v>126.8</v>
          </cell>
          <cell r="BS719">
            <v>126.8</v>
          </cell>
          <cell r="BT719">
            <v>125.2</v>
          </cell>
          <cell r="BU719">
            <v>124.7</v>
          </cell>
          <cell r="BV719">
            <v>127.2</v>
          </cell>
          <cell r="BW719">
            <v>127.2</v>
          </cell>
          <cell r="BX719">
            <v>127</v>
          </cell>
          <cell r="BY719">
            <v>113.8</v>
          </cell>
          <cell r="BZ719">
            <v>115.1</v>
          </cell>
          <cell r="CA719">
            <v>116</v>
          </cell>
          <cell r="CB719">
            <v>116.2</v>
          </cell>
          <cell r="CC719">
            <v>116.4</v>
          </cell>
          <cell r="CD719">
            <v>116.6</v>
          </cell>
          <cell r="CE719">
            <v>116.6</v>
          </cell>
          <cell r="CF719">
            <v>116.7</v>
          </cell>
          <cell r="CG719">
            <v>116.4</v>
          </cell>
          <cell r="CH719">
            <v>116.4</v>
          </cell>
          <cell r="CI719">
            <v>116.4</v>
          </cell>
          <cell r="CJ719">
            <v>115.8</v>
          </cell>
          <cell r="CK719">
            <v>116</v>
          </cell>
          <cell r="CL719">
            <v>115</v>
          </cell>
        </row>
        <row r="720">
          <cell r="A720" t="str">
            <v>Battery Charger</v>
          </cell>
          <cell r="B720" t="str">
            <v>1311070021</v>
          </cell>
          <cell r="C720">
            <v>1.7049999999999999E-2</v>
          </cell>
          <cell r="D720">
            <v>100.7</v>
          </cell>
          <cell r="E720">
            <v>100.7</v>
          </cell>
          <cell r="F720">
            <v>100.7</v>
          </cell>
          <cell r="G720">
            <v>98.4</v>
          </cell>
          <cell r="H720">
            <v>98.4</v>
          </cell>
          <cell r="I720">
            <v>98.4</v>
          </cell>
          <cell r="J720">
            <v>98.4</v>
          </cell>
          <cell r="K720">
            <v>98.4</v>
          </cell>
          <cell r="L720">
            <v>98.4</v>
          </cell>
          <cell r="M720">
            <v>98.4</v>
          </cell>
          <cell r="N720">
            <v>101.1</v>
          </cell>
          <cell r="O720">
            <v>101.1</v>
          </cell>
          <cell r="P720">
            <v>101.1</v>
          </cell>
          <cell r="Q720">
            <v>101.1</v>
          </cell>
          <cell r="R720">
            <v>101.1</v>
          </cell>
          <cell r="S720">
            <v>101.6</v>
          </cell>
          <cell r="T720">
            <v>101.6</v>
          </cell>
          <cell r="U720">
            <v>100.4</v>
          </cell>
          <cell r="V720">
            <v>96.9</v>
          </cell>
          <cell r="W720">
            <v>96.9</v>
          </cell>
          <cell r="X720">
            <v>96.9</v>
          </cell>
          <cell r="Y720">
            <v>96.9</v>
          </cell>
          <cell r="Z720">
            <v>96.9</v>
          </cell>
          <cell r="AA720">
            <v>96.9</v>
          </cell>
          <cell r="AB720">
            <v>96.9</v>
          </cell>
          <cell r="AC720">
            <v>96.9</v>
          </cell>
          <cell r="AD720">
            <v>96.9</v>
          </cell>
          <cell r="AE720">
            <v>101.1</v>
          </cell>
          <cell r="AF720">
            <v>110.2</v>
          </cell>
          <cell r="AG720">
            <v>110.2</v>
          </cell>
          <cell r="AH720">
            <v>110.2</v>
          </cell>
          <cell r="AI720">
            <v>110.2</v>
          </cell>
          <cell r="AJ720">
            <v>110.2</v>
          </cell>
          <cell r="AK720">
            <v>110.2</v>
          </cell>
          <cell r="AL720">
            <v>110.2</v>
          </cell>
          <cell r="AM720">
            <v>110.2</v>
          </cell>
          <cell r="AN720">
            <v>110.2</v>
          </cell>
          <cell r="AO720">
            <v>110.2</v>
          </cell>
          <cell r="AP720">
            <v>110.2</v>
          </cell>
          <cell r="AQ720">
            <v>111.2</v>
          </cell>
          <cell r="AR720">
            <v>111.2</v>
          </cell>
          <cell r="AS720">
            <v>111.2</v>
          </cell>
          <cell r="AT720">
            <v>110.6</v>
          </cell>
          <cell r="AU720">
            <v>108.7</v>
          </cell>
          <cell r="AV720">
            <v>108.7</v>
          </cell>
          <cell r="AW720">
            <v>108.7</v>
          </cell>
          <cell r="AX720">
            <v>108.7</v>
          </cell>
          <cell r="AY720">
            <v>108.7</v>
          </cell>
          <cell r="AZ720">
            <v>113.8</v>
          </cell>
          <cell r="BA720">
            <v>113.8</v>
          </cell>
          <cell r="BB720">
            <v>113.8</v>
          </cell>
          <cell r="BC720">
            <v>113.8</v>
          </cell>
          <cell r="BD720">
            <v>109</v>
          </cell>
          <cell r="BE720">
            <v>109.2</v>
          </cell>
          <cell r="BF720">
            <v>109.2</v>
          </cell>
          <cell r="BG720">
            <v>109.2</v>
          </cell>
          <cell r="BH720">
            <v>109.2</v>
          </cell>
          <cell r="BI720">
            <v>110.2</v>
          </cell>
          <cell r="BJ720">
            <v>109.2</v>
          </cell>
          <cell r="BK720">
            <v>109.2</v>
          </cell>
          <cell r="BL720">
            <v>109.2</v>
          </cell>
          <cell r="BM720">
            <v>109.2</v>
          </cell>
          <cell r="BN720">
            <v>117.1</v>
          </cell>
          <cell r="BO720">
            <v>122.6</v>
          </cell>
          <cell r="BP720">
            <v>122.6</v>
          </cell>
          <cell r="BQ720">
            <v>122.6</v>
          </cell>
          <cell r="BR720">
            <v>122.6</v>
          </cell>
          <cell r="BS720">
            <v>122.6</v>
          </cell>
          <cell r="BT720">
            <v>122.6</v>
          </cell>
          <cell r="BU720">
            <v>122.6</v>
          </cell>
          <cell r="BV720">
            <v>122.6</v>
          </cell>
          <cell r="BW720">
            <v>122.6</v>
          </cell>
          <cell r="BX720">
            <v>122.6</v>
          </cell>
          <cell r="BY720">
            <v>122.6</v>
          </cell>
          <cell r="BZ720">
            <v>122.6</v>
          </cell>
          <cell r="CA720">
            <v>125.7</v>
          </cell>
          <cell r="CB720">
            <v>126.5</v>
          </cell>
          <cell r="CC720">
            <v>126.5</v>
          </cell>
          <cell r="CD720">
            <v>128.19999999999999</v>
          </cell>
          <cell r="CE720">
            <v>128.19999999999999</v>
          </cell>
          <cell r="CF720">
            <v>128.19999999999999</v>
          </cell>
          <cell r="CG720">
            <v>128.19999999999999</v>
          </cell>
          <cell r="CH720">
            <v>128.19999999999999</v>
          </cell>
          <cell r="CI720">
            <v>128.19999999999999</v>
          </cell>
          <cell r="CJ720">
            <v>139.30000000000001</v>
          </cell>
          <cell r="CK720">
            <v>141.5</v>
          </cell>
          <cell r="CL720">
            <v>141.5</v>
          </cell>
        </row>
        <row r="721">
          <cell r="A721" t="str">
            <v>Other Electric  Machinery &amp; Equipments</v>
          </cell>
          <cell r="B721" t="str">
            <v>1311070022</v>
          </cell>
          <cell r="C721">
            <v>0.10600999999999999</v>
          </cell>
          <cell r="D721">
            <v>100.3</v>
          </cell>
          <cell r="E721">
            <v>101.9</v>
          </cell>
          <cell r="F721">
            <v>102.6</v>
          </cell>
          <cell r="G721">
            <v>105.9</v>
          </cell>
          <cell r="H721">
            <v>105.9</v>
          </cell>
          <cell r="I721">
            <v>105.9</v>
          </cell>
          <cell r="J721">
            <v>105.9</v>
          </cell>
          <cell r="K721">
            <v>105.9</v>
          </cell>
          <cell r="L721">
            <v>105.9</v>
          </cell>
          <cell r="M721">
            <v>106.3</v>
          </cell>
          <cell r="N721">
            <v>106.3</v>
          </cell>
          <cell r="O721">
            <v>106.3</v>
          </cell>
          <cell r="P721">
            <v>110.7</v>
          </cell>
          <cell r="Q721">
            <v>110.7</v>
          </cell>
          <cell r="R721">
            <v>110.7</v>
          </cell>
          <cell r="S721">
            <v>114.4</v>
          </cell>
          <cell r="T721">
            <v>114.4</v>
          </cell>
          <cell r="U721">
            <v>114.4</v>
          </cell>
          <cell r="V721">
            <v>114.7</v>
          </cell>
          <cell r="W721">
            <v>114.6</v>
          </cell>
          <cell r="X721">
            <v>114.6</v>
          </cell>
          <cell r="Y721">
            <v>114.8</v>
          </cell>
          <cell r="Z721">
            <v>114.8</v>
          </cell>
          <cell r="AA721">
            <v>114.9</v>
          </cell>
          <cell r="AB721">
            <v>116.2</v>
          </cell>
          <cell r="AC721">
            <v>116.2</v>
          </cell>
          <cell r="AD721">
            <v>116.2</v>
          </cell>
          <cell r="AE721">
            <v>111.8</v>
          </cell>
          <cell r="AF721">
            <v>111.8</v>
          </cell>
          <cell r="AG721">
            <v>111.9</v>
          </cell>
          <cell r="AH721">
            <v>111.9</v>
          </cell>
          <cell r="AI721">
            <v>111.9</v>
          </cell>
          <cell r="AJ721">
            <v>111.9</v>
          </cell>
          <cell r="AK721">
            <v>111.6</v>
          </cell>
          <cell r="AL721">
            <v>111.6</v>
          </cell>
          <cell r="AM721">
            <v>111.3</v>
          </cell>
          <cell r="AN721">
            <v>111.9</v>
          </cell>
          <cell r="AO721">
            <v>113.5</v>
          </cell>
          <cell r="AP721">
            <v>113.3</v>
          </cell>
          <cell r="AQ721">
            <v>112.3</v>
          </cell>
          <cell r="AR721">
            <v>109.6</v>
          </cell>
          <cell r="AS721">
            <v>108.9</v>
          </cell>
          <cell r="AT721">
            <v>111</v>
          </cell>
          <cell r="AU721">
            <v>111</v>
          </cell>
          <cell r="AV721">
            <v>111</v>
          </cell>
          <cell r="AW721">
            <v>111</v>
          </cell>
          <cell r="AX721">
            <v>111</v>
          </cell>
          <cell r="AY721">
            <v>111</v>
          </cell>
          <cell r="AZ721">
            <v>111</v>
          </cell>
          <cell r="BA721">
            <v>111</v>
          </cell>
          <cell r="BB721">
            <v>111</v>
          </cell>
          <cell r="BC721">
            <v>112.8</v>
          </cell>
          <cell r="BD721">
            <v>112.8</v>
          </cell>
          <cell r="BE721">
            <v>112.8</v>
          </cell>
          <cell r="BF721">
            <v>112.8</v>
          </cell>
          <cell r="BG721">
            <v>112.8</v>
          </cell>
          <cell r="BH721">
            <v>112.8</v>
          </cell>
          <cell r="BI721">
            <v>112.8</v>
          </cell>
          <cell r="BJ721">
            <v>113.8</v>
          </cell>
          <cell r="BK721">
            <v>114.8</v>
          </cell>
          <cell r="BL721">
            <v>115.5</v>
          </cell>
          <cell r="BM721">
            <v>116.1</v>
          </cell>
          <cell r="BN721">
            <v>115.2</v>
          </cell>
          <cell r="BO721">
            <v>115.9</v>
          </cell>
          <cell r="BP721">
            <v>116.2</v>
          </cell>
          <cell r="BQ721">
            <v>116.2</v>
          </cell>
          <cell r="BR721">
            <v>116.2</v>
          </cell>
          <cell r="BS721">
            <v>116.2</v>
          </cell>
          <cell r="BT721">
            <v>116.2</v>
          </cell>
          <cell r="BU721">
            <v>116.2</v>
          </cell>
          <cell r="BV721">
            <v>116.2</v>
          </cell>
          <cell r="BW721">
            <v>116.1</v>
          </cell>
          <cell r="BX721">
            <v>116.4</v>
          </cell>
          <cell r="BY721">
            <v>116.6</v>
          </cell>
          <cell r="BZ721">
            <v>115.4</v>
          </cell>
          <cell r="CA721">
            <v>115.4</v>
          </cell>
          <cell r="CB721">
            <v>115.5</v>
          </cell>
          <cell r="CC721">
            <v>115.5</v>
          </cell>
          <cell r="CD721">
            <v>115.5</v>
          </cell>
          <cell r="CE721">
            <v>115.8</v>
          </cell>
          <cell r="CF721">
            <v>115.8</v>
          </cell>
          <cell r="CG721">
            <v>115.8</v>
          </cell>
          <cell r="CH721">
            <v>115.8</v>
          </cell>
          <cell r="CI721">
            <v>116.3</v>
          </cell>
          <cell r="CJ721">
            <v>116.3</v>
          </cell>
          <cell r="CK721">
            <v>116.3</v>
          </cell>
          <cell r="CL721">
            <v>114.8</v>
          </cell>
        </row>
        <row r="722">
          <cell r="A722" t="str">
            <v>h.  ELECTRICAL ACCESSORIES, WIRES, CABLES ETC.</v>
          </cell>
          <cell r="B722" t="str">
            <v>1311080000</v>
          </cell>
          <cell r="C722">
            <v>1.0627800000000001</v>
          </cell>
          <cell r="D722">
            <v>102.2</v>
          </cell>
          <cell r="E722">
            <v>102.5</v>
          </cell>
          <cell r="F722">
            <v>103.5</v>
          </cell>
          <cell r="G722">
            <v>105.2</v>
          </cell>
          <cell r="H722">
            <v>105.6</v>
          </cell>
          <cell r="I722">
            <v>105.9</v>
          </cell>
          <cell r="J722">
            <v>107.2</v>
          </cell>
          <cell r="K722">
            <v>107.2</v>
          </cell>
          <cell r="L722">
            <v>107.2</v>
          </cell>
          <cell r="M722">
            <v>107.9</v>
          </cell>
          <cell r="N722">
            <v>109</v>
          </cell>
          <cell r="O722">
            <v>109.4</v>
          </cell>
          <cell r="P722">
            <v>110.7</v>
          </cell>
          <cell r="Q722">
            <v>112.4</v>
          </cell>
          <cell r="R722">
            <v>113.4</v>
          </cell>
          <cell r="S722">
            <v>121.9</v>
          </cell>
          <cell r="T722">
            <v>124</v>
          </cell>
          <cell r="U722">
            <v>125.1</v>
          </cell>
          <cell r="V722">
            <v>126.7</v>
          </cell>
          <cell r="W722">
            <v>128</v>
          </cell>
          <cell r="X722">
            <v>128.4</v>
          </cell>
          <cell r="Y722">
            <v>128.6</v>
          </cell>
          <cell r="Z722">
            <v>128.6</v>
          </cell>
          <cell r="AA722">
            <v>129</v>
          </cell>
          <cell r="AB722">
            <v>127.4</v>
          </cell>
          <cell r="AC722">
            <v>130.80000000000001</v>
          </cell>
          <cell r="AD722">
            <v>131.69999999999999</v>
          </cell>
          <cell r="AE722">
            <v>133.80000000000001</v>
          </cell>
          <cell r="AF722">
            <v>133.30000000000001</v>
          </cell>
          <cell r="AG722">
            <v>133.5</v>
          </cell>
          <cell r="AH722">
            <v>133.1</v>
          </cell>
          <cell r="AI722">
            <v>133.30000000000001</v>
          </cell>
          <cell r="AJ722">
            <v>133.1</v>
          </cell>
          <cell r="AK722">
            <v>133.69999999999999</v>
          </cell>
          <cell r="AL722">
            <v>133.69999999999999</v>
          </cell>
          <cell r="AM722">
            <v>131.80000000000001</v>
          </cell>
          <cell r="AN722">
            <v>133.69999999999999</v>
          </cell>
          <cell r="AO722">
            <v>133.5</v>
          </cell>
          <cell r="AP722">
            <v>133.9</v>
          </cell>
          <cell r="AQ722">
            <v>134.5</v>
          </cell>
          <cell r="AR722">
            <v>135.1</v>
          </cell>
          <cell r="AS722">
            <v>135.80000000000001</v>
          </cell>
          <cell r="AT722">
            <v>135.6</v>
          </cell>
          <cell r="AU722">
            <v>135.9</v>
          </cell>
          <cell r="AV722">
            <v>135.80000000000001</v>
          </cell>
          <cell r="AW722">
            <v>135.6</v>
          </cell>
          <cell r="AX722">
            <v>135.69999999999999</v>
          </cell>
          <cell r="AY722">
            <v>135.19999999999999</v>
          </cell>
          <cell r="AZ722">
            <v>134.4</v>
          </cell>
          <cell r="BA722">
            <v>132.69999999999999</v>
          </cell>
          <cell r="BB722">
            <v>132.6</v>
          </cell>
          <cell r="BC722">
            <v>132.4</v>
          </cell>
          <cell r="BD722">
            <v>131.80000000000001</v>
          </cell>
          <cell r="BE722">
            <v>132.4</v>
          </cell>
          <cell r="BF722">
            <v>132.5</v>
          </cell>
          <cell r="BG722">
            <v>133</v>
          </cell>
          <cell r="BH722">
            <v>132.80000000000001</v>
          </cell>
          <cell r="BI722">
            <v>132</v>
          </cell>
          <cell r="BJ722">
            <v>132.5</v>
          </cell>
          <cell r="BK722">
            <v>132.6</v>
          </cell>
          <cell r="BL722">
            <v>135.5</v>
          </cell>
          <cell r="BM722">
            <v>131.5</v>
          </cell>
          <cell r="BN722">
            <v>131.9</v>
          </cell>
          <cell r="BO722">
            <v>131.80000000000001</v>
          </cell>
          <cell r="BP722">
            <v>131.9</v>
          </cell>
          <cell r="BQ722">
            <v>131.9</v>
          </cell>
          <cell r="BR722">
            <v>131.69999999999999</v>
          </cell>
          <cell r="BS722">
            <v>131.69999999999999</v>
          </cell>
          <cell r="BT722">
            <v>131.80000000000001</v>
          </cell>
          <cell r="BU722">
            <v>132.1</v>
          </cell>
          <cell r="BV722">
            <v>132.5</v>
          </cell>
          <cell r="BW722">
            <v>139.19999999999999</v>
          </cell>
          <cell r="BX722">
            <v>135</v>
          </cell>
          <cell r="BY722">
            <v>135.5</v>
          </cell>
          <cell r="BZ722">
            <v>136.69999999999999</v>
          </cell>
          <cell r="CA722">
            <v>137.1</v>
          </cell>
          <cell r="CB722">
            <v>135.80000000000001</v>
          </cell>
          <cell r="CC722">
            <v>136.80000000000001</v>
          </cell>
          <cell r="CD722">
            <v>137.30000000000001</v>
          </cell>
          <cell r="CE722">
            <v>137.6</v>
          </cell>
          <cell r="CF722">
            <v>137.30000000000001</v>
          </cell>
          <cell r="CG722">
            <v>138.30000000000001</v>
          </cell>
          <cell r="CH722">
            <v>138.5</v>
          </cell>
          <cell r="CI722">
            <v>138.69999999999999</v>
          </cell>
          <cell r="CJ722">
            <v>139.19999999999999</v>
          </cell>
          <cell r="CK722">
            <v>139.69999999999999</v>
          </cell>
          <cell r="CL722">
            <v>140</v>
          </cell>
        </row>
        <row r="723">
          <cell r="A723" t="str">
            <v>Conductor</v>
          </cell>
          <cell r="B723" t="str">
            <v>1311080001</v>
          </cell>
          <cell r="C723">
            <v>0.15495999999999999</v>
          </cell>
          <cell r="D723">
            <v>101.8</v>
          </cell>
          <cell r="E723">
            <v>101.8</v>
          </cell>
          <cell r="F723">
            <v>101.5</v>
          </cell>
          <cell r="G723">
            <v>111.5</v>
          </cell>
          <cell r="H723">
            <v>111.5</v>
          </cell>
          <cell r="I723">
            <v>111.5</v>
          </cell>
          <cell r="J723">
            <v>111.5</v>
          </cell>
          <cell r="K723">
            <v>111.5</v>
          </cell>
          <cell r="L723">
            <v>111.5</v>
          </cell>
          <cell r="M723">
            <v>112.2</v>
          </cell>
          <cell r="N723">
            <v>112.5</v>
          </cell>
          <cell r="O723">
            <v>112</v>
          </cell>
          <cell r="P723">
            <v>113.8</v>
          </cell>
          <cell r="Q723">
            <v>113.8</v>
          </cell>
          <cell r="R723">
            <v>113.8</v>
          </cell>
          <cell r="S723">
            <v>131.80000000000001</v>
          </cell>
          <cell r="T723">
            <v>131.69999999999999</v>
          </cell>
          <cell r="U723">
            <v>136.5</v>
          </cell>
          <cell r="V723">
            <v>137.6</v>
          </cell>
          <cell r="W723">
            <v>137.6</v>
          </cell>
          <cell r="X723">
            <v>137.6</v>
          </cell>
          <cell r="Y723">
            <v>137.6</v>
          </cell>
          <cell r="Z723">
            <v>137.6</v>
          </cell>
          <cell r="AA723">
            <v>138</v>
          </cell>
          <cell r="AB723">
            <v>138.9</v>
          </cell>
          <cell r="AC723">
            <v>140.5</v>
          </cell>
          <cell r="AD723">
            <v>142.5</v>
          </cell>
          <cell r="AE723">
            <v>143.4</v>
          </cell>
          <cell r="AF723">
            <v>143.19999999999999</v>
          </cell>
          <cell r="AG723">
            <v>143.19999999999999</v>
          </cell>
          <cell r="AH723">
            <v>143.19999999999999</v>
          </cell>
          <cell r="AI723">
            <v>143.19999999999999</v>
          </cell>
          <cell r="AJ723">
            <v>143.19999999999999</v>
          </cell>
          <cell r="AK723">
            <v>143.19999999999999</v>
          </cell>
          <cell r="AL723">
            <v>143.19999999999999</v>
          </cell>
          <cell r="AM723">
            <v>139.6</v>
          </cell>
          <cell r="AN723">
            <v>138.9</v>
          </cell>
          <cell r="AO723">
            <v>137.69999999999999</v>
          </cell>
          <cell r="AP723">
            <v>138.6</v>
          </cell>
          <cell r="AQ723">
            <v>140.1</v>
          </cell>
          <cell r="AR723">
            <v>140.9</v>
          </cell>
          <cell r="AS723">
            <v>140.69999999999999</v>
          </cell>
          <cell r="AT723">
            <v>138.80000000000001</v>
          </cell>
          <cell r="AU723">
            <v>138.69999999999999</v>
          </cell>
          <cell r="AV723">
            <v>138</v>
          </cell>
          <cell r="AW723">
            <v>137.6</v>
          </cell>
          <cell r="AX723">
            <v>139</v>
          </cell>
          <cell r="AY723">
            <v>138.30000000000001</v>
          </cell>
          <cell r="AZ723">
            <v>130.19999999999999</v>
          </cell>
          <cell r="BA723">
            <v>131.1</v>
          </cell>
          <cell r="BB723">
            <v>133.6</v>
          </cell>
          <cell r="BC723">
            <v>133.69999999999999</v>
          </cell>
          <cell r="BD723">
            <v>133.69999999999999</v>
          </cell>
          <cell r="BE723">
            <v>133.69999999999999</v>
          </cell>
          <cell r="BF723">
            <v>133.69999999999999</v>
          </cell>
          <cell r="BG723">
            <v>135.9</v>
          </cell>
          <cell r="BH723">
            <v>135.4</v>
          </cell>
          <cell r="BI723">
            <v>133.6</v>
          </cell>
          <cell r="BJ723">
            <v>138.9</v>
          </cell>
          <cell r="BK723">
            <v>139</v>
          </cell>
          <cell r="BL723">
            <v>140.1</v>
          </cell>
          <cell r="BM723">
            <v>138.30000000000001</v>
          </cell>
          <cell r="BN723">
            <v>143.69999999999999</v>
          </cell>
          <cell r="BO723">
            <v>144.6</v>
          </cell>
          <cell r="BP723">
            <v>144</v>
          </cell>
          <cell r="BQ723">
            <v>144.1</v>
          </cell>
          <cell r="BR723">
            <v>143.1</v>
          </cell>
          <cell r="BS723">
            <v>143.1</v>
          </cell>
          <cell r="BT723">
            <v>143.1</v>
          </cell>
          <cell r="BU723">
            <v>143.1</v>
          </cell>
          <cell r="BV723">
            <v>143.1</v>
          </cell>
          <cell r="BW723">
            <v>143.1</v>
          </cell>
          <cell r="BX723">
            <v>142.9</v>
          </cell>
          <cell r="BY723">
            <v>143.30000000000001</v>
          </cell>
          <cell r="BZ723">
            <v>147.6</v>
          </cell>
          <cell r="CA723">
            <v>149.6</v>
          </cell>
          <cell r="CB723">
            <v>149.30000000000001</v>
          </cell>
          <cell r="CC723">
            <v>153.6</v>
          </cell>
          <cell r="CD723">
            <v>153.6</v>
          </cell>
          <cell r="CE723">
            <v>153.6</v>
          </cell>
          <cell r="CF723">
            <v>153.6</v>
          </cell>
          <cell r="CG723">
            <v>153.6</v>
          </cell>
          <cell r="CH723">
            <v>153.80000000000001</v>
          </cell>
          <cell r="CI723">
            <v>153.80000000000001</v>
          </cell>
          <cell r="CJ723">
            <v>153.80000000000001</v>
          </cell>
          <cell r="CK723">
            <v>153.80000000000001</v>
          </cell>
          <cell r="CL723">
            <v>156</v>
          </cell>
        </row>
        <row r="724">
          <cell r="A724" t="str">
            <v>Insulators</v>
          </cell>
          <cell r="B724" t="str">
            <v>1311080002</v>
          </cell>
          <cell r="C724">
            <v>5.2249999999999998E-2</v>
          </cell>
          <cell r="D724">
            <v>101.9</v>
          </cell>
          <cell r="E724">
            <v>104.8</v>
          </cell>
          <cell r="F724">
            <v>106.7</v>
          </cell>
          <cell r="G724">
            <v>107.6</v>
          </cell>
          <cell r="H724">
            <v>107.7</v>
          </cell>
          <cell r="I724">
            <v>109.8</v>
          </cell>
          <cell r="J724">
            <v>109</v>
          </cell>
          <cell r="K724">
            <v>110.2</v>
          </cell>
          <cell r="L724">
            <v>109.7</v>
          </cell>
          <cell r="M724">
            <v>110.6</v>
          </cell>
          <cell r="N724">
            <v>112.1</v>
          </cell>
          <cell r="O724">
            <v>112.2</v>
          </cell>
          <cell r="P724">
            <v>113.6</v>
          </cell>
          <cell r="Q724">
            <v>117.3</v>
          </cell>
          <cell r="R724">
            <v>116.7</v>
          </cell>
          <cell r="S724">
            <v>120.3</v>
          </cell>
          <cell r="T724">
            <v>119.5</v>
          </cell>
          <cell r="U724">
            <v>121.1</v>
          </cell>
          <cell r="V724">
            <v>120.6</v>
          </cell>
          <cell r="W724">
            <v>123.2</v>
          </cell>
          <cell r="X724">
            <v>123.8</v>
          </cell>
          <cell r="Y724">
            <v>123.2</v>
          </cell>
          <cell r="Z724">
            <v>126.9</v>
          </cell>
          <cell r="AA724">
            <v>123.3</v>
          </cell>
          <cell r="AB724">
            <v>127.8</v>
          </cell>
          <cell r="AC724">
            <v>130.1</v>
          </cell>
          <cell r="AD724">
            <v>132</v>
          </cell>
          <cell r="AE724">
            <v>133.4</v>
          </cell>
          <cell r="AF724">
            <v>133.80000000000001</v>
          </cell>
          <cell r="AG724">
            <v>132.80000000000001</v>
          </cell>
          <cell r="AH724">
            <v>133.19999999999999</v>
          </cell>
          <cell r="AI724">
            <v>135</v>
          </cell>
          <cell r="AJ724">
            <v>134.4</v>
          </cell>
          <cell r="AK724">
            <v>135</v>
          </cell>
          <cell r="AL724">
            <v>134.69999999999999</v>
          </cell>
          <cell r="AM724">
            <v>134.69999999999999</v>
          </cell>
          <cell r="AN724">
            <v>144.30000000000001</v>
          </cell>
          <cell r="AO724">
            <v>143.30000000000001</v>
          </cell>
          <cell r="AP724">
            <v>144.1</v>
          </cell>
          <cell r="AQ724">
            <v>143.1</v>
          </cell>
          <cell r="AR724">
            <v>143.4</v>
          </cell>
          <cell r="AS724">
            <v>143.19999999999999</v>
          </cell>
          <cell r="AT724">
            <v>143.80000000000001</v>
          </cell>
          <cell r="AU724">
            <v>143.80000000000001</v>
          </cell>
          <cell r="AV724">
            <v>143.80000000000001</v>
          </cell>
          <cell r="AW724">
            <v>143.80000000000001</v>
          </cell>
          <cell r="AX724">
            <v>143.9</v>
          </cell>
          <cell r="AY724">
            <v>143.5</v>
          </cell>
          <cell r="AZ724">
            <v>139.5</v>
          </cell>
          <cell r="BA724">
            <v>139.80000000000001</v>
          </cell>
          <cell r="BB724">
            <v>139.1</v>
          </cell>
          <cell r="BC724">
            <v>137.30000000000001</v>
          </cell>
          <cell r="BD724">
            <v>139.5</v>
          </cell>
          <cell r="BE724">
            <v>139.30000000000001</v>
          </cell>
          <cell r="BF724">
            <v>140.9</v>
          </cell>
          <cell r="BG724">
            <v>140.6</v>
          </cell>
          <cell r="BH724">
            <v>139.19999999999999</v>
          </cell>
          <cell r="BI724">
            <v>138</v>
          </cell>
          <cell r="BJ724">
            <v>139.6</v>
          </cell>
          <cell r="BK724">
            <v>138.9</v>
          </cell>
          <cell r="BL724">
            <v>136.9</v>
          </cell>
          <cell r="BM724">
            <v>137.80000000000001</v>
          </cell>
          <cell r="BN724">
            <v>137.69999999999999</v>
          </cell>
          <cell r="BO724">
            <v>139.9</v>
          </cell>
          <cell r="BP724">
            <v>140.4</v>
          </cell>
          <cell r="BQ724">
            <v>140.80000000000001</v>
          </cell>
          <cell r="BR724">
            <v>141</v>
          </cell>
          <cell r="BS724">
            <v>141.69999999999999</v>
          </cell>
          <cell r="BT724">
            <v>141.69999999999999</v>
          </cell>
          <cell r="BU724">
            <v>141.80000000000001</v>
          </cell>
          <cell r="BV724">
            <v>142</v>
          </cell>
          <cell r="BW724">
            <v>144</v>
          </cell>
          <cell r="BX724">
            <v>144.69999999999999</v>
          </cell>
          <cell r="BY724">
            <v>145.30000000000001</v>
          </cell>
          <cell r="BZ724">
            <v>146.19999999999999</v>
          </cell>
          <cell r="CA724">
            <v>144.4</v>
          </cell>
          <cell r="CB724">
            <v>143.1</v>
          </cell>
          <cell r="CC724">
            <v>143.69999999999999</v>
          </cell>
          <cell r="CD724">
            <v>145.6</v>
          </cell>
          <cell r="CE724">
            <v>145.80000000000001</v>
          </cell>
          <cell r="CF724">
            <v>146</v>
          </cell>
          <cell r="CG724">
            <v>146</v>
          </cell>
          <cell r="CH724">
            <v>146.5</v>
          </cell>
          <cell r="CI724">
            <v>146.4</v>
          </cell>
          <cell r="CJ724">
            <v>147.4</v>
          </cell>
          <cell r="CK724">
            <v>146.1</v>
          </cell>
          <cell r="CL724">
            <v>145.4</v>
          </cell>
        </row>
        <row r="725">
          <cell r="A725" t="str">
            <v>Lamps</v>
          </cell>
          <cell r="B725" t="str">
            <v>1311080003</v>
          </cell>
          <cell r="C725">
            <v>3.755E-2</v>
          </cell>
          <cell r="D725">
            <v>100</v>
          </cell>
          <cell r="E725">
            <v>100</v>
          </cell>
          <cell r="F725">
            <v>100</v>
          </cell>
          <cell r="G725">
            <v>101.1</v>
          </cell>
          <cell r="H725">
            <v>101.3</v>
          </cell>
          <cell r="I725">
            <v>101.3</v>
          </cell>
          <cell r="J725">
            <v>101.3</v>
          </cell>
          <cell r="K725">
            <v>101.3</v>
          </cell>
          <cell r="L725">
            <v>101.1</v>
          </cell>
          <cell r="M725">
            <v>101.1</v>
          </cell>
          <cell r="N725">
            <v>101.1</v>
          </cell>
          <cell r="O725">
            <v>101.2</v>
          </cell>
          <cell r="P725">
            <v>101.5</v>
          </cell>
          <cell r="Q725">
            <v>101.5</v>
          </cell>
          <cell r="R725">
            <v>101</v>
          </cell>
          <cell r="S725">
            <v>102.6</v>
          </cell>
          <cell r="T725">
            <v>102.9</v>
          </cell>
          <cell r="U725">
            <v>103</v>
          </cell>
          <cell r="V725">
            <v>103</v>
          </cell>
          <cell r="W725">
            <v>103</v>
          </cell>
          <cell r="X725">
            <v>103.2</v>
          </cell>
          <cell r="Y725">
            <v>103.6</v>
          </cell>
          <cell r="Z725">
            <v>103.6</v>
          </cell>
          <cell r="AA725">
            <v>103.6</v>
          </cell>
          <cell r="AB725">
            <v>103.9</v>
          </cell>
          <cell r="AC725">
            <v>103.9</v>
          </cell>
          <cell r="AD725">
            <v>104</v>
          </cell>
          <cell r="AE725">
            <v>103.2</v>
          </cell>
          <cell r="AF725">
            <v>103.2</v>
          </cell>
          <cell r="AG725">
            <v>103.2</v>
          </cell>
          <cell r="AH725">
            <v>103.2</v>
          </cell>
          <cell r="AI725">
            <v>103.2</v>
          </cell>
          <cell r="AJ725">
            <v>103.2</v>
          </cell>
          <cell r="AK725">
            <v>103.3</v>
          </cell>
          <cell r="AL725">
            <v>103.1</v>
          </cell>
          <cell r="AM725">
            <v>103.1</v>
          </cell>
          <cell r="AN725">
            <v>103.7</v>
          </cell>
          <cell r="AO725">
            <v>103.7</v>
          </cell>
          <cell r="AP725">
            <v>103.8</v>
          </cell>
          <cell r="AQ725">
            <v>104.4</v>
          </cell>
          <cell r="AR725">
            <v>104.4</v>
          </cell>
          <cell r="AS725">
            <v>104.7</v>
          </cell>
          <cell r="AT725">
            <v>104.7</v>
          </cell>
          <cell r="AU725">
            <v>104.9</v>
          </cell>
          <cell r="AV725">
            <v>104.9</v>
          </cell>
          <cell r="AW725">
            <v>104.9</v>
          </cell>
          <cell r="AX725">
            <v>104.9</v>
          </cell>
          <cell r="AY725">
            <v>103.1</v>
          </cell>
          <cell r="AZ725">
            <v>102.6</v>
          </cell>
          <cell r="BA725">
            <v>102.6</v>
          </cell>
          <cell r="BB725">
            <v>102.7</v>
          </cell>
          <cell r="BC725">
            <v>106</v>
          </cell>
          <cell r="BD725">
            <v>105.9</v>
          </cell>
          <cell r="BE725">
            <v>105.9</v>
          </cell>
          <cell r="BF725">
            <v>105.9</v>
          </cell>
          <cell r="BG725">
            <v>105.9</v>
          </cell>
          <cell r="BH725">
            <v>105.5</v>
          </cell>
          <cell r="BI725">
            <v>105.5</v>
          </cell>
          <cell r="BJ725">
            <v>105.4</v>
          </cell>
          <cell r="BK725">
            <v>105.2</v>
          </cell>
          <cell r="BL725">
            <v>106.6</v>
          </cell>
          <cell r="BM725">
            <v>106.9</v>
          </cell>
          <cell r="BN725">
            <v>107</v>
          </cell>
          <cell r="BO725">
            <v>110.7</v>
          </cell>
          <cell r="BP725">
            <v>113.3</v>
          </cell>
          <cell r="BQ725">
            <v>114</v>
          </cell>
          <cell r="BR725">
            <v>114</v>
          </cell>
          <cell r="BS725">
            <v>114</v>
          </cell>
          <cell r="BT725">
            <v>114</v>
          </cell>
          <cell r="BU725">
            <v>114</v>
          </cell>
          <cell r="BV725">
            <v>114</v>
          </cell>
          <cell r="BW725">
            <v>114.3</v>
          </cell>
          <cell r="BX725">
            <v>114.4</v>
          </cell>
          <cell r="BY725">
            <v>114.8</v>
          </cell>
          <cell r="BZ725">
            <v>115.5</v>
          </cell>
          <cell r="CA725">
            <v>115</v>
          </cell>
          <cell r="CB725">
            <v>115</v>
          </cell>
          <cell r="CC725">
            <v>115.4</v>
          </cell>
          <cell r="CD725">
            <v>115.8</v>
          </cell>
          <cell r="CE725">
            <v>116.7</v>
          </cell>
          <cell r="CF725">
            <v>116.4</v>
          </cell>
          <cell r="CG725">
            <v>116.4</v>
          </cell>
          <cell r="CH725">
            <v>116.5</v>
          </cell>
          <cell r="CI725">
            <v>117.1</v>
          </cell>
          <cell r="CJ725">
            <v>117.1</v>
          </cell>
          <cell r="CK725">
            <v>117.3</v>
          </cell>
          <cell r="CL725">
            <v>117.2</v>
          </cell>
        </row>
        <row r="726">
          <cell r="A726" t="str">
            <v>Magnets</v>
          </cell>
          <cell r="B726" t="str">
            <v>1311080004</v>
          </cell>
          <cell r="C726">
            <v>2.8989999999999998E-2</v>
          </cell>
          <cell r="D726">
            <v>100.9</v>
          </cell>
          <cell r="E726">
            <v>102.6</v>
          </cell>
          <cell r="F726">
            <v>104.1</v>
          </cell>
          <cell r="G726">
            <v>104.1</v>
          </cell>
          <cell r="H726">
            <v>104.1</v>
          </cell>
          <cell r="I726">
            <v>104.1</v>
          </cell>
          <cell r="J726">
            <v>104.1</v>
          </cell>
          <cell r="K726">
            <v>105.6</v>
          </cell>
          <cell r="L726">
            <v>105.6</v>
          </cell>
          <cell r="M726">
            <v>105.6</v>
          </cell>
          <cell r="N726">
            <v>114</v>
          </cell>
          <cell r="O726">
            <v>122.4</v>
          </cell>
          <cell r="P726">
            <v>122.4</v>
          </cell>
          <cell r="Q726">
            <v>122.4</v>
          </cell>
          <cell r="R726">
            <v>122.4</v>
          </cell>
          <cell r="S726">
            <v>123.4</v>
          </cell>
          <cell r="T726">
            <v>123.4</v>
          </cell>
          <cell r="U726">
            <v>123.4</v>
          </cell>
          <cell r="V726">
            <v>123.4</v>
          </cell>
          <cell r="W726">
            <v>123.4</v>
          </cell>
          <cell r="X726">
            <v>123.4</v>
          </cell>
          <cell r="Y726">
            <v>123.4</v>
          </cell>
          <cell r="Z726">
            <v>123.4</v>
          </cell>
          <cell r="AA726">
            <v>123.4</v>
          </cell>
          <cell r="AB726">
            <v>123.4</v>
          </cell>
          <cell r="AC726">
            <v>123.4</v>
          </cell>
          <cell r="AD726">
            <v>123.4</v>
          </cell>
          <cell r="AE726">
            <v>123.4</v>
          </cell>
          <cell r="AF726">
            <v>123.4</v>
          </cell>
          <cell r="AG726">
            <v>123.4</v>
          </cell>
          <cell r="AH726">
            <v>123.4</v>
          </cell>
          <cell r="AI726">
            <v>123.4</v>
          </cell>
          <cell r="AJ726">
            <v>123.4</v>
          </cell>
          <cell r="AK726">
            <v>123.4</v>
          </cell>
          <cell r="AL726">
            <v>123.4</v>
          </cell>
          <cell r="AM726">
            <v>123.4</v>
          </cell>
          <cell r="AN726">
            <v>123.4</v>
          </cell>
          <cell r="AO726">
            <v>123.4</v>
          </cell>
          <cell r="AP726">
            <v>123.4</v>
          </cell>
          <cell r="AQ726">
            <v>123.4</v>
          </cell>
          <cell r="AR726">
            <v>127.5</v>
          </cell>
          <cell r="AS726">
            <v>127.5</v>
          </cell>
          <cell r="AT726">
            <v>127.5</v>
          </cell>
          <cell r="AU726">
            <v>127.5</v>
          </cell>
          <cell r="AV726">
            <v>127.5</v>
          </cell>
          <cell r="AW726">
            <v>127.5</v>
          </cell>
          <cell r="AX726">
            <v>127.5</v>
          </cell>
          <cell r="AY726">
            <v>127.5</v>
          </cell>
          <cell r="AZ726">
            <v>135.30000000000001</v>
          </cell>
          <cell r="BA726">
            <v>135.30000000000001</v>
          </cell>
          <cell r="BB726">
            <v>135.30000000000001</v>
          </cell>
          <cell r="BC726">
            <v>135.30000000000001</v>
          </cell>
          <cell r="BD726">
            <v>135.30000000000001</v>
          </cell>
          <cell r="BE726">
            <v>137.1</v>
          </cell>
          <cell r="BF726">
            <v>137.1</v>
          </cell>
          <cell r="BG726">
            <v>137.1</v>
          </cell>
          <cell r="BH726">
            <v>137.1</v>
          </cell>
          <cell r="BI726">
            <v>137.9</v>
          </cell>
          <cell r="BJ726">
            <v>124.3</v>
          </cell>
          <cell r="BK726">
            <v>126.9</v>
          </cell>
          <cell r="BL726">
            <v>126.9</v>
          </cell>
          <cell r="BM726">
            <v>126.9</v>
          </cell>
          <cell r="BN726">
            <v>127.3</v>
          </cell>
          <cell r="BO726">
            <v>124.3</v>
          </cell>
          <cell r="BP726">
            <v>127.6</v>
          </cell>
          <cell r="BQ726">
            <v>127.6</v>
          </cell>
          <cell r="BR726">
            <v>127.6</v>
          </cell>
          <cell r="BS726">
            <v>127.6</v>
          </cell>
          <cell r="BT726">
            <v>127.6</v>
          </cell>
          <cell r="BU726">
            <v>127.6</v>
          </cell>
          <cell r="BV726">
            <v>127.6</v>
          </cell>
          <cell r="BW726">
            <v>127.6</v>
          </cell>
          <cell r="BX726">
            <v>127.6</v>
          </cell>
          <cell r="BY726">
            <v>127.7</v>
          </cell>
          <cell r="BZ726">
            <v>127.8</v>
          </cell>
          <cell r="CA726">
            <v>127.8</v>
          </cell>
          <cell r="CB726">
            <v>131.30000000000001</v>
          </cell>
          <cell r="CC726">
            <v>132.5</v>
          </cell>
          <cell r="CD726">
            <v>132.5</v>
          </cell>
          <cell r="CE726">
            <v>132.5</v>
          </cell>
          <cell r="CF726">
            <v>132.5</v>
          </cell>
          <cell r="CG726">
            <v>132.5</v>
          </cell>
          <cell r="CH726">
            <v>132.5</v>
          </cell>
          <cell r="CI726">
            <v>132.5</v>
          </cell>
          <cell r="CJ726">
            <v>132.5</v>
          </cell>
          <cell r="CK726">
            <v>132.5</v>
          </cell>
          <cell r="CL726">
            <v>132.9</v>
          </cell>
        </row>
        <row r="727">
          <cell r="A727" t="str">
            <v>Fluorescent Tubes</v>
          </cell>
          <cell r="B727" t="str">
            <v>1311080005</v>
          </cell>
          <cell r="C727">
            <v>3.7440000000000001E-2</v>
          </cell>
          <cell r="D727">
            <v>100.4</v>
          </cell>
          <cell r="E727">
            <v>100.4</v>
          </cell>
          <cell r="F727">
            <v>100.4</v>
          </cell>
          <cell r="G727">
            <v>100.5</v>
          </cell>
          <cell r="H727">
            <v>100.5</v>
          </cell>
          <cell r="I727">
            <v>100.5</v>
          </cell>
          <cell r="J727">
            <v>100.4</v>
          </cell>
          <cell r="K727">
            <v>100.4</v>
          </cell>
          <cell r="L727">
            <v>100.4</v>
          </cell>
          <cell r="M727">
            <v>100.5</v>
          </cell>
          <cell r="N727">
            <v>100.5</v>
          </cell>
          <cell r="O727">
            <v>100.3</v>
          </cell>
          <cell r="P727">
            <v>100.5</v>
          </cell>
          <cell r="Q727">
            <v>100.5</v>
          </cell>
          <cell r="R727">
            <v>100.5</v>
          </cell>
          <cell r="S727">
            <v>99.5</v>
          </cell>
          <cell r="T727">
            <v>99.5</v>
          </cell>
          <cell r="U727">
            <v>99.5</v>
          </cell>
          <cell r="V727">
            <v>99.6</v>
          </cell>
          <cell r="W727">
            <v>99.6</v>
          </cell>
          <cell r="X727">
            <v>99.3</v>
          </cell>
          <cell r="Y727">
            <v>99.3</v>
          </cell>
          <cell r="Z727">
            <v>99.3</v>
          </cell>
          <cell r="AA727">
            <v>99.3</v>
          </cell>
          <cell r="AB727">
            <v>99.1</v>
          </cell>
          <cell r="AC727">
            <v>99.1</v>
          </cell>
          <cell r="AD727">
            <v>99.1</v>
          </cell>
          <cell r="AE727">
            <v>98.6</v>
          </cell>
          <cell r="AF727">
            <v>98.6</v>
          </cell>
          <cell r="AG727">
            <v>98.6</v>
          </cell>
          <cell r="AH727">
            <v>97.2</v>
          </cell>
          <cell r="AI727">
            <v>95.5</v>
          </cell>
          <cell r="AJ727">
            <v>95.5</v>
          </cell>
          <cell r="AK727">
            <v>95.6</v>
          </cell>
          <cell r="AL727">
            <v>95.6</v>
          </cell>
          <cell r="AM727">
            <v>95.6</v>
          </cell>
          <cell r="AN727">
            <v>95.6</v>
          </cell>
          <cell r="AO727">
            <v>95.6</v>
          </cell>
          <cell r="AP727">
            <v>95.6</v>
          </cell>
          <cell r="AQ727">
            <v>95.5</v>
          </cell>
          <cell r="AR727">
            <v>95.5</v>
          </cell>
          <cell r="AS727">
            <v>95.5</v>
          </cell>
          <cell r="AT727">
            <v>96.3</v>
          </cell>
          <cell r="AU727">
            <v>96.3</v>
          </cell>
          <cell r="AV727">
            <v>98</v>
          </cell>
          <cell r="AW727">
            <v>97.7</v>
          </cell>
          <cell r="AX727">
            <v>98.8</v>
          </cell>
          <cell r="AY727">
            <v>98.8</v>
          </cell>
          <cell r="AZ727">
            <v>100</v>
          </cell>
          <cell r="BA727">
            <v>99.3</v>
          </cell>
          <cell r="BB727">
            <v>93.4</v>
          </cell>
          <cell r="BC727">
            <v>96.7</v>
          </cell>
          <cell r="BD727">
            <v>96.7</v>
          </cell>
          <cell r="BE727">
            <v>96.7</v>
          </cell>
          <cell r="BF727">
            <v>96.4</v>
          </cell>
          <cell r="BG727">
            <v>96.4</v>
          </cell>
          <cell r="BH727">
            <v>96.4</v>
          </cell>
          <cell r="BI727">
            <v>99.2</v>
          </cell>
          <cell r="BJ727">
            <v>102.3</v>
          </cell>
          <cell r="BK727">
            <v>101.8</v>
          </cell>
          <cell r="BL727">
            <v>101.6</v>
          </cell>
          <cell r="BM727">
            <v>101.8</v>
          </cell>
          <cell r="BN727">
            <v>98.1</v>
          </cell>
          <cell r="BO727">
            <v>98.8</v>
          </cell>
          <cell r="BP727">
            <v>98</v>
          </cell>
          <cell r="BQ727">
            <v>97.7</v>
          </cell>
          <cell r="BR727">
            <v>96.8</v>
          </cell>
          <cell r="BS727">
            <v>94.4</v>
          </cell>
          <cell r="BT727">
            <v>93.3</v>
          </cell>
          <cell r="BU727">
            <v>93.3</v>
          </cell>
          <cell r="BV727">
            <v>93.3</v>
          </cell>
          <cell r="BW727">
            <v>93.2</v>
          </cell>
          <cell r="BX727">
            <v>93.1</v>
          </cell>
          <cell r="BY727">
            <v>93.2</v>
          </cell>
          <cell r="BZ727">
            <v>93.2</v>
          </cell>
          <cell r="CA727">
            <v>90.2</v>
          </cell>
          <cell r="CB727">
            <v>90.5</v>
          </cell>
          <cell r="CC727">
            <v>90.6</v>
          </cell>
          <cell r="CD727">
            <v>90.4</v>
          </cell>
          <cell r="CE727">
            <v>90.1</v>
          </cell>
          <cell r="CF727">
            <v>90.2</v>
          </cell>
          <cell r="CG727">
            <v>90.2</v>
          </cell>
          <cell r="CH727">
            <v>90.2</v>
          </cell>
          <cell r="CI727">
            <v>90.2</v>
          </cell>
          <cell r="CJ727">
            <v>90.4</v>
          </cell>
          <cell r="CK727">
            <v>90.8</v>
          </cell>
          <cell r="CL727">
            <v>90.9</v>
          </cell>
        </row>
        <row r="728">
          <cell r="A728" t="str">
            <v>Air Break Switches/Circuit Breaker</v>
          </cell>
          <cell r="B728" t="str">
            <v>1311080006</v>
          </cell>
          <cell r="C728">
            <v>7.3770000000000002E-2</v>
          </cell>
          <cell r="D728">
            <v>102.7</v>
          </cell>
          <cell r="E728">
            <v>102.3</v>
          </cell>
          <cell r="F728">
            <v>102.3</v>
          </cell>
          <cell r="G728">
            <v>100.3</v>
          </cell>
          <cell r="H728">
            <v>103.4</v>
          </cell>
          <cell r="I728">
            <v>103.4</v>
          </cell>
          <cell r="J728">
            <v>103.4</v>
          </cell>
          <cell r="K728">
            <v>103.4</v>
          </cell>
          <cell r="L728">
            <v>103.8</v>
          </cell>
          <cell r="M728">
            <v>103.8</v>
          </cell>
          <cell r="N728">
            <v>103.8</v>
          </cell>
          <cell r="O728">
            <v>103.8</v>
          </cell>
          <cell r="P728">
            <v>103.8</v>
          </cell>
          <cell r="Q728">
            <v>103.8</v>
          </cell>
          <cell r="R728">
            <v>104.9</v>
          </cell>
          <cell r="S728">
            <v>113.4</v>
          </cell>
          <cell r="T728">
            <v>113.4</v>
          </cell>
          <cell r="U728">
            <v>113.8</v>
          </cell>
          <cell r="V728">
            <v>113.8</v>
          </cell>
          <cell r="W728">
            <v>114.6</v>
          </cell>
          <cell r="X728">
            <v>112.4</v>
          </cell>
          <cell r="Y728">
            <v>113.2</v>
          </cell>
          <cell r="Z728">
            <v>112.8</v>
          </cell>
          <cell r="AA728">
            <v>112.8</v>
          </cell>
          <cell r="AB728">
            <v>112.8</v>
          </cell>
          <cell r="AC728">
            <v>112.8</v>
          </cell>
          <cell r="AD728">
            <v>112.8</v>
          </cell>
          <cell r="AE728">
            <v>112.4</v>
          </cell>
          <cell r="AF728">
            <v>113.1</v>
          </cell>
          <cell r="AG728">
            <v>113.4</v>
          </cell>
          <cell r="AH728">
            <v>112.9</v>
          </cell>
          <cell r="AI728">
            <v>112.9</v>
          </cell>
          <cell r="AJ728">
            <v>112.7</v>
          </cell>
          <cell r="AK728">
            <v>112.5</v>
          </cell>
          <cell r="AL728">
            <v>113.1</v>
          </cell>
          <cell r="AM728">
            <v>111.6</v>
          </cell>
          <cell r="AN728">
            <v>112.4</v>
          </cell>
          <cell r="AO728">
            <v>112.4</v>
          </cell>
          <cell r="AP728">
            <v>112.4</v>
          </cell>
          <cell r="AQ728">
            <v>112.1</v>
          </cell>
          <cell r="AR728">
            <v>112.1</v>
          </cell>
          <cell r="AS728">
            <v>112.1</v>
          </cell>
          <cell r="AT728">
            <v>112.1</v>
          </cell>
          <cell r="AU728">
            <v>112.1</v>
          </cell>
          <cell r="AV728">
            <v>112.1</v>
          </cell>
          <cell r="AW728">
            <v>112.1</v>
          </cell>
          <cell r="AX728">
            <v>112.1</v>
          </cell>
          <cell r="AY728">
            <v>112.1</v>
          </cell>
          <cell r="AZ728">
            <v>108.8</v>
          </cell>
          <cell r="BA728">
            <v>108.8</v>
          </cell>
          <cell r="BB728">
            <v>109</v>
          </cell>
          <cell r="BC728">
            <v>108.8</v>
          </cell>
          <cell r="BD728">
            <v>108.8</v>
          </cell>
          <cell r="BE728">
            <v>107</v>
          </cell>
          <cell r="BF728">
            <v>107</v>
          </cell>
          <cell r="BG728">
            <v>107.5</v>
          </cell>
          <cell r="BH728">
            <v>107.1</v>
          </cell>
          <cell r="BI728">
            <v>107.1</v>
          </cell>
          <cell r="BJ728">
            <v>107.1</v>
          </cell>
          <cell r="BK728">
            <v>107.2</v>
          </cell>
          <cell r="BL728">
            <v>106.8</v>
          </cell>
          <cell r="BM728">
            <v>107.2</v>
          </cell>
          <cell r="BN728">
            <v>107.7</v>
          </cell>
          <cell r="BO728">
            <v>107.9</v>
          </cell>
          <cell r="BP728">
            <v>108</v>
          </cell>
          <cell r="BQ728">
            <v>107.8</v>
          </cell>
          <cell r="BR728">
            <v>108</v>
          </cell>
          <cell r="BS728">
            <v>107.9</v>
          </cell>
          <cell r="BT728">
            <v>109.9</v>
          </cell>
          <cell r="BU728">
            <v>108.7</v>
          </cell>
          <cell r="BV728">
            <v>109.9</v>
          </cell>
          <cell r="BW728">
            <v>110</v>
          </cell>
          <cell r="BX728">
            <v>112.4</v>
          </cell>
          <cell r="BY728">
            <v>111.9</v>
          </cell>
          <cell r="BZ728">
            <v>114.2</v>
          </cell>
          <cell r="CA728">
            <v>114.3</v>
          </cell>
          <cell r="CB728">
            <v>114.6</v>
          </cell>
          <cell r="CC728">
            <v>114.7</v>
          </cell>
          <cell r="CD728">
            <v>114.7</v>
          </cell>
          <cell r="CE728">
            <v>115.7</v>
          </cell>
          <cell r="CF728">
            <v>115.7</v>
          </cell>
          <cell r="CG728">
            <v>115.7</v>
          </cell>
          <cell r="CH728">
            <v>115.7</v>
          </cell>
          <cell r="CI728">
            <v>115.7</v>
          </cell>
          <cell r="CJ728">
            <v>115.9</v>
          </cell>
          <cell r="CK728">
            <v>116</v>
          </cell>
          <cell r="CL728">
            <v>116.2</v>
          </cell>
        </row>
        <row r="729">
          <cell r="A729" t="str">
            <v>PVC Insulated Cable</v>
          </cell>
          <cell r="B729" t="str">
            <v>1311080007</v>
          </cell>
          <cell r="C729">
            <v>0.38442999999999999</v>
          </cell>
          <cell r="D729">
            <v>102.6</v>
          </cell>
          <cell r="E729">
            <v>103.2</v>
          </cell>
          <cell r="F729">
            <v>104.5</v>
          </cell>
          <cell r="G729">
            <v>104.4</v>
          </cell>
          <cell r="H729">
            <v>104.8</v>
          </cell>
          <cell r="I729">
            <v>104.5</v>
          </cell>
          <cell r="J729">
            <v>108.5</v>
          </cell>
          <cell r="K729">
            <v>107.2</v>
          </cell>
          <cell r="L729">
            <v>107.1</v>
          </cell>
          <cell r="M729">
            <v>107.1</v>
          </cell>
          <cell r="N729">
            <v>107.8</v>
          </cell>
          <cell r="O729">
            <v>108.4</v>
          </cell>
          <cell r="P729">
            <v>109.3</v>
          </cell>
          <cell r="Q729">
            <v>113.5</v>
          </cell>
          <cell r="R729">
            <v>114.1</v>
          </cell>
          <cell r="S729">
            <v>122</v>
          </cell>
          <cell r="T729">
            <v>123.2</v>
          </cell>
          <cell r="U729">
            <v>121.1</v>
          </cell>
          <cell r="V729">
            <v>122.7</v>
          </cell>
          <cell r="W729">
            <v>124.6</v>
          </cell>
          <cell r="X729">
            <v>124.8</v>
          </cell>
          <cell r="Y729">
            <v>125.1</v>
          </cell>
          <cell r="Z729">
            <v>125.7</v>
          </cell>
          <cell r="AA729">
            <v>128.4</v>
          </cell>
          <cell r="AB729">
            <v>127.7</v>
          </cell>
          <cell r="AC729">
            <v>134.9</v>
          </cell>
          <cell r="AD729">
            <v>135.1</v>
          </cell>
          <cell r="AE729">
            <v>139.4</v>
          </cell>
          <cell r="AF729">
            <v>138.1</v>
          </cell>
          <cell r="AG729">
            <v>139.30000000000001</v>
          </cell>
          <cell r="AH729">
            <v>137.80000000000001</v>
          </cell>
          <cell r="AI729">
            <v>138.6</v>
          </cell>
          <cell r="AJ729">
            <v>138.19999999999999</v>
          </cell>
          <cell r="AK729">
            <v>139.4</v>
          </cell>
          <cell r="AL729">
            <v>140.6</v>
          </cell>
          <cell r="AM729">
            <v>138</v>
          </cell>
          <cell r="AN729">
            <v>140.5</v>
          </cell>
          <cell r="AO729">
            <v>140.30000000000001</v>
          </cell>
          <cell r="AP729">
            <v>140.6</v>
          </cell>
          <cell r="AQ729">
            <v>140.80000000000001</v>
          </cell>
          <cell r="AR729">
            <v>141.4</v>
          </cell>
          <cell r="AS729">
            <v>142.80000000000001</v>
          </cell>
          <cell r="AT729">
            <v>142.80000000000001</v>
          </cell>
          <cell r="AU729">
            <v>142.80000000000001</v>
          </cell>
          <cell r="AV729">
            <v>142.80000000000001</v>
          </cell>
          <cell r="AW729">
            <v>142.80000000000001</v>
          </cell>
          <cell r="AX729">
            <v>142.80000000000001</v>
          </cell>
          <cell r="AY729">
            <v>142.9</v>
          </cell>
          <cell r="AZ729">
            <v>143.30000000000001</v>
          </cell>
          <cell r="BA729">
            <v>138.4</v>
          </cell>
          <cell r="BB729">
            <v>137.9</v>
          </cell>
          <cell r="BC729">
            <v>137.1</v>
          </cell>
          <cell r="BD729">
            <v>136.69999999999999</v>
          </cell>
          <cell r="BE729">
            <v>136.80000000000001</v>
          </cell>
          <cell r="BF729">
            <v>137</v>
          </cell>
          <cell r="BG729">
            <v>137.4</v>
          </cell>
          <cell r="BH729">
            <v>137.69999999999999</v>
          </cell>
          <cell r="BI729">
            <v>137.69999999999999</v>
          </cell>
          <cell r="BJ729">
            <v>137.19999999999999</v>
          </cell>
          <cell r="BK729">
            <v>136.30000000000001</v>
          </cell>
          <cell r="BL729">
            <v>142.6</v>
          </cell>
          <cell r="BM729">
            <v>131.80000000000001</v>
          </cell>
          <cell r="BN729">
            <v>130.5</v>
          </cell>
          <cell r="BO729">
            <v>130.80000000000001</v>
          </cell>
          <cell r="BP729">
            <v>130.6</v>
          </cell>
          <cell r="BQ729">
            <v>130.6</v>
          </cell>
          <cell r="BR729">
            <v>130.69999999999999</v>
          </cell>
          <cell r="BS729">
            <v>130.6</v>
          </cell>
          <cell r="BT729">
            <v>130.69999999999999</v>
          </cell>
          <cell r="BU729">
            <v>130.6</v>
          </cell>
          <cell r="BV729">
            <v>130.80000000000001</v>
          </cell>
          <cell r="BW729">
            <v>148.69999999999999</v>
          </cell>
          <cell r="BX729">
            <v>134.30000000000001</v>
          </cell>
          <cell r="BY729">
            <v>135.30000000000001</v>
          </cell>
          <cell r="BZ729">
            <v>135.80000000000001</v>
          </cell>
          <cell r="CA729">
            <v>136.19999999999999</v>
          </cell>
          <cell r="CB729">
            <v>134.69999999999999</v>
          </cell>
          <cell r="CC729">
            <v>134.9</v>
          </cell>
          <cell r="CD729">
            <v>135.69999999999999</v>
          </cell>
          <cell r="CE729">
            <v>135.80000000000001</v>
          </cell>
          <cell r="CF729">
            <v>135.69999999999999</v>
          </cell>
          <cell r="CG729">
            <v>137.4</v>
          </cell>
          <cell r="CH729">
            <v>137.4</v>
          </cell>
          <cell r="CI729">
            <v>137.69999999999999</v>
          </cell>
          <cell r="CJ729">
            <v>137.9</v>
          </cell>
          <cell r="CK729">
            <v>138.19999999999999</v>
          </cell>
          <cell r="CL729">
            <v>138.30000000000001</v>
          </cell>
        </row>
        <row r="730">
          <cell r="A730" t="str">
            <v>Kit-Kat /Fuse / Fuse wire</v>
          </cell>
          <cell r="B730" t="str">
            <v>1311080008</v>
          </cell>
          <cell r="C730">
            <v>6.1900000000000002E-3</v>
          </cell>
          <cell r="D730">
            <v>100.6</v>
          </cell>
          <cell r="E730">
            <v>100.6</v>
          </cell>
          <cell r="F730">
            <v>100.6</v>
          </cell>
          <cell r="G730">
            <v>106.3</v>
          </cell>
          <cell r="H730">
            <v>109.8</v>
          </cell>
          <cell r="I730">
            <v>113.4</v>
          </cell>
          <cell r="J730">
            <v>113.4</v>
          </cell>
          <cell r="K730">
            <v>113.4</v>
          </cell>
          <cell r="L730">
            <v>113.4</v>
          </cell>
          <cell r="M730">
            <v>114.5</v>
          </cell>
          <cell r="N730">
            <v>114.3</v>
          </cell>
          <cell r="O730">
            <v>114.2</v>
          </cell>
          <cell r="P730">
            <v>114.2</v>
          </cell>
          <cell r="Q730">
            <v>114.2</v>
          </cell>
          <cell r="R730">
            <v>114.2</v>
          </cell>
          <cell r="S730">
            <v>114.3</v>
          </cell>
          <cell r="T730">
            <v>114.3</v>
          </cell>
          <cell r="U730">
            <v>114.3</v>
          </cell>
          <cell r="V730">
            <v>114.3</v>
          </cell>
          <cell r="W730">
            <v>112</v>
          </cell>
          <cell r="X730">
            <v>112</v>
          </cell>
          <cell r="Y730">
            <v>119.4</v>
          </cell>
          <cell r="Z730">
            <v>119.4</v>
          </cell>
          <cell r="AA730">
            <v>119.7</v>
          </cell>
          <cell r="AB730">
            <v>120.4</v>
          </cell>
          <cell r="AC730">
            <v>120.4</v>
          </cell>
          <cell r="AD730">
            <v>120.4</v>
          </cell>
          <cell r="AE730">
            <v>127.8</v>
          </cell>
          <cell r="AF730">
            <v>128</v>
          </cell>
          <cell r="AG730">
            <v>128</v>
          </cell>
          <cell r="AH730">
            <v>128</v>
          </cell>
          <cell r="AI730">
            <v>128</v>
          </cell>
          <cell r="AJ730">
            <v>124.5</v>
          </cell>
          <cell r="AK730">
            <v>124.5</v>
          </cell>
          <cell r="AL730">
            <v>124.5</v>
          </cell>
          <cell r="AM730">
            <v>124.5</v>
          </cell>
          <cell r="AN730">
            <v>124.3</v>
          </cell>
          <cell r="AO730">
            <v>124.3</v>
          </cell>
          <cell r="AP730">
            <v>125.4</v>
          </cell>
          <cell r="AQ730">
            <v>131.1</v>
          </cell>
          <cell r="AR730">
            <v>131.19999999999999</v>
          </cell>
          <cell r="AS730">
            <v>131.30000000000001</v>
          </cell>
          <cell r="AT730">
            <v>131.4</v>
          </cell>
          <cell r="AU730">
            <v>131.4</v>
          </cell>
          <cell r="AV730">
            <v>131.4</v>
          </cell>
          <cell r="AW730">
            <v>131.4</v>
          </cell>
          <cell r="AX730">
            <v>131.4</v>
          </cell>
          <cell r="AY730">
            <v>131.4</v>
          </cell>
          <cell r="AZ730">
            <v>126.9</v>
          </cell>
          <cell r="BA730">
            <v>125.9</v>
          </cell>
          <cell r="BB730">
            <v>125.9</v>
          </cell>
          <cell r="BC730">
            <v>123.7</v>
          </cell>
          <cell r="BD730">
            <v>123.1</v>
          </cell>
          <cell r="BE730">
            <v>121</v>
          </cell>
          <cell r="BF730">
            <v>122.5</v>
          </cell>
          <cell r="BG730">
            <v>123.5</v>
          </cell>
          <cell r="BH730">
            <v>124.2</v>
          </cell>
          <cell r="BI730">
            <v>124.2</v>
          </cell>
          <cell r="BJ730">
            <v>126.3</v>
          </cell>
          <cell r="BK730">
            <v>126.3</v>
          </cell>
          <cell r="BL730">
            <v>125</v>
          </cell>
          <cell r="BM730">
            <v>132.19999999999999</v>
          </cell>
          <cell r="BN730">
            <v>133.30000000000001</v>
          </cell>
          <cell r="BO730">
            <v>133.80000000000001</v>
          </cell>
          <cell r="BP730">
            <v>133.80000000000001</v>
          </cell>
          <cell r="BQ730">
            <v>133.80000000000001</v>
          </cell>
          <cell r="BR730">
            <v>133.80000000000001</v>
          </cell>
          <cell r="BS730">
            <v>133.80000000000001</v>
          </cell>
          <cell r="BT730">
            <v>133.80000000000001</v>
          </cell>
          <cell r="BU730">
            <v>133.80000000000001</v>
          </cell>
          <cell r="BV730">
            <v>133.80000000000001</v>
          </cell>
          <cell r="BW730">
            <v>133.30000000000001</v>
          </cell>
          <cell r="BX730">
            <v>137.80000000000001</v>
          </cell>
          <cell r="BY730">
            <v>138.80000000000001</v>
          </cell>
          <cell r="BZ730">
            <v>140.9</v>
          </cell>
          <cell r="CA730">
            <v>140.30000000000001</v>
          </cell>
          <cell r="CB730">
            <v>139.30000000000001</v>
          </cell>
          <cell r="CC730">
            <v>139.30000000000001</v>
          </cell>
          <cell r="CD730">
            <v>139.30000000000001</v>
          </cell>
          <cell r="CE730">
            <v>139.30000000000001</v>
          </cell>
          <cell r="CF730">
            <v>137</v>
          </cell>
          <cell r="CG730">
            <v>137.30000000000001</v>
          </cell>
          <cell r="CH730">
            <v>138.4</v>
          </cell>
          <cell r="CI730">
            <v>138.6</v>
          </cell>
          <cell r="CJ730">
            <v>140.19999999999999</v>
          </cell>
          <cell r="CK730">
            <v>141.6</v>
          </cell>
          <cell r="CL730">
            <v>141.6</v>
          </cell>
        </row>
        <row r="731">
          <cell r="A731" t="str">
            <v>Electrical Wires</v>
          </cell>
          <cell r="B731" t="str">
            <v>1311080009</v>
          </cell>
          <cell r="C731">
            <v>0.15809999999999999</v>
          </cell>
          <cell r="D731">
            <v>102.9</v>
          </cell>
          <cell r="E731">
            <v>102.7</v>
          </cell>
          <cell r="F731">
            <v>105.2</v>
          </cell>
          <cell r="G731">
            <v>105.4</v>
          </cell>
          <cell r="H731">
            <v>106</v>
          </cell>
          <cell r="I731">
            <v>107.8</v>
          </cell>
          <cell r="J731">
            <v>107.2</v>
          </cell>
          <cell r="K731">
            <v>108.6</v>
          </cell>
          <cell r="L731">
            <v>108.8</v>
          </cell>
          <cell r="M731">
            <v>112.1</v>
          </cell>
          <cell r="N731">
            <v>115.3</v>
          </cell>
          <cell r="O731">
            <v>115</v>
          </cell>
          <cell r="P731">
            <v>119.2</v>
          </cell>
          <cell r="Q731">
            <v>118.4</v>
          </cell>
          <cell r="R731">
            <v>123.9</v>
          </cell>
          <cell r="S731">
            <v>135.9</v>
          </cell>
          <cell r="T731">
            <v>145.80000000000001</v>
          </cell>
          <cell r="U731">
            <v>152.19999999999999</v>
          </cell>
          <cell r="V731">
            <v>158.19999999999999</v>
          </cell>
          <cell r="W731">
            <v>160.69999999999999</v>
          </cell>
          <cell r="X731">
            <v>164.1</v>
          </cell>
          <cell r="Y731">
            <v>164.4</v>
          </cell>
          <cell r="Z731">
            <v>163.1</v>
          </cell>
          <cell r="AA731">
            <v>160.69999999999999</v>
          </cell>
          <cell r="AB731">
            <v>152</v>
          </cell>
          <cell r="AC731">
            <v>155.30000000000001</v>
          </cell>
          <cell r="AD731">
            <v>156.6</v>
          </cell>
          <cell r="AE731">
            <v>159.19999999999999</v>
          </cell>
          <cell r="AF731">
            <v>159.80000000000001</v>
          </cell>
          <cell r="AG731">
            <v>159</v>
          </cell>
          <cell r="AH731">
            <v>159.1</v>
          </cell>
          <cell r="AI731">
            <v>159.5</v>
          </cell>
          <cell r="AJ731">
            <v>159.5</v>
          </cell>
          <cell r="AK731">
            <v>160.30000000000001</v>
          </cell>
          <cell r="AL731">
            <v>158</v>
          </cell>
          <cell r="AM731">
            <v>156</v>
          </cell>
          <cell r="AN731">
            <v>158.19999999999999</v>
          </cell>
          <cell r="AO731">
            <v>158.6</v>
          </cell>
          <cell r="AP731">
            <v>159.30000000000001</v>
          </cell>
          <cell r="AQ731">
            <v>161.4</v>
          </cell>
          <cell r="AR731">
            <v>162.69999999999999</v>
          </cell>
          <cell r="AS731">
            <v>163.4</v>
          </cell>
          <cell r="AT731">
            <v>163.69999999999999</v>
          </cell>
          <cell r="AU731">
            <v>166.5</v>
          </cell>
          <cell r="AV731">
            <v>166.3</v>
          </cell>
          <cell r="AW731">
            <v>165.5</v>
          </cell>
          <cell r="AX731">
            <v>163.9</v>
          </cell>
          <cell r="AY731">
            <v>162.30000000000001</v>
          </cell>
          <cell r="AZ731">
            <v>162.1</v>
          </cell>
          <cell r="BA731">
            <v>162</v>
          </cell>
          <cell r="BB731">
            <v>162</v>
          </cell>
          <cell r="BC731">
            <v>162</v>
          </cell>
          <cell r="BD731">
            <v>157.6</v>
          </cell>
          <cell r="BE731">
            <v>162</v>
          </cell>
          <cell r="BF731">
            <v>162</v>
          </cell>
          <cell r="BG731">
            <v>161.6</v>
          </cell>
          <cell r="BH731">
            <v>159.6</v>
          </cell>
          <cell r="BI731">
            <v>159.19999999999999</v>
          </cell>
          <cell r="BJ731">
            <v>159.9</v>
          </cell>
          <cell r="BK731">
            <v>160.9</v>
          </cell>
          <cell r="BL731">
            <v>162.80000000000001</v>
          </cell>
          <cell r="BM731">
            <v>162.9</v>
          </cell>
          <cell r="BN731">
            <v>163.30000000000001</v>
          </cell>
          <cell r="BO731">
            <v>163.1</v>
          </cell>
          <cell r="BP731">
            <v>163</v>
          </cell>
          <cell r="BQ731">
            <v>162.9</v>
          </cell>
          <cell r="BR731">
            <v>163</v>
          </cell>
          <cell r="BS731">
            <v>163</v>
          </cell>
          <cell r="BT731">
            <v>163.30000000000001</v>
          </cell>
          <cell r="BU731">
            <v>166.1</v>
          </cell>
          <cell r="BV731">
            <v>166.5</v>
          </cell>
          <cell r="BW731">
            <v>166.8</v>
          </cell>
          <cell r="BX731">
            <v>169.1</v>
          </cell>
          <cell r="BY731">
            <v>169.2</v>
          </cell>
          <cell r="BZ731">
            <v>170.2</v>
          </cell>
          <cell r="CA731">
            <v>171.4</v>
          </cell>
          <cell r="CB731">
            <v>168.9</v>
          </cell>
          <cell r="CC731">
            <v>170</v>
          </cell>
          <cell r="CD731">
            <v>170.4</v>
          </cell>
          <cell r="CE731">
            <v>170.7</v>
          </cell>
          <cell r="CF731">
            <v>169.6</v>
          </cell>
          <cell r="CG731">
            <v>172.1</v>
          </cell>
          <cell r="CH731">
            <v>172.7</v>
          </cell>
          <cell r="CI731">
            <v>173.1</v>
          </cell>
          <cell r="CJ731">
            <v>173.9</v>
          </cell>
          <cell r="CK731">
            <v>174.3</v>
          </cell>
          <cell r="CL731">
            <v>174.3</v>
          </cell>
        </row>
        <row r="732">
          <cell r="A732" t="str">
            <v>Heating Elements</v>
          </cell>
          <cell r="B732" t="str">
            <v>1311080010</v>
          </cell>
          <cell r="C732">
            <v>1.2659999999999999E-2</v>
          </cell>
          <cell r="D732">
            <v>100.9</v>
          </cell>
          <cell r="E732">
            <v>100.2</v>
          </cell>
          <cell r="F732">
            <v>104</v>
          </cell>
          <cell r="G732">
            <v>107.5</v>
          </cell>
          <cell r="H732">
            <v>103.8</v>
          </cell>
          <cell r="I732">
            <v>103.8</v>
          </cell>
          <cell r="J732">
            <v>103.8</v>
          </cell>
          <cell r="K732">
            <v>108.4</v>
          </cell>
          <cell r="L732">
            <v>106.8</v>
          </cell>
          <cell r="M732">
            <v>106.8</v>
          </cell>
          <cell r="N732">
            <v>103.7</v>
          </cell>
          <cell r="O732">
            <v>103.7</v>
          </cell>
          <cell r="P732">
            <v>110</v>
          </cell>
          <cell r="Q732">
            <v>112.3</v>
          </cell>
          <cell r="R732">
            <v>110.2</v>
          </cell>
          <cell r="S732">
            <v>113.2</v>
          </cell>
          <cell r="T732">
            <v>109.3</v>
          </cell>
          <cell r="U732">
            <v>117.9</v>
          </cell>
          <cell r="V732">
            <v>117.9</v>
          </cell>
          <cell r="W732">
            <v>117.9</v>
          </cell>
          <cell r="X732">
            <v>117.9</v>
          </cell>
          <cell r="Y732">
            <v>117.9</v>
          </cell>
          <cell r="Z732">
            <v>107.6</v>
          </cell>
          <cell r="AA732">
            <v>107.6</v>
          </cell>
          <cell r="AB732">
            <v>108.7</v>
          </cell>
          <cell r="AC732">
            <v>107.7</v>
          </cell>
          <cell r="AD732">
            <v>105.7</v>
          </cell>
          <cell r="AE732">
            <v>105.4</v>
          </cell>
          <cell r="AF732">
            <v>99.6</v>
          </cell>
          <cell r="AG732">
            <v>100.4</v>
          </cell>
          <cell r="AH732">
            <v>100</v>
          </cell>
          <cell r="AI732">
            <v>102</v>
          </cell>
          <cell r="AJ732">
            <v>102</v>
          </cell>
          <cell r="AK732">
            <v>104.8</v>
          </cell>
          <cell r="AL732">
            <v>108.8</v>
          </cell>
          <cell r="AM732">
            <v>115.8</v>
          </cell>
          <cell r="AN732">
            <v>116.7</v>
          </cell>
          <cell r="AO732">
            <v>116.7</v>
          </cell>
          <cell r="AP732">
            <v>116.7</v>
          </cell>
          <cell r="AQ732">
            <v>116.7</v>
          </cell>
          <cell r="AR732">
            <v>116.7</v>
          </cell>
          <cell r="AS732">
            <v>116.7</v>
          </cell>
          <cell r="AT732">
            <v>116.7</v>
          </cell>
          <cell r="AU732">
            <v>116.7</v>
          </cell>
          <cell r="AV732">
            <v>116.7</v>
          </cell>
          <cell r="AW732">
            <v>116.7</v>
          </cell>
          <cell r="AX732">
            <v>116.7</v>
          </cell>
          <cell r="AY732">
            <v>116.7</v>
          </cell>
          <cell r="AZ732">
            <v>116.2</v>
          </cell>
          <cell r="BA732">
            <v>116.2</v>
          </cell>
          <cell r="BB732">
            <v>116.2</v>
          </cell>
          <cell r="BC732">
            <v>116.2</v>
          </cell>
          <cell r="BD732">
            <v>116.2</v>
          </cell>
          <cell r="BE732">
            <v>116.2</v>
          </cell>
          <cell r="BF732">
            <v>116.2</v>
          </cell>
          <cell r="BG732">
            <v>116.2</v>
          </cell>
          <cell r="BH732">
            <v>116.2</v>
          </cell>
          <cell r="BI732">
            <v>116.2</v>
          </cell>
          <cell r="BJ732">
            <v>116.2</v>
          </cell>
          <cell r="BK732">
            <v>116.2</v>
          </cell>
          <cell r="BL732">
            <v>116.2</v>
          </cell>
          <cell r="BM732">
            <v>116.2</v>
          </cell>
          <cell r="BN732">
            <v>116.2</v>
          </cell>
          <cell r="BO732">
            <v>116.2</v>
          </cell>
          <cell r="BP732">
            <v>116.2</v>
          </cell>
          <cell r="BQ732">
            <v>116.2</v>
          </cell>
          <cell r="BR732">
            <v>116.2</v>
          </cell>
          <cell r="BS732">
            <v>116.2</v>
          </cell>
          <cell r="BT732">
            <v>116.2</v>
          </cell>
          <cell r="BU732">
            <v>116.2</v>
          </cell>
          <cell r="BV732">
            <v>116.2</v>
          </cell>
          <cell r="BW732">
            <v>116.2</v>
          </cell>
          <cell r="BX732">
            <v>118.6</v>
          </cell>
          <cell r="BY732">
            <v>118</v>
          </cell>
          <cell r="BZ732">
            <v>118.8</v>
          </cell>
          <cell r="CA732">
            <v>118.9</v>
          </cell>
          <cell r="CB732">
            <v>118.9</v>
          </cell>
          <cell r="CC732">
            <v>118.9</v>
          </cell>
          <cell r="CD732">
            <v>118.9</v>
          </cell>
          <cell r="CE732">
            <v>118.9</v>
          </cell>
          <cell r="CF732">
            <v>118.9</v>
          </cell>
          <cell r="CG732">
            <v>118.9</v>
          </cell>
          <cell r="CH732">
            <v>118.9</v>
          </cell>
          <cell r="CI732">
            <v>118.9</v>
          </cell>
          <cell r="CJ732">
            <v>118.9</v>
          </cell>
          <cell r="CK732">
            <v>118.9</v>
          </cell>
          <cell r="CL732">
            <v>119</v>
          </cell>
        </row>
        <row r="733">
          <cell r="A733" t="str">
            <v>Other Electric Accessories</v>
          </cell>
          <cell r="B733" t="str">
            <v>1311080011</v>
          </cell>
          <cell r="C733">
            <v>0.11644</v>
          </cell>
          <cell r="D733">
            <v>101.7</v>
          </cell>
          <cell r="E733">
            <v>101.7</v>
          </cell>
          <cell r="F733">
            <v>101.6</v>
          </cell>
          <cell r="G733">
            <v>103.8</v>
          </cell>
          <cell r="H733">
            <v>103.5</v>
          </cell>
          <cell r="I733">
            <v>104</v>
          </cell>
          <cell r="J733">
            <v>104.1</v>
          </cell>
          <cell r="K733">
            <v>104.7</v>
          </cell>
          <cell r="L733">
            <v>104.8</v>
          </cell>
          <cell r="M733">
            <v>105.4</v>
          </cell>
          <cell r="N733">
            <v>105.9</v>
          </cell>
          <cell r="O733">
            <v>106.5</v>
          </cell>
          <cell r="P733">
            <v>106.2</v>
          </cell>
          <cell r="Q733">
            <v>106.7</v>
          </cell>
          <cell r="R733">
            <v>106.8</v>
          </cell>
          <cell r="S733">
            <v>110.2</v>
          </cell>
          <cell r="T733">
            <v>113</v>
          </cell>
          <cell r="U733">
            <v>111.7</v>
          </cell>
          <cell r="V733">
            <v>112.8</v>
          </cell>
          <cell r="W733">
            <v>112.8</v>
          </cell>
          <cell r="X733">
            <v>112.8</v>
          </cell>
          <cell r="Y733">
            <v>112.2</v>
          </cell>
          <cell r="Z733">
            <v>111.2</v>
          </cell>
          <cell r="AA733">
            <v>110.5</v>
          </cell>
          <cell r="AB733">
            <v>107.1</v>
          </cell>
          <cell r="AC733">
            <v>107.1</v>
          </cell>
          <cell r="AD733">
            <v>108.7</v>
          </cell>
          <cell r="AE733">
            <v>108.6</v>
          </cell>
          <cell r="AF733">
            <v>108.4</v>
          </cell>
          <cell r="AG733">
            <v>107.9</v>
          </cell>
          <cell r="AH733">
            <v>108.3</v>
          </cell>
          <cell r="AI733">
            <v>107.4</v>
          </cell>
          <cell r="AJ733">
            <v>107.3</v>
          </cell>
          <cell r="AK733">
            <v>107.3</v>
          </cell>
          <cell r="AL733">
            <v>105.6</v>
          </cell>
          <cell r="AM733">
            <v>105</v>
          </cell>
          <cell r="AN733">
            <v>106.6</v>
          </cell>
          <cell r="AO733">
            <v>107</v>
          </cell>
          <cell r="AP733">
            <v>107.3</v>
          </cell>
          <cell r="AQ733">
            <v>107.1</v>
          </cell>
          <cell r="AR733">
            <v>107.1</v>
          </cell>
          <cell r="AS733">
            <v>107.1</v>
          </cell>
          <cell r="AT733">
            <v>107</v>
          </cell>
          <cell r="AU733">
            <v>106.4</v>
          </cell>
          <cell r="AV733">
            <v>106.3</v>
          </cell>
          <cell r="AW733">
            <v>106.2</v>
          </cell>
          <cell r="AX733">
            <v>107.2</v>
          </cell>
          <cell r="AY733">
            <v>106.3</v>
          </cell>
          <cell r="AZ733">
            <v>110.2</v>
          </cell>
          <cell r="BA733">
            <v>110</v>
          </cell>
          <cell r="BB733">
            <v>109.7</v>
          </cell>
          <cell r="BC733">
            <v>109.7</v>
          </cell>
          <cell r="BD733">
            <v>109.7</v>
          </cell>
          <cell r="BE733">
            <v>109.7</v>
          </cell>
          <cell r="BF733">
            <v>109.8</v>
          </cell>
          <cell r="BG733">
            <v>110.2</v>
          </cell>
          <cell r="BH733">
            <v>111.3</v>
          </cell>
          <cell r="BI733">
            <v>106.6</v>
          </cell>
          <cell r="BJ733">
            <v>106.7</v>
          </cell>
          <cell r="BK733">
            <v>109.5</v>
          </cell>
          <cell r="BL733">
            <v>112.1</v>
          </cell>
          <cell r="BM733">
            <v>111.9</v>
          </cell>
          <cell r="BN733">
            <v>112.3</v>
          </cell>
          <cell r="BO733">
            <v>108.2</v>
          </cell>
          <cell r="BP733">
            <v>108.3</v>
          </cell>
          <cell r="BQ733">
            <v>108.3</v>
          </cell>
          <cell r="BR733">
            <v>108</v>
          </cell>
          <cell r="BS733">
            <v>108</v>
          </cell>
          <cell r="BT733">
            <v>108</v>
          </cell>
          <cell r="BU733">
            <v>108</v>
          </cell>
          <cell r="BV733">
            <v>109.5</v>
          </cell>
          <cell r="BW733">
            <v>109.5</v>
          </cell>
          <cell r="BX733">
            <v>113.9</v>
          </cell>
          <cell r="BY733">
            <v>114.1</v>
          </cell>
          <cell r="BZ733">
            <v>114.5</v>
          </cell>
          <cell r="CA733">
            <v>114.7</v>
          </cell>
          <cell r="CB733">
            <v>111.3</v>
          </cell>
          <cell r="CC733">
            <v>111.4</v>
          </cell>
          <cell r="CD733">
            <v>112.1</v>
          </cell>
          <cell r="CE733">
            <v>112.4</v>
          </cell>
          <cell r="CF733">
            <v>112.4</v>
          </cell>
          <cell r="CG733">
            <v>112.3</v>
          </cell>
          <cell r="CH733">
            <v>112.1</v>
          </cell>
          <cell r="CI733">
            <v>112.2</v>
          </cell>
          <cell r="CJ733">
            <v>114.9</v>
          </cell>
          <cell r="CK733">
            <v>118.4</v>
          </cell>
          <cell r="CL733">
            <v>117.7</v>
          </cell>
        </row>
        <row r="734">
          <cell r="A734" t="str">
            <v>i.  ELECTRICAL APPARATUS &amp; APPLIANCES</v>
          </cell>
          <cell r="B734" t="str">
            <v>1311090000</v>
          </cell>
          <cell r="C734">
            <v>0.33666000000000001</v>
          </cell>
          <cell r="D734">
            <v>99.7</v>
          </cell>
          <cell r="E734">
            <v>99.7</v>
          </cell>
          <cell r="F734">
            <v>99.6</v>
          </cell>
          <cell r="G734">
            <v>102.7</v>
          </cell>
          <cell r="H734">
            <v>103</v>
          </cell>
          <cell r="I734">
            <v>102.8</v>
          </cell>
          <cell r="J734">
            <v>102.4</v>
          </cell>
          <cell r="K734">
            <v>102.6</v>
          </cell>
          <cell r="L734">
            <v>102.6</v>
          </cell>
          <cell r="M734">
            <v>102.8</v>
          </cell>
          <cell r="N734">
            <v>103.3</v>
          </cell>
          <cell r="O734">
            <v>103.3</v>
          </cell>
          <cell r="P734">
            <v>103.5</v>
          </cell>
          <cell r="Q734">
            <v>103.5</v>
          </cell>
          <cell r="R734">
            <v>103.5</v>
          </cell>
          <cell r="S734">
            <v>105.9</v>
          </cell>
          <cell r="T734">
            <v>106.1</v>
          </cell>
          <cell r="U734">
            <v>106.4</v>
          </cell>
          <cell r="V734">
            <v>105.7</v>
          </cell>
          <cell r="W734">
            <v>105.6</v>
          </cell>
          <cell r="X734">
            <v>105.7</v>
          </cell>
          <cell r="Y734">
            <v>105.6</v>
          </cell>
          <cell r="Z734">
            <v>105.7</v>
          </cell>
          <cell r="AA734">
            <v>105.8</v>
          </cell>
          <cell r="AB734">
            <v>106.1</v>
          </cell>
          <cell r="AC734">
            <v>106.1</v>
          </cell>
          <cell r="AD734">
            <v>106.1</v>
          </cell>
          <cell r="AE734">
            <v>105.9</v>
          </cell>
          <cell r="AF734">
            <v>105.9</v>
          </cell>
          <cell r="AG734">
            <v>106.2</v>
          </cell>
          <cell r="AH734">
            <v>106.6</v>
          </cell>
          <cell r="AI734">
            <v>106.6</v>
          </cell>
          <cell r="AJ734">
            <v>106.6</v>
          </cell>
          <cell r="AK734">
            <v>106.3</v>
          </cell>
          <cell r="AL734">
            <v>106</v>
          </cell>
          <cell r="AM734">
            <v>105.7</v>
          </cell>
          <cell r="AN734">
            <v>106.1</v>
          </cell>
          <cell r="AO734">
            <v>106.1</v>
          </cell>
          <cell r="AP734">
            <v>106.1</v>
          </cell>
          <cell r="AQ734">
            <v>106.5</v>
          </cell>
          <cell r="AR734">
            <v>106.5</v>
          </cell>
          <cell r="AS734">
            <v>106.6</v>
          </cell>
          <cell r="AT734">
            <v>106.7</v>
          </cell>
          <cell r="AU734">
            <v>106.7</v>
          </cell>
          <cell r="AV734">
            <v>107</v>
          </cell>
          <cell r="AW734">
            <v>107</v>
          </cell>
          <cell r="AX734">
            <v>107</v>
          </cell>
          <cell r="AY734">
            <v>107.1</v>
          </cell>
          <cell r="AZ734">
            <v>108.2</v>
          </cell>
          <cell r="BA734">
            <v>108.2</v>
          </cell>
          <cell r="BB734">
            <v>108.1</v>
          </cell>
          <cell r="BC734">
            <v>108.2</v>
          </cell>
          <cell r="BD734">
            <v>108.2</v>
          </cell>
          <cell r="BE734">
            <v>108.2</v>
          </cell>
          <cell r="BF734">
            <v>108.2</v>
          </cell>
          <cell r="BG734">
            <v>108</v>
          </cell>
          <cell r="BH734">
            <v>106.3</v>
          </cell>
          <cell r="BI734">
            <v>106.3</v>
          </cell>
          <cell r="BJ734">
            <v>106.4</v>
          </cell>
          <cell r="BK734">
            <v>109.6</v>
          </cell>
          <cell r="BL734">
            <v>108.8</v>
          </cell>
          <cell r="BM734">
            <v>109.8</v>
          </cell>
          <cell r="BN734">
            <v>108.7</v>
          </cell>
          <cell r="BO734">
            <v>110.7</v>
          </cell>
          <cell r="BP734">
            <v>108.6</v>
          </cell>
          <cell r="BQ734">
            <v>110.3</v>
          </cell>
          <cell r="BR734">
            <v>109.3</v>
          </cell>
          <cell r="BS734">
            <v>109.5</v>
          </cell>
          <cell r="BT734">
            <v>109.7</v>
          </cell>
          <cell r="BU734">
            <v>109.7</v>
          </cell>
          <cell r="BV734">
            <v>111.3</v>
          </cell>
          <cell r="BW734">
            <v>112.8</v>
          </cell>
          <cell r="BX734">
            <v>113.3</v>
          </cell>
          <cell r="BY734">
            <v>114.3</v>
          </cell>
          <cell r="BZ734">
            <v>114.3</v>
          </cell>
          <cell r="CA734">
            <v>115.5</v>
          </cell>
          <cell r="CB734">
            <v>116.1</v>
          </cell>
          <cell r="CC734">
            <v>116.1</v>
          </cell>
          <cell r="CD734">
            <v>116.2</v>
          </cell>
          <cell r="CE734">
            <v>116.3</v>
          </cell>
          <cell r="CF734">
            <v>115.1</v>
          </cell>
          <cell r="CG734">
            <v>116.5</v>
          </cell>
          <cell r="CH734">
            <v>116.5</v>
          </cell>
          <cell r="CI734">
            <v>116.5</v>
          </cell>
          <cell r="CJ734">
            <v>116.8</v>
          </cell>
          <cell r="CK734">
            <v>116.8</v>
          </cell>
          <cell r="CL734">
            <v>116.8</v>
          </cell>
        </row>
        <row r="735">
          <cell r="A735" t="str">
            <v>Washing / Laundry Machines</v>
          </cell>
          <cell r="B735" t="str">
            <v>1311090001</v>
          </cell>
          <cell r="C735">
            <v>7.2239999999999999E-2</v>
          </cell>
          <cell r="D735">
            <v>100</v>
          </cell>
          <cell r="E735">
            <v>100.4</v>
          </cell>
          <cell r="F735">
            <v>100.4</v>
          </cell>
          <cell r="G735">
            <v>101</v>
          </cell>
          <cell r="H735">
            <v>102.2</v>
          </cell>
          <cell r="I735">
            <v>101.1</v>
          </cell>
          <cell r="J735">
            <v>99.4</v>
          </cell>
          <cell r="K735">
            <v>99.4</v>
          </cell>
          <cell r="L735">
            <v>99.4</v>
          </cell>
          <cell r="M735">
            <v>99.4</v>
          </cell>
          <cell r="N735">
            <v>99.4</v>
          </cell>
          <cell r="O735">
            <v>99.4</v>
          </cell>
          <cell r="P735">
            <v>98.8</v>
          </cell>
          <cell r="Q735">
            <v>98.8</v>
          </cell>
          <cell r="R735">
            <v>98.8</v>
          </cell>
          <cell r="S735">
            <v>100.3</v>
          </cell>
          <cell r="T735">
            <v>101.6</v>
          </cell>
          <cell r="U735">
            <v>101.8</v>
          </cell>
          <cell r="V735">
            <v>101.8</v>
          </cell>
          <cell r="W735">
            <v>101.8</v>
          </cell>
          <cell r="X735">
            <v>101.8</v>
          </cell>
          <cell r="Y735">
            <v>101.8</v>
          </cell>
          <cell r="Z735">
            <v>101.8</v>
          </cell>
          <cell r="AA735">
            <v>101.8</v>
          </cell>
          <cell r="AB735">
            <v>102.3</v>
          </cell>
          <cell r="AC735">
            <v>102.3</v>
          </cell>
          <cell r="AD735">
            <v>102.3</v>
          </cell>
          <cell r="AE735">
            <v>101.8</v>
          </cell>
          <cell r="AF735">
            <v>101.5</v>
          </cell>
          <cell r="AG735">
            <v>101.5</v>
          </cell>
          <cell r="AH735">
            <v>101.5</v>
          </cell>
          <cell r="AI735">
            <v>101.5</v>
          </cell>
          <cell r="AJ735">
            <v>101.5</v>
          </cell>
          <cell r="AK735">
            <v>101.5</v>
          </cell>
          <cell r="AL735">
            <v>101.5</v>
          </cell>
          <cell r="AM735">
            <v>100.2</v>
          </cell>
          <cell r="AN735">
            <v>100.2</v>
          </cell>
          <cell r="AO735">
            <v>100.2</v>
          </cell>
          <cell r="AP735">
            <v>100.2</v>
          </cell>
          <cell r="AQ735">
            <v>100.7</v>
          </cell>
          <cell r="AR735">
            <v>100.9</v>
          </cell>
          <cell r="AS735">
            <v>100.9</v>
          </cell>
          <cell r="AT735">
            <v>100.9</v>
          </cell>
          <cell r="AU735">
            <v>100.9</v>
          </cell>
          <cell r="AV735">
            <v>100.9</v>
          </cell>
          <cell r="AW735">
            <v>100.9</v>
          </cell>
          <cell r="AX735">
            <v>100.9</v>
          </cell>
          <cell r="AY735">
            <v>104.1</v>
          </cell>
          <cell r="AZ735">
            <v>108.3</v>
          </cell>
          <cell r="BA735">
            <v>108.3</v>
          </cell>
          <cell r="BB735">
            <v>107.8</v>
          </cell>
          <cell r="BC735">
            <v>109.8</v>
          </cell>
          <cell r="BD735">
            <v>109.8</v>
          </cell>
          <cell r="BE735">
            <v>109.8</v>
          </cell>
          <cell r="BF735">
            <v>109.8</v>
          </cell>
          <cell r="BG735">
            <v>109.7</v>
          </cell>
          <cell r="BH735">
            <v>101.5</v>
          </cell>
          <cell r="BI735">
            <v>101.5</v>
          </cell>
          <cell r="BJ735">
            <v>102.5</v>
          </cell>
          <cell r="BK735">
            <v>103.2</v>
          </cell>
          <cell r="BL735">
            <v>103.5</v>
          </cell>
          <cell r="BM735">
            <v>104.4</v>
          </cell>
          <cell r="BN735">
            <v>104</v>
          </cell>
          <cell r="BO735">
            <v>101.8</v>
          </cell>
          <cell r="BP735">
            <v>100.9</v>
          </cell>
          <cell r="BQ735">
            <v>100.9</v>
          </cell>
          <cell r="BR735">
            <v>100.9</v>
          </cell>
          <cell r="BS735">
            <v>100.9</v>
          </cell>
          <cell r="BT735">
            <v>100.9</v>
          </cell>
          <cell r="BU735">
            <v>100.9</v>
          </cell>
          <cell r="BV735">
            <v>100.9</v>
          </cell>
          <cell r="BW735">
            <v>100.9</v>
          </cell>
          <cell r="BX735">
            <v>101.7</v>
          </cell>
          <cell r="BY735">
            <v>103.2</v>
          </cell>
          <cell r="BZ735">
            <v>103.8</v>
          </cell>
          <cell r="CA735">
            <v>103.8</v>
          </cell>
          <cell r="CB735">
            <v>103.8</v>
          </cell>
          <cell r="CC735">
            <v>103.8</v>
          </cell>
          <cell r="CD735">
            <v>103.8</v>
          </cell>
          <cell r="CE735">
            <v>103.8</v>
          </cell>
          <cell r="CF735">
            <v>103.8</v>
          </cell>
          <cell r="CG735">
            <v>103.8</v>
          </cell>
          <cell r="CH735">
            <v>103.8</v>
          </cell>
          <cell r="CI735">
            <v>104.1</v>
          </cell>
          <cell r="CJ735">
            <v>104.1</v>
          </cell>
          <cell r="CK735">
            <v>104.2</v>
          </cell>
          <cell r="CL735">
            <v>104.6</v>
          </cell>
        </row>
        <row r="736">
          <cell r="A736" t="str">
            <v>Fans</v>
          </cell>
          <cell r="B736" t="str">
            <v>1311090002</v>
          </cell>
          <cell r="C736">
            <v>0.10242</v>
          </cell>
          <cell r="D736">
            <v>99.6</v>
          </cell>
          <cell r="E736">
            <v>99.4</v>
          </cell>
          <cell r="F736">
            <v>99.4</v>
          </cell>
          <cell r="G736">
            <v>99.6</v>
          </cell>
          <cell r="H736">
            <v>99.4</v>
          </cell>
          <cell r="I736">
            <v>99.4</v>
          </cell>
          <cell r="J736">
            <v>99.4</v>
          </cell>
          <cell r="K736">
            <v>100</v>
          </cell>
          <cell r="L736">
            <v>100</v>
          </cell>
          <cell r="M736">
            <v>100.2</v>
          </cell>
          <cell r="N736">
            <v>101.8</v>
          </cell>
          <cell r="O736">
            <v>101.8</v>
          </cell>
          <cell r="P736">
            <v>101.8</v>
          </cell>
          <cell r="Q736">
            <v>102</v>
          </cell>
          <cell r="R736">
            <v>102</v>
          </cell>
          <cell r="S736">
            <v>100.9</v>
          </cell>
          <cell r="T736">
            <v>100.9</v>
          </cell>
          <cell r="U736">
            <v>101</v>
          </cell>
          <cell r="V736">
            <v>98.5</v>
          </cell>
          <cell r="W736">
            <v>98</v>
          </cell>
          <cell r="X736">
            <v>98</v>
          </cell>
          <cell r="Y736">
            <v>98</v>
          </cell>
          <cell r="Z736">
            <v>98.2</v>
          </cell>
          <cell r="AA736">
            <v>98.3</v>
          </cell>
          <cell r="AB736">
            <v>99.1</v>
          </cell>
          <cell r="AC736">
            <v>99.1</v>
          </cell>
          <cell r="AD736">
            <v>99.1</v>
          </cell>
          <cell r="AE736">
            <v>102.9</v>
          </cell>
          <cell r="AF736">
            <v>102.9</v>
          </cell>
          <cell r="AG736">
            <v>104.1</v>
          </cell>
          <cell r="AH736">
            <v>105.4</v>
          </cell>
          <cell r="AI736">
            <v>105.4</v>
          </cell>
          <cell r="AJ736">
            <v>105.4</v>
          </cell>
          <cell r="AK736">
            <v>104.5</v>
          </cell>
          <cell r="AL736">
            <v>103.6</v>
          </cell>
          <cell r="AM736">
            <v>103.6</v>
          </cell>
          <cell r="AN736">
            <v>103.4</v>
          </cell>
          <cell r="AO736">
            <v>103.4</v>
          </cell>
          <cell r="AP736">
            <v>103.6</v>
          </cell>
          <cell r="AQ736">
            <v>104.5</v>
          </cell>
          <cell r="AR736">
            <v>104.6</v>
          </cell>
          <cell r="AS736">
            <v>104.6</v>
          </cell>
          <cell r="AT736">
            <v>104.7</v>
          </cell>
          <cell r="AU736">
            <v>104.7</v>
          </cell>
          <cell r="AV736">
            <v>104.7</v>
          </cell>
          <cell r="AW736">
            <v>104.7</v>
          </cell>
          <cell r="AX736">
            <v>104.7</v>
          </cell>
          <cell r="AY736">
            <v>103.1</v>
          </cell>
          <cell r="AZ736">
            <v>104.3</v>
          </cell>
          <cell r="BA736">
            <v>104.3</v>
          </cell>
          <cell r="BB736">
            <v>104.5</v>
          </cell>
          <cell r="BC736">
            <v>103.4</v>
          </cell>
          <cell r="BD736">
            <v>103.4</v>
          </cell>
          <cell r="BE736">
            <v>103.4</v>
          </cell>
          <cell r="BF736">
            <v>103.5</v>
          </cell>
          <cell r="BG736">
            <v>102.9</v>
          </cell>
          <cell r="BH736">
            <v>102.8</v>
          </cell>
          <cell r="BI736">
            <v>103.1</v>
          </cell>
          <cell r="BJ736">
            <v>103.1</v>
          </cell>
          <cell r="BK736">
            <v>103.1</v>
          </cell>
          <cell r="BL736">
            <v>103.1</v>
          </cell>
          <cell r="BM736">
            <v>105.4</v>
          </cell>
          <cell r="BN736">
            <v>105.2</v>
          </cell>
          <cell r="BO736">
            <v>105.5</v>
          </cell>
          <cell r="BP736">
            <v>105.3</v>
          </cell>
          <cell r="BQ736">
            <v>105.3</v>
          </cell>
          <cell r="BR736">
            <v>105.3</v>
          </cell>
          <cell r="BS736">
            <v>105.3</v>
          </cell>
          <cell r="BT736">
            <v>105.3</v>
          </cell>
          <cell r="BU736">
            <v>105.3</v>
          </cell>
          <cell r="BV736">
            <v>105.3</v>
          </cell>
          <cell r="BW736">
            <v>105.3</v>
          </cell>
          <cell r="BX736">
            <v>106.3</v>
          </cell>
          <cell r="BY736">
            <v>108</v>
          </cell>
          <cell r="BZ736">
            <v>109.3</v>
          </cell>
          <cell r="CA736">
            <v>112.1</v>
          </cell>
          <cell r="CB736">
            <v>112.1</v>
          </cell>
          <cell r="CC736">
            <v>112</v>
          </cell>
          <cell r="CD736">
            <v>112.1</v>
          </cell>
          <cell r="CE736">
            <v>113.1</v>
          </cell>
          <cell r="CF736">
            <v>113.1</v>
          </cell>
          <cell r="CG736">
            <v>113.1</v>
          </cell>
          <cell r="CH736">
            <v>113.1</v>
          </cell>
          <cell r="CI736">
            <v>113.1</v>
          </cell>
          <cell r="CJ736">
            <v>113.1</v>
          </cell>
          <cell r="CK736">
            <v>113.1</v>
          </cell>
          <cell r="CL736">
            <v>113.1</v>
          </cell>
        </row>
        <row r="737">
          <cell r="A737" t="str">
            <v>Grinding /Wet Coffee Machinery</v>
          </cell>
          <cell r="B737" t="str">
            <v>1311090003</v>
          </cell>
          <cell r="C737">
            <v>2.3519999999999999E-2</v>
          </cell>
          <cell r="D737">
            <v>100</v>
          </cell>
          <cell r="E737">
            <v>99.9</v>
          </cell>
          <cell r="F737">
            <v>99.8</v>
          </cell>
          <cell r="G737">
            <v>107.2</v>
          </cell>
          <cell r="H737">
            <v>107.2</v>
          </cell>
          <cell r="I737">
            <v>107.2</v>
          </cell>
          <cell r="J737">
            <v>107.3</v>
          </cell>
          <cell r="K737">
            <v>107.3</v>
          </cell>
          <cell r="L737">
            <v>107.3</v>
          </cell>
          <cell r="M737">
            <v>107.3</v>
          </cell>
          <cell r="N737">
            <v>107.3</v>
          </cell>
          <cell r="O737">
            <v>107.4</v>
          </cell>
          <cell r="P737">
            <v>107.5</v>
          </cell>
          <cell r="Q737">
            <v>107.5</v>
          </cell>
          <cell r="R737">
            <v>107.5</v>
          </cell>
          <cell r="S737">
            <v>111.9</v>
          </cell>
          <cell r="T737">
            <v>111.9</v>
          </cell>
          <cell r="U737">
            <v>113.7</v>
          </cell>
          <cell r="V737">
            <v>115.5</v>
          </cell>
          <cell r="W737">
            <v>116.3</v>
          </cell>
          <cell r="X737">
            <v>116.5</v>
          </cell>
          <cell r="Y737">
            <v>116.4</v>
          </cell>
          <cell r="Z737">
            <v>116.4</v>
          </cell>
          <cell r="AA737">
            <v>116.4</v>
          </cell>
          <cell r="AB737">
            <v>117.4</v>
          </cell>
          <cell r="AC737">
            <v>117.5</v>
          </cell>
          <cell r="AD737">
            <v>117.6</v>
          </cell>
          <cell r="AE737">
            <v>117.9</v>
          </cell>
          <cell r="AF737">
            <v>118.2</v>
          </cell>
          <cell r="AG737">
            <v>118.2</v>
          </cell>
          <cell r="AH737">
            <v>118.2</v>
          </cell>
          <cell r="AI737">
            <v>118.2</v>
          </cell>
          <cell r="AJ737">
            <v>118.2</v>
          </cell>
          <cell r="AK737">
            <v>118.2</v>
          </cell>
          <cell r="AL737">
            <v>118.2</v>
          </cell>
          <cell r="AM737">
            <v>118.2</v>
          </cell>
          <cell r="AN737">
            <v>118.2</v>
          </cell>
          <cell r="AO737">
            <v>118.2</v>
          </cell>
          <cell r="AP737">
            <v>116.3</v>
          </cell>
          <cell r="AQ737">
            <v>116.3</v>
          </cell>
          <cell r="AR737">
            <v>116.3</v>
          </cell>
          <cell r="AS737">
            <v>116.3</v>
          </cell>
          <cell r="AT737">
            <v>116.3</v>
          </cell>
          <cell r="AU737">
            <v>117.2</v>
          </cell>
          <cell r="AV737">
            <v>120</v>
          </cell>
          <cell r="AW737">
            <v>120.5</v>
          </cell>
          <cell r="AX737">
            <v>120.1</v>
          </cell>
          <cell r="AY737">
            <v>118.3</v>
          </cell>
          <cell r="AZ737">
            <v>125.8</v>
          </cell>
          <cell r="BA737">
            <v>125.3</v>
          </cell>
          <cell r="BB737">
            <v>124.6</v>
          </cell>
          <cell r="BC737">
            <v>124.9</v>
          </cell>
          <cell r="BD737">
            <v>125.2</v>
          </cell>
          <cell r="BE737">
            <v>125.2</v>
          </cell>
          <cell r="BF737">
            <v>125.2</v>
          </cell>
          <cell r="BG737">
            <v>125.5</v>
          </cell>
          <cell r="BH737">
            <v>125.9</v>
          </cell>
          <cell r="BI737">
            <v>126.1</v>
          </cell>
          <cell r="BJ737">
            <v>126.1</v>
          </cell>
          <cell r="BK737">
            <v>126.1</v>
          </cell>
          <cell r="BL737">
            <v>118.2</v>
          </cell>
          <cell r="BM737">
            <v>118.8</v>
          </cell>
          <cell r="BN737">
            <v>120.6</v>
          </cell>
          <cell r="BO737">
            <v>120.9</v>
          </cell>
          <cell r="BP737">
            <v>118.7</v>
          </cell>
          <cell r="BQ737">
            <v>118.7</v>
          </cell>
          <cell r="BR737">
            <v>118.3</v>
          </cell>
          <cell r="BS737">
            <v>118.3</v>
          </cell>
          <cell r="BT737">
            <v>118.3</v>
          </cell>
          <cell r="BU737">
            <v>118.3</v>
          </cell>
          <cell r="BV737">
            <v>118.3</v>
          </cell>
          <cell r="BW737">
            <v>118.3</v>
          </cell>
          <cell r="BX737">
            <v>118.3</v>
          </cell>
          <cell r="BY737">
            <v>118.3</v>
          </cell>
          <cell r="BZ737">
            <v>119</v>
          </cell>
          <cell r="CA737">
            <v>119.5</v>
          </cell>
          <cell r="CB737">
            <v>122</v>
          </cell>
          <cell r="CC737">
            <v>123.4</v>
          </cell>
          <cell r="CD737">
            <v>123.4</v>
          </cell>
          <cell r="CE737">
            <v>123.4</v>
          </cell>
          <cell r="CF737">
            <v>123.4</v>
          </cell>
          <cell r="CG737">
            <v>123.4</v>
          </cell>
          <cell r="CH737">
            <v>123.4</v>
          </cell>
          <cell r="CI737">
            <v>123.4</v>
          </cell>
          <cell r="CJ737">
            <v>126.5</v>
          </cell>
          <cell r="CK737">
            <v>126.5</v>
          </cell>
          <cell r="CL737">
            <v>125.8</v>
          </cell>
        </row>
        <row r="738">
          <cell r="A738" t="str">
            <v>Flash Light/ Torch</v>
          </cell>
          <cell r="B738" t="str">
            <v>1311090004</v>
          </cell>
          <cell r="C738">
            <v>1.289E-2</v>
          </cell>
          <cell r="D738">
            <v>100</v>
          </cell>
          <cell r="E738">
            <v>100</v>
          </cell>
          <cell r="F738">
            <v>100</v>
          </cell>
          <cell r="G738">
            <v>103.8</v>
          </cell>
          <cell r="H738">
            <v>104.3</v>
          </cell>
          <cell r="I738">
            <v>106.1</v>
          </cell>
          <cell r="J738">
            <v>106.1</v>
          </cell>
          <cell r="K738">
            <v>106.1</v>
          </cell>
          <cell r="L738">
            <v>106.9</v>
          </cell>
          <cell r="M738">
            <v>109.5</v>
          </cell>
          <cell r="N738">
            <v>109.5</v>
          </cell>
          <cell r="O738">
            <v>109.5</v>
          </cell>
          <cell r="P738">
            <v>115.5</v>
          </cell>
          <cell r="Q738">
            <v>115.5</v>
          </cell>
          <cell r="R738">
            <v>115.5</v>
          </cell>
          <cell r="S738">
            <v>117.6</v>
          </cell>
          <cell r="T738">
            <v>117.6</v>
          </cell>
          <cell r="U738">
            <v>117.6</v>
          </cell>
          <cell r="V738">
            <v>117.6</v>
          </cell>
          <cell r="W738">
            <v>117.6</v>
          </cell>
          <cell r="X738">
            <v>117.6</v>
          </cell>
          <cell r="Y738">
            <v>117.6</v>
          </cell>
          <cell r="Z738">
            <v>117.6</v>
          </cell>
          <cell r="AA738">
            <v>118.3</v>
          </cell>
          <cell r="AB738">
            <v>118.3</v>
          </cell>
          <cell r="AC738">
            <v>118.3</v>
          </cell>
          <cell r="AD738">
            <v>117.9</v>
          </cell>
          <cell r="AE738">
            <v>117.9</v>
          </cell>
          <cell r="AF738">
            <v>117.9</v>
          </cell>
          <cell r="AG738">
            <v>117.9</v>
          </cell>
          <cell r="AH738">
            <v>117.3</v>
          </cell>
          <cell r="AI738">
            <v>116.6</v>
          </cell>
          <cell r="AJ738">
            <v>116.6</v>
          </cell>
          <cell r="AK738">
            <v>116.6</v>
          </cell>
          <cell r="AL738">
            <v>116.6</v>
          </cell>
          <cell r="AM738">
            <v>116.6</v>
          </cell>
          <cell r="AN738">
            <v>116.6</v>
          </cell>
          <cell r="AO738">
            <v>116.6</v>
          </cell>
          <cell r="AP738">
            <v>116.6</v>
          </cell>
          <cell r="AQ738">
            <v>116.6</v>
          </cell>
          <cell r="AR738">
            <v>116.6</v>
          </cell>
          <cell r="AS738">
            <v>116.6</v>
          </cell>
          <cell r="AT738">
            <v>116.6</v>
          </cell>
          <cell r="AU738">
            <v>116.6</v>
          </cell>
          <cell r="AV738">
            <v>118.1</v>
          </cell>
          <cell r="AW738">
            <v>117.6</v>
          </cell>
          <cell r="AX738">
            <v>118.6</v>
          </cell>
          <cell r="AY738">
            <v>118.7</v>
          </cell>
          <cell r="AZ738">
            <v>118.7</v>
          </cell>
          <cell r="BA738">
            <v>118.7</v>
          </cell>
          <cell r="BB738">
            <v>118.7</v>
          </cell>
          <cell r="BC738">
            <v>118.7</v>
          </cell>
          <cell r="BD738">
            <v>118.7</v>
          </cell>
          <cell r="BE738">
            <v>118.7</v>
          </cell>
          <cell r="BF738">
            <v>118.7</v>
          </cell>
          <cell r="BG738">
            <v>118.7</v>
          </cell>
          <cell r="BH738">
            <v>118.7</v>
          </cell>
          <cell r="BI738">
            <v>118.7</v>
          </cell>
          <cell r="BJ738">
            <v>118.7</v>
          </cell>
          <cell r="BK738">
            <v>118.7</v>
          </cell>
          <cell r="BL738">
            <v>118.7</v>
          </cell>
          <cell r="BM738">
            <v>118.7</v>
          </cell>
          <cell r="BN738">
            <v>112.7</v>
          </cell>
          <cell r="BO738">
            <v>112.7</v>
          </cell>
          <cell r="BP738">
            <v>112.7</v>
          </cell>
          <cell r="BQ738">
            <v>112.7</v>
          </cell>
          <cell r="BR738">
            <v>112.9</v>
          </cell>
          <cell r="BS738">
            <v>112.9</v>
          </cell>
          <cell r="BT738">
            <v>112.9</v>
          </cell>
          <cell r="BU738">
            <v>112.9</v>
          </cell>
          <cell r="BV738">
            <v>112.9</v>
          </cell>
          <cell r="BW738">
            <v>112.8</v>
          </cell>
          <cell r="BX738">
            <v>112.8</v>
          </cell>
          <cell r="BY738">
            <v>112.9</v>
          </cell>
          <cell r="BZ738">
            <v>113</v>
          </cell>
          <cell r="CA738">
            <v>113</v>
          </cell>
          <cell r="CB738">
            <v>113</v>
          </cell>
          <cell r="CC738">
            <v>113.5</v>
          </cell>
          <cell r="CD738">
            <v>114</v>
          </cell>
          <cell r="CE738">
            <v>114</v>
          </cell>
          <cell r="CF738">
            <v>114</v>
          </cell>
          <cell r="CG738">
            <v>114</v>
          </cell>
          <cell r="CH738">
            <v>114.5</v>
          </cell>
          <cell r="CI738">
            <v>114.5</v>
          </cell>
          <cell r="CJ738">
            <v>114.5</v>
          </cell>
          <cell r="CK738">
            <v>114.5</v>
          </cell>
          <cell r="CL738">
            <v>114.6</v>
          </cell>
        </row>
        <row r="739">
          <cell r="A739" t="str">
            <v>UPS / Stabilizer</v>
          </cell>
          <cell r="B739" t="str">
            <v>1311090005</v>
          </cell>
          <cell r="C739">
            <v>0.11541999999999999</v>
          </cell>
          <cell r="D739">
            <v>99.4</v>
          </cell>
          <cell r="E739">
            <v>99.4</v>
          </cell>
          <cell r="F739">
            <v>99.4</v>
          </cell>
          <cell r="G739">
            <v>106.1</v>
          </cell>
          <cell r="H739">
            <v>106.1</v>
          </cell>
          <cell r="I739">
            <v>106.1</v>
          </cell>
          <cell r="J739">
            <v>106.1</v>
          </cell>
          <cell r="K739">
            <v>106.1</v>
          </cell>
          <cell r="L739">
            <v>106.1</v>
          </cell>
          <cell r="M739">
            <v>106.1</v>
          </cell>
          <cell r="N739">
            <v>106.1</v>
          </cell>
          <cell r="O739">
            <v>106.1</v>
          </cell>
          <cell r="P739">
            <v>106.4</v>
          </cell>
          <cell r="Q739">
            <v>106.4</v>
          </cell>
          <cell r="R739">
            <v>106.4</v>
          </cell>
          <cell r="S739">
            <v>112.2</v>
          </cell>
          <cell r="T739">
            <v>112.2</v>
          </cell>
          <cell r="U739">
            <v>112.2</v>
          </cell>
          <cell r="V739">
            <v>112.2</v>
          </cell>
          <cell r="W739">
            <v>112.2</v>
          </cell>
          <cell r="X739">
            <v>112.2</v>
          </cell>
          <cell r="Y739">
            <v>112.2</v>
          </cell>
          <cell r="Z739">
            <v>112.2</v>
          </cell>
          <cell r="AA739">
            <v>112.2</v>
          </cell>
          <cell r="AB739">
            <v>111.9</v>
          </cell>
          <cell r="AC739">
            <v>111.9</v>
          </cell>
          <cell r="AD739">
            <v>111.9</v>
          </cell>
          <cell r="AE739">
            <v>108.3</v>
          </cell>
          <cell r="AF739">
            <v>108.3</v>
          </cell>
          <cell r="AG739">
            <v>108.3</v>
          </cell>
          <cell r="AH739">
            <v>108.3</v>
          </cell>
          <cell r="AI739">
            <v>108.3</v>
          </cell>
          <cell r="AJ739">
            <v>108.3</v>
          </cell>
          <cell r="AK739">
            <v>108.3</v>
          </cell>
          <cell r="AL739">
            <v>108.3</v>
          </cell>
          <cell r="AM739">
            <v>108.3</v>
          </cell>
          <cell r="AN739">
            <v>109.7</v>
          </cell>
          <cell r="AO739">
            <v>109.7</v>
          </cell>
          <cell r="AP739">
            <v>109.7</v>
          </cell>
          <cell r="AQ739">
            <v>109.6</v>
          </cell>
          <cell r="AR739">
            <v>109.6</v>
          </cell>
          <cell r="AS739">
            <v>110</v>
          </cell>
          <cell r="AT739">
            <v>110</v>
          </cell>
          <cell r="AU739">
            <v>110</v>
          </cell>
          <cell r="AV739">
            <v>110</v>
          </cell>
          <cell r="AW739">
            <v>110</v>
          </cell>
          <cell r="AX739">
            <v>110</v>
          </cell>
          <cell r="AY739">
            <v>110</v>
          </cell>
          <cell r="AZ739">
            <v>108.1</v>
          </cell>
          <cell r="BA739">
            <v>108.1</v>
          </cell>
          <cell r="BB739">
            <v>108</v>
          </cell>
          <cell r="BC739">
            <v>108</v>
          </cell>
          <cell r="BD739">
            <v>108</v>
          </cell>
          <cell r="BE739">
            <v>108</v>
          </cell>
          <cell r="BF739">
            <v>108</v>
          </cell>
          <cell r="BG739">
            <v>108</v>
          </cell>
          <cell r="BH739">
            <v>108</v>
          </cell>
          <cell r="BI739">
            <v>107.8</v>
          </cell>
          <cell r="BJ739">
            <v>107.9</v>
          </cell>
          <cell r="BK739">
            <v>116.7</v>
          </cell>
          <cell r="BL739">
            <v>115.8</v>
          </cell>
          <cell r="BM739">
            <v>115.8</v>
          </cell>
          <cell r="BN739">
            <v>113.5</v>
          </cell>
          <cell r="BO739">
            <v>120.2</v>
          </cell>
          <cell r="BP739">
            <v>115.4</v>
          </cell>
          <cell r="BQ739">
            <v>120.6</v>
          </cell>
          <cell r="BR739">
            <v>117.6</v>
          </cell>
          <cell r="BS739">
            <v>118.1</v>
          </cell>
          <cell r="BT739">
            <v>118.7</v>
          </cell>
          <cell r="BU739">
            <v>118.7</v>
          </cell>
          <cell r="BV739">
            <v>123.5</v>
          </cell>
          <cell r="BW739">
            <v>127.8</v>
          </cell>
          <cell r="BX739">
            <v>127.8</v>
          </cell>
          <cell r="BY739">
            <v>128</v>
          </cell>
          <cell r="BZ739">
            <v>126.4</v>
          </cell>
          <cell r="CA739">
            <v>127.2</v>
          </cell>
          <cell r="CB739">
            <v>128.4</v>
          </cell>
          <cell r="CC739">
            <v>128.4</v>
          </cell>
          <cell r="CD739">
            <v>128.4</v>
          </cell>
          <cell r="CE739">
            <v>128.4</v>
          </cell>
          <cell r="CF739">
            <v>124.6</v>
          </cell>
          <cell r="CG739">
            <v>128.4</v>
          </cell>
          <cell r="CH739">
            <v>128.4</v>
          </cell>
          <cell r="CI739">
            <v>128.4</v>
          </cell>
          <cell r="CJ739">
            <v>128.4</v>
          </cell>
          <cell r="CK739">
            <v>128.4</v>
          </cell>
          <cell r="CL739">
            <v>128.4</v>
          </cell>
        </row>
        <row r="740">
          <cell r="A740" t="str">
            <v>Microwave Oven</v>
          </cell>
          <cell r="B740" t="str">
            <v>1311090006</v>
          </cell>
          <cell r="C740">
            <v>1.017E-2</v>
          </cell>
          <cell r="D740">
            <v>99</v>
          </cell>
          <cell r="E740">
            <v>98.9</v>
          </cell>
          <cell r="F740">
            <v>97.6</v>
          </cell>
          <cell r="G740">
            <v>97.6</v>
          </cell>
          <cell r="H740">
            <v>97.6</v>
          </cell>
          <cell r="I740">
            <v>97.5</v>
          </cell>
          <cell r="J740">
            <v>96.9</v>
          </cell>
          <cell r="K740">
            <v>96.7</v>
          </cell>
          <cell r="L740">
            <v>96.7</v>
          </cell>
          <cell r="M740">
            <v>96.7</v>
          </cell>
          <cell r="N740">
            <v>96.7</v>
          </cell>
          <cell r="O740">
            <v>96.7</v>
          </cell>
          <cell r="P740">
            <v>95.9</v>
          </cell>
          <cell r="Q740">
            <v>95.6</v>
          </cell>
          <cell r="R740">
            <v>95.6</v>
          </cell>
          <cell r="S740">
            <v>95.6</v>
          </cell>
          <cell r="T740">
            <v>95.6</v>
          </cell>
          <cell r="U740">
            <v>95.6</v>
          </cell>
          <cell r="V740">
            <v>95.6</v>
          </cell>
          <cell r="W740">
            <v>95.6</v>
          </cell>
          <cell r="X740">
            <v>95.6</v>
          </cell>
          <cell r="Y740">
            <v>95.6</v>
          </cell>
          <cell r="Z740">
            <v>95.6</v>
          </cell>
          <cell r="AA740">
            <v>95.6</v>
          </cell>
          <cell r="AB740">
            <v>95.6</v>
          </cell>
          <cell r="AC740">
            <v>95.6</v>
          </cell>
          <cell r="AD740">
            <v>95.6</v>
          </cell>
          <cell r="AE740">
            <v>95.6</v>
          </cell>
          <cell r="AF740">
            <v>95.6</v>
          </cell>
          <cell r="AG740">
            <v>95.6</v>
          </cell>
          <cell r="AH740">
            <v>95.6</v>
          </cell>
          <cell r="AI740">
            <v>95.6</v>
          </cell>
          <cell r="AJ740">
            <v>95.4</v>
          </cell>
          <cell r="AK740">
            <v>94.7</v>
          </cell>
          <cell r="AL740">
            <v>94.7</v>
          </cell>
          <cell r="AM740">
            <v>94.7</v>
          </cell>
          <cell r="AN740">
            <v>94.7</v>
          </cell>
          <cell r="AO740">
            <v>94.7</v>
          </cell>
          <cell r="AP740">
            <v>94.7</v>
          </cell>
          <cell r="AQ740">
            <v>94.7</v>
          </cell>
          <cell r="AR740">
            <v>94.7</v>
          </cell>
          <cell r="AS740">
            <v>94.7</v>
          </cell>
          <cell r="AT740">
            <v>94.7</v>
          </cell>
          <cell r="AU740">
            <v>94.7</v>
          </cell>
          <cell r="AV740">
            <v>94.7</v>
          </cell>
          <cell r="AW740">
            <v>94.7</v>
          </cell>
          <cell r="AX740">
            <v>94.7</v>
          </cell>
          <cell r="AY740">
            <v>94.7</v>
          </cell>
          <cell r="AZ740">
            <v>94.7</v>
          </cell>
          <cell r="BA740">
            <v>94.7</v>
          </cell>
          <cell r="BB740">
            <v>94.7</v>
          </cell>
          <cell r="BC740">
            <v>94.7</v>
          </cell>
          <cell r="BD740">
            <v>94.7</v>
          </cell>
          <cell r="BE740">
            <v>94.7</v>
          </cell>
          <cell r="BF740">
            <v>94.7</v>
          </cell>
          <cell r="BG740">
            <v>94.7</v>
          </cell>
          <cell r="BH740">
            <v>94.7</v>
          </cell>
          <cell r="BI740">
            <v>93.8</v>
          </cell>
          <cell r="BJ740">
            <v>90.2</v>
          </cell>
          <cell r="BK740">
            <v>90.2</v>
          </cell>
          <cell r="BL740">
            <v>90.2</v>
          </cell>
          <cell r="BM740">
            <v>90.2</v>
          </cell>
          <cell r="BN740">
            <v>90.2</v>
          </cell>
          <cell r="BO740">
            <v>90.2</v>
          </cell>
          <cell r="BP740">
            <v>90.2</v>
          </cell>
          <cell r="BQ740">
            <v>90.2</v>
          </cell>
          <cell r="BR740">
            <v>90.2</v>
          </cell>
          <cell r="BS740">
            <v>90.2</v>
          </cell>
          <cell r="BT740">
            <v>90.2</v>
          </cell>
          <cell r="BU740">
            <v>90.2</v>
          </cell>
          <cell r="BV740">
            <v>90.2</v>
          </cell>
          <cell r="BW740">
            <v>90.8</v>
          </cell>
          <cell r="BX740">
            <v>91.3</v>
          </cell>
          <cell r="BY740">
            <v>93.1</v>
          </cell>
          <cell r="BZ740">
            <v>93.5</v>
          </cell>
          <cell r="CA740">
            <v>92.8</v>
          </cell>
          <cell r="CB740">
            <v>93.7</v>
          </cell>
          <cell r="CC740">
            <v>92.7</v>
          </cell>
          <cell r="CD740">
            <v>92.7</v>
          </cell>
          <cell r="CE740">
            <v>88</v>
          </cell>
          <cell r="CF740">
            <v>90.9</v>
          </cell>
          <cell r="CG740">
            <v>92.3</v>
          </cell>
          <cell r="CH740">
            <v>91.9</v>
          </cell>
          <cell r="CI740">
            <v>91.9</v>
          </cell>
          <cell r="CJ740">
            <v>92.2</v>
          </cell>
          <cell r="CK740">
            <v>92.4</v>
          </cell>
          <cell r="CL740">
            <v>91.5</v>
          </cell>
        </row>
        <row r="741">
          <cell r="A741" t="str">
            <v>j.  ELECTRONICS ITEMS</v>
          </cell>
          <cell r="B741" t="str">
            <v>1311100000</v>
          </cell>
          <cell r="C741">
            <v>0.96116999999999997</v>
          </cell>
          <cell r="D741">
            <v>99.7</v>
          </cell>
          <cell r="E741">
            <v>98.6</v>
          </cell>
          <cell r="F741">
            <v>99</v>
          </cell>
          <cell r="G741">
            <v>95.2</v>
          </cell>
          <cell r="H741">
            <v>95.3</v>
          </cell>
          <cell r="I741">
            <v>95.5</v>
          </cell>
          <cell r="J741">
            <v>95</v>
          </cell>
          <cell r="K741">
            <v>95</v>
          </cell>
          <cell r="L741">
            <v>94.9</v>
          </cell>
          <cell r="M741">
            <v>94.9</v>
          </cell>
          <cell r="N741">
            <v>95.3</v>
          </cell>
          <cell r="O741">
            <v>95.3</v>
          </cell>
          <cell r="P741">
            <v>94.2</v>
          </cell>
          <cell r="Q741">
            <v>94.1</v>
          </cell>
          <cell r="R741">
            <v>94.3</v>
          </cell>
          <cell r="S741">
            <v>91.9</v>
          </cell>
          <cell r="T741">
            <v>92</v>
          </cell>
          <cell r="U741">
            <v>91.8</v>
          </cell>
          <cell r="V741">
            <v>92</v>
          </cell>
          <cell r="W741">
            <v>92</v>
          </cell>
          <cell r="X741">
            <v>92</v>
          </cell>
          <cell r="Y741">
            <v>92</v>
          </cell>
          <cell r="Z741">
            <v>92</v>
          </cell>
          <cell r="AA741">
            <v>92.5</v>
          </cell>
          <cell r="AB741">
            <v>92.5</v>
          </cell>
          <cell r="AC741">
            <v>92.5</v>
          </cell>
          <cell r="AD741">
            <v>92.4</v>
          </cell>
          <cell r="AE741">
            <v>92</v>
          </cell>
          <cell r="AF741">
            <v>91.9</v>
          </cell>
          <cell r="AG741">
            <v>91.9</v>
          </cell>
          <cell r="AH741">
            <v>91.8</v>
          </cell>
          <cell r="AI741">
            <v>88.9</v>
          </cell>
          <cell r="AJ741">
            <v>88.5</v>
          </cell>
          <cell r="AK741">
            <v>88.1</v>
          </cell>
          <cell r="AL741">
            <v>88.2</v>
          </cell>
          <cell r="AM741">
            <v>88.2</v>
          </cell>
          <cell r="AN741">
            <v>87.3</v>
          </cell>
          <cell r="AO741">
            <v>87.3</v>
          </cell>
          <cell r="AP741">
            <v>87.5</v>
          </cell>
          <cell r="AQ741">
            <v>88.5</v>
          </cell>
          <cell r="AR741">
            <v>88.3</v>
          </cell>
          <cell r="AS741">
            <v>88.2</v>
          </cell>
          <cell r="AT741">
            <v>88.3</v>
          </cell>
          <cell r="AU741">
            <v>88.2</v>
          </cell>
          <cell r="AV741">
            <v>88.2</v>
          </cell>
          <cell r="AW741">
            <v>88.1</v>
          </cell>
          <cell r="AX741">
            <v>88.1</v>
          </cell>
          <cell r="AY741">
            <v>86.7</v>
          </cell>
          <cell r="AZ741">
            <v>87.2</v>
          </cell>
          <cell r="BA741">
            <v>86.7</v>
          </cell>
          <cell r="BB741">
            <v>87.4</v>
          </cell>
          <cell r="BC741">
            <v>86.8</v>
          </cell>
          <cell r="BD741">
            <v>86.6</v>
          </cell>
          <cell r="BE741">
            <v>86.5</v>
          </cell>
          <cell r="BF741">
            <v>86.4</v>
          </cell>
          <cell r="BG741">
            <v>86.6</v>
          </cell>
          <cell r="BH741">
            <v>87.2</v>
          </cell>
          <cell r="BI741">
            <v>87.2</v>
          </cell>
          <cell r="BJ741">
            <v>86.9</v>
          </cell>
          <cell r="BK741">
            <v>85.8</v>
          </cell>
          <cell r="BL741">
            <v>84.5</v>
          </cell>
          <cell r="BM741">
            <v>84.4</v>
          </cell>
          <cell r="BN741">
            <v>84.9</v>
          </cell>
          <cell r="BO741">
            <v>85.6</v>
          </cell>
          <cell r="BP741">
            <v>84.1</v>
          </cell>
          <cell r="BQ741">
            <v>84.1</v>
          </cell>
          <cell r="BR741">
            <v>84.1</v>
          </cell>
          <cell r="BS741">
            <v>84.5</v>
          </cell>
          <cell r="BT741">
            <v>84.6</v>
          </cell>
          <cell r="BU741">
            <v>84.6</v>
          </cell>
          <cell r="BV741">
            <v>84.8</v>
          </cell>
          <cell r="BW741">
            <v>84.7</v>
          </cell>
          <cell r="BX741">
            <v>84.5</v>
          </cell>
          <cell r="BY741">
            <v>84</v>
          </cell>
          <cell r="BZ741">
            <v>84.4</v>
          </cell>
          <cell r="CA741">
            <v>84.3</v>
          </cell>
          <cell r="CB741">
            <v>84.2</v>
          </cell>
          <cell r="CC741">
            <v>84.2</v>
          </cell>
          <cell r="CD741">
            <v>84.1</v>
          </cell>
          <cell r="CE741">
            <v>84.2</v>
          </cell>
          <cell r="CF741">
            <v>85.2</v>
          </cell>
          <cell r="CG741">
            <v>85.2</v>
          </cell>
          <cell r="CH741">
            <v>85.3</v>
          </cell>
          <cell r="CI741">
            <v>85.2</v>
          </cell>
          <cell r="CJ741">
            <v>85.2</v>
          </cell>
          <cell r="CK741">
            <v>85.3</v>
          </cell>
          <cell r="CL741">
            <v>85.7</v>
          </cell>
        </row>
        <row r="742">
          <cell r="A742" t="str">
            <v>T.V.Sets</v>
          </cell>
          <cell r="B742" t="str">
            <v>1311100001</v>
          </cell>
          <cell r="C742">
            <v>0.48620999999999998</v>
          </cell>
          <cell r="D742">
            <v>100.3</v>
          </cell>
          <cell r="E742">
            <v>98.6</v>
          </cell>
          <cell r="F742">
            <v>98.6</v>
          </cell>
          <cell r="G742">
            <v>93.3</v>
          </cell>
          <cell r="H742">
            <v>93.3</v>
          </cell>
          <cell r="I742">
            <v>93.3</v>
          </cell>
          <cell r="J742">
            <v>93.3</v>
          </cell>
          <cell r="K742">
            <v>93.3</v>
          </cell>
          <cell r="L742">
            <v>93.3</v>
          </cell>
          <cell r="M742">
            <v>93.3</v>
          </cell>
          <cell r="N742">
            <v>93.3</v>
          </cell>
          <cell r="O742">
            <v>93.3</v>
          </cell>
          <cell r="P742">
            <v>92.5</v>
          </cell>
          <cell r="Q742">
            <v>91.7</v>
          </cell>
          <cell r="R742">
            <v>91.7</v>
          </cell>
          <cell r="S742">
            <v>88.5</v>
          </cell>
          <cell r="T742">
            <v>88.5</v>
          </cell>
          <cell r="U742">
            <v>88.5</v>
          </cell>
          <cell r="V742">
            <v>88.5</v>
          </cell>
          <cell r="W742">
            <v>88.5</v>
          </cell>
          <cell r="X742">
            <v>88.5</v>
          </cell>
          <cell r="Y742">
            <v>88.5</v>
          </cell>
          <cell r="Z742">
            <v>88.5</v>
          </cell>
          <cell r="AA742">
            <v>88.5</v>
          </cell>
          <cell r="AB742">
            <v>88.5</v>
          </cell>
          <cell r="AC742">
            <v>88.5</v>
          </cell>
          <cell r="AD742">
            <v>88.5</v>
          </cell>
          <cell r="AE742">
            <v>87.6</v>
          </cell>
          <cell r="AF742">
            <v>87.6</v>
          </cell>
          <cell r="AG742">
            <v>87.6</v>
          </cell>
          <cell r="AH742">
            <v>87.5</v>
          </cell>
          <cell r="AI742">
            <v>81.5</v>
          </cell>
          <cell r="AJ742">
            <v>80.5</v>
          </cell>
          <cell r="AK742">
            <v>79.7</v>
          </cell>
          <cell r="AL742">
            <v>79.7</v>
          </cell>
          <cell r="AM742">
            <v>79.7</v>
          </cell>
          <cell r="AN742">
            <v>79.7</v>
          </cell>
          <cell r="AO742">
            <v>79.599999999999994</v>
          </cell>
          <cell r="AP742">
            <v>79.900000000000006</v>
          </cell>
          <cell r="AQ742">
            <v>79.900000000000006</v>
          </cell>
          <cell r="AR742">
            <v>79.900000000000006</v>
          </cell>
          <cell r="AS742">
            <v>79.900000000000006</v>
          </cell>
          <cell r="AT742">
            <v>79.900000000000006</v>
          </cell>
          <cell r="AU742">
            <v>79.900000000000006</v>
          </cell>
          <cell r="AV742">
            <v>79.900000000000006</v>
          </cell>
          <cell r="AW742">
            <v>79.900000000000006</v>
          </cell>
          <cell r="AX742">
            <v>79.900000000000006</v>
          </cell>
          <cell r="AY742">
            <v>77.099999999999994</v>
          </cell>
          <cell r="AZ742">
            <v>77.7</v>
          </cell>
          <cell r="BA742">
            <v>76.5</v>
          </cell>
          <cell r="BB742">
            <v>77.599999999999994</v>
          </cell>
          <cell r="BC742">
            <v>75.099999999999994</v>
          </cell>
          <cell r="BD742">
            <v>74.7</v>
          </cell>
          <cell r="BE742">
            <v>74.7</v>
          </cell>
          <cell r="BF742">
            <v>74.7</v>
          </cell>
          <cell r="BG742">
            <v>74.7</v>
          </cell>
          <cell r="BH742">
            <v>75.7</v>
          </cell>
          <cell r="BI742">
            <v>75.7</v>
          </cell>
          <cell r="BJ742">
            <v>75.900000000000006</v>
          </cell>
          <cell r="BK742">
            <v>73.7</v>
          </cell>
          <cell r="BL742">
            <v>71.099999999999994</v>
          </cell>
          <cell r="BM742">
            <v>70.8</v>
          </cell>
          <cell r="BN742">
            <v>71.8</v>
          </cell>
          <cell r="BO742">
            <v>73.8</v>
          </cell>
          <cell r="BP742">
            <v>70.8</v>
          </cell>
          <cell r="BQ742">
            <v>70.8</v>
          </cell>
          <cell r="BR742">
            <v>70.8</v>
          </cell>
          <cell r="BS742">
            <v>70.8</v>
          </cell>
          <cell r="BT742">
            <v>70.8</v>
          </cell>
          <cell r="BU742">
            <v>70.8</v>
          </cell>
          <cell r="BV742">
            <v>70.8</v>
          </cell>
          <cell r="BW742">
            <v>70.8</v>
          </cell>
          <cell r="BX742">
            <v>70.8</v>
          </cell>
          <cell r="BY742">
            <v>70.099999999999994</v>
          </cell>
          <cell r="BZ742">
            <v>70.099999999999994</v>
          </cell>
          <cell r="CA742">
            <v>70.7</v>
          </cell>
          <cell r="CB742">
            <v>69.8</v>
          </cell>
          <cell r="CC742">
            <v>69.8</v>
          </cell>
          <cell r="CD742">
            <v>69.8</v>
          </cell>
          <cell r="CE742">
            <v>69.900000000000006</v>
          </cell>
          <cell r="CF742">
            <v>72.5</v>
          </cell>
          <cell r="CG742">
            <v>72.5</v>
          </cell>
          <cell r="CH742">
            <v>72.5</v>
          </cell>
          <cell r="CI742">
            <v>72.5</v>
          </cell>
          <cell r="CJ742">
            <v>72.3</v>
          </cell>
          <cell r="CK742">
            <v>72.400000000000006</v>
          </cell>
          <cell r="CL742">
            <v>73.099999999999994</v>
          </cell>
        </row>
        <row r="743">
          <cell r="A743" t="str">
            <v>T.V. Accessories</v>
          </cell>
          <cell r="B743" t="str">
            <v>1311100002</v>
          </cell>
          <cell r="C743">
            <v>0.17011999999999999</v>
          </cell>
          <cell r="D743">
            <v>96.9</v>
          </cell>
          <cell r="E743">
            <v>96.9</v>
          </cell>
          <cell r="F743">
            <v>96.9</v>
          </cell>
          <cell r="G743">
            <v>90.5</v>
          </cell>
          <cell r="H743">
            <v>90</v>
          </cell>
          <cell r="I743">
            <v>90</v>
          </cell>
          <cell r="J743">
            <v>89.3</v>
          </cell>
          <cell r="K743">
            <v>89.3</v>
          </cell>
          <cell r="L743">
            <v>89.1</v>
          </cell>
          <cell r="M743">
            <v>88.3</v>
          </cell>
          <cell r="N743">
            <v>88.3</v>
          </cell>
          <cell r="O743">
            <v>88.3</v>
          </cell>
          <cell r="P743">
            <v>87.8</v>
          </cell>
          <cell r="Q743">
            <v>87.8</v>
          </cell>
          <cell r="R743">
            <v>87.8</v>
          </cell>
          <cell r="S743">
            <v>84.1</v>
          </cell>
          <cell r="T743">
            <v>84.1</v>
          </cell>
          <cell r="U743">
            <v>84.1</v>
          </cell>
          <cell r="V743">
            <v>84.1</v>
          </cell>
          <cell r="W743">
            <v>84.1</v>
          </cell>
          <cell r="X743">
            <v>84.1</v>
          </cell>
          <cell r="Y743">
            <v>84.1</v>
          </cell>
          <cell r="Z743">
            <v>84.1</v>
          </cell>
          <cell r="AA743">
            <v>84.1</v>
          </cell>
          <cell r="AB743">
            <v>83.9</v>
          </cell>
          <cell r="AC743">
            <v>83.9</v>
          </cell>
          <cell r="AD743">
            <v>83.9</v>
          </cell>
          <cell r="AE743">
            <v>81.400000000000006</v>
          </cell>
          <cell r="AF743">
            <v>81.400000000000006</v>
          </cell>
          <cell r="AG743">
            <v>81.400000000000006</v>
          </cell>
          <cell r="AH743">
            <v>81.2</v>
          </cell>
          <cell r="AI743">
            <v>81.2</v>
          </cell>
          <cell r="AJ743">
            <v>81.2</v>
          </cell>
          <cell r="AK743">
            <v>81.599999999999994</v>
          </cell>
          <cell r="AL743">
            <v>81.599999999999994</v>
          </cell>
          <cell r="AM743">
            <v>81.599999999999994</v>
          </cell>
          <cell r="AN743">
            <v>83</v>
          </cell>
          <cell r="AO743">
            <v>83</v>
          </cell>
          <cell r="AP743">
            <v>83.2</v>
          </cell>
          <cell r="AQ743">
            <v>83.3</v>
          </cell>
          <cell r="AR743">
            <v>82.6</v>
          </cell>
          <cell r="AS743">
            <v>82.6</v>
          </cell>
          <cell r="AT743">
            <v>82.6</v>
          </cell>
          <cell r="AU743">
            <v>82.6</v>
          </cell>
          <cell r="AV743">
            <v>82.6</v>
          </cell>
          <cell r="AW743">
            <v>82.6</v>
          </cell>
          <cell r="AX743">
            <v>82.6</v>
          </cell>
          <cell r="AY743">
            <v>82.2</v>
          </cell>
          <cell r="AZ743">
            <v>83.1</v>
          </cell>
          <cell r="BA743">
            <v>82.9</v>
          </cell>
          <cell r="BB743">
            <v>82.8</v>
          </cell>
          <cell r="BC743">
            <v>82.9</v>
          </cell>
          <cell r="BD743">
            <v>83</v>
          </cell>
          <cell r="BE743">
            <v>82.9</v>
          </cell>
          <cell r="BF743">
            <v>82.9</v>
          </cell>
          <cell r="BG743">
            <v>82.9</v>
          </cell>
          <cell r="BH743">
            <v>82.9</v>
          </cell>
          <cell r="BI743">
            <v>82.9</v>
          </cell>
          <cell r="BJ743">
            <v>82.9</v>
          </cell>
          <cell r="BK743">
            <v>82.9</v>
          </cell>
          <cell r="BL743">
            <v>82.9</v>
          </cell>
          <cell r="BM743">
            <v>83</v>
          </cell>
          <cell r="BN743">
            <v>83.2</v>
          </cell>
          <cell r="BO743">
            <v>83.2</v>
          </cell>
          <cell r="BP743">
            <v>83.4</v>
          </cell>
          <cell r="BQ743">
            <v>83.2</v>
          </cell>
          <cell r="BR743">
            <v>83.2</v>
          </cell>
          <cell r="BS743">
            <v>83.2</v>
          </cell>
          <cell r="BT743">
            <v>83.2</v>
          </cell>
          <cell r="BU743">
            <v>83.2</v>
          </cell>
          <cell r="BV743">
            <v>83.2</v>
          </cell>
          <cell r="BW743">
            <v>83.2</v>
          </cell>
          <cell r="BX743">
            <v>82.1</v>
          </cell>
          <cell r="BY743">
            <v>82</v>
          </cell>
          <cell r="BZ743">
            <v>82</v>
          </cell>
          <cell r="CA743">
            <v>82</v>
          </cell>
          <cell r="CB743">
            <v>82</v>
          </cell>
          <cell r="CC743">
            <v>82</v>
          </cell>
          <cell r="CD743">
            <v>82.2</v>
          </cell>
          <cell r="CE743">
            <v>82.3</v>
          </cell>
          <cell r="CF743">
            <v>82.3</v>
          </cell>
          <cell r="CG743">
            <v>82.4</v>
          </cell>
          <cell r="CH743">
            <v>82.6</v>
          </cell>
          <cell r="CI743">
            <v>82.6</v>
          </cell>
          <cell r="CJ743">
            <v>82.6</v>
          </cell>
          <cell r="CK743">
            <v>82.6</v>
          </cell>
          <cell r="CL743">
            <v>82.7</v>
          </cell>
        </row>
        <row r="744">
          <cell r="A744" t="str">
            <v>Sensors</v>
          </cell>
          <cell r="B744" t="str">
            <v>1311100003</v>
          </cell>
          <cell r="C744">
            <v>8.5599999999999999E-3</v>
          </cell>
          <cell r="D744">
            <v>97.8</v>
          </cell>
          <cell r="E744">
            <v>97.8</v>
          </cell>
          <cell r="F744">
            <v>97.8</v>
          </cell>
          <cell r="G744">
            <v>97.5</v>
          </cell>
          <cell r="H744">
            <v>97.5</v>
          </cell>
          <cell r="I744">
            <v>97.5</v>
          </cell>
          <cell r="J744">
            <v>97.5</v>
          </cell>
          <cell r="K744">
            <v>97.5</v>
          </cell>
          <cell r="L744">
            <v>97.5</v>
          </cell>
          <cell r="M744">
            <v>97.5</v>
          </cell>
          <cell r="N744">
            <v>97.5</v>
          </cell>
          <cell r="O744">
            <v>97.5</v>
          </cell>
          <cell r="P744">
            <v>98.1</v>
          </cell>
          <cell r="Q744">
            <v>98.1</v>
          </cell>
          <cell r="R744">
            <v>98.1</v>
          </cell>
          <cell r="S744">
            <v>102</v>
          </cell>
          <cell r="T744">
            <v>102</v>
          </cell>
          <cell r="U744">
            <v>102</v>
          </cell>
          <cell r="V744">
            <v>102</v>
          </cell>
          <cell r="W744">
            <v>102</v>
          </cell>
          <cell r="X744">
            <v>102</v>
          </cell>
          <cell r="Y744">
            <v>102</v>
          </cell>
          <cell r="Z744">
            <v>102</v>
          </cell>
          <cell r="AA744">
            <v>102</v>
          </cell>
          <cell r="AB744">
            <v>110.3</v>
          </cell>
          <cell r="AC744">
            <v>110.3</v>
          </cell>
          <cell r="AD744">
            <v>111.8</v>
          </cell>
          <cell r="AE744">
            <v>117.5</v>
          </cell>
          <cell r="AF744">
            <v>117.5</v>
          </cell>
          <cell r="AG744">
            <v>117.5</v>
          </cell>
          <cell r="AH744">
            <v>117.5</v>
          </cell>
          <cell r="AI744">
            <v>117.5</v>
          </cell>
          <cell r="AJ744">
            <v>117.5</v>
          </cell>
          <cell r="AK744">
            <v>117.5</v>
          </cell>
          <cell r="AL744">
            <v>117.5</v>
          </cell>
          <cell r="AM744">
            <v>117.5</v>
          </cell>
          <cell r="AN744">
            <v>123.1</v>
          </cell>
          <cell r="AO744">
            <v>123.1</v>
          </cell>
          <cell r="AP744">
            <v>123.1</v>
          </cell>
          <cell r="AQ744">
            <v>122.4</v>
          </cell>
          <cell r="AR744">
            <v>122.4</v>
          </cell>
          <cell r="AS744">
            <v>122.4</v>
          </cell>
          <cell r="AT744">
            <v>122.4</v>
          </cell>
          <cell r="AU744">
            <v>122.5</v>
          </cell>
          <cell r="AV744">
            <v>122.5</v>
          </cell>
          <cell r="AW744">
            <v>123.6</v>
          </cell>
          <cell r="AX744">
            <v>121.7</v>
          </cell>
          <cell r="AY744">
            <v>122</v>
          </cell>
          <cell r="AZ744">
            <v>127.1</v>
          </cell>
          <cell r="BA744">
            <v>126.8</v>
          </cell>
          <cell r="BB744">
            <v>127.3</v>
          </cell>
          <cell r="BC744">
            <v>127.3</v>
          </cell>
          <cell r="BD744">
            <v>127.3</v>
          </cell>
          <cell r="BE744">
            <v>127.1</v>
          </cell>
          <cell r="BF744">
            <v>127.5</v>
          </cell>
          <cell r="BG744">
            <v>127.5</v>
          </cell>
          <cell r="BH744">
            <v>127.4</v>
          </cell>
          <cell r="BI744">
            <v>127</v>
          </cell>
          <cell r="BJ744">
            <v>127.7</v>
          </cell>
          <cell r="BK744">
            <v>127.1</v>
          </cell>
          <cell r="BL744">
            <v>127.1</v>
          </cell>
          <cell r="BM744">
            <v>126.7</v>
          </cell>
          <cell r="BN744">
            <v>126.4</v>
          </cell>
          <cell r="BO744">
            <v>126.4</v>
          </cell>
          <cell r="BP744">
            <v>126.4</v>
          </cell>
          <cell r="BQ744">
            <v>126.4</v>
          </cell>
          <cell r="BR744">
            <v>126.4</v>
          </cell>
          <cell r="BS744">
            <v>127.1</v>
          </cell>
          <cell r="BT744">
            <v>127.3</v>
          </cell>
          <cell r="BU744">
            <v>127.3</v>
          </cell>
          <cell r="BV744">
            <v>127.3</v>
          </cell>
          <cell r="BW744">
            <v>127.3</v>
          </cell>
          <cell r="BX744">
            <v>127.3</v>
          </cell>
          <cell r="BY744">
            <v>127.3</v>
          </cell>
          <cell r="BZ744">
            <v>127.3</v>
          </cell>
          <cell r="CA744">
            <v>127.3</v>
          </cell>
          <cell r="CB744">
            <v>127.3</v>
          </cell>
          <cell r="CC744">
            <v>127.3</v>
          </cell>
          <cell r="CD744">
            <v>127.3</v>
          </cell>
          <cell r="CE744">
            <v>127.3</v>
          </cell>
          <cell r="CF744">
            <v>127.3</v>
          </cell>
          <cell r="CG744">
            <v>127.3</v>
          </cell>
          <cell r="CH744">
            <v>127.3</v>
          </cell>
          <cell r="CI744">
            <v>129.4</v>
          </cell>
          <cell r="CJ744">
            <v>129.4</v>
          </cell>
          <cell r="CK744">
            <v>129.4</v>
          </cell>
          <cell r="CL744">
            <v>129.5</v>
          </cell>
        </row>
        <row r="745">
          <cell r="A745" t="str">
            <v>Optical Instruments</v>
          </cell>
          <cell r="B745" t="str">
            <v>1311100004</v>
          </cell>
          <cell r="C745">
            <v>8.0999999999999996E-3</v>
          </cell>
          <cell r="D745">
            <v>100.6</v>
          </cell>
          <cell r="E745">
            <v>100.6</v>
          </cell>
          <cell r="F745">
            <v>105.2</v>
          </cell>
          <cell r="G745">
            <v>118.2</v>
          </cell>
          <cell r="H745">
            <v>118.2</v>
          </cell>
          <cell r="I745">
            <v>119.8</v>
          </cell>
          <cell r="J745">
            <v>118.7</v>
          </cell>
          <cell r="K745">
            <v>118.7</v>
          </cell>
          <cell r="L745">
            <v>118.7</v>
          </cell>
          <cell r="M745">
            <v>118.7</v>
          </cell>
          <cell r="N745">
            <v>118.7</v>
          </cell>
          <cell r="O745">
            <v>118.7</v>
          </cell>
          <cell r="P745">
            <v>118.7</v>
          </cell>
          <cell r="Q745">
            <v>118.7</v>
          </cell>
          <cell r="R745">
            <v>114.6</v>
          </cell>
          <cell r="S745">
            <v>126.5</v>
          </cell>
          <cell r="T745">
            <v>126.5</v>
          </cell>
          <cell r="U745">
            <v>126.5</v>
          </cell>
          <cell r="V745">
            <v>126.4</v>
          </cell>
          <cell r="W745">
            <v>126.4</v>
          </cell>
          <cell r="X745">
            <v>126.4</v>
          </cell>
          <cell r="Y745">
            <v>127.6</v>
          </cell>
          <cell r="Z745">
            <v>127.6</v>
          </cell>
          <cell r="AA745">
            <v>130.69999999999999</v>
          </cell>
          <cell r="AB745">
            <v>130.69999999999999</v>
          </cell>
          <cell r="AC745">
            <v>130.69999999999999</v>
          </cell>
          <cell r="AD745">
            <v>132.19999999999999</v>
          </cell>
          <cell r="AE745">
            <v>132.19999999999999</v>
          </cell>
          <cell r="AF745">
            <v>132.19999999999999</v>
          </cell>
          <cell r="AG745">
            <v>132.19999999999999</v>
          </cell>
          <cell r="AH745">
            <v>132.19999999999999</v>
          </cell>
          <cell r="AI745">
            <v>132.19999999999999</v>
          </cell>
          <cell r="AJ745">
            <v>132.19999999999999</v>
          </cell>
          <cell r="AK745">
            <v>130.30000000000001</v>
          </cell>
          <cell r="AL745">
            <v>130.30000000000001</v>
          </cell>
          <cell r="AM745">
            <v>130.30000000000001</v>
          </cell>
          <cell r="AN745">
            <v>130.30000000000001</v>
          </cell>
          <cell r="AO745">
            <v>130.30000000000001</v>
          </cell>
          <cell r="AP745">
            <v>130.30000000000001</v>
          </cell>
          <cell r="AQ745">
            <v>130.30000000000001</v>
          </cell>
          <cell r="AR745">
            <v>130.30000000000001</v>
          </cell>
          <cell r="AS745">
            <v>130.30000000000001</v>
          </cell>
          <cell r="AT745">
            <v>130.30000000000001</v>
          </cell>
          <cell r="AU745">
            <v>130.30000000000001</v>
          </cell>
          <cell r="AV745">
            <v>130.30000000000001</v>
          </cell>
          <cell r="AW745">
            <v>130.30000000000001</v>
          </cell>
          <cell r="AX745">
            <v>130.30000000000001</v>
          </cell>
          <cell r="AY745">
            <v>130.30000000000001</v>
          </cell>
          <cell r="AZ745">
            <v>130.30000000000001</v>
          </cell>
          <cell r="BA745">
            <v>130.30000000000001</v>
          </cell>
          <cell r="BB745">
            <v>130.30000000000001</v>
          </cell>
          <cell r="BC745">
            <v>130.30000000000001</v>
          </cell>
          <cell r="BD745">
            <v>130.30000000000001</v>
          </cell>
          <cell r="BE745">
            <v>130.30000000000001</v>
          </cell>
          <cell r="BF745">
            <v>130.30000000000001</v>
          </cell>
          <cell r="BG745">
            <v>130.30000000000001</v>
          </cell>
          <cell r="BH745">
            <v>130.30000000000001</v>
          </cell>
          <cell r="BI745">
            <v>130.30000000000001</v>
          </cell>
          <cell r="BJ745">
            <v>130.30000000000001</v>
          </cell>
          <cell r="BK745">
            <v>130.30000000000001</v>
          </cell>
          <cell r="BL745">
            <v>130.30000000000001</v>
          </cell>
          <cell r="BM745">
            <v>130.30000000000001</v>
          </cell>
          <cell r="BN745">
            <v>130.30000000000001</v>
          </cell>
          <cell r="BO745">
            <v>130.30000000000001</v>
          </cell>
          <cell r="BP745">
            <v>130.30000000000001</v>
          </cell>
          <cell r="BQ745">
            <v>130.30000000000001</v>
          </cell>
          <cell r="BR745">
            <v>130.30000000000001</v>
          </cell>
          <cell r="BS745">
            <v>130.30000000000001</v>
          </cell>
          <cell r="BT745">
            <v>130.30000000000001</v>
          </cell>
          <cell r="BU745">
            <v>130.30000000000001</v>
          </cell>
          <cell r="BV745">
            <v>130.30000000000001</v>
          </cell>
          <cell r="BW745">
            <v>130.30000000000001</v>
          </cell>
          <cell r="BX745">
            <v>130.30000000000001</v>
          </cell>
          <cell r="BY745">
            <v>130.30000000000001</v>
          </cell>
          <cell r="BZ745">
            <v>130.30000000000001</v>
          </cell>
          <cell r="CA745">
            <v>130.30000000000001</v>
          </cell>
          <cell r="CB745">
            <v>130.30000000000001</v>
          </cell>
          <cell r="CC745">
            <v>130.30000000000001</v>
          </cell>
          <cell r="CD745">
            <v>130.30000000000001</v>
          </cell>
          <cell r="CE745">
            <v>130.30000000000001</v>
          </cell>
          <cell r="CF745">
            <v>130.30000000000001</v>
          </cell>
          <cell r="CG745">
            <v>130.30000000000001</v>
          </cell>
          <cell r="CH745">
            <v>130.30000000000001</v>
          </cell>
          <cell r="CI745">
            <v>130.30000000000001</v>
          </cell>
          <cell r="CJ745">
            <v>130.30000000000001</v>
          </cell>
          <cell r="CK745">
            <v>130.30000000000001</v>
          </cell>
          <cell r="CL745">
            <v>130.30000000000001</v>
          </cell>
        </row>
        <row r="746">
          <cell r="A746" t="str">
            <v>Video CD Player</v>
          </cell>
          <cell r="B746" t="str">
            <v>1311100005</v>
          </cell>
          <cell r="C746">
            <v>8.7899999999999992E-3</v>
          </cell>
          <cell r="D746">
            <v>100</v>
          </cell>
          <cell r="E746">
            <v>100</v>
          </cell>
          <cell r="F746">
            <v>100</v>
          </cell>
          <cell r="G746">
            <v>96.5</v>
          </cell>
          <cell r="H746">
            <v>96.5</v>
          </cell>
          <cell r="I746">
            <v>96.5</v>
          </cell>
          <cell r="J746">
            <v>96.5</v>
          </cell>
          <cell r="K746">
            <v>96.5</v>
          </cell>
          <cell r="L746">
            <v>96.5</v>
          </cell>
          <cell r="M746">
            <v>96.5</v>
          </cell>
          <cell r="N746">
            <v>96.5</v>
          </cell>
          <cell r="O746">
            <v>96.5</v>
          </cell>
          <cell r="P746">
            <v>80.400000000000006</v>
          </cell>
          <cell r="Q746">
            <v>80.400000000000006</v>
          </cell>
          <cell r="R746">
            <v>80.400000000000006</v>
          </cell>
          <cell r="S746">
            <v>80.400000000000006</v>
          </cell>
          <cell r="T746">
            <v>80.400000000000006</v>
          </cell>
          <cell r="U746">
            <v>80.400000000000006</v>
          </cell>
          <cell r="V746">
            <v>80.400000000000006</v>
          </cell>
          <cell r="W746">
            <v>80.400000000000006</v>
          </cell>
          <cell r="X746">
            <v>80.400000000000006</v>
          </cell>
          <cell r="Y746">
            <v>80.400000000000006</v>
          </cell>
          <cell r="Z746">
            <v>80.400000000000006</v>
          </cell>
          <cell r="AA746">
            <v>80.400000000000006</v>
          </cell>
          <cell r="AB746">
            <v>80.400000000000006</v>
          </cell>
          <cell r="AC746">
            <v>80.400000000000006</v>
          </cell>
          <cell r="AD746">
            <v>80.400000000000006</v>
          </cell>
          <cell r="AE746">
            <v>80.400000000000006</v>
          </cell>
          <cell r="AF746">
            <v>80.400000000000006</v>
          </cell>
          <cell r="AG746">
            <v>80.400000000000006</v>
          </cell>
          <cell r="AH746">
            <v>80.400000000000006</v>
          </cell>
          <cell r="AI746">
            <v>80.400000000000006</v>
          </cell>
          <cell r="AJ746">
            <v>80.400000000000006</v>
          </cell>
          <cell r="AK746">
            <v>80.400000000000006</v>
          </cell>
          <cell r="AL746">
            <v>80.400000000000006</v>
          </cell>
          <cell r="AM746">
            <v>80.400000000000006</v>
          </cell>
          <cell r="AN746">
            <v>80.400000000000006</v>
          </cell>
          <cell r="AO746">
            <v>80.400000000000006</v>
          </cell>
          <cell r="AP746">
            <v>80.400000000000006</v>
          </cell>
          <cell r="AQ746">
            <v>80.400000000000006</v>
          </cell>
          <cell r="AR746">
            <v>80.400000000000006</v>
          </cell>
          <cell r="AS746">
            <v>80.400000000000006</v>
          </cell>
          <cell r="AT746">
            <v>80.400000000000006</v>
          </cell>
          <cell r="AU746">
            <v>80.400000000000006</v>
          </cell>
          <cell r="AV746">
            <v>80.400000000000006</v>
          </cell>
          <cell r="AW746">
            <v>80.400000000000006</v>
          </cell>
          <cell r="AX746">
            <v>80.400000000000006</v>
          </cell>
          <cell r="AY746">
            <v>80.400000000000006</v>
          </cell>
          <cell r="AZ746">
            <v>80.400000000000006</v>
          </cell>
          <cell r="BA746">
            <v>80.400000000000006</v>
          </cell>
          <cell r="BB746">
            <v>80.400000000000006</v>
          </cell>
          <cell r="BC746">
            <v>80.400000000000006</v>
          </cell>
          <cell r="BD746">
            <v>80.400000000000006</v>
          </cell>
          <cell r="BE746">
            <v>80.400000000000006</v>
          </cell>
          <cell r="BF746">
            <v>80.400000000000006</v>
          </cell>
          <cell r="BG746">
            <v>80.400000000000006</v>
          </cell>
          <cell r="BH746">
            <v>80.400000000000006</v>
          </cell>
          <cell r="BI746">
            <v>80.400000000000006</v>
          </cell>
          <cell r="BJ746">
            <v>80.400000000000006</v>
          </cell>
          <cell r="BK746">
            <v>80.400000000000006</v>
          </cell>
          <cell r="BL746">
            <v>80.400000000000006</v>
          </cell>
          <cell r="BM746">
            <v>80.400000000000006</v>
          </cell>
          <cell r="BN746">
            <v>80.400000000000006</v>
          </cell>
          <cell r="BO746">
            <v>80.400000000000006</v>
          </cell>
          <cell r="BP746">
            <v>80.400000000000006</v>
          </cell>
          <cell r="BQ746">
            <v>80.400000000000006</v>
          </cell>
          <cell r="BR746">
            <v>80.400000000000006</v>
          </cell>
          <cell r="BS746">
            <v>80.400000000000006</v>
          </cell>
          <cell r="BT746">
            <v>80.400000000000006</v>
          </cell>
          <cell r="BU746">
            <v>80.400000000000006</v>
          </cell>
          <cell r="BV746">
            <v>80.400000000000006</v>
          </cell>
          <cell r="BW746">
            <v>80.400000000000006</v>
          </cell>
          <cell r="BX746">
            <v>80.400000000000006</v>
          </cell>
          <cell r="BY746">
            <v>80.400000000000006</v>
          </cell>
          <cell r="BZ746">
            <v>80.400000000000006</v>
          </cell>
          <cell r="CA746">
            <v>80.400000000000006</v>
          </cell>
          <cell r="CB746">
            <v>80.400000000000006</v>
          </cell>
          <cell r="CC746">
            <v>80.400000000000006</v>
          </cell>
          <cell r="CD746">
            <v>80.400000000000006</v>
          </cell>
          <cell r="CE746">
            <v>80.400000000000006</v>
          </cell>
          <cell r="CF746">
            <v>80.400000000000006</v>
          </cell>
          <cell r="CG746">
            <v>80.400000000000006</v>
          </cell>
          <cell r="CH746">
            <v>80.400000000000006</v>
          </cell>
          <cell r="CI746">
            <v>80.400000000000006</v>
          </cell>
          <cell r="CJ746">
            <v>80.400000000000006</v>
          </cell>
          <cell r="CK746">
            <v>80.400000000000006</v>
          </cell>
          <cell r="CL746">
            <v>80.400000000000006</v>
          </cell>
        </row>
        <row r="747">
          <cell r="A747" t="str">
            <v>Resistance /Resistor</v>
          </cell>
          <cell r="B747" t="str">
            <v>1311100006</v>
          </cell>
          <cell r="C747">
            <v>7.5500000000000003E-3</v>
          </cell>
          <cell r="D747">
            <v>99.5</v>
          </cell>
          <cell r="E747">
            <v>100.3</v>
          </cell>
          <cell r="F747">
            <v>100.3</v>
          </cell>
          <cell r="G747">
            <v>112.2</v>
          </cell>
          <cell r="H747">
            <v>112</v>
          </cell>
          <cell r="I747">
            <v>111.7</v>
          </cell>
          <cell r="J747">
            <v>111.7</v>
          </cell>
          <cell r="K747">
            <v>111.7</v>
          </cell>
          <cell r="L747">
            <v>111.7</v>
          </cell>
          <cell r="M747">
            <v>111.7</v>
          </cell>
          <cell r="N747">
            <v>111.7</v>
          </cell>
          <cell r="O747">
            <v>111.7</v>
          </cell>
          <cell r="P747">
            <v>111.7</v>
          </cell>
          <cell r="Q747">
            <v>111.7</v>
          </cell>
          <cell r="R747">
            <v>117.6</v>
          </cell>
          <cell r="S747">
            <v>126.7</v>
          </cell>
          <cell r="T747">
            <v>132.30000000000001</v>
          </cell>
          <cell r="U747">
            <v>134.1</v>
          </cell>
          <cell r="V747">
            <v>134.1</v>
          </cell>
          <cell r="W747">
            <v>134.1</v>
          </cell>
          <cell r="X747">
            <v>134.1</v>
          </cell>
          <cell r="Y747">
            <v>134.1</v>
          </cell>
          <cell r="Z747">
            <v>134.1</v>
          </cell>
          <cell r="AA747">
            <v>134.1</v>
          </cell>
          <cell r="AB747">
            <v>134.1</v>
          </cell>
          <cell r="AC747">
            <v>134.1</v>
          </cell>
          <cell r="AD747">
            <v>134.19999999999999</v>
          </cell>
          <cell r="AE747">
            <v>130</v>
          </cell>
          <cell r="AF747">
            <v>130</v>
          </cell>
          <cell r="AG747">
            <v>130</v>
          </cell>
          <cell r="AH747">
            <v>130</v>
          </cell>
          <cell r="AI747">
            <v>131.5</v>
          </cell>
          <cell r="AJ747">
            <v>132.6</v>
          </cell>
          <cell r="AK747">
            <v>133.4</v>
          </cell>
          <cell r="AL747">
            <v>133.4</v>
          </cell>
          <cell r="AM747">
            <v>133.4</v>
          </cell>
          <cell r="AN747">
            <v>133.4</v>
          </cell>
          <cell r="AO747">
            <v>137.69999999999999</v>
          </cell>
          <cell r="AP747">
            <v>137.19999999999999</v>
          </cell>
          <cell r="AQ747">
            <v>137.19999999999999</v>
          </cell>
          <cell r="AR747">
            <v>136.80000000000001</v>
          </cell>
          <cell r="AS747">
            <v>136.5</v>
          </cell>
          <cell r="AT747">
            <v>136.5</v>
          </cell>
          <cell r="AU747">
            <v>136.5</v>
          </cell>
          <cell r="AV747">
            <v>136.5</v>
          </cell>
          <cell r="AW747">
            <v>136.5</v>
          </cell>
          <cell r="AX747">
            <v>136.5</v>
          </cell>
          <cell r="AY747">
            <v>135.19999999999999</v>
          </cell>
          <cell r="AZ747">
            <v>141.1</v>
          </cell>
          <cell r="BA747">
            <v>140.5</v>
          </cell>
          <cell r="BB747">
            <v>140</v>
          </cell>
          <cell r="BC747">
            <v>140</v>
          </cell>
          <cell r="BD747">
            <v>140</v>
          </cell>
          <cell r="BE747">
            <v>139.9</v>
          </cell>
          <cell r="BF747">
            <v>139.9</v>
          </cell>
          <cell r="BG747">
            <v>139.9</v>
          </cell>
          <cell r="BH747">
            <v>142.69999999999999</v>
          </cell>
          <cell r="BI747">
            <v>145.5</v>
          </cell>
          <cell r="BJ747">
            <v>145.5</v>
          </cell>
          <cell r="BK747">
            <v>145.5</v>
          </cell>
          <cell r="BL747">
            <v>145.5</v>
          </cell>
          <cell r="BM747">
            <v>145.5</v>
          </cell>
          <cell r="BN747">
            <v>145.5</v>
          </cell>
          <cell r="BO747">
            <v>146</v>
          </cell>
          <cell r="BP747">
            <v>146.19999999999999</v>
          </cell>
          <cell r="BQ747">
            <v>146.19999999999999</v>
          </cell>
          <cell r="BR747">
            <v>146.19999999999999</v>
          </cell>
          <cell r="BS747">
            <v>146.19999999999999</v>
          </cell>
          <cell r="BT747">
            <v>146.19999999999999</v>
          </cell>
          <cell r="BU747">
            <v>146.19999999999999</v>
          </cell>
          <cell r="BV747">
            <v>146.19999999999999</v>
          </cell>
          <cell r="BW747">
            <v>146.19999999999999</v>
          </cell>
          <cell r="BX747">
            <v>146.19999999999999</v>
          </cell>
          <cell r="BY747">
            <v>146.19999999999999</v>
          </cell>
          <cell r="BZ747">
            <v>146.19999999999999</v>
          </cell>
          <cell r="CA747">
            <v>146.19999999999999</v>
          </cell>
          <cell r="CB747">
            <v>143.69999999999999</v>
          </cell>
          <cell r="CC747">
            <v>144.4</v>
          </cell>
          <cell r="CD747">
            <v>146.4</v>
          </cell>
          <cell r="CE747">
            <v>146.4</v>
          </cell>
          <cell r="CF747">
            <v>146.4</v>
          </cell>
          <cell r="CG747">
            <v>146.4</v>
          </cell>
          <cell r="CH747">
            <v>146.4</v>
          </cell>
          <cell r="CI747">
            <v>146.4</v>
          </cell>
          <cell r="CJ747">
            <v>146.4</v>
          </cell>
          <cell r="CK747">
            <v>146.4</v>
          </cell>
          <cell r="CL747">
            <v>146.6</v>
          </cell>
        </row>
        <row r="748">
          <cell r="A748" t="str">
            <v>Semiconductor Devices</v>
          </cell>
          <cell r="B748" t="str">
            <v>1311100007</v>
          </cell>
          <cell r="C748">
            <v>1.485E-2</v>
          </cell>
          <cell r="D748">
            <v>99.6</v>
          </cell>
          <cell r="E748">
            <v>99.6</v>
          </cell>
          <cell r="F748">
            <v>99.5</v>
          </cell>
          <cell r="G748">
            <v>98.2</v>
          </cell>
          <cell r="H748">
            <v>98</v>
          </cell>
          <cell r="I748">
            <v>97.8</v>
          </cell>
          <cell r="J748">
            <v>98</v>
          </cell>
          <cell r="K748">
            <v>98</v>
          </cell>
          <cell r="L748">
            <v>98</v>
          </cell>
          <cell r="M748">
            <v>103.5</v>
          </cell>
          <cell r="N748">
            <v>103.5</v>
          </cell>
          <cell r="O748">
            <v>103.5</v>
          </cell>
          <cell r="P748">
            <v>104.5</v>
          </cell>
          <cell r="Q748">
            <v>104.5</v>
          </cell>
          <cell r="R748">
            <v>103.7</v>
          </cell>
          <cell r="S748">
            <v>107.2</v>
          </cell>
          <cell r="T748">
            <v>107.2</v>
          </cell>
          <cell r="U748">
            <v>107.2</v>
          </cell>
          <cell r="V748">
            <v>106.1</v>
          </cell>
          <cell r="W748">
            <v>106.1</v>
          </cell>
          <cell r="X748">
            <v>109.7</v>
          </cell>
          <cell r="Y748">
            <v>111.4</v>
          </cell>
          <cell r="Z748">
            <v>110.4</v>
          </cell>
          <cell r="AA748">
            <v>107.4</v>
          </cell>
          <cell r="AB748">
            <v>109.3</v>
          </cell>
          <cell r="AC748">
            <v>109.3</v>
          </cell>
          <cell r="AD748">
            <v>109.3</v>
          </cell>
          <cell r="AE748">
            <v>107.5</v>
          </cell>
          <cell r="AF748">
            <v>108</v>
          </cell>
          <cell r="AG748">
            <v>108.4</v>
          </cell>
          <cell r="AH748">
            <v>108.3</v>
          </cell>
          <cell r="AI748">
            <v>119.3</v>
          </cell>
          <cell r="AJ748">
            <v>119.3</v>
          </cell>
          <cell r="AK748">
            <v>119.4</v>
          </cell>
          <cell r="AL748">
            <v>124.5</v>
          </cell>
          <cell r="AM748">
            <v>124.5</v>
          </cell>
          <cell r="AN748">
            <v>122.5</v>
          </cell>
          <cell r="AO748">
            <v>122.5</v>
          </cell>
          <cell r="AP748">
            <v>122</v>
          </cell>
          <cell r="AQ748">
            <v>113.8</v>
          </cell>
          <cell r="AR748">
            <v>113.8</v>
          </cell>
          <cell r="AS748">
            <v>113.8</v>
          </cell>
          <cell r="AT748">
            <v>113.8</v>
          </cell>
          <cell r="AU748">
            <v>113.8</v>
          </cell>
          <cell r="AV748">
            <v>113.8</v>
          </cell>
          <cell r="AW748">
            <v>113.8</v>
          </cell>
          <cell r="AX748">
            <v>113.8</v>
          </cell>
          <cell r="AY748">
            <v>112.9</v>
          </cell>
          <cell r="AZ748">
            <v>112.9</v>
          </cell>
          <cell r="BA748">
            <v>112.9</v>
          </cell>
          <cell r="BB748">
            <v>112.4</v>
          </cell>
          <cell r="BC748">
            <v>115.1</v>
          </cell>
          <cell r="BD748">
            <v>115.1</v>
          </cell>
          <cell r="BE748">
            <v>115.1</v>
          </cell>
          <cell r="BF748">
            <v>115.1</v>
          </cell>
          <cell r="BG748">
            <v>115.1</v>
          </cell>
          <cell r="BH748">
            <v>115.1</v>
          </cell>
          <cell r="BI748">
            <v>112.5</v>
          </cell>
          <cell r="BJ748">
            <v>112.5</v>
          </cell>
          <cell r="BK748">
            <v>112.5</v>
          </cell>
          <cell r="BL748">
            <v>109</v>
          </cell>
          <cell r="BM748">
            <v>108.3</v>
          </cell>
          <cell r="BN748">
            <v>108.3</v>
          </cell>
          <cell r="BO748">
            <v>108.3</v>
          </cell>
          <cell r="BP748">
            <v>108.3</v>
          </cell>
          <cell r="BQ748">
            <v>108.3</v>
          </cell>
          <cell r="BR748">
            <v>108.3</v>
          </cell>
          <cell r="BS748">
            <v>108.3</v>
          </cell>
          <cell r="BT748">
            <v>108.3</v>
          </cell>
          <cell r="BU748">
            <v>108.3</v>
          </cell>
          <cell r="BV748">
            <v>108.3</v>
          </cell>
          <cell r="BW748">
            <v>108.3</v>
          </cell>
          <cell r="BX748">
            <v>108.3</v>
          </cell>
          <cell r="BY748">
            <v>108.3</v>
          </cell>
          <cell r="BZ748">
            <v>108.3</v>
          </cell>
          <cell r="CA748">
            <v>114.5</v>
          </cell>
          <cell r="CB748">
            <v>114.5</v>
          </cell>
          <cell r="CC748">
            <v>114.5</v>
          </cell>
          <cell r="CD748">
            <v>114.5</v>
          </cell>
          <cell r="CE748">
            <v>114.5</v>
          </cell>
          <cell r="CF748">
            <v>114.5</v>
          </cell>
          <cell r="CG748">
            <v>114.5</v>
          </cell>
          <cell r="CH748">
            <v>114.5</v>
          </cell>
          <cell r="CI748">
            <v>114.5</v>
          </cell>
          <cell r="CJ748">
            <v>114.5</v>
          </cell>
          <cell r="CK748">
            <v>114.5</v>
          </cell>
          <cell r="CL748">
            <v>114.5</v>
          </cell>
        </row>
        <row r="749">
          <cell r="A749" t="str">
            <v>Capacitors</v>
          </cell>
          <cell r="B749" t="str">
            <v>1311100008</v>
          </cell>
          <cell r="C749">
            <v>2.4539999999999999E-2</v>
          </cell>
          <cell r="D749">
            <v>98.4</v>
          </cell>
          <cell r="E749">
            <v>98.4</v>
          </cell>
          <cell r="F749">
            <v>98.4</v>
          </cell>
          <cell r="G749">
            <v>99.6</v>
          </cell>
          <cell r="H749">
            <v>99.6</v>
          </cell>
          <cell r="I749">
            <v>94.8</v>
          </cell>
          <cell r="J749">
            <v>94.8</v>
          </cell>
          <cell r="K749">
            <v>94.8</v>
          </cell>
          <cell r="L749">
            <v>94.8</v>
          </cell>
          <cell r="M749">
            <v>97.9</v>
          </cell>
          <cell r="N749">
            <v>97.9</v>
          </cell>
          <cell r="O749">
            <v>97.9</v>
          </cell>
          <cell r="P749">
            <v>97.9</v>
          </cell>
          <cell r="Q749">
            <v>97.9</v>
          </cell>
          <cell r="R749">
            <v>97.9</v>
          </cell>
          <cell r="S749">
            <v>99.1</v>
          </cell>
          <cell r="T749">
            <v>99.1</v>
          </cell>
          <cell r="U749">
            <v>96.2</v>
          </cell>
          <cell r="V749">
            <v>96.2</v>
          </cell>
          <cell r="W749">
            <v>96.2</v>
          </cell>
          <cell r="X749">
            <v>96.2</v>
          </cell>
          <cell r="Y749">
            <v>94.1</v>
          </cell>
          <cell r="Z749">
            <v>94.1</v>
          </cell>
          <cell r="AA749">
            <v>94.1</v>
          </cell>
          <cell r="AB749">
            <v>94.1</v>
          </cell>
          <cell r="AC749">
            <v>94.1</v>
          </cell>
          <cell r="AD749">
            <v>94.1</v>
          </cell>
          <cell r="AE749">
            <v>92.9</v>
          </cell>
          <cell r="AF749">
            <v>92.4</v>
          </cell>
          <cell r="AG749">
            <v>91.9</v>
          </cell>
          <cell r="AH749">
            <v>91.9</v>
          </cell>
          <cell r="AI749">
            <v>91.9</v>
          </cell>
          <cell r="AJ749">
            <v>91.9</v>
          </cell>
          <cell r="AK749">
            <v>86.9</v>
          </cell>
          <cell r="AL749">
            <v>86.9</v>
          </cell>
          <cell r="AM749">
            <v>86.9</v>
          </cell>
          <cell r="AN749">
            <v>93.1</v>
          </cell>
          <cell r="AO749">
            <v>91.3</v>
          </cell>
          <cell r="AP749">
            <v>90.6</v>
          </cell>
          <cell r="AQ749">
            <v>93.8</v>
          </cell>
          <cell r="AR749">
            <v>89</v>
          </cell>
          <cell r="AS749">
            <v>88.9</v>
          </cell>
          <cell r="AT749">
            <v>93.5</v>
          </cell>
          <cell r="AU749">
            <v>93.5</v>
          </cell>
          <cell r="AV749">
            <v>93.5</v>
          </cell>
          <cell r="AW749">
            <v>93.5</v>
          </cell>
          <cell r="AX749">
            <v>93.5</v>
          </cell>
          <cell r="AY749">
            <v>93.5</v>
          </cell>
          <cell r="AZ749">
            <v>93.5</v>
          </cell>
          <cell r="BA749">
            <v>93.5</v>
          </cell>
          <cell r="BB749">
            <v>93.5</v>
          </cell>
          <cell r="BC749">
            <v>93.5</v>
          </cell>
          <cell r="BD749">
            <v>94.7</v>
          </cell>
          <cell r="BE749">
            <v>94.7</v>
          </cell>
          <cell r="BF749">
            <v>94.7</v>
          </cell>
          <cell r="BG749">
            <v>94.7</v>
          </cell>
          <cell r="BH749">
            <v>94.7</v>
          </cell>
          <cell r="BI749">
            <v>94.7</v>
          </cell>
          <cell r="BJ749">
            <v>105</v>
          </cell>
          <cell r="BK749">
            <v>105.1</v>
          </cell>
          <cell r="BL749">
            <v>99.9</v>
          </cell>
          <cell r="BM749">
            <v>100.8</v>
          </cell>
          <cell r="BN749">
            <v>102.4</v>
          </cell>
          <cell r="BO749">
            <v>103.1</v>
          </cell>
          <cell r="BP749">
            <v>103.1</v>
          </cell>
          <cell r="BQ749">
            <v>103.1</v>
          </cell>
          <cell r="BR749">
            <v>103.1</v>
          </cell>
          <cell r="BS749">
            <v>117.9</v>
          </cell>
          <cell r="BT749">
            <v>122.9</v>
          </cell>
          <cell r="BU749">
            <v>122.9</v>
          </cell>
          <cell r="BV749">
            <v>122.9</v>
          </cell>
          <cell r="BW749">
            <v>122.9</v>
          </cell>
          <cell r="BX749">
            <v>127.5</v>
          </cell>
          <cell r="BY749">
            <v>127.5</v>
          </cell>
          <cell r="BZ749">
            <v>127.5</v>
          </cell>
          <cell r="CA749">
            <v>127.5</v>
          </cell>
          <cell r="CB749">
            <v>127.4</v>
          </cell>
          <cell r="CC749">
            <v>127.4</v>
          </cell>
          <cell r="CD749">
            <v>121.2</v>
          </cell>
          <cell r="CE749">
            <v>121.2</v>
          </cell>
          <cell r="CF749">
            <v>121.2</v>
          </cell>
          <cell r="CG749">
            <v>121.2</v>
          </cell>
          <cell r="CH749">
            <v>121.2</v>
          </cell>
          <cell r="CI749">
            <v>121.2</v>
          </cell>
          <cell r="CJ749">
            <v>121.2</v>
          </cell>
          <cell r="CK749">
            <v>121.2</v>
          </cell>
          <cell r="CL749">
            <v>121.4</v>
          </cell>
        </row>
        <row r="750">
          <cell r="A750" t="str">
            <v>Electronic PCB /Micro Circuit</v>
          </cell>
          <cell r="B750" t="str">
            <v>1311100009</v>
          </cell>
          <cell r="C750">
            <v>6.0830000000000002E-2</v>
          </cell>
          <cell r="D750">
            <v>99.4</v>
          </cell>
          <cell r="E750">
            <v>99.2</v>
          </cell>
          <cell r="F750">
            <v>99.2</v>
          </cell>
          <cell r="G750">
            <v>103.6</v>
          </cell>
          <cell r="H750">
            <v>103.9</v>
          </cell>
          <cell r="I750">
            <v>103.9</v>
          </cell>
          <cell r="J750">
            <v>103.9</v>
          </cell>
          <cell r="K750">
            <v>103.9</v>
          </cell>
          <cell r="L750">
            <v>103.5</v>
          </cell>
          <cell r="M750">
            <v>103.5</v>
          </cell>
          <cell r="N750">
            <v>103.5</v>
          </cell>
          <cell r="O750">
            <v>103.4</v>
          </cell>
          <cell r="P750">
            <v>103.3</v>
          </cell>
          <cell r="Q750">
            <v>103.3</v>
          </cell>
          <cell r="R750">
            <v>103.3</v>
          </cell>
          <cell r="S750">
            <v>104</v>
          </cell>
          <cell r="T750">
            <v>102.2</v>
          </cell>
          <cell r="U750">
            <v>102.4</v>
          </cell>
          <cell r="V750">
            <v>102.5</v>
          </cell>
          <cell r="W750">
            <v>102.7</v>
          </cell>
          <cell r="X750">
            <v>101.4</v>
          </cell>
          <cell r="Y750">
            <v>101.3</v>
          </cell>
          <cell r="Z750">
            <v>101.3</v>
          </cell>
          <cell r="AA750">
            <v>99.9</v>
          </cell>
          <cell r="AB750">
            <v>99.6</v>
          </cell>
          <cell r="AC750">
            <v>99.4</v>
          </cell>
          <cell r="AD750">
            <v>99</v>
          </cell>
          <cell r="AE750">
            <v>104.6</v>
          </cell>
          <cell r="AF750">
            <v>104.3</v>
          </cell>
          <cell r="AG750">
            <v>104.3</v>
          </cell>
          <cell r="AH750">
            <v>104.1</v>
          </cell>
          <cell r="AI750">
            <v>104.5</v>
          </cell>
          <cell r="AJ750">
            <v>104.1</v>
          </cell>
          <cell r="AK750">
            <v>105.2</v>
          </cell>
          <cell r="AL750">
            <v>104.4</v>
          </cell>
          <cell r="AM750">
            <v>104.3</v>
          </cell>
          <cell r="AN750">
            <v>103.5</v>
          </cell>
          <cell r="AO750">
            <v>103.5</v>
          </cell>
          <cell r="AP750">
            <v>103.8</v>
          </cell>
          <cell r="AQ750">
            <v>122.7</v>
          </cell>
          <cell r="AR750">
            <v>122.7</v>
          </cell>
          <cell r="AS750">
            <v>120.7</v>
          </cell>
          <cell r="AT750">
            <v>120.7</v>
          </cell>
          <cell r="AU750">
            <v>120.7</v>
          </cell>
          <cell r="AV750">
            <v>120.7</v>
          </cell>
          <cell r="AW750">
            <v>120.7</v>
          </cell>
          <cell r="AX750">
            <v>120.7</v>
          </cell>
          <cell r="AY750">
            <v>121.3</v>
          </cell>
          <cell r="AZ750">
            <v>122</v>
          </cell>
          <cell r="BA750">
            <v>122.5</v>
          </cell>
          <cell r="BB750">
            <v>122.3</v>
          </cell>
          <cell r="BC750">
            <v>132.80000000000001</v>
          </cell>
          <cell r="BD750">
            <v>132.80000000000001</v>
          </cell>
          <cell r="BE750">
            <v>131</v>
          </cell>
          <cell r="BF750">
            <v>130.1</v>
          </cell>
          <cell r="BG750">
            <v>132.1</v>
          </cell>
          <cell r="BH750">
            <v>133</v>
          </cell>
          <cell r="BI750">
            <v>132.80000000000001</v>
          </cell>
          <cell r="BJ750">
            <v>123.2</v>
          </cell>
          <cell r="BK750">
            <v>122.8</v>
          </cell>
          <cell r="BL750">
            <v>123.2</v>
          </cell>
          <cell r="BM750">
            <v>124</v>
          </cell>
          <cell r="BN750">
            <v>123.9</v>
          </cell>
          <cell r="BO750">
            <v>121.9</v>
          </cell>
          <cell r="BP750">
            <v>121.8</v>
          </cell>
          <cell r="BQ750">
            <v>121.7</v>
          </cell>
          <cell r="BR750">
            <v>121.4</v>
          </cell>
          <cell r="BS750">
            <v>121.6</v>
          </cell>
          <cell r="BT750">
            <v>121.6</v>
          </cell>
          <cell r="BU750">
            <v>121.6</v>
          </cell>
          <cell r="BV750">
            <v>124</v>
          </cell>
          <cell r="BW750">
            <v>124</v>
          </cell>
          <cell r="BX750">
            <v>124.6</v>
          </cell>
          <cell r="BY750">
            <v>125.3</v>
          </cell>
          <cell r="BZ750">
            <v>131.30000000000001</v>
          </cell>
          <cell r="CA750">
            <v>125</v>
          </cell>
          <cell r="CB750">
            <v>129.80000000000001</v>
          </cell>
          <cell r="CC750">
            <v>130.4</v>
          </cell>
          <cell r="CD750">
            <v>130.19999999999999</v>
          </cell>
          <cell r="CE750">
            <v>130.19999999999999</v>
          </cell>
          <cell r="CF750">
            <v>130.1</v>
          </cell>
          <cell r="CG750">
            <v>130.30000000000001</v>
          </cell>
          <cell r="CH750">
            <v>130.30000000000001</v>
          </cell>
          <cell r="CI750">
            <v>130.5</v>
          </cell>
          <cell r="CJ750">
            <v>130.80000000000001</v>
          </cell>
          <cell r="CK750">
            <v>131.69999999999999</v>
          </cell>
          <cell r="CL750">
            <v>131.5</v>
          </cell>
        </row>
        <row r="751">
          <cell r="A751" t="str">
            <v>Amplifier</v>
          </cell>
          <cell r="B751" t="str">
            <v>1311100010</v>
          </cell>
          <cell r="C751">
            <v>5.2500000000000003E-3</v>
          </cell>
          <cell r="D751">
            <v>99.9</v>
          </cell>
          <cell r="E751">
            <v>99.9</v>
          </cell>
          <cell r="F751">
            <v>99.9</v>
          </cell>
          <cell r="G751">
            <v>99.9</v>
          </cell>
          <cell r="H751">
            <v>99.9</v>
          </cell>
          <cell r="I751">
            <v>99.9</v>
          </cell>
          <cell r="J751">
            <v>99.9</v>
          </cell>
          <cell r="K751">
            <v>99.9</v>
          </cell>
          <cell r="L751">
            <v>99.9</v>
          </cell>
          <cell r="M751">
            <v>99.9</v>
          </cell>
          <cell r="N751">
            <v>99.9</v>
          </cell>
          <cell r="O751">
            <v>99.9</v>
          </cell>
          <cell r="P751">
            <v>99.9</v>
          </cell>
          <cell r="Q751">
            <v>99.9</v>
          </cell>
          <cell r="R751">
            <v>99.9</v>
          </cell>
          <cell r="S751">
            <v>99.9</v>
          </cell>
          <cell r="T751">
            <v>99.9</v>
          </cell>
          <cell r="U751">
            <v>102.4</v>
          </cell>
          <cell r="V751">
            <v>102.4</v>
          </cell>
          <cell r="W751">
            <v>104.4</v>
          </cell>
          <cell r="X751">
            <v>104.4</v>
          </cell>
          <cell r="Y751">
            <v>104.4</v>
          </cell>
          <cell r="Z751">
            <v>104.4</v>
          </cell>
          <cell r="AA751">
            <v>104.4</v>
          </cell>
          <cell r="AB751">
            <v>106</v>
          </cell>
          <cell r="AC751">
            <v>106</v>
          </cell>
          <cell r="AD751">
            <v>106</v>
          </cell>
          <cell r="AE751">
            <v>106</v>
          </cell>
          <cell r="AF751">
            <v>106</v>
          </cell>
          <cell r="AG751">
            <v>100.2</v>
          </cell>
          <cell r="AH751">
            <v>100.5</v>
          </cell>
          <cell r="AI751">
            <v>100.5</v>
          </cell>
          <cell r="AJ751">
            <v>100.5</v>
          </cell>
          <cell r="AK751">
            <v>107.1</v>
          </cell>
          <cell r="AL751">
            <v>107.1</v>
          </cell>
          <cell r="AM751">
            <v>107.1</v>
          </cell>
          <cell r="AN751">
            <v>107.1</v>
          </cell>
          <cell r="AO751">
            <v>107.1</v>
          </cell>
          <cell r="AP751">
            <v>107.1</v>
          </cell>
          <cell r="AQ751">
            <v>105.7</v>
          </cell>
          <cell r="AR751">
            <v>105.7</v>
          </cell>
          <cell r="AS751">
            <v>105.7</v>
          </cell>
          <cell r="AT751">
            <v>105.7</v>
          </cell>
          <cell r="AU751">
            <v>105.7</v>
          </cell>
          <cell r="AV751">
            <v>105.7</v>
          </cell>
          <cell r="AW751">
            <v>105.7</v>
          </cell>
          <cell r="AX751">
            <v>105.7</v>
          </cell>
          <cell r="AY751">
            <v>105.7</v>
          </cell>
          <cell r="AZ751">
            <v>105.7</v>
          </cell>
          <cell r="BA751">
            <v>105.7</v>
          </cell>
          <cell r="BB751">
            <v>105.7</v>
          </cell>
          <cell r="BC751">
            <v>111</v>
          </cell>
          <cell r="BD751">
            <v>111</v>
          </cell>
          <cell r="BE751">
            <v>111</v>
          </cell>
          <cell r="BF751">
            <v>111</v>
          </cell>
          <cell r="BG751">
            <v>112.9</v>
          </cell>
          <cell r="BH751">
            <v>120.4</v>
          </cell>
          <cell r="BI751">
            <v>120.5</v>
          </cell>
          <cell r="BJ751">
            <v>120.5</v>
          </cell>
          <cell r="BK751">
            <v>120.6</v>
          </cell>
          <cell r="BL751">
            <v>120.6</v>
          </cell>
          <cell r="BM751">
            <v>120.6</v>
          </cell>
          <cell r="BN751">
            <v>120.6</v>
          </cell>
          <cell r="BO751">
            <v>121.4</v>
          </cell>
          <cell r="BP751">
            <v>121.2</v>
          </cell>
          <cell r="BQ751">
            <v>120.9</v>
          </cell>
          <cell r="BR751">
            <v>120.9</v>
          </cell>
          <cell r="BS751">
            <v>120.9</v>
          </cell>
          <cell r="BT751">
            <v>120.9</v>
          </cell>
          <cell r="BU751">
            <v>120.9</v>
          </cell>
          <cell r="BV751">
            <v>120.9</v>
          </cell>
          <cell r="BW751">
            <v>120.9</v>
          </cell>
          <cell r="BX751">
            <v>120.5</v>
          </cell>
          <cell r="BY751">
            <v>126.2</v>
          </cell>
          <cell r="BZ751">
            <v>121.3</v>
          </cell>
          <cell r="CA751">
            <v>121.3</v>
          </cell>
          <cell r="CB751">
            <v>126.2</v>
          </cell>
          <cell r="CC751">
            <v>121.3</v>
          </cell>
          <cell r="CD751">
            <v>121.3</v>
          </cell>
          <cell r="CE751">
            <v>121.3</v>
          </cell>
          <cell r="CF751">
            <v>121.3</v>
          </cell>
          <cell r="CG751">
            <v>121.3</v>
          </cell>
          <cell r="CH751">
            <v>121.3</v>
          </cell>
          <cell r="CI751">
            <v>121.3</v>
          </cell>
          <cell r="CJ751">
            <v>121.3</v>
          </cell>
          <cell r="CK751">
            <v>121.3</v>
          </cell>
          <cell r="CL751">
            <v>125.6</v>
          </cell>
        </row>
        <row r="752">
          <cell r="A752" t="str">
            <v>Computer Power Supply System (SMPS)</v>
          </cell>
          <cell r="B752" t="str">
            <v>1311100011</v>
          </cell>
          <cell r="C752">
            <v>3.2230000000000002E-2</v>
          </cell>
          <cell r="D752">
            <v>100.9</v>
          </cell>
          <cell r="E752">
            <v>100.9</v>
          </cell>
          <cell r="F752">
            <v>100.9</v>
          </cell>
          <cell r="G752">
            <v>103.4</v>
          </cell>
          <cell r="H752">
            <v>103.4</v>
          </cell>
          <cell r="I752">
            <v>103.4</v>
          </cell>
          <cell r="J752">
            <v>103.4</v>
          </cell>
          <cell r="K752">
            <v>103.4</v>
          </cell>
          <cell r="L752">
            <v>103.4</v>
          </cell>
          <cell r="M752">
            <v>103.4</v>
          </cell>
          <cell r="N752">
            <v>103.4</v>
          </cell>
          <cell r="O752">
            <v>103.4</v>
          </cell>
          <cell r="P752">
            <v>103.4</v>
          </cell>
          <cell r="Q752">
            <v>103.4</v>
          </cell>
          <cell r="R752">
            <v>103.4</v>
          </cell>
          <cell r="S752">
            <v>103.3</v>
          </cell>
          <cell r="T752">
            <v>103.3</v>
          </cell>
          <cell r="U752">
            <v>103.3</v>
          </cell>
          <cell r="V752">
            <v>103.3</v>
          </cell>
          <cell r="W752">
            <v>103.3</v>
          </cell>
          <cell r="X752">
            <v>103.3</v>
          </cell>
          <cell r="Y752">
            <v>103.3</v>
          </cell>
          <cell r="Z752">
            <v>103.3</v>
          </cell>
          <cell r="AA752">
            <v>103.3</v>
          </cell>
          <cell r="AB752">
            <v>103.3</v>
          </cell>
          <cell r="AC752">
            <v>103.3</v>
          </cell>
          <cell r="AD752">
            <v>103.3</v>
          </cell>
          <cell r="AE752">
            <v>103.3</v>
          </cell>
          <cell r="AF752">
            <v>103.3</v>
          </cell>
          <cell r="AG752">
            <v>103.3</v>
          </cell>
          <cell r="AH752">
            <v>103.3</v>
          </cell>
          <cell r="AI752">
            <v>103.3</v>
          </cell>
          <cell r="AJ752">
            <v>103.3</v>
          </cell>
          <cell r="AK752">
            <v>103.3</v>
          </cell>
          <cell r="AL752">
            <v>103.3</v>
          </cell>
          <cell r="AM752">
            <v>103.3</v>
          </cell>
          <cell r="AN752">
            <v>103.4</v>
          </cell>
          <cell r="AO752">
            <v>103.4</v>
          </cell>
          <cell r="AP752">
            <v>103.4</v>
          </cell>
          <cell r="AQ752">
            <v>103.4</v>
          </cell>
          <cell r="AR752">
            <v>103.4</v>
          </cell>
          <cell r="AS752">
            <v>103.4</v>
          </cell>
          <cell r="AT752">
            <v>103.4</v>
          </cell>
          <cell r="AU752">
            <v>103.4</v>
          </cell>
          <cell r="AV752">
            <v>103.4</v>
          </cell>
          <cell r="AW752">
            <v>103.4</v>
          </cell>
          <cell r="AX752">
            <v>103.4</v>
          </cell>
          <cell r="AY752">
            <v>103.4</v>
          </cell>
          <cell r="AZ752">
            <v>103.4</v>
          </cell>
          <cell r="BA752">
            <v>103.4</v>
          </cell>
          <cell r="BB752">
            <v>103.4</v>
          </cell>
          <cell r="BC752">
            <v>103.4</v>
          </cell>
          <cell r="BD752">
            <v>103.4</v>
          </cell>
          <cell r="BE752">
            <v>103.4</v>
          </cell>
          <cell r="BF752">
            <v>103.4</v>
          </cell>
          <cell r="BG752">
            <v>103.4</v>
          </cell>
          <cell r="BH752">
            <v>103.4</v>
          </cell>
          <cell r="BI752">
            <v>103.4</v>
          </cell>
          <cell r="BJ752">
            <v>103.4</v>
          </cell>
          <cell r="BK752">
            <v>103.4</v>
          </cell>
          <cell r="BL752">
            <v>103.4</v>
          </cell>
          <cell r="BM752">
            <v>103.4</v>
          </cell>
          <cell r="BN752">
            <v>103.4</v>
          </cell>
          <cell r="BO752">
            <v>103.4</v>
          </cell>
          <cell r="BP752">
            <v>103.4</v>
          </cell>
          <cell r="BQ752">
            <v>103.4</v>
          </cell>
          <cell r="BR752">
            <v>103.4</v>
          </cell>
          <cell r="BS752">
            <v>103.4</v>
          </cell>
          <cell r="BT752">
            <v>103.4</v>
          </cell>
          <cell r="BU752">
            <v>103.4</v>
          </cell>
          <cell r="BV752">
            <v>103.4</v>
          </cell>
          <cell r="BW752">
            <v>103.4</v>
          </cell>
          <cell r="BX752">
            <v>103.4</v>
          </cell>
          <cell r="BY752">
            <v>103.4</v>
          </cell>
          <cell r="BZ752">
            <v>103.4</v>
          </cell>
          <cell r="CA752">
            <v>103.4</v>
          </cell>
          <cell r="CB752">
            <v>103.4</v>
          </cell>
          <cell r="CC752">
            <v>103.4</v>
          </cell>
          <cell r="CD752">
            <v>103.4</v>
          </cell>
          <cell r="CE752">
            <v>103.4</v>
          </cell>
          <cell r="CF752">
            <v>103.4</v>
          </cell>
          <cell r="CG752">
            <v>103.4</v>
          </cell>
          <cell r="CH752">
            <v>103.4</v>
          </cell>
          <cell r="CI752">
            <v>102.2</v>
          </cell>
          <cell r="CJ752">
            <v>102.2</v>
          </cell>
          <cell r="CK752">
            <v>102.2</v>
          </cell>
          <cell r="CL752">
            <v>102.2</v>
          </cell>
        </row>
        <row r="753">
          <cell r="A753" t="str">
            <v>Fibre Optic Cable</v>
          </cell>
          <cell r="B753" t="str">
            <v>1311100012</v>
          </cell>
          <cell r="C753">
            <v>2.0500000000000001E-2</v>
          </cell>
          <cell r="D753">
            <v>96.8</v>
          </cell>
          <cell r="E753">
            <v>96.3</v>
          </cell>
          <cell r="F753">
            <v>96.4</v>
          </cell>
          <cell r="G753">
            <v>101</v>
          </cell>
          <cell r="H753">
            <v>100.9</v>
          </cell>
          <cell r="I753">
            <v>99.9</v>
          </cell>
          <cell r="J753">
            <v>100.6</v>
          </cell>
          <cell r="K753">
            <v>100.3</v>
          </cell>
          <cell r="L753">
            <v>100.3</v>
          </cell>
          <cell r="M753">
            <v>100.3</v>
          </cell>
          <cell r="N753">
            <v>100.3</v>
          </cell>
          <cell r="O753">
            <v>100.5</v>
          </cell>
          <cell r="P753">
            <v>100</v>
          </cell>
          <cell r="Q753">
            <v>99.9</v>
          </cell>
          <cell r="R753">
            <v>100.3</v>
          </cell>
          <cell r="S753">
            <v>93.4</v>
          </cell>
          <cell r="T753">
            <v>94.3</v>
          </cell>
          <cell r="U753">
            <v>94</v>
          </cell>
          <cell r="V753">
            <v>93.1</v>
          </cell>
          <cell r="W753">
            <v>92.6</v>
          </cell>
          <cell r="X753">
            <v>93</v>
          </cell>
          <cell r="Y753">
            <v>93.1</v>
          </cell>
          <cell r="Z753">
            <v>93.1</v>
          </cell>
          <cell r="AA753">
            <v>91.8</v>
          </cell>
          <cell r="AB753">
            <v>88.1</v>
          </cell>
          <cell r="AC753">
            <v>88.5</v>
          </cell>
          <cell r="AD753">
            <v>88.2</v>
          </cell>
          <cell r="AE753">
            <v>94.1</v>
          </cell>
          <cell r="AF753">
            <v>94.1</v>
          </cell>
          <cell r="AG753">
            <v>94.2</v>
          </cell>
          <cell r="AH753">
            <v>94.3</v>
          </cell>
          <cell r="AI753">
            <v>94</v>
          </cell>
          <cell r="AJ753">
            <v>95</v>
          </cell>
          <cell r="AK753">
            <v>94.8</v>
          </cell>
          <cell r="AL753">
            <v>95.1</v>
          </cell>
          <cell r="AM753">
            <v>95.3</v>
          </cell>
          <cell r="AN753">
            <v>95.3</v>
          </cell>
          <cell r="AO753">
            <v>95.3</v>
          </cell>
          <cell r="AP753">
            <v>95.3</v>
          </cell>
          <cell r="AQ753">
            <v>95.3</v>
          </cell>
          <cell r="AR753">
            <v>95.3</v>
          </cell>
          <cell r="AS753">
            <v>95.3</v>
          </cell>
          <cell r="AT753">
            <v>95.3</v>
          </cell>
          <cell r="AU753">
            <v>95.3</v>
          </cell>
          <cell r="AV753">
            <v>95.3</v>
          </cell>
          <cell r="AW753">
            <v>95.3</v>
          </cell>
          <cell r="AX753">
            <v>95.3</v>
          </cell>
          <cell r="AY753">
            <v>95.3</v>
          </cell>
          <cell r="AZ753">
            <v>95.3</v>
          </cell>
          <cell r="BA753">
            <v>95.3</v>
          </cell>
          <cell r="BB753">
            <v>95.3</v>
          </cell>
          <cell r="BC753">
            <v>95.3</v>
          </cell>
          <cell r="BD753">
            <v>95.3</v>
          </cell>
          <cell r="BE753">
            <v>95.3</v>
          </cell>
          <cell r="BF753">
            <v>95.3</v>
          </cell>
          <cell r="BG753">
            <v>95.3</v>
          </cell>
          <cell r="BH753">
            <v>95.3</v>
          </cell>
          <cell r="BI753">
            <v>94.9</v>
          </cell>
          <cell r="BJ753">
            <v>94.9</v>
          </cell>
          <cell r="BK753">
            <v>94.9</v>
          </cell>
          <cell r="BL753">
            <v>94.9</v>
          </cell>
          <cell r="BM753">
            <v>93.8</v>
          </cell>
          <cell r="BN753">
            <v>93.8</v>
          </cell>
          <cell r="BO753">
            <v>94.1</v>
          </cell>
          <cell r="BP753">
            <v>93.8</v>
          </cell>
          <cell r="BQ753">
            <v>93.9</v>
          </cell>
          <cell r="BR753">
            <v>94.2</v>
          </cell>
          <cell r="BS753">
            <v>95.2</v>
          </cell>
          <cell r="BT753">
            <v>95.6</v>
          </cell>
          <cell r="BU753">
            <v>95.6</v>
          </cell>
          <cell r="BV753">
            <v>95.6</v>
          </cell>
          <cell r="BW753">
            <v>94.6</v>
          </cell>
          <cell r="BX753">
            <v>93.5</v>
          </cell>
          <cell r="BY753">
            <v>91.9</v>
          </cell>
          <cell r="BZ753">
            <v>91.9</v>
          </cell>
          <cell r="CA753">
            <v>90.5</v>
          </cell>
          <cell r="CB753">
            <v>91</v>
          </cell>
          <cell r="CC753">
            <v>93.3</v>
          </cell>
          <cell r="CD753">
            <v>93.3</v>
          </cell>
          <cell r="CE753">
            <v>93.3</v>
          </cell>
          <cell r="CF753">
            <v>92.5</v>
          </cell>
          <cell r="CG753">
            <v>92.8</v>
          </cell>
          <cell r="CH753">
            <v>93.3</v>
          </cell>
          <cell r="CI753">
            <v>93.2</v>
          </cell>
          <cell r="CJ753">
            <v>93.3</v>
          </cell>
          <cell r="CK753">
            <v>93.3</v>
          </cell>
          <cell r="CL753">
            <v>94.4</v>
          </cell>
        </row>
        <row r="754">
          <cell r="A754" t="str">
            <v>Other Electronics Items</v>
          </cell>
          <cell r="B754" t="str">
            <v>1311100013</v>
          </cell>
          <cell r="C754">
            <v>0.11364</v>
          </cell>
          <cell r="D754">
            <v>102.4</v>
          </cell>
          <cell r="E754">
            <v>99.8</v>
          </cell>
          <cell r="F754">
            <v>102.8</v>
          </cell>
          <cell r="G754">
            <v>97.5</v>
          </cell>
          <cell r="H754">
            <v>99.5</v>
          </cell>
          <cell r="I754">
            <v>102.2</v>
          </cell>
          <cell r="J754">
            <v>98.8</v>
          </cell>
          <cell r="K754">
            <v>99.4</v>
          </cell>
          <cell r="L754">
            <v>99</v>
          </cell>
          <cell r="M754">
            <v>98.6</v>
          </cell>
          <cell r="N754">
            <v>102</v>
          </cell>
          <cell r="O754">
            <v>101.9</v>
          </cell>
          <cell r="P754">
            <v>98</v>
          </cell>
          <cell r="Q754">
            <v>100.4</v>
          </cell>
          <cell r="R754">
            <v>102.2</v>
          </cell>
          <cell r="S754">
            <v>99.4</v>
          </cell>
          <cell r="T754">
            <v>100.9</v>
          </cell>
          <cell r="U754">
            <v>99.9</v>
          </cell>
          <cell r="V754">
            <v>101.7</v>
          </cell>
          <cell r="W754">
            <v>101.7</v>
          </cell>
          <cell r="X754">
            <v>101.7</v>
          </cell>
          <cell r="Y754">
            <v>101.7</v>
          </cell>
          <cell r="Z754">
            <v>101.7</v>
          </cell>
          <cell r="AA754">
            <v>107.1</v>
          </cell>
          <cell r="AB754">
            <v>107.1</v>
          </cell>
          <cell r="AC754">
            <v>107.1</v>
          </cell>
          <cell r="AD754">
            <v>107.1</v>
          </cell>
          <cell r="AE754">
            <v>106.9</v>
          </cell>
          <cell r="AF754">
            <v>106.9</v>
          </cell>
          <cell r="AG754">
            <v>106.9</v>
          </cell>
          <cell r="AH754">
            <v>106.9</v>
          </cell>
          <cell r="AI754">
            <v>106.9</v>
          </cell>
          <cell r="AJ754">
            <v>106.9</v>
          </cell>
          <cell r="AK754">
            <v>106.9</v>
          </cell>
          <cell r="AL754">
            <v>107.1</v>
          </cell>
          <cell r="AM754">
            <v>107.3</v>
          </cell>
          <cell r="AN754">
            <v>96.8</v>
          </cell>
          <cell r="AO754">
            <v>96.8</v>
          </cell>
          <cell r="AP754">
            <v>96.8</v>
          </cell>
          <cell r="AQ754">
            <v>96.2</v>
          </cell>
          <cell r="AR754">
            <v>96.2</v>
          </cell>
          <cell r="AS754">
            <v>96.2</v>
          </cell>
          <cell r="AT754">
            <v>96</v>
          </cell>
          <cell r="AU754">
            <v>95.2</v>
          </cell>
          <cell r="AV754">
            <v>95.2</v>
          </cell>
          <cell r="AW754">
            <v>95.2</v>
          </cell>
          <cell r="AX754">
            <v>95.2</v>
          </cell>
          <cell r="AY754">
            <v>95.3</v>
          </cell>
          <cell r="AZ754">
            <v>95.1</v>
          </cell>
          <cell r="BA754">
            <v>96</v>
          </cell>
          <cell r="BB754">
            <v>96.6</v>
          </cell>
          <cell r="BC754">
            <v>96.2</v>
          </cell>
          <cell r="BD754">
            <v>95.9</v>
          </cell>
          <cell r="BE754">
            <v>95.9</v>
          </cell>
          <cell r="BF754">
            <v>96.1</v>
          </cell>
          <cell r="BG754">
            <v>96.3</v>
          </cell>
          <cell r="BH754">
            <v>96.5</v>
          </cell>
          <cell r="BI754">
            <v>96.3</v>
          </cell>
          <cell r="BJ754">
            <v>96.3</v>
          </cell>
          <cell r="BK754">
            <v>96.7</v>
          </cell>
          <cell r="BL754">
            <v>97.8</v>
          </cell>
          <cell r="BM754">
            <v>97.8</v>
          </cell>
          <cell r="BN754">
            <v>96.7</v>
          </cell>
          <cell r="BO754">
            <v>95.6</v>
          </cell>
          <cell r="BP754">
            <v>95.6</v>
          </cell>
          <cell r="BQ754">
            <v>95.6</v>
          </cell>
          <cell r="BR754">
            <v>95.6</v>
          </cell>
          <cell r="BS754">
            <v>95.6</v>
          </cell>
          <cell r="BT754">
            <v>95.6</v>
          </cell>
          <cell r="BU754">
            <v>95.6</v>
          </cell>
          <cell r="BV754">
            <v>95.6</v>
          </cell>
          <cell r="BW754">
            <v>95.3</v>
          </cell>
          <cell r="BX754">
            <v>94</v>
          </cell>
          <cell r="BY754">
            <v>92.3</v>
          </cell>
          <cell r="BZ754">
            <v>92.3</v>
          </cell>
          <cell r="CA754">
            <v>92.3</v>
          </cell>
          <cell r="CB754">
            <v>92.3</v>
          </cell>
          <cell r="CC754">
            <v>92.3</v>
          </cell>
          <cell r="CD754">
            <v>92.3</v>
          </cell>
          <cell r="CE754">
            <v>92.2</v>
          </cell>
          <cell r="CF754">
            <v>89.8</v>
          </cell>
          <cell r="CG754">
            <v>89.8</v>
          </cell>
          <cell r="CH754">
            <v>89.8</v>
          </cell>
          <cell r="CI754">
            <v>89.8</v>
          </cell>
          <cell r="CJ754">
            <v>89.8</v>
          </cell>
          <cell r="CK754">
            <v>89.8</v>
          </cell>
          <cell r="CL754">
            <v>89.8</v>
          </cell>
        </row>
        <row r="755">
          <cell r="A755" t="str">
            <v>k.  IT HARDWARE</v>
          </cell>
          <cell r="B755" t="str">
            <v>1311110000</v>
          </cell>
          <cell r="C755">
            <v>0.26700000000000002</v>
          </cell>
          <cell r="D755">
            <v>100.2</v>
          </cell>
          <cell r="E755">
            <v>100.7</v>
          </cell>
          <cell r="F755">
            <v>100.7</v>
          </cell>
          <cell r="G755">
            <v>94.7</v>
          </cell>
          <cell r="H755">
            <v>94.5</v>
          </cell>
          <cell r="I755">
            <v>94.9</v>
          </cell>
          <cell r="J755">
            <v>94.8</v>
          </cell>
          <cell r="K755">
            <v>94</v>
          </cell>
          <cell r="L755">
            <v>93.1</v>
          </cell>
          <cell r="M755">
            <v>93.6</v>
          </cell>
          <cell r="N755">
            <v>93.8</v>
          </cell>
          <cell r="O755">
            <v>93.1</v>
          </cell>
          <cell r="P755">
            <v>92.2</v>
          </cell>
          <cell r="Q755">
            <v>93.2</v>
          </cell>
          <cell r="R755">
            <v>92.7</v>
          </cell>
          <cell r="S755">
            <v>90.6</v>
          </cell>
          <cell r="T755">
            <v>92</v>
          </cell>
          <cell r="U755">
            <v>91.6</v>
          </cell>
          <cell r="V755">
            <v>90.8</v>
          </cell>
          <cell r="W755">
            <v>91.1</v>
          </cell>
          <cell r="X755">
            <v>91.8</v>
          </cell>
          <cell r="Y755">
            <v>91.2</v>
          </cell>
          <cell r="Z755">
            <v>91.1</v>
          </cell>
          <cell r="AA755">
            <v>90.6</v>
          </cell>
          <cell r="AB755">
            <v>91.2</v>
          </cell>
          <cell r="AC755">
            <v>91.9</v>
          </cell>
          <cell r="AD755">
            <v>88.6</v>
          </cell>
          <cell r="AE755">
            <v>88</v>
          </cell>
          <cell r="AF755">
            <v>88.3</v>
          </cell>
          <cell r="AG755">
            <v>89.2</v>
          </cell>
          <cell r="AH755">
            <v>89.4</v>
          </cell>
          <cell r="AI755">
            <v>89</v>
          </cell>
          <cell r="AJ755">
            <v>89.1</v>
          </cell>
          <cell r="AK755">
            <v>90</v>
          </cell>
          <cell r="AL755">
            <v>90</v>
          </cell>
          <cell r="AM755">
            <v>90</v>
          </cell>
          <cell r="AN755">
            <v>89.9</v>
          </cell>
          <cell r="AO755">
            <v>89.9</v>
          </cell>
          <cell r="AP755">
            <v>89.9</v>
          </cell>
          <cell r="AQ755">
            <v>88.7</v>
          </cell>
          <cell r="AR755">
            <v>88</v>
          </cell>
          <cell r="AS755">
            <v>88</v>
          </cell>
          <cell r="AT755">
            <v>88</v>
          </cell>
          <cell r="AU755">
            <v>87.6</v>
          </cell>
          <cell r="AV755">
            <v>87.6</v>
          </cell>
          <cell r="AW755">
            <v>87.6</v>
          </cell>
          <cell r="AX755">
            <v>87.6</v>
          </cell>
          <cell r="AY755">
            <v>87.6</v>
          </cell>
          <cell r="AZ755">
            <v>87.6</v>
          </cell>
          <cell r="BA755">
            <v>87.7</v>
          </cell>
          <cell r="BB755">
            <v>87.7</v>
          </cell>
          <cell r="BC755">
            <v>86.8</v>
          </cell>
          <cell r="BD755">
            <v>86.8</v>
          </cell>
          <cell r="BE755">
            <v>86.8</v>
          </cell>
          <cell r="BF755">
            <v>86.8</v>
          </cell>
          <cell r="BG755">
            <v>86</v>
          </cell>
          <cell r="BH755">
            <v>86.2</v>
          </cell>
          <cell r="BI755">
            <v>86.1</v>
          </cell>
          <cell r="BJ755">
            <v>86.1</v>
          </cell>
          <cell r="BK755">
            <v>86.1</v>
          </cell>
          <cell r="BL755">
            <v>88.2</v>
          </cell>
          <cell r="BM755">
            <v>86.7</v>
          </cell>
          <cell r="BN755">
            <v>86.9</v>
          </cell>
          <cell r="BO755">
            <v>87</v>
          </cell>
          <cell r="BP755">
            <v>87</v>
          </cell>
          <cell r="BQ755">
            <v>87</v>
          </cell>
          <cell r="BR755">
            <v>87</v>
          </cell>
          <cell r="BS755">
            <v>87</v>
          </cell>
          <cell r="BT755">
            <v>87</v>
          </cell>
          <cell r="BU755">
            <v>87</v>
          </cell>
          <cell r="BV755">
            <v>87</v>
          </cell>
          <cell r="BW755">
            <v>87</v>
          </cell>
          <cell r="BX755">
            <v>87.5</v>
          </cell>
          <cell r="BY755">
            <v>87.2</v>
          </cell>
          <cell r="BZ755">
            <v>86.5</v>
          </cell>
          <cell r="CA755">
            <v>87.1</v>
          </cell>
          <cell r="CB755">
            <v>87.1</v>
          </cell>
          <cell r="CC755">
            <v>87.1</v>
          </cell>
          <cell r="CD755">
            <v>87.8</v>
          </cell>
          <cell r="CE755">
            <v>89.1</v>
          </cell>
          <cell r="CF755">
            <v>89.1</v>
          </cell>
          <cell r="CG755">
            <v>89.1</v>
          </cell>
          <cell r="CH755">
            <v>89.1</v>
          </cell>
          <cell r="CI755">
            <v>89.1</v>
          </cell>
          <cell r="CJ755">
            <v>89.1</v>
          </cell>
          <cell r="CK755">
            <v>89.1</v>
          </cell>
          <cell r="CL755">
            <v>89.1</v>
          </cell>
        </row>
        <row r="756">
          <cell r="A756" t="str">
            <v>Computers</v>
          </cell>
          <cell r="B756" t="str">
            <v>1311110001</v>
          </cell>
          <cell r="C756">
            <v>0.17865</v>
          </cell>
          <cell r="D756">
            <v>100.3</v>
          </cell>
          <cell r="E756">
            <v>101</v>
          </cell>
          <cell r="F756">
            <v>101</v>
          </cell>
          <cell r="G756">
            <v>92.6</v>
          </cell>
          <cell r="H756">
            <v>92.2</v>
          </cell>
          <cell r="I756">
            <v>92.7</v>
          </cell>
          <cell r="J756">
            <v>92.7</v>
          </cell>
          <cell r="K756">
            <v>91.4</v>
          </cell>
          <cell r="L756">
            <v>90.1</v>
          </cell>
          <cell r="M756">
            <v>91.1</v>
          </cell>
          <cell r="N756">
            <v>91.3</v>
          </cell>
          <cell r="O756">
            <v>90.2</v>
          </cell>
          <cell r="P756">
            <v>88.9</v>
          </cell>
          <cell r="Q756">
            <v>90.5</v>
          </cell>
          <cell r="R756">
            <v>89.7</v>
          </cell>
          <cell r="S756">
            <v>86.1</v>
          </cell>
          <cell r="T756">
            <v>88.3</v>
          </cell>
          <cell r="U756">
            <v>87.9</v>
          </cell>
          <cell r="V756">
            <v>86.9</v>
          </cell>
          <cell r="W756">
            <v>87.7</v>
          </cell>
          <cell r="X756">
            <v>88.7</v>
          </cell>
          <cell r="Y756">
            <v>88.1</v>
          </cell>
          <cell r="Z756">
            <v>88</v>
          </cell>
          <cell r="AA756">
            <v>87.4</v>
          </cell>
          <cell r="AB756">
            <v>88.3</v>
          </cell>
          <cell r="AC756">
            <v>89.3</v>
          </cell>
          <cell r="AD756">
            <v>84.4</v>
          </cell>
          <cell r="AE756">
            <v>82</v>
          </cell>
          <cell r="AF756">
            <v>82.5</v>
          </cell>
          <cell r="AG756">
            <v>83.9</v>
          </cell>
          <cell r="AH756">
            <v>84.2</v>
          </cell>
          <cell r="AI756">
            <v>83.6</v>
          </cell>
          <cell r="AJ756">
            <v>83.8</v>
          </cell>
          <cell r="AK756">
            <v>85.2</v>
          </cell>
          <cell r="AL756">
            <v>85</v>
          </cell>
          <cell r="AM756">
            <v>85.2</v>
          </cell>
          <cell r="AN756">
            <v>85.5</v>
          </cell>
          <cell r="AO756">
            <v>85.5</v>
          </cell>
          <cell r="AP756">
            <v>85.5</v>
          </cell>
          <cell r="AQ756">
            <v>84.7</v>
          </cell>
          <cell r="AR756">
            <v>84.7</v>
          </cell>
          <cell r="AS756">
            <v>84.7</v>
          </cell>
          <cell r="AT756">
            <v>84.7</v>
          </cell>
          <cell r="AU756">
            <v>84.1</v>
          </cell>
          <cell r="AV756">
            <v>84.1</v>
          </cell>
          <cell r="AW756">
            <v>84.1</v>
          </cell>
          <cell r="AX756">
            <v>84.1</v>
          </cell>
          <cell r="AY756">
            <v>84.1</v>
          </cell>
          <cell r="AZ756">
            <v>84.1</v>
          </cell>
          <cell r="BA756">
            <v>84.1</v>
          </cell>
          <cell r="BB756">
            <v>84.1</v>
          </cell>
          <cell r="BC756">
            <v>82.8</v>
          </cell>
          <cell r="BD756">
            <v>82.8</v>
          </cell>
          <cell r="BE756">
            <v>82.8</v>
          </cell>
          <cell r="BF756">
            <v>82.8</v>
          </cell>
          <cell r="BG756">
            <v>81.5</v>
          </cell>
          <cell r="BH756">
            <v>81.8</v>
          </cell>
          <cell r="BI756">
            <v>81.8</v>
          </cell>
          <cell r="BJ756">
            <v>81.8</v>
          </cell>
          <cell r="BK756">
            <v>81.8</v>
          </cell>
          <cell r="BL756">
            <v>84.9</v>
          </cell>
          <cell r="BM756">
            <v>82.7</v>
          </cell>
          <cell r="BN756">
            <v>82.9</v>
          </cell>
          <cell r="BO756">
            <v>83</v>
          </cell>
          <cell r="BP756">
            <v>83.1</v>
          </cell>
          <cell r="BQ756">
            <v>83.1</v>
          </cell>
          <cell r="BR756">
            <v>83.1</v>
          </cell>
          <cell r="BS756">
            <v>83.1</v>
          </cell>
          <cell r="BT756">
            <v>83.1</v>
          </cell>
          <cell r="BU756">
            <v>83.1</v>
          </cell>
          <cell r="BV756">
            <v>83.1</v>
          </cell>
          <cell r="BW756">
            <v>83.1</v>
          </cell>
          <cell r="BX756">
            <v>83.8</v>
          </cell>
          <cell r="BY756">
            <v>84</v>
          </cell>
          <cell r="BZ756">
            <v>83.1</v>
          </cell>
          <cell r="CA756">
            <v>84.1</v>
          </cell>
          <cell r="CB756">
            <v>84.1</v>
          </cell>
          <cell r="CC756">
            <v>84.1</v>
          </cell>
          <cell r="CD756">
            <v>85.1</v>
          </cell>
          <cell r="CE756">
            <v>87</v>
          </cell>
          <cell r="CF756">
            <v>87</v>
          </cell>
          <cell r="CG756">
            <v>87</v>
          </cell>
          <cell r="CH756">
            <v>87</v>
          </cell>
          <cell r="CI756">
            <v>87</v>
          </cell>
          <cell r="CJ756">
            <v>87</v>
          </cell>
          <cell r="CK756">
            <v>87</v>
          </cell>
          <cell r="CL756">
            <v>87</v>
          </cell>
        </row>
        <row r="757">
          <cell r="A757" t="str">
            <v>Computer Peripherals</v>
          </cell>
          <cell r="B757" t="str">
            <v>1311110002</v>
          </cell>
          <cell r="C757">
            <v>8.8349999999999998E-2</v>
          </cell>
          <cell r="D757">
            <v>100</v>
          </cell>
          <cell r="E757">
            <v>100</v>
          </cell>
          <cell r="F757">
            <v>100</v>
          </cell>
          <cell r="G757">
            <v>99.2</v>
          </cell>
          <cell r="H757">
            <v>99.2</v>
          </cell>
          <cell r="I757">
            <v>99.2</v>
          </cell>
          <cell r="J757">
            <v>99.2</v>
          </cell>
          <cell r="K757">
            <v>99.2</v>
          </cell>
          <cell r="L757">
            <v>99.2</v>
          </cell>
          <cell r="M757">
            <v>98.8</v>
          </cell>
          <cell r="N757">
            <v>98.8</v>
          </cell>
          <cell r="O757">
            <v>98.8</v>
          </cell>
          <cell r="P757">
            <v>98.8</v>
          </cell>
          <cell r="Q757">
            <v>98.8</v>
          </cell>
          <cell r="R757">
            <v>98.8</v>
          </cell>
          <cell r="S757">
            <v>99.7</v>
          </cell>
          <cell r="T757">
            <v>99.3</v>
          </cell>
          <cell r="U757">
            <v>99.1</v>
          </cell>
          <cell r="V757">
            <v>98.8</v>
          </cell>
          <cell r="W757">
            <v>98.3</v>
          </cell>
          <cell r="X757">
            <v>98.2</v>
          </cell>
          <cell r="Y757">
            <v>97.6</v>
          </cell>
          <cell r="Z757">
            <v>97.5</v>
          </cell>
          <cell r="AA757">
            <v>97.1</v>
          </cell>
          <cell r="AB757">
            <v>97.1</v>
          </cell>
          <cell r="AC757">
            <v>97.1</v>
          </cell>
          <cell r="AD757">
            <v>97.1</v>
          </cell>
          <cell r="AE757">
            <v>100.2</v>
          </cell>
          <cell r="AF757">
            <v>100</v>
          </cell>
          <cell r="AG757">
            <v>99.9</v>
          </cell>
          <cell r="AH757">
            <v>99.9</v>
          </cell>
          <cell r="AI757">
            <v>99.9</v>
          </cell>
          <cell r="AJ757">
            <v>99.9</v>
          </cell>
          <cell r="AK757">
            <v>99.9</v>
          </cell>
          <cell r="AL757">
            <v>99.9</v>
          </cell>
          <cell r="AM757">
            <v>99.8</v>
          </cell>
          <cell r="AN757">
            <v>98.8</v>
          </cell>
          <cell r="AO757">
            <v>98.8</v>
          </cell>
          <cell r="AP757">
            <v>98.7</v>
          </cell>
          <cell r="AQ757">
            <v>96.8</v>
          </cell>
          <cell r="AR757">
            <v>94.8</v>
          </cell>
          <cell r="AS757">
            <v>94.8</v>
          </cell>
          <cell r="AT757">
            <v>94.8</v>
          </cell>
          <cell r="AU757">
            <v>94.8</v>
          </cell>
          <cell r="AV757">
            <v>94.8</v>
          </cell>
          <cell r="AW757">
            <v>94.8</v>
          </cell>
          <cell r="AX757">
            <v>94.8</v>
          </cell>
          <cell r="AY757">
            <v>94.8</v>
          </cell>
          <cell r="AZ757">
            <v>94.8</v>
          </cell>
          <cell r="BA757">
            <v>94.9</v>
          </cell>
          <cell r="BB757">
            <v>95</v>
          </cell>
          <cell r="BC757">
            <v>94.9</v>
          </cell>
          <cell r="BD757">
            <v>94.9</v>
          </cell>
          <cell r="BE757">
            <v>95</v>
          </cell>
          <cell r="BF757">
            <v>95</v>
          </cell>
          <cell r="BG757">
            <v>95</v>
          </cell>
          <cell r="BH757">
            <v>95</v>
          </cell>
          <cell r="BI757">
            <v>94.9</v>
          </cell>
          <cell r="BJ757">
            <v>94.9</v>
          </cell>
          <cell r="BK757">
            <v>94.9</v>
          </cell>
          <cell r="BL757">
            <v>94.9</v>
          </cell>
          <cell r="BM757">
            <v>94.9</v>
          </cell>
          <cell r="BN757">
            <v>94.9</v>
          </cell>
          <cell r="BO757">
            <v>94.9</v>
          </cell>
          <cell r="BP757">
            <v>94.9</v>
          </cell>
          <cell r="BQ757">
            <v>94.9</v>
          </cell>
          <cell r="BR757">
            <v>94.9</v>
          </cell>
          <cell r="BS757">
            <v>94.9</v>
          </cell>
          <cell r="BT757">
            <v>94.9</v>
          </cell>
          <cell r="BU757">
            <v>94.9</v>
          </cell>
          <cell r="BV757">
            <v>94.9</v>
          </cell>
          <cell r="BW757">
            <v>94.9</v>
          </cell>
          <cell r="BX757">
            <v>94.9</v>
          </cell>
          <cell r="BY757">
            <v>93.7</v>
          </cell>
          <cell r="BZ757">
            <v>93.3</v>
          </cell>
          <cell r="CA757">
            <v>93.3</v>
          </cell>
          <cell r="CB757">
            <v>93.3</v>
          </cell>
          <cell r="CC757">
            <v>93.3</v>
          </cell>
          <cell r="CD757">
            <v>93.3</v>
          </cell>
          <cell r="CE757">
            <v>93.3</v>
          </cell>
          <cell r="CF757">
            <v>93.3</v>
          </cell>
          <cell r="CG757">
            <v>93.3</v>
          </cell>
          <cell r="CH757">
            <v>93.3</v>
          </cell>
          <cell r="CI757">
            <v>93.3</v>
          </cell>
          <cell r="CJ757">
            <v>93.3</v>
          </cell>
          <cell r="CK757">
            <v>93.3</v>
          </cell>
          <cell r="CL757">
            <v>93.3</v>
          </cell>
        </row>
        <row r="758">
          <cell r="A758" t="str">
            <v>l.  COMMUNICATION EQUIPMENTS</v>
          </cell>
          <cell r="B758" t="str">
            <v>1311120000</v>
          </cell>
          <cell r="C758">
            <v>0.11821</v>
          </cell>
          <cell r="D758">
            <v>99.7</v>
          </cell>
          <cell r="E758">
            <v>99.7</v>
          </cell>
          <cell r="F758">
            <v>99.3</v>
          </cell>
          <cell r="G758">
            <v>97</v>
          </cell>
          <cell r="H758">
            <v>97</v>
          </cell>
          <cell r="I758">
            <v>97</v>
          </cell>
          <cell r="J758">
            <v>97</v>
          </cell>
          <cell r="K758">
            <v>97</v>
          </cell>
          <cell r="L758">
            <v>97</v>
          </cell>
          <cell r="M758">
            <v>97</v>
          </cell>
          <cell r="N758">
            <v>97</v>
          </cell>
          <cell r="O758">
            <v>97</v>
          </cell>
          <cell r="P758">
            <v>94.2</v>
          </cell>
          <cell r="Q758">
            <v>94.2</v>
          </cell>
          <cell r="R758">
            <v>94.2</v>
          </cell>
          <cell r="S758">
            <v>92.8</v>
          </cell>
          <cell r="T758">
            <v>92.8</v>
          </cell>
          <cell r="U758">
            <v>92.8</v>
          </cell>
          <cell r="V758">
            <v>92.8</v>
          </cell>
          <cell r="W758">
            <v>92.8</v>
          </cell>
          <cell r="X758">
            <v>92.8</v>
          </cell>
          <cell r="Y758">
            <v>92.8</v>
          </cell>
          <cell r="Z758">
            <v>92.8</v>
          </cell>
          <cell r="AA758">
            <v>92.8</v>
          </cell>
          <cell r="AB758">
            <v>93.5</v>
          </cell>
          <cell r="AC758">
            <v>93.5</v>
          </cell>
          <cell r="AD758">
            <v>93.3</v>
          </cell>
          <cell r="AE758">
            <v>95.5</v>
          </cell>
          <cell r="AF758">
            <v>95.5</v>
          </cell>
          <cell r="AG758">
            <v>95.5</v>
          </cell>
          <cell r="AH758">
            <v>95.5</v>
          </cell>
          <cell r="AI758">
            <v>95.5</v>
          </cell>
          <cell r="AJ758">
            <v>95.5</v>
          </cell>
          <cell r="AK758">
            <v>95.5</v>
          </cell>
          <cell r="AL758">
            <v>95.4</v>
          </cell>
          <cell r="AM758">
            <v>95.3</v>
          </cell>
          <cell r="AN758">
            <v>95.6</v>
          </cell>
          <cell r="AO758">
            <v>95.9</v>
          </cell>
          <cell r="AP758">
            <v>95.8</v>
          </cell>
          <cell r="AQ758">
            <v>95.8</v>
          </cell>
          <cell r="AR758">
            <v>95.8</v>
          </cell>
          <cell r="AS758">
            <v>95.8</v>
          </cell>
          <cell r="AT758">
            <v>95.8</v>
          </cell>
          <cell r="AU758">
            <v>95.8</v>
          </cell>
          <cell r="AV758">
            <v>95.8</v>
          </cell>
          <cell r="AW758">
            <v>95.8</v>
          </cell>
          <cell r="AX758">
            <v>95.8</v>
          </cell>
          <cell r="AY758">
            <v>95.8</v>
          </cell>
          <cell r="AZ758">
            <v>95.8</v>
          </cell>
          <cell r="BA758">
            <v>95.8</v>
          </cell>
          <cell r="BB758">
            <v>95.8</v>
          </cell>
          <cell r="BC758">
            <v>95.8</v>
          </cell>
          <cell r="BD758">
            <v>95.8</v>
          </cell>
          <cell r="BE758">
            <v>95.8</v>
          </cell>
          <cell r="BF758">
            <v>95.8</v>
          </cell>
          <cell r="BG758">
            <v>95.8</v>
          </cell>
          <cell r="BH758">
            <v>95.8</v>
          </cell>
          <cell r="BI758">
            <v>95.8</v>
          </cell>
          <cell r="BJ758">
            <v>95.7</v>
          </cell>
          <cell r="BK758">
            <v>95.8</v>
          </cell>
          <cell r="BL758">
            <v>95.8</v>
          </cell>
          <cell r="BM758">
            <v>95</v>
          </cell>
          <cell r="BN758">
            <v>95</v>
          </cell>
          <cell r="BO758">
            <v>92.3</v>
          </cell>
          <cell r="BP758">
            <v>91.9</v>
          </cell>
          <cell r="BQ758">
            <v>91.9</v>
          </cell>
          <cell r="BR758">
            <v>91.9</v>
          </cell>
          <cell r="BS758">
            <v>91.9</v>
          </cell>
          <cell r="BT758">
            <v>91.9</v>
          </cell>
          <cell r="BU758">
            <v>91.9</v>
          </cell>
          <cell r="BV758">
            <v>91.9</v>
          </cell>
          <cell r="BW758">
            <v>91.9</v>
          </cell>
          <cell r="BX758">
            <v>91.9</v>
          </cell>
          <cell r="BY758">
            <v>92</v>
          </cell>
          <cell r="BZ758">
            <v>92.5</v>
          </cell>
          <cell r="CA758">
            <v>92.7</v>
          </cell>
          <cell r="CB758">
            <v>94.2</v>
          </cell>
          <cell r="CC758">
            <v>94.2</v>
          </cell>
          <cell r="CD758">
            <v>94.2</v>
          </cell>
          <cell r="CE758">
            <v>94.2</v>
          </cell>
          <cell r="CF758">
            <v>94.2</v>
          </cell>
          <cell r="CG758">
            <v>94.2</v>
          </cell>
          <cell r="CH758">
            <v>94.2</v>
          </cell>
          <cell r="CI758">
            <v>94.2</v>
          </cell>
          <cell r="CJ758">
            <v>94.2</v>
          </cell>
          <cell r="CK758">
            <v>94.4</v>
          </cell>
          <cell r="CL758">
            <v>95.1</v>
          </cell>
        </row>
        <row r="759">
          <cell r="A759" t="str">
            <v>Telecommunication Exchange</v>
          </cell>
          <cell r="B759" t="str">
            <v>1311120001</v>
          </cell>
          <cell r="C759">
            <v>4.197E-2</v>
          </cell>
          <cell r="D759">
            <v>100</v>
          </cell>
          <cell r="E759">
            <v>100</v>
          </cell>
          <cell r="F759">
            <v>100</v>
          </cell>
          <cell r="G759">
            <v>97.7</v>
          </cell>
          <cell r="H759">
            <v>97.7</v>
          </cell>
          <cell r="I759">
            <v>97.7</v>
          </cell>
          <cell r="J759">
            <v>97.7</v>
          </cell>
          <cell r="K759">
            <v>97.7</v>
          </cell>
          <cell r="L759">
            <v>97.7</v>
          </cell>
          <cell r="M759">
            <v>97.7</v>
          </cell>
          <cell r="N759">
            <v>97.7</v>
          </cell>
          <cell r="O759">
            <v>97.7</v>
          </cell>
          <cell r="P759">
            <v>95.7</v>
          </cell>
          <cell r="Q759">
            <v>95.7</v>
          </cell>
          <cell r="R759">
            <v>95.7</v>
          </cell>
          <cell r="S759">
            <v>94.7</v>
          </cell>
          <cell r="T759">
            <v>94.7</v>
          </cell>
          <cell r="U759">
            <v>94.7</v>
          </cell>
          <cell r="V759">
            <v>94.7</v>
          </cell>
          <cell r="W759">
            <v>94.7</v>
          </cell>
          <cell r="X759">
            <v>94.7</v>
          </cell>
          <cell r="Y759">
            <v>94.7</v>
          </cell>
          <cell r="Z759">
            <v>94.7</v>
          </cell>
          <cell r="AA759">
            <v>94.7</v>
          </cell>
          <cell r="AB759">
            <v>96.6</v>
          </cell>
          <cell r="AC759">
            <v>96.6</v>
          </cell>
          <cell r="AD759">
            <v>96.6</v>
          </cell>
          <cell r="AE759">
            <v>100.2</v>
          </cell>
          <cell r="AF759">
            <v>100.2</v>
          </cell>
          <cell r="AG759">
            <v>100.2</v>
          </cell>
          <cell r="AH759">
            <v>100.2</v>
          </cell>
          <cell r="AI759">
            <v>100.2</v>
          </cell>
          <cell r="AJ759">
            <v>100.2</v>
          </cell>
          <cell r="AK759">
            <v>100.2</v>
          </cell>
          <cell r="AL759">
            <v>100.2</v>
          </cell>
          <cell r="AM759">
            <v>100.2</v>
          </cell>
          <cell r="AN759">
            <v>100.2</v>
          </cell>
          <cell r="AO759">
            <v>100.2</v>
          </cell>
          <cell r="AP759">
            <v>100.2</v>
          </cell>
          <cell r="AQ759">
            <v>100.2</v>
          </cell>
          <cell r="AR759">
            <v>100.2</v>
          </cell>
          <cell r="AS759">
            <v>100.2</v>
          </cell>
          <cell r="AT759">
            <v>100.2</v>
          </cell>
          <cell r="AU759">
            <v>100.2</v>
          </cell>
          <cell r="AV759">
            <v>100.2</v>
          </cell>
          <cell r="AW759">
            <v>100.2</v>
          </cell>
          <cell r="AX759">
            <v>100.2</v>
          </cell>
          <cell r="AY759">
            <v>100.2</v>
          </cell>
          <cell r="AZ759">
            <v>100.2</v>
          </cell>
          <cell r="BA759">
            <v>100.2</v>
          </cell>
          <cell r="BB759">
            <v>100.2</v>
          </cell>
          <cell r="BC759">
            <v>100.2</v>
          </cell>
          <cell r="BD759">
            <v>100.2</v>
          </cell>
          <cell r="BE759">
            <v>100.2</v>
          </cell>
          <cell r="BF759">
            <v>100.2</v>
          </cell>
          <cell r="BG759">
            <v>100.2</v>
          </cell>
          <cell r="BH759">
            <v>100.2</v>
          </cell>
          <cell r="BI759">
            <v>100.2</v>
          </cell>
          <cell r="BJ759">
            <v>100.2</v>
          </cell>
          <cell r="BK759">
            <v>100.2</v>
          </cell>
          <cell r="BL759">
            <v>100.2</v>
          </cell>
          <cell r="BM759">
            <v>97.9</v>
          </cell>
          <cell r="BN759">
            <v>97.9</v>
          </cell>
          <cell r="BO759">
            <v>97.9</v>
          </cell>
          <cell r="BP759">
            <v>97.9</v>
          </cell>
          <cell r="BQ759">
            <v>97.9</v>
          </cell>
          <cell r="BR759">
            <v>97.9</v>
          </cell>
          <cell r="BS759">
            <v>97.9</v>
          </cell>
          <cell r="BT759">
            <v>97.9</v>
          </cell>
          <cell r="BU759">
            <v>97.9</v>
          </cell>
          <cell r="BV759">
            <v>97.9</v>
          </cell>
          <cell r="BW759">
            <v>97.9</v>
          </cell>
          <cell r="BX759">
            <v>97.9</v>
          </cell>
          <cell r="BY759">
            <v>97.9</v>
          </cell>
          <cell r="BZ759">
            <v>97.9</v>
          </cell>
          <cell r="CA759">
            <v>97.9</v>
          </cell>
          <cell r="CB759">
            <v>97.9</v>
          </cell>
          <cell r="CC759">
            <v>97.9</v>
          </cell>
          <cell r="CD759">
            <v>97.9</v>
          </cell>
          <cell r="CE759">
            <v>97.9</v>
          </cell>
          <cell r="CF759">
            <v>97.9</v>
          </cell>
          <cell r="CG759">
            <v>97.9</v>
          </cell>
          <cell r="CH759">
            <v>97.9</v>
          </cell>
          <cell r="CI759">
            <v>97.9</v>
          </cell>
          <cell r="CJ759">
            <v>97.9</v>
          </cell>
          <cell r="CK759">
            <v>98.5</v>
          </cell>
          <cell r="CL759">
            <v>100.4</v>
          </cell>
        </row>
        <row r="760">
          <cell r="A760" t="str">
            <v>Dish Antenna</v>
          </cell>
          <cell r="B760" t="str">
            <v>1311120002</v>
          </cell>
          <cell r="C760">
            <v>7.8100000000000001E-3</v>
          </cell>
          <cell r="D760">
            <v>100</v>
          </cell>
          <cell r="E760">
            <v>100</v>
          </cell>
          <cell r="F760">
            <v>100</v>
          </cell>
          <cell r="G760">
            <v>98.1</v>
          </cell>
          <cell r="H760">
            <v>98.1</v>
          </cell>
          <cell r="I760">
            <v>98.1</v>
          </cell>
          <cell r="J760">
            <v>98.1</v>
          </cell>
          <cell r="K760">
            <v>98.1</v>
          </cell>
          <cell r="L760">
            <v>98.1</v>
          </cell>
          <cell r="M760">
            <v>98.1</v>
          </cell>
          <cell r="N760">
            <v>98.1</v>
          </cell>
          <cell r="O760">
            <v>98.1</v>
          </cell>
          <cell r="P760">
            <v>98.1</v>
          </cell>
          <cell r="Q760">
            <v>98.1</v>
          </cell>
          <cell r="R760">
            <v>98.1</v>
          </cell>
          <cell r="S760">
            <v>98.1</v>
          </cell>
          <cell r="T760">
            <v>98.1</v>
          </cell>
          <cell r="U760">
            <v>98.1</v>
          </cell>
          <cell r="V760">
            <v>98.1</v>
          </cell>
          <cell r="W760">
            <v>98.1</v>
          </cell>
          <cell r="X760">
            <v>98.1</v>
          </cell>
          <cell r="Y760">
            <v>98.1</v>
          </cell>
          <cell r="Z760">
            <v>98.1</v>
          </cell>
          <cell r="AA760">
            <v>98.1</v>
          </cell>
          <cell r="AB760">
            <v>98.1</v>
          </cell>
          <cell r="AC760">
            <v>98.1</v>
          </cell>
          <cell r="AD760">
            <v>98.1</v>
          </cell>
          <cell r="AE760">
            <v>98.1</v>
          </cell>
          <cell r="AF760">
            <v>98.1</v>
          </cell>
          <cell r="AG760">
            <v>98.1</v>
          </cell>
          <cell r="AH760">
            <v>98.1</v>
          </cell>
          <cell r="AI760">
            <v>98.1</v>
          </cell>
          <cell r="AJ760">
            <v>98.1</v>
          </cell>
          <cell r="AK760">
            <v>98.1</v>
          </cell>
          <cell r="AL760">
            <v>98.1</v>
          </cell>
          <cell r="AM760">
            <v>96.4</v>
          </cell>
          <cell r="AN760">
            <v>96.4</v>
          </cell>
          <cell r="AO760">
            <v>96.4</v>
          </cell>
          <cell r="AP760">
            <v>96.4</v>
          </cell>
          <cell r="AQ760">
            <v>96.4</v>
          </cell>
          <cell r="AR760">
            <v>96.4</v>
          </cell>
          <cell r="AS760">
            <v>96.4</v>
          </cell>
          <cell r="AT760">
            <v>96.4</v>
          </cell>
          <cell r="AU760">
            <v>96.4</v>
          </cell>
          <cell r="AV760">
            <v>96.4</v>
          </cell>
          <cell r="AW760">
            <v>96.4</v>
          </cell>
          <cell r="AX760">
            <v>96.4</v>
          </cell>
          <cell r="AY760">
            <v>96.4</v>
          </cell>
          <cell r="AZ760">
            <v>96.4</v>
          </cell>
          <cell r="BA760">
            <v>96.4</v>
          </cell>
          <cell r="BB760">
            <v>96.4</v>
          </cell>
          <cell r="BC760">
            <v>96.4</v>
          </cell>
          <cell r="BD760">
            <v>96.4</v>
          </cell>
          <cell r="BE760">
            <v>96.4</v>
          </cell>
          <cell r="BF760">
            <v>96.4</v>
          </cell>
          <cell r="BG760">
            <v>96.4</v>
          </cell>
          <cell r="BH760">
            <v>96.4</v>
          </cell>
          <cell r="BI760">
            <v>96.4</v>
          </cell>
          <cell r="BJ760">
            <v>98.7</v>
          </cell>
          <cell r="BK760">
            <v>100.9</v>
          </cell>
          <cell r="BL760">
            <v>100.9</v>
          </cell>
          <cell r="BM760">
            <v>100.9</v>
          </cell>
          <cell r="BN760">
            <v>100.9</v>
          </cell>
          <cell r="BO760">
            <v>100.9</v>
          </cell>
          <cell r="BP760">
            <v>100.9</v>
          </cell>
          <cell r="BQ760">
            <v>100.9</v>
          </cell>
          <cell r="BR760">
            <v>100.9</v>
          </cell>
          <cell r="BS760">
            <v>100.9</v>
          </cell>
          <cell r="BT760">
            <v>100.9</v>
          </cell>
          <cell r="BU760">
            <v>100.9</v>
          </cell>
          <cell r="BV760">
            <v>100.9</v>
          </cell>
          <cell r="BW760">
            <v>100.9</v>
          </cell>
          <cell r="BX760">
            <v>100.9</v>
          </cell>
          <cell r="BY760">
            <v>102.1</v>
          </cell>
          <cell r="BZ760">
            <v>105.6</v>
          </cell>
          <cell r="CA760">
            <v>105.6</v>
          </cell>
          <cell r="CB760">
            <v>105.6</v>
          </cell>
          <cell r="CC760">
            <v>105.6</v>
          </cell>
          <cell r="CD760">
            <v>105.6</v>
          </cell>
          <cell r="CE760">
            <v>105.6</v>
          </cell>
          <cell r="CF760">
            <v>105.6</v>
          </cell>
          <cell r="CG760">
            <v>105.6</v>
          </cell>
          <cell r="CH760">
            <v>105.6</v>
          </cell>
          <cell r="CI760">
            <v>105.6</v>
          </cell>
          <cell r="CJ760">
            <v>105.6</v>
          </cell>
          <cell r="CK760">
            <v>105.6</v>
          </cell>
          <cell r="CL760">
            <v>105.6</v>
          </cell>
        </row>
        <row r="761">
          <cell r="A761" t="str">
            <v>Other Communication Equipments</v>
          </cell>
          <cell r="B761" t="str">
            <v>1311120003</v>
          </cell>
          <cell r="C761">
            <v>6.8430000000000005E-2</v>
          </cell>
          <cell r="D761">
            <v>99.4</v>
          </cell>
          <cell r="E761">
            <v>99.4</v>
          </cell>
          <cell r="F761">
            <v>98.7</v>
          </cell>
          <cell r="G761">
            <v>96.5</v>
          </cell>
          <cell r="H761">
            <v>96.5</v>
          </cell>
          <cell r="I761">
            <v>96.5</v>
          </cell>
          <cell r="J761">
            <v>96.5</v>
          </cell>
          <cell r="K761">
            <v>96.5</v>
          </cell>
          <cell r="L761">
            <v>96.5</v>
          </cell>
          <cell r="M761">
            <v>96.5</v>
          </cell>
          <cell r="N761">
            <v>96.5</v>
          </cell>
          <cell r="O761">
            <v>96.5</v>
          </cell>
          <cell r="P761">
            <v>92.9</v>
          </cell>
          <cell r="Q761">
            <v>92.9</v>
          </cell>
          <cell r="R761">
            <v>92.9</v>
          </cell>
          <cell r="S761">
            <v>91</v>
          </cell>
          <cell r="T761">
            <v>91</v>
          </cell>
          <cell r="U761">
            <v>91</v>
          </cell>
          <cell r="V761">
            <v>91</v>
          </cell>
          <cell r="W761">
            <v>91</v>
          </cell>
          <cell r="X761">
            <v>91</v>
          </cell>
          <cell r="Y761">
            <v>91</v>
          </cell>
          <cell r="Z761">
            <v>91</v>
          </cell>
          <cell r="AA761">
            <v>91</v>
          </cell>
          <cell r="AB761">
            <v>91</v>
          </cell>
          <cell r="AC761">
            <v>91</v>
          </cell>
          <cell r="AD761">
            <v>90.8</v>
          </cell>
          <cell r="AE761">
            <v>92.4</v>
          </cell>
          <cell r="AF761">
            <v>92.4</v>
          </cell>
          <cell r="AG761">
            <v>92.4</v>
          </cell>
          <cell r="AH761">
            <v>92.4</v>
          </cell>
          <cell r="AI761">
            <v>92.4</v>
          </cell>
          <cell r="AJ761">
            <v>92.4</v>
          </cell>
          <cell r="AK761">
            <v>92.3</v>
          </cell>
          <cell r="AL761">
            <v>92.1</v>
          </cell>
          <cell r="AM761">
            <v>92.1</v>
          </cell>
          <cell r="AN761">
            <v>92.6</v>
          </cell>
          <cell r="AO761">
            <v>93.2</v>
          </cell>
          <cell r="AP761">
            <v>93.1</v>
          </cell>
          <cell r="AQ761">
            <v>93.1</v>
          </cell>
          <cell r="AR761">
            <v>93.1</v>
          </cell>
          <cell r="AS761">
            <v>93.1</v>
          </cell>
          <cell r="AT761">
            <v>93.1</v>
          </cell>
          <cell r="AU761">
            <v>93.1</v>
          </cell>
          <cell r="AV761">
            <v>93.1</v>
          </cell>
          <cell r="AW761">
            <v>93.1</v>
          </cell>
          <cell r="AX761">
            <v>93.1</v>
          </cell>
          <cell r="AY761">
            <v>93.1</v>
          </cell>
          <cell r="AZ761">
            <v>93.1</v>
          </cell>
          <cell r="BA761">
            <v>93.1</v>
          </cell>
          <cell r="BB761">
            <v>93.1</v>
          </cell>
          <cell r="BC761">
            <v>93.1</v>
          </cell>
          <cell r="BD761">
            <v>93.1</v>
          </cell>
          <cell r="BE761">
            <v>93.1</v>
          </cell>
          <cell r="BF761">
            <v>93.1</v>
          </cell>
          <cell r="BG761">
            <v>93.1</v>
          </cell>
          <cell r="BH761">
            <v>93.1</v>
          </cell>
          <cell r="BI761">
            <v>93.1</v>
          </cell>
          <cell r="BJ761">
            <v>92.7</v>
          </cell>
          <cell r="BK761">
            <v>92.6</v>
          </cell>
          <cell r="BL761">
            <v>92.6</v>
          </cell>
          <cell r="BM761">
            <v>92.6</v>
          </cell>
          <cell r="BN761">
            <v>92.6</v>
          </cell>
          <cell r="BO761">
            <v>87.9</v>
          </cell>
          <cell r="BP761">
            <v>87.2</v>
          </cell>
          <cell r="BQ761">
            <v>87.2</v>
          </cell>
          <cell r="BR761">
            <v>87.2</v>
          </cell>
          <cell r="BS761">
            <v>87.2</v>
          </cell>
          <cell r="BT761">
            <v>87.2</v>
          </cell>
          <cell r="BU761">
            <v>87.2</v>
          </cell>
          <cell r="BV761">
            <v>87.2</v>
          </cell>
          <cell r="BW761">
            <v>87.2</v>
          </cell>
          <cell r="BX761">
            <v>87.2</v>
          </cell>
          <cell r="BY761">
            <v>87.2</v>
          </cell>
          <cell r="BZ761">
            <v>87.7</v>
          </cell>
          <cell r="CA761">
            <v>88.1</v>
          </cell>
          <cell r="CB761">
            <v>90.7</v>
          </cell>
          <cell r="CC761">
            <v>90.7</v>
          </cell>
          <cell r="CD761">
            <v>90.7</v>
          </cell>
          <cell r="CE761">
            <v>90.7</v>
          </cell>
          <cell r="CF761">
            <v>90.7</v>
          </cell>
          <cell r="CG761">
            <v>90.7</v>
          </cell>
          <cell r="CH761">
            <v>90.7</v>
          </cell>
          <cell r="CI761">
            <v>90.7</v>
          </cell>
          <cell r="CJ761">
            <v>90.7</v>
          </cell>
          <cell r="CK761">
            <v>90.7</v>
          </cell>
          <cell r="CL761">
            <v>90.7</v>
          </cell>
        </row>
        <row r="762">
          <cell r="A762" t="str">
            <v>(L)  TRANSPORT, EQUIPMENT &amp; PARTS</v>
          </cell>
          <cell r="B762" t="str">
            <v>1312000000</v>
          </cell>
          <cell r="C762">
            <v>5.2128199999999998</v>
          </cell>
          <cell r="D762">
            <v>100.5</v>
          </cell>
          <cell r="E762">
            <v>100.7</v>
          </cell>
          <cell r="F762">
            <v>100.9</v>
          </cell>
          <cell r="G762">
            <v>101.9</v>
          </cell>
          <cell r="H762">
            <v>102</v>
          </cell>
          <cell r="I762">
            <v>102.1</v>
          </cell>
          <cell r="J762">
            <v>102.4</v>
          </cell>
          <cell r="K762">
            <v>102.3</v>
          </cell>
          <cell r="L762">
            <v>102.4</v>
          </cell>
          <cell r="M762">
            <v>102.5</v>
          </cell>
          <cell r="N762">
            <v>102.8</v>
          </cell>
          <cell r="O762">
            <v>103.2</v>
          </cell>
          <cell r="P762">
            <v>103.6</v>
          </cell>
          <cell r="Q762">
            <v>103.5</v>
          </cell>
          <cell r="R762">
            <v>103.6</v>
          </cell>
          <cell r="S762">
            <v>104</v>
          </cell>
          <cell r="T762">
            <v>104.1</v>
          </cell>
          <cell r="U762">
            <v>104.7</v>
          </cell>
          <cell r="V762">
            <v>104.9</v>
          </cell>
          <cell r="W762">
            <v>105</v>
          </cell>
          <cell r="X762">
            <v>104.8</v>
          </cell>
          <cell r="Y762">
            <v>105.5</v>
          </cell>
          <cell r="Z762">
            <v>104.3</v>
          </cell>
          <cell r="AA762">
            <v>104.6</v>
          </cell>
          <cell r="AB762">
            <v>105.6</v>
          </cell>
          <cell r="AC762">
            <v>106</v>
          </cell>
          <cell r="AD762">
            <v>106.1</v>
          </cell>
          <cell r="AE762">
            <v>106.6</v>
          </cell>
          <cell r="AF762">
            <v>106.8</v>
          </cell>
          <cell r="AG762">
            <v>106.5</v>
          </cell>
          <cell r="AH762">
            <v>106.5</v>
          </cell>
          <cell r="AI762">
            <v>106.8</v>
          </cell>
          <cell r="AJ762">
            <v>106.9</v>
          </cell>
          <cell r="AK762">
            <v>107.1</v>
          </cell>
          <cell r="AL762">
            <v>106.9</v>
          </cell>
          <cell r="AM762">
            <v>107.1</v>
          </cell>
          <cell r="AN762">
            <v>109.6</v>
          </cell>
          <cell r="AO762">
            <v>110.5</v>
          </cell>
          <cell r="AP762">
            <v>109.4</v>
          </cell>
          <cell r="AQ762">
            <v>111</v>
          </cell>
          <cell r="AR762">
            <v>111.3</v>
          </cell>
          <cell r="AS762">
            <v>111.9</v>
          </cell>
          <cell r="AT762">
            <v>112.3</v>
          </cell>
          <cell r="AU762">
            <v>112.5</v>
          </cell>
          <cell r="AV762">
            <v>112.5</v>
          </cell>
          <cell r="AW762">
            <v>112.7</v>
          </cell>
          <cell r="AX762">
            <v>112.8</v>
          </cell>
          <cell r="AY762">
            <v>113.1</v>
          </cell>
          <cell r="AZ762">
            <v>116.7</v>
          </cell>
          <cell r="BA762">
            <v>116.4</v>
          </cell>
          <cell r="BB762">
            <v>116.7</v>
          </cell>
          <cell r="BC762">
            <v>116.9</v>
          </cell>
          <cell r="BD762">
            <v>116.7</v>
          </cell>
          <cell r="BE762">
            <v>116.8</v>
          </cell>
          <cell r="BF762">
            <v>116</v>
          </cell>
          <cell r="BG762">
            <v>115.9</v>
          </cell>
          <cell r="BH762">
            <v>115.9</v>
          </cell>
          <cell r="BI762">
            <v>116.1</v>
          </cell>
          <cell r="BJ762">
            <v>116.5</v>
          </cell>
          <cell r="BK762">
            <v>116.7</v>
          </cell>
          <cell r="BL762">
            <v>118.1</v>
          </cell>
          <cell r="BM762">
            <v>118.1</v>
          </cell>
          <cell r="BN762">
            <v>118.1</v>
          </cell>
          <cell r="BO762">
            <v>120.1</v>
          </cell>
          <cell r="BP762">
            <v>120.1</v>
          </cell>
          <cell r="BQ762">
            <v>120.2</v>
          </cell>
          <cell r="BR762">
            <v>120.4</v>
          </cell>
          <cell r="BS762">
            <v>119.3</v>
          </cell>
          <cell r="BT762">
            <v>119.3</v>
          </cell>
          <cell r="BU762">
            <v>119.6</v>
          </cell>
          <cell r="BV762">
            <v>119.7</v>
          </cell>
          <cell r="BW762">
            <v>119.9</v>
          </cell>
          <cell r="BX762">
            <v>121.5</v>
          </cell>
          <cell r="BY762">
            <v>121.6</v>
          </cell>
          <cell r="BZ762">
            <v>122.4</v>
          </cell>
          <cell r="CA762">
            <v>122.6</v>
          </cell>
          <cell r="CB762">
            <v>121.8</v>
          </cell>
          <cell r="CC762">
            <v>123.8</v>
          </cell>
          <cell r="CD762">
            <v>124.2</v>
          </cell>
          <cell r="CE762">
            <v>124.6</v>
          </cell>
          <cell r="CF762">
            <v>124.8</v>
          </cell>
          <cell r="CG762">
            <v>124.9</v>
          </cell>
          <cell r="CH762">
            <v>125.3</v>
          </cell>
          <cell r="CI762">
            <v>125.3</v>
          </cell>
          <cell r="CJ762">
            <v>125.5</v>
          </cell>
          <cell r="CK762">
            <v>125.8</v>
          </cell>
          <cell r="CL762">
            <v>126.4</v>
          </cell>
        </row>
        <row r="763">
          <cell r="A763" t="str">
            <v>a.  AUTOMOTIVES</v>
          </cell>
          <cell r="B763" t="str">
            <v>1312010000</v>
          </cell>
          <cell r="C763">
            <v>4.2310600000000003</v>
          </cell>
          <cell r="D763">
            <v>100.4</v>
          </cell>
          <cell r="E763">
            <v>100.6</v>
          </cell>
          <cell r="F763">
            <v>100.7</v>
          </cell>
          <cell r="G763">
            <v>101.6</v>
          </cell>
          <cell r="H763">
            <v>101.7</v>
          </cell>
          <cell r="I763">
            <v>101.7</v>
          </cell>
          <cell r="J763">
            <v>102.1</v>
          </cell>
          <cell r="K763">
            <v>101.9</v>
          </cell>
          <cell r="L763">
            <v>101.9</v>
          </cell>
          <cell r="M763">
            <v>102</v>
          </cell>
          <cell r="N763">
            <v>102.4</v>
          </cell>
          <cell r="O763">
            <v>102.8</v>
          </cell>
          <cell r="P763">
            <v>102.8</v>
          </cell>
          <cell r="Q763">
            <v>102.7</v>
          </cell>
          <cell r="R763">
            <v>102.7</v>
          </cell>
          <cell r="S763">
            <v>103.2</v>
          </cell>
          <cell r="T763">
            <v>103.2</v>
          </cell>
          <cell r="U763">
            <v>103.7</v>
          </cell>
          <cell r="V763">
            <v>103.9</v>
          </cell>
          <cell r="W763">
            <v>104.1</v>
          </cell>
          <cell r="X763">
            <v>103.8</v>
          </cell>
          <cell r="Y763">
            <v>104.6</v>
          </cell>
          <cell r="Z763">
            <v>103.1</v>
          </cell>
          <cell r="AA763">
            <v>103.5</v>
          </cell>
          <cell r="AB763">
            <v>104.6</v>
          </cell>
          <cell r="AC763">
            <v>105</v>
          </cell>
          <cell r="AD763">
            <v>105.2</v>
          </cell>
          <cell r="AE763">
            <v>105.2</v>
          </cell>
          <cell r="AF763">
            <v>105.3</v>
          </cell>
          <cell r="AG763">
            <v>105</v>
          </cell>
          <cell r="AH763">
            <v>105</v>
          </cell>
          <cell r="AI763">
            <v>105.3</v>
          </cell>
          <cell r="AJ763">
            <v>105.5</v>
          </cell>
          <cell r="AK763">
            <v>105.6</v>
          </cell>
          <cell r="AL763">
            <v>105.4</v>
          </cell>
          <cell r="AM763">
            <v>105.5</v>
          </cell>
          <cell r="AN763">
            <v>108.2</v>
          </cell>
          <cell r="AO763">
            <v>109.3</v>
          </cell>
          <cell r="AP763">
            <v>107.9</v>
          </cell>
          <cell r="AQ763">
            <v>109.6</v>
          </cell>
          <cell r="AR763">
            <v>109.7</v>
          </cell>
          <cell r="AS763">
            <v>110.4</v>
          </cell>
          <cell r="AT763">
            <v>110.8</v>
          </cell>
          <cell r="AU763">
            <v>110.9</v>
          </cell>
          <cell r="AV763">
            <v>110.9</v>
          </cell>
          <cell r="AW763">
            <v>111.1</v>
          </cell>
          <cell r="AX763">
            <v>111.1</v>
          </cell>
          <cell r="AY763">
            <v>111.6</v>
          </cell>
          <cell r="AZ763">
            <v>115.5</v>
          </cell>
          <cell r="BA763">
            <v>115.2</v>
          </cell>
          <cell r="BB763">
            <v>115.7</v>
          </cell>
          <cell r="BC763">
            <v>115.9</v>
          </cell>
          <cell r="BD763">
            <v>115.7</v>
          </cell>
          <cell r="BE763">
            <v>115.8</v>
          </cell>
          <cell r="BF763">
            <v>114.8</v>
          </cell>
          <cell r="BG763">
            <v>114.8</v>
          </cell>
          <cell r="BH763">
            <v>114.8</v>
          </cell>
          <cell r="BI763">
            <v>115</v>
          </cell>
          <cell r="BJ763">
            <v>115.5</v>
          </cell>
          <cell r="BK763">
            <v>115.8</v>
          </cell>
          <cell r="BL763">
            <v>117.7</v>
          </cell>
          <cell r="BM763">
            <v>117.6</v>
          </cell>
          <cell r="BN763">
            <v>117.6</v>
          </cell>
          <cell r="BO763">
            <v>119.8</v>
          </cell>
          <cell r="BP763">
            <v>120</v>
          </cell>
          <cell r="BQ763">
            <v>120</v>
          </cell>
          <cell r="BR763">
            <v>120.3</v>
          </cell>
          <cell r="BS763">
            <v>119</v>
          </cell>
          <cell r="BT763">
            <v>119</v>
          </cell>
          <cell r="BU763">
            <v>119.3</v>
          </cell>
          <cell r="BV763">
            <v>119.4</v>
          </cell>
          <cell r="BW763">
            <v>119.6</v>
          </cell>
          <cell r="BX763">
            <v>121.1</v>
          </cell>
          <cell r="BY763">
            <v>120.8</v>
          </cell>
          <cell r="BZ763">
            <v>121.6</v>
          </cell>
          <cell r="CA763">
            <v>121.8</v>
          </cell>
          <cell r="CB763">
            <v>120.6</v>
          </cell>
          <cell r="CC763">
            <v>123</v>
          </cell>
          <cell r="CD763">
            <v>123.5</v>
          </cell>
          <cell r="CE763">
            <v>123.9</v>
          </cell>
          <cell r="CF763">
            <v>124.1</v>
          </cell>
          <cell r="CG763">
            <v>124.1</v>
          </cell>
          <cell r="CH763">
            <v>124.5</v>
          </cell>
          <cell r="CI763">
            <v>124.5</v>
          </cell>
          <cell r="CJ763">
            <v>124.8</v>
          </cell>
          <cell r="CK763">
            <v>125</v>
          </cell>
          <cell r="CL763">
            <v>125.6</v>
          </cell>
        </row>
        <row r="764">
          <cell r="A764" t="str">
            <v>Motor Vehicles</v>
          </cell>
          <cell r="B764" t="str">
            <v>1312010001</v>
          </cell>
          <cell r="C764">
            <v>1.8976</v>
          </cell>
          <cell r="D764">
            <v>100.3</v>
          </cell>
          <cell r="E764">
            <v>100.5</v>
          </cell>
          <cell r="F764">
            <v>100.7</v>
          </cell>
          <cell r="G764">
            <v>101.2</v>
          </cell>
          <cell r="H764">
            <v>101.3</v>
          </cell>
          <cell r="I764">
            <v>101.3</v>
          </cell>
          <cell r="J764">
            <v>101.3</v>
          </cell>
          <cell r="K764">
            <v>101.4</v>
          </cell>
          <cell r="L764">
            <v>101.2</v>
          </cell>
          <cell r="M764">
            <v>101</v>
          </cell>
          <cell r="N764">
            <v>101</v>
          </cell>
          <cell r="O764">
            <v>101.5</v>
          </cell>
          <cell r="P764">
            <v>101.6</v>
          </cell>
          <cell r="Q764">
            <v>101.6</v>
          </cell>
          <cell r="R764">
            <v>101.6</v>
          </cell>
          <cell r="S764">
            <v>101.9</v>
          </cell>
          <cell r="T764">
            <v>101.9</v>
          </cell>
          <cell r="U764">
            <v>102.9</v>
          </cell>
          <cell r="V764">
            <v>103.1</v>
          </cell>
          <cell r="W764">
            <v>103.2</v>
          </cell>
          <cell r="X764">
            <v>102.5</v>
          </cell>
          <cell r="Y764">
            <v>103.4</v>
          </cell>
          <cell r="Z764">
            <v>102.7</v>
          </cell>
          <cell r="AA764">
            <v>102.6</v>
          </cell>
          <cell r="AB764">
            <v>104.3</v>
          </cell>
          <cell r="AC764">
            <v>105.2</v>
          </cell>
          <cell r="AD764">
            <v>105.3</v>
          </cell>
          <cell r="AE764">
            <v>104.7</v>
          </cell>
          <cell r="AF764">
            <v>104.7</v>
          </cell>
          <cell r="AG764">
            <v>104</v>
          </cell>
          <cell r="AH764">
            <v>103.9</v>
          </cell>
          <cell r="AI764">
            <v>103.9</v>
          </cell>
          <cell r="AJ764">
            <v>103.9</v>
          </cell>
          <cell r="AK764">
            <v>103.9</v>
          </cell>
          <cell r="AL764">
            <v>103.8</v>
          </cell>
          <cell r="AM764">
            <v>103.9</v>
          </cell>
          <cell r="AN764">
            <v>108.9</v>
          </cell>
          <cell r="AO764">
            <v>108.9</v>
          </cell>
          <cell r="AP764">
            <v>108.8</v>
          </cell>
          <cell r="AQ764">
            <v>108.9</v>
          </cell>
          <cell r="AR764">
            <v>108.9</v>
          </cell>
          <cell r="AS764">
            <v>109</v>
          </cell>
          <cell r="AT764">
            <v>109.7</v>
          </cell>
          <cell r="AU764">
            <v>109.9</v>
          </cell>
          <cell r="AV764">
            <v>109.9</v>
          </cell>
          <cell r="AW764">
            <v>110</v>
          </cell>
          <cell r="AX764">
            <v>110</v>
          </cell>
          <cell r="AY764">
            <v>110.2</v>
          </cell>
          <cell r="AZ764">
            <v>111.8</v>
          </cell>
          <cell r="BA764">
            <v>111.1</v>
          </cell>
          <cell r="BB764">
            <v>111.5</v>
          </cell>
          <cell r="BC764">
            <v>112.2</v>
          </cell>
          <cell r="BD764">
            <v>112.2</v>
          </cell>
          <cell r="BE764">
            <v>112.2</v>
          </cell>
          <cell r="BF764">
            <v>110.2</v>
          </cell>
          <cell r="BG764">
            <v>110.2</v>
          </cell>
          <cell r="BH764">
            <v>110.1</v>
          </cell>
          <cell r="BI764">
            <v>110.1</v>
          </cell>
          <cell r="BJ764">
            <v>110.1</v>
          </cell>
          <cell r="BK764">
            <v>110.1</v>
          </cell>
          <cell r="BL764">
            <v>114.2</v>
          </cell>
          <cell r="BM764">
            <v>114</v>
          </cell>
          <cell r="BN764">
            <v>114</v>
          </cell>
          <cell r="BO764">
            <v>113.7</v>
          </cell>
          <cell r="BP764">
            <v>113.9</v>
          </cell>
          <cell r="BQ764">
            <v>114.1</v>
          </cell>
          <cell r="BR764">
            <v>114.2</v>
          </cell>
          <cell r="BS764">
            <v>114.2</v>
          </cell>
          <cell r="BT764">
            <v>114.2</v>
          </cell>
          <cell r="BU764">
            <v>114.2</v>
          </cell>
          <cell r="BV764">
            <v>114.4</v>
          </cell>
          <cell r="BW764">
            <v>114.3</v>
          </cell>
          <cell r="BX764">
            <v>113.7</v>
          </cell>
          <cell r="BY764">
            <v>112.2</v>
          </cell>
          <cell r="BZ764">
            <v>112.9</v>
          </cell>
          <cell r="CA764">
            <v>112.4</v>
          </cell>
          <cell r="CB764">
            <v>111.8</v>
          </cell>
          <cell r="CC764">
            <v>116.8</v>
          </cell>
          <cell r="CD764">
            <v>117.3</v>
          </cell>
          <cell r="CE764">
            <v>118</v>
          </cell>
          <cell r="CF764">
            <v>118</v>
          </cell>
          <cell r="CG764">
            <v>118</v>
          </cell>
          <cell r="CH764">
            <v>118.1</v>
          </cell>
          <cell r="CI764">
            <v>118.1</v>
          </cell>
          <cell r="CJ764">
            <v>118.3</v>
          </cell>
          <cell r="CK764">
            <v>118.4</v>
          </cell>
          <cell r="CL764">
            <v>118.9</v>
          </cell>
        </row>
        <row r="765">
          <cell r="A765" t="str">
            <v>Tractors</v>
          </cell>
          <cell r="B765" t="str">
            <v>1312010002</v>
          </cell>
          <cell r="C765">
            <v>0.40572000000000003</v>
          </cell>
          <cell r="D765">
            <v>100.6</v>
          </cell>
          <cell r="E765">
            <v>100.8</v>
          </cell>
          <cell r="F765">
            <v>101.1</v>
          </cell>
          <cell r="G765">
            <v>102.2</v>
          </cell>
          <cell r="H765">
            <v>102.2</v>
          </cell>
          <cell r="I765">
            <v>102.7</v>
          </cell>
          <cell r="J765">
            <v>102.7</v>
          </cell>
          <cell r="K765">
            <v>102.7</v>
          </cell>
          <cell r="L765">
            <v>102.7</v>
          </cell>
          <cell r="M765">
            <v>103.8</v>
          </cell>
          <cell r="N765">
            <v>103.9</v>
          </cell>
          <cell r="O765">
            <v>103.9</v>
          </cell>
          <cell r="P765">
            <v>104</v>
          </cell>
          <cell r="Q765">
            <v>104.4</v>
          </cell>
          <cell r="R765">
            <v>104.7</v>
          </cell>
          <cell r="S765">
            <v>105.3</v>
          </cell>
          <cell r="T765">
            <v>105.3</v>
          </cell>
          <cell r="U765">
            <v>105.3</v>
          </cell>
          <cell r="V765">
            <v>106.5</v>
          </cell>
          <cell r="W765">
            <v>107.4</v>
          </cell>
          <cell r="X765">
            <v>107.4</v>
          </cell>
          <cell r="Y765">
            <v>107.4</v>
          </cell>
          <cell r="Z765">
            <v>107.4</v>
          </cell>
          <cell r="AA765">
            <v>107.4</v>
          </cell>
          <cell r="AB765">
            <v>107.4</v>
          </cell>
          <cell r="AC765">
            <v>108</v>
          </cell>
          <cell r="AD765">
            <v>108.7</v>
          </cell>
          <cell r="AE765">
            <v>109.5</v>
          </cell>
          <cell r="AF765">
            <v>109.5</v>
          </cell>
          <cell r="AG765">
            <v>109.5</v>
          </cell>
          <cell r="AH765">
            <v>109.5</v>
          </cell>
          <cell r="AI765">
            <v>110.3</v>
          </cell>
          <cell r="AJ765">
            <v>110.5</v>
          </cell>
          <cell r="AK765">
            <v>110.5</v>
          </cell>
          <cell r="AL765">
            <v>110.5</v>
          </cell>
          <cell r="AM765">
            <v>111.1</v>
          </cell>
          <cell r="AN765">
            <v>111.2</v>
          </cell>
          <cell r="AO765">
            <v>111.2</v>
          </cell>
          <cell r="AP765">
            <v>111.2</v>
          </cell>
          <cell r="AQ765">
            <v>111.9</v>
          </cell>
          <cell r="AR765">
            <v>112.1</v>
          </cell>
          <cell r="AS765">
            <v>112.8</v>
          </cell>
          <cell r="AT765">
            <v>112.8</v>
          </cell>
          <cell r="AU765">
            <v>112.8</v>
          </cell>
          <cell r="AV765">
            <v>112.8</v>
          </cell>
          <cell r="AW765">
            <v>112.8</v>
          </cell>
          <cell r="AX765">
            <v>112.8</v>
          </cell>
          <cell r="AY765">
            <v>112.8</v>
          </cell>
          <cell r="AZ765">
            <v>122</v>
          </cell>
          <cell r="BA765">
            <v>122</v>
          </cell>
          <cell r="BB765">
            <v>122.1</v>
          </cell>
          <cell r="BC765">
            <v>122.6</v>
          </cell>
          <cell r="BD765">
            <v>122.7</v>
          </cell>
          <cell r="BE765">
            <v>122.7</v>
          </cell>
          <cell r="BF765">
            <v>122.7</v>
          </cell>
          <cell r="BG765">
            <v>122.7</v>
          </cell>
          <cell r="BH765">
            <v>122.6</v>
          </cell>
          <cell r="BI765">
            <v>123.2</v>
          </cell>
          <cell r="BJ765">
            <v>123.2</v>
          </cell>
          <cell r="BK765">
            <v>123.2</v>
          </cell>
          <cell r="BL765">
            <v>123.5</v>
          </cell>
          <cell r="BM765">
            <v>123.5</v>
          </cell>
          <cell r="BN765">
            <v>123.7</v>
          </cell>
          <cell r="BO765">
            <v>123.5</v>
          </cell>
          <cell r="BP765">
            <v>123.9</v>
          </cell>
          <cell r="BQ765">
            <v>124</v>
          </cell>
          <cell r="BR765">
            <v>124</v>
          </cell>
          <cell r="BS765">
            <v>124</v>
          </cell>
          <cell r="BT765">
            <v>124.2</v>
          </cell>
          <cell r="BU765">
            <v>125</v>
          </cell>
          <cell r="BV765">
            <v>125.6</v>
          </cell>
          <cell r="BW765">
            <v>125.6</v>
          </cell>
          <cell r="BX765">
            <v>128</v>
          </cell>
          <cell r="BY765">
            <v>128.30000000000001</v>
          </cell>
          <cell r="BZ765">
            <v>128.9</v>
          </cell>
          <cell r="CA765">
            <v>131.4</v>
          </cell>
          <cell r="CB765">
            <v>134.80000000000001</v>
          </cell>
          <cell r="CC765">
            <v>134.80000000000001</v>
          </cell>
          <cell r="CD765">
            <v>136</v>
          </cell>
          <cell r="CE765">
            <v>136.4</v>
          </cell>
          <cell r="CF765">
            <v>137.19999999999999</v>
          </cell>
          <cell r="CG765">
            <v>137.5</v>
          </cell>
          <cell r="CH765">
            <v>137.80000000000001</v>
          </cell>
          <cell r="CI765">
            <v>137.80000000000001</v>
          </cell>
          <cell r="CJ765">
            <v>137.9</v>
          </cell>
          <cell r="CK765">
            <v>138</v>
          </cell>
          <cell r="CL765">
            <v>138.4</v>
          </cell>
        </row>
        <row r="766">
          <cell r="A766" t="str">
            <v>Bus / Mini bus / Truck</v>
          </cell>
          <cell r="B766" t="str">
            <v>1312010003</v>
          </cell>
          <cell r="C766">
            <v>0.74744999999999995</v>
          </cell>
          <cell r="D766">
            <v>101</v>
          </cell>
          <cell r="E766">
            <v>101.3</v>
          </cell>
          <cell r="F766">
            <v>101.3</v>
          </cell>
          <cell r="G766">
            <v>103.7</v>
          </cell>
          <cell r="H766">
            <v>103.7</v>
          </cell>
          <cell r="I766">
            <v>103.6</v>
          </cell>
          <cell r="J766">
            <v>103.4</v>
          </cell>
          <cell r="K766">
            <v>103.4</v>
          </cell>
          <cell r="L766">
            <v>103.3</v>
          </cell>
          <cell r="M766">
            <v>102.8</v>
          </cell>
          <cell r="N766">
            <v>103</v>
          </cell>
          <cell r="O766">
            <v>103.6</v>
          </cell>
          <cell r="P766">
            <v>103.6</v>
          </cell>
          <cell r="Q766">
            <v>102.5</v>
          </cell>
          <cell r="R766">
            <v>102.2</v>
          </cell>
          <cell r="S766">
            <v>104</v>
          </cell>
          <cell r="T766">
            <v>104</v>
          </cell>
          <cell r="U766">
            <v>104.1</v>
          </cell>
          <cell r="V766">
            <v>104.3</v>
          </cell>
          <cell r="W766">
            <v>104.4</v>
          </cell>
          <cell r="X766">
            <v>104.4</v>
          </cell>
          <cell r="Y766">
            <v>104.5</v>
          </cell>
          <cell r="Z766">
            <v>104.5</v>
          </cell>
          <cell r="AA766">
            <v>104.5</v>
          </cell>
          <cell r="AB766">
            <v>104.8</v>
          </cell>
          <cell r="AC766">
            <v>104.8</v>
          </cell>
          <cell r="AD766">
            <v>104.9</v>
          </cell>
          <cell r="AE766">
            <v>106.4</v>
          </cell>
          <cell r="AF766">
            <v>106.5</v>
          </cell>
          <cell r="AG766">
            <v>106.5</v>
          </cell>
          <cell r="AH766">
            <v>106.7</v>
          </cell>
          <cell r="AI766">
            <v>107.8</v>
          </cell>
          <cell r="AJ766">
            <v>109</v>
          </cell>
          <cell r="AK766">
            <v>109.5</v>
          </cell>
          <cell r="AL766">
            <v>108.6</v>
          </cell>
          <cell r="AM766">
            <v>108.5</v>
          </cell>
          <cell r="AN766">
            <v>108.7</v>
          </cell>
          <cell r="AO766">
            <v>111.7</v>
          </cell>
          <cell r="AP766">
            <v>112.3</v>
          </cell>
          <cell r="AQ766">
            <v>115.7</v>
          </cell>
          <cell r="AR766">
            <v>115.7</v>
          </cell>
          <cell r="AS766">
            <v>117.6</v>
          </cell>
          <cell r="AT766">
            <v>117.8</v>
          </cell>
          <cell r="AU766">
            <v>117.9</v>
          </cell>
          <cell r="AV766">
            <v>117.9</v>
          </cell>
          <cell r="AW766">
            <v>118.6</v>
          </cell>
          <cell r="AX766">
            <v>118.6</v>
          </cell>
          <cell r="AY766">
            <v>118.6</v>
          </cell>
          <cell r="AZ766">
            <v>122.9</v>
          </cell>
          <cell r="BA766">
            <v>122.8</v>
          </cell>
          <cell r="BB766">
            <v>121.9</v>
          </cell>
          <cell r="BC766">
            <v>121.9</v>
          </cell>
          <cell r="BD766">
            <v>122.1</v>
          </cell>
          <cell r="BE766">
            <v>122.1</v>
          </cell>
          <cell r="BF766">
            <v>121.5</v>
          </cell>
          <cell r="BG766">
            <v>121.5</v>
          </cell>
          <cell r="BH766">
            <v>122.1</v>
          </cell>
          <cell r="BI766">
            <v>122.1</v>
          </cell>
          <cell r="BJ766">
            <v>124</v>
          </cell>
          <cell r="BK766">
            <v>125.9</v>
          </cell>
          <cell r="BL766">
            <v>125.9</v>
          </cell>
          <cell r="BM766">
            <v>125</v>
          </cell>
          <cell r="BN766">
            <v>125.1</v>
          </cell>
          <cell r="BO766">
            <v>132.30000000000001</v>
          </cell>
          <cell r="BP766">
            <v>132.80000000000001</v>
          </cell>
          <cell r="BQ766">
            <v>132.80000000000001</v>
          </cell>
          <cell r="BR766">
            <v>132.80000000000001</v>
          </cell>
          <cell r="BS766">
            <v>125.1</v>
          </cell>
          <cell r="BT766">
            <v>125.1</v>
          </cell>
          <cell r="BU766">
            <v>125.5</v>
          </cell>
          <cell r="BV766">
            <v>125.6</v>
          </cell>
          <cell r="BW766">
            <v>125.9</v>
          </cell>
          <cell r="BX766">
            <v>128.6</v>
          </cell>
          <cell r="BY766">
            <v>129.19999999999999</v>
          </cell>
          <cell r="BZ766">
            <v>128.5</v>
          </cell>
          <cell r="CA766">
            <v>128.6</v>
          </cell>
          <cell r="CB766">
            <v>121.3</v>
          </cell>
          <cell r="CC766">
            <v>121.4</v>
          </cell>
          <cell r="CD766">
            <v>122.1</v>
          </cell>
          <cell r="CE766">
            <v>122</v>
          </cell>
          <cell r="CF766">
            <v>122.6</v>
          </cell>
          <cell r="CG766">
            <v>122.3</v>
          </cell>
          <cell r="CH766">
            <v>123.3</v>
          </cell>
          <cell r="CI766">
            <v>123.7</v>
          </cell>
          <cell r="CJ766">
            <v>124.4</v>
          </cell>
          <cell r="CK766">
            <v>124.4</v>
          </cell>
          <cell r="CL766">
            <v>124.5</v>
          </cell>
        </row>
        <row r="767">
          <cell r="A767" t="str">
            <v>Auto Rickshaw / Tempo / Matador</v>
          </cell>
          <cell r="B767" t="str">
            <v>1312010004</v>
          </cell>
          <cell r="C767">
            <v>0.29308000000000001</v>
          </cell>
          <cell r="D767">
            <v>99.9</v>
          </cell>
          <cell r="E767">
            <v>99.9</v>
          </cell>
          <cell r="F767">
            <v>100</v>
          </cell>
          <cell r="G767">
            <v>101</v>
          </cell>
          <cell r="H767">
            <v>101</v>
          </cell>
          <cell r="I767">
            <v>101.2</v>
          </cell>
          <cell r="J767">
            <v>101.2</v>
          </cell>
          <cell r="K767">
            <v>101.2</v>
          </cell>
          <cell r="L767">
            <v>101.2</v>
          </cell>
          <cell r="M767">
            <v>101.2</v>
          </cell>
          <cell r="N767">
            <v>101.2</v>
          </cell>
          <cell r="O767">
            <v>101.2</v>
          </cell>
          <cell r="P767">
            <v>101.8</v>
          </cell>
          <cell r="Q767">
            <v>101.8</v>
          </cell>
          <cell r="R767">
            <v>101.8</v>
          </cell>
          <cell r="S767">
            <v>102.5</v>
          </cell>
          <cell r="T767">
            <v>102.5</v>
          </cell>
          <cell r="U767">
            <v>103</v>
          </cell>
          <cell r="V767">
            <v>103.1</v>
          </cell>
          <cell r="W767">
            <v>103.1</v>
          </cell>
          <cell r="X767">
            <v>103.1</v>
          </cell>
          <cell r="Y767">
            <v>103.1</v>
          </cell>
          <cell r="Z767">
            <v>103.1</v>
          </cell>
          <cell r="AA767">
            <v>103.1</v>
          </cell>
          <cell r="AB767">
            <v>104.4</v>
          </cell>
          <cell r="AC767">
            <v>104.4</v>
          </cell>
          <cell r="AD767">
            <v>104.4</v>
          </cell>
          <cell r="AE767">
            <v>105.5</v>
          </cell>
          <cell r="AF767">
            <v>105.7</v>
          </cell>
          <cell r="AG767">
            <v>105.7</v>
          </cell>
          <cell r="AH767">
            <v>105.7</v>
          </cell>
          <cell r="AI767">
            <v>105.7</v>
          </cell>
          <cell r="AJ767">
            <v>105.7</v>
          </cell>
          <cell r="AK767">
            <v>106.1</v>
          </cell>
          <cell r="AL767">
            <v>106.1</v>
          </cell>
          <cell r="AM767">
            <v>106.1</v>
          </cell>
          <cell r="AN767">
            <v>106.1</v>
          </cell>
          <cell r="AO767">
            <v>106.1</v>
          </cell>
          <cell r="AP767">
            <v>106.2</v>
          </cell>
          <cell r="AQ767">
            <v>107</v>
          </cell>
          <cell r="AR767">
            <v>107.8</v>
          </cell>
          <cell r="AS767">
            <v>107.8</v>
          </cell>
          <cell r="AT767">
            <v>107.8</v>
          </cell>
          <cell r="AU767">
            <v>107.8</v>
          </cell>
          <cell r="AV767">
            <v>107.8</v>
          </cell>
          <cell r="AW767">
            <v>107.8</v>
          </cell>
          <cell r="AX767">
            <v>107.8</v>
          </cell>
          <cell r="AY767">
            <v>109.1</v>
          </cell>
          <cell r="AZ767">
            <v>115</v>
          </cell>
          <cell r="BA767">
            <v>115</v>
          </cell>
          <cell r="BB767">
            <v>115</v>
          </cell>
          <cell r="BC767">
            <v>115</v>
          </cell>
          <cell r="BD767">
            <v>115</v>
          </cell>
          <cell r="BE767">
            <v>115</v>
          </cell>
          <cell r="BF767">
            <v>115</v>
          </cell>
          <cell r="BG767">
            <v>115</v>
          </cell>
          <cell r="BH767">
            <v>114.8</v>
          </cell>
          <cell r="BI767">
            <v>115</v>
          </cell>
          <cell r="BJ767">
            <v>115.6</v>
          </cell>
          <cell r="BK767">
            <v>115.6</v>
          </cell>
          <cell r="BL767">
            <v>115.6</v>
          </cell>
          <cell r="BM767">
            <v>115.6</v>
          </cell>
          <cell r="BN767">
            <v>115.6</v>
          </cell>
          <cell r="BO767">
            <v>117.9</v>
          </cell>
          <cell r="BP767">
            <v>117.9</v>
          </cell>
          <cell r="BQ767">
            <v>117.9</v>
          </cell>
          <cell r="BR767">
            <v>117.9</v>
          </cell>
          <cell r="BS767">
            <v>117.9</v>
          </cell>
          <cell r="BT767">
            <v>117.9</v>
          </cell>
          <cell r="BU767">
            <v>117.9</v>
          </cell>
          <cell r="BV767">
            <v>117.9</v>
          </cell>
          <cell r="BW767">
            <v>119.1</v>
          </cell>
          <cell r="BX767">
            <v>121</v>
          </cell>
          <cell r="BY767">
            <v>122.1</v>
          </cell>
          <cell r="BZ767">
            <v>123.4</v>
          </cell>
          <cell r="CA767">
            <v>123.4</v>
          </cell>
          <cell r="CB767">
            <v>123.4</v>
          </cell>
          <cell r="CC767">
            <v>124.1</v>
          </cell>
          <cell r="CD767">
            <v>124.3</v>
          </cell>
          <cell r="CE767">
            <v>124.3</v>
          </cell>
          <cell r="CF767">
            <v>124.4</v>
          </cell>
          <cell r="CG767">
            <v>124.5</v>
          </cell>
          <cell r="CH767">
            <v>124.5</v>
          </cell>
          <cell r="CI767">
            <v>124.5</v>
          </cell>
          <cell r="CJ767">
            <v>124.5</v>
          </cell>
          <cell r="CK767">
            <v>124.5</v>
          </cell>
          <cell r="CL767">
            <v>124.9</v>
          </cell>
        </row>
        <row r="768">
          <cell r="A768" t="str">
            <v>Motor Cycle / Scooter / Moped</v>
          </cell>
          <cell r="B768" t="str">
            <v>1312010005</v>
          </cell>
          <cell r="C768">
            <v>0.88049999999999995</v>
          </cell>
          <cell r="D768">
            <v>100.3</v>
          </cell>
          <cell r="E768">
            <v>100.3</v>
          </cell>
          <cell r="F768">
            <v>100.3</v>
          </cell>
          <cell r="G768">
            <v>100.7</v>
          </cell>
          <cell r="H768">
            <v>100.8</v>
          </cell>
          <cell r="I768">
            <v>100.8</v>
          </cell>
          <cell r="J768">
            <v>102.5</v>
          </cell>
          <cell r="K768">
            <v>101.5</v>
          </cell>
          <cell r="L768">
            <v>102.3</v>
          </cell>
          <cell r="M768">
            <v>103</v>
          </cell>
          <cell r="N768">
            <v>104.7</v>
          </cell>
          <cell r="O768">
            <v>104.7</v>
          </cell>
          <cell r="P768">
            <v>104.7</v>
          </cell>
          <cell r="Q768">
            <v>104.7</v>
          </cell>
          <cell r="R768">
            <v>104.7</v>
          </cell>
          <cell r="S768">
            <v>104.3</v>
          </cell>
          <cell r="T768">
            <v>104.3</v>
          </cell>
          <cell r="U768">
            <v>104.3</v>
          </cell>
          <cell r="V768">
            <v>104.3</v>
          </cell>
          <cell r="W768">
            <v>104.5</v>
          </cell>
          <cell r="X768">
            <v>104.5</v>
          </cell>
          <cell r="Y768">
            <v>106.3</v>
          </cell>
          <cell r="Z768">
            <v>100.5</v>
          </cell>
          <cell r="AA768">
            <v>103</v>
          </cell>
          <cell r="AB768">
            <v>103.5</v>
          </cell>
          <cell r="AC768">
            <v>103.5</v>
          </cell>
          <cell r="AD768">
            <v>103.6</v>
          </cell>
          <cell r="AE768">
            <v>103.3</v>
          </cell>
          <cell r="AF768">
            <v>103.3</v>
          </cell>
          <cell r="AG768">
            <v>103.3</v>
          </cell>
          <cell r="AH768">
            <v>103.4</v>
          </cell>
          <cell r="AI768">
            <v>103.5</v>
          </cell>
          <cell r="AJ768">
            <v>103.5</v>
          </cell>
          <cell r="AK768">
            <v>103.5</v>
          </cell>
          <cell r="AL768">
            <v>103.5</v>
          </cell>
          <cell r="AM768">
            <v>103.5</v>
          </cell>
          <cell r="AN768">
            <v>105.5</v>
          </cell>
          <cell r="AO768">
            <v>108</v>
          </cell>
          <cell r="AP768">
            <v>101.3</v>
          </cell>
          <cell r="AQ768">
            <v>105.8</v>
          </cell>
          <cell r="AR768">
            <v>105.9</v>
          </cell>
          <cell r="AS768">
            <v>107.1</v>
          </cell>
          <cell r="AT768">
            <v>107.1</v>
          </cell>
          <cell r="AU768">
            <v>107.1</v>
          </cell>
          <cell r="AV768">
            <v>107.1</v>
          </cell>
          <cell r="AW768">
            <v>107.1</v>
          </cell>
          <cell r="AX768">
            <v>107.1</v>
          </cell>
          <cell r="AY768">
            <v>108.6</v>
          </cell>
          <cell r="AZ768">
            <v>114.5</v>
          </cell>
          <cell r="BA768">
            <v>114.2</v>
          </cell>
          <cell r="BB768">
            <v>116.5</v>
          </cell>
          <cell r="BC768">
            <v>115.8</v>
          </cell>
          <cell r="BD768">
            <v>114.9</v>
          </cell>
          <cell r="BE768">
            <v>115.3</v>
          </cell>
          <cell r="BF768">
            <v>115.2</v>
          </cell>
          <cell r="BG768">
            <v>115.1</v>
          </cell>
          <cell r="BH768">
            <v>115.1</v>
          </cell>
          <cell r="BI768">
            <v>115.8</v>
          </cell>
          <cell r="BJ768">
            <v>116</v>
          </cell>
          <cell r="BK768">
            <v>116.1</v>
          </cell>
          <cell r="BL768">
            <v>116.4</v>
          </cell>
          <cell r="BM768">
            <v>116.8</v>
          </cell>
          <cell r="BN768">
            <v>116.9</v>
          </cell>
          <cell r="BO768">
            <v>120.9</v>
          </cell>
          <cell r="BP768">
            <v>120.9</v>
          </cell>
          <cell r="BQ768">
            <v>120.6</v>
          </cell>
          <cell r="BR768">
            <v>122</v>
          </cell>
          <cell r="BS768">
            <v>122</v>
          </cell>
          <cell r="BT768">
            <v>122.2</v>
          </cell>
          <cell r="BU768">
            <v>122.8</v>
          </cell>
          <cell r="BV768">
            <v>122.7</v>
          </cell>
          <cell r="BW768">
            <v>123.1</v>
          </cell>
          <cell r="BX768">
            <v>127.6</v>
          </cell>
          <cell r="BY768">
            <v>128.4</v>
          </cell>
          <cell r="BZ768">
            <v>130.5</v>
          </cell>
          <cell r="CA768">
            <v>131.19999999999999</v>
          </cell>
          <cell r="CB768">
            <v>131.4</v>
          </cell>
          <cell r="CC768">
            <v>131.69999999999999</v>
          </cell>
          <cell r="CD768">
            <v>132.1</v>
          </cell>
          <cell r="CE768">
            <v>132.19999999999999</v>
          </cell>
          <cell r="CF768">
            <v>132.19999999999999</v>
          </cell>
          <cell r="CG768">
            <v>132.5</v>
          </cell>
          <cell r="CH768">
            <v>132.9</v>
          </cell>
          <cell r="CI768">
            <v>132.9</v>
          </cell>
          <cell r="CJ768">
            <v>132.9</v>
          </cell>
          <cell r="CK768">
            <v>133.6</v>
          </cell>
          <cell r="CL768">
            <v>135.1</v>
          </cell>
        </row>
        <row r="769">
          <cell r="A769" t="str">
            <v>Machinery</v>
          </cell>
          <cell r="B769" t="str">
            <v>1312010006</v>
          </cell>
          <cell r="C769">
            <v>6.7099999999999998E-3</v>
          </cell>
          <cell r="D769">
            <v>100.4</v>
          </cell>
          <cell r="E769">
            <v>100.4</v>
          </cell>
          <cell r="F769">
            <v>100.4</v>
          </cell>
          <cell r="G769">
            <v>106.7</v>
          </cell>
          <cell r="H769">
            <v>106.7</v>
          </cell>
          <cell r="I769">
            <v>106.7</v>
          </cell>
          <cell r="J769">
            <v>106.7</v>
          </cell>
          <cell r="K769">
            <v>106.2</v>
          </cell>
          <cell r="L769">
            <v>106.2</v>
          </cell>
          <cell r="M769">
            <v>106.4</v>
          </cell>
          <cell r="N769">
            <v>106.8</v>
          </cell>
          <cell r="O769">
            <v>106.8</v>
          </cell>
          <cell r="P769">
            <v>106.8</v>
          </cell>
          <cell r="Q769">
            <v>106.8</v>
          </cell>
          <cell r="R769">
            <v>106.8</v>
          </cell>
          <cell r="S769">
            <v>112.5</v>
          </cell>
          <cell r="T769">
            <v>113.2</v>
          </cell>
          <cell r="U769">
            <v>113.2</v>
          </cell>
          <cell r="V769">
            <v>113.2</v>
          </cell>
          <cell r="W769">
            <v>113.2</v>
          </cell>
          <cell r="X769">
            <v>113.2</v>
          </cell>
          <cell r="Y769">
            <v>114.8</v>
          </cell>
          <cell r="Z769">
            <v>116.4</v>
          </cell>
          <cell r="AA769">
            <v>116.4</v>
          </cell>
          <cell r="AB769">
            <v>116.6</v>
          </cell>
          <cell r="AC769">
            <v>116.6</v>
          </cell>
          <cell r="AD769">
            <v>118</v>
          </cell>
          <cell r="AE769">
            <v>118.4</v>
          </cell>
          <cell r="AF769">
            <v>118.9</v>
          </cell>
          <cell r="AG769">
            <v>118.5</v>
          </cell>
          <cell r="AH769">
            <v>118.4</v>
          </cell>
          <cell r="AI769">
            <v>118.4</v>
          </cell>
          <cell r="AJ769">
            <v>118.4</v>
          </cell>
          <cell r="AK769">
            <v>118.4</v>
          </cell>
          <cell r="AL769">
            <v>119.4</v>
          </cell>
          <cell r="AM769">
            <v>122.1</v>
          </cell>
          <cell r="AN769">
            <v>127.5</v>
          </cell>
          <cell r="AO769">
            <v>127.5</v>
          </cell>
          <cell r="AP769">
            <v>127.5</v>
          </cell>
          <cell r="AQ769">
            <v>127.8</v>
          </cell>
          <cell r="AR769">
            <v>128.19999999999999</v>
          </cell>
          <cell r="AS769">
            <v>128.19999999999999</v>
          </cell>
          <cell r="AT769">
            <v>128.19999999999999</v>
          </cell>
          <cell r="AU769">
            <v>128.19999999999999</v>
          </cell>
          <cell r="AV769">
            <v>128.19999999999999</v>
          </cell>
          <cell r="AW769">
            <v>123.3</v>
          </cell>
          <cell r="AX769">
            <v>123.3</v>
          </cell>
          <cell r="AY769">
            <v>122.7</v>
          </cell>
          <cell r="AZ769">
            <v>123.6</v>
          </cell>
          <cell r="BA769">
            <v>123.8</v>
          </cell>
          <cell r="BB769">
            <v>123.3</v>
          </cell>
          <cell r="BC769">
            <v>123.3</v>
          </cell>
          <cell r="BD769">
            <v>123.3</v>
          </cell>
          <cell r="BE769">
            <v>123.3</v>
          </cell>
          <cell r="BF769">
            <v>123.4</v>
          </cell>
          <cell r="BG769">
            <v>123.4</v>
          </cell>
          <cell r="BH769">
            <v>123.5</v>
          </cell>
          <cell r="BI769">
            <v>123.5</v>
          </cell>
          <cell r="BJ769">
            <v>119.2</v>
          </cell>
          <cell r="BK769">
            <v>119.6</v>
          </cell>
          <cell r="BL769">
            <v>119</v>
          </cell>
          <cell r="BM769">
            <v>119.9</v>
          </cell>
          <cell r="BN769">
            <v>119.9</v>
          </cell>
          <cell r="BO769">
            <v>126.2</v>
          </cell>
          <cell r="BP769">
            <v>126.7</v>
          </cell>
          <cell r="BQ769">
            <v>126.7</v>
          </cell>
          <cell r="BR769">
            <v>126.7</v>
          </cell>
          <cell r="BS769">
            <v>126.7</v>
          </cell>
          <cell r="BT769">
            <v>126.7</v>
          </cell>
          <cell r="BU769">
            <v>126.7</v>
          </cell>
          <cell r="BV769">
            <v>126.7</v>
          </cell>
          <cell r="BW769">
            <v>126.7</v>
          </cell>
          <cell r="BX769">
            <v>132.5</v>
          </cell>
          <cell r="BY769">
            <v>134.80000000000001</v>
          </cell>
          <cell r="BZ769">
            <v>135.5</v>
          </cell>
          <cell r="CA769">
            <v>135.5</v>
          </cell>
          <cell r="CB769">
            <v>134.5</v>
          </cell>
          <cell r="CC769">
            <v>134.5</v>
          </cell>
          <cell r="CD769">
            <v>134.9</v>
          </cell>
          <cell r="CE769">
            <v>135.6</v>
          </cell>
          <cell r="CF769">
            <v>135.5</v>
          </cell>
          <cell r="CG769">
            <v>135.5</v>
          </cell>
          <cell r="CH769">
            <v>136.9</v>
          </cell>
          <cell r="CI769">
            <v>137.4</v>
          </cell>
          <cell r="CJ769">
            <v>137.4</v>
          </cell>
          <cell r="CK769">
            <v>137.4</v>
          </cell>
          <cell r="CL769">
            <v>137.4</v>
          </cell>
        </row>
        <row r="770">
          <cell r="A770" t="str">
            <v>b.  AUTO PARTS</v>
          </cell>
          <cell r="B770" t="str">
            <v>1312020000</v>
          </cell>
          <cell r="C770">
            <v>0.80388000000000004</v>
          </cell>
          <cell r="D770">
            <v>100.8</v>
          </cell>
          <cell r="E770">
            <v>100.8</v>
          </cell>
          <cell r="F770">
            <v>101.3</v>
          </cell>
          <cell r="G770">
            <v>102.5</v>
          </cell>
          <cell r="H770">
            <v>102.5</v>
          </cell>
          <cell r="I770">
            <v>102.8</v>
          </cell>
          <cell r="J770">
            <v>102.8</v>
          </cell>
          <cell r="K770">
            <v>103</v>
          </cell>
          <cell r="L770">
            <v>103.1</v>
          </cell>
          <cell r="M770">
            <v>103.8</v>
          </cell>
          <cell r="N770">
            <v>103.5</v>
          </cell>
          <cell r="O770">
            <v>103.8</v>
          </cell>
          <cell r="P770">
            <v>105.8</v>
          </cell>
          <cell r="Q770">
            <v>106</v>
          </cell>
          <cell r="R770">
            <v>106.3</v>
          </cell>
          <cell r="S770">
            <v>106.4</v>
          </cell>
          <cell r="T770">
            <v>107.1</v>
          </cell>
          <cell r="U770">
            <v>107.9</v>
          </cell>
          <cell r="V770">
            <v>108</v>
          </cell>
          <cell r="W770">
            <v>108</v>
          </cell>
          <cell r="X770">
            <v>108.1</v>
          </cell>
          <cell r="Y770">
            <v>108.3</v>
          </cell>
          <cell r="Z770">
            <v>108.2</v>
          </cell>
          <cell r="AA770">
            <v>108.3</v>
          </cell>
          <cell r="AB770">
            <v>109</v>
          </cell>
          <cell r="AC770">
            <v>109.1</v>
          </cell>
          <cell r="AD770">
            <v>109.2</v>
          </cell>
          <cell r="AE770">
            <v>111.8</v>
          </cell>
          <cell r="AF770">
            <v>112.1</v>
          </cell>
          <cell r="AG770">
            <v>112.1</v>
          </cell>
          <cell r="AH770">
            <v>111.8</v>
          </cell>
          <cell r="AI770">
            <v>112.1</v>
          </cell>
          <cell r="AJ770">
            <v>112</v>
          </cell>
          <cell r="AK770">
            <v>112.2</v>
          </cell>
          <cell r="AL770">
            <v>112.2</v>
          </cell>
          <cell r="AM770">
            <v>112.9</v>
          </cell>
          <cell r="AN770">
            <v>113.8</v>
          </cell>
          <cell r="AO770">
            <v>114.1</v>
          </cell>
          <cell r="AP770">
            <v>114.4</v>
          </cell>
          <cell r="AQ770">
            <v>115.7</v>
          </cell>
          <cell r="AR770">
            <v>116.9</v>
          </cell>
          <cell r="AS770">
            <v>117.3</v>
          </cell>
          <cell r="AT770">
            <v>117.7</v>
          </cell>
          <cell r="AU770">
            <v>118.4</v>
          </cell>
          <cell r="AV770">
            <v>118.4</v>
          </cell>
          <cell r="AW770">
            <v>118.3</v>
          </cell>
          <cell r="AX770">
            <v>119</v>
          </cell>
          <cell r="AY770">
            <v>118.3</v>
          </cell>
          <cell r="AZ770">
            <v>118.6</v>
          </cell>
          <cell r="BA770">
            <v>119</v>
          </cell>
          <cell r="BB770">
            <v>118.4</v>
          </cell>
          <cell r="BC770">
            <v>118.8</v>
          </cell>
          <cell r="BD770">
            <v>118.7</v>
          </cell>
          <cell r="BE770">
            <v>118.7</v>
          </cell>
          <cell r="BF770">
            <v>118.5</v>
          </cell>
          <cell r="BG770">
            <v>118.2</v>
          </cell>
          <cell r="BH770">
            <v>118.1</v>
          </cell>
          <cell r="BI770">
            <v>118.5</v>
          </cell>
          <cell r="BJ770">
            <v>118.4</v>
          </cell>
          <cell r="BK770">
            <v>118.6</v>
          </cell>
          <cell r="BL770">
            <v>118.4</v>
          </cell>
          <cell r="BM770">
            <v>118.7</v>
          </cell>
          <cell r="BN770">
            <v>119</v>
          </cell>
          <cell r="BO770">
            <v>120.4</v>
          </cell>
          <cell r="BP770">
            <v>119.1</v>
          </cell>
          <cell r="BQ770">
            <v>119.2</v>
          </cell>
          <cell r="BR770">
            <v>119.3</v>
          </cell>
          <cell r="BS770">
            <v>119</v>
          </cell>
          <cell r="BT770">
            <v>119.1</v>
          </cell>
          <cell r="BU770">
            <v>119</v>
          </cell>
          <cell r="BV770">
            <v>119.1</v>
          </cell>
          <cell r="BW770">
            <v>119.5</v>
          </cell>
          <cell r="BX770">
            <v>121.4</v>
          </cell>
          <cell r="BY770">
            <v>122.8</v>
          </cell>
          <cell r="BZ770">
            <v>123.8</v>
          </cell>
          <cell r="CA770">
            <v>123.3</v>
          </cell>
          <cell r="CB770">
            <v>124.7</v>
          </cell>
          <cell r="CC770">
            <v>124.6</v>
          </cell>
          <cell r="CD770">
            <v>124.3</v>
          </cell>
          <cell r="CE770">
            <v>124.8</v>
          </cell>
          <cell r="CF770">
            <v>125.1</v>
          </cell>
          <cell r="CG770">
            <v>125.6</v>
          </cell>
          <cell r="CH770">
            <v>125.9</v>
          </cell>
          <cell r="CI770">
            <v>126</v>
          </cell>
          <cell r="CJ770">
            <v>126.1</v>
          </cell>
          <cell r="CK770">
            <v>126.5</v>
          </cell>
          <cell r="CL770">
            <v>127</v>
          </cell>
        </row>
        <row r="771">
          <cell r="A771" t="str">
            <v>Gear Boxes &amp; Parts</v>
          </cell>
          <cell r="B771" t="str">
            <v>1312020001</v>
          </cell>
          <cell r="C771">
            <v>0.18625</v>
          </cell>
          <cell r="D771">
            <v>99.4</v>
          </cell>
          <cell r="E771">
            <v>99.6</v>
          </cell>
          <cell r="F771">
            <v>99.9</v>
          </cell>
          <cell r="G771">
            <v>103.5</v>
          </cell>
          <cell r="H771">
            <v>103.6</v>
          </cell>
          <cell r="I771">
            <v>104</v>
          </cell>
          <cell r="J771">
            <v>103.6</v>
          </cell>
          <cell r="K771">
            <v>103.8</v>
          </cell>
          <cell r="L771">
            <v>103.5</v>
          </cell>
          <cell r="M771">
            <v>103.5</v>
          </cell>
          <cell r="N771">
            <v>103.5</v>
          </cell>
          <cell r="O771">
            <v>103.7</v>
          </cell>
          <cell r="P771">
            <v>104.9</v>
          </cell>
          <cell r="Q771">
            <v>104.9</v>
          </cell>
          <cell r="R771">
            <v>105</v>
          </cell>
          <cell r="S771">
            <v>105.6</v>
          </cell>
          <cell r="T771">
            <v>105.6</v>
          </cell>
          <cell r="U771">
            <v>105.4</v>
          </cell>
          <cell r="V771">
            <v>105.9</v>
          </cell>
          <cell r="W771">
            <v>105.9</v>
          </cell>
          <cell r="X771">
            <v>105.7</v>
          </cell>
          <cell r="Y771">
            <v>105.5</v>
          </cell>
          <cell r="Z771">
            <v>105.5</v>
          </cell>
          <cell r="AA771">
            <v>105.7</v>
          </cell>
          <cell r="AB771">
            <v>107.7</v>
          </cell>
          <cell r="AC771">
            <v>107.8</v>
          </cell>
          <cell r="AD771">
            <v>107.6</v>
          </cell>
          <cell r="AE771">
            <v>110.4</v>
          </cell>
          <cell r="AF771">
            <v>110.7</v>
          </cell>
          <cell r="AG771">
            <v>110.8</v>
          </cell>
          <cell r="AH771">
            <v>110.8</v>
          </cell>
          <cell r="AI771">
            <v>111.7</v>
          </cell>
          <cell r="AJ771">
            <v>111.6</v>
          </cell>
          <cell r="AK771">
            <v>112.3</v>
          </cell>
          <cell r="AL771">
            <v>112.2</v>
          </cell>
          <cell r="AM771">
            <v>112.5</v>
          </cell>
          <cell r="AN771">
            <v>112.7</v>
          </cell>
          <cell r="AO771">
            <v>112.9</v>
          </cell>
          <cell r="AP771">
            <v>113.2</v>
          </cell>
          <cell r="AQ771">
            <v>115.4</v>
          </cell>
          <cell r="AR771">
            <v>115.2</v>
          </cell>
          <cell r="AS771">
            <v>115.6</v>
          </cell>
          <cell r="AT771">
            <v>116.1</v>
          </cell>
          <cell r="AU771">
            <v>117.6</v>
          </cell>
          <cell r="AV771">
            <v>117.6</v>
          </cell>
          <cell r="AW771">
            <v>117.6</v>
          </cell>
          <cell r="AX771">
            <v>117.5</v>
          </cell>
          <cell r="AY771">
            <v>117.4</v>
          </cell>
          <cell r="AZ771">
            <v>120.8</v>
          </cell>
          <cell r="BA771">
            <v>124.5</v>
          </cell>
          <cell r="BB771">
            <v>124.4</v>
          </cell>
          <cell r="BC771">
            <v>124</v>
          </cell>
          <cell r="BD771">
            <v>123.9</v>
          </cell>
          <cell r="BE771">
            <v>123.9</v>
          </cell>
          <cell r="BF771">
            <v>123.9</v>
          </cell>
          <cell r="BG771">
            <v>123.5</v>
          </cell>
          <cell r="BH771">
            <v>123.4</v>
          </cell>
          <cell r="BI771">
            <v>125</v>
          </cell>
          <cell r="BJ771">
            <v>125.6</v>
          </cell>
          <cell r="BK771">
            <v>125.8</v>
          </cell>
          <cell r="BL771">
            <v>124.8</v>
          </cell>
          <cell r="BM771">
            <v>125.1</v>
          </cell>
          <cell r="BN771">
            <v>125.4</v>
          </cell>
          <cell r="BO771">
            <v>124.3</v>
          </cell>
          <cell r="BP771">
            <v>124.1</v>
          </cell>
          <cell r="BQ771">
            <v>123.9</v>
          </cell>
          <cell r="BR771">
            <v>123.7</v>
          </cell>
          <cell r="BS771">
            <v>122.9</v>
          </cell>
          <cell r="BT771">
            <v>123.4</v>
          </cell>
          <cell r="BU771">
            <v>123.6</v>
          </cell>
          <cell r="BV771">
            <v>123.7</v>
          </cell>
          <cell r="BW771">
            <v>123.8</v>
          </cell>
          <cell r="BX771">
            <v>125.1</v>
          </cell>
          <cell r="BY771">
            <v>126</v>
          </cell>
          <cell r="BZ771">
            <v>126.3</v>
          </cell>
          <cell r="CA771">
            <v>124.3</v>
          </cell>
          <cell r="CB771">
            <v>127.2</v>
          </cell>
          <cell r="CC771">
            <v>127</v>
          </cell>
          <cell r="CD771">
            <v>127.4</v>
          </cell>
          <cell r="CE771">
            <v>126.4</v>
          </cell>
          <cell r="CF771">
            <v>126.6</v>
          </cell>
          <cell r="CG771">
            <v>127.6</v>
          </cell>
          <cell r="CH771">
            <v>128</v>
          </cell>
          <cell r="CI771">
            <v>128.69999999999999</v>
          </cell>
          <cell r="CJ771">
            <v>128.4</v>
          </cell>
          <cell r="CK771">
            <v>128.6</v>
          </cell>
          <cell r="CL771">
            <v>128.80000000000001</v>
          </cell>
        </row>
        <row r="772">
          <cell r="A772" t="str">
            <v>Steering Gears</v>
          </cell>
          <cell r="B772" t="str">
            <v>1312020002</v>
          </cell>
          <cell r="C772">
            <v>2.478E-2</v>
          </cell>
          <cell r="D772">
            <v>99.4</v>
          </cell>
          <cell r="E772">
            <v>99.4</v>
          </cell>
          <cell r="F772">
            <v>99.5</v>
          </cell>
          <cell r="G772">
            <v>96.4</v>
          </cell>
          <cell r="H772">
            <v>95.6</v>
          </cell>
          <cell r="I772">
            <v>95.6</v>
          </cell>
          <cell r="J772">
            <v>95.6</v>
          </cell>
          <cell r="K772">
            <v>94.2</v>
          </cell>
          <cell r="L772">
            <v>94.2</v>
          </cell>
          <cell r="M772">
            <v>93</v>
          </cell>
          <cell r="N772">
            <v>93</v>
          </cell>
          <cell r="O772">
            <v>94</v>
          </cell>
          <cell r="P772">
            <v>94</v>
          </cell>
          <cell r="Q772">
            <v>94</v>
          </cell>
          <cell r="R772">
            <v>94</v>
          </cell>
          <cell r="S772">
            <v>98.9</v>
          </cell>
          <cell r="T772">
            <v>98.9</v>
          </cell>
          <cell r="U772">
            <v>99.8</v>
          </cell>
          <cell r="V772">
            <v>99.8</v>
          </cell>
          <cell r="W772">
            <v>99.8</v>
          </cell>
          <cell r="X772">
            <v>99.8</v>
          </cell>
          <cell r="Y772">
            <v>99.8</v>
          </cell>
          <cell r="Z772">
            <v>99.8</v>
          </cell>
          <cell r="AA772">
            <v>99.8</v>
          </cell>
          <cell r="AB772">
            <v>104</v>
          </cell>
          <cell r="AC772">
            <v>104</v>
          </cell>
          <cell r="AD772">
            <v>103.6</v>
          </cell>
          <cell r="AE772">
            <v>102.7</v>
          </cell>
          <cell r="AF772">
            <v>103.1</v>
          </cell>
          <cell r="AG772">
            <v>103.1</v>
          </cell>
          <cell r="AH772">
            <v>103.2</v>
          </cell>
          <cell r="AI772">
            <v>103.2</v>
          </cell>
          <cell r="AJ772">
            <v>103.2</v>
          </cell>
          <cell r="AK772">
            <v>103.2</v>
          </cell>
          <cell r="AL772">
            <v>103.2</v>
          </cell>
          <cell r="AM772">
            <v>103.3</v>
          </cell>
          <cell r="AN772">
            <v>98.7</v>
          </cell>
          <cell r="AO772">
            <v>98.7</v>
          </cell>
          <cell r="AP772">
            <v>98.4</v>
          </cell>
          <cell r="AQ772">
            <v>105.5</v>
          </cell>
          <cell r="AR772">
            <v>105.5</v>
          </cell>
          <cell r="AS772">
            <v>105.5</v>
          </cell>
          <cell r="AT772">
            <v>105.5</v>
          </cell>
          <cell r="AU772">
            <v>105.5</v>
          </cell>
          <cell r="AV772">
            <v>105.5</v>
          </cell>
          <cell r="AW772">
            <v>105.5</v>
          </cell>
          <cell r="AX772">
            <v>105.5</v>
          </cell>
          <cell r="AY772">
            <v>104</v>
          </cell>
          <cell r="AZ772">
            <v>102.7</v>
          </cell>
          <cell r="BA772">
            <v>102.4</v>
          </cell>
          <cell r="BB772">
            <v>101.3</v>
          </cell>
          <cell r="BC772">
            <v>101.9</v>
          </cell>
          <cell r="BD772">
            <v>101.9</v>
          </cell>
          <cell r="BE772">
            <v>101.9</v>
          </cell>
          <cell r="BF772">
            <v>101.9</v>
          </cell>
          <cell r="BG772">
            <v>101.9</v>
          </cell>
          <cell r="BH772">
            <v>101.9</v>
          </cell>
          <cell r="BI772">
            <v>104.1</v>
          </cell>
          <cell r="BJ772">
            <v>105.6</v>
          </cell>
          <cell r="BK772">
            <v>105.6</v>
          </cell>
          <cell r="BL772">
            <v>105.6</v>
          </cell>
          <cell r="BM772">
            <v>105.6</v>
          </cell>
          <cell r="BN772">
            <v>105.6</v>
          </cell>
          <cell r="BO772">
            <v>104.5</v>
          </cell>
          <cell r="BP772">
            <v>104.5</v>
          </cell>
          <cell r="BQ772">
            <v>104.5</v>
          </cell>
          <cell r="BR772">
            <v>104.5</v>
          </cell>
          <cell r="BS772">
            <v>104.5</v>
          </cell>
          <cell r="BT772">
            <v>104.5</v>
          </cell>
          <cell r="BU772">
            <v>104.5</v>
          </cell>
          <cell r="BV772">
            <v>104.5</v>
          </cell>
          <cell r="BW772">
            <v>104.3</v>
          </cell>
          <cell r="BX772">
            <v>103.7</v>
          </cell>
          <cell r="BY772">
            <v>103.7</v>
          </cell>
          <cell r="BZ772">
            <v>103.7</v>
          </cell>
          <cell r="CA772">
            <v>104.7</v>
          </cell>
          <cell r="CB772">
            <v>104.7</v>
          </cell>
          <cell r="CC772">
            <v>105.6</v>
          </cell>
          <cell r="CD772">
            <v>105.6</v>
          </cell>
          <cell r="CE772">
            <v>105.6</v>
          </cell>
          <cell r="CF772">
            <v>105.6</v>
          </cell>
          <cell r="CG772">
            <v>105.6</v>
          </cell>
          <cell r="CH772">
            <v>105.6</v>
          </cell>
          <cell r="CI772">
            <v>105.4</v>
          </cell>
          <cell r="CJ772">
            <v>104.7</v>
          </cell>
          <cell r="CK772">
            <v>104.7</v>
          </cell>
          <cell r="CL772">
            <v>104.7</v>
          </cell>
        </row>
        <row r="773">
          <cell r="A773" t="str">
            <v>Carburetors</v>
          </cell>
          <cell r="B773" t="str">
            <v>1312020003</v>
          </cell>
          <cell r="C773">
            <v>1.6899999999999998E-2</v>
          </cell>
          <cell r="D773">
            <v>100.4</v>
          </cell>
          <cell r="E773">
            <v>100.4</v>
          </cell>
          <cell r="F773">
            <v>100.4</v>
          </cell>
          <cell r="G773">
            <v>105.1</v>
          </cell>
          <cell r="H773">
            <v>105.1</v>
          </cell>
          <cell r="I773">
            <v>105.1</v>
          </cell>
          <cell r="J773">
            <v>105.1</v>
          </cell>
          <cell r="K773">
            <v>105.1</v>
          </cell>
          <cell r="L773">
            <v>105.1</v>
          </cell>
          <cell r="M773">
            <v>105.1</v>
          </cell>
          <cell r="N773">
            <v>105.1</v>
          </cell>
          <cell r="O773">
            <v>105.1</v>
          </cell>
          <cell r="P773">
            <v>109.4</v>
          </cell>
          <cell r="Q773">
            <v>109.4</v>
          </cell>
          <cell r="R773">
            <v>109.4</v>
          </cell>
          <cell r="S773">
            <v>112.9</v>
          </cell>
          <cell r="T773">
            <v>112.9</v>
          </cell>
          <cell r="U773">
            <v>114</v>
          </cell>
          <cell r="V773">
            <v>118.1</v>
          </cell>
          <cell r="W773">
            <v>118.1</v>
          </cell>
          <cell r="X773">
            <v>123.4</v>
          </cell>
          <cell r="Y773">
            <v>128.6</v>
          </cell>
          <cell r="Z773">
            <v>128.6</v>
          </cell>
          <cell r="AA773">
            <v>128.6</v>
          </cell>
          <cell r="AB773">
            <v>131.1</v>
          </cell>
          <cell r="AC773">
            <v>131.1</v>
          </cell>
          <cell r="AD773">
            <v>131.1</v>
          </cell>
          <cell r="AE773">
            <v>129.9</v>
          </cell>
          <cell r="AF773">
            <v>129.9</v>
          </cell>
          <cell r="AG773">
            <v>131</v>
          </cell>
          <cell r="AH773">
            <v>130.69999999999999</v>
          </cell>
          <cell r="AI773">
            <v>130.69999999999999</v>
          </cell>
          <cell r="AJ773">
            <v>130.69999999999999</v>
          </cell>
          <cell r="AK773">
            <v>129</v>
          </cell>
          <cell r="AL773">
            <v>129</v>
          </cell>
          <cell r="AM773">
            <v>129</v>
          </cell>
          <cell r="AN773">
            <v>128.1</v>
          </cell>
          <cell r="AO773">
            <v>124.3</v>
          </cell>
          <cell r="AP773">
            <v>123.7</v>
          </cell>
          <cell r="AQ773">
            <v>123.7</v>
          </cell>
          <cell r="AR773">
            <v>123.7</v>
          </cell>
          <cell r="AS773">
            <v>123.7</v>
          </cell>
          <cell r="AT773">
            <v>123.7</v>
          </cell>
          <cell r="AU773">
            <v>123.7</v>
          </cell>
          <cell r="AV773">
            <v>123.3</v>
          </cell>
          <cell r="AW773">
            <v>124.2</v>
          </cell>
          <cell r="AX773">
            <v>124</v>
          </cell>
          <cell r="AY773">
            <v>122.6</v>
          </cell>
          <cell r="AZ773">
            <v>121.2</v>
          </cell>
          <cell r="BA773">
            <v>121.6</v>
          </cell>
          <cell r="BB773">
            <v>122.1</v>
          </cell>
          <cell r="BC773">
            <v>121.5</v>
          </cell>
          <cell r="BD773">
            <v>121.5</v>
          </cell>
          <cell r="BE773">
            <v>121.5</v>
          </cell>
          <cell r="BF773">
            <v>121.5</v>
          </cell>
          <cell r="BG773">
            <v>121.5</v>
          </cell>
          <cell r="BH773">
            <v>121.5</v>
          </cell>
          <cell r="BI773">
            <v>121.2</v>
          </cell>
          <cell r="BJ773">
            <v>121.5</v>
          </cell>
          <cell r="BK773">
            <v>121.8</v>
          </cell>
          <cell r="BL773">
            <v>121.8</v>
          </cell>
          <cell r="BM773">
            <v>121.8</v>
          </cell>
          <cell r="BN773">
            <v>122.3</v>
          </cell>
          <cell r="BO773">
            <v>122.9</v>
          </cell>
          <cell r="BP773">
            <v>120.6</v>
          </cell>
          <cell r="BQ773">
            <v>120.6</v>
          </cell>
          <cell r="BR773">
            <v>120.6</v>
          </cell>
          <cell r="BS773">
            <v>120.1</v>
          </cell>
          <cell r="BT773">
            <v>119.7</v>
          </cell>
          <cell r="BU773">
            <v>119.7</v>
          </cell>
          <cell r="BV773">
            <v>119.7</v>
          </cell>
          <cell r="BW773">
            <v>120.5</v>
          </cell>
          <cell r="BX773">
            <v>125.3</v>
          </cell>
          <cell r="BY773">
            <v>125.4</v>
          </cell>
          <cell r="BZ773">
            <v>125.4</v>
          </cell>
          <cell r="CA773">
            <v>128.19999999999999</v>
          </cell>
          <cell r="CB773">
            <v>128.5</v>
          </cell>
          <cell r="CC773">
            <v>130.30000000000001</v>
          </cell>
          <cell r="CD773">
            <v>130</v>
          </cell>
          <cell r="CE773">
            <v>130.30000000000001</v>
          </cell>
          <cell r="CF773">
            <v>128.30000000000001</v>
          </cell>
          <cell r="CG773">
            <v>127.4</v>
          </cell>
          <cell r="CH773">
            <v>127</v>
          </cell>
          <cell r="CI773">
            <v>126.7</v>
          </cell>
          <cell r="CJ773">
            <v>127.8</v>
          </cell>
          <cell r="CK773">
            <v>130.4</v>
          </cell>
          <cell r="CL773">
            <v>130.6</v>
          </cell>
        </row>
        <row r="774">
          <cell r="A774" t="str">
            <v>Clutch &amp; Clutch Plates</v>
          </cell>
          <cell r="B774" t="str">
            <v>1312020004</v>
          </cell>
          <cell r="C774">
            <v>2.9919999999999999E-2</v>
          </cell>
          <cell r="D774">
            <v>100.4</v>
          </cell>
          <cell r="E774">
            <v>100.7</v>
          </cell>
          <cell r="F774">
            <v>100.7</v>
          </cell>
          <cell r="G774">
            <v>100.6</v>
          </cell>
          <cell r="H774">
            <v>100.5</v>
          </cell>
          <cell r="I774">
            <v>100.5</v>
          </cell>
          <cell r="J774">
            <v>100.5</v>
          </cell>
          <cell r="K774">
            <v>100.5</v>
          </cell>
          <cell r="L774">
            <v>100.5</v>
          </cell>
          <cell r="M774">
            <v>100.5</v>
          </cell>
          <cell r="N774">
            <v>99.1</v>
          </cell>
          <cell r="O774">
            <v>99.5</v>
          </cell>
          <cell r="P774">
            <v>99.8</v>
          </cell>
          <cell r="Q774">
            <v>100.9</v>
          </cell>
          <cell r="R774">
            <v>101</v>
          </cell>
          <cell r="S774">
            <v>101</v>
          </cell>
          <cell r="T774">
            <v>102.1</v>
          </cell>
          <cell r="U774">
            <v>100.8</v>
          </cell>
          <cell r="V774">
            <v>100.2</v>
          </cell>
          <cell r="W774">
            <v>100.5</v>
          </cell>
          <cell r="X774">
            <v>100.7</v>
          </cell>
          <cell r="Y774">
            <v>100.7</v>
          </cell>
          <cell r="Z774">
            <v>100.7</v>
          </cell>
          <cell r="AA774">
            <v>100.7</v>
          </cell>
          <cell r="AB774">
            <v>100.7</v>
          </cell>
          <cell r="AC774">
            <v>100.6</v>
          </cell>
          <cell r="AD774">
            <v>101.4</v>
          </cell>
          <cell r="AE774">
            <v>103.8</v>
          </cell>
          <cell r="AF774">
            <v>103.8</v>
          </cell>
          <cell r="AG774">
            <v>103.8</v>
          </cell>
          <cell r="AH774">
            <v>103.7</v>
          </cell>
          <cell r="AI774">
            <v>103.7</v>
          </cell>
          <cell r="AJ774">
            <v>103.7</v>
          </cell>
          <cell r="AK774">
            <v>103.7</v>
          </cell>
          <cell r="AL774">
            <v>104.7</v>
          </cell>
          <cell r="AM774">
            <v>104.8</v>
          </cell>
          <cell r="AN774">
            <v>104.8</v>
          </cell>
          <cell r="AO774">
            <v>104.7</v>
          </cell>
          <cell r="AP774">
            <v>106</v>
          </cell>
          <cell r="AQ774">
            <v>106.4</v>
          </cell>
          <cell r="AR774">
            <v>107.2</v>
          </cell>
          <cell r="AS774">
            <v>108.4</v>
          </cell>
          <cell r="AT774">
            <v>107.4</v>
          </cell>
          <cell r="AU774">
            <v>107.1</v>
          </cell>
          <cell r="AV774">
            <v>107.1</v>
          </cell>
          <cell r="AW774">
            <v>107.1</v>
          </cell>
          <cell r="AX774">
            <v>107.1</v>
          </cell>
          <cell r="AY774">
            <v>107.1</v>
          </cell>
          <cell r="AZ774">
            <v>106.5</v>
          </cell>
          <cell r="BA774">
            <v>106.4</v>
          </cell>
          <cell r="BB774">
            <v>105.9</v>
          </cell>
          <cell r="BC774">
            <v>105.7</v>
          </cell>
          <cell r="BD774">
            <v>105.7</v>
          </cell>
          <cell r="BE774">
            <v>105.7</v>
          </cell>
          <cell r="BF774">
            <v>105.7</v>
          </cell>
          <cell r="BG774">
            <v>105.7</v>
          </cell>
          <cell r="BH774">
            <v>105.7</v>
          </cell>
          <cell r="BI774">
            <v>105.7</v>
          </cell>
          <cell r="BJ774">
            <v>103</v>
          </cell>
          <cell r="BK774">
            <v>106.6</v>
          </cell>
          <cell r="BL774">
            <v>106</v>
          </cell>
          <cell r="BM774">
            <v>106.4</v>
          </cell>
          <cell r="BN774">
            <v>107.5</v>
          </cell>
          <cell r="BO774">
            <v>105.3</v>
          </cell>
          <cell r="BP774">
            <v>95.9</v>
          </cell>
          <cell r="BQ774">
            <v>95.9</v>
          </cell>
          <cell r="BR774">
            <v>95.9</v>
          </cell>
          <cell r="BS774">
            <v>95.9</v>
          </cell>
          <cell r="BT774">
            <v>95.9</v>
          </cell>
          <cell r="BU774">
            <v>95.9</v>
          </cell>
          <cell r="BV774">
            <v>95.9</v>
          </cell>
          <cell r="BW774">
            <v>98.3</v>
          </cell>
          <cell r="BX774">
            <v>100.9</v>
          </cell>
          <cell r="BY774">
            <v>103.1</v>
          </cell>
          <cell r="BZ774">
            <v>103.3</v>
          </cell>
          <cell r="CA774">
            <v>105.3</v>
          </cell>
          <cell r="CB774">
            <v>105.6</v>
          </cell>
          <cell r="CC774">
            <v>105.9</v>
          </cell>
          <cell r="CD774">
            <v>106.2</v>
          </cell>
          <cell r="CE774">
            <v>106.2</v>
          </cell>
          <cell r="CF774">
            <v>103.1</v>
          </cell>
          <cell r="CG774">
            <v>103.1</v>
          </cell>
          <cell r="CH774">
            <v>103</v>
          </cell>
          <cell r="CI774">
            <v>103</v>
          </cell>
          <cell r="CJ774">
            <v>103</v>
          </cell>
          <cell r="CK774">
            <v>103</v>
          </cell>
          <cell r="CL774">
            <v>103.3</v>
          </cell>
        </row>
        <row r="775">
          <cell r="A775" t="str">
            <v>Crankshafts</v>
          </cell>
          <cell r="B775" t="str">
            <v>1312020005</v>
          </cell>
          <cell r="C775">
            <v>2.2270000000000002E-2</v>
          </cell>
          <cell r="D775">
            <v>101.8</v>
          </cell>
          <cell r="E775">
            <v>100.8</v>
          </cell>
          <cell r="F775">
            <v>100.8</v>
          </cell>
          <cell r="G775">
            <v>101.8</v>
          </cell>
          <cell r="H775">
            <v>101.8</v>
          </cell>
          <cell r="I775">
            <v>102.8</v>
          </cell>
          <cell r="J775">
            <v>104</v>
          </cell>
          <cell r="K775">
            <v>109.4</v>
          </cell>
          <cell r="L775">
            <v>109.4</v>
          </cell>
          <cell r="M775">
            <v>109.2</v>
          </cell>
          <cell r="N775">
            <v>109.2</v>
          </cell>
          <cell r="O775">
            <v>109.5</v>
          </cell>
          <cell r="P775">
            <v>110.5</v>
          </cell>
          <cell r="Q775">
            <v>110</v>
          </cell>
          <cell r="R775">
            <v>110.1</v>
          </cell>
          <cell r="S775">
            <v>116.1</v>
          </cell>
          <cell r="T775">
            <v>113.2</v>
          </cell>
          <cell r="U775">
            <v>113.2</v>
          </cell>
          <cell r="V775">
            <v>119.1</v>
          </cell>
          <cell r="W775">
            <v>116.7</v>
          </cell>
          <cell r="X775">
            <v>117</v>
          </cell>
          <cell r="Y775">
            <v>117.2</v>
          </cell>
          <cell r="Z775">
            <v>117.2</v>
          </cell>
          <cell r="AA775">
            <v>117.2</v>
          </cell>
          <cell r="AB775">
            <v>117.2</v>
          </cell>
          <cell r="AC775">
            <v>117.2</v>
          </cell>
          <cell r="AD775">
            <v>117.2</v>
          </cell>
          <cell r="AE775">
            <v>119</v>
          </cell>
          <cell r="AF775">
            <v>118.9</v>
          </cell>
          <cell r="AG775">
            <v>119.1</v>
          </cell>
          <cell r="AH775">
            <v>119.1</v>
          </cell>
          <cell r="AI775">
            <v>120.1</v>
          </cell>
          <cell r="AJ775">
            <v>120.1</v>
          </cell>
          <cell r="AK775">
            <v>120.1</v>
          </cell>
          <cell r="AL775">
            <v>120.1</v>
          </cell>
          <cell r="AM775">
            <v>121.2</v>
          </cell>
          <cell r="AN775">
            <v>125.8</v>
          </cell>
          <cell r="AO775">
            <v>125.8</v>
          </cell>
          <cell r="AP775">
            <v>125.5</v>
          </cell>
          <cell r="AQ775">
            <v>125.5</v>
          </cell>
          <cell r="AR775">
            <v>125.5</v>
          </cell>
          <cell r="AS775">
            <v>125.5</v>
          </cell>
          <cell r="AT775">
            <v>125.5</v>
          </cell>
          <cell r="AU775">
            <v>125.5</v>
          </cell>
          <cell r="AV775">
            <v>125.5</v>
          </cell>
          <cell r="AW775">
            <v>125.5</v>
          </cell>
          <cell r="AX775">
            <v>125.5</v>
          </cell>
          <cell r="AY775">
            <v>125.5</v>
          </cell>
          <cell r="AZ775">
            <v>131.4</v>
          </cell>
          <cell r="BA775">
            <v>131.30000000000001</v>
          </cell>
          <cell r="BB775">
            <v>130.9</v>
          </cell>
          <cell r="BC775">
            <v>127</v>
          </cell>
          <cell r="BD775">
            <v>127</v>
          </cell>
          <cell r="BE775">
            <v>127</v>
          </cell>
          <cell r="BF775">
            <v>126</v>
          </cell>
          <cell r="BG775">
            <v>126</v>
          </cell>
          <cell r="BH775">
            <v>126</v>
          </cell>
          <cell r="BI775">
            <v>126</v>
          </cell>
          <cell r="BJ775">
            <v>126</v>
          </cell>
          <cell r="BK775">
            <v>126.6</v>
          </cell>
          <cell r="BL775">
            <v>126.6</v>
          </cell>
          <cell r="BM775">
            <v>126.6</v>
          </cell>
          <cell r="BN775">
            <v>128.30000000000001</v>
          </cell>
          <cell r="BO775">
            <v>128.80000000000001</v>
          </cell>
          <cell r="BP775">
            <v>128.80000000000001</v>
          </cell>
          <cell r="BQ775">
            <v>128.80000000000001</v>
          </cell>
          <cell r="BR775">
            <v>128.80000000000001</v>
          </cell>
          <cell r="BS775">
            <v>128.80000000000001</v>
          </cell>
          <cell r="BT775">
            <v>128.80000000000001</v>
          </cell>
          <cell r="BU775">
            <v>128.80000000000001</v>
          </cell>
          <cell r="BV775">
            <v>128.80000000000001</v>
          </cell>
          <cell r="BW775">
            <v>129.4</v>
          </cell>
          <cell r="BX775">
            <v>142.19999999999999</v>
          </cell>
          <cell r="BY775">
            <v>140.1</v>
          </cell>
          <cell r="BZ775">
            <v>148.19999999999999</v>
          </cell>
          <cell r="CA775">
            <v>141.1</v>
          </cell>
          <cell r="CB775">
            <v>142.6</v>
          </cell>
          <cell r="CC775">
            <v>143.1</v>
          </cell>
          <cell r="CD775">
            <v>144</v>
          </cell>
          <cell r="CE775">
            <v>144.30000000000001</v>
          </cell>
          <cell r="CF775">
            <v>144.30000000000001</v>
          </cell>
          <cell r="CG775">
            <v>148.19999999999999</v>
          </cell>
          <cell r="CH775">
            <v>150.6</v>
          </cell>
          <cell r="CI775">
            <v>150.6</v>
          </cell>
          <cell r="CJ775">
            <v>150.6</v>
          </cell>
          <cell r="CK775">
            <v>150.6</v>
          </cell>
          <cell r="CL775">
            <v>150.6</v>
          </cell>
        </row>
        <row r="776">
          <cell r="A776" t="str">
            <v>Suspension</v>
          </cell>
          <cell r="B776" t="str">
            <v>1312020006</v>
          </cell>
          <cell r="C776">
            <v>4.4729999999999999E-2</v>
          </cell>
          <cell r="D776">
            <v>98.9</v>
          </cell>
          <cell r="E776">
            <v>98.9</v>
          </cell>
          <cell r="F776">
            <v>99</v>
          </cell>
          <cell r="G776">
            <v>101.5</v>
          </cell>
          <cell r="H776">
            <v>101.5</v>
          </cell>
          <cell r="I776">
            <v>101.5</v>
          </cell>
          <cell r="J776">
            <v>102</v>
          </cell>
          <cell r="K776">
            <v>102.2</v>
          </cell>
          <cell r="L776">
            <v>104.3</v>
          </cell>
          <cell r="M776">
            <v>104.3</v>
          </cell>
          <cell r="N776">
            <v>104.3</v>
          </cell>
          <cell r="O776">
            <v>104.3</v>
          </cell>
          <cell r="P776">
            <v>104.2</v>
          </cell>
          <cell r="Q776">
            <v>104.2</v>
          </cell>
          <cell r="R776">
            <v>104.2</v>
          </cell>
          <cell r="S776">
            <v>105.7</v>
          </cell>
          <cell r="T776">
            <v>105.7</v>
          </cell>
          <cell r="U776">
            <v>105.7</v>
          </cell>
          <cell r="V776">
            <v>105.7</v>
          </cell>
          <cell r="W776">
            <v>105.7</v>
          </cell>
          <cell r="X776">
            <v>105.7</v>
          </cell>
          <cell r="Y776">
            <v>105.6</v>
          </cell>
          <cell r="Z776">
            <v>105.8</v>
          </cell>
          <cell r="AA776">
            <v>105.5</v>
          </cell>
          <cell r="AB776">
            <v>105.5</v>
          </cell>
          <cell r="AC776">
            <v>105.5</v>
          </cell>
          <cell r="AD776">
            <v>106.2</v>
          </cell>
          <cell r="AE776">
            <v>107.5</v>
          </cell>
          <cell r="AF776">
            <v>107.5</v>
          </cell>
          <cell r="AG776">
            <v>107.5</v>
          </cell>
          <cell r="AH776">
            <v>107.6</v>
          </cell>
          <cell r="AI776">
            <v>107.6</v>
          </cell>
          <cell r="AJ776">
            <v>107.6</v>
          </cell>
          <cell r="AK776">
            <v>107.6</v>
          </cell>
          <cell r="AL776">
            <v>107.6</v>
          </cell>
          <cell r="AM776">
            <v>107.6</v>
          </cell>
          <cell r="AN776">
            <v>107.3</v>
          </cell>
          <cell r="AO776">
            <v>107.3</v>
          </cell>
          <cell r="AP776">
            <v>107.3</v>
          </cell>
          <cell r="AQ776">
            <v>108.5</v>
          </cell>
          <cell r="AR776">
            <v>106.3</v>
          </cell>
          <cell r="AS776">
            <v>106.3</v>
          </cell>
          <cell r="AT776">
            <v>106.3</v>
          </cell>
          <cell r="AU776">
            <v>106.3</v>
          </cell>
          <cell r="AV776">
            <v>106.4</v>
          </cell>
          <cell r="AW776">
            <v>106.4</v>
          </cell>
          <cell r="AX776">
            <v>106.4</v>
          </cell>
          <cell r="AY776">
            <v>105.8</v>
          </cell>
          <cell r="AZ776">
            <v>102.2</v>
          </cell>
          <cell r="BA776">
            <v>102.1</v>
          </cell>
          <cell r="BB776">
            <v>101.8</v>
          </cell>
          <cell r="BC776">
            <v>101.8</v>
          </cell>
          <cell r="BD776">
            <v>101.8</v>
          </cell>
          <cell r="BE776">
            <v>101.8</v>
          </cell>
          <cell r="BF776">
            <v>101.8</v>
          </cell>
          <cell r="BG776">
            <v>101.8</v>
          </cell>
          <cell r="BH776">
            <v>101.8</v>
          </cell>
          <cell r="BI776">
            <v>101.8</v>
          </cell>
          <cell r="BJ776">
            <v>98</v>
          </cell>
          <cell r="BK776">
            <v>96.7</v>
          </cell>
          <cell r="BL776">
            <v>96.8</v>
          </cell>
          <cell r="BM776">
            <v>96.8</v>
          </cell>
          <cell r="BN776">
            <v>96.8</v>
          </cell>
          <cell r="BO776">
            <v>114.9</v>
          </cell>
          <cell r="BP776">
            <v>105.4</v>
          </cell>
          <cell r="BQ776">
            <v>102.6</v>
          </cell>
          <cell r="BR776">
            <v>102.6</v>
          </cell>
          <cell r="BS776">
            <v>102.6</v>
          </cell>
          <cell r="BT776">
            <v>102.6</v>
          </cell>
          <cell r="BU776">
            <v>102.6</v>
          </cell>
          <cell r="BV776">
            <v>102.6</v>
          </cell>
          <cell r="BW776">
            <v>102.6</v>
          </cell>
          <cell r="BX776">
            <v>104</v>
          </cell>
          <cell r="BY776">
            <v>103.5</v>
          </cell>
          <cell r="BZ776">
            <v>103.2</v>
          </cell>
          <cell r="CA776">
            <v>104.2</v>
          </cell>
          <cell r="CB776">
            <v>104.2</v>
          </cell>
          <cell r="CC776">
            <v>104.8</v>
          </cell>
          <cell r="CD776">
            <v>105.2</v>
          </cell>
          <cell r="CE776">
            <v>105.2</v>
          </cell>
          <cell r="CF776">
            <v>105.7</v>
          </cell>
          <cell r="CG776">
            <v>105.7</v>
          </cell>
          <cell r="CH776">
            <v>105.7</v>
          </cell>
          <cell r="CI776">
            <v>105.6</v>
          </cell>
          <cell r="CJ776">
            <v>105</v>
          </cell>
          <cell r="CK776">
            <v>105</v>
          </cell>
          <cell r="CL776">
            <v>105.8</v>
          </cell>
        </row>
        <row r="777">
          <cell r="A777" t="str">
            <v>Axle</v>
          </cell>
          <cell r="B777" t="str">
            <v>1312020007</v>
          </cell>
          <cell r="C777">
            <v>7.1599999999999997E-2</v>
          </cell>
          <cell r="D777">
            <v>107.4</v>
          </cell>
          <cell r="E777">
            <v>107.4</v>
          </cell>
          <cell r="F777">
            <v>107.4</v>
          </cell>
          <cell r="G777">
            <v>107.6</v>
          </cell>
          <cell r="H777">
            <v>107</v>
          </cell>
          <cell r="I777">
            <v>107</v>
          </cell>
          <cell r="J777">
            <v>107</v>
          </cell>
          <cell r="K777">
            <v>107</v>
          </cell>
          <cell r="L777">
            <v>107</v>
          </cell>
          <cell r="M777">
            <v>107</v>
          </cell>
          <cell r="N777">
            <v>107</v>
          </cell>
          <cell r="O777">
            <v>107</v>
          </cell>
          <cell r="P777">
            <v>121.7</v>
          </cell>
          <cell r="Q777">
            <v>121.7</v>
          </cell>
          <cell r="R777">
            <v>121.7</v>
          </cell>
          <cell r="S777">
            <v>112.6</v>
          </cell>
          <cell r="T777">
            <v>112.6</v>
          </cell>
          <cell r="U777">
            <v>122.7</v>
          </cell>
          <cell r="V777">
            <v>122.7</v>
          </cell>
          <cell r="W777">
            <v>122.7</v>
          </cell>
          <cell r="X777">
            <v>122.7</v>
          </cell>
          <cell r="Y777">
            <v>122.7</v>
          </cell>
          <cell r="Z777">
            <v>122.7</v>
          </cell>
          <cell r="AA777">
            <v>122.7</v>
          </cell>
          <cell r="AB777">
            <v>123.2</v>
          </cell>
          <cell r="AC777">
            <v>123.2</v>
          </cell>
          <cell r="AD777">
            <v>123.2</v>
          </cell>
          <cell r="AE777">
            <v>132.80000000000001</v>
          </cell>
          <cell r="AF777">
            <v>132.80000000000001</v>
          </cell>
          <cell r="AG777">
            <v>132.80000000000001</v>
          </cell>
          <cell r="AH777">
            <v>132.80000000000001</v>
          </cell>
          <cell r="AI777">
            <v>132.80000000000001</v>
          </cell>
          <cell r="AJ777">
            <v>132.80000000000001</v>
          </cell>
          <cell r="AK777">
            <v>132.80000000000001</v>
          </cell>
          <cell r="AL777">
            <v>132.80000000000001</v>
          </cell>
          <cell r="AM777">
            <v>132.80000000000001</v>
          </cell>
          <cell r="AN777">
            <v>137</v>
          </cell>
          <cell r="AO777">
            <v>139.9</v>
          </cell>
          <cell r="AP777">
            <v>139.9</v>
          </cell>
          <cell r="AQ777">
            <v>139.5</v>
          </cell>
          <cell r="AR777">
            <v>151.19999999999999</v>
          </cell>
          <cell r="AS777">
            <v>151.19999999999999</v>
          </cell>
          <cell r="AT777">
            <v>152</v>
          </cell>
          <cell r="AU777">
            <v>154.1</v>
          </cell>
          <cell r="AV777">
            <v>154.1</v>
          </cell>
          <cell r="AW777">
            <v>154.1</v>
          </cell>
          <cell r="AX777">
            <v>154.1</v>
          </cell>
          <cell r="AY777">
            <v>154.1</v>
          </cell>
          <cell r="AZ777">
            <v>153.30000000000001</v>
          </cell>
          <cell r="BA777">
            <v>145.80000000000001</v>
          </cell>
          <cell r="BB777">
            <v>144.80000000000001</v>
          </cell>
          <cell r="BC777">
            <v>144.80000000000001</v>
          </cell>
          <cell r="BD777">
            <v>144.80000000000001</v>
          </cell>
          <cell r="BE777">
            <v>144.80000000000001</v>
          </cell>
          <cell r="BF777">
            <v>144.80000000000001</v>
          </cell>
          <cell r="BG777">
            <v>144.80000000000001</v>
          </cell>
          <cell r="BH777">
            <v>140.30000000000001</v>
          </cell>
          <cell r="BI777">
            <v>138.9</v>
          </cell>
          <cell r="BJ777">
            <v>138.9</v>
          </cell>
          <cell r="BK777">
            <v>138.80000000000001</v>
          </cell>
          <cell r="BL777">
            <v>138.80000000000001</v>
          </cell>
          <cell r="BM777">
            <v>139</v>
          </cell>
          <cell r="BN777">
            <v>139.4</v>
          </cell>
          <cell r="BO777">
            <v>140.30000000000001</v>
          </cell>
          <cell r="BP777">
            <v>139.1</v>
          </cell>
          <cell r="BQ777">
            <v>137.30000000000001</v>
          </cell>
          <cell r="BR777">
            <v>137.30000000000001</v>
          </cell>
          <cell r="BS777">
            <v>137.30000000000001</v>
          </cell>
          <cell r="BT777">
            <v>137.30000000000001</v>
          </cell>
          <cell r="BU777">
            <v>137.30000000000001</v>
          </cell>
          <cell r="BV777">
            <v>137.30000000000001</v>
          </cell>
          <cell r="BW777">
            <v>137.30000000000001</v>
          </cell>
          <cell r="BX777">
            <v>154</v>
          </cell>
          <cell r="BY777">
            <v>160.4</v>
          </cell>
          <cell r="BZ777">
            <v>161.5</v>
          </cell>
          <cell r="CA777">
            <v>161.5</v>
          </cell>
          <cell r="CB777">
            <v>164.2</v>
          </cell>
          <cell r="CC777">
            <v>161.69999999999999</v>
          </cell>
          <cell r="CD777">
            <v>161.69999999999999</v>
          </cell>
          <cell r="CE777">
            <v>162.5</v>
          </cell>
          <cell r="CF777">
            <v>163.1</v>
          </cell>
          <cell r="CG777">
            <v>163.1</v>
          </cell>
          <cell r="CH777">
            <v>163.1</v>
          </cell>
          <cell r="CI777">
            <v>163.1</v>
          </cell>
          <cell r="CJ777">
            <v>163.1</v>
          </cell>
          <cell r="CK777">
            <v>163.1</v>
          </cell>
          <cell r="CL777">
            <v>163.1</v>
          </cell>
        </row>
        <row r="778">
          <cell r="A778" t="str">
            <v>Wheels &amp; Parts</v>
          </cell>
          <cell r="B778" t="str">
            <v>1312020008</v>
          </cell>
          <cell r="C778">
            <v>4.3979999999999998E-2</v>
          </cell>
          <cell r="D778">
            <v>100.7</v>
          </cell>
          <cell r="E778">
            <v>101</v>
          </cell>
          <cell r="F778">
            <v>102.1</v>
          </cell>
          <cell r="G778">
            <v>105.6</v>
          </cell>
          <cell r="H778">
            <v>105.8</v>
          </cell>
          <cell r="I778">
            <v>106.2</v>
          </cell>
          <cell r="J778">
            <v>106.5</v>
          </cell>
          <cell r="K778">
            <v>107.3</v>
          </cell>
          <cell r="L778">
            <v>107.8</v>
          </cell>
          <cell r="M778">
            <v>107.7</v>
          </cell>
          <cell r="N778">
            <v>107.3</v>
          </cell>
          <cell r="O778">
            <v>107.1</v>
          </cell>
          <cell r="P778">
            <v>107.1</v>
          </cell>
          <cell r="Q778">
            <v>107.3</v>
          </cell>
          <cell r="R778">
            <v>107.8</v>
          </cell>
          <cell r="S778">
            <v>108.1</v>
          </cell>
          <cell r="T778">
            <v>108.5</v>
          </cell>
          <cell r="U778">
            <v>109</v>
          </cell>
          <cell r="V778">
            <v>110</v>
          </cell>
          <cell r="W778">
            <v>110.6</v>
          </cell>
          <cell r="X778">
            <v>111.5</v>
          </cell>
          <cell r="Y778">
            <v>113.3</v>
          </cell>
          <cell r="Z778">
            <v>114.2</v>
          </cell>
          <cell r="AA778">
            <v>116.3</v>
          </cell>
          <cell r="AB778">
            <v>118.4</v>
          </cell>
          <cell r="AC778">
            <v>118.3</v>
          </cell>
          <cell r="AD778">
            <v>119.3</v>
          </cell>
          <cell r="AE778">
            <v>122.1</v>
          </cell>
          <cell r="AF778">
            <v>122.6</v>
          </cell>
          <cell r="AG778">
            <v>122.4</v>
          </cell>
          <cell r="AH778">
            <v>121.6</v>
          </cell>
          <cell r="AI778">
            <v>122</v>
          </cell>
          <cell r="AJ778">
            <v>121.1</v>
          </cell>
          <cell r="AK778">
            <v>123.2</v>
          </cell>
          <cell r="AL778">
            <v>123.2</v>
          </cell>
          <cell r="AM778">
            <v>124.4</v>
          </cell>
          <cell r="AN778">
            <v>126.8</v>
          </cell>
          <cell r="AO778">
            <v>125.7</v>
          </cell>
          <cell r="AP778">
            <v>125.4</v>
          </cell>
          <cell r="AQ778">
            <v>130.6</v>
          </cell>
          <cell r="AR778">
            <v>130.9</v>
          </cell>
          <cell r="AS778">
            <v>131.1</v>
          </cell>
          <cell r="AT778">
            <v>131.69999999999999</v>
          </cell>
          <cell r="AU778">
            <v>133.69999999999999</v>
          </cell>
          <cell r="AV778">
            <v>133.80000000000001</v>
          </cell>
          <cell r="AW778">
            <v>132.6</v>
          </cell>
          <cell r="AX778">
            <v>136.19999999999999</v>
          </cell>
          <cell r="AY778">
            <v>135.9</v>
          </cell>
          <cell r="AZ778">
            <v>133.30000000000001</v>
          </cell>
          <cell r="BA778">
            <v>134.9</v>
          </cell>
          <cell r="BB778">
            <v>133.80000000000001</v>
          </cell>
          <cell r="BC778">
            <v>132.69999999999999</v>
          </cell>
          <cell r="BD778">
            <v>133.5</v>
          </cell>
          <cell r="BE778">
            <v>131.69999999999999</v>
          </cell>
          <cell r="BF778">
            <v>131.4</v>
          </cell>
          <cell r="BG778">
            <v>131.4</v>
          </cell>
          <cell r="BH778">
            <v>131.30000000000001</v>
          </cell>
          <cell r="BI778">
            <v>131.9</v>
          </cell>
          <cell r="BJ778">
            <v>133.19999999999999</v>
          </cell>
          <cell r="BK778">
            <v>134.4</v>
          </cell>
          <cell r="BL778">
            <v>133.9</v>
          </cell>
          <cell r="BM778">
            <v>134</v>
          </cell>
          <cell r="BN778">
            <v>134.30000000000001</v>
          </cell>
          <cell r="BO778">
            <v>134.69999999999999</v>
          </cell>
          <cell r="BP778">
            <v>134.80000000000001</v>
          </cell>
          <cell r="BQ778">
            <v>135.1</v>
          </cell>
          <cell r="BR778">
            <v>135.1</v>
          </cell>
          <cell r="BS778">
            <v>134.69999999999999</v>
          </cell>
          <cell r="BT778">
            <v>134.5</v>
          </cell>
          <cell r="BU778">
            <v>134.5</v>
          </cell>
          <cell r="BV778">
            <v>134.5</v>
          </cell>
          <cell r="BW778">
            <v>135.9</v>
          </cell>
          <cell r="BX778">
            <v>141.1</v>
          </cell>
          <cell r="BY778">
            <v>141.9</v>
          </cell>
          <cell r="BZ778">
            <v>141.5</v>
          </cell>
          <cell r="CA778">
            <v>142.30000000000001</v>
          </cell>
          <cell r="CB778">
            <v>142.6</v>
          </cell>
          <cell r="CC778">
            <v>144.4</v>
          </cell>
          <cell r="CD778">
            <v>144</v>
          </cell>
          <cell r="CE778">
            <v>143.6</v>
          </cell>
          <cell r="CF778">
            <v>142.19999999999999</v>
          </cell>
          <cell r="CG778">
            <v>144.6</v>
          </cell>
          <cell r="CH778">
            <v>145.5</v>
          </cell>
          <cell r="CI778">
            <v>145.5</v>
          </cell>
          <cell r="CJ778">
            <v>145.5</v>
          </cell>
          <cell r="CK778">
            <v>145.6</v>
          </cell>
          <cell r="CL778">
            <v>145.6</v>
          </cell>
        </row>
        <row r="779">
          <cell r="A779" t="str">
            <v>Fuel Injection Equipments</v>
          </cell>
          <cell r="B779" t="str">
            <v>1312020009</v>
          </cell>
          <cell r="C779">
            <v>0.10538</v>
          </cell>
          <cell r="D779">
            <v>99.7</v>
          </cell>
          <cell r="E779">
            <v>99.8</v>
          </cell>
          <cell r="F779">
            <v>102.8</v>
          </cell>
          <cell r="G779">
            <v>100.6</v>
          </cell>
          <cell r="H779">
            <v>100.7</v>
          </cell>
          <cell r="I779">
            <v>100.9</v>
          </cell>
          <cell r="J779">
            <v>101.6</v>
          </cell>
          <cell r="K779">
            <v>101.5</v>
          </cell>
          <cell r="L779">
            <v>101.5</v>
          </cell>
          <cell r="M779">
            <v>101.4</v>
          </cell>
          <cell r="N779">
            <v>101.3</v>
          </cell>
          <cell r="O779">
            <v>101.3</v>
          </cell>
          <cell r="P779">
            <v>102.6</v>
          </cell>
          <cell r="Q779">
            <v>102.9</v>
          </cell>
          <cell r="R779">
            <v>103.7</v>
          </cell>
          <cell r="S779">
            <v>102.6</v>
          </cell>
          <cell r="T779">
            <v>102.6</v>
          </cell>
          <cell r="U779">
            <v>103.4</v>
          </cell>
          <cell r="V779">
            <v>103.4</v>
          </cell>
          <cell r="W779">
            <v>103.4</v>
          </cell>
          <cell r="X779">
            <v>103.4</v>
          </cell>
          <cell r="Y779">
            <v>102.6</v>
          </cell>
          <cell r="Z779">
            <v>101.5</v>
          </cell>
          <cell r="AA779">
            <v>100.7</v>
          </cell>
          <cell r="AB779">
            <v>100.7</v>
          </cell>
          <cell r="AC779">
            <v>100.7</v>
          </cell>
          <cell r="AD779">
            <v>100.7</v>
          </cell>
          <cell r="AE779">
            <v>101.6</v>
          </cell>
          <cell r="AF779">
            <v>102.5</v>
          </cell>
          <cell r="AG779">
            <v>102.5</v>
          </cell>
          <cell r="AH779">
            <v>102.5</v>
          </cell>
          <cell r="AI779">
            <v>102.5</v>
          </cell>
          <cell r="AJ779">
            <v>102.5</v>
          </cell>
          <cell r="AK779">
            <v>102.5</v>
          </cell>
          <cell r="AL779">
            <v>102.2</v>
          </cell>
          <cell r="AM779">
            <v>102.2</v>
          </cell>
          <cell r="AN779">
            <v>102.2</v>
          </cell>
          <cell r="AO779">
            <v>102.2</v>
          </cell>
          <cell r="AP779">
            <v>102.2</v>
          </cell>
          <cell r="AQ779">
            <v>101.6</v>
          </cell>
          <cell r="AR779">
            <v>101.6</v>
          </cell>
          <cell r="AS779">
            <v>101.6</v>
          </cell>
          <cell r="AT779">
            <v>101.6</v>
          </cell>
          <cell r="AU779">
            <v>101.6</v>
          </cell>
          <cell r="AV779">
            <v>101.6</v>
          </cell>
          <cell r="AW779">
            <v>101.6</v>
          </cell>
          <cell r="AX779">
            <v>102.7</v>
          </cell>
          <cell r="AY779">
            <v>101.6</v>
          </cell>
          <cell r="AZ779">
            <v>102</v>
          </cell>
          <cell r="BA779">
            <v>102.2</v>
          </cell>
          <cell r="BB779">
            <v>102.2</v>
          </cell>
          <cell r="BC779">
            <v>106.6</v>
          </cell>
          <cell r="BD779">
            <v>106.6</v>
          </cell>
          <cell r="BE779">
            <v>106.6</v>
          </cell>
          <cell r="BF779">
            <v>106.6</v>
          </cell>
          <cell r="BG779">
            <v>106.6</v>
          </cell>
          <cell r="BH779">
            <v>107.6</v>
          </cell>
          <cell r="BI779">
            <v>107.9</v>
          </cell>
          <cell r="BJ779">
            <v>107.8</v>
          </cell>
          <cell r="BK779">
            <v>107.5</v>
          </cell>
          <cell r="BL779">
            <v>107.4</v>
          </cell>
          <cell r="BM779">
            <v>107.6</v>
          </cell>
          <cell r="BN779">
            <v>108.3</v>
          </cell>
          <cell r="BO779">
            <v>106.5</v>
          </cell>
          <cell r="BP779">
            <v>106.3</v>
          </cell>
          <cell r="BQ779">
            <v>108.3</v>
          </cell>
          <cell r="BR779">
            <v>109</v>
          </cell>
          <cell r="BS779">
            <v>109</v>
          </cell>
          <cell r="BT779">
            <v>109</v>
          </cell>
          <cell r="BU779">
            <v>109</v>
          </cell>
          <cell r="BV779">
            <v>109</v>
          </cell>
          <cell r="BW779">
            <v>109</v>
          </cell>
          <cell r="BX779">
            <v>100.3</v>
          </cell>
          <cell r="BY779">
            <v>99.4</v>
          </cell>
          <cell r="BZ779">
            <v>107.7</v>
          </cell>
          <cell r="CA779">
            <v>106.4</v>
          </cell>
          <cell r="CB779">
            <v>106.4</v>
          </cell>
          <cell r="CC779">
            <v>105.5</v>
          </cell>
          <cell r="CD779">
            <v>107</v>
          </cell>
          <cell r="CE779">
            <v>108.3</v>
          </cell>
          <cell r="CF779">
            <v>109.7</v>
          </cell>
          <cell r="CG779">
            <v>109.9</v>
          </cell>
          <cell r="CH779">
            <v>109.8</v>
          </cell>
          <cell r="CI779">
            <v>110.1</v>
          </cell>
          <cell r="CJ779">
            <v>109.8</v>
          </cell>
          <cell r="CK779">
            <v>109.1</v>
          </cell>
          <cell r="CL779">
            <v>110.5</v>
          </cell>
        </row>
        <row r="780">
          <cell r="A780" t="str">
            <v>Silencer &amp; Damper</v>
          </cell>
          <cell r="B780" t="str">
            <v>1312020010</v>
          </cell>
          <cell r="C780">
            <v>1.422E-2</v>
          </cell>
          <cell r="D780">
            <v>101.4</v>
          </cell>
          <cell r="E780">
            <v>101.4</v>
          </cell>
          <cell r="F780">
            <v>101.4</v>
          </cell>
          <cell r="G780">
            <v>100.1</v>
          </cell>
          <cell r="H780">
            <v>100.1</v>
          </cell>
          <cell r="I780">
            <v>100.1</v>
          </cell>
          <cell r="J780">
            <v>101.5</v>
          </cell>
          <cell r="K780">
            <v>101.5</v>
          </cell>
          <cell r="L780">
            <v>101.5</v>
          </cell>
          <cell r="M780">
            <v>101.5</v>
          </cell>
          <cell r="N780">
            <v>101.5</v>
          </cell>
          <cell r="O780">
            <v>101.2</v>
          </cell>
          <cell r="P780">
            <v>100.2</v>
          </cell>
          <cell r="Q780">
            <v>100.2</v>
          </cell>
          <cell r="R780">
            <v>100.2</v>
          </cell>
          <cell r="S780">
            <v>100.3</v>
          </cell>
          <cell r="T780">
            <v>100.3</v>
          </cell>
          <cell r="U780">
            <v>100.3</v>
          </cell>
          <cell r="V780">
            <v>100.3</v>
          </cell>
          <cell r="W780">
            <v>100.3</v>
          </cell>
          <cell r="X780">
            <v>100.4</v>
          </cell>
          <cell r="Y780">
            <v>100.6</v>
          </cell>
          <cell r="Z780">
            <v>100.6</v>
          </cell>
          <cell r="AA780">
            <v>100.6</v>
          </cell>
          <cell r="AB780">
            <v>99.8</v>
          </cell>
          <cell r="AC780">
            <v>99.8</v>
          </cell>
          <cell r="AD780">
            <v>99.9</v>
          </cell>
          <cell r="AE780">
            <v>104</v>
          </cell>
          <cell r="AF780">
            <v>104</v>
          </cell>
          <cell r="AG780">
            <v>104</v>
          </cell>
          <cell r="AH780">
            <v>104.2</v>
          </cell>
          <cell r="AI780">
            <v>104.2</v>
          </cell>
          <cell r="AJ780">
            <v>104.2</v>
          </cell>
          <cell r="AK780">
            <v>104.4</v>
          </cell>
          <cell r="AL780">
            <v>104.4</v>
          </cell>
          <cell r="AM780">
            <v>104.4</v>
          </cell>
          <cell r="AN780">
            <v>105</v>
          </cell>
          <cell r="AO780">
            <v>105</v>
          </cell>
          <cell r="AP780">
            <v>105</v>
          </cell>
          <cell r="AQ780">
            <v>105</v>
          </cell>
          <cell r="AR780">
            <v>105</v>
          </cell>
          <cell r="AS780">
            <v>105</v>
          </cell>
          <cell r="AT780">
            <v>111.1</v>
          </cell>
          <cell r="AU780">
            <v>111.1</v>
          </cell>
          <cell r="AV780">
            <v>111.1</v>
          </cell>
          <cell r="AW780">
            <v>112.5</v>
          </cell>
          <cell r="AX780">
            <v>112.5</v>
          </cell>
          <cell r="AY780">
            <v>111.5</v>
          </cell>
          <cell r="AZ780">
            <v>113.1</v>
          </cell>
          <cell r="BA780">
            <v>110.1</v>
          </cell>
          <cell r="BB780">
            <v>106.1</v>
          </cell>
          <cell r="BC780">
            <v>103</v>
          </cell>
          <cell r="BD780">
            <v>103.5</v>
          </cell>
          <cell r="BE780">
            <v>103.9</v>
          </cell>
          <cell r="BF780">
            <v>105.8</v>
          </cell>
          <cell r="BG780">
            <v>105.7</v>
          </cell>
          <cell r="BH780">
            <v>105.1</v>
          </cell>
          <cell r="BI780">
            <v>106</v>
          </cell>
          <cell r="BJ780">
            <v>107.2</v>
          </cell>
          <cell r="BK780">
            <v>111</v>
          </cell>
          <cell r="BL780">
            <v>118.1</v>
          </cell>
          <cell r="BM780">
            <v>119.7</v>
          </cell>
          <cell r="BN780">
            <v>119.3</v>
          </cell>
          <cell r="BO780">
            <v>121.7</v>
          </cell>
          <cell r="BP780">
            <v>119.1</v>
          </cell>
          <cell r="BQ780">
            <v>118.4</v>
          </cell>
          <cell r="BR780">
            <v>118.4</v>
          </cell>
          <cell r="BS780">
            <v>118.4</v>
          </cell>
          <cell r="BT780">
            <v>119.7</v>
          </cell>
          <cell r="BU780">
            <v>120.3</v>
          </cell>
          <cell r="BV780">
            <v>120.2</v>
          </cell>
          <cell r="BW780">
            <v>120.5</v>
          </cell>
          <cell r="BX780">
            <v>120.2</v>
          </cell>
          <cell r="BY780">
            <v>120.1</v>
          </cell>
          <cell r="BZ780">
            <v>123.3</v>
          </cell>
          <cell r="CA780">
            <v>125.1</v>
          </cell>
          <cell r="CB780">
            <v>129.19999999999999</v>
          </cell>
          <cell r="CC780">
            <v>129.19999999999999</v>
          </cell>
          <cell r="CD780">
            <v>129.19999999999999</v>
          </cell>
          <cell r="CE780">
            <v>129.19999999999999</v>
          </cell>
          <cell r="CF780">
            <v>129.19999999999999</v>
          </cell>
          <cell r="CG780">
            <v>129.4</v>
          </cell>
          <cell r="CH780">
            <v>129.6</v>
          </cell>
          <cell r="CI780">
            <v>129.6</v>
          </cell>
          <cell r="CJ780">
            <v>128</v>
          </cell>
          <cell r="CK780">
            <v>128.80000000000001</v>
          </cell>
          <cell r="CL780">
            <v>128.69999999999999</v>
          </cell>
        </row>
        <row r="781">
          <cell r="A781" t="str">
            <v>Wiper/Blade/Arm etc</v>
          </cell>
          <cell r="B781" t="str">
            <v>1312020011</v>
          </cell>
          <cell r="C781">
            <v>3.6800000000000001E-3</v>
          </cell>
          <cell r="D781">
            <v>100</v>
          </cell>
          <cell r="E781">
            <v>100</v>
          </cell>
          <cell r="F781">
            <v>100</v>
          </cell>
          <cell r="G781">
            <v>101.8</v>
          </cell>
          <cell r="H781">
            <v>101.8</v>
          </cell>
          <cell r="I781">
            <v>101.8</v>
          </cell>
          <cell r="J781">
            <v>101.8</v>
          </cell>
          <cell r="K781">
            <v>101.8</v>
          </cell>
          <cell r="L781">
            <v>101.8</v>
          </cell>
          <cell r="M781">
            <v>101.8</v>
          </cell>
          <cell r="N781">
            <v>101.8</v>
          </cell>
          <cell r="O781">
            <v>101.8</v>
          </cell>
          <cell r="P781">
            <v>104.7</v>
          </cell>
          <cell r="Q781">
            <v>104.7</v>
          </cell>
          <cell r="R781">
            <v>104.7</v>
          </cell>
          <cell r="S781">
            <v>111</v>
          </cell>
          <cell r="T781">
            <v>111</v>
          </cell>
          <cell r="U781">
            <v>111</v>
          </cell>
          <cell r="V781">
            <v>111</v>
          </cell>
          <cell r="W781">
            <v>111</v>
          </cell>
          <cell r="X781">
            <v>111</v>
          </cell>
          <cell r="Y781">
            <v>111</v>
          </cell>
          <cell r="Z781">
            <v>111</v>
          </cell>
          <cell r="AA781">
            <v>111</v>
          </cell>
          <cell r="AB781">
            <v>111</v>
          </cell>
          <cell r="AC781">
            <v>111</v>
          </cell>
          <cell r="AD781">
            <v>111</v>
          </cell>
          <cell r="AE781">
            <v>110.4</v>
          </cell>
          <cell r="AF781">
            <v>110.4</v>
          </cell>
          <cell r="AG781">
            <v>110.4</v>
          </cell>
          <cell r="AH781">
            <v>110.4</v>
          </cell>
          <cell r="AI781">
            <v>110.4</v>
          </cell>
          <cell r="AJ781">
            <v>110.4</v>
          </cell>
          <cell r="AK781">
            <v>110.4</v>
          </cell>
          <cell r="AL781">
            <v>110.4</v>
          </cell>
          <cell r="AM781">
            <v>110.4</v>
          </cell>
          <cell r="AN781">
            <v>110.4</v>
          </cell>
          <cell r="AO781">
            <v>110.4</v>
          </cell>
          <cell r="AP781">
            <v>110.4</v>
          </cell>
          <cell r="AQ781">
            <v>110.4</v>
          </cell>
          <cell r="AR781">
            <v>117.6</v>
          </cell>
          <cell r="AS781">
            <v>117.6</v>
          </cell>
          <cell r="AT781">
            <v>117.6</v>
          </cell>
          <cell r="AU781">
            <v>117.6</v>
          </cell>
          <cell r="AV781">
            <v>117.6</v>
          </cell>
          <cell r="AW781">
            <v>117.6</v>
          </cell>
          <cell r="AX781">
            <v>117.6</v>
          </cell>
          <cell r="AY781">
            <v>117.1</v>
          </cell>
          <cell r="AZ781">
            <v>125.2</v>
          </cell>
          <cell r="BA781">
            <v>125.1</v>
          </cell>
          <cell r="BB781">
            <v>124.9</v>
          </cell>
          <cell r="BC781">
            <v>124.3</v>
          </cell>
          <cell r="BD781">
            <v>124.3</v>
          </cell>
          <cell r="BE781">
            <v>124.3</v>
          </cell>
          <cell r="BF781">
            <v>122.4</v>
          </cell>
          <cell r="BG781">
            <v>122.4</v>
          </cell>
          <cell r="BH781">
            <v>122.3</v>
          </cell>
          <cell r="BI781">
            <v>122.3</v>
          </cell>
          <cell r="BJ781">
            <v>122.3</v>
          </cell>
          <cell r="BK781">
            <v>122.3</v>
          </cell>
          <cell r="BL781">
            <v>119.8</v>
          </cell>
          <cell r="BM781">
            <v>119.8</v>
          </cell>
          <cell r="BN781">
            <v>119.8</v>
          </cell>
          <cell r="BO781">
            <v>120.1</v>
          </cell>
          <cell r="BP781">
            <v>120.1</v>
          </cell>
          <cell r="BQ781">
            <v>120.3</v>
          </cell>
          <cell r="BR781">
            <v>120.3</v>
          </cell>
          <cell r="BS781">
            <v>120.3</v>
          </cell>
          <cell r="BT781">
            <v>120.3</v>
          </cell>
          <cell r="BU781">
            <v>120.3</v>
          </cell>
          <cell r="BV781">
            <v>120.3</v>
          </cell>
          <cell r="BW781">
            <v>120.4</v>
          </cell>
          <cell r="BX781">
            <v>120.4</v>
          </cell>
          <cell r="BY781">
            <v>120.4</v>
          </cell>
          <cell r="BZ781">
            <v>120.4</v>
          </cell>
          <cell r="CA781">
            <v>120.4</v>
          </cell>
          <cell r="CB781">
            <v>120.4</v>
          </cell>
          <cell r="CC781">
            <v>121.2</v>
          </cell>
          <cell r="CD781">
            <v>123.6</v>
          </cell>
          <cell r="CE781">
            <v>123.6</v>
          </cell>
          <cell r="CF781">
            <v>123.6</v>
          </cell>
          <cell r="CG781">
            <v>123.6</v>
          </cell>
          <cell r="CH781">
            <v>123.6</v>
          </cell>
          <cell r="CI781">
            <v>123.6</v>
          </cell>
          <cell r="CJ781">
            <v>123.6</v>
          </cell>
          <cell r="CK781">
            <v>123.6</v>
          </cell>
          <cell r="CL781">
            <v>123.8</v>
          </cell>
        </row>
        <row r="782">
          <cell r="A782" t="str">
            <v>Piston &amp; Compressor</v>
          </cell>
          <cell r="B782" t="str">
            <v>1312020012</v>
          </cell>
          <cell r="C782">
            <v>6.3229999999999995E-2</v>
          </cell>
          <cell r="D782">
            <v>100.1</v>
          </cell>
          <cell r="E782">
            <v>100.1</v>
          </cell>
          <cell r="F782">
            <v>100.1</v>
          </cell>
          <cell r="G782">
            <v>100.2</v>
          </cell>
          <cell r="H782">
            <v>100.4</v>
          </cell>
          <cell r="I782">
            <v>100.4</v>
          </cell>
          <cell r="J782">
            <v>100.4</v>
          </cell>
          <cell r="K782">
            <v>100.4</v>
          </cell>
          <cell r="L782">
            <v>100.4</v>
          </cell>
          <cell r="M782">
            <v>100.4</v>
          </cell>
          <cell r="N782">
            <v>100.5</v>
          </cell>
          <cell r="O782">
            <v>100.6</v>
          </cell>
          <cell r="P782">
            <v>101</v>
          </cell>
          <cell r="Q782">
            <v>101.3</v>
          </cell>
          <cell r="R782">
            <v>101.5</v>
          </cell>
          <cell r="S782">
            <v>108.4</v>
          </cell>
          <cell r="T782">
            <v>108.8</v>
          </cell>
          <cell r="U782">
            <v>109.2</v>
          </cell>
          <cell r="V782">
            <v>109.3</v>
          </cell>
          <cell r="W782">
            <v>109.3</v>
          </cell>
          <cell r="X782">
            <v>109.3</v>
          </cell>
          <cell r="Y782">
            <v>109.7</v>
          </cell>
          <cell r="Z782">
            <v>109.2</v>
          </cell>
          <cell r="AA782">
            <v>109.2</v>
          </cell>
          <cell r="AB782">
            <v>109.6</v>
          </cell>
          <cell r="AC782">
            <v>109.6</v>
          </cell>
          <cell r="AD782">
            <v>110.4</v>
          </cell>
          <cell r="AE782">
            <v>111</v>
          </cell>
          <cell r="AF782">
            <v>111</v>
          </cell>
          <cell r="AG782">
            <v>111</v>
          </cell>
          <cell r="AH782">
            <v>110.7</v>
          </cell>
          <cell r="AI782">
            <v>110.7</v>
          </cell>
          <cell r="AJ782">
            <v>110.7</v>
          </cell>
          <cell r="AK782">
            <v>110.6</v>
          </cell>
          <cell r="AL782">
            <v>110.6</v>
          </cell>
          <cell r="AM782">
            <v>110.6</v>
          </cell>
          <cell r="AN782">
            <v>118.3</v>
          </cell>
          <cell r="AO782">
            <v>119.5</v>
          </cell>
          <cell r="AP782">
            <v>119.5</v>
          </cell>
          <cell r="AQ782">
            <v>122.9</v>
          </cell>
          <cell r="AR782">
            <v>123.5</v>
          </cell>
          <cell r="AS782">
            <v>125.2</v>
          </cell>
          <cell r="AT782">
            <v>126.5</v>
          </cell>
          <cell r="AU782">
            <v>127.3</v>
          </cell>
          <cell r="AV782">
            <v>127.4</v>
          </cell>
          <cell r="AW782">
            <v>125.3</v>
          </cell>
          <cell r="AX782">
            <v>125.4</v>
          </cell>
          <cell r="AY782">
            <v>124</v>
          </cell>
          <cell r="AZ782">
            <v>123.7</v>
          </cell>
          <cell r="BA782">
            <v>125.7</v>
          </cell>
          <cell r="BB782">
            <v>126.5</v>
          </cell>
          <cell r="BC782">
            <v>126.7</v>
          </cell>
          <cell r="BD782">
            <v>125.2</v>
          </cell>
          <cell r="BE782">
            <v>125.8</v>
          </cell>
          <cell r="BF782">
            <v>124</v>
          </cell>
          <cell r="BG782">
            <v>121.1</v>
          </cell>
          <cell r="BH782">
            <v>122.5</v>
          </cell>
          <cell r="BI782">
            <v>122.9</v>
          </cell>
          <cell r="BJ782">
            <v>122.2</v>
          </cell>
          <cell r="BK782">
            <v>124.2</v>
          </cell>
          <cell r="BL782">
            <v>124.7</v>
          </cell>
          <cell r="BM782">
            <v>122.7</v>
          </cell>
          <cell r="BN782">
            <v>123</v>
          </cell>
          <cell r="BO782">
            <v>137</v>
          </cell>
          <cell r="BP782">
            <v>136</v>
          </cell>
          <cell r="BQ782">
            <v>138</v>
          </cell>
          <cell r="BR782">
            <v>137.5</v>
          </cell>
          <cell r="BS782">
            <v>137.69999999999999</v>
          </cell>
          <cell r="BT782">
            <v>137.80000000000001</v>
          </cell>
          <cell r="BU782">
            <v>137</v>
          </cell>
          <cell r="BV782">
            <v>137.6</v>
          </cell>
          <cell r="BW782">
            <v>137.69999999999999</v>
          </cell>
          <cell r="BX782">
            <v>140</v>
          </cell>
          <cell r="BY782">
            <v>148.19999999999999</v>
          </cell>
          <cell r="BZ782">
            <v>151.30000000000001</v>
          </cell>
          <cell r="CA782">
            <v>150.19999999999999</v>
          </cell>
          <cell r="CB782">
            <v>152.30000000000001</v>
          </cell>
          <cell r="CC782">
            <v>152.19999999999999</v>
          </cell>
          <cell r="CD782">
            <v>145</v>
          </cell>
          <cell r="CE782">
            <v>150.30000000000001</v>
          </cell>
          <cell r="CF782">
            <v>150.6</v>
          </cell>
          <cell r="CG782">
            <v>151.30000000000001</v>
          </cell>
          <cell r="CH782">
            <v>152.19999999999999</v>
          </cell>
          <cell r="CI782">
            <v>151.5</v>
          </cell>
          <cell r="CJ782">
            <v>155.30000000000001</v>
          </cell>
          <cell r="CK782">
            <v>155.80000000000001</v>
          </cell>
          <cell r="CL782">
            <v>156</v>
          </cell>
        </row>
        <row r="783">
          <cell r="A783" t="str">
            <v>Coil Assembly (Ignition)</v>
          </cell>
          <cell r="B783" t="str">
            <v>1312020013</v>
          </cell>
          <cell r="C783">
            <v>9.2999999999999992E-3</v>
          </cell>
          <cell r="D783">
            <v>99.7</v>
          </cell>
          <cell r="E783">
            <v>99.7</v>
          </cell>
          <cell r="F783">
            <v>99.7</v>
          </cell>
          <cell r="G783">
            <v>106.9</v>
          </cell>
          <cell r="H783">
            <v>108.3</v>
          </cell>
          <cell r="I783">
            <v>108.3</v>
          </cell>
          <cell r="J783">
            <v>108.3</v>
          </cell>
          <cell r="K783">
            <v>108.3</v>
          </cell>
          <cell r="L783">
            <v>108.3</v>
          </cell>
          <cell r="M783">
            <v>108.3</v>
          </cell>
          <cell r="N783">
            <v>108.3</v>
          </cell>
          <cell r="O783">
            <v>108.3</v>
          </cell>
          <cell r="P783">
            <v>108.3</v>
          </cell>
          <cell r="Q783">
            <v>108.3</v>
          </cell>
          <cell r="R783">
            <v>108.3</v>
          </cell>
          <cell r="S783">
            <v>134.69999999999999</v>
          </cell>
          <cell r="T783">
            <v>134.9</v>
          </cell>
          <cell r="U783">
            <v>139</v>
          </cell>
          <cell r="V783">
            <v>140.6</v>
          </cell>
          <cell r="W783">
            <v>140.6</v>
          </cell>
          <cell r="X783">
            <v>140.6</v>
          </cell>
          <cell r="Y783">
            <v>140.6</v>
          </cell>
          <cell r="Z783">
            <v>140.6</v>
          </cell>
          <cell r="AA783">
            <v>140.6</v>
          </cell>
          <cell r="AB783">
            <v>140</v>
          </cell>
          <cell r="AC783">
            <v>140</v>
          </cell>
          <cell r="AD783">
            <v>140</v>
          </cell>
          <cell r="AE783">
            <v>154.5</v>
          </cell>
          <cell r="AF783">
            <v>154.5</v>
          </cell>
          <cell r="AG783">
            <v>154.5</v>
          </cell>
          <cell r="AH783">
            <v>154.5</v>
          </cell>
          <cell r="AI783">
            <v>154.5</v>
          </cell>
          <cell r="AJ783">
            <v>154.5</v>
          </cell>
          <cell r="AK783">
            <v>154.5</v>
          </cell>
          <cell r="AL783">
            <v>154.5</v>
          </cell>
          <cell r="AM783">
            <v>154.5</v>
          </cell>
          <cell r="AN783">
            <v>156</v>
          </cell>
          <cell r="AO783">
            <v>156</v>
          </cell>
          <cell r="AP783">
            <v>155.69999999999999</v>
          </cell>
          <cell r="AQ783">
            <v>163.4</v>
          </cell>
          <cell r="AR783">
            <v>163.4</v>
          </cell>
          <cell r="AS783">
            <v>163.4</v>
          </cell>
          <cell r="AT783">
            <v>163.4</v>
          </cell>
          <cell r="AU783">
            <v>163.4</v>
          </cell>
          <cell r="AV783">
            <v>163.4</v>
          </cell>
          <cell r="AW783">
            <v>163.4</v>
          </cell>
          <cell r="AX783">
            <v>163.4</v>
          </cell>
          <cell r="AY783">
            <v>163.4</v>
          </cell>
          <cell r="AZ783">
            <v>159.30000000000001</v>
          </cell>
          <cell r="BA783">
            <v>159.6</v>
          </cell>
          <cell r="BB783">
            <v>158.6</v>
          </cell>
          <cell r="BC783">
            <v>159</v>
          </cell>
          <cell r="BD783">
            <v>159</v>
          </cell>
          <cell r="BE783">
            <v>159.4</v>
          </cell>
          <cell r="BF783">
            <v>158.69999999999999</v>
          </cell>
          <cell r="BG783">
            <v>159.5</v>
          </cell>
          <cell r="BH783">
            <v>166.4</v>
          </cell>
          <cell r="BI783">
            <v>166.5</v>
          </cell>
          <cell r="BJ783">
            <v>157.5</v>
          </cell>
          <cell r="BK783">
            <v>146.9</v>
          </cell>
          <cell r="BL783">
            <v>149.4</v>
          </cell>
          <cell r="BM783">
            <v>159.5</v>
          </cell>
          <cell r="BN783">
            <v>153.80000000000001</v>
          </cell>
          <cell r="BO783">
            <v>143.30000000000001</v>
          </cell>
          <cell r="BP783">
            <v>142.6</v>
          </cell>
          <cell r="BQ783">
            <v>142.6</v>
          </cell>
          <cell r="BR783">
            <v>142.6</v>
          </cell>
          <cell r="BS783">
            <v>142.6</v>
          </cell>
          <cell r="BT783">
            <v>142.6</v>
          </cell>
          <cell r="BU783">
            <v>142.6</v>
          </cell>
          <cell r="BV783">
            <v>142.6</v>
          </cell>
          <cell r="BW783">
            <v>142.6</v>
          </cell>
          <cell r="BX783">
            <v>143.5</v>
          </cell>
          <cell r="BY783">
            <v>143.5</v>
          </cell>
          <cell r="BZ783">
            <v>145.9</v>
          </cell>
          <cell r="CA783">
            <v>145.5</v>
          </cell>
          <cell r="CB783">
            <v>145</v>
          </cell>
          <cell r="CC783">
            <v>145</v>
          </cell>
          <cell r="CD783">
            <v>145</v>
          </cell>
          <cell r="CE783">
            <v>145</v>
          </cell>
          <cell r="CF783">
            <v>145</v>
          </cell>
          <cell r="CG783">
            <v>145</v>
          </cell>
          <cell r="CH783">
            <v>145</v>
          </cell>
          <cell r="CI783">
            <v>145</v>
          </cell>
          <cell r="CJ783">
            <v>145</v>
          </cell>
          <cell r="CK783">
            <v>145</v>
          </cell>
          <cell r="CL783">
            <v>145</v>
          </cell>
        </row>
        <row r="784">
          <cell r="A784" t="str">
            <v>Slider</v>
          </cell>
          <cell r="B784" t="str">
            <v>1312020014</v>
          </cell>
          <cell r="C784">
            <v>1.09E-3</v>
          </cell>
          <cell r="D784">
            <v>100.8</v>
          </cell>
          <cell r="E784">
            <v>100.8</v>
          </cell>
          <cell r="F784">
            <v>100.8</v>
          </cell>
          <cell r="G784">
            <v>104.6</v>
          </cell>
          <cell r="H784">
            <v>104.6</v>
          </cell>
          <cell r="I784">
            <v>104.6</v>
          </cell>
          <cell r="J784">
            <v>104.6</v>
          </cell>
          <cell r="K784">
            <v>104.6</v>
          </cell>
          <cell r="L784">
            <v>104.6</v>
          </cell>
          <cell r="M784">
            <v>104.6</v>
          </cell>
          <cell r="N784">
            <v>104.6</v>
          </cell>
          <cell r="O784">
            <v>104.6</v>
          </cell>
          <cell r="P784">
            <v>122.4</v>
          </cell>
          <cell r="Q784">
            <v>122.4</v>
          </cell>
          <cell r="R784">
            <v>122.4</v>
          </cell>
          <cell r="S784">
            <v>144.80000000000001</v>
          </cell>
          <cell r="T784">
            <v>144.80000000000001</v>
          </cell>
          <cell r="U784">
            <v>144.80000000000001</v>
          </cell>
          <cell r="V784">
            <v>144.80000000000001</v>
          </cell>
          <cell r="W784">
            <v>144.80000000000001</v>
          </cell>
          <cell r="X784">
            <v>144.80000000000001</v>
          </cell>
          <cell r="Y784">
            <v>144.80000000000001</v>
          </cell>
          <cell r="Z784">
            <v>144.80000000000001</v>
          </cell>
          <cell r="AA784">
            <v>144.80000000000001</v>
          </cell>
          <cell r="AB784">
            <v>149.30000000000001</v>
          </cell>
          <cell r="AC784">
            <v>149.30000000000001</v>
          </cell>
          <cell r="AD784">
            <v>149.30000000000001</v>
          </cell>
          <cell r="AE784">
            <v>205</v>
          </cell>
          <cell r="AF784">
            <v>205</v>
          </cell>
          <cell r="AG784">
            <v>205</v>
          </cell>
          <cell r="AH784">
            <v>205</v>
          </cell>
          <cell r="AI784">
            <v>205</v>
          </cell>
          <cell r="AJ784">
            <v>205</v>
          </cell>
          <cell r="AK784">
            <v>205</v>
          </cell>
          <cell r="AL784">
            <v>205</v>
          </cell>
          <cell r="AM784">
            <v>205</v>
          </cell>
          <cell r="AN784">
            <v>203.8</v>
          </cell>
          <cell r="AO784">
            <v>205</v>
          </cell>
          <cell r="AP784">
            <v>205</v>
          </cell>
          <cell r="AQ784">
            <v>205</v>
          </cell>
          <cell r="AR784">
            <v>205</v>
          </cell>
          <cell r="AS784">
            <v>205</v>
          </cell>
          <cell r="AT784">
            <v>205</v>
          </cell>
          <cell r="AU784">
            <v>201.1</v>
          </cell>
          <cell r="AV784">
            <v>201.1</v>
          </cell>
          <cell r="AW784">
            <v>201.1</v>
          </cell>
          <cell r="AX784">
            <v>201.1</v>
          </cell>
          <cell r="AY784">
            <v>201.1</v>
          </cell>
          <cell r="AZ784">
            <v>195.5</v>
          </cell>
          <cell r="BA784">
            <v>195.3</v>
          </cell>
          <cell r="BB784">
            <v>194.5</v>
          </cell>
          <cell r="BC784">
            <v>194.5</v>
          </cell>
          <cell r="BD784">
            <v>194.5</v>
          </cell>
          <cell r="BE784">
            <v>194.5</v>
          </cell>
          <cell r="BF784">
            <v>195.4</v>
          </cell>
          <cell r="BG784">
            <v>195.7</v>
          </cell>
          <cell r="BH784">
            <v>203.5</v>
          </cell>
          <cell r="BI784">
            <v>203.5</v>
          </cell>
          <cell r="BJ784">
            <v>221.4</v>
          </cell>
          <cell r="BK784">
            <v>234.6</v>
          </cell>
          <cell r="BL784">
            <v>234.6</v>
          </cell>
          <cell r="BM784">
            <v>234.6</v>
          </cell>
          <cell r="BN784">
            <v>235.1</v>
          </cell>
          <cell r="BO784">
            <v>235.6</v>
          </cell>
          <cell r="BP784">
            <v>235.6</v>
          </cell>
          <cell r="BQ784">
            <v>235.6</v>
          </cell>
          <cell r="BR784">
            <v>235.6</v>
          </cell>
          <cell r="BS784">
            <v>235.6</v>
          </cell>
          <cell r="BT784">
            <v>235.6</v>
          </cell>
          <cell r="BU784">
            <v>235.6</v>
          </cell>
          <cell r="BV784">
            <v>235.6</v>
          </cell>
          <cell r="BW784">
            <v>235.6</v>
          </cell>
          <cell r="BX784">
            <v>226.2</v>
          </cell>
          <cell r="BY784">
            <v>226.2</v>
          </cell>
          <cell r="BZ784">
            <v>228.8</v>
          </cell>
          <cell r="CA784">
            <v>229.2</v>
          </cell>
          <cell r="CB784">
            <v>226.2</v>
          </cell>
          <cell r="CC784">
            <v>226.2</v>
          </cell>
          <cell r="CD784">
            <v>227.8</v>
          </cell>
          <cell r="CE784">
            <v>227.8</v>
          </cell>
          <cell r="CF784">
            <v>227.8</v>
          </cell>
          <cell r="CG784">
            <v>227.8</v>
          </cell>
          <cell r="CH784">
            <v>227.8</v>
          </cell>
          <cell r="CI784">
            <v>230.4</v>
          </cell>
          <cell r="CJ784">
            <v>230.4</v>
          </cell>
          <cell r="CK784">
            <v>230.4</v>
          </cell>
          <cell r="CL784">
            <v>231.7</v>
          </cell>
        </row>
        <row r="785">
          <cell r="A785" t="str">
            <v>Engine Assembly &amp; Chassis</v>
          </cell>
          <cell r="B785" t="str">
            <v>1312020015</v>
          </cell>
          <cell r="C785">
            <v>8.5800000000000001E-2</v>
          </cell>
          <cell r="D785">
            <v>101.5</v>
          </cell>
          <cell r="E785">
            <v>100.8</v>
          </cell>
          <cell r="F785">
            <v>99.8</v>
          </cell>
          <cell r="G785">
            <v>100.8</v>
          </cell>
          <cell r="H785">
            <v>101.1</v>
          </cell>
          <cell r="I785">
            <v>102.9</v>
          </cell>
          <cell r="J785">
            <v>102.5</v>
          </cell>
          <cell r="K785">
            <v>102.4</v>
          </cell>
          <cell r="L785">
            <v>102.4</v>
          </cell>
          <cell r="M785">
            <v>102.6</v>
          </cell>
          <cell r="N785">
            <v>101.2</v>
          </cell>
          <cell r="O785">
            <v>103.1</v>
          </cell>
          <cell r="P785">
            <v>102.7</v>
          </cell>
          <cell r="Q785">
            <v>102</v>
          </cell>
          <cell r="R785">
            <v>102</v>
          </cell>
          <cell r="S785">
            <v>100.7</v>
          </cell>
          <cell r="T785">
            <v>102.3</v>
          </cell>
          <cell r="U785">
            <v>101.4</v>
          </cell>
          <cell r="V785">
            <v>101.7</v>
          </cell>
          <cell r="W785">
            <v>102.2</v>
          </cell>
          <cell r="X785">
            <v>102.1</v>
          </cell>
          <cell r="Y785">
            <v>101.8</v>
          </cell>
          <cell r="Z785">
            <v>102.3</v>
          </cell>
          <cell r="AA785">
            <v>101.6</v>
          </cell>
          <cell r="AB785">
            <v>101.3</v>
          </cell>
          <cell r="AC785">
            <v>101.2</v>
          </cell>
          <cell r="AD785">
            <v>101.3</v>
          </cell>
          <cell r="AE785">
            <v>103.1</v>
          </cell>
          <cell r="AF785">
            <v>102.9</v>
          </cell>
          <cell r="AG785">
            <v>102.7</v>
          </cell>
          <cell r="AH785">
            <v>101.8</v>
          </cell>
          <cell r="AI785">
            <v>101.6</v>
          </cell>
          <cell r="AJ785">
            <v>101.7</v>
          </cell>
          <cell r="AK785">
            <v>100.6</v>
          </cell>
          <cell r="AL785">
            <v>100.8</v>
          </cell>
          <cell r="AM785">
            <v>101.3</v>
          </cell>
          <cell r="AN785">
            <v>102.2</v>
          </cell>
          <cell r="AO785">
            <v>102.2</v>
          </cell>
          <cell r="AP785">
            <v>104.3</v>
          </cell>
          <cell r="AQ785">
            <v>104.3</v>
          </cell>
          <cell r="AR785">
            <v>105</v>
          </cell>
          <cell r="AS785">
            <v>105</v>
          </cell>
          <cell r="AT785">
            <v>105</v>
          </cell>
          <cell r="AU785">
            <v>105</v>
          </cell>
          <cell r="AV785">
            <v>105</v>
          </cell>
          <cell r="AW785">
            <v>105</v>
          </cell>
          <cell r="AX785">
            <v>105</v>
          </cell>
          <cell r="AY785">
            <v>105.9</v>
          </cell>
          <cell r="AZ785">
            <v>109.9</v>
          </cell>
          <cell r="BA785">
            <v>109.6</v>
          </cell>
          <cell r="BB785">
            <v>108.6</v>
          </cell>
          <cell r="BC785">
            <v>108.6</v>
          </cell>
          <cell r="BD785">
            <v>108.6</v>
          </cell>
          <cell r="BE785">
            <v>108.6</v>
          </cell>
          <cell r="BF785">
            <v>108.6</v>
          </cell>
          <cell r="BG785">
            <v>108.6</v>
          </cell>
          <cell r="BH785">
            <v>108.6</v>
          </cell>
          <cell r="BI785">
            <v>108.6</v>
          </cell>
          <cell r="BJ785">
            <v>108.6</v>
          </cell>
          <cell r="BK785">
            <v>108.6</v>
          </cell>
          <cell r="BL785">
            <v>106.8</v>
          </cell>
          <cell r="BM785">
            <v>107.3</v>
          </cell>
          <cell r="BN785">
            <v>107.5</v>
          </cell>
          <cell r="BO785">
            <v>106.7</v>
          </cell>
          <cell r="BP785">
            <v>106.2</v>
          </cell>
          <cell r="BQ785">
            <v>106.5</v>
          </cell>
          <cell r="BR785">
            <v>106.5</v>
          </cell>
          <cell r="BS785">
            <v>106.5</v>
          </cell>
          <cell r="BT785">
            <v>106.5</v>
          </cell>
          <cell r="BU785">
            <v>105.7</v>
          </cell>
          <cell r="BV785">
            <v>105.7</v>
          </cell>
          <cell r="BW785">
            <v>106.2</v>
          </cell>
          <cell r="BX785">
            <v>107.1</v>
          </cell>
          <cell r="BY785">
            <v>106.4</v>
          </cell>
          <cell r="BZ785">
            <v>103</v>
          </cell>
          <cell r="CA785">
            <v>103.6</v>
          </cell>
          <cell r="CB785">
            <v>103.5</v>
          </cell>
          <cell r="CC785">
            <v>102.9</v>
          </cell>
          <cell r="CD785">
            <v>102.6</v>
          </cell>
          <cell r="CE785">
            <v>102.5</v>
          </cell>
          <cell r="CF785">
            <v>102.8</v>
          </cell>
          <cell r="CG785">
            <v>102.8</v>
          </cell>
          <cell r="CH785">
            <v>103.1</v>
          </cell>
          <cell r="CI785">
            <v>103</v>
          </cell>
          <cell r="CJ785">
            <v>103</v>
          </cell>
          <cell r="CK785">
            <v>105.5</v>
          </cell>
          <cell r="CL785">
            <v>108</v>
          </cell>
        </row>
        <row r="786">
          <cell r="A786" t="str">
            <v>Gauges</v>
          </cell>
          <cell r="B786" t="str">
            <v>1312020016</v>
          </cell>
          <cell r="C786">
            <v>1.1199999999999999E-3</v>
          </cell>
          <cell r="D786">
            <v>100.2</v>
          </cell>
          <cell r="E786">
            <v>100.2</v>
          </cell>
          <cell r="F786">
            <v>100.2</v>
          </cell>
          <cell r="G786">
            <v>103.7</v>
          </cell>
          <cell r="H786">
            <v>103.7</v>
          </cell>
          <cell r="I786">
            <v>103.7</v>
          </cell>
          <cell r="J786">
            <v>103.7</v>
          </cell>
          <cell r="K786">
            <v>103.7</v>
          </cell>
          <cell r="L786">
            <v>106.7</v>
          </cell>
          <cell r="M786">
            <v>106.7</v>
          </cell>
          <cell r="N786">
            <v>106.7</v>
          </cell>
          <cell r="O786">
            <v>104.6</v>
          </cell>
          <cell r="P786">
            <v>104.6</v>
          </cell>
          <cell r="Q786">
            <v>104.6</v>
          </cell>
          <cell r="R786">
            <v>104.6</v>
          </cell>
          <cell r="S786">
            <v>111.3</v>
          </cell>
          <cell r="T786">
            <v>113.1</v>
          </cell>
          <cell r="U786">
            <v>113.1</v>
          </cell>
          <cell r="V786">
            <v>113.1</v>
          </cell>
          <cell r="W786">
            <v>113.1</v>
          </cell>
          <cell r="X786">
            <v>112.5</v>
          </cell>
          <cell r="Y786">
            <v>112.5</v>
          </cell>
          <cell r="Z786">
            <v>112.5</v>
          </cell>
          <cell r="AA786">
            <v>112.5</v>
          </cell>
          <cell r="AB786">
            <v>112.6</v>
          </cell>
          <cell r="AC786">
            <v>112.6</v>
          </cell>
          <cell r="AD786">
            <v>112.6</v>
          </cell>
          <cell r="AE786">
            <v>114.8</v>
          </cell>
          <cell r="AF786">
            <v>115</v>
          </cell>
          <cell r="AG786">
            <v>115</v>
          </cell>
          <cell r="AH786">
            <v>115</v>
          </cell>
          <cell r="AI786">
            <v>115.1</v>
          </cell>
          <cell r="AJ786">
            <v>115.1</v>
          </cell>
          <cell r="AK786">
            <v>115.1</v>
          </cell>
          <cell r="AL786">
            <v>114.8</v>
          </cell>
          <cell r="AM786">
            <v>115</v>
          </cell>
          <cell r="AN786">
            <v>117.2</v>
          </cell>
          <cell r="AO786">
            <v>117.2</v>
          </cell>
          <cell r="AP786">
            <v>116.8</v>
          </cell>
          <cell r="AQ786">
            <v>116.8</v>
          </cell>
          <cell r="AR786">
            <v>116.8</v>
          </cell>
          <cell r="AS786">
            <v>116.8</v>
          </cell>
          <cell r="AT786">
            <v>116.8</v>
          </cell>
          <cell r="AU786">
            <v>117.2</v>
          </cell>
          <cell r="AV786">
            <v>117.2</v>
          </cell>
          <cell r="AW786">
            <v>117.2</v>
          </cell>
          <cell r="AX786">
            <v>117.2</v>
          </cell>
          <cell r="AY786">
            <v>117.2</v>
          </cell>
          <cell r="AZ786">
            <v>117.5</v>
          </cell>
          <cell r="BA786">
            <v>117.5</v>
          </cell>
          <cell r="BB786">
            <v>117</v>
          </cell>
          <cell r="BC786">
            <v>117</v>
          </cell>
          <cell r="BD786">
            <v>117</v>
          </cell>
          <cell r="BE786">
            <v>117</v>
          </cell>
          <cell r="BF786">
            <v>113.1</v>
          </cell>
          <cell r="BG786">
            <v>115.7</v>
          </cell>
          <cell r="BH786">
            <v>113.7</v>
          </cell>
          <cell r="BI786">
            <v>113.5</v>
          </cell>
          <cell r="BJ786">
            <v>116.1</v>
          </cell>
          <cell r="BK786">
            <v>116.4</v>
          </cell>
          <cell r="BL786">
            <v>116.4</v>
          </cell>
          <cell r="BM786">
            <v>116.4</v>
          </cell>
          <cell r="BN786">
            <v>116.4</v>
          </cell>
          <cell r="BO786">
            <v>116.4</v>
          </cell>
          <cell r="BP786">
            <v>116.4</v>
          </cell>
          <cell r="BQ786">
            <v>116.4</v>
          </cell>
          <cell r="BR786">
            <v>116.4</v>
          </cell>
          <cell r="BS786">
            <v>116.4</v>
          </cell>
          <cell r="BT786">
            <v>116.4</v>
          </cell>
          <cell r="BU786">
            <v>116.4</v>
          </cell>
          <cell r="BV786">
            <v>116.4</v>
          </cell>
          <cell r="BW786">
            <v>116.4</v>
          </cell>
          <cell r="BX786">
            <v>122.8</v>
          </cell>
          <cell r="BY786">
            <v>122.6</v>
          </cell>
          <cell r="BZ786">
            <v>117</v>
          </cell>
          <cell r="CA786">
            <v>112.1</v>
          </cell>
          <cell r="CB786">
            <v>111.6</v>
          </cell>
          <cell r="CC786">
            <v>112.1</v>
          </cell>
          <cell r="CD786">
            <v>112.1</v>
          </cell>
          <cell r="CE786">
            <v>112.1</v>
          </cell>
          <cell r="CF786">
            <v>112.1</v>
          </cell>
          <cell r="CG786">
            <v>112.1</v>
          </cell>
          <cell r="CH786">
            <v>112.8</v>
          </cell>
          <cell r="CI786">
            <v>113.1</v>
          </cell>
          <cell r="CJ786">
            <v>113</v>
          </cell>
          <cell r="CK786">
            <v>113</v>
          </cell>
          <cell r="CL786">
            <v>113</v>
          </cell>
        </row>
        <row r="787">
          <cell r="A787" t="str">
            <v>Geared Motor</v>
          </cell>
          <cell r="B787" t="str">
            <v>1312020017</v>
          </cell>
          <cell r="C787">
            <v>5.9800000000000001E-3</v>
          </cell>
          <cell r="D787">
            <v>105.9</v>
          </cell>
          <cell r="E787">
            <v>105.9</v>
          </cell>
          <cell r="F787">
            <v>105.9</v>
          </cell>
          <cell r="G787">
            <v>120.3</v>
          </cell>
          <cell r="H787">
            <v>120.3</v>
          </cell>
          <cell r="I787">
            <v>120.3</v>
          </cell>
          <cell r="J787">
            <v>120.3</v>
          </cell>
          <cell r="K787">
            <v>120.3</v>
          </cell>
          <cell r="L787">
            <v>120.3</v>
          </cell>
          <cell r="M787">
            <v>120.3</v>
          </cell>
          <cell r="N787">
            <v>120.3</v>
          </cell>
          <cell r="O787">
            <v>120.3</v>
          </cell>
          <cell r="P787">
            <v>126.5</v>
          </cell>
          <cell r="Q787">
            <v>126.5</v>
          </cell>
          <cell r="R787">
            <v>126.5</v>
          </cell>
          <cell r="S787">
            <v>143.1</v>
          </cell>
          <cell r="T787">
            <v>143.1</v>
          </cell>
          <cell r="U787">
            <v>143.1</v>
          </cell>
          <cell r="V787">
            <v>143.1</v>
          </cell>
          <cell r="W787">
            <v>143.1</v>
          </cell>
          <cell r="X787">
            <v>143.1</v>
          </cell>
          <cell r="Y787">
            <v>143.1</v>
          </cell>
          <cell r="Z787">
            <v>143.1</v>
          </cell>
          <cell r="AA787">
            <v>143.1</v>
          </cell>
          <cell r="AB787">
            <v>147.9</v>
          </cell>
          <cell r="AC787">
            <v>147.9</v>
          </cell>
          <cell r="AD787">
            <v>147.9</v>
          </cell>
          <cell r="AE787">
            <v>153.19999999999999</v>
          </cell>
          <cell r="AF787">
            <v>153.19999999999999</v>
          </cell>
          <cell r="AG787">
            <v>153.19999999999999</v>
          </cell>
          <cell r="AH787">
            <v>153.19999999999999</v>
          </cell>
          <cell r="AI787">
            <v>153.19999999999999</v>
          </cell>
          <cell r="AJ787">
            <v>153.19999999999999</v>
          </cell>
          <cell r="AK787">
            <v>153.19999999999999</v>
          </cell>
          <cell r="AL787">
            <v>153.19999999999999</v>
          </cell>
          <cell r="AM787">
            <v>153.19999999999999</v>
          </cell>
          <cell r="AN787">
            <v>131.4</v>
          </cell>
          <cell r="AO787">
            <v>131.4</v>
          </cell>
          <cell r="AP787">
            <v>131.4</v>
          </cell>
          <cell r="AQ787">
            <v>123.1</v>
          </cell>
          <cell r="AR787">
            <v>123.1</v>
          </cell>
          <cell r="AS787">
            <v>123.1</v>
          </cell>
          <cell r="AT787">
            <v>123.1</v>
          </cell>
          <cell r="AU787">
            <v>123.1</v>
          </cell>
          <cell r="AV787">
            <v>123.1</v>
          </cell>
          <cell r="AW787">
            <v>123.1</v>
          </cell>
          <cell r="AX787">
            <v>123.1</v>
          </cell>
          <cell r="AY787">
            <v>123.1</v>
          </cell>
          <cell r="AZ787">
            <v>123.1</v>
          </cell>
          <cell r="BA787">
            <v>123.3</v>
          </cell>
          <cell r="BB787">
            <v>124.1</v>
          </cell>
          <cell r="BC787">
            <v>122.9</v>
          </cell>
          <cell r="BD787">
            <v>122.9</v>
          </cell>
          <cell r="BE787">
            <v>122.9</v>
          </cell>
          <cell r="BF787">
            <v>122.9</v>
          </cell>
          <cell r="BG787">
            <v>122.9</v>
          </cell>
          <cell r="BH787">
            <v>122.9</v>
          </cell>
          <cell r="BI787">
            <v>122.9</v>
          </cell>
          <cell r="BJ787">
            <v>122.8</v>
          </cell>
          <cell r="BK787">
            <v>122.8</v>
          </cell>
          <cell r="BL787">
            <v>134.19999999999999</v>
          </cell>
          <cell r="BM787">
            <v>136.4</v>
          </cell>
          <cell r="BN787">
            <v>135.4</v>
          </cell>
          <cell r="BO787">
            <v>132.6</v>
          </cell>
          <cell r="BP787">
            <v>132.6</v>
          </cell>
          <cell r="BQ787">
            <v>132.6</v>
          </cell>
          <cell r="BR787">
            <v>132.6</v>
          </cell>
          <cell r="BS787">
            <v>132.6</v>
          </cell>
          <cell r="BT787">
            <v>132.6</v>
          </cell>
          <cell r="BU787">
            <v>132.6</v>
          </cell>
          <cell r="BV787">
            <v>132.6</v>
          </cell>
          <cell r="BW787">
            <v>132.6</v>
          </cell>
          <cell r="BX787">
            <v>136</v>
          </cell>
          <cell r="BY787">
            <v>136</v>
          </cell>
          <cell r="BZ787">
            <v>133.30000000000001</v>
          </cell>
          <cell r="CA787">
            <v>129.5</v>
          </cell>
          <cell r="CB787">
            <v>140.19999999999999</v>
          </cell>
          <cell r="CC787">
            <v>140.19999999999999</v>
          </cell>
          <cell r="CD787">
            <v>140.19999999999999</v>
          </cell>
          <cell r="CE787">
            <v>140.19999999999999</v>
          </cell>
          <cell r="CF787">
            <v>140.19999999999999</v>
          </cell>
          <cell r="CG787">
            <v>140.19999999999999</v>
          </cell>
          <cell r="CH787">
            <v>140.19999999999999</v>
          </cell>
          <cell r="CI787">
            <v>133</v>
          </cell>
          <cell r="CJ787">
            <v>131.19999999999999</v>
          </cell>
          <cell r="CK787">
            <v>131.19999999999999</v>
          </cell>
          <cell r="CL787">
            <v>131.19999999999999</v>
          </cell>
        </row>
        <row r="788">
          <cell r="A788" t="str">
            <v>Radiator &amp; Coolers</v>
          </cell>
          <cell r="B788" t="str">
            <v>1312020018</v>
          </cell>
          <cell r="C788">
            <v>3.9010000000000003E-2</v>
          </cell>
          <cell r="D788">
            <v>100</v>
          </cell>
          <cell r="E788">
            <v>100</v>
          </cell>
          <cell r="F788">
            <v>100</v>
          </cell>
          <cell r="G788">
            <v>100</v>
          </cell>
          <cell r="H788">
            <v>100</v>
          </cell>
          <cell r="I788">
            <v>100</v>
          </cell>
          <cell r="J788">
            <v>100</v>
          </cell>
          <cell r="K788">
            <v>100</v>
          </cell>
          <cell r="L788">
            <v>100</v>
          </cell>
          <cell r="M788">
            <v>100</v>
          </cell>
          <cell r="N788">
            <v>100</v>
          </cell>
          <cell r="O788">
            <v>100</v>
          </cell>
          <cell r="P788">
            <v>100</v>
          </cell>
          <cell r="Q788">
            <v>100</v>
          </cell>
          <cell r="R788">
            <v>100</v>
          </cell>
          <cell r="S788">
            <v>103.3</v>
          </cell>
          <cell r="T788">
            <v>103.3</v>
          </cell>
          <cell r="U788">
            <v>103.3</v>
          </cell>
          <cell r="V788">
            <v>103.3</v>
          </cell>
          <cell r="W788">
            <v>103.3</v>
          </cell>
          <cell r="X788">
            <v>103.3</v>
          </cell>
          <cell r="Y788">
            <v>103.3</v>
          </cell>
          <cell r="Z788">
            <v>103.3</v>
          </cell>
          <cell r="AA788">
            <v>103.3</v>
          </cell>
          <cell r="AB788">
            <v>103.3</v>
          </cell>
          <cell r="AC788">
            <v>103.3</v>
          </cell>
          <cell r="AD788">
            <v>103.3</v>
          </cell>
          <cell r="AE788">
            <v>107.4</v>
          </cell>
          <cell r="AF788">
            <v>107.4</v>
          </cell>
          <cell r="AG788">
            <v>107.4</v>
          </cell>
          <cell r="AH788">
            <v>107.4</v>
          </cell>
          <cell r="AI788">
            <v>107.4</v>
          </cell>
          <cell r="AJ788">
            <v>107.4</v>
          </cell>
          <cell r="AK788">
            <v>107.4</v>
          </cell>
          <cell r="AL788">
            <v>107.4</v>
          </cell>
          <cell r="AM788">
            <v>107.4</v>
          </cell>
          <cell r="AN788">
            <v>107.4</v>
          </cell>
          <cell r="AO788">
            <v>107.4</v>
          </cell>
          <cell r="AP788">
            <v>107.4</v>
          </cell>
          <cell r="AQ788">
            <v>108.6</v>
          </cell>
          <cell r="AR788">
            <v>109.6</v>
          </cell>
          <cell r="AS788">
            <v>111.4</v>
          </cell>
          <cell r="AT788">
            <v>112.4</v>
          </cell>
          <cell r="AU788">
            <v>113.9</v>
          </cell>
          <cell r="AV788">
            <v>112.7</v>
          </cell>
          <cell r="AW788">
            <v>112.9</v>
          </cell>
          <cell r="AX788">
            <v>122.5</v>
          </cell>
          <cell r="AY788">
            <v>114.5</v>
          </cell>
          <cell r="AZ788">
            <v>101.3</v>
          </cell>
          <cell r="BA788">
            <v>102</v>
          </cell>
          <cell r="BB788">
            <v>97.9</v>
          </cell>
          <cell r="BC788">
            <v>97.9</v>
          </cell>
          <cell r="BD788">
            <v>98.1</v>
          </cell>
          <cell r="BE788">
            <v>98.1</v>
          </cell>
          <cell r="BF788">
            <v>98.1</v>
          </cell>
          <cell r="BG788">
            <v>98.1</v>
          </cell>
          <cell r="BH788">
            <v>98.1</v>
          </cell>
          <cell r="BI788">
            <v>98.1</v>
          </cell>
          <cell r="BJ788">
            <v>98.1</v>
          </cell>
          <cell r="BK788">
            <v>98.1</v>
          </cell>
          <cell r="BL788">
            <v>98.1</v>
          </cell>
          <cell r="BM788">
            <v>98.5</v>
          </cell>
          <cell r="BN788">
            <v>98.9</v>
          </cell>
          <cell r="BO788">
            <v>98.9</v>
          </cell>
          <cell r="BP788">
            <v>98.9</v>
          </cell>
          <cell r="BQ788">
            <v>98.9</v>
          </cell>
          <cell r="BR788">
            <v>98.9</v>
          </cell>
          <cell r="BS788">
            <v>98.9</v>
          </cell>
          <cell r="BT788">
            <v>98.6</v>
          </cell>
          <cell r="BU788">
            <v>97.7</v>
          </cell>
          <cell r="BV788">
            <v>97.7</v>
          </cell>
          <cell r="BW788">
            <v>100.1</v>
          </cell>
          <cell r="BX788">
            <v>101.7</v>
          </cell>
          <cell r="BY788">
            <v>105</v>
          </cell>
          <cell r="BZ788">
            <v>107.4</v>
          </cell>
          <cell r="CA788">
            <v>107.4</v>
          </cell>
          <cell r="CB788">
            <v>107.4</v>
          </cell>
          <cell r="CC788">
            <v>107.4</v>
          </cell>
          <cell r="CD788">
            <v>107.4</v>
          </cell>
          <cell r="CE788">
            <v>107.4</v>
          </cell>
          <cell r="CF788">
            <v>111.5</v>
          </cell>
          <cell r="CG788">
            <v>111.5</v>
          </cell>
          <cell r="CH788">
            <v>111.5</v>
          </cell>
          <cell r="CI788">
            <v>111.4</v>
          </cell>
          <cell r="CJ788">
            <v>111.4</v>
          </cell>
          <cell r="CK788">
            <v>111.4</v>
          </cell>
          <cell r="CL788">
            <v>111.6</v>
          </cell>
        </row>
        <row r="789">
          <cell r="A789" t="str">
            <v>Electric Magnet Brakes</v>
          </cell>
          <cell r="B789" t="str">
            <v>1312020019</v>
          </cell>
          <cell r="C789">
            <v>7.9000000000000008E-3</v>
          </cell>
          <cell r="D789">
            <v>99.7</v>
          </cell>
          <cell r="E789">
            <v>99.7</v>
          </cell>
          <cell r="F789">
            <v>104.2</v>
          </cell>
          <cell r="G789">
            <v>105.8</v>
          </cell>
          <cell r="H789">
            <v>100</v>
          </cell>
          <cell r="I789">
            <v>94.3</v>
          </cell>
          <cell r="J789">
            <v>94.3</v>
          </cell>
          <cell r="K789">
            <v>94.3</v>
          </cell>
          <cell r="L789">
            <v>94.3</v>
          </cell>
          <cell r="M789">
            <v>94.3</v>
          </cell>
          <cell r="N789">
            <v>94.3</v>
          </cell>
          <cell r="O789">
            <v>94.3</v>
          </cell>
          <cell r="P789">
            <v>94.3</v>
          </cell>
          <cell r="Q789">
            <v>94.3</v>
          </cell>
          <cell r="R789">
            <v>94.3</v>
          </cell>
          <cell r="S789">
            <v>96.3</v>
          </cell>
          <cell r="T789">
            <v>96.3</v>
          </cell>
          <cell r="U789">
            <v>96.4</v>
          </cell>
          <cell r="V789">
            <v>96.6</v>
          </cell>
          <cell r="W789">
            <v>96.6</v>
          </cell>
          <cell r="X789">
            <v>95.8</v>
          </cell>
          <cell r="Y789">
            <v>94.6</v>
          </cell>
          <cell r="Z789">
            <v>95.2</v>
          </cell>
          <cell r="AA789">
            <v>95.8</v>
          </cell>
          <cell r="AB789">
            <v>95.8</v>
          </cell>
          <cell r="AC789">
            <v>95.8</v>
          </cell>
          <cell r="AD789">
            <v>95.8</v>
          </cell>
          <cell r="AE789">
            <v>103.3</v>
          </cell>
          <cell r="AF789">
            <v>106.7</v>
          </cell>
          <cell r="AG789">
            <v>106.7</v>
          </cell>
          <cell r="AH789">
            <v>105.6</v>
          </cell>
          <cell r="AI789">
            <v>105.6</v>
          </cell>
          <cell r="AJ789">
            <v>105.6</v>
          </cell>
          <cell r="AK789">
            <v>105.6</v>
          </cell>
          <cell r="AL789">
            <v>110.9</v>
          </cell>
          <cell r="AM789">
            <v>110.9</v>
          </cell>
          <cell r="AN789">
            <v>110.9</v>
          </cell>
          <cell r="AO789">
            <v>107.8</v>
          </cell>
          <cell r="AP789">
            <v>106.2</v>
          </cell>
          <cell r="AQ789">
            <v>111</v>
          </cell>
          <cell r="AR789">
            <v>112.7</v>
          </cell>
          <cell r="AS789">
            <v>112.7</v>
          </cell>
          <cell r="AT789">
            <v>112.7</v>
          </cell>
          <cell r="AU789">
            <v>112.7</v>
          </cell>
          <cell r="AV789">
            <v>112.7</v>
          </cell>
          <cell r="AW789">
            <v>112.7</v>
          </cell>
          <cell r="AX789">
            <v>112.7</v>
          </cell>
          <cell r="AY789">
            <v>112.7</v>
          </cell>
          <cell r="AZ789">
            <v>112.7</v>
          </cell>
          <cell r="BA789">
            <v>112.7</v>
          </cell>
          <cell r="BB789">
            <v>112.7</v>
          </cell>
          <cell r="BC789">
            <v>134.4</v>
          </cell>
          <cell r="BD789">
            <v>134.4</v>
          </cell>
          <cell r="BE789">
            <v>134.4</v>
          </cell>
          <cell r="BF789">
            <v>134.4</v>
          </cell>
          <cell r="BG789">
            <v>134.4</v>
          </cell>
          <cell r="BH789">
            <v>134.4</v>
          </cell>
          <cell r="BI789">
            <v>134.4</v>
          </cell>
          <cell r="BJ789">
            <v>134.4</v>
          </cell>
          <cell r="BK789">
            <v>134.4</v>
          </cell>
          <cell r="BL789">
            <v>134.4</v>
          </cell>
          <cell r="BM789">
            <v>134.4</v>
          </cell>
          <cell r="BN789">
            <v>134.4</v>
          </cell>
          <cell r="BO789">
            <v>134.80000000000001</v>
          </cell>
          <cell r="BP789">
            <v>134.80000000000001</v>
          </cell>
          <cell r="BQ789">
            <v>134.80000000000001</v>
          </cell>
          <cell r="BR789">
            <v>134.80000000000001</v>
          </cell>
          <cell r="BS789">
            <v>134.80000000000001</v>
          </cell>
          <cell r="BT789">
            <v>134.80000000000001</v>
          </cell>
          <cell r="BU789">
            <v>134.80000000000001</v>
          </cell>
          <cell r="BV789">
            <v>134.80000000000001</v>
          </cell>
          <cell r="BW789">
            <v>134.80000000000001</v>
          </cell>
          <cell r="BX789">
            <v>134.80000000000001</v>
          </cell>
          <cell r="BY789">
            <v>134.80000000000001</v>
          </cell>
          <cell r="BZ789">
            <v>134.80000000000001</v>
          </cell>
          <cell r="CA789">
            <v>143</v>
          </cell>
          <cell r="CB789">
            <v>143</v>
          </cell>
          <cell r="CC789">
            <v>143</v>
          </cell>
          <cell r="CD789">
            <v>143</v>
          </cell>
          <cell r="CE789">
            <v>143</v>
          </cell>
          <cell r="CF789">
            <v>143</v>
          </cell>
          <cell r="CG789">
            <v>143</v>
          </cell>
          <cell r="CH789">
            <v>143</v>
          </cell>
          <cell r="CI789">
            <v>143</v>
          </cell>
          <cell r="CJ789">
            <v>143</v>
          </cell>
          <cell r="CK789">
            <v>143</v>
          </cell>
          <cell r="CL789">
            <v>143.19999999999999</v>
          </cell>
        </row>
        <row r="790">
          <cell r="A790" t="str">
            <v>Lamp</v>
          </cell>
          <cell r="B790" t="str">
            <v>1312020020</v>
          </cell>
          <cell r="C790">
            <v>2.1360000000000001E-2</v>
          </cell>
          <cell r="D790">
            <v>101.3</v>
          </cell>
          <cell r="E790">
            <v>102.6</v>
          </cell>
          <cell r="F790">
            <v>102.7</v>
          </cell>
          <cell r="G790">
            <v>103.7</v>
          </cell>
          <cell r="H790">
            <v>102.9</v>
          </cell>
          <cell r="I790">
            <v>103.3</v>
          </cell>
          <cell r="J790">
            <v>103.4</v>
          </cell>
          <cell r="K790">
            <v>103.4</v>
          </cell>
          <cell r="L790">
            <v>103.3</v>
          </cell>
          <cell r="M790">
            <v>128.5</v>
          </cell>
          <cell r="N790">
            <v>128.30000000000001</v>
          </cell>
          <cell r="O790">
            <v>129.19999999999999</v>
          </cell>
          <cell r="P790">
            <v>128.9</v>
          </cell>
          <cell r="Q790">
            <v>136.6</v>
          </cell>
          <cell r="R790">
            <v>142.19999999999999</v>
          </cell>
          <cell r="S790">
            <v>116.3</v>
          </cell>
          <cell r="T790">
            <v>136.80000000000001</v>
          </cell>
          <cell r="U790">
            <v>130.69999999999999</v>
          </cell>
          <cell r="V790">
            <v>116.1</v>
          </cell>
          <cell r="W790">
            <v>115.8</v>
          </cell>
          <cell r="X790">
            <v>115.5</v>
          </cell>
          <cell r="Y790">
            <v>119.6</v>
          </cell>
          <cell r="Z790">
            <v>119.9</v>
          </cell>
          <cell r="AA790">
            <v>121.8</v>
          </cell>
          <cell r="AB790">
            <v>117.8</v>
          </cell>
          <cell r="AC790">
            <v>122.4</v>
          </cell>
          <cell r="AD790">
            <v>119.9</v>
          </cell>
          <cell r="AE790">
            <v>111.9</v>
          </cell>
          <cell r="AF790">
            <v>116.3</v>
          </cell>
          <cell r="AG790">
            <v>114.8</v>
          </cell>
          <cell r="AH790">
            <v>110.7</v>
          </cell>
          <cell r="AI790">
            <v>111.9</v>
          </cell>
          <cell r="AJ790">
            <v>111.9</v>
          </cell>
          <cell r="AK790">
            <v>114.5</v>
          </cell>
          <cell r="AL790">
            <v>111.9</v>
          </cell>
          <cell r="AM790">
            <v>128.4</v>
          </cell>
          <cell r="AN790">
            <v>125.8</v>
          </cell>
          <cell r="AO790">
            <v>125.8</v>
          </cell>
          <cell r="AP790">
            <v>124.5</v>
          </cell>
          <cell r="AQ790">
            <v>125.5</v>
          </cell>
          <cell r="AR790">
            <v>125.5</v>
          </cell>
          <cell r="AS790">
            <v>125.5</v>
          </cell>
          <cell r="AT790">
            <v>125.5</v>
          </cell>
          <cell r="AU790">
            <v>125.5</v>
          </cell>
          <cell r="AV790">
            <v>125.5</v>
          </cell>
          <cell r="AW790">
            <v>125.5</v>
          </cell>
          <cell r="AX790">
            <v>125.5</v>
          </cell>
          <cell r="AY790">
            <v>124.9</v>
          </cell>
          <cell r="AZ790">
            <v>125.5</v>
          </cell>
          <cell r="BA790">
            <v>125.2</v>
          </cell>
          <cell r="BB790">
            <v>124.2</v>
          </cell>
          <cell r="BC790">
            <v>123.1</v>
          </cell>
          <cell r="BD790">
            <v>123.1</v>
          </cell>
          <cell r="BE790">
            <v>123.1</v>
          </cell>
          <cell r="BF790">
            <v>123.2</v>
          </cell>
          <cell r="BG790">
            <v>123.2</v>
          </cell>
          <cell r="BH790">
            <v>123.2</v>
          </cell>
          <cell r="BI790">
            <v>123.6</v>
          </cell>
          <cell r="BJ790">
            <v>123.6</v>
          </cell>
          <cell r="BK790">
            <v>123.6</v>
          </cell>
          <cell r="BL790">
            <v>123.6</v>
          </cell>
          <cell r="BM790">
            <v>123.6</v>
          </cell>
          <cell r="BN790">
            <v>123.8</v>
          </cell>
          <cell r="BO790">
            <v>124</v>
          </cell>
          <cell r="BP790">
            <v>124</v>
          </cell>
          <cell r="BQ790">
            <v>124.5</v>
          </cell>
          <cell r="BR790">
            <v>124.7</v>
          </cell>
          <cell r="BS790">
            <v>124.3</v>
          </cell>
          <cell r="BT790">
            <v>124.2</v>
          </cell>
          <cell r="BU790">
            <v>124.4</v>
          </cell>
          <cell r="BV790">
            <v>124.8</v>
          </cell>
          <cell r="BW790">
            <v>124.8</v>
          </cell>
          <cell r="BX790">
            <v>124.1</v>
          </cell>
          <cell r="BY790">
            <v>123.1</v>
          </cell>
          <cell r="BZ790">
            <v>103.6</v>
          </cell>
          <cell r="CA790">
            <v>103.6</v>
          </cell>
          <cell r="CB790">
            <v>105.9</v>
          </cell>
          <cell r="CC790">
            <v>113.2</v>
          </cell>
          <cell r="CD790">
            <v>113.2</v>
          </cell>
          <cell r="CE790">
            <v>113.1</v>
          </cell>
          <cell r="CF790">
            <v>113.1</v>
          </cell>
          <cell r="CG790">
            <v>113.1</v>
          </cell>
          <cell r="CH790">
            <v>113.2</v>
          </cell>
          <cell r="CI790">
            <v>113.2</v>
          </cell>
          <cell r="CJ790">
            <v>113.2</v>
          </cell>
          <cell r="CK790">
            <v>113.1</v>
          </cell>
          <cell r="CL790">
            <v>113.9</v>
          </cell>
        </row>
        <row r="791">
          <cell r="A791" t="str">
            <v>Horn</v>
          </cell>
          <cell r="B791" t="str">
            <v>1312020021</v>
          </cell>
          <cell r="C791">
            <v>5.3800000000000002E-3</v>
          </cell>
          <cell r="D791">
            <v>100.2</v>
          </cell>
          <cell r="E791">
            <v>100.2</v>
          </cell>
          <cell r="F791">
            <v>100.2</v>
          </cell>
          <cell r="G791">
            <v>98</v>
          </cell>
          <cell r="H791">
            <v>98</v>
          </cell>
          <cell r="I791">
            <v>98</v>
          </cell>
          <cell r="J791">
            <v>98</v>
          </cell>
          <cell r="K791">
            <v>98</v>
          </cell>
          <cell r="L791">
            <v>98</v>
          </cell>
          <cell r="M791">
            <v>98</v>
          </cell>
          <cell r="N791">
            <v>98</v>
          </cell>
          <cell r="O791">
            <v>98</v>
          </cell>
          <cell r="P791">
            <v>98</v>
          </cell>
          <cell r="Q791">
            <v>98</v>
          </cell>
          <cell r="R791">
            <v>97.5</v>
          </cell>
          <cell r="S791">
            <v>98.4</v>
          </cell>
          <cell r="T791">
            <v>98.4</v>
          </cell>
          <cell r="U791">
            <v>98.8</v>
          </cell>
          <cell r="V791">
            <v>100.2</v>
          </cell>
          <cell r="W791">
            <v>100.2</v>
          </cell>
          <cell r="X791">
            <v>100.2</v>
          </cell>
          <cell r="Y791">
            <v>100.2</v>
          </cell>
          <cell r="Z791">
            <v>100.2</v>
          </cell>
          <cell r="AA791">
            <v>100.2</v>
          </cell>
          <cell r="AB791">
            <v>100.1</v>
          </cell>
          <cell r="AC791">
            <v>100.1</v>
          </cell>
          <cell r="AD791">
            <v>100.1</v>
          </cell>
          <cell r="AE791">
            <v>100.2</v>
          </cell>
          <cell r="AF791">
            <v>100.2</v>
          </cell>
          <cell r="AG791">
            <v>100.2</v>
          </cell>
          <cell r="AH791">
            <v>100.2</v>
          </cell>
          <cell r="AI791">
            <v>100.2</v>
          </cell>
          <cell r="AJ791">
            <v>100.2</v>
          </cell>
          <cell r="AK791">
            <v>100.2</v>
          </cell>
          <cell r="AL791">
            <v>100.2</v>
          </cell>
          <cell r="AM791">
            <v>100.2</v>
          </cell>
          <cell r="AN791">
            <v>99.9</v>
          </cell>
          <cell r="AO791">
            <v>99.9</v>
          </cell>
          <cell r="AP791">
            <v>100.4</v>
          </cell>
          <cell r="AQ791">
            <v>98</v>
          </cell>
          <cell r="AR791">
            <v>100.4</v>
          </cell>
          <cell r="AS791">
            <v>102.1</v>
          </cell>
          <cell r="AT791">
            <v>100.5</v>
          </cell>
          <cell r="AU791">
            <v>100.5</v>
          </cell>
          <cell r="AV791">
            <v>100.5</v>
          </cell>
          <cell r="AW791">
            <v>100.5</v>
          </cell>
          <cell r="AX791">
            <v>100.5</v>
          </cell>
          <cell r="AY791">
            <v>100.9</v>
          </cell>
          <cell r="AZ791">
            <v>102.9</v>
          </cell>
          <cell r="BA791">
            <v>102.9</v>
          </cell>
          <cell r="BB791">
            <v>102.2</v>
          </cell>
          <cell r="BC791">
            <v>102.2</v>
          </cell>
          <cell r="BD791">
            <v>102.2</v>
          </cell>
          <cell r="BE791">
            <v>102.2</v>
          </cell>
          <cell r="BF791">
            <v>102.2</v>
          </cell>
          <cell r="BG791">
            <v>102.2</v>
          </cell>
          <cell r="BH791">
            <v>102.2</v>
          </cell>
          <cell r="BI791">
            <v>102.7</v>
          </cell>
          <cell r="BJ791">
            <v>102.7</v>
          </cell>
          <cell r="BK791">
            <v>102.7</v>
          </cell>
          <cell r="BL791">
            <v>102.2</v>
          </cell>
          <cell r="BM791">
            <v>102.2</v>
          </cell>
          <cell r="BN791">
            <v>102.2</v>
          </cell>
          <cell r="BO791">
            <v>103.4</v>
          </cell>
          <cell r="BP791">
            <v>103.4</v>
          </cell>
          <cell r="BQ791">
            <v>103.4</v>
          </cell>
          <cell r="BR791">
            <v>103.4</v>
          </cell>
          <cell r="BS791">
            <v>104</v>
          </cell>
          <cell r="BT791">
            <v>104.2</v>
          </cell>
          <cell r="BU791">
            <v>104.2</v>
          </cell>
          <cell r="BV791">
            <v>104.2</v>
          </cell>
          <cell r="BW791">
            <v>104.2</v>
          </cell>
          <cell r="BX791">
            <v>104.2</v>
          </cell>
          <cell r="BY791">
            <v>104.7</v>
          </cell>
          <cell r="BZ791">
            <v>104.8</v>
          </cell>
          <cell r="CA791">
            <v>104.8</v>
          </cell>
          <cell r="CB791">
            <v>104.8</v>
          </cell>
          <cell r="CC791">
            <v>106.9</v>
          </cell>
          <cell r="CD791">
            <v>108.7</v>
          </cell>
          <cell r="CE791">
            <v>108.8</v>
          </cell>
          <cell r="CF791">
            <v>108.7</v>
          </cell>
          <cell r="CG791">
            <v>108.7</v>
          </cell>
          <cell r="CH791">
            <v>108.8</v>
          </cell>
          <cell r="CI791">
            <v>108.8</v>
          </cell>
          <cell r="CJ791">
            <v>108.7</v>
          </cell>
          <cell r="CK791">
            <v>108.6</v>
          </cell>
          <cell r="CL791">
            <v>108.8</v>
          </cell>
        </row>
        <row r="792">
          <cell r="A792" t="str">
            <v>c.  OTHER TRANSPORT EQUIPMENTS</v>
          </cell>
          <cell r="B792" t="str">
            <v>1312030000</v>
          </cell>
          <cell r="C792">
            <v>0.17788000000000001</v>
          </cell>
          <cell r="D792">
            <v>102</v>
          </cell>
          <cell r="E792">
            <v>102.5</v>
          </cell>
          <cell r="F792">
            <v>103.1</v>
          </cell>
          <cell r="G792">
            <v>107</v>
          </cell>
          <cell r="H792">
            <v>107</v>
          </cell>
          <cell r="I792">
            <v>108.6</v>
          </cell>
          <cell r="J792">
            <v>108.9</v>
          </cell>
          <cell r="K792">
            <v>108.9</v>
          </cell>
          <cell r="L792">
            <v>108.8</v>
          </cell>
          <cell r="M792">
            <v>108.8</v>
          </cell>
          <cell r="N792">
            <v>108.8</v>
          </cell>
          <cell r="O792">
            <v>108.6</v>
          </cell>
          <cell r="P792">
            <v>110.8</v>
          </cell>
          <cell r="Q792">
            <v>111.4</v>
          </cell>
          <cell r="R792">
            <v>111.9</v>
          </cell>
          <cell r="S792">
            <v>111.9</v>
          </cell>
          <cell r="T792">
            <v>113.1</v>
          </cell>
          <cell r="U792">
            <v>113.5</v>
          </cell>
          <cell r="V792">
            <v>113.6</v>
          </cell>
          <cell r="W792">
            <v>113.9</v>
          </cell>
          <cell r="X792">
            <v>114.1</v>
          </cell>
          <cell r="Y792">
            <v>114.2</v>
          </cell>
          <cell r="Z792">
            <v>114.6</v>
          </cell>
          <cell r="AA792">
            <v>114.3</v>
          </cell>
          <cell r="AB792">
            <v>114.7</v>
          </cell>
          <cell r="AC792">
            <v>114.7</v>
          </cell>
          <cell r="AD792">
            <v>114.5</v>
          </cell>
          <cell r="AE792">
            <v>117.8</v>
          </cell>
          <cell r="AF792">
            <v>117.2</v>
          </cell>
          <cell r="AG792">
            <v>117.4</v>
          </cell>
          <cell r="AH792">
            <v>117.8</v>
          </cell>
          <cell r="AI792">
            <v>117.5</v>
          </cell>
          <cell r="AJ792">
            <v>117.5</v>
          </cell>
          <cell r="AK792">
            <v>118.9</v>
          </cell>
          <cell r="AL792">
            <v>118.9</v>
          </cell>
          <cell r="AM792">
            <v>119.7</v>
          </cell>
          <cell r="AN792">
            <v>122.2</v>
          </cell>
          <cell r="AO792">
            <v>121.6</v>
          </cell>
          <cell r="AP792">
            <v>122</v>
          </cell>
          <cell r="AQ792">
            <v>123.4</v>
          </cell>
          <cell r="AR792">
            <v>123.6</v>
          </cell>
          <cell r="AS792">
            <v>123.2</v>
          </cell>
          <cell r="AT792">
            <v>124.7</v>
          </cell>
          <cell r="AU792">
            <v>125.5</v>
          </cell>
          <cell r="AV792">
            <v>125.1</v>
          </cell>
          <cell r="AW792">
            <v>125.1</v>
          </cell>
          <cell r="AX792">
            <v>125.3</v>
          </cell>
          <cell r="AY792">
            <v>125.6</v>
          </cell>
          <cell r="AZ792">
            <v>135.1</v>
          </cell>
          <cell r="BA792">
            <v>134.6</v>
          </cell>
          <cell r="BB792">
            <v>133.9</v>
          </cell>
          <cell r="BC792">
            <v>132.80000000000001</v>
          </cell>
          <cell r="BD792">
            <v>132.19999999999999</v>
          </cell>
          <cell r="BE792">
            <v>131.9</v>
          </cell>
          <cell r="BF792">
            <v>131.69999999999999</v>
          </cell>
          <cell r="BG792">
            <v>131.5</v>
          </cell>
          <cell r="BH792">
            <v>131.6</v>
          </cell>
          <cell r="BI792">
            <v>131.5</v>
          </cell>
          <cell r="BJ792">
            <v>131.80000000000001</v>
          </cell>
          <cell r="BK792">
            <v>129.6</v>
          </cell>
          <cell r="BL792">
            <v>126.8</v>
          </cell>
          <cell r="BM792">
            <v>126.7</v>
          </cell>
          <cell r="BN792">
            <v>126.8</v>
          </cell>
          <cell r="BO792">
            <v>127.6</v>
          </cell>
          <cell r="BP792">
            <v>127.9</v>
          </cell>
          <cell r="BQ792">
            <v>127.9</v>
          </cell>
          <cell r="BR792">
            <v>127.9</v>
          </cell>
          <cell r="BS792">
            <v>127.9</v>
          </cell>
          <cell r="BT792">
            <v>128.5</v>
          </cell>
          <cell r="BU792">
            <v>128.4</v>
          </cell>
          <cell r="BV792">
            <v>128.4</v>
          </cell>
          <cell r="BW792">
            <v>128.5</v>
          </cell>
          <cell r="BX792">
            <v>130</v>
          </cell>
          <cell r="BY792">
            <v>134.9</v>
          </cell>
          <cell r="BZ792">
            <v>136.6</v>
          </cell>
          <cell r="CA792">
            <v>137.30000000000001</v>
          </cell>
          <cell r="CB792">
            <v>137.9</v>
          </cell>
          <cell r="CC792">
            <v>138.5</v>
          </cell>
          <cell r="CD792">
            <v>139.30000000000001</v>
          </cell>
          <cell r="CE792">
            <v>140</v>
          </cell>
          <cell r="CF792">
            <v>140.4</v>
          </cell>
          <cell r="CG792">
            <v>140.4</v>
          </cell>
          <cell r="CH792">
            <v>140.9</v>
          </cell>
          <cell r="CI792">
            <v>141.80000000000001</v>
          </cell>
          <cell r="CJ792">
            <v>141.6</v>
          </cell>
          <cell r="CK792">
            <v>142.1</v>
          </cell>
          <cell r="CL792">
            <v>142.9</v>
          </cell>
        </row>
        <row r="793">
          <cell r="A793" t="str">
            <v>Railway Brake Gear</v>
          </cell>
          <cell r="B793" t="str">
            <v>1312030001</v>
          </cell>
          <cell r="C793">
            <v>4.1700000000000001E-3</v>
          </cell>
          <cell r="D793">
            <v>100</v>
          </cell>
          <cell r="E793">
            <v>100</v>
          </cell>
          <cell r="F793">
            <v>100.2</v>
          </cell>
          <cell r="G793">
            <v>102.5</v>
          </cell>
          <cell r="H793">
            <v>107.2</v>
          </cell>
          <cell r="I793">
            <v>107.2</v>
          </cell>
          <cell r="J793">
            <v>107.2</v>
          </cell>
          <cell r="K793">
            <v>107.2</v>
          </cell>
          <cell r="L793">
            <v>107.2</v>
          </cell>
          <cell r="M793">
            <v>106.4</v>
          </cell>
          <cell r="N793">
            <v>106.4</v>
          </cell>
          <cell r="O793">
            <v>106.4</v>
          </cell>
          <cell r="P793">
            <v>106</v>
          </cell>
          <cell r="Q793">
            <v>106</v>
          </cell>
          <cell r="R793">
            <v>106</v>
          </cell>
          <cell r="S793">
            <v>108.8</v>
          </cell>
          <cell r="T793">
            <v>108.8</v>
          </cell>
          <cell r="U793">
            <v>108.8</v>
          </cell>
          <cell r="V793">
            <v>108.8</v>
          </cell>
          <cell r="W793">
            <v>108.8</v>
          </cell>
          <cell r="X793">
            <v>108.8</v>
          </cell>
          <cell r="Y793">
            <v>108.8</v>
          </cell>
          <cell r="Z793">
            <v>108.8</v>
          </cell>
          <cell r="AA793">
            <v>108.8</v>
          </cell>
          <cell r="AB793">
            <v>110</v>
          </cell>
          <cell r="AC793">
            <v>110</v>
          </cell>
          <cell r="AD793">
            <v>110</v>
          </cell>
          <cell r="AE793">
            <v>110</v>
          </cell>
          <cell r="AF793">
            <v>110</v>
          </cell>
          <cell r="AG793">
            <v>110</v>
          </cell>
          <cell r="AH793">
            <v>110</v>
          </cell>
          <cell r="AI793">
            <v>110</v>
          </cell>
          <cell r="AJ793">
            <v>110</v>
          </cell>
          <cell r="AK793">
            <v>110</v>
          </cell>
          <cell r="AL793">
            <v>110</v>
          </cell>
          <cell r="AM793">
            <v>110</v>
          </cell>
          <cell r="AN793">
            <v>109.6</v>
          </cell>
          <cell r="AO793">
            <v>109.6</v>
          </cell>
          <cell r="AP793">
            <v>109.6</v>
          </cell>
          <cell r="AQ793">
            <v>113.8</v>
          </cell>
          <cell r="AR793">
            <v>113.8</v>
          </cell>
          <cell r="AS793">
            <v>113.8</v>
          </cell>
          <cell r="AT793">
            <v>113.8</v>
          </cell>
          <cell r="AU793">
            <v>113.8</v>
          </cell>
          <cell r="AV793">
            <v>113.8</v>
          </cell>
          <cell r="AW793">
            <v>113.8</v>
          </cell>
          <cell r="AX793">
            <v>115.6</v>
          </cell>
          <cell r="AY793">
            <v>116.1</v>
          </cell>
          <cell r="AZ793">
            <v>117.9</v>
          </cell>
          <cell r="BA793">
            <v>117.7</v>
          </cell>
          <cell r="BB793">
            <v>117.5</v>
          </cell>
          <cell r="BC793">
            <v>117.2</v>
          </cell>
          <cell r="BD793">
            <v>117.2</v>
          </cell>
          <cell r="BE793">
            <v>117.2</v>
          </cell>
          <cell r="BF793">
            <v>117.2</v>
          </cell>
          <cell r="BG793">
            <v>117.2</v>
          </cell>
          <cell r="BH793">
            <v>116.8</v>
          </cell>
          <cell r="BI793">
            <v>116.8</v>
          </cell>
          <cell r="BJ793">
            <v>117.2</v>
          </cell>
          <cell r="BK793">
            <v>116.8</v>
          </cell>
          <cell r="BL793">
            <v>116.8</v>
          </cell>
          <cell r="BM793">
            <v>116.2</v>
          </cell>
          <cell r="BN793">
            <v>116.6</v>
          </cell>
          <cell r="BO793">
            <v>116.4</v>
          </cell>
          <cell r="BP793">
            <v>116.4</v>
          </cell>
          <cell r="BQ793">
            <v>116.4</v>
          </cell>
          <cell r="BR793">
            <v>116.4</v>
          </cell>
          <cell r="BS793">
            <v>116.4</v>
          </cell>
          <cell r="BT793">
            <v>116.4</v>
          </cell>
          <cell r="BU793">
            <v>116.4</v>
          </cell>
          <cell r="BV793">
            <v>116.4</v>
          </cell>
          <cell r="BW793">
            <v>116.4</v>
          </cell>
          <cell r="BX793">
            <v>118</v>
          </cell>
          <cell r="BY793">
            <v>118.1</v>
          </cell>
          <cell r="BZ793">
            <v>128.1</v>
          </cell>
          <cell r="CA793">
            <v>128.9</v>
          </cell>
          <cell r="CB793">
            <v>125.4</v>
          </cell>
          <cell r="CC793">
            <v>126.2</v>
          </cell>
          <cell r="CD793">
            <v>126.2</v>
          </cell>
          <cell r="CE793">
            <v>126.2</v>
          </cell>
          <cell r="CF793">
            <v>126.1</v>
          </cell>
          <cell r="CG793">
            <v>125.8</v>
          </cell>
          <cell r="CH793">
            <v>125.5</v>
          </cell>
          <cell r="CI793">
            <v>125.5</v>
          </cell>
          <cell r="CJ793">
            <v>125.3</v>
          </cell>
          <cell r="CK793">
            <v>125.2</v>
          </cell>
          <cell r="CL793">
            <v>128.1</v>
          </cell>
        </row>
        <row r="794">
          <cell r="A794" t="str">
            <v>Railway  Axle &amp; wheel</v>
          </cell>
          <cell r="B794" t="str">
            <v>1312030002</v>
          </cell>
          <cell r="C794">
            <v>3.1829999999999997E-2</v>
          </cell>
          <cell r="D794">
            <v>99.3</v>
          </cell>
          <cell r="E794">
            <v>99.3</v>
          </cell>
          <cell r="F794">
            <v>99.3</v>
          </cell>
          <cell r="G794">
            <v>113.6</v>
          </cell>
          <cell r="H794">
            <v>113.6</v>
          </cell>
          <cell r="I794">
            <v>113.6</v>
          </cell>
          <cell r="J794">
            <v>113.6</v>
          </cell>
          <cell r="K794">
            <v>113.2</v>
          </cell>
          <cell r="L794">
            <v>113.2</v>
          </cell>
          <cell r="M794">
            <v>113.2</v>
          </cell>
          <cell r="N794">
            <v>113.2</v>
          </cell>
          <cell r="O794">
            <v>113.2</v>
          </cell>
          <cell r="P794">
            <v>119.3</v>
          </cell>
          <cell r="Q794">
            <v>119.3</v>
          </cell>
          <cell r="R794">
            <v>119.3</v>
          </cell>
          <cell r="S794">
            <v>117.8</v>
          </cell>
          <cell r="T794">
            <v>117.8</v>
          </cell>
          <cell r="U794">
            <v>117.8</v>
          </cell>
          <cell r="V794">
            <v>117.8</v>
          </cell>
          <cell r="W794">
            <v>117.8</v>
          </cell>
          <cell r="X794">
            <v>117.8</v>
          </cell>
          <cell r="Y794">
            <v>117.8</v>
          </cell>
          <cell r="Z794">
            <v>117.8</v>
          </cell>
          <cell r="AA794">
            <v>117.8</v>
          </cell>
          <cell r="AB794">
            <v>117.8</v>
          </cell>
          <cell r="AC794">
            <v>117.8</v>
          </cell>
          <cell r="AD794">
            <v>117.8</v>
          </cell>
          <cell r="AE794">
            <v>122</v>
          </cell>
          <cell r="AF794">
            <v>122</v>
          </cell>
          <cell r="AG794">
            <v>122</v>
          </cell>
          <cell r="AH794">
            <v>122</v>
          </cell>
          <cell r="AI794">
            <v>122</v>
          </cell>
          <cell r="AJ794">
            <v>122</v>
          </cell>
          <cell r="AK794">
            <v>122</v>
          </cell>
          <cell r="AL794">
            <v>122</v>
          </cell>
          <cell r="AM794">
            <v>122</v>
          </cell>
          <cell r="AN794">
            <v>135</v>
          </cell>
          <cell r="AO794">
            <v>135</v>
          </cell>
          <cell r="AP794">
            <v>135</v>
          </cell>
          <cell r="AQ794">
            <v>135</v>
          </cell>
          <cell r="AR794">
            <v>135</v>
          </cell>
          <cell r="AS794">
            <v>135</v>
          </cell>
          <cell r="AT794">
            <v>135</v>
          </cell>
          <cell r="AU794">
            <v>135</v>
          </cell>
          <cell r="AV794">
            <v>135</v>
          </cell>
          <cell r="AW794">
            <v>135</v>
          </cell>
          <cell r="AX794">
            <v>135</v>
          </cell>
          <cell r="AY794">
            <v>135</v>
          </cell>
          <cell r="AZ794">
            <v>151</v>
          </cell>
          <cell r="BA794">
            <v>150.80000000000001</v>
          </cell>
          <cell r="BB794">
            <v>150.30000000000001</v>
          </cell>
          <cell r="BC794">
            <v>138.30000000000001</v>
          </cell>
          <cell r="BD794">
            <v>138.30000000000001</v>
          </cell>
          <cell r="BE794">
            <v>138.30000000000001</v>
          </cell>
          <cell r="BF794">
            <v>138.5</v>
          </cell>
          <cell r="BG794">
            <v>138.5</v>
          </cell>
          <cell r="BH794">
            <v>138.5</v>
          </cell>
          <cell r="BI794">
            <v>138.5</v>
          </cell>
          <cell r="BJ794">
            <v>138.5</v>
          </cell>
          <cell r="BK794">
            <v>126.5</v>
          </cell>
          <cell r="BL794">
            <v>125.9</v>
          </cell>
          <cell r="BM794">
            <v>125.9</v>
          </cell>
          <cell r="BN794">
            <v>126.8</v>
          </cell>
          <cell r="BO794">
            <v>128.5</v>
          </cell>
          <cell r="BP794">
            <v>126.5</v>
          </cell>
          <cell r="BQ794">
            <v>126.5</v>
          </cell>
          <cell r="BR794">
            <v>126.5</v>
          </cell>
          <cell r="BS794">
            <v>126.5</v>
          </cell>
          <cell r="BT794">
            <v>126.5</v>
          </cell>
          <cell r="BU794">
            <v>126.5</v>
          </cell>
          <cell r="BV794">
            <v>126.5</v>
          </cell>
          <cell r="BW794">
            <v>127.3</v>
          </cell>
          <cell r="BX794">
            <v>126.8</v>
          </cell>
          <cell r="BY794">
            <v>129.9</v>
          </cell>
          <cell r="BZ794">
            <v>128.9</v>
          </cell>
          <cell r="CA794">
            <v>133.6</v>
          </cell>
          <cell r="CB794">
            <v>133.6</v>
          </cell>
          <cell r="CC794">
            <v>133.6</v>
          </cell>
          <cell r="CD794">
            <v>133.6</v>
          </cell>
          <cell r="CE794">
            <v>133.6</v>
          </cell>
          <cell r="CF794">
            <v>133.6</v>
          </cell>
          <cell r="CG794">
            <v>133.6</v>
          </cell>
          <cell r="CH794">
            <v>133.6</v>
          </cell>
          <cell r="CI794">
            <v>133.6</v>
          </cell>
          <cell r="CJ794">
            <v>133.6</v>
          </cell>
          <cell r="CK794">
            <v>133.6</v>
          </cell>
          <cell r="CL794">
            <v>133.6</v>
          </cell>
        </row>
        <row r="795">
          <cell r="A795" t="str">
            <v>Other Rail Equipments</v>
          </cell>
          <cell r="B795" t="str">
            <v>1312030003</v>
          </cell>
          <cell r="C795">
            <v>8.1200000000000005E-3</v>
          </cell>
          <cell r="D795">
            <v>100.5</v>
          </cell>
          <cell r="E795">
            <v>100.5</v>
          </cell>
          <cell r="F795">
            <v>100.5</v>
          </cell>
          <cell r="G795">
            <v>104</v>
          </cell>
          <cell r="H795">
            <v>104</v>
          </cell>
          <cell r="I795">
            <v>104</v>
          </cell>
          <cell r="J795">
            <v>104</v>
          </cell>
          <cell r="K795">
            <v>104.9</v>
          </cell>
          <cell r="L795">
            <v>104.9</v>
          </cell>
          <cell r="M795">
            <v>104.9</v>
          </cell>
          <cell r="N795">
            <v>104.9</v>
          </cell>
          <cell r="O795">
            <v>104.9</v>
          </cell>
          <cell r="P795">
            <v>104.9</v>
          </cell>
          <cell r="Q795">
            <v>104.9</v>
          </cell>
          <cell r="R795">
            <v>104.9</v>
          </cell>
          <cell r="S795">
            <v>113</v>
          </cell>
          <cell r="T795">
            <v>113</v>
          </cell>
          <cell r="U795">
            <v>113</v>
          </cell>
          <cell r="V795">
            <v>113.3</v>
          </cell>
          <cell r="W795">
            <v>113.3</v>
          </cell>
          <cell r="X795">
            <v>113.3</v>
          </cell>
          <cell r="Y795">
            <v>113.3</v>
          </cell>
          <cell r="Z795">
            <v>113.3</v>
          </cell>
          <cell r="AA795">
            <v>113.3</v>
          </cell>
          <cell r="AB795">
            <v>113.3</v>
          </cell>
          <cell r="AC795">
            <v>113.3</v>
          </cell>
          <cell r="AD795">
            <v>113.3</v>
          </cell>
          <cell r="AE795">
            <v>107.9</v>
          </cell>
          <cell r="AF795">
            <v>107.9</v>
          </cell>
          <cell r="AG795">
            <v>107.9</v>
          </cell>
          <cell r="AH795">
            <v>107.9</v>
          </cell>
          <cell r="AI795">
            <v>107.9</v>
          </cell>
          <cell r="AJ795">
            <v>107.9</v>
          </cell>
          <cell r="AK795">
            <v>107.9</v>
          </cell>
          <cell r="AL795">
            <v>108.6</v>
          </cell>
          <cell r="AM795">
            <v>108.6</v>
          </cell>
          <cell r="AN795">
            <v>106.4</v>
          </cell>
          <cell r="AO795">
            <v>106.4</v>
          </cell>
          <cell r="AP795">
            <v>106.4</v>
          </cell>
          <cell r="AQ795">
            <v>106.9</v>
          </cell>
          <cell r="AR795">
            <v>106.9</v>
          </cell>
          <cell r="AS795">
            <v>106.9</v>
          </cell>
          <cell r="AT795">
            <v>109.1</v>
          </cell>
          <cell r="AU795">
            <v>109.1</v>
          </cell>
          <cell r="AV795">
            <v>109.1</v>
          </cell>
          <cell r="AW795">
            <v>109.1</v>
          </cell>
          <cell r="AX795">
            <v>109.1</v>
          </cell>
          <cell r="AY795">
            <v>109.1</v>
          </cell>
          <cell r="AZ795">
            <v>109.1</v>
          </cell>
          <cell r="BA795">
            <v>109.1</v>
          </cell>
          <cell r="BB795">
            <v>109.1</v>
          </cell>
          <cell r="BC795">
            <v>109.1</v>
          </cell>
          <cell r="BD795">
            <v>109.1</v>
          </cell>
          <cell r="BE795">
            <v>109.1</v>
          </cell>
          <cell r="BF795">
            <v>109.1</v>
          </cell>
          <cell r="BG795">
            <v>109.1</v>
          </cell>
          <cell r="BH795">
            <v>109.1</v>
          </cell>
          <cell r="BI795">
            <v>109.1</v>
          </cell>
          <cell r="BJ795">
            <v>109.1</v>
          </cell>
          <cell r="BK795">
            <v>109.1</v>
          </cell>
          <cell r="BL795">
            <v>109.1</v>
          </cell>
          <cell r="BM795">
            <v>109.1</v>
          </cell>
          <cell r="BN795">
            <v>109.1</v>
          </cell>
          <cell r="BO795">
            <v>109.1</v>
          </cell>
          <cell r="BP795">
            <v>109.1</v>
          </cell>
          <cell r="BQ795">
            <v>109.1</v>
          </cell>
          <cell r="BR795">
            <v>109.1</v>
          </cell>
          <cell r="BS795">
            <v>109.1</v>
          </cell>
          <cell r="BT795">
            <v>109.1</v>
          </cell>
          <cell r="BU795">
            <v>109.1</v>
          </cell>
          <cell r="BV795">
            <v>109.1</v>
          </cell>
          <cell r="BW795">
            <v>109.1</v>
          </cell>
          <cell r="BX795">
            <v>109.1</v>
          </cell>
          <cell r="BY795">
            <v>109.1</v>
          </cell>
          <cell r="BZ795">
            <v>136.6</v>
          </cell>
          <cell r="CA795">
            <v>136.6</v>
          </cell>
          <cell r="CB795">
            <v>136.6</v>
          </cell>
          <cell r="CC795">
            <v>136.6</v>
          </cell>
          <cell r="CD795">
            <v>136.6</v>
          </cell>
          <cell r="CE795">
            <v>136.6</v>
          </cell>
          <cell r="CF795">
            <v>136.6</v>
          </cell>
          <cell r="CG795">
            <v>136.6</v>
          </cell>
          <cell r="CH795">
            <v>136.6</v>
          </cell>
          <cell r="CI795">
            <v>136.6</v>
          </cell>
          <cell r="CJ795">
            <v>136.6</v>
          </cell>
          <cell r="CK795">
            <v>136.6</v>
          </cell>
          <cell r="CL795">
            <v>137.19999999999999</v>
          </cell>
        </row>
        <row r="796">
          <cell r="A796" t="str">
            <v>Bi-Cycles</v>
          </cell>
          <cell r="B796" t="str">
            <v>1312030004</v>
          </cell>
          <cell r="C796">
            <v>7.7060000000000003E-2</v>
          </cell>
          <cell r="D796">
            <v>100.3</v>
          </cell>
          <cell r="E796">
            <v>101.7</v>
          </cell>
          <cell r="F796">
            <v>101.7</v>
          </cell>
          <cell r="G796">
            <v>102.2</v>
          </cell>
          <cell r="H796">
            <v>102.3</v>
          </cell>
          <cell r="I796">
            <v>105.2</v>
          </cell>
          <cell r="J796">
            <v>105.2</v>
          </cell>
          <cell r="K796">
            <v>105.2</v>
          </cell>
          <cell r="L796">
            <v>105.2</v>
          </cell>
          <cell r="M796">
            <v>105.2</v>
          </cell>
          <cell r="N796">
            <v>105.2</v>
          </cell>
          <cell r="O796">
            <v>105.2</v>
          </cell>
          <cell r="P796">
            <v>105.2</v>
          </cell>
          <cell r="Q796">
            <v>105.2</v>
          </cell>
          <cell r="R796">
            <v>106.5</v>
          </cell>
          <cell r="S796">
            <v>107</v>
          </cell>
          <cell r="T796">
            <v>109</v>
          </cell>
          <cell r="U796">
            <v>109.9</v>
          </cell>
          <cell r="V796">
            <v>110.6</v>
          </cell>
          <cell r="W796">
            <v>111</v>
          </cell>
          <cell r="X796">
            <v>111.4</v>
          </cell>
          <cell r="Y796">
            <v>112.5</v>
          </cell>
          <cell r="Z796">
            <v>112.5</v>
          </cell>
          <cell r="AA796">
            <v>112.5</v>
          </cell>
          <cell r="AB796">
            <v>112.5</v>
          </cell>
          <cell r="AC796">
            <v>112.5</v>
          </cell>
          <cell r="AD796">
            <v>112.5</v>
          </cell>
          <cell r="AE796">
            <v>114.4</v>
          </cell>
          <cell r="AF796">
            <v>115</v>
          </cell>
          <cell r="AG796">
            <v>115</v>
          </cell>
          <cell r="AH796">
            <v>115.2</v>
          </cell>
          <cell r="AI796">
            <v>115.4</v>
          </cell>
          <cell r="AJ796">
            <v>115.4</v>
          </cell>
          <cell r="AK796">
            <v>115.4</v>
          </cell>
          <cell r="AL796">
            <v>116</v>
          </cell>
          <cell r="AM796">
            <v>116.7</v>
          </cell>
          <cell r="AN796">
            <v>117</v>
          </cell>
          <cell r="AO796">
            <v>117</v>
          </cell>
          <cell r="AP796">
            <v>117.8</v>
          </cell>
          <cell r="AQ796">
            <v>119.3</v>
          </cell>
          <cell r="AR796">
            <v>119.3</v>
          </cell>
          <cell r="AS796">
            <v>119.8</v>
          </cell>
          <cell r="AT796">
            <v>120.2</v>
          </cell>
          <cell r="AU796">
            <v>120.4</v>
          </cell>
          <cell r="AV796">
            <v>121.2</v>
          </cell>
          <cell r="AW796">
            <v>121.2</v>
          </cell>
          <cell r="AX796">
            <v>121.2</v>
          </cell>
          <cell r="AY796">
            <v>121.2</v>
          </cell>
          <cell r="AZ796">
            <v>130.19999999999999</v>
          </cell>
          <cell r="BA796">
            <v>130.19999999999999</v>
          </cell>
          <cell r="BB796">
            <v>130.19999999999999</v>
          </cell>
          <cell r="BC796">
            <v>133.80000000000001</v>
          </cell>
          <cell r="BD796">
            <v>133.80000000000001</v>
          </cell>
          <cell r="BE796">
            <v>132.69999999999999</v>
          </cell>
          <cell r="BF796">
            <v>131.80000000000001</v>
          </cell>
          <cell r="BG796">
            <v>131.9</v>
          </cell>
          <cell r="BH796">
            <v>132</v>
          </cell>
          <cell r="BI796">
            <v>132</v>
          </cell>
          <cell r="BJ796">
            <v>132</v>
          </cell>
          <cell r="BK796">
            <v>132.5</v>
          </cell>
          <cell r="BL796">
            <v>134.1</v>
          </cell>
          <cell r="BM796">
            <v>134.1</v>
          </cell>
          <cell r="BN796">
            <v>134.1</v>
          </cell>
          <cell r="BO796">
            <v>134.1</v>
          </cell>
          <cell r="BP796">
            <v>134.1</v>
          </cell>
          <cell r="BQ796">
            <v>134.1</v>
          </cell>
          <cell r="BR796">
            <v>134.1</v>
          </cell>
          <cell r="BS796">
            <v>134.1</v>
          </cell>
          <cell r="BT796">
            <v>134.1</v>
          </cell>
          <cell r="BU796">
            <v>134.1</v>
          </cell>
          <cell r="BV796">
            <v>134.1</v>
          </cell>
          <cell r="BW796">
            <v>134.1</v>
          </cell>
          <cell r="BX796">
            <v>140.19999999999999</v>
          </cell>
          <cell r="BY796">
            <v>150.6</v>
          </cell>
          <cell r="BZ796">
            <v>151.19999999999999</v>
          </cell>
          <cell r="CA796">
            <v>150</v>
          </cell>
          <cell r="CB796">
            <v>151.69999999999999</v>
          </cell>
          <cell r="CC796">
            <v>152</v>
          </cell>
          <cell r="CD796">
            <v>153.69999999999999</v>
          </cell>
          <cell r="CE796">
            <v>155.1</v>
          </cell>
          <cell r="CF796">
            <v>156.1</v>
          </cell>
          <cell r="CG796">
            <v>156</v>
          </cell>
          <cell r="CH796">
            <v>157.30000000000001</v>
          </cell>
          <cell r="CI796">
            <v>157.30000000000001</v>
          </cell>
          <cell r="CJ796">
            <v>157.30000000000001</v>
          </cell>
          <cell r="CK796">
            <v>157.5</v>
          </cell>
          <cell r="CL796">
            <v>158.9</v>
          </cell>
        </row>
        <row r="797">
          <cell r="A797" t="str">
            <v>Parts of Ships/Boats etc.</v>
          </cell>
          <cell r="B797" t="str">
            <v>1312030005</v>
          </cell>
          <cell r="C797">
            <v>1.321E-2</v>
          </cell>
          <cell r="D797">
            <v>117.3</v>
          </cell>
          <cell r="E797">
            <v>117.3</v>
          </cell>
          <cell r="F797">
            <v>117.3</v>
          </cell>
          <cell r="G797">
            <v>117.3</v>
          </cell>
          <cell r="H797">
            <v>117.3</v>
          </cell>
          <cell r="I797">
            <v>117.3</v>
          </cell>
          <cell r="J797">
            <v>117.3</v>
          </cell>
          <cell r="K797">
            <v>117.3</v>
          </cell>
          <cell r="L797">
            <v>117.3</v>
          </cell>
          <cell r="M797">
            <v>117.3</v>
          </cell>
          <cell r="N797">
            <v>113</v>
          </cell>
          <cell r="O797">
            <v>111.5</v>
          </cell>
          <cell r="P797">
            <v>122.3</v>
          </cell>
          <cell r="Q797">
            <v>137</v>
          </cell>
          <cell r="R797">
            <v>137</v>
          </cell>
          <cell r="S797">
            <v>141.69999999999999</v>
          </cell>
          <cell r="T797">
            <v>141.69999999999999</v>
          </cell>
          <cell r="U797">
            <v>141.69999999999999</v>
          </cell>
          <cell r="V797">
            <v>141.69999999999999</v>
          </cell>
          <cell r="W797">
            <v>141.69999999999999</v>
          </cell>
          <cell r="X797">
            <v>141.69999999999999</v>
          </cell>
          <cell r="Y797">
            <v>141.69999999999999</v>
          </cell>
          <cell r="Z797">
            <v>141.69999999999999</v>
          </cell>
          <cell r="AA797">
            <v>141.69999999999999</v>
          </cell>
          <cell r="AB797">
            <v>141.69999999999999</v>
          </cell>
          <cell r="AC797">
            <v>141.69999999999999</v>
          </cell>
          <cell r="AD797">
            <v>141.69999999999999</v>
          </cell>
          <cell r="AE797">
            <v>144.1</v>
          </cell>
          <cell r="AF797">
            <v>144.1</v>
          </cell>
          <cell r="AG797">
            <v>144.1</v>
          </cell>
          <cell r="AH797">
            <v>144.1</v>
          </cell>
          <cell r="AI797">
            <v>144.1</v>
          </cell>
          <cell r="AJ797">
            <v>144.1</v>
          </cell>
          <cell r="AK797">
            <v>144.1</v>
          </cell>
          <cell r="AL797">
            <v>144.1</v>
          </cell>
          <cell r="AM797">
            <v>144.1</v>
          </cell>
          <cell r="AN797">
            <v>145.6</v>
          </cell>
          <cell r="AO797">
            <v>144.69999999999999</v>
          </cell>
          <cell r="AP797">
            <v>144.69999999999999</v>
          </cell>
          <cell r="AQ797">
            <v>144.69999999999999</v>
          </cell>
          <cell r="AR797">
            <v>144.69999999999999</v>
          </cell>
          <cell r="AS797">
            <v>144.69999999999999</v>
          </cell>
          <cell r="AT797">
            <v>158.19999999999999</v>
          </cell>
          <cell r="AU797">
            <v>158.19999999999999</v>
          </cell>
          <cell r="AV797">
            <v>158.19999999999999</v>
          </cell>
          <cell r="AW797">
            <v>158.19999999999999</v>
          </cell>
          <cell r="AX797">
            <v>158.19999999999999</v>
          </cell>
          <cell r="AY797">
            <v>158.19999999999999</v>
          </cell>
          <cell r="AZ797">
            <v>167.5</v>
          </cell>
          <cell r="BA797">
            <v>167.5</v>
          </cell>
          <cell r="BB797">
            <v>167.5</v>
          </cell>
          <cell r="BC797">
            <v>167.5</v>
          </cell>
          <cell r="BD797">
            <v>167.5</v>
          </cell>
          <cell r="BE797">
            <v>167.5</v>
          </cell>
          <cell r="BF797">
            <v>167.5</v>
          </cell>
          <cell r="BG797">
            <v>167.5</v>
          </cell>
          <cell r="BH797">
            <v>167.5</v>
          </cell>
          <cell r="BI797">
            <v>167.5</v>
          </cell>
          <cell r="BJ797">
            <v>167.5</v>
          </cell>
          <cell r="BK797">
            <v>167.5</v>
          </cell>
          <cell r="BL797">
            <v>122.9</v>
          </cell>
          <cell r="BM797">
            <v>122.9</v>
          </cell>
          <cell r="BN797">
            <v>122.9</v>
          </cell>
          <cell r="BO797">
            <v>122.9</v>
          </cell>
          <cell r="BP797">
            <v>122.9</v>
          </cell>
          <cell r="BQ797">
            <v>122.9</v>
          </cell>
          <cell r="BR797">
            <v>122.9</v>
          </cell>
          <cell r="BS797">
            <v>122.9</v>
          </cell>
          <cell r="BT797">
            <v>122.9</v>
          </cell>
          <cell r="BU797">
            <v>122.9</v>
          </cell>
          <cell r="BV797">
            <v>122.9</v>
          </cell>
          <cell r="BW797">
            <v>122.9</v>
          </cell>
          <cell r="BX797">
            <v>107.9</v>
          </cell>
          <cell r="BY797">
            <v>104.9</v>
          </cell>
          <cell r="BZ797">
            <v>104.9</v>
          </cell>
          <cell r="CA797">
            <v>104.9</v>
          </cell>
          <cell r="CB797">
            <v>104.9</v>
          </cell>
          <cell r="CC797">
            <v>112.3</v>
          </cell>
          <cell r="CD797">
            <v>112.3</v>
          </cell>
          <cell r="CE797">
            <v>112.3</v>
          </cell>
          <cell r="CF797">
            <v>112.3</v>
          </cell>
          <cell r="CG797">
            <v>112.3</v>
          </cell>
          <cell r="CH797">
            <v>112.3</v>
          </cell>
          <cell r="CI797">
            <v>112.3</v>
          </cell>
          <cell r="CJ797">
            <v>104.9</v>
          </cell>
          <cell r="CK797">
            <v>104.9</v>
          </cell>
          <cell r="CL797">
            <v>104.9</v>
          </cell>
        </row>
        <row r="798">
          <cell r="A798" t="str">
            <v>Shafts (All Kinds)</v>
          </cell>
          <cell r="B798" t="str">
            <v>1312030006</v>
          </cell>
          <cell r="C798">
            <v>4.3490000000000001E-2</v>
          </cell>
          <cell r="D798">
            <v>102.6</v>
          </cell>
          <cell r="E798">
            <v>102.3</v>
          </cell>
          <cell r="F798">
            <v>104.7</v>
          </cell>
          <cell r="G798">
            <v>108.5</v>
          </cell>
          <cell r="H798">
            <v>107.9</v>
          </cell>
          <cell r="I798">
            <v>109.3</v>
          </cell>
          <cell r="J798">
            <v>110.6</v>
          </cell>
          <cell r="K798">
            <v>110.5</v>
          </cell>
          <cell r="L798">
            <v>110.4</v>
          </cell>
          <cell r="M798">
            <v>110.4</v>
          </cell>
          <cell r="N798">
            <v>111.5</v>
          </cell>
          <cell r="O798">
            <v>111.3</v>
          </cell>
          <cell r="P798">
            <v>112.5</v>
          </cell>
          <cell r="Q798">
            <v>110.4</v>
          </cell>
          <cell r="R798">
            <v>110.2</v>
          </cell>
          <cell r="S798">
            <v>107.3</v>
          </cell>
          <cell r="T798">
            <v>108.8</v>
          </cell>
          <cell r="U798">
            <v>108.8</v>
          </cell>
          <cell r="V798">
            <v>108</v>
          </cell>
          <cell r="W798">
            <v>108.4</v>
          </cell>
          <cell r="X798">
            <v>108.4</v>
          </cell>
          <cell r="Y798">
            <v>107</v>
          </cell>
          <cell r="Z798">
            <v>108.5</v>
          </cell>
          <cell r="AA798">
            <v>107.2</v>
          </cell>
          <cell r="AB798">
            <v>108.9</v>
          </cell>
          <cell r="AC798">
            <v>108.8</v>
          </cell>
          <cell r="AD798">
            <v>107.9</v>
          </cell>
          <cell r="AE798">
            <v>115.4</v>
          </cell>
          <cell r="AF798">
            <v>111.7</v>
          </cell>
          <cell r="AG798">
            <v>112.6</v>
          </cell>
          <cell r="AH798">
            <v>113.9</v>
          </cell>
          <cell r="AI798">
            <v>112.5</v>
          </cell>
          <cell r="AJ798">
            <v>112.5</v>
          </cell>
          <cell r="AK798">
            <v>117.9</v>
          </cell>
          <cell r="AL798">
            <v>116.9</v>
          </cell>
          <cell r="AM798">
            <v>119</v>
          </cell>
          <cell r="AN798">
            <v>119</v>
          </cell>
          <cell r="AO798">
            <v>116.8</v>
          </cell>
          <cell r="AP798">
            <v>117.4</v>
          </cell>
          <cell r="AQ798">
            <v>119.9</v>
          </cell>
          <cell r="AR798">
            <v>120.4</v>
          </cell>
          <cell r="AS798">
            <v>118.3</v>
          </cell>
          <cell r="AT798">
            <v>118.8</v>
          </cell>
          <cell r="AU798">
            <v>121.9</v>
          </cell>
          <cell r="AV798">
            <v>118.6</v>
          </cell>
          <cell r="AW798">
            <v>119</v>
          </cell>
          <cell r="AX798">
            <v>119.4</v>
          </cell>
          <cell r="AY798">
            <v>120.5</v>
          </cell>
          <cell r="AZ798">
            <v>129.1</v>
          </cell>
          <cell r="BA798">
            <v>126.8</v>
          </cell>
          <cell r="BB798">
            <v>124.4</v>
          </cell>
          <cell r="BC798">
            <v>122.4</v>
          </cell>
          <cell r="BD798">
            <v>119.7</v>
          </cell>
          <cell r="BE798">
            <v>120.9</v>
          </cell>
          <cell r="BF798">
            <v>121.2</v>
          </cell>
          <cell r="BG798">
            <v>120.5</v>
          </cell>
          <cell r="BH798">
            <v>120.8</v>
          </cell>
          <cell r="BI798">
            <v>120.1</v>
          </cell>
          <cell r="BJ798">
            <v>121.2</v>
          </cell>
          <cell r="BK798">
            <v>120.4</v>
          </cell>
          <cell r="BL798">
            <v>120.1</v>
          </cell>
          <cell r="BM798">
            <v>119.5</v>
          </cell>
          <cell r="BN798">
            <v>119.4</v>
          </cell>
          <cell r="BO798">
            <v>121.5</v>
          </cell>
          <cell r="BP798">
            <v>124.1</v>
          </cell>
          <cell r="BQ798">
            <v>124.1</v>
          </cell>
          <cell r="BR798">
            <v>124.1</v>
          </cell>
          <cell r="BS798">
            <v>124.1</v>
          </cell>
          <cell r="BT798">
            <v>126.4</v>
          </cell>
          <cell r="BU798">
            <v>126</v>
          </cell>
          <cell r="BV798">
            <v>126</v>
          </cell>
          <cell r="BW798">
            <v>126</v>
          </cell>
          <cell r="BX798">
            <v>126.2</v>
          </cell>
          <cell r="BY798">
            <v>126.4</v>
          </cell>
          <cell r="BZ798">
            <v>126.8</v>
          </cell>
          <cell r="CA798">
            <v>128.30000000000001</v>
          </cell>
          <cell r="CB798">
            <v>128.30000000000001</v>
          </cell>
          <cell r="CC798">
            <v>127.9</v>
          </cell>
          <cell r="CD798">
            <v>127.9</v>
          </cell>
          <cell r="CE798">
            <v>128.30000000000001</v>
          </cell>
          <cell r="CF798">
            <v>128.30000000000001</v>
          </cell>
          <cell r="CG798">
            <v>128.30000000000001</v>
          </cell>
          <cell r="CH798">
            <v>128.30000000000001</v>
          </cell>
          <cell r="CI798">
            <v>131.6</v>
          </cell>
          <cell r="CJ798">
            <v>133.5</v>
          </cell>
          <cell r="CK798">
            <v>135.1</v>
          </cell>
          <cell r="CL798">
            <v>135.4</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15"/>
      <sheetName val="D-BUILDING"/>
      <sheetName val="D-ELECTRI."/>
      <sheetName val="D-FURNITURE"/>
      <sheetName val="D-VEHICLE"/>
      <sheetName val="D-Tubewell"/>
      <sheetName val="D-COMP."/>
      <sheetName val="D-EQUIP."/>
      <sheetName val="D-MACHINERY"/>
      <sheetName val="Dep. chart -14-15(SLM)"/>
      <sheetName val=" dep. Chart -Hodal14-15(WDV)"/>
      <sheetName val="Summary (before) income tax"/>
    </sheetNames>
    <sheetDataSet>
      <sheetData sheetId="0" refreshError="1"/>
      <sheetData sheetId="1" refreshError="1">
        <row r="71">
          <cell r="BK71">
            <v>0</v>
          </cell>
        </row>
        <row r="78">
          <cell r="BK78">
            <v>0</v>
          </cell>
        </row>
      </sheetData>
      <sheetData sheetId="2" refreshError="1"/>
      <sheetData sheetId="3" refreshError="1">
        <row r="97">
          <cell r="K97">
            <v>0</v>
          </cell>
          <cell r="BV97">
            <v>0</v>
          </cell>
        </row>
      </sheetData>
      <sheetData sheetId="4" refreshError="1"/>
      <sheetData sheetId="5" refreshError="1">
        <row r="22">
          <cell r="J22">
            <v>0</v>
          </cell>
          <cell r="BS22">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FAR%20Century%20Aluminium%20Mfg%20Co%20Lt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929.532197222223" createdVersion="5" refreshedVersion="5" minRefreshableVersion="3" recordCount="297">
  <cacheSource type="worksheet">
    <worksheetSource ref="B7:AO304" sheet="FAR Working" r:id="rId2"/>
  </cacheSource>
  <cacheFields count="40">
    <cacheField name="S. No." numFmtId="0">
      <sharedItems containsSemiMixedTypes="0" containsString="0" containsNumber="1" containsInteger="1" minValue="1" maxValue="301"/>
    </cacheField>
    <cacheField name="Asset Class" numFmtId="0">
      <sharedItems count="7">
        <s v="PLANTS &amp; MACHINERY "/>
        <s v="ELECTRICAL INSTALLATION"/>
        <s v="TUBEWELL"/>
        <s v="Furniture / Fixture"/>
        <s v="OFFICE EQUIP"/>
        <s v="Vehicle"/>
        <s v="COMPUTER"/>
      </sharedItems>
    </cacheField>
    <cacheField name="              P a r t i c u l a r s" numFmtId="0">
      <sharedItems/>
    </cacheField>
    <cacheField name="Location" numFmtId="0">
      <sharedItems containsBlank="1" containsMixedTypes="1" containsNumber="1" containsInteger="1" minValue="0" maxValue="0"/>
    </cacheField>
    <cacheField name="Date" numFmtId="0">
      <sharedItems containsSemiMixedTypes="0" containsNonDate="0" containsDate="1" containsString="0" minDate="1999-02-03T00:00:00" maxDate="2021-12-01T00:00:00"/>
    </cacheField>
    <cacheField name="Closing Value as on 28/2/2022" numFmtId="165">
      <sharedItems containsSemiMixedTypes="0" containsString="0" containsNumber="1" minValue="631" maxValue="17377151.190025002"/>
    </cacheField>
    <cacheField name="Estimated Life As per Of companies Act 2013 " numFmtId="0">
      <sharedItems containsSemiMixedTypes="0" containsString="0" containsNumber="1" containsInteger="1" minValue="3" maxValue="40"/>
    </cacheField>
    <cacheField name="WDV as on 28-2-2022" numFmtId="165">
      <sharedItems containsSemiMixedTypes="0" containsString="0" containsNumber="1" minValue="0" maxValue="8611239.1149223782"/>
    </cacheField>
    <cacheField name="Round off Date" numFmtId="14">
      <sharedItems containsSemiMixedTypes="0" containsNonDate="0" containsDate="1" containsString="0" minDate="2000-01-01T00:00:00" maxDate="2021-11-02T00:00:00"/>
    </cacheField>
    <cacheField name="Category-2" numFmtId="0">
      <sharedItems containsBlank="1"/>
    </cacheField>
    <cacheField name="Row " numFmtId="0">
      <sharedItems containsString="0" containsBlank="1" containsNumber="1" containsInteger="1" minValue="453" maxValue="464"/>
    </cacheField>
    <cacheField name="Coloumn" numFmtId="0">
      <sharedItems containsString="0" containsBlank="1" containsNumber="1" containsInteger="1" minValue="4" maxValue="36"/>
    </cacheField>
    <cacheField name="Index" numFmtId="0">
      <sharedItems containsString="0" containsBlank="1" containsNumber="1" minValue="116" maxValue="141.5"/>
    </cacheField>
    <cacheField name="Coloumn2" numFmtId="0">
      <sharedItems containsString="0" containsBlank="1" containsNumber="1" containsInteger="1" minValue="63" maxValue="63"/>
    </cacheField>
    <cacheField name="Index2" numFmtId="0">
      <sharedItems containsString="0" containsBlank="1" containsNumber="1" minValue="143" maxValue="184.5"/>
    </cacheField>
    <cacheField name="NET Index" numFmtId="0">
      <sharedItems containsString="0" containsBlank="1" containsNumber="1" minValue="1.1119751166407466" maxValue="1.3038869257950529"/>
    </cacheField>
    <cacheField name="Category-3" numFmtId="0">
      <sharedItems containsBlank="1"/>
    </cacheField>
    <cacheField name="Row 2" numFmtId="0">
      <sharedItems containsString="0" containsBlank="1" containsNumber="1" containsInteger="1" minValue="581" maxValue="758"/>
    </cacheField>
    <cacheField name="Coloumn3" numFmtId="0">
      <sharedItems containsBlank="1" containsMixedTypes="1" containsNumber="1" containsInteger="1" minValue="4" maxValue="89"/>
    </cacheField>
    <cacheField name="Index3" numFmtId="0">
      <sharedItems containsBlank="1" containsMixedTypes="1" containsNumber="1" minValue="72.400000000000006" maxValue="181.7"/>
    </cacheField>
    <cacheField name="Coloumn4" numFmtId="0">
      <sharedItems containsBlank="1" containsMixedTypes="1" containsNumber="1" containsInteger="1" minValue="90" maxValue="90"/>
    </cacheField>
    <cacheField name="Index4" numFmtId="0">
      <sharedItems containsString="0" containsBlank="1" containsNumber="1" minValue="0" maxValue="181.7"/>
    </cacheField>
    <cacheField name="NET Index2" numFmtId="0">
      <sharedItems containsBlank="1" containsMixedTypes="1" containsNumber="1" minValue="0.99032258064516132" maxValue="1.2959685349065881"/>
    </cacheField>
    <cacheField name="Category-4" numFmtId="0">
      <sharedItems containsBlank="1"/>
    </cacheField>
    <cacheField name="Row 3" numFmtId="0">
      <sharedItems containsString="0" containsBlank="1" containsNumber="1" containsInteger="1" minValue="321" maxValue="843"/>
    </cacheField>
    <cacheField name="Coloumn5" numFmtId="0">
      <sharedItems containsString="0" containsBlank="1" containsNumber="1" containsInteger="1" minValue="4" maxValue="119"/>
    </cacheField>
    <cacheField name="Index5" numFmtId="0">
      <sharedItems containsString="0" containsBlank="1" containsNumber="1" minValue="77.400000000000006" maxValue="135.1"/>
    </cacheField>
    <cacheField name="Coloumn6" numFmtId="0">
      <sharedItems containsString="0" containsBlank="1" containsNumber="1" containsInteger="1" minValue="131" maxValue="131"/>
    </cacheField>
    <cacheField name="Index6" numFmtId="0">
      <sharedItems containsString="0" containsBlank="1" containsNumber="1" minValue="80.900000000000006" maxValue="174.4"/>
    </cacheField>
    <cacheField name="net index3" numFmtId="0">
      <sharedItems containsString="0" containsBlank="1" containsNumber="1" minValue="0.6620294599018004" maxValue="1.699805068226121"/>
    </cacheField>
    <cacheField name="Inflation" numFmtId="0">
      <sharedItems containsString="0" containsBlank="1" containsNumber="1" minValue="0.6620294599018004" maxValue="2.0722984748876594"/>
    </cacheField>
    <cacheField name="Life of Machine" numFmtId="0">
      <sharedItems containsString="0" containsBlank="1" containsNumber="1" containsInteger="1" minValue="1" maxValue="22"/>
    </cacheField>
    <cacheField name="Estimated Economic life of the Assets                                     (Years)" numFmtId="0">
      <sharedItems containsString="0" containsBlank="1" containsNumber="1" containsInteger="1" minValue="3" maxValue="40"/>
    </cacheField>
    <cacheField name="Depreciation Factor" numFmtId="0">
      <sharedItems containsString="0" containsBlank="1" containsNumber="1" minValue="0.85" maxValue="1"/>
    </cacheField>
    <cacheField name="Rate of Inflation" numFmtId="0">
      <sharedItems containsString="0" containsBlank="1" containsNumber="1" minValue="0.6620294599018004" maxValue="2.0722984748876594"/>
    </cacheField>
    <cacheField name="GCRC" numFmtId="0">
      <sharedItems containsString="0" containsBlank="1" containsNumber="1" minValue="608.25047438330171" maxValue="20388761.26651682"/>
    </cacheField>
    <cacheField name="Depreciation" numFmtId="0">
      <sharedItems containsString="0" containsBlank="1" containsNumber="1" minValue="596.08546489563571" maxValue="7747729.2812763918"/>
    </cacheField>
    <cacheField name="DRC" numFmtId="0">
      <sharedItems containsString="0" containsBlank="1" containsNumber="1" minValue="0" maxValue="12641031.985240428"/>
    </cacheField>
    <cacheField name="Obsolescence factor" numFmtId="0">
      <sharedItems containsString="0" containsBlank="1" containsNumber="1" minValue="0.2" maxValue="0.2"/>
    </cacheField>
    <cacheField name="Fair Value" numFmtId="0">
      <sharedItems containsString="0" containsBlank="1" containsNumber="1" minValue="0" maxValue="10112825.5881923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7">
  <r>
    <n v="1"/>
    <x v="0"/>
    <s v=" DROSS RECYCLE SYSTEM,VIBRATING FEEDING MACHINE,COOLING &amp; SREENING SYSTEM"/>
    <s v="Shed A"/>
    <d v="2014-04-01T00:00:00"/>
    <n v="17377151.190025002"/>
    <n v="15"/>
    <n v="8611239.1149223782"/>
    <d v="2014-04-01T00:00:00"/>
    <m/>
    <m/>
    <m/>
    <m/>
    <m/>
    <m/>
    <m/>
    <s v="Boiler &amp; Accessories"/>
    <n v="650"/>
    <e v="#N/A"/>
    <e v="#REF!"/>
    <e v="#N/A"/>
    <n v="0"/>
    <e v="#REF!"/>
    <s v="(R). MANUFACTURE OF MACHINERY AND EQUIPMENT"/>
    <n v="722"/>
    <n v="28"/>
    <n v="107.9"/>
    <n v="131"/>
    <n v="126.6"/>
    <n v="1.1733086190917514"/>
    <n v="1.1733086190917514"/>
    <n v="8"/>
    <n v="20"/>
    <n v="0.95"/>
    <n v="1.1733086190917514"/>
    <n v="20388761.26651682"/>
    <n v="7747729.2812763918"/>
    <n v="12641031.985240428"/>
    <n v="0.2"/>
    <n v="10112825.588192344"/>
  </r>
  <r>
    <n v="2"/>
    <x v="0"/>
    <s v="Heavy oil-fired melting furnace with regenerative burners capacity 12 MT No 2"/>
    <s v="MA Shed A"/>
    <d v="2012-02-13T00:00:00"/>
    <n v="10138303"/>
    <n v="15"/>
    <n v="3648224.8830639645"/>
    <d v="2012-02-01T00:00:00"/>
    <m/>
    <m/>
    <m/>
    <m/>
    <m/>
    <m/>
    <m/>
    <s v="Industrial Furnaces"/>
    <n v="651"/>
    <n v="89"/>
    <n v="181.7"/>
    <n v="90"/>
    <n v="181.7"/>
    <n v="1"/>
    <s v="Furnaces &amp; Ovens"/>
    <n v="742"/>
    <n v="4"/>
    <n v="114.9"/>
    <n v="131"/>
    <n v="80.900000000000006"/>
    <n v="0.7040905134899913"/>
    <n v="0.7040905134899913"/>
    <n v="10"/>
    <n v="15"/>
    <n v="0.95"/>
    <n v="0.7040905134899913"/>
    <n v="7138282.9651871193"/>
    <n v="4520912.5446185088"/>
    <n v="2617370.4205686105"/>
    <n v="0.2"/>
    <n v="2093896.3364548886"/>
  </r>
  <r>
    <n v="3"/>
    <x v="0"/>
    <s v="Heavy oil-fired melting furnace with regenerative burners capacity 12 MT No 2"/>
    <s v="MB Shed A"/>
    <d v="2012-02-13T00:00:00"/>
    <n v="10138303"/>
    <n v="15"/>
    <n v="3648224.8830639645"/>
    <d v="2012-02-01T00:00:00"/>
    <m/>
    <m/>
    <m/>
    <m/>
    <m/>
    <m/>
    <m/>
    <s v="Industrial Furnaces"/>
    <n v="651"/>
    <n v="89"/>
    <n v="181.7"/>
    <n v="90"/>
    <n v="181.7"/>
    <n v="1"/>
    <s v="Furnaces &amp; Ovens"/>
    <n v="742"/>
    <n v="4"/>
    <n v="114.9"/>
    <n v="131"/>
    <n v="80.900000000000006"/>
    <n v="0.7040905134899913"/>
    <n v="0.7040905134899913"/>
    <n v="10"/>
    <n v="15"/>
    <n v="0.95"/>
    <n v="0.7040905134899913"/>
    <n v="7138282.9651871193"/>
    <n v="4520912.5446185088"/>
    <n v="2617370.4205686105"/>
    <n v="0.2"/>
    <n v="2093896.3364548886"/>
  </r>
  <r>
    <n v="4"/>
    <x v="0"/>
    <s v="Heavy oil-fired 10 MT Melting cum holding furnace with normal burners No 2"/>
    <s v="MA Shed A"/>
    <d v="2012-02-13T00:00:00"/>
    <n v="6651401"/>
    <n v="15"/>
    <n v="2393477.914388774"/>
    <d v="2012-02-01T00:00:00"/>
    <m/>
    <m/>
    <m/>
    <m/>
    <m/>
    <m/>
    <m/>
    <s v="Industrial Furnaces"/>
    <n v="651"/>
    <n v="89"/>
    <n v="181.7"/>
    <n v="90"/>
    <n v="181.7"/>
    <n v="1"/>
    <s v="Furnaces &amp; Ovens"/>
    <n v="742"/>
    <n v="4"/>
    <n v="114.9"/>
    <n v="131"/>
    <n v="80.900000000000006"/>
    <n v="0.7040905134899913"/>
    <n v="0.7040905134899913"/>
    <n v="10"/>
    <n v="15"/>
    <n v="0.95"/>
    <n v="0.7040905134899913"/>
    <n v="4683188.3455178412"/>
    <n v="2966019.2854946321"/>
    <n v="1717169.0600232091"/>
    <n v="0.2"/>
    <n v="1373735.2480185675"/>
  </r>
  <r>
    <n v="5"/>
    <x v="0"/>
    <s v="Heavy oil-fired 10 MT Melting cum holding furnace with normal burners No 2"/>
    <s v="MB Shed A"/>
    <d v="2012-02-13T00:00:00"/>
    <n v="6651401"/>
    <n v="15"/>
    <n v="2393477.914388774"/>
    <d v="2012-02-01T00:00:00"/>
    <m/>
    <m/>
    <m/>
    <m/>
    <m/>
    <m/>
    <m/>
    <s v="Industrial Furnaces"/>
    <n v="651"/>
    <n v="89"/>
    <n v="181.7"/>
    <n v="90"/>
    <n v="181.7"/>
    <n v="1"/>
    <s v="Furnaces &amp; Ovens"/>
    <n v="742"/>
    <n v="4"/>
    <n v="114.9"/>
    <n v="131"/>
    <n v="80.900000000000006"/>
    <n v="0.7040905134899913"/>
    <n v="0.7040905134899913"/>
    <n v="10"/>
    <n v="15"/>
    <n v="0.95"/>
    <n v="0.7040905134899913"/>
    <n v="4683188.3455178412"/>
    <n v="2966019.2854946321"/>
    <n v="1717169.0600232091"/>
    <n v="0.2"/>
    <n v="1373735.2480185675"/>
  </r>
  <r>
    <n v="6"/>
    <x v="0"/>
    <s v="Eddy Current Separator (ECS)"/>
    <s v="Shed C"/>
    <d v="2012-02-13T00:00:00"/>
    <n v="4335261"/>
    <n v="15"/>
    <n v="1560025.458885023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5374545.973123353"/>
    <n v="3403879.1163114561"/>
    <n v="1970666.8568118969"/>
    <n v="0.2"/>
    <n v="1576533.4854495176"/>
  </r>
  <r>
    <n v="7"/>
    <x v="0"/>
    <s v="ROTORY FURNACE 5 TON &amp; 3 TON  -2 Nos (Not in use)"/>
    <s v="Shed B Yard"/>
    <d v="2012-11-05T00:00:00"/>
    <n v="4039738"/>
    <n v="15"/>
    <n v="1679453.3490380934"/>
    <d v="2012-11-01T00:00:00"/>
    <m/>
    <m/>
    <m/>
    <m/>
    <m/>
    <m/>
    <m/>
    <m/>
    <m/>
    <m/>
    <m/>
    <m/>
    <m/>
    <m/>
    <s v="Furnaces &amp; Ovens"/>
    <n v="742"/>
    <n v="11"/>
    <n v="115.6"/>
    <n v="131"/>
    <n v="80.900000000000006"/>
    <n v="0.69982698961937728"/>
    <n v="0.69982698961937728"/>
    <n v="10"/>
    <n v="15"/>
    <n v="0.95"/>
    <n v="0.69982698961937728"/>
    <n v="2827117.6833910039"/>
    <n v="1790507.8661476355"/>
    <n v="1036609.8172433684"/>
    <n v="0.2"/>
    <n v="829287.85379469476"/>
  </r>
  <r>
    <n v="8"/>
    <x v="0"/>
    <s v="Regenrative burners (HA,HB,MA &amp; MB)"/>
    <m/>
    <d v="2013-01-20T00:00:00"/>
    <n v="3716711"/>
    <n v="15"/>
    <n v="1569597.6614544941"/>
    <d v="2013-01-01T00:00:00"/>
    <m/>
    <m/>
    <m/>
    <m/>
    <m/>
    <m/>
    <m/>
    <m/>
    <m/>
    <m/>
    <m/>
    <m/>
    <m/>
    <m/>
    <s v="e. Manufacture of ovens, furnaces and furnace burners"/>
    <n v="741"/>
    <n v="13"/>
    <n v="122.2"/>
    <n v="131"/>
    <n v="80.900000000000006"/>
    <n v="0.6620294599018004"/>
    <n v="0.6620294599018004"/>
    <n v="9"/>
    <n v="15"/>
    <n v="0.9"/>
    <n v="0.6620294599018004"/>
    <n v="2460572.1759410803"/>
    <n v="1328708.9750081834"/>
    <n v="1131863.2009328969"/>
    <n v="0.2"/>
    <n v="905490.56074631761"/>
  </r>
  <r>
    <n v="9"/>
    <x v="0"/>
    <s v="Permanent Magnetic Stirrer "/>
    <s v="(Furnace HA &amp; HB Middle between both Furnance)"/>
    <d v="2012-02-13T00:00:00"/>
    <n v="3577117"/>
    <n v="15"/>
    <n v="1287210.068726352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4434653.3617563257"/>
    <n v="2808613.7957790056"/>
    <n v="1626039.5659773201"/>
    <n v="0.2"/>
    <n v="1300831.6527818562"/>
  </r>
  <r>
    <n v="10"/>
    <x v="0"/>
    <s v="APCM-II"/>
    <s v="Near Dross Area"/>
    <d v="2012-02-13T00:00:00"/>
    <n v="3231191"/>
    <n v="15"/>
    <n v="1162730.574100431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4005799.0920137032"/>
    <n v="2537006.0916086785"/>
    <n v="1468793.0004050247"/>
    <n v="0.2"/>
    <n v="1175034.4003240198"/>
  </r>
  <r>
    <n v="11"/>
    <x v="0"/>
    <s v="APCS No 1 with Effluent treatment plant"/>
    <s v="Near Cooling Tower"/>
    <d v="2012-02-13T00:00:00"/>
    <n v="3026285"/>
    <n v="15"/>
    <n v="1088995.68385210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3751771.3144084304"/>
    <n v="2376121.8324586721"/>
    <n v="1375649.4819497583"/>
    <n v="0.2"/>
    <n v="1100519.5855598066"/>
  </r>
  <r>
    <n v="12"/>
    <x v="0"/>
    <s v="Spectormax X Spectrometer type LMXM5M with accessories"/>
    <s v="QC Deptt."/>
    <d v="2012-02-13T00:00:00"/>
    <n v="2907656"/>
    <n v="15"/>
    <n v="1046307.631596505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3451163.9299655962"/>
    <n v="2300775.9533103975"/>
    <n v="1150387.9766551987"/>
    <n v="0.2"/>
    <n v="920310.38132415898"/>
  </r>
  <r>
    <n v="13"/>
    <x v="0"/>
    <s v="Pipe line work (Fire Inside Factory Wall)"/>
    <m/>
    <d v="2012-02-13T00:00:00"/>
    <n v="2835319"/>
    <n v="15"/>
    <n v="1017864.5569582977"/>
    <d v="2012-02-01T00:00:00"/>
    <m/>
    <m/>
    <m/>
    <m/>
    <m/>
    <m/>
    <m/>
    <s v="a4.  STEEL: PIPES &amp; TUBES"/>
    <n v="581"/>
    <n v="89"/>
    <n v="125.1"/>
    <n v="90"/>
    <n v="127.2"/>
    <n v="1.0167865707434054"/>
    <s v="h. Pipes &amp; tubes"/>
    <n v="582"/>
    <n v="4"/>
    <n v="102.6"/>
    <n v="131"/>
    <n v="174.4"/>
    <n v="1.699805068226121"/>
    <n v="1.7283389662538977"/>
    <n v="10"/>
    <n v="15"/>
    <n v="0.95"/>
    <n v="1.7283389662538977"/>
    <n v="4900392.3094600346"/>
    <n v="3103581.7959913546"/>
    <n v="1796810.51346868"/>
    <n v="0.2"/>
    <n v="1437448.4107749441"/>
  </r>
  <r>
    <n v="14"/>
    <x v="0"/>
    <s v="Fully Automatic Continous Bailing press"/>
    <s v="Shed C"/>
    <d v="2012-05-18T00:00:00"/>
    <n v="2814653"/>
    <n v="15"/>
    <n v="1029171.7428112265"/>
    <d v="2012-05-01T00:00:00"/>
    <m/>
    <m/>
    <m/>
    <m/>
    <m/>
    <m/>
    <m/>
    <m/>
    <m/>
    <m/>
    <m/>
    <m/>
    <m/>
    <m/>
    <s v="Hydraulic equipment"/>
    <n v="746"/>
    <n v="5"/>
    <n v="102.1"/>
    <n v="131"/>
    <n v="122.3"/>
    <n v="1.1978452497551419"/>
    <n v="1.1978452497551419"/>
    <n v="10"/>
    <n v="15"/>
    <n v="0.9"/>
    <n v="1.1978452497551419"/>
    <n v="3371518.7257590597"/>
    <n v="2022911.2354554357"/>
    <n v="1348607.490303624"/>
    <n v="0.2"/>
    <n v="1078885.9922428993"/>
  </r>
  <r>
    <n v="15"/>
    <x v="0"/>
    <s v="1 Sets of chain conveyor type ingots casting system no 2"/>
    <s v="Shed A"/>
    <d v="2012-02-13T00:00:00"/>
    <n v="2635013"/>
    <n v="15"/>
    <n v="948198.15644153138"/>
    <d v="2012-02-01T00:00:00"/>
    <m/>
    <m/>
    <m/>
    <m/>
    <m/>
    <m/>
    <m/>
    <s v="Other Non Electrical Machinery"/>
    <n v="698"/>
    <n v="89"/>
    <n v="128.9"/>
    <n v="90"/>
    <n v="129"/>
    <n v="1.0007757951900698"/>
    <s v="Conveyors - non-roller type"/>
    <n v="754"/>
    <n v="4"/>
    <n v="101.7"/>
    <n v="131"/>
    <n v="95.1"/>
    <n v="0.93510324483775809"/>
    <n v="0.93582869343732189"/>
    <n v="10"/>
    <n v="15"/>
    <n v="1"/>
    <n v="0.93582869343732189"/>
    <n v="2465920.772980358"/>
    <n v="1643947.1819869054"/>
    <n v="821973.59099345258"/>
    <n v="0.2"/>
    <n v="657578.87279476214"/>
  </r>
  <r>
    <n v="16"/>
    <x v="0"/>
    <s v="1 Sets of chain conveyor type ingots casting system no 1"/>
    <s v="Shed A"/>
    <d v="2012-02-13T00:00:00"/>
    <n v="2635012"/>
    <n v="15"/>
    <n v="948197.76893373299"/>
    <d v="2012-02-01T00:00:00"/>
    <m/>
    <m/>
    <m/>
    <m/>
    <m/>
    <m/>
    <m/>
    <s v="Other Non Electrical Machinery"/>
    <n v="698"/>
    <n v="89"/>
    <n v="128.9"/>
    <n v="90"/>
    <n v="129"/>
    <n v="1.0007757951900698"/>
    <s v="Conveyors - non-roller type"/>
    <n v="754"/>
    <n v="4"/>
    <n v="101.7"/>
    <n v="131"/>
    <n v="95.1"/>
    <n v="0.93510324483775809"/>
    <n v="0.93582869343732189"/>
    <n v="10"/>
    <n v="15"/>
    <n v="1"/>
    <n v="0.93582869343732189"/>
    <n v="2465919.8371516643"/>
    <n v="1643946.5581011095"/>
    <n v="821973.27905055485"/>
    <n v="0.2"/>
    <n v="657578.62324044388"/>
  </r>
  <r>
    <n v="17"/>
    <x v="1"/>
    <s v="Transformer 1500KVA."/>
    <s v="DG Room"/>
    <d v="2012-02-13T00:00:00"/>
    <n v="2580508.66130458"/>
    <n v="40"/>
    <n v="1856689"/>
    <d v="2012-02-01T00:00:00"/>
    <m/>
    <m/>
    <m/>
    <m/>
    <m/>
    <m/>
    <m/>
    <s v="Transformer"/>
    <n v="701"/>
    <n v="89"/>
    <n v="159.5"/>
    <n v="90"/>
    <n v="159.9"/>
    <n v="1.0025078369905958"/>
    <s v="a. Manufacture of electric motors, generators, transformers and electricity distribution and control apparatus"/>
    <n v="667"/>
    <n v="4"/>
    <n v="108.1"/>
    <n v="131"/>
    <n v="126.6"/>
    <n v="1.1711378353376503"/>
    <n v="1.1740748581221963"/>
    <n v="10"/>
    <n v="40"/>
    <n v="0.95"/>
    <n v="1.1740748581221963"/>
    <n v="3029710.3404042735"/>
    <n v="719556.2058460149"/>
    <n v="2310154.1345582586"/>
    <n v="0.2"/>
    <n v="1848123.307646607"/>
  </r>
  <r>
    <n v="18"/>
    <x v="0"/>
    <s v="Alum alloy ingos casting M/c (Caster no 3)"/>
    <s v="Shed B"/>
    <d v="2012-11-05T00:00:00"/>
    <n v="2443531"/>
    <n v="15"/>
    <n v="1015856.6309067369"/>
    <d v="2012-11-01T00:00:00"/>
    <m/>
    <m/>
    <m/>
    <m/>
    <m/>
    <m/>
    <m/>
    <m/>
    <m/>
    <m/>
    <m/>
    <m/>
    <m/>
    <m/>
    <s v="(R). MANUFACTURE OF MACHINERY AND EQUIPMENT"/>
    <n v="722"/>
    <n v="11"/>
    <n v="103.7"/>
    <n v="131"/>
    <n v="126.6"/>
    <n v="1.2208293153326903"/>
    <n v="1.2208293153326903"/>
    <n v="10"/>
    <n v="15"/>
    <n v="0.95"/>
    <n v="1.2208293153326903"/>
    <n v="2983134.2777242041"/>
    <n v="1889318.3758919956"/>
    <n v="1093815.9018322085"/>
    <n v="0.2"/>
    <n v="875052.7214657669"/>
  </r>
  <r>
    <n v="19"/>
    <x v="0"/>
    <s v="SPECTRO ANALITICAL WITH ONLINE UPS 3KVA MAKE BY AMTEK INSTRUMENTS (From Faridabad Unit) MAX LMXM5M"/>
    <n v="0"/>
    <d v="2019-10-17T00:00:00"/>
    <n v="2415282"/>
    <n v="15"/>
    <n v="120764"/>
    <d v="2019-10-01T00:00:00"/>
    <m/>
    <m/>
    <m/>
    <m/>
    <m/>
    <m/>
    <m/>
    <m/>
    <m/>
    <m/>
    <m/>
    <m/>
    <m/>
    <m/>
    <s v="b. Manufacture of computers and peripheral equipment"/>
    <n v="644"/>
    <n v="94"/>
    <n v="135.1"/>
    <n v="131"/>
    <n v="134.9"/>
    <n v="0.99851961509992604"/>
    <n v="0.99851961509992604"/>
    <n v="3"/>
    <n v="15"/>
    <n v="0.98"/>
    <n v="0.99851961509992604"/>
    <n v="2411706.4529977795"/>
    <n v="472694.46478756471"/>
    <n v="1939011.9882102148"/>
    <n v="0.2"/>
    <n v="1551209.5905681718"/>
  </r>
  <r>
    <n v="20"/>
    <x v="0"/>
    <s v="380 Kva Silent DG set 1st"/>
    <s v="DG Room"/>
    <d v="2012-02-13T00:00:00"/>
    <n v="2291639"/>
    <n v="40"/>
    <n v="1561794.3910958343"/>
    <d v="2012-02-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0"/>
    <n v="40"/>
    <n v="0.95"/>
    <n v="1.1721526861481681"/>
    <n v="2686150.809531902"/>
    <n v="637960.81726382673"/>
    <n v="2048189.9922680752"/>
    <n v="0.2"/>
    <n v="1638551.9938144602"/>
  </r>
  <r>
    <n v="21"/>
    <x v="0"/>
    <s v="380 Kva Silent DG set 2nd"/>
    <s v="DG Room"/>
    <d v="2012-02-13T00:00:00"/>
    <n v="2291639"/>
    <n v="40"/>
    <n v="1561794.3910958343"/>
    <d v="2012-02-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0"/>
    <n v="40"/>
    <n v="0.95"/>
    <n v="1.1721526861481681"/>
    <n v="2686150.809531902"/>
    <n v="637960.81726382673"/>
    <n v="2048189.9922680752"/>
    <n v="0.2"/>
    <n v="1638551.9938144602"/>
  </r>
  <r>
    <n v="22"/>
    <x v="0"/>
    <s v="Bailing Press No.-1"/>
    <s v="Shed C"/>
    <d v="2012-02-13T00:00:00"/>
    <n v="2112797"/>
    <n v="15"/>
    <n v="760281.33751172852"/>
    <d v="2012-02-01T00:00:00"/>
    <m/>
    <m/>
    <m/>
    <m/>
    <m/>
    <m/>
    <m/>
    <s v="Hydraulic Equipment"/>
    <n v="670"/>
    <n v="89"/>
    <n v="129"/>
    <n v="90"/>
    <n v="129.30000000000001"/>
    <n v="1.0023255813953489"/>
    <s v="Hydraulic equipment"/>
    <n v="746"/>
    <n v="4"/>
    <n v="99.2"/>
    <n v="131"/>
    <n v="122.3"/>
    <n v="1.2328629032258065"/>
    <n v="1.2357300262565643"/>
    <n v="10"/>
    <n v="15"/>
    <n v="0.9"/>
    <n v="1.2357300262565643"/>
    <n v="2610846.6922847903"/>
    <n v="1566508.0153708742"/>
    <n v="1044338.6769139161"/>
    <n v="0.2"/>
    <n v="835470.94153113291"/>
  </r>
  <r>
    <n v="23"/>
    <x v="0"/>
    <s v="i) Furnace A 5 Ton (From Faridabad Unit)"/>
    <s v="Dispetch Area"/>
    <d v="2018-10-31T00:00:00"/>
    <n v="1814244"/>
    <n v="15"/>
    <n v="90712"/>
    <d v="2018-10-01T00:00:00"/>
    <m/>
    <m/>
    <m/>
    <m/>
    <m/>
    <m/>
    <m/>
    <m/>
    <m/>
    <m/>
    <m/>
    <m/>
    <m/>
    <m/>
    <s v="Furnaces &amp; Ovens"/>
    <n v="742"/>
    <n v="82"/>
    <n v="77.400000000000006"/>
    <n v="131"/>
    <n v="80.900000000000006"/>
    <n v="1.045219638242894"/>
    <n v="1.045219638242894"/>
    <n v="4"/>
    <n v="15"/>
    <n v="0.95"/>
    <n v="1.045219638242894"/>
    <n v="1896283.457364341"/>
    <n v="480391.80919896631"/>
    <n v="1415891.6481653748"/>
    <n v="0.2"/>
    <n v="1132713.3185322999"/>
  </r>
  <r>
    <n v="24"/>
    <x v="0"/>
    <s v="MELTING ROTARY FURNANCE 3 MT"/>
    <s v="Shed A"/>
    <d v="2014-04-01T00:00:00"/>
    <n v="1771086"/>
    <n v="15"/>
    <n v="630685.60753382905"/>
    <d v="2014-04-01T00:00:00"/>
    <m/>
    <m/>
    <m/>
    <m/>
    <m/>
    <m/>
    <m/>
    <m/>
    <m/>
    <m/>
    <m/>
    <m/>
    <m/>
    <m/>
    <s v="Furnaces &amp; Ovens"/>
    <n v="742"/>
    <n v="28"/>
    <n v="119.1"/>
    <n v="131"/>
    <n v="80.900000000000006"/>
    <n v="0.67926112510495396"/>
    <n v="0.67926112510495396"/>
    <n v="8"/>
    <n v="15"/>
    <n v="0.95"/>
    <n v="0.67926112510495396"/>
    <n v="1203029.8690176324"/>
    <n v="609535.13363560033"/>
    <n v="593494.73538203212"/>
    <n v="0.2"/>
    <n v="474795.78830562573"/>
  </r>
  <r>
    <n v="25"/>
    <x v="1"/>
    <s v="HT FUSE LINE"/>
    <m/>
    <d v="2015-03-01T00:00:00"/>
    <n v="1729200"/>
    <n v="40"/>
    <n v="1411368"/>
    <d v="2015-03-01T00:00:00"/>
    <m/>
    <m/>
    <m/>
    <m/>
    <m/>
    <m/>
    <m/>
    <m/>
    <m/>
    <m/>
    <m/>
    <m/>
    <m/>
    <m/>
    <s v="(Q). MANUFACTURE OF ELECTRICAL EQUIPMENT"/>
    <n v="666"/>
    <n v="39"/>
    <n v="109.2"/>
    <n v="131"/>
    <n v="128.80000000000001"/>
    <n v="1.1794871794871795"/>
    <n v="1.1794871794871795"/>
    <n v="7"/>
    <n v="40"/>
    <n v="0.95"/>
    <n v="1.1794871794871795"/>
    <n v="2039569.2307692308"/>
    <n v="339078.38461538462"/>
    <n v="1700490.846153846"/>
    <n v="0.2"/>
    <n v="1360392.6769230769"/>
  </r>
  <r>
    <n v="26"/>
    <x v="1"/>
    <s v="Street Light "/>
    <s v="Penal Room"/>
    <d v="2012-02-13T00:00:00"/>
    <n v="1574745.5703523704"/>
    <n v="40"/>
    <n v="1133039"/>
    <d v="2012-02-01T00:00:00"/>
    <m/>
    <m/>
    <m/>
    <m/>
    <m/>
    <m/>
    <m/>
    <s v="i.  ELECTRICAL APPARATUS &amp; APPLIANCES"/>
    <n v="734"/>
    <n v="89"/>
    <n v="116.8"/>
    <n v="90"/>
    <n v="116.8"/>
    <n v="1"/>
    <s v="e. Manufacture of wiring devices, electric lighting &amp; display equipment"/>
    <n v="701"/>
    <n v="4"/>
    <n v="95.3"/>
    <n v="131"/>
    <n v="117.9"/>
    <n v="1.2371458551941239"/>
    <n v="1.2371458551941239"/>
    <n v="10"/>
    <n v="40"/>
    <n v="1"/>
    <n v="1.2371458551941239"/>
    <n v="1948189.9553467417"/>
    <n v="487047.48883668543"/>
    <n v="1461142.4665100563"/>
    <n v="0.2"/>
    <n v="1168913.9732080451"/>
  </r>
  <r>
    <n v="27"/>
    <x v="1"/>
    <s v="Transformer at Hodal Plant"/>
    <m/>
    <d v="2011-01-01T00:00:00"/>
    <n v="1508276"/>
    <n v="40"/>
    <n v="1014319"/>
    <d v="2011-01-01T00:00:00"/>
    <m/>
    <m/>
    <m/>
    <m/>
    <m/>
    <m/>
    <m/>
    <s v="Transformer"/>
    <n v="701"/>
    <n v="89"/>
    <n v="159.5"/>
    <n v="90"/>
    <n v="159.9"/>
    <n v="1.0025078369905958"/>
    <s v="a. Manufacture of electric motors, generators, transformers and electricity distribution and control apparatus"/>
    <n v="667"/>
    <n v="4"/>
    <n v="108.1"/>
    <n v="131"/>
    <n v="126.6"/>
    <n v="1.1711378353376503"/>
    <n v="1.1740748581221963"/>
    <n v="11"/>
    <n v="40"/>
    <n v="0.95"/>
    <n v="1.1740748581221963"/>
    <n v="1770828.9307091136"/>
    <n v="462629.05814775598"/>
    <n v="1308199.8725613577"/>
    <n v="0.2"/>
    <n v="1046559.8980490862"/>
  </r>
  <r>
    <n v="28"/>
    <x v="1"/>
    <s v=" Sub-Lighting, Handling mcc panel "/>
    <s v="DG Room"/>
    <d v="2012-02-13T00:00:00"/>
    <n v="1437036.4338578572"/>
    <n v="40"/>
    <n v="1033955"/>
    <d v="2012-02-01T00:00:00"/>
    <m/>
    <m/>
    <m/>
    <m/>
    <m/>
    <m/>
    <m/>
    <s v="i.  ELECTRICAL APPARATUS &amp; APPLIANCES"/>
    <n v="734"/>
    <n v="89"/>
    <n v="116.8"/>
    <n v="90"/>
    <n v="116.8"/>
    <n v="1"/>
    <s v="e. Manufacture of wiring devices, electric lighting &amp; display equipment"/>
    <n v="701"/>
    <n v="4"/>
    <n v="95.3"/>
    <n v="131"/>
    <n v="117.9"/>
    <n v="1.2371458551941239"/>
    <n v="1.2371458551941239"/>
    <n v="10"/>
    <n v="40"/>
    <n v="1"/>
    <n v="1.2371458551941239"/>
    <n v="1777823.6679101929"/>
    <n v="444455.91697754827"/>
    <n v="1333367.7509326446"/>
    <n v="0.2"/>
    <n v="1066694.2007461158"/>
  </r>
  <r>
    <n v="29"/>
    <x v="0"/>
    <s v="Weighing Bridge  60 Mt capicity along with dead weight batta "/>
    <s v="Near HR Office"/>
    <d v="2012-02-13T00:00:00"/>
    <n v="1436197"/>
    <n v="15"/>
    <n v="515587.4187610766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1704655.324675546"/>
    <n v="1136436.8831170306"/>
    <n v="568218.44155851542"/>
    <n v="0.2"/>
    <n v="454574.75324681238"/>
  </r>
  <r>
    <n v="30"/>
    <x v="0"/>
    <s v="Fire Hydrant System "/>
    <s v="Garden of Plant"/>
    <d v="2017-05-12T00:00:00"/>
    <n v="1432090"/>
    <n v="15"/>
    <n v="842094.93205317983"/>
    <d v="2017-05-01T00:00:00"/>
    <m/>
    <m/>
    <m/>
    <m/>
    <m/>
    <m/>
    <m/>
    <m/>
    <m/>
    <m/>
    <m/>
    <m/>
    <m/>
    <m/>
    <s v="b. Manufacture of tanks, reservoirs and containers of metal"/>
    <n v="613"/>
    <n v="65"/>
    <n v="118.7"/>
    <n v="131"/>
    <n v="156.5"/>
    <n v="1.3184498736310024"/>
    <n v="1.3184498736310024"/>
    <n v="5"/>
    <n v="15"/>
    <n v="0.9"/>
    <n v="1.3184498736310024"/>
    <n v="1888138.8795282221"/>
    <n v="566441.66385846667"/>
    <n v="1321697.2156697554"/>
    <n v="0.2"/>
    <n v="1057357.7725358044"/>
  </r>
  <r>
    <n v="31"/>
    <x v="0"/>
    <s v="Mobile spectro max (Movable) S No.4K0065 instrumrnts No.112355 "/>
    <s v="QC Room"/>
    <d v="2012-02-13T00:00:00"/>
    <n v="1368830"/>
    <n v="15"/>
    <n v="211784.2348401667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1624695.8795176621"/>
    <n v="1083130.586345108"/>
    <n v="541565.29317255411"/>
    <n v="0.2"/>
    <n v="433252.23453804333"/>
  </r>
  <r>
    <n v="32"/>
    <x v="0"/>
    <s v="Liftall crane 12 ton capicity"/>
    <s v="New DG Room Set"/>
    <d v="2012-02-13T00:00:00"/>
    <n v="1294168"/>
    <n v="15"/>
    <n v="465700.68269507436"/>
    <d v="2012-02-01T00:00:00"/>
    <m/>
    <m/>
    <m/>
    <m/>
    <m/>
    <m/>
    <m/>
    <s v="Cranes"/>
    <n v="657"/>
    <n v="89"/>
    <n v="151.30000000000001"/>
    <n v="90"/>
    <n v="154.1"/>
    <n v="1.0185062789160606"/>
    <s v="Cranes"/>
    <n v="744"/>
    <n v="4"/>
    <n v="108.3"/>
    <n v="131"/>
    <n v="139.4"/>
    <n v="1.2871652816251156"/>
    <n v="1.3109859213379396"/>
    <n v="10"/>
    <n v="15"/>
    <n v="0.9"/>
    <n v="1.3109859213379396"/>
    <n v="1696636.0278460786"/>
    <n v="1017981.6167076472"/>
    <n v="678654.4111384314"/>
    <n v="0.2"/>
    <n v="542923.52891074517"/>
  </r>
  <r>
    <n v="33"/>
    <x v="2"/>
    <s v="Tubewell"/>
    <m/>
    <d v="2011-03-26T00:00:00"/>
    <n v="1249614"/>
    <n v="5"/>
    <n v="62481"/>
    <d v="2011-03-01T00:00:00"/>
    <m/>
    <m/>
    <m/>
    <m/>
    <m/>
    <m/>
    <m/>
    <s v="Electrical Pumps"/>
    <n v="700"/>
    <n v="89"/>
    <n v="136.1"/>
    <n v="90"/>
    <n v="136.4"/>
    <n v="1.0022042615723734"/>
    <s v="Water pump"/>
    <n v="730"/>
    <n v="4"/>
    <n v="110.2"/>
    <n v="131"/>
    <n v="130.1"/>
    <n v="1.1805807622504536"/>
    <n v="1.1831830710577655"/>
    <n v="11"/>
    <n v="5"/>
    <n v="0.95"/>
    <n v="1.1831830710577655"/>
    <n v="1478522.1301567787"/>
    <n v="1404596.0236489398"/>
    <n v="73926.106507838937"/>
    <n v="0.2"/>
    <n v="59140.885206271152"/>
  </r>
  <r>
    <n v="34"/>
    <x v="0"/>
    <s v="BAILING M/C (TRIPLE COMPRESSION)"/>
    <s v="Shed C"/>
    <d v="2012-02-18T00:00:00"/>
    <n v="1232735"/>
    <n v="15"/>
    <n v="398502.17959431768"/>
    <d v="2012-02-01T00:00:00"/>
    <m/>
    <m/>
    <m/>
    <m/>
    <m/>
    <m/>
    <m/>
    <s v="Hydraulic Equipment"/>
    <n v="670"/>
    <n v="89"/>
    <n v="129"/>
    <n v="90"/>
    <n v="129.30000000000001"/>
    <n v="1.0023255813953489"/>
    <s v="Hydraulic equipment"/>
    <n v="746"/>
    <n v="4"/>
    <n v="99.2"/>
    <n v="131"/>
    <n v="122.3"/>
    <n v="1.2328629032258065"/>
    <n v="1.2357300262565643"/>
    <n v="10"/>
    <n v="15"/>
    <n v="0.9"/>
    <n v="1.2357300262565643"/>
    <n v="1523327.6539173857"/>
    <n v="913996.59235043149"/>
    <n v="609331.06156695425"/>
    <n v="0.2"/>
    <n v="487464.84925356344"/>
  </r>
  <r>
    <n v="35"/>
    <x v="0"/>
    <s v="Forklift no 2 with fork extension with draop drum box"/>
    <s v="Not usable"/>
    <d v="2012-02-13T00:00:00"/>
    <n v="1177473"/>
    <n v="15"/>
    <n v="423709.10500422609"/>
    <d v="2012-02-01T00:00:00"/>
    <m/>
    <m/>
    <m/>
    <m/>
    <m/>
    <m/>
    <m/>
    <m/>
    <m/>
    <m/>
    <m/>
    <m/>
    <m/>
    <m/>
    <m/>
    <m/>
    <m/>
    <m/>
    <m/>
    <m/>
    <m/>
    <m/>
    <m/>
    <m/>
    <m/>
    <m/>
    <m/>
    <m/>
    <m/>
    <m/>
    <m/>
  </r>
  <r>
    <n v="36"/>
    <x v="0"/>
    <s v="Forklift no 3"/>
    <s v="Not usable"/>
    <d v="2012-02-13T00:00:00"/>
    <n v="1177473"/>
    <n v="15"/>
    <n v="423709.10500422609"/>
    <d v="2012-02-01T00:00:00"/>
    <m/>
    <m/>
    <m/>
    <m/>
    <m/>
    <m/>
    <m/>
    <m/>
    <m/>
    <m/>
    <m/>
    <m/>
    <m/>
    <m/>
    <m/>
    <m/>
    <m/>
    <m/>
    <m/>
    <m/>
    <m/>
    <m/>
    <m/>
    <m/>
    <m/>
    <m/>
    <m/>
    <m/>
    <m/>
    <m/>
    <m/>
  </r>
  <r>
    <n v="37"/>
    <x v="1"/>
    <s v="VCB 800A 350 MVA, "/>
    <s v="DG Room"/>
    <d v="2012-02-13T00:00:00"/>
    <n v="1046904.1384238091"/>
    <n v="40"/>
    <n v="753250"/>
    <d v="2012-02-01T00:00:00"/>
    <m/>
    <m/>
    <m/>
    <m/>
    <m/>
    <m/>
    <m/>
    <s v="g.  ELECTRICAL MACHINERY, EQUIPMENT &amp; BATTERIES"/>
    <n v="699"/>
    <n v="89"/>
    <n v="130.9"/>
    <n v="90"/>
    <n v="130.9"/>
    <n v="1"/>
    <s v="(Q). MANUFACTURE OF ELECTRICAL EQUIPMENT"/>
    <n v="666"/>
    <n v="4"/>
    <n v="104.1"/>
    <n v="131"/>
    <n v="128.80000000000001"/>
    <n v="1.2372718539865515"/>
    <n v="1.2372718539865515"/>
    <n v="10"/>
    <n v="40"/>
    <n v="0.95"/>
    <n v="1.2372718539865515"/>
    <n v="1295305.0242938197"/>
    <n v="307634.94326978218"/>
    <n v="987670.08102403744"/>
    <n v="0.2"/>
    <n v="790136.06481923"/>
  </r>
  <r>
    <n v="38"/>
    <x v="0"/>
    <s v="Steel chimney fabricated no 1"/>
    <s v="Near Cooling Tower"/>
    <d v="2012-02-13T00:00:00"/>
    <n v="1034845"/>
    <n v="15"/>
    <n v="372384.55310516711"/>
    <d v="2012-02-01T00:00:00"/>
    <m/>
    <m/>
    <m/>
    <m/>
    <m/>
    <m/>
    <m/>
    <s v="Fabricated Metal Products"/>
    <n v="627"/>
    <n v="89"/>
    <n v="125.5"/>
    <n v="90"/>
    <n v="125.7"/>
    <n v="1.001593625498008"/>
    <s v="(O). MANUFACTURE OF FABRICATED METAL PRODUCTS, EXCEPT MACHINERY AND EQUIPMENT"/>
    <n v="605"/>
    <n v="4"/>
    <n v="103.1"/>
    <n v="131"/>
    <n v="138.30000000000001"/>
    <n v="1.3414161008729391"/>
    <n v="1.3435538157747287"/>
    <n v="10"/>
    <n v="15"/>
    <n v="0.85"/>
    <n v="1.3435538157747287"/>
    <n v="1390369.9484853991"/>
    <n v="787876.30414172611"/>
    <n v="602493.64434367302"/>
    <n v="0.2"/>
    <n v="481994.91547493846"/>
  </r>
  <r>
    <n v="39"/>
    <x v="0"/>
    <s v="Steel chimney fabricated no 2"/>
    <s v="Near Dross Area"/>
    <d v="2012-02-13T00:00:00"/>
    <n v="1034845"/>
    <n v="15"/>
    <n v="372384.55310516711"/>
    <d v="2012-02-01T00:00:00"/>
    <m/>
    <m/>
    <m/>
    <m/>
    <m/>
    <m/>
    <m/>
    <s v="Fabricated Metal Products"/>
    <n v="627"/>
    <n v="89"/>
    <n v="125.5"/>
    <n v="90"/>
    <n v="125.7"/>
    <n v="1.001593625498008"/>
    <s v="(O). MANUFACTURE OF FABRICATED METAL PRODUCTS, EXCEPT MACHINERY AND EQUIPMENT"/>
    <n v="605"/>
    <n v="4"/>
    <n v="103.1"/>
    <n v="131"/>
    <n v="138.30000000000001"/>
    <n v="1.3414161008729391"/>
    <n v="1.3435538157747287"/>
    <n v="10"/>
    <n v="15"/>
    <n v="0.85"/>
    <n v="1.3435538157747287"/>
    <n v="1390369.9484853991"/>
    <n v="787876.30414172611"/>
    <n v="602493.64434367302"/>
    <n v="0.2"/>
    <n v="481994.91547493846"/>
  </r>
  <r>
    <n v="40"/>
    <x v="0"/>
    <s v="Forklift no 1 (3 Ton)"/>
    <s v="Maint. Shed"/>
    <d v="2012-02-13T00:00:00"/>
    <n v="1032482"/>
    <n v="15"/>
    <n v="371534.16336542682"/>
    <d v="2012-02-01T00:00:00"/>
    <m/>
    <m/>
    <m/>
    <m/>
    <m/>
    <m/>
    <m/>
    <s v="Material Handling Equipments"/>
    <n v="654"/>
    <n v="89"/>
    <n v="170.5"/>
    <n v="90"/>
    <n v="170.7"/>
    <n v="1.0011730205278593"/>
    <s v="f. Manufacture of lifting and handling equipment"/>
    <n v="743"/>
    <n v="4"/>
    <n v="101.6"/>
    <n v="131"/>
    <n v="126.1"/>
    <n v="1.2411417322834646"/>
    <n v="1.2425976170134159"/>
    <n v="10"/>
    <n v="15"/>
    <n v="0.95"/>
    <n v="1.2425976170134159"/>
    <n v="1282959.6728092455"/>
    <n v="812541.12611252209"/>
    <n v="470418.54669672344"/>
    <n v="0.2"/>
    <n v="376334.8373573788"/>
  </r>
  <r>
    <n v="41"/>
    <x v="0"/>
    <s v="S-Type Metalic Conveyor-I (ECS-1)"/>
    <s v="Shed C"/>
    <d v="2012-02-13T00:00:00"/>
    <n v="985529"/>
    <n v="15"/>
    <n v="354638.34558270907"/>
    <d v="2012-02-01T00:00:00"/>
    <m/>
    <m/>
    <m/>
    <m/>
    <m/>
    <m/>
    <m/>
    <s v="Other Non Electrical Machinery"/>
    <n v="698"/>
    <n v="89"/>
    <n v="128.9"/>
    <n v="90"/>
    <n v="129"/>
    <n v="1.0007757951900698"/>
    <s v="Conveyer belt (fibre based)"/>
    <n v="493"/>
    <n v="4"/>
    <n v="105.4"/>
    <n v="131"/>
    <n v="115.7"/>
    <n v="1.0977229601518026"/>
    <n v="1.0985745683443175"/>
    <n v="10"/>
    <n v="15"/>
    <n v="1"/>
    <n v="1.0985745683443175"/>
    <n v="1082677.095765807"/>
    <n v="721784.73051053798"/>
    <n v="360892.36525526899"/>
    <n v="0.2"/>
    <n v="288713.89220421523"/>
  </r>
  <r>
    <n v="42"/>
    <x v="0"/>
    <s v="FORK LIFT CAP-3 TON (FORK LIFT NO.12 MODAL NO.DVX30FS36HV MFG  2013) (From FBD Unit)"/>
    <n v="0"/>
    <d v="2020-10-25T00:00:00"/>
    <n v="870487"/>
    <n v="15"/>
    <n v="214880.08962818002"/>
    <d v="2020-10-01T00:00:00"/>
    <m/>
    <m/>
    <m/>
    <m/>
    <m/>
    <m/>
    <m/>
    <m/>
    <m/>
    <m/>
    <m/>
    <m/>
    <m/>
    <m/>
    <s v="f. Manufacture of lifting and handling equipment"/>
    <n v="743"/>
    <n v="106"/>
    <n v="114"/>
    <n v="131"/>
    <n v="126.1"/>
    <n v="1.106140350877193"/>
    <n v="1.106140350877193"/>
    <n v="2"/>
    <n v="15"/>
    <n v="0.95"/>
    <n v="1.106140350877193"/>
    <n v="962880.7956140351"/>
    <n v="121964.90077777776"/>
    <n v="840915.89483625733"/>
    <n v="0.2"/>
    <n v="672732.71586900589"/>
  </r>
  <r>
    <n v="43"/>
    <x v="0"/>
    <s v="FORKLIFT CAP 3 TON "/>
    <s v="Floor Area"/>
    <d v="2014-04-01T00:00:00"/>
    <n v="853427"/>
    <n v="15"/>
    <n v="422915.16525889875"/>
    <d v="2014-04-01T00:00:00"/>
    <m/>
    <m/>
    <m/>
    <m/>
    <m/>
    <m/>
    <m/>
    <m/>
    <m/>
    <m/>
    <m/>
    <m/>
    <m/>
    <m/>
    <s v="f. Manufacture of lifting and handling equipment"/>
    <n v="743"/>
    <n v="28"/>
    <n v="105.7"/>
    <n v="131"/>
    <n v="126.1"/>
    <n v="1.1929990539262061"/>
    <n v="1.1929990539262061"/>
    <n v="8"/>
    <n v="15"/>
    <n v="0.95"/>
    <n v="1.1929990539262061"/>
    <n v="1018137.6035950803"/>
    <n v="515856.38582150731"/>
    <n v="502281.21777357301"/>
    <n v="0.2"/>
    <n v="401824.97421885841"/>
  </r>
  <r>
    <n v="44"/>
    <x v="0"/>
    <s v="SEWAGE TREATMENT PLANT"/>
    <s v="Near Ladies Toilets"/>
    <d v="2014-12-31T00:00:00"/>
    <n v="825000"/>
    <n v="15"/>
    <n v="447987.34207586088"/>
    <d v="2014-12-01T00:00:00"/>
    <m/>
    <m/>
    <m/>
    <m/>
    <m/>
    <m/>
    <m/>
    <m/>
    <m/>
    <m/>
    <m/>
    <m/>
    <m/>
    <m/>
    <s v="(R). MANUFACTURE OF MACHINERY AND EQUIPMENT"/>
    <n v="722"/>
    <n v="36"/>
    <n v="108.1"/>
    <n v="131"/>
    <n v="126.6"/>
    <n v="1.1711378353376503"/>
    <n v="1.1711378353376503"/>
    <n v="8"/>
    <n v="15"/>
    <n v="0.95"/>
    <n v="1.1711378353376503"/>
    <n v="966188.71415356151"/>
    <n v="489535.61517113779"/>
    <n v="476653.09898242372"/>
    <n v="0.2"/>
    <n v="381322.47918593901"/>
  </r>
  <r>
    <n v="45"/>
    <x v="0"/>
    <s v="PERMANENT MAGNETIC DRUM SEPARATOR (FOR SCRAP PROCESSING )"/>
    <m/>
    <d v="2012-02-14T00:00:00"/>
    <n v="823290"/>
    <n v="15"/>
    <n v="296257.50887499948"/>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020655.9545579206"/>
    <n v="646415.43788668292"/>
    <n v="374240.51667123765"/>
    <n v="0.2"/>
    <n v="299392.41333699011"/>
  </r>
  <r>
    <n v="46"/>
    <x v="1"/>
    <s v=" Pcc panel No1"/>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n v="891589.53931339306"/>
    <n v="222897.38482834829"/>
    <n v="668692.15448504477"/>
    <n v="0.2"/>
    <n v="534953.72358803579"/>
  </r>
  <r>
    <n v="47"/>
    <x v="1"/>
    <s v=" Pcc panel No2"/>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n v="891589.53931339306"/>
    <n v="222897.38482834829"/>
    <n v="668692.15448504477"/>
    <n v="0.2"/>
    <n v="534953.72358803579"/>
  </r>
  <r>
    <n v="48"/>
    <x v="1"/>
    <s v=" Pcc panel No3"/>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n v="891589.53931339306"/>
    <n v="222897.38482834829"/>
    <n v="668692.15448504477"/>
    <n v="0.2"/>
    <n v="534953.72358803579"/>
  </r>
  <r>
    <n v="49"/>
    <x v="1"/>
    <s v=" Pcc panel No4"/>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n v="891589.53931339306"/>
    <n v="222897.38482834829"/>
    <n v="668692.15448504477"/>
    <n v="0.2"/>
    <n v="534953.72358803579"/>
  </r>
  <r>
    <n v="50"/>
    <x v="3"/>
    <s v="Furniture &amp; Fixture As per BOQ"/>
    <m/>
    <d v="2019-03-31T00:00:00"/>
    <n v="781319"/>
    <n v="10"/>
    <n v="558439.74301369861"/>
    <d v="2019-03-01T00:00:00"/>
    <m/>
    <m/>
    <m/>
    <m/>
    <m/>
    <m/>
    <m/>
    <m/>
    <m/>
    <m/>
    <m/>
    <m/>
    <m/>
    <m/>
    <s v="(U). MANUFACTURE OF FURNITURE"/>
    <n v="843"/>
    <n v="87"/>
    <n v="129.5"/>
    <n v="131"/>
    <n v="156.1"/>
    <n v="1.2054054054054053"/>
    <n v="1.2054054054054053"/>
    <n v="3"/>
    <n v="10"/>
    <n v="1"/>
    <n v="1.2054054054054053"/>
    <n v="941806.14594594587"/>
    <n v="282541.84378378378"/>
    <n v="659264.30216216203"/>
    <n v="0.2"/>
    <n v="527411.44172972965"/>
  </r>
  <r>
    <n v="51"/>
    <x v="0"/>
    <s v="PERMANENT MAGNETIC DRUM ( FOR DROSS PROCESSING ) WITH VIBRO FEEDER WITH HOPPER"/>
    <s v="Dross Area"/>
    <d v="2012-02-14T00:00:00"/>
    <n v="769435"/>
    <n v="15"/>
    <n v="276878.42305847857"/>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953890.38418452011"/>
    <n v="604130.57665019599"/>
    <n v="349759.80753432412"/>
    <n v="0.2"/>
    <n v="279807.84602745931"/>
  </r>
  <r>
    <n v="52"/>
    <x v="0"/>
    <s v="TRACTOR MODEL-ARJUN 605 (From Faridabad Unit)"/>
    <s v="Floor Area"/>
    <d v="2020-11-06T00:00:00"/>
    <n v="712727"/>
    <n v="15"/>
    <n v="35636"/>
    <d v="2020-11-01T00:00:00"/>
    <m/>
    <m/>
    <m/>
    <m/>
    <m/>
    <m/>
    <m/>
    <m/>
    <m/>
    <m/>
    <m/>
    <m/>
    <m/>
    <m/>
    <m/>
    <m/>
    <m/>
    <m/>
    <m/>
    <m/>
    <m/>
    <m/>
    <m/>
    <m/>
    <m/>
    <m/>
    <m/>
    <m/>
    <m/>
    <m/>
    <m/>
  </r>
  <r>
    <n v="53"/>
    <x v="1"/>
    <s v="Capacitor panel"/>
    <s v="DG Room"/>
    <d v="2012-02-13T00:00:00"/>
    <n v="703753.42163022747"/>
    <n v="40"/>
    <n v="506355"/>
    <d v="2012-02-01T00:00:00"/>
    <m/>
    <m/>
    <m/>
    <m/>
    <m/>
    <m/>
    <m/>
    <s v="f.  NON-ELECTRICAL MACHINERY"/>
    <n v="689"/>
    <n v="89"/>
    <n v="124"/>
    <n v="90"/>
    <n v="122.8"/>
    <n v="0.99032258064516132"/>
    <s v="Meter Panel"/>
    <n v="675"/>
    <n v="4"/>
    <n v="101.9"/>
    <n v="131"/>
    <n v="116.4"/>
    <n v="1.1422963689892052"/>
    <n v="1.1312418879989872"/>
    <n v="10"/>
    <n v="40"/>
    <n v="1"/>
    <n v="1.1312418879989872"/>
    <n v="796115.3493707258"/>
    <n v="199028.83734268148"/>
    <n v="597086.51202804432"/>
    <n v="0.2"/>
    <n v="477669.2096224355"/>
  </r>
  <r>
    <n v="54"/>
    <x v="4"/>
    <s v="2.0 TR Highwall Spilt A.C.(A.C.Instal Charges)"/>
    <m/>
    <d v="2012-02-13T00:00:00"/>
    <n v="657209.18098480464"/>
    <n v="5"/>
    <n v="32860"/>
    <d v="2012-02-01T00:00:00"/>
    <m/>
    <m/>
    <m/>
    <m/>
    <m/>
    <m/>
    <m/>
    <s v="Air Conditioners"/>
    <n v="686"/>
    <n v="89"/>
    <n v="103.4"/>
    <n v="90"/>
    <n v="103.4"/>
    <n v="1"/>
    <s v="Air conditioner"/>
    <n v="653"/>
    <n v="4"/>
    <n v="100.8"/>
    <n v="131"/>
    <n v="120.4"/>
    <n v="1.1944444444444446"/>
    <n v="1.1944444444444446"/>
    <n v="10"/>
    <n v="5"/>
    <n v="0.9"/>
    <n v="1.1944444444444446"/>
    <n v="784999.85506518348"/>
    <n v="706499.86955866509"/>
    <n v="78499.985506518395"/>
    <n v="0.2"/>
    <n v="62799.988405214717"/>
  </r>
  <r>
    <n v="55"/>
    <x v="0"/>
    <s v="Genset 125 KVA"/>
    <s v="Shed C"/>
    <d v="2011-01-25T00:00:00"/>
    <n v="592119"/>
    <n v="40"/>
    <n v="377645.40291864221"/>
    <d v="2011-01-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1"/>
    <n v="40"/>
    <n v="0.95"/>
    <n v="1.1721526861481681"/>
    <n v="694053.87636936712"/>
    <n v="181321.57520149718"/>
    <n v="512732.30116786994"/>
    <n v="0.2"/>
    <n v="410185.84093429596"/>
  </r>
  <r>
    <n v="56"/>
    <x v="0"/>
    <s v="HYDRAULIC SHEARING MACHINE (ALLEGATER)"/>
    <s v="Shed C"/>
    <d v="2017-06-30T00:00:00"/>
    <n v="544363"/>
    <n v="15"/>
    <n v="330776.00744672684"/>
    <d v="2017-06-01T00:00:00"/>
    <m/>
    <m/>
    <m/>
    <m/>
    <m/>
    <m/>
    <m/>
    <m/>
    <m/>
    <m/>
    <m/>
    <m/>
    <m/>
    <m/>
    <s v="Hydraulic equipment"/>
    <n v="746"/>
    <n v="66"/>
    <n v="109"/>
    <n v="131"/>
    <n v="122.3"/>
    <n v="1.1220183486238531"/>
    <n v="1.1220183486238531"/>
    <n v="5"/>
    <n v="15"/>
    <n v="0.9"/>
    <n v="1.1220183486238531"/>
    <n v="610785.27431192657"/>
    <n v="183235.58229357796"/>
    <n v="427549.69201834861"/>
    <n v="0.2"/>
    <n v="342039.75361467892"/>
  </r>
  <r>
    <n v="57"/>
    <x v="0"/>
    <s v="Pluverizer m/c+Rotory  sieve"/>
    <s v="Near Dross Area"/>
    <d v="2013-02-05T00:00:00"/>
    <n v="535503"/>
    <n v="15"/>
    <n v="226911.11894445488"/>
    <d v="2013-02-01T00:00:00"/>
    <m/>
    <m/>
    <m/>
    <m/>
    <m/>
    <m/>
    <m/>
    <m/>
    <m/>
    <m/>
    <m/>
    <m/>
    <m/>
    <m/>
    <s v="e. Manufacture of measuring, testing, navigating and control equipment"/>
    <n v="654"/>
    <n v="14"/>
    <n v="105.1"/>
    <n v="131"/>
    <n v="113.5"/>
    <n v="1.0799238820171266"/>
    <n v="1.0799238820171266"/>
    <n v="9"/>
    <n v="15"/>
    <n v="1"/>
    <n v="1.0799238820171266"/>
    <n v="578302.47859181731"/>
    <n v="346981.48715509044"/>
    <n v="231320.99143672688"/>
    <n v="0.2"/>
    <n v="185056.79314938153"/>
  </r>
  <r>
    <n v="58"/>
    <x v="0"/>
    <s v="VIBRATORY SCREEN "/>
    <m/>
    <d v="2012-02-14T00:00:00"/>
    <n v="534366"/>
    <n v="15"/>
    <n v="192289.23221078666"/>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662468.68031106633"/>
    <n v="419563.49753034191"/>
    <n v="242905.18278072443"/>
    <n v="0.2"/>
    <n v="194324.14622457954"/>
  </r>
  <r>
    <n v="59"/>
    <x v="0"/>
    <s v="Electric power screw compresser with vertical air receiver E 22-7.5 No 2"/>
    <s v="Near Cooling Tower"/>
    <d v="2012-02-13T00:00:00"/>
    <n v="522957"/>
    <n v="15"/>
    <n v="188183.99856229336"/>
    <d v="2012-02-01T00:00:00"/>
    <m/>
    <m/>
    <m/>
    <m/>
    <m/>
    <m/>
    <m/>
    <s v="Compressors"/>
    <n v="692"/>
    <n v="89"/>
    <n v="111.8"/>
    <n v="90"/>
    <n v="111.8"/>
    <n v="1"/>
    <s v="c. Manufacture of other pumps, compressors, taps and valves"/>
    <n v="731"/>
    <n v="4"/>
    <n v="106.2"/>
    <n v="131"/>
    <n v="117.1"/>
    <n v="1.1026365348399245"/>
    <n v="1.1026365348399245"/>
    <n v="10"/>
    <n v="15"/>
    <n v="0.9"/>
    <n v="1.1026365348399245"/>
    <n v="576631.49435028236"/>
    <n v="345978.89661016944"/>
    <n v="230652.59774011292"/>
    <n v="0.2"/>
    <n v="184522.07819209035"/>
  </r>
  <r>
    <n v="60"/>
    <x v="3"/>
    <s v="Furniture &amp; Fixture As per BOQ"/>
    <m/>
    <d v="2019-03-31T00:00:00"/>
    <n v="502632"/>
    <n v="10"/>
    <n v="359251.17808219179"/>
    <d v="2019-03-01T00:00:00"/>
    <m/>
    <m/>
    <m/>
    <m/>
    <m/>
    <m/>
    <m/>
    <m/>
    <m/>
    <m/>
    <m/>
    <m/>
    <m/>
    <m/>
    <s v="(U). MANUFACTURE OF FURNITURE"/>
    <n v="843"/>
    <n v="87"/>
    <n v="129.5"/>
    <n v="131"/>
    <n v="156.1"/>
    <n v="1.2054054054054053"/>
    <n v="1.2054054054054053"/>
    <n v="3"/>
    <n v="10"/>
    <n v="1"/>
    <n v="1.2054054054054053"/>
    <n v="605875.32972972968"/>
    <n v="181762.59891891893"/>
    <n v="424112.73081081075"/>
    <n v="0.2"/>
    <n v="339290.1846486486"/>
  </r>
  <r>
    <n v="61"/>
    <x v="0"/>
    <s v="Drop Down Dump Box (28 Nos.)"/>
    <s v="Shed B"/>
    <d v="2012-02-13T00:00:00"/>
    <n v="482122"/>
    <n v="15"/>
    <n v="173489.09391572961"/>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753039.89588104992"/>
    <n v="451823.93752862996"/>
    <n v="301215.95835241996"/>
    <n v="0.2"/>
    <n v="240972.76668193599"/>
  </r>
  <r>
    <n v="62"/>
    <x v="0"/>
    <s v="Day tank"/>
    <s v="Near Chimany No.1"/>
    <d v="2012-02-13T00:00:00"/>
    <n v="471408"/>
    <n v="15"/>
    <n v="182787.26683378959"/>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736305.39829647681"/>
    <n v="441783.23897788615"/>
    <n v="294522.15931859065"/>
    <n v="0.2"/>
    <n v="235617.72745487254"/>
  </r>
  <r>
    <n v="63"/>
    <x v="0"/>
    <s v="CONVEYOR WITH VIBRATOR SCREEN TRIPLE DESK No.3"/>
    <s v="Shed B"/>
    <d v="2012-02-16T00:00:00"/>
    <n v="448093"/>
    <n v="15"/>
    <n v="154957.46769025474"/>
    <d v="2012-02-01T00:00:00"/>
    <m/>
    <m/>
    <m/>
    <m/>
    <m/>
    <m/>
    <m/>
    <s v="Other Non Electrical Machinery"/>
    <n v="698"/>
    <n v="89"/>
    <n v="128.9"/>
    <n v="90"/>
    <n v="129"/>
    <n v="1.0007757951900698"/>
    <s v="Conveyors - non-roller type"/>
    <n v="754"/>
    <n v="4"/>
    <n v="101.7"/>
    <n v="131"/>
    <n v="95.1"/>
    <n v="0.93510324483775809"/>
    <n v="0.93582869343732189"/>
    <n v="10"/>
    <n v="15"/>
    <n v="1"/>
    <n v="0.93582869343732189"/>
    <n v="419338.28672840988"/>
    <n v="279558.8578189399"/>
    <n v="139779.42890946998"/>
    <n v="0.2"/>
    <n v="111823.54312757599"/>
  </r>
  <r>
    <n v="64"/>
    <x v="0"/>
    <s v="CONVEYOR WITH VIBRATOR SCREEN TRIPLE DESK  No.4"/>
    <s v="Shed B"/>
    <d v="2012-02-16T00:00:00"/>
    <n v="448093"/>
    <n v="15"/>
    <n v="154957.46769025474"/>
    <d v="2012-02-01T00:00:00"/>
    <m/>
    <m/>
    <m/>
    <m/>
    <m/>
    <m/>
    <m/>
    <s v="Other Non Electrical Machinery"/>
    <n v="698"/>
    <n v="89"/>
    <n v="128.9"/>
    <n v="90"/>
    <n v="129"/>
    <n v="1.0007757951900698"/>
    <s v="Conveyors - non-roller type"/>
    <n v="754"/>
    <n v="4"/>
    <n v="101.7"/>
    <n v="131"/>
    <n v="95.1"/>
    <n v="0.93510324483775809"/>
    <n v="0.93582869343732189"/>
    <n v="10"/>
    <n v="15"/>
    <n v="1"/>
    <n v="0.93582869343732189"/>
    <n v="419338.28672840988"/>
    <n v="279558.8578189399"/>
    <n v="139779.42890946998"/>
    <n v="0.2"/>
    <n v="111823.54312757599"/>
  </r>
  <r>
    <n v="65"/>
    <x v="0"/>
    <s v="FABRICATED STRUCTURE FOR ECS LINE"/>
    <m/>
    <d v="2012-02-23T00:00:00"/>
    <n v="414162"/>
    <n v="15"/>
    <n v="149221.86141111446"/>
    <d v="2012-02-01T00:00:00"/>
    <m/>
    <m/>
    <m/>
    <m/>
    <m/>
    <m/>
    <m/>
    <s v="Fabricated Metal Products"/>
    <n v="627"/>
    <n v="89"/>
    <n v="125.5"/>
    <n v="90"/>
    <n v="125.7"/>
    <n v="1.001593625498008"/>
    <s v="f. Manufacture of other fabricated metal products"/>
    <n v="629"/>
    <n v="4"/>
    <n v="101.1"/>
    <n v="131"/>
    <n v="144.4"/>
    <n v="1.4282888229475768"/>
    <n v="1.4305649804343459"/>
    <n v="10"/>
    <n v="15"/>
    <n v="0.85"/>
    <n v="1.4305649804343459"/>
    <n v="592485.65342664951"/>
    <n v="335741.87027510139"/>
    <n v="256743.78315154812"/>
    <n v="0.2"/>
    <n v="205395.0265212385"/>
  </r>
  <r>
    <n v="66"/>
    <x v="0"/>
    <s v="Steel storage tank fabricated for F.Oil"/>
    <s v="Near Gents Toilet East"/>
    <d v="2012-02-13T00:00:00"/>
    <n v="413733"/>
    <n v="15"/>
    <n v="148880.00495370443"/>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646221.19555331313"/>
    <n v="387732.71733198786"/>
    <n v="258488.47822132526"/>
    <n v="0.2"/>
    <n v="206790.78257706022"/>
  </r>
  <r>
    <n v="67"/>
    <x v="0"/>
    <s v="Steel storage tank fabricated for F.Oil"/>
    <s v="Near Gents Toilet East"/>
    <d v="2012-02-13T00:00:00"/>
    <n v="413258"/>
    <n v="15"/>
    <n v="148709.52700575622"/>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645479.27970930794"/>
    <n v="387287.56782558479"/>
    <n v="258191.71188372315"/>
    <n v="0.2"/>
    <n v="206553.36950697855"/>
  </r>
  <r>
    <n v="68"/>
    <x v="0"/>
    <s v="Ball Mill"/>
    <s v="Shed C"/>
    <d v="2012-03-30T00:00:00"/>
    <n v="413060"/>
    <n v="15"/>
    <n v="149572.96958426153"/>
    <d v="2012-03-01T00:00:00"/>
    <m/>
    <m/>
    <m/>
    <m/>
    <m/>
    <m/>
    <m/>
    <s v="(K)  MACHINERY &amp; MACHINE TOOLS"/>
    <n v="642"/>
    <n v="89"/>
    <n v="126.3"/>
    <n v="90"/>
    <n v="126.4"/>
    <n v="1.0007917656373715"/>
    <s v="(R). MANUFACTURE OF MACHINERY AND EQUIPMENT"/>
    <n v="722"/>
    <n v="4"/>
    <n v="102.2"/>
    <n v="131"/>
    <n v="126.6"/>
    <n v="1.2387475538160468"/>
    <n v="1.2397283515625364"/>
    <n v="10"/>
    <n v="15"/>
    <n v="0.95"/>
    <n v="1.2397283515625364"/>
    <n v="512082.19289642124"/>
    <n v="324318.72216773342"/>
    <n v="187763.47072868783"/>
    <n v="0.2"/>
    <n v="150210.77658295026"/>
  </r>
  <r>
    <n v="69"/>
    <x v="0"/>
    <s v="Steel storage tank fabricated for Diesal"/>
    <s v="Near Gents Toiesalet East"/>
    <d v="2012-02-13T00:00:00"/>
    <n v="411825"/>
    <n v="15"/>
    <n v="148193.0555605276"/>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643241.03675255098"/>
    <n v="385944.62205153063"/>
    <n v="257296.41470102035"/>
    <n v="0.2"/>
    <n v="205837.13176081629"/>
  </r>
  <r>
    <n v="70"/>
    <x v="0"/>
    <s v="Ball mill drum"/>
    <s v="Dross Area"/>
    <d v="2013-01-04T00:00:00"/>
    <n v="396415"/>
    <n v="15"/>
    <n v="166870.31333514728"/>
    <d v="2013-01-01T00:00:00"/>
    <m/>
    <m/>
    <m/>
    <m/>
    <m/>
    <m/>
    <m/>
    <m/>
    <m/>
    <m/>
    <m/>
    <m/>
    <m/>
    <m/>
    <s v="(R). MANUFACTURE OF MACHINERY AND EQUIPMENT"/>
    <n v="722"/>
    <n v="13"/>
    <n v="104.3"/>
    <n v="131"/>
    <n v="126.6"/>
    <n v="1.2138063279002875"/>
    <n v="1.2138063279002875"/>
    <n v="9"/>
    <n v="15"/>
    <n v="0.95"/>
    <n v="1.2138063279002875"/>
    <n v="481171.03547459247"/>
    <n v="274267.49022051768"/>
    <n v="206903.54525407479"/>
    <n v="0.2"/>
    <n v="165522.83620325985"/>
  </r>
  <r>
    <n v="71"/>
    <x v="3"/>
    <s v="Furniture &amp; Fixture As per BOQ"/>
    <m/>
    <d v="2019-03-31T00:00:00"/>
    <n v="390856"/>
    <n v="10"/>
    <n v="279360.37041095889"/>
    <d v="2019-03-01T00:00:00"/>
    <m/>
    <m/>
    <m/>
    <m/>
    <m/>
    <m/>
    <m/>
    <m/>
    <m/>
    <m/>
    <m/>
    <m/>
    <m/>
    <m/>
    <s v="(U). MANUFACTURE OF FURNITURE"/>
    <n v="843"/>
    <n v="87"/>
    <n v="129.5"/>
    <n v="131"/>
    <n v="156.1"/>
    <n v="1.2054054054054053"/>
    <n v="1.2054054054054053"/>
    <n v="3"/>
    <n v="10"/>
    <n v="1"/>
    <n v="1.2054054054054053"/>
    <n v="471139.93513513508"/>
    <n v="141341.98054054054"/>
    <n v="329797.95459459454"/>
    <n v="0.2"/>
    <n v="263838.36367567565"/>
  </r>
  <r>
    <n v="72"/>
    <x v="0"/>
    <s v="Automatic Mobile Flux Feeder"/>
    <s v="Shed A"/>
    <d v="2012-02-13T00:00:00"/>
    <n v="374989"/>
    <n v="15"/>
    <n v="134938.17587013805"/>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464884.49482408393"/>
    <n v="294426.84672191978"/>
    <n v="170457.64810216415"/>
    <n v="0.2"/>
    <n v="136366.11848173133"/>
  </r>
  <r>
    <n v="73"/>
    <x v="0"/>
    <s v="Air Compressor E22-8.5 std Version ELGI Make "/>
    <m/>
    <d v="2016-03-18T00:00:00"/>
    <n v="359608"/>
    <n v="15"/>
    <n v="222131.31545526412"/>
    <d v="2016-03-01T00:00:00"/>
    <m/>
    <m/>
    <m/>
    <m/>
    <m/>
    <m/>
    <m/>
    <m/>
    <m/>
    <m/>
    <m/>
    <m/>
    <m/>
    <m/>
    <s v="c. Manufacture of other pumps, compressors, taps and valves"/>
    <n v="731"/>
    <n v="51"/>
    <n v="106.4"/>
    <n v="131"/>
    <n v="117.1"/>
    <n v="1.100563909774436"/>
    <n v="1.100563909774436"/>
    <n v="6"/>
    <n v="15"/>
    <n v="0.9"/>
    <n v="1.100563909774436"/>
    <n v="395771.58646616538"/>
    <n v="142477.77112781955"/>
    <n v="253293.81533834583"/>
    <n v="0.2"/>
    <n v="202635.05227067668"/>
  </r>
  <r>
    <n v="74"/>
    <x v="0"/>
    <s v="Universal Testing M/c"/>
    <s v="Old QC Room"/>
    <d v="2012-02-13T00:00:00"/>
    <n v="342017"/>
    <n v="15"/>
    <n v="123073.9202624568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405947.86103825329"/>
    <n v="270631.90735883551"/>
    <n v="135315.95367941778"/>
    <n v="0.2"/>
    <n v="108252.76294353424"/>
  </r>
  <r>
    <n v="75"/>
    <x v="0"/>
    <s v="Trollies - No. of PCS -25"/>
    <s v="Despetch Deptt."/>
    <d v="2017-03-24T00:00:00"/>
    <n v="341000"/>
    <n v="15"/>
    <n v="233219.97331180461"/>
    <d v="2017-03-01T00:00:00"/>
    <m/>
    <m/>
    <m/>
    <m/>
    <m/>
    <m/>
    <m/>
    <m/>
    <m/>
    <m/>
    <m/>
    <m/>
    <m/>
    <m/>
    <s v="b. Manufacture of tanks, reservoirs and containers of metal"/>
    <n v="613"/>
    <n v="63"/>
    <n v="119.6"/>
    <n v="131"/>
    <n v="156.5"/>
    <n v="1.3085284280936456"/>
    <n v="1.3085284280936456"/>
    <n v="5"/>
    <n v="15"/>
    <n v="0.9"/>
    <n v="1.3085284280936456"/>
    <n v="446208.19397993316"/>
    <n v="133862.45819397995"/>
    <n v="312345.73578595323"/>
    <n v="0.2"/>
    <n v="249876.58862876261"/>
  </r>
  <r>
    <n v="76"/>
    <x v="1"/>
    <s v="Distributors board"/>
    <s v="DG Room"/>
    <d v="2012-02-13T00:00:00"/>
    <n v="331999.07783011976"/>
    <n v="40"/>
    <n v="238876"/>
    <d v="2012-02-01T00:00:00"/>
    <m/>
    <m/>
    <m/>
    <m/>
    <m/>
    <m/>
    <m/>
    <s v="f.  NON-ELECTRICAL MACHINERY"/>
    <n v="689"/>
    <n v="89"/>
    <n v="124"/>
    <n v="90"/>
    <n v="122.8"/>
    <n v="0.99032258064516132"/>
    <s v="Meter Panel"/>
    <n v="675"/>
    <n v="4"/>
    <n v="101.9"/>
    <n v="131"/>
    <n v="116.4"/>
    <n v="1.1422963689892052"/>
    <n v="1.1312418879989872"/>
    <n v="10"/>
    <n v="40"/>
    <n v="1"/>
    <n v="1.1312418879989872"/>
    <n v="375571.26361846738"/>
    <n v="93892.815904616858"/>
    <n v="281678.44771385053"/>
    <n v="0.2"/>
    <n v="225342.75817108044"/>
  </r>
  <r>
    <n v="77"/>
    <x v="0"/>
    <s v="Hand pick Conveyer N o. 7"/>
    <s v="Shed C"/>
    <d v="2012-04-25T00:00:00"/>
    <n v="323708"/>
    <n v="15"/>
    <n v="117430.32511704223"/>
    <d v="2012-04-01T00:00:00"/>
    <m/>
    <m/>
    <m/>
    <m/>
    <m/>
    <m/>
    <m/>
    <m/>
    <m/>
    <m/>
    <m/>
    <m/>
    <m/>
    <m/>
    <s v="Conveyors - non-roller type"/>
    <n v="754"/>
    <n v="4"/>
    <n v="101.7"/>
    <n v="131"/>
    <n v="95.1"/>
    <n v="0.93510324483775809"/>
    <n v="0.93510324483775809"/>
    <n v="10"/>
    <n v="15"/>
    <n v="1"/>
    <n v="0.93510324483775809"/>
    <n v="302700.40117994102"/>
    <n v="201800.26745329401"/>
    <n v="100900.13372664701"/>
    <n v="0.2"/>
    <n v="80720.106981317615"/>
  </r>
  <r>
    <n v="78"/>
    <x v="0"/>
    <s v="Hand pick Conveyer No.5 (Attached with Conveyer No.6)"/>
    <s v="Shed C"/>
    <d v="2012-04-07T00:00:00"/>
    <n v="323308"/>
    <n v="15"/>
    <n v="117203.00844468182"/>
    <d v="2012-04-01T00:00:00"/>
    <m/>
    <m/>
    <m/>
    <m/>
    <m/>
    <m/>
    <m/>
    <m/>
    <m/>
    <m/>
    <m/>
    <m/>
    <m/>
    <m/>
    <s v="Conveyors - non-roller type"/>
    <n v="754"/>
    <n v="4"/>
    <n v="101.7"/>
    <n v="131"/>
    <n v="95.1"/>
    <n v="0.93510324483775809"/>
    <n v="0.93510324483775809"/>
    <n v="10"/>
    <n v="15"/>
    <n v="1"/>
    <n v="0.93510324483775809"/>
    <n v="302326.3598820059"/>
    <n v="201550.90658800391"/>
    <n v="100775.45329400199"/>
    <n v="0.2"/>
    <n v="80620.3626352016"/>
  </r>
  <r>
    <n v="79"/>
    <x v="0"/>
    <s v="Hand pick Conveyer No.6"/>
    <s v="Shed C"/>
    <d v="2012-04-11T00:00:00"/>
    <n v="323308"/>
    <n v="15"/>
    <n v="117191.38321071767"/>
    <d v="2012-04-01T00:00:00"/>
    <m/>
    <m/>
    <m/>
    <m/>
    <m/>
    <m/>
    <m/>
    <m/>
    <m/>
    <m/>
    <m/>
    <m/>
    <m/>
    <m/>
    <s v="Conveyors - non-roller type"/>
    <n v="754"/>
    <n v="4"/>
    <n v="101.7"/>
    <n v="131"/>
    <n v="95.1"/>
    <n v="0.93510324483775809"/>
    <n v="0.93510324483775809"/>
    <n v="10"/>
    <n v="15"/>
    <n v="1"/>
    <n v="0.93510324483775809"/>
    <n v="302326.3598820059"/>
    <n v="201550.90658800391"/>
    <n v="100775.45329400199"/>
    <n v="0.2"/>
    <n v="80620.3626352016"/>
  </r>
  <r>
    <n v="80"/>
    <x v="0"/>
    <s v="Hand pick Conveyer No.2"/>
    <s v="Shed C"/>
    <d v="2012-04-07T00:00:00"/>
    <n v="323308"/>
    <n v="15"/>
    <n v="117203.00844468182"/>
    <d v="2012-04-01T00:00:00"/>
    <m/>
    <m/>
    <m/>
    <m/>
    <m/>
    <m/>
    <m/>
    <m/>
    <m/>
    <m/>
    <m/>
    <m/>
    <m/>
    <m/>
    <s v="Conveyors - non-roller type"/>
    <n v="754"/>
    <n v="4"/>
    <n v="101.7"/>
    <n v="131"/>
    <n v="95.1"/>
    <n v="0.93510324483775809"/>
    <n v="0.93510324483775809"/>
    <n v="10"/>
    <n v="15"/>
    <n v="1"/>
    <n v="0.93510324483775809"/>
    <n v="302326.3598820059"/>
    <n v="201550.90658800391"/>
    <n v="100775.45329400199"/>
    <n v="0.2"/>
    <n v="80620.3626352016"/>
  </r>
  <r>
    <n v="81"/>
    <x v="0"/>
    <s v="S-Type inclined  Metalic belt Conveyor"/>
    <s v="Shed C"/>
    <d v="2012-11-05T00:00:00"/>
    <n v="321792"/>
    <n v="15"/>
    <n v="133779.72128448111"/>
    <d v="2012-11-01T00:00:00"/>
    <m/>
    <m/>
    <m/>
    <m/>
    <m/>
    <m/>
    <m/>
    <m/>
    <m/>
    <m/>
    <m/>
    <m/>
    <m/>
    <m/>
    <s v="Conveyors - non-roller type"/>
    <n v="754"/>
    <n v="11"/>
    <n v="93.8"/>
    <n v="131"/>
    <n v="95.1"/>
    <n v="1.0138592750533049"/>
    <n v="1.0138592750533049"/>
    <n v="10"/>
    <n v="15"/>
    <n v="1"/>
    <n v="1.0138592750533049"/>
    <n v="326251.80383795308"/>
    <n v="217501.20255863538"/>
    <n v="108750.60127931769"/>
    <n v="0.2"/>
    <n v="87000.481023454166"/>
  </r>
  <r>
    <n v="82"/>
    <x v="0"/>
    <s v="Conveyor flat belt slider"/>
    <s v="with Conveyer"/>
    <d v="2013-03-01T00:00:00"/>
    <n v="318087"/>
    <n v="15"/>
    <n v="135422.17483505348"/>
    <d v="2013-03-01T00:00:00"/>
    <m/>
    <m/>
    <m/>
    <m/>
    <m/>
    <m/>
    <m/>
    <m/>
    <m/>
    <m/>
    <m/>
    <m/>
    <m/>
    <m/>
    <s v="Conveyors - non-roller type"/>
    <n v="754"/>
    <n v="15"/>
    <n v="92.7"/>
    <n v="131"/>
    <n v="95.1"/>
    <n v="1.0258899676375404"/>
    <n v="1.0258899676375404"/>
    <n v="9"/>
    <n v="15"/>
    <n v="1"/>
    <n v="1.0258899676375404"/>
    <n v="326322.26213592233"/>
    <n v="195793.35728155341"/>
    <n v="130528.90485436891"/>
    <n v="0.2"/>
    <n v="104423.12388349514"/>
  </r>
  <r>
    <n v="83"/>
    <x v="0"/>
    <s v="Conveyor flat belt slider"/>
    <s v="with Conveyer"/>
    <d v="2013-03-01T00:00:00"/>
    <n v="318087"/>
    <n v="15"/>
    <n v="135422.17483505348"/>
    <d v="2013-03-01T00:00:00"/>
    <m/>
    <m/>
    <m/>
    <m/>
    <m/>
    <m/>
    <m/>
    <m/>
    <m/>
    <m/>
    <m/>
    <m/>
    <m/>
    <m/>
    <s v="Conveyors - non-roller type"/>
    <n v="754"/>
    <n v="15"/>
    <n v="92.7"/>
    <n v="131"/>
    <n v="95.1"/>
    <n v="1.0258899676375404"/>
    <n v="1.0258899676375404"/>
    <n v="9"/>
    <n v="15"/>
    <n v="1"/>
    <n v="1.0258899676375404"/>
    <n v="326322.26213592233"/>
    <n v="195793.35728155341"/>
    <n v="130528.90485436891"/>
    <n v="0.2"/>
    <n v="104423.12388349514"/>
  </r>
  <r>
    <n v="84"/>
    <x v="0"/>
    <s v="S-Type inclined  Metalic belt Conveyor(Devcon Systems &amp; Projects (P) Ltd.)"/>
    <s v="Shed C"/>
    <d v="2013-04-06T00:00:00"/>
    <n v="309742"/>
    <n v="15"/>
    <n v="132863.71555995493"/>
    <d v="2013-04-01T00:00:00"/>
    <m/>
    <m/>
    <m/>
    <m/>
    <m/>
    <m/>
    <m/>
    <m/>
    <m/>
    <m/>
    <m/>
    <m/>
    <m/>
    <m/>
    <s v="Conveyors - non-roller type"/>
    <n v="754"/>
    <n v="16"/>
    <n v="95.9"/>
    <n v="131"/>
    <n v="95.1"/>
    <n v="0.99165797705943681"/>
    <n v="0.99165797705943681"/>
    <n v="9"/>
    <n v="15"/>
    <n v="1"/>
    <n v="0.99165797705943681"/>
    <n v="307158.12513034407"/>
    <n v="184294.87507820645"/>
    <n v="122863.25005213762"/>
    <n v="0.2"/>
    <n v="98290.600041710102"/>
  </r>
  <r>
    <n v="85"/>
    <x v="1"/>
    <s v="Distributed Board Lt panel"/>
    <s v="Near Maint Area"/>
    <d v="2014-04-01T00:00:00"/>
    <n v="308818"/>
    <n v="40"/>
    <n v="250125"/>
    <d v="2014-04-01T00:00:00"/>
    <m/>
    <m/>
    <m/>
    <m/>
    <m/>
    <m/>
    <m/>
    <m/>
    <m/>
    <m/>
    <m/>
    <m/>
    <m/>
    <m/>
    <s v="Meter Panel"/>
    <n v="675"/>
    <n v="28"/>
    <n v="102.3"/>
    <n v="131"/>
    <n v="116.4"/>
    <n v="1.1378299120234605"/>
    <n v="1.1378299120234605"/>
    <n v="8"/>
    <n v="40"/>
    <n v="1"/>
    <n v="1.1378299120234605"/>
    <n v="351382.35777126101"/>
    <n v="70276.471554252203"/>
    <n v="281105.88621700881"/>
    <n v="0.2"/>
    <n v="224884.70897360705"/>
  </r>
  <r>
    <n v="86"/>
    <x v="0"/>
    <s v="MICROSCOPE DEWINTER M.NO-(DMI VICTORY)"/>
    <s v="Old QC Room"/>
    <d v="2012-02-13T00:00:00"/>
    <n v="307357"/>
    <n v="15"/>
    <n v="110601.1416185907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364809.10810028279"/>
    <n v="243206.07206685521"/>
    <n v="121603.03603342758"/>
    <n v="0.2"/>
    <n v="97282.428826742063"/>
  </r>
  <r>
    <n v="87"/>
    <x v="0"/>
    <s v="Lathe Machine Type 235/2 Sr.N.106"/>
    <s v="Maint Office"/>
    <d v="1999-02-03T00:00:00"/>
    <n v="300975"/>
    <n v="15"/>
    <n v="15049"/>
    <d v="2000-01-01T00:00:00"/>
    <s v="(K)  Machinery &amp; Machine Tools"/>
    <n v="453"/>
    <n v="4"/>
    <n v="116"/>
    <n v="63"/>
    <n v="143"/>
    <n v="1.2327586206896552"/>
    <s v="Other Industrial Machinery"/>
    <n v="674"/>
    <n v="4"/>
    <n v="101.7"/>
    <n v="90"/>
    <n v="131.80000000000001"/>
    <n v="1.2959685349065881"/>
    <s v="(R). MANUFACTURE OF MACHINERY AND EQUIPMENT"/>
    <n v="722"/>
    <n v="4"/>
    <n v="102.2"/>
    <n v="131"/>
    <n v="126.6"/>
    <n v="1.2387475538160468"/>
    <n v="1.9790433870573156"/>
    <n v="22"/>
    <n v="15"/>
    <n v="0.95"/>
    <n v="1.9790433870573156"/>
    <n v="595642.58341957559"/>
    <n v="565860.45424859668"/>
    <n v="29782.129170978907"/>
    <n v="0.2"/>
    <n v="23825.703336783128"/>
  </r>
  <r>
    <n v="88"/>
    <x v="0"/>
    <s v="Day Tanks Structure with Overhead Shed Structure for Rain Protection"/>
    <s v="Near Dross Area"/>
    <d v="2012-02-13T00:00:00"/>
    <n v="278559"/>
    <n v="15"/>
    <n v="100001.23227045051"/>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435089.12755843828"/>
    <n v="261053.47653506298"/>
    <n v="174035.65102337531"/>
    <n v="0.2"/>
    <n v="139228.52081870026"/>
  </r>
  <r>
    <n v="89"/>
    <x v="5"/>
    <s v="Maruti OMNI HR38R 7030 (Ambulance)"/>
    <m/>
    <d v="2012-02-28T00:00:00"/>
    <n v="276961"/>
    <n v="8"/>
    <n v="13791"/>
    <d v="2012-02-01T00:00:00"/>
    <m/>
    <m/>
    <m/>
    <m/>
    <m/>
    <m/>
    <m/>
    <m/>
    <m/>
    <m/>
    <m/>
    <m/>
    <m/>
    <m/>
    <m/>
    <m/>
    <m/>
    <m/>
    <m/>
    <m/>
    <m/>
    <m/>
    <m/>
    <m/>
    <m/>
    <m/>
    <m/>
    <m/>
    <m/>
    <m/>
    <m/>
  </r>
  <r>
    <n v="90"/>
    <x v="4"/>
    <s v="HDX 6000 VIEW CODEC EAGLE EYE HD"/>
    <m/>
    <d v="2012-02-13T00:00:00"/>
    <n v="275957.5147670295"/>
    <n v="5"/>
    <n v="13798"/>
    <d v="2012-02-01T00:00:00"/>
    <m/>
    <m/>
    <m/>
    <m/>
    <m/>
    <m/>
    <m/>
    <s v="Optical Instruments"/>
    <n v="745"/>
    <n v="89"/>
    <n v="130.30000000000001"/>
    <n v="90"/>
    <n v="130.30000000000001"/>
    <n v="1"/>
    <s v="h. Manufacture of optical instruments and photographic equipment"/>
    <n v="663"/>
    <n v="4"/>
    <n v="101.7"/>
    <n v="131"/>
    <n v="101.6"/>
    <n v="0.99901671583087504"/>
    <n v="0.99901671583087504"/>
    <n v="10"/>
    <n v="5"/>
    <n v="0.98"/>
    <n v="0.99901671583087504"/>
    <n v="275686.17011140799"/>
    <n v="270172.44670917984"/>
    <n v="5513.7234022281482"/>
    <n v="0.2"/>
    <n v="4410.9787217825187"/>
  </r>
  <r>
    <n v="91"/>
    <x v="0"/>
    <s v="Hydraulic shearing M/c (Aligater)"/>
    <s v="Yard Near Store"/>
    <d v="2002-09-01T00:00:00"/>
    <n v="268619"/>
    <n v="15"/>
    <n v="13431"/>
    <d v="2002-09-01T00:00:00"/>
    <s v="Hydraulic Machine"/>
    <n v="464"/>
    <n v="36"/>
    <n v="141.5"/>
    <n v="63"/>
    <n v="184.5"/>
    <n v="1.3038869257950529"/>
    <s v="Hydraulic Equipment"/>
    <n v="670"/>
    <n v="4"/>
    <n v="100.3"/>
    <n v="90"/>
    <n v="129.30000000000001"/>
    <n v="1.28913260219342"/>
    <s v="Hydraulic equipment"/>
    <n v="746"/>
    <n v="4"/>
    <n v="99.2"/>
    <n v="131"/>
    <n v="122.3"/>
    <n v="1.2328629032258065"/>
    <n v="2.0722984748876594"/>
    <n v="20"/>
    <n v="15"/>
    <n v="0.9"/>
    <n v="2.0722984748876594"/>
    <n v="556658.74402584822"/>
    <n v="500992.86962326342"/>
    <n v="55665.874402584799"/>
    <n v="0.2"/>
    <n v="44532.699522067844"/>
  </r>
  <r>
    <n v="92"/>
    <x v="0"/>
    <s v="Jib crane 2T with hoist, panel &amp; hook"/>
    <s v="Shed A"/>
    <d v="2013-02-12T00:00:00"/>
    <n v="268037"/>
    <n v="15"/>
    <n v="113699.6401172828"/>
    <d v="2013-02-01T00:00:00"/>
    <m/>
    <m/>
    <m/>
    <m/>
    <m/>
    <m/>
    <m/>
    <m/>
    <m/>
    <m/>
    <m/>
    <m/>
    <m/>
    <m/>
    <s v="Cranes"/>
    <n v="744"/>
    <n v="14"/>
    <n v="104.1"/>
    <n v="131"/>
    <n v="139.4"/>
    <n v="1.3390970220941403"/>
    <n v="1.3390970220941403"/>
    <n v="9"/>
    <n v="15"/>
    <n v="0.9"/>
    <n v="1.3390970220941403"/>
    <n v="358927.54851104709"/>
    <n v="193820.87619596542"/>
    <n v="165106.67231508167"/>
    <n v="0.2"/>
    <n v="132085.33785206534"/>
  </r>
  <r>
    <n v="93"/>
    <x v="0"/>
    <s v="UPS 25.0 KVA ONLINE"/>
    <s v="Maint Office"/>
    <d v="2014-12-31T00:00:00"/>
    <n v="265140"/>
    <n v="15"/>
    <n v="143387.96798303432"/>
    <d v="2014-12-01T00:00:00"/>
    <m/>
    <m/>
    <m/>
    <m/>
    <m/>
    <m/>
    <m/>
    <m/>
    <m/>
    <m/>
    <m/>
    <m/>
    <m/>
    <m/>
    <s v="UPS in Solid State Drives"/>
    <n v="642"/>
    <n v="36"/>
    <n v="93"/>
    <n v="131"/>
    <n v="87"/>
    <n v="0.93548387096774188"/>
    <n v="0.93548387096774188"/>
    <n v="8"/>
    <n v="15"/>
    <n v="0.95"/>
    <n v="0.93548387096774188"/>
    <n v="248034.19354838709"/>
    <n v="125670.65806451612"/>
    <n v="122363.53548387098"/>
    <n v="0.2"/>
    <n v="97890.828387096786"/>
  </r>
  <r>
    <n v="94"/>
    <x v="6"/>
    <s v="Computer"/>
    <m/>
    <d v="2012-02-13T00:00:00"/>
    <n v="262784"/>
    <n v="3"/>
    <n v="13139"/>
    <d v="2012-02-01T00:00:00"/>
    <m/>
    <m/>
    <m/>
    <m/>
    <m/>
    <m/>
    <m/>
    <s v="Computers"/>
    <n v="756"/>
    <n v="89"/>
    <n v="87"/>
    <n v="90"/>
    <n v="87"/>
    <n v="1"/>
    <s v="Personal Computer (P.C.)"/>
    <n v="645"/>
    <n v="4"/>
    <n v="100.5"/>
    <n v="131"/>
    <n v="115.6"/>
    <n v="1.1502487562189054"/>
    <n v="1.1502487562189054"/>
    <n v="10"/>
    <n v="3"/>
    <n v="0.98"/>
    <n v="1.1502487562189054"/>
    <n v="302266.96915422886"/>
    <n v="296221.62977114425"/>
    <n v="6045.339383084618"/>
    <n v="0.2"/>
    <n v="4836.271506467695"/>
  </r>
  <r>
    <n v="95"/>
    <x v="0"/>
    <s v="Rod Feeder Double Stand Machine"/>
    <m/>
    <d v="2012-02-13T00:00:00"/>
    <n v="258736"/>
    <n v="15"/>
    <n v="74567.790353059303"/>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307099.72245120414"/>
    <n v="204733.14830080274"/>
    <n v="102366.5741504014"/>
    <n v="0.2"/>
    <n v="81893.259320321129"/>
  </r>
  <r>
    <n v="96"/>
    <x v="0"/>
    <s v="VIBRATING FEEDER FOR SCRAP PROCESSING ( ECS LINE )"/>
    <m/>
    <d v="2012-02-14T00:00:00"/>
    <n v="225591"/>
    <n v="15"/>
    <n v="81178.26924055282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279671.55855734413"/>
    <n v="177125.32041965125"/>
    <n v="102546.23813769288"/>
    <n v="0.2"/>
    <n v="82036.990510154312"/>
  </r>
  <r>
    <n v="97"/>
    <x v="0"/>
    <s v="Cock fired curicbale furnaces with blowers 150 kg (8 Nos)"/>
    <s v="Kuthali Area oppsite Canteen"/>
    <d v="2012-02-13T00:00:00"/>
    <n v="194291"/>
    <n v="15"/>
    <n v="69915.111559873156"/>
    <d v="2012-02-01T00:00:00"/>
    <m/>
    <m/>
    <m/>
    <m/>
    <m/>
    <m/>
    <m/>
    <s v="Industrial Furnaces"/>
    <n v="651"/>
    <n v="89"/>
    <n v="181.7"/>
    <n v="90"/>
    <n v="181.7"/>
    <n v="1"/>
    <s v="Furnaces &amp; Ovens"/>
    <n v="742"/>
    <n v="4"/>
    <n v="114.9"/>
    <n v="131"/>
    <n v="80.900000000000006"/>
    <n v="0.7040905134899913"/>
    <n v="0.7040905134899913"/>
    <n v="10"/>
    <n v="15"/>
    <n v="0.95"/>
    <n v="0.7040905134899913"/>
    <n v="136798.44995648391"/>
    <n v="86639.018305773134"/>
    <n v="50159.431650710772"/>
    <n v="0.2"/>
    <n v="40127.545320568621"/>
  </r>
  <r>
    <n v="98"/>
    <x v="0"/>
    <s v=" Alum. Melting Furnace with Bric lining"/>
    <s v="Shed B"/>
    <d v="2012-02-13T00:00:00"/>
    <n v="194191"/>
    <n v="15"/>
    <n v="69878.723428170022"/>
    <d v="2012-02-01T00:00:00"/>
    <m/>
    <m/>
    <m/>
    <m/>
    <m/>
    <m/>
    <m/>
    <s v="Industrial Furnaces"/>
    <n v="651"/>
    <n v="89"/>
    <n v="181.7"/>
    <n v="90"/>
    <n v="181.7"/>
    <n v="1"/>
    <s v="Furnaces &amp; Ovens"/>
    <n v="742"/>
    <n v="4"/>
    <n v="114.9"/>
    <n v="131"/>
    <n v="80.900000000000006"/>
    <n v="0.7040905134899913"/>
    <n v="0.7040905134899913"/>
    <n v="10"/>
    <n v="15"/>
    <n v="0.95"/>
    <n v="0.7040905134899913"/>
    <n v="136728.0409051349"/>
    <n v="86594.425906585413"/>
    <n v="50133.614998549485"/>
    <n v="0.2"/>
    <n v="40106.891998839594"/>
  </r>
  <r>
    <n v="99"/>
    <x v="4"/>
    <s v="1.5 TR Highwall Split A.C.(A.C.Instal Charges)"/>
    <m/>
    <d v="2012-02-13T00:00:00"/>
    <n v="193194.44934442278"/>
    <n v="5"/>
    <n v="9660"/>
    <d v="2012-02-01T00:00:00"/>
    <m/>
    <m/>
    <m/>
    <m/>
    <m/>
    <m/>
    <m/>
    <s v="Air Conditioners"/>
    <n v="686"/>
    <n v="89"/>
    <n v="103.4"/>
    <n v="90"/>
    <n v="103.4"/>
    <n v="1"/>
    <s v="Air conditioner"/>
    <n v="653"/>
    <n v="4"/>
    <n v="100.8"/>
    <n v="131"/>
    <n v="120.4"/>
    <n v="1.1944444444444446"/>
    <n v="1.1944444444444446"/>
    <n v="10"/>
    <n v="5"/>
    <n v="0.9"/>
    <n v="1.1944444444444446"/>
    <n v="230760.03671694949"/>
    <n v="207684.03304525453"/>
    <n v="23076.003671694954"/>
    <n v="0.2"/>
    <n v="18460.802937355966"/>
  </r>
  <r>
    <n v="100"/>
    <x v="4"/>
    <s v="5.5 TR Dultable Split A.C.(A.C.Instal Charges)"/>
    <m/>
    <d v="2012-02-13T00:00:00"/>
    <n v="191879.6668298617"/>
    <n v="5"/>
    <n v="9594"/>
    <d v="2012-02-01T00:00:00"/>
    <m/>
    <m/>
    <m/>
    <m/>
    <m/>
    <m/>
    <m/>
    <s v="Air Conditioners"/>
    <n v="686"/>
    <n v="89"/>
    <n v="103.4"/>
    <n v="90"/>
    <n v="103.4"/>
    <n v="1"/>
    <s v="Air conditioner"/>
    <n v="653"/>
    <n v="4"/>
    <n v="100.8"/>
    <n v="131"/>
    <n v="120.4"/>
    <n v="1.1944444444444446"/>
    <n v="1.1944444444444446"/>
    <n v="10"/>
    <n v="5"/>
    <n v="0.9"/>
    <n v="1.1944444444444446"/>
    <n v="229189.6020467793"/>
    <n v="206270.64184210135"/>
    <n v="22918.960204677947"/>
    <n v="0.2"/>
    <n v="18335.168163742357"/>
  </r>
  <r>
    <n v="101"/>
    <x v="1"/>
    <s v="Penal HT No 1"/>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2"/>
    <x v="1"/>
    <s v="Penal HT No 2"/>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3"/>
    <x v="1"/>
    <s v="Penal HT No 3"/>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4"/>
    <x v="1"/>
    <s v="Penal HT No 4"/>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5"/>
    <x v="1"/>
    <s v="Penal HT No 5"/>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6"/>
    <x v="1"/>
    <s v="Penal HT No 6"/>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n v="199376.01187687434"/>
    <n v="49844.002969218593"/>
    <n v="149532.00890765575"/>
    <n v="0.2"/>
    <n v="119625.60712612461"/>
  </r>
  <r>
    <n v="107"/>
    <x v="0"/>
    <s v="VIBRATING SCREEN (DOUBLE DECK)"/>
    <s v="Dross Area"/>
    <d v="2012-03-29T00:00:00"/>
    <n v="175977"/>
    <n v="15"/>
    <n v="63713.892691978894"/>
    <d v="2012-03-01T00:00:00"/>
    <m/>
    <m/>
    <m/>
    <m/>
    <m/>
    <m/>
    <m/>
    <s v="(K)  MACHINERY &amp; MACHINE TOOLS"/>
    <n v="642"/>
    <n v="89"/>
    <n v="126.3"/>
    <n v="90"/>
    <n v="126.4"/>
    <n v="1.0007917656373715"/>
    <s v="(R). MANUFACTURE OF MACHINERY AND EQUIPMENT"/>
    <n v="722"/>
    <n v="4"/>
    <n v="102.2"/>
    <n v="131"/>
    <n v="126.6"/>
    <n v="1.2387475538160468"/>
    <n v="1.2397283515625364"/>
    <n v="10"/>
    <n v="15"/>
    <n v="0.95"/>
    <n v="1.2397283515625364"/>
    <n v="218163.67612292047"/>
    <n v="138170.32821118296"/>
    <n v="79993.34791173751"/>
    <n v="0.2"/>
    <n v="63994.678329390008"/>
  </r>
  <r>
    <n v="108"/>
    <x v="0"/>
    <s v="VIBRATING SCREEN (TRIPLE DECK)"/>
    <s v="Dross Area"/>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218099.2102486392"/>
    <n v="138129.49982413815"/>
    <n v="79969.710424501041"/>
    <n v="0.2"/>
    <n v="63975.768339600836"/>
  </r>
  <r>
    <n v="109"/>
    <x v="0"/>
    <s v="VIBRATING SCREEN (TRIPLE DECK) No.6"/>
    <s v="Shed C"/>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218099.2102486392"/>
    <n v="138129.49982413815"/>
    <n v="79969.710424501041"/>
    <n v="0.2"/>
    <n v="63975.768339600836"/>
  </r>
  <r>
    <n v="110"/>
    <x v="0"/>
    <s v="VIBRATING SCREEN (TRIPLE DECK) No.2"/>
    <s v="Shed B"/>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218099.2102486392"/>
    <n v="138129.49982413815"/>
    <n v="79969.710424501041"/>
    <n v="0.2"/>
    <n v="63975.768339600836"/>
  </r>
  <r>
    <n v="111"/>
    <x v="0"/>
    <s v="VIBRATING SCREEN (TRIPLE DECK)"/>
    <s v="Shed C"/>
    <d v="2012-03-20T00:00:00"/>
    <n v="175925"/>
    <n v="15"/>
    <n v="63615.178265674185"/>
    <d v="2012-03-01T00:00:00"/>
    <m/>
    <m/>
    <m/>
    <m/>
    <m/>
    <m/>
    <m/>
    <s v="(K)  MACHINERY &amp; MACHINE TOOLS"/>
    <n v="642"/>
    <n v="89"/>
    <n v="126.3"/>
    <n v="90"/>
    <n v="126.4"/>
    <n v="1.0007917656373715"/>
    <s v="(R). MANUFACTURE OF MACHINERY AND EQUIPMENT"/>
    <n v="722"/>
    <n v="4"/>
    <n v="102.2"/>
    <n v="131"/>
    <n v="126.6"/>
    <n v="1.2387475538160468"/>
    <n v="1.2397283515625364"/>
    <n v="10"/>
    <n v="15"/>
    <n v="0.95"/>
    <n v="1.2397283515625364"/>
    <n v="218099.2102486392"/>
    <n v="138129.49982413815"/>
    <n v="79969.710424501041"/>
    <n v="0.2"/>
    <n v="63975.768339600836"/>
  </r>
  <r>
    <n v="112"/>
    <x v="0"/>
    <s v="Molten Metal Tansfer Ladle oz"/>
    <s v="Shed C"/>
    <d v="2015-10-14T00:00:00"/>
    <n v="175000"/>
    <n v="15"/>
    <n v="103485.80067958006"/>
    <d v="2015-10-01T00:00:00"/>
    <m/>
    <m/>
    <m/>
    <m/>
    <m/>
    <m/>
    <m/>
    <m/>
    <m/>
    <m/>
    <m/>
    <m/>
    <m/>
    <m/>
    <s v="j. Manufacture of metal-forming machinery and machine tools"/>
    <n v="764"/>
    <n v="46"/>
    <n v="108.9"/>
    <n v="131"/>
    <n v="121.1"/>
    <n v="1.1120293847566574"/>
    <n v="1.1120293847566574"/>
    <n v="7"/>
    <n v="15"/>
    <n v="0.9"/>
    <n v="1.1120293847566574"/>
    <n v="194605.14233241504"/>
    <n v="81734.159779614318"/>
    <n v="112870.98255280072"/>
    <n v="0.2"/>
    <n v="90296.786042240579"/>
  </r>
  <r>
    <n v="113"/>
    <x v="3"/>
    <s v="Furniture &amp; Fixture As per BOQ"/>
    <m/>
    <d v="2019-03-31T00:00:00"/>
    <n v="171637"/>
    <n v="10"/>
    <n v="122675.82739726026"/>
    <d v="2019-03-01T00:00:00"/>
    <m/>
    <m/>
    <m/>
    <m/>
    <m/>
    <m/>
    <m/>
    <m/>
    <m/>
    <m/>
    <m/>
    <m/>
    <m/>
    <m/>
    <s v="(U). MANUFACTURE OF FURNITURE"/>
    <n v="843"/>
    <n v="87"/>
    <n v="129.5"/>
    <n v="131"/>
    <n v="156.1"/>
    <n v="1.2054054054054053"/>
    <n v="1.2054054054054053"/>
    <n v="3"/>
    <n v="10"/>
    <n v="1"/>
    <n v="1.2054054054054053"/>
    <n v="206892.16756756755"/>
    <n v="62067.650270270271"/>
    <n v="144824.51729729728"/>
    <n v="0.2"/>
    <n v="115859.61383783782"/>
  </r>
  <r>
    <n v="114"/>
    <x v="0"/>
    <s v="Vibrating screen No.1"/>
    <s v=" Shed B"/>
    <d v="2013-03-01T00:00:00"/>
    <n v="166508"/>
    <n v="15"/>
    <n v="70889.067092137353"/>
    <d v="2013-03-01T00:00:00"/>
    <m/>
    <m/>
    <m/>
    <m/>
    <m/>
    <m/>
    <m/>
    <m/>
    <m/>
    <m/>
    <m/>
    <m/>
    <m/>
    <m/>
    <s v="(R). MANUFACTURE OF MACHINERY AND EQUIPMENT"/>
    <n v="722"/>
    <n v="15"/>
    <n v="105"/>
    <n v="131"/>
    <n v="126.6"/>
    <n v="1.2057142857142857"/>
    <n v="1.2057142857142857"/>
    <n v="9"/>
    <n v="15"/>
    <n v="0.95"/>
    <n v="1.2057142857142857"/>
    <n v="200761.07428571428"/>
    <n v="114433.81234285713"/>
    <n v="86327.261942857149"/>
    <n v="0.2"/>
    <n v="69061.809554285719"/>
  </r>
  <r>
    <n v="115"/>
    <x v="0"/>
    <s v="Watch Tower (As per Old design)"/>
    <s v="DG Room Area Corner"/>
    <d v="2012-02-13T00:00:00"/>
    <n v="157136"/>
    <n v="15"/>
    <n v="56545.417380788567"/>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94805.95425113072"/>
    <n v="123377.10435904944"/>
    <n v="71428.849892081285"/>
    <n v="0.2"/>
    <n v="57143.079913665031"/>
  </r>
  <r>
    <n v="116"/>
    <x v="4"/>
    <s v="Camera"/>
    <m/>
    <d v="2012-05-24T00:00:00"/>
    <n v="153035"/>
    <n v="5"/>
    <n v="7652"/>
    <d v="2012-05-01T00:00:00"/>
    <m/>
    <m/>
    <m/>
    <m/>
    <m/>
    <m/>
    <m/>
    <m/>
    <m/>
    <m/>
    <m/>
    <m/>
    <m/>
    <m/>
    <s v="h. Manufacture of optical instruments and photographic equipment"/>
    <n v="663"/>
    <n v="5"/>
    <n v="102.7"/>
    <n v="131"/>
    <n v="101.6"/>
    <n v="0.9892891918208373"/>
    <n v="0.9892891918208373"/>
    <n v="10"/>
    <n v="5"/>
    <n v="0.98"/>
    <n v="0.9892891918208373"/>
    <n v="151395.87147030185"/>
    <n v="148367.95404089583"/>
    <n v="3027.9174294060213"/>
    <n v="0.2"/>
    <n v="2422.3339435248172"/>
  </r>
  <r>
    <n v="117"/>
    <x v="0"/>
    <s v="Dross Trolley (4 Nos.)"/>
    <s v="Shed A"/>
    <d v="2012-02-13T00:00:00"/>
    <n v="149993"/>
    <n v="15"/>
    <n v="53974.19781841978"/>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234278.28039974597"/>
    <n v="140566.9682398476"/>
    <n v="93711.312159898371"/>
    <n v="0.2"/>
    <n v="74969.049727918697"/>
  </r>
  <r>
    <n v="118"/>
    <x v="4"/>
    <s v="TECHNET RADIO LINK WITH 4 ANTENA, CAT-6 CABLE"/>
    <m/>
    <d v="2012-02-13T00:00:00"/>
    <n v="149354.96513513513"/>
    <n v="5"/>
    <n v="7468"/>
    <d v="2012-02-01T00:00:00"/>
    <m/>
    <m/>
    <m/>
    <m/>
    <m/>
    <m/>
    <m/>
    <s v="l.  COMMUNICATION EQUIPMENTS"/>
    <n v="758"/>
    <n v="89"/>
    <n v="94.4"/>
    <n v="90"/>
    <n v="95.1"/>
    <n v="1.0074152542372881"/>
    <s v="c. Manufacture of communication equipment"/>
    <n v="648"/>
    <n v="4"/>
    <n v="103.2"/>
    <n v="131"/>
    <n v="129.6"/>
    <n v="1.2558139534883721"/>
    <n v="1.2651261332282222"/>
    <n v="10"/>
    <n v="5"/>
    <n v="0.95"/>
    <n v="1.2651261332282222"/>
    <n v="188952.86951984945"/>
    <n v="179505.22604385696"/>
    <n v="9447.6434759924887"/>
    <n v="0.2"/>
    <n v="7558.1147807939915"/>
  </r>
  <r>
    <n v="119"/>
    <x v="0"/>
    <s v="TRIPLE DECK VIBRO SCREEN ( 1200MM X 450 MM) 50/20/12"/>
    <s v="Shed C"/>
    <d v="2012-03-29T00:00:00"/>
    <n v="148396"/>
    <n v="15"/>
    <n v="53728.34448053145"/>
    <d v="2012-03-01T00:00:00"/>
    <m/>
    <m/>
    <m/>
    <m/>
    <m/>
    <m/>
    <m/>
    <s v="(K)  MACHINERY &amp; MACHINE TOOLS"/>
    <n v="642"/>
    <n v="89"/>
    <n v="126.3"/>
    <n v="90"/>
    <n v="126.4"/>
    <n v="1.0007917656373715"/>
    <s v="(R). MANUFACTURE OF MACHINERY AND EQUIPMENT"/>
    <n v="722"/>
    <n v="4"/>
    <n v="102.2"/>
    <n v="131"/>
    <n v="126.6"/>
    <n v="1.2387475538160468"/>
    <n v="1.2397283515625364"/>
    <n v="10"/>
    <n v="15"/>
    <n v="0.95"/>
    <n v="1.2397283515625364"/>
    <n v="183970.72845847416"/>
    <n v="116514.79469036695"/>
    <n v="67455.933768107207"/>
    <n v="0.2"/>
    <n v="53964.747014485765"/>
  </r>
  <r>
    <n v="120"/>
    <x v="0"/>
    <s v="TRIPLE DECK VIBRO SCREEN ( 1200MM X 450 MM) 8/4/2 No.1"/>
    <s v="Shed C"/>
    <d v="2012-03-29T00:00:00"/>
    <n v="148396"/>
    <n v="15"/>
    <n v="53728.34448053145"/>
    <d v="2012-03-01T00:00:00"/>
    <m/>
    <m/>
    <m/>
    <m/>
    <m/>
    <m/>
    <m/>
    <s v="(K)  MACHINERY &amp; MACHINE TOOLS"/>
    <n v="642"/>
    <n v="89"/>
    <n v="126.3"/>
    <n v="90"/>
    <n v="126.4"/>
    <n v="1.0007917656373715"/>
    <s v="(R). MANUFACTURE OF MACHINERY AND EQUIPMENT"/>
    <n v="722"/>
    <n v="4"/>
    <n v="102.2"/>
    <n v="131"/>
    <n v="126.6"/>
    <n v="1.2387475538160468"/>
    <n v="1.2397283515625364"/>
    <n v="10"/>
    <n v="15"/>
    <n v="0.95"/>
    <n v="1.2397283515625364"/>
    <n v="183970.72845847416"/>
    <n v="116514.79469036695"/>
    <n v="67455.933768107207"/>
    <n v="0.2"/>
    <n v="53964.747014485765"/>
  </r>
  <r>
    <n v="121"/>
    <x v="0"/>
    <s v="Fan pedestal &amp; fan wall mounted"/>
    <s v="Shed A"/>
    <d v="2012-06-29T00:00:00"/>
    <n v="136804"/>
    <n v="15"/>
    <n v="50417.189514557511"/>
    <d v="2012-06-01T00:00:00"/>
    <m/>
    <m/>
    <m/>
    <m/>
    <m/>
    <m/>
    <m/>
    <m/>
    <m/>
    <m/>
    <m/>
    <m/>
    <m/>
    <m/>
    <s v="Fan"/>
    <n v="713"/>
    <n v="6"/>
    <n v="99.8"/>
    <n v="131"/>
    <n v="148.80000000000001"/>
    <n v="1.4909819639278559"/>
    <n v="1.4909819639278559"/>
    <n v="10"/>
    <n v="15"/>
    <n v="1"/>
    <n v="1.4909819639278559"/>
    <n v="203972.29659318639"/>
    <n v="135981.53106212424"/>
    <n v="67990.765531062149"/>
    <n v="0.2"/>
    <n v="54392.612424849722"/>
  </r>
  <r>
    <n v="122"/>
    <x v="4"/>
    <s v="RO SYSTEM CAPACITY 250 LPH"/>
    <m/>
    <d v="2014-07-25T00:00:00"/>
    <n v="135750"/>
    <n v="5"/>
    <n v="6717.4041095890425"/>
    <d v="2014-07-01T00:00:00"/>
    <m/>
    <m/>
    <m/>
    <m/>
    <m/>
    <m/>
    <m/>
    <m/>
    <m/>
    <m/>
    <m/>
    <m/>
    <m/>
    <m/>
    <s v="Water purifier"/>
    <n v="757"/>
    <n v="31"/>
    <n v="115"/>
    <n v="131"/>
    <n v="140.4"/>
    <n v="1.2208695652173913"/>
    <n v="1.2208695652173913"/>
    <n v="8"/>
    <n v="5"/>
    <n v="0.95"/>
    <n v="1.2208695652173913"/>
    <n v="165733.04347826086"/>
    <n v="157446.39130434781"/>
    <n v="8286.6521739130549"/>
    <n v="0.2"/>
    <n v="6629.3217391304443"/>
  </r>
  <r>
    <n v="123"/>
    <x v="3"/>
    <s v="Low Ht. Storage"/>
    <m/>
    <d v="2012-02-13T00:00:00"/>
    <n v="130707"/>
    <n v="10"/>
    <n v="6535"/>
    <d v="2012-02-01T00:00:00"/>
    <m/>
    <m/>
    <m/>
    <m/>
    <m/>
    <m/>
    <m/>
    <s v="Furniture"/>
    <n v="628"/>
    <n v="89"/>
    <n v="138.30000000000001"/>
    <n v="90"/>
    <n v="138.4"/>
    <n v="1.0007230657989876"/>
    <s v="(U). MANUFACTURE OF FURNITURE"/>
    <n v="843"/>
    <n v="4"/>
    <n v="103.9"/>
    <n v="131"/>
    <n v="156.1"/>
    <n v="1.5024061597690086"/>
    <n v="1.5034924982793259"/>
    <n v="10"/>
    <n v="10"/>
    <n v="1"/>
    <n v="1.5034924982793259"/>
    <n v="196516.99397259584"/>
    <n v="196516.99397259584"/>
    <n v="0"/>
    <n v="0.2"/>
    <n v="0"/>
  </r>
  <r>
    <n v="124"/>
    <x v="0"/>
    <s v="LAUNDER FOR FURNANCE"/>
    <s v="Shed A"/>
    <d v="2014-11-30T00:00:00"/>
    <n v="127600"/>
    <n v="15"/>
    <n v="68603.467945836252"/>
    <d v="2014-11-01T00:00:00"/>
    <m/>
    <m/>
    <m/>
    <m/>
    <m/>
    <m/>
    <m/>
    <m/>
    <m/>
    <m/>
    <m/>
    <m/>
    <m/>
    <m/>
    <s v="Furnaces &amp; Ovens"/>
    <n v="742"/>
    <n v="35"/>
    <n v="97.6"/>
    <n v="131"/>
    <n v="80.900000000000006"/>
    <n v="0.82889344262295095"/>
    <n v="0.82889344262295095"/>
    <n v="8"/>
    <n v="15"/>
    <n v="0.95"/>
    <n v="0.82889344262295095"/>
    <n v="105766.80327868855"/>
    <n v="53588.513661202189"/>
    <n v="52178.289617486356"/>
    <n v="0.2"/>
    <n v="41742.631693989089"/>
  </r>
  <r>
    <n v="125"/>
    <x v="3"/>
    <s v="450 mm Deep x 2100 Ht. storage"/>
    <m/>
    <d v="2012-02-13T00:00:00"/>
    <n v="126669"/>
    <n v="10"/>
    <n v="6333"/>
    <d v="2012-02-01T00:00:00"/>
    <m/>
    <m/>
    <m/>
    <m/>
    <m/>
    <m/>
    <m/>
    <s v="Furniture"/>
    <n v="628"/>
    <n v="89"/>
    <n v="138.30000000000001"/>
    <n v="90"/>
    <n v="138.4"/>
    <n v="1.0007230657989876"/>
    <s v="(U). MANUFACTURE OF FURNITURE"/>
    <n v="843"/>
    <n v="4"/>
    <n v="103.9"/>
    <n v="131"/>
    <n v="156.1"/>
    <n v="1.5024061597690086"/>
    <n v="1.5034924982793259"/>
    <n v="10"/>
    <n v="10"/>
    <n v="1"/>
    <n v="1.5034924982793259"/>
    <n v="190445.89126454393"/>
    <n v="190445.89126454393"/>
    <n v="0"/>
    <n v="0.2"/>
    <n v="0"/>
  </r>
  <r>
    <n v="126"/>
    <x v="3"/>
    <s v="WOODEN CABIN &amp; GLASS FITTING"/>
    <m/>
    <d v="2014-03-31T00:00:00"/>
    <n v="123270"/>
    <n v="10"/>
    <n v="29548.62215753425"/>
    <d v="2014-03-01T00:00:00"/>
    <m/>
    <m/>
    <m/>
    <m/>
    <m/>
    <m/>
    <m/>
    <m/>
    <m/>
    <m/>
    <m/>
    <m/>
    <m/>
    <m/>
    <s v="(U). MANUFACTURE OF FURNITURE"/>
    <n v="843"/>
    <n v="27"/>
    <n v="115.3"/>
    <n v="131"/>
    <n v="156.1"/>
    <n v="1.3538594969644406"/>
    <n v="1.3538594969644406"/>
    <n v="8"/>
    <n v="10"/>
    <n v="1"/>
    <n v="1.3538594969644406"/>
    <n v="166890.26019080658"/>
    <n v="133512.20815264527"/>
    <n v="33378.052038161317"/>
    <n v="0.2"/>
    <n v="26702.441630529054"/>
  </r>
  <r>
    <n v="127"/>
    <x v="0"/>
    <s v="Trench Cover near Caster-1, Caster-3, D.G. &amp; L.T. Room"/>
    <s v="DG Room"/>
    <d v="2012-02-13T00:00:00"/>
    <n v="121423"/>
    <n v="40"/>
    <n v="82751.785034132103"/>
    <d v="2012-02-01T00:00:00"/>
    <m/>
    <m/>
    <m/>
    <m/>
    <m/>
    <m/>
    <m/>
    <s v="(K)  MACHINERY &amp; MACHINE TOOLS"/>
    <n v="642"/>
    <n v="89"/>
    <n v="126.3"/>
    <n v="90"/>
    <n v="126.4"/>
    <n v="1.0007917656373715"/>
    <s v="(R). MANUFACTURE OF MACHINERY AND EQUIPMENT"/>
    <n v="722"/>
    <n v="4"/>
    <n v="102.2"/>
    <n v="131"/>
    <n v="126.6"/>
    <n v="1.2387475538160468"/>
    <n v="1.2397283515625364"/>
    <n v="10"/>
    <n v="40"/>
    <n v="0.95"/>
    <n v="1.2397283515625364"/>
    <n v="150531.53563177786"/>
    <n v="35751.239712547242"/>
    <n v="114780.29591923062"/>
    <n v="0.2"/>
    <n v="91824.236735384504"/>
  </r>
  <r>
    <n v="128"/>
    <x v="0"/>
    <s v="Ball mill MS Fabricate"/>
    <s v="Dross area"/>
    <d v="2010-07-24T00:00:00"/>
    <n v="118239"/>
    <n v="15"/>
    <n v="27104.319599778712"/>
    <d v="2010-07-01T00:00:00"/>
    <m/>
    <m/>
    <m/>
    <m/>
    <m/>
    <m/>
    <m/>
    <s v="(K)  MACHINERY &amp; MACHINE TOOLS"/>
    <n v="642"/>
    <n v="89"/>
    <n v="126.3"/>
    <n v="90"/>
    <n v="126.4"/>
    <n v="1.0007917656373715"/>
    <s v="(R). MANUFACTURE OF MACHINERY AND EQUIPMENT"/>
    <n v="722"/>
    <n v="4"/>
    <n v="102.2"/>
    <n v="131"/>
    <n v="126.6"/>
    <n v="1.2387475538160468"/>
    <n v="1.2397283515625364"/>
    <n v="12"/>
    <n v="15"/>
    <n v="0.95"/>
    <n v="1.2397283515625364"/>
    <n v="146584.24056040274"/>
    <n v="111404.02282590607"/>
    <n v="35180.217734496677"/>
    <n v="0.2"/>
    <n v="28144.174187597342"/>
  </r>
  <r>
    <n v="129"/>
    <x v="0"/>
    <s v="Blower High Pressure 5600CM"/>
    <s v="Shed A"/>
    <d v="2016-05-31T00:00:00"/>
    <n v="116500"/>
    <n v="15"/>
    <n v="73683.397816559082"/>
    <d v="2016-05-01T00:00:00"/>
    <m/>
    <m/>
    <m/>
    <m/>
    <m/>
    <m/>
    <m/>
    <m/>
    <m/>
    <m/>
    <m/>
    <m/>
    <m/>
    <m/>
    <s v="c. Manufacture of other pumps, compressors, taps and valves"/>
    <n v="731"/>
    <n v="53"/>
    <n v="106.1"/>
    <n v="131"/>
    <n v="117.1"/>
    <n v="1.1036757775683317"/>
    <n v="1.1036757775683317"/>
    <n v="6"/>
    <n v="15"/>
    <n v="0.9"/>
    <n v="1.1036757775683317"/>
    <n v="128578.22808671065"/>
    <n v="46288.162111215832"/>
    <n v="82290.065975494814"/>
    <n v="0.2"/>
    <n v="65832.052780395854"/>
  </r>
  <r>
    <n v="130"/>
    <x v="0"/>
    <s v="Duct Support Structure for Skelner Furnace"/>
    <s v="Shed A"/>
    <d v="2012-02-13T00:00:00"/>
    <n v="114281"/>
    <n v="15"/>
    <n v="41123.300131356722"/>
    <d v="2012-02-01T00:00:00"/>
    <m/>
    <m/>
    <m/>
    <m/>
    <m/>
    <m/>
    <m/>
    <s v="Industrial Furnaces"/>
    <n v="651"/>
    <n v="89"/>
    <n v="181.7"/>
    <n v="90"/>
    <n v="181.7"/>
    <n v="1"/>
    <s v="Furnaces &amp; Ovens"/>
    <n v="742"/>
    <n v="4"/>
    <n v="114.9"/>
    <n v="131"/>
    <n v="80.900000000000006"/>
    <n v="0.7040905134899913"/>
    <n v="0.7040905134899913"/>
    <n v="10"/>
    <n v="15"/>
    <n v="0.95"/>
    <n v="0.7040905134899913"/>
    <n v="80464.167972149691"/>
    <n v="50960.639715694793"/>
    <n v="29503.528256454898"/>
    <n v="0.2"/>
    <n v="23602.822605163921"/>
  </r>
  <r>
    <n v="131"/>
    <x v="0"/>
    <s v="Sorted Scrap  Bins (Roura) 12 Nos."/>
    <s v="Shed B"/>
    <d v="2012-02-13T00:00:00"/>
    <n v="114281"/>
    <n v="15"/>
    <n v="41123.300131356722"/>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41677.39574491821"/>
    <n v="89729.017305114845"/>
    <n v="51948.37843980336"/>
    <n v="0.2"/>
    <n v="41558.702751842691"/>
  </r>
  <r>
    <n v="132"/>
    <x v="4"/>
    <s v="GUYWIRE MAST"/>
    <m/>
    <d v="2012-02-13T00:00:00"/>
    <n v="102251.95840821137"/>
    <n v="5"/>
    <n v="5113"/>
    <d v="2012-02-01T00:00:00"/>
    <m/>
    <m/>
    <m/>
    <m/>
    <m/>
    <m/>
    <m/>
    <s v="g.  ELECTRICAL MACHINERY, EQUIPMENT &amp; BATTERIES"/>
    <n v="699"/>
    <n v="89"/>
    <n v="130.9"/>
    <n v="90"/>
    <n v="130.9"/>
    <n v="1"/>
    <s v="(Q). MANUFACTURE OF ELECTRICAL EQUIPMENT"/>
    <n v="666"/>
    <n v="4"/>
    <n v="104.1"/>
    <n v="131"/>
    <n v="128.80000000000001"/>
    <n v="1.2372718539865515"/>
    <n v="1.2372718539865515"/>
    <n v="10"/>
    <n v="5"/>
    <n v="0.95"/>
    <n v="1.2372718539865515"/>
    <n v="126513.47015348343"/>
    <n v="120187.79664580927"/>
    <n v="6325.6735076741606"/>
    <n v="0.2"/>
    <n v="5060.5388061393287"/>
  </r>
  <r>
    <n v="133"/>
    <x v="0"/>
    <s v="Duct Support Structure for Rotary Furnace RB Furnance"/>
    <s v=" Shed A"/>
    <d v="2012-02-13T00:00:00"/>
    <n v="99996"/>
    <n v="15"/>
    <n v="35983.186053411984"/>
    <d v="2012-02-01T00:00:00"/>
    <m/>
    <m/>
    <m/>
    <m/>
    <m/>
    <m/>
    <m/>
    <s v="Industrial Furnaces"/>
    <n v="651"/>
    <n v="89"/>
    <n v="181.7"/>
    <n v="90"/>
    <n v="181.7"/>
    <n v="1"/>
    <s v="Furnaces &amp; Ovens"/>
    <n v="742"/>
    <n v="4"/>
    <n v="114.9"/>
    <n v="131"/>
    <n v="80.900000000000006"/>
    <n v="0.7040905134899913"/>
    <n v="0.7040905134899913"/>
    <n v="10"/>
    <n v="15"/>
    <n v="0.95"/>
    <n v="0.7040905134899913"/>
    <n v="70406.234986945172"/>
    <n v="44590.615491731936"/>
    <n v="25815.619495213235"/>
    <n v="0.2"/>
    <n v="20652.495596170589"/>
  </r>
  <r>
    <n v="134"/>
    <x v="0"/>
    <s v="Walkway Plateform for Caster - I, II "/>
    <s v="Shed A"/>
    <d v="2012-02-13T00:00:00"/>
    <n v="99996"/>
    <n v="15"/>
    <n v="35983.18605341198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23967.87624284739"/>
    <n v="78512.988287136672"/>
    <n v="45454.887955710714"/>
    <n v="0.2"/>
    <n v="36363.910364568575"/>
  </r>
  <r>
    <n v="135"/>
    <x v="4"/>
    <s v="PANASONIC ADVANCE HYBRID IP KEY TELE. SYSTEM (KX-TDA 100 D )"/>
    <m/>
    <d v="2012-02-13T00:00:00"/>
    <n v="99870.33867759163"/>
    <n v="5"/>
    <n v="4994"/>
    <d v="2012-02-01T00:00:00"/>
    <m/>
    <m/>
    <m/>
    <m/>
    <m/>
    <m/>
    <m/>
    <s v="l.  COMMUNICATION EQUIPMENTS"/>
    <n v="758"/>
    <n v="89"/>
    <n v="94.4"/>
    <n v="90"/>
    <n v="95.1"/>
    <n v="1.0074152542372881"/>
    <s v="c. Manufacture of communication equipment"/>
    <n v="648"/>
    <n v="4"/>
    <n v="103.2"/>
    <n v="131"/>
    <n v="129.6"/>
    <n v="1.2558139534883721"/>
    <n v="1.2651261332282222"/>
    <n v="10"/>
    <n v="5"/>
    <n v="0.95"/>
    <n v="1.2651261332282222"/>
    <n v="126348.57539537446"/>
    <n v="120031.14662560575"/>
    <n v="6317.4287697687105"/>
    <n v="0.2"/>
    <n v="5053.9430158149689"/>
  </r>
  <r>
    <n v="136"/>
    <x v="0"/>
    <s v="Cooling tower No 1"/>
    <s v="Near APCM Opp. Gents Toilet)"/>
    <d v="2012-02-13T00:00:00"/>
    <n v="95502"/>
    <n v="15"/>
    <n v="34365.483024508692"/>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18396.53703092535"/>
    <n v="74984.473452919367"/>
    <n v="43412.063578005982"/>
    <n v="0.2"/>
    <n v="34729.650862404786"/>
  </r>
  <r>
    <n v="137"/>
    <x v="0"/>
    <s v="Cooling tower No 2"/>
    <s v="Near APCM Opp. Gents Toilet)"/>
    <d v="2012-02-13T00:00:00"/>
    <n v="95502"/>
    <n v="15"/>
    <n v="34365.483024508692"/>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18396.53703092535"/>
    <n v="74984.473452919367"/>
    <n v="43412.063578005982"/>
    <n v="0.2"/>
    <n v="34729.650862404786"/>
  </r>
  <r>
    <n v="138"/>
    <x v="3"/>
    <s v="Cabin"/>
    <m/>
    <d v="2012-06-04T00:00:00"/>
    <n v="88195"/>
    <n v="10"/>
    <n v="4410"/>
    <d v="2012-06-01T00:00:00"/>
    <m/>
    <m/>
    <m/>
    <m/>
    <m/>
    <m/>
    <m/>
    <m/>
    <m/>
    <m/>
    <m/>
    <m/>
    <m/>
    <m/>
    <s v="(U). MANUFACTURE OF FURNITURE"/>
    <n v="843"/>
    <n v="6"/>
    <n v="102.5"/>
    <n v="131"/>
    <n v="156.1"/>
    <n v="1.5229268292682927"/>
    <n v="1.5229268292682927"/>
    <n v="10"/>
    <n v="10"/>
    <n v="1"/>
    <n v="1.5229268292682927"/>
    <n v="134314.53170731707"/>
    <n v="134314.53170731707"/>
    <n v="0"/>
    <n v="0.2"/>
    <n v="0"/>
  </r>
  <r>
    <n v="139"/>
    <x v="0"/>
    <s v="Molten Metal Transfer Laddle "/>
    <s v="Shed C"/>
    <d v="2012-02-13T00:00:00"/>
    <n v="85711"/>
    <n v="15"/>
    <n v="30842.684467668441"/>
    <d v="2012-02-01T00:00:00"/>
    <m/>
    <m/>
    <m/>
    <m/>
    <m/>
    <m/>
    <m/>
    <s v="Fabricated Metal Products"/>
    <n v="627"/>
    <n v="89"/>
    <n v="125.5"/>
    <n v="90"/>
    <n v="125.7"/>
    <n v="1.001593625498008"/>
    <s v="j. Manufacture of metal-forming machinery and machine tools"/>
    <n v="764"/>
    <n v="4"/>
    <n v="100.9"/>
    <n v="131"/>
    <n v="121.1"/>
    <n v="1.2001982160555005"/>
    <n v="1.2021108825352702"/>
    <n v="10"/>
    <n v="15"/>
    <n v="0.9"/>
    <n v="1.2021108825352702"/>
    <n v="103034.12585298055"/>
    <n v="61820.475511788332"/>
    <n v="41213.650341192217"/>
    <n v="0.2"/>
    <n v="32970.920272953772"/>
  </r>
  <r>
    <n v="140"/>
    <x v="0"/>
    <s v="Hand pick table no.2, 3 &amp; 4 "/>
    <s v="Shed C"/>
    <d v="2012-02-13T00:00:00"/>
    <n v="85711"/>
    <n v="15"/>
    <n v="30842.684467668441"/>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06258.35674077655"/>
    <n v="67296.959269158469"/>
    <n v="38961.397471618082"/>
    <n v="0.2"/>
    <n v="31169.117977294467"/>
  </r>
  <r>
    <n v="141"/>
    <x v="0"/>
    <s v="Vibrating screen (Triple deck) No.2"/>
    <s v="Shed B"/>
    <d v="2005-05-15T00:00:00"/>
    <n v="84630"/>
    <n v="15"/>
    <n v="4223.0799937449192"/>
    <d v="2005-05-01T00:00:00"/>
    <m/>
    <m/>
    <m/>
    <m/>
    <m/>
    <m/>
    <m/>
    <s v="(K)  MACHINERY &amp; MACHINE TOOLS"/>
    <n v="642"/>
    <n v="89"/>
    <n v="126.3"/>
    <n v="90"/>
    <n v="126.4"/>
    <n v="1.0007917656373715"/>
    <s v="(R). MANUFACTURE OF MACHINERY AND EQUIPMENT"/>
    <n v="722"/>
    <n v="4"/>
    <n v="102.2"/>
    <n v="131"/>
    <n v="126.6"/>
    <n v="1.2387475538160468"/>
    <n v="1.2397283515625364"/>
    <n v="17"/>
    <n v="15"/>
    <n v="0.95"/>
    <n v="1.2397283515625364"/>
    <n v="104918.21039273746"/>
    <n v="99672.299873100579"/>
    <n v="5245.9105196368764"/>
    <n v="0.2"/>
    <n v="4196.728415709501"/>
  </r>
  <r>
    <n v="142"/>
    <x v="0"/>
    <s v="VIBRATING SCREEN"/>
    <s v="Shed C"/>
    <d v="2012-02-18T00:00:00"/>
    <n v="84250"/>
    <n v="15"/>
    <n v="15304.24821738177"/>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04447.11361914368"/>
    <n v="66149.838625457662"/>
    <n v="38297.27499368602"/>
    <n v="0.2"/>
    <n v="30637.819994948819"/>
  </r>
  <r>
    <n v="143"/>
    <x v="0"/>
    <s v="Sow Mould Bins 2 nos"/>
    <s v="Near Caster"/>
    <d v="2012-02-13T00:00:00"/>
    <n v="78568"/>
    <n v="15"/>
    <n v="28272.01493649487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97402.977125565361"/>
    <n v="61688.552179524719"/>
    <n v="35714.424946040643"/>
    <n v="0.2"/>
    <n v="28571.539956832516"/>
  </r>
  <r>
    <n v="144"/>
    <x v="4"/>
    <s v="Panaboard"/>
    <m/>
    <d v="2013-04-14T00:00:00"/>
    <n v="77313"/>
    <n v="5"/>
    <n v="3866"/>
    <d v="2013-04-01T00:00:00"/>
    <m/>
    <m/>
    <m/>
    <m/>
    <m/>
    <m/>
    <m/>
    <m/>
    <m/>
    <m/>
    <m/>
    <m/>
    <m/>
    <m/>
    <s v="b. Manufacture of veneer sheets; manufacture of plywood, laminboard, particle board and other panels and boards"/>
    <n v="321"/>
    <n v="16"/>
    <n v="112.5"/>
    <n v="131"/>
    <n v="141"/>
    <n v="1.2533333333333334"/>
    <n v="1.2533333333333334"/>
    <n v="9"/>
    <n v="5"/>
    <n v="1"/>
    <n v="1.2533333333333334"/>
    <n v="96898.96"/>
    <n v="96898.96"/>
    <n v="0"/>
    <n v="0.2"/>
    <n v="0"/>
  </r>
  <r>
    <n v="145"/>
    <x v="6"/>
    <s v="16.6 TFT Monitor "/>
    <m/>
    <d v="2012-02-13T00:00:00"/>
    <n v="76859"/>
    <n v="3"/>
    <n v="3843"/>
    <d v="2012-02-01T00:00:00"/>
    <m/>
    <m/>
    <m/>
    <m/>
    <m/>
    <m/>
    <m/>
    <s v="Computers"/>
    <n v="756"/>
    <n v="89"/>
    <n v="87"/>
    <n v="90"/>
    <n v="87"/>
    <n v="1"/>
    <s v="b. Manufacture of computers and peripheral equipment"/>
    <n v="644"/>
    <n v="4"/>
    <n v="95.5"/>
    <n v="131"/>
    <n v="134.9"/>
    <n v="1.412565445026178"/>
    <n v="1.412565445026178"/>
    <n v="10"/>
    <n v="3"/>
    <n v="0.98"/>
    <n v="1.412565445026178"/>
    <n v="108568.36753926701"/>
    <n v="106397.00018848167"/>
    <n v="2171.3673507853382"/>
    <n v="0.2"/>
    <n v="1737.0938806282707"/>
  </r>
  <r>
    <n v="146"/>
    <x v="0"/>
    <s v="POROSITY TESTING M/C GASTEK-700 (HYDROGEN GAS) (Vaccuam M/c)"/>
    <s v="Shed A"/>
    <d v="2012-02-13T00:00:00"/>
    <n v="76498"/>
    <n v="15"/>
    <n v="27527.30202167466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90797.239534012333"/>
    <n v="60531.493022674884"/>
    <n v="30265.746511337449"/>
    <n v="0.2"/>
    <n v="24212.597209069962"/>
  </r>
  <r>
    <n v="147"/>
    <x v="0"/>
    <s v="Fire safety instruments"/>
    <s v="Near Fire Hydreants (East North Corner of Placed)"/>
    <d v="2012-02-13T00:00:00"/>
    <n v="73552"/>
    <n v="15"/>
    <n v="26467.721155490115"/>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91184.499714127669"/>
    <n v="57750.18315228085"/>
    <n v="33434.316561846819"/>
    <n v="0.2"/>
    <n v="26747.453249477458"/>
  </r>
  <r>
    <n v="148"/>
    <x v="4"/>
    <s v="50&quot; HD PLASMA TV"/>
    <m/>
    <d v="2012-02-13T00:00:00"/>
    <n v="72587.46420175831"/>
    <n v="5"/>
    <n v="3629"/>
    <d v="2012-02-01T00:00:00"/>
    <m/>
    <m/>
    <m/>
    <m/>
    <m/>
    <m/>
    <m/>
    <s v="T.V.Sets"/>
    <n v="742"/>
    <n v="89"/>
    <n v="72.400000000000006"/>
    <n v="90"/>
    <n v="73.099999999999994"/>
    <n v="1.0096685082872927"/>
    <s v="Colour TV"/>
    <n v="652"/>
    <n v="4"/>
    <n v="97.5"/>
    <n v="131"/>
    <n v="89.7"/>
    <n v="0.92"/>
    <n v="0.92889502762430931"/>
    <n v="10"/>
    <n v="5"/>
    <n v="0.95"/>
    <n v="0.92889502762430931"/>
    <n v="67426.134564870852"/>
    <n v="64054.827836627308"/>
    <n v="3371.3067282435441"/>
    <n v="0.2"/>
    <n v="2697.0453825948352"/>
  </r>
  <r>
    <n v="149"/>
    <x v="3"/>
    <s v="Side Unit Moudular "/>
    <m/>
    <d v="2012-02-13T00:00:00"/>
    <n v="69567"/>
    <n v="10"/>
    <n v="3478"/>
    <d v="2012-02-01T00:00:00"/>
    <m/>
    <m/>
    <m/>
    <m/>
    <m/>
    <m/>
    <m/>
    <s v="Furniture"/>
    <n v="628"/>
    <n v="89"/>
    <n v="138.30000000000001"/>
    <n v="90"/>
    <n v="138.4"/>
    <n v="1.0007230657989876"/>
    <s v="(U). MANUFACTURE OF FURNITURE"/>
    <n v="843"/>
    <n v="4"/>
    <n v="103.9"/>
    <n v="131"/>
    <n v="156.1"/>
    <n v="1.5024061597690086"/>
    <n v="1.5034924982793259"/>
    <n v="10"/>
    <n v="10"/>
    <n v="1"/>
    <n v="1.5034924982793259"/>
    <n v="104593.46262779787"/>
    <n v="104593.46262779787"/>
    <n v="0"/>
    <n v="0.2"/>
    <n v="0"/>
  </r>
  <r>
    <n v="150"/>
    <x v="0"/>
    <s v="Welding set M/c 3 Nos"/>
    <s v="Old Damage in Canteen"/>
    <d v="2012-02-13T00:00:00"/>
    <n v="67658"/>
    <n v="15"/>
    <n v="24346.396899724619"/>
    <d v="2012-02-01T00:00:00"/>
    <m/>
    <m/>
    <m/>
    <m/>
    <m/>
    <m/>
    <m/>
    <s v="g.  ELECTRICAL MACHINERY, EQUIPMENT &amp; BATTERIES"/>
    <n v="699"/>
    <n v="89"/>
    <n v="130.9"/>
    <n v="90"/>
    <n v="130.9"/>
    <n v="1"/>
    <s v="Electric welding machine"/>
    <n v="719"/>
    <n v="4"/>
    <n v="102"/>
    <n v="131"/>
    <n v="106.7"/>
    <n v="1.0460784313725491"/>
    <n v="1.0460784313725491"/>
    <n v="10"/>
    <n v="15"/>
    <n v="0.9"/>
    <n v="1.0460784313725491"/>
    <n v="70775.574509803919"/>
    <n v="42465.344705882351"/>
    <n v="28310.229803921568"/>
    <n v="0.2"/>
    <n v="22648.183843137256"/>
  </r>
  <r>
    <n v="151"/>
    <x v="0"/>
    <s v="Weighing Machine 3 Mt capicity"/>
    <s v="PCC Shed A"/>
    <d v="2012-02-13T00:00:00"/>
    <n v="64821"/>
    <n v="15"/>
    <n v="23270.50310460582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76937.539070749743"/>
    <n v="51291.692713833167"/>
    <n v="25645.846356916576"/>
    <n v="0.2"/>
    <n v="20516.677085533262"/>
  </r>
  <r>
    <n v="152"/>
    <x v="0"/>
    <s v="Weighing Machine 3 Mt capicity"/>
    <s v="Dispetch Area"/>
    <d v="2012-02-13T00:00:00"/>
    <n v="64821"/>
    <n v="15"/>
    <n v="23270.50310460582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76937.539070749743"/>
    <n v="51291.692713833167"/>
    <n v="25645.846356916576"/>
    <n v="0.2"/>
    <n v="20516.677085533262"/>
  </r>
  <r>
    <n v="153"/>
    <x v="0"/>
    <s v="Weighing Machine 3 Mt capicity"/>
    <s v="Shed C"/>
    <d v="2012-02-13T00:00:00"/>
    <n v="64820"/>
    <n v="15"/>
    <n v="23270.11559680701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76936.352147699028"/>
    <n v="51290.90143179935"/>
    <n v="25645.450715899678"/>
    <n v="0.2"/>
    <n v="20516.360572719743"/>
  </r>
  <r>
    <n v="154"/>
    <x v="0"/>
    <s v="Weighing Machine 3 Mt capicity"/>
    <s v="Alloys Shed A"/>
    <d v="2012-02-13T00:00:00"/>
    <n v="64820"/>
    <n v="15"/>
    <n v="23270.11559680701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76936.352147699028"/>
    <n v="51290.90143179935"/>
    <n v="25645.450715899678"/>
    <n v="0.2"/>
    <n v="20516.360572719743"/>
  </r>
  <r>
    <n v="155"/>
    <x v="0"/>
    <s v="Welding set M/c 3 Nos"/>
    <s v="Old Damage in Canteen"/>
    <d v="2012-02-13T00:00:00"/>
    <n v="64284"/>
    <n v="15"/>
    <n v="23132.288366348941"/>
    <d v="2012-02-01T00:00:00"/>
    <m/>
    <m/>
    <m/>
    <m/>
    <m/>
    <m/>
    <m/>
    <s v="g.  ELECTRICAL MACHINERY, EQUIPMENT &amp; BATTERIES"/>
    <n v="699"/>
    <n v="89"/>
    <n v="130.9"/>
    <n v="90"/>
    <n v="130.9"/>
    <n v="1"/>
    <s v="Electric welding machine"/>
    <n v="719"/>
    <n v="4"/>
    <n v="102"/>
    <n v="131"/>
    <n v="106.7"/>
    <n v="1.0460784313725491"/>
    <n v="1.0460784313725491"/>
    <n v="10"/>
    <n v="15"/>
    <n v="0.9"/>
    <n v="1.0460784313725491"/>
    <n v="67246.105882352946"/>
    <n v="40347.663529411773"/>
    <n v="26898.442352941172"/>
    <n v="0.2"/>
    <n v="21518.753882352939"/>
  </r>
  <r>
    <n v="156"/>
    <x v="4"/>
    <s v="Door Frame Metal Detector (6 Zone) with Installation Charges"/>
    <m/>
    <d v="2021-11-30T00:00:00"/>
    <n v="64000"/>
    <n v="5"/>
    <n v="43711.123287671231"/>
    <d v="2021-11-01T00:00:00"/>
    <m/>
    <m/>
    <m/>
    <m/>
    <m/>
    <m/>
    <m/>
    <m/>
    <m/>
    <m/>
    <m/>
    <m/>
    <m/>
    <m/>
    <s v="e. Manufacture of measuring, testing, navigating and control equipment"/>
    <n v="654"/>
    <n v="119"/>
    <n v="107.1"/>
    <n v="131"/>
    <n v="113.5"/>
    <n v="1.0597572362278245"/>
    <n v="1.0597572362278245"/>
    <n v="1"/>
    <n v="5"/>
    <n v="1"/>
    <n v="1.0597572362278245"/>
    <n v="67824.463118580767"/>
    <n v="13564.892623716154"/>
    <n v="54259.570494864616"/>
    <n v="0.2"/>
    <n v="43407.656395891696"/>
  </r>
  <r>
    <n v="157"/>
    <x v="0"/>
    <s v="Porosity Testing M/C Gasket"/>
    <s v="Shed A"/>
    <d v="2016-12-31T00:00:00"/>
    <n v="63240"/>
    <n v="15"/>
    <n v="42342.322983256236"/>
    <d v="2016-12-01T00:00:00"/>
    <m/>
    <m/>
    <m/>
    <m/>
    <m/>
    <m/>
    <m/>
    <m/>
    <m/>
    <m/>
    <m/>
    <m/>
    <m/>
    <m/>
    <s v="e. Manufacture of measuring, testing, navigating and control equipment"/>
    <n v="654"/>
    <n v="60"/>
    <n v="102.3"/>
    <n v="131"/>
    <n v="113.5"/>
    <n v="1.109481915933529"/>
    <n v="1.109481915933529"/>
    <n v="6"/>
    <n v="15"/>
    <n v="1"/>
    <n v="1.109481915933529"/>
    <n v="70163.636363636368"/>
    <n v="28065.454545454548"/>
    <n v="42098.181818181823"/>
    <n v="0.2"/>
    <n v="33678.545454545463"/>
  </r>
  <r>
    <n v="158"/>
    <x v="0"/>
    <s v="Watch Tower (As per New design)"/>
    <s v="Near Dispetch Area"/>
    <d v="2012-02-13T00:00:00"/>
    <n v="57140"/>
    <n v="15"/>
    <n v="20561.456311778958"/>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70838.078008283323"/>
    <n v="44864.116071912766"/>
    <n v="25973.961936370557"/>
    <n v="0.2"/>
    <n v="20779.169549096448"/>
  </r>
  <r>
    <n v="159"/>
    <x v="6"/>
    <s v="Dell Desktop Optipled 3080 MT(I3-4GB-1TB-DOS/3GB/1TB/No odd/Dos/3Yrs send from FBD to Hodal ) 02 Nos_x000a_(Note:  Challan no. GP21-22/1/182)"/>
    <s v="DSN _x000a_Solution"/>
    <d v="2021-08-10T00:00:00"/>
    <n v="56000"/>
    <n v="3"/>
    <n v="56000"/>
    <d v="2021-08-01T00:00:00"/>
    <m/>
    <m/>
    <m/>
    <m/>
    <m/>
    <m/>
    <m/>
    <m/>
    <m/>
    <m/>
    <m/>
    <m/>
    <m/>
    <m/>
    <s v="b. Manufacture of computers and peripheral equipment"/>
    <n v="644"/>
    <n v="116"/>
    <n v="134.6"/>
    <n v="131"/>
    <n v="134.9"/>
    <n v="1.0022288261515602"/>
    <n v="1.0022288261515602"/>
    <n v="1"/>
    <n v="3"/>
    <n v="0.98"/>
    <n v="1.0022288261515602"/>
    <n v="56124.814264487366"/>
    <n v="18334.105993065874"/>
    <n v="37790.708271421492"/>
    <n v="0.2"/>
    <n v="30232.566617137196"/>
  </r>
  <r>
    <n v="160"/>
    <x v="3"/>
    <s v="TABLE SS WITH FOLDING STOOL"/>
    <m/>
    <d v="2018-01-04T00:00:00"/>
    <n v="53600"/>
    <n v="10"/>
    <n v="32018.290410958904"/>
    <d v="2018-01-01T00:00:00"/>
    <m/>
    <m/>
    <m/>
    <m/>
    <m/>
    <m/>
    <m/>
    <m/>
    <m/>
    <m/>
    <m/>
    <m/>
    <m/>
    <m/>
    <s v="(U). MANUFACTURE OF FURNITURE"/>
    <n v="843"/>
    <n v="73"/>
    <n v="120.2"/>
    <n v="131"/>
    <n v="156.1"/>
    <n v="1.2986688851913477"/>
    <n v="1.2986688851913477"/>
    <n v="4"/>
    <n v="10"/>
    <n v="1"/>
    <n v="1.2986688851913477"/>
    <n v="69608.652246256243"/>
    <n v="27843.460898502497"/>
    <n v="41765.191347753746"/>
    <n v="0.2"/>
    <n v="33412.153078202995"/>
  </r>
  <r>
    <n v="161"/>
    <x v="6"/>
    <s v="UPS 800 VA "/>
    <m/>
    <d v="2012-02-13T00:00:00"/>
    <n v="52359"/>
    <n v="3"/>
    <n v="2618"/>
    <d v="2012-02-01T00:00:00"/>
    <m/>
    <m/>
    <m/>
    <m/>
    <m/>
    <m/>
    <m/>
    <s v="UPS / Stabilizer"/>
    <n v="739"/>
    <n v="89"/>
    <n v="128.4"/>
    <n v="90"/>
    <n v="128.4"/>
    <n v="1"/>
    <s v="b. Manufacture of computers and peripheral equipment"/>
    <n v="644"/>
    <n v="4"/>
    <n v="95.5"/>
    <n v="131"/>
    <n v="134.9"/>
    <n v="1.412565445026178"/>
    <n v="1.412565445026178"/>
    <n v="10"/>
    <n v="3"/>
    <n v="0.98"/>
    <n v="1.412565445026178"/>
    <n v="73960.514136125654"/>
    <n v="72481.303853403137"/>
    <n v="1479.2102827225171"/>
    <n v="0.2"/>
    <n v="1183.3682261780139"/>
  </r>
  <r>
    <n v="162"/>
    <x v="4"/>
    <s v="  -Smoke Detectore Model-SD Wireless  15 Nos"/>
    <m/>
    <d v="2018-09-21T00:00:00"/>
    <n v="52020"/>
    <n v="5"/>
    <n v="17169.450410958903"/>
    <d v="2018-09-01T00:00:00"/>
    <m/>
    <m/>
    <m/>
    <m/>
    <m/>
    <m/>
    <m/>
    <m/>
    <m/>
    <m/>
    <m/>
    <m/>
    <m/>
    <m/>
    <s v="e. Manufacture of measuring, testing, navigating and control equipment"/>
    <n v="654"/>
    <n v="81"/>
    <n v="108.6"/>
    <n v="131"/>
    <n v="113.5"/>
    <n v="1.0451197053407"/>
    <n v="1.0451197053407"/>
    <n v="4"/>
    <n v="5"/>
    <n v="1"/>
    <n v="1.0451197053407"/>
    <n v="54367.127071823212"/>
    <n v="43493.701657458572"/>
    <n v="10873.425414364639"/>
    <n v="0.2"/>
    <n v="8698.7403314917119"/>
  </r>
  <r>
    <n v="163"/>
    <x v="4"/>
    <s v="1.0 TR Highwall Spilt A.C.(A.C.Instal Charges)"/>
    <m/>
    <d v="2012-02-13T00:00:00"/>
    <n v="51173.022068194645"/>
    <n v="5"/>
    <n v="2559"/>
    <d v="2012-02-01T00:00:00"/>
    <m/>
    <m/>
    <m/>
    <m/>
    <m/>
    <m/>
    <m/>
    <s v="Air Conditioners"/>
    <n v="686"/>
    <n v="89"/>
    <n v="103.4"/>
    <n v="90"/>
    <n v="103.4"/>
    <n v="1"/>
    <s v="Air conditioner"/>
    <n v="653"/>
    <n v="4"/>
    <n v="100.8"/>
    <n v="131"/>
    <n v="120.4"/>
    <n v="1.1944444444444446"/>
    <n v="1.1944444444444446"/>
    <n v="10"/>
    <n v="5"/>
    <n v="0.9"/>
    <n v="1.1944444444444446"/>
    <n v="61123.331914788061"/>
    <n v="55010.998723309247"/>
    <n v="6112.3331914788141"/>
    <n v="0.2"/>
    <n v="4889.8665531830511"/>
  </r>
  <r>
    <n v="164"/>
    <x v="0"/>
    <s v="TCT Circular Saw cutting machine"/>
    <s v="Shed A"/>
    <d v="2012-02-13T00:00:00"/>
    <n v="50870"/>
    <n v="15"/>
    <n v="18305.492208573305"/>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63064.981243986222"/>
    <n v="39941.154787857937"/>
    <n v="23123.826456128285"/>
    <n v="0.2"/>
    <n v="18499.061164902629"/>
  </r>
  <r>
    <n v="165"/>
    <x v="3"/>
    <s v="Steel Almirah 4 Nos"/>
    <m/>
    <d v="2012-12-20T00:00:00"/>
    <n v="50085"/>
    <n v="10"/>
    <n v="7324.9385301152433"/>
    <d v="2012-12-01T00:00:00"/>
    <m/>
    <m/>
    <m/>
    <m/>
    <m/>
    <m/>
    <m/>
    <m/>
    <m/>
    <m/>
    <m/>
    <m/>
    <m/>
    <m/>
    <s v="(U). MANUFACTURE OF FURNITURE"/>
    <n v="843"/>
    <n v="12"/>
    <n v="107.9"/>
    <n v="131"/>
    <n v="156.1"/>
    <n v="1.4467099165894346"/>
    <n v="1.4467099165894346"/>
    <n v="10"/>
    <n v="10"/>
    <n v="1"/>
    <n v="1.4467099165894346"/>
    <n v="72458.466172381828"/>
    <n v="72458.466172381828"/>
    <n v="0"/>
    <n v="0.2"/>
    <n v="0"/>
  </r>
  <r>
    <n v="166"/>
    <x v="0"/>
    <s v="Launders for Saw Moulds (3 Nos.)"/>
    <s v="Shed A"/>
    <d v="2012-02-13T00:00:00"/>
    <n v="49998"/>
    <n v="15"/>
    <n v="17991.399272806593"/>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61983.938121423693"/>
    <n v="39256.494143568336"/>
    <n v="22727.443977855357"/>
    <n v="0.2"/>
    <n v="18181.955182284288"/>
  </r>
  <r>
    <n v="167"/>
    <x v="4"/>
    <s v="DRV-32 Chabbel set"/>
    <m/>
    <d v="2013-07-02T00:00:00"/>
    <n v="49775"/>
    <n v="5"/>
    <n v="2489"/>
    <d v="2013-07-01T00:00:00"/>
    <m/>
    <m/>
    <m/>
    <m/>
    <m/>
    <m/>
    <m/>
    <m/>
    <m/>
    <m/>
    <m/>
    <m/>
    <m/>
    <m/>
    <s v="c. Manufacture of communication equipment"/>
    <n v="648"/>
    <n v="19"/>
    <n v="110.7"/>
    <n v="131"/>
    <n v="129.6"/>
    <n v="1.1707317073170731"/>
    <n v="1.1707317073170731"/>
    <n v="9"/>
    <n v="5"/>
    <n v="0.95"/>
    <n v="1.1707317073170731"/>
    <n v="58273.170731707316"/>
    <n v="55359.512195121948"/>
    <n v="2913.658536585368"/>
    <n v="0.2"/>
    <n v="2330.9268292682946"/>
  </r>
  <r>
    <n v="168"/>
    <x v="3"/>
    <s v="Table as per Modular style 1500x600"/>
    <m/>
    <d v="2012-02-13T00:00:00"/>
    <n v="49276"/>
    <n v="10"/>
    <n v="2464"/>
    <d v="2012-02-01T00:00:00"/>
    <m/>
    <m/>
    <m/>
    <m/>
    <m/>
    <m/>
    <m/>
    <s v="Furniture"/>
    <n v="628"/>
    <n v="89"/>
    <n v="138.30000000000001"/>
    <n v="90"/>
    <n v="138.4"/>
    <n v="1.0007230657989876"/>
    <s v="(U). MANUFACTURE OF FURNITURE"/>
    <n v="843"/>
    <n v="4"/>
    <n v="103.9"/>
    <n v="131"/>
    <n v="156.1"/>
    <n v="1.5024061597690086"/>
    <n v="1.5034924982793259"/>
    <n v="10"/>
    <n v="10"/>
    <n v="1"/>
    <n v="1.5034924982793259"/>
    <n v="74086.096345212063"/>
    <n v="74086.096345212063"/>
    <n v="0"/>
    <n v="0.2"/>
    <n v="0"/>
  </r>
  <r>
    <n v="169"/>
    <x v="3"/>
    <s v="CHAIR WITH ARM MODEL OS-5( Number 18)"/>
    <m/>
    <d v="2012-03-31T00:00:00"/>
    <n v="49075"/>
    <n v="10"/>
    <n v="2454"/>
    <d v="2012-03-01T00:00:00"/>
    <m/>
    <m/>
    <m/>
    <m/>
    <m/>
    <m/>
    <m/>
    <s v="Furniture"/>
    <n v="628"/>
    <n v="89"/>
    <n v="138.30000000000001"/>
    <n v="90"/>
    <n v="138.4"/>
    <n v="1.0007230657989876"/>
    <s v="(U). MANUFACTURE OF FURNITURE"/>
    <n v="843"/>
    <n v="4"/>
    <n v="103.9"/>
    <n v="131"/>
    <n v="156.1"/>
    <n v="1.5024061597690086"/>
    <n v="1.5034924982793259"/>
    <n v="10"/>
    <n v="10"/>
    <n v="1"/>
    <n v="1.5034924982793259"/>
    <n v="73783.894353057913"/>
    <n v="73783.894353057913"/>
    <n v="0"/>
    <n v="0.2"/>
    <n v="0"/>
  </r>
  <r>
    <n v="170"/>
    <x v="4"/>
    <s v="DVR-32 Channel "/>
    <m/>
    <d v="2016-08-31T00:00:00"/>
    <n v="48870"/>
    <n v="5"/>
    <n v="2443.7610958904115"/>
    <d v="2016-08-01T00:00:00"/>
    <m/>
    <m/>
    <m/>
    <m/>
    <m/>
    <m/>
    <m/>
    <m/>
    <m/>
    <m/>
    <m/>
    <m/>
    <m/>
    <m/>
    <s v="c. Manufacture of communication equipment"/>
    <n v="648"/>
    <n v="56"/>
    <n v="104.1"/>
    <n v="131"/>
    <n v="129.6"/>
    <n v="1.244956772334294"/>
    <n v="1.244956772334294"/>
    <n v="6"/>
    <n v="5"/>
    <n v="0.95"/>
    <n v="1.244956772334294"/>
    <n v="60841.037463976951"/>
    <n v="57798.985590778102"/>
    <n v="3042.0518731988486"/>
    <n v="0.2"/>
    <n v="2433.6414985590791"/>
  </r>
  <r>
    <n v="171"/>
    <x v="3"/>
    <s v="Cabinet for QC (2400*750*400)"/>
    <m/>
    <d v="2013-01-29T00:00:00"/>
    <n v="47475"/>
    <n v="10"/>
    <n v="6980.7256070160147"/>
    <d v="2013-01-01T00:00:00"/>
    <m/>
    <m/>
    <m/>
    <m/>
    <m/>
    <m/>
    <m/>
    <m/>
    <m/>
    <m/>
    <m/>
    <m/>
    <m/>
    <m/>
    <s v="(U). MANUFACTURE OF FURNITURE"/>
    <n v="843"/>
    <n v="13"/>
    <n v="108.6"/>
    <n v="131"/>
    <n v="156.1"/>
    <n v="1.4373848987108655"/>
    <n v="1.4373848987108655"/>
    <n v="9"/>
    <n v="10"/>
    <n v="1"/>
    <n v="1.4373848987108655"/>
    <n v="68239.848066298335"/>
    <n v="61415.863259668506"/>
    <n v="6823.9848066298291"/>
    <n v="0.2"/>
    <n v="5459.1878453038635"/>
  </r>
  <r>
    <n v="172"/>
    <x v="4"/>
    <s v="RO SYSTEM CAPACITY 75 LPH"/>
    <m/>
    <d v="2014-07-25T00:00:00"/>
    <n v="46947"/>
    <n v="5"/>
    <n v="2322.8089041095809"/>
    <d v="2014-07-01T00:00:00"/>
    <m/>
    <m/>
    <m/>
    <m/>
    <m/>
    <m/>
    <m/>
    <m/>
    <m/>
    <m/>
    <m/>
    <m/>
    <m/>
    <m/>
    <s v="Water purifier"/>
    <n v="757"/>
    <n v="31"/>
    <n v="115"/>
    <n v="131"/>
    <n v="140.4"/>
    <n v="1.2208695652173913"/>
    <n v="1.2208695652173913"/>
    <n v="8"/>
    <n v="5"/>
    <n v="0.95"/>
    <n v="1.2208695652173913"/>
    <n v="57316.163478260867"/>
    <n v="54450.355304347824"/>
    <n v="2865.808173913043"/>
    <n v="0.2"/>
    <n v="2292.6465391304346"/>
  </r>
  <r>
    <n v="173"/>
    <x v="3"/>
    <s v="Wooden Cabins"/>
    <m/>
    <d v="2012-03-31T00:00:00"/>
    <n v="46483"/>
    <n v="10"/>
    <n v="2324"/>
    <d v="2012-03-01T00:00:00"/>
    <m/>
    <m/>
    <m/>
    <m/>
    <m/>
    <m/>
    <m/>
    <s v="Furniture"/>
    <n v="628"/>
    <n v="89"/>
    <n v="138.30000000000001"/>
    <n v="90"/>
    <n v="138.4"/>
    <n v="1.0007230657989876"/>
    <s v="(U). MANUFACTURE OF FURNITURE"/>
    <n v="843"/>
    <n v="4"/>
    <n v="103.9"/>
    <n v="131"/>
    <n v="156.1"/>
    <n v="1.5024061597690086"/>
    <n v="1.5034924982793259"/>
    <n v="10"/>
    <n v="10"/>
    <n v="1"/>
    <n v="1.5034924982793259"/>
    <n v="69886.841797517904"/>
    <n v="69886.841797517904"/>
    <n v="0"/>
    <n v="0.2"/>
    <n v="0"/>
  </r>
  <r>
    <n v="174"/>
    <x v="3"/>
    <s v="Table for Chairman &amp; ED "/>
    <m/>
    <d v="2012-02-13T00:00:00"/>
    <n v="46378"/>
    <n v="10"/>
    <n v="2319"/>
    <d v="2012-02-01T00:00:00"/>
    <m/>
    <m/>
    <m/>
    <m/>
    <m/>
    <m/>
    <m/>
    <s v="Furniture"/>
    <n v="628"/>
    <n v="89"/>
    <n v="138.30000000000001"/>
    <n v="90"/>
    <n v="138.4"/>
    <n v="1.0007230657989876"/>
    <s v="(U). MANUFACTURE OF FURNITURE"/>
    <n v="843"/>
    <n v="4"/>
    <n v="103.9"/>
    <n v="131"/>
    <n v="156.1"/>
    <n v="1.5024061597690086"/>
    <n v="1.5034924982793259"/>
    <n v="10"/>
    <n v="10"/>
    <n v="1"/>
    <n v="1.5034924982793259"/>
    <n v="69728.975085198574"/>
    <n v="69728.975085198588"/>
    <n v="0"/>
    <n v="0.2"/>
    <n v="0"/>
  </r>
  <r>
    <n v="175"/>
    <x v="6"/>
    <s v="Computer system+UPS - 1 No"/>
    <m/>
    <d v="2013-02-11T00:00:00"/>
    <n v="46184"/>
    <n v="3"/>
    <n v="2309"/>
    <d v="2013-02-01T00:00:00"/>
    <m/>
    <m/>
    <m/>
    <m/>
    <m/>
    <m/>
    <m/>
    <m/>
    <m/>
    <m/>
    <m/>
    <m/>
    <m/>
    <m/>
    <s v="Personal Computer (P.C.)"/>
    <n v="645"/>
    <n v="14"/>
    <n v="100.9"/>
    <n v="131"/>
    <n v="115.6"/>
    <n v="1.1456888007928641"/>
    <n v="1.1456888007928641"/>
    <n v="9"/>
    <n v="3"/>
    <n v="0.98"/>
    <n v="1.1456888007928641"/>
    <n v="52912.491575817636"/>
    <n v="51854.241744301282"/>
    <n v="1058.2498315163539"/>
    <n v="0.2"/>
    <n v="846.59986521308315"/>
  </r>
  <r>
    <n v="176"/>
    <x v="0"/>
    <s v="Weighing Machine 1 Mt capicity"/>
    <s v="Shed B"/>
    <d v="2012-02-13T00:00:00"/>
    <n v="45810"/>
    <n v="15"/>
    <n v="16446.27238252875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54372.944953503429"/>
    <n v="36248.629969002286"/>
    <n v="18124.314984501143"/>
    <n v="0.2"/>
    <n v="14499.451987600914"/>
  </r>
  <r>
    <n v="177"/>
    <x v="6"/>
    <s v="UPS 2 KVA OF SPECTRO MAX"/>
    <m/>
    <d v="2012-02-13T00:00:00"/>
    <n v="45760"/>
    <n v="3"/>
    <n v="2288"/>
    <d v="2012-02-01T00:00:00"/>
    <m/>
    <m/>
    <m/>
    <m/>
    <m/>
    <m/>
    <m/>
    <s v="UPS / Stabilizer"/>
    <n v="739"/>
    <n v="89"/>
    <n v="128.4"/>
    <n v="90"/>
    <n v="128.4"/>
    <n v="1"/>
    <s v="b. Manufacture of computers and peripheral equipment"/>
    <n v="644"/>
    <n v="4"/>
    <n v="95.5"/>
    <n v="131"/>
    <n v="134.9"/>
    <n v="1.412565445026178"/>
    <n v="1.412565445026178"/>
    <n v="10"/>
    <n v="3"/>
    <n v="0.98"/>
    <n v="1.412565445026178"/>
    <n v="64638.994764397903"/>
    <n v="63346.214869109943"/>
    <n v="1292.7798952879602"/>
    <n v="0.2"/>
    <n v="1034.2239162303683"/>
  </r>
  <r>
    <n v="178"/>
    <x v="3"/>
    <s v="Window A.C. 1.5 Ton Make LG"/>
    <m/>
    <d v="2012-02-13T00:00:00"/>
    <n v="45054"/>
    <n v="5"/>
    <n v="2253"/>
    <d v="2012-02-01T00:00:00"/>
    <m/>
    <m/>
    <m/>
    <m/>
    <m/>
    <m/>
    <m/>
    <s v="Air Conditioners"/>
    <n v="686"/>
    <n v="89"/>
    <n v="103.4"/>
    <n v="90"/>
    <n v="103.4"/>
    <n v="1"/>
    <s v="Air conditioner"/>
    <n v="653"/>
    <n v="4"/>
    <n v="100.8"/>
    <n v="131"/>
    <n v="120.4"/>
    <n v="1.1944444444444446"/>
    <n v="1.1944444444444446"/>
    <n v="10"/>
    <n v="5"/>
    <n v="0.9"/>
    <n v="1.1944444444444446"/>
    <n v="53814.500000000007"/>
    <n v="48433.05"/>
    <n v="5381.4500000000044"/>
    <n v="0.2"/>
    <n v="4305.1600000000035"/>
  </r>
  <r>
    <n v="179"/>
    <x v="3"/>
    <s v="Pantry Counters 550 mm"/>
    <m/>
    <d v="2012-02-13T00:00:00"/>
    <n v="45006"/>
    <n v="10"/>
    <n v="2250"/>
    <d v="2012-02-01T00:00:00"/>
    <m/>
    <m/>
    <m/>
    <m/>
    <m/>
    <m/>
    <m/>
    <s v="Furniture"/>
    <n v="628"/>
    <n v="89"/>
    <n v="138.30000000000001"/>
    <n v="90"/>
    <n v="138.4"/>
    <n v="1.0007230657989876"/>
    <s v="(U). MANUFACTURE OF FURNITURE"/>
    <n v="843"/>
    <n v="4"/>
    <n v="103.9"/>
    <n v="131"/>
    <n v="156.1"/>
    <n v="1.5024061597690086"/>
    <n v="1.5034924982793259"/>
    <n v="10"/>
    <n v="10"/>
    <n v="1"/>
    <n v="1.5034924982793259"/>
    <n v="67666.18337755934"/>
    <n v="67666.18337755934"/>
    <n v="0"/>
    <n v="0.2"/>
    <n v="0"/>
  </r>
  <r>
    <n v="180"/>
    <x v="3"/>
    <s v="Partition of plain glass &amp; laminated board"/>
    <m/>
    <d v="2014-09-02T00:00:00"/>
    <n v="44562"/>
    <n v="10"/>
    <n v="10688.96164383561"/>
    <d v="2014-09-01T00:00:00"/>
    <m/>
    <m/>
    <m/>
    <m/>
    <m/>
    <m/>
    <m/>
    <m/>
    <m/>
    <m/>
    <m/>
    <m/>
    <m/>
    <m/>
    <s v="(U). MANUFACTURE OF FURNITURE"/>
    <n v="843"/>
    <n v="33"/>
    <n v="116.6"/>
    <n v="131"/>
    <n v="156.1"/>
    <n v="1.3387650085763294"/>
    <n v="1.3387650085763294"/>
    <n v="8"/>
    <n v="10"/>
    <n v="1"/>
    <n v="1.3387650085763294"/>
    <n v="59658.046312178391"/>
    <n v="47726.437049742715"/>
    <n v="11931.609262435675"/>
    <n v="0.2"/>
    <n v="9545.2874099485398"/>
  </r>
  <r>
    <n v="181"/>
    <x v="4"/>
    <s v="Water coller"/>
    <m/>
    <d v="2012-05-10T00:00:00"/>
    <n v="44500"/>
    <n v="5"/>
    <n v="2225"/>
    <d v="2012-05-01T00:00:00"/>
    <m/>
    <m/>
    <m/>
    <m/>
    <m/>
    <m/>
    <m/>
    <m/>
    <m/>
    <m/>
    <m/>
    <m/>
    <m/>
    <m/>
    <s v="Refrigerators"/>
    <n v="709"/>
    <n v="5"/>
    <n v="103.4"/>
    <n v="131"/>
    <n v="131.69999999999999"/>
    <n v="1.273694390715667"/>
    <n v="1.273694390715667"/>
    <n v="10"/>
    <n v="5"/>
    <n v="0.95"/>
    <n v="1.273694390715667"/>
    <n v="56679.400386847185"/>
    <n v="53845.430367504821"/>
    <n v="2833.9700193423632"/>
    <n v="0.2"/>
    <n v="2267.1760154738909"/>
  </r>
  <r>
    <n v="183"/>
    <x v="6"/>
    <s v="LCD data Projecter VPL-Ex60-- 1 No"/>
    <m/>
    <d v="2009-02-14T00:00:00"/>
    <n v="43350"/>
    <n v="3"/>
    <n v="2168"/>
    <d v="2009-02-01T00:00:00"/>
    <m/>
    <m/>
    <m/>
    <m/>
    <m/>
    <m/>
    <m/>
    <s v="Computers"/>
    <n v="756"/>
    <n v="89"/>
    <n v="87"/>
    <n v="90"/>
    <n v="87"/>
    <n v="1"/>
    <s v="b. Manufacture of computers and peripheral equipment"/>
    <n v="644"/>
    <n v="4"/>
    <n v="95.5"/>
    <n v="131"/>
    <n v="134.9"/>
    <n v="1.412565445026178"/>
    <n v="1.412565445026178"/>
    <n v="13"/>
    <n v="3"/>
    <n v="0.98"/>
    <n v="1.412565445026178"/>
    <n v="61234.712041884814"/>
    <n v="60010.017801047114"/>
    <n v="1224.6942408376999"/>
    <n v="0.2"/>
    <n v="979.75539267015995"/>
  </r>
  <r>
    <n v="184"/>
    <x v="4"/>
    <s v="Projector"/>
    <m/>
    <d v="2012-05-24T00:00:00"/>
    <n v="42889"/>
    <n v="5"/>
    <n v="2144"/>
    <d v="2012-05-01T00:00:00"/>
    <m/>
    <m/>
    <m/>
    <m/>
    <m/>
    <m/>
    <m/>
    <m/>
    <m/>
    <m/>
    <m/>
    <m/>
    <m/>
    <m/>
    <s v="h. Manufacture of optical instruments and photographic equipment"/>
    <n v="663"/>
    <n v="5"/>
    <n v="102.7"/>
    <n v="131"/>
    <n v="101.6"/>
    <n v="0.9892891918208373"/>
    <n v="0.9892891918208373"/>
    <n v="10"/>
    <n v="5"/>
    <n v="0.98"/>
    <n v="0.9892891918208373"/>
    <n v="42429.624148003888"/>
    <n v="41581.031665043811"/>
    <n v="848.59248296007718"/>
    <n v="0.2"/>
    <n v="678.87398636806176"/>
  </r>
  <r>
    <n v="186"/>
    <x v="0"/>
    <s v="Foundation Bolts with template alignment  for  2  nos.  Chimneys"/>
    <m/>
    <d v="2012-02-13T00:00:00"/>
    <n v="42855"/>
    <n v="15"/>
    <n v="15421.729741633022"/>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53128.558506212496"/>
    <n v="33648.087053934578"/>
    <n v="19480.471452277918"/>
    <n v="0.2"/>
    <n v="15584.377161822335"/>
  </r>
  <r>
    <n v="187"/>
    <x v="0"/>
    <s v="Charging Table"/>
    <s v="Near Furnace"/>
    <d v="2012-02-13T00:00:00"/>
    <n v="42855"/>
    <n v="15"/>
    <n v="15421.729741633022"/>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53128.558506212496"/>
    <n v="33648.087053934578"/>
    <n v="19480.471452277918"/>
    <n v="0.2"/>
    <n v="15584.377161822335"/>
  </r>
  <r>
    <n v="188"/>
    <x v="4"/>
    <s v="Water coller"/>
    <m/>
    <d v="2011-05-21T00:00:00"/>
    <n v="41500"/>
    <n v="5"/>
    <n v="2075"/>
    <d v="2011-05-01T00:00:00"/>
    <m/>
    <m/>
    <m/>
    <m/>
    <m/>
    <m/>
    <m/>
    <s v="Refrigerators"/>
    <n v="687"/>
    <n v="89"/>
    <n v="118.3"/>
    <n v="90"/>
    <n v="118.3"/>
    <n v="1"/>
    <s v="Refrigerators"/>
    <n v="709"/>
    <n v="4"/>
    <n v="101.5"/>
    <n v="131"/>
    <n v="131.69999999999999"/>
    <n v="1.2975369458128079"/>
    <n v="1.2975369458128079"/>
    <n v="11"/>
    <n v="5"/>
    <n v="0.95"/>
    <n v="1.2975369458128079"/>
    <n v="53847.783251231529"/>
    <n v="51155.394088669957"/>
    <n v="2692.3891625615724"/>
    <n v="0.2"/>
    <n v="2153.9113300492581"/>
  </r>
  <r>
    <n v="189"/>
    <x v="3"/>
    <s v="P/F Conference Table"/>
    <m/>
    <d v="2012-02-13T00:00:00"/>
    <n v="39936"/>
    <n v="10"/>
    <n v="1997"/>
    <d v="2012-02-01T00:00:00"/>
    <m/>
    <m/>
    <m/>
    <m/>
    <m/>
    <m/>
    <m/>
    <s v="Furniture"/>
    <n v="628"/>
    <n v="89"/>
    <n v="138.30000000000001"/>
    <n v="90"/>
    <n v="138.4"/>
    <n v="1.0007230657989876"/>
    <s v="(U). MANUFACTURE OF FURNITURE"/>
    <n v="843"/>
    <n v="4"/>
    <n v="103.9"/>
    <n v="131"/>
    <n v="156.1"/>
    <n v="1.5024061597690086"/>
    <n v="1.5034924982793259"/>
    <n v="10"/>
    <n v="10"/>
    <n v="1"/>
    <n v="1.5034924982793259"/>
    <n v="60043.476411283154"/>
    <n v="60043.476411283154"/>
    <n v="0"/>
    <n v="0.2"/>
    <n v="0"/>
  </r>
  <r>
    <n v="190"/>
    <x v="6"/>
    <s v="Laptop Computer "/>
    <m/>
    <d v="2017-07-31T00:00:00"/>
    <n v="38990"/>
    <n v="3"/>
    <n v="1950.0045662100019"/>
    <d v="2017-07-01T00:00:00"/>
    <m/>
    <m/>
    <m/>
    <m/>
    <m/>
    <m/>
    <m/>
    <m/>
    <m/>
    <m/>
    <m/>
    <m/>
    <m/>
    <m/>
    <s v="Personal Computer (P.C.)"/>
    <n v="645"/>
    <n v="67"/>
    <n v="115.6"/>
    <n v="131"/>
    <n v="115.6"/>
    <n v="1"/>
    <n v="1"/>
    <n v="5"/>
    <n v="3"/>
    <n v="0.98"/>
    <n v="1"/>
    <n v="38990"/>
    <n v="38210.199999999997"/>
    <n v="779.80000000000291"/>
    <n v="0.2"/>
    <n v="623.84000000000242"/>
  </r>
  <r>
    <n v="191"/>
    <x v="3"/>
    <s v="Back Storage for ED &amp; Chairman Cabin"/>
    <m/>
    <d v="2012-02-13T00:00:00"/>
    <n v="38890"/>
    <n v="10"/>
    <n v="1945"/>
    <d v="2012-02-01T00:00:00"/>
    <m/>
    <m/>
    <m/>
    <m/>
    <m/>
    <m/>
    <m/>
    <s v="Furniture"/>
    <n v="628"/>
    <n v="89"/>
    <n v="138.30000000000001"/>
    <n v="90"/>
    <n v="138.4"/>
    <n v="1.0007230657989876"/>
    <s v="(U). MANUFACTURE OF FURNITURE"/>
    <n v="843"/>
    <n v="4"/>
    <n v="103.9"/>
    <n v="131"/>
    <n v="156.1"/>
    <n v="1.5024061597690086"/>
    <n v="1.5034924982793259"/>
    <n v="10"/>
    <n v="10"/>
    <n v="1"/>
    <n v="1.5034924982793259"/>
    <n v="58470.823258082979"/>
    <n v="58470.823258082979"/>
    <n v="0"/>
    <n v="0.2"/>
    <n v="0"/>
  </r>
  <r>
    <n v="192"/>
    <x v="3"/>
    <s v="3 Drawer modular Pedestal unit"/>
    <m/>
    <d v="2012-02-13T00:00:00"/>
    <n v="38648"/>
    <n v="10"/>
    <n v="1932"/>
    <d v="2012-02-01T00:00:00"/>
    <m/>
    <m/>
    <m/>
    <m/>
    <m/>
    <m/>
    <m/>
    <s v="Furniture"/>
    <n v="628"/>
    <n v="89"/>
    <n v="138.30000000000001"/>
    <n v="90"/>
    <n v="138.4"/>
    <n v="1.0007230657989876"/>
    <s v="(U). MANUFACTURE OF FURNITURE"/>
    <n v="843"/>
    <n v="4"/>
    <n v="103.9"/>
    <n v="131"/>
    <n v="156.1"/>
    <n v="1.5024061597690086"/>
    <n v="1.5034924982793259"/>
    <n v="10"/>
    <n v="10"/>
    <n v="1"/>
    <n v="1.5034924982793259"/>
    <n v="58106.978073499384"/>
    <n v="58106.978073499384"/>
    <n v="0"/>
    <n v="0.2"/>
    <n v="0"/>
  </r>
  <r>
    <n v="193"/>
    <x v="4"/>
    <s v="AIR CONDITIONER 2T SPLIT TYPE"/>
    <m/>
    <d v="2017-06-15T00:00:00"/>
    <n v="37500"/>
    <n v="5"/>
    <n v="3339.0410958904104"/>
    <d v="2017-06-01T00:00:00"/>
    <m/>
    <m/>
    <m/>
    <m/>
    <m/>
    <m/>
    <m/>
    <m/>
    <m/>
    <m/>
    <m/>
    <m/>
    <m/>
    <m/>
    <s v="Air conditioner"/>
    <n v="653"/>
    <n v="66"/>
    <n v="114.3"/>
    <n v="131"/>
    <n v="120.4"/>
    <n v="1.0533683289588802"/>
    <n v="1.0533683289588802"/>
    <n v="5"/>
    <n v="5"/>
    <n v="0.9"/>
    <n v="1.0533683289588802"/>
    <n v="39501.312335958006"/>
    <n v="35551.181102362199"/>
    <n v="3950.1312335958064"/>
    <n v="0.2"/>
    <n v="3160.1049868766454"/>
  </r>
  <r>
    <n v="194"/>
    <x v="4"/>
    <s v="Table with 3 Draweers"/>
    <m/>
    <d v="2013-08-24T00:00:00"/>
    <n v="36850"/>
    <n v="5"/>
    <n v="1843"/>
    <d v="2013-08-01T00:00:00"/>
    <m/>
    <m/>
    <m/>
    <m/>
    <m/>
    <m/>
    <m/>
    <m/>
    <m/>
    <m/>
    <m/>
    <m/>
    <m/>
    <m/>
    <s v="(U). MANUFACTURE OF FURNITURE"/>
    <n v="843"/>
    <n v="20"/>
    <n v="110.3"/>
    <n v="131"/>
    <n v="156.1"/>
    <n v="1.415231187669991"/>
    <n v="1.415231187669991"/>
    <n v="9"/>
    <n v="5"/>
    <n v="1"/>
    <n v="1.415231187669991"/>
    <n v="52151.269265639166"/>
    <n v="52151.269265639166"/>
    <n v="0"/>
    <n v="0.2"/>
    <n v="0"/>
  </r>
  <r>
    <n v="195"/>
    <x v="4"/>
    <s v="Projector  LCD"/>
    <m/>
    <d v="2012-07-30T00:00:00"/>
    <n v="36563"/>
    <n v="5"/>
    <n v="1828"/>
    <d v="2012-07-01T00:00:00"/>
    <m/>
    <m/>
    <m/>
    <m/>
    <m/>
    <m/>
    <m/>
    <m/>
    <m/>
    <m/>
    <m/>
    <m/>
    <m/>
    <m/>
    <s v="h. Manufacture of optical instruments and photographic equipment"/>
    <n v="663"/>
    <n v="7"/>
    <n v="104.3"/>
    <n v="131"/>
    <n v="101.6"/>
    <n v="0.97411313518696063"/>
    <n v="0.97411313518696063"/>
    <n v="10"/>
    <n v="5"/>
    <n v="0.98"/>
    <n v="0.97411313518696063"/>
    <n v="35616.498561840839"/>
    <n v="34904.168590604022"/>
    <n v="712.32997123681707"/>
    <n v="0.2"/>
    <n v="569.8639769894537"/>
  </r>
  <r>
    <n v="196"/>
    <x v="6"/>
    <s v="LAPTOP COMPUTER"/>
    <m/>
    <d v="2013-09-21T00:00:00"/>
    <n v="36200"/>
    <n v="3"/>
    <n v="1810"/>
    <d v="2013-09-01T00:00:00"/>
    <m/>
    <m/>
    <m/>
    <m/>
    <m/>
    <m/>
    <m/>
    <m/>
    <m/>
    <m/>
    <m/>
    <m/>
    <m/>
    <m/>
    <s v="Personal Computer (P.C.)"/>
    <n v="645"/>
    <n v="21"/>
    <n v="100.9"/>
    <n v="131"/>
    <n v="115.6"/>
    <n v="1.1456888007928641"/>
    <n v="1.1456888007928641"/>
    <n v="9"/>
    <n v="3"/>
    <n v="0.98"/>
    <n v="1.1456888007928641"/>
    <n v="41473.934588701683"/>
    <n v="40644.455896927648"/>
    <n v="829.47869177403481"/>
    <n v="0.2"/>
    <n v="663.58295341922792"/>
  </r>
  <r>
    <n v="197"/>
    <x v="0"/>
    <s v="Portable Contamination Monitor Battry Opretor"/>
    <m/>
    <d v="2021-04-16T00:00:00"/>
    <n v="36100"/>
    <n v="15"/>
    <n v="33820.328719723184"/>
    <d v="2021-04-01T00:00:00"/>
    <m/>
    <m/>
    <m/>
    <m/>
    <m/>
    <m/>
    <m/>
    <m/>
    <m/>
    <m/>
    <m/>
    <m/>
    <m/>
    <m/>
    <s v="(R). MANUFACTURE OF MACHINERY AND EQUIPMENT"/>
    <n v="722"/>
    <n v="112"/>
    <n v="116.7"/>
    <n v="131"/>
    <n v="126.6"/>
    <n v="1.0848329048843186"/>
    <n v="1.0848329048843186"/>
    <n v="1"/>
    <n v="15"/>
    <n v="0.95"/>
    <n v="1.0848329048843186"/>
    <n v="39162.467866323903"/>
    <n v="2480.2896315338467"/>
    <n v="36682.178234790059"/>
    <n v="0.2"/>
    <n v="29345.74258783205"/>
  </r>
  <r>
    <n v="198"/>
    <x v="0"/>
    <s v="Duct Support Structure for Skelner Furnace"/>
    <s v="Shed A"/>
    <d v="2012-02-13T00:00:00"/>
    <n v="35713"/>
    <n v="15"/>
    <n v="12851.285194861855"/>
    <d v="2012-02-01T00:00:00"/>
    <m/>
    <m/>
    <m/>
    <m/>
    <m/>
    <m/>
    <m/>
    <s v="Industrial Furnaces"/>
    <n v="651"/>
    <n v="89"/>
    <n v="181.7"/>
    <n v="90"/>
    <n v="181.7"/>
    <n v="1"/>
    <s v="Furnaces &amp; Ovens"/>
    <n v="742"/>
    <n v="4"/>
    <n v="114.9"/>
    <n v="131"/>
    <n v="80.900000000000006"/>
    <n v="0.7040905134899913"/>
    <n v="0.7040905134899913"/>
    <n v="10"/>
    <n v="15"/>
    <n v="0.95"/>
    <n v="0.7040905134899913"/>
    <n v="25145.184508268059"/>
    <n v="15925.283521903102"/>
    <n v="9219.9009863649571"/>
    <n v="0.2"/>
    <n v="7375.9207890919661"/>
  </r>
  <r>
    <n v="199"/>
    <x v="0"/>
    <s v="Overhead Pipe Line bridge for F.O. &amp; Diesel return overflow line"/>
    <m/>
    <d v="2012-02-13T00:00:00"/>
    <n v="35713"/>
    <n v="15"/>
    <n v="12851.285194861855"/>
    <d v="2012-02-01T00:00:00"/>
    <m/>
    <m/>
    <m/>
    <m/>
    <m/>
    <m/>
    <m/>
    <s v="a4.  STEEL: PIPES &amp; TUBES"/>
    <n v="581"/>
    <n v="89"/>
    <n v="125.1"/>
    <n v="90"/>
    <n v="127.2"/>
    <n v="1.0167865707434054"/>
    <s v="h. Pipes &amp; tubes"/>
    <n v="582"/>
    <n v="4"/>
    <n v="102.6"/>
    <n v="131"/>
    <n v="174.4"/>
    <n v="1.699805068226121"/>
    <n v="1.7283389662538977"/>
    <n v="10"/>
    <n v="15"/>
    <n v="0.95"/>
    <n v="1.7283389662538977"/>
    <n v="61724.169501825447"/>
    <n v="39091.97401782278"/>
    <n v="22632.195484002666"/>
    <n v="0.2"/>
    <n v="18105.756387202135"/>
  </r>
  <r>
    <n v="200"/>
    <x v="0"/>
    <s v="Copper Storage Room"/>
    <s v="Shed C"/>
    <d v="2012-02-13T00:00:00"/>
    <n v="35713"/>
    <n v="15"/>
    <n v="12851.285194861855"/>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44274.418619352859"/>
    <n v="28040.465125590141"/>
    <n v="16233.953493762718"/>
    <n v="0.2"/>
    <n v="12987.162795010176"/>
  </r>
  <r>
    <n v="201"/>
    <x v="0"/>
    <s v="Polishing Machine 1"/>
    <s v="Shed A"/>
    <d v="2012-02-13T00:00:00"/>
    <n v="35517"/>
    <n v="15"/>
    <n v="12780.446470449548"/>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44031.431862446603"/>
    <n v="27886.573512882846"/>
    <n v="16144.858349563758"/>
    <n v="0.2"/>
    <n v="12915.886679651006"/>
  </r>
  <r>
    <n v="202"/>
    <x v="0"/>
    <s v="NIBBLER HYDRAULIC M/C"/>
    <s v="Shed C"/>
    <d v="2012-02-18T00:00:00"/>
    <n v="33029"/>
    <n v="15"/>
    <n v="11891.66859900593"/>
    <d v="2012-02-01T00:00:00"/>
    <m/>
    <m/>
    <m/>
    <m/>
    <m/>
    <m/>
    <m/>
    <s v="Hydraulic Equipment"/>
    <n v="670"/>
    <n v="89"/>
    <n v="129"/>
    <n v="90"/>
    <n v="129.30000000000001"/>
    <n v="1.0023255813953489"/>
    <s v="Hydraulic equipment"/>
    <n v="746"/>
    <n v="4"/>
    <n v="99.2"/>
    <n v="131"/>
    <n v="122.3"/>
    <n v="1.2328629032258065"/>
    <n v="1.2357300262565643"/>
    <n v="10"/>
    <n v="15"/>
    <n v="0.9"/>
    <n v="1.2357300262565643"/>
    <n v="40814.927037228059"/>
    <n v="24488.956222336838"/>
    <n v="16325.970814891221"/>
    <n v="0.2"/>
    <n v="13060.776651912978"/>
  </r>
  <r>
    <n v="203"/>
    <x v="3"/>
    <s v="Overhead storage 300mm deep"/>
    <m/>
    <d v="2012-02-13T00:00:00"/>
    <n v="31957"/>
    <n v="10"/>
    <n v="1598"/>
    <d v="2012-02-01T00:00:00"/>
    <m/>
    <m/>
    <m/>
    <m/>
    <m/>
    <m/>
    <m/>
    <s v="Furniture"/>
    <n v="628"/>
    <n v="89"/>
    <n v="138.30000000000001"/>
    <n v="90"/>
    <n v="138.4"/>
    <n v="1.0007230657989876"/>
    <s v="(U). MANUFACTURE OF FURNITURE"/>
    <n v="843"/>
    <n v="4"/>
    <n v="103.9"/>
    <n v="131"/>
    <n v="156.1"/>
    <n v="1.5024061597690086"/>
    <n v="1.5034924982793259"/>
    <n v="10"/>
    <n v="10"/>
    <n v="1"/>
    <n v="1.5034924982793259"/>
    <n v="48047.109767512418"/>
    <n v="48047.109767512418"/>
    <n v="0"/>
    <n v="0.2"/>
    <n v="0"/>
  </r>
  <r>
    <n v="204"/>
    <x v="0"/>
    <s v="Hardness Tester"/>
    <s v="Old QC Room"/>
    <d v="2014-04-03T00:00:00"/>
    <n v="30850"/>
    <n v="15"/>
    <n v="15298.638396909691"/>
    <d v="2014-04-01T00:00:00"/>
    <m/>
    <m/>
    <m/>
    <m/>
    <m/>
    <m/>
    <m/>
    <m/>
    <m/>
    <m/>
    <m/>
    <m/>
    <m/>
    <m/>
    <s v="e. Manufacture of measuring, testing, navigating and control equipment"/>
    <n v="654"/>
    <n v="28"/>
    <n v="98.8"/>
    <n v="131"/>
    <n v="113.5"/>
    <n v="1.1487854251012146"/>
    <n v="1.1487854251012146"/>
    <n v="8"/>
    <n v="15"/>
    <n v="1"/>
    <n v="1.1487854251012146"/>
    <n v="35440.030364372469"/>
    <n v="18901.349527665316"/>
    <n v="16538.680836707154"/>
    <n v="0.2"/>
    <n v="13230.944669365723"/>
  </r>
  <r>
    <n v="205"/>
    <x v="6"/>
    <s v="Dell Desktop Optipled 3080 MT(I3-4GB-1TB-DOS/3GB/1TB/No odd/Dos/3Yrs send from FBD to Hodal ) 01 Nos_x000a_(Note:  Challan no. GP21-22/1/18 8) "/>
    <s v="DSN _x000a_Solution"/>
    <d v="2021-08-17T00:00:00"/>
    <n v="30000"/>
    <n v="3"/>
    <n v="30000"/>
    <d v="2021-08-01T00:00:00"/>
    <m/>
    <m/>
    <m/>
    <m/>
    <m/>
    <m/>
    <m/>
    <m/>
    <m/>
    <m/>
    <m/>
    <m/>
    <m/>
    <m/>
    <s v="b. Manufacture of computers and peripheral equipment"/>
    <n v="644"/>
    <n v="116"/>
    <n v="134.6"/>
    <n v="131"/>
    <n v="134.9"/>
    <n v="1.0022288261515602"/>
    <n v="1.0022288261515602"/>
    <n v="1"/>
    <n v="3"/>
    <n v="0.98"/>
    <n v="1.0022288261515602"/>
    <n v="30066.864784546804"/>
    <n v="9821.8424962852896"/>
    <n v="20245.022288261513"/>
    <n v="0.2"/>
    <n v="16196.017830609211"/>
  </r>
  <r>
    <n v="206"/>
    <x v="6"/>
    <s v="Computer system (CPU Core, TFT Monitor , UPS 725 VA)"/>
    <m/>
    <d v="2015-05-31T00:00:00"/>
    <n v="29860"/>
    <n v="3"/>
    <n v="1493.0000000000073"/>
    <d v="2015-05-01T00:00:00"/>
    <m/>
    <m/>
    <m/>
    <m/>
    <m/>
    <m/>
    <m/>
    <m/>
    <m/>
    <m/>
    <m/>
    <m/>
    <m/>
    <m/>
    <s v="Personal Computer (P.C.)"/>
    <n v="645"/>
    <n v="41"/>
    <n v="115.6"/>
    <n v="131"/>
    <n v="115.6"/>
    <n v="1"/>
    <n v="1"/>
    <n v="7"/>
    <n v="3"/>
    <n v="0.98"/>
    <n v="1"/>
    <n v="29860"/>
    <n v="29262.799999999999"/>
    <n v="597.20000000000073"/>
    <n v="0.2"/>
    <n v="477.76000000000062"/>
  </r>
  <r>
    <n v="207"/>
    <x v="3"/>
    <s v="Steel Almirah "/>
    <m/>
    <d v="2012-02-13T00:00:00"/>
    <n v="28542"/>
    <n v="10"/>
    <n v="1427"/>
    <d v="2012-02-01T00:00:00"/>
    <m/>
    <m/>
    <m/>
    <m/>
    <m/>
    <m/>
    <m/>
    <s v="Furniture"/>
    <n v="628"/>
    <n v="89"/>
    <n v="138.30000000000001"/>
    <n v="90"/>
    <n v="138.4"/>
    <n v="1.0007230657989876"/>
    <s v="(U). MANUFACTURE OF FURNITURE"/>
    <n v="843"/>
    <n v="4"/>
    <n v="103.9"/>
    <n v="131"/>
    <n v="156.1"/>
    <n v="1.5024061597690086"/>
    <n v="1.5034924982793259"/>
    <n v="10"/>
    <n v="10"/>
    <n v="1"/>
    <n v="1.5034924982793259"/>
    <n v="42912.68288588852"/>
    <n v="42912.682885888527"/>
    <n v="0"/>
    <n v="0.2"/>
    <n v="0"/>
  </r>
  <r>
    <n v="208"/>
    <x v="0"/>
    <s v="Spectormeter spectomax CCD direct reading with accesssories (LAB MAX CCD LMX3 117424102)"/>
    <s v="Alum"/>
    <d v="2012-02-13T00:00:00"/>
    <n v="28000"/>
    <n v="15"/>
    <n v="8864.562728370649"/>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34712.393843751015"/>
    <n v="21984.516101042303"/>
    <n v="12727.877742708712"/>
    <n v="0.2"/>
    <n v="10182.30219416697"/>
  </r>
  <r>
    <n v="209"/>
    <x v="0"/>
    <s v="Magnatic Drum"/>
    <s v="Dross area"/>
    <d v="2001-05-12T00:00:00"/>
    <n v="27510"/>
    <n v="15"/>
    <n v="1375"/>
    <d v="2001-05-01T00:00:00"/>
    <s v="(K)  Machinery &amp; Machine Tools"/>
    <n v="453"/>
    <n v="20"/>
    <n v="128.6"/>
    <n v="63"/>
    <n v="143"/>
    <n v="1.1119751166407466"/>
    <s v="Other Industrial Machinery"/>
    <n v="674"/>
    <n v="4"/>
    <n v="101.7"/>
    <n v="90"/>
    <n v="131.80000000000001"/>
    <n v="1.2959685349065881"/>
    <s v="(R). MANUFACTURE OF MACHINERY AND EQUIPMENT"/>
    <n v="722"/>
    <n v="4"/>
    <n v="102.2"/>
    <n v="131"/>
    <n v="126.6"/>
    <n v="1.2387475538160468"/>
    <n v="1.7851402247173298"/>
    <n v="21"/>
    <n v="15"/>
    <n v="0.95"/>
    <n v="1.7851402247173298"/>
    <n v="49109.207581973744"/>
    <n v="46653.747202875049"/>
    <n v="2455.4603790986948"/>
    <n v="0.2"/>
    <n v="1964.3683032789559"/>
  </r>
  <r>
    <n v="210"/>
    <x v="6"/>
    <s v="Computer system+UPS - 1 No"/>
    <m/>
    <d v="2012-09-12T00:00:00"/>
    <n v="27123"/>
    <n v="3"/>
    <n v="1356"/>
    <d v="2012-09-01T00:00:00"/>
    <m/>
    <m/>
    <m/>
    <m/>
    <m/>
    <m/>
    <m/>
    <m/>
    <m/>
    <m/>
    <m/>
    <m/>
    <m/>
    <m/>
    <s v="Personal Computer (P.C.)"/>
    <n v="645"/>
    <n v="9"/>
    <n v="100.9"/>
    <n v="131"/>
    <n v="115.6"/>
    <n v="1.1456888007928641"/>
    <n v="1.1456888007928641"/>
    <n v="10"/>
    <n v="3"/>
    <n v="0.98"/>
    <n v="1.1456888007928641"/>
    <n v="31074.517343904852"/>
    <n v="30453.026997026755"/>
    <n v="621.49034687809763"/>
    <n v="0.2"/>
    <n v="497.19227750247813"/>
  </r>
  <r>
    <n v="211"/>
    <x v="4"/>
    <s v="CAMERA"/>
    <m/>
    <d v="2014-06-29T00:00:00"/>
    <n v="26490"/>
    <n v="5"/>
    <n v="1311.6490410958904"/>
    <d v="2014-06-01T00:00:00"/>
    <m/>
    <m/>
    <m/>
    <m/>
    <m/>
    <m/>
    <m/>
    <m/>
    <m/>
    <m/>
    <m/>
    <m/>
    <m/>
    <m/>
    <s v="h. Manufacture of optical instruments and photographic equipment"/>
    <n v="663"/>
    <n v="30"/>
    <n v="108.8"/>
    <n v="131"/>
    <n v="101.6"/>
    <n v="0.93382352941176472"/>
    <n v="0.93382352941176472"/>
    <n v="8"/>
    <n v="5"/>
    <n v="0.98"/>
    <n v="0.93382352941176472"/>
    <n v="24736.985294117647"/>
    <n v="24242.245588235295"/>
    <n v="494.7397058823517"/>
    <n v="0.2"/>
    <n v="395.79176470588141"/>
  </r>
  <r>
    <n v="212"/>
    <x v="6"/>
    <s v="Dell Desktop Optipled 3080 MT(I3-4GB-1TB-DOS/3GB/1TB/No odd/Dos/3Yrs send from FBD to Hodal ) 01 Nos_x000a_(Note:  Challan no. GP21-22/1/170 ) "/>
    <s v="DSN _x000a_Solution"/>
    <d v="2021-08-03T00:00:00"/>
    <n v="26450"/>
    <n v="3"/>
    <n v="26450"/>
    <d v="2021-08-01T00:00:00"/>
    <m/>
    <m/>
    <m/>
    <m/>
    <m/>
    <m/>
    <m/>
    <m/>
    <m/>
    <m/>
    <m/>
    <m/>
    <m/>
    <m/>
    <s v="b. Manufacture of computers and peripheral equipment"/>
    <n v="644"/>
    <n v="116"/>
    <n v="134.6"/>
    <n v="131"/>
    <n v="134.9"/>
    <n v="1.0022288261515602"/>
    <n v="1.0022288261515602"/>
    <n v="1"/>
    <n v="3"/>
    <n v="0.98"/>
    <n v="1.0022288261515602"/>
    <n v="26508.952451708767"/>
    <n v="8659.5911342248637"/>
    <n v="17849.361317483905"/>
    <n v="0.2"/>
    <n v="14279.489053987125"/>
  </r>
  <r>
    <n v="213"/>
    <x v="4"/>
    <s v="  -Fire Ext Metal SPM Tec-4kg MS SP Red    2 Nos"/>
    <m/>
    <d v="2018-09-21T00:00:00"/>
    <n v="25785.599999999999"/>
    <n v="5"/>
    <n v="8510.4634520547916"/>
    <d v="2018-09-01T00:00:00"/>
    <m/>
    <m/>
    <m/>
    <m/>
    <m/>
    <m/>
    <m/>
    <m/>
    <m/>
    <m/>
    <m/>
    <m/>
    <m/>
    <m/>
    <s v="b. Manufacture of tanks, reservoirs and containers of metal"/>
    <n v="613"/>
    <n v="81"/>
    <n v="128.69999999999999"/>
    <n v="131"/>
    <n v="156.5"/>
    <n v="1.2160062160062162"/>
    <n v="1.2160062160062162"/>
    <n v="4"/>
    <n v="5"/>
    <n v="0.9"/>
    <n v="1.2160062160062162"/>
    <n v="31355.449883449885"/>
    <n v="22575.923916083917"/>
    <n v="8779.5259673659675"/>
    <n v="0.2"/>
    <n v="7023.6207738927742"/>
  </r>
  <r>
    <n v="214"/>
    <x v="3"/>
    <s v="Table as per Modular style 1800*750"/>
    <m/>
    <d v="2012-02-13T00:00:00"/>
    <n v="25443"/>
    <n v="10"/>
    <n v="1272"/>
    <d v="2012-02-01T00:00:00"/>
    <m/>
    <m/>
    <m/>
    <m/>
    <m/>
    <m/>
    <m/>
    <s v="Furniture"/>
    <n v="628"/>
    <n v="89"/>
    <n v="138.30000000000001"/>
    <n v="90"/>
    <n v="138.4"/>
    <n v="1.0007230657989876"/>
    <s v="(U). MANUFACTURE OF FURNITURE"/>
    <n v="843"/>
    <n v="4"/>
    <n v="103.9"/>
    <n v="131"/>
    <n v="156.1"/>
    <n v="1.5024061597690086"/>
    <n v="1.5034924982793259"/>
    <n v="10"/>
    <n v="10"/>
    <n v="1"/>
    <n v="1.5034924982793259"/>
    <n v="38253.359633720887"/>
    <n v="38253.359633720887"/>
    <n v="0"/>
    <n v="0.2"/>
    <n v="0"/>
  </r>
  <r>
    <n v="215"/>
    <x v="3"/>
    <s v="Table as per Modular style 1200*600"/>
    <m/>
    <d v="2012-02-13T00:00:00"/>
    <n v="24735"/>
    <n v="10"/>
    <n v="1237"/>
    <d v="2012-02-01T00:00:00"/>
    <m/>
    <m/>
    <m/>
    <m/>
    <m/>
    <m/>
    <m/>
    <s v="Furniture"/>
    <n v="628"/>
    <n v="89"/>
    <n v="138.30000000000001"/>
    <n v="90"/>
    <n v="138.4"/>
    <n v="1.0007230657989876"/>
    <s v="(U). MANUFACTURE OF FURNITURE"/>
    <n v="843"/>
    <n v="4"/>
    <n v="103.9"/>
    <n v="131"/>
    <n v="156.1"/>
    <n v="1.5024061597690086"/>
    <n v="1.5034924982793259"/>
    <n v="10"/>
    <n v="10"/>
    <n v="1"/>
    <n v="1.5034924982793259"/>
    <n v="37188.886944939128"/>
    <n v="37188.886944939135"/>
    <n v="0"/>
    <n v="0.2"/>
    <n v="0"/>
  </r>
  <r>
    <n v="216"/>
    <x v="6"/>
    <s v="Printer HP 1020"/>
    <m/>
    <d v="2012-02-13T00:00:00"/>
    <n v="24302"/>
    <n v="3"/>
    <n v="1215"/>
    <d v="2012-02-01T00:00:00"/>
    <m/>
    <m/>
    <m/>
    <m/>
    <m/>
    <m/>
    <m/>
    <s v="Computer Peripherals"/>
    <n v="757"/>
    <n v="89"/>
    <n v="93.3"/>
    <n v="90"/>
    <n v="93.3"/>
    <n v="1"/>
    <s v="b. Manufacture of computers and peripheral equipment"/>
    <n v="644"/>
    <n v="4"/>
    <n v="95.5"/>
    <n v="131"/>
    <n v="134.9"/>
    <n v="1.412565445026178"/>
    <n v="1.412565445026178"/>
    <n v="10"/>
    <n v="3"/>
    <n v="0.98"/>
    <n v="1.412565445026178"/>
    <n v="34328.165445026178"/>
    <n v="33641.602136125657"/>
    <n v="686.5633089005205"/>
    <n v="0.2"/>
    <n v="549.25064712041637"/>
  </r>
  <r>
    <n v="217"/>
    <x v="6"/>
    <s v="Computer system+UPS - 1 No"/>
    <m/>
    <d v="2012-09-29T00:00:00"/>
    <n v="23682"/>
    <n v="3"/>
    <n v="1184.0000000000036"/>
    <d v="2012-09-01T00:00:00"/>
    <m/>
    <m/>
    <m/>
    <m/>
    <m/>
    <m/>
    <m/>
    <m/>
    <m/>
    <m/>
    <m/>
    <m/>
    <m/>
    <m/>
    <s v="Personal Computer (P.C.)"/>
    <n v="645"/>
    <n v="9"/>
    <n v="100.9"/>
    <n v="131"/>
    <n v="115.6"/>
    <n v="1.1456888007928641"/>
    <n v="1.1456888007928641"/>
    <n v="10"/>
    <n v="3"/>
    <n v="0.98"/>
    <n v="1.1456888007928641"/>
    <n v="27132.202180376607"/>
    <n v="26589.558136769076"/>
    <n v="542.64404360753178"/>
    <n v="0.2"/>
    <n v="434.11523488602546"/>
  </r>
  <r>
    <n v="218"/>
    <x v="6"/>
    <s v="Computer system+UPS - 1 No"/>
    <m/>
    <d v="2012-09-29T00:00:00"/>
    <n v="23681"/>
    <n v="3"/>
    <n v="1184"/>
    <d v="2012-09-01T00:00:00"/>
    <m/>
    <m/>
    <m/>
    <m/>
    <m/>
    <m/>
    <m/>
    <m/>
    <m/>
    <m/>
    <m/>
    <m/>
    <m/>
    <m/>
    <s v="Personal Computer (P.C.)"/>
    <n v="645"/>
    <n v="9"/>
    <n v="100.9"/>
    <n v="131"/>
    <n v="115.6"/>
    <n v="1.1456888007928641"/>
    <n v="1.1456888007928641"/>
    <n v="10"/>
    <n v="3"/>
    <n v="0.98"/>
    <n v="1.1456888007928641"/>
    <n v="27131.056491575815"/>
    <n v="26588.435361744298"/>
    <n v="542.62112983151746"/>
    <n v="0.2"/>
    <n v="434.09690386521402"/>
  </r>
  <r>
    <n v="219"/>
    <x v="0"/>
    <s v="Electronic weighing machine 150 Kgs"/>
    <s v="Shed B"/>
    <d v="2012-02-13T00:00:00"/>
    <n v="23666"/>
    <n v="15"/>
    <n v="8496.047179038096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28089.720918349969"/>
    <n v="18726.480612233314"/>
    <n v="9363.2403061166551"/>
    <n v="0.2"/>
    <n v="7490.5922448933243"/>
  </r>
  <r>
    <n v="220"/>
    <x v="4"/>
    <s v="Window A.C. 1.5 Ton"/>
    <m/>
    <d v="2012-02-13T00:00:00"/>
    <n v="23590.925865571455"/>
    <n v="5"/>
    <n v="1180"/>
    <d v="2012-02-01T00:00:00"/>
    <m/>
    <m/>
    <m/>
    <m/>
    <m/>
    <m/>
    <m/>
    <s v="Air Conditioners"/>
    <n v="686"/>
    <n v="89"/>
    <n v="103.4"/>
    <n v="90"/>
    <n v="103.4"/>
    <n v="1"/>
    <s v="Air conditioner"/>
    <n v="653"/>
    <n v="4"/>
    <n v="100.8"/>
    <n v="131"/>
    <n v="120.4"/>
    <n v="1.1944444444444446"/>
    <n v="1.1944444444444446"/>
    <n v="10"/>
    <n v="5"/>
    <n v="0.9"/>
    <n v="1.1944444444444446"/>
    <n v="28178.050339432575"/>
    <n v="25360.245305489316"/>
    <n v="2817.8050339432593"/>
    <n v="0.2"/>
    <n v="2254.2440271546075"/>
  </r>
  <r>
    <n v="221"/>
    <x v="3"/>
    <s v="Celling fans 18 Nos"/>
    <m/>
    <d v="2012-04-21T00:00:00"/>
    <n v="23539"/>
    <n v="5"/>
    <n v="1177"/>
    <d v="2012-04-01T00:00:00"/>
    <m/>
    <m/>
    <m/>
    <m/>
    <m/>
    <m/>
    <m/>
    <m/>
    <m/>
    <m/>
    <m/>
    <m/>
    <m/>
    <m/>
    <s v="(U). MANUFACTURE OF FURNITURE"/>
    <n v="843"/>
    <n v="4"/>
    <n v="103.9"/>
    <n v="131"/>
    <n v="156.1"/>
    <n v="1.5024061597690086"/>
    <n v="1.5024061597690086"/>
    <n v="10"/>
    <n v="5"/>
    <n v="1"/>
    <n v="1.5024061597690086"/>
    <n v="35365.138594802695"/>
    <n v="35365.138594802695"/>
    <n v="0"/>
    <n v="0.2"/>
    <n v="0"/>
  </r>
  <r>
    <n v="222"/>
    <x v="3"/>
    <s v="Reception table"/>
    <m/>
    <d v="2012-02-13T00:00:00"/>
    <n v="23189"/>
    <n v="10"/>
    <n v="1159"/>
    <d v="2012-02-01T00:00:00"/>
    <m/>
    <m/>
    <m/>
    <m/>
    <m/>
    <m/>
    <m/>
    <s v="Furniture"/>
    <n v="628"/>
    <n v="89"/>
    <n v="138.30000000000001"/>
    <n v="90"/>
    <n v="138.4"/>
    <n v="1.0007230657989876"/>
    <s v="(U). MANUFACTURE OF FURNITURE"/>
    <n v="843"/>
    <n v="4"/>
    <n v="103.9"/>
    <n v="131"/>
    <n v="156.1"/>
    <n v="1.5024061597690086"/>
    <n v="1.5034924982793259"/>
    <n v="10"/>
    <n v="10"/>
    <n v="1"/>
    <n v="1.5034924982793259"/>
    <n v="34864.487542599287"/>
    <n v="34864.487542599294"/>
    <n v="0"/>
    <n v="0.2"/>
    <n v="0"/>
  </r>
  <r>
    <n v="223"/>
    <x v="6"/>
    <s v="Computer system (CPU Core, TFT Monitor , UPS 800 VA)"/>
    <m/>
    <d v="2013-11-23T00:00:00"/>
    <n v="23150"/>
    <n v="3"/>
    <n v="1158"/>
    <d v="2013-11-01T00:00:00"/>
    <m/>
    <m/>
    <m/>
    <m/>
    <m/>
    <m/>
    <m/>
    <m/>
    <m/>
    <m/>
    <m/>
    <m/>
    <m/>
    <m/>
    <s v="Personal Computer (P.C.)"/>
    <n v="645"/>
    <n v="23"/>
    <n v="100.9"/>
    <n v="131"/>
    <n v="115.6"/>
    <n v="1.1456888007928641"/>
    <n v="1.1456888007928641"/>
    <n v="9"/>
    <n v="3"/>
    <n v="0.98"/>
    <n v="1.1456888007928641"/>
    <n v="26522.695738354803"/>
    <n v="25992.241823587705"/>
    <n v="530.45391476709847"/>
    <n v="0.2"/>
    <n v="424.36313181367882"/>
  </r>
  <r>
    <n v="224"/>
    <x v="6"/>
    <s v="Computer system (CPU Core, TFT Monitor , UPS 800 VA)"/>
    <m/>
    <d v="2013-12-12T00:00:00"/>
    <n v="22987"/>
    <n v="3"/>
    <n v="1149"/>
    <d v="2013-12-01T00:00:00"/>
    <m/>
    <m/>
    <m/>
    <m/>
    <m/>
    <m/>
    <m/>
    <m/>
    <m/>
    <m/>
    <m/>
    <m/>
    <m/>
    <m/>
    <s v="Personal Computer (P.C.)"/>
    <n v="645"/>
    <n v="24"/>
    <n v="100.9"/>
    <n v="131"/>
    <n v="115.6"/>
    <n v="1.1456888007928641"/>
    <n v="1.1456888007928641"/>
    <n v="9"/>
    <n v="3"/>
    <n v="0.98"/>
    <n v="1.1456888007928641"/>
    <n v="26335.948463825567"/>
    <n v="25809.229494549054"/>
    <n v="526.71896927651323"/>
    <n v="0.2"/>
    <n v="421.3751754212106"/>
  </r>
  <r>
    <n v="225"/>
    <x v="6"/>
    <s v="Printer HP 1606"/>
    <m/>
    <d v="2012-02-13T00:00:00"/>
    <n v="22525"/>
    <n v="3"/>
    <n v="1126"/>
    <d v="2012-02-01T00:00:00"/>
    <m/>
    <m/>
    <m/>
    <m/>
    <m/>
    <m/>
    <m/>
    <s v="Computer Peripherals"/>
    <n v="757"/>
    <n v="89"/>
    <n v="93.3"/>
    <n v="90"/>
    <n v="93.3"/>
    <n v="1"/>
    <s v="b. Manufacture of computers and peripheral equipment"/>
    <n v="644"/>
    <n v="4"/>
    <n v="95.5"/>
    <n v="131"/>
    <n v="134.9"/>
    <n v="1.412565445026178"/>
    <n v="1.412565445026178"/>
    <n v="10"/>
    <n v="3"/>
    <n v="0.98"/>
    <n v="1.412565445026178"/>
    <n v="31818.03664921466"/>
    <n v="31181.675916230364"/>
    <n v="636.36073298429619"/>
    <n v="0.2"/>
    <n v="509.08858638743698"/>
  </r>
  <r>
    <n v="226"/>
    <x v="6"/>
    <s v="Computer, UPS 800 VA"/>
    <m/>
    <d v="2012-02-13T00:00:00"/>
    <n v="22115"/>
    <n v="3"/>
    <n v="1106"/>
    <d v="2012-02-01T00:00:00"/>
    <m/>
    <m/>
    <m/>
    <m/>
    <m/>
    <m/>
    <m/>
    <s v="Computers"/>
    <n v="756"/>
    <n v="89"/>
    <n v="87"/>
    <n v="90"/>
    <n v="87"/>
    <n v="1"/>
    <s v="Personal Computer (P.C.)"/>
    <n v="645"/>
    <n v="4"/>
    <n v="100.5"/>
    <n v="131"/>
    <n v="115.6"/>
    <n v="1.1502487562189054"/>
    <n v="1.1502487562189054"/>
    <n v="10"/>
    <n v="3"/>
    <n v="0.98"/>
    <n v="1.1502487562189054"/>
    <n v="25437.751243781095"/>
    <n v="24928.996218905475"/>
    <n v="508.75502487561971"/>
    <n v="0.2"/>
    <n v="407.00401990049579"/>
  </r>
  <r>
    <n v="227"/>
    <x v="4"/>
    <s v="Air Conditionar Window 1.5 Ton "/>
    <m/>
    <d v="2016-05-31T00:00:00"/>
    <n v="22000"/>
    <n v="5"/>
    <n v="1099.5479452054788"/>
    <d v="2016-05-01T00:00:00"/>
    <m/>
    <m/>
    <m/>
    <m/>
    <m/>
    <m/>
    <m/>
    <m/>
    <m/>
    <m/>
    <m/>
    <m/>
    <m/>
    <m/>
    <s v="Air conditioner"/>
    <n v="653"/>
    <n v="53"/>
    <n v="110.2"/>
    <n v="131"/>
    <n v="120.4"/>
    <n v="1.0925589836660616"/>
    <n v="1.0925589836660616"/>
    <n v="6"/>
    <n v="5"/>
    <n v="0.9"/>
    <n v="1.0925589836660616"/>
    <n v="24036.297640653356"/>
    <n v="21632.667876588021"/>
    <n v="2403.6297640653356"/>
    <n v="0.2"/>
    <n v="1922.9038112522685"/>
  </r>
  <r>
    <n v="228"/>
    <x v="6"/>
    <s v="Printer Laser Jet"/>
    <m/>
    <d v="2012-02-13T00:00:00"/>
    <n v="21734"/>
    <n v="3"/>
    <n v="1087"/>
    <d v="2012-02-01T00:00:00"/>
    <m/>
    <m/>
    <m/>
    <m/>
    <m/>
    <m/>
    <m/>
    <s v="Computer Peripherals"/>
    <n v="757"/>
    <n v="89"/>
    <n v="93.3"/>
    <n v="90"/>
    <n v="93.3"/>
    <n v="1"/>
    <s v="b. Manufacture of computers and peripheral equipment"/>
    <n v="644"/>
    <n v="4"/>
    <n v="95.5"/>
    <n v="131"/>
    <n v="134.9"/>
    <n v="1.412565445026178"/>
    <n v="1.412565445026178"/>
    <n v="10"/>
    <n v="3"/>
    <n v="0.98"/>
    <n v="1.412565445026178"/>
    <n v="30700.697382198952"/>
    <n v="30086.683434554972"/>
    <n v="614.01394764397992"/>
    <n v="0.2"/>
    <n v="491.21115811518393"/>
  </r>
  <r>
    <n v="229"/>
    <x v="0"/>
    <s v="Welding set 2 PH  1 St"/>
    <s v="Maint. Shed"/>
    <d v="2012-02-13T00:00:00"/>
    <n v="21428"/>
    <n v="15"/>
    <n v="7710.5586247159154"/>
    <d v="2012-02-01T00:00:00"/>
    <m/>
    <m/>
    <m/>
    <m/>
    <m/>
    <m/>
    <m/>
    <s v="g.  ELECTRICAL MACHINERY, EQUIPMENT &amp; BATTERIES"/>
    <n v="699"/>
    <n v="89"/>
    <n v="130.9"/>
    <n v="90"/>
    <n v="130.9"/>
    <n v="1"/>
    <s v="Electric welding machine"/>
    <n v="719"/>
    <n v="4"/>
    <n v="102"/>
    <n v="131"/>
    <n v="106.7"/>
    <n v="1.0460784313725491"/>
    <n v="1.0460784313725491"/>
    <n v="10"/>
    <n v="15"/>
    <n v="0.9"/>
    <n v="1.0460784313725491"/>
    <n v="22415.368627450982"/>
    <n v="13449.22117647059"/>
    <n v="8966.147450980392"/>
    <n v="0.2"/>
    <n v="7172.9179607843143"/>
  </r>
  <r>
    <n v="230"/>
    <x v="0"/>
    <s v="Welding set 2 PH "/>
    <s v="Shed A"/>
    <d v="2012-02-13T00:00:00"/>
    <n v="21428"/>
    <n v="15"/>
    <n v="7710.5586247159154"/>
    <d v="2012-02-01T00:00:00"/>
    <m/>
    <m/>
    <m/>
    <m/>
    <m/>
    <m/>
    <m/>
    <s v="g.  ELECTRICAL MACHINERY, EQUIPMENT &amp; BATTERIES"/>
    <n v="699"/>
    <n v="89"/>
    <n v="130.9"/>
    <n v="90"/>
    <n v="130.9"/>
    <n v="1"/>
    <s v="Electric welding machine"/>
    <n v="719"/>
    <n v="4"/>
    <n v="102"/>
    <n v="131"/>
    <n v="106.7"/>
    <n v="1.0460784313725491"/>
    <n v="1.0460784313725491"/>
    <n v="10"/>
    <n v="15"/>
    <n v="0.9"/>
    <n v="1.0460784313725491"/>
    <n v="22415.368627450982"/>
    <n v="13449.22117647059"/>
    <n v="8966.147450980392"/>
    <n v="0.2"/>
    <n v="7172.9179607843143"/>
  </r>
  <r>
    <n v="231"/>
    <x v="0"/>
    <s v="Charging Bucket"/>
    <s v="Scrap Yard B"/>
    <d v="2012-02-13T00:00:00"/>
    <n v="21428"/>
    <n v="15"/>
    <n v="7710.5586247159154"/>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26564.899117282028"/>
    <n v="16824.436107611949"/>
    <n v="9740.4630096700785"/>
    <n v="0.2"/>
    <n v="7792.3704077360635"/>
  </r>
  <r>
    <n v="232"/>
    <x v="0"/>
    <s v="Coloumn for 10MT HB furnace for Cable tray"/>
    <s v="Shed A"/>
    <d v="2012-02-13T00:00:00"/>
    <n v="21428"/>
    <n v="15"/>
    <n v="7710.5586247159154"/>
    <d v="2012-02-01T00:00:00"/>
    <m/>
    <m/>
    <m/>
    <m/>
    <m/>
    <m/>
    <m/>
    <s v="Industrial Furnaces"/>
    <n v="651"/>
    <n v="89"/>
    <n v="181.7"/>
    <n v="90"/>
    <n v="181.7"/>
    <n v="1"/>
    <s v="Furnaces &amp; Ovens"/>
    <n v="742"/>
    <n v="4"/>
    <n v="114.9"/>
    <n v="131"/>
    <n v="80.900000000000006"/>
    <n v="0.7040905134899913"/>
    <n v="0.7040905134899913"/>
    <n v="10"/>
    <n v="15"/>
    <n v="0.95"/>
    <n v="0.7040905134899913"/>
    <n v="15087.251523063533"/>
    <n v="9555.2592979402361"/>
    <n v="5531.9922251232965"/>
    <n v="0.2"/>
    <n v="4425.5937800986376"/>
  </r>
  <r>
    <n v="233"/>
    <x v="6"/>
    <s v="N/W Switch 16 Port Gigabit"/>
    <m/>
    <d v="2012-02-13T00:00:00"/>
    <n v="20813"/>
    <n v="3"/>
    <n v="1041"/>
    <d v="2012-02-01T00:00:00"/>
    <m/>
    <m/>
    <m/>
    <m/>
    <m/>
    <m/>
    <m/>
    <s v="Computer Peripherals"/>
    <n v="757"/>
    <n v="89"/>
    <n v="93.3"/>
    <n v="90"/>
    <n v="93.3"/>
    <n v="1"/>
    <s v="b. Manufacture of computers and peripheral equipment"/>
    <n v="644"/>
    <n v="4"/>
    <n v="95.5"/>
    <n v="131"/>
    <n v="134.9"/>
    <n v="1.412565445026178"/>
    <n v="1.412565445026178"/>
    <n v="10"/>
    <n v="3"/>
    <n v="0.98"/>
    <n v="1.412565445026178"/>
    <n v="29399.724607329841"/>
    <n v="28811.730115183243"/>
    <n v="587.99449214659762"/>
    <n v="0.2"/>
    <n v="470.39559371727813"/>
  </r>
  <r>
    <n v="234"/>
    <x v="3"/>
    <s v="Table Chair &amp; Wheel for chair"/>
    <m/>
    <d v="2012-02-13T00:00:00"/>
    <n v="20630"/>
    <n v="10"/>
    <n v="1032"/>
    <d v="2012-02-01T00:00:00"/>
    <m/>
    <m/>
    <m/>
    <m/>
    <m/>
    <m/>
    <m/>
    <s v="Furniture"/>
    <n v="628"/>
    <n v="89"/>
    <n v="138.30000000000001"/>
    <n v="90"/>
    <n v="138.4"/>
    <n v="1.0007230657989876"/>
    <s v="(U). MANUFACTURE OF FURNITURE"/>
    <n v="843"/>
    <n v="4"/>
    <n v="103.9"/>
    <n v="131"/>
    <n v="156.1"/>
    <n v="1.5024061597690086"/>
    <n v="1.5034924982793259"/>
    <n v="10"/>
    <n v="10"/>
    <n v="1"/>
    <n v="1.5034924982793259"/>
    <n v="31017.050239502492"/>
    <n v="31017.050239502496"/>
    <n v="0"/>
    <n v="0.2"/>
    <n v="0"/>
  </r>
  <r>
    <n v="235"/>
    <x v="6"/>
    <s v="Computer system ---1 No"/>
    <m/>
    <d v="2008-04-02T00:00:00"/>
    <n v="20178"/>
    <n v="3"/>
    <n v="1009"/>
    <d v="2008-04-01T00:00:00"/>
    <m/>
    <m/>
    <m/>
    <m/>
    <m/>
    <m/>
    <m/>
    <s v="Computers"/>
    <n v="756"/>
    <n v="89"/>
    <n v="87"/>
    <n v="90"/>
    <n v="87"/>
    <n v="1"/>
    <s v="Personal Computer (P.C.)"/>
    <n v="645"/>
    <n v="4"/>
    <n v="100.5"/>
    <n v="131"/>
    <n v="115.6"/>
    <n v="1.1502487562189054"/>
    <n v="1.1502487562189054"/>
    <n v="14"/>
    <n v="3"/>
    <n v="0.98"/>
    <n v="1.1502487562189054"/>
    <n v="23209.719402985073"/>
    <n v="22745.52501492537"/>
    <n v="464.19438805970276"/>
    <n v="0.2"/>
    <n v="371.35551044776224"/>
  </r>
  <r>
    <n v="236"/>
    <x v="6"/>
    <s v="Computer system (CPU Core, TFT Monitor , UPS 800 VA)"/>
    <m/>
    <d v="2013-09-13T00:00:00"/>
    <n v="19945"/>
    <n v="3"/>
    <n v="997"/>
    <d v="2013-09-01T00:00:00"/>
    <m/>
    <m/>
    <m/>
    <m/>
    <m/>
    <m/>
    <m/>
    <m/>
    <m/>
    <m/>
    <m/>
    <m/>
    <m/>
    <m/>
    <s v="Personal Computer (P.C.)"/>
    <n v="645"/>
    <n v="21"/>
    <n v="100.9"/>
    <n v="131"/>
    <n v="115.6"/>
    <n v="1.1456888007928641"/>
    <n v="1.1456888007928641"/>
    <n v="9"/>
    <n v="3"/>
    <n v="0.98"/>
    <n v="1.1456888007928641"/>
    <n v="22850.763131813674"/>
    <n v="22393.747869177398"/>
    <n v="457.01526263627602"/>
    <n v="0.2"/>
    <n v="365.61221010902085"/>
  </r>
  <r>
    <n v="237"/>
    <x v="3"/>
    <s v="Steel Rack 4 Nos"/>
    <m/>
    <d v="2018-05-31T00:00:00"/>
    <n v="18600"/>
    <n v="10"/>
    <n v="11822.465753424658"/>
    <d v="2018-05-01T00:00:00"/>
    <m/>
    <m/>
    <m/>
    <m/>
    <m/>
    <m/>
    <m/>
    <m/>
    <m/>
    <m/>
    <m/>
    <m/>
    <m/>
    <m/>
    <s v="(U). MANUFACTURE OF FURNITURE"/>
    <n v="843"/>
    <n v="77"/>
    <n v="126.2"/>
    <n v="131"/>
    <n v="156.1"/>
    <n v="1.2369255150554674"/>
    <n v="1.2369255150554674"/>
    <n v="4"/>
    <n v="10"/>
    <n v="1"/>
    <n v="1.2369255150554674"/>
    <n v="23006.814580031696"/>
    <n v="9202.7258320126784"/>
    <n v="13804.088748019018"/>
    <n v="0.2"/>
    <n v="11043.270998415215"/>
  </r>
  <r>
    <n v="238"/>
    <x v="4"/>
    <s v="Window AC1.5 Ton Make LG along with steplizer"/>
    <m/>
    <d v="2010-09-22T00:00:00"/>
    <n v="18300"/>
    <n v="5"/>
    <n v="915"/>
    <d v="2010-09-01T00:00:00"/>
    <m/>
    <m/>
    <m/>
    <m/>
    <m/>
    <m/>
    <m/>
    <s v="Air Conditioners"/>
    <n v="686"/>
    <n v="89"/>
    <n v="103.4"/>
    <n v="90"/>
    <n v="103.4"/>
    <n v="1"/>
    <s v="Air conditioner"/>
    <n v="653"/>
    <n v="4"/>
    <n v="100.8"/>
    <n v="131"/>
    <n v="120.4"/>
    <n v="1.1944444444444446"/>
    <n v="1.1944444444444446"/>
    <n v="12"/>
    <n v="5"/>
    <n v="0.9"/>
    <n v="1.1944444444444446"/>
    <n v="21858.333333333336"/>
    <n v="19672.500000000004"/>
    <n v="2185.8333333333321"/>
    <n v="0.2"/>
    <n v="1748.6666666666658"/>
  </r>
  <r>
    <n v="239"/>
    <x v="0"/>
    <s v="GRASS CUTTING M/C MOTORIZED 16&quot;"/>
    <s v="Garden Main Gate"/>
    <d v="2018-02-06T00:00:00"/>
    <n v="18000"/>
    <n v="15"/>
    <n v="12518.005939980738"/>
    <d v="2018-02-01T00:00:00"/>
    <m/>
    <m/>
    <m/>
    <m/>
    <m/>
    <m/>
    <m/>
    <m/>
    <m/>
    <m/>
    <m/>
    <m/>
    <m/>
    <m/>
    <s v="(R). MANUFACTURE OF MACHINERY AND EQUIPMENT"/>
    <n v="722"/>
    <n v="74"/>
    <n v="109.7"/>
    <n v="131"/>
    <n v="126.6"/>
    <n v="1.154056517775752"/>
    <n v="1.154056517775752"/>
    <n v="4"/>
    <n v="15"/>
    <n v="0.95"/>
    <n v="1.154056517775752"/>
    <n v="20773.017319963536"/>
    <n v="5262.497721057428"/>
    <n v="15510.519598906107"/>
    <n v="0.2"/>
    <n v="12408.415679124886"/>
  </r>
  <r>
    <n v="240"/>
    <x v="0"/>
    <s v="Overhead Pipe Line bridge for water in Canteen Area"/>
    <m/>
    <d v="2012-02-13T00:00:00"/>
    <n v="17856"/>
    <n v="15"/>
    <n v="6425.8363513303284"/>
    <d v="2012-02-01T00:00:00"/>
    <m/>
    <m/>
    <m/>
    <m/>
    <m/>
    <m/>
    <m/>
    <s v="a4.  STEEL: PIPES &amp; TUBES"/>
    <n v="581"/>
    <n v="89"/>
    <n v="125.1"/>
    <n v="90"/>
    <n v="127.2"/>
    <n v="1.0167865707434054"/>
    <s v="h. Pipes &amp; tubes"/>
    <n v="582"/>
    <n v="4"/>
    <n v="102.6"/>
    <n v="131"/>
    <n v="174.4"/>
    <n v="1.699805068226121"/>
    <n v="1.7283389662538977"/>
    <n v="10"/>
    <n v="15"/>
    <n v="0.95"/>
    <n v="1.7283389662538977"/>
    <n v="30861.220581429596"/>
    <n v="19545.439701572075"/>
    <n v="11315.780879857521"/>
    <n v="0.2"/>
    <n v="9052.6247038860165"/>
  </r>
  <r>
    <n v="241"/>
    <x v="4"/>
    <s v="Cemera 1/3&quot; CCD"/>
    <m/>
    <d v="2013-02-15T00:00:00"/>
    <n v="17087"/>
    <n v="5"/>
    <n v="854"/>
    <d v="2013-02-01T00:00:00"/>
    <m/>
    <m/>
    <m/>
    <m/>
    <m/>
    <m/>
    <m/>
    <m/>
    <m/>
    <m/>
    <m/>
    <m/>
    <m/>
    <m/>
    <s v="h. Manufacture of optical instruments and photographic equipment"/>
    <n v="663"/>
    <n v="14"/>
    <n v="104.6"/>
    <n v="131"/>
    <n v="101.6"/>
    <n v="0.97131931166347996"/>
    <n v="0.97131931166347996"/>
    <n v="9"/>
    <n v="5"/>
    <n v="0.98"/>
    <n v="0.97131931166347996"/>
    <n v="16596.933078393882"/>
    <n v="16264.994416826004"/>
    <n v="331.93866156787772"/>
    <n v="0.2"/>
    <n v="265.55092925430216"/>
  </r>
  <r>
    <n v="242"/>
    <x v="6"/>
    <s v="PRINTER HP LASERJET-1136 MCF"/>
    <m/>
    <d v="2017-08-31T00:00:00"/>
    <n v="16600"/>
    <n v="3"/>
    <n v="829.99762557080066"/>
    <d v="2017-08-01T00:00:00"/>
    <m/>
    <m/>
    <m/>
    <m/>
    <m/>
    <m/>
    <m/>
    <m/>
    <m/>
    <m/>
    <m/>
    <m/>
    <m/>
    <m/>
    <s v="b. Manufacture of computers and peripheral equipment"/>
    <n v="644"/>
    <n v="68"/>
    <n v="127.4"/>
    <n v="131"/>
    <n v="134.9"/>
    <n v="1.0588697017268447"/>
    <n v="1.0588697017268447"/>
    <n v="5"/>
    <n v="3"/>
    <n v="0.98"/>
    <n v="1.0588697017268447"/>
    <n v="17577.237048665622"/>
    <n v="17225.692307692309"/>
    <n v="351.54474097331331"/>
    <n v="0.2"/>
    <n v="281.23579277865065"/>
  </r>
  <r>
    <n v="243"/>
    <x v="4"/>
    <s v="Camera"/>
    <m/>
    <d v="2012-02-13T00:00:00"/>
    <n v="16313.406825343442"/>
    <n v="5"/>
    <n v="816"/>
    <d v="2012-02-01T00:00:00"/>
    <m/>
    <m/>
    <m/>
    <m/>
    <m/>
    <m/>
    <m/>
    <s v="Optical Instruments"/>
    <n v="745"/>
    <n v="89"/>
    <n v="130.30000000000001"/>
    <n v="90"/>
    <n v="130.30000000000001"/>
    <n v="1"/>
    <s v="h. Manufacture of optical instruments and photographic equipment"/>
    <n v="663"/>
    <n v="4"/>
    <n v="101.7"/>
    <n v="131"/>
    <n v="101.6"/>
    <n v="0.99901671583087504"/>
    <n v="0.99901671583087504"/>
    <n v="10"/>
    <n v="5"/>
    <n v="0.98"/>
    <n v="0.99901671583087504"/>
    <n v="16297.366110667586"/>
    <n v="15971.418788454233"/>
    <n v="325.94732221335289"/>
    <n v="0.2"/>
    <n v="260.75785777068234"/>
  </r>
  <r>
    <n v="244"/>
    <x v="6"/>
    <s v="Scanner of Panaboard UB5335 "/>
    <m/>
    <d v="2017-01-11T00:00:00"/>
    <n v="16312"/>
    <n v="3"/>
    <n v="801.84328767123225"/>
    <d v="2017-01-01T00:00:00"/>
    <m/>
    <m/>
    <m/>
    <m/>
    <m/>
    <m/>
    <m/>
    <m/>
    <m/>
    <m/>
    <m/>
    <m/>
    <m/>
    <m/>
    <s v="b. Manufacture of computers and peripheral equipment"/>
    <n v="644"/>
    <n v="61"/>
    <n v="127.3"/>
    <n v="131"/>
    <n v="134.9"/>
    <n v="1.0597014925373136"/>
    <n v="1.0597014925373136"/>
    <n v="5"/>
    <n v="3"/>
    <n v="0.98"/>
    <n v="1.0597014925373136"/>
    <n v="17285.850746268661"/>
    <n v="16940.133731343289"/>
    <n v="345.7170149253725"/>
    <n v="0.2"/>
    <n v="276.57361194029801"/>
  </r>
  <r>
    <n v="245"/>
    <x v="0"/>
    <s v="Plateform Trolley"/>
    <s v="Dross Section"/>
    <d v="2012-02-13T00:00:00"/>
    <n v="15714"/>
    <n v="15"/>
    <n v="5655.0354919782603"/>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n v="24544.138047786284"/>
    <n v="14726.482828671771"/>
    <n v="9817.6552191145129"/>
    <n v="0.2"/>
    <n v="7854.1241752916103"/>
  </r>
  <r>
    <n v="246"/>
    <x v="6"/>
    <s v="PRINTER HP MODEL NO.M1005 SR.NO.-VNC4L51886  (Main Office) 1 Nos."/>
    <m/>
    <d v="2020-11-27T00:00:00"/>
    <n v="15677.96"/>
    <n v="3"/>
    <n v="9026.6847123287662"/>
    <d v="2020-11-01T00:00:00"/>
    <m/>
    <m/>
    <m/>
    <m/>
    <m/>
    <m/>
    <m/>
    <m/>
    <m/>
    <m/>
    <m/>
    <m/>
    <m/>
    <m/>
    <s v="b. Manufacture of computers and peripheral equipment"/>
    <n v="644"/>
    <n v="107"/>
    <n v="134"/>
    <n v="131"/>
    <n v="134.9"/>
    <n v="1.0067164179104477"/>
    <n v="1.0067164179104477"/>
    <n v="2"/>
    <n v="3"/>
    <n v="0.98"/>
    <n v="1.0067164179104477"/>
    <n v="15783.259731343282"/>
    <n v="10311.729691144277"/>
    <n v="5471.5300401990044"/>
    <n v="0.2"/>
    <n v="4377.2240321592035"/>
  </r>
  <r>
    <n v="247"/>
    <x v="3"/>
    <s v="Side Unit for the above Table"/>
    <m/>
    <d v="2012-02-13T00:00:00"/>
    <n v="14944"/>
    <n v="10"/>
    <n v="747"/>
    <d v="2012-02-01T00:00:00"/>
    <m/>
    <m/>
    <m/>
    <m/>
    <m/>
    <m/>
    <m/>
    <s v="Furniture"/>
    <n v="628"/>
    <n v="89"/>
    <n v="138.30000000000001"/>
    <n v="90"/>
    <n v="138.4"/>
    <n v="1.0007230657989876"/>
    <s v="(U). MANUFACTURE OF FURNITURE"/>
    <n v="843"/>
    <n v="4"/>
    <n v="103.9"/>
    <n v="131"/>
    <n v="156.1"/>
    <n v="1.5024061597690086"/>
    <n v="1.5034924982793259"/>
    <n v="10"/>
    <n v="10"/>
    <n v="1"/>
    <n v="1.5034924982793259"/>
    <n v="22468.191894286247"/>
    <n v="22468.191894286247"/>
    <n v="0"/>
    <n v="0.2"/>
    <n v="0"/>
  </r>
  <r>
    <n v="248"/>
    <x v="3"/>
    <s v="Table as per Modular style 2000*750"/>
    <m/>
    <d v="2012-02-13T00:00:00"/>
    <n v="14686"/>
    <n v="10"/>
    <n v="734"/>
    <d v="2012-02-01T00:00:00"/>
    <m/>
    <m/>
    <m/>
    <m/>
    <m/>
    <m/>
    <m/>
    <s v="Furniture"/>
    <n v="628"/>
    <n v="89"/>
    <n v="138.30000000000001"/>
    <n v="90"/>
    <n v="138.4"/>
    <n v="1.0007230657989876"/>
    <s v="(U). MANUFACTURE OF FURNITURE"/>
    <n v="843"/>
    <n v="4"/>
    <n v="103.9"/>
    <n v="131"/>
    <n v="156.1"/>
    <n v="1.5024061597690086"/>
    <n v="1.5034924982793259"/>
    <n v="10"/>
    <n v="10"/>
    <n v="1"/>
    <n v="1.5034924982793259"/>
    <n v="22080.29082973018"/>
    <n v="22080.29082973018"/>
    <n v="0"/>
    <n v="0.2"/>
    <n v="0"/>
  </r>
  <r>
    <n v="249"/>
    <x v="0"/>
    <s v="Electronic Weighing machine 6 Kg capicity"/>
    <s v="Shed B"/>
    <d v="2012-02-13T00:00:00"/>
    <n v="14546"/>
    <n v="15"/>
    <n v="5221.7029583331332"/>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17264.982695779545"/>
    <n v="11509.988463853031"/>
    <n v="5754.9942319265137"/>
    <n v="0.2"/>
    <n v="4603.9953855412114"/>
  </r>
  <r>
    <n v="250"/>
    <x v="3"/>
    <s v="Discussion Room Table"/>
    <m/>
    <d v="2012-02-13T00:00:00"/>
    <n v="14171"/>
    <n v="10"/>
    <n v="709"/>
    <d v="2012-02-01T00:00:00"/>
    <m/>
    <m/>
    <m/>
    <m/>
    <m/>
    <m/>
    <m/>
    <s v="Furniture"/>
    <n v="628"/>
    <n v="89"/>
    <n v="138.30000000000001"/>
    <n v="90"/>
    <n v="138.4"/>
    <n v="1.0007230657989876"/>
    <s v="(U). MANUFACTURE OF FURNITURE"/>
    <n v="843"/>
    <n v="4"/>
    <n v="103.9"/>
    <n v="131"/>
    <n v="156.1"/>
    <n v="1.5024061597690086"/>
    <n v="1.5034924982793259"/>
    <n v="10"/>
    <n v="10"/>
    <n v="1"/>
    <n v="1.5034924982793259"/>
    <n v="21305.992193116326"/>
    <n v="21305.992193116326"/>
    <n v="0"/>
    <n v="0.2"/>
    <n v="0"/>
  </r>
  <r>
    <n v="251"/>
    <x v="6"/>
    <s v="PRINTER HP MODEL NO.M202dw SR.NO.-CNKNN8W1T4 (PPC Office) 1 Nos"/>
    <m/>
    <d v="2020-11-27T00:00:00"/>
    <n v="13597.46"/>
    <n v="3"/>
    <n v="7828.8408767123292"/>
    <d v="2020-11-01T00:00:00"/>
    <m/>
    <m/>
    <m/>
    <m/>
    <m/>
    <m/>
    <m/>
    <m/>
    <m/>
    <m/>
    <m/>
    <m/>
    <m/>
    <m/>
    <s v="b. Manufacture of computers and peripheral equipment"/>
    <n v="644"/>
    <n v="107"/>
    <n v="134"/>
    <n v="131"/>
    <n v="134.9"/>
    <n v="1.0067164179104477"/>
    <n v="1.0067164179104477"/>
    <n v="2"/>
    <n v="3"/>
    <n v="0.98"/>
    <n v="1.0067164179104477"/>
    <n v="13688.786223880596"/>
    <n v="8943.3403329353223"/>
    <n v="4745.4458909452733"/>
    <n v="0.2"/>
    <n v="3796.3567127562187"/>
  </r>
  <r>
    <n v="252"/>
    <x v="4"/>
    <s v="CAMERA CCTV NIGHT VISION"/>
    <m/>
    <d v="2014-11-29T00:00:00"/>
    <n v="12630"/>
    <n v="5"/>
    <n v="624.83397260274069"/>
    <d v="2014-11-01T00:00:00"/>
    <m/>
    <m/>
    <m/>
    <m/>
    <m/>
    <m/>
    <m/>
    <m/>
    <m/>
    <m/>
    <m/>
    <m/>
    <m/>
    <m/>
    <s v="h. Manufacture of optical instruments and photographic equipment"/>
    <n v="663"/>
    <n v="35"/>
    <n v="105.4"/>
    <n v="131"/>
    <n v="101.6"/>
    <n v="0.96394686907020866"/>
    <n v="0.96394686907020866"/>
    <n v="8"/>
    <n v="5"/>
    <n v="0.98"/>
    <n v="0.96394686907020866"/>
    <n v="12174.648956356736"/>
    <n v="11931.1559772296"/>
    <n v="243.49297912713519"/>
    <n v="0.2"/>
    <n v="194.79438330170817"/>
  </r>
  <r>
    <n v="253"/>
    <x v="3"/>
    <s v="TR-4 Ergona chair W/o ARMS"/>
    <m/>
    <d v="2010-09-22T00:00:00"/>
    <n v="12233"/>
    <n v="10"/>
    <n v="607.98036529680394"/>
    <d v="2010-09-01T00:00:00"/>
    <m/>
    <m/>
    <m/>
    <m/>
    <m/>
    <m/>
    <m/>
    <s v="Furniture"/>
    <n v="628"/>
    <n v="89"/>
    <n v="138.30000000000001"/>
    <n v="90"/>
    <n v="138.4"/>
    <n v="1.0007230657989876"/>
    <s v="(U). MANUFACTURE OF FURNITURE"/>
    <n v="843"/>
    <n v="4"/>
    <n v="103.9"/>
    <n v="131"/>
    <n v="156.1"/>
    <n v="1.5024061597690086"/>
    <n v="1.5034924982793259"/>
    <n v="12"/>
    <n v="10"/>
    <n v="1"/>
    <n v="1.5034924982793259"/>
    <n v="18392.223731450995"/>
    <n v="18392.223731450995"/>
    <n v="0"/>
    <n v="0.2"/>
    <n v="0"/>
  </r>
  <r>
    <n v="254"/>
    <x v="3"/>
    <s v="With Granite store Top"/>
    <m/>
    <d v="2012-02-13T00:00:00"/>
    <n v="12058"/>
    <n v="10"/>
    <n v="603"/>
    <d v="2012-02-01T00:00:00"/>
    <m/>
    <m/>
    <m/>
    <m/>
    <m/>
    <m/>
    <m/>
    <s v="Furniture"/>
    <n v="628"/>
    <n v="89"/>
    <n v="138.30000000000001"/>
    <n v="90"/>
    <n v="138.4"/>
    <n v="1.0007230657989876"/>
    <s v="(U). MANUFACTURE OF FURNITURE"/>
    <n v="843"/>
    <n v="4"/>
    <n v="103.9"/>
    <n v="131"/>
    <n v="156.1"/>
    <n v="1.5024061597690086"/>
    <n v="1.5034924982793259"/>
    <n v="10"/>
    <n v="10"/>
    <n v="1"/>
    <n v="1.5034924982793259"/>
    <n v="18129.112544252112"/>
    <n v="18129.112544252112"/>
    <n v="0"/>
    <n v="0.2"/>
    <n v="0"/>
  </r>
  <r>
    <n v="255"/>
    <x v="3"/>
    <s v="T-105, Delta office table clerk table "/>
    <m/>
    <d v="2010-09-22T00:00:00"/>
    <n v="11952"/>
    <n v="10"/>
    <n v="594.07392694064038"/>
    <d v="2010-09-01T00:00:00"/>
    <m/>
    <m/>
    <m/>
    <m/>
    <m/>
    <m/>
    <m/>
    <s v="Furniture"/>
    <n v="628"/>
    <n v="89"/>
    <n v="138.30000000000001"/>
    <n v="90"/>
    <n v="138.4"/>
    <n v="1.0007230657989876"/>
    <s v="(U). MANUFACTURE OF FURNITURE"/>
    <n v="843"/>
    <n v="4"/>
    <n v="103.9"/>
    <n v="131"/>
    <n v="156.1"/>
    <n v="1.5024061597690086"/>
    <n v="1.5034924982793259"/>
    <n v="12"/>
    <n v="10"/>
    <n v="1"/>
    <n v="1.5034924982793259"/>
    <n v="17969.742339434502"/>
    <n v="17969.742339434502"/>
    <n v="0"/>
    <n v="0.2"/>
    <n v="0"/>
  </r>
  <r>
    <n v="256"/>
    <x v="3"/>
    <s v="P/F 300 mm wide over head storage in Pantry"/>
    <m/>
    <d v="2012-02-13T00:00:00"/>
    <n v="11667"/>
    <n v="10"/>
    <n v="583"/>
    <d v="2012-02-01T00:00:00"/>
    <m/>
    <m/>
    <m/>
    <m/>
    <m/>
    <m/>
    <m/>
    <s v="Furniture"/>
    <n v="628"/>
    <n v="89"/>
    <n v="138.30000000000001"/>
    <n v="90"/>
    <n v="138.4"/>
    <n v="1.0007230657989876"/>
    <s v="(U). MANUFACTURE OF FURNITURE"/>
    <n v="843"/>
    <n v="4"/>
    <n v="103.9"/>
    <n v="131"/>
    <n v="156.1"/>
    <n v="1.5024061597690086"/>
    <n v="1.5034924982793259"/>
    <n v="10"/>
    <n v="10"/>
    <n v="1"/>
    <n v="1.5034924982793259"/>
    <n v="17541.246977424893"/>
    <n v="17541.246977424893"/>
    <n v="0"/>
    <n v="0.2"/>
    <n v="0"/>
  </r>
  <r>
    <n v="257"/>
    <x v="3"/>
    <s v="Freeze "/>
    <m/>
    <d v="2012-02-13T00:00:00"/>
    <n v="11451"/>
    <n v="5"/>
    <n v="573"/>
    <d v="2012-02-01T00:00:00"/>
    <m/>
    <m/>
    <m/>
    <m/>
    <m/>
    <m/>
    <m/>
    <s v="Furniture"/>
    <n v="628"/>
    <n v="89"/>
    <n v="138.30000000000001"/>
    <n v="90"/>
    <n v="138.4"/>
    <n v="1.0007230657989876"/>
    <s v="(U). MANUFACTURE OF FURNITURE"/>
    <n v="843"/>
    <n v="4"/>
    <n v="103.9"/>
    <n v="131"/>
    <n v="156.1"/>
    <n v="1.5024061597690086"/>
    <n v="1.5034924982793259"/>
    <n v="10"/>
    <n v="5"/>
    <n v="1"/>
    <n v="1.5034924982793259"/>
    <n v="17216.492597796561"/>
    <n v="17216.492597796561"/>
    <n v="0"/>
    <n v="0.2"/>
    <n v="0"/>
  </r>
  <r>
    <n v="258"/>
    <x v="0"/>
    <s v="Hopper"/>
    <s v="Shed A"/>
    <d v="2012-02-13T00:00:00"/>
    <n v="11428"/>
    <n v="15"/>
    <n v="4112.0462654753137"/>
    <d v="2012-02-01T00:00:00"/>
    <m/>
    <m/>
    <m/>
    <m/>
    <m/>
    <m/>
    <m/>
    <s v="(K)  MACHINERY &amp; MACHINE TOOLS"/>
    <n v="642"/>
    <n v="89"/>
    <n v="126.3"/>
    <n v="90"/>
    <n v="126.4"/>
    <n v="1.0007917656373715"/>
    <s v="(R). MANUFACTURE OF MACHINERY AND EQUIPMENT"/>
    <n v="722"/>
    <n v="4"/>
    <n v="102.2"/>
    <n v="131"/>
    <n v="126.6"/>
    <n v="1.2387475538160468"/>
    <n v="1.2397283515625364"/>
    <n v="10"/>
    <n v="15"/>
    <n v="0.95"/>
    <n v="1.2397283515625364"/>
    <n v="14167.615601656666"/>
    <n v="8972.8232143825535"/>
    <n v="5194.7923872741121"/>
    <n v="0.2"/>
    <n v="4155.8339098192901"/>
  </r>
  <r>
    <n v="259"/>
    <x v="6"/>
    <s v="CPU -- 1 No"/>
    <m/>
    <d v="2008-07-18T00:00:00"/>
    <n v="11322"/>
    <n v="3"/>
    <n v="566"/>
    <d v="2008-07-01T00:00:00"/>
    <m/>
    <m/>
    <m/>
    <m/>
    <m/>
    <m/>
    <m/>
    <s v="Computer Peripherals"/>
    <n v="757"/>
    <n v="89"/>
    <n v="93.3"/>
    <n v="90"/>
    <n v="93.3"/>
    <n v="1"/>
    <s v="b. Manufacture of computers and peripheral equipment"/>
    <n v="644"/>
    <n v="4"/>
    <n v="95.5"/>
    <n v="131"/>
    <n v="134.9"/>
    <n v="1.412565445026178"/>
    <n v="1.412565445026178"/>
    <n v="14"/>
    <n v="3"/>
    <n v="0.98"/>
    <n v="1.412565445026178"/>
    <n v="15993.065968586387"/>
    <n v="15673.204649214658"/>
    <n v="319.86131937172831"/>
    <n v="0.2"/>
    <n v="255.88905549738266"/>
  </r>
  <r>
    <n v="260"/>
    <x v="4"/>
    <s v="File cabinet"/>
    <m/>
    <d v="2013-08-24T00:00:00"/>
    <n v="10862"/>
    <n v="5"/>
    <n v="543"/>
    <d v="2013-08-01T00:00:00"/>
    <m/>
    <m/>
    <m/>
    <m/>
    <m/>
    <m/>
    <m/>
    <m/>
    <m/>
    <m/>
    <m/>
    <m/>
    <m/>
    <m/>
    <s v="(U). MANUFACTURE OF FURNITURE"/>
    <n v="843"/>
    <n v="20"/>
    <n v="110.3"/>
    <n v="131"/>
    <n v="156.1"/>
    <n v="1.415231187669991"/>
    <n v="1.415231187669991"/>
    <n v="9"/>
    <n v="5"/>
    <n v="1"/>
    <n v="1.415231187669991"/>
    <n v="15372.241160471442"/>
    <n v="15372.241160471442"/>
    <n v="0"/>
    <n v="0.2"/>
    <n v="0"/>
  </r>
  <r>
    <n v="261"/>
    <x v="0"/>
    <s v="Weighing Bridge 60MT Avery - M.S. work with Main Inspection Hole Cover"/>
    <s v="New HR Deptt."/>
    <d v="2012-02-13T00:00:00"/>
    <n v="10714"/>
    <n v="15"/>
    <n v="3855.3918045591527"/>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1"/>
    <n v="1.1869230507204416"/>
    <n v="12716.693565418811"/>
    <n v="8477.7957102792079"/>
    <n v="4238.8978551396031"/>
    <n v="0.2"/>
    <n v="3391.1182841116824"/>
  </r>
  <r>
    <n v="264"/>
    <x v="6"/>
    <s v="Monitor TFT 18.5&quot;  (02 Nos Transfer from Faridabad to Hodal Challan no. GP21-22/1/209 )"/>
    <s v="Netcom"/>
    <d v="2021-09-02T00:00:00"/>
    <n v="10400"/>
    <n v="3"/>
    <n v="10400"/>
    <d v="2021-09-01T00:00:00"/>
    <m/>
    <m/>
    <m/>
    <m/>
    <m/>
    <m/>
    <m/>
    <m/>
    <m/>
    <m/>
    <m/>
    <m/>
    <m/>
    <m/>
    <s v="Personal Computer (P.C.)"/>
    <n v="645"/>
    <n v="117"/>
    <n v="115.6"/>
    <n v="131"/>
    <n v="115.6"/>
    <n v="1"/>
    <n v="1"/>
    <n v="1"/>
    <n v="3"/>
    <n v="0.98"/>
    <n v="1"/>
    <n v="10400"/>
    <n v="3397.3333333333335"/>
    <n v="7002.6666666666661"/>
    <n v="0.2"/>
    <n v="5602.1333333333332"/>
  </r>
  <r>
    <n v="265"/>
    <x v="4"/>
    <s v="Cooler Big 1 Nos.and Cooler Small 1 Nos.(=6000+3500)"/>
    <m/>
    <d v="2021-06-28T00:00:00"/>
    <n v="9500"/>
    <n v="5"/>
    <n v="9059.8767123287671"/>
    <d v="2021-06-01T00:00:00"/>
    <m/>
    <m/>
    <m/>
    <m/>
    <m/>
    <m/>
    <m/>
    <m/>
    <m/>
    <m/>
    <m/>
    <m/>
    <m/>
    <m/>
    <s v="Refrigerators"/>
    <n v="709"/>
    <n v="114"/>
    <n v="127.3"/>
    <n v="131"/>
    <n v="131.69999999999999"/>
    <n v="1.0345640219952867"/>
    <n v="1.0345640219952867"/>
    <n v="1"/>
    <n v="5"/>
    <n v="0.95"/>
    <n v="1.0345640219952867"/>
    <n v="9828.3582089552237"/>
    <n v="1867.3880597014925"/>
    <n v="7960.9701492537315"/>
    <n v="0.2"/>
    <n v="6368.7761194029854"/>
  </r>
  <r>
    <n v="266"/>
    <x v="6"/>
    <s v="Printer HP Laserjet P-1020"/>
    <m/>
    <d v="2013-08-19T00:00:00"/>
    <n v="9400"/>
    <n v="3"/>
    <n v="470"/>
    <d v="2013-08-01T00:00:00"/>
    <m/>
    <m/>
    <m/>
    <m/>
    <m/>
    <m/>
    <m/>
    <m/>
    <m/>
    <m/>
    <m/>
    <m/>
    <m/>
    <m/>
    <s v="b. Manufacture of computers and peripheral equipment"/>
    <n v="644"/>
    <n v="20"/>
    <n v="98.6"/>
    <n v="131"/>
    <n v="134.9"/>
    <n v="1.3681541582150103"/>
    <n v="1.3681541582150103"/>
    <n v="9"/>
    <n v="3"/>
    <n v="0.98"/>
    <n v="1.3681541582150103"/>
    <n v="12860.649087221096"/>
    <n v="12603.436105476674"/>
    <n v="257.212981744422"/>
    <n v="0.2"/>
    <n v="205.7703853955376"/>
  </r>
  <r>
    <n v="267"/>
    <x v="6"/>
    <s v="PRINTER HP LASERJET P1020"/>
    <m/>
    <d v="2014-07-26T00:00:00"/>
    <n v="9400"/>
    <n v="3"/>
    <n v="470"/>
    <d v="2014-07-01T00:00:00"/>
    <m/>
    <m/>
    <m/>
    <m/>
    <m/>
    <m/>
    <m/>
    <m/>
    <m/>
    <m/>
    <m/>
    <m/>
    <m/>
    <m/>
    <s v="b. Manufacture of computers and peripheral equipment"/>
    <n v="644"/>
    <n v="31"/>
    <n v="120.8"/>
    <n v="131"/>
    <n v="134.9"/>
    <n v="1.1167218543046358"/>
    <n v="1.1167218543046358"/>
    <n v="8"/>
    <n v="3"/>
    <n v="0.98"/>
    <n v="1.1167218543046358"/>
    <n v="10497.185430463576"/>
    <n v="10287.241721854305"/>
    <n v="209.9437086092712"/>
    <n v="0.2"/>
    <n v="167.95496688741696"/>
  </r>
  <r>
    <n v="268"/>
    <x v="3"/>
    <s v="TABLE FOR WORK STATION WITH THREE DRAWERS"/>
    <m/>
    <d v="2014-03-31T00:00:00"/>
    <n v="8775"/>
    <n v="10"/>
    <n v="2103.4924885844748"/>
    <d v="2014-03-01T00:00:00"/>
    <m/>
    <m/>
    <m/>
    <m/>
    <m/>
    <m/>
    <m/>
    <m/>
    <m/>
    <m/>
    <m/>
    <m/>
    <m/>
    <m/>
    <s v="(U). MANUFACTURE OF FURNITURE"/>
    <n v="843"/>
    <n v="27"/>
    <n v="115.3"/>
    <n v="131"/>
    <n v="156.1"/>
    <n v="1.3538594969644406"/>
    <n v="1.3538594969644406"/>
    <n v="8"/>
    <n v="10"/>
    <n v="1"/>
    <n v="1.3538594969644406"/>
    <n v="11880.117085862967"/>
    <n v="9504.0936686903733"/>
    <n v="2376.0234171725933"/>
    <n v="0.2"/>
    <n v="1900.8187337380748"/>
  </r>
  <r>
    <n v="269"/>
    <x v="3"/>
    <s v="Meeting Room Table"/>
    <m/>
    <d v="2012-02-13T00:00:00"/>
    <n v="8374"/>
    <n v="10"/>
    <n v="419"/>
    <d v="2012-02-01T00:00:00"/>
    <m/>
    <m/>
    <m/>
    <m/>
    <m/>
    <m/>
    <m/>
    <s v="Furniture"/>
    <n v="628"/>
    <n v="89"/>
    <n v="138.30000000000001"/>
    <n v="90"/>
    <n v="138.4"/>
    <n v="1.0007230657989876"/>
    <s v="(U). MANUFACTURE OF FURNITURE"/>
    <n v="843"/>
    <n v="4"/>
    <n v="103.9"/>
    <n v="131"/>
    <n v="156.1"/>
    <n v="1.5024061597690086"/>
    <n v="1.5034924982793259"/>
    <n v="10"/>
    <n v="10"/>
    <n v="1"/>
    <n v="1.5034924982793259"/>
    <n v="12590.246180591075"/>
    <n v="12590.246180591075"/>
    <n v="0"/>
    <n v="0.2"/>
    <n v="0"/>
  </r>
  <r>
    <n v="270"/>
    <x v="3"/>
    <s v="Chair"/>
    <m/>
    <d v="2012-02-13T00:00:00"/>
    <n v="7928"/>
    <n v="10"/>
    <n v="396"/>
    <d v="2012-02-01T00:00:00"/>
    <m/>
    <m/>
    <m/>
    <m/>
    <m/>
    <m/>
    <m/>
    <s v="Furniture"/>
    <n v="628"/>
    <n v="89"/>
    <n v="138.30000000000001"/>
    <n v="90"/>
    <n v="138.4"/>
    <n v="1.0007230657989876"/>
    <s v="(U). MANUFACTURE OF FURNITURE"/>
    <n v="843"/>
    <n v="4"/>
    <n v="103.9"/>
    <n v="131"/>
    <n v="156.1"/>
    <n v="1.5024061597690086"/>
    <n v="1.5034924982793259"/>
    <n v="10"/>
    <n v="10"/>
    <n v="1"/>
    <n v="1.5034924982793259"/>
    <n v="11919.688526358495"/>
    <n v="11919.688526358495"/>
    <n v="0"/>
    <n v="0.2"/>
    <n v="0"/>
  </r>
  <r>
    <n v="271"/>
    <x v="3"/>
    <s v="Washing Maching make LG."/>
    <m/>
    <d v="2010-09-22T00:00:00"/>
    <n v="7700"/>
    <n v="5"/>
    <n v="313.99999999999909"/>
    <d v="2010-09-01T00:00:00"/>
    <m/>
    <m/>
    <m/>
    <m/>
    <m/>
    <m/>
    <m/>
    <s v="Furniture"/>
    <n v="628"/>
    <n v="89"/>
    <n v="138.30000000000001"/>
    <n v="90"/>
    <n v="138.4"/>
    <n v="1.0007230657989876"/>
    <s v="(U). MANUFACTURE OF FURNITURE"/>
    <n v="843"/>
    <n v="4"/>
    <n v="103.9"/>
    <n v="131"/>
    <n v="156.1"/>
    <n v="1.5024061597690086"/>
    <n v="1.5034924982793259"/>
    <n v="12"/>
    <n v="5"/>
    <n v="1"/>
    <n v="1.5034924982793259"/>
    <n v="11576.892236750809"/>
    <n v="11576.892236750809"/>
    <n v="0"/>
    <n v="0.2"/>
    <n v="0"/>
  </r>
  <r>
    <n v="272"/>
    <x v="6"/>
    <s v="Cable Cat 6 (305 M)"/>
    <m/>
    <d v="2012-02-13T00:00:00"/>
    <n v="7179"/>
    <n v="3"/>
    <n v="359"/>
    <d v="2012-02-01T00:00:00"/>
    <m/>
    <m/>
    <m/>
    <m/>
    <m/>
    <m/>
    <m/>
    <s v="Computer Peripherals"/>
    <n v="757"/>
    <n v="89"/>
    <n v="93.3"/>
    <n v="90"/>
    <n v="93.3"/>
    <n v="1"/>
    <s v="b. Manufacture of computers and peripheral equipment"/>
    <n v="644"/>
    <n v="4"/>
    <n v="95.5"/>
    <n v="131"/>
    <n v="134.9"/>
    <n v="1.412565445026178"/>
    <n v="1.412565445026178"/>
    <n v="10"/>
    <n v="3"/>
    <n v="0.98"/>
    <n v="1.412565445026178"/>
    <n v="10140.807329842932"/>
    <n v="9937.991183246073"/>
    <n v="202.81614659685874"/>
    <n v="0.2"/>
    <n v="162.252917277487"/>
  </r>
  <r>
    <n v="273"/>
    <x v="0"/>
    <s v="10T Furnace Filter Box Holding Furnance (HA,HB,MA &amp; MB)"/>
    <s v="Shed A"/>
    <d v="2012-02-13T00:00:00"/>
    <n v="7143"/>
    <n v="15"/>
    <n v="2569.6695311735657"/>
    <d v="2012-02-01T00:00:00"/>
    <m/>
    <m/>
    <m/>
    <m/>
    <m/>
    <m/>
    <m/>
    <s v="Industrial Furnaces"/>
    <n v="651"/>
    <n v="89"/>
    <n v="181.7"/>
    <n v="90"/>
    <n v="181.7"/>
    <n v="1"/>
    <s v="Furnaces &amp; Ovens"/>
    <n v="742"/>
    <n v="4"/>
    <n v="114.9"/>
    <n v="131"/>
    <n v="80.900000000000006"/>
    <n v="0.7040905134899913"/>
    <n v="0.7040905134899913"/>
    <n v="10"/>
    <n v="15"/>
    <n v="0.95"/>
    <n v="0.7040905134899913"/>
    <n v="5029.3185378590078"/>
    <n v="3185.2350739773715"/>
    <n v="1844.0834638816364"/>
    <n v="0.2"/>
    <n v="1475.2667711053091"/>
  </r>
  <r>
    <n v="274"/>
    <x v="3"/>
    <s v="TR-4 Ergona chair "/>
    <m/>
    <d v="2010-09-22T00:00:00"/>
    <n v="7033"/>
    <n v="10"/>
    <n v="349.68922374429258"/>
    <d v="2010-09-01T00:00:00"/>
    <m/>
    <m/>
    <m/>
    <m/>
    <m/>
    <m/>
    <m/>
    <s v="Furniture"/>
    <n v="628"/>
    <n v="89"/>
    <n v="138.30000000000001"/>
    <n v="90"/>
    <n v="138.4"/>
    <n v="1.0007230657989876"/>
    <s v="(U). MANUFACTURE OF FURNITURE"/>
    <n v="843"/>
    <n v="4"/>
    <n v="103.9"/>
    <n v="131"/>
    <n v="156.1"/>
    <n v="1.5024061597690086"/>
    <n v="1.5034924982793259"/>
    <n v="12"/>
    <n v="10"/>
    <n v="1"/>
    <n v="1.5034924982793259"/>
    <n v="10574.062740398498"/>
    <n v="10574.062740398498"/>
    <n v="0"/>
    <n v="0.2"/>
    <n v="0"/>
  </r>
  <r>
    <n v="275"/>
    <x v="4"/>
    <s v="  -Standalone Fire Suppression system Map 5Kg SP Red 1 Nos"/>
    <m/>
    <d v="2018-09-21T00:00:00"/>
    <n v="6609.6"/>
    <n v="5"/>
    <n v="2181.1916712328775"/>
    <d v="2018-09-01T00:00:00"/>
    <m/>
    <m/>
    <m/>
    <m/>
    <m/>
    <m/>
    <m/>
    <m/>
    <m/>
    <m/>
    <m/>
    <m/>
    <m/>
    <m/>
    <s v="b. Manufacture of tanks, reservoirs and containers of metal"/>
    <n v="613"/>
    <n v="81"/>
    <n v="128.69999999999999"/>
    <n v="131"/>
    <n v="156.5"/>
    <n v="1.2160062160062162"/>
    <n v="1.2160062160062162"/>
    <n v="4"/>
    <n v="5"/>
    <n v="0.9"/>
    <n v="1.2160062160062162"/>
    <n v="8037.3146853146873"/>
    <n v="5786.8665734265742"/>
    <n v="2250.4481118881131"/>
    <n v="0.2"/>
    <n v="1800.3584895104905"/>
  </r>
  <r>
    <n v="276"/>
    <x v="4"/>
    <s v="CAMERA"/>
    <m/>
    <d v="2014-08-30T00:00:00"/>
    <n v="6490"/>
    <n v="5"/>
    <n v="321.5317808219188"/>
    <d v="2014-08-01T00:00:00"/>
    <m/>
    <m/>
    <m/>
    <m/>
    <m/>
    <m/>
    <m/>
    <m/>
    <m/>
    <m/>
    <m/>
    <m/>
    <m/>
    <m/>
    <s v="h. Manufacture of optical instruments and photographic equipment"/>
    <n v="663"/>
    <n v="32"/>
    <n v="104.4"/>
    <n v="131"/>
    <n v="101.6"/>
    <n v="0.97318007662835238"/>
    <n v="0.97318007662835238"/>
    <n v="8"/>
    <n v="5"/>
    <n v="0.98"/>
    <n v="0.97318007662835238"/>
    <n v="6315.9386973180071"/>
    <n v="6189.619923371647"/>
    <n v="126.31877394636012"/>
    <n v="0.2"/>
    <n v="101.05501915708811"/>
  </r>
  <r>
    <n v="277"/>
    <x v="6"/>
    <s v="N/W Switch 8 Port Gigabit"/>
    <m/>
    <d v="2012-02-13T00:00:00"/>
    <n v="6454"/>
    <n v="3"/>
    <n v="323"/>
    <d v="2012-02-01T00:00:00"/>
    <m/>
    <m/>
    <m/>
    <m/>
    <m/>
    <m/>
    <m/>
    <s v="Computer Peripherals"/>
    <n v="757"/>
    <n v="89"/>
    <n v="93.3"/>
    <n v="90"/>
    <n v="93.3"/>
    <n v="1"/>
    <s v="b. Manufacture of computers and peripheral equipment"/>
    <n v="644"/>
    <n v="4"/>
    <n v="95.5"/>
    <n v="131"/>
    <n v="134.9"/>
    <n v="1.412565445026178"/>
    <n v="1.412565445026178"/>
    <n v="10"/>
    <n v="3"/>
    <n v="0.98"/>
    <n v="1.412565445026178"/>
    <n v="9116.6973821989523"/>
    <n v="8934.3634345549726"/>
    <n v="182.33394764397963"/>
    <n v="0.2"/>
    <n v="145.86715811518371"/>
  </r>
  <r>
    <n v="278"/>
    <x v="3"/>
    <s v="Voltage Stabilizer 4 KVA "/>
    <m/>
    <d v="2012-02-13T00:00:00"/>
    <n v="6258"/>
    <n v="5"/>
    <n v="313"/>
    <d v="2012-02-01T00:00:00"/>
    <m/>
    <m/>
    <m/>
    <m/>
    <m/>
    <m/>
    <m/>
    <s v="Furniture"/>
    <n v="628"/>
    <n v="89"/>
    <n v="138.30000000000001"/>
    <n v="90"/>
    <n v="138.4"/>
    <n v="1.0007230657989876"/>
    <s v="(U). MANUFACTURE OF FURNITURE"/>
    <n v="843"/>
    <n v="4"/>
    <n v="103.9"/>
    <n v="131"/>
    <n v="156.1"/>
    <n v="1.5024061597690086"/>
    <n v="1.5034924982793259"/>
    <n v="10"/>
    <n v="5"/>
    <n v="1"/>
    <n v="1.5034924982793259"/>
    <n v="9408.8560542320211"/>
    <n v="9408.8560542320211"/>
    <n v="0"/>
    <n v="0.2"/>
    <n v="0"/>
  </r>
  <r>
    <n v="279"/>
    <x v="4"/>
    <s v="Cooler Big 1 Nos.(=5700)"/>
    <m/>
    <d v="2021-08-18T00:00:00"/>
    <n v="5700"/>
    <n v="5"/>
    <n v="5032.3972602739723"/>
    <d v="2021-08-01T00:00:00"/>
    <m/>
    <m/>
    <m/>
    <m/>
    <m/>
    <m/>
    <m/>
    <m/>
    <m/>
    <m/>
    <m/>
    <m/>
    <m/>
    <m/>
    <s v="Refrigerators"/>
    <n v="709"/>
    <n v="116"/>
    <n v="128.30000000000001"/>
    <n v="131"/>
    <n v="131.69999999999999"/>
    <n v="1.0265003897116132"/>
    <n v="1.0265003897116132"/>
    <n v="1"/>
    <n v="5"/>
    <n v="0.95"/>
    <n v="1.0265003897116132"/>
    <n v="5851.0522213561953"/>
    <n v="1111.6999220576772"/>
    <n v="4739.3522992985181"/>
    <n v="0.2"/>
    <n v="3791.4818394388149"/>
  </r>
  <r>
    <n v="280"/>
    <x v="4"/>
    <s v="TELEPHONE INSTRUMENT"/>
    <m/>
    <d v="2012-02-13T00:00:00"/>
    <n v="5532.9168833788544"/>
    <n v="5"/>
    <n v="277"/>
    <d v="2012-02-01T00:00:00"/>
    <m/>
    <m/>
    <m/>
    <m/>
    <m/>
    <m/>
    <m/>
    <s v="l.  COMMUNICATION EQUIPMENTS"/>
    <n v="758"/>
    <n v="89"/>
    <n v="94.4"/>
    <n v="90"/>
    <n v="95.1"/>
    <n v="1.0074152542372881"/>
    <s v="Telephone sets including mobile hand sets"/>
    <n v="649"/>
    <n v="4"/>
    <n v="103.3"/>
    <n v="131"/>
    <n v="130.30000000000001"/>
    <n v="1.261374636979671"/>
    <n v="1.2707280506013423"/>
    <n v="10"/>
    <n v="5"/>
    <n v="1"/>
    <n v="1.2707280506013423"/>
    <n v="7030.8326853552662"/>
    <n v="7030.8326853552671"/>
    <n v="0"/>
    <n v="0.2"/>
    <n v="0"/>
  </r>
  <r>
    <n v="281"/>
    <x v="0"/>
    <s v="M.S. Coloumn for F.O. &amp; Diesel Tank area fencing"/>
    <s v="DG Room"/>
    <d v="2012-02-13T00:00:00"/>
    <n v="5071"/>
    <n v="15"/>
    <n v="1824.9566163533514"/>
    <d v="2012-02-01T00:00:00"/>
    <m/>
    <m/>
    <m/>
    <m/>
    <m/>
    <m/>
    <m/>
    <s v="Fabricated Metal Products"/>
    <n v="627"/>
    <n v="89"/>
    <n v="125.5"/>
    <n v="90"/>
    <n v="125.7"/>
    <n v="1.001593625498008"/>
    <s v="f. Manufacture of other fabricated metal products"/>
    <n v="629"/>
    <n v="4"/>
    <n v="101.1"/>
    <n v="131"/>
    <n v="144.4"/>
    <n v="1.4282888229475768"/>
    <n v="1.4305649804343459"/>
    <n v="10"/>
    <n v="15"/>
    <n v="0.85"/>
    <n v="1.4305649804343459"/>
    <n v="7254.3950157825675"/>
    <n v="4110.8238422767881"/>
    <n v="3143.5711735057794"/>
    <n v="0.2"/>
    <n v="2514.8569388046235"/>
  </r>
  <r>
    <n v="282"/>
    <x v="4"/>
    <s v="  -Hooter For Fire Alaram 4 Nos."/>
    <m/>
    <d v="2018-09-21T00:00:00"/>
    <n v="5000"/>
    <n v="5"/>
    <n v="1650.2739726027398"/>
    <d v="2018-09-01T00:00:00"/>
    <m/>
    <m/>
    <m/>
    <m/>
    <m/>
    <m/>
    <m/>
    <m/>
    <m/>
    <m/>
    <m/>
    <m/>
    <m/>
    <m/>
    <s v="Amplifier"/>
    <n v="676"/>
    <n v="81"/>
    <n v="114"/>
    <n v="131"/>
    <n v="133.4"/>
    <n v="1.1701754385964913"/>
    <n v="1.1701754385964913"/>
    <n v="4"/>
    <n v="5"/>
    <n v="0.95"/>
    <n v="1.1701754385964913"/>
    <n v="5850.877192982457"/>
    <n v="4446.666666666667"/>
    <n v="1404.21052631579"/>
    <n v="0.2"/>
    <n v="1123.3684210526321"/>
  </r>
  <r>
    <n v="283"/>
    <x v="4"/>
    <s v="ROTATING MOTOR FOR CCTV CAMERA"/>
    <m/>
    <d v="2014-11-29T00:00:00"/>
    <n v="4421"/>
    <n v="5"/>
    <n v="218.98487671232851"/>
    <d v="2014-11-01T00:00:00"/>
    <m/>
    <m/>
    <m/>
    <m/>
    <m/>
    <m/>
    <m/>
    <m/>
    <m/>
    <m/>
    <m/>
    <m/>
    <m/>
    <m/>
    <s v="h. Manufacture of optical instruments and photographic equipment"/>
    <n v="663"/>
    <n v="35"/>
    <n v="105.4"/>
    <n v="131"/>
    <n v="101.6"/>
    <n v="0.96394686907020866"/>
    <n v="0.96394686907020866"/>
    <n v="8"/>
    <n v="5"/>
    <n v="0.98"/>
    <n v="0.96394686907020866"/>
    <n v="4261.6091081593922"/>
    <n v="4176.3769259962046"/>
    <n v="85.232182163187645"/>
    <n v="0.2"/>
    <n v="68.185745730550124"/>
  </r>
  <r>
    <n v="284"/>
    <x v="3"/>
    <s v="Cooler Desert"/>
    <m/>
    <d v="2012-02-13T00:00:00"/>
    <n v="4380"/>
    <n v="5"/>
    <n v="219"/>
    <d v="2012-02-01T00:00:00"/>
    <m/>
    <m/>
    <m/>
    <m/>
    <m/>
    <m/>
    <m/>
    <s v="Furniture"/>
    <n v="628"/>
    <n v="89"/>
    <n v="138.30000000000001"/>
    <n v="90"/>
    <n v="138.4"/>
    <n v="1.0007230657989876"/>
    <s v="(U). MANUFACTURE OF FURNITURE"/>
    <n v="843"/>
    <n v="4"/>
    <n v="103.9"/>
    <n v="131"/>
    <n v="156.1"/>
    <n v="1.5024061597690086"/>
    <n v="1.5034924982793259"/>
    <n v="10"/>
    <n v="5"/>
    <n v="1"/>
    <n v="1.5034924982793259"/>
    <n v="6585.297142463447"/>
    <n v="6585.297142463447"/>
    <n v="0"/>
    <n v="0.2"/>
    <n v="0"/>
  </r>
  <r>
    <n v="285"/>
    <x v="3"/>
    <s v="Almirah"/>
    <m/>
    <d v="2012-02-13T00:00:00"/>
    <n v="4239"/>
    <n v="10"/>
    <n v="212"/>
    <d v="2012-02-01T00:00:00"/>
    <m/>
    <m/>
    <m/>
    <m/>
    <m/>
    <m/>
    <m/>
    <s v="Furniture"/>
    <n v="628"/>
    <n v="89"/>
    <n v="138.30000000000001"/>
    <n v="90"/>
    <n v="138.4"/>
    <n v="1.0007230657989876"/>
    <s v="(U). MANUFACTURE OF FURNITURE"/>
    <n v="843"/>
    <n v="4"/>
    <n v="103.9"/>
    <n v="131"/>
    <n v="156.1"/>
    <n v="1.5024061597690086"/>
    <n v="1.5034924982793259"/>
    <n v="10"/>
    <n v="10"/>
    <n v="1"/>
    <n v="1.5034924982793259"/>
    <n v="6373.3047002060621"/>
    <n v="6373.304700206063"/>
    <n v="0"/>
    <n v="0.2"/>
    <n v="0"/>
  </r>
  <r>
    <n v="286"/>
    <x v="4"/>
    <s v="CAMERA"/>
    <m/>
    <d v="2014-06-29T00:00:00"/>
    <n v="4000"/>
    <n v="5"/>
    <n v="198.31506849315065"/>
    <d v="2014-06-01T00:00:00"/>
    <m/>
    <m/>
    <m/>
    <m/>
    <m/>
    <m/>
    <m/>
    <m/>
    <m/>
    <m/>
    <m/>
    <m/>
    <m/>
    <m/>
    <s v="h. Manufacture of optical instruments and photographic equipment"/>
    <n v="663"/>
    <n v="30"/>
    <n v="108.8"/>
    <n v="131"/>
    <n v="101.6"/>
    <n v="0.93382352941176472"/>
    <n v="0.93382352941176472"/>
    <n v="8"/>
    <n v="5"/>
    <n v="0.98"/>
    <n v="0.93382352941176472"/>
    <n v="3735.294117647059"/>
    <n v="3660.588235294118"/>
    <n v="74.705882352940989"/>
    <n v="0.2"/>
    <n v="59.764705882352793"/>
  </r>
  <r>
    <n v="287"/>
    <x v="4"/>
    <s v="Stablizer 05KVA 3Steps "/>
    <m/>
    <d v="2017-06-15T00:00:00"/>
    <n v="3500"/>
    <n v="5"/>
    <n v="311.64383561643854"/>
    <d v="2017-06-01T00:00:00"/>
    <m/>
    <m/>
    <m/>
    <m/>
    <m/>
    <m/>
    <m/>
    <m/>
    <m/>
    <m/>
    <m/>
    <m/>
    <m/>
    <m/>
    <s v="(Q). MANUFACTURE OF ELECTRICAL EQUIPMENT"/>
    <n v="666"/>
    <n v="66"/>
    <n v="109"/>
    <n v="131"/>
    <n v="128.80000000000001"/>
    <n v="1.1816513761467891"/>
    <n v="1.1816513761467891"/>
    <n v="5"/>
    <n v="5"/>
    <n v="0.95"/>
    <n v="1.1816513761467891"/>
    <n v="4135.7798165137619"/>
    <n v="3928.990825688074"/>
    <n v="206.78899082568796"/>
    <n v="0.2"/>
    <n v="165.43119266055038"/>
  </r>
  <r>
    <n v="288"/>
    <x v="4"/>
    <s v="POWER SUPPLY FOR CCD CAMERA"/>
    <m/>
    <d v="2014-11-29T00:00:00"/>
    <n v="3420"/>
    <n v="5"/>
    <n v="169.02630136986272"/>
    <d v="2014-11-01T00:00:00"/>
    <m/>
    <m/>
    <m/>
    <m/>
    <m/>
    <m/>
    <m/>
    <m/>
    <m/>
    <m/>
    <m/>
    <m/>
    <m/>
    <m/>
    <s v="h. Manufacture of optical instruments and photographic equipment"/>
    <n v="663"/>
    <n v="35"/>
    <n v="105.4"/>
    <n v="131"/>
    <n v="101.6"/>
    <n v="0.96394686907020866"/>
    <n v="0.96394686907020866"/>
    <n v="8"/>
    <n v="5"/>
    <n v="0.98"/>
    <n v="0.96394686907020866"/>
    <n v="3296.6982922201137"/>
    <n v="3230.7643263757113"/>
    <n v="65.933965844402337"/>
    <n v="0.2"/>
    <n v="52.747172675521874"/>
  </r>
  <r>
    <n v="289"/>
    <x v="3"/>
    <s v="Steel Almirah "/>
    <m/>
    <d v="2010-09-22T00:00:00"/>
    <n v="3350"/>
    <n v="10"/>
    <n v="166.89954337899553"/>
    <d v="2010-09-01T00:00:00"/>
    <m/>
    <m/>
    <m/>
    <m/>
    <m/>
    <m/>
    <m/>
    <s v="Furniture"/>
    <n v="628"/>
    <n v="89"/>
    <n v="138.30000000000001"/>
    <n v="90"/>
    <n v="138.4"/>
    <n v="1.0007230657989876"/>
    <s v="(U). MANUFACTURE OF FURNITURE"/>
    <n v="843"/>
    <n v="4"/>
    <n v="103.9"/>
    <n v="131"/>
    <n v="156.1"/>
    <n v="1.5024061597690086"/>
    <n v="1.5034924982793259"/>
    <n v="12"/>
    <n v="10"/>
    <n v="1"/>
    <n v="1.5034924982793259"/>
    <n v="5036.699869235742"/>
    <n v="5036.6998692357429"/>
    <n v="0"/>
    <n v="0.2"/>
    <n v="0"/>
  </r>
  <r>
    <n v="290"/>
    <x v="3"/>
    <s v="CHAIR STEEL THREE SEATERS"/>
    <m/>
    <d v="2014-03-31T00:00:00"/>
    <n v="3168"/>
    <n v="10"/>
    <n v="758.97142694063905"/>
    <d v="2014-03-01T00:00:00"/>
    <m/>
    <m/>
    <m/>
    <m/>
    <m/>
    <m/>
    <m/>
    <m/>
    <m/>
    <m/>
    <m/>
    <m/>
    <m/>
    <m/>
    <s v="(U). MANUFACTURE OF FURNITURE"/>
    <n v="843"/>
    <n v="27"/>
    <n v="115.3"/>
    <n v="131"/>
    <n v="156.1"/>
    <n v="1.3538594969644406"/>
    <n v="1.3538594969644406"/>
    <n v="8"/>
    <n v="10"/>
    <n v="1"/>
    <n v="1.3538594969644406"/>
    <n v="4289.026886383348"/>
    <n v="3431.2215091066787"/>
    <n v="857.80537727666933"/>
    <n v="0.2"/>
    <n v="686.24430182133551"/>
  </r>
  <r>
    <n v="291"/>
    <x v="4"/>
    <s v="Stabilizer 4 KVA Voltage "/>
    <m/>
    <d v="2012-02-13T00:00:00"/>
    <n v="3128.7700086964796"/>
    <n v="5"/>
    <n v="0"/>
    <d v="2012-02-01T00:00:00"/>
    <m/>
    <m/>
    <m/>
    <m/>
    <m/>
    <m/>
    <m/>
    <s v="g.  ELECTRICAL MACHINERY, EQUIPMENT &amp; BATTERIES"/>
    <n v="699"/>
    <n v="89"/>
    <n v="130.9"/>
    <n v="90"/>
    <n v="130.9"/>
    <n v="1"/>
    <s v="(Q). MANUFACTURE OF ELECTRICAL EQUIPMENT"/>
    <n v="666"/>
    <n v="4"/>
    <n v="104.1"/>
    <n v="131"/>
    <n v="128.80000000000001"/>
    <n v="1.2372718539865515"/>
    <n v="1.2372718539865515"/>
    <n v="10"/>
    <n v="5"/>
    <n v="0.95"/>
    <n v="1.2372718539865515"/>
    <n v="3871.1390693574122"/>
    <n v="3677.5821158895415"/>
    <n v="193.5569534678707"/>
    <n v="0.2"/>
    <n v="154.84556277429658"/>
  </r>
  <r>
    <n v="292"/>
    <x v="4"/>
    <s v="CAMERA"/>
    <m/>
    <d v="2014-07-31T00:00:00"/>
    <n v="3000"/>
    <n v="5"/>
    <n v="147.95890410958873"/>
    <d v="2014-07-01T00:00:00"/>
    <m/>
    <m/>
    <m/>
    <m/>
    <m/>
    <m/>
    <m/>
    <m/>
    <m/>
    <m/>
    <m/>
    <m/>
    <m/>
    <m/>
    <s v="h. Manufacture of optical instruments and photographic equipment"/>
    <n v="663"/>
    <n v="31"/>
    <n v="106"/>
    <n v="131"/>
    <n v="101.6"/>
    <n v="0.95849056603773575"/>
    <n v="0.95849056603773575"/>
    <n v="8"/>
    <n v="5"/>
    <n v="0.98"/>
    <n v="0.95849056603773575"/>
    <n v="2875.4716981132074"/>
    <n v="2817.9622641509432"/>
    <n v="57.509433962264211"/>
    <n v="0.2"/>
    <n v="46.007547169811374"/>
  </r>
  <r>
    <n v="293"/>
    <x v="4"/>
    <s v="POWER SUPPLY 16CH FOR CCD CAMERA"/>
    <m/>
    <d v="2014-08-30T00:00:00"/>
    <n v="2827"/>
    <n v="5"/>
    <n v="139.42994520547927"/>
    <d v="2014-08-01T00:00:00"/>
    <m/>
    <m/>
    <m/>
    <m/>
    <m/>
    <m/>
    <m/>
    <m/>
    <m/>
    <m/>
    <m/>
    <m/>
    <m/>
    <m/>
    <s v="h. Manufacture of optical instruments and photographic equipment"/>
    <n v="663"/>
    <n v="32"/>
    <n v="104.4"/>
    <n v="131"/>
    <n v="101.6"/>
    <n v="0.97318007662835238"/>
    <n v="0.97318007662835238"/>
    <n v="8"/>
    <n v="5"/>
    <n v="0.98"/>
    <n v="0.97318007662835238"/>
    <n v="2751.1800766283523"/>
    <n v="2696.1564750957855"/>
    <n v="55.023601532566772"/>
    <n v="0.2"/>
    <n v="44.018881226053423"/>
  </r>
  <r>
    <n v="294"/>
    <x v="4"/>
    <s v="Window AC1.5 Ton Make LG along with steplizer"/>
    <m/>
    <d v="2010-09-22T00:00:00"/>
    <n v="2549"/>
    <n v="5"/>
    <n v="127"/>
    <d v="2010-09-01T00:00:00"/>
    <m/>
    <m/>
    <m/>
    <m/>
    <m/>
    <m/>
    <m/>
    <s v="Air Conditioners"/>
    <n v="686"/>
    <n v="89"/>
    <n v="103.4"/>
    <n v="90"/>
    <n v="103.4"/>
    <n v="1"/>
    <s v="Air conditioner"/>
    <n v="653"/>
    <n v="4"/>
    <n v="100.8"/>
    <n v="131"/>
    <n v="120.4"/>
    <n v="1.1944444444444446"/>
    <n v="1.1944444444444446"/>
    <n v="12"/>
    <n v="5"/>
    <n v="0.9"/>
    <n v="1.1944444444444446"/>
    <n v="3044.6388888888896"/>
    <n v="2740.1750000000002"/>
    <n v="304.46388888888941"/>
    <n v="0.2"/>
    <n v="243.57111111111155"/>
  </r>
  <r>
    <n v="295"/>
    <x v="4"/>
    <s v="POWER SUPPLY OF CCTV 7AMP/12V"/>
    <m/>
    <d v="2014-11-29T00:00:00"/>
    <n v="1947"/>
    <n v="5"/>
    <n v="96.688657534246431"/>
    <d v="2014-11-01T00:00:00"/>
    <m/>
    <m/>
    <m/>
    <m/>
    <m/>
    <m/>
    <m/>
    <m/>
    <m/>
    <m/>
    <m/>
    <m/>
    <m/>
    <m/>
    <s v="d. Manufacture of other electronic and electric wires and cables"/>
    <n v="690"/>
    <n v="35"/>
    <n v="107.7"/>
    <n v="131"/>
    <n v="142.69999999999999"/>
    <n v="1.3249767873723304"/>
    <n v="1.3249767873723304"/>
    <n v="8"/>
    <n v="5"/>
    <n v="0.95"/>
    <n v="1.3249767873723304"/>
    <n v="2579.729805013927"/>
    <n v="2450.7433147632305"/>
    <n v="128.98649025069653"/>
    <n v="0.2"/>
    <n v="103.18919220055723"/>
  </r>
  <r>
    <n v="296"/>
    <x v="3"/>
    <s v="Round table"/>
    <m/>
    <d v="2010-09-22T00:00:00"/>
    <n v="1700"/>
    <n v="10"/>
    <n v="84.441780821917746"/>
    <d v="2010-09-01T00:00:00"/>
    <m/>
    <m/>
    <m/>
    <m/>
    <m/>
    <m/>
    <m/>
    <s v="Furniture"/>
    <n v="628"/>
    <n v="89"/>
    <n v="138.30000000000001"/>
    <n v="90"/>
    <n v="138.4"/>
    <n v="1.0007230657989876"/>
    <s v="(U). MANUFACTURE OF FURNITURE"/>
    <n v="843"/>
    <n v="4"/>
    <n v="103.9"/>
    <n v="131"/>
    <n v="156.1"/>
    <n v="1.5024061597690086"/>
    <n v="1.5034924982793259"/>
    <n v="12"/>
    <n v="10"/>
    <n v="1"/>
    <n v="1.5034924982793259"/>
    <n v="2555.937247074854"/>
    <n v="2555.937247074854"/>
    <n v="0"/>
    <n v="0.2"/>
    <n v="0"/>
  </r>
  <r>
    <n v="297"/>
    <x v="4"/>
    <s v="POWER ADAPTOR FOR CAMERA (2 AMP)"/>
    <m/>
    <d v="2014-11-29T00:00:00"/>
    <n v="1368"/>
    <n v="5"/>
    <n v="67.810520547945089"/>
    <d v="2014-11-01T00:00:00"/>
    <m/>
    <m/>
    <m/>
    <m/>
    <m/>
    <m/>
    <m/>
    <m/>
    <m/>
    <m/>
    <m/>
    <m/>
    <m/>
    <m/>
    <s v="h. Manufacture of optical instruments and photographic equipment"/>
    <n v="663"/>
    <n v="35"/>
    <n v="105.4"/>
    <n v="131"/>
    <n v="101.6"/>
    <n v="0.96394686907020866"/>
    <n v="0.96394686907020866"/>
    <n v="8"/>
    <n v="5"/>
    <n v="0.98"/>
    <n v="0.96394686907020866"/>
    <n v="1318.6793168880454"/>
    <n v="1292.3057305502846"/>
    <n v="26.373586337760798"/>
    <n v="0.2"/>
    <n v="21.098869070208639"/>
  </r>
  <r>
    <n v="298"/>
    <x v="3"/>
    <s v="Office Chair &amp; Duplicate Key"/>
    <m/>
    <d v="2012-02-13T00:00:00"/>
    <n v="1136"/>
    <n v="10"/>
    <n v="57"/>
    <d v="2012-02-01T00:00:00"/>
    <m/>
    <m/>
    <m/>
    <m/>
    <m/>
    <m/>
    <m/>
    <s v="Furniture"/>
    <n v="628"/>
    <n v="89"/>
    <n v="138.30000000000001"/>
    <n v="90"/>
    <n v="138.4"/>
    <n v="1.0007230657989876"/>
    <s v="(U). MANUFACTURE OF FURNITURE"/>
    <n v="843"/>
    <n v="4"/>
    <n v="103.9"/>
    <n v="131"/>
    <n v="156.1"/>
    <n v="1.5024061597690086"/>
    <n v="1.5034924982793259"/>
    <n v="10"/>
    <n v="10"/>
    <n v="1"/>
    <n v="1.5034924982793259"/>
    <n v="1707.9674780453142"/>
    <n v="1707.9674780453142"/>
    <n v="0"/>
    <n v="0.2"/>
    <n v="0"/>
  </r>
  <r>
    <n v="299"/>
    <x v="6"/>
    <s v="Connector RJ 45"/>
    <m/>
    <d v="2012-02-13T00:00:00"/>
    <n v="1040"/>
    <n v="3"/>
    <n v="52"/>
    <d v="2012-02-01T00:00:00"/>
    <m/>
    <m/>
    <m/>
    <m/>
    <m/>
    <m/>
    <m/>
    <s v="Computer Peripherals"/>
    <n v="757"/>
    <n v="89"/>
    <n v="93.3"/>
    <n v="90"/>
    <n v="93.3"/>
    <n v="1"/>
    <s v="b. Manufacture of computers and peripheral equipment"/>
    <n v="644"/>
    <n v="4"/>
    <n v="95.5"/>
    <n v="131"/>
    <n v="134.9"/>
    <n v="1.412565445026178"/>
    <n v="1.412565445026178"/>
    <n v="10"/>
    <n v="3"/>
    <n v="0.98"/>
    <n v="1.412565445026178"/>
    <n v="1469.068062827225"/>
    <n v="1439.6867015706805"/>
    <n v="29.381361256544551"/>
    <n v="0.2"/>
    <n v="23.505089005235643"/>
  </r>
  <r>
    <n v="300"/>
    <x v="4"/>
    <s v="POWER SUPPLY FOR CCD CAMERA"/>
    <m/>
    <d v="2014-11-29T00:00:00"/>
    <n v="679"/>
    <n v="5"/>
    <n v="33.475397260274008"/>
    <d v="2014-11-01T00:00:00"/>
    <m/>
    <m/>
    <m/>
    <m/>
    <m/>
    <m/>
    <m/>
    <m/>
    <m/>
    <m/>
    <m/>
    <m/>
    <m/>
    <m/>
    <s v="h. Manufacture of optical instruments and photographic equipment"/>
    <n v="663"/>
    <n v="35"/>
    <n v="105.4"/>
    <n v="131"/>
    <n v="101.6"/>
    <n v="0.96394686907020866"/>
    <n v="0.96394686907020866"/>
    <n v="8"/>
    <n v="5"/>
    <n v="0.98"/>
    <n v="0.96394686907020866"/>
    <n v="654.51992409867171"/>
    <n v="641.42952561669836"/>
    <n v="13.090398481973352"/>
    <n v="0.2"/>
    <n v="10.472318785578683"/>
  </r>
  <r>
    <n v="301"/>
    <x v="4"/>
    <s v="STAND FOR CAMERA"/>
    <m/>
    <d v="2014-11-29T00:00:00"/>
    <n v="631"/>
    <n v="5"/>
    <n v="31.148712328767147"/>
    <d v="2014-11-01T00:00:00"/>
    <m/>
    <m/>
    <m/>
    <m/>
    <m/>
    <m/>
    <m/>
    <m/>
    <m/>
    <m/>
    <m/>
    <m/>
    <m/>
    <m/>
    <s v="h. Manufacture of optical instruments and photographic equipment"/>
    <n v="663"/>
    <n v="35"/>
    <n v="105.4"/>
    <n v="131"/>
    <n v="101.6"/>
    <n v="0.96394686907020866"/>
    <n v="0.96394686907020866"/>
    <n v="8"/>
    <n v="5"/>
    <n v="0.98"/>
    <n v="0.96394686907020866"/>
    <n v="608.25047438330171"/>
    <n v="596.08546489563571"/>
    <n v="12.165009487665998"/>
    <n v="0.2"/>
    <n v="9.73200759013279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E11" firstHeaderRow="0" firstDataRow="1" firstDataCol="1"/>
  <pivotFields count="40">
    <pivotField showAll="0"/>
    <pivotField axis="axisRow" showAll="0">
      <items count="8">
        <item x="6"/>
        <item x="1"/>
        <item x="3"/>
        <item x="4"/>
        <item x="0"/>
        <item x="2"/>
        <item x="5"/>
        <item t="default"/>
      </items>
    </pivotField>
    <pivotField showAll="0"/>
    <pivotField showAll="0"/>
    <pivotField showAll="0"/>
    <pivotField dataField="1" numFmtId="165" showAll="0"/>
    <pivotField showAll="0"/>
    <pivotField dataField="1" numFmtId="165"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s>
  <rowFields count="1">
    <field x="1"/>
  </rowFields>
  <rowItems count="8">
    <i>
      <x/>
    </i>
    <i>
      <x v="1"/>
    </i>
    <i>
      <x v="2"/>
    </i>
    <i>
      <x v="3"/>
    </i>
    <i>
      <x v="4"/>
    </i>
    <i>
      <x v="5"/>
    </i>
    <i>
      <x v="6"/>
    </i>
    <i t="grand">
      <x/>
    </i>
  </rowItems>
  <colFields count="1">
    <field x="-2"/>
  </colFields>
  <colItems count="4">
    <i>
      <x/>
    </i>
    <i i="1">
      <x v="1"/>
    </i>
    <i i="2">
      <x v="2"/>
    </i>
    <i i="3">
      <x v="3"/>
    </i>
  </colItems>
  <dataFields count="4">
    <dataField name="Sum of Closing Value as on 28/2/2022" fld="5" baseField="0" baseItem="0"/>
    <dataField name="Sum of WDV as on 28-2-2022" fld="7" baseField="0" baseItem="0"/>
    <dataField name="Sum of GCRC" fld="35" baseField="1" baseItem="0"/>
    <dataField name="Sum of Fair Value" fld="39" baseField="1" baseItem="0"/>
  </dataFields>
  <formats count="8">
    <format dxfId="24">
      <pivotArea collapsedLevelsAreSubtotals="1" fieldPosition="0">
        <references count="1">
          <reference field="1" count="0"/>
        </references>
      </pivotArea>
    </format>
    <format dxfId="23">
      <pivotArea outline="0" collapsedLevelsAreSubtotals="1" fieldPosition="0"/>
    </format>
    <format dxfId="22">
      <pivotArea type="all" dataOnly="0" outline="0" fieldPosition="0"/>
    </format>
    <format dxfId="21">
      <pivotArea outline="0" collapsedLevelsAreSubtotals="1"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grandRow="1" outline="0" fieldPosition="0"/>
    </format>
    <format dxfId="1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tabSelected="1" topLeftCell="B4" workbookViewId="0">
      <selection activeCell="B24" sqref="B24"/>
    </sheetView>
  </sheetViews>
  <sheetFormatPr defaultRowHeight="15"/>
  <cols>
    <col min="1" max="1" width="24.5703125" style="481" customWidth="1"/>
    <col min="2" max="2" width="34.5703125" style="481" bestFit="1" customWidth="1"/>
    <col min="3" max="3" width="26.5703125" style="481" customWidth="1"/>
    <col min="4" max="4" width="13.28515625" style="481" customWidth="1"/>
    <col min="5" max="5" width="16.5703125" style="481" customWidth="1"/>
    <col min="6" max="6" width="12.140625" style="481" customWidth="1"/>
    <col min="7" max="9" width="9.140625" style="481"/>
    <col min="10" max="10" width="17.42578125" style="481" bestFit="1" customWidth="1"/>
    <col min="11" max="12" width="17" style="481" hidden="1" customWidth="1"/>
    <col min="13" max="13" width="15.85546875" style="481" bestFit="1" customWidth="1"/>
    <col min="14" max="14" width="15.85546875" style="602" bestFit="1" customWidth="1"/>
    <col min="15" max="15" width="14.28515625" style="481" bestFit="1" customWidth="1"/>
    <col min="16" max="16384" width="9.140625" style="481"/>
  </cols>
  <sheetData>
    <row r="3" spans="1:14" ht="30">
      <c r="A3" s="612" t="s">
        <v>535</v>
      </c>
      <c r="B3" s="481" t="s">
        <v>536</v>
      </c>
      <c r="C3" s="481" t="s">
        <v>537</v>
      </c>
      <c r="D3" s="481" t="s">
        <v>4020</v>
      </c>
      <c r="E3" s="481" t="s">
        <v>4021</v>
      </c>
      <c r="I3" s="587" t="s">
        <v>4022</v>
      </c>
      <c r="J3" s="591" t="s">
        <v>4023</v>
      </c>
      <c r="K3" s="591" t="s">
        <v>4024</v>
      </c>
      <c r="L3" s="591" t="s">
        <v>4025</v>
      </c>
      <c r="M3" s="591" t="s">
        <v>4026</v>
      </c>
    </row>
    <row r="4" spans="1:14">
      <c r="A4" s="613" t="s">
        <v>529</v>
      </c>
      <c r="B4" s="614">
        <v>1134413.42</v>
      </c>
      <c r="C4" s="614">
        <v>188807.37106849314</v>
      </c>
      <c r="D4" s="614">
        <v>1357360.5003928512</v>
      </c>
      <c r="E4" s="614">
        <v>93760.392746972444</v>
      </c>
    </row>
    <row r="5" spans="1:14">
      <c r="A5" s="613" t="s">
        <v>114</v>
      </c>
      <c r="B5" s="614">
        <v>15431317.220000001</v>
      </c>
      <c r="C5" s="614">
        <v>11227134</v>
      </c>
      <c r="D5" s="614">
        <v>18147110.348708637</v>
      </c>
      <c r="E5" s="614">
        <v>11066285.335268172</v>
      </c>
    </row>
    <row r="6" spans="1:14">
      <c r="A6" s="613" t="s">
        <v>138</v>
      </c>
      <c r="B6" s="614">
        <v>3343158</v>
      </c>
      <c r="C6" s="614">
        <v>1478251.6717627018</v>
      </c>
      <c r="D6" s="614">
        <v>4414284.4190840563</v>
      </c>
      <c r="E6" s="614">
        <v>1339454.1678898511</v>
      </c>
    </row>
    <row r="7" spans="1:14">
      <c r="A7" s="613" t="s">
        <v>527</v>
      </c>
      <c r="B7" s="614">
        <v>2904352.7800000003</v>
      </c>
      <c r="C7" s="614">
        <v>225418.83693150678</v>
      </c>
      <c r="D7" s="614">
        <v>3350529.4403271903</v>
      </c>
      <c r="E7" s="614">
        <v>234542.07874881316</v>
      </c>
    </row>
    <row r="8" spans="1:14">
      <c r="A8" s="613" t="s">
        <v>526</v>
      </c>
      <c r="B8" s="614">
        <v>138379830.190025</v>
      </c>
      <c r="C8" s="614">
        <v>53515772.119239405</v>
      </c>
      <c r="D8" s="614">
        <v>140986699.70959526</v>
      </c>
      <c r="E8" s="614">
        <v>50656258.948295243</v>
      </c>
      <c r="M8" s="683" t="s">
        <v>4146</v>
      </c>
      <c r="N8" s="602" t="s">
        <v>4152</v>
      </c>
    </row>
    <row r="9" spans="1:14">
      <c r="A9" s="613" t="s">
        <v>108</v>
      </c>
      <c r="B9" s="614">
        <v>1249614</v>
      </c>
      <c r="C9" s="614">
        <v>62481</v>
      </c>
      <c r="D9" s="614">
        <v>1478522.1301567787</v>
      </c>
      <c r="E9" s="614">
        <v>59140.885206271152</v>
      </c>
      <c r="J9" s="481" t="s">
        <v>4144</v>
      </c>
      <c r="M9" s="602">
        <f>'Land &amp; Building'!E4</f>
        <v>141000000</v>
      </c>
      <c r="N9" s="602">
        <f>'Land &amp; Building'!E2</f>
        <v>181984000</v>
      </c>
    </row>
    <row r="10" spans="1:14">
      <c r="A10" s="613" t="s">
        <v>538</v>
      </c>
      <c r="B10" s="614">
        <v>276961</v>
      </c>
      <c r="C10" s="614">
        <v>13791</v>
      </c>
      <c r="D10" s="614"/>
      <c r="E10" s="614"/>
      <c r="J10" s="481" t="s">
        <v>4145</v>
      </c>
      <c r="K10" s="602">
        <f>'Land &amp; Building'!R6</f>
        <v>102359731.75999999</v>
      </c>
      <c r="L10" s="602">
        <f>'Land &amp; Building'!Y3</f>
        <v>9400000</v>
      </c>
      <c r="M10" s="614">
        <f>SUM(K10:L10)</f>
        <v>111759731.75999999</v>
      </c>
      <c r="N10" s="602">
        <f>'Land &amp; Building'!T6</f>
        <v>146086855.20000005</v>
      </c>
    </row>
    <row r="11" spans="1:14">
      <c r="A11" s="613" t="s">
        <v>111</v>
      </c>
      <c r="B11" s="614">
        <v>162719646.61002499</v>
      </c>
      <c r="C11" s="614">
        <v>66711655.999002106</v>
      </c>
      <c r="D11" s="614">
        <v>169734506.54826477</v>
      </c>
      <c r="E11" s="614">
        <v>63449441.808155328</v>
      </c>
      <c r="J11" s="481" t="s">
        <v>346</v>
      </c>
      <c r="M11" s="602">
        <f>F24</f>
        <v>63449441.808155321</v>
      </c>
    </row>
    <row r="12" spans="1:14">
      <c r="M12" s="689">
        <f>SUM(M9:M11)</f>
        <v>316209173.56815529</v>
      </c>
      <c r="N12" s="689">
        <f>SUM(N9:N11)</f>
        <v>328070855.20000005</v>
      </c>
    </row>
    <row r="13" spans="1:14">
      <c r="M13" s="561">
        <v>31.5</v>
      </c>
    </row>
    <row r="14" spans="1:14">
      <c r="M14" s="561">
        <f>M13*0.85</f>
        <v>26.774999999999999</v>
      </c>
    </row>
    <row r="15" spans="1:14">
      <c r="M15" s="561">
        <f>M13*0.75</f>
        <v>23.625</v>
      </c>
    </row>
    <row r="16" spans="1:14" s="587" customFormat="1" ht="45">
      <c r="B16" s="610" t="s">
        <v>4022</v>
      </c>
      <c r="C16" s="611" t="s">
        <v>4023</v>
      </c>
      <c r="D16" s="611" t="s">
        <v>4024</v>
      </c>
      <c r="E16" s="611" t="s">
        <v>4025</v>
      </c>
      <c r="F16" s="611" t="s">
        <v>4026</v>
      </c>
      <c r="M16" s="587" t="s">
        <v>4153</v>
      </c>
      <c r="N16" s="692" t="s">
        <v>4156</v>
      </c>
    </row>
    <row r="17" spans="2:15">
      <c r="B17" s="727" t="s">
        <v>526</v>
      </c>
      <c r="C17" s="728">
        <v>138379830.190025</v>
      </c>
      <c r="D17" s="728">
        <v>53515771</v>
      </c>
      <c r="E17" s="728">
        <v>140986699.70959526</v>
      </c>
      <c r="F17" s="728">
        <v>50656258.948295243</v>
      </c>
      <c r="J17" s="481" t="s">
        <v>4144</v>
      </c>
      <c r="K17" s="602"/>
      <c r="L17" s="602"/>
      <c r="M17" s="602">
        <f>'Land &amp; Building'!E5</f>
        <v>112800000</v>
      </c>
      <c r="N17" s="602">
        <v>70500000</v>
      </c>
      <c r="O17" s="724">
        <f t="shared" ref="O17:O18" si="0">N17*0.85</f>
        <v>59925000</v>
      </c>
    </row>
    <row r="18" spans="2:15">
      <c r="B18" s="727" t="s">
        <v>114</v>
      </c>
      <c r="C18" s="728">
        <v>15431317.220000001</v>
      </c>
      <c r="D18" s="728">
        <v>11227134</v>
      </c>
      <c r="E18" s="728">
        <v>18147110.348708637</v>
      </c>
      <c r="F18" s="728">
        <v>11066285.335268172</v>
      </c>
      <c r="J18" s="481" t="s">
        <v>4145</v>
      </c>
      <c r="K18" s="602">
        <f>'Land &amp; Building'!R6</f>
        <v>102359731.75999999</v>
      </c>
      <c r="L18" s="602">
        <v>9000000</v>
      </c>
      <c r="M18" s="602">
        <f>SUM(K18:L18)</f>
        <v>111359731.75999999</v>
      </c>
      <c r="N18" s="602">
        <f>121073803+500000+9500000</f>
        <v>131073803</v>
      </c>
      <c r="O18" s="724">
        <f t="shared" si="0"/>
        <v>111412732.55</v>
      </c>
    </row>
    <row r="19" spans="2:15">
      <c r="B19" s="727" t="s">
        <v>138</v>
      </c>
      <c r="C19" s="728">
        <v>3343158</v>
      </c>
      <c r="D19" s="728">
        <v>1478252</v>
      </c>
      <c r="E19" s="728">
        <v>4414284.4190840563</v>
      </c>
      <c r="F19" s="728">
        <v>1339454.1678898511</v>
      </c>
      <c r="J19" s="481" t="s">
        <v>346</v>
      </c>
      <c r="K19" s="602"/>
      <c r="L19" s="602"/>
      <c r="M19" s="602">
        <f>'FAR Working'!AO6</f>
        <v>63449441.808155328</v>
      </c>
      <c r="N19" s="602">
        <v>77700000</v>
      </c>
      <c r="O19" s="724">
        <f>N19*0.85</f>
        <v>66045000</v>
      </c>
    </row>
    <row r="20" spans="2:15">
      <c r="B20" s="727" t="s">
        <v>527</v>
      </c>
      <c r="C20" s="728">
        <v>2904352.7800000003</v>
      </c>
      <c r="D20" s="728">
        <v>225419</v>
      </c>
      <c r="E20" s="728">
        <v>3350529.4403271903</v>
      </c>
      <c r="F20" s="728">
        <v>234542.07874881316</v>
      </c>
      <c r="K20" s="602"/>
      <c r="L20" s="602"/>
      <c r="M20" s="689">
        <f>SUM(M17:M19)</f>
        <v>287609173.56815529</v>
      </c>
      <c r="N20" s="689">
        <f>SUM(N17:N19)</f>
        <v>279273803</v>
      </c>
      <c r="O20" s="689">
        <f>SUM(O17:O19)</f>
        <v>237382732.55000001</v>
      </c>
    </row>
    <row r="21" spans="2:15">
      <c r="B21" s="727" t="s">
        <v>108</v>
      </c>
      <c r="C21" s="728">
        <v>1249614</v>
      </c>
      <c r="D21" s="728">
        <v>62481</v>
      </c>
      <c r="E21" s="728">
        <v>1478522.1301567787</v>
      </c>
      <c r="F21" s="728">
        <v>59140.885206271152</v>
      </c>
      <c r="J21" s="683" t="s">
        <v>4154</v>
      </c>
      <c r="K21" s="683"/>
      <c r="L21" s="683"/>
      <c r="M21" s="725">
        <v>28.76</v>
      </c>
      <c r="N21" s="725">
        <f>N20/10^7</f>
        <v>27.927380299999999</v>
      </c>
      <c r="O21" s="725">
        <f>O20/10^7</f>
        <v>23.738273255000003</v>
      </c>
    </row>
    <row r="22" spans="2:15">
      <c r="B22" s="727" t="s">
        <v>529</v>
      </c>
      <c r="C22" s="728">
        <v>1134413.42</v>
      </c>
      <c r="D22" s="728">
        <v>164203</v>
      </c>
      <c r="E22" s="728">
        <v>1357360.5003928512</v>
      </c>
      <c r="F22" s="728">
        <v>93760.392746972444</v>
      </c>
      <c r="J22" s="683" t="s">
        <v>4155</v>
      </c>
      <c r="K22" s="683"/>
      <c r="L22" s="683"/>
      <c r="M22" s="726">
        <f>M21*0.85</f>
        <v>24.446000000000002</v>
      </c>
      <c r="N22" s="726">
        <f>N21*0.85</f>
        <v>23.738273254999999</v>
      </c>
      <c r="O22" s="726">
        <f>O21*0.85</f>
        <v>20.177532266750003</v>
      </c>
    </row>
    <row r="23" spans="2:15">
      <c r="B23" s="727" t="s">
        <v>538</v>
      </c>
      <c r="C23" s="728">
        <v>276961</v>
      </c>
      <c r="D23" s="728">
        <v>13791</v>
      </c>
      <c r="E23" s="728">
        <v>0</v>
      </c>
      <c r="F23" s="728">
        <v>0</v>
      </c>
      <c r="M23" s="723">
        <f>M21*0.75</f>
        <v>21.57</v>
      </c>
      <c r="N23" s="723">
        <f>N21*0.75</f>
        <v>20.945535225</v>
      </c>
    </row>
    <row r="24" spans="2:15">
      <c r="B24" s="616" t="s">
        <v>4027</v>
      </c>
      <c r="C24" s="617">
        <f>SUM(C17:C23)</f>
        <v>162719646.61002499</v>
      </c>
      <c r="D24" s="617">
        <f t="shared" ref="D24:F24" si="1">SUM(D17:D23)</f>
        <v>66687051</v>
      </c>
      <c r="E24" s="617">
        <f t="shared" si="1"/>
        <v>169734506.54826477</v>
      </c>
      <c r="F24" s="617">
        <f t="shared" si="1"/>
        <v>63449441.808155321</v>
      </c>
      <c r="N24" s="561">
        <f>M13-M21</f>
        <v>2.7399999999999984</v>
      </c>
    </row>
    <row r="25" spans="2:15">
      <c r="B25" s="694" t="s">
        <v>4123</v>
      </c>
      <c r="C25" s="694"/>
      <c r="D25" s="694"/>
      <c r="E25" s="694"/>
      <c r="F25" s="694"/>
    </row>
    <row r="26" spans="2:15">
      <c r="B26" s="695" t="s">
        <v>4124</v>
      </c>
      <c r="C26" s="695"/>
      <c r="D26" s="695"/>
      <c r="E26" s="695"/>
      <c r="F26" s="695"/>
    </row>
    <row r="27" spans="2:15">
      <c r="B27" s="693" t="s">
        <v>4125</v>
      </c>
      <c r="C27" s="693"/>
      <c r="D27" s="693"/>
      <c r="E27" s="693"/>
      <c r="F27" s="693"/>
    </row>
    <row r="28" spans="2:15">
      <c r="B28" s="693" t="s">
        <v>4126</v>
      </c>
      <c r="C28" s="693"/>
      <c r="D28" s="693"/>
      <c r="E28" s="693"/>
      <c r="F28" s="693"/>
    </row>
    <row r="29" spans="2:15">
      <c r="B29" s="693" t="s">
        <v>4127</v>
      </c>
      <c r="C29" s="693"/>
      <c r="D29" s="693"/>
      <c r="E29" s="693"/>
      <c r="F29" s="693"/>
    </row>
    <row r="30" spans="2:15">
      <c r="B30" s="693" t="s">
        <v>4128</v>
      </c>
      <c r="C30" s="693"/>
      <c r="D30" s="693"/>
      <c r="E30" s="693"/>
      <c r="F30" s="693"/>
    </row>
    <row r="31" spans="2:15">
      <c r="B31" s="693" t="s">
        <v>4129</v>
      </c>
      <c r="C31" s="693"/>
      <c r="D31" s="693"/>
      <c r="E31" s="693"/>
      <c r="F31" s="693"/>
    </row>
  </sheetData>
  <autoFilter ref="B16:F23">
    <sortState ref="B17:F23">
      <sortCondition descending="1" ref="C16:C23"/>
    </sortState>
  </autoFilter>
  <mergeCells count="7">
    <mergeCell ref="B31:F31"/>
    <mergeCell ref="B25:F25"/>
    <mergeCell ref="B26:F26"/>
    <mergeCell ref="B27:F27"/>
    <mergeCell ref="B28:F28"/>
    <mergeCell ref="B29:F29"/>
    <mergeCell ref="B30:F30"/>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05"/>
  <sheetViews>
    <sheetView topLeftCell="A648" workbookViewId="0">
      <selection activeCell="A675" sqref="A675"/>
    </sheetView>
  </sheetViews>
  <sheetFormatPr defaultColWidth="9.140625" defaultRowHeight="15"/>
  <cols>
    <col min="1" max="1" width="57.42578125" style="527" bestFit="1" customWidth="1"/>
    <col min="2" max="2" width="13.28515625" style="527" bestFit="1" customWidth="1"/>
    <col min="3" max="3" width="10.7109375" style="527" bestFit="1" customWidth="1"/>
    <col min="4" max="8" width="10.140625" style="527" bestFit="1" customWidth="1"/>
    <col min="9" max="9" width="13.28515625" style="527" bestFit="1" customWidth="1"/>
    <col min="10" max="90" width="10.140625" style="527" bestFit="1" customWidth="1"/>
    <col min="91" max="16384" width="9.140625" style="527"/>
  </cols>
  <sheetData>
    <row r="1" spans="1:90">
      <c r="A1" s="524" t="s">
        <v>539</v>
      </c>
      <c r="B1" s="524" t="s">
        <v>540</v>
      </c>
      <c r="C1" s="525" t="s">
        <v>541</v>
      </c>
      <c r="D1" s="526">
        <v>38353</v>
      </c>
      <c r="E1" s="526">
        <v>38384</v>
      </c>
      <c r="F1" s="526">
        <v>38412</v>
      </c>
      <c r="G1" s="526">
        <v>38443</v>
      </c>
      <c r="H1" s="526">
        <v>38473</v>
      </c>
      <c r="I1" s="526">
        <v>38504</v>
      </c>
      <c r="J1" s="526">
        <v>38534</v>
      </c>
      <c r="K1" s="526">
        <v>38565</v>
      </c>
      <c r="L1" s="526">
        <v>38596</v>
      </c>
      <c r="M1" s="526">
        <v>38626</v>
      </c>
      <c r="N1" s="526">
        <v>38657</v>
      </c>
      <c r="O1" s="526">
        <v>38687</v>
      </c>
      <c r="P1" s="526">
        <v>38718</v>
      </c>
      <c r="Q1" s="526">
        <v>38749</v>
      </c>
      <c r="R1" s="526">
        <v>38777</v>
      </c>
      <c r="S1" s="526">
        <v>38808</v>
      </c>
      <c r="T1" s="526">
        <v>38838</v>
      </c>
      <c r="U1" s="526">
        <v>38869</v>
      </c>
      <c r="V1" s="526">
        <v>38899</v>
      </c>
      <c r="W1" s="526">
        <v>38930</v>
      </c>
      <c r="X1" s="526">
        <v>38961</v>
      </c>
      <c r="Y1" s="526">
        <v>38991</v>
      </c>
      <c r="Z1" s="526">
        <v>39022</v>
      </c>
      <c r="AA1" s="526">
        <v>39052</v>
      </c>
      <c r="AB1" s="526">
        <v>39083</v>
      </c>
      <c r="AC1" s="526">
        <v>39114</v>
      </c>
      <c r="AD1" s="526">
        <v>39142</v>
      </c>
      <c r="AE1" s="526">
        <v>39173</v>
      </c>
      <c r="AF1" s="526">
        <v>39203</v>
      </c>
      <c r="AG1" s="526">
        <v>39234</v>
      </c>
      <c r="AH1" s="526">
        <v>39264</v>
      </c>
      <c r="AI1" s="526">
        <v>39295</v>
      </c>
      <c r="AJ1" s="526">
        <v>39326</v>
      </c>
      <c r="AK1" s="526">
        <v>39356</v>
      </c>
      <c r="AL1" s="526">
        <v>39387</v>
      </c>
      <c r="AM1" s="526">
        <v>39417</v>
      </c>
      <c r="AN1" s="526">
        <v>39448</v>
      </c>
      <c r="AO1" s="526">
        <v>39479</v>
      </c>
      <c r="AP1" s="526">
        <v>39508</v>
      </c>
      <c r="AQ1" s="526">
        <v>39539</v>
      </c>
      <c r="AR1" s="526">
        <v>39569</v>
      </c>
      <c r="AS1" s="526">
        <v>39600</v>
      </c>
      <c r="AT1" s="526">
        <v>39630</v>
      </c>
      <c r="AU1" s="526">
        <v>39661</v>
      </c>
      <c r="AV1" s="526">
        <v>39692</v>
      </c>
      <c r="AW1" s="526">
        <v>39722</v>
      </c>
      <c r="AX1" s="526">
        <v>39753</v>
      </c>
      <c r="AY1" s="526">
        <v>39783</v>
      </c>
      <c r="AZ1" s="526">
        <v>39814</v>
      </c>
      <c r="BA1" s="526">
        <v>39845</v>
      </c>
      <c r="BB1" s="526">
        <v>39873</v>
      </c>
      <c r="BC1" s="526">
        <v>39904</v>
      </c>
      <c r="BD1" s="526">
        <v>39934</v>
      </c>
      <c r="BE1" s="526">
        <v>39965</v>
      </c>
      <c r="BF1" s="526">
        <v>39995</v>
      </c>
      <c r="BG1" s="526">
        <v>40026</v>
      </c>
      <c r="BH1" s="526">
        <v>40057</v>
      </c>
      <c r="BI1" s="526">
        <v>40087</v>
      </c>
      <c r="BJ1" s="526">
        <v>40118</v>
      </c>
      <c r="BK1" s="526">
        <v>40148</v>
      </c>
      <c r="BL1" s="526">
        <v>40179</v>
      </c>
      <c r="BM1" s="526">
        <v>40210</v>
      </c>
      <c r="BN1" s="526">
        <v>40238</v>
      </c>
      <c r="BO1" s="526">
        <v>40269</v>
      </c>
      <c r="BP1" s="526">
        <v>40299</v>
      </c>
      <c r="BQ1" s="526">
        <v>40330</v>
      </c>
      <c r="BR1" s="526">
        <v>40360</v>
      </c>
      <c r="BS1" s="526">
        <v>40391</v>
      </c>
      <c r="BT1" s="526">
        <v>40422</v>
      </c>
      <c r="BU1" s="526">
        <v>40452</v>
      </c>
      <c r="BV1" s="526">
        <v>40483</v>
      </c>
      <c r="BW1" s="526">
        <v>40513</v>
      </c>
      <c r="BX1" s="526">
        <v>40544</v>
      </c>
      <c r="BY1" s="526">
        <v>40575</v>
      </c>
      <c r="BZ1" s="526">
        <v>40603</v>
      </c>
      <c r="CA1" s="526">
        <v>40634</v>
      </c>
      <c r="CB1" s="526">
        <v>40664</v>
      </c>
      <c r="CC1" s="526">
        <v>40695</v>
      </c>
      <c r="CD1" s="526">
        <v>40725</v>
      </c>
      <c r="CE1" s="526">
        <v>40756</v>
      </c>
      <c r="CF1" s="526">
        <v>40787</v>
      </c>
      <c r="CG1" s="526">
        <v>40817</v>
      </c>
      <c r="CH1" s="526">
        <v>40848</v>
      </c>
      <c r="CI1" s="526">
        <v>40878</v>
      </c>
      <c r="CJ1" s="526">
        <v>40909</v>
      </c>
      <c r="CK1" s="526">
        <v>40940</v>
      </c>
      <c r="CL1" s="526">
        <v>40969</v>
      </c>
    </row>
    <row r="2" spans="1:90">
      <c r="A2" s="524" t="s">
        <v>2279</v>
      </c>
      <c r="B2" s="524" t="s">
        <v>543</v>
      </c>
      <c r="C2" s="525">
        <v>100</v>
      </c>
      <c r="D2" s="528">
        <v>101</v>
      </c>
      <c r="E2" s="528">
        <v>101.1</v>
      </c>
      <c r="F2" s="528">
        <v>101.4</v>
      </c>
      <c r="G2" s="528">
        <v>102.7</v>
      </c>
      <c r="H2" s="528">
        <v>102.5</v>
      </c>
      <c r="I2" s="528">
        <v>102.9</v>
      </c>
      <c r="J2" s="528">
        <v>104</v>
      </c>
      <c r="K2" s="528">
        <v>104.1</v>
      </c>
      <c r="L2" s="528">
        <v>104.9</v>
      </c>
      <c r="M2" s="528">
        <v>105.4</v>
      </c>
      <c r="N2" s="528">
        <v>105.5</v>
      </c>
      <c r="O2" s="528">
        <v>104.9</v>
      </c>
      <c r="P2" s="528">
        <v>105.4</v>
      </c>
      <c r="Q2" s="528">
        <v>105.6</v>
      </c>
      <c r="R2" s="528">
        <v>105.7</v>
      </c>
      <c r="S2" s="528">
        <v>107.8</v>
      </c>
      <c r="T2" s="528">
        <v>108.7</v>
      </c>
      <c r="U2" s="528">
        <v>109.9</v>
      </c>
      <c r="V2" s="528">
        <v>110.8</v>
      </c>
      <c r="W2" s="528">
        <v>111.5</v>
      </c>
      <c r="X2" s="528">
        <v>112.2</v>
      </c>
      <c r="Y2" s="528">
        <v>112.7</v>
      </c>
      <c r="Z2" s="528">
        <v>112.6</v>
      </c>
      <c r="AA2" s="528">
        <v>112.2</v>
      </c>
      <c r="AB2" s="528">
        <v>112.4</v>
      </c>
      <c r="AC2" s="528">
        <v>112.6</v>
      </c>
      <c r="AD2" s="528">
        <v>112.8</v>
      </c>
      <c r="AE2" s="528">
        <v>114.5</v>
      </c>
      <c r="AF2" s="528">
        <v>114.7</v>
      </c>
      <c r="AG2" s="528">
        <v>114.8</v>
      </c>
      <c r="AH2" s="528">
        <v>115.7</v>
      </c>
      <c r="AI2" s="528">
        <v>116</v>
      </c>
      <c r="AJ2" s="528">
        <v>116</v>
      </c>
      <c r="AK2" s="528">
        <v>116.3</v>
      </c>
      <c r="AL2" s="528">
        <v>116.8</v>
      </c>
      <c r="AM2" s="528">
        <v>116.7</v>
      </c>
      <c r="AN2" s="528">
        <v>117.5</v>
      </c>
      <c r="AO2" s="528">
        <v>119</v>
      </c>
      <c r="AP2" s="528">
        <v>121.5</v>
      </c>
      <c r="AQ2" s="528">
        <v>123.5</v>
      </c>
      <c r="AR2" s="528">
        <v>124.1</v>
      </c>
      <c r="AS2" s="528">
        <v>127.3</v>
      </c>
      <c r="AT2" s="528">
        <v>128.6</v>
      </c>
      <c r="AU2" s="528">
        <v>128.9</v>
      </c>
      <c r="AV2" s="528">
        <v>128.5</v>
      </c>
      <c r="AW2" s="528">
        <v>128.69999999999999</v>
      </c>
      <c r="AX2" s="528">
        <v>126.9</v>
      </c>
      <c r="AY2" s="528">
        <v>124.5</v>
      </c>
      <c r="AZ2" s="528">
        <v>124.4</v>
      </c>
      <c r="BA2" s="528">
        <v>123.3</v>
      </c>
      <c r="BB2" s="528">
        <v>123.5</v>
      </c>
      <c r="BC2" s="528">
        <v>125</v>
      </c>
      <c r="BD2" s="528">
        <v>125.9</v>
      </c>
      <c r="BE2" s="528">
        <v>126.8</v>
      </c>
      <c r="BF2" s="528">
        <v>128.19999999999999</v>
      </c>
      <c r="BG2" s="528">
        <v>129.6</v>
      </c>
      <c r="BH2" s="528">
        <v>130.30000000000001</v>
      </c>
      <c r="BI2" s="528">
        <v>131</v>
      </c>
      <c r="BJ2" s="528">
        <v>132.9</v>
      </c>
      <c r="BK2" s="528">
        <v>133.4</v>
      </c>
      <c r="BL2" s="528">
        <v>135.19999999999999</v>
      </c>
      <c r="BM2" s="528">
        <v>135.19999999999999</v>
      </c>
      <c r="BN2" s="528">
        <v>136.30000000000001</v>
      </c>
      <c r="BO2" s="528">
        <v>138.6</v>
      </c>
      <c r="BP2" s="528">
        <v>139.1</v>
      </c>
      <c r="BQ2" s="528">
        <v>139.80000000000001</v>
      </c>
      <c r="BR2" s="528">
        <v>141</v>
      </c>
      <c r="BS2" s="528">
        <v>141.1</v>
      </c>
      <c r="BT2" s="528">
        <v>142</v>
      </c>
      <c r="BU2" s="528">
        <v>142.9</v>
      </c>
      <c r="BV2" s="528">
        <v>143.80000000000001</v>
      </c>
      <c r="BW2" s="528">
        <v>146</v>
      </c>
      <c r="BX2" s="528">
        <v>148</v>
      </c>
      <c r="BY2" s="528">
        <v>148.1</v>
      </c>
      <c r="BZ2" s="528">
        <v>149.5</v>
      </c>
      <c r="CA2" s="528">
        <v>152.1</v>
      </c>
      <c r="CB2" s="528">
        <v>152.4</v>
      </c>
      <c r="CC2" s="528">
        <v>153.1</v>
      </c>
      <c r="CD2" s="528">
        <v>154.19999999999999</v>
      </c>
      <c r="CE2" s="528">
        <v>154.9</v>
      </c>
      <c r="CF2" s="528">
        <v>156.19999999999999</v>
      </c>
      <c r="CG2" s="528">
        <v>157</v>
      </c>
      <c r="CH2" s="528">
        <v>157.4</v>
      </c>
      <c r="CI2" s="528">
        <v>157.30000000000001</v>
      </c>
      <c r="CJ2" s="528">
        <v>158.69999999999999</v>
      </c>
      <c r="CK2" s="528">
        <v>159.30000000000001</v>
      </c>
      <c r="CL2" s="528">
        <v>161</v>
      </c>
    </row>
    <row r="3" spans="1:90">
      <c r="A3" s="524" t="s">
        <v>544</v>
      </c>
      <c r="B3" s="524" t="s">
        <v>545</v>
      </c>
      <c r="C3" s="525">
        <v>20.11815</v>
      </c>
      <c r="D3" s="528">
        <v>97.7</v>
      </c>
      <c r="E3" s="528">
        <v>97.5</v>
      </c>
      <c r="F3" s="528">
        <v>98.1</v>
      </c>
      <c r="G3" s="528">
        <v>99.1</v>
      </c>
      <c r="H3" s="528">
        <v>98.9</v>
      </c>
      <c r="I3" s="528">
        <v>101.1</v>
      </c>
      <c r="J3" s="528">
        <v>104.6</v>
      </c>
      <c r="K3" s="528">
        <v>105.2</v>
      </c>
      <c r="L3" s="528">
        <v>105.8</v>
      </c>
      <c r="M3" s="528">
        <v>107.5</v>
      </c>
      <c r="N3" s="528">
        <v>108.2</v>
      </c>
      <c r="O3" s="528">
        <v>105.3</v>
      </c>
      <c r="P3" s="528">
        <v>106.1</v>
      </c>
      <c r="Q3" s="528">
        <v>105.5</v>
      </c>
      <c r="R3" s="528">
        <v>104.3</v>
      </c>
      <c r="S3" s="528">
        <v>106.7</v>
      </c>
      <c r="T3" s="528">
        <v>108.4</v>
      </c>
      <c r="U3" s="528">
        <v>111.3</v>
      </c>
      <c r="V3" s="528">
        <v>112.5</v>
      </c>
      <c r="W3" s="528">
        <v>114.5</v>
      </c>
      <c r="X3" s="528">
        <v>115.6</v>
      </c>
      <c r="Y3" s="528">
        <v>117.5</v>
      </c>
      <c r="Z3" s="528">
        <v>117.6</v>
      </c>
      <c r="AA3" s="528">
        <v>117</v>
      </c>
      <c r="AB3" s="528">
        <v>116.2</v>
      </c>
      <c r="AC3" s="528">
        <v>117</v>
      </c>
      <c r="AD3" s="528">
        <v>117.6</v>
      </c>
      <c r="AE3" s="528">
        <v>120.8</v>
      </c>
      <c r="AF3" s="528">
        <v>121.2</v>
      </c>
      <c r="AG3" s="528">
        <v>121.1</v>
      </c>
      <c r="AH3" s="528">
        <v>124.2</v>
      </c>
      <c r="AI3" s="528">
        <v>125.2</v>
      </c>
      <c r="AJ3" s="528">
        <v>125.3</v>
      </c>
      <c r="AK3" s="528">
        <v>124.7</v>
      </c>
      <c r="AL3" s="528">
        <v>125.6</v>
      </c>
      <c r="AM3" s="528">
        <v>123.2</v>
      </c>
      <c r="AN3" s="528">
        <v>121.2</v>
      </c>
      <c r="AO3" s="528">
        <v>124.8</v>
      </c>
      <c r="AP3" s="528">
        <v>128.9</v>
      </c>
      <c r="AQ3" s="528">
        <v>132.1</v>
      </c>
      <c r="AR3" s="528">
        <v>134.19999999999999</v>
      </c>
      <c r="AS3" s="528">
        <v>138.30000000000001</v>
      </c>
      <c r="AT3" s="528">
        <v>141.1</v>
      </c>
      <c r="AU3" s="528">
        <v>139.19999999999999</v>
      </c>
      <c r="AV3" s="528">
        <v>138.30000000000001</v>
      </c>
      <c r="AW3" s="528">
        <v>140.80000000000001</v>
      </c>
      <c r="AX3" s="528">
        <v>141.4</v>
      </c>
      <c r="AY3" s="528">
        <v>137.5</v>
      </c>
      <c r="AZ3" s="528">
        <v>137.19999999999999</v>
      </c>
      <c r="BA3" s="528">
        <v>134.4</v>
      </c>
      <c r="BB3" s="528">
        <v>135.80000000000001</v>
      </c>
      <c r="BC3" s="528">
        <v>140.80000000000001</v>
      </c>
      <c r="BD3" s="528">
        <v>143.30000000000001</v>
      </c>
      <c r="BE3" s="528">
        <v>146.5</v>
      </c>
      <c r="BF3" s="528">
        <v>149.30000000000001</v>
      </c>
      <c r="BG3" s="528">
        <v>152.9</v>
      </c>
      <c r="BH3" s="528">
        <v>153</v>
      </c>
      <c r="BI3" s="528">
        <v>155.30000000000001</v>
      </c>
      <c r="BJ3" s="528">
        <v>161.6</v>
      </c>
      <c r="BK3" s="528">
        <v>162.19999999999999</v>
      </c>
      <c r="BL3" s="528">
        <v>164.9</v>
      </c>
      <c r="BM3" s="528">
        <v>163.6</v>
      </c>
      <c r="BN3" s="528">
        <v>165.9</v>
      </c>
      <c r="BO3" s="528">
        <v>171</v>
      </c>
      <c r="BP3" s="528">
        <v>172.6</v>
      </c>
      <c r="BQ3" s="528">
        <v>176</v>
      </c>
      <c r="BR3" s="528">
        <v>177.8</v>
      </c>
      <c r="BS3" s="528">
        <v>177.3</v>
      </c>
      <c r="BT3" s="528">
        <v>180.8</v>
      </c>
      <c r="BU3" s="528">
        <v>183.4</v>
      </c>
      <c r="BV3" s="528">
        <v>185.3</v>
      </c>
      <c r="BW3" s="528">
        <v>192</v>
      </c>
      <c r="BX3" s="528">
        <v>195.3</v>
      </c>
      <c r="BY3" s="528">
        <v>189.6</v>
      </c>
      <c r="BZ3" s="528">
        <v>188.2</v>
      </c>
      <c r="CA3" s="528">
        <v>196.8</v>
      </c>
      <c r="CB3" s="528">
        <v>194.9</v>
      </c>
      <c r="CC3" s="528">
        <v>195.9</v>
      </c>
      <c r="CD3" s="528">
        <v>198.2</v>
      </c>
      <c r="CE3" s="528">
        <v>199.4</v>
      </c>
      <c r="CF3" s="528">
        <v>202.9</v>
      </c>
      <c r="CG3" s="528">
        <v>203.5</v>
      </c>
      <c r="CH3" s="528">
        <v>201.8</v>
      </c>
      <c r="CI3" s="528">
        <v>198.9</v>
      </c>
      <c r="CJ3" s="528">
        <v>200.7</v>
      </c>
      <c r="CK3" s="528">
        <v>203</v>
      </c>
      <c r="CL3" s="528">
        <v>207.8</v>
      </c>
    </row>
    <row r="4" spans="1:90">
      <c r="A4" s="524" t="s">
        <v>2280</v>
      </c>
      <c r="B4" s="524" t="s">
        <v>547</v>
      </c>
      <c r="C4" s="525">
        <v>14.33709</v>
      </c>
      <c r="D4" s="528">
        <v>97.7</v>
      </c>
      <c r="E4" s="528">
        <v>97.6</v>
      </c>
      <c r="F4" s="528">
        <v>97.9</v>
      </c>
      <c r="G4" s="528">
        <v>100.4</v>
      </c>
      <c r="H4" s="528">
        <v>100.3</v>
      </c>
      <c r="I4" s="528">
        <v>102.3</v>
      </c>
      <c r="J4" s="528">
        <v>106.5</v>
      </c>
      <c r="K4" s="528">
        <v>106.2</v>
      </c>
      <c r="L4" s="528">
        <v>106.7</v>
      </c>
      <c r="M4" s="528">
        <v>109</v>
      </c>
      <c r="N4" s="528">
        <v>109.9</v>
      </c>
      <c r="O4" s="528">
        <v>105.5</v>
      </c>
      <c r="P4" s="528">
        <v>106.7</v>
      </c>
      <c r="Q4" s="528">
        <v>106.1</v>
      </c>
      <c r="R4" s="528">
        <v>105</v>
      </c>
      <c r="S4" s="528">
        <v>106.4</v>
      </c>
      <c r="T4" s="528">
        <v>108.3</v>
      </c>
      <c r="U4" s="528">
        <v>111.8</v>
      </c>
      <c r="V4" s="528">
        <v>112.2</v>
      </c>
      <c r="W4" s="528">
        <v>114.9</v>
      </c>
      <c r="X4" s="528">
        <v>118.1</v>
      </c>
      <c r="Y4" s="528">
        <v>119.8</v>
      </c>
      <c r="Z4" s="528">
        <v>119.9</v>
      </c>
      <c r="AA4" s="528">
        <v>117.8</v>
      </c>
      <c r="AB4" s="528">
        <v>118.9</v>
      </c>
      <c r="AC4" s="528">
        <v>119.2</v>
      </c>
      <c r="AD4" s="528">
        <v>118.9</v>
      </c>
      <c r="AE4" s="528">
        <v>121.5</v>
      </c>
      <c r="AF4" s="528">
        <v>122.3</v>
      </c>
      <c r="AG4" s="528">
        <v>121.8</v>
      </c>
      <c r="AH4" s="528">
        <v>124.8</v>
      </c>
      <c r="AI4" s="528">
        <v>126.1</v>
      </c>
      <c r="AJ4" s="528">
        <v>125.5</v>
      </c>
      <c r="AK4" s="528">
        <v>126</v>
      </c>
      <c r="AL4" s="528">
        <v>125.2</v>
      </c>
      <c r="AM4" s="528">
        <v>121.6</v>
      </c>
      <c r="AN4" s="528">
        <v>119.9</v>
      </c>
      <c r="AO4" s="528">
        <v>122.5</v>
      </c>
      <c r="AP4" s="528">
        <v>125.6</v>
      </c>
      <c r="AQ4" s="528">
        <v>128.9</v>
      </c>
      <c r="AR4" s="528">
        <v>130.19999999999999</v>
      </c>
      <c r="AS4" s="528">
        <v>130.30000000000001</v>
      </c>
      <c r="AT4" s="528">
        <v>133.4</v>
      </c>
      <c r="AU4" s="528">
        <v>134.4</v>
      </c>
      <c r="AV4" s="528">
        <v>135.80000000000001</v>
      </c>
      <c r="AW4" s="528">
        <v>140.30000000000001</v>
      </c>
      <c r="AX4" s="528">
        <v>141.1</v>
      </c>
      <c r="AY4" s="528">
        <v>136.30000000000001</v>
      </c>
      <c r="AZ4" s="528">
        <v>137.19999999999999</v>
      </c>
      <c r="BA4" s="528">
        <v>134.1</v>
      </c>
      <c r="BB4" s="528">
        <v>135.6</v>
      </c>
      <c r="BC4" s="528">
        <v>140.1</v>
      </c>
      <c r="BD4" s="528">
        <v>141.80000000000001</v>
      </c>
      <c r="BE4" s="528">
        <v>145</v>
      </c>
      <c r="BF4" s="528">
        <v>150.4</v>
      </c>
      <c r="BG4" s="528">
        <v>153.69999999999999</v>
      </c>
      <c r="BH4" s="528">
        <v>154.69999999999999</v>
      </c>
      <c r="BI4" s="528">
        <v>157.80000000000001</v>
      </c>
      <c r="BJ4" s="528">
        <v>164.7</v>
      </c>
      <c r="BK4" s="528">
        <v>164.6</v>
      </c>
      <c r="BL4" s="528">
        <v>164.9</v>
      </c>
      <c r="BM4" s="528">
        <v>163.4</v>
      </c>
      <c r="BN4" s="528">
        <v>163.6</v>
      </c>
      <c r="BO4" s="528">
        <v>168.8</v>
      </c>
      <c r="BP4" s="528">
        <v>172.1</v>
      </c>
      <c r="BQ4" s="528">
        <v>175.4</v>
      </c>
      <c r="BR4" s="528">
        <v>178.2</v>
      </c>
      <c r="BS4" s="528">
        <v>176.7</v>
      </c>
      <c r="BT4" s="528">
        <v>179.9</v>
      </c>
      <c r="BU4" s="528">
        <v>180.9</v>
      </c>
      <c r="BV4" s="528">
        <v>181.4</v>
      </c>
      <c r="BW4" s="528">
        <v>189.4</v>
      </c>
      <c r="BX4" s="528">
        <v>192.4</v>
      </c>
      <c r="BY4" s="528">
        <v>181.3</v>
      </c>
      <c r="BZ4" s="528">
        <v>179</v>
      </c>
      <c r="CA4" s="528">
        <v>186.8</v>
      </c>
      <c r="CB4" s="528">
        <v>186.3</v>
      </c>
      <c r="CC4" s="528">
        <v>188.8</v>
      </c>
      <c r="CD4" s="528">
        <v>192.8</v>
      </c>
      <c r="CE4" s="528">
        <v>193.7</v>
      </c>
      <c r="CF4" s="528">
        <v>197.2</v>
      </c>
      <c r="CG4" s="528">
        <v>199.3</v>
      </c>
      <c r="CH4" s="528">
        <v>196.5</v>
      </c>
      <c r="CI4" s="528">
        <v>190.9</v>
      </c>
      <c r="CJ4" s="528">
        <v>191.1</v>
      </c>
      <c r="CK4" s="528">
        <v>192.4</v>
      </c>
      <c r="CL4" s="528">
        <v>197.1</v>
      </c>
    </row>
    <row r="5" spans="1:90">
      <c r="A5" s="524" t="s">
        <v>2281</v>
      </c>
      <c r="B5" s="524" t="s">
        <v>549</v>
      </c>
      <c r="C5" s="525">
        <v>4.0898199999999996</v>
      </c>
      <c r="D5" s="528">
        <v>100.9</v>
      </c>
      <c r="E5" s="528">
        <v>101.2</v>
      </c>
      <c r="F5" s="528">
        <v>101.3</v>
      </c>
      <c r="G5" s="528">
        <v>100.6</v>
      </c>
      <c r="H5" s="528">
        <v>100.9</v>
      </c>
      <c r="I5" s="528">
        <v>103</v>
      </c>
      <c r="J5" s="528">
        <v>105.4</v>
      </c>
      <c r="K5" s="528">
        <v>106</v>
      </c>
      <c r="L5" s="528">
        <v>106.5</v>
      </c>
      <c r="M5" s="528">
        <v>107.7</v>
      </c>
      <c r="N5" s="528">
        <v>108.5</v>
      </c>
      <c r="O5" s="528">
        <v>109.4</v>
      </c>
      <c r="P5" s="528">
        <v>112.6</v>
      </c>
      <c r="Q5" s="528">
        <v>113.4</v>
      </c>
      <c r="R5" s="528">
        <v>113.1</v>
      </c>
      <c r="S5" s="528">
        <v>112.9</v>
      </c>
      <c r="T5" s="528">
        <v>114.9</v>
      </c>
      <c r="U5" s="528">
        <v>116.6</v>
      </c>
      <c r="V5" s="528">
        <v>116.6</v>
      </c>
      <c r="W5" s="528">
        <v>117.8</v>
      </c>
      <c r="X5" s="528">
        <v>122.2</v>
      </c>
      <c r="Y5" s="528">
        <v>126.2</v>
      </c>
      <c r="Z5" s="528">
        <v>128.80000000000001</v>
      </c>
      <c r="AA5" s="528">
        <v>129.4</v>
      </c>
      <c r="AB5" s="528">
        <v>128.80000000000001</v>
      </c>
      <c r="AC5" s="528">
        <v>128.80000000000001</v>
      </c>
      <c r="AD5" s="528">
        <v>125.9</v>
      </c>
      <c r="AE5" s="528">
        <v>127.3</v>
      </c>
      <c r="AF5" s="528">
        <v>126.8</v>
      </c>
      <c r="AG5" s="528">
        <v>126.5</v>
      </c>
      <c r="AH5" s="528">
        <v>128.69999999999999</v>
      </c>
      <c r="AI5" s="528">
        <v>129.69999999999999</v>
      </c>
      <c r="AJ5" s="528">
        <v>129.69999999999999</v>
      </c>
      <c r="AK5" s="528">
        <v>132.80000000000001</v>
      </c>
      <c r="AL5" s="528">
        <v>133</v>
      </c>
      <c r="AM5" s="528">
        <v>132.19999999999999</v>
      </c>
      <c r="AN5" s="528">
        <v>132.69999999999999</v>
      </c>
      <c r="AO5" s="528">
        <v>134.1</v>
      </c>
      <c r="AP5" s="528">
        <v>137</v>
      </c>
      <c r="AQ5" s="528">
        <v>139.5</v>
      </c>
      <c r="AR5" s="528">
        <v>139</v>
      </c>
      <c r="AS5" s="528">
        <v>139.5</v>
      </c>
      <c r="AT5" s="528">
        <v>141.30000000000001</v>
      </c>
      <c r="AU5" s="528">
        <v>143.19999999999999</v>
      </c>
      <c r="AV5" s="528">
        <v>143.19999999999999</v>
      </c>
      <c r="AW5" s="528">
        <v>147.30000000000001</v>
      </c>
      <c r="AX5" s="528">
        <v>148.30000000000001</v>
      </c>
      <c r="AY5" s="528">
        <v>148.4</v>
      </c>
      <c r="AZ5" s="528">
        <v>149.80000000000001</v>
      </c>
      <c r="BA5" s="528">
        <v>152</v>
      </c>
      <c r="BB5" s="528">
        <v>152.1</v>
      </c>
      <c r="BC5" s="528">
        <v>154.69999999999999</v>
      </c>
      <c r="BD5" s="528">
        <v>156.1</v>
      </c>
      <c r="BE5" s="528">
        <v>157.1</v>
      </c>
      <c r="BF5" s="528">
        <v>158.9</v>
      </c>
      <c r="BG5" s="528">
        <v>161.1</v>
      </c>
      <c r="BH5" s="528">
        <v>164.1</v>
      </c>
      <c r="BI5" s="528">
        <v>166.9</v>
      </c>
      <c r="BJ5" s="528">
        <v>173.6</v>
      </c>
      <c r="BK5" s="528">
        <v>177.3</v>
      </c>
      <c r="BL5" s="528">
        <v>179</v>
      </c>
      <c r="BM5" s="528">
        <v>175.3</v>
      </c>
      <c r="BN5" s="528">
        <v>172.2</v>
      </c>
      <c r="BO5" s="528">
        <v>171.8</v>
      </c>
      <c r="BP5" s="528">
        <v>172.2</v>
      </c>
      <c r="BQ5" s="528">
        <v>173.4</v>
      </c>
      <c r="BR5" s="528">
        <v>174.2</v>
      </c>
      <c r="BS5" s="528">
        <v>174.4</v>
      </c>
      <c r="BT5" s="528">
        <v>174</v>
      </c>
      <c r="BU5" s="528">
        <v>173.4</v>
      </c>
      <c r="BV5" s="528">
        <v>174.4</v>
      </c>
      <c r="BW5" s="528">
        <v>175.2</v>
      </c>
      <c r="BX5" s="528">
        <v>176.4</v>
      </c>
      <c r="BY5" s="528">
        <v>178.2</v>
      </c>
      <c r="BZ5" s="528">
        <v>175.6</v>
      </c>
      <c r="CA5" s="528">
        <v>175.5</v>
      </c>
      <c r="CB5" s="528">
        <v>176.7</v>
      </c>
      <c r="CC5" s="528">
        <v>177</v>
      </c>
      <c r="CD5" s="528">
        <v>178.6</v>
      </c>
      <c r="CE5" s="528">
        <v>180.2</v>
      </c>
      <c r="CF5" s="528">
        <v>180.8</v>
      </c>
      <c r="CG5" s="528">
        <v>182.9</v>
      </c>
      <c r="CH5" s="528">
        <v>182.4</v>
      </c>
      <c r="CI5" s="528">
        <v>182.1</v>
      </c>
      <c r="CJ5" s="528">
        <v>183.3</v>
      </c>
      <c r="CK5" s="528">
        <v>183.5</v>
      </c>
      <c r="CL5" s="528">
        <v>185.6</v>
      </c>
    </row>
    <row r="6" spans="1:90">
      <c r="A6" s="524" t="s">
        <v>550</v>
      </c>
      <c r="B6" s="524" t="s">
        <v>551</v>
      </c>
      <c r="C6" s="525">
        <v>3.37323</v>
      </c>
      <c r="D6" s="528">
        <v>101.4</v>
      </c>
      <c r="E6" s="528">
        <v>102.1</v>
      </c>
      <c r="F6" s="528">
        <v>102.2</v>
      </c>
      <c r="G6" s="528">
        <v>101</v>
      </c>
      <c r="H6" s="528">
        <v>101.2</v>
      </c>
      <c r="I6" s="528">
        <v>103</v>
      </c>
      <c r="J6" s="528">
        <v>104.7</v>
      </c>
      <c r="K6" s="528">
        <v>105.1</v>
      </c>
      <c r="L6" s="528">
        <v>105.4</v>
      </c>
      <c r="M6" s="528">
        <v>106.5</v>
      </c>
      <c r="N6" s="528">
        <v>106.3</v>
      </c>
      <c r="O6" s="528">
        <v>106.7</v>
      </c>
      <c r="P6" s="528">
        <v>110.3</v>
      </c>
      <c r="Q6" s="528">
        <v>111.3</v>
      </c>
      <c r="R6" s="528">
        <v>110.4</v>
      </c>
      <c r="S6" s="528">
        <v>109.1</v>
      </c>
      <c r="T6" s="528">
        <v>110.8</v>
      </c>
      <c r="U6" s="528">
        <v>111.9</v>
      </c>
      <c r="V6" s="528">
        <v>111.8</v>
      </c>
      <c r="W6" s="528">
        <v>112.9</v>
      </c>
      <c r="X6" s="528">
        <v>115.9</v>
      </c>
      <c r="Y6" s="528">
        <v>117.8</v>
      </c>
      <c r="Z6" s="528">
        <v>121.1</v>
      </c>
      <c r="AA6" s="528">
        <v>122.2</v>
      </c>
      <c r="AB6" s="528">
        <v>122.9</v>
      </c>
      <c r="AC6" s="528">
        <v>123</v>
      </c>
      <c r="AD6" s="528">
        <v>121.5</v>
      </c>
      <c r="AE6" s="528">
        <v>122.8</v>
      </c>
      <c r="AF6" s="528">
        <v>122.8</v>
      </c>
      <c r="AG6" s="528">
        <v>122.8</v>
      </c>
      <c r="AH6" s="528">
        <v>124.6</v>
      </c>
      <c r="AI6" s="528">
        <v>125.8</v>
      </c>
      <c r="AJ6" s="528">
        <v>126.1</v>
      </c>
      <c r="AK6" s="528">
        <v>129.9</v>
      </c>
      <c r="AL6" s="528">
        <v>130.4</v>
      </c>
      <c r="AM6" s="528">
        <v>129.9</v>
      </c>
      <c r="AN6" s="528">
        <v>131.69999999999999</v>
      </c>
      <c r="AO6" s="528">
        <v>132.9</v>
      </c>
      <c r="AP6" s="528">
        <v>134.6</v>
      </c>
      <c r="AQ6" s="528">
        <v>137.9</v>
      </c>
      <c r="AR6" s="528">
        <v>137.9</v>
      </c>
      <c r="AS6" s="528">
        <v>137.9</v>
      </c>
      <c r="AT6" s="528">
        <v>139</v>
      </c>
      <c r="AU6" s="528">
        <v>139.80000000000001</v>
      </c>
      <c r="AV6" s="528">
        <v>140</v>
      </c>
      <c r="AW6" s="528">
        <v>144.5</v>
      </c>
      <c r="AX6" s="528">
        <v>145.6</v>
      </c>
      <c r="AY6" s="528">
        <v>145.9</v>
      </c>
      <c r="AZ6" s="528">
        <v>147.80000000000001</v>
      </c>
      <c r="BA6" s="528">
        <v>150.1</v>
      </c>
      <c r="BB6" s="528">
        <v>150.69999999999999</v>
      </c>
      <c r="BC6" s="528">
        <v>152.9</v>
      </c>
      <c r="BD6" s="528">
        <v>154.1</v>
      </c>
      <c r="BE6" s="528">
        <v>154.80000000000001</v>
      </c>
      <c r="BF6" s="528">
        <v>154.5</v>
      </c>
      <c r="BG6" s="528">
        <v>155.5</v>
      </c>
      <c r="BH6" s="528">
        <v>158.69999999999999</v>
      </c>
      <c r="BI6" s="528">
        <v>161.19999999999999</v>
      </c>
      <c r="BJ6" s="528">
        <v>166.4</v>
      </c>
      <c r="BK6" s="528">
        <v>169.9</v>
      </c>
      <c r="BL6" s="528">
        <v>170.5</v>
      </c>
      <c r="BM6" s="528">
        <v>169.2</v>
      </c>
      <c r="BN6" s="528">
        <v>166.5</v>
      </c>
      <c r="BO6" s="528">
        <v>165.2</v>
      </c>
      <c r="BP6" s="528">
        <v>165</v>
      </c>
      <c r="BQ6" s="528">
        <v>166.3</v>
      </c>
      <c r="BR6" s="528">
        <v>167.4</v>
      </c>
      <c r="BS6" s="528">
        <v>168.7</v>
      </c>
      <c r="BT6" s="528">
        <v>169.3</v>
      </c>
      <c r="BU6" s="528">
        <v>169</v>
      </c>
      <c r="BV6" s="528">
        <v>171.7</v>
      </c>
      <c r="BW6" s="528">
        <v>172.6</v>
      </c>
      <c r="BX6" s="528">
        <v>173.5</v>
      </c>
      <c r="BY6" s="528">
        <v>175</v>
      </c>
      <c r="BZ6" s="528">
        <v>172.3</v>
      </c>
      <c r="CA6" s="528">
        <v>172.5</v>
      </c>
      <c r="CB6" s="528">
        <v>174.5</v>
      </c>
      <c r="CC6" s="528">
        <v>174.7</v>
      </c>
      <c r="CD6" s="528">
        <v>176.1</v>
      </c>
      <c r="CE6" s="528">
        <v>177.4</v>
      </c>
      <c r="CF6" s="528">
        <v>176.3</v>
      </c>
      <c r="CG6" s="528">
        <v>176.3</v>
      </c>
      <c r="CH6" s="528">
        <v>175.4</v>
      </c>
      <c r="CI6" s="528">
        <v>175.6</v>
      </c>
      <c r="CJ6" s="528">
        <v>177.4</v>
      </c>
      <c r="CK6" s="528">
        <v>178.2</v>
      </c>
      <c r="CL6" s="528">
        <v>180.3</v>
      </c>
    </row>
    <row r="7" spans="1:90">
      <c r="A7" s="524" t="s">
        <v>2282</v>
      </c>
      <c r="B7" s="524" t="s">
        <v>553</v>
      </c>
      <c r="C7" s="525">
        <v>1.79348</v>
      </c>
      <c r="D7" s="528">
        <v>101.2</v>
      </c>
      <c r="E7" s="528">
        <v>102</v>
      </c>
      <c r="F7" s="528">
        <v>102.1</v>
      </c>
      <c r="G7" s="528">
        <v>102.5</v>
      </c>
      <c r="H7" s="528">
        <v>102.5</v>
      </c>
      <c r="I7" s="528">
        <v>104.3</v>
      </c>
      <c r="J7" s="528">
        <v>105.7</v>
      </c>
      <c r="K7" s="528">
        <v>106.7</v>
      </c>
      <c r="L7" s="528">
        <v>107</v>
      </c>
      <c r="M7" s="528">
        <v>107.6</v>
      </c>
      <c r="N7" s="528">
        <v>106.6</v>
      </c>
      <c r="O7" s="528">
        <v>105</v>
      </c>
      <c r="P7" s="528">
        <v>104.9</v>
      </c>
      <c r="Q7" s="528">
        <v>105</v>
      </c>
      <c r="R7" s="528">
        <v>105</v>
      </c>
      <c r="S7" s="528">
        <v>105.6</v>
      </c>
      <c r="T7" s="528">
        <v>106.4</v>
      </c>
      <c r="U7" s="528">
        <v>107</v>
      </c>
      <c r="V7" s="528">
        <v>107.3</v>
      </c>
      <c r="W7" s="528">
        <v>107.8</v>
      </c>
      <c r="X7" s="528">
        <v>108.9</v>
      </c>
      <c r="Y7" s="528">
        <v>111.7</v>
      </c>
      <c r="Z7" s="528">
        <v>112</v>
      </c>
      <c r="AA7" s="528">
        <v>111.9</v>
      </c>
      <c r="AB7" s="528">
        <v>113.3</v>
      </c>
      <c r="AC7" s="528">
        <v>113.9</v>
      </c>
      <c r="AD7" s="528">
        <v>114.5</v>
      </c>
      <c r="AE7" s="528">
        <v>115.7</v>
      </c>
      <c r="AF7" s="528">
        <v>116.2</v>
      </c>
      <c r="AG7" s="528">
        <v>116.6</v>
      </c>
      <c r="AH7" s="528">
        <v>117.8</v>
      </c>
      <c r="AI7" s="528">
        <v>119.3</v>
      </c>
      <c r="AJ7" s="528">
        <v>120.6</v>
      </c>
      <c r="AK7" s="528">
        <v>126.1</v>
      </c>
      <c r="AL7" s="528">
        <v>125.4</v>
      </c>
      <c r="AM7" s="528">
        <v>124.8</v>
      </c>
      <c r="AN7" s="528">
        <v>127.3</v>
      </c>
      <c r="AO7" s="528">
        <v>128.80000000000001</v>
      </c>
      <c r="AP7" s="528">
        <v>130.9</v>
      </c>
      <c r="AQ7" s="528">
        <v>132.6</v>
      </c>
      <c r="AR7" s="528">
        <v>132.69999999999999</v>
      </c>
      <c r="AS7" s="528">
        <v>132.6</v>
      </c>
      <c r="AT7" s="528">
        <v>133.9</v>
      </c>
      <c r="AU7" s="528">
        <v>134.9</v>
      </c>
      <c r="AV7" s="528">
        <v>135.69999999999999</v>
      </c>
      <c r="AW7" s="528">
        <v>145</v>
      </c>
      <c r="AX7" s="528">
        <v>146.30000000000001</v>
      </c>
      <c r="AY7" s="528">
        <v>146.30000000000001</v>
      </c>
      <c r="AZ7" s="528">
        <v>147</v>
      </c>
      <c r="BA7" s="528">
        <v>149.30000000000001</v>
      </c>
      <c r="BB7" s="528">
        <v>151.1</v>
      </c>
      <c r="BC7" s="528">
        <v>150.9</v>
      </c>
      <c r="BD7" s="528">
        <v>151</v>
      </c>
      <c r="BE7" s="528">
        <v>151.80000000000001</v>
      </c>
      <c r="BF7" s="528">
        <v>151.4</v>
      </c>
      <c r="BG7" s="528">
        <v>153.1</v>
      </c>
      <c r="BH7" s="528">
        <v>157.6</v>
      </c>
      <c r="BI7" s="528">
        <v>160.19999999999999</v>
      </c>
      <c r="BJ7" s="528">
        <v>162.6</v>
      </c>
      <c r="BK7" s="528">
        <v>164.5</v>
      </c>
      <c r="BL7" s="528">
        <v>164.7</v>
      </c>
      <c r="BM7" s="528">
        <v>164.1</v>
      </c>
      <c r="BN7" s="528">
        <v>163.30000000000001</v>
      </c>
      <c r="BO7" s="528">
        <v>163.5</v>
      </c>
      <c r="BP7" s="528">
        <v>163.5</v>
      </c>
      <c r="BQ7" s="528">
        <v>164.3</v>
      </c>
      <c r="BR7" s="528">
        <v>165.9</v>
      </c>
      <c r="BS7" s="528">
        <v>164.4</v>
      </c>
      <c r="BT7" s="528">
        <v>166.6</v>
      </c>
      <c r="BU7" s="528">
        <v>168.7</v>
      </c>
      <c r="BV7" s="528">
        <v>170.3</v>
      </c>
      <c r="BW7" s="528">
        <v>171.1</v>
      </c>
      <c r="BX7" s="528">
        <v>170.6</v>
      </c>
      <c r="BY7" s="528">
        <v>170.4</v>
      </c>
      <c r="BZ7" s="528">
        <v>167</v>
      </c>
      <c r="CA7" s="528">
        <v>167.3</v>
      </c>
      <c r="CB7" s="528">
        <v>169.7</v>
      </c>
      <c r="CC7" s="528">
        <v>169</v>
      </c>
      <c r="CD7" s="528">
        <v>169.9</v>
      </c>
      <c r="CE7" s="528">
        <v>172.9</v>
      </c>
      <c r="CF7" s="528">
        <v>173.3</v>
      </c>
      <c r="CG7" s="528">
        <v>176.3</v>
      </c>
      <c r="CH7" s="528">
        <v>175.4</v>
      </c>
      <c r="CI7" s="528">
        <v>173.1</v>
      </c>
      <c r="CJ7" s="528">
        <v>172.2</v>
      </c>
      <c r="CK7" s="528">
        <v>173</v>
      </c>
      <c r="CL7" s="528">
        <v>175.4</v>
      </c>
    </row>
    <row r="8" spans="1:90">
      <c r="A8" s="524" t="s">
        <v>554</v>
      </c>
      <c r="B8" s="524" t="s">
        <v>555</v>
      </c>
      <c r="C8" s="525">
        <v>1.11595</v>
      </c>
      <c r="D8" s="528">
        <v>100.8</v>
      </c>
      <c r="E8" s="528">
        <v>101.1</v>
      </c>
      <c r="F8" s="528">
        <v>100.8</v>
      </c>
      <c r="G8" s="528">
        <v>95.8</v>
      </c>
      <c r="H8" s="528">
        <v>96.1</v>
      </c>
      <c r="I8" s="528">
        <v>98.1</v>
      </c>
      <c r="J8" s="528">
        <v>100.3</v>
      </c>
      <c r="K8" s="528">
        <v>100.6</v>
      </c>
      <c r="L8" s="528">
        <v>101.3</v>
      </c>
      <c r="M8" s="528">
        <v>103.5</v>
      </c>
      <c r="N8" s="528">
        <v>104.7</v>
      </c>
      <c r="O8" s="528">
        <v>107</v>
      </c>
      <c r="P8" s="528">
        <v>116.7</v>
      </c>
      <c r="Q8" s="528">
        <v>119.4</v>
      </c>
      <c r="R8" s="528">
        <v>116.7</v>
      </c>
      <c r="S8" s="528">
        <v>111.6</v>
      </c>
      <c r="T8" s="528">
        <v>114.4</v>
      </c>
      <c r="U8" s="528">
        <v>116.3</v>
      </c>
      <c r="V8" s="528">
        <v>115.9</v>
      </c>
      <c r="W8" s="528">
        <v>119.1</v>
      </c>
      <c r="X8" s="528">
        <v>125.6</v>
      </c>
      <c r="Y8" s="528">
        <v>127.4</v>
      </c>
      <c r="Z8" s="528">
        <v>134.9</v>
      </c>
      <c r="AA8" s="528">
        <v>137.1</v>
      </c>
      <c r="AB8" s="528">
        <v>135.80000000000001</v>
      </c>
      <c r="AC8" s="528">
        <v>134.80000000000001</v>
      </c>
      <c r="AD8" s="528">
        <v>128.6</v>
      </c>
      <c r="AE8" s="528">
        <v>130.1</v>
      </c>
      <c r="AF8" s="528">
        <v>128.80000000000001</v>
      </c>
      <c r="AG8" s="528">
        <v>127.9</v>
      </c>
      <c r="AH8" s="528">
        <v>131.6</v>
      </c>
      <c r="AI8" s="528">
        <v>133.1</v>
      </c>
      <c r="AJ8" s="528">
        <v>133.1</v>
      </c>
      <c r="AK8" s="528">
        <v>135.5</v>
      </c>
      <c r="AL8" s="528">
        <v>137.69999999999999</v>
      </c>
      <c r="AM8" s="528">
        <v>137.1</v>
      </c>
      <c r="AN8" s="528">
        <v>137.6</v>
      </c>
      <c r="AO8" s="528">
        <v>139</v>
      </c>
      <c r="AP8" s="528">
        <v>139.9</v>
      </c>
      <c r="AQ8" s="528">
        <v>146.69999999999999</v>
      </c>
      <c r="AR8" s="528">
        <v>146.4</v>
      </c>
      <c r="AS8" s="528">
        <v>145.6</v>
      </c>
      <c r="AT8" s="528">
        <v>147.1</v>
      </c>
      <c r="AU8" s="528">
        <v>147</v>
      </c>
      <c r="AV8" s="528">
        <v>146.6</v>
      </c>
      <c r="AW8" s="528">
        <v>144.80000000000001</v>
      </c>
      <c r="AX8" s="528">
        <v>145.9</v>
      </c>
      <c r="AY8" s="528">
        <v>147</v>
      </c>
      <c r="AZ8" s="528">
        <v>150.69999999999999</v>
      </c>
      <c r="BA8" s="528">
        <v>152.30000000000001</v>
      </c>
      <c r="BB8" s="528">
        <v>150.69999999999999</v>
      </c>
      <c r="BC8" s="528">
        <v>155.69999999999999</v>
      </c>
      <c r="BD8" s="528">
        <v>158</v>
      </c>
      <c r="BE8" s="528">
        <v>158.4</v>
      </c>
      <c r="BF8" s="528">
        <v>157.5</v>
      </c>
      <c r="BG8" s="528">
        <v>156.5</v>
      </c>
      <c r="BH8" s="528">
        <v>159.1</v>
      </c>
      <c r="BI8" s="528">
        <v>163.30000000000001</v>
      </c>
      <c r="BJ8" s="528">
        <v>174</v>
      </c>
      <c r="BK8" s="528">
        <v>180.8</v>
      </c>
      <c r="BL8" s="528">
        <v>182.1</v>
      </c>
      <c r="BM8" s="528">
        <v>179.4</v>
      </c>
      <c r="BN8" s="528">
        <v>172.8</v>
      </c>
      <c r="BO8" s="528">
        <v>168.9</v>
      </c>
      <c r="BP8" s="528">
        <v>168.1</v>
      </c>
      <c r="BQ8" s="528">
        <v>168.8</v>
      </c>
      <c r="BR8" s="528">
        <v>167.8</v>
      </c>
      <c r="BS8" s="528">
        <v>172.5</v>
      </c>
      <c r="BT8" s="528">
        <v>171.6</v>
      </c>
      <c r="BU8" s="528">
        <v>168.2</v>
      </c>
      <c r="BV8" s="528">
        <v>172.7</v>
      </c>
      <c r="BW8" s="528">
        <v>173.3</v>
      </c>
      <c r="BX8" s="528">
        <v>175.2</v>
      </c>
      <c r="BY8" s="528">
        <v>177.1</v>
      </c>
      <c r="BZ8" s="528">
        <v>173.1</v>
      </c>
      <c r="CA8" s="528">
        <v>169.2</v>
      </c>
      <c r="CB8" s="528">
        <v>167.4</v>
      </c>
      <c r="CC8" s="528">
        <v>168.7</v>
      </c>
      <c r="CD8" s="528">
        <v>170.8</v>
      </c>
      <c r="CE8" s="528">
        <v>168.9</v>
      </c>
      <c r="CF8" s="528">
        <v>166.9</v>
      </c>
      <c r="CG8" s="528">
        <v>165.3</v>
      </c>
      <c r="CH8" s="528">
        <v>164.3</v>
      </c>
      <c r="CI8" s="528">
        <v>166.6</v>
      </c>
      <c r="CJ8" s="528">
        <v>169.2</v>
      </c>
      <c r="CK8" s="528">
        <v>170.1</v>
      </c>
      <c r="CL8" s="528">
        <v>172.1</v>
      </c>
    </row>
    <row r="9" spans="1:90">
      <c r="A9" s="524" t="s">
        <v>556</v>
      </c>
      <c r="B9" s="524" t="s">
        <v>557</v>
      </c>
      <c r="C9" s="525">
        <v>9.572E-2</v>
      </c>
      <c r="D9" s="528">
        <v>102</v>
      </c>
      <c r="E9" s="528">
        <v>101</v>
      </c>
      <c r="F9" s="528">
        <v>100.3</v>
      </c>
      <c r="G9" s="528">
        <v>99.5</v>
      </c>
      <c r="H9" s="528">
        <v>106</v>
      </c>
      <c r="I9" s="528">
        <v>112.7</v>
      </c>
      <c r="J9" s="528">
        <v>115.6</v>
      </c>
      <c r="K9" s="528">
        <v>109.8</v>
      </c>
      <c r="L9" s="528">
        <v>105.8</v>
      </c>
      <c r="M9" s="528">
        <v>108</v>
      </c>
      <c r="N9" s="528">
        <v>105.4</v>
      </c>
      <c r="O9" s="528">
        <v>106.6</v>
      </c>
      <c r="P9" s="528">
        <v>113.7</v>
      </c>
      <c r="Q9" s="528">
        <v>115.6</v>
      </c>
      <c r="R9" s="528">
        <v>115.7</v>
      </c>
      <c r="S9" s="528">
        <v>120.5</v>
      </c>
      <c r="T9" s="528">
        <v>126.5</v>
      </c>
      <c r="U9" s="528">
        <v>130.1</v>
      </c>
      <c r="V9" s="528">
        <v>126.6</v>
      </c>
      <c r="W9" s="528">
        <v>115</v>
      </c>
      <c r="X9" s="528">
        <v>118.8</v>
      </c>
      <c r="Y9" s="528">
        <v>119.8</v>
      </c>
      <c r="Z9" s="528">
        <v>121.5</v>
      </c>
      <c r="AA9" s="528">
        <v>126.1</v>
      </c>
      <c r="AB9" s="528">
        <v>129.1</v>
      </c>
      <c r="AC9" s="528">
        <v>130.9</v>
      </c>
      <c r="AD9" s="528">
        <v>130.6</v>
      </c>
      <c r="AE9" s="528">
        <v>131.9</v>
      </c>
      <c r="AF9" s="528">
        <v>142.6</v>
      </c>
      <c r="AG9" s="528">
        <v>151.80000000000001</v>
      </c>
      <c r="AH9" s="528">
        <v>149.5</v>
      </c>
      <c r="AI9" s="528">
        <v>148.80000000000001</v>
      </c>
      <c r="AJ9" s="528">
        <v>147.80000000000001</v>
      </c>
      <c r="AK9" s="528">
        <v>149.1</v>
      </c>
      <c r="AL9" s="528">
        <v>149.6</v>
      </c>
      <c r="AM9" s="528">
        <v>152.30000000000001</v>
      </c>
      <c r="AN9" s="528">
        <v>151</v>
      </c>
      <c r="AO9" s="528">
        <v>150.30000000000001</v>
      </c>
      <c r="AP9" s="528">
        <v>151.19999999999999</v>
      </c>
      <c r="AQ9" s="528">
        <v>153.4</v>
      </c>
      <c r="AR9" s="528">
        <v>154.69999999999999</v>
      </c>
      <c r="AS9" s="528">
        <v>154.6</v>
      </c>
      <c r="AT9" s="528">
        <v>151.30000000000001</v>
      </c>
      <c r="AU9" s="528">
        <v>152.4</v>
      </c>
      <c r="AV9" s="528">
        <v>151.80000000000001</v>
      </c>
      <c r="AW9" s="528">
        <v>151.1</v>
      </c>
      <c r="AX9" s="528">
        <v>147.80000000000001</v>
      </c>
      <c r="AY9" s="528">
        <v>147.30000000000001</v>
      </c>
      <c r="AZ9" s="528">
        <v>148.1</v>
      </c>
      <c r="BA9" s="528">
        <v>155.1</v>
      </c>
      <c r="BB9" s="528">
        <v>146.69999999999999</v>
      </c>
      <c r="BC9" s="528">
        <v>151.9</v>
      </c>
      <c r="BD9" s="528">
        <v>160.80000000000001</v>
      </c>
      <c r="BE9" s="528">
        <v>165.6</v>
      </c>
      <c r="BF9" s="528">
        <v>168.9</v>
      </c>
      <c r="BG9" s="528">
        <v>172.9</v>
      </c>
      <c r="BH9" s="528">
        <v>169.4</v>
      </c>
      <c r="BI9" s="528">
        <v>168.5</v>
      </c>
      <c r="BJ9" s="528">
        <v>167.7</v>
      </c>
      <c r="BK9" s="528">
        <v>172.3</v>
      </c>
      <c r="BL9" s="528">
        <v>173.6</v>
      </c>
      <c r="BM9" s="528">
        <v>176.8</v>
      </c>
      <c r="BN9" s="528">
        <v>174.8</v>
      </c>
      <c r="BO9" s="528">
        <v>172.3</v>
      </c>
      <c r="BP9" s="528">
        <v>177.1</v>
      </c>
      <c r="BQ9" s="528">
        <v>183.5</v>
      </c>
      <c r="BR9" s="528">
        <v>183.2</v>
      </c>
      <c r="BS9" s="528">
        <v>186.7</v>
      </c>
      <c r="BT9" s="528">
        <v>184.8</v>
      </c>
      <c r="BU9" s="528">
        <v>187.3</v>
      </c>
      <c r="BV9" s="528">
        <v>187.4</v>
      </c>
      <c r="BW9" s="528">
        <v>192.1</v>
      </c>
      <c r="BX9" s="528">
        <v>200.9</v>
      </c>
      <c r="BY9" s="528">
        <v>213</v>
      </c>
      <c r="BZ9" s="528">
        <v>206.2</v>
      </c>
      <c r="CA9" s="528">
        <v>218.5</v>
      </c>
      <c r="CB9" s="528">
        <v>237.4</v>
      </c>
      <c r="CC9" s="528">
        <v>256.8</v>
      </c>
      <c r="CD9" s="528">
        <v>261.3</v>
      </c>
      <c r="CE9" s="528">
        <v>261.7</v>
      </c>
      <c r="CF9" s="528">
        <v>256.89999999999998</v>
      </c>
      <c r="CG9" s="528">
        <v>248.7</v>
      </c>
      <c r="CH9" s="528">
        <v>246.1</v>
      </c>
      <c r="CI9" s="528">
        <v>247.9</v>
      </c>
      <c r="CJ9" s="528">
        <v>259.39999999999998</v>
      </c>
      <c r="CK9" s="528">
        <v>250.8</v>
      </c>
      <c r="CL9" s="528">
        <v>237.1</v>
      </c>
    </row>
    <row r="10" spans="1:90">
      <c r="A10" s="524" t="s">
        <v>558</v>
      </c>
      <c r="B10" s="524" t="s">
        <v>559</v>
      </c>
      <c r="C10" s="525">
        <v>0.11522</v>
      </c>
      <c r="D10" s="528">
        <v>103.7</v>
      </c>
      <c r="E10" s="528">
        <v>105.1</v>
      </c>
      <c r="F10" s="528">
        <v>107.6</v>
      </c>
      <c r="G10" s="528">
        <v>109.4</v>
      </c>
      <c r="H10" s="528">
        <v>109.7</v>
      </c>
      <c r="I10" s="528">
        <v>107.2</v>
      </c>
      <c r="J10" s="528">
        <v>108</v>
      </c>
      <c r="K10" s="528">
        <v>109.7</v>
      </c>
      <c r="L10" s="528">
        <v>110.6</v>
      </c>
      <c r="M10" s="528">
        <v>108.7</v>
      </c>
      <c r="N10" s="528">
        <v>108.7</v>
      </c>
      <c r="O10" s="528">
        <v>111.4</v>
      </c>
      <c r="P10" s="528">
        <v>113.4</v>
      </c>
      <c r="Q10" s="528">
        <v>113.5</v>
      </c>
      <c r="R10" s="528">
        <v>115.4</v>
      </c>
      <c r="S10" s="528">
        <v>117.6</v>
      </c>
      <c r="T10" s="528">
        <v>121</v>
      </c>
      <c r="U10" s="528">
        <v>118.9</v>
      </c>
      <c r="V10" s="528">
        <v>119.1</v>
      </c>
      <c r="W10" s="528">
        <v>121</v>
      </c>
      <c r="X10" s="528">
        <v>121.4</v>
      </c>
      <c r="Y10" s="528">
        <v>118.7</v>
      </c>
      <c r="Z10" s="528">
        <v>125.5</v>
      </c>
      <c r="AA10" s="528">
        <v>126.1</v>
      </c>
      <c r="AB10" s="528">
        <v>127.5</v>
      </c>
      <c r="AC10" s="528">
        <v>125</v>
      </c>
      <c r="AD10" s="528">
        <v>127.7</v>
      </c>
      <c r="AE10" s="528">
        <v>132.30000000000001</v>
      </c>
      <c r="AF10" s="528">
        <v>132.69999999999999</v>
      </c>
      <c r="AG10" s="528">
        <v>129.30000000000001</v>
      </c>
      <c r="AH10" s="528">
        <v>128.6</v>
      </c>
      <c r="AI10" s="528">
        <v>130.30000000000001</v>
      </c>
      <c r="AJ10" s="528">
        <v>124</v>
      </c>
      <c r="AK10" s="528">
        <v>123.3</v>
      </c>
      <c r="AL10" s="528">
        <v>127.7</v>
      </c>
      <c r="AM10" s="528">
        <v>127.2</v>
      </c>
      <c r="AN10" s="528">
        <v>127.3</v>
      </c>
      <c r="AO10" s="528">
        <v>125.8</v>
      </c>
      <c r="AP10" s="528">
        <v>127.7</v>
      </c>
      <c r="AQ10" s="528">
        <v>128.9</v>
      </c>
      <c r="AR10" s="528">
        <v>128.80000000000001</v>
      </c>
      <c r="AS10" s="528">
        <v>131.19999999999999</v>
      </c>
      <c r="AT10" s="528">
        <v>133.4</v>
      </c>
      <c r="AU10" s="528">
        <v>138.5</v>
      </c>
      <c r="AV10" s="528">
        <v>138.5</v>
      </c>
      <c r="AW10" s="528">
        <v>140.4</v>
      </c>
      <c r="AX10" s="528">
        <v>141.9</v>
      </c>
      <c r="AY10" s="528">
        <v>141.9</v>
      </c>
      <c r="AZ10" s="528">
        <v>143.6</v>
      </c>
      <c r="BA10" s="528">
        <v>148.6</v>
      </c>
      <c r="BB10" s="528">
        <v>154.1</v>
      </c>
      <c r="BC10" s="528">
        <v>161.69999999999999</v>
      </c>
      <c r="BD10" s="528">
        <v>165.5</v>
      </c>
      <c r="BE10" s="528">
        <v>160.19999999999999</v>
      </c>
      <c r="BF10" s="528">
        <v>159.9</v>
      </c>
      <c r="BG10" s="528">
        <v>165</v>
      </c>
      <c r="BH10" s="528">
        <v>166.8</v>
      </c>
      <c r="BI10" s="528">
        <v>163.4</v>
      </c>
      <c r="BJ10" s="528">
        <v>171.7</v>
      </c>
      <c r="BK10" s="528">
        <v>177.9</v>
      </c>
      <c r="BL10" s="528">
        <v>177.8</v>
      </c>
      <c r="BM10" s="528">
        <v>173.7</v>
      </c>
      <c r="BN10" s="528">
        <v>173.2</v>
      </c>
      <c r="BO10" s="528">
        <v>172.4</v>
      </c>
      <c r="BP10" s="528">
        <v>171.9</v>
      </c>
      <c r="BQ10" s="528">
        <v>176.3</v>
      </c>
      <c r="BR10" s="528">
        <v>178.1</v>
      </c>
      <c r="BS10" s="528">
        <v>182.6</v>
      </c>
      <c r="BT10" s="528">
        <v>177.8</v>
      </c>
      <c r="BU10" s="528">
        <v>170.3</v>
      </c>
      <c r="BV10" s="528">
        <v>171</v>
      </c>
      <c r="BW10" s="528">
        <v>174.6</v>
      </c>
      <c r="BX10" s="528">
        <v>177.2</v>
      </c>
      <c r="BY10" s="528">
        <v>176.5</v>
      </c>
      <c r="BZ10" s="528">
        <v>178.3</v>
      </c>
      <c r="CA10" s="528">
        <v>188.6</v>
      </c>
      <c r="CB10" s="528">
        <v>198.4</v>
      </c>
      <c r="CC10" s="528">
        <v>189.2</v>
      </c>
      <c r="CD10" s="528">
        <v>193.3</v>
      </c>
      <c r="CE10" s="528">
        <v>194.9</v>
      </c>
      <c r="CF10" s="528">
        <v>194.2</v>
      </c>
      <c r="CG10" s="528">
        <v>184.5</v>
      </c>
      <c r="CH10" s="528">
        <v>184.1</v>
      </c>
      <c r="CI10" s="528">
        <v>187.2</v>
      </c>
      <c r="CJ10" s="528">
        <v>200.1</v>
      </c>
      <c r="CK10" s="528">
        <v>199.9</v>
      </c>
      <c r="CL10" s="528">
        <v>204.1</v>
      </c>
    </row>
    <row r="11" spans="1:90">
      <c r="A11" s="524" t="s">
        <v>560</v>
      </c>
      <c r="B11" s="524" t="s">
        <v>561</v>
      </c>
      <c r="C11" s="525">
        <v>0.21726999999999999</v>
      </c>
      <c r="D11" s="528">
        <v>104.1</v>
      </c>
      <c r="E11" s="528">
        <v>106.5</v>
      </c>
      <c r="F11" s="528">
        <v>108.5</v>
      </c>
      <c r="G11" s="528">
        <v>111.1</v>
      </c>
      <c r="H11" s="528">
        <v>109.6</v>
      </c>
      <c r="I11" s="528">
        <v>110.6</v>
      </c>
      <c r="J11" s="528">
        <v>112.6</v>
      </c>
      <c r="K11" s="528">
        <v>111.2</v>
      </c>
      <c r="L11" s="528">
        <v>112</v>
      </c>
      <c r="M11" s="528">
        <v>111.4</v>
      </c>
      <c r="N11" s="528">
        <v>110.7</v>
      </c>
      <c r="O11" s="528">
        <v>115.4</v>
      </c>
      <c r="P11" s="528">
        <v>117.5</v>
      </c>
      <c r="Q11" s="528">
        <v>118.2</v>
      </c>
      <c r="R11" s="528">
        <v>116.9</v>
      </c>
      <c r="S11" s="528">
        <v>115.9</v>
      </c>
      <c r="T11" s="528">
        <v>116.2</v>
      </c>
      <c r="U11" s="528">
        <v>118.2</v>
      </c>
      <c r="V11" s="528">
        <v>116.5</v>
      </c>
      <c r="W11" s="528">
        <v>118.8</v>
      </c>
      <c r="X11" s="528">
        <v>119</v>
      </c>
      <c r="Y11" s="528">
        <v>117.6</v>
      </c>
      <c r="Z11" s="528">
        <v>122</v>
      </c>
      <c r="AA11" s="528">
        <v>126.5</v>
      </c>
      <c r="AB11" s="528">
        <v>130.6</v>
      </c>
      <c r="AC11" s="528">
        <v>133.30000000000001</v>
      </c>
      <c r="AD11" s="528">
        <v>135.30000000000001</v>
      </c>
      <c r="AE11" s="528">
        <v>134.9</v>
      </c>
      <c r="AF11" s="528">
        <v>131.9</v>
      </c>
      <c r="AG11" s="528">
        <v>131.6</v>
      </c>
      <c r="AH11" s="528">
        <v>131.9</v>
      </c>
      <c r="AI11" s="528">
        <v>130.4</v>
      </c>
      <c r="AJ11" s="528">
        <v>126.9</v>
      </c>
      <c r="AK11" s="528">
        <v>127.3</v>
      </c>
      <c r="AL11" s="528">
        <v>126.9</v>
      </c>
      <c r="AM11" s="528">
        <v>125.9</v>
      </c>
      <c r="AN11" s="528">
        <v>130</v>
      </c>
      <c r="AO11" s="528">
        <v>131.1</v>
      </c>
      <c r="AP11" s="528">
        <v>134</v>
      </c>
      <c r="AQ11" s="528">
        <v>134.5</v>
      </c>
      <c r="AR11" s="528">
        <v>134.69999999999999</v>
      </c>
      <c r="AS11" s="528">
        <v>137.69999999999999</v>
      </c>
      <c r="AT11" s="528">
        <v>137.4</v>
      </c>
      <c r="AU11" s="528">
        <v>138.19999999999999</v>
      </c>
      <c r="AV11" s="528">
        <v>136.9</v>
      </c>
      <c r="AW11" s="528">
        <v>138.19999999999999</v>
      </c>
      <c r="AX11" s="528">
        <v>140.5</v>
      </c>
      <c r="AY11" s="528">
        <v>138.80000000000001</v>
      </c>
      <c r="AZ11" s="528">
        <v>142.4</v>
      </c>
      <c r="BA11" s="528">
        <v>144.6</v>
      </c>
      <c r="BB11" s="528">
        <v>145.30000000000001</v>
      </c>
      <c r="BC11" s="528">
        <v>148.6</v>
      </c>
      <c r="BD11" s="528">
        <v>150.1</v>
      </c>
      <c r="BE11" s="528">
        <v>151.80000000000001</v>
      </c>
      <c r="BF11" s="528">
        <v>153</v>
      </c>
      <c r="BG11" s="528">
        <v>156.19999999999999</v>
      </c>
      <c r="BH11" s="528">
        <v>155.6</v>
      </c>
      <c r="BI11" s="528">
        <v>154.5</v>
      </c>
      <c r="BJ11" s="528">
        <v>155.30000000000001</v>
      </c>
      <c r="BK11" s="528">
        <v>154.30000000000001</v>
      </c>
      <c r="BL11" s="528">
        <v>154.1</v>
      </c>
      <c r="BM11" s="528">
        <v>153.5</v>
      </c>
      <c r="BN11" s="528">
        <v>153.1</v>
      </c>
      <c r="BO11" s="528">
        <v>153.1</v>
      </c>
      <c r="BP11" s="528">
        <v>152.80000000000001</v>
      </c>
      <c r="BQ11" s="528">
        <v>157.80000000000001</v>
      </c>
      <c r="BR11" s="528">
        <v>166.2</v>
      </c>
      <c r="BS11" s="528">
        <v>169.4</v>
      </c>
      <c r="BT11" s="528">
        <v>168.1</v>
      </c>
      <c r="BU11" s="528">
        <v>167.2</v>
      </c>
      <c r="BV11" s="528">
        <v>171.1</v>
      </c>
      <c r="BW11" s="528">
        <v>171.9</v>
      </c>
      <c r="BX11" s="528">
        <v>174.7</v>
      </c>
      <c r="BY11" s="528">
        <v>183.1</v>
      </c>
      <c r="BZ11" s="528">
        <v>191.9</v>
      </c>
      <c r="CA11" s="528">
        <v>202.8</v>
      </c>
      <c r="CB11" s="528">
        <v>208.6</v>
      </c>
      <c r="CC11" s="528">
        <v>207.2</v>
      </c>
      <c r="CD11" s="528">
        <v>205.7</v>
      </c>
      <c r="CE11" s="528">
        <v>209.3</v>
      </c>
      <c r="CF11" s="528">
        <v>201.1</v>
      </c>
      <c r="CG11" s="528">
        <v>194.1</v>
      </c>
      <c r="CH11" s="528">
        <v>194.1</v>
      </c>
      <c r="CI11" s="528">
        <v>200.4</v>
      </c>
      <c r="CJ11" s="528">
        <v>210.1</v>
      </c>
      <c r="CK11" s="528">
        <v>213.8</v>
      </c>
      <c r="CL11" s="528">
        <v>220.4</v>
      </c>
    </row>
    <row r="12" spans="1:90">
      <c r="A12" s="524" t="s">
        <v>562</v>
      </c>
      <c r="B12" s="524" t="s">
        <v>563</v>
      </c>
      <c r="C12" s="525">
        <v>1.6709999999999999E-2</v>
      </c>
      <c r="D12" s="528">
        <v>108.4</v>
      </c>
      <c r="E12" s="528">
        <v>108.4</v>
      </c>
      <c r="F12" s="528">
        <v>106.7</v>
      </c>
      <c r="G12" s="528">
        <v>101.1</v>
      </c>
      <c r="H12" s="528">
        <v>102</v>
      </c>
      <c r="I12" s="528">
        <v>105.4</v>
      </c>
      <c r="J12" s="528">
        <v>108.6</v>
      </c>
      <c r="K12" s="528">
        <v>108.9</v>
      </c>
      <c r="L12" s="528">
        <v>111.6</v>
      </c>
      <c r="M12" s="528">
        <v>114.7</v>
      </c>
      <c r="N12" s="528">
        <v>121.5</v>
      </c>
      <c r="O12" s="528">
        <v>124.4</v>
      </c>
      <c r="P12" s="528">
        <v>129</v>
      </c>
      <c r="Q12" s="528">
        <v>129.30000000000001</v>
      </c>
      <c r="R12" s="528">
        <v>121.6</v>
      </c>
      <c r="S12" s="528">
        <v>115.4</v>
      </c>
      <c r="T12" s="528">
        <v>122.4</v>
      </c>
      <c r="U12" s="528">
        <v>121.1</v>
      </c>
      <c r="V12" s="528">
        <v>121.1</v>
      </c>
      <c r="W12" s="528">
        <v>121.2</v>
      </c>
      <c r="X12" s="528">
        <v>122</v>
      </c>
      <c r="Y12" s="528">
        <v>123.4</v>
      </c>
      <c r="Z12" s="528">
        <v>127.1</v>
      </c>
      <c r="AA12" s="528">
        <v>129.9</v>
      </c>
      <c r="AB12" s="528">
        <v>127.7</v>
      </c>
      <c r="AC12" s="528">
        <v>126.9</v>
      </c>
      <c r="AD12" s="528">
        <v>126.3</v>
      </c>
      <c r="AE12" s="528">
        <v>123.9</v>
      </c>
      <c r="AF12" s="528">
        <v>122.3</v>
      </c>
      <c r="AG12" s="528">
        <v>121.7</v>
      </c>
      <c r="AH12" s="528">
        <v>121.6</v>
      </c>
      <c r="AI12" s="528">
        <v>123.8</v>
      </c>
      <c r="AJ12" s="528">
        <v>134.19999999999999</v>
      </c>
      <c r="AK12" s="528">
        <v>141.69999999999999</v>
      </c>
      <c r="AL12" s="528">
        <v>143.6</v>
      </c>
      <c r="AM12" s="528">
        <v>144.69999999999999</v>
      </c>
      <c r="AN12" s="528">
        <v>151.19999999999999</v>
      </c>
      <c r="AO12" s="528">
        <v>152.69999999999999</v>
      </c>
      <c r="AP12" s="528">
        <v>157.69999999999999</v>
      </c>
      <c r="AQ12" s="528">
        <v>152.6</v>
      </c>
      <c r="AR12" s="528">
        <v>150.1</v>
      </c>
      <c r="AS12" s="528">
        <v>158</v>
      </c>
      <c r="AT12" s="528">
        <v>155.4</v>
      </c>
      <c r="AU12" s="528">
        <v>152.19999999999999</v>
      </c>
      <c r="AV12" s="528">
        <v>151</v>
      </c>
      <c r="AW12" s="528">
        <v>150.1</v>
      </c>
      <c r="AX12" s="528">
        <v>155</v>
      </c>
      <c r="AY12" s="528">
        <v>153</v>
      </c>
      <c r="AZ12" s="528">
        <v>152.4</v>
      </c>
      <c r="BA12" s="528">
        <v>151.9</v>
      </c>
      <c r="BB12" s="528">
        <v>152.6</v>
      </c>
      <c r="BC12" s="528">
        <v>151.4</v>
      </c>
      <c r="BD12" s="528">
        <v>151.6</v>
      </c>
      <c r="BE12" s="528">
        <v>151.1</v>
      </c>
      <c r="BF12" s="528">
        <v>148.80000000000001</v>
      </c>
      <c r="BG12" s="528">
        <v>149.69999999999999</v>
      </c>
      <c r="BH12" s="528">
        <v>148.69999999999999</v>
      </c>
      <c r="BI12" s="528">
        <v>148.9</v>
      </c>
      <c r="BJ12" s="528">
        <v>149.6</v>
      </c>
      <c r="BK12" s="528">
        <v>150.30000000000001</v>
      </c>
      <c r="BL12" s="528">
        <v>152.69999999999999</v>
      </c>
      <c r="BM12" s="528">
        <v>151.80000000000001</v>
      </c>
      <c r="BN12" s="528">
        <v>152.6</v>
      </c>
      <c r="BO12" s="528">
        <v>152.30000000000001</v>
      </c>
      <c r="BP12" s="528">
        <v>152.4</v>
      </c>
      <c r="BQ12" s="528">
        <v>151</v>
      </c>
      <c r="BR12" s="528">
        <v>153.30000000000001</v>
      </c>
      <c r="BS12" s="528">
        <v>158.5</v>
      </c>
      <c r="BT12" s="528">
        <v>157.69999999999999</v>
      </c>
      <c r="BU12" s="528">
        <v>165.7</v>
      </c>
      <c r="BV12" s="528">
        <v>169.6</v>
      </c>
      <c r="BW12" s="528">
        <v>176.6</v>
      </c>
      <c r="BX12" s="528">
        <v>179.3</v>
      </c>
      <c r="BY12" s="528">
        <v>187.5</v>
      </c>
      <c r="BZ12" s="528">
        <v>184.3</v>
      </c>
      <c r="CA12" s="528">
        <v>165.3</v>
      </c>
      <c r="CB12" s="528">
        <v>181</v>
      </c>
      <c r="CC12" s="528">
        <v>177.8</v>
      </c>
      <c r="CD12" s="528">
        <v>181.7</v>
      </c>
      <c r="CE12" s="528">
        <v>180.1</v>
      </c>
      <c r="CF12" s="528">
        <v>177.4</v>
      </c>
      <c r="CG12" s="528">
        <v>174.6</v>
      </c>
      <c r="CH12" s="528">
        <v>176</v>
      </c>
      <c r="CI12" s="528">
        <v>174</v>
      </c>
      <c r="CJ12" s="528">
        <v>182.3</v>
      </c>
      <c r="CK12" s="528">
        <v>189</v>
      </c>
      <c r="CL12" s="528">
        <v>203.1</v>
      </c>
    </row>
    <row r="13" spans="1:90">
      <c r="A13" s="524" t="s">
        <v>564</v>
      </c>
      <c r="B13" s="524" t="s">
        <v>565</v>
      </c>
      <c r="C13" s="525">
        <v>1.8849999999999999E-2</v>
      </c>
      <c r="D13" s="528">
        <v>98.7</v>
      </c>
      <c r="E13" s="528">
        <v>99.6</v>
      </c>
      <c r="F13" s="528">
        <v>98.9</v>
      </c>
      <c r="G13" s="528">
        <v>101.8</v>
      </c>
      <c r="H13" s="528">
        <v>101.6</v>
      </c>
      <c r="I13" s="528">
        <v>100.7</v>
      </c>
      <c r="J13" s="528">
        <v>101</v>
      </c>
      <c r="K13" s="528">
        <v>99.7</v>
      </c>
      <c r="L13" s="528">
        <v>100.2</v>
      </c>
      <c r="M13" s="528">
        <v>99.4</v>
      </c>
      <c r="N13" s="528">
        <v>101.8</v>
      </c>
      <c r="O13" s="528">
        <v>102.5</v>
      </c>
      <c r="P13" s="528">
        <v>102.3</v>
      </c>
      <c r="Q13" s="528">
        <v>102.7</v>
      </c>
      <c r="R13" s="528">
        <v>102.6</v>
      </c>
      <c r="S13" s="528">
        <v>102.3</v>
      </c>
      <c r="T13" s="528">
        <v>102.9</v>
      </c>
      <c r="U13" s="528">
        <v>105.5</v>
      </c>
      <c r="V13" s="528">
        <v>108.2</v>
      </c>
      <c r="W13" s="528">
        <v>108.3</v>
      </c>
      <c r="X13" s="528">
        <v>110.7</v>
      </c>
      <c r="Y13" s="528">
        <v>113.7</v>
      </c>
      <c r="Z13" s="528">
        <v>114.9</v>
      </c>
      <c r="AA13" s="528">
        <v>116.3</v>
      </c>
      <c r="AB13" s="528">
        <v>117</v>
      </c>
      <c r="AC13" s="528">
        <v>122.4</v>
      </c>
      <c r="AD13" s="528">
        <v>123.8</v>
      </c>
      <c r="AE13" s="528">
        <v>125.4</v>
      </c>
      <c r="AF13" s="528">
        <v>123.1</v>
      </c>
      <c r="AG13" s="528">
        <v>122.1</v>
      </c>
      <c r="AH13" s="528">
        <v>124.9</v>
      </c>
      <c r="AI13" s="528">
        <v>123.9</v>
      </c>
      <c r="AJ13" s="528">
        <v>123.7</v>
      </c>
      <c r="AK13" s="528">
        <v>124.3</v>
      </c>
      <c r="AL13" s="528">
        <v>121.6</v>
      </c>
      <c r="AM13" s="528">
        <v>122.1</v>
      </c>
      <c r="AN13" s="528">
        <v>122.8</v>
      </c>
      <c r="AO13" s="528">
        <v>122.5</v>
      </c>
      <c r="AP13" s="528">
        <v>123.9</v>
      </c>
      <c r="AQ13" s="528">
        <v>123.9</v>
      </c>
      <c r="AR13" s="528">
        <v>123.9</v>
      </c>
      <c r="AS13" s="528">
        <v>127.9</v>
      </c>
      <c r="AT13" s="528">
        <v>123.3</v>
      </c>
      <c r="AU13" s="528">
        <v>125.1</v>
      </c>
      <c r="AV13" s="528">
        <v>126.9</v>
      </c>
      <c r="AW13" s="528">
        <v>137.1</v>
      </c>
      <c r="AX13" s="528">
        <v>137</v>
      </c>
      <c r="AY13" s="528">
        <v>138.1</v>
      </c>
      <c r="AZ13" s="528">
        <v>139.5</v>
      </c>
      <c r="BA13" s="528">
        <v>144.19999999999999</v>
      </c>
      <c r="BB13" s="528">
        <v>172.3</v>
      </c>
      <c r="BC13" s="528">
        <v>172.6</v>
      </c>
      <c r="BD13" s="528">
        <v>172.9</v>
      </c>
      <c r="BE13" s="528">
        <v>177.9</v>
      </c>
      <c r="BF13" s="528">
        <v>177.1</v>
      </c>
      <c r="BG13" s="528">
        <v>177</v>
      </c>
      <c r="BH13" s="528">
        <v>176.2</v>
      </c>
      <c r="BI13" s="528">
        <v>172.4</v>
      </c>
      <c r="BJ13" s="528">
        <v>172.8</v>
      </c>
      <c r="BK13" s="528">
        <v>174.1</v>
      </c>
      <c r="BL13" s="528">
        <v>174.2</v>
      </c>
      <c r="BM13" s="528">
        <v>174</v>
      </c>
      <c r="BN13" s="528">
        <v>174.9</v>
      </c>
      <c r="BO13" s="528">
        <v>173.6</v>
      </c>
      <c r="BP13" s="528">
        <v>174</v>
      </c>
      <c r="BQ13" s="528">
        <v>172.9</v>
      </c>
      <c r="BR13" s="528">
        <v>172.5</v>
      </c>
      <c r="BS13" s="528">
        <v>173.2</v>
      </c>
      <c r="BT13" s="528">
        <v>171.5</v>
      </c>
      <c r="BU13" s="528">
        <v>170.4</v>
      </c>
      <c r="BV13" s="528">
        <v>170.8</v>
      </c>
      <c r="BW13" s="528">
        <v>172</v>
      </c>
      <c r="BX13" s="528">
        <v>172.9</v>
      </c>
      <c r="BY13" s="528">
        <v>181.4</v>
      </c>
      <c r="BZ13" s="528">
        <v>180.3</v>
      </c>
      <c r="CA13" s="528">
        <v>184.6</v>
      </c>
      <c r="CB13" s="528">
        <v>186.2</v>
      </c>
      <c r="CC13" s="528">
        <v>192.5</v>
      </c>
      <c r="CD13" s="528">
        <v>197.3</v>
      </c>
      <c r="CE13" s="528">
        <v>208.1</v>
      </c>
      <c r="CF13" s="528">
        <v>206.1</v>
      </c>
      <c r="CG13" s="528">
        <v>208.7</v>
      </c>
      <c r="CH13" s="528">
        <v>210.1</v>
      </c>
      <c r="CI13" s="528">
        <v>214.8</v>
      </c>
      <c r="CJ13" s="528">
        <v>215.8</v>
      </c>
      <c r="CK13" s="528">
        <v>216.1</v>
      </c>
      <c r="CL13" s="528">
        <v>218.7</v>
      </c>
    </row>
    <row r="14" spans="1:90">
      <c r="A14" s="524" t="s">
        <v>566</v>
      </c>
      <c r="B14" s="524" t="s">
        <v>567</v>
      </c>
      <c r="C14" s="525">
        <v>0.71662000000000003</v>
      </c>
      <c r="D14" s="528">
        <v>98.3</v>
      </c>
      <c r="E14" s="528">
        <v>97.1</v>
      </c>
      <c r="F14" s="528">
        <v>97.1</v>
      </c>
      <c r="G14" s="528">
        <v>98.9</v>
      </c>
      <c r="H14" s="528">
        <v>100</v>
      </c>
      <c r="I14" s="528">
        <v>103.1</v>
      </c>
      <c r="J14" s="528">
        <v>108.3</v>
      </c>
      <c r="K14" s="528">
        <v>110.1</v>
      </c>
      <c r="L14" s="528">
        <v>111.7</v>
      </c>
      <c r="M14" s="528">
        <v>113.4</v>
      </c>
      <c r="N14" s="528">
        <v>119</v>
      </c>
      <c r="O14" s="528">
        <v>122.5</v>
      </c>
      <c r="P14" s="528">
        <v>123.7</v>
      </c>
      <c r="Q14" s="528">
        <v>123.4</v>
      </c>
      <c r="R14" s="528">
        <v>126</v>
      </c>
      <c r="S14" s="528">
        <v>131</v>
      </c>
      <c r="T14" s="528">
        <v>134.19999999999999</v>
      </c>
      <c r="U14" s="528">
        <v>139</v>
      </c>
      <c r="V14" s="528">
        <v>139.1</v>
      </c>
      <c r="W14" s="528">
        <v>141.1</v>
      </c>
      <c r="X14" s="528">
        <v>151.6</v>
      </c>
      <c r="Y14" s="528">
        <v>166.1</v>
      </c>
      <c r="Z14" s="528">
        <v>165.2</v>
      </c>
      <c r="AA14" s="528">
        <v>163.5</v>
      </c>
      <c r="AB14" s="528">
        <v>156.6</v>
      </c>
      <c r="AC14" s="528">
        <v>156.30000000000001</v>
      </c>
      <c r="AD14" s="528">
        <v>146.5</v>
      </c>
      <c r="AE14" s="528">
        <v>148.30000000000001</v>
      </c>
      <c r="AF14" s="528">
        <v>145.69999999999999</v>
      </c>
      <c r="AG14" s="528">
        <v>144</v>
      </c>
      <c r="AH14" s="528">
        <v>147.6</v>
      </c>
      <c r="AI14" s="528">
        <v>147.9</v>
      </c>
      <c r="AJ14" s="528">
        <v>146.4</v>
      </c>
      <c r="AK14" s="528">
        <v>146.69999999999999</v>
      </c>
      <c r="AL14" s="528">
        <v>145.19999999999999</v>
      </c>
      <c r="AM14" s="528">
        <v>142.69999999999999</v>
      </c>
      <c r="AN14" s="528">
        <v>137.30000000000001</v>
      </c>
      <c r="AO14" s="528">
        <v>139.6</v>
      </c>
      <c r="AP14" s="528">
        <v>147.80000000000001</v>
      </c>
      <c r="AQ14" s="528">
        <v>147.30000000000001</v>
      </c>
      <c r="AR14" s="528">
        <v>144.5</v>
      </c>
      <c r="AS14" s="528">
        <v>147.30000000000001</v>
      </c>
      <c r="AT14" s="528">
        <v>152.30000000000001</v>
      </c>
      <c r="AU14" s="528">
        <v>159.4</v>
      </c>
      <c r="AV14" s="528">
        <v>158.30000000000001</v>
      </c>
      <c r="AW14" s="528">
        <v>160.69999999999999</v>
      </c>
      <c r="AX14" s="528">
        <v>161.1</v>
      </c>
      <c r="AY14" s="528">
        <v>160.6</v>
      </c>
      <c r="AZ14" s="528">
        <v>158.69999999999999</v>
      </c>
      <c r="BA14" s="528">
        <v>160.80000000000001</v>
      </c>
      <c r="BB14" s="528">
        <v>159.1</v>
      </c>
      <c r="BC14" s="528">
        <v>163.19999999999999</v>
      </c>
      <c r="BD14" s="528">
        <v>165.6</v>
      </c>
      <c r="BE14" s="528">
        <v>168.1</v>
      </c>
      <c r="BF14" s="528">
        <v>179.9</v>
      </c>
      <c r="BG14" s="528">
        <v>187.2</v>
      </c>
      <c r="BH14" s="528">
        <v>189.2</v>
      </c>
      <c r="BI14" s="528">
        <v>193.7</v>
      </c>
      <c r="BJ14" s="528">
        <v>208</v>
      </c>
      <c r="BK14" s="528">
        <v>212.1</v>
      </c>
      <c r="BL14" s="528">
        <v>219.1</v>
      </c>
      <c r="BM14" s="528">
        <v>204.1</v>
      </c>
      <c r="BN14" s="528">
        <v>198.9</v>
      </c>
      <c r="BO14" s="528">
        <v>202.5</v>
      </c>
      <c r="BP14" s="528">
        <v>206.2</v>
      </c>
      <c r="BQ14" s="528">
        <v>206.8</v>
      </c>
      <c r="BR14" s="528">
        <v>205.8</v>
      </c>
      <c r="BS14" s="528">
        <v>201.7</v>
      </c>
      <c r="BT14" s="528">
        <v>196.5</v>
      </c>
      <c r="BU14" s="528">
        <v>194.1</v>
      </c>
      <c r="BV14" s="528">
        <v>187.2</v>
      </c>
      <c r="BW14" s="528">
        <v>187.2</v>
      </c>
      <c r="BX14" s="528">
        <v>189.9</v>
      </c>
      <c r="BY14" s="528">
        <v>193.4</v>
      </c>
      <c r="BZ14" s="528">
        <v>191</v>
      </c>
      <c r="CA14" s="528">
        <v>189.6</v>
      </c>
      <c r="CB14" s="528">
        <v>187.2</v>
      </c>
      <c r="CC14" s="528">
        <v>187.5</v>
      </c>
      <c r="CD14" s="528">
        <v>190.4</v>
      </c>
      <c r="CE14" s="528">
        <v>193.1</v>
      </c>
      <c r="CF14" s="528">
        <v>202.2</v>
      </c>
      <c r="CG14" s="528">
        <v>214</v>
      </c>
      <c r="CH14" s="528">
        <v>215.2</v>
      </c>
      <c r="CI14" s="528">
        <v>212.9</v>
      </c>
      <c r="CJ14" s="528">
        <v>210.8</v>
      </c>
      <c r="CK14" s="528">
        <v>208.6</v>
      </c>
      <c r="CL14" s="528">
        <v>210.3</v>
      </c>
    </row>
    <row r="15" spans="1:90">
      <c r="A15" s="524" t="s">
        <v>568</v>
      </c>
      <c r="B15" s="524" t="s">
        <v>569</v>
      </c>
      <c r="C15" s="525">
        <v>0.33489999999999998</v>
      </c>
      <c r="D15" s="528">
        <v>98.2</v>
      </c>
      <c r="E15" s="528">
        <v>97.7</v>
      </c>
      <c r="F15" s="528">
        <v>98</v>
      </c>
      <c r="G15" s="528">
        <v>98.4</v>
      </c>
      <c r="H15" s="528">
        <v>98.5</v>
      </c>
      <c r="I15" s="528">
        <v>102.1</v>
      </c>
      <c r="J15" s="528">
        <v>108.1</v>
      </c>
      <c r="K15" s="528">
        <v>110.5</v>
      </c>
      <c r="L15" s="528">
        <v>112.9</v>
      </c>
      <c r="M15" s="528">
        <v>114</v>
      </c>
      <c r="N15" s="528">
        <v>117.4</v>
      </c>
      <c r="O15" s="528">
        <v>125.6</v>
      </c>
      <c r="P15" s="528">
        <v>126.5</v>
      </c>
      <c r="Q15" s="528">
        <v>125.2</v>
      </c>
      <c r="R15" s="528">
        <v>128.1</v>
      </c>
      <c r="S15" s="528">
        <v>127.6</v>
      </c>
      <c r="T15" s="528">
        <v>130.80000000000001</v>
      </c>
      <c r="U15" s="528">
        <v>138</v>
      </c>
      <c r="V15" s="528">
        <v>141.1</v>
      </c>
      <c r="W15" s="528">
        <v>144.5</v>
      </c>
      <c r="X15" s="528">
        <v>158.19999999999999</v>
      </c>
      <c r="Y15" s="528">
        <v>180.7</v>
      </c>
      <c r="Z15" s="528">
        <v>183.4</v>
      </c>
      <c r="AA15" s="528">
        <v>182</v>
      </c>
      <c r="AB15" s="528">
        <v>171.5</v>
      </c>
      <c r="AC15" s="528">
        <v>166.5</v>
      </c>
      <c r="AD15" s="528">
        <v>149.5</v>
      </c>
      <c r="AE15" s="528">
        <v>150.30000000000001</v>
      </c>
      <c r="AF15" s="528">
        <v>147</v>
      </c>
      <c r="AG15" s="528">
        <v>146.19999999999999</v>
      </c>
      <c r="AH15" s="528">
        <v>150.4</v>
      </c>
      <c r="AI15" s="528">
        <v>150.1</v>
      </c>
      <c r="AJ15" s="528">
        <v>149.4</v>
      </c>
      <c r="AK15" s="528">
        <v>150.69999999999999</v>
      </c>
      <c r="AL15" s="528">
        <v>151.19999999999999</v>
      </c>
      <c r="AM15" s="528">
        <v>148.1</v>
      </c>
      <c r="AN15" s="528">
        <v>142.30000000000001</v>
      </c>
      <c r="AO15" s="528">
        <v>146.69999999999999</v>
      </c>
      <c r="AP15" s="528">
        <v>155.4</v>
      </c>
      <c r="AQ15" s="528">
        <v>153.30000000000001</v>
      </c>
      <c r="AR15" s="528">
        <v>150.1</v>
      </c>
      <c r="AS15" s="528">
        <v>152.5</v>
      </c>
      <c r="AT15" s="528">
        <v>154.6</v>
      </c>
      <c r="AU15" s="528">
        <v>159.6</v>
      </c>
      <c r="AV15" s="528">
        <v>155.19999999999999</v>
      </c>
      <c r="AW15" s="528">
        <v>157.4</v>
      </c>
      <c r="AX15" s="528">
        <v>157.30000000000001</v>
      </c>
      <c r="AY15" s="528">
        <v>155.4</v>
      </c>
      <c r="AZ15" s="528">
        <v>150.30000000000001</v>
      </c>
      <c r="BA15" s="528">
        <v>151.1</v>
      </c>
      <c r="BB15" s="528">
        <v>148.69999999999999</v>
      </c>
      <c r="BC15" s="528">
        <v>150.6</v>
      </c>
      <c r="BD15" s="528">
        <v>151</v>
      </c>
      <c r="BE15" s="528">
        <v>147.9</v>
      </c>
      <c r="BF15" s="528">
        <v>154.19999999999999</v>
      </c>
      <c r="BG15" s="528">
        <v>155.9</v>
      </c>
      <c r="BH15" s="528">
        <v>152.6</v>
      </c>
      <c r="BI15" s="528">
        <v>152.30000000000001</v>
      </c>
      <c r="BJ15" s="528">
        <v>159.19999999999999</v>
      </c>
      <c r="BK15" s="528">
        <v>156.4</v>
      </c>
      <c r="BL15" s="528">
        <v>155.1</v>
      </c>
      <c r="BM15" s="528">
        <v>146.4</v>
      </c>
      <c r="BN15" s="528">
        <v>144.30000000000001</v>
      </c>
      <c r="BO15" s="528">
        <v>143.9</v>
      </c>
      <c r="BP15" s="528">
        <v>144.1</v>
      </c>
      <c r="BQ15" s="528">
        <v>143.19999999999999</v>
      </c>
      <c r="BR15" s="528">
        <v>145.19999999999999</v>
      </c>
      <c r="BS15" s="528">
        <v>149.19999999999999</v>
      </c>
      <c r="BT15" s="528">
        <v>146.6</v>
      </c>
      <c r="BU15" s="528">
        <v>149.5</v>
      </c>
      <c r="BV15" s="528">
        <v>151.80000000000001</v>
      </c>
      <c r="BW15" s="528">
        <v>154.9</v>
      </c>
      <c r="BX15" s="528">
        <v>155.4</v>
      </c>
      <c r="BY15" s="528">
        <v>159.19999999999999</v>
      </c>
      <c r="BZ15" s="528">
        <v>156.6</v>
      </c>
      <c r="CA15" s="528">
        <v>152.5</v>
      </c>
      <c r="CB15" s="528">
        <v>151.9</v>
      </c>
      <c r="CC15" s="528">
        <v>157.19999999999999</v>
      </c>
      <c r="CD15" s="528">
        <v>169.1</v>
      </c>
      <c r="CE15" s="528">
        <v>178.8</v>
      </c>
      <c r="CF15" s="528">
        <v>193.8</v>
      </c>
      <c r="CG15" s="528">
        <v>215.4</v>
      </c>
      <c r="CH15" s="528">
        <v>224.1</v>
      </c>
      <c r="CI15" s="528">
        <v>222.5</v>
      </c>
      <c r="CJ15" s="528">
        <v>219.7</v>
      </c>
      <c r="CK15" s="528">
        <v>217.8</v>
      </c>
      <c r="CL15" s="528">
        <v>222.5</v>
      </c>
    </row>
    <row r="16" spans="1:90">
      <c r="A16" s="524" t="s">
        <v>570</v>
      </c>
      <c r="B16" s="524" t="s">
        <v>571</v>
      </c>
      <c r="C16" s="525">
        <v>0.13739999999999999</v>
      </c>
      <c r="D16" s="528">
        <v>93.1</v>
      </c>
      <c r="E16" s="528">
        <v>89</v>
      </c>
      <c r="F16" s="528">
        <v>88.5</v>
      </c>
      <c r="G16" s="528">
        <v>90.9</v>
      </c>
      <c r="H16" s="528">
        <v>93.4</v>
      </c>
      <c r="I16" s="528">
        <v>95</v>
      </c>
      <c r="J16" s="528">
        <v>101</v>
      </c>
      <c r="K16" s="528">
        <v>101.9</v>
      </c>
      <c r="L16" s="528">
        <v>102</v>
      </c>
      <c r="M16" s="528">
        <v>102.3</v>
      </c>
      <c r="N16" s="528">
        <v>102.8</v>
      </c>
      <c r="O16" s="528">
        <v>98.5</v>
      </c>
      <c r="P16" s="528">
        <v>98.6</v>
      </c>
      <c r="Q16" s="528">
        <v>93.7</v>
      </c>
      <c r="R16" s="528">
        <v>96.5</v>
      </c>
      <c r="S16" s="528">
        <v>101.1</v>
      </c>
      <c r="T16" s="528">
        <v>101.4</v>
      </c>
      <c r="U16" s="528">
        <v>103.2</v>
      </c>
      <c r="V16" s="528">
        <v>100.7</v>
      </c>
      <c r="W16" s="528">
        <v>102.8</v>
      </c>
      <c r="X16" s="528">
        <v>111</v>
      </c>
      <c r="Y16" s="528">
        <v>113.2</v>
      </c>
      <c r="Z16" s="528">
        <v>110.3</v>
      </c>
      <c r="AA16" s="528">
        <v>110.6</v>
      </c>
      <c r="AB16" s="528">
        <v>112</v>
      </c>
      <c r="AC16" s="528">
        <v>118</v>
      </c>
      <c r="AD16" s="528">
        <v>115.4</v>
      </c>
      <c r="AE16" s="528">
        <v>118</v>
      </c>
      <c r="AF16" s="528">
        <v>117.9</v>
      </c>
      <c r="AG16" s="528">
        <v>117.9</v>
      </c>
      <c r="AH16" s="528">
        <v>121.7</v>
      </c>
      <c r="AI16" s="528">
        <v>126.3</v>
      </c>
      <c r="AJ16" s="528">
        <v>126.2</v>
      </c>
      <c r="AK16" s="528">
        <v>127.4</v>
      </c>
      <c r="AL16" s="528">
        <v>131.19999999999999</v>
      </c>
      <c r="AM16" s="528">
        <v>131.4</v>
      </c>
      <c r="AN16" s="528">
        <v>130.19999999999999</v>
      </c>
      <c r="AO16" s="528">
        <v>128.6</v>
      </c>
      <c r="AP16" s="528">
        <v>136.19999999999999</v>
      </c>
      <c r="AQ16" s="528">
        <v>133.5</v>
      </c>
      <c r="AR16" s="528">
        <v>129.69999999999999</v>
      </c>
      <c r="AS16" s="528">
        <v>131.80000000000001</v>
      </c>
      <c r="AT16" s="528">
        <v>138.30000000000001</v>
      </c>
      <c r="AU16" s="528">
        <v>146.30000000000001</v>
      </c>
      <c r="AV16" s="528">
        <v>147.1</v>
      </c>
      <c r="AW16" s="528">
        <v>148.9</v>
      </c>
      <c r="AX16" s="528">
        <v>148.4</v>
      </c>
      <c r="AY16" s="528">
        <v>148.4</v>
      </c>
      <c r="AZ16" s="528">
        <v>148.69999999999999</v>
      </c>
      <c r="BA16" s="528">
        <v>153.80000000000001</v>
      </c>
      <c r="BB16" s="528">
        <v>156.4</v>
      </c>
      <c r="BC16" s="528">
        <v>164.9</v>
      </c>
      <c r="BD16" s="528">
        <v>170.1</v>
      </c>
      <c r="BE16" s="528">
        <v>181.1</v>
      </c>
      <c r="BF16" s="528">
        <v>206.8</v>
      </c>
      <c r="BG16" s="528">
        <v>220.3</v>
      </c>
      <c r="BH16" s="528">
        <v>221.3</v>
      </c>
      <c r="BI16" s="528">
        <v>224.7</v>
      </c>
      <c r="BJ16" s="528">
        <v>237.2</v>
      </c>
      <c r="BK16" s="528">
        <v>236.2</v>
      </c>
      <c r="BL16" s="528">
        <v>262.7</v>
      </c>
      <c r="BM16" s="528">
        <v>231</v>
      </c>
      <c r="BN16" s="528">
        <v>220.1</v>
      </c>
      <c r="BO16" s="528">
        <v>224.3</v>
      </c>
      <c r="BP16" s="528">
        <v>228.6</v>
      </c>
      <c r="BQ16" s="528">
        <v>225.6</v>
      </c>
      <c r="BR16" s="528">
        <v>222.8</v>
      </c>
      <c r="BS16" s="528">
        <v>199.4</v>
      </c>
      <c r="BT16" s="528">
        <v>203.2</v>
      </c>
      <c r="BU16" s="528">
        <v>196.9</v>
      </c>
      <c r="BV16" s="528">
        <v>185.6</v>
      </c>
      <c r="BW16" s="528">
        <v>181.7</v>
      </c>
      <c r="BX16" s="528">
        <v>190.4</v>
      </c>
      <c r="BY16" s="528">
        <v>202.8</v>
      </c>
      <c r="BZ16" s="528">
        <v>199.4</v>
      </c>
      <c r="CA16" s="528">
        <v>197.9</v>
      </c>
      <c r="CB16" s="528">
        <v>191.4</v>
      </c>
      <c r="CC16" s="528">
        <v>183.8</v>
      </c>
      <c r="CD16" s="528">
        <v>180.5</v>
      </c>
      <c r="CE16" s="528">
        <v>176.4</v>
      </c>
      <c r="CF16" s="528">
        <v>183</v>
      </c>
      <c r="CG16" s="528">
        <v>184.9</v>
      </c>
      <c r="CH16" s="528">
        <v>181.5</v>
      </c>
      <c r="CI16" s="528">
        <v>181.4</v>
      </c>
      <c r="CJ16" s="528">
        <v>182.8</v>
      </c>
      <c r="CK16" s="528">
        <v>178.3</v>
      </c>
      <c r="CL16" s="528">
        <v>176.5</v>
      </c>
    </row>
    <row r="17" spans="1:90">
      <c r="A17" s="524" t="s">
        <v>572</v>
      </c>
      <c r="B17" s="524" t="s">
        <v>573</v>
      </c>
      <c r="C17" s="525">
        <v>8.4290000000000004E-2</v>
      </c>
      <c r="D17" s="528">
        <v>100.5</v>
      </c>
      <c r="E17" s="528">
        <v>99.7</v>
      </c>
      <c r="F17" s="528">
        <v>102.5</v>
      </c>
      <c r="G17" s="528">
        <v>108.1</v>
      </c>
      <c r="H17" s="528">
        <v>109.7</v>
      </c>
      <c r="I17" s="528">
        <v>111.5</v>
      </c>
      <c r="J17" s="528">
        <v>115.6</v>
      </c>
      <c r="K17" s="528">
        <v>116.2</v>
      </c>
      <c r="L17" s="528">
        <v>116.3</v>
      </c>
      <c r="M17" s="528">
        <v>117.3</v>
      </c>
      <c r="N17" s="528">
        <v>124.5</v>
      </c>
      <c r="O17" s="528">
        <v>125.3</v>
      </c>
      <c r="P17" s="528">
        <v>131.4</v>
      </c>
      <c r="Q17" s="528">
        <v>139.9</v>
      </c>
      <c r="R17" s="528">
        <v>144.1</v>
      </c>
      <c r="S17" s="528">
        <v>154</v>
      </c>
      <c r="T17" s="528">
        <v>158.19999999999999</v>
      </c>
      <c r="U17" s="528">
        <v>159.80000000000001</v>
      </c>
      <c r="V17" s="528">
        <v>155.5</v>
      </c>
      <c r="W17" s="528">
        <v>152.80000000000001</v>
      </c>
      <c r="X17" s="528">
        <v>159.1</v>
      </c>
      <c r="Y17" s="528">
        <v>168.1</v>
      </c>
      <c r="Z17" s="528">
        <v>165.1</v>
      </c>
      <c r="AA17" s="528">
        <v>164.9</v>
      </c>
      <c r="AB17" s="528">
        <v>160.80000000000001</v>
      </c>
      <c r="AC17" s="528">
        <v>163.80000000000001</v>
      </c>
      <c r="AD17" s="528">
        <v>161.5</v>
      </c>
      <c r="AE17" s="528">
        <v>162.6</v>
      </c>
      <c r="AF17" s="528">
        <v>157.80000000000001</v>
      </c>
      <c r="AG17" s="528">
        <v>147.30000000000001</v>
      </c>
      <c r="AH17" s="528">
        <v>149.19999999999999</v>
      </c>
      <c r="AI17" s="528">
        <v>145.6</v>
      </c>
      <c r="AJ17" s="528">
        <v>142.30000000000001</v>
      </c>
      <c r="AK17" s="528">
        <v>138.1</v>
      </c>
      <c r="AL17" s="528">
        <v>133.9</v>
      </c>
      <c r="AM17" s="528">
        <v>130.30000000000001</v>
      </c>
      <c r="AN17" s="528">
        <v>125.4</v>
      </c>
      <c r="AO17" s="528">
        <v>129.6</v>
      </c>
      <c r="AP17" s="528">
        <v>132.1</v>
      </c>
      <c r="AQ17" s="528">
        <v>132.4</v>
      </c>
      <c r="AR17" s="528">
        <v>130.69999999999999</v>
      </c>
      <c r="AS17" s="528">
        <v>133.4</v>
      </c>
      <c r="AT17" s="528">
        <v>141.4</v>
      </c>
      <c r="AU17" s="528">
        <v>154.9</v>
      </c>
      <c r="AV17" s="528">
        <v>159.30000000000001</v>
      </c>
      <c r="AW17" s="528">
        <v>160.5</v>
      </c>
      <c r="AX17" s="528">
        <v>161.1</v>
      </c>
      <c r="AY17" s="528">
        <v>157.19999999999999</v>
      </c>
      <c r="AZ17" s="528">
        <v>157.69999999999999</v>
      </c>
      <c r="BA17" s="528">
        <v>158.69999999999999</v>
      </c>
      <c r="BB17" s="528">
        <v>157.69999999999999</v>
      </c>
      <c r="BC17" s="528">
        <v>161.5</v>
      </c>
      <c r="BD17" s="528">
        <v>167.6</v>
      </c>
      <c r="BE17" s="528">
        <v>177.2</v>
      </c>
      <c r="BF17" s="528">
        <v>189.8</v>
      </c>
      <c r="BG17" s="528">
        <v>198.1</v>
      </c>
      <c r="BH17" s="528">
        <v>222.7</v>
      </c>
      <c r="BI17" s="528">
        <v>237</v>
      </c>
      <c r="BJ17" s="528">
        <v>267.2</v>
      </c>
      <c r="BK17" s="528">
        <v>292.5</v>
      </c>
      <c r="BL17" s="528">
        <v>301.89999999999998</v>
      </c>
      <c r="BM17" s="528">
        <v>290.60000000000002</v>
      </c>
      <c r="BN17" s="528">
        <v>299.5</v>
      </c>
      <c r="BO17" s="528">
        <v>316</v>
      </c>
      <c r="BP17" s="528">
        <v>322.89999999999998</v>
      </c>
      <c r="BQ17" s="528">
        <v>327.2</v>
      </c>
      <c r="BR17" s="528">
        <v>309.5</v>
      </c>
      <c r="BS17" s="528">
        <v>305</v>
      </c>
      <c r="BT17" s="528">
        <v>270.7</v>
      </c>
      <c r="BU17" s="528">
        <v>257.39999999999998</v>
      </c>
      <c r="BV17" s="528">
        <v>243.5</v>
      </c>
      <c r="BW17" s="528">
        <v>248.7</v>
      </c>
      <c r="BX17" s="528">
        <v>258.60000000000002</v>
      </c>
      <c r="BY17" s="528">
        <v>255.4</v>
      </c>
      <c r="BZ17" s="528">
        <v>250.4</v>
      </c>
      <c r="CA17" s="528">
        <v>254.6</v>
      </c>
      <c r="CB17" s="528">
        <v>251.2</v>
      </c>
      <c r="CC17" s="528">
        <v>248.2</v>
      </c>
      <c r="CD17" s="528">
        <v>248.5</v>
      </c>
      <c r="CE17" s="528">
        <v>248.3</v>
      </c>
      <c r="CF17" s="528">
        <v>249.1</v>
      </c>
      <c r="CG17" s="528">
        <v>251.8</v>
      </c>
      <c r="CH17" s="528">
        <v>239.3</v>
      </c>
      <c r="CI17" s="528">
        <v>240.5</v>
      </c>
      <c r="CJ17" s="528">
        <v>230.3</v>
      </c>
      <c r="CK17" s="528">
        <v>234.2</v>
      </c>
      <c r="CL17" s="528">
        <v>237.1</v>
      </c>
    </row>
    <row r="18" spans="1:90">
      <c r="A18" s="524" t="s">
        <v>574</v>
      </c>
      <c r="B18" s="524" t="s">
        <v>575</v>
      </c>
      <c r="C18" s="525">
        <v>5.7639999999999997E-2</v>
      </c>
      <c r="D18" s="528">
        <v>101.1</v>
      </c>
      <c r="E18" s="528">
        <v>98.5</v>
      </c>
      <c r="F18" s="528">
        <v>95.5</v>
      </c>
      <c r="G18" s="528">
        <v>95.7</v>
      </c>
      <c r="H18" s="528">
        <v>92.8</v>
      </c>
      <c r="I18" s="528">
        <v>96.3</v>
      </c>
      <c r="J18" s="528">
        <v>100.1</v>
      </c>
      <c r="K18" s="528">
        <v>101.3</v>
      </c>
      <c r="L18" s="528">
        <v>102</v>
      </c>
      <c r="M18" s="528">
        <v>102.3</v>
      </c>
      <c r="N18" s="528">
        <v>104</v>
      </c>
      <c r="O18" s="528">
        <v>101.3</v>
      </c>
      <c r="P18" s="528">
        <v>112.7</v>
      </c>
      <c r="Q18" s="528">
        <v>111.5</v>
      </c>
      <c r="R18" s="528">
        <v>110.1</v>
      </c>
      <c r="S18" s="528">
        <v>115.9</v>
      </c>
      <c r="T18" s="528">
        <v>117.1</v>
      </c>
      <c r="U18" s="528">
        <v>116.2</v>
      </c>
      <c r="V18" s="528">
        <v>113.3</v>
      </c>
      <c r="W18" s="528">
        <v>112.8</v>
      </c>
      <c r="X18" s="528">
        <v>113.4</v>
      </c>
      <c r="Y18" s="528">
        <v>113.7</v>
      </c>
      <c r="Z18" s="528">
        <v>111.8</v>
      </c>
      <c r="AA18" s="528">
        <v>111.6</v>
      </c>
      <c r="AB18" s="528">
        <v>115.5</v>
      </c>
      <c r="AC18" s="528">
        <v>116.4</v>
      </c>
      <c r="AD18" s="528">
        <v>121.9</v>
      </c>
      <c r="AE18" s="528">
        <v>132.9</v>
      </c>
      <c r="AF18" s="528">
        <v>137.5</v>
      </c>
      <c r="AG18" s="528">
        <v>141.69999999999999</v>
      </c>
      <c r="AH18" s="528">
        <v>148.30000000000001</v>
      </c>
      <c r="AI18" s="528">
        <v>149.9</v>
      </c>
      <c r="AJ18" s="528">
        <v>149.1</v>
      </c>
      <c r="AK18" s="528">
        <v>149.80000000000001</v>
      </c>
      <c r="AL18" s="528">
        <v>148.69999999999999</v>
      </c>
      <c r="AM18" s="528">
        <v>149.9</v>
      </c>
      <c r="AN18" s="528">
        <v>142.19999999999999</v>
      </c>
      <c r="AO18" s="528">
        <v>142.1</v>
      </c>
      <c r="AP18" s="528">
        <v>156.1</v>
      </c>
      <c r="AQ18" s="528">
        <v>164.8</v>
      </c>
      <c r="AR18" s="528">
        <v>165.7</v>
      </c>
      <c r="AS18" s="528">
        <v>174.3</v>
      </c>
      <c r="AT18" s="528">
        <v>183.6</v>
      </c>
      <c r="AU18" s="528">
        <v>192.7</v>
      </c>
      <c r="AV18" s="528">
        <v>193</v>
      </c>
      <c r="AW18" s="528">
        <v>203.1</v>
      </c>
      <c r="AX18" s="528">
        <v>208.2</v>
      </c>
      <c r="AY18" s="528">
        <v>217.3</v>
      </c>
      <c r="AZ18" s="528">
        <v>219.9</v>
      </c>
      <c r="BA18" s="528">
        <v>223.4</v>
      </c>
      <c r="BB18" s="528">
        <v>207.9</v>
      </c>
      <c r="BC18" s="528">
        <v>207.6</v>
      </c>
      <c r="BD18" s="528">
        <v>211.5</v>
      </c>
      <c r="BE18" s="528">
        <v>214.1</v>
      </c>
      <c r="BF18" s="528">
        <v>221.3</v>
      </c>
      <c r="BG18" s="528">
        <v>230.9</v>
      </c>
      <c r="BH18" s="528">
        <v>229.5</v>
      </c>
      <c r="BI18" s="528">
        <v>226.3</v>
      </c>
      <c r="BJ18" s="528">
        <v>236.6</v>
      </c>
      <c r="BK18" s="528">
        <v>250.7</v>
      </c>
      <c r="BL18" s="528">
        <v>252</v>
      </c>
      <c r="BM18" s="528">
        <v>239</v>
      </c>
      <c r="BN18" s="528">
        <v>218.4</v>
      </c>
      <c r="BO18" s="528">
        <v>219.9</v>
      </c>
      <c r="BP18" s="528">
        <v>219.3</v>
      </c>
      <c r="BQ18" s="528">
        <v>213.1</v>
      </c>
      <c r="BR18" s="528">
        <v>208.4</v>
      </c>
      <c r="BS18" s="528">
        <v>195</v>
      </c>
      <c r="BT18" s="528">
        <v>190.8</v>
      </c>
      <c r="BU18" s="528">
        <v>191.4</v>
      </c>
      <c r="BV18" s="528">
        <v>184.5</v>
      </c>
      <c r="BW18" s="528">
        <v>177.3</v>
      </c>
      <c r="BX18" s="528">
        <v>178.2</v>
      </c>
      <c r="BY18" s="528">
        <v>179.2</v>
      </c>
      <c r="BZ18" s="528">
        <v>176.3</v>
      </c>
      <c r="CA18" s="528">
        <v>170.8</v>
      </c>
      <c r="CB18" s="528">
        <v>162.9</v>
      </c>
      <c r="CC18" s="528">
        <v>157.69999999999999</v>
      </c>
      <c r="CD18" s="528">
        <v>156.19999999999999</v>
      </c>
      <c r="CE18" s="528">
        <v>157</v>
      </c>
      <c r="CF18" s="528">
        <v>160.9</v>
      </c>
      <c r="CG18" s="528">
        <v>164.1</v>
      </c>
      <c r="CH18" s="528">
        <v>161.30000000000001</v>
      </c>
      <c r="CI18" s="528">
        <v>164</v>
      </c>
      <c r="CJ18" s="528">
        <v>168.1</v>
      </c>
      <c r="CK18" s="528">
        <v>165.4</v>
      </c>
      <c r="CL18" s="528">
        <v>164.9</v>
      </c>
    </row>
    <row r="19" spans="1:90">
      <c r="A19" s="524" t="s">
        <v>576</v>
      </c>
      <c r="B19" s="524" t="s">
        <v>577</v>
      </c>
      <c r="C19" s="525">
        <v>0.10238999999999999</v>
      </c>
      <c r="D19" s="528">
        <v>102.3</v>
      </c>
      <c r="E19" s="528">
        <v>103</v>
      </c>
      <c r="F19" s="528">
        <v>102</v>
      </c>
      <c r="G19" s="528">
        <v>105.1</v>
      </c>
      <c r="H19" s="528">
        <v>110.4</v>
      </c>
      <c r="I19" s="528">
        <v>114.3</v>
      </c>
      <c r="J19" s="528">
        <v>117.1</v>
      </c>
      <c r="K19" s="528">
        <v>119.6</v>
      </c>
      <c r="L19" s="528">
        <v>122.3</v>
      </c>
      <c r="M19" s="528">
        <v>129.1</v>
      </c>
      <c r="N19" s="528">
        <v>149.69999999999999</v>
      </c>
      <c r="O19" s="528">
        <v>154.5</v>
      </c>
      <c r="P19" s="528">
        <v>148</v>
      </c>
      <c r="Q19" s="528">
        <v>150.6</v>
      </c>
      <c r="R19" s="528">
        <v>152.30000000000001</v>
      </c>
      <c r="S19" s="528">
        <v>171.8</v>
      </c>
      <c r="T19" s="528">
        <v>179.2</v>
      </c>
      <c r="U19" s="528">
        <v>186.1</v>
      </c>
      <c r="V19" s="528">
        <v>184.9</v>
      </c>
      <c r="W19" s="528">
        <v>187.9</v>
      </c>
      <c r="X19" s="528">
        <v>200</v>
      </c>
      <c r="Y19" s="528">
        <v>217.3</v>
      </c>
      <c r="Z19" s="528">
        <v>209.3</v>
      </c>
      <c r="AA19" s="528">
        <v>201.7</v>
      </c>
      <c r="AB19" s="528">
        <v>187.5</v>
      </c>
      <c r="AC19" s="528">
        <v>190.5</v>
      </c>
      <c r="AD19" s="528">
        <v>179.8</v>
      </c>
      <c r="AE19" s="528">
        <v>179.2</v>
      </c>
      <c r="AF19" s="528">
        <v>173.8</v>
      </c>
      <c r="AG19" s="528">
        <v>170.6</v>
      </c>
      <c r="AH19" s="528">
        <v>171.8</v>
      </c>
      <c r="AI19" s="528">
        <v>170.5</v>
      </c>
      <c r="AJ19" s="528">
        <v>166</v>
      </c>
      <c r="AK19" s="528">
        <v>165.1</v>
      </c>
      <c r="AL19" s="528">
        <v>151.4</v>
      </c>
      <c r="AM19" s="528">
        <v>146.4</v>
      </c>
      <c r="AN19" s="528">
        <v>137.9</v>
      </c>
      <c r="AO19" s="528">
        <v>137.6</v>
      </c>
      <c r="AP19" s="528">
        <v>146.9</v>
      </c>
      <c r="AQ19" s="528">
        <v>148.5</v>
      </c>
      <c r="AR19" s="528">
        <v>145.4</v>
      </c>
      <c r="AS19" s="528">
        <v>147.30000000000001</v>
      </c>
      <c r="AT19" s="528">
        <v>154.30000000000001</v>
      </c>
      <c r="AU19" s="528">
        <v>161.30000000000001</v>
      </c>
      <c r="AV19" s="528">
        <v>163.4</v>
      </c>
      <c r="AW19" s="528">
        <v>164</v>
      </c>
      <c r="AX19" s="528">
        <v>163.69999999999999</v>
      </c>
      <c r="AY19" s="528">
        <v>164.7</v>
      </c>
      <c r="AZ19" s="528">
        <v>165.8</v>
      </c>
      <c r="BA19" s="528">
        <v>168.6</v>
      </c>
      <c r="BB19" s="528">
        <v>170.4</v>
      </c>
      <c r="BC19" s="528">
        <v>178.7</v>
      </c>
      <c r="BD19" s="528">
        <v>180</v>
      </c>
      <c r="BE19" s="528">
        <v>183.2</v>
      </c>
      <c r="BF19" s="528">
        <v>196.4</v>
      </c>
      <c r="BG19" s="528">
        <v>211.9</v>
      </c>
      <c r="BH19" s="528">
        <v>215.4</v>
      </c>
      <c r="BI19" s="528">
        <v>233.7</v>
      </c>
      <c r="BJ19" s="528">
        <v>263.5</v>
      </c>
      <c r="BK19" s="528">
        <v>273.89999999999998</v>
      </c>
      <c r="BL19" s="528">
        <v>283.10000000000002</v>
      </c>
      <c r="BM19" s="528">
        <v>266.10000000000002</v>
      </c>
      <c r="BN19" s="528">
        <v>255.3</v>
      </c>
      <c r="BO19" s="528">
        <v>261.60000000000002</v>
      </c>
      <c r="BP19" s="528">
        <v>275.7</v>
      </c>
      <c r="BQ19" s="528">
        <v>287.2</v>
      </c>
      <c r="BR19" s="528">
        <v>294.2</v>
      </c>
      <c r="BS19" s="528">
        <v>294.89999999999998</v>
      </c>
      <c r="BT19" s="528">
        <v>292.60000000000002</v>
      </c>
      <c r="BU19" s="528">
        <v>285.5</v>
      </c>
      <c r="BV19" s="528">
        <v>260.2</v>
      </c>
      <c r="BW19" s="528">
        <v>255.5</v>
      </c>
      <c r="BX19" s="528">
        <v>252.1</v>
      </c>
      <c r="BY19" s="528">
        <v>250.1</v>
      </c>
      <c r="BZ19" s="528">
        <v>251.4</v>
      </c>
      <c r="CA19" s="528">
        <v>256.8</v>
      </c>
      <c r="CB19" s="528">
        <v>257.89999999999998</v>
      </c>
      <c r="CC19" s="528">
        <v>258.3</v>
      </c>
      <c r="CD19" s="528">
        <v>244.5</v>
      </c>
      <c r="CE19" s="528">
        <v>237</v>
      </c>
      <c r="CF19" s="528">
        <v>240.1</v>
      </c>
      <c r="CG19" s="528">
        <v>245.7</v>
      </c>
      <c r="CH19" s="528">
        <v>242</v>
      </c>
      <c r="CI19" s="528">
        <v>228.4</v>
      </c>
      <c r="CJ19" s="528">
        <v>227.4</v>
      </c>
      <c r="CK19" s="528">
        <v>222.8</v>
      </c>
      <c r="CL19" s="528">
        <v>219.1</v>
      </c>
    </row>
    <row r="20" spans="1:90">
      <c r="A20" s="524" t="s">
        <v>582</v>
      </c>
      <c r="B20" s="524" t="s">
        <v>583</v>
      </c>
      <c r="C20" s="525">
        <v>3.8426999999999998</v>
      </c>
      <c r="D20" s="528">
        <v>90.5</v>
      </c>
      <c r="E20" s="528">
        <v>91.6</v>
      </c>
      <c r="F20" s="528">
        <v>92.7</v>
      </c>
      <c r="G20" s="528">
        <v>101.7</v>
      </c>
      <c r="H20" s="528">
        <v>99.9</v>
      </c>
      <c r="I20" s="528">
        <v>103.1</v>
      </c>
      <c r="J20" s="528">
        <v>113.8</v>
      </c>
      <c r="K20" s="528">
        <v>113</v>
      </c>
      <c r="L20" s="528">
        <v>116.2</v>
      </c>
      <c r="M20" s="528">
        <v>122.2</v>
      </c>
      <c r="N20" s="528">
        <v>123.3</v>
      </c>
      <c r="O20" s="528">
        <v>105.3</v>
      </c>
      <c r="P20" s="528">
        <v>102.3</v>
      </c>
      <c r="Q20" s="528">
        <v>98.9</v>
      </c>
      <c r="R20" s="528">
        <v>96.3</v>
      </c>
      <c r="S20" s="528">
        <v>98.5</v>
      </c>
      <c r="T20" s="528">
        <v>99.5</v>
      </c>
      <c r="U20" s="528">
        <v>106.4</v>
      </c>
      <c r="V20" s="528">
        <v>107.8</v>
      </c>
      <c r="W20" s="528">
        <v>115.2</v>
      </c>
      <c r="X20" s="528">
        <v>120.5</v>
      </c>
      <c r="Y20" s="528">
        <v>123.4</v>
      </c>
      <c r="Z20" s="528">
        <v>119.7</v>
      </c>
      <c r="AA20" s="528">
        <v>112.1</v>
      </c>
      <c r="AB20" s="528">
        <v>111.9</v>
      </c>
      <c r="AC20" s="528">
        <v>110.9</v>
      </c>
      <c r="AD20" s="528">
        <v>115.4</v>
      </c>
      <c r="AE20" s="528">
        <v>121.5</v>
      </c>
      <c r="AF20" s="528">
        <v>123.3</v>
      </c>
      <c r="AG20" s="528">
        <v>123.6</v>
      </c>
      <c r="AH20" s="528">
        <v>132.30000000000001</v>
      </c>
      <c r="AI20" s="528">
        <v>137.6</v>
      </c>
      <c r="AJ20" s="528">
        <v>136.5</v>
      </c>
      <c r="AK20" s="528">
        <v>133.19999999999999</v>
      </c>
      <c r="AL20" s="528">
        <v>127.4</v>
      </c>
      <c r="AM20" s="528">
        <v>115.8</v>
      </c>
      <c r="AN20" s="528">
        <v>109</v>
      </c>
      <c r="AO20" s="528">
        <v>113.8</v>
      </c>
      <c r="AP20" s="528">
        <v>121.6</v>
      </c>
      <c r="AQ20" s="528">
        <v>128.1</v>
      </c>
      <c r="AR20" s="528">
        <v>129.30000000000001</v>
      </c>
      <c r="AS20" s="528">
        <v>128.5</v>
      </c>
      <c r="AT20" s="528">
        <v>135.69999999999999</v>
      </c>
      <c r="AU20" s="528">
        <v>135.6</v>
      </c>
      <c r="AV20" s="528">
        <v>140.19999999999999</v>
      </c>
      <c r="AW20" s="528">
        <v>151.80000000000001</v>
      </c>
      <c r="AX20" s="528">
        <v>153.69999999999999</v>
      </c>
      <c r="AY20" s="528">
        <v>135.9</v>
      </c>
      <c r="AZ20" s="528">
        <v>136.80000000000001</v>
      </c>
      <c r="BA20" s="528">
        <v>122.7</v>
      </c>
      <c r="BB20" s="528">
        <v>120</v>
      </c>
      <c r="BC20" s="528">
        <v>134.1</v>
      </c>
      <c r="BD20" s="528">
        <v>136.1</v>
      </c>
      <c r="BE20" s="528">
        <v>141.6</v>
      </c>
      <c r="BF20" s="528">
        <v>151.30000000000001</v>
      </c>
      <c r="BG20" s="528">
        <v>156.6</v>
      </c>
      <c r="BH20" s="528">
        <v>150.9</v>
      </c>
      <c r="BI20" s="528">
        <v>155.80000000000001</v>
      </c>
      <c r="BJ20" s="528">
        <v>161.5</v>
      </c>
      <c r="BK20" s="528">
        <v>155.9</v>
      </c>
      <c r="BL20" s="528">
        <v>147.6</v>
      </c>
      <c r="BM20" s="528">
        <v>142.19999999999999</v>
      </c>
      <c r="BN20" s="528">
        <v>139.5</v>
      </c>
      <c r="BO20" s="528">
        <v>153.30000000000001</v>
      </c>
      <c r="BP20" s="528">
        <v>157.6</v>
      </c>
      <c r="BQ20" s="528">
        <v>168.3</v>
      </c>
      <c r="BR20" s="528">
        <v>171.3</v>
      </c>
      <c r="BS20" s="528">
        <v>161.80000000000001</v>
      </c>
      <c r="BT20" s="528">
        <v>169.3</v>
      </c>
      <c r="BU20" s="528">
        <v>175.1</v>
      </c>
      <c r="BV20" s="528">
        <v>174.2</v>
      </c>
      <c r="BW20" s="528">
        <v>196.1</v>
      </c>
      <c r="BX20" s="528">
        <v>206.6</v>
      </c>
      <c r="BY20" s="528">
        <v>165.1</v>
      </c>
      <c r="BZ20" s="528">
        <v>165.9</v>
      </c>
      <c r="CA20" s="528">
        <v>193.9</v>
      </c>
      <c r="CB20" s="528">
        <v>181.6</v>
      </c>
      <c r="CC20" s="528">
        <v>180.9</v>
      </c>
      <c r="CD20" s="528">
        <v>191.2</v>
      </c>
      <c r="CE20" s="528">
        <v>191.4</v>
      </c>
      <c r="CF20" s="528">
        <v>194.8</v>
      </c>
      <c r="CG20" s="528">
        <v>198.7</v>
      </c>
      <c r="CH20" s="528">
        <v>189.8</v>
      </c>
      <c r="CI20" s="528">
        <v>166.2</v>
      </c>
      <c r="CJ20" s="528">
        <v>160.80000000000001</v>
      </c>
      <c r="CK20" s="528">
        <v>166</v>
      </c>
      <c r="CL20" s="528">
        <v>182.5</v>
      </c>
    </row>
    <row r="21" spans="1:90">
      <c r="A21" s="524" t="s">
        <v>584</v>
      </c>
      <c r="B21" s="524" t="s">
        <v>585</v>
      </c>
      <c r="C21" s="525">
        <v>1.73553</v>
      </c>
      <c r="D21" s="528">
        <v>83.5</v>
      </c>
      <c r="E21" s="528">
        <v>82.6</v>
      </c>
      <c r="F21" s="528">
        <v>83.1</v>
      </c>
      <c r="G21" s="528">
        <v>93.9</v>
      </c>
      <c r="H21" s="528">
        <v>99.6</v>
      </c>
      <c r="I21" s="528">
        <v>108.5</v>
      </c>
      <c r="J21" s="528">
        <v>127.1</v>
      </c>
      <c r="K21" s="528">
        <v>123</v>
      </c>
      <c r="L21" s="528">
        <v>128.1</v>
      </c>
      <c r="M21" s="528">
        <v>141.9</v>
      </c>
      <c r="N21" s="528">
        <v>147.80000000000001</v>
      </c>
      <c r="O21" s="528">
        <v>111.7</v>
      </c>
      <c r="P21" s="528">
        <v>104.4</v>
      </c>
      <c r="Q21" s="528">
        <v>92.2</v>
      </c>
      <c r="R21" s="528">
        <v>86.3</v>
      </c>
      <c r="S21" s="528">
        <v>86.5</v>
      </c>
      <c r="T21" s="528">
        <v>92.3</v>
      </c>
      <c r="U21" s="528">
        <v>109</v>
      </c>
      <c r="V21" s="528">
        <v>111.6</v>
      </c>
      <c r="W21" s="528">
        <v>124.8</v>
      </c>
      <c r="X21" s="528">
        <v>129</v>
      </c>
      <c r="Y21" s="528">
        <v>135.80000000000001</v>
      </c>
      <c r="Z21" s="528">
        <v>130</v>
      </c>
      <c r="AA21" s="528">
        <v>117.3</v>
      </c>
      <c r="AB21" s="528">
        <v>112.3</v>
      </c>
      <c r="AC21" s="528">
        <v>108.3</v>
      </c>
      <c r="AD21" s="528">
        <v>114.5</v>
      </c>
      <c r="AE21" s="528">
        <v>124.4</v>
      </c>
      <c r="AF21" s="528">
        <v>130.80000000000001</v>
      </c>
      <c r="AG21" s="528">
        <v>140.30000000000001</v>
      </c>
      <c r="AH21" s="528">
        <v>162.4</v>
      </c>
      <c r="AI21" s="528">
        <v>169.3</v>
      </c>
      <c r="AJ21" s="528">
        <v>159</v>
      </c>
      <c r="AK21" s="528">
        <v>153.30000000000001</v>
      </c>
      <c r="AL21" s="528">
        <v>144.5</v>
      </c>
      <c r="AM21" s="528">
        <v>122.6</v>
      </c>
      <c r="AN21" s="528">
        <v>108.9</v>
      </c>
      <c r="AO21" s="528">
        <v>109.4</v>
      </c>
      <c r="AP21" s="528">
        <v>119.9</v>
      </c>
      <c r="AQ21" s="528">
        <v>114.4</v>
      </c>
      <c r="AR21" s="528">
        <v>118.6</v>
      </c>
      <c r="AS21" s="528">
        <v>129.9</v>
      </c>
      <c r="AT21" s="528">
        <v>139.80000000000001</v>
      </c>
      <c r="AU21" s="528">
        <v>145.1</v>
      </c>
      <c r="AV21" s="528">
        <v>152.5</v>
      </c>
      <c r="AW21" s="528">
        <v>173.6</v>
      </c>
      <c r="AX21" s="528">
        <v>188.3</v>
      </c>
      <c r="AY21" s="528">
        <v>153.80000000000001</v>
      </c>
      <c r="AZ21" s="528">
        <v>149.5</v>
      </c>
      <c r="BA21" s="528">
        <v>121</v>
      </c>
      <c r="BB21" s="528">
        <v>116.2</v>
      </c>
      <c r="BC21" s="528">
        <v>133.19999999999999</v>
      </c>
      <c r="BD21" s="528">
        <v>140.4</v>
      </c>
      <c r="BE21" s="528">
        <v>156</v>
      </c>
      <c r="BF21" s="528">
        <v>178.5</v>
      </c>
      <c r="BG21" s="528">
        <v>184.5</v>
      </c>
      <c r="BH21" s="528">
        <v>170.7</v>
      </c>
      <c r="BI21" s="528">
        <v>179.3</v>
      </c>
      <c r="BJ21" s="528">
        <v>191.8</v>
      </c>
      <c r="BK21" s="528">
        <v>180</v>
      </c>
      <c r="BL21" s="528">
        <v>156.80000000000001</v>
      </c>
      <c r="BM21" s="528">
        <v>138.4</v>
      </c>
      <c r="BN21" s="528">
        <v>132</v>
      </c>
      <c r="BO21" s="528">
        <v>143.9</v>
      </c>
      <c r="BP21" s="528">
        <v>150.9</v>
      </c>
      <c r="BQ21" s="528">
        <v>175.1</v>
      </c>
      <c r="BR21" s="528">
        <v>172</v>
      </c>
      <c r="BS21" s="528">
        <v>176.2</v>
      </c>
      <c r="BT21" s="528">
        <v>189.5</v>
      </c>
      <c r="BU21" s="528">
        <v>193.9</v>
      </c>
      <c r="BV21" s="528">
        <v>189.2</v>
      </c>
      <c r="BW21" s="528">
        <v>240.5</v>
      </c>
      <c r="BX21" s="528">
        <v>261.10000000000002</v>
      </c>
      <c r="BY21" s="528">
        <v>158.30000000000001</v>
      </c>
      <c r="BZ21" s="528">
        <v>143.30000000000001</v>
      </c>
      <c r="CA21" s="528">
        <v>146.80000000000001</v>
      </c>
      <c r="CB21" s="528">
        <v>149.9</v>
      </c>
      <c r="CC21" s="528">
        <v>163.80000000000001</v>
      </c>
      <c r="CD21" s="528">
        <v>185.4</v>
      </c>
      <c r="CE21" s="528">
        <v>199.4</v>
      </c>
      <c r="CF21" s="528">
        <v>216.8</v>
      </c>
      <c r="CG21" s="528">
        <v>224.3</v>
      </c>
      <c r="CH21" s="528">
        <v>209.4</v>
      </c>
      <c r="CI21" s="528">
        <v>157.4</v>
      </c>
      <c r="CJ21" s="528">
        <v>146.9</v>
      </c>
      <c r="CK21" s="528">
        <v>161</v>
      </c>
      <c r="CL21" s="528">
        <v>190</v>
      </c>
    </row>
    <row r="22" spans="1:90">
      <c r="A22" s="524" t="s">
        <v>586</v>
      </c>
      <c r="B22" s="524" t="s">
        <v>587</v>
      </c>
      <c r="C22" s="525">
        <v>0.20150000000000001</v>
      </c>
      <c r="D22" s="528">
        <v>73.5</v>
      </c>
      <c r="E22" s="528">
        <v>72</v>
      </c>
      <c r="F22" s="528">
        <v>77.7</v>
      </c>
      <c r="G22" s="528">
        <v>99.9</v>
      </c>
      <c r="H22" s="528">
        <v>109.8</v>
      </c>
      <c r="I22" s="528">
        <v>116.5</v>
      </c>
      <c r="J22" s="528">
        <v>121.1</v>
      </c>
      <c r="K22" s="528">
        <v>116.4</v>
      </c>
      <c r="L22" s="528">
        <v>109.2</v>
      </c>
      <c r="M22" s="528">
        <v>118.2</v>
      </c>
      <c r="N22" s="528">
        <v>149.9</v>
      </c>
      <c r="O22" s="528">
        <v>137.30000000000001</v>
      </c>
      <c r="P22" s="528">
        <v>126.9</v>
      </c>
      <c r="Q22" s="528">
        <v>103.9</v>
      </c>
      <c r="R22" s="528">
        <v>113</v>
      </c>
      <c r="S22" s="528">
        <v>116.6</v>
      </c>
      <c r="T22" s="528">
        <v>128.6</v>
      </c>
      <c r="U22" s="528">
        <v>146.5</v>
      </c>
      <c r="V22" s="528">
        <v>148.80000000000001</v>
      </c>
      <c r="W22" s="528">
        <v>146.6</v>
      </c>
      <c r="X22" s="528">
        <v>157.80000000000001</v>
      </c>
      <c r="Y22" s="528">
        <v>180.4</v>
      </c>
      <c r="Z22" s="528">
        <v>180</v>
      </c>
      <c r="AA22" s="528">
        <v>113.8</v>
      </c>
      <c r="AB22" s="528">
        <v>85.1</v>
      </c>
      <c r="AC22" s="528">
        <v>84.8</v>
      </c>
      <c r="AD22" s="528">
        <v>102.1</v>
      </c>
      <c r="AE22" s="528">
        <v>115.3</v>
      </c>
      <c r="AF22" s="528">
        <v>133.69999999999999</v>
      </c>
      <c r="AG22" s="528">
        <v>150.4</v>
      </c>
      <c r="AH22" s="528">
        <v>164.1</v>
      </c>
      <c r="AI22" s="528">
        <v>169.4</v>
      </c>
      <c r="AJ22" s="528">
        <v>169.9</v>
      </c>
      <c r="AK22" s="528">
        <v>176.5</v>
      </c>
      <c r="AL22" s="528">
        <v>174.2</v>
      </c>
      <c r="AM22" s="528">
        <v>153.30000000000001</v>
      </c>
      <c r="AN22" s="528">
        <v>131.5</v>
      </c>
      <c r="AO22" s="528">
        <v>114.1</v>
      </c>
      <c r="AP22" s="528">
        <v>109.8</v>
      </c>
      <c r="AQ22" s="528">
        <v>102.7</v>
      </c>
      <c r="AR22" s="528">
        <v>104</v>
      </c>
      <c r="AS22" s="528">
        <v>106.9</v>
      </c>
      <c r="AT22" s="528">
        <v>117.3</v>
      </c>
      <c r="AU22" s="528">
        <v>118.9</v>
      </c>
      <c r="AV22" s="528">
        <v>127</v>
      </c>
      <c r="AW22" s="528">
        <v>128.19999999999999</v>
      </c>
      <c r="AX22" s="528">
        <v>128.5</v>
      </c>
      <c r="AY22" s="528">
        <v>105.6</v>
      </c>
      <c r="AZ22" s="528">
        <v>92.7</v>
      </c>
      <c r="BA22" s="528">
        <v>88.5</v>
      </c>
      <c r="BB22" s="528">
        <v>103.2</v>
      </c>
      <c r="BC22" s="528">
        <v>143.5</v>
      </c>
      <c r="BD22" s="528">
        <v>172.2</v>
      </c>
      <c r="BE22" s="528">
        <v>199.8</v>
      </c>
      <c r="BF22" s="528">
        <v>232.7</v>
      </c>
      <c r="BG22" s="528">
        <v>244.5</v>
      </c>
      <c r="BH22" s="528">
        <v>268.7</v>
      </c>
      <c r="BI22" s="528">
        <v>303.60000000000002</v>
      </c>
      <c r="BJ22" s="528">
        <v>293.60000000000002</v>
      </c>
      <c r="BK22" s="528">
        <v>240.1</v>
      </c>
      <c r="BL22" s="528">
        <v>149.30000000000001</v>
      </c>
      <c r="BM22" s="528">
        <v>121.5</v>
      </c>
      <c r="BN22" s="528">
        <v>105.4</v>
      </c>
      <c r="BO22" s="528">
        <v>110.3</v>
      </c>
      <c r="BP22" s="528">
        <v>118.1</v>
      </c>
      <c r="BQ22" s="528">
        <v>125.3</v>
      </c>
      <c r="BR22" s="528">
        <v>133.69999999999999</v>
      </c>
      <c r="BS22" s="528">
        <v>133.30000000000001</v>
      </c>
      <c r="BT22" s="528">
        <v>139.30000000000001</v>
      </c>
      <c r="BU22" s="528">
        <v>153.30000000000001</v>
      </c>
      <c r="BV22" s="528">
        <v>154.69999999999999</v>
      </c>
      <c r="BW22" s="528">
        <v>171.5</v>
      </c>
      <c r="BX22" s="528">
        <v>128.69999999999999</v>
      </c>
      <c r="BY22" s="528">
        <v>108.3</v>
      </c>
      <c r="BZ22" s="528">
        <v>106.9</v>
      </c>
      <c r="CA22" s="528">
        <v>109.1</v>
      </c>
      <c r="CB22" s="528">
        <v>118.2</v>
      </c>
      <c r="CC22" s="528">
        <v>125.9</v>
      </c>
      <c r="CD22" s="528">
        <v>143.1</v>
      </c>
      <c r="CE22" s="528">
        <v>154.80000000000001</v>
      </c>
      <c r="CF22" s="528">
        <v>159.19999999999999</v>
      </c>
      <c r="CG22" s="528">
        <v>154.9</v>
      </c>
      <c r="CH22" s="528">
        <v>140.30000000000001</v>
      </c>
      <c r="CI22" s="528">
        <v>110.8</v>
      </c>
      <c r="CJ22" s="528">
        <v>98.9</v>
      </c>
      <c r="CK22" s="528">
        <v>105.9</v>
      </c>
      <c r="CL22" s="528">
        <v>126.6</v>
      </c>
    </row>
    <row r="23" spans="1:90">
      <c r="A23" s="524" t="s">
        <v>588</v>
      </c>
      <c r="B23" s="524" t="s">
        <v>589</v>
      </c>
      <c r="C23" s="525">
        <v>1.7500000000000002E-2</v>
      </c>
      <c r="D23" s="528">
        <v>97.3</v>
      </c>
      <c r="E23" s="528">
        <v>90.3</v>
      </c>
      <c r="F23" s="528">
        <v>97.3</v>
      </c>
      <c r="G23" s="528">
        <v>94.4</v>
      </c>
      <c r="H23" s="528">
        <v>76.8</v>
      </c>
      <c r="I23" s="528">
        <v>77.7</v>
      </c>
      <c r="J23" s="528">
        <v>82.4</v>
      </c>
      <c r="K23" s="528">
        <v>95.8</v>
      </c>
      <c r="L23" s="528">
        <v>116</v>
      </c>
      <c r="M23" s="528">
        <v>168.6</v>
      </c>
      <c r="N23" s="528">
        <v>162.6</v>
      </c>
      <c r="O23" s="528">
        <v>127.2</v>
      </c>
      <c r="P23" s="528">
        <v>124.4</v>
      </c>
      <c r="Q23" s="528">
        <v>123.2</v>
      </c>
      <c r="R23" s="528">
        <v>126.8</v>
      </c>
      <c r="S23" s="528">
        <v>128.19999999999999</v>
      </c>
      <c r="T23" s="528">
        <v>120.8</v>
      </c>
      <c r="U23" s="528">
        <v>127.7</v>
      </c>
      <c r="V23" s="528">
        <v>114.4</v>
      </c>
      <c r="W23" s="528">
        <v>135.5</v>
      </c>
      <c r="X23" s="528">
        <v>156.6</v>
      </c>
      <c r="Y23" s="528">
        <v>168.6</v>
      </c>
      <c r="Z23" s="528">
        <v>186.7</v>
      </c>
      <c r="AA23" s="528">
        <v>173.4</v>
      </c>
      <c r="AB23" s="528">
        <v>155.4</v>
      </c>
      <c r="AC23" s="528">
        <v>146</v>
      </c>
      <c r="AD23" s="528">
        <v>144.5</v>
      </c>
      <c r="AE23" s="528">
        <v>135.80000000000001</v>
      </c>
      <c r="AF23" s="528">
        <v>138.19999999999999</v>
      </c>
      <c r="AG23" s="528">
        <v>134.9</v>
      </c>
      <c r="AH23" s="528">
        <v>140.80000000000001</v>
      </c>
      <c r="AI23" s="528">
        <v>151.19999999999999</v>
      </c>
      <c r="AJ23" s="528">
        <v>150.19999999999999</v>
      </c>
      <c r="AK23" s="528">
        <v>172.5</v>
      </c>
      <c r="AL23" s="528">
        <v>166.5</v>
      </c>
      <c r="AM23" s="528">
        <v>177.3</v>
      </c>
      <c r="AN23" s="528">
        <v>127.1</v>
      </c>
      <c r="AO23" s="528">
        <v>124.4</v>
      </c>
      <c r="AP23" s="528">
        <v>130.80000000000001</v>
      </c>
      <c r="AQ23" s="528">
        <v>124.7</v>
      </c>
      <c r="AR23" s="528">
        <v>118</v>
      </c>
      <c r="AS23" s="528">
        <v>116.5</v>
      </c>
      <c r="AT23" s="528">
        <v>120.7</v>
      </c>
      <c r="AU23" s="528">
        <v>146.5</v>
      </c>
      <c r="AV23" s="528">
        <v>172.6</v>
      </c>
      <c r="AW23" s="528">
        <v>175.6</v>
      </c>
      <c r="AX23" s="528">
        <v>171.1</v>
      </c>
      <c r="AY23" s="528">
        <v>170.2</v>
      </c>
      <c r="AZ23" s="528">
        <v>156.6</v>
      </c>
      <c r="BA23" s="528">
        <v>156.6</v>
      </c>
      <c r="BB23" s="528">
        <v>156.6</v>
      </c>
      <c r="BC23" s="528">
        <v>156.6</v>
      </c>
      <c r="BD23" s="528">
        <v>156.6</v>
      </c>
      <c r="BE23" s="528">
        <v>156.6</v>
      </c>
      <c r="BF23" s="528">
        <v>156.6</v>
      </c>
      <c r="BG23" s="528">
        <v>156.6</v>
      </c>
      <c r="BH23" s="528">
        <v>156.6</v>
      </c>
      <c r="BI23" s="528">
        <v>156.6</v>
      </c>
      <c r="BJ23" s="528">
        <v>156.6</v>
      </c>
      <c r="BK23" s="528">
        <v>240.9</v>
      </c>
      <c r="BL23" s="528">
        <v>240.9</v>
      </c>
      <c r="BM23" s="528">
        <v>240.9</v>
      </c>
      <c r="BN23" s="528">
        <v>240.9</v>
      </c>
      <c r="BO23" s="528">
        <v>240.9</v>
      </c>
      <c r="BP23" s="528">
        <v>240.9</v>
      </c>
      <c r="BQ23" s="528">
        <v>240.9</v>
      </c>
      <c r="BR23" s="528">
        <v>168.7</v>
      </c>
      <c r="BS23" s="528">
        <v>150.6</v>
      </c>
      <c r="BT23" s="528">
        <v>150.6</v>
      </c>
      <c r="BU23" s="528">
        <v>150.6</v>
      </c>
      <c r="BV23" s="528">
        <v>150.6</v>
      </c>
      <c r="BW23" s="528">
        <v>150.6</v>
      </c>
      <c r="BX23" s="528">
        <v>203.6</v>
      </c>
      <c r="BY23" s="528">
        <v>228.8</v>
      </c>
      <c r="BZ23" s="528">
        <v>252.9</v>
      </c>
      <c r="CA23" s="528">
        <v>277</v>
      </c>
      <c r="CB23" s="528">
        <v>277</v>
      </c>
      <c r="CC23" s="528">
        <v>277</v>
      </c>
      <c r="CD23" s="528">
        <v>187.2</v>
      </c>
      <c r="CE23" s="528">
        <v>183.7</v>
      </c>
      <c r="CF23" s="528">
        <v>186.7</v>
      </c>
      <c r="CG23" s="528">
        <v>203.8</v>
      </c>
      <c r="CH23" s="528">
        <v>198.7</v>
      </c>
      <c r="CI23" s="528">
        <v>140.69999999999999</v>
      </c>
      <c r="CJ23" s="528">
        <v>156.6</v>
      </c>
      <c r="CK23" s="528">
        <v>174.7</v>
      </c>
      <c r="CL23" s="528">
        <v>208.6</v>
      </c>
    </row>
    <row r="24" spans="1:90">
      <c r="A24" s="524" t="s">
        <v>590</v>
      </c>
      <c r="B24" s="524" t="s">
        <v>591</v>
      </c>
      <c r="C24" s="525">
        <v>0.17793999999999999</v>
      </c>
      <c r="D24" s="528">
        <v>96.6</v>
      </c>
      <c r="E24" s="528">
        <v>94.5</v>
      </c>
      <c r="F24" s="528">
        <v>88</v>
      </c>
      <c r="G24" s="528">
        <v>85.3</v>
      </c>
      <c r="H24" s="528">
        <v>83.3</v>
      </c>
      <c r="I24" s="528">
        <v>84</v>
      </c>
      <c r="J24" s="528">
        <v>97.5</v>
      </c>
      <c r="K24" s="528">
        <v>122</v>
      </c>
      <c r="L24" s="528">
        <v>172.4</v>
      </c>
      <c r="M24" s="528">
        <v>209.5</v>
      </c>
      <c r="N24" s="528">
        <v>222.6</v>
      </c>
      <c r="O24" s="528">
        <v>163.4</v>
      </c>
      <c r="P24" s="528">
        <v>113.4</v>
      </c>
      <c r="Q24" s="528">
        <v>85.9</v>
      </c>
      <c r="R24" s="528">
        <v>80.099999999999994</v>
      </c>
      <c r="S24" s="528">
        <v>75</v>
      </c>
      <c r="T24" s="528">
        <v>79</v>
      </c>
      <c r="U24" s="528">
        <v>84.9</v>
      </c>
      <c r="V24" s="528">
        <v>89.4</v>
      </c>
      <c r="W24" s="528">
        <v>95.1</v>
      </c>
      <c r="X24" s="528">
        <v>101.1</v>
      </c>
      <c r="Y24" s="528">
        <v>103</v>
      </c>
      <c r="Z24" s="528">
        <v>109.8</v>
      </c>
      <c r="AA24" s="528">
        <v>122</v>
      </c>
      <c r="AB24" s="528">
        <v>174.8</v>
      </c>
      <c r="AC24" s="528">
        <v>189.5</v>
      </c>
      <c r="AD24" s="528">
        <v>167.2</v>
      </c>
      <c r="AE24" s="528">
        <v>138.69999999999999</v>
      </c>
      <c r="AF24" s="528">
        <v>130.9</v>
      </c>
      <c r="AG24" s="528">
        <v>155.5</v>
      </c>
      <c r="AH24" s="528">
        <v>186.1</v>
      </c>
      <c r="AI24" s="528">
        <v>209.9</v>
      </c>
      <c r="AJ24" s="528">
        <v>255.5</v>
      </c>
      <c r="AK24" s="528">
        <v>260.39999999999998</v>
      </c>
      <c r="AL24" s="528">
        <v>230.5</v>
      </c>
      <c r="AM24" s="528">
        <v>179.8</v>
      </c>
      <c r="AN24" s="528">
        <v>120.5</v>
      </c>
      <c r="AO24" s="528">
        <v>114</v>
      </c>
      <c r="AP24" s="528">
        <v>114.4</v>
      </c>
      <c r="AQ24" s="528">
        <v>113.3</v>
      </c>
      <c r="AR24" s="528">
        <v>107.8</v>
      </c>
      <c r="AS24" s="528">
        <v>126.5</v>
      </c>
      <c r="AT24" s="528">
        <v>144.1</v>
      </c>
      <c r="AU24" s="528">
        <v>170.3</v>
      </c>
      <c r="AV24" s="528">
        <v>169.1</v>
      </c>
      <c r="AW24" s="528">
        <v>171.4</v>
      </c>
      <c r="AX24" s="528">
        <v>211.9</v>
      </c>
      <c r="AY24" s="528">
        <v>227.9</v>
      </c>
      <c r="AZ24" s="528">
        <v>252.8</v>
      </c>
      <c r="BA24" s="528">
        <v>230.4</v>
      </c>
      <c r="BB24" s="528">
        <v>207.5</v>
      </c>
      <c r="BC24" s="528">
        <v>164.5</v>
      </c>
      <c r="BD24" s="528">
        <v>163.6</v>
      </c>
      <c r="BE24" s="528">
        <v>171</v>
      </c>
      <c r="BF24" s="528">
        <v>170.8</v>
      </c>
      <c r="BG24" s="528">
        <v>166.8</v>
      </c>
      <c r="BH24" s="528">
        <v>178.3</v>
      </c>
      <c r="BI24" s="528">
        <v>227.7</v>
      </c>
      <c r="BJ24" s="528">
        <v>251.2</v>
      </c>
      <c r="BK24" s="528">
        <v>268.2</v>
      </c>
      <c r="BL24" s="528">
        <v>270.39999999999998</v>
      </c>
      <c r="BM24" s="528">
        <v>247.8</v>
      </c>
      <c r="BN24" s="528">
        <v>171.3</v>
      </c>
      <c r="BO24" s="528">
        <v>148</v>
      </c>
      <c r="BP24" s="528">
        <v>139</v>
      </c>
      <c r="BQ24" s="528">
        <v>150.19999999999999</v>
      </c>
      <c r="BR24" s="528">
        <v>158</v>
      </c>
      <c r="BS24" s="528">
        <v>164.7</v>
      </c>
      <c r="BT24" s="528">
        <v>204.8</v>
      </c>
      <c r="BU24" s="528">
        <v>278.39999999999998</v>
      </c>
      <c r="BV24" s="528">
        <v>343.7</v>
      </c>
      <c r="BW24" s="528">
        <v>469.3</v>
      </c>
      <c r="BX24" s="528">
        <v>619.4</v>
      </c>
      <c r="BY24" s="528">
        <v>260.60000000000002</v>
      </c>
      <c r="BZ24" s="528">
        <v>179.1</v>
      </c>
      <c r="CA24" s="528">
        <v>156.9</v>
      </c>
      <c r="CB24" s="528">
        <v>150.30000000000001</v>
      </c>
      <c r="CC24" s="528">
        <v>174.4</v>
      </c>
      <c r="CD24" s="528">
        <v>200.9</v>
      </c>
      <c r="CE24" s="528">
        <v>244.8</v>
      </c>
      <c r="CF24" s="528">
        <v>257.60000000000002</v>
      </c>
      <c r="CG24" s="528">
        <v>231.3</v>
      </c>
      <c r="CH24" s="528">
        <v>222.9</v>
      </c>
      <c r="CI24" s="528">
        <v>180.1</v>
      </c>
      <c r="CJ24" s="528">
        <v>151</v>
      </c>
      <c r="CK24" s="528">
        <v>133.80000000000001</v>
      </c>
      <c r="CL24" s="528">
        <v>136</v>
      </c>
    </row>
    <row r="25" spans="1:90">
      <c r="A25" s="524" t="s">
        <v>592</v>
      </c>
      <c r="B25" s="524" t="s">
        <v>593</v>
      </c>
      <c r="C25" s="525">
        <v>6.7809999999999995E-2</v>
      </c>
      <c r="D25" s="528">
        <v>90.9</v>
      </c>
      <c r="E25" s="528">
        <v>89.2</v>
      </c>
      <c r="F25" s="528">
        <v>90.4</v>
      </c>
      <c r="G25" s="528">
        <v>91</v>
      </c>
      <c r="H25" s="528">
        <v>91</v>
      </c>
      <c r="I25" s="528">
        <v>90.2</v>
      </c>
      <c r="J25" s="528">
        <v>87.3</v>
      </c>
      <c r="K25" s="528">
        <v>87.8</v>
      </c>
      <c r="L25" s="528">
        <v>91.9</v>
      </c>
      <c r="M25" s="528">
        <v>92.4</v>
      </c>
      <c r="N25" s="528">
        <v>92.3</v>
      </c>
      <c r="O25" s="528">
        <v>93.8</v>
      </c>
      <c r="P25" s="528">
        <v>102.5</v>
      </c>
      <c r="Q25" s="528">
        <v>114.2</v>
      </c>
      <c r="R25" s="528">
        <v>112.2</v>
      </c>
      <c r="S25" s="528">
        <v>119.1</v>
      </c>
      <c r="T25" s="528">
        <v>123.3</v>
      </c>
      <c r="U25" s="528">
        <v>110</v>
      </c>
      <c r="V25" s="528">
        <v>105.5</v>
      </c>
      <c r="W25" s="528">
        <v>105.7</v>
      </c>
      <c r="X25" s="528">
        <v>105</v>
      </c>
      <c r="Y25" s="528">
        <v>114.7</v>
      </c>
      <c r="Z25" s="528">
        <v>110.1</v>
      </c>
      <c r="AA25" s="528">
        <v>102.6</v>
      </c>
      <c r="AB25" s="528">
        <v>108.1</v>
      </c>
      <c r="AC25" s="528">
        <v>114.7</v>
      </c>
      <c r="AD25" s="528">
        <v>134.5</v>
      </c>
      <c r="AE25" s="528">
        <v>136.80000000000001</v>
      </c>
      <c r="AF25" s="528">
        <v>134.9</v>
      </c>
      <c r="AG25" s="528">
        <v>134.9</v>
      </c>
      <c r="AH25" s="528">
        <v>127.4</v>
      </c>
      <c r="AI25" s="528">
        <v>127.4</v>
      </c>
      <c r="AJ25" s="528">
        <v>139.69999999999999</v>
      </c>
      <c r="AK25" s="528">
        <v>140.30000000000001</v>
      </c>
      <c r="AL25" s="528">
        <v>139</v>
      </c>
      <c r="AM25" s="528">
        <v>131.80000000000001</v>
      </c>
      <c r="AN25" s="528">
        <v>135.6</v>
      </c>
      <c r="AO25" s="528">
        <v>132.9</v>
      </c>
      <c r="AP25" s="528">
        <v>135.80000000000001</v>
      </c>
      <c r="AQ25" s="528">
        <v>145.1</v>
      </c>
      <c r="AR25" s="528">
        <v>149.5</v>
      </c>
      <c r="AS25" s="528">
        <v>158.1</v>
      </c>
      <c r="AT25" s="528">
        <v>159.69999999999999</v>
      </c>
      <c r="AU25" s="528">
        <v>155.6</v>
      </c>
      <c r="AV25" s="528">
        <v>151.9</v>
      </c>
      <c r="AW25" s="528">
        <v>149.30000000000001</v>
      </c>
      <c r="AX25" s="528">
        <v>150.80000000000001</v>
      </c>
      <c r="AY25" s="528">
        <v>163.19999999999999</v>
      </c>
      <c r="AZ25" s="528">
        <v>172.8</v>
      </c>
      <c r="BA25" s="528">
        <v>176.7</v>
      </c>
      <c r="BB25" s="528">
        <v>182.5</v>
      </c>
      <c r="BC25" s="528">
        <v>188.8</v>
      </c>
      <c r="BD25" s="528">
        <v>192.3</v>
      </c>
      <c r="BE25" s="528">
        <v>197.9</v>
      </c>
      <c r="BF25" s="528">
        <v>203.9</v>
      </c>
      <c r="BG25" s="528">
        <v>214.1</v>
      </c>
      <c r="BH25" s="528">
        <v>220.8</v>
      </c>
      <c r="BI25" s="528">
        <v>230.5</v>
      </c>
      <c r="BJ25" s="528">
        <v>270.3</v>
      </c>
      <c r="BK25" s="528">
        <v>287.3</v>
      </c>
      <c r="BL25" s="528">
        <v>302.5</v>
      </c>
      <c r="BM25" s="528">
        <v>314.2</v>
      </c>
      <c r="BN25" s="528">
        <v>266.8</v>
      </c>
      <c r="BO25" s="528">
        <v>266.8</v>
      </c>
      <c r="BP25" s="528">
        <v>269.8</v>
      </c>
      <c r="BQ25" s="528">
        <v>267.60000000000002</v>
      </c>
      <c r="BR25" s="528">
        <v>234.8</v>
      </c>
      <c r="BS25" s="528">
        <v>237</v>
      </c>
      <c r="BT25" s="528">
        <v>263.2</v>
      </c>
      <c r="BU25" s="528">
        <v>280.2</v>
      </c>
      <c r="BV25" s="528">
        <v>282.7</v>
      </c>
      <c r="BW25" s="528">
        <v>298.2</v>
      </c>
      <c r="BX25" s="528">
        <v>327.5</v>
      </c>
      <c r="BY25" s="528">
        <v>334.5</v>
      </c>
      <c r="BZ25" s="528">
        <v>331.5</v>
      </c>
      <c r="CA25" s="528">
        <v>319.8</v>
      </c>
      <c r="CB25" s="528">
        <v>286</v>
      </c>
      <c r="CC25" s="528">
        <v>282.10000000000002</v>
      </c>
      <c r="CD25" s="528">
        <v>309.10000000000002</v>
      </c>
      <c r="CE25" s="528">
        <v>329.6</v>
      </c>
      <c r="CF25" s="528">
        <v>334.4</v>
      </c>
      <c r="CG25" s="528">
        <v>315.2</v>
      </c>
      <c r="CH25" s="528">
        <v>281.5</v>
      </c>
      <c r="CI25" s="528">
        <v>281.10000000000002</v>
      </c>
      <c r="CJ25" s="528">
        <v>252.3</v>
      </c>
      <c r="CK25" s="528">
        <v>212.3</v>
      </c>
      <c r="CL25" s="528">
        <v>224.2</v>
      </c>
    </row>
    <row r="26" spans="1:90">
      <c r="A26" s="524" t="s">
        <v>2283</v>
      </c>
      <c r="B26" s="524" t="s">
        <v>595</v>
      </c>
      <c r="C26" s="525">
        <v>4.514E-2</v>
      </c>
      <c r="D26" s="528">
        <v>73.900000000000006</v>
      </c>
      <c r="E26" s="528">
        <v>77.8</v>
      </c>
      <c r="F26" s="528">
        <v>88.9</v>
      </c>
      <c r="G26" s="528">
        <v>94</v>
      </c>
      <c r="H26" s="528">
        <v>99.8</v>
      </c>
      <c r="I26" s="528">
        <v>100.5</v>
      </c>
      <c r="J26" s="528">
        <v>94.8</v>
      </c>
      <c r="K26" s="528">
        <v>76.900000000000006</v>
      </c>
      <c r="L26" s="528">
        <v>68</v>
      </c>
      <c r="M26" s="528">
        <v>59.1</v>
      </c>
      <c r="N26" s="528">
        <v>60</v>
      </c>
      <c r="O26" s="528">
        <v>47</v>
      </c>
      <c r="P26" s="528">
        <v>52</v>
      </c>
      <c r="Q26" s="528">
        <v>47.2</v>
      </c>
      <c r="R26" s="528">
        <v>45.4</v>
      </c>
      <c r="S26" s="528">
        <v>42.6</v>
      </c>
      <c r="T26" s="528">
        <v>43.3</v>
      </c>
      <c r="U26" s="528">
        <v>47.3</v>
      </c>
      <c r="V26" s="528">
        <v>49.5</v>
      </c>
      <c r="W26" s="528">
        <v>48</v>
      </c>
      <c r="X26" s="528">
        <v>49</v>
      </c>
      <c r="Y26" s="528">
        <v>46</v>
      </c>
      <c r="Z26" s="528">
        <v>44.9</v>
      </c>
      <c r="AA26" s="528">
        <v>43.6</v>
      </c>
      <c r="AB26" s="528">
        <v>39.1</v>
      </c>
      <c r="AC26" s="528">
        <v>37.200000000000003</v>
      </c>
      <c r="AD26" s="528">
        <v>39.700000000000003</v>
      </c>
      <c r="AE26" s="528">
        <v>40.9</v>
      </c>
      <c r="AF26" s="528">
        <v>45</v>
      </c>
      <c r="AG26" s="528">
        <v>51.7</v>
      </c>
      <c r="AH26" s="528">
        <v>54.9</v>
      </c>
      <c r="AI26" s="528">
        <v>60.9</v>
      </c>
      <c r="AJ26" s="528">
        <v>67.900000000000006</v>
      </c>
      <c r="AK26" s="528">
        <v>66</v>
      </c>
      <c r="AL26" s="528">
        <v>61.4</v>
      </c>
      <c r="AM26" s="528">
        <v>56.4</v>
      </c>
      <c r="AN26" s="528">
        <v>53</v>
      </c>
      <c r="AO26" s="528">
        <v>61.9</v>
      </c>
      <c r="AP26" s="528">
        <v>72.599999999999994</v>
      </c>
      <c r="AQ26" s="528">
        <v>80.7</v>
      </c>
      <c r="AR26" s="528">
        <v>88.6</v>
      </c>
      <c r="AS26" s="528">
        <v>104.7</v>
      </c>
      <c r="AT26" s="528">
        <v>115.6</v>
      </c>
      <c r="AU26" s="528">
        <v>128.9</v>
      </c>
      <c r="AV26" s="528">
        <v>128.1</v>
      </c>
      <c r="AW26" s="528">
        <v>95.7</v>
      </c>
      <c r="AX26" s="528">
        <v>91.3</v>
      </c>
      <c r="AY26" s="528">
        <v>77</v>
      </c>
      <c r="AZ26" s="528">
        <v>86.9</v>
      </c>
      <c r="BA26" s="528">
        <v>87.8</v>
      </c>
      <c r="BB26" s="528">
        <v>93.3</v>
      </c>
      <c r="BC26" s="528">
        <v>104.8</v>
      </c>
      <c r="BD26" s="528">
        <v>117.1</v>
      </c>
      <c r="BE26" s="528">
        <v>124.2</v>
      </c>
      <c r="BF26" s="528">
        <v>133.1</v>
      </c>
      <c r="BG26" s="528">
        <v>125.5</v>
      </c>
      <c r="BH26" s="528">
        <v>111</v>
      </c>
      <c r="BI26" s="528">
        <v>95.9</v>
      </c>
      <c r="BJ26" s="528">
        <v>90.7</v>
      </c>
      <c r="BK26" s="528">
        <v>89.3</v>
      </c>
      <c r="BL26" s="528">
        <v>88.8</v>
      </c>
      <c r="BM26" s="528">
        <v>93.9</v>
      </c>
      <c r="BN26" s="528">
        <v>105.5</v>
      </c>
      <c r="BO26" s="528">
        <v>119.3</v>
      </c>
      <c r="BP26" s="528">
        <v>125.8</v>
      </c>
      <c r="BQ26" s="528">
        <v>154.6</v>
      </c>
      <c r="BR26" s="528">
        <v>146.69999999999999</v>
      </c>
      <c r="BS26" s="528">
        <v>139.1</v>
      </c>
      <c r="BT26" s="528">
        <v>127.8</v>
      </c>
      <c r="BU26" s="528">
        <v>104.9</v>
      </c>
      <c r="BV26" s="528">
        <v>88</v>
      </c>
      <c r="BW26" s="528">
        <v>88</v>
      </c>
      <c r="BX26" s="528">
        <v>94.9</v>
      </c>
      <c r="BY26" s="528">
        <v>92.2</v>
      </c>
      <c r="BZ26" s="528">
        <v>93.2</v>
      </c>
      <c r="CA26" s="528">
        <v>95.3</v>
      </c>
      <c r="CB26" s="528">
        <v>92.5</v>
      </c>
      <c r="CC26" s="528">
        <v>95.6</v>
      </c>
      <c r="CD26" s="528">
        <v>97.9</v>
      </c>
      <c r="CE26" s="528">
        <v>95.3</v>
      </c>
      <c r="CF26" s="528">
        <v>87.8</v>
      </c>
      <c r="CG26" s="528">
        <v>82.5</v>
      </c>
      <c r="CH26" s="528">
        <v>70.3</v>
      </c>
      <c r="CI26" s="528">
        <v>65.8</v>
      </c>
      <c r="CJ26" s="528">
        <v>66.900000000000006</v>
      </c>
      <c r="CK26" s="528">
        <v>60.1</v>
      </c>
      <c r="CL26" s="528">
        <v>49.8</v>
      </c>
    </row>
    <row r="27" spans="1:90">
      <c r="A27" s="524" t="s">
        <v>2284</v>
      </c>
      <c r="B27" s="524" t="s">
        <v>597</v>
      </c>
      <c r="C27" s="525">
        <v>0.10999</v>
      </c>
      <c r="D27" s="528">
        <v>62.1</v>
      </c>
      <c r="E27" s="528">
        <v>70</v>
      </c>
      <c r="F27" s="528">
        <v>84.5</v>
      </c>
      <c r="G27" s="528">
        <v>9999.9</v>
      </c>
      <c r="H27" s="528">
        <v>9999.9</v>
      </c>
      <c r="I27" s="528">
        <v>9999.9</v>
      </c>
      <c r="J27" s="528">
        <v>9999.9</v>
      </c>
      <c r="K27" s="528">
        <v>9999.9</v>
      </c>
      <c r="L27" s="528">
        <v>9999.9</v>
      </c>
      <c r="M27" s="528">
        <v>145.80000000000001</v>
      </c>
      <c r="N27" s="528">
        <v>142</v>
      </c>
      <c r="O27" s="528">
        <v>97.1</v>
      </c>
      <c r="P27" s="528">
        <v>87.4</v>
      </c>
      <c r="Q27" s="528">
        <v>85.8</v>
      </c>
      <c r="R27" s="528">
        <v>92.8</v>
      </c>
      <c r="S27" s="528">
        <v>9999.9</v>
      </c>
      <c r="T27" s="528">
        <v>9999.9</v>
      </c>
      <c r="U27" s="528">
        <v>9999.9</v>
      </c>
      <c r="V27" s="528">
        <v>9999.9</v>
      </c>
      <c r="W27" s="528">
        <v>9999.9</v>
      </c>
      <c r="X27" s="528">
        <v>9999.9</v>
      </c>
      <c r="Y27" s="528">
        <v>130.6</v>
      </c>
      <c r="Z27" s="528">
        <v>137.4</v>
      </c>
      <c r="AA27" s="528">
        <v>94</v>
      </c>
      <c r="AB27" s="528">
        <v>68.2</v>
      </c>
      <c r="AC27" s="528">
        <v>73.5</v>
      </c>
      <c r="AD27" s="528">
        <v>92.9</v>
      </c>
      <c r="AE27" s="528">
        <v>9999.9</v>
      </c>
      <c r="AF27" s="528">
        <v>9999.9</v>
      </c>
      <c r="AG27" s="528">
        <v>9999.9</v>
      </c>
      <c r="AH27" s="528">
        <v>9999.9</v>
      </c>
      <c r="AI27" s="528">
        <v>9999.9</v>
      </c>
      <c r="AJ27" s="528">
        <v>9999.9</v>
      </c>
      <c r="AK27" s="528">
        <v>172.2</v>
      </c>
      <c r="AL27" s="528">
        <v>162.5</v>
      </c>
      <c r="AM27" s="528">
        <v>130.69999999999999</v>
      </c>
      <c r="AN27" s="528">
        <v>94.7</v>
      </c>
      <c r="AO27" s="528">
        <v>93.9</v>
      </c>
      <c r="AP27" s="528">
        <v>100.3</v>
      </c>
      <c r="AQ27" s="528">
        <v>9999.9</v>
      </c>
      <c r="AR27" s="528">
        <v>9999.9</v>
      </c>
      <c r="AS27" s="528">
        <v>9999.9</v>
      </c>
      <c r="AT27" s="528">
        <v>9999.9</v>
      </c>
      <c r="AU27" s="528">
        <v>9999.9</v>
      </c>
      <c r="AV27" s="528">
        <v>9999.9</v>
      </c>
      <c r="AW27" s="528">
        <v>179.2</v>
      </c>
      <c r="AX27" s="528">
        <v>145.5</v>
      </c>
      <c r="AY27" s="528">
        <v>121.2</v>
      </c>
      <c r="AZ27" s="528">
        <v>109.2</v>
      </c>
      <c r="BA27" s="528">
        <v>104.4</v>
      </c>
      <c r="BB27" s="528">
        <v>110.2</v>
      </c>
      <c r="BC27" s="528">
        <v>9999.9</v>
      </c>
      <c r="BD27" s="528">
        <v>9999.9</v>
      </c>
      <c r="BE27" s="528">
        <v>9999.9</v>
      </c>
      <c r="BF27" s="528">
        <v>9999.9</v>
      </c>
      <c r="BG27" s="528">
        <v>9999.9</v>
      </c>
      <c r="BH27" s="528">
        <v>9999.9</v>
      </c>
      <c r="BI27" s="528">
        <v>150.4</v>
      </c>
      <c r="BJ27" s="528">
        <v>177.3</v>
      </c>
      <c r="BK27" s="528">
        <v>160.6</v>
      </c>
      <c r="BL27" s="528">
        <v>107</v>
      </c>
      <c r="BM27" s="528">
        <v>84.8</v>
      </c>
      <c r="BN27" s="528">
        <v>85.9</v>
      </c>
      <c r="BO27" s="528">
        <v>9999.9</v>
      </c>
      <c r="BP27" s="528">
        <v>9999.9</v>
      </c>
      <c r="BQ27" s="528">
        <v>9999.9</v>
      </c>
      <c r="BR27" s="528">
        <v>9999.9</v>
      </c>
      <c r="BS27" s="528">
        <v>9999.9</v>
      </c>
      <c r="BT27" s="528">
        <v>9999.9</v>
      </c>
      <c r="BU27" s="528">
        <v>246.3</v>
      </c>
      <c r="BV27" s="528">
        <v>183.7</v>
      </c>
      <c r="BW27" s="528">
        <v>136.19999999999999</v>
      </c>
      <c r="BX27" s="528">
        <v>114</v>
      </c>
      <c r="BY27" s="528">
        <v>89.6</v>
      </c>
      <c r="BZ27" s="528">
        <v>99.4</v>
      </c>
      <c r="CA27" s="528">
        <v>9999.9</v>
      </c>
      <c r="CB27" s="528">
        <v>9999.9</v>
      </c>
      <c r="CC27" s="528">
        <v>9999.9</v>
      </c>
      <c r="CD27" s="528">
        <v>9999.9</v>
      </c>
      <c r="CE27" s="528">
        <v>9999.9</v>
      </c>
      <c r="CF27" s="528">
        <v>9999.9</v>
      </c>
      <c r="CG27" s="528">
        <v>312.7</v>
      </c>
      <c r="CH27" s="528">
        <v>245.4</v>
      </c>
      <c r="CI27" s="528">
        <v>141</v>
      </c>
      <c r="CJ27" s="528">
        <v>106.9</v>
      </c>
      <c r="CK27" s="528">
        <v>113.3</v>
      </c>
      <c r="CL27" s="528">
        <v>128.9</v>
      </c>
    </row>
    <row r="28" spans="1:90">
      <c r="A28" s="524" t="s">
        <v>598</v>
      </c>
      <c r="B28" s="524" t="s">
        <v>599</v>
      </c>
      <c r="C28" s="525">
        <v>0.26738000000000001</v>
      </c>
      <c r="D28" s="528">
        <v>74.8</v>
      </c>
      <c r="E28" s="528">
        <v>62</v>
      </c>
      <c r="F28" s="528">
        <v>79.099999999999994</v>
      </c>
      <c r="G28" s="528">
        <v>9999.9</v>
      </c>
      <c r="H28" s="528">
        <v>9999.9</v>
      </c>
      <c r="I28" s="528">
        <v>9999.9</v>
      </c>
      <c r="J28" s="528">
        <v>9999.9</v>
      </c>
      <c r="K28" s="528">
        <v>131.4</v>
      </c>
      <c r="L28" s="528">
        <v>161.1</v>
      </c>
      <c r="M28" s="528">
        <v>131.1</v>
      </c>
      <c r="N28" s="528">
        <v>161.4</v>
      </c>
      <c r="O28" s="528">
        <v>112</v>
      </c>
      <c r="P28" s="528">
        <v>89.8</v>
      </c>
      <c r="Q28" s="528">
        <v>86.8</v>
      </c>
      <c r="R28" s="528">
        <v>78.8</v>
      </c>
      <c r="S28" s="528">
        <v>9999.9</v>
      </c>
      <c r="T28" s="528">
        <v>9999.9</v>
      </c>
      <c r="U28" s="528">
        <v>9999.9</v>
      </c>
      <c r="V28" s="528">
        <v>9999.9</v>
      </c>
      <c r="W28" s="528">
        <v>124.3</v>
      </c>
      <c r="X28" s="528">
        <v>132.30000000000001</v>
      </c>
      <c r="Y28" s="528">
        <v>132.80000000000001</v>
      </c>
      <c r="Z28" s="528">
        <v>122.9</v>
      </c>
      <c r="AA28" s="528">
        <v>150.6</v>
      </c>
      <c r="AB28" s="528">
        <v>140.30000000000001</v>
      </c>
      <c r="AC28" s="528">
        <v>107.2</v>
      </c>
      <c r="AD28" s="528">
        <v>94.1</v>
      </c>
      <c r="AE28" s="528">
        <v>9999.9</v>
      </c>
      <c r="AF28" s="528">
        <v>9999.9</v>
      </c>
      <c r="AG28" s="528">
        <v>9999.9</v>
      </c>
      <c r="AH28" s="528">
        <v>9999.9</v>
      </c>
      <c r="AI28" s="528">
        <v>181</v>
      </c>
      <c r="AJ28" s="528">
        <v>144.19999999999999</v>
      </c>
      <c r="AK28" s="528">
        <v>126.7</v>
      </c>
      <c r="AL28" s="528">
        <v>126.3</v>
      </c>
      <c r="AM28" s="528">
        <v>90.1</v>
      </c>
      <c r="AN28" s="528">
        <v>84.6</v>
      </c>
      <c r="AO28" s="528">
        <v>102.9</v>
      </c>
      <c r="AP28" s="528">
        <v>134.80000000000001</v>
      </c>
      <c r="AQ28" s="528">
        <v>9999.9</v>
      </c>
      <c r="AR28" s="528">
        <v>9999.9</v>
      </c>
      <c r="AS28" s="528">
        <v>9999.9</v>
      </c>
      <c r="AT28" s="528">
        <v>9999.9</v>
      </c>
      <c r="AU28" s="528">
        <v>135.5</v>
      </c>
      <c r="AV28" s="528">
        <v>167.8</v>
      </c>
      <c r="AW28" s="528">
        <v>232.2</v>
      </c>
      <c r="AX28" s="528">
        <v>253.3</v>
      </c>
      <c r="AY28" s="528">
        <v>136.6</v>
      </c>
      <c r="AZ28" s="528">
        <v>117.2</v>
      </c>
      <c r="BA28" s="528">
        <v>92.5</v>
      </c>
      <c r="BB28" s="528">
        <v>90.8</v>
      </c>
      <c r="BC28" s="528">
        <v>9999.9</v>
      </c>
      <c r="BD28" s="528">
        <v>9999.9</v>
      </c>
      <c r="BE28" s="528">
        <v>9999.9</v>
      </c>
      <c r="BF28" s="528">
        <v>9999.9</v>
      </c>
      <c r="BG28" s="528">
        <v>201.1</v>
      </c>
      <c r="BH28" s="528">
        <v>154.4</v>
      </c>
      <c r="BI28" s="528">
        <v>149.9</v>
      </c>
      <c r="BJ28" s="528">
        <v>213.9</v>
      </c>
      <c r="BK28" s="528">
        <v>174.7</v>
      </c>
      <c r="BL28" s="528">
        <v>150</v>
      </c>
      <c r="BM28" s="528">
        <v>93.6</v>
      </c>
      <c r="BN28" s="528">
        <v>90.9</v>
      </c>
      <c r="BO28" s="528">
        <v>9999.9</v>
      </c>
      <c r="BP28" s="528">
        <v>9999.9</v>
      </c>
      <c r="BQ28" s="528">
        <v>9999.9</v>
      </c>
      <c r="BR28" s="528">
        <v>9999.9</v>
      </c>
      <c r="BS28" s="528">
        <v>220.8</v>
      </c>
      <c r="BT28" s="528">
        <v>239.6</v>
      </c>
      <c r="BU28" s="528">
        <v>193</v>
      </c>
      <c r="BV28" s="528">
        <v>143.4</v>
      </c>
      <c r="BW28" s="528">
        <v>218.5</v>
      </c>
      <c r="BX28" s="528">
        <v>274.60000000000002</v>
      </c>
      <c r="BY28" s="528">
        <v>124.5</v>
      </c>
      <c r="BZ28" s="528">
        <v>108.7</v>
      </c>
      <c r="CA28" s="528">
        <v>9999.9</v>
      </c>
      <c r="CB28" s="528">
        <v>9999.9</v>
      </c>
      <c r="CC28" s="528">
        <v>9999.9</v>
      </c>
      <c r="CD28" s="528">
        <v>9999.9</v>
      </c>
      <c r="CE28" s="528">
        <v>172</v>
      </c>
      <c r="CF28" s="528">
        <v>183</v>
      </c>
      <c r="CG28" s="528">
        <v>276.60000000000002</v>
      </c>
      <c r="CH28" s="528">
        <v>276.89999999999998</v>
      </c>
      <c r="CI28" s="528">
        <v>125.9</v>
      </c>
      <c r="CJ28" s="528">
        <v>106.2</v>
      </c>
      <c r="CK28" s="528">
        <v>134.1</v>
      </c>
      <c r="CL28" s="528">
        <v>200.4</v>
      </c>
    </row>
    <row r="29" spans="1:90">
      <c r="A29" s="524" t="s">
        <v>600</v>
      </c>
      <c r="B29" s="524" t="s">
        <v>601</v>
      </c>
      <c r="C29" s="525">
        <v>0.23627000000000001</v>
      </c>
      <c r="D29" s="528">
        <v>85.7</v>
      </c>
      <c r="E29" s="528">
        <v>88.6</v>
      </c>
      <c r="F29" s="528">
        <v>84.9</v>
      </c>
      <c r="G29" s="528">
        <v>9999.9</v>
      </c>
      <c r="H29" s="528">
        <v>9999.9</v>
      </c>
      <c r="I29" s="528">
        <v>9999.9</v>
      </c>
      <c r="J29" s="528">
        <v>9999.9</v>
      </c>
      <c r="K29" s="528">
        <v>9999.9</v>
      </c>
      <c r="L29" s="528">
        <v>9999.9</v>
      </c>
      <c r="M29" s="528">
        <v>147.1</v>
      </c>
      <c r="N29" s="528">
        <v>143.4</v>
      </c>
      <c r="O29" s="528">
        <v>90.9</v>
      </c>
      <c r="P29" s="528">
        <v>84.8</v>
      </c>
      <c r="Q29" s="528">
        <v>72.8</v>
      </c>
      <c r="R29" s="528">
        <v>68.900000000000006</v>
      </c>
      <c r="S29" s="528">
        <v>9999.9</v>
      </c>
      <c r="T29" s="528">
        <v>9999.9</v>
      </c>
      <c r="U29" s="528">
        <v>9999.9</v>
      </c>
      <c r="V29" s="528">
        <v>9999.9</v>
      </c>
      <c r="W29" s="528">
        <v>9999.9</v>
      </c>
      <c r="X29" s="528">
        <v>9999.9</v>
      </c>
      <c r="Y29" s="528">
        <v>135.80000000000001</v>
      </c>
      <c r="Z29" s="528">
        <v>106.8</v>
      </c>
      <c r="AA29" s="528">
        <v>94.3</v>
      </c>
      <c r="AB29" s="528">
        <v>83.1</v>
      </c>
      <c r="AC29" s="528">
        <v>80.900000000000006</v>
      </c>
      <c r="AD29" s="528">
        <v>83.8</v>
      </c>
      <c r="AE29" s="528">
        <v>9999.9</v>
      </c>
      <c r="AF29" s="528">
        <v>9999.9</v>
      </c>
      <c r="AG29" s="528">
        <v>9999.9</v>
      </c>
      <c r="AH29" s="528">
        <v>9999.9</v>
      </c>
      <c r="AI29" s="528">
        <v>9999.9</v>
      </c>
      <c r="AJ29" s="528">
        <v>9999.9</v>
      </c>
      <c r="AK29" s="528">
        <v>123.7</v>
      </c>
      <c r="AL29" s="528">
        <v>122</v>
      </c>
      <c r="AM29" s="528">
        <v>85.8</v>
      </c>
      <c r="AN29" s="528">
        <v>91.9</v>
      </c>
      <c r="AO29" s="528">
        <v>88.6</v>
      </c>
      <c r="AP29" s="528">
        <v>96.7</v>
      </c>
      <c r="AQ29" s="528">
        <v>9999.9</v>
      </c>
      <c r="AR29" s="528">
        <v>9999.9</v>
      </c>
      <c r="AS29" s="528">
        <v>9999.9</v>
      </c>
      <c r="AT29" s="528">
        <v>9999.9</v>
      </c>
      <c r="AU29" s="528">
        <v>9999.9</v>
      </c>
      <c r="AV29" s="528">
        <v>9999.9</v>
      </c>
      <c r="AW29" s="528">
        <v>157.6</v>
      </c>
      <c r="AX29" s="528">
        <v>162.1</v>
      </c>
      <c r="AY29" s="528">
        <v>121.3</v>
      </c>
      <c r="AZ29" s="528">
        <v>120.7</v>
      </c>
      <c r="BA29" s="528">
        <v>95.4</v>
      </c>
      <c r="BB29" s="528">
        <v>96</v>
      </c>
      <c r="BC29" s="528">
        <v>9999.9</v>
      </c>
      <c r="BD29" s="528">
        <v>9999.9</v>
      </c>
      <c r="BE29" s="528">
        <v>9999.9</v>
      </c>
      <c r="BF29" s="528">
        <v>9999.9</v>
      </c>
      <c r="BG29" s="528">
        <v>9999.9</v>
      </c>
      <c r="BH29" s="528">
        <v>9999.9</v>
      </c>
      <c r="BI29" s="528">
        <v>147.1</v>
      </c>
      <c r="BJ29" s="528">
        <v>137.1</v>
      </c>
      <c r="BK29" s="528">
        <v>134.4</v>
      </c>
      <c r="BL29" s="528">
        <v>103.9</v>
      </c>
      <c r="BM29" s="528">
        <v>103.7</v>
      </c>
      <c r="BN29" s="528">
        <v>120.1</v>
      </c>
      <c r="BO29" s="528">
        <v>9999.9</v>
      </c>
      <c r="BP29" s="528">
        <v>9999.9</v>
      </c>
      <c r="BQ29" s="528">
        <v>9999.9</v>
      </c>
      <c r="BR29" s="528">
        <v>9999.9</v>
      </c>
      <c r="BS29" s="528">
        <v>9999.9</v>
      </c>
      <c r="BT29" s="528">
        <v>9999.9</v>
      </c>
      <c r="BU29" s="528">
        <v>204.1</v>
      </c>
      <c r="BV29" s="528">
        <v>175.9</v>
      </c>
      <c r="BW29" s="528">
        <v>199</v>
      </c>
      <c r="BX29" s="528">
        <v>210.5</v>
      </c>
      <c r="BY29" s="528">
        <v>119.1</v>
      </c>
      <c r="BZ29" s="528">
        <v>110.6</v>
      </c>
      <c r="CA29" s="528">
        <v>9999.9</v>
      </c>
      <c r="CB29" s="528">
        <v>9999.9</v>
      </c>
      <c r="CC29" s="528">
        <v>9999.9</v>
      </c>
      <c r="CD29" s="528">
        <v>9999.9</v>
      </c>
      <c r="CE29" s="528">
        <v>9999.9</v>
      </c>
      <c r="CF29" s="528">
        <v>9999.9</v>
      </c>
      <c r="CG29" s="528">
        <v>163.30000000000001</v>
      </c>
      <c r="CH29" s="528">
        <v>162.30000000000001</v>
      </c>
      <c r="CI29" s="528">
        <v>139.1</v>
      </c>
      <c r="CJ29" s="528">
        <v>121.7</v>
      </c>
      <c r="CK29" s="528">
        <v>142.9</v>
      </c>
      <c r="CL29" s="528">
        <v>146.30000000000001</v>
      </c>
    </row>
    <row r="30" spans="1:90">
      <c r="A30" s="524" t="s">
        <v>602</v>
      </c>
      <c r="B30" s="524" t="s">
        <v>603</v>
      </c>
      <c r="C30" s="525">
        <v>0.2984</v>
      </c>
      <c r="D30" s="528">
        <v>86.7</v>
      </c>
      <c r="E30" s="528">
        <v>92.1</v>
      </c>
      <c r="F30" s="528">
        <v>81.7</v>
      </c>
      <c r="G30" s="528">
        <v>102.6</v>
      </c>
      <c r="H30" s="528">
        <v>98.2</v>
      </c>
      <c r="I30" s="528">
        <v>105.4</v>
      </c>
      <c r="J30" s="528">
        <v>147.19999999999999</v>
      </c>
      <c r="K30" s="528">
        <v>131.30000000000001</v>
      </c>
      <c r="L30" s="528">
        <v>115.7</v>
      </c>
      <c r="M30" s="528">
        <v>161.69999999999999</v>
      </c>
      <c r="N30" s="528">
        <v>132.4</v>
      </c>
      <c r="O30" s="528">
        <v>86</v>
      </c>
      <c r="P30" s="528">
        <v>95</v>
      </c>
      <c r="Q30" s="528">
        <v>98.2</v>
      </c>
      <c r="R30" s="528">
        <v>98</v>
      </c>
      <c r="S30" s="528">
        <v>87.8</v>
      </c>
      <c r="T30" s="528">
        <v>98.2</v>
      </c>
      <c r="U30" s="528">
        <v>122.6</v>
      </c>
      <c r="V30" s="528">
        <v>117.8</v>
      </c>
      <c r="W30" s="528">
        <v>129.4</v>
      </c>
      <c r="X30" s="528">
        <v>127.5</v>
      </c>
      <c r="Y30" s="528">
        <v>128</v>
      </c>
      <c r="Z30" s="528">
        <v>122.4</v>
      </c>
      <c r="AA30" s="528">
        <v>117.5</v>
      </c>
      <c r="AB30" s="528">
        <v>119.4</v>
      </c>
      <c r="AC30" s="528">
        <v>107.8</v>
      </c>
      <c r="AD30" s="528">
        <v>118.8</v>
      </c>
      <c r="AE30" s="528">
        <v>107.5</v>
      </c>
      <c r="AF30" s="528">
        <v>127</v>
      </c>
      <c r="AG30" s="528">
        <v>132.1</v>
      </c>
      <c r="AH30" s="528">
        <v>160.30000000000001</v>
      </c>
      <c r="AI30" s="528">
        <v>136.30000000000001</v>
      </c>
      <c r="AJ30" s="528">
        <v>136.69999999999999</v>
      </c>
      <c r="AK30" s="528">
        <v>129.4</v>
      </c>
      <c r="AL30" s="528">
        <v>108.5</v>
      </c>
      <c r="AM30" s="528">
        <v>116.4</v>
      </c>
      <c r="AN30" s="528">
        <v>117.1</v>
      </c>
      <c r="AO30" s="528">
        <v>138.69999999999999</v>
      </c>
      <c r="AP30" s="528">
        <v>156.4</v>
      </c>
      <c r="AQ30" s="528">
        <v>135.19999999999999</v>
      </c>
      <c r="AR30" s="528">
        <v>141.80000000000001</v>
      </c>
      <c r="AS30" s="528">
        <v>149</v>
      </c>
      <c r="AT30" s="528">
        <v>154.6</v>
      </c>
      <c r="AU30" s="528">
        <v>156.30000000000001</v>
      </c>
      <c r="AV30" s="528">
        <v>143.4</v>
      </c>
      <c r="AW30" s="528">
        <v>176.8</v>
      </c>
      <c r="AX30" s="528">
        <v>155.5</v>
      </c>
      <c r="AY30" s="528">
        <v>137.80000000000001</v>
      </c>
      <c r="AZ30" s="528">
        <v>148</v>
      </c>
      <c r="BA30" s="528">
        <v>113.3</v>
      </c>
      <c r="BB30" s="528">
        <v>101.3</v>
      </c>
      <c r="BC30" s="528">
        <v>112.9</v>
      </c>
      <c r="BD30" s="528">
        <v>109.1</v>
      </c>
      <c r="BE30" s="528">
        <v>126.6</v>
      </c>
      <c r="BF30" s="528">
        <v>152.4</v>
      </c>
      <c r="BG30" s="528">
        <v>153.6</v>
      </c>
      <c r="BH30" s="528">
        <v>136</v>
      </c>
      <c r="BI30" s="528">
        <v>149.19999999999999</v>
      </c>
      <c r="BJ30" s="528">
        <v>157.5</v>
      </c>
      <c r="BK30" s="528">
        <v>143.9</v>
      </c>
      <c r="BL30" s="528">
        <v>141.5</v>
      </c>
      <c r="BM30" s="528">
        <v>134.4</v>
      </c>
      <c r="BN30" s="528">
        <v>152.4</v>
      </c>
      <c r="BO30" s="528">
        <v>144.6</v>
      </c>
      <c r="BP30" s="528">
        <v>157.4</v>
      </c>
      <c r="BQ30" s="528">
        <v>188.4</v>
      </c>
      <c r="BR30" s="528">
        <v>159.5</v>
      </c>
      <c r="BS30" s="528">
        <v>152.4</v>
      </c>
      <c r="BT30" s="528">
        <v>171.2</v>
      </c>
      <c r="BU30" s="528">
        <v>147.80000000000001</v>
      </c>
      <c r="BV30" s="528">
        <v>141.30000000000001</v>
      </c>
      <c r="BW30" s="528">
        <v>233.5</v>
      </c>
      <c r="BX30" s="528">
        <v>209.7</v>
      </c>
      <c r="BY30" s="528">
        <v>127.9</v>
      </c>
      <c r="BZ30" s="528">
        <v>142.19999999999999</v>
      </c>
      <c r="CA30" s="528">
        <v>122.3</v>
      </c>
      <c r="CB30" s="528">
        <v>130.4</v>
      </c>
      <c r="CC30" s="528">
        <v>155.9</v>
      </c>
      <c r="CD30" s="528">
        <v>184.7</v>
      </c>
      <c r="CE30" s="528">
        <v>190.3</v>
      </c>
      <c r="CF30" s="528">
        <v>211.1</v>
      </c>
      <c r="CG30" s="528">
        <v>181.6</v>
      </c>
      <c r="CH30" s="528">
        <v>166.7</v>
      </c>
      <c r="CI30" s="528">
        <v>143.80000000000001</v>
      </c>
      <c r="CJ30" s="528">
        <v>168.8</v>
      </c>
      <c r="CK30" s="528">
        <v>191.5</v>
      </c>
      <c r="CL30" s="528">
        <v>204.6</v>
      </c>
    </row>
    <row r="31" spans="1:90">
      <c r="A31" s="524" t="s">
        <v>604</v>
      </c>
      <c r="B31" s="524" t="s">
        <v>605</v>
      </c>
      <c r="C31" s="525">
        <v>0.12604000000000001</v>
      </c>
      <c r="D31" s="528">
        <v>124.3</v>
      </c>
      <c r="E31" s="528">
        <v>121.6</v>
      </c>
      <c r="F31" s="528">
        <v>107.3</v>
      </c>
      <c r="G31" s="528">
        <v>101.5</v>
      </c>
      <c r="H31" s="528">
        <v>84.9</v>
      </c>
      <c r="I31" s="528">
        <v>80.8</v>
      </c>
      <c r="J31" s="528">
        <v>91.8</v>
      </c>
      <c r="K31" s="528">
        <v>95.1</v>
      </c>
      <c r="L31" s="528">
        <v>83.4</v>
      </c>
      <c r="M31" s="528">
        <v>88</v>
      </c>
      <c r="N31" s="528">
        <v>115.6</v>
      </c>
      <c r="O31" s="528">
        <v>123.9</v>
      </c>
      <c r="P31" s="528">
        <v>135.80000000000001</v>
      </c>
      <c r="Q31" s="528">
        <v>131.9</v>
      </c>
      <c r="R31" s="528">
        <v>99.4</v>
      </c>
      <c r="S31" s="528">
        <v>91.6</v>
      </c>
      <c r="T31" s="528">
        <v>89.7</v>
      </c>
      <c r="U31" s="528">
        <v>104.6</v>
      </c>
      <c r="V31" s="528">
        <v>106.4</v>
      </c>
      <c r="W31" s="528">
        <v>106.8</v>
      </c>
      <c r="X31" s="528">
        <v>107.2</v>
      </c>
      <c r="Y31" s="528">
        <v>117.6</v>
      </c>
      <c r="Z31" s="528">
        <v>129</v>
      </c>
      <c r="AA31" s="528">
        <v>128.9</v>
      </c>
      <c r="AB31" s="528">
        <v>128.9</v>
      </c>
      <c r="AC31" s="528">
        <v>133.5</v>
      </c>
      <c r="AD31" s="528">
        <v>138.69999999999999</v>
      </c>
      <c r="AE31" s="528">
        <v>131.19999999999999</v>
      </c>
      <c r="AF31" s="528">
        <v>104.3</v>
      </c>
      <c r="AG31" s="528">
        <v>97</v>
      </c>
      <c r="AH31" s="528">
        <v>111.5</v>
      </c>
      <c r="AI31" s="528">
        <v>135.80000000000001</v>
      </c>
      <c r="AJ31" s="528">
        <v>111.2</v>
      </c>
      <c r="AK31" s="528">
        <v>121.2</v>
      </c>
      <c r="AL31" s="528">
        <v>133.5</v>
      </c>
      <c r="AM31" s="528">
        <v>144</v>
      </c>
      <c r="AN31" s="528">
        <v>148</v>
      </c>
      <c r="AO31" s="528">
        <v>110.5</v>
      </c>
      <c r="AP31" s="528">
        <v>131.80000000000001</v>
      </c>
      <c r="AQ31" s="528">
        <v>126</v>
      </c>
      <c r="AR31" s="528">
        <v>113.1</v>
      </c>
      <c r="AS31" s="528">
        <v>109.8</v>
      </c>
      <c r="AT31" s="528">
        <v>115.5</v>
      </c>
      <c r="AU31" s="528">
        <v>127.6</v>
      </c>
      <c r="AV31" s="528">
        <v>136.5</v>
      </c>
      <c r="AW31" s="528">
        <v>152.80000000000001</v>
      </c>
      <c r="AX31" s="528">
        <v>164</v>
      </c>
      <c r="AY31" s="528">
        <v>158.1</v>
      </c>
      <c r="AZ31" s="528">
        <v>159.80000000000001</v>
      </c>
      <c r="BA31" s="528">
        <v>129.19999999999999</v>
      </c>
      <c r="BB31" s="528">
        <v>113.7</v>
      </c>
      <c r="BC31" s="528">
        <v>132.9</v>
      </c>
      <c r="BD31" s="528">
        <v>134.1</v>
      </c>
      <c r="BE31" s="528">
        <v>134.80000000000001</v>
      </c>
      <c r="BF31" s="528">
        <v>151.9</v>
      </c>
      <c r="BG31" s="528">
        <v>117.9</v>
      </c>
      <c r="BH31" s="528">
        <v>104.5</v>
      </c>
      <c r="BI31" s="528">
        <v>128.80000000000001</v>
      </c>
      <c r="BJ31" s="528">
        <v>145.19999999999999</v>
      </c>
      <c r="BK31" s="528">
        <v>173.8</v>
      </c>
      <c r="BL31" s="528">
        <v>181</v>
      </c>
      <c r="BM31" s="528">
        <v>172.1</v>
      </c>
      <c r="BN31" s="528">
        <v>169.3</v>
      </c>
      <c r="BO31" s="528">
        <v>161.9</v>
      </c>
      <c r="BP31" s="528">
        <v>132.69999999999999</v>
      </c>
      <c r="BQ31" s="528">
        <v>135.9</v>
      </c>
      <c r="BR31" s="528">
        <v>127.4</v>
      </c>
      <c r="BS31" s="528">
        <v>117.8</v>
      </c>
      <c r="BT31" s="528">
        <v>118.1</v>
      </c>
      <c r="BU31" s="528">
        <v>149.19999999999999</v>
      </c>
      <c r="BV31" s="528">
        <v>172.8</v>
      </c>
      <c r="BW31" s="528">
        <v>204.3</v>
      </c>
      <c r="BX31" s="528">
        <v>283.39999999999998</v>
      </c>
      <c r="BY31" s="528">
        <v>276.39999999999998</v>
      </c>
      <c r="BZ31" s="528">
        <v>217.7</v>
      </c>
      <c r="CA31" s="528">
        <v>183</v>
      </c>
      <c r="CB31" s="528">
        <v>189.9</v>
      </c>
      <c r="CC31" s="528">
        <v>182.9</v>
      </c>
      <c r="CD31" s="528">
        <v>176.2</v>
      </c>
      <c r="CE31" s="528">
        <v>208.5</v>
      </c>
      <c r="CF31" s="528">
        <v>218.6</v>
      </c>
      <c r="CG31" s="528">
        <v>236.6</v>
      </c>
      <c r="CH31" s="528">
        <v>263.3</v>
      </c>
      <c r="CI31" s="528">
        <v>253.9</v>
      </c>
      <c r="CJ31" s="528">
        <v>282.7</v>
      </c>
      <c r="CK31" s="528">
        <v>293.8</v>
      </c>
      <c r="CL31" s="528">
        <v>356.4</v>
      </c>
    </row>
    <row r="32" spans="1:90">
      <c r="A32" s="524" t="s">
        <v>606</v>
      </c>
      <c r="B32" s="524" t="s">
        <v>607</v>
      </c>
      <c r="C32" s="525">
        <v>0.18756</v>
      </c>
      <c r="D32" s="528">
        <v>69.7</v>
      </c>
      <c r="E32" s="528">
        <v>68.5</v>
      </c>
      <c r="F32" s="528">
        <v>67.5</v>
      </c>
      <c r="G32" s="528">
        <v>77.7</v>
      </c>
      <c r="H32" s="528">
        <v>121.5</v>
      </c>
      <c r="I32" s="528">
        <v>158</v>
      </c>
      <c r="J32" s="528">
        <v>179.6</v>
      </c>
      <c r="K32" s="528">
        <v>151.19999999999999</v>
      </c>
      <c r="L32" s="528">
        <v>137.9</v>
      </c>
      <c r="M32" s="528">
        <v>149.5</v>
      </c>
      <c r="N32" s="528">
        <v>150.30000000000001</v>
      </c>
      <c r="O32" s="528">
        <v>123.2</v>
      </c>
      <c r="P32" s="528">
        <v>132.80000000000001</v>
      </c>
      <c r="Q32" s="528">
        <v>85</v>
      </c>
      <c r="R32" s="528">
        <v>61.1</v>
      </c>
      <c r="S32" s="528">
        <v>54.2</v>
      </c>
      <c r="T32" s="528">
        <v>56.3</v>
      </c>
      <c r="U32" s="528">
        <v>86</v>
      </c>
      <c r="V32" s="528">
        <v>103</v>
      </c>
      <c r="W32" s="528">
        <v>159.30000000000001</v>
      </c>
      <c r="X32" s="528">
        <v>162.30000000000001</v>
      </c>
      <c r="Y32" s="528">
        <v>177.1</v>
      </c>
      <c r="Z32" s="528">
        <v>165.5</v>
      </c>
      <c r="AA32" s="528">
        <v>121.6</v>
      </c>
      <c r="AB32" s="528">
        <v>97.9</v>
      </c>
      <c r="AC32" s="528">
        <v>107.9</v>
      </c>
      <c r="AD32" s="528">
        <v>143</v>
      </c>
      <c r="AE32" s="528">
        <v>157.69999999999999</v>
      </c>
      <c r="AF32" s="528">
        <v>170.3</v>
      </c>
      <c r="AG32" s="528">
        <v>181.1</v>
      </c>
      <c r="AH32" s="528">
        <v>216.6</v>
      </c>
      <c r="AI32" s="528">
        <v>232.3</v>
      </c>
      <c r="AJ32" s="528">
        <v>174.1</v>
      </c>
      <c r="AK32" s="528">
        <v>174.8</v>
      </c>
      <c r="AL32" s="528">
        <v>158.9</v>
      </c>
      <c r="AM32" s="528">
        <v>126.1</v>
      </c>
      <c r="AN32" s="528">
        <v>100.7</v>
      </c>
      <c r="AO32" s="528">
        <v>98.8</v>
      </c>
      <c r="AP32" s="528">
        <v>93.9</v>
      </c>
      <c r="AQ32" s="528">
        <v>83.3</v>
      </c>
      <c r="AR32" s="528">
        <v>107.4</v>
      </c>
      <c r="AS32" s="528">
        <v>137.9</v>
      </c>
      <c r="AT32" s="528">
        <v>153.30000000000001</v>
      </c>
      <c r="AU32" s="528">
        <v>157.1</v>
      </c>
      <c r="AV32" s="528">
        <v>172.1</v>
      </c>
      <c r="AW32" s="528">
        <v>194.4</v>
      </c>
      <c r="AX32" s="528">
        <v>303.10000000000002</v>
      </c>
      <c r="AY32" s="528">
        <v>255.4</v>
      </c>
      <c r="AZ32" s="528">
        <v>219.9</v>
      </c>
      <c r="BA32" s="528">
        <v>125.8</v>
      </c>
      <c r="BB32" s="528">
        <v>112.4</v>
      </c>
      <c r="BC32" s="528">
        <v>109.7</v>
      </c>
      <c r="BD32" s="528">
        <v>123.5</v>
      </c>
      <c r="BE32" s="528">
        <v>148.5</v>
      </c>
      <c r="BF32" s="528">
        <v>190.8</v>
      </c>
      <c r="BG32" s="528">
        <v>213.3</v>
      </c>
      <c r="BH32" s="528">
        <v>178.7</v>
      </c>
      <c r="BI32" s="528">
        <v>184.8</v>
      </c>
      <c r="BJ32" s="528">
        <v>157.69999999999999</v>
      </c>
      <c r="BK32" s="528">
        <v>147.6</v>
      </c>
      <c r="BL32" s="528">
        <v>126.3</v>
      </c>
      <c r="BM32" s="528">
        <v>113</v>
      </c>
      <c r="BN32" s="528">
        <v>113.9</v>
      </c>
      <c r="BO32" s="528">
        <v>115.3</v>
      </c>
      <c r="BP32" s="528">
        <v>154.19999999999999</v>
      </c>
      <c r="BQ32" s="528">
        <v>222.6</v>
      </c>
      <c r="BR32" s="528">
        <v>260.10000000000002</v>
      </c>
      <c r="BS32" s="528">
        <v>236.1</v>
      </c>
      <c r="BT32" s="528">
        <v>226</v>
      </c>
      <c r="BU32" s="528">
        <v>212.4</v>
      </c>
      <c r="BV32" s="528">
        <v>246.6</v>
      </c>
      <c r="BW32" s="528">
        <v>302</v>
      </c>
      <c r="BX32" s="528">
        <v>282</v>
      </c>
      <c r="BY32" s="528">
        <v>167.1</v>
      </c>
      <c r="BZ32" s="528">
        <v>150.5</v>
      </c>
      <c r="CA32" s="528">
        <v>130.19999999999999</v>
      </c>
      <c r="CB32" s="528">
        <v>140.69999999999999</v>
      </c>
      <c r="CC32" s="528">
        <v>157.69999999999999</v>
      </c>
      <c r="CD32" s="528">
        <v>199.6</v>
      </c>
      <c r="CE32" s="528">
        <v>231.6</v>
      </c>
      <c r="CF32" s="528">
        <v>287.5</v>
      </c>
      <c r="CG32" s="528">
        <v>306</v>
      </c>
      <c r="CH32" s="528">
        <v>253.1</v>
      </c>
      <c r="CI32" s="528">
        <v>198.8</v>
      </c>
      <c r="CJ32" s="528">
        <v>162.4</v>
      </c>
      <c r="CK32" s="528">
        <v>201.6</v>
      </c>
      <c r="CL32" s="528">
        <v>269.89999999999998</v>
      </c>
    </row>
    <row r="33" spans="1:90">
      <c r="A33" s="524" t="s">
        <v>626</v>
      </c>
      <c r="B33" s="524" t="s">
        <v>627</v>
      </c>
      <c r="C33" s="525">
        <v>2.10717</v>
      </c>
      <c r="D33" s="528">
        <v>96.3</v>
      </c>
      <c r="E33" s="528">
        <v>99.1</v>
      </c>
      <c r="F33" s="528">
        <v>100.7</v>
      </c>
      <c r="G33" s="528">
        <v>108.1</v>
      </c>
      <c r="H33" s="528">
        <v>100.1</v>
      </c>
      <c r="I33" s="528">
        <v>98.7</v>
      </c>
      <c r="J33" s="528">
        <v>102.8</v>
      </c>
      <c r="K33" s="528">
        <v>104.8</v>
      </c>
      <c r="L33" s="528">
        <v>106.3</v>
      </c>
      <c r="M33" s="528">
        <v>105.9</v>
      </c>
      <c r="N33" s="528">
        <v>103.1</v>
      </c>
      <c r="O33" s="528">
        <v>99.9</v>
      </c>
      <c r="P33" s="528">
        <v>100.6</v>
      </c>
      <c r="Q33" s="528">
        <v>104.5</v>
      </c>
      <c r="R33" s="528">
        <v>104.5</v>
      </c>
      <c r="S33" s="528">
        <v>108.4</v>
      </c>
      <c r="T33" s="528">
        <v>105.5</v>
      </c>
      <c r="U33" s="528">
        <v>104.2</v>
      </c>
      <c r="V33" s="528">
        <v>104.6</v>
      </c>
      <c r="W33" s="528">
        <v>107.2</v>
      </c>
      <c r="X33" s="528">
        <v>113.6</v>
      </c>
      <c r="Y33" s="528">
        <v>113.2</v>
      </c>
      <c r="Z33" s="528">
        <v>111.2</v>
      </c>
      <c r="AA33" s="528">
        <v>107.8</v>
      </c>
      <c r="AB33" s="528">
        <v>111.5</v>
      </c>
      <c r="AC33" s="528">
        <v>113</v>
      </c>
      <c r="AD33" s="528">
        <v>116</v>
      </c>
      <c r="AE33" s="528">
        <v>119.1</v>
      </c>
      <c r="AF33" s="528">
        <v>117</v>
      </c>
      <c r="AG33" s="528">
        <v>109.9</v>
      </c>
      <c r="AH33" s="528">
        <v>107.6</v>
      </c>
      <c r="AI33" s="528">
        <v>111.4</v>
      </c>
      <c r="AJ33" s="528">
        <v>117.9</v>
      </c>
      <c r="AK33" s="528">
        <v>116.6</v>
      </c>
      <c r="AL33" s="528">
        <v>113.3</v>
      </c>
      <c r="AM33" s="528">
        <v>110.2</v>
      </c>
      <c r="AN33" s="528">
        <v>109.2</v>
      </c>
      <c r="AO33" s="528">
        <v>117.4</v>
      </c>
      <c r="AP33" s="528">
        <v>123</v>
      </c>
      <c r="AQ33" s="528">
        <v>139.4</v>
      </c>
      <c r="AR33" s="528">
        <v>138.1</v>
      </c>
      <c r="AS33" s="528">
        <v>127.3</v>
      </c>
      <c r="AT33" s="528">
        <v>132.30000000000001</v>
      </c>
      <c r="AU33" s="528">
        <v>127.8</v>
      </c>
      <c r="AV33" s="528">
        <v>130</v>
      </c>
      <c r="AW33" s="528">
        <v>133.9</v>
      </c>
      <c r="AX33" s="528">
        <v>125.2</v>
      </c>
      <c r="AY33" s="528">
        <v>121.3</v>
      </c>
      <c r="AZ33" s="528">
        <v>126.4</v>
      </c>
      <c r="BA33" s="528">
        <v>124</v>
      </c>
      <c r="BB33" s="528">
        <v>123.2</v>
      </c>
      <c r="BC33" s="528">
        <v>134.69999999999999</v>
      </c>
      <c r="BD33" s="528">
        <v>132.6</v>
      </c>
      <c r="BE33" s="528">
        <v>129.80000000000001</v>
      </c>
      <c r="BF33" s="528">
        <v>128.9</v>
      </c>
      <c r="BG33" s="528">
        <v>133.6</v>
      </c>
      <c r="BH33" s="528">
        <v>134.69999999999999</v>
      </c>
      <c r="BI33" s="528">
        <v>136.4</v>
      </c>
      <c r="BJ33" s="528">
        <v>136.5</v>
      </c>
      <c r="BK33" s="528">
        <v>136</v>
      </c>
      <c r="BL33" s="528">
        <v>139.9</v>
      </c>
      <c r="BM33" s="528">
        <v>145.30000000000001</v>
      </c>
      <c r="BN33" s="528">
        <v>145.6</v>
      </c>
      <c r="BO33" s="528">
        <v>161.1</v>
      </c>
      <c r="BP33" s="528">
        <v>163</v>
      </c>
      <c r="BQ33" s="528">
        <v>162.69999999999999</v>
      </c>
      <c r="BR33" s="528">
        <v>170.7</v>
      </c>
      <c r="BS33" s="528">
        <v>149.9</v>
      </c>
      <c r="BT33" s="528">
        <v>152.69999999999999</v>
      </c>
      <c r="BU33" s="528">
        <v>159.69999999999999</v>
      </c>
      <c r="BV33" s="528">
        <v>161.80000000000001</v>
      </c>
      <c r="BW33" s="528">
        <v>159.5</v>
      </c>
      <c r="BX33" s="528">
        <v>161.80000000000001</v>
      </c>
      <c r="BY33" s="528">
        <v>170.7</v>
      </c>
      <c r="BZ33" s="528">
        <v>184.5</v>
      </c>
      <c r="CA33" s="528">
        <v>232.7</v>
      </c>
      <c r="CB33" s="528">
        <v>207.7</v>
      </c>
      <c r="CC33" s="528">
        <v>194.9</v>
      </c>
      <c r="CD33" s="528">
        <v>196</v>
      </c>
      <c r="CE33" s="528">
        <v>184.9</v>
      </c>
      <c r="CF33" s="528">
        <v>176.6</v>
      </c>
      <c r="CG33" s="528">
        <v>177.7</v>
      </c>
      <c r="CH33" s="528">
        <v>173.6</v>
      </c>
      <c r="CI33" s="528">
        <v>173.5</v>
      </c>
      <c r="CJ33" s="528">
        <v>172.2</v>
      </c>
      <c r="CK33" s="528">
        <v>170.2</v>
      </c>
      <c r="CL33" s="528">
        <v>176.4</v>
      </c>
    </row>
    <row r="34" spans="1:90">
      <c r="A34" s="524" t="s">
        <v>628</v>
      </c>
      <c r="B34" s="524" t="s">
        <v>629</v>
      </c>
      <c r="C34" s="525">
        <v>0.34264</v>
      </c>
      <c r="D34" s="528">
        <v>92.8</v>
      </c>
      <c r="E34" s="528">
        <v>96.2</v>
      </c>
      <c r="F34" s="528">
        <v>101</v>
      </c>
      <c r="G34" s="528">
        <v>106.7</v>
      </c>
      <c r="H34" s="528">
        <v>104</v>
      </c>
      <c r="I34" s="528">
        <v>103.1</v>
      </c>
      <c r="J34" s="528">
        <v>105.8</v>
      </c>
      <c r="K34" s="528">
        <v>112</v>
      </c>
      <c r="L34" s="528">
        <v>115.8</v>
      </c>
      <c r="M34" s="528">
        <v>118.4</v>
      </c>
      <c r="N34" s="528">
        <v>120.7</v>
      </c>
      <c r="O34" s="528">
        <v>116.3</v>
      </c>
      <c r="P34" s="528">
        <v>110.9</v>
      </c>
      <c r="Q34" s="528">
        <v>108.1</v>
      </c>
      <c r="R34" s="528">
        <v>105</v>
      </c>
      <c r="S34" s="528">
        <v>107.3</v>
      </c>
      <c r="T34" s="528">
        <v>110.3</v>
      </c>
      <c r="U34" s="528">
        <v>113.6</v>
      </c>
      <c r="V34" s="528">
        <v>117.7</v>
      </c>
      <c r="W34" s="528">
        <v>117.5</v>
      </c>
      <c r="X34" s="528">
        <v>116</v>
      </c>
      <c r="Y34" s="528">
        <v>122.2</v>
      </c>
      <c r="Z34" s="528">
        <v>119.3</v>
      </c>
      <c r="AA34" s="528">
        <v>115.1</v>
      </c>
      <c r="AB34" s="528">
        <v>117.5</v>
      </c>
      <c r="AC34" s="528">
        <v>113.1</v>
      </c>
      <c r="AD34" s="528">
        <v>113.8</v>
      </c>
      <c r="AE34" s="528">
        <v>115.9</v>
      </c>
      <c r="AF34" s="528">
        <v>120.2</v>
      </c>
      <c r="AG34" s="528">
        <v>122.8</v>
      </c>
      <c r="AH34" s="528">
        <v>119.4</v>
      </c>
      <c r="AI34" s="528">
        <v>120</v>
      </c>
      <c r="AJ34" s="528">
        <v>123.7</v>
      </c>
      <c r="AK34" s="528">
        <v>125.6</v>
      </c>
      <c r="AL34" s="528">
        <v>122.3</v>
      </c>
      <c r="AM34" s="528">
        <v>117.8</v>
      </c>
      <c r="AN34" s="528">
        <v>116.9</v>
      </c>
      <c r="AO34" s="528">
        <v>119.2</v>
      </c>
      <c r="AP34" s="528">
        <v>122.9</v>
      </c>
      <c r="AQ34" s="528">
        <v>128</v>
      </c>
      <c r="AR34" s="528">
        <v>131.4</v>
      </c>
      <c r="AS34" s="528">
        <v>134.5</v>
      </c>
      <c r="AT34" s="528">
        <v>136.30000000000001</v>
      </c>
      <c r="AU34" s="528">
        <v>136</v>
      </c>
      <c r="AV34" s="528">
        <v>136.30000000000001</v>
      </c>
      <c r="AW34" s="528">
        <v>134</v>
      </c>
      <c r="AX34" s="528">
        <v>131.1</v>
      </c>
      <c r="AY34" s="528">
        <v>131.30000000000001</v>
      </c>
      <c r="AZ34" s="528">
        <v>133.4</v>
      </c>
      <c r="BA34" s="528">
        <v>128</v>
      </c>
      <c r="BB34" s="528">
        <v>129.1</v>
      </c>
      <c r="BC34" s="528">
        <v>131.4</v>
      </c>
      <c r="BD34" s="528">
        <v>136.9</v>
      </c>
      <c r="BE34" s="528">
        <v>137.5</v>
      </c>
      <c r="BF34" s="528">
        <v>139.6</v>
      </c>
      <c r="BG34" s="528">
        <v>141.9</v>
      </c>
      <c r="BH34" s="528">
        <v>146.4</v>
      </c>
      <c r="BI34" s="528">
        <v>147.9</v>
      </c>
      <c r="BJ34" s="528">
        <v>145.80000000000001</v>
      </c>
      <c r="BK34" s="528">
        <v>141.19999999999999</v>
      </c>
      <c r="BL34" s="528">
        <v>154.30000000000001</v>
      </c>
      <c r="BM34" s="528">
        <v>171.3</v>
      </c>
      <c r="BN34" s="528">
        <v>165.2</v>
      </c>
      <c r="BO34" s="528">
        <v>154.6</v>
      </c>
      <c r="BP34" s="528">
        <v>149.30000000000001</v>
      </c>
      <c r="BQ34" s="528">
        <v>153.69999999999999</v>
      </c>
      <c r="BR34" s="528">
        <v>167.2</v>
      </c>
      <c r="BS34" s="528">
        <v>173.9</v>
      </c>
      <c r="BT34" s="528">
        <v>173.9</v>
      </c>
      <c r="BU34" s="528">
        <v>177.8</v>
      </c>
      <c r="BV34" s="528">
        <v>175.7</v>
      </c>
      <c r="BW34" s="528">
        <v>161.4</v>
      </c>
      <c r="BX34" s="528">
        <v>151.9</v>
      </c>
      <c r="BY34" s="528">
        <v>149.9</v>
      </c>
      <c r="BZ34" s="528">
        <v>166.8</v>
      </c>
      <c r="CA34" s="528">
        <v>185.2</v>
      </c>
      <c r="CB34" s="528">
        <v>178.6</v>
      </c>
      <c r="CC34" s="528">
        <v>178.9</v>
      </c>
      <c r="CD34" s="528">
        <v>177.1</v>
      </c>
      <c r="CE34" s="528">
        <v>182.6</v>
      </c>
      <c r="CF34" s="528">
        <v>168</v>
      </c>
      <c r="CG34" s="528">
        <v>169.4</v>
      </c>
      <c r="CH34" s="528">
        <v>168.5</v>
      </c>
      <c r="CI34" s="528">
        <v>164.8</v>
      </c>
      <c r="CJ34" s="528">
        <v>166.1</v>
      </c>
      <c r="CK34" s="528">
        <v>167.8</v>
      </c>
      <c r="CL34" s="528">
        <v>174.1</v>
      </c>
    </row>
    <row r="35" spans="1:90">
      <c r="A35" s="524" t="s">
        <v>630</v>
      </c>
      <c r="B35" s="524" t="s">
        <v>631</v>
      </c>
      <c r="C35" s="525">
        <v>0.65134000000000003</v>
      </c>
      <c r="D35" s="528">
        <v>9999.9</v>
      </c>
      <c r="E35" s="528">
        <v>9999.9</v>
      </c>
      <c r="F35" s="528">
        <v>9999.9</v>
      </c>
      <c r="G35" s="528">
        <v>108.9</v>
      </c>
      <c r="H35" s="528">
        <v>87.2</v>
      </c>
      <c r="I35" s="528">
        <v>84.3</v>
      </c>
      <c r="J35" s="528">
        <v>99.7</v>
      </c>
      <c r="K35" s="528">
        <v>9999.9</v>
      </c>
      <c r="L35" s="528">
        <v>9999.9</v>
      </c>
      <c r="M35" s="528">
        <v>9999.9</v>
      </c>
      <c r="N35" s="528">
        <v>9999.9</v>
      </c>
      <c r="O35" s="528">
        <v>9999.9</v>
      </c>
      <c r="P35" s="528">
        <v>9999.9</v>
      </c>
      <c r="Q35" s="528">
        <v>9999.9</v>
      </c>
      <c r="R35" s="528">
        <v>9999.9</v>
      </c>
      <c r="S35" s="528">
        <v>109.9</v>
      </c>
      <c r="T35" s="528">
        <v>97.7</v>
      </c>
      <c r="U35" s="528">
        <v>99.5</v>
      </c>
      <c r="V35" s="528">
        <v>100.6</v>
      </c>
      <c r="W35" s="528">
        <v>9999.9</v>
      </c>
      <c r="X35" s="528">
        <v>9999.9</v>
      </c>
      <c r="Y35" s="528">
        <v>9999.9</v>
      </c>
      <c r="Z35" s="528">
        <v>9999.9</v>
      </c>
      <c r="AA35" s="528">
        <v>9999.9</v>
      </c>
      <c r="AB35" s="528">
        <v>9999.9</v>
      </c>
      <c r="AC35" s="528">
        <v>9999.9</v>
      </c>
      <c r="AD35" s="528">
        <v>9999.9</v>
      </c>
      <c r="AE35" s="528">
        <v>117.4</v>
      </c>
      <c r="AF35" s="528">
        <v>110.7</v>
      </c>
      <c r="AG35" s="528">
        <v>106.5</v>
      </c>
      <c r="AH35" s="528">
        <v>107</v>
      </c>
      <c r="AI35" s="528">
        <v>9999.9</v>
      </c>
      <c r="AJ35" s="528">
        <v>9999.9</v>
      </c>
      <c r="AK35" s="528">
        <v>9999.9</v>
      </c>
      <c r="AL35" s="528">
        <v>9999.9</v>
      </c>
      <c r="AM35" s="528">
        <v>9999.9</v>
      </c>
      <c r="AN35" s="528">
        <v>9999.9</v>
      </c>
      <c r="AO35" s="528">
        <v>9999.9</v>
      </c>
      <c r="AP35" s="528">
        <v>9999.9</v>
      </c>
      <c r="AQ35" s="528">
        <v>169.4</v>
      </c>
      <c r="AR35" s="528">
        <v>158.5</v>
      </c>
      <c r="AS35" s="528">
        <v>134.4</v>
      </c>
      <c r="AT35" s="528">
        <v>144.30000000000001</v>
      </c>
      <c r="AU35" s="528">
        <v>9999.9</v>
      </c>
      <c r="AV35" s="528">
        <v>9999.9</v>
      </c>
      <c r="AW35" s="528">
        <v>9999.9</v>
      </c>
      <c r="AX35" s="528">
        <v>9999.9</v>
      </c>
      <c r="AY35" s="528">
        <v>9999.9</v>
      </c>
      <c r="AZ35" s="528">
        <v>9999.9</v>
      </c>
      <c r="BA35" s="528">
        <v>9999.9</v>
      </c>
      <c r="BB35" s="528">
        <v>9999.9</v>
      </c>
      <c r="BC35" s="528">
        <v>154</v>
      </c>
      <c r="BD35" s="528">
        <v>139.9</v>
      </c>
      <c r="BE35" s="528">
        <v>140.69999999999999</v>
      </c>
      <c r="BF35" s="528">
        <v>133.30000000000001</v>
      </c>
      <c r="BG35" s="528">
        <v>9999.9</v>
      </c>
      <c r="BH35" s="528">
        <v>9999.9</v>
      </c>
      <c r="BI35" s="528">
        <v>9999.9</v>
      </c>
      <c r="BJ35" s="528">
        <v>9999.9</v>
      </c>
      <c r="BK35" s="528">
        <v>9999.9</v>
      </c>
      <c r="BL35" s="528">
        <v>9999.9</v>
      </c>
      <c r="BM35" s="528">
        <v>9999.9</v>
      </c>
      <c r="BN35" s="528">
        <v>9999.9</v>
      </c>
      <c r="BO35" s="528">
        <v>183.4</v>
      </c>
      <c r="BP35" s="528">
        <v>188</v>
      </c>
      <c r="BQ35" s="528">
        <v>187.7</v>
      </c>
      <c r="BR35" s="528">
        <v>207</v>
      </c>
      <c r="BS35" s="528">
        <v>9999.9</v>
      </c>
      <c r="BT35" s="528">
        <v>9999.9</v>
      </c>
      <c r="BU35" s="528">
        <v>9999.9</v>
      </c>
      <c r="BV35" s="528">
        <v>9999.9</v>
      </c>
      <c r="BW35" s="528">
        <v>9999.9</v>
      </c>
      <c r="BX35" s="528">
        <v>9999.9</v>
      </c>
      <c r="BY35" s="528">
        <v>9999.9</v>
      </c>
      <c r="BZ35" s="528">
        <v>9999.9</v>
      </c>
      <c r="CA35" s="528">
        <v>310.60000000000002</v>
      </c>
      <c r="CB35" s="528">
        <v>229.1</v>
      </c>
      <c r="CC35" s="528">
        <v>199.5</v>
      </c>
      <c r="CD35" s="528">
        <v>209.4</v>
      </c>
      <c r="CE35" s="528">
        <v>9999.9</v>
      </c>
      <c r="CF35" s="528">
        <v>9999.9</v>
      </c>
      <c r="CG35" s="528">
        <v>9999.9</v>
      </c>
      <c r="CH35" s="528">
        <v>9999.9</v>
      </c>
      <c r="CI35" s="528">
        <v>9999.9</v>
      </c>
      <c r="CJ35" s="528">
        <v>9999.9</v>
      </c>
      <c r="CK35" s="528">
        <v>9999.9</v>
      </c>
      <c r="CL35" s="528">
        <v>9999.9</v>
      </c>
    </row>
    <row r="36" spans="1:90">
      <c r="A36" s="524" t="s">
        <v>632</v>
      </c>
      <c r="B36" s="524" t="s">
        <v>633</v>
      </c>
      <c r="C36" s="525">
        <v>0.10397000000000001</v>
      </c>
      <c r="D36" s="528">
        <v>93.5</v>
      </c>
      <c r="E36" s="528">
        <v>102</v>
      </c>
      <c r="F36" s="528">
        <v>108</v>
      </c>
      <c r="G36" s="528">
        <v>116.6</v>
      </c>
      <c r="H36" s="528">
        <v>126.3</v>
      </c>
      <c r="I36" s="528">
        <v>9999.9</v>
      </c>
      <c r="J36" s="528">
        <v>9999.9</v>
      </c>
      <c r="K36" s="528">
        <v>9999.9</v>
      </c>
      <c r="L36" s="528">
        <v>95.4</v>
      </c>
      <c r="M36" s="528">
        <v>93.7</v>
      </c>
      <c r="N36" s="528">
        <v>93.3</v>
      </c>
      <c r="O36" s="528">
        <v>93.6</v>
      </c>
      <c r="P36" s="528">
        <v>94.6</v>
      </c>
      <c r="Q36" s="528">
        <v>98.1</v>
      </c>
      <c r="R36" s="528">
        <v>96.3</v>
      </c>
      <c r="S36" s="528">
        <v>97.4</v>
      </c>
      <c r="T36" s="528">
        <v>108.8</v>
      </c>
      <c r="U36" s="528">
        <v>9999.9</v>
      </c>
      <c r="V36" s="528">
        <v>9999.9</v>
      </c>
      <c r="W36" s="528">
        <v>9999.9</v>
      </c>
      <c r="X36" s="528">
        <v>118.4</v>
      </c>
      <c r="Y36" s="528">
        <v>122.2</v>
      </c>
      <c r="Z36" s="528">
        <v>127.7</v>
      </c>
      <c r="AA36" s="528">
        <v>132.6</v>
      </c>
      <c r="AB36" s="528">
        <v>132.80000000000001</v>
      </c>
      <c r="AC36" s="528">
        <v>138.6</v>
      </c>
      <c r="AD36" s="528">
        <v>144.6</v>
      </c>
      <c r="AE36" s="528">
        <v>157.19999999999999</v>
      </c>
      <c r="AF36" s="528">
        <v>164.1</v>
      </c>
      <c r="AG36" s="528">
        <v>9999.9</v>
      </c>
      <c r="AH36" s="528">
        <v>9999.9</v>
      </c>
      <c r="AI36" s="528">
        <v>9999.9</v>
      </c>
      <c r="AJ36" s="528">
        <v>112.3</v>
      </c>
      <c r="AK36" s="528">
        <v>112.8</v>
      </c>
      <c r="AL36" s="528">
        <v>112.3</v>
      </c>
      <c r="AM36" s="528">
        <v>109.8</v>
      </c>
      <c r="AN36" s="528">
        <v>108.1</v>
      </c>
      <c r="AO36" s="528">
        <v>115.7</v>
      </c>
      <c r="AP36" s="528">
        <v>129.30000000000001</v>
      </c>
      <c r="AQ36" s="528">
        <v>143.1</v>
      </c>
      <c r="AR36" s="528">
        <v>160.4</v>
      </c>
      <c r="AS36" s="528">
        <v>9999.9</v>
      </c>
      <c r="AT36" s="528">
        <v>9999.9</v>
      </c>
      <c r="AU36" s="528">
        <v>9999.9</v>
      </c>
      <c r="AV36" s="528">
        <v>117.8</v>
      </c>
      <c r="AW36" s="528">
        <v>115.7</v>
      </c>
      <c r="AX36" s="528">
        <v>121.8</v>
      </c>
      <c r="AY36" s="528">
        <v>128.5</v>
      </c>
      <c r="AZ36" s="528">
        <v>137.30000000000001</v>
      </c>
      <c r="BA36" s="528">
        <v>141.80000000000001</v>
      </c>
      <c r="BB36" s="528">
        <v>146.30000000000001</v>
      </c>
      <c r="BC36" s="528">
        <v>156.5</v>
      </c>
      <c r="BD36" s="528">
        <v>168.2</v>
      </c>
      <c r="BE36" s="528">
        <v>9999.9</v>
      </c>
      <c r="BF36" s="528">
        <v>9999.9</v>
      </c>
      <c r="BG36" s="528">
        <v>9999.9</v>
      </c>
      <c r="BH36" s="528">
        <v>181.8</v>
      </c>
      <c r="BI36" s="528">
        <v>168.5</v>
      </c>
      <c r="BJ36" s="528">
        <v>176.3</v>
      </c>
      <c r="BK36" s="528">
        <v>173.6</v>
      </c>
      <c r="BL36" s="528">
        <v>165.1</v>
      </c>
      <c r="BM36" s="528">
        <v>170.1</v>
      </c>
      <c r="BN36" s="528">
        <v>181</v>
      </c>
      <c r="BO36" s="528">
        <v>184.9</v>
      </c>
      <c r="BP36" s="528">
        <v>184.1</v>
      </c>
      <c r="BQ36" s="528">
        <v>9999.9</v>
      </c>
      <c r="BR36" s="528">
        <v>9999.9</v>
      </c>
      <c r="BS36" s="528">
        <v>9999.9</v>
      </c>
      <c r="BT36" s="528">
        <v>141.5</v>
      </c>
      <c r="BU36" s="528">
        <v>156.1</v>
      </c>
      <c r="BV36" s="528">
        <v>153.6</v>
      </c>
      <c r="BW36" s="528">
        <v>167.4</v>
      </c>
      <c r="BX36" s="528">
        <v>182.8</v>
      </c>
      <c r="BY36" s="528">
        <v>193.1</v>
      </c>
      <c r="BZ36" s="528">
        <v>198.8</v>
      </c>
      <c r="CA36" s="528">
        <v>212.9</v>
      </c>
      <c r="CB36" s="528">
        <v>242.9</v>
      </c>
      <c r="CC36" s="528">
        <v>9999.9</v>
      </c>
      <c r="CD36" s="528">
        <v>9999.9</v>
      </c>
      <c r="CE36" s="528">
        <v>9999.9</v>
      </c>
      <c r="CF36" s="528">
        <v>220.2</v>
      </c>
      <c r="CG36" s="528">
        <v>219.6</v>
      </c>
      <c r="CH36" s="528">
        <v>214.9</v>
      </c>
      <c r="CI36" s="528">
        <v>214.4</v>
      </c>
      <c r="CJ36" s="528">
        <v>213.3</v>
      </c>
      <c r="CK36" s="528">
        <v>219.9</v>
      </c>
      <c r="CL36" s="528">
        <v>225.3</v>
      </c>
    </row>
    <row r="37" spans="1:90">
      <c r="A37" s="524" t="s">
        <v>634</v>
      </c>
      <c r="B37" s="524" t="s">
        <v>635</v>
      </c>
      <c r="C37" s="525">
        <v>0.13309000000000001</v>
      </c>
      <c r="D37" s="528">
        <v>105.3</v>
      </c>
      <c r="E37" s="528">
        <v>112.5</v>
      </c>
      <c r="F37" s="528">
        <v>116.4</v>
      </c>
      <c r="G37" s="528">
        <v>117.1</v>
      </c>
      <c r="H37" s="528">
        <v>121.9</v>
      </c>
      <c r="I37" s="528">
        <v>127.6</v>
      </c>
      <c r="J37" s="528">
        <v>124.6</v>
      </c>
      <c r="K37" s="528">
        <v>119</v>
      </c>
      <c r="L37" s="528">
        <v>115.7</v>
      </c>
      <c r="M37" s="528">
        <v>113.5</v>
      </c>
      <c r="N37" s="528">
        <v>101.1</v>
      </c>
      <c r="O37" s="528">
        <v>100.7</v>
      </c>
      <c r="P37" s="528">
        <v>104.1</v>
      </c>
      <c r="Q37" s="528">
        <v>109.8</v>
      </c>
      <c r="R37" s="528">
        <v>104.5</v>
      </c>
      <c r="S37" s="528">
        <v>104.3</v>
      </c>
      <c r="T37" s="528">
        <v>123.5</v>
      </c>
      <c r="U37" s="528">
        <v>131.4</v>
      </c>
      <c r="V37" s="528">
        <v>131.4</v>
      </c>
      <c r="W37" s="528">
        <v>127.3</v>
      </c>
      <c r="X37" s="528">
        <v>124.1</v>
      </c>
      <c r="Y37" s="528">
        <v>113.6</v>
      </c>
      <c r="Z37" s="528">
        <v>112.6</v>
      </c>
      <c r="AA37" s="528">
        <v>117</v>
      </c>
      <c r="AB37" s="528">
        <v>128.6</v>
      </c>
      <c r="AC37" s="528">
        <v>138.5</v>
      </c>
      <c r="AD37" s="528">
        <v>126.5</v>
      </c>
      <c r="AE37" s="528">
        <v>118.2</v>
      </c>
      <c r="AF37" s="528">
        <v>118.6</v>
      </c>
      <c r="AG37" s="528">
        <v>122.1</v>
      </c>
      <c r="AH37" s="528">
        <v>118.1</v>
      </c>
      <c r="AI37" s="528">
        <v>116.8</v>
      </c>
      <c r="AJ37" s="528">
        <v>113.5</v>
      </c>
      <c r="AK37" s="528">
        <v>110.1</v>
      </c>
      <c r="AL37" s="528">
        <v>100.2</v>
      </c>
      <c r="AM37" s="528">
        <v>107.7</v>
      </c>
      <c r="AN37" s="528">
        <v>108.2</v>
      </c>
      <c r="AO37" s="528">
        <v>111.8</v>
      </c>
      <c r="AP37" s="528">
        <v>116.6</v>
      </c>
      <c r="AQ37" s="528">
        <v>124.2</v>
      </c>
      <c r="AR37" s="528">
        <v>141</v>
      </c>
      <c r="AS37" s="528">
        <v>144.30000000000001</v>
      </c>
      <c r="AT37" s="528">
        <v>141.4</v>
      </c>
      <c r="AU37" s="528">
        <v>141.4</v>
      </c>
      <c r="AV37" s="528">
        <v>141.4</v>
      </c>
      <c r="AW37" s="528">
        <v>140.80000000000001</v>
      </c>
      <c r="AX37" s="528">
        <v>135.30000000000001</v>
      </c>
      <c r="AY37" s="528">
        <v>138.6</v>
      </c>
      <c r="AZ37" s="528">
        <v>141.19999999999999</v>
      </c>
      <c r="BA37" s="528">
        <v>136.6</v>
      </c>
      <c r="BB37" s="528">
        <v>132.80000000000001</v>
      </c>
      <c r="BC37" s="528">
        <v>136.1</v>
      </c>
      <c r="BD37" s="528">
        <v>143.1</v>
      </c>
      <c r="BE37" s="528">
        <v>145.4</v>
      </c>
      <c r="BF37" s="528">
        <v>140.5</v>
      </c>
      <c r="BG37" s="528">
        <v>152.30000000000001</v>
      </c>
      <c r="BH37" s="528">
        <v>151.5</v>
      </c>
      <c r="BI37" s="528">
        <v>152.30000000000001</v>
      </c>
      <c r="BJ37" s="528">
        <v>148.4</v>
      </c>
      <c r="BK37" s="528">
        <v>142</v>
      </c>
      <c r="BL37" s="528">
        <v>155.4</v>
      </c>
      <c r="BM37" s="528">
        <v>160.1</v>
      </c>
      <c r="BN37" s="528">
        <v>156.5</v>
      </c>
      <c r="BO37" s="528">
        <v>165</v>
      </c>
      <c r="BP37" s="528">
        <v>165.3</v>
      </c>
      <c r="BQ37" s="528">
        <v>168.8</v>
      </c>
      <c r="BR37" s="528">
        <v>172.3</v>
      </c>
      <c r="BS37" s="528">
        <v>172.3</v>
      </c>
      <c r="BT37" s="528">
        <v>183.1</v>
      </c>
      <c r="BU37" s="528">
        <v>202.8</v>
      </c>
      <c r="BV37" s="528">
        <v>205.8</v>
      </c>
      <c r="BW37" s="528">
        <v>202.1</v>
      </c>
      <c r="BX37" s="528">
        <v>202.1</v>
      </c>
      <c r="BY37" s="528">
        <v>191.3</v>
      </c>
      <c r="BZ37" s="528">
        <v>192.9</v>
      </c>
      <c r="CA37" s="528">
        <v>206.3</v>
      </c>
      <c r="CB37" s="528">
        <v>221.8</v>
      </c>
      <c r="CC37" s="528">
        <v>251.2</v>
      </c>
      <c r="CD37" s="528">
        <v>239.1</v>
      </c>
      <c r="CE37" s="528">
        <v>240.6</v>
      </c>
      <c r="CF37" s="528">
        <v>249.8</v>
      </c>
      <c r="CG37" s="528">
        <v>241.2</v>
      </c>
      <c r="CH37" s="528">
        <v>237.5</v>
      </c>
      <c r="CI37" s="528">
        <v>231.4</v>
      </c>
      <c r="CJ37" s="528">
        <v>241.8</v>
      </c>
      <c r="CK37" s="528">
        <v>241.9</v>
      </c>
      <c r="CL37" s="528">
        <v>245.6</v>
      </c>
    </row>
    <row r="38" spans="1:90">
      <c r="A38" s="524" t="s">
        <v>636</v>
      </c>
      <c r="B38" s="524" t="s">
        <v>637</v>
      </c>
      <c r="C38" s="525">
        <v>0.16399</v>
      </c>
      <c r="D38" s="528">
        <v>103.5</v>
      </c>
      <c r="E38" s="528">
        <v>102.8</v>
      </c>
      <c r="F38" s="528">
        <v>102.1</v>
      </c>
      <c r="G38" s="528">
        <v>104.9</v>
      </c>
      <c r="H38" s="528">
        <v>105.6</v>
      </c>
      <c r="I38" s="528">
        <v>106.3</v>
      </c>
      <c r="J38" s="528">
        <v>104.3</v>
      </c>
      <c r="K38" s="528">
        <v>102.5</v>
      </c>
      <c r="L38" s="528">
        <v>102.3</v>
      </c>
      <c r="M38" s="528">
        <v>104.7</v>
      </c>
      <c r="N38" s="528">
        <v>102.5</v>
      </c>
      <c r="O38" s="528">
        <v>101.4</v>
      </c>
      <c r="P38" s="528">
        <v>115.3</v>
      </c>
      <c r="Q38" s="528">
        <v>115.2</v>
      </c>
      <c r="R38" s="528">
        <v>115.1</v>
      </c>
      <c r="S38" s="528">
        <v>114</v>
      </c>
      <c r="T38" s="528">
        <v>114.1</v>
      </c>
      <c r="U38" s="528">
        <v>104.9</v>
      </c>
      <c r="V38" s="528">
        <v>108.6</v>
      </c>
      <c r="W38" s="528">
        <v>107.6</v>
      </c>
      <c r="X38" s="528">
        <v>107.8</v>
      </c>
      <c r="Y38" s="528">
        <v>112</v>
      </c>
      <c r="Z38" s="528">
        <v>111.9</v>
      </c>
      <c r="AA38" s="528">
        <v>108.8</v>
      </c>
      <c r="AB38" s="528">
        <v>112</v>
      </c>
      <c r="AC38" s="528">
        <v>113.1</v>
      </c>
      <c r="AD38" s="528">
        <v>112.9</v>
      </c>
      <c r="AE38" s="528">
        <v>111.8</v>
      </c>
      <c r="AF38" s="528">
        <v>104.3</v>
      </c>
      <c r="AG38" s="528">
        <v>105.9</v>
      </c>
      <c r="AH38" s="528">
        <v>104.4</v>
      </c>
      <c r="AI38" s="528">
        <v>105.2</v>
      </c>
      <c r="AJ38" s="528">
        <v>103.2</v>
      </c>
      <c r="AK38" s="528">
        <v>103.4</v>
      </c>
      <c r="AL38" s="528">
        <v>103.6</v>
      </c>
      <c r="AM38" s="528">
        <v>104.8</v>
      </c>
      <c r="AN38" s="528">
        <v>106.1</v>
      </c>
      <c r="AO38" s="528">
        <v>113.2</v>
      </c>
      <c r="AP38" s="528">
        <v>107.5</v>
      </c>
      <c r="AQ38" s="528">
        <v>109</v>
      </c>
      <c r="AR38" s="528">
        <v>105.4</v>
      </c>
      <c r="AS38" s="528">
        <v>109.5</v>
      </c>
      <c r="AT38" s="528">
        <v>111.9</v>
      </c>
      <c r="AU38" s="528">
        <v>122.5</v>
      </c>
      <c r="AV38" s="528">
        <v>119.6</v>
      </c>
      <c r="AW38" s="528">
        <v>117.5</v>
      </c>
      <c r="AX38" s="528">
        <v>115.3</v>
      </c>
      <c r="AY38" s="528">
        <v>107.1</v>
      </c>
      <c r="AZ38" s="528">
        <v>127</v>
      </c>
      <c r="BA38" s="528">
        <v>132.5</v>
      </c>
      <c r="BB38" s="528">
        <v>127.2</v>
      </c>
      <c r="BC38" s="528">
        <v>125.9</v>
      </c>
      <c r="BD38" s="528">
        <v>131.19999999999999</v>
      </c>
      <c r="BE38" s="528">
        <v>131.9</v>
      </c>
      <c r="BF38" s="528">
        <v>132.80000000000001</v>
      </c>
      <c r="BG38" s="528">
        <v>136.80000000000001</v>
      </c>
      <c r="BH38" s="528">
        <v>134.30000000000001</v>
      </c>
      <c r="BI38" s="528">
        <v>137.19999999999999</v>
      </c>
      <c r="BJ38" s="528">
        <v>139.6</v>
      </c>
      <c r="BK38" s="528">
        <v>148.19999999999999</v>
      </c>
      <c r="BL38" s="528">
        <v>148.9</v>
      </c>
      <c r="BM38" s="528">
        <v>140.30000000000001</v>
      </c>
      <c r="BN38" s="528">
        <v>131.69999999999999</v>
      </c>
      <c r="BO38" s="528">
        <v>133.80000000000001</v>
      </c>
      <c r="BP38" s="528">
        <v>132.30000000000001</v>
      </c>
      <c r="BQ38" s="528">
        <v>127.1</v>
      </c>
      <c r="BR38" s="528">
        <v>133.80000000000001</v>
      </c>
      <c r="BS38" s="528">
        <v>137.30000000000001</v>
      </c>
      <c r="BT38" s="528">
        <v>142.4</v>
      </c>
      <c r="BU38" s="528">
        <v>156.1</v>
      </c>
      <c r="BV38" s="528">
        <v>152.9</v>
      </c>
      <c r="BW38" s="528">
        <v>166.7</v>
      </c>
      <c r="BX38" s="528">
        <v>178.2</v>
      </c>
      <c r="BY38" s="528">
        <v>177.6</v>
      </c>
      <c r="BZ38" s="528">
        <v>174.3</v>
      </c>
      <c r="CA38" s="528">
        <v>184</v>
      </c>
      <c r="CB38" s="528">
        <v>180.7</v>
      </c>
      <c r="CC38" s="528">
        <v>181.7</v>
      </c>
      <c r="CD38" s="528">
        <v>195</v>
      </c>
      <c r="CE38" s="528">
        <v>207.6</v>
      </c>
      <c r="CF38" s="528">
        <v>207.5</v>
      </c>
      <c r="CG38" s="528">
        <v>210.1</v>
      </c>
      <c r="CH38" s="528">
        <v>204.5</v>
      </c>
      <c r="CI38" s="528">
        <v>201</v>
      </c>
      <c r="CJ38" s="528">
        <v>187.8</v>
      </c>
      <c r="CK38" s="528">
        <v>177.4</v>
      </c>
      <c r="CL38" s="528">
        <v>167.8</v>
      </c>
    </row>
    <row r="39" spans="1:90">
      <c r="A39" s="524" t="s">
        <v>2285</v>
      </c>
      <c r="B39" s="524" t="s">
        <v>639</v>
      </c>
      <c r="C39" s="525">
        <v>0.24113000000000001</v>
      </c>
      <c r="D39" s="528">
        <v>99.2</v>
      </c>
      <c r="E39" s="528">
        <v>102.8</v>
      </c>
      <c r="F39" s="528">
        <v>100.9</v>
      </c>
      <c r="G39" s="528">
        <v>96.7</v>
      </c>
      <c r="H39" s="528">
        <v>93.5</v>
      </c>
      <c r="I39" s="528">
        <v>90.8</v>
      </c>
      <c r="J39" s="528">
        <v>90.9</v>
      </c>
      <c r="K39" s="528">
        <v>90.1</v>
      </c>
      <c r="L39" s="528">
        <v>87.3</v>
      </c>
      <c r="M39" s="528">
        <v>85</v>
      </c>
      <c r="N39" s="528">
        <v>75.3</v>
      </c>
      <c r="O39" s="528">
        <v>73.8</v>
      </c>
      <c r="P39" s="528">
        <v>76.7</v>
      </c>
      <c r="Q39" s="528">
        <v>80</v>
      </c>
      <c r="R39" s="528">
        <v>80.3</v>
      </c>
      <c r="S39" s="528">
        <v>79.5</v>
      </c>
      <c r="T39" s="528">
        <v>79.8</v>
      </c>
      <c r="U39" s="528">
        <v>77.900000000000006</v>
      </c>
      <c r="V39" s="528">
        <v>75.8</v>
      </c>
      <c r="W39" s="528">
        <v>77.8</v>
      </c>
      <c r="X39" s="528">
        <v>79.8</v>
      </c>
      <c r="Y39" s="528">
        <v>85.4</v>
      </c>
      <c r="Z39" s="528">
        <v>87</v>
      </c>
      <c r="AA39" s="528">
        <v>86</v>
      </c>
      <c r="AB39" s="528">
        <v>86.8</v>
      </c>
      <c r="AC39" s="528">
        <v>86.4</v>
      </c>
      <c r="AD39" s="528">
        <v>84.1</v>
      </c>
      <c r="AE39" s="528">
        <v>83.8</v>
      </c>
      <c r="AF39" s="528">
        <v>83.6</v>
      </c>
      <c r="AG39" s="528">
        <v>81.3</v>
      </c>
      <c r="AH39" s="528">
        <v>81.5</v>
      </c>
      <c r="AI39" s="528">
        <v>83.1</v>
      </c>
      <c r="AJ39" s="528">
        <v>83</v>
      </c>
      <c r="AK39" s="528">
        <v>81.599999999999994</v>
      </c>
      <c r="AL39" s="528">
        <v>80.400000000000006</v>
      </c>
      <c r="AM39" s="528">
        <v>80.8</v>
      </c>
      <c r="AN39" s="528">
        <v>84.2</v>
      </c>
      <c r="AO39" s="528">
        <v>84.8</v>
      </c>
      <c r="AP39" s="528">
        <v>88.5</v>
      </c>
      <c r="AQ39" s="528">
        <v>91.8</v>
      </c>
      <c r="AR39" s="528">
        <v>94.3</v>
      </c>
      <c r="AS39" s="528">
        <v>96.9</v>
      </c>
      <c r="AT39" s="528">
        <v>97.1</v>
      </c>
      <c r="AU39" s="528">
        <v>98.4</v>
      </c>
      <c r="AV39" s="528">
        <v>98.7</v>
      </c>
      <c r="AW39" s="528">
        <v>98.1</v>
      </c>
      <c r="AX39" s="528">
        <v>97</v>
      </c>
      <c r="AY39" s="528">
        <v>95.6</v>
      </c>
      <c r="AZ39" s="528">
        <v>93.8</v>
      </c>
      <c r="BA39" s="528">
        <v>95</v>
      </c>
      <c r="BB39" s="528">
        <v>93.8</v>
      </c>
      <c r="BC39" s="528">
        <v>92.5</v>
      </c>
      <c r="BD39" s="528">
        <v>92</v>
      </c>
      <c r="BE39" s="528">
        <v>85.1</v>
      </c>
      <c r="BF39" s="528">
        <v>83</v>
      </c>
      <c r="BG39" s="528">
        <v>84</v>
      </c>
      <c r="BH39" s="528">
        <v>81.5</v>
      </c>
      <c r="BI39" s="528">
        <v>80.2</v>
      </c>
      <c r="BJ39" s="528">
        <v>79.900000000000006</v>
      </c>
      <c r="BK39" s="528">
        <v>83.5</v>
      </c>
      <c r="BL39" s="528">
        <v>87.1</v>
      </c>
      <c r="BM39" s="528">
        <v>88.8</v>
      </c>
      <c r="BN39" s="528">
        <v>89.3</v>
      </c>
      <c r="BO39" s="528">
        <v>88.7</v>
      </c>
      <c r="BP39" s="528">
        <v>88</v>
      </c>
      <c r="BQ39" s="528">
        <v>87.8</v>
      </c>
      <c r="BR39" s="528">
        <v>88.6</v>
      </c>
      <c r="BS39" s="528">
        <v>89.5</v>
      </c>
      <c r="BT39" s="528">
        <v>91.2</v>
      </c>
      <c r="BU39" s="528">
        <v>95</v>
      </c>
      <c r="BV39" s="528">
        <v>95</v>
      </c>
      <c r="BW39" s="528">
        <v>101.8</v>
      </c>
      <c r="BX39" s="528">
        <v>110.5</v>
      </c>
      <c r="BY39" s="528">
        <v>117</v>
      </c>
      <c r="BZ39" s="528">
        <v>120.1</v>
      </c>
      <c r="CA39" s="528">
        <v>119.5</v>
      </c>
      <c r="CB39" s="528">
        <v>123.5</v>
      </c>
      <c r="CC39" s="528">
        <v>129.5</v>
      </c>
      <c r="CD39" s="528">
        <v>125.2</v>
      </c>
      <c r="CE39" s="528">
        <v>124.3</v>
      </c>
      <c r="CF39" s="528">
        <v>120.3</v>
      </c>
      <c r="CG39" s="528">
        <v>117.7</v>
      </c>
      <c r="CH39" s="528">
        <v>114.4</v>
      </c>
      <c r="CI39" s="528">
        <v>110</v>
      </c>
      <c r="CJ39" s="528">
        <v>110.9</v>
      </c>
      <c r="CK39" s="528">
        <v>110.4</v>
      </c>
      <c r="CL39" s="528">
        <v>112.7</v>
      </c>
    </row>
    <row r="40" spans="1:90">
      <c r="A40" s="524" t="s">
        <v>640</v>
      </c>
      <c r="B40" s="524" t="s">
        <v>641</v>
      </c>
      <c r="C40" s="525">
        <v>0.10340000000000001</v>
      </c>
      <c r="D40" s="528">
        <v>84.5</v>
      </c>
      <c r="E40" s="528">
        <v>83.3</v>
      </c>
      <c r="F40" s="528">
        <v>87.6</v>
      </c>
      <c r="G40" s="528">
        <v>100.8</v>
      </c>
      <c r="H40" s="528">
        <v>96.2</v>
      </c>
      <c r="I40" s="528">
        <v>91.1</v>
      </c>
      <c r="J40" s="528">
        <v>89</v>
      </c>
      <c r="K40" s="528">
        <v>87.1</v>
      </c>
      <c r="L40" s="528">
        <v>90.1</v>
      </c>
      <c r="M40" s="528">
        <v>96.6</v>
      </c>
      <c r="N40" s="528">
        <v>91.8</v>
      </c>
      <c r="O40" s="528">
        <v>87.8</v>
      </c>
      <c r="P40" s="528">
        <v>91.2</v>
      </c>
      <c r="Q40" s="528">
        <v>93.4</v>
      </c>
      <c r="R40" s="528">
        <v>89.9</v>
      </c>
      <c r="S40" s="528">
        <v>89</v>
      </c>
      <c r="T40" s="528">
        <v>90.4</v>
      </c>
      <c r="U40" s="528">
        <v>100.3</v>
      </c>
      <c r="V40" s="528">
        <v>96.6</v>
      </c>
      <c r="W40" s="528">
        <v>91.9</v>
      </c>
      <c r="X40" s="528">
        <v>99.8</v>
      </c>
      <c r="Y40" s="528">
        <v>109.6</v>
      </c>
      <c r="Z40" s="528">
        <v>98.2</v>
      </c>
      <c r="AA40" s="528">
        <v>88.1</v>
      </c>
      <c r="AB40" s="528">
        <v>81.599999999999994</v>
      </c>
      <c r="AC40" s="528">
        <v>88.5</v>
      </c>
      <c r="AD40" s="528">
        <v>105.6</v>
      </c>
      <c r="AE40" s="528">
        <v>103.1</v>
      </c>
      <c r="AF40" s="528">
        <v>98.8</v>
      </c>
      <c r="AG40" s="528">
        <v>107.2</v>
      </c>
      <c r="AH40" s="528">
        <v>103.6</v>
      </c>
      <c r="AI40" s="528">
        <v>104.3</v>
      </c>
      <c r="AJ40" s="528">
        <v>120</v>
      </c>
      <c r="AK40" s="528">
        <v>114.4</v>
      </c>
      <c r="AL40" s="528">
        <v>119.5</v>
      </c>
      <c r="AM40" s="528">
        <v>117.8</v>
      </c>
      <c r="AN40" s="528">
        <v>94.6</v>
      </c>
      <c r="AO40" s="528">
        <v>129.19999999999999</v>
      </c>
      <c r="AP40" s="528">
        <v>109.2</v>
      </c>
      <c r="AQ40" s="528">
        <v>120.2</v>
      </c>
      <c r="AR40" s="528">
        <v>113.3</v>
      </c>
      <c r="AS40" s="528">
        <v>116.9</v>
      </c>
      <c r="AT40" s="528">
        <v>122</v>
      </c>
      <c r="AU40" s="528">
        <v>132.1</v>
      </c>
      <c r="AV40" s="528">
        <v>182.1</v>
      </c>
      <c r="AW40" s="528">
        <v>185.3</v>
      </c>
      <c r="AX40" s="528">
        <v>150</v>
      </c>
      <c r="AY40" s="528">
        <v>135.1</v>
      </c>
      <c r="AZ40" s="528">
        <v>139.19999999999999</v>
      </c>
      <c r="BA40" s="528">
        <v>128.4</v>
      </c>
      <c r="BB40" s="528">
        <v>120.7</v>
      </c>
      <c r="BC40" s="528">
        <v>123</v>
      </c>
      <c r="BD40" s="528">
        <v>133</v>
      </c>
      <c r="BE40" s="528">
        <v>127.8</v>
      </c>
      <c r="BF40" s="528">
        <v>140.80000000000001</v>
      </c>
      <c r="BG40" s="528">
        <v>182.7</v>
      </c>
      <c r="BH40" s="528">
        <v>204.1</v>
      </c>
      <c r="BI40" s="528">
        <v>166.6</v>
      </c>
      <c r="BJ40" s="528">
        <v>148.30000000000001</v>
      </c>
      <c r="BK40" s="528">
        <v>146.1</v>
      </c>
      <c r="BL40" s="528">
        <v>150.1</v>
      </c>
      <c r="BM40" s="528">
        <v>153.19999999999999</v>
      </c>
      <c r="BN40" s="528">
        <v>181.9</v>
      </c>
      <c r="BO40" s="528">
        <v>201.4</v>
      </c>
      <c r="BP40" s="528">
        <v>172.9</v>
      </c>
      <c r="BQ40" s="528">
        <v>178.7</v>
      </c>
      <c r="BR40" s="528">
        <v>185.5</v>
      </c>
      <c r="BS40" s="528">
        <v>181.1</v>
      </c>
      <c r="BT40" s="528">
        <v>192.8</v>
      </c>
      <c r="BU40" s="528">
        <v>171.2</v>
      </c>
      <c r="BV40" s="528">
        <v>193.6</v>
      </c>
      <c r="BW40" s="528">
        <v>181.4</v>
      </c>
      <c r="BX40" s="528">
        <v>163.69999999999999</v>
      </c>
      <c r="BY40" s="528">
        <v>209.1</v>
      </c>
      <c r="BZ40" s="528">
        <v>244</v>
      </c>
      <c r="CA40" s="528">
        <v>229</v>
      </c>
      <c r="CB40" s="528">
        <v>253.7</v>
      </c>
      <c r="CC40" s="528">
        <v>281.39999999999998</v>
      </c>
      <c r="CD40" s="528">
        <v>260.39999999999998</v>
      </c>
      <c r="CE40" s="528">
        <v>207.8</v>
      </c>
      <c r="CF40" s="528">
        <v>186.3</v>
      </c>
      <c r="CG40" s="528">
        <v>138.5</v>
      </c>
      <c r="CH40" s="528">
        <v>139.30000000000001</v>
      </c>
      <c r="CI40" s="528">
        <v>158.6</v>
      </c>
      <c r="CJ40" s="528">
        <v>133.30000000000001</v>
      </c>
      <c r="CK40" s="528">
        <v>128.6</v>
      </c>
      <c r="CL40" s="528">
        <v>126.8</v>
      </c>
    </row>
    <row r="41" spans="1:90">
      <c r="A41" s="524" t="s">
        <v>642</v>
      </c>
      <c r="B41" s="524" t="s">
        <v>643</v>
      </c>
      <c r="C41" s="525">
        <v>9.3990000000000004E-2</v>
      </c>
      <c r="D41" s="528">
        <v>103.9</v>
      </c>
      <c r="E41" s="528">
        <v>96.3</v>
      </c>
      <c r="F41" s="528">
        <v>82.4</v>
      </c>
      <c r="G41" s="528">
        <v>9999.9</v>
      </c>
      <c r="H41" s="528">
        <v>9999.9</v>
      </c>
      <c r="I41" s="528">
        <v>9999.9</v>
      </c>
      <c r="J41" s="528">
        <v>9999.9</v>
      </c>
      <c r="K41" s="528">
        <v>9999.9</v>
      </c>
      <c r="L41" s="528">
        <v>9999.9</v>
      </c>
      <c r="M41" s="528">
        <v>97.2</v>
      </c>
      <c r="N41" s="528">
        <v>104.2</v>
      </c>
      <c r="O41" s="528">
        <v>99.6</v>
      </c>
      <c r="P41" s="528">
        <v>99.6</v>
      </c>
      <c r="Q41" s="528">
        <v>94.6</v>
      </c>
      <c r="R41" s="528">
        <v>97.1</v>
      </c>
      <c r="S41" s="528">
        <v>9999.9</v>
      </c>
      <c r="T41" s="528">
        <v>9999.9</v>
      </c>
      <c r="U41" s="528">
        <v>9999.9</v>
      </c>
      <c r="V41" s="528">
        <v>9999.9</v>
      </c>
      <c r="W41" s="528">
        <v>9999.9</v>
      </c>
      <c r="X41" s="528">
        <v>9999.9</v>
      </c>
      <c r="Y41" s="528">
        <v>116.9</v>
      </c>
      <c r="Z41" s="528">
        <v>115.8</v>
      </c>
      <c r="AA41" s="528">
        <v>112.4</v>
      </c>
      <c r="AB41" s="528">
        <v>107.3</v>
      </c>
      <c r="AC41" s="528">
        <v>102</v>
      </c>
      <c r="AD41" s="528">
        <v>104.7</v>
      </c>
      <c r="AE41" s="528">
        <v>9999.9</v>
      </c>
      <c r="AF41" s="528">
        <v>9999.9</v>
      </c>
      <c r="AG41" s="528">
        <v>9999.9</v>
      </c>
      <c r="AH41" s="528">
        <v>9999.9</v>
      </c>
      <c r="AI41" s="528">
        <v>9999.9</v>
      </c>
      <c r="AJ41" s="528">
        <v>9999.9</v>
      </c>
      <c r="AK41" s="528">
        <v>116.9</v>
      </c>
      <c r="AL41" s="528">
        <v>124</v>
      </c>
      <c r="AM41" s="528">
        <v>131.69999999999999</v>
      </c>
      <c r="AN41" s="528">
        <v>135.80000000000001</v>
      </c>
      <c r="AO41" s="528">
        <v>123.7</v>
      </c>
      <c r="AP41" s="528">
        <v>126.8</v>
      </c>
      <c r="AQ41" s="528">
        <v>9999.9</v>
      </c>
      <c r="AR41" s="528">
        <v>9999.9</v>
      </c>
      <c r="AS41" s="528">
        <v>9999.9</v>
      </c>
      <c r="AT41" s="528">
        <v>9999.9</v>
      </c>
      <c r="AU41" s="528">
        <v>9999.9</v>
      </c>
      <c r="AV41" s="528">
        <v>9999.9</v>
      </c>
      <c r="AW41" s="528">
        <v>118.5</v>
      </c>
      <c r="AX41" s="528">
        <v>121.9</v>
      </c>
      <c r="AY41" s="528">
        <v>130.6</v>
      </c>
      <c r="AZ41" s="528">
        <v>141.5</v>
      </c>
      <c r="BA41" s="528">
        <v>127.9</v>
      </c>
      <c r="BB41" s="528">
        <v>122.6</v>
      </c>
      <c r="BC41" s="528">
        <v>9999.9</v>
      </c>
      <c r="BD41" s="528">
        <v>9999.9</v>
      </c>
      <c r="BE41" s="528">
        <v>9999.9</v>
      </c>
      <c r="BF41" s="528">
        <v>9999.9</v>
      </c>
      <c r="BG41" s="528">
        <v>9999.9</v>
      </c>
      <c r="BH41" s="528">
        <v>9999.9</v>
      </c>
      <c r="BI41" s="528">
        <v>130.19999999999999</v>
      </c>
      <c r="BJ41" s="528">
        <v>130.19999999999999</v>
      </c>
      <c r="BK41" s="528">
        <v>129.30000000000001</v>
      </c>
      <c r="BL41" s="528">
        <v>124.2</v>
      </c>
      <c r="BM41" s="528">
        <v>119</v>
      </c>
      <c r="BN41" s="528">
        <v>115.8</v>
      </c>
      <c r="BO41" s="528">
        <v>9999.9</v>
      </c>
      <c r="BP41" s="528">
        <v>9999.9</v>
      </c>
      <c r="BQ41" s="528">
        <v>9999.9</v>
      </c>
      <c r="BR41" s="528">
        <v>9999.9</v>
      </c>
      <c r="BS41" s="528">
        <v>9999.9</v>
      </c>
      <c r="BT41" s="528">
        <v>9999.9</v>
      </c>
      <c r="BU41" s="528">
        <v>133.19999999999999</v>
      </c>
      <c r="BV41" s="528">
        <v>190.2</v>
      </c>
      <c r="BW41" s="528">
        <v>190.1</v>
      </c>
      <c r="BX41" s="528">
        <v>200.6</v>
      </c>
      <c r="BY41" s="528">
        <v>211.3</v>
      </c>
      <c r="BZ41" s="528">
        <v>207.7</v>
      </c>
      <c r="CA41" s="528">
        <v>9999.9</v>
      </c>
      <c r="CB41" s="528">
        <v>9999.9</v>
      </c>
      <c r="CC41" s="528">
        <v>9999.9</v>
      </c>
      <c r="CD41" s="528">
        <v>9999.9</v>
      </c>
      <c r="CE41" s="528">
        <v>9999.9</v>
      </c>
      <c r="CF41" s="528">
        <v>9999.9</v>
      </c>
      <c r="CG41" s="528">
        <v>223.9</v>
      </c>
      <c r="CH41" s="528">
        <v>224.2</v>
      </c>
      <c r="CI41" s="528">
        <v>226.4</v>
      </c>
      <c r="CJ41" s="528">
        <v>247.4</v>
      </c>
      <c r="CK41" s="528">
        <v>220.1</v>
      </c>
      <c r="CL41" s="528">
        <v>185.2</v>
      </c>
    </row>
    <row r="42" spans="1:90">
      <c r="A42" s="524" t="s">
        <v>644</v>
      </c>
      <c r="B42" s="524" t="s">
        <v>645</v>
      </c>
      <c r="C42" s="525">
        <v>4.5769999999999998E-2</v>
      </c>
      <c r="D42" s="528">
        <v>88.8</v>
      </c>
      <c r="E42" s="528">
        <v>92.2</v>
      </c>
      <c r="F42" s="528">
        <v>92</v>
      </c>
      <c r="G42" s="528">
        <v>97.1</v>
      </c>
      <c r="H42" s="528">
        <v>90.4</v>
      </c>
      <c r="I42" s="528">
        <v>98.6</v>
      </c>
      <c r="J42" s="528">
        <v>94.3</v>
      </c>
      <c r="K42" s="528">
        <v>99</v>
      </c>
      <c r="L42" s="528">
        <v>96.3</v>
      </c>
      <c r="M42" s="528">
        <v>104.6</v>
      </c>
      <c r="N42" s="528">
        <v>100.7</v>
      </c>
      <c r="O42" s="528">
        <v>83</v>
      </c>
      <c r="P42" s="528">
        <v>82.1</v>
      </c>
      <c r="Q42" s="528">
        <v>87</v>
      </c>
      <c r="R42" s="528">
        <v>97.9</v>
      </c>
      <c r="S42" s="528">
        <v>104.9</v>
      </c>
      <c r="T42" s="528">
        <v>91</v>
      </c>
      <c r="U42" s="528">
        <v>81.3</v>
      </c>
      <c r="V42" s="528">
        <v>88.6</v>
      </c>
      <c r="W42" s="528">
        <v>95.2</v>
      </c>
      <c r="X42" s="528">
        <v>107.7</v>
      </c>
      <c r="Y42" s="528">
        <v>96</v>
      </c>
      <c r="Z42" s="528">
        <v>89.8</v>
      </c>
      <c r="AA42" s="528">
        <v>91.9</v>
      </c>
      <c r="AB42" s="528">
        <v>107.2</v>
      </c>
      <c r="AC42" s="528">
        <v>109.8</v>
      </c>
      <c r="AD42" s="528">
        <v>111.3</v>
      </c>
      <c r="AE42" s="528">
        <v>113.8</v>
      </c>
      <c r="AF42" s="528">
        <v>99.5</v>
      </c>
      <c r="AG42" s="528">
        <v>111.3</v>
      </c>
      <c r="AH42" s="528">
        <v>113.9</v>
      </c>
      <c r="AI42" s="528">
        <v>135.6</v>
      </c>
      <c r="AJ42" s="528">
        <v>125</v>
      </c>
      <c r="AK42" s="528">
        <v>127.8</v>
      </c>
      <c r="AL42" s="528">
        <v>123.8</v>
      </c>
      <c r="AM42" s="528">
        <v>107.9</v>
      </c>
      <c r="AN42" s="528">
        <v>105.7</v>
      </c>
      <c r="AO42" s="528">
        <v>120.9</v>
      </c>
      <c r="AP42" s="528">
        <v>110.2</v>
      </c>
      <c r="AQ42" s="528">
        <v>114.8</v>
      </c>
      <c r="AR42" s="528">
        <v>145.4</v>
      </c>
      <c r="AS42" s="528">
        <v>134.4</v>
      </c>
      <c r="AT42" s="528">
        <v>126.7</v>
      </c>
      <c r="AU42" s="528">
        <v>123.2</v>
      </c>
      <c r="AV42" s="528">
        <v>145.6</v>
      </c>
      <c r="AW42" s="528">
        <v>129.69999999999999</v>
      </c>
      <c r="AX42" s="528">
        <v>114.9</v>
      </c>
      <c r="AY42" s="528">
        <v>123.1</v>
      </c>
      <c r="AZ42" s="528">
        <v>122.8</v>
      </c>
      <c r="BA42" s="528">
        <v>120.5</v>
      </c>
      <c r="BB42" s="528">
        <v>144.69999999999999</v>
      </c>
      <c r="BC42" s="528">
        <v>145.5</v>
      </c>
      <c r="BD42" s="528">
        <v>121.2</v>
      </c>
      <c r="BE42" s="528">
        <v>116.5</v>
      </c>
      <c r="BF42" s="528">
        <v>140.30000000000001</v>
      </c>
      <c r="BG42" s="528">
        <v>161.69999999999999</v>
      </c>
      <c r="BH42" s="528">
        <v>176.5</v>
      </c>
      <c r="BI42" s="528">
        <v>170.5</v>
      </c>
      <c r="BJ42" s="528">
        <v>155.9</v>
      </c>
      <c r="BK42" s="528">
        <v>156.69999999999999</v>
      </c>
      <c r="BL42" s="528">
        <v>161.5</v>
      </c>
      <c r="BM42" s="528">
        <v>165.9</v>
      </c>
      <c r="BN42" s="528">
        <v>181</v>
      </c>
      <c r="BO42" s="528">
        <v>203.9</v>
      </c>
      <c r="BP42" s="528">
        <v>183.4</v>
      </c>
      <c r="BQ42" s="528">
        <v>163.6</v>
      </c>
      <c r="BR42" s="528">
        <v>186.3</v>
      </c>
      <c r="BS42" s="528">
        <v>177.8</v>
      </c>
      <c r="BT42" s="528">
        <v>174.1</v>
      </c>
      <c r="BU42" s="528">
        <v>174.3</v>
      </c>
      <c r="BV42" s="528">
        <v>156.6</v>
      </c>
      <c r="BW42" s="528">
        <v>158.80000000000001</v>
      </c>
      <c r="BX42" s="528">
        <v>181.7</v>
      </c>
      <c r="BY42" s="528">
        <v>192.1</v>
      </c>
      <c r="BZ42" s="528">
        <v>182.5</v>
      </c>
      <c r="CA42" s="528">
        <v>209.2</v>
      </c>
      <c r="CB42" s="528">
        <v>184</v>
      </c>
      <c r="CC42" s="528">
        <v>189.1</v>
      </c>
      <c r="CD42" s="528">
        <v>182.5</v>
      </c>
      <c r="CE42" s="528">
        <v>196.1</v>
      </c>
      <c r="CF42" s="528">
        <v>191.2</v>
      </c>
      <c r="CG42" s="528">
        <v>194.2</v>
      </c>
      <c r="CH42" s="528">
        <v>186.5</v>
      </c>
      <c r="CI42" s="528">
        <v>190.9</v>
      </c>
      <c r="CJ42" s="528">
        <v>186.8</v>
      </c>
      <c r="CK42" s="528">
        <v>196.6</v>
      </c>
      <c r="CL42" s="528">
        <v>214.3</v>
      </c>
    </row>
    <row r="43" spans="1:90">
      <c r="A43" s="524" t="s">
        <v>646</v>
      </c>
      <c r="B43" s="524" t="s">
        <v>647</v>
      </c>
      <c r="C43" s="525">
        <v>7.6090000000000005E-2</v>
      </c>
      <c r="D43" s="528">
        <v>95.9</v>
      </c>
      <c r="E43" s="528">
        <v>110.3</v>
      </c>
      <c r="F43" s="528">
        <v>113.3</v>
      </c>
      <c r="G43" s="528">
        <v>122.4</v>
      </c>
      <c r="H43" s="528">
        <v>117.1</v>
      </c>
      <c r="I43" s="528">
        <v>113.3</v>
      </c>
      <c r="J43" s="528">
        <v>137.5</v>
      </c>
      <c r="K43" s="528">
        <v>128.4</v>
      </c>
      <c r="L43" s="528">
        <v>113.3</v>
      </c>
      <c r="M43" s="528">
        <v>113.3</v>
      </c>
      <c r="N43" s="528">
        <v>120.8</v>
      </c>
      <c r="O43" s="528">
        <v>125.4</v>
      </c>
      <c r="P43" s="528">
        <v>113.3</v>
      </c>
      <c r="Q43" s="528">
        <v>120.9</v>
      </c>
      <c r="R43" s="528">
        <v>113.3</v>
      </c>
      <c r="S43" s="528">
        <v>113.3</v>
      </c>
      <c r="T43" s="528">
        <v>128.4</v>
      </c>
      <c r="U43" s="528">
        <v>143.5</v>
      </c>
      <c r="V43" s="528">
        <v>143.5</v>
      </c>
      <c r="W43" s="528">
        <v>137.80000000000001</v>
      </c>
      <c r="X43" s="528">
        <v>135.9</v>
      </c>
      <c r="Y43" s="528">
        <v>113.3</v>
      </c>
      <c r="Z43" s="528">
        <v>107.8</v>
      </c>
      <c r="AA43" s="528">
        <v>106.3</v>
      </c>
      <c r="AB43" s="528">
        <v>107.8</v>
      </c>
      <c r="AC43" s="528">
        <v>104.5</v>
      </c>
      <c r="AD43" s="528">
        <v>113.8</v>
      </c>
      <c r="AE43" s="528">
        <v>123.4</v>
      </c>
      <c r="AF43" s="528">
        <v>122.7</v>
      </c>
      <c r="AG43" s="528">
        <v>120.4</v>
      </c>
      <c r="AH43" s="528">
        <v>120.4</v>
      </c>
      <c r="AI43" s="528">
        <v>120.4</v>
      </c>
      <c r="AJ43" s="528">
        <v>118.1</v>
      </c>
      <c r="AK43" s="528">
        <v>113.5</v>
      </c>
      <c r="AL43" s="528">
        <v>112.7</v>
      </c>
      <c r="AM43" s="528">
        <v>106.8</v>
      </c>
      <c r="AN43" s="528">
        <v>99.5</v>
      </c>
      <c r="AO43" s="528">
        <v>129.19999999999999</v>
      </c>
      <c r="AP43" s="528">
        <v>157.4</v>
      </c>
      <c r="AQ43" s="528">
        <v>151.19999999999999</v>
      </c>
      <c r="AR43" s="528">
        <v>151.19999999999999</v>
      </c>
      <c r="AS43" s="528">
        <v>151.19999999999999</v>
      </c>
      <c r="AT43" s="528">
        <v>151.19999999999999</v>
      </c>
      <c r="AU43" s="528">
        <v>151.19999999999999</v>
      </c>
      <c r="AV43" s="528">
        <v>151.19999999999999</v>
      </c>
      <c r="AW43" s="528">
        <v>151.19999999999999</v>
      </c>
      <c r="AX43" s="528">
        <v>98.4</v>
      </c>
      <c r="AY43" s="528">
        <v>85.2</v>
      </c>
      <c r="AZ43" s="528">
        <v>85.6</v>
      </c>
      <c r="BA43" s="528">
        <v>85.2</v>
      </c>
      <c r="BB43" s="528">
        <v>89.6</v>
      </c>
      <c r="BC43" s="528">
        <v>94</v>
      </c>
      <c r="BD43" s="528">
        <v>94</v>
      </c>
      <c r="BE43" s="528">
        <v>94</v>
      </c>
      <c r="BF43" s="528">
        <v>94.8</v>
      </c>
      <c r="BG43" s="528">
        <v>87.7</v>
      </c>
      <c r="BH43" s="528">
        <v>89.6</v>
      </c>
      <c r="BI43" s="528">
        <v>89.6</v>
      </c>
      <c r="BJ43" s="528">
        <v>122.6</v>
      </c>
      <c r="BK43" s="528">
        <v>133.6</v>
      </c>
      <c r="BL43" s="528">
        <v>128.30000000000001</v>
      </c>
      <c r="BM43" s="528">
        <v>154.5</v>
      </c>
      <c r="BN43" s="528">
        <v>142.4</v>
      </c>
      <c r="BO43" s="528">
        <v>176.5</v>
      </c>
      <c r="BP43" s="528">
        <v>265.60000000000002</v>
      </c>
      <c r="BQ43" s="528">
        <v>265.60000000000002</v>
      </c>
      <c r="BR43" s="528">
        <v>204</v>
      </c>
      <c r="BS43" s="528">
        <v>129.19999999999999</v>
      </c>
      <c r="BT43" s="528">
        <v>168.8</v>
      </c>
      <c r="BU43" s="528">
        <v>153</v>
      </c>
      <c r="BV43" s="528">
        <v>140.19999999999999</v>
      </c>
      <c r="BW43" s="528">
        <v>121.5</v>
      </c>
      <c r="BX43" s="528">
        <v>131</v>
      </c>
      <c r="BY43" s="528">
        <v>168.8</v>
      </c>
      <c r="BZ43" s="528">
        <v>207.8</v>
      </c>
      <c r="CA43" s="528">
        <v>208.4</v>
      </c>
      <c r="CB43" s="528">
        <v>208.4</v>
      </c>
      <c r="CC43" s="528">
        <v>208.4</v>
      </c>
      <c r="CD43" s="528">
        <v>208.4</v>
      </c>
      <c r="CE43" s="528">
        <v>173.2</v>
      </c>
      <c r="CF43" s="528">
        <v>117.1</v>
      </c>
      <c r="CG43" s="528">
        <v>130.1</v>
      </c>
      <c r="CH43" s="528">
        <v>101.4</v>
      </c>
      <c r="CI43" s="528">
        <v>107.2</v>
      </c>
      <c r="CJ43" s="528">
        <v>111.6</v>
      </c>
      <c r="CK43" s="528">
        <v>102.8</v>
      </c>
      <c r="CL43" s="528">
        <v>102.8</v>
      </c>
    </row>
    <row r="44" spans="1:90">
      <c r="A44" s="524" t="s">
        <v>648</v>
      </c>
      <c r="B44" s="524" t="s">
        <v>649</v>
      </c>
      <c r="C44" s="525">
        <v>3.7159999999999999E-2</v>
      </c>
      <c r="D44" s="528">
        <v>9999.9</v>
      </c>
      <c r="E44" s="528">
        <v>9999.9</v>
      </c>
      <c r="F44" s="528">
        <v>9999.9</v>
      </c>
      <c r="G44" s="528">
        <v>9999.9</v>
      </c>
      <c r="H44" s="528">
        <v>9999.9</v>
      </c>
      <c r="I44" s="528">
        <v>9999.9</v>
      </c>
      <c r="J44" s="528">
        <v>9999.9</v>
      </c>
      <c r="K44" s="528">
        <v>9999.9</v>
      </c>
      <c r="L44" s="528">
        <v>9999.9</v>
      </c>
      <c r="M44" s="528">
        <v>9999.9</v>
      </c>
      <c r="N44" s="528">
        <v>9999.9</v>
      </c>
      <c r="O44" s="528">
        <v>9999.9</v>
      </c>
      <c r="P44" s="528">
        <v>9999.9</v>
      </c>
      <c r="Q44" s="528">
        <v>9999.9</v>
      </c>
      <c r="R44" s="528">
        <v>9999.9</v>
      </c>
      <c r="S44" s="528">
        <v>9999.9</v>
      </c>
      <c r="T44" s="528">
        <v>9999.9</v>
      </c>
      <c r="U44" s="528">
        <v>9999.9</v>
      </c>
      <c r="V44" s="528">
        <v>9999.9</v>
      </c>
      <c r="W44" s="528">
        <v>9999.9</v>
      </c>
      <c r="X44" s="528">
        <v>9999.9</v>
      </c>
      <c r="Y44" s="528">
        <v>9999.9</v>
      </c>
      <c r="Z44" s="528">
        <v>9999.9</v>
      </c>
      <c r="AA44" s="528">
        <v>9999.9</v>
      </c>
      <c r="AB44" s="528">
        <v>9999.9</v>
      </c>
      <c r="AC44" s="528">
        <v>9999.9</v>
      </c>
      <c r="AD44" s="528">
        <v>9999.9</v>
      </c>
      <c r="AE44" s="528">
        <v>9999.9</v>
      </c>
      <c r="AF44" s="528">
        <v>9999.9</v>
      </c>
      <c r="AG44" s="528">
        <v>79.7</v>
      </c>
      <c r="AH44" s="528">
        <v>9999.9</v>
      </c>
      <c r="AI44" s="528">
        <v>9999.9</v>
      </c>
      <c r="AJ44" s="528">
        <v>9999.9</v>
      </c>
      <c r="AK44" s="528">
        <v>9999.9</v>
      </c>
      <c r="AL44" s="528">
        <v>9999.9</v>
      </c>
      <c r="AM44" s="528">
        <v>9999.9</v>
      </c>
      <c r="AN44" s="528">
        <v>9999.9</v>
      </c>
      <c r="AO44" s="528">
        <v>9999.9</v>
      </c>
      <c r="AP44" s="528">
        <v>9999.9</v>
      </c>
      <c r="AQ44" s="528">
        <v>9999.9</v>
      </c>
      <c r="AR44" s="528">
        <v>9999.9</v>
      </c>
      <c r="AS44" s="528">
        <v>77.099999999999994</v>
      </c>
      <c r="AT44" s="528">
        <v>9999.9</v>
      </c>
      <c r="AU44" s="528">
        <v>9999.9</v>
      </c>
      <c r="AV44" s="528">
        <v>9999.9</v>
      </c>
      <c r="AW44" s="528">
        <v>9999.9</v>
      </c>
      <c r="AX44" s="528">
        <v>9999.9</v>
      </c>
      <c r="AY44" s="528">
        <v>9999.9</v>
      </c>
      <c r="AZ44" s="528">
        <v>9999.9</v>
      </c>
      <c r="BA44" s="528">
        <v>9999.9</v>
      </c>
      <c r="BB44" s="528">
        <v>9999.9</v>
      </c>
      <c r="BC44" s="528">
        <v>9999.9</v>
      </c>
      <c r="BD44" s="528">
        <v>9999.9</v>
      </c>
      <c r="BE44" s="528">
        <v>102.7</v>
      </c>
      <c r="BF44" s="528">
        <v>9999.9</v>
      </c>
      <c r="BG44" s="528">
        <v>9999.9</v>
      </c>
      <c r="BH44" s="528">
        <v>9999.9</v>
      </c>
      <c r="BI44" s="528">
        <v>9999.9</v>
      </c>
      <c r="BJ44" s="528">
        <v>9999.9</v>
      </c>
      <c r="BK44" s="528">
        <v>9999.9</v>
      </c>
      <c r="BL44" s="528">
        <v>9999.9</v>
      </c>
      <c r="BM44" s="528">
        <v>9999.9</v>
      </c>
      <c r="BN44" s="528">
        <v>9999.9</v>
      </c>
      <c r="BO44" s="528">
        <v>9999.9</v>
      </c>
      <c r="BP44" s="528">
        <v>9999.9</v>
      </c>
      <c r="BQ44" s="528">
        <v>179.2</v>
      </c>
      <c r="BR44" s="528">
        <v>9999.9</v>
      </c>
      <c r="BS44" s="528">
        <v>9999.9</v>
      </c>
      <c r="BT44" s="528">
        <v>9999.9</v>
      </c>
      <c r="BU44" s="528">
        <v>9999.9</v>
      </c>
      <c r="BV44" s="528">
        <v>9999.9</v>
      </c>
      <c r="BW44" s="528">
        <v>9999.9</v>
      </c>
      <c r="BX44" s="528">
        <v>9999.9</v>
      </c>
      <c r="BY44" s="528">
        <v>9999.9</v>
      </c>
      <c r="BZ44" s="528">
        <v>9999.9</v>
      </c>
      <c r="CA44" s="528">
        <v>9999.9</v>
      </c>
      <c r="CB44" s="528">
        <v>9999.9</v>
      </c>
      <c r="CC44" s="528">
        <v>119.7</v>
      </c>
      <c r="CD44" s="528">
        <v>9999.9</v>
      </c>
      <c r="CE44" s="528">
        <v>9999.9</v>
      </c>
      <c r="CF44" s="528">
        <v>9999.9</v>
      </c>
      <c r="CG44" s="528">
        <v>9999.9</v>
      </c>
      <c r="CH44" s="528">
        <v>9999.9</v>
      </c>
      <c r="CI44" s="528">
        <v>9999.9</v>
      </c>
      <c r="CJ44" s="528">
        <v>9999.9</v>
      </c>
      <c r="CK44" s="528">
        <v>9999.9</v>
      </c>
      <c r="CL44" s="528">
        <v>9999.9</v>
      </c>
    </row>
    <row r="45" spans="1:90">
      <c r="A45" s="524" t="s">
        <v>650</v>
      </c>
      <c r="B45" s="524" t="s">
        <v>651</v>
      </c>
      <c r="C45" s="525">
        <v>7.2249999999999995E-2</v>
      </c>
      <c r="D45" s="528">
        <v>85.4</v>
      </c>
      <c r="E45" s="528">
        <v>83.7</v>
      </c>
      <c r="F45" s="528">
        <v>94.9</v>
      </c>
      <c r="G45" s="528">
        <v>137.80000000000001</v>
      </c>
      <c r="H45" s="528">
        <v>131.30000000000001</v>
      </c>
      <c r="I45" s="528">
        <v>119.5</v>
      </c>
      <c r="J45" s="528">
        <v>98.9</v>
      </c>
      <c r="K45" s="528">
        <v>102.8</v>
      </c>
      <c r="L45" s="528">
        <v>134.5</v>
      </c>
      <c r="M45" s="528">
        <v>135.5</v>
      </c>
      <c r="N45" s="528">
        <v>116.4</v>
      </c>
      <c r="O45" s="528">
        <v>112</v>
      </c>
      <c r="P45" s="528">
        <v>115.2</v>
      </c>
      <c r="Q45" s="528">
        <v>171.3</v>
      </c>
      <c r="R45" s="528">
        <v>205.6</v>
      </c>
      <c r="S45" s="528">
        <v>245.7</v>
      </c>
      <c r="T45" s="528">
        <v>196.7</v>
      </c>
      <c r="U45" s="528">
        <v>116.5</v>
      </c>
      <c r="V45" s="528">
        <v>106.4</v>
      </c>
      <c r="W45" s="528">
        <v>123.5</v>
      </c>
      <c r="X45" s="528">
        <v>186.7</v>
      </c>
      <c r="Y45" s="528">
        <v>159.80000000000001</v>
      </c>
      <c r="Z45" s="528">
        <v>155.19999999999999</v>
      </c>
      <c r="AA45" s="528">
        <v>123.1</v>
      </c>
      <c r="AB45" s="528">
        <v>158.9</v>
      </c>
      <c r="AC45" s="528">
        <v>185.5</v>
      </c>
      <c r="AD45" s="528">
        <v>222.6</v>
      </c>
      <c r="AE45" s="528">
        <v>263.60000000000002</v>
      </c>
      <c r="AF45" s="528">
        <v>269.39999999999998</v>
      </c>
      <c r="AG45" s="528">
        <v>147.19999999999999</v>
      </c>
      <c r="AH45" s="528">
        <v>114.3</v>
      </c>
      <c r="AI45" s="528">
        <v>152.30000000000001</v>
      </c>
      <c r="AJ45" s="528">
        <v>248.8</v>
      </c>
      <c r="AK45" s="528">
        <v>220.2</v>
      </c>
      <c r="AL45" s="528">
        <v>168.9</v>
      </c>
      <c r="AM45" s="528">
        <v>142</v>
      </c>
      <c r="AN45" s="528">
        <v>156.1</v>
      </c>
      <c r="AO45" s="528">
        <v>194.8</v>
      </c>
      <c r="AP45" s="528">
        <v>262.3</v>
      </c>
      <c r="AQ45" s="528">
        <v>222.4</v>
      </c>
      <c r="AR45" s="528">
        <v>205.7</v>
      </c>
      <c r="AS45" s="528">
        <v>170.5</v>
      </c>
      <c r="AT45" s="528">
        <v>148.19999999999999</v>
      </c>
      <c r="AU45" s="528">
        <v>157.69999999999999</v>
      </c>
      <c r="AV45" s="528">
        <v>203.7</v>
      </c>
      <c r="AW45" s="528">
        <v>235.2</v>
      </c>
      <c r="AX45" s="528">
        <v>203</v>
      </c>
      <c r="AY45" s="528">
        <v>158.30000000000001</v>
      </c>
      <c r="AZ45" s="528">
        <v>166.9</v>
      </c>
      <c r="BA45" s="528">
        <v>164.7</v>
      </c>
      <c r="BB45" s="528">
        <v>164.7</v>
      </c>
      <c r="BC45" s="528">
        <v>164.7</v>
      </c>
      <c r="BD45" s="528">
        <v>164.7</v>
      </c>
      <c r="BE45" s="528">
        <v>164.7</v>
      </c>
      <c r="BF45" s="528">
        <v>164.7</v>
      </c>
      <c r="BG45" s="528">
        <v>164.7</v>
      </c>
      <c r="BH45" s="528">
        <v>164.7</v>
      </c>
      <c r="BI45" s="528">
        <v>164.7</v>
      </c>
      <c r="BJ45" s="528">
        <v>164.7</v>
      </c>
      <c r="BK45" s="528">
        <v>164.7</v>
      </c>
      <c r="BL45" s="528">
        <v>164.7</v>
      </c>
      <c r="BM45" s="528">
        <v>164.7</v>
      </c>
      <c r="BN45" s="528">
        <v>164.7</v>
      </c>
      <c r="BO45" s="528">
        <v>164.7</v>
      </c>
      <c r="BP45" s="528">
        <v>164.7</v>
      </c>
      <c r="BQ45" s="528">
        <v>164.7</v>
      </c>
      <c r="BR45" s="528">
        <v>152.30000000000001</v>
      </c>
      <c r="BS45" s="528">
        <v>178.7</v>
      </c>
      <c r="BT45" s="528">
        <v>194.2</v>
      </c>
      <c r="BU45" s="528">
        <v>216.5</v>
      </c>
      <c r="BV45" s="528">
        <v>188.3</v>
      </c>
      <c r="BW45" s="528">
        <v>184.1</v>
      </c>
      <c r="BX45" s="528">
        <v>190.3</v>
      </c>
      <c r="BY45" s="528">
        <v>238.5</v>
      </c>
      <c r="BZ45" s="528">
        <v>332.9</v>
      </c>
      <c r="CA45" s="528">
        <v>395.8</v>
      </c>
      <c r="CB45" s="528">
        <v>387.3</v>
      </c>
      <c r="CC45" s="528">
        <v>289.10000000000002</v>
      </c>
      <c r="CD45" s="528">
        <v>215.8</v>
      </c>
      <c r="CE45" s="528">
        <v>197.3</v>
      </c>
      <c r="CF45" s="528">
        <v>157.4</v>
      </c>
      <c r="CG45" s="528">
        <v>140.30000000000001</v>
      </c>
      <c r="CH45" s="528">
        <v>161.30000000000001</v>
      </c>
      <c r="CI45" s="528">
        <v>193.6</v>
      </c>
      <c r="CJ45" s="528">
        <v>177.2</v>
      </c>
      <c r="CK45" s="528">
        <v>197.4</v>
      </c>
      <c r="CL45" s="528">
        <v>321.39999999999998</v>
      </c>
    </row>
    <row r="46" spans="1:90">
      <c r="A46" s="524" t="s">
        <v>652</v>
      </c>
      <c r="B46" s="524" t="s">
        <v>653</v>
      </c>
      <c r="C46" s="525">
        <v>4.2349999999999999E-2</v>
      </c>
      <c r="D46" s="528">
        <v>98.8</v>
      </c>
      <c r="E46" s="528">
        <v>95.6</v>
      </c>
      <c r="F46" s="528">
        <v>92.8</v>
      </c>
      <c r="G46" s="528">
        <v>89.4</v>
      </c>
      <c r="H46" s="528">
        <v>89.3</v>
      </c>
      <c r="I46" s="528">
        <v>92.5</v>
      </c>
      <c r="J46" s="528">
        <v>108.3</v>
      </c>
      <c r="K46" s="528">
        <v>105.5</v>
      </c>
      <c r="L46" s="528">
        <v>100.2</v>
      </c>
      <c r="M46" s="528">
        <v>115.2</v>
      </c>
      <c r="N46" s="528">
        <v>124.3</v>
      </c>
      <c r="O46" s="528">
        <v>105.8</v>
      </c>
      <c r="P46" s="528">
        <v>99.2</v>
      </c>
      <c r="Q46" s="528">
        <v>97</v>
      </c>
      <c r="R46" s="528">
        <v>88.7</v>
      </c>
      <c r="S46" s="528">
        <v>84.9</v>
      </c>
      <c r="T46" s="528">
        <v>90</v>
      </c>
      <c r="U46" s="528">
        <v>86.6</v>
      </c>
      <c r="V46" s="528">
        <v>89.2</v>
      </c>
      <c r="W46" s="528">
        <v>95.8</v>
      </c>
      <c r="X46" s="528">
        <v>104.5</v>
      </c>
      <c r="Y46" s="528">
        <v>117.8</v>
      </c>
      <c r="Z46" s="528">
        <v>113</v>
      </c>
      <c r="AA46" s="528">
        <v>110.4</v>
      </c>
      <c r="AB46" s="528">
        <v>108.3</v>
      </c>
      <c r="AC46" s="528">
        <v>102.1</v>
      </c>
      <c r="AD46" s="528">
        <v>102.6</v>
      </c>
      <c r="AE46" s="528">
        <v>99.4</v>
      </c>
      <c r="AF46" s="528">
        <v>100.7</v>
      </c>
      <c r="AG46" s="528">
        <v>114.2</v>
      </c>
      <c r="AH46" s="528">
        <v>114.9</v>
      </c>
      <c r="AI46" s="528">
        <v>116.8</v>
      </c>
      <c r="AJ46" s="528">
        <v>122.7</v>
      </c>
      <c r="AK46" s="528">
        <v>144.30000000000001</v>
      </c>
      <c r="AL46" s="528">
        <v>165.3</v>
      </c>
      <c r="AM46" s="528">
        <v>131.6</v>
      </c>
      <c r="AN46" s="528">
        <v>124</v>
      </c>
      <c r="AO46" s="528">
        <v>129</v>
      </c>
      <c r="AP46" s="528">
        <v>126</v>
      </c>
      <c r="AQ46" s="528">
        <v>108.9</v>
      </c>
      <c r="AR46" s="528">
        <v>106.6</v>
      </c>
      <c r="AS46" s="528">
        <v>95</v>
      </c>
      <c r="AT46" s="528">
        <v>133.5</v>
      </c>
      <c r="AU46" s="528">
        <v>106.8</v>
      </c>
      <c r="AV46" s="528">
        <v>111.6</v>
      </c>
      <c r="AW46" s="528">
        <v>130.80000000000001</v>
      </c>
      <c r="AX46" s="528">
        <v>124.7</v>
      </c>
      <c r="AY46" s="528">
        <v>114.9</v>
      </c>
      <c r="AZ46" s="528">
        <v>122.5</v>
      </c>
      <c r="BA46" s="528">
        <v>125.7</v>
      </c>
      <c r="BB46" s="528">
        <v>113.4</v>
      </c>
      <c r="BC46" s="528">
        <v>119.3</v>
      </c>
      <c r="BD46" s="528">
        <v>127.9</v>
      </c>
      <c r="BE46" s="528">
        <v>142.30000000000001</v>
      </c>
      <c r="BF46" s="528">
        <v>142.69999999999999</v>
      </c>
      <c r="BG46" s="528">
        <v>157.19999999999999</v>
      </c>
      <c r="BH46" s="528">
        <v>161.5</v>
      </c>
      <c r="BI46" s="528">
        <v>172.2</v>
      </c>
      <c r="BJ46" s="528">
        <v>178.1</v>
      </c>
      <c r="BK46" s="528">
        <v>156.80000000000001</v>
      </c>
      <c r="BL46" s="528">
        <v>144.1</v>
      </c>
      <c r="BM46" s="528">
        <v>135.5</v>
      </c>
      <c r="BN46" s="528">
        <v>150.9</v>
      </c>
      <c r="BO46" s="528">
        <v>141.9</v>
      </c>
      <c r="BP46" s="528">
        <v>142.6</v>
      </c>
      <c r="BQ46" s="528">
        <v>152</v>
      </c>
      <c r="BR46" s="528">
        <v>163.1</v>
      </c>
      <c r="BS46" s="528">
        <v>159</v>
      </c>
      <c r="BT46" s="528">
        <v>178.7</v>
      </c>
      <c r="BU46" s="528">
        <v>200.7</v>
      </c>
      <c r="BV46" s="528">
        <v>205.7</v>
      </c>
      <c r="BW46" s="528">
        <v>196.6</v>
      </c>
      <c r="BX46" s="528">
        <v>187</v>
      </c>
      <c r="BY46" s="528">
        <v>177.9</v>
      </c>
      <c r="BZ46" s="528">
        <v>183</v>
      </c>
      <c r="CA46" s="528">
        <v>182.4</v>
      </c>
      <c r="CB46" s="528">
        <v>173</v>
      </c>
      <c r="CC46" s="528">
        <v>179.2</v>
      </c>
      <c r="CD46" s="528">
        <v>214.9</v>
      </c>
      <c r="CE46" s="528">
        <v>217.3</v>
      </c>
      <c r="CF46" s="528">
        <v>233.6</v>
      </c>
      <c r="CG46" s="528">
        <v>282.2</v>
      </c>
      <c r="CH46" s="528">
        <v>237</v>
      </c>
      <c r="CI46" s="528">
        <v>199.5</v>
      </c>
      <c r="CJ46" s="528">
        <v>202.5</v>
      </c>
      <c r="CK46" s="528">
        <v>191.8</v>
      </c>
      <c r="CL46" s="528">
        <v>200</v>
      </c>
    </row>
    <row r="47" spans="1:90">
      <c r="A47" s="524" t="s">
        <v>668</v>
      </c>
      <c r="B47" s="524" t="s">
        <v>669</v>
      </c>
      <c r="C47" s="525">
        <v>3.2381799999999998</v>
      </c>
      <c r="D47" s="528">
        <v>100.4</v>
      </c>
      <c r="E47" s="528">
        <v>100.4</v>
      </c>
      <c r="F47" s="528">
        <v>100.3</v>
      </c>
      <c r="G47" s="528">
        <v>100.9</v>
      </c>
      <c r="H47" s="528">
        <v>100.3</v>
      </c>
      <c r="I47" s="528">
        <v>101.2</v>
      </c>
      <c r="J47" s="528">
        <v>101.7</v>
      </c>
      <c r="K47" s="528">
        <v>101.2</v>
      </c>
      <c r="L47" s="528">
        <v>100.5</v>
      </c>
      <c r="M47" s="528">
        <v>100</v>
      </c>
      <c r="N47" s="528">
        <v>99.9</v>
      </c>
      <c r="O47" s="528">
        <v>99.1</v>
      </c>
      <c r="P47" s="528">
        <v>101.3</v>
      </c>
      <c r="Q47" s="528">
        <v>102.7</v>
      </c>
      <c r="R47" s="528">
        <v>103.3</v>
      </c>
      <c r="S47" s="528">
        <v>103.4</v>
      </c>
      <c r="T47" s="528">
        <v>105.5</v>
      </c>
      <c r="U47" s="528">
        <v>108.6</v>
      </c>
      <c r="V47" s="528">
        <v>107.5</v>
      </c>
      <c r="W47" s="528">
        <v>107.7</v>
      </c>
      <c r="X47" s="528">
        <v>109.4</v>
      </c>
      <c r="Y47" s="528">
        <v>111.2</v>
      </c>
      <c r="Z47" s="528">
        <v>110.5</v>
      </c>
      <c r="AA47" s="528">
        <v>109.5</v>
      </c>
      <c r="AB47" s="528">
        <v>110.3</v>
      </c>
      <c r="AC47" s="528">
        <v>112</v>
      </c>
      <c r="AD47" s="528">
        <v>112.1</v>
      </c>
      <c r="AE47" s="528">
        <v>112.2</v>
      </c>
      <c r="AF47" s="528">
        <v>112</v>
      </c>
      <c r="AG47" s="528">
        <v>111.5</v>
      </c>
      <c r="AH47" s="528">
        <v>112.5</v>
      </c>
      <c r="AI47" s="528">
        <v>113.5</v>
      </c>
      <c r="AJ47" s="528">
        <v>113.7</v>
      </c>
      <c r="AK47" s="528">
        <v>115.3</v>
      </c>
      <c r="AL47" s="528">
        <v>116.3</v>
      </c>
      <c r="AM47" s="528">
        <v>116.3</v>
      </c>
      <c r="AN47" s="528">
        <v>116.5</v>
      </c>
      <c r="AO47" s="528">
        <v>117.4</v>
      </c>
      <c r="AP47" s="528">
        <v>117.8</v>
      </c>
      <c r="AQ47" s="528">
        <v>119.3</v>
      </c>
      <c r="AR47" s="528">
        <v>120.1</v>
      </c>
      <c r="AS47" s="528">
        <v>121</v>
      </c>
      <c r="AT47" s="528">
        <v>121.2</v>
      </c>
      <c r="AU47" s="528">
        <v>121.7</v>
      </c>
      <c r="AV47" s="528">
        <v>122.2</v>
      </c>
      <c r="AW47" s="528">
        <v>123</v>
      </c>
      <c r="AX47" s="528">
        <v>123.4</v>
      </c>
      <c r="AY47" s="528">
        <v>123.9</v>
      </c>
      <c r="AZ47" s="528">
        <v>124.5</v>
      </c>
      <c r="BA47" s="528">
        <v>124.7</v>
      </c>
      <c r="BB47" s="528">
        <v>133.9</v>
      </c>
      <c r="BC47" s="528">
        <v>133.30000000000001</v>
      </c>
      <c r="BD47" s="528">
        <v>133.9</v>
      </c>
      <c r="BE47" s="528">
        <v>136.19999999999999</v>
      </c>
      <c r="BF47" s="528">
        <v>138.5</v>
      </c>
      <c r="BG47" s="528">
        <v>139.1</v>
      </c>
      <c r="BH47" s="528">
        <v>142.69999999999999</v>
      </c>
      <c r="BI47" s="528">
        <v>146.4</v>
      </c>
      <c r="BJ47" s="528">
        <v>150.69999999999999</v>
      </c>
      <c r="BK47" s="528">
        <v>151</v>
      </c>
      <c r="BL47" s="528">
        <v>157.6</v>
      </c>
      <c r="BM47" s="528">
        <v>160.30000000000001</v>
      </c>
      <c r="BN47" s="528">
        <v>167.2</v>
      </c>
      <c r="BO47" s="528">
        <v>170.5</v>
      </c>
      <c r="BP47" s="528">
        <v>171.9</v>
      </c>
      <c r="BQ47" s="528">
        <v>171.9</v>
      </c>
      <c r="BR47" s="528">
        <v>174.6</v>
      </c>
      <c r="BS47" s="528">
        <v>176.5</v>
      </c>
      <c r="BT47" s="528">
        <v>177.1</v>
      </c>
      <c r="BU47" s="528">
        <v>177.2</v>
      </c>
      <c r="BV47" s="528">
        <v>177.9</v>
      </c>
      <c r="BW47" s="528">
        <v>178.7</v>
      </c>
      <c r="BX47" s="528">
        <v>179.3</v>
      </c>
      <c r="BY47" s="528">
        <v>180.4</v>
      </c>
      <c r="BZ47" s="528">
        <v>174.6</v>
      </c>
      <c r="CA47" s="528">
        <v>175.4</v>
      </c>
      <c r="CB47" s="528">
        <v>182.4</v>
      </c>
      <c r="CC47" s="528">
        <v>191.7</v>
      </c>
      <c r="CD47" s="528">
        <v>193.4</v>
      </c>
      <c r="CE47" s="528">
        <v>193.1</v>
      </c>
      <c r="CF47" s="528">
        <v>195.3</v>
      </c>
      <c r="CG47" s="528">
        <v>196.9</v>
      </c>
      <c r="CH47" s="528">
        <v>197.3</v>
      </c>
      <c r="CI47" s="528">
        <v>198.4</v>
      </c>
      <c r="CJ47" s="528">
        <v>201.4</v>
      </c>
      <c r="CK47" s="528">
        <v>201.5</v>
      </c>
      <c r="CL47" s="528">
        <v>201.3</v>
      </c>
    </row>
    <row r="48" spans="1:90">
      <c r="A48" s="524" t="s">
        <v>670</v>
      </c>
      <c r="B48" s="524" t="s">
        <v>671</v>
      </c>
      <c r="C48" s="525">
        <v>3.2381799999999998</v>
      </c>
      <c r="D48" s="528">
        <v>100.4</v>
      </c>
      <c r="E48" s="528">
        <v>100.4</v>
      </c>
      <c r="F48" s="528">
        <v>100.3</v>
      </c>
      <c r="G48" s="528">
        <v>100.9</v>
      </c>
      <c r="H48" s="528">
        <v>100.3</v>
      </c>
      <c r="I48" s="528">
        <v>101.2</v>
      </c>
      <c r="J48" s="528">
        <v>101.7</v>
      </c>
      <c r="K48" s="528">
        <v>101.2</v>
      </c>
      <c r="L48" s="528">
        <v>100.5</v>
      </c>
      <c r="M48" s="528">
        <v>100</v>
      </c>
      <c r="N48" s="528">
        <v>99.9</v>
      </c>
      <c r="O48" s="528">
        <v>99.1</v>
      </c>
      <c r="P48" s="528">
        <v>101.3</v>
      </c>
      <c r="Q48" s="528">
        <v>102.7</v>
      </c>
      <c r="R48" s="528">
        <v>103.3</v>
      </c>
      <c r="S48" s="528">
        <v>103.4</v>
      </c>
      <c r="T48" s="528">
        <v>105.5</v>
      </c>
      <c r="U48" s="528">
        <v>108.6</v>
      </c>
      <c r="V48" s="528">
        <v>107.5</v>
      </c>
      <c r="W48" s="528">
        <v>107.7</v>
      </c>
      <c r="X48" s="528">
        <v>109.4</v>
      </c>
      <c r="Y48" s="528">
        <v>111.2</v>
      </c>
      <c r="Z48" s="528">
        <v>110.5</v>
      </c>
      <c r="AA48" s="528">
        <v>109.5</v>
      </c>
      <c r="AB48" s="528">
        <v>110.3</v>
      </c>
      <c r="AC48" s="528">
        <v>112</v>
      </c>
      <c r="AD48" s="528">
        <v>112.1</v>
      </c>
      <c r="AE48" s="528">
        <v>112.2</v>
      </c>
      <c r="AF48" s="528">
        <v>112</v>
      </c>
      <c r="AG48" s="528">
        <v>111.5</v>
      </c>
      <c r="AH48" s="528">
        <v>112.5</v>
      </c>
      <c r="AI48" s="528">
        <v>113.5</v>
      </c>
      <c r="AJ48" s="528">
        <v>113.7</v>
      </c>
      <c r="AK48" s="528">
        <v>115.3</v>
      </c>
      <c r="AL48" s="528">
        <v>116.3</v>
      </c>
      <c r="AM48" s="528">
        <v>116.3</v>
      </c>
      <c r="AN48" s="528">
        <v>116.5</v>
      </c>
      <c r="AO48" s="528">
        <v>117.4</v>
      </c>
      <c r="AP48" s="528">
        <v>117.8</v>
      </c>
      <c r="AQ48" s="528">
        <v>119.3</v>
      </c>
      <c r="AR48" s="528">
        <v>120.1</v>
      </c>
      <c r="AS48" s="528">
        <v>121</v>
      </c>
      <c r="AT48" s="528">
        <v>121.2</v>
      </c>
      <c r="AU48" s="528">
        <v>121.7</v>
      </c>
      <c r="AV48" s="528">
        <v>122.2</v>
      </c>
      <c r="AW48" s="528">
        <v>123</v>
      </c>
      <c r="AX48" s="528">
        <v>123.4</v>
      </c>
      <c r="AY48" s="528">
        <v>123.9</v>
      </c>
      <c r="AZ48" s="528">
        <v>124.5</v>
      </c>
      <c r="BA48" s="528">
        <v>124.7</v>
      </c>
      <c r="BB48" s="528">
        <v>133.9</v>
      </c>
      <c r="BC48" s="528">
        <v>133.30000000000001</v>
      </c>
      <c r="BD48" s="528">
        <v>133.9</v>
      </c>
      <c r="BE48" s="528">
        <v>136.19999999999999</v>
      </c>
      <c r="BF48" s="528">
        <v>138.5</v>
      </c>
      <c r="BG48" s="528">
        <v>139.1</v>
      </c>
      <c r="BH48" s="528">
        <v>142.69999999999999</v>
      </c>
      <c r="BI48" s="528">
        <v>146.4</v>
      </c>
      <c r="BJ48" s="528">
        <v>150.69999999999999</v>
      </c>
      <c r="BK48" s="528">
        <v>151</v>
      </c>
      <c r="BL48" s="528">
        <v>157.6</v>
      </c>
      <c r="BM48" s="528">
        <v>160.30000000000001</v>
      </c>
      <c r="BN48" s="528">
        <v>167.2</v>
      </c>
      <c r="BO48" s="528">
        <v>170.5</v>
      </c>
      <c r="BP48" s="528">
        <v>171.9</v>
      </c>
      <c r="BQ48" s="528">
        <v>171.9</v>
      </c>
      <c r="BR48" s="528">
        <v>174.6</v>
      </c>
      <c r="BS48" s="528">
        <v>176.5</v>
      </c>
      <c r="BT48" s="528">
        <v>177.1</v>
      </c>
      <c r="BU48" s="528">
        <v>177.2</v>
      </c>
      <c r="BV48" s="528">
        <v>177.9</v>
      </c>
      <c r="BW48" s="528">
        <v>178.7</v>
      </c>
      <c r="BX48" s="528">
        <v>179.3</v>
      </c>
      <c r="BY48" s="528">
        <v>180.4</v>
      </c>
      <c r="BZ48" s="528">
        <v>174.6</v>
      </c>
      <c r="CA48" s="528">
        <v>175.4</v>
      </c>
      <c r="CB48" s="528">
        <v>182.4</v>
      </c>
      <c r="CC48" s="528">
        <v>191.7</v>
      </c>
      <c r="CD48" s="528">
        <v>193.4</v>
      </c>
      <c r="CE48" s="528">
        <v>193.1</v>
      </c>
      <c r="CF48" s="528">
        <v>195.3</v>
      </c>
      <c r="CG48" s="528">
        <v>196.9</v>
      </c>
      <c r="CH48" s="528">
        <v>197.3</v>
      </c>
      <c r="CI48" s="528">
        <v>198.4</v>
      </c>
      <c r="CJ48" s="528">
        <v>201.4</v>
      </c>
      <c r="CK48" s="528">
        <v>201.5</v>
      </c>
      <c r="CL48" s="528">
        <v>201.3</v>
      </c>
    </row>
    <row r="49" spans="1:90">
      <c r="A49" s="524" t="s">
        <v>672</v>
      </c>
      <c r="B49" s="524" t="s">
        <v>673</v>
      </c>
      <c r="C49" s="525">
        <v>2.41384</v>
      </c>
      <c r="D49" s="528">
        <v>98.9</v>
      </c>
      <c r="E49" s="528">
        <v>96.8</v>
      </c>
      <c r="F49" s="528">
        <v>97.8</v>
      </c>
      <c r="G49" s="528">
        <v>98.8</v>
      </c>
      <c r="H49" s="528">
        <v>102.4</v>
      </c>
      <c r="I49" s="528">
        <v>104.8</v>
      </c>
      <c r="J49" s="528">
        <v>108.3</v>
      </c>
      <c r="K49" s="528">
        <v>107.4</v>
      </c>
      <c r="L49" s="528">
        <v>104.6</v>
      </c>
      <c r="M49" s="528">
        <v>106.2</v>
      </c>
      <c r="N49" s="528">
        <v>107.8</v>
      </c>
      <c r="O49" s="528">
        <v>108.7</v>
      </c>
      <c r="P49" s="528">
        <v>111.9</v>
      </c>
      <c r="Q49" s="528">
        <v>109</v>
      </c>
      <c r="R49" s="528">
        <v>105.6</v>
      </c>
      <c r="S49" s="528">
        <v>108.6</v>
      </c>
      <c r="T49" s="528">
        <v>110.6</v>
      </c>
      <c r="U49" s="528">
        <v>113.4</v>
      </c>
      <c r="V49" s="528">
        <v>114.3</v>
      </c>
      <c r="W49" s="528">
        <v>114.7</v>
      </c>
      <c r="X49" s="528">
        <v>113.6</v>
      </c>
      <c r="Y49" s="528">
        <v>108.3</v>
      </c>
      <c r="Z49" s="528">
        <v>110.8</v>
      </c>
      <c r="AA49" s="528">
        <v>110.9</v>
      </c>
      <c r="AB49" s="528">
        <v>114.9</v>
      </c>
      <c r="AC49" s="528">
        <v>116.9</v>
      </c>
      <c r="AD49" s="528">
        <v>116.2</v>
      </c>
      <c r="AE49" s="528">
        <v>117.9</v>
      </c>
      <c r="AF49" s="528">
        <v>122</v>
      </c>
      <c r="AG49" s="528">
        <v>120.5</v>
      </c>
      <c r="AH49" s="528">
        <v>118.8</v>
      </c>
      <c r="AI49" s="528">
        <v>115</v>
      </c>
      <c r="AJ49" s="528">
        <v>112.8</v>
      </c>
      <c r="AK49" s="528">
        <v>113.3</v>
      </c>
      <c r="AL49" s="528">
        <v>115.7</v>
      </c>
      <c r="AM49" s="528">
        <v>113.6</v>
      </c>
      <c r="AN49" s="528">
        <v>112.3</v>
      </c>
      <c r="AO49" s="528">
        <v>116.8</v>
      </c>
      <c r="AP49" s="528">
        <v>117.7</v>
      </c>
      <c r="AQ49" s="528">
        <v>119.9</v>
      </c>
      <c r="AR49" s="528">
        <v>124.1</v>
      </c>
      <c r="AS49" s="528">
        <v>122.3</v>
      </c>
      <c r="AT49" s="528">
        <v>124.6</v>
      </c>
      <c r="AU49" s="528">
        <v>126.1</v>
      </c>
      <c r="AV49" s="528">
        <v>126.3</v>
      </c>
      <c r="AW49" s="528">
        <v>126.5</v>
      </c>
      <c r="AX49" s="528">
        <v>127.1</v>
      </c>
      <c r="AY49" s="528">
        <v>127</v>
      </c>
      <c r="AZ49" s="528">
        <v>126.9</v>
      </c>
      <c r="BA49" s="528">
        <v>126.8</v>
      </c>
      <c r="BB49" s="528">
        <v>127</v>
      </c>
      <c r="BC49" s="528">
        <v>126.9</v>
      </c>
      <c r="BD49" s="528">
        <v>127.2</v>
      </c>
      <c r="BE49" s="528">
        <v>132.6</v>
      </c>
      <c r="BF49" s="528">
        <v>143.19999999999999</v>
      </c>
      <c r="BG49" s="528">
        <v>149.69999999999999</v>
      </c>
      <c r="BH49" s="528">
        <v>151.4</v>
      </c>
      <c r="BI49" s="528">
        <v>150.9</v>
      </c>
      <c r="BJ49" s="528">
        <v>162.19999999999999</v>
      </c>
      <c r="BK49" s="528">
        <v>164.3</v>
      </c>
      <c r="BL49" s="528">
        <v>167</v>
      </c>
      <c r="BM49" s="528">
        <v>170.3</v>
      </c>
      <c r="BN49" s="528">
        <v>172.1</v>
      </c>
      <c r="BO49" s="528">
        <v>175.9</v>
      </c>
      <c r="BP49" s="528">
        <v>185.1</v>
      </c>
      <c r="BQ49" s="528">
        <v>184.3</v>
      </c>
      <c r="BR49" s="528">
        <v>188.2</v>
      </c>
      <c r="BS49" s="528">
        <v>190.1</v>
      </c>
      <c r="BT49" s="528">
        <v>196.1</v>
      </c>
      <c r="BU49" s="528">
        <v>192.2</v>
      </c>
      <c r="BV49" s="528">
        <v>192.9</v>
      </c>
      <c r="BW49" s="528">
        <v>196.2</v>
      </c>
      <c r="BX49" s="528">
        <v>193.2</v>
      </c>
      <c r="BY49" s="528">
        <v>192</v>
      </c>
      <c r="BZ49" s="528">
        <v>195.4</v>
      </c>
      <c r="CA49" s="528">
        <v>195.5</v>
      </c>
      <c r="CB49" s="528">
        <v>197.3</v>
      </c>
      <c r="CC49" s="528">
        <v>202.5</v>
      </c>
      <c r="CD49" s="528">
        <v>206.2</v>
      </c>
      <c r="CE49" s="528">
        <v>209.9</v>
      </c>
      <c r="CF49" s="528">
        <v>219.4</v>
      </c>
      <c r="CG49" s="528">
        <v>216.1</v>
      </c>
      <c r="CH49" s="528">
        <v>214.9</v>
      </c>
      <c r="CI49" s="528">
        <v>221.9</v>
      </c>
      <c r="CJ49" s="528">
        <v>228.5</v>
      </c>
      <c r="CK49" s="528">
        <v>230.4</v>
      </c>
      <c r="CL49" s="528">
        <v>229.4</v>
      </c>
    </row>
    <row r="50" spans="1:90">
      <c r="A50" s="524" t="s">
        <v>674</v>
      </c>
      <c r="B50" s="524" t="s">
        <v>675</v>
      </c>
      <c r="C50" s="525">
        <v>0.18675</v>
      </c>
      <c r="D50" s="528">
        <v>107.3</v>
      </c>
      <c r="E50" s="528">
        <v>108.2</v>
      </c>
      <c r="F50" s="528">
        <v>103.1</v>
      </c>
      <c r="G50" s="528">
        <v>98.4</v>
      </c>
      <c r="H50" s="528">
        <v>99</v>
      </c>
      <c r="I50" s="528">
        <v>100.8</v>
      </c>
      <c r="J50" s="528">
        <v>100.9</v>
      </c>
      <c r="K50" s="528">
        <v>101.3</v>
      </c>
      <c r="L50" s="528">
        <v>103</v>
      </c>
      <c r="M50" s="528">
        <v>104.7</v>
      </c>
      <c r="N50" s="528">
        <v>109.3</v>
      </c>
      <c r="O50" s="528">
        <v>114.2</v>
      </c>
      <c r="P50" s="528">
        <v>109.5</v>
      </c>
      <c r="Q50" s="528">
        <v>99.9</v>
      </c>
      <c r="R50" s="528">
        <v>84.4</v>
      </c>
      <c r="S50" s="528">
        <v>87.8</v>
      </c>
      <c r="T50" s="528">
        <v>91</v>
      </c>
      <c r="U50" s="528">
        <v>94</v>
      </c>
      <c r="V50" s="528">
        <v>96.9</v>
      </c>
      <c r="W50" s="528">
        <v>99.9</v>
      </c>
      <c r="X50" s="528">
        <v>102.2</v>
      </c>
      <c r="Y50" s="528">
        <v>103.6</v>
      </c>
      <c r="Z50" s="528">
        <v>112.1</v>
      </c>
      <c r="AA50" s="528">
        <v>113.7</v>
      </c>
      <c r="AB50" s="528">
        <v>115.2</v>
      </c>
      <c r="AC50" s="528">
        <v>119.9</v>
      </c>
      <c r="AD50" s="528">
        <v>121.6</v>
      </c>
      <c r="AE50" s="528">
        <v>118.1</v>
      </c>
      <c r="AF50" s="528">
        <v>123.6</v>
      </c>
      <c r="AG50" s="528">
        <v>123.6</v>
      </c>
      <c r="AH50" s="528">
        <v>121.5</v>
      </c>
      <c r="AI50" s="528">
        <v>117.8</v>
      </c>
      <c r="AJ50" s="528">
        <v>117.4</v>
      </c>
      <c r="AK50" s="528">
        <v>117.4</v>
      </c>
      <c r="AL50" s="528">
        <v>122.6</v>
      </c>
      <c r="AM50" s="528">
        <v>120.6</v>
      </c>
      <c r="AN50" s="528">
        <v>120.4</v>
      </c>
      <c r="AO50" s="528">
        <v>117.8</v>
      </c>
      <c r="AP50" s="528">
        <v>117.9</v>
      </c>
      <c r="AQ50" s="528">
        <v>119.4</v>
      </c>
      <c r="AR50" s="528">
        <v>119.4</v>
      </c>
      <c r="AS50" s="528">
        <v>122.1</v>
      </c>
      <c r="AT50" s="528">
        <v>123.2</v>
      </c>
      <c r="AU50" s="528">
        <v>125.5</v>
      </c>
      <c r="AV50" s="528">
        <v>127.5</v>
      </c>
      <c r="AW50" s="528">
        <v>128.9</v>
      </c>
      <c r="AX50" s="528">
        <v>132.30000000000001</v>
      </c>
      <c r="AY50" s="528">
        <v>131.1</v>
      </c>
      <c r="AZ50" s="528">
        <v>129.30000000000001</v>
      </c>
      <c r="BA50" s="528">
        <v>128.1</v>
      </c>
      <c r="BB50" s="528">
        <v>130.9</v>
      </c>
      <c r="BC50" s="528">
        <v>128.6</v>
      </c>
      <c r="BD50" s="528">
        <v>129.4</v>
      </c>
      <c r="BE50" s="528">
        <v>135.69999999999999</v>
      </c>
      <c r="BF50" s="528">
        <v>127.4</v>
      </c>
      <c r="BG50" s="528">
        <v>126.6</v>
      </c>
      <c r="BH50" s="528">
        <v>136.1</v>
      </c>
      <c r="BI50" s="528">
        <v>137.9</v>
      </c>
      <c r="BJ50" s="528">
        <v>148.4</v>
      </c>
      <c r="BK50" s="528">
        <v>150.9</v>
      </c>
      <c r="BL50" s="528">
        <v>176.8</v>
      </c>
      <c r="BM50" s="528">
        <v>163.80000000000001</v>
      </c>
      <c r="BN50" s="528">
        <v>161.30000000000001</v>
      </c>
      <c r="BO50" s="528">
        <v>153.69999999999999</v>
      </c>
      <c r="BP50" s="528">
        <v>151.80000000000001</v>
      </c>
      <c r="BQ50" s="528">
        <v>158.4</v>
      </c>
      <c r="BR50" s="528">
        <v>161.1</v>
      </c>
      <c r="BS50" s="528">
        <v>159.5</v>
      </c>
      <c r="BT50" s="528">
        <v>158.4</v>
      </c>
      <c r="BU50" s="528">
        <v>158.4</v>
      </c>
      <c r="BV50" s="528">
        <v>178.3</v>
      </c>
      <c r="BW50" s="528">
        <v>176.8</v>
      </c>
      <c r="BX50" s="528">
        <v>179.7</v>
      </c>
      <c r="BY50" s="528">
        <v>176.2</v>
      </c>
      <c r="BZ50" s="528">
        <v>173</v>
      </c>
      <c r="CA50" s="528">
        <v>169.1</v>
      </c>
      <c r="CB50" s="528">
        <v>169.7</v>
      </c>
      <c r="CC50" s="528">
        <v>177.5</v>
      </c>
      <c r="CD50" s="528">
        <v>174.9</v>
      </c>
      <c r="CE50" s="528">
        <v>174.3</v>
      </c>
      <c r="CF50" s="528">
        <v>178.7</v>
      </c>
      <c r="CG50" s="528">
        <v>183.9</v>
      </c>
      <c r="CH50" s="528">
        <v>190.4</v>
      </c>
      <c r="CI50" s="528">
        <v>194.6</v>
      </c>
      <c r="CJ50" s="528">
        <v>194.4</v>
      </c>
      <c r="CK50" s="528">
        <v>188.7</v>
      </c>
      <c r="CL50" s="528">
        <v>185.3</v>
      </c>
    </row>
    <row r="51" spans="1:90">
      <c r="A51" s="524" t="s">
        <v>676</v>
      </c>
      <c r="B51" s="524" t="s">
        <v>677</v>
      </c>
      <c r="C51" s="525">
        <v>0.57255999999999996</v>
      </c>
      <c r="D51" s="528">
        <v>101.7</v>
      </c>
      <c r="E51" s="528">
        <v>99.9</v>
      </c>
      <c r="F51" s="528">
        <v>99.9</v>
      </c>
      <c r="G51" s="528">
        <v>102.8</v>
      </c>
      <c r="H51" s="528">
        <v>102.9</v>
      </c>
      <c r="I51" s="528">
        <v>103.2</v>
      </c>
      <c r="J51" s="528">
        <v>120.8</v>
      </c>
      <c r="K51" s="528">
        <v>125.6</v>
      </c>
      <c r="L51" s="528">
        <v>124.3</v>
      </c>
      <c r="M51" s="528">
        <v>128.1</v>
      </c>
      <c r="N51" s="528">
        <v>129.80000000000001</v>
      </c>
      <c r="O51" s="528">
        <v>125.6</v>
      </c>
      <c r="P51" s="528">
        <v>124.5</v>
      </c>
      <c r="Q51" s="528">
        <v>115.6</v>
      </c>
      <c r="R51" s="528">
        <v>114.5</v>
      </c>
      <c r="S51" s="528">
        <v>113.9</v>
      </c>
      <c r="T51" s="528">
        <v>114.2</v>
      </c>
      <c r="U51" s="528">
        <v>114.7</v>
      </c>
      <c r="V51" s="528">
        <v>106.8</v>
      </c>
      <c r="W51" s="528">
        <v>110.6</v>
      </c>
      <c r="X51" s="528">
        <v>112.1</v>
      </c>
      <c r="Y51" s="528">
        <v>109.4</v>
      </c>
      <c r="Z51" s="528">
        <v>106.8</v>
      </c>
      <c r="AA51" s="528">
        <v>106.4</v>
      </c>
      <c r="AB51" s="528">
        <v>102.7</v>
      </c>
      <c r="AC51" s="528">
        <v>102.1</v>
      </c>
      <c r="AD51" s="528">
        <v>102.6</v>
      </c>
      <c r="AE51" s="528">
        <v>102.8</v>
      </c>
      <c r="AF51" s="528">
        <v>102.7</v>
      </c>
      <c r="AG51" s="528">
        <v>105.8</v>
      </c>
      <c r="AH51" s="528">
        <v>104.6</v>
      </c>
      <c r="AI51" s="528">
        <v>100</v>
      </c>
      <c r="AJ51" s="528">
        <v>100.3</v>
      </c>
      <c r="AK51" s="528">
        <v>99.9</v>
      </c>
      <c r="AL51" s="528">
        <v>99.8</v>
      </c>
      <c r="AM51" s="528">
        <v>99.8</v>
      </c>
      <c r="AN51" s="528">
        <v>99.9</v>
      </c>
      <c r="AO51" s="528">
        <v>100.5</v>
      </c>
      <c r="AP51" s="528">
        <v>100.5</v>
      </c>
      <c r="AQ51" s="528">
        <v>100.5</v>
      </c>
      <c r="AR51" s="528">
        <v>100.9</v>
      </c>
      <c r="AS51" s="528">
        <v>101.1</v>
      </c>
      <c r="AT51" s="528">
        <v>101.4</v>
      </c>
      <c r="AU51" s="528">
        <v>101.4</v>
      </c>
      <c r="AV51" s="528">
        <v>101.4</v>
      </c>
      <c r="AW51" s="528">
        <v>101.4</v>
      </c>
      <c r="AX51" s="528">
        <v>101.4</v>
      </c>
      <c r="AY51" s="528">
        <v>101.4</v>
      </c>
      <c r="AZ51" s="528">
        <v>101.5</v>
      </c>
      <c r="BA51" s="528">
        <v>102</v>
      </c>
      <c r="BB51" s="528">
        <v>102</v>
      </c>
      <c r="BC51" s="528">
        <v>102</v>
      </c>
      <c r="BD51" s="528">
        <v>102</v>
      </c>
      <c r="BE51" s="528">
        <v>118.2</v>
      </c>
      <c r="BF51" s="528">
        <v>153.5</v>
      </c>
      <c r="BG51" s="528">
        <v>172.6</v>
      </c>
      <c r="BH51" s="528">
        <v>166.1</v>
      </c>
      <c r="BI51" s="528">
        <v>159.4</v>
      </c>
      <c r="BJ51" s="528">
        <v>174.4</v>
      </c>
      <c r="BK51" s="528">
        <v>172.2</v>
      </c>
      <c r="BL51" s="528">
        <v>172.6</v>
      </c>
      <c r="BM51" s="528">
        <v>170</v>
      </c>
      <c r="BN51" s="528">
        <v>168.6</v>
      </c>
      <c r="BO51" s="528">
        <v>169.9</v>
      </c>
      <c r="BP51" s="528">
        <v>173.6</v>
      </c>
      <c r="BQ51" s="528">
        <v>174.4</v>
      </c>
      <c r="BR51" s="528">
        <v>178</v>
      </c>
      <c r="BS51" s="528">
        <v>186.5</v>
      </c>
      <c r="BT51" s="528">
        <v>220.8</v>
      </c>
      <c r="BU51" s="528">
        <v>208.6</v>
      </c>
      <c r="BV51" s="528">
        <v>207.7</v>
      </c>
      <c r="BW51" s="528">
        <v>209.4</v>
      </c>
      <c r="BX51" s="528">
        <v>198</v>
      </c>
      <c r="BY51" s="528">
        <v>197.3</v>
      </c>
      <c r="BZ51" s="528">
        <v>197</v>
      </c>
      <c r="CA51" s="528">
        <v>194.1</v>
      </c>
      <c r="CB51" s="528">
        <v>198.8</v>
      </c>
      <c r="CC51" s="528">
        <v>202.7</v>
      </c>
      <c r="CD51" s="528">
        <v>216.6</v>
      </c>
      <c r="CE51" s="528">
        <v>249.1</v>
      </c>
      <c r="CF51" s="528">
        <v>272.39999999999998</v>
      </c>
      <c r="CG51" s="528">
        <v>285.5</v>
      </c>
      <c r="CH51" s="528">
        <v>278.10000000000002</v>
      </c>
      <c r="CI51" s="528">
        <v>277.2</v>
      </c>
      <c r="CJ51" s="528">
        <v>278.5</v>
      </c>
      <c r="CK51" s="528">
        <v>280.3</v>
      </c>
      <c r="CL51" s="528">
        <v>276.60000000000002</v>
      </c>
    </row>
    <row r="52" spans="1:90">
      <c r="A52" s="524" t="s">
        <v>678</v>
      </c>
      <c r="B52" s="524" t="s">
        <v>679</v>
      </c>
      <c r="C52" s="525">
        <v>0.72258999999999995</v>
      </c>
      <c r="D52" s="528">
        <v>89.5</v>
      </c>
      <c r="E52" s="528">
        <v>88.3</v>
      </c>
      <c r="F52" s="528">
        <v>93.5</v>
      </c>
      <c r="G52" s="528">
        <v>98.2</v>
      </c>
      <c r="H52" s="528">
        <v>105.2</v>
      </c>
      <c r="I52" s="528">
        <v>109</v>
      </c>
      <c r="J52" s="528">
        <v>105.5</v>
      </c>
      <c r="K52" s="528">
        <v>99.1</v>
      </c>
      <c r="L52" s="528">
        <v>94.4</v>
      </c>
      <c r="M52" s="528">
        <v>97.1</v>
      </c>
      <c r="N52" s="528">
        <v>98.1</v>
      </c>
      <c r="O52" s="528">
        <v>103.3</v>
      </c>
      <c r="P52" s="528">
        <v>107.5</v>
      </c>
      <c r="Q52" s="528">
        <v>109</v>
      </c>
      <c r="R52" s="528">
        <v>112</v>
      </c>
      <c r="S52" s="528">
        <v>118.2</v>
      </c>
      <c r="T52" s="528">
        <v>121.8</v>
      </c>
      <c r="U52" s="528">
        <v>125</v>
      </c>
      <c r="V52" s="528">
        <v>131.4</v>
      </c>
      <c r="W52" s="528">
        <v>132.5</v>
      </c>
      <c r="X52" s="528">
        <v>128.4</v>
      </c>
      <c r="Y52" s="528">
        <v>111.5</v>
      </c>
      <c r="Z52" s="528">
        <v>114.2</v>
      </c>
      <c r="AA52" s="528">
        <v>111.7</v>
      </c>
      <c r="AB52" s="528">
        <v>119.6</v>
      </c>
      <c r="AC52" s="528">
        <v>115.8</v>
      </c>
      <c r="AD52" s="528">
        <v>121.5</v>
      </c>
      <c r="AE52" s="528">
        <v>129.1</v>
      </c>
      <c r="AF52" s="528">
        <v>138.80000000000001</v>
      </c>
      <c r="AG52" s="528">
        <v>134.69999999999999</v>
      </c>
      <c r="AH52" s="528">
        <v>133.69999999999999</v>
      </c>
      <c r="AI52" s="528">
        <v>130.30000000000001</v>
      </c>
      <c r="AJ52" s="528">
        <v>117.3</v>
      </c>
      <c r="AK52" s="528">
        <v>119.7</v>
      </c>
      <c r="AL52" s="528">
        <v>124.4</v>
      </c>
      <c r="AM52" s="528">
        <v>116.9</v>
      </c>
      <c r="AN52" s="528">
        <v>111.5</v>
      </c>
      <c r="AO52" s="528">
        <v>124.6</v>
      </c>
      <c r="AP52" s="528">
        <v>126.8</v>
      </c>
      <c r="AQ52" s="528">
        <v>132.9</v>
      </c>
      <c r="AR52" s="528">
        <v>145.69999999999999</v>
      </c>
      <c r="AS52" s="528">
        <v>138.1</v>
      </c>
      <c r="AT52" s="528">
        <v>144.5</v>
      </c>
      <c r="AU52" s="528">
        <v>149.19999999999999</v>
      </c>
      <c r="AV52" s="528">
        <v>149.19999999999999</v>
      </c>
      <c r="AW52" s="528">
        <v>149.19999999999999</v>
      </c>
      <c r="AX52" s="528">
        <v>149.19999999999999</v>
      </c>
      <c r="AY52" s="528">
        <v>149.19999999999999</v>
      </c>
      <c r="AZ52" s="528">
        <v>149.19999999999999</v>
      </c>
      <c r="BA52" s="528">
        <v>149.19999999999999</v>
      </c>
      <c r="BB52" s="528">
        <v>149.19999999999999</v>
      </c>
      <c r="BC52" s="528">
        <v>149.1</v>
      </c>
      <c r="BD52" s="528">
        <v>149.1</v>
      </c>
      <c r="BE52" s="528">
        <v>149.1</v>
      </c>
      <c r="BF52" s="528">
        <v>149.19999999999999</v>
      </c>
      <c r="BG52" s="528">
        <v>149.19999999999999</v>
      </c>
      <c r="BH52" s="528">
        <v>149.4</v>
      </c>
      <c r="BI52" s="528">
        <v>149.30000000000001</v>
      </c>
      <c r="BJ52" s="528">
        <v>158.4</v>
      </c>
      <c r="BK52" s="528">
        <v>166.1</v>
      </c>
      <c r="BL52" s="528">
        <v>172.9</v>
      </c>
      <c r="BM52" s="528">
        <v>192.6</v>
      </c>
      <c r="BN52" s="528">
        <v>191.9</v>
      </c>
      <c r="BO52" s="528">
        <v>207</v>
      </c>
      <c r="BP52" s="528">
        <v>230.9</v>
      </c>
      <c r="BQ52" s="528">
        <v>225.5</v>
      </c>
      <c r="BR52" s="528">
        <v>229.7</v>
      </c>
      <c r="BS52" s="528">
        <v>230.3</v>
      </c>
      <c r="BT52" s="528">
        <v>224.1</v>
      </c>
      <c r="BU52" s="528">
        <v>212.4</v>
      </c>
      <c r="BV52" s="528">
        <v>213.7</v>
      </c>
      <c r="BW52" s="528">
        <v>222</v>
      </c>
      <c r="BX52" s="528">
        <v>225.5</v>
      </c>
      <c r="BY52" s="528">
        <v>220.9</v>
      </c>
      <c r="BZ52" s="528">
        <v>232.1</v>
      </c>
      <c r="CA52" s="528">
        <v>236.5</v>
      </c>
      <c r="CB52" s="528">
        <v>240.8</v>
      </c>
      <c r="CC52" s="528">
        <v>251.7</v>
      </c>
      <c r="CD52" s="528">
        <v>251.9</v>
      </c>
      <c r="CE52" s="528">
        <v>237.6</v>
      </c>
      <c r="CF52" s="528">
        <v>242.4</v>
      </c>
      <c r="CG52" s="528">
        <v>224</v>
      </c>
      <c r="CH52" s="528">
        <v>228.4</v>
      </c>
      <c r="CI52" s="528">
        <v>247.6</v>
      </c>
      <c r="CJ52" s="528">
        <v>264.7</v>
      </c>
      <c r="CK52" s="528">
        <v>270.5</v>
      </c>
      <c r="CL52" s="528">
        <v>264.5</v>
      </c>
    </row>
    <row r="53" spans="1:90">
      <c r="A53" s="524" t="s">
        <v>680</v>
      </c>
      <c r="B53" s="524" t="s">
        <v>681</v>
      </c>
      <c r="C53" s="525">
        <v>0.34586</v>
      </c>
      <c r="D53" s="528">
        <v>101.9</v>
      </c>
      <c r="E53" s="528">
        <v>102.1</v>
      </c>
      <c r="F53" s="528">
        <v>102.1</v>
      </c>
      <c r="G53" s="528">
        <v>102.1</v>
      </c>
      <c r="H53" s="528">
        <v>101.5</v>
      </c>
      <c r="I53" s="528">
        <v>101.6</v>
      </c>
      <c r="J53" s="528">
        <v>103.7</v>
      </c>
      <c r="K53" s="528">
        <v>104.1</v>
      </c>
      <c r="L53" s="528">
        <v>103.2</v>
      </c>
      <c r="M53" s="528">
        <v>101.5</v>
      </c>
      <c r="N53" s="528">
        <v>105.3</v>
      </c>
      <c r="O53" s="528">
        <v>104.5</v>
      </c>
      <c r="P53" s="528">
        <v>110.7</v>
      </c>
      <c r="Q53" s="528">
        <v>111</v>
      </c>
      <c r="R53" s="528">
        <v>111.4</v>
      </c>
      <c r="S53" s="528">
        <v>115.3</v>
      </c>
      <c r="T53" s="528">
        <v>116.6</v>
      </c>
      <c r="U53" s="528">
        <v>117.3</v>
      </c>
      <c r="V53" s="528">
        <v>117.3</v>
      </c>
      <c r="W53" s="528">
        <v>117.3</v>
      </c>
      <c r="X53" s="528">
        <v>117.4</v>
      </c>
      <c r="Y53" s="528">
        <v>115.7</v>
      </c>
      <c r="Z53" s="528">
        <v>118.5</v>
      </c>
      <c r="AA53" s="528">
        <v>118.5</v>
      </c>
      <c r="AB53" s="528">
        <v>118.6</v>
      </c>
      <c r="AC53" s="528">
        <v>119.6</v>
      </c>
      <c r="AD53" s="528">
        <v>121.6</v>
      </c>
      <c r="AE53" s="528">
        <v>122.4</v>
      </c>
      <c r="AF53" s="528">
        <v>122.4</v>
      </c>
      <c r="AG53" s="528">
        <v>122.4</v>
      </c>
      <c r="AH53" s="528">
        <v>121.4</v>
      </c>
      <c r="AI53" s="528">
        <v>120.3</v>
      </c>
      <c r="AJ53" s="528">
        <v>121.6</v>
      </c>
      <c r="AK53" s="528">
        <v>124.4</v>
      </c>
      <c r="AL53" s="528">
        <v>125.3</v>
      </c>
      <c r="AM53" s="528">
        <v>125.3</v>
      </c>
      <c r="AN53" s="528">
        <v>127</v>
      </c>
      <c r="AO53" s="528">
        <v>131.80000000000001</v>
      </c>
      <c r="AP53" s="528">
        <v>133.19999999999999</v>
      </c>
      <c r="AQ53" s="528">
        <v>134.9</v>
      </c>
      <c r="AR53" s="528">
        <v>136.80000000000001</v>
      </c>
      <c r="AS53" s="528">
        <v>137.69999999999999</v>
      </c>
      <c r="AT53" s="528">
        <v>139.6</v>
      </c>
      <c r="AU53" s="528">
        <v>138.69999999999999</v>
      </c>
      <c r="AV53" s="528">
        <v>139.6</v>
      </c>
      <c r="AW53" s="528">
        <v>139.6</v>
      </c>
      <c r="AX53" s="528">
        <v>141.80000000000001</v>
      </c>
      <c r="AY53" s="528">
        <v>141.80000000000001</v>
      </c>
      <c r="AZ53" s="528">
        <v>141.80000000000001</v>
      </c>
      <c r="BA53" s="528">
        <v>141</v>
      </c>
      <c r="BB53" s="528">
        <v>140.69999999999999</v>
      </c>
      <c r="BC53" s="528">
        <v>141.80000000000001</v>
      </c>
      <c r="BD53" s="528">
        <v>143.30000000000001</v>
      </c>
      <c r="BE53" s="528">
        <v>151.1</v>
      </c>
      <c r="BF53" s="528">
        <v>170.4</v>
      </c>
      <c r="BG53" s="528">
        <v>180.7</v>
      </c>
      <c r="BH53" s="528">
        <v>182.9</v>
      </c>
      <c r="BI53" s="528">
        <v>190.8</v>
      </c>
      <c r="BJ53" s="528">
        <v>197.1</v>
      </c>
      <c r="BK53" s="528">
        <v>197.1</v>
      </c>
      <c r="BL53" s="528">
        <v>187.1</v>
      </c>
      <c r="BM53" s="528">
        <v>174.8</v>
      </c>
      <c r="BN53" s="528">
        <v>183.6</v>
      </c>
      <c r="BO53" s="528">
        <v>180.8</v>
      </c>
      <c r="BP53" s="528">
        <v>185.1</v>
      </c>
      <c r="BQ53" s="528">
        <v>181.9</v>
      </c>
      <c r="BR53" s="528">
        <v>185.7</v>
      </c>
      <c r="BS53" s="528">
        <v>187.9</v>
      </c>
      <c r="BT53" s="528">
        <v>189.6</v>
      </c>
      <c r="BU53" s="528">
        <v>185.4</v>
      </c>
      <c r="BV53" s="528">
        <v>184.9</v>
      </c>
      <c r="BW53" s="528">
        <v>187.9</v>
      </c>
      <c r="BX53" s="528">
        <v>191.5</v>
      </c>
      <c r="BY53" s="528">
        <v>197.5</v>
      </c>
      <c r="BZ53" s="528">
        <v>187.8</v>
      </c>
      <c r="CA53" s="528">
        <v>185.8</v>
      </c>
      <c r="CB53" s="528">
        <v>189.2</v>
      </c>
      <c r="CC53" s="528">
        <v>194.7</v>
      </c>
      <c r="CD53" s="528">
        <v>198.7</v>
      </c>
      <c r="CE53" s="528">
        <v>199.1</v>
      </c>
      <c r="CF53" s="528">
        <v>199.8</v>
      </c>
      <c r="CG53" s="528">
        <v>199.3</v>
      </c>
      <c r="CH53" s="528">
        <v>201.1</v>
      </c>
      <c r="CI53" s="528">
        <v>206.4</v>
      </c>
      <c r="CJ53" s="528">
        <v>208.9</v>
      </c>
      <c r="CK53" s="528">
        <v>208.7</v>
      </c>
      <c r="CL53" s="528">
        <v>209.5</v>
      </c>
    </row>
    <row r="54" spans="1:90">
      <c r="A54" s="524" t="s">
        <v>2286</v>
      </c>
      <c r="B54" s="524" t="s">
        <v>683</v>
      </c>
      <c r="C54" s="525">
        <v>0.11584999999999999</v>
      </c>
      <c r="D54" s="528">
        <v>100.9</v>
      </c>
      <c r="E54" s="528">
        <v>100.9</v>
      </c>
      <c r="F54" s="528">
        <v>100.9</v>
      </c>
      <c r="G54" s="528">
        <v>100.9</v>
      </c>
      <c r="H54" s="528">
        <v>104</v>
      </c>
      <c r="I54" s="528">
        <v>113.5</v>
      </c>
      <c r="J54" s="528">
        <v>113.5</v>
      </c>
      <c r="K54" s="528">
        <v>113.5</v>
      </c>
      <c r="L54" s="528">
        <v>113.5</v>
      </c>
      <c r="M54" s="528">
        <v>113.5</v>
      </c>
      <c r="N54" s="528">
        <v>113.5</v>
      </c>
      <c r="O54" s="528">
        <v>113.5</v>
      </c>
      <c r="P54" s="528">
        <v>113.5</v>
      </c>
      <c r="Q54" s="528">
        <v>113.5</v>
      </c>
      <c r="R54" s="528">
        <v>113.5</v>
      </c>
      <c r="S54" s="528">
        <v>113.5</v>
      </c>
      <c r="T54" s="528">
        <v>113.5</v>
      </c>
      <c r="U54" s="528">
        <v>113.5</v>
      </c>
      <c r="V54" s="528">
        <v>113.5</v>
      </c>
      <c r="W54" s="528">
        <v>113.5</v>
      </c>
      <c r="X54" s="528">
        <v>113.5</v>
      </c>
      <c r="Y54" s="528">
        <v>113.5</v>
      </c>
      <c r="Z54" s="528">
        <v>119.9</v>
      </c>
      <c r="AA54" s="528">
        <v>119.9</v>
      </c>
      <c r="AB54" s="528">
        <v>120.9</v>
      </c>
      <c r="AC54" s="528">
        <v>122.2</v>
      </c>
      <c r="AD54" s="528">
        <v>121.2</v>
      </c>
      <c r="AE54" s="528">
        <v>120.3</v>
      </c>
      <c r="AF54" s="528">
        <v>118.7</v>
      </c>
      <c r="AG54" s="528">
        <v>118.7</v>
      </c>
      <c r="AH54" s="528">
        <v>119.3</v>
      </c>
      <c r="AI54" s="528">
        <v>120.3</v>
      </c>
      <c r="AJ54" s="528">
        <v>120</v>
      </c>
      <c r="AK54" s="528">
        <v>119.3</v>
      </c>
      <c r="AL54" s="528">
        <v>119.7</v>
      </c>
      <c r="AM54" s="528">
        <v>120</v>
      </c>
      <c r="AN54" s="528">
        <v>120</v>
      </c>
      <c r="AO54" s="528">
        <v>120</v>
      </c>
      <c r="AP54" s="528">
        <v>120</v>
      </c>
      <c r="AQ54" s="528">
        <v>120</v>
      </c>
      <c r="AR54" s="528">
        <v>120</v>
      </c>
      <c r="AS54" s="528">
        <v>121.2</v>
      </c>
      <c r="AT54" s="528">
        <v>121.2</v>
      </c>
      <c r="AU54" s="528">
        <v>121.2</v>
      </c>
      <c r="AV54" s="528">
        <v>121.2</v>
      </c>
      <c r="AW54" s="528">
        <v>121.2</v>
      </c>
      <c r="AX54" s="528">
        <v>121.2</v>
      </c>
      <c r="AY54" s="528">
        <v>121.2</v>
      </c>
      <c r="AZ54" s="528">
        <v>121.5</v>
      </c>
      <c r="BA54" s="528">
        <v>122.5</v>
      </c>
      <c r="BB54" s="528">
        <v>122</v>
      </c>
      <c r="BC54" s="528">
        <v>121.2</v>
      </c>
      <c r="BD54" s="528">
        <v>121.2</v>
      </c>
      <c r="BE54" s="528">
        <v>121.2</v>
      </c>
      <c r="BF54" s="528">
        <v>121.2</v>
      </c>
      <c r="BG54" s="528">
        <v>121.2</v>
      </c>
      <c r="BH54" s="528">
        <v>122.6</v>
      </c>
      <c r="BI54" s="528">
        <v>124</v>
      </c>
      <c r="BJ54" s="528">
        <v>151.30000000000001</v>
      </c>
      <c r="BK54" s="528">
        <v>179.8</v>
      </c>
      <c r="BL54" s="528">
        <v>179.3</v>
      </c>
      <c r="BM54" s="528">
        <v>176.3</v>
      </c>
      <c r="BN54" s="528">
        <v>176.6</v>
      </c>
      <c r="BO54" s="528">
        <v>175.7</v>
      </c>
      <c r="BP54" s="528">
        <v>177.6</v>
      </c>
      <c r="BQ54" s="528">
        <v>181.4</v>
      </c>
      <c r="BR54" s="528">
        <v>181.5</v>
      </c>
      <c r="BS54" s="528">
        <v>180.5</v>
      </c>
      <c r="BT54" s="528">
        <v>181.1</v>
      </c>
      <c r="BU54" s="528">
        <v>191.6</v>
      </c>
      <c r="BV54" s="528">
        <v>195.2</v>
      </c>
      <c r="BW54" s="528">
        <v>197.1</v>
      </c>
      <c r="BX54" s="528">
        <v>199</v>
      </c>
      <c r="BY54" s="528">
        <v>199</v>
      </c>
      <c r="BZ54" s="528">
        <v>198.7</v>
      </c>
      <c r="CA54" s="528">
        <v>197.7</v>
      </c>
      <c r="CB54" s="528">
        <v>197.7</v>
      </c>
      <c r="CC54" s="528">
        <v>197.7</v>
      </c>
      <c r="CD54" s="528">
        <v>197.7</v>
      </c>
      <c r="CE54" s="528">
        <v>197.7</v>
      </c>
      <c r="CF54" s="528">
        <v>197.7</v>
      </c>
      <c r="CG54" s="528">
        <v>197.7</v>
      </c>
      <c r="CH54" s="528">
        <v>197.7</v>
      </c>
      <c r="CI54" s="528">
        <v>201.5</v>
      </c>
      <c r="CJ54" s="528">
        <v>201.5</v>
      </c>
      <c r="CK54" s="528">
        <v>203.1</v>
      </c>
      <c r="CL54" s="528">
        <v>207.7</v>
      </c>
    </row>
    <row r="55" spans="1:90">
      <c r="A55" s="524" t="s">
        <v>684</v>
      </c>
      <c r="B55" s="524" t="s">
        <v>685</v>
      </c>
      <c r="C55" s="525">
        <v>0.41027999999999998</v>
      </c>
      <c r="D55" s="528">
        <v>104.7</v>
      </c>
      <c r="E55" s="528">
        <v>96.3</v>
      </c>
      <c r="F55" s="528">
        <v>94.5</v>
      </c>
      <c r="G55" s="528">
        <v>90.3</v>
      </c>
      <c r="H55" s="528">
        <v>98.3</v>
      </c>
      <c r="I55" s="528">
        <v>101</v>
      </c>
      <c r="J55" s="528">
        <v>101.7</v>
      </c>
      <c r="K55" s="528">
        <v>100.9</v>
      </c>
      <c r="L55" s="528">
        <v>94</v>
      </c>
      <c r="M55" s="528">
        <v>93.9</v>
      </c>
      <c r="N55" s="528">
        <v>93.8</v>
      </c>
      <c r="O55" s="528">
        <v>94.2</v>
      </c>
      <c r="P55" s="528">
        <v>103.8</v>
      </c>
      <c r="Q55" s="528">
        <v>101.1</v>
      </c>
      <c r="R55" s="528">
        <v>83.7</v>
      </c>
      <c r="S55" s="528">
        <v>86.8</v>
      </c>
      <c r="T55" s="528">
        <v>89.3</v>
      </c>
      <c r="U55" s="528">
        <v>96.8</v>
      </c>
      <c r="V55" s="528">
        <v>100.9</v>
      </c>
      <c r="W55" s="528">
        <v>94.4</v>
      </c>
      <c r="X55" s="528">
        <v>91.8</v>
      </c>
      <c r="Y55" s="528">
        <v>94.9</v>
      </c>
      <c r="Z55" s="528">
        <v>100.8</v>
      </c>
      <c r="AA55" s="528">
        <v>101.6</v>
      </c>
      <c r="AB55" s="528">
        <v>114.7</v>
      </c>
      <c r="AC55" s="528">
        <v>129.30000000000001</v>
      </c>
      <c r="AD55" s="528">
        <v>113</v>
      </c>
      <c r="AE55" s="528">
        <v>109.7</v>
      </c>
      <c r="AF55" s="528">
        <v>114.7</v>
      </c>
      <c r="AG55" s="528">
        <v>108.8</v>
      </c>
      <c r="AH55" s="528">
        <v>103.8</v>
      </c>
      <c r="AI55" s="528">
        <v>96.1</v>
      </c>
      <c r="AJ55" s="528">
        <v>104.7</v>
      </c>
      <c r="AK55" s="528">
        <v>101.6</v>
      </c>
      <c r="AL55" s="528">
        <v>104.7</v>
      </c>
      <c r="AM55" s="528">
        <v>106.1</v>
      </c>
      <c r="AN55" s="528">
        <v>106.4</v>
      </c>
      <c r="AO55" s="528">
        <v>106.4</v>
      </c>
      <c r="AP55" s="528">
        <v>106.4</v>
      </c>
      <c r="AQ55" s="528">
        <v>106.4</v>
      </c>
      <c r="AR55" s="528">
        <v>106.4</v>
      </c>
      <c r="AS55" s="528">
        <v>106.4</v>
      </c>
      <c r="AT55" s="528">
        <v>106.4</v>
      </c>
      <c r="AU55" s="528">
        <v>106.4</v>
      </c>
      <c r="AV55" s="528">
        <v>106.4</v>
      </c>
      <c r="AW55" s="528">
        <v>106.4</v>
      </c>
      <c r="AX55" s="528">
        <v>106.4</v>
      </c>
      <c r="AY55" s="528">
        <v>106.4</v>
      </c>
      <c r="AZ55" s="528">
        <v>106.4</v>
      </c>
      <c r="BA55" s="528">
        <v>106.4</v>
      </c>
      <c r="BB55" s="528">
        <v>106.4</v>
      </c>
      <c r="BC55" s="528">
        <v>106.4</v>
      </c>
      <c r="BD55" s="528">
        <v>106.4</v>
      </c>
      <c r="BE55" s="528">
        <v>106.4</v>
      </c>
      <c r="BF55" s="528">
        <v>106.4</v>
      </c>
      <c r="BG55" s="528">
        <v>109.9</v>
      </c>
      <c r="BH55" s="528">
        <v>120.9</v>
      </c>
      <c r="BI55" s="528">
        <v>119.4</v>
      </c>
      <c r="BJ55" s="528">
        <v>130.80000000000001</v>
      </c>
      <c r="BK55" s="528">
        <v>122.5</v>
      </c>
      <c r="BL55" s="528">
        <v>122.5</v>
      </c>
      <c r="BM55" s="528">
        <v>127.5</v>
      </c>
      <c r="BN55" s="528">
        <v>133.30000000000001</v>
      </c>
      <c r="BO55" s="528">
        <v>133.30000000000001</v>
      </c>
      <c r="BP55" s="528">
        <v>137</v>
      </c>
      <c r="BQ55" s="528">
        <v>139.4</v>
      </c>
      <c r="BR55" s="528">
        <v>145.6</v>
      </c>
      <c r="BS55" s="528">
        <v>143.1</v>
      </c>
      <c r="BT55" s="528">
        <v>139.6</v>
      </c>
      <c r="BU55" s="528">
        <v>153.69999999999999</v>
      </c>
      <c r="BV55" s="528">
        <v>146.80000000000001</v>
      </c>
      <c r="BW55" s="528">
        <v>146.69999999999999</v>
      </c>
      <c r="BX55" s="528">
        <v>133.4</v>
      </c>
      <c r="BY55" s="528">
        <v>132.4</v>
      </c>
      <c r="BZ55" s="528">
        <v>142.9</v>
      </c>
      <c r="CA55" s="528">
        <v>143.30000000000001</v>
      </c>
      <c r="CB55" s="528">
        <v>136.4</v>
      </c>
      <c r="CC55" s="528">
        <v>133.80000000000001</v>
      </c>
      <c r="CD55" s="528">
        <v>133.19999999999999</v>
      </c>
      <c r="CE55" s="528">
        <v>134.19999999999999</v>
      </c>
      <c r="CF55" s="528">
        <v>147.1</v>
      </c>
      <c r="CG55" s="528">
        <v>139.4</v>
      </c>
      <c r="CH55" s="528">
        <v>130.6</v>
      </c>
      <c r="CI55" s="528">
        <v>128.5</v>
      </c>
      <c r="CJ55" s="528">
        <v>133.6</v>
      </c>
      <c r="CK55" s="528">
        <v>134.6</v>
      </c>
      <c r="CL55" s="528">
        <v>144</v>
      </c>
    </row>
    <row r="56" spans="1:90">
      <c r="A56" s="524" t="s">
        <v>686</v>
      </c>
      <c r="B56" s="524" t="s">
        <v>687</v>
      </c>
      <c r="C56" s="525">
        <v>5.9950000000000003E-2</v>
      </c>
      <c r="D56" s="528">
        <v>99.6</v>
      </c>
      <c r="E56" s="528">
        <v>99.6</v>
      </c>
      <c r="F56" s="528">
        <v>104.3</v>
      </c>
      <c r="G56" s="528">
        <v>105.2</v>
      </c>
      <c r="H56" s="528">
        <v>106.7</v>
      </c>
      <c r="I56" s="528">
        <v>107.3</v>
      </c>
      <c r="J56" s="528">
        <v>106.5</v>
      </c>
      <c r="K56" s="528">
        <v>105.6</v>
      </c>
      <c r="L56" s="528">
        <v>107.8</v>
      </c>
      <c r="M56" s="528">
        <v>108.9</v>
      </c>
      <c r="N56" s="528">
        <v>109.7</v>
      </c>
      <c r="O56" s="528">
        <v>110.5</v>
      </c>
      <c r="P56" s="528">
        <v>111.7</v>
      </c>
      <c r="Q56" s="528">
        <v>111.6</v>
      </c>
      <c r="R56" s="528">
        <v>112</v>
      </c>
      <c r="S56" s="528">
        <v>110.2</v>
      </c>
      <c r="T56" s="528">
        <v>110.2</v>
      </c>
      <c r="U56" s="528">
        <v>110.8</v>
      </c>
      <c r="V56" s="528">
        <v>111</v>
      </c>
      <c r="W56" s="528">
        <v>112.4</v>
      </c>
      <c r="X56" s="528">
        <v>112.5</v>
      </c>
      <c r="Y56" s="528">
        <v>112.5</v>
      </c>
      <c r="Z56" s="528">
        <v>112.5</v>
      </c>
      <c r="AA56" s="528">
        <v>137</v>
      </c>
      <c r="AB56" s="528">
        <v>143.30000000000001</v>
      </c>
      <c r="AC56" s="528">
        <v>154.1</v>
      </c>
      <c r="AD56" s="528">
        <v>148.4</v>
      </c>
      <c r="AE56" s="528">
        <v>153.1</v>
      </c>
      <c r="AF56" s="528">
        <v>152.80000000000001</v>
      </c>
      <c r="AG56" s="528">
        <v>152.80000000000001</v>
      </c>
      <c r="AH56" s="528">
        <v>153.30000000000001</v>
      </c>
      <c r="AI56" s="528">
        <v>153.80000000000001</v>
      </c>
      <c r="AJ56" s="528">
        <v>153.80000000000001</v>
      </c>
      <c r="AK56" s="528">
        <v>153.6</v>
      </c>
      <c r="AL56" s="528">
        <v>154.30000000000001</v>
      </c>
      <c r="AM56" s="528">
        <v>154.69999999999999</v>
      </c>
      <c r="AN56" s="528">
        <v>154.9</v>
      </c>
      <c r="AO56" s="528">
        <v>156.1</v>
      </c>
      <c r="AP56" s="528">
        <v>156.6</v>
      </c>
      <c r="AQ56" s="528">
        <v>156.80000000000001</v>
      </c>
      <c r="AR56" s="528">
        <v>156.6</v>
      </c>
      <c r="AS56" s="528">
        <v>156.6</v>
      </c>
      <c r="AT56" s="528">
        <v>156.6</v>
      </c>
      <c r="AU56" s="528">
        <v>156.6</v>
      </c>
      <c r="AV56" s="528">
        <v>156.6</v>
      </c>
      <c r="AW56" s="528">
        <v>156.6</v>
      </c>
      <c r="AX56" s="528">
        <v>156.6</v>
      </c>
      <c r="AY56" s="528">
        <v>156.6</v>
      </c>
      <c r="AZ56" s="528">
        <v>156.6</v>
      </c>
      <c r="BA56" s="528">
        <v>156.6</v>
      </c>
      <c r="BB56" s="528">
        <v>156.6</v>
      </c>
      <c r="BC56" s="528">
        <v>156.6</v>
      </c>
      <c r="BD56" s="528">
        <v>156.6</v>
      </c>
      <c r="BE56" s="528">
        <v>156.6</v>
      </c>
      <c r="BF56" s="528">
        <v>156.6</v>
      </c>
      <c r="BG56" s="528">
        <v>158.1</v>
      </c>
      <c r="BH56" s="528">
        <v>164.4</v>
      </c>
      <c r="BI56" s="528">
        <v>164.8</v>
      </c>
      <c r="BJ56" s="528">
        <v>170.2</v>
      </c>
      <c r="BK56" s="528">
        <v>176.3</v>
      </c>
      <c r="BL56" s="528">
        <v>177.3</v>
      </c>
      <c r="BM56" s="528">
        <v>181.7</v>
      </c>
      <c r="BN56" s="528">
        <v>190.2</v>
      </c>
      <c r="BO56" s="528">
        <v>189.3</v>
      </c>
      <c r="BP56" s="528">
        <v>189.3</v>
      </c>
      <c r="BQ56" s="528">
        <v>189.3</v>
      </c>
      <c r="BR56" s="528">
        <v>190.1</v>
      </c>
      <c r="BS56" s="528">
        <v>190.2</v>
      </c>
      <c r="BT56" s="528">
        <v>193.3</v>
      </c>
      <c r="BU56" s="528">
        <v>201.6</v>
      </c>
      <c r="BV56" s="528">
        <v>204.7</v>
      </c>
      <c r="BW56" s="528">
        <v>206.1</v>
      </c>
      <c r="BX56" s="528">
        <v>205.7</v>
      </c>
      <c r="BY56" s="528">
        <v>204.9</v>
      </c>
      <c r="BZ56" s="528">
        <v>205.5</v>
      </c>
      <c r="CA56" s="528">
        <v>205.5</v>
      </c>
      <c r="CB56" s="528">
        <v>207.9</v>
      </c>
      <c r="CC56" s="528">
        <v>212.5</v>
      </c>
      <c r="CD56" s="528">
        <v>212.6</v>
      </c>
      <c r="CE56" s="528">
        <v>213.7</v>
      </c>
      <c r="CF56" s="528">
        <v>212.3</v>
      </c>
      <c r="CG56" s="528">
        <v>214.9</v>
      </c>
      <c r="CH56" s="528">
        <v>217.7</v>
      </c>
      <c r="CI56" s="528">
        <v>234.7</v>
      </c>
      <c r="CJ56" s="528">
        <v>235</v>
      </c>
      <c r="CK56" s="528">
        <v>235.9</v>
      </c>
      <c r="CL56" s="528">
        <v>236.4</v>
      </c>
    </row>
    <row r="57" spans="1:90">
      <c r="A57" s="524" t="s">
        <v>688</v>
      </c>
      <c r="B57" s="524" t="s">
        <v>689</v>
      </c>
      <c r="C57" s="525">
        <v>0.56908000000000003</v>
      </c>
      <c r="D57" s="528">
        <v>100.5</v>
      </c>
      <c r="E57" s="528">
        <v>97.4</v>
      </c>
      <c r="F57" s="528">
        <v>92.8</v>
      </c>
      <c r="G57" s="528">
        <v>92.2</v>
      </c>
      <c r="H57" s="528">
        <v>89.7</v>
      </c>
      <c r="I57" s="528">
        <v>88.8</v>
      </c>
      <c r="J57" s="528">
        <v>87.9</v>
      </c>
      <c r="K57" s="528">
        <v>87.6</v>
      </c>
      <c r="L57" s="528">
        <v>88.1</v>
      </c>
      <c r="M57" s="528">
        <v>91.8</v>
      </c>
      <c r="N57" s="528">
        <v>95.5</v>
      </c>
      <c r="O57" s="528">
        <v>98.7</v>
      </c>
      <c r="P57" s="528">
        <v>100.8</v>
      </c>
      <c r="Q57" s="528">
        <v>103.7</v>
      </c>
      <c r="R57" s="528">
        <v>109.7</v>
      </c>
      <c r="S57" s="528">
        <v>116</v>
      </c>
      <c r="T57" s="528">
        <v>120.3</v>
      </c>
      <c r="U57" s="528">
        <v>122.3</v>
      </c>
      <c r="V57" s="528">
        <v>124.6</v>
      </c>
      <c r="W57" s="528">
        <v>130.19999999999999</v>
      </c>
      <c r="X57" s="528">
        <v>138.69999999999999</v>
      </c>
      <c r="Y57" s="528">
        <v>145</v>
      </c>
      <c r="Z57" s="528">
        <v>145.9</v>
      </c>
      <c r="AA57" s="528">
        <v>146.6</v>
      </c>
      <c r="AB57" s="528">
        <v>156.4</v>
      </c>
      <c r="AC57" s="528">
        <v>154.1</v>
      </c>
      <c r="AD57" s="528">
        <v>140.4</v>
      </c>
      <c r="AE57" s="528">
        <v>142.69999999999999</v>
      </c>
      <c r="AF57" s="528">
        <v>140.6</v>
      </c>
      <c r="AG57" s="528">
        <v>136.9</v>
      </c>
      <c r="AH57" s="528">
        <v>140.69999999999999</v>
      </c>
      <c r="AI57" s="528">
        <v>141.80000000000001</v>
      </c>
      <c r="AJ57" s="528">
        <v>141.69999999999999</v>
      </c>
      <c r="AK57" s="528">
        <v>142.5</v>
      </c>
      <c r="AL57" s="528">
        <v>144.4</v>
      </c>
      <c r="AM57" s="528">
        <v>145.30000000000001</v>
      </c>
      <c r="AN57" s="528">
        <v>146.4</v>
      </c>
      <c r="AO57" s="528">
        <v>148</v>
      </c>
      <c r="AP57" s="528">
        <v>144.19999999999999</v>
      </c>
      <c r="AQ57" s="528">
        <v>144.19999999999999</v>
      </c>
      <c r="AR57" s="528">
        <v>146.9</v>
      </c>
      <c r="AS57" s="528">
        <v>151.69999999999999</v>
      </c>
      <c r="AT57" s="528">
        <v>157.1</v>
      </c>
      <c r="AU57" s="528">
        <v>158.5</v>
      </c>
      <c r="AV57" s="528">
        <v>154</v>
      </c>
      <c r="AW57" s="528">
        <v>152.69999999999999</v>
      </c>
      <c r="AX57" s="528">
        <v>149.19999999999999</v>
      </c>
      <c r="AY57" s="528">
        <v>146.30000000000001</v>
      </c>
      <c r="AZ57" s="528">
        <v>150.5</v>
      </c>
      <c r="BA57" s="528">
        <v>150.5</v>
      </c>
      <c r="BB57" s="528">
        <v>153.30000000000001</v>
      </c>
      <c r="BC57" s="528">
        <v>154.30000000000001</v>
      </c>
      <c r="BD57" s="528">
        <v>157.19999999999999</v>
      </c>
      <c r="BE57" s="528">
        <v>157.80000000000001</v>
      </c>
      <c r="BF57" s="528">
        <v>161.5</v>
      </c>
      <c r="BG57" s="528">
        <v>169.5</v>
      </c>
      <c r="BH57" s="528">
        <v>182.2</v>
      </c>
      <c r="BI57" s="528">
        <v>188.6</v>
      </c>
      <c r="BJ57" s="528">
        <v>202.1</v>
      </c>
      <c r="BK57" s="528">
        <v>202.7</v>
      </c>
      <c r="BL57" s="528">
        <v>206.7</v>
      </c>
      <c r="BM57" s="528">
        <v>204.7</v>
      </c>
      <c r="BN57" s="528">
        <v>204.9</v>
      </c>
      <c r="BO57" s="528">
        <v>208.9</v>
      </c>
      <c r="BP57" s="528">
        <v>214</v>
      </c>
      <c r="BQ57" s="528">
        <v>220.5</v>
      </c>
      <c r="BR57" s="528">
        <v>231.7</v>
      </c>
      <c r="BS57" s="528">
        <v>237.1</v>
      </c>
      <c r="BT57" s="528">
        <v>241.4</v>
      </c>
      <c r="BU57" s="528">
        <v>245.5</v>
      </c>
      <c r="BV57" s="528">
        <v>250.3</v>
      </c>
      <c r="BW57" s="528">
        <v>279.2</v>
      </c>
      <c r="BX57" s="528">
        <v>284.60000000000002</v>
      </c>
      <c r="BY57" s="528">
        <v>267.8</v>
      </c>
      <c r="BZ57" s="528">
        <v>246.8</v>
      </c>
      <c r="CA57" s="528">
        <v>243.4</v>
      </c>
      <c r="CB57" s="528">
        <v>250</v>
      </c>
      <c r="CC57" s="528">
        <v>243.1</v>
      </c>
      <c r="CD57" s="528">
        <v>236.4</v>
      </c>
      <c r="CE57" s="528">
        <v>235.7</v>
      </c>
      <c r="CF57" s="528">
        <v>241.6</v>
      </c>
      <c r="CG57" s="528">
        <v>255.5</v>
      </c>
      <c r="CH57" s="528">
        <v>252.2</v>
      </c>
      <c r="CI57" s="528">
        <v>237.6</v>
      </c>
      <c r="CJ57" s="528">
        <v>226.1</v>
      </c>
      <c r="CK57" s="528">
        <v>214.4</v>
      </c>
      <c r="CL57" s="528">
        <v>214.3</v>
      </c>
    </row>
    <row r="58" spans="1:90">
      <c r="A58" s="524" t="s">
        <v>690</v>
      </c>
      <c r="B58" s="524" t="s">
        <v>691</v>
      </c>
      <c r="C58" s="525">
        <v>2.9590000000000002E-2</v>
      </c>
      <c r="D58" s="528">
        <v>100.7</v>
      </c>
      <c r="E58" s="528">
        <v>91.5</v>
      </c>
      <c r="F58" s="528">
        <v>94.3</v>
      </c>
      <c r="G58" s="528">
        <v>94.1</v>
      </c>
      <c r="H58" s="528">
        <v>90.3</v>
      </c>
      <c r="I58" s="528">
        <v>89</v>
      </c>
      <c r="J58" s="528">
        <v>86.1</v>
      </c>
      <c r="K58" s="528">
        <v>88.8</v>
      </c>
      <c r="L58" s="528">
        <v>88.1</v>
      </c>
      <c r="M58" s="528">
        <v>89.1</v>
      </c>
      <c r="N58" s="528">
        <v>90</v>
      </c>
      <c r="O58" s="528">
        <v>96.9</v>
      </c>
      <c r="P58" s="528">
        <v>94.7</v>
      </c>
      <c r="Q58" s="528">
        <v>96.8</v>
      </c>
      <c r="R58" s="528">
        <v>108.6</v>
      </c>
      <c r="S58" s="528">
        <v>98.4</v>
      </c>
      <c r="T58" s="528">
        <v>100.3</v>
      </c>
      <c r="U58" s="528">
        <v>99.4</v>
      </c>
      <c r="V58" s="528">
        <v>106.8</v>
      </c>
      <c r="W58" s="528">
        <v>125.7</v>
      </c>
      <c r="X58" s="528">
        <v>153.1</v>
      </c>
      <c r="Y58" s="528">
        <v>152.9</v>
      </c>
      <c r="Z58" s="528">
        <v>143.9</v>
      </c>
      <c r="AA58" s="528">
        <v>140.5</v>
      </c>
      <c r="AB58" s="528">
        <v>147.30000000000001</v>
      </c>
      <c r="AC58" s="528">
        <v>160.80000000000001</v>
      </c>
      <c r="AD58" s="528">
        <v>160.30000000000001</v>
      </c>
      <c r="AE58" s="528">
        <v>175.3</v>
      </c>
      <c r="AF58" s="528">
        <v>188.5</v>
      </c>
      <c r="AG58" s="528">
        <v>184.3</v>
      </c>
      <c r="AH58" s="528">
        <v>188.9</v>
      </c>
      <c r="AI58" s="528">
        <v>180</v>
      </c>
      <c r="AJ58" s="528">
        <v>172.1</v>
      </c>
      <c r="AK58" s="528">
        <v>180.8</v>
      </c>
      <c r="AL58" s="528">
        <v>186.6</v>
      </c>
      <c r="AM58" s="528">
        <v>182.9</v>
      </c>
      <c r="AN58" s="528">
        <v>187.9</v>
      </c>
      <c r="AO58" s="528">
        <v>190.3</v>
      </c>
      <c r="AP58" s="528">
        <v>197.9</v>
      </c>
      <c r="AQ58" s="528">
        <v>195.2</v>
      </c>
      <c r="AR58" s="528">
        <v>194.6</v>
      </c>
      <c r="AS58" s="528">
        <v>194.2</v>
      </c>
      <c r="AT58" s="528">
        <v>192.9</v>
      </c>
      <c r="AU58" s="528">
        <v>193.4</v>
      </c>
      <c r="AV58" s="528">
        <v>186.1</v>
      </c>
      <c r="AW58" s="528">
        <v>180.3</v>
      </c>
      <c r="AX58" s="528">
        <v>167.9</v>
      </c>
      <c r="AY58" s="528">
        <v>157.9</v>
      </c>
      <c r="AZ58" s="528">
        <v>169.2</v>
      </c>
      <c r="BA58" s="528">
        <v>168</v>
      </c>
      <c r="BB58" s="528">
        <v>169.9</v>
      </c>
      <c r="BC58" s="528">
        <v>180.4</v>
      </c>
      <c r="BD58" s="528">
        <v>176.9</v>
      </c>
      <c r="BE58" s="528">
        <v>174.2</v>
      </c>
      <c r="BF58" s="528">
        <v>174.5</v>
      </c>
      <c r="BG58" s="528">
        <v>187.4</v>
      </c>
      <c r="BH58" s="528">
        <v>189.9</v>
      </c>
      <c r="BI58" s="528">
        <v>191.5</v>
      </c>
      <c r="BJ58" s="528">
        <v>197.3</v>
      </c>
      <c r="BK58" s="528">
        <v>197.1</v>
      </c>
      <c r="BL58" s="528">
        <v>192.5</v>
      </c>
      <c r="BM58" s="528">
        <v>187.3</v>
      </c>
      <c r="BN58" s="528">
        <v>186.2</v>
      </c>
      <c r="BO58" s="528">
        <v>196.9</v>
      </c>
      <c r="BP58" s="528">
        <v>200.2</v>
      </c>
      <c r="BQ58" s="528">
        <v>207.5</v>
      </c>
      <c r="BR58" s="528">
        <v>226.1</v>
      </c>
      <c r="BS58" s="528">
        <v>241.9</v>
      </c>
      <c r="BT58" s="528">
        <v>248.6</v>
      </c>
      <c r="BU58" s="528">
        <v>246.7</v>
      </c>
      <c r="BV58" s="528">
        <v>260</v>
      </c>
      <c r="BW58" s="528">
        <v>268.89999999999998</v>
      </c>
      <c r="BX58" s="528">
        <v>274.39999999999998</v>
      </c>
      <c r="BY58" s="528">
        <v>290.89999999999998</v>
      </c>
      <c r="BZ58" s="528">
        <v>303.3</v>
      </c>
      <c r="CA58" s="528">
        <v>330</v>
      </c>
      <c r="CB58" s="528">
        <v>359.7</v>
      </c>
      <c r="CC58" s="528">
        <v>359.1</v>
      </c>
      <c r="CD58" s="528">
        <v>354.6</v>
      </c>
      <c r="CE58" s="528">
        <v>380.7</v>
      </c>
      <c r="CF58" s="528">
        <v>406.2</v>
      </c>
      <c r="CG58" s="528">
        <v>433.7</v>
      </c>
      <c r="CH58" s="528">
        <v>434.6</v>
      </c>
      <c r="CI58" s="528">
        <v>441.6</v>
      </c>
      <c r="CJ58" s="528">
        <v>425</v>
      </c>
      <c r="CK58" s="528">
        <v>426.8</v>
      </c>
      <c r="CL58" s="528">
        <v>483.1</v>
      </c>
    </row>
    <row r="59" spans="1:90">
      <c r="A59" s="524" t="s">
        <v>2287</v>
      </c>
      <c r="B59" s="524" t="s">
        <v>693</v>
      </c>
      <c r="C59" s="525">
        <v>0.15812000000000001</v>
      </c>
      <c r="D59" s="528">
        <v>101.1</v>
      </c>
      <c r="E59" s="528">
        <v>97.5</v>
      </c>
      <c r="F59" s="528">
        <v>91.5</v>
      </c>
      <c r="G59" s="528">
        <v>86.9</v>
      </c>
      <c r="H59" s="528">
        <v>78.8</v>
      </c>
      <c r="I59" s="528">
        <v>77.5</v>
      </c>
      <c r="J59" s="528">
        <v>75.2</v>
      </c>
      <c r="K59" s="528">
        <v>72.3</v>
      </c>
      <c r="L59" s="528">
        <v>70.900000000000006</v>
      </c>
      <c r="M59" s="528">
        <v>73.3</v>
      </c>
      <c r="N59" s="528">
        <v>79.7</v>
      </c>
      <c r="O59" s="528">
        <v>86.1</v>
      </c>
      <c r="P59" s="528">
        <v>93.7</v>
      </c>
      <c r="Q59" s="528">
        <v>100.3</v>
      </c>
      <c r="R59" s="528">
        <v>112.4</v>
      </c>
      <c r="S59" s="528">
        <v>127.5</v>
      </c>
      <c r="T59" s="528">
        <v>143.1</v>
      </c>
      <c r="U59" s="528">
        <v>150.9</v>
      </c>
      <c r="V59" s="528">
        <v>152</v>
      </c>
      <c r="W59" s="528">
        <v>156.80000000000001</v>
      </c>
      <c r="X59" s="528">
        <v>162.5</v>
      </c>
      <c r="Y59" s="528">
        <v>172.5</v>
      </c>
      <c r="Z59" s="528">
        <v>175.1</v>
      </c>
      <c r="AA59" s="528">
        <v>172.5</v>
      </c>
      <c r="AB59" s="528">
        <v>192.8</v>
      </c>
      <c r="AC59" s="528">
        <v>181.2</v>
      </c>
      <c r="AD59" s="528">
        <v>161.30000000000001</v>
      </c>
      <c r="AE59" s="528">
        <v>161</v>
      </c>
      <c r="AF59" s="528">
        <v>156.5</v>
      </c>
      <c r="AG59" s="528">
        <v>157.80000000000001</v>
      </c>
      <c r="AH59" s="528">
        <v>160</v>
      </c>
      <c r="AI59" s="528">
        <v>157.1</v>
      </c>
      <c r="AJ59" s="528">
        <v>160.4</v>
      </c>
      <c r="AK59" s="528">
        <v>159.6</v>
      </c>
      <c r="AL59" s="528">
        <v>159.80000000000001</v>
      </c>
      <c r="AM59" s="528">
        <v>155.69999999999999</v>
      </c>
      <c r="AN59" s="528">
        <v>148.5</v>
      </c>
      <c r="AO59" s="528">
        <v>155.80000000000001</v>
      </c>
      <c r="AP59" s="528">
        <v>152.80000000000001</v>
      </c>
      <c r="AQ59" s="528">
        <v>160.19999999999999</v>
      </c>
      <c r="AR59" s="528">
        <v>170.1</v>
      </c>
      <c r="AS59" s="528">
        <v>176.6</v>
      </c>
      <c r="AT59" s="528">
        <v>185.2</v>
      </c>
      <c r="AU59" s="528">
        <v>184.2</v>
      </c>
      <c r="AV59" s="528">
        <v>176.8</v>
      </c>
      <c r="AW59" s="528">
        <v>177</v>
      </c>
      <c r="AX59" s="528">
        <v>173.2</v>
      </c>
      <c r="AY59" s="528">
        <v>174.5</v>
      </c>
      <c r="AZ59" s="528">
        <v>197.3</v>
      </c>
      <c r="BA59" s="528">
        <v>203.5</v>
      </c>
      <c r="BB59" s="528">
        <v>212.7</v>
      </c>
      <c r="BC59" s="528">
        <v>204.5</v>
      </c>
      <c r="BD59" s="528">
        <v>200.2</v>
      </c>
      <c r="BE59" s="528">
        <v>198.2</v>
      </c>
      <c r="BF59" s="528">
        <v>197.3</v>
      </c>
      <c r="BG59" s="528">
        <v>199.5</v>
      </c>
      <c r="BH59" s="528">
        <v>202.4</v>
      </c>
      <c r="BI59" s="528">
        <v>203.5</v>
      </c>
      <c r="BJ59" s="528">
        <v>205.3</v>
      </c>
      <c r="BK59" s="528">
        <v>204.2</v>
      </c>
      <c r="BL59" s="528">
        <v>211.8</v>
      </c>
      <c r="BM59" s="528">
        <v>216.4</v>
      </c>
      <c r="BN59" s="528">
        <v>219.1</v>
      </c>
      <c r="BO59" s="528">
        <v>217</v>
      </c>
      <c r="BP59" s="528">
        <v>214</v>
      </c>
      <c r="BQ59" s="528">
        <v>210.6</v>
      </c>
      <c r="BR59" s="528">
        <v>214.4</v>
      </c>
      <c r="BS59" s="528">
        <v>206.2</v>
      </c>
      <c r="BT59" s="528">
        <v>190.6</v>
      </c>
      <c r="BU59" s="528">
        <v>201.5</v>
      </c>
      <c r="BV59" s="528">
        <v>199.2</v>
      </c>
      <c r="BW59" s="528">
        <v>213</v>
      </c>
      <c r="BX59" s="528">
        <v>230.9</v>
      </c>
      <c r="BY59" s="528">
        <v>271.60000000000002</v>
      </c>
      <c r="BZ59" s="528">
        <v>292.60000000000002</v>
      </c>
      <c r="CA59" s="528">
        <v>277.89999999999998</v>
      </c>
      <c r="CB59" s="528">
        <v>288.5</v>
      </c>
      <c r="CC59" s="528">
        <v>282.10000000000002</v>
      </c>
      <c r="CD59" s="528">
        <v>276.2</v>
      </c>
      <c r="CE59" s="528">
        <v>277.60000000000002</v>
      </c>
      <c r="CF59" s="528">
        <v>283.60000000000002</v>
      </c>
      <c r="CG59" s="528">
        <v>295.60000000000002</v>
      </c>
      <c r="CH59" s="528">
        <v>294.89999999999998</v>
      </c>
      <c r="CI59" s="528">
        <v>282.39999999999998</v>
      </c>
      <c r="CJ59" s="528">
        <v>266.2</v>
      </c>
      <c r="CK59" s="528">
        <v>251.4</v>
      </c>
      <c r="CL59" s="528">
        <v>249</v>
      </c>
    </row>
    <row r="60" spans="1:90">
      <c r="A60" s="524" t="s">
        <v>694</v>
      </c>
      <c r="B60" s="524" t="s">
        <v>695</v>
      </c>
      <c r="C60" s="525">
        <v>7.5730000000000006E-2</v>
      </c>
      <c r="D60" s="528">
        <v>98</v>
      </c>
      <c r="E60" s="528">
        <v>97</v>
      </c>
      <c r="F60" s="528">
        <v>94.2</v>
      </c>
      <c r="G60" s="528">
        <v>91.5</v>
      </c>
      <c r="H60" s="528">
        <v>89</v>
      </c>
      <c r="I60" s="528">
        <v>88.6</v>
      </c>
      <c r="J60" s="528">
        <v>86.5</v>
      </c>
      <c r="K60" s="528">
        <v>89.4</v>
      </c>
      <c r="L60" s="528">
        <v>91</v>
      </c>
      <c r="M60" s="528">
        <v>92.7</v>
      </c>
      <c r="N60" s="528">
        <v>93.7</v>
      </c>
      <c r="O60" s="528">
        <v>91.1</v>
      </c>
      <c r="P60" s="528">
        <v>91.8</v>
      </c>
      <c r="Q60" s="528">
        <v>90.3</v>
      </c>
      <c r="R60" s="528">
        <v>89.8</v>
      </c>
      <c r="S60" s="528">
        <v>89.4</v>
      </c>
      <c r="T60" s="528">
        <v>90</v>
      </c>
      <c r="U60" s="528">
        <v>87.9</v>
      </c>
      <c r="V60" s="528">
        <v>87.9</v>
      </c>
      <c r="W60" s="528">
        <v>88.8</v>
      </c>
      <c r="X60" s="528">
        <v>90.4</v>
      </c>
      <c r="Y60" s="528">
        <v>89.2</v>
      </c>
      <c r="Z60" s="528">
        <v>87.7</v>
      </c>
      <c r="AA60" s="528">
        <v>84.8</v>
      </c>
      <c r="AB60" s="528">
        <v>90</v>
      </c>
      <c r="AC60" s="528">
        <v>89.5</v>
      </c>
      <c r="AD60" s="528">
        <v>82.1</v>
      </c>
      <c r="AE60" s="528">
        <v>86.4</v>
      </c>
      <c r="AF60" s="528">
        <v>84.7</v>
      </c>
      <c r="AG60" s="528">
        <v>78</v>
      </c>
      <c r="AH60" s="528">
        <v>80.900000000000006</v>
      </c>
      <c r="AI60" s="528">
        <v>84.3</v>
      </c>
      <c r="AJ60" s="528">
        <v>82.7</v>
      </c>
      <c r="AK60" s="528">
        <v>81.900000000000006</v>
      </c>
      <c r="AL60" s="528">
        <v>80.8</v>
      </c>
      <c r="AM60" s="528">
        <v>81</v>
      </c>
      <c r="AN60" s="528">
        <v>83.9</v>
      </c>
      <c r="AO60" s="528">
        <v>82.8</v>
      </c>
      <c r="AP60" s="528">
        <v>85.9</v>
      </c>
      <c r="AQ60" s="528">
        <v>89.4</v>
      </c>
      <c r="AR60" s="528">
        <v>89.8</v>
      </c>
      <c r="AS60" s="528">
        <v>96.5</v>
      </c>
      <c r="AT60" s="528">
        <v>102.9</v>
      </c>
      <c r="AU60" s="528">
        <v>112.5</v>
      </c>
      <c r="AV60" s="528">
        <v>110.8</v>
      </c>
      <c r="AW60" s="528">
        <v>110.7</v>
      </c>
      <c r="AX60" s="528">
        <v>109.8</v>
      </c>
      <c r="AY60" s="528">
        <v>109.5</v>
      </c>
      <c r="AZ60" s="528">
        <v>110.2</v>
      </c>
      <c r="BA60" s="528">
        <v>110.7</v>
      </c>
      <c r="BB60" s="528">
        <v>112.3</v>
      </c>
      <c r="BC60" s="528">
        <v>113.8</v>
      </c>
      <c r="BD60" s="528">
        <v>120</v>
      </c>
      <c r="BE60" s="528">
        <v>132.19999999999999</v>
      </c>
      <c r="BF60" s="528">
        <v>141.30000000000001</v>
      </c>
      <c r="BG60" s="528">
        <v>160.80000000000001</v>
      </c>
      <c r="BH60" s="528">
        <v>180.2</v>
      </c>
      <c r="BI60" s="528">
        <v>210.9</v>
      </c>
      <c r="BJ60" s="528">
        <v>289.3</v>
      </c>
      <c r="BK60" s="528">
        <v>284.10000000000002</v>
      </c>
      <c r="BL60" s="528">
        <v>281.5</v>
      </c>
      <c r="BM60" s="528">
        <v>299.89999999999998</v>
      </c>
      <c r="BN60" s="528">
        <v>309.8</v>
      </c>
      <c r="BO60" s="528">
        <v>326.89999999999998</v>
      </c>
      <c r="BP60" s="528">
        <v>375.3</v>
      </c>
      <c r="BQ60" s="528">
        <v>406.8</v>
      </c>
      <c r="BR60" s="528">
        <v>406.8</v>
      </c>
      <c r="BS60" s="528">
        <v>402</v>
      </c>
      <c r="BT60" s="528">
        <v>403.8</v>
      </c>
      <c r="BU60" s="528">
        <v>406.4</v>
      </c>
      <c r="BV60" s="528">
        <v>416.3</v>
      </c>
      <c r="BW60" s="528">
        <v>458.6</v>
      </c>
      <c r="BX60" s="528">
        <v>453.2</v>
      </c>
      <c r="BY60" s="528">
        <v>404.2</v>
      </c>
      <c r="BZ60" s="528">
        <v>360.3</v>
      </c>
      <c r="CA60" s="528">
        <v>323.89999999999998</v>
      </c>
      <c r="CB60" s="528">
        <v>299.3</v>
      </c>
      <c r="CC60" s="528">
        <v>266.2</v>
      </c>
      <c r="CD60" s="528">
        <v>248.4</v>
      </c>
      <c r="CE60" s="528">
        <v>218.9</v>
      </c>
      <c r="CF60" s="528">
        <v>201.9</v>
      </c>
      <c r="CG60" s="528">
        <v>190.1</v>
      </c>
      <c r="CH60" s="528">
        <v>178.6</v>
      </c>
      <c r="CI60" s="528">
        <v>167.4</v>
      </c>
      <c r="CJ60" s="528">
        <v>161.69999999999999</v>
      </c>
      <c r="CK60" s="528">
        <v>165.1</v>
      </c>
      <c r="CL60" s="528">
        <v>156.9</v>
      </c>
    </row>
    <row r="61" spans="1:90">
      <c r="A61" s="524" t="s">
        <v>696</v>
      </c>
      <c r="B61" s="524" t="s">
        <v>697</v>
      </c>
      <c r="C61" s="525">
        <v>1.703E-2</v>
      </c>
      <c r="D61" s="528">
        <v>101.3</v>
      </c>
      <c r="E61" s="528">
        <v>99.6</v>
      </c>
      <c r="F61" s="528">
        <v>88.9</v>
      </c>
      <c r="G61" s="528">
        <v>88.8</v>
      </c>
      <c r="H61" s="528">
        <v>85</v>
      </c>
      <c r="I61" s="528">
        <v>91.6</v>
      </c>
      <c r="J61" s="528">
        <v>94</v>
      </c>
      <c r="K61" s="528">
        <v>88</v>
      </c>
      <c r="L61" s="528">
        <v>86.9</v>
      </c>
      <c r="M61" s="528">
        <v>88.3</v>
      </c>
      <c r="N61" s="528">
        <v>85.1</v>
      </c>
      <c r="O61" s="528">
        <v>79.900000000000006</v>
      </c>
      <c r="P61" s="528">
        <v>83</v>
      </c>
      <c r="Q61" s="528">
        <v>74.2</v>
      </c>
      <c r="R61" s="528">
        <v>71</v>
      </c>
      <c r="S61" s="528">
        <v>75</v>
      </c>
      <c r="T61" s="528">
        <v>78</v>
      </c>
      <c r="U61" s="528">
        <v>83.8</v>
      </c>
      <c r="V61" s="528">
        <v>84.6</v>
      </c>
      <c r="W61" s="528">
        <v>94.7</v>
      </c>
      <c r="X61" s="528">
        <v>98.6</v>
      </c>
      <c r="Y61" s="528">
        <v>91.9</v>
      </c>
      <c r="Z61" s="528">
        <v>87.1</v>
      </c>
      <c r="AA61" s="528">
        <v>99.2</v>
      </c>
      <c r="AB61" s="528">
        <v>104.5</v>
      </c>
      <c r="AC61" s="528">
        <v>114.3</v>
      </c>
      <c r="AD61" s="528">
        <v>110.2</v>
      </c>
      <c r="AE61" s="528">
        <v>115.2</v>
      </c>
      <c r="AF61" s="528">
        <v>111.3</v>
      </c>
      <c r="AG61" s="528">
        <v>111.3</v>
      </c>
      <c r="AH61" s="528">
        <v>116.4</v>
      </c>
      <c r="AI61" s="528">
        <v>114.4</v>
      </c>
      <c r="AJ61" s="528">
        <v>115.9</v>
      </c>
      <c r="AK61" s="528">
        <v>112.8</v>
      </c>
      <c r="AL61" s="528">
        <v>121.3</v>
      </c>
      <c r="AM61" s="528">
        <v>131.5</v>
      </c>
      <c r="AN61" s="528">
        <v>151.6</v>
      </c>
      <c r="AO61" s="528">
        <v>148.1</v>
      </c>
      <c r="AP61" s="528">
        <v>143</v>
      </c>
      <c r="AQ61" s="528">
        <v>143.80000000000001</v>
      </c>
      <c r="AR61" s="528">
        <v>147.1</v>
      </c>
      <c r="AS61" s="528">
        <v>151.9</v>
      </c>
      <c r="AT61" s="528">
        <v>143.4</v>
      </c>
      <c r="AU61" s="528">
        <v>146</v>
      </c>
      <c r="AV61" s="528">
        <v>146.6</v>
      </c>
      <c r="AW61" s="528">
        <v>147.69999999999999</v>
      </c>
      <c r="AX61" s="528">
        <v>140.1</v>
      </c>
      <c r="AY61" s="528">
        <v>126.4</v>
      </c>
      <c r="AZ61" s="528">
        <v>129.1</v>
      </c>
      <c r="BA61" s="528">
        <v>137.19999999999999</v>
      </c>
      <c r="BB61" s="528">
        <v>136.69999999999999</v>
      </c>
      <c r="BC61" s="528">
        <v>146</v>
      </c>
      <c r="BD61" s="528">
        <v>162.1</v>
      </c>
      <c r="BE61" s="528">
        <v>170.4</v>
      </c>
      <c r="BF61" s="528">
        <v>175.5</v>
      </c>
      <c r="BG61" s="528">
        <v>179.4</v>
      </c>
      <c r="BH61" s="528">
        <v>188.2</v>
      </c>
      <c r="BI61" s="528">
        <v>187.6</v>
      </c>
      <c r="BJ61" s="528">
        <v>206.5</v>
      </c>
      <c r="BK61" s="528">
        <v>244.4</v>
      </c>
      <c r="BL61" s="528">
        <v>269.60000000000002</v>
      </c>
      <c r="BM61" s="528">
        <v>274.10000000000002</v>
      </c>
      <c r="BN61" s="528">
        <v>274.89999999999998</v>
      </c>
      <c r="BO61" s="528">
        <v>283.5</v>
      </c>
      <c r="BP61" s="528">
        <v>304.60000000000002</v>
      </c>
      <c r="BQ61" s="528">
        <v>372</v>
      </c>
      <c r="BR61" s="528">
        <v>396.3</v>
      </c>
      <c r="BS61" s="528">
        <v>409.8</v>
      </c>
      <c r="BT61" s="528">
        <v>380.9</v>
      </c>
      <c r="BU61" s="528">
        <v>311</v>
      </c>
      <c r="BV61" s="528">
        <v>301.3</v>
      </c>
      <c r="BW61" s="528">
        <v>329.3</v>
      </c>
      <c r="BX61" s="528">
        <v>368.4</v>
      </c>
      <c r="BY61" s="528">
        <v>352.9</v>
      </c>
      <c r="BZ61" s="528">
        <v>368.6</v>
      </c>
      <c r="CA61" s="528">
        <v>349.4</v>
      </c>
      <c r="CB61" s="528">
        <v>347.4</v>
      </c>
      <c r="CC61" s="528">
        <v>310.10000000000002</v>
      </c>
      <c r="CD61" s="528">
        <v>282.7</v>
      </c>
      <c r="CE61" s="528">
        <v>265.7</v>
      </c>
      <c r="CF61" s="528">
        <v>294.10000000000002</v>
      </c>
      <c r="CG61" s="528">
        <v>287.7</v>
      </c>
      <c r="CH61" s="528">
        <v>283</v>
      </c>
      <c r="CI61" s="528">
        <v>270.5</v>
      </c>
      <c r="CJ61" s="528">
        <v>250.5</v>
      </c>
      <c r="CK61" s="528">
        <v>262</v>
      </c>
      <c r="CL61" s="528">
        <v>293.10000000000002</v>
      </c>
    </row>
    <row r="62" spans="1:90">
      <c r="A62" s="524" t="s">
        <v>2288</v>
      </c>
      <c r="B62" s="524" t="s">
        <v>699</v>
      </c>
      <c r="C62" s="525">
        <v>5.1499999999999997E-2</v>
      </c>
      <c r="D62" s="528">
        <v>105.1</v>
      </c>
      <c r="E62" s="528">
        <v>105.6</v>
      </c>
      <c r="F62" s="528">
        <v>105.5</v>
      </c>
      <c r="G62" s="528">
        <v>102.6</v>
      </c>
      <c r="H62" s="528">
        <v>99.9</v>
      </c>
      <c r="I62" s="528">
        <v>98.2</v>
      </c>
      <c r="J62" s="528">
        <v>97.2</v>
      </c>
      <c r="K62" s="528">
        <v>98.8</v>
      </c>
      <c r="L62" s="528">
        <v>99.4</v>
      </c>
      <c r="M62" s="528">
        <v>107.8</v>
      </c>
      <c r="N62" s="528">
        <v>113.2</v>
      </c>
      <c r="O62" s="528">
        <v>107.3</v>
      </c>
      <c r="P62" s="528">
        <v>96.8</v>
      </c>
      <c r="Q62" s="528">
        <v>90.6</v>
      </c>
      <c r="R62" s="528">
        <v>88.4</v>
      </c>
      <c r="S62" s="528">
        <v>84.4</v>
      </c>
      <c r="T62" s="528">
        <v>83.2</v>
      </c>
      <c r="U62" s="528">
        <v>74.900000000000006</v>
      </c>
      <c r="V62" s="528">
        <v>74.2</v>
      </c>
      <c r="W62" s="528">
        <v>78.3</v>
      </c>
      <c r="X62" s="528">
        <v>83.7</v>
      </c>
      <c r="Y62" s="528">
        <v>89.3</v>
      </c>
      <c r="Z62" s="528">
        <v>88.1</v>
      </c>
      <c r="AA62" s="528">
        <v>82.8</v>
      </c>
      <c r="AB62" s="528">
        <v>82.7</v>
      </c>
      <c r="AC62" s="528">
        <v>79.400000000000006</v>
      </c>
      <c r="AD62" s="528">
        <v>81.7</v>
      </c>
      <c r="AE62" s="528">
        <v>84.7</v>
      </c>
      <c r="AF62" s="528">
        <v>83.5</v>
      </c>
      <c r="AG62" s="528">
        <v>77.3</v>
      </c>
      <c r="AH62" s="528">
        <v>81.2</v>
      </c>
      <c r="AI62" s="528">
        <v>80.8</v>
      </c>
      <c r="AJ62" s="528">
        <v>79.2</v>
      </c>
      <c r="AK62" s="528">
        <v>79</v>
      </c>
      <c r="AL62" s="528">
        <v>79</v>
      </c>
      <c r="AM62" s="528">
        <v>80.7</v>
      </c>
      <c r="AN62" s="528">
        <v>86</v>
      </c>
      <c r="AO62" s="528">
        <v>89.8</v>
      </c>
      <c r="AP62" s="528">
        <v>89.6</v>
      </c>
      <c r="AQ62" s="528">
        <v>92.7</v>
      </c>
      <c r="AR62" s="528">
        <v>94.3</v>
      </c>
      <c r="AS62" s="528">
        <v>105.9</v>
      </c>
      <c r="AT62" s="528">
        <v>103.8</v>
      </c>
      <c r="AU62" s="528">
        <v>98.6</v>
      </c>
      <c r="AV62" s="528">
        <v>99.8</v>
      </c>
      <c r="AW62" s="528">
        <v>99.3</v>
      </c>
      <c r="AX62" s="528">
        <v>97.2</v>
      </c>
      <c r="AY62" s="528">
        <v>96.7</v>
      </c>
      <c r="AZ62" s="528">
        <v>99.2</v>
      </c>
      <c r="BA62" s="528">
        <v>98.4</v>
      </c>
      <c r="BB62" s="528">
        <v>97.3</v>
      </c>
      <c r="BC62" s="528">
        <v>96.7</v>
      </c>
      <c r="BD62" s="528">
        <v>101.2</v>
      </c>
      <c r="BE62" s="528">
        <v>103.1</v>
      </c>
      <c r="BF62" s="528">
        <v>102.9</v>
      </c>
      <c r="BG62" s="528">
        <v>108.1</v>
      </c>
      <c r="BH62" s="528">
        <v>106.2</v>
      </c>
      <c r="BI62" s="528">
        <v>105.7</v>
      </c>
      <c r="BJ62" s="528">
        <v>107.1</v>
      </c>
      <c r="BK62" s="528">
        <v>107.3</v>
      </c>
      <c r="BL62" s="528">
        <v>108.4</v>
      </c>
      <c r="BM62" s="528">
        <v>93.8</v>
      </c>
      <c r="BN62" s="528">
        <v>96.7</v>
      </c>
      <c r="BO62" s="528">
        <v>107.3</v>
      </c>
      <c r="BP62" s="528">
        <v>107.8</v>
      </c>
      <c r="BQ62" s="528">
        <v>122.6</v>
      </c>
      <c r="BR62" s="528">
        <v>125.5</v>
      </c>
      <c r="BS62" s="528">
        <v>126.8</v>
      </c>
      <c r="BT62" s="528">
        <v>126.9</v>
      </c>
      <c r="BU62" s="528">
        <v>122.5</v>
      </c>
      <c r="BV62" s="528">
        <v>122.5</v>
      </c>
      <c r="BW62" s="528">
        <v>124</v>
      </c>
      <c r="BX62" s="528">
        <v>117.7</v>
      </c>
      <c r="BY62" s="528">
        <v>113.2</v>
      </c>
      <c r="BZ62" s="528">
        <v>114.2</v>
      </c>
      <c r="CA62" s="528">
        <v>110.8</v>
      </c>
      <c r="CB62" s="528">
        <v>99.6</v>
      </c>
      <c r="CC62" s="528">
        <v>99.1</v>
      </c>
      <c r="CD62" s="528">
        <v>96.7</v>
      </c>
      <c r="CE62" s="528">
        <v>94.6</v>
      </c>
      <c r="CF62" s="528">
        <v>92.7</v>
      </c>
      <c r="CG62" s="528">
        <v>90.4</v>
      </c>
      <c r="CH62" s="528">
        <v>87.3</v>
      </c>
      <c r="CI62" s="528">
        <v>82.5</v>
      </c>
      <c r="CJ62" s="528">
        <v>76.599999999999994</v>
      </c>
      <c r="CK62" s="528">
        <v>74</v>
      </c>
      <c r="CL62" s="528">
        <v>77</v>
      </c>
    </row>
    <row r="63" spans="1:90">
      <c r="A63" s="524" t="s">
        <v>700</v>
      </c>
      <c r="B63" s="524" t="s">
        <v>701</v>
      </c>
      <c r="C63" s="525">
        <v>0.10437</v>
      </c>
      <c r="D63" s="528">
        <v>99.8</v>
      </c>
      <c r="E63" s="528">
        <v>99.5</v>
      </c>
      <c r="F63" s="528">
        <v>98.8</v>
      </c>
      <c r="G63" s="528">
        <v>100</v>
      </c>
      <c r="H63" s="528">
        <v>101.2</v>
      </c>
      <c r="I63" s="528">
        <v>101.9</v>
      </c>
      <c r="J63" s="528">
        <v>103</v>
      </c>
      <c r="K63" s="528">
        <v>105</v>
      </c>
      <c r="L63" s="528">
        <v>106</v>
      </c>
      <c r="M63" s="528">
        <v>111.4</v>
      </c>
      <c r="N63" s="528">
        <v>111.8</v>
      </c>
      <c r="O63" s="528">
        <v>112.3</v>
      </c>
      <c r="P63" s="528">
        <v>106.3</v>
      </c>
      <c r="Q63" s="528">
        <v>111.7</v>
      </c>
      <c r="R63" s="528">
        <v>124.3</v>
      </c>
      <c r="S63" s="528">
        <v>139</v>
      </c>
      <c r="T63" s="528">
        <v>139.1</v>
      </c>
      <c r="U63" s="528">
        <v>137.5</v>
      </c>
      <c r="V63" s="528">
        <v>135</v>
      </c>
      <c r="W63" s="528">
        <v>137.1</v>
      </c>
      <c r="X63" s="528">
        <v>140.80000000000001</v>
      </c>
      <c r="Y63" s="528">
        <v>137.4</v>
      </c>
      <c r="Z63" s="528">
        <v>136.1</v>
      </c>
      <c r="AA63" s="528">
        <v>132.5</v>
      </c>
      <c r="AB63" s="528">
        <v>144.30000000000001</v>
      </c>
      <c r="AC63" s="528">
        <v>146.69999999999999</v>
      </c>
      <c r="AD63" s="528">
        <v>148.19999999999999</v>
      </c>
      <c r="AE63" s="528">
        <v>148.5</v>
      </c>
      <c r="AF63" s="528">
        <v>144.30000000000001</v>
      </c>
      <c r="AG63" s="528">
        <v>138.9</v>
      </c>
      <c r="AH63" s="528">
        <v>137.69999999999999</v>
      </c>
      <c r="AI63" s="528">
        <v>138.80000000000001</v>
      </c>
      <c r="AJ63" s="528">
        <v>137.1</v>
      </c>
      <c r="AK63" s="528">
        <v>140.80000000000001</v>
      </c>
      <c r="AL63" s="528">
        <v>142.69999999999999</v>
      </c>
      <c r="AM63" s="528">
        <v>143.9</v>
      </c>
      <c r="AN63" s="528">
        <v>140</v>
      </c>
      <c r="AO63" s="528">
        <v>139.80000000000001</v>
      </c>
      <c r="AP63" s="528">
        <v>140.6</v>
      </c>
      <c r="AQ63" s="528">
        <v>139.69999999999999</v>
      </c>
      <c r="AR63" s="528">
        <v>139.19999999999999</v>
      </c>
      <c r="AS63" s="528">
        <v>140.30000000000001</v>
      </c>
      <c r="AT63" s="528">
        <v>140.19999999999999</v>
      </c>
      <c r="AU63" s="528">
        <v>142.69999999999999</v>
      </c>
      <c r="AV63" s="528">
        <v>143.5</v>
      </c>
      <c r="AW63" s="528">
        <v>143.69999999999999</v>
      </c>
      <c r="AX63" s="528">
        <v>143.1</v>
      </c>
      <c r="AY63" s="528">
        <v>138.6</v>
      </c>
      <c r="AZ63" s="528">
        <v>132.5</v>
      </c>
      <c r="BA63" s="528">
        <v>134.19999999999999</v>
      </c>
      <c r="BB63" s="528">
        <v>133.80000000000001</v>
      </c>
      <c r="BC63" s="528">
        <v>134.69999999999999</v>
      </c>
      <c r="BD63" s="528">
        <v>133.5</v>
      </c>
      <c r="BE63" s="528">
        <v>133.69999999999999</v>
      </c>
      <c r="BF63" s="528">
        <v>140.6</v>
      </c>
      <c r="BG63" s="528">
        <v>139.6</v>
      </c>
      <c r="BH63" s="528">
        <v>143.1</v>
      </c>
      <c r="BI63" s="528">
        <v>143.6</v>
      </c>
      <c r="BJ63" s="528">
        <v>143.5</v>
      </c>
      <c r="BK63" s="528">
        <v>143.5</v>
      </c>
      <c r="BL63" s="528">
        <v>148.5</v>
      </c>
      <c r="BM63" s="528">
        <v>147.9</v>
      </c>
      <c r="BN63" s="528">
        <v>147.1</v>
      </c>
      <c r="BO63" s="528">
        <v>147.80000000000001</v>
      </c>
      <c r="BP63" s="528">
        <v>147.80000000000001</v>
      </c>
      <c r="BQ63" s="528">
        <v>146.69999999999999</v>
      </c>
      <c r="BR63" s="528">
        <v>149.4</v>
      </c>
      <c r="BS63" s="528">
        <v>148.19999999999999</v>
      </c>
      <c r="BT63" s="528">
        <v>149.19999999999999</v>
      </c>
      <c r="BU63" s="528">
        <v>154</v>
      </c>
      <c r="BV63" s="528">
        <v>160.4</v>
      </c>
      <c r="BW63" s="528">
        <v>168.5</v>
      </c>
      <c r="BX63" s="528">
        <v>163.1</v>
      </c>
      <c r="BY63" s="528">
        <v>160.69999999999999</v>
      </c>
      <c r="BZ63" s="528">
        <v>160.5</v>
      </c>
      <c r="CA63" s="528">
        <v>172.3</v>
      </c>
      <c r="CB63" s="528">
        <v>193.6</v>
      </c>
      <c r="CC63" s="528">
        <v>197.9</v>
      </c>
      <c r="CD63" s="528">
        <v>197.2</v>
      </c>
      <c r="CE63" s="528">
        <v>208.9</v>
      </c>
      <c r="CF63" s="528">
        <v>216.3</v>
      </c>
      <c r="CG63" s="528">
        <v>219.5</v>
      </c>
      <c r="CH63" s="528">
        <v>222.1</v>
      </c>
      <c r="CI63" s="528">
        <v>210.5</v>
      </c>
      <c r="CJ63" s="528">
        <v>220.6</v>
      </c>
      <c r="CK63" s="528">
        <v>224.5</v>
      </c>
      <c r="CL63" s="528">
        <v>234.1</v>
      </c>
    </row>
    <row r="64" spans="1:90">
      <c r="A64" s="524" t="s">
        <v>2289</v>
      </c>
      <c r="B64" s="524" t="s">
        <v>703</v>
      </c>
      <c r="C64" s="525">
        <v>4.3929999999999997E-2</v>
      </c>
      <c r="D64" s="528">
        <v>105.5</v>
      </c>
      <c r="E64" s="528">
        <v>99.9</v>
      </c>
      <c r="F64" s="528">
        <v>94</v>
      </c>
      <c r="G64" s="528">
        <v>95.2</v>
      </c>
      <c r="H64" s="528">
        <v>95.3</v>
      </c>
      <c r="I64" s="528">
        <v>95.5</v>
      </c>
      <c r="J64" s="528">
        <v>102</v>
      </c>
      <c r="K64" s="528">
        <v>99.9</v>
      </c>
      <c r="L64" s="528">
        <v>105.8</v>
      </c>
      <c r="M64" s="528">
        <v>100.8</v>
      </c>
      <c r="N64" s="528">
        <v>100.3</v>
      </c>
      <c r="O64" s="528">
        <v>100.6</v>
      </c>
      <c r="P64" s="528">
        <v>102.2</v>
      </c>
      <c r="Q64" s="528">
        <v>101.2</v>
      </c>
      <c r="R64" s="528">
        <v>102.8</v>
      </c>
      <c r="S64" s="528">
        <v>100.6</v>
      </c>
      <c r="T64" s="528">
        <v>96.4</v>
      </c>
      <c r="U64" s="528">
        <v>92.7</v>
      </c>
      <c r="V64" s="528">
        <v>96.1</v>
      </c>
      <c r="W64" s="528">
        <v>101.9</v>
      </c>
      <c r="X64" s="528">
        <v>109.6</v>
      </c>
      <c r="Y64" s="528">
        <v>108.2</v>
      </c>
      <c r="Z64" s="528">
        <v>110.5</v>
      </c>
      <c r="AA64" s="528">
        <v>115.6</v>
      </c>
      <c r="AB64" s="528">
        <v>116.5</v>
      </c>
      <c r="AC64" s="528">
        <v>119.7</v>
      </c>
      <c r="AD64" s="528">
        <v>120.5</v>
      </c>
      <c r="AE64" s="528">
        <v>131.4</v>
      </c>
      <c r="AF64" s="528">
        <v>128</v>
      </c>
      <c r="AG64" s="528">
        <v>125.4</v>
      </c>
      <c r="AH64" s="528">
        <v>129.9</v>
      </c>
      <c r="AI64" s="528">
        <v>135.69999999999999</v>
      </c>
      <c r="AJ64" s="528">
        <v>128.80000000000001</v>
      </c>
      <c r="AK64" s="528">
        <v>121.5</v>
      </c>
      <c r="AL64" s="528">
        <v>121.2</v>
      </c>
      <c r="AM64" s="528">
        <v>120.5</v>
      </c>
      <c r="AN64" s="528">
        <v>127.1</v>
      </c>
      <c r="AO64" s="528">
        <v>125.8</v>
      </c>
      <c r="AP64" s="528">
        <v>113.8</v>
      </c>
      <c r="AQ64" s="528">
        <v>105</v>
      </c>
      <c r="AR64" s="528">
        <v>116.7</v>
      </c>
      <c r="AS64" s="528">
        <v>123.7</v>
      </c>
      <c r="AT64" s="528">
        <v>127</v>
      </c>
      <c r="AU64" s="528">
        <v>134.80000000000001</v>
      </c>
      <c r="AV64" s="528">
        <v>127.3</v>
      </c>
      <c r="AW64" s="528">
        <v>128.6</v>
      </c>
      <c r="AX64" s="528">
        <v>127.8</v>
      </c>
      <c r="AY64" s="528">
        <v>127.1</v>
      </c>
      <c r="AZ64" s="528">
        <v>126.5</v>
      </c>
      <c r="BA64" s="528">
        <v>125.3</v>
      </c>
      <c r="BB64" s="528">
        <v>123.3</v>
      </c>
      <c r="BC64" s="528">
        <v>123.6</v>
      </c>
      <c r="BD64" s="528">
        <v>132.30000000000001</v>
      </c>
      <c r="BE64" s="528">
        <v>131.4</v>
      </c>
      <c r="BF64" s="528">
        <v>136.1</v>
      </c>
      <c r="BG64" s="528">
        <v>144.5</v>
      </c>
      <c r="BH64" s="528">
        <v>159.19999999999999</v>
      </c>
      <c r="BI64" s="528">
        <v>158.4</v>
      </c>
      <c r="BJ64" s="528">
        <v>168.2</v>
      </c>
      <c r="BK64" s="528">
        <v>169.4</v>
      </c>
      <c r="BL64" s="528">
        <v>165.1</v>
      </c>
      <c r="BM64" s="528">
        <v>159.19999999999999</v>
      </c>
      <c r="BN64" s="528">
        <v>156.6</v>
      </c>
      <c r="BO64" s="528">
        <v>162.80000000000001</v>
      </c>
      <c r="BP64" s="528">
        <v>157.6</v>
      </c>
      <c r="BQ64" s="528">
        <v>154.30000000000001</v>
      </c>
      <c r="BR64" s="528">
        <v>157.6</v>
      </c>
      <c r="BS64" s="528">
        <v>161.4</v>
      </c>
      <c r="BT64" s="528">
        <v>157.4</v>
      </c>
      <c r="BU64" s="528">
        <v>157.5</v>
      </c>
      <c r="BV64" s="528">
        <v>162.5</v>
      </c>
      <c r="BW64" s="528">
        <v>170.3</v>
      </c>
      <c r="BX64" s="528">
        <v>172</v>
      </c>
      <c r="BY64" s="528">
        <v>171</v>
      </c>
      <c r="BZ64" s="528">
        <v>175.8</v>
      </c>
      <c r="CA64" s="528">
        <v>169.6</v>
      </c>
      <c r="CB64" s="528">
        <v>177</v>
      </c>
      <c r="CC64" s="528">
        <v>182.1</v>
      </c>
      <c r="CD64" s="528">
        <v>197</v>
      </c>
      <c r="CE64" s="528">
        <v>196</v>
      </c>
      <c r="CF64" s="528">
        <v>198.1</v>
      </c>
      <c r="CG64" s="528">
        <v>189.8</v>
      </c>
      <c r="CH64" s="528">
        <v>183.2</v>
      </c>
      <c r="CI64" s="528">
        <v>196.1</v>
      </c>
      <c r="CJ64" s="528">
        <v>195.5</v>
      </c>
      <c r="CK64" s="528">
        <v>189.5</v>
      </c>
      <c r="CL64" s="528">
        <v>188</v>
      </c>
    </row>
    <row r="65" spans="1:90">
      <c r="A65" s="524" t="s">
        <v>704</v>
      </c>
      <c r="B65" s="524" t="s">
        <v>705</v>
      </c>
      <c r="C65" s="525">
        <v>6.4369999999999997E-2</v>
      </c>
      <c r="D65" s="528">
        <v>98</v>
      </c>
      <c r="E65" s="528">
        <v>90.4</v>
      </c>
      <c r="F65" s="528">
        <v>75.099999999999994</v>
      </c>
      <c r="G65" s="528">
        <v>73.099999999999994</v>
      </c>
      <c r="H65" s="528">
        <v>70.8</v>
      </c>
      <c r="I65" s="528">
        <v>71.3</v>
      </c>
      <c r="J65" s="528">
        <v>73.7</v>
      </c>
      <c r="K65" s="528">
        <v>74.599999999999994</v>
      </c>
      <c r="L65" s="528">
        <v>76.2</v>
      </c>
      <c r="M65" s="528">
        <v>86.5</v>
      </c>
      <c r="N65" s="528">
        <v>96.8</v>
      </c>
      <c r="O65" s="528">
        <v>113.5</v>
      </c>
      <c r="P65" s="528">
        <v>124.3</v>
      </c>
      <c r="Q65" s="528">
        <v>130.30000000000001</v>
      </c>
      <c r="R65" s="528">
        <v>122.1</v>
      </c>
      <c r="S65" s="528">
        <v>122.8</v>
      </c>
      <c r="T65" s="528">
        <v>127.5</v>
      </c>
      <c r="U65" s="528">
        <v>138.30000000000001</v>
      </c>
      <c r="V65" s="528">
        <v>156.80000000000001</v>
      </c>
      <c r="W65" s="528">
        <v>170.9</v>
      </c>
      <c r="X65" s="528">
        <v>201.4</v>
      </c>
      <c r="Y65" s="528">
        <v>238.4</v>
      </c>
      <c r="Z65" s="528">
        <v>249.5</v>
      </c>
      <c r="AA65" s="528">
        <v>269.39999999999998</v>
      </c>
      <c r="AB65" s="528">
        <v>276.39999999999998</v>
      </c>
      <c r="AC65" s="528">
        <v>272.89999999999998</v>
      </c>
      <c r="AD65" s="528">
        <v>202.9</v>
      </c>
      <c r="AE65" s="528">
        <v>194.5</v>
      </c>
      <c r="AF65" s="528">
        <v>187.2</v>
      </c>
      <c r="AG65" s="528">
        <v>183.2</v>
      </c>
      <c r="AH65" s="528">
        <v>197.4</v>
      </c>
      <c r="AI65" s="528">
        <v>206.1</v>
      </c>
      <c r="AJ65" s="528">
        <v>208.7</v>
      </c>
      <c r="AK65" s="528">
        <v>212.9</v>
      </c>
      <c r="AL65" s="528">
        <v>221.7</v>
      </c>
      <c r="AM65" s="528">
        <v>238.7</v>
      </c>
      <c r="AN65" s="528">
        <v>254.6</v>
      </c>
      <c r="AO65" s="528">
        <v>236.9</v>
      </c>
      <c r="AP65" s="528">
        <v>195.7</v>
      </c>
      <c r="AQ65" s="528">
        <v>176.5</v>
      </c>
      <c r="AR65" s="528">
        <v>161</v>
      </c>
      <c r="AS65" s="528">
        <v>153.1</v>
      </c>
      <c r="AT65" s="528">
        <v>149.30000000000001</v>
      </c>
      <c r="AU65" s="528">
        <v>140.19999999999999</v>
      </c>
      <c r="AV65" s="528">
        <v>124.8</v>
      </c>
      <c r="AW65" s="528">
        <v>122.1</v>
      </c>
      <c r="AX65" s="528">
        <v>117.1</v>
      </c>
      <c r="AY65" s="528">
        <v>114.3</v>
      </c>
      <c r="AZ65" s="528">
        <v>106.4</v>
      </c>
      <c r="BA65" s="528">
        <v>106.1</v>
      </c>
      <c r="BB65" s="528">
        <v>113.3</v>
      </c>
      <c r="BC65" s="528">
        <v>129.19999999999999</v>
      </c>
      <c r="BD65" s="528">
        <v>149.6</v>
      </c>
      <c r="BE65" s="528">
        <v>155.5</v>
      </c>
      <c r="BF65" s="528">
        <v>163.6</v>
      </c>
      <c r="BG65" s="528">
        <v>191.3</v>
      </c>
      <c r="BH65" s="528">
        <v>256.3</v>
      </c>
      <c r="BI65" s="528">
        <v>274.7</v>
      </c>
      <c r="BJ65" s="528">
        <v>277.3</v>
      </c>
      <c r="BK65" s="528">
        <v>288.3</v>
      </c>
      <c r="BL65" s="528">
        <v>305.8</v>
      </c>
      <c r="BM65" s="528">
        <v>286.89999999999998</v>
      </c>
      <c r="BN65" s="528">
        <v>258.3</v>
      </c>
      <c r="BO65" s="528">
        <v>250.1</v>
      </c>
      <c r="BP65" s="528">
        <v>246.1</v>
      </c>
      <c r="BQ65" s="528">
        <v>253.4</v>
      </c>
      <c r="BR65" s="528">
        <v>323.2</v>
      </c>
      <c r="BS65" s="528">
        <v>386.3</v>
      </c>
      <c r="BT65" s="528">
        <v>469.9</v>
      </c>
      <c r="BU65" s="528">
        <v>491.4</v>
      </c>
      <c r="BV65" s="528">
        <v>509.5</v>
      </c>
      <c r="BW65" s="528">
        <v>646.29999999999995</v>
      </c>
      <c r="BX65" s="528">
        <v>641.70000000000005</v>
      </c>
      <c r="BY65" s="528">
        <v>453.4</v>
      </c>
      <c r="BZ65" s="528">
        <v>250.1</v>
      </c>
      <c r="CA65" s="528">
        <v>276.60000000000002</v>
      </c>
      <c r="CB65" s="528">
        <v>287.89999999999998</v>
      </c>
      <c r="CC65" s="528">
        <v>283.60000000000002</v>
      </c>
      <c r="CD65" s="528">
        <v>264.8</v>
      </c>
      <c r="CE65" s="528">
        <v>263.10000000000002</v>
      </c>
      <c r="CF65" s="528">
        <v>294.60000000000002</v>
      </c>
      <c r="CG65" s="528">
        <v>390.5</v>
      </c>
      <c r="CH65" s="528">
        <v>379.6</v>
      </c>
      <c r="CI65" s="528">
        <v>317.39999999999998</v>
      </c>
      <c r="CJ65" s="528">
        <v>266.60000000000002</v>
      </c>
      <c r="CK65" s="528">
        <v>194.4</v>
      </c>
      <c r="CL65" s="528">
        <v>154.30000000000001</v>
      </c>
    </row>
    <row r="66" spans="1:90">
      <c r="A66" s="524" t="s">
        <v>2290</v>
      </c>
      <c r="B66" s="524" t="s">
        <v>707</v>
      </c>
      <c r="C66" s="525">
        <v>2.444E-2</v>
      </c>
      <c r="D66" s="528">
        <v>93.6</v>
      </c>
      <c r="E66" s="528">
        <v>91.5</v>
      </c>
      <c r="F66" s="528">
        <v>91</v>
      </c>
      <c r="G66" s="528">
        <v>118.6</v>
      </c>
      <c r="H66" s="528">
        <v>132.69999999999999</v>
      </c>
      <c r="I66" s="528">
        <v>118.5</v>
      </c>
      <c r="J66" s="528">
        <v>100.1</v>
      </c>
      <c r="K66" s="528">
        <v>92.5</v>
      </c>
      <c r="L66" s="528">
        <v>91</v>
      </c>
      <c r="M66" s="528">
        <v>94.1</v>
      </c>
      <c r="N66" s="528">
        <v>97.1</v>
      </c>
      <c r="O66" s="528">
        <v>99.7</v>
      </c>
      <c r="P66" s="528">
        <v>114.8</v>
      </c>
      <c r="Q66" s="528">
        <v>122.9</v>
      </c>
      <c r="R66" s="528">
        <v>145.6</v>
      </c>
      <c r="S66" s="528">
        <v>151.4</v>
      </c>
      <c r="T66" s="528">
        <v>143.1</v>
      </c>
      <c r="U66" s="528">
        <v>145.5</v>
      </c>
      <c r="V66" s="528">
        <v>139</v>
      </c>
      <c r="W66" s="528">
        <v>138.69999999999999</v>
      </c>
      <c r="X66" s="528">
        <v>140.5</v>
      </c>
      <c r="Y66" s="528">
        <v>136.69999999999999</v>
      </c>
      <c r="Z66" s="528">
        <v>136.19999999999999</v>
      </c>
      <c r="AA66" s="528">
        <v>138.6</v>
      </c>
      <c r="AB66" s="528">
        <v>136.30000000000001</v>
      </c>
      <c r="AC66" s="528">
        <v>137.6</v>
      </c>
      <c r="AD66" s="528">
        <v>144.1</v>
      </c>
      <c r="AE66" s="528">
        <v>159.69999999999999</v>
      </c>
      <c r="AF66" s="528">
        <v>177.2</v>
      </c>
      <c r="AG66" s="528">
        <v>160.1</v>
      </c>
      <c r="AH66" s="528">
        <v>167.5</v>
      </c>
      <c r="AI66" s="528">
        <v>177.3</v>
      </c>
      <c r="AJ66" s="528">
        <v>182.7</v>
      </c>
      <c r="AK66" s="528">
        <v>187.2</v>
      </c>
      <c r="AL66" s="528">
        <v>190.5</v>
      </c>
      <c r="AM66" s="528">
        <v>181.9</v>
      </c>
      <c r="AN66" s="528">
        <v>176.7</v>
      </c>
      <c r="AO66" s="528">
        <v>211</v>
      </c>
      <c r="AP66" s="528">
        <v>253.7</v>
      </c>
      <c r="AQ66" s="528">
        <v>262.89999999999998</v>
      </c>
      <c r="AR66" s="528">
        <v>276.10000000000002</v>
      </c>
      <c r="AS66" s="528">
        <v>302.39999999999998</v>
      </c>
      <c r="AT66" s="528">
        <v>367.8</v>
      </c>
      <c r="AU66" s="528">
        <v>384.8</v>
      </c>
      <c r="AV66" s="528">
        <v>389.5</v>
      </c>
      <c r="AW66" s="528">
        <v>371.3</v>
      </c>
      <c r="AX66" s="528">
        <v>358.5</v>
      </c>
      <c r="AY66" s="528">
        <v>332.6</v>
      </c>
      <c r="AZ66" s="528">
        <v>309.7</v>
      </c>
      <c r="BA66" s="528">
        <v>261.39999999999998</v>
      </c>
      <c r="BB66" s="528">
        <v>245.9</v>
      </c>
      <c r="BC66" s="528">
        <v>255.7</v>
      </c>
      <c r="BD66" s="528">
        <v>250.4</v>
      </c>
      <c r="BE66" s="528">
        <v>217.3</v>
      </c>
      <c r="BF66" s="528">
        <v>218.8</v>
      </c>
      <c r="BG66" s="528">
        <v>218.2</v>
      </c>
      <c r="BH66" s="528">
        <v>217.1</v>
      </c>
      <c r="BI66" s="528">
        <v>215.9</v>
      </c>
      <c r="BJ66" s="528">
        <v>228</v>
      </c>
      <c r="BK66" s="528">
        <v>207.3</v>
      </c>
      <c r="BL66" s="528">
        <v>185.8</v>
      </c>
      <c r="BM66" s="528">
        <v>149.80000000000001</v>
      </c>
      <c r="BN66" s="528">
        <v>182.8</v>
      </c>
      <c r="BO66" s="528">
        <v>202.4</v>
      </c>
      <c r="BP66" s="528">
        <v>191.4</v>
      </c>
      <c r="BQ66" s="528">
        <v>172.1</v>
      </c>
      <c r="BR66" s="528">
        <v>161.80000000000001</v>
      </c>
      <c r="BS66" s="528">
        <v>156</v>
      </c>
      <c r="BT66" s="528">
        <v>145.80000000000001</v>
      </c>
      <c r="BU66" s="528">
        <v>144</v>
      </c>
      <c r="BV66" s="528">
        <v>148.80000000000001</v>
      </c>
      <c r="BW66" s="528">
        <v>157.19999999999999</v>
      </c>
      <c r="BX66" s="528">
        <v>196.6</v>
      </c>
      <c r="BY66" s="528">
        <v>201.2</v>
      </c>
      <c r="BZ66" s="528">
        <v>211.4</v>
      </c>
      <c r="CA66" s="528">
        <v>220.3</v>
      </c>
      <c r="CB66" s="528">
        <v>236</v>
      </c>
      <c r="CC66" s="528">
        <v>231.9</v>
      </c>
      <c r="CD66" s="528">
        <v>225.2</v>
      </c>
      <c r="CE66" s="528">
        <v>230.1</v>
      </c>
      <c r="CF66" s="528">
        <v>217.1</v>
      </c>
      <c r="CG66" s="528">
        <v>225.2</v>
      </c>
      <c r="CH66" s="528">
        <v>225.9</v>
      </c>
      <c r="CI66" s="528">
        <v>202.7</v>
      </c>
      <c r="CJ66" s="528">
        <v>195.2</v>
      </c>
      <c r="CK66" s="528">
        <v>188.2</v>
      </c>
      <c r="CL66" s="528">
        <v>196.2</v>
      </c>
    </row>
    <row r="67" spans="1:90">
      <c r="A67" s="524" t="s">
        <v>710</v>
      </c>
      <c r="B67" s="524" t="s">
        <v>711</v>
      </c>
      <c r="C67" s="525">
        <v>0.18346999999999999</v>
      </c>
      <c r="D67" s="528">
        <v>102.1</v>
      </c>
      <c r="E67" s="528">
        <v>102.3</v>
      </c>
      <c r="F67" s="528">
        <v>103.6</v>
      </c>
      <c r="G67" s="528">
        <v>105.8</v>
      </c>
      <c r="H67" s="528">
        <v>101.1</v>
      </c>
      <c r="I67" s="528">
        <v>100</v>
      </c>
      <c r="J67" s="528">
        <v>98.7</v>
      </c>
      <c r="K67" s="528">
        <v>99.1</v>
      </c>
      <c r="L67" s="528">
        <v>107.9</v>
      </c>
      <c r="M67" s="528">
        <v>108.5</v>
      </c>
      <c r="N67" s="528">
        <v>110.6</v>
      </c>
      <c r="O67" s="528">
        <v>114.1</v>
      </c>
      <c r="P67" s="528">
        <v>112.1</v>
      </c>
      <c r="Q67" s="528">
        <v>119.8</v>
      </c>
      <c r="R67" s="528">
        <v>115.6</v>
      </c>
      <c r="S67" s="528">
        <v>121.4</v>
      </c>
      <c r="T67" s="528">
        <v>122.7</v>
      </c>
      <c r="U67" s="528">
        <v>125.2</v>
      </c>
      <c r="V67" s="528">
        <v>124.9</v>
      </c>
      <c r="W67" s="528">
        <v>124.5</v>
      </c>
      <c r="X67" s="528">
        <v>127.5</v>
      </c>
      <c r="Y67" s="528">
        <v>132</v>
      </c>
      <c r="Z67" s="528">
        <v>128.9</v>
      </c>
      <c r="AA67" s="528">
        <v>128.9</v>
      </c>
      <c r="AB67" s="528">
        <v>129.1</v>
      </c>
      <c r="AC67" s="528">
        <v>128.1</v>
      </c>
      <c r="AD67" s="528">
        <v>126.3</v>
      </c>
      <c r="AE67" s="528">
        <v>134.4</v>
      </c>
      <c r="AF67" s="528">
        <v>132.80000000000001</v>
      </c>
      <c r="AG67" s="528">
        <v>132.4</v>
      </c>
      <c r="AH67" s="528">
        <v>129</v>
      </c>
      <c r="AI67" s="528">
        <v>126.8</v>
      </c>
      <c r="AJ67" s="528">
        <v>126.2</v>
      </c>
      <c r="AK67" s="528">
        <v>128.6</v>
      </c>
      <c r="AL67" s="528">
        <v>130.4</v>
      </c>
      <c r="AM67" s="528">
        <v>135.5</v>
      </c>
      <c r="AN67" s="528">
        <v>139.5</v>
      </c>
      <c r="AO67" s="528">
        <v>136.9</v>
      </c>
      <c r="AP67" s="528">
        <v>140.80000000000001</v>
      </c>
      <c r="AQ67" s="528">
        <v>152.80000000000001</v>
      </c>
      <c r="AR67" s="528">
        <v>156.4</v>
      </c>
      <c r="AS67" s="528">
        <v>164.4</v>
      </c>
      <c r="AT67" s="528">
        <v>168.5</v>
      </c>
      <c r="AU67" s="528">
        <v>174.4</v>
      </c>
      <c r="AV67" s="528">
        <v>182.8</v>
      </c>
      <c r="AW67" s="528">
        <v>191.1</v>
      </c>
      <c r="AX67" s="528">
        <v>183.5</v>
      </c>
      <c r="AY67" s="528">
        <v>180.1</v>
      </c>
      <c r="AZ67" s="528">
        <v>185.8</v>
      </c>
      <c r="BA67" s="528">
        <v>180.9</v>
      </c>
      <c r="BB67" s="528">
        <v>179.7</v>
      </c>
      <c r="BC67" s="528">
        <v>192.3</v>
      </c>
      <c r="BD67" s="528">
        <v>223.8</v>
      </c>
      <c r="BE67" s="528">
        <v>221.5</v>
      </c>
      <c r="BF67" s="528">
        <v>214.9</v>
      </c>
      <c r="BG67" s="528">
        <v>191.2</v>
      </c>
      <c r="BH67" s="528">
        <v>192.6</v>
      </c>
      <c r="BI67" s="528">
        <v>192.3</v>
      </c>
      <c r="BJ67" s="528">
        <v>192.6</v>
      </c>
      <c r="BK67" s="528">
        <v>193.6</v>
      </c>
      <c r="BL67" s="528">
        <v>186</v>
      </c>
      <c r="BM67" s="528">
        <v>181.6</v>
      </c>
      <c r="BN67" s="528">
        <v>171.6</v>
      </c>
      <c r="BO67" s="528">
        <v>174.8</v>
      </c>
      <c r="BP67" s="528">
        <v>176.8</v>
      </c>
      <c r="BQ67" s="528">
        <v>173.7</v>
      </c>
      <c r="BR67" s="528">
        <v>176.8</v>
      </c>
      <c r="BS67" s="528">
        <v>178.8</v>
      </c>
      <c r="BT67" s="528">
        <v>184</v>
      </c>
      <c r="BU67" s="528">
        <v>184.9</v>
      </c>
      <c r="BV67" s="528">
        <v>187.9</v>
      </c>
      <c r="BW67" s="528">
        <v>186.7</v>
      </c>
      <c r="BX67" s="528">
        <v>186.7</v>
      </c>
      <c r="BY67" s="528">
        <v>192.6</v>
      </c>
      <c r="BZ67" s="528">
        <v>179.6</v>
      </c>
      <c r="CA67" s="528">
        <v>201.8</v>
      </c>
      <c r="CB67" s="528">
        <v>220.9</v>
      </c>
      <c r="CC67" s="528">
        <v>221.4</v>
      </c>
      <c r="CD67" s="528">
        <v>220.7</v>
      </c>
      <c r="CE67" s="528">
        <v>213.9</v>
      </c>
      <c r="CF67" s="528">
        <v>217.8</v>
      </c>
      <c r="CG67" s="528">
        <v>224.2</v>
      </c>
      <c r="CH67" s="528">
        <v>220.2</v>
      </c>
      <c r="CI67" s="528">
        <v>218.2</v>
      </c>
      <c r="CJ67" s="528">
        <v>219.5</v>
      </c>
      <c r="CK67" s="528">
        <v>216.5</v>
      </c>
      <c r="CL67" s="528">
        <v>202.3</v>
      </c>
    </row>
    <row r="68" spans="1:90">
      <c r="A68" s="524" t="s">
        <v>712</v>
      </c>
      <c r="B68" s="524" t="s">
        <v>713</v>
      </c>
      <c r="C68" s="525">
        <v>0.11233</v>
      </c>
      <c r="D68" s="528">
        <v>93.4</v>
      </c>
      <c r="E68" s="528">
        <v>93.4</v>
      </c>
      <c r="F68" s="528">
        <v>93.7</v>
      </c>
      <c r="G68" s="528">
        <v>96.5</v>
      </c>
      <c r="H68" s="528">
        <v>89</v>
      </c>
      <c r="I68" s="528">
        <v>87.1</v>
      </c>
      <c r="J68" s="528">
        <v>85.3</v>
      </c>
      <c r="K68" s="528">
        <v>82.2</v>
      </c>
      <c r="L68" s="528">
        <v>81.5</v>
      </c>
      <c r="M68" s="528">
        <v>83.1</v>
      </c>
      <c r="N68" s="528">
        <v>86.5</v>
      </c>
      <c r="O68" s="528">
        <v>91.7</v>
      </c>
      <c r="P68" s="528">
        <v>91.4</v>
      </c>
      <c r="Q68" s="528">
        <v>100</v>
      </c>
      <c r="R68" s="528">
        <v>92.3</v>
      </c>
      <c r="S68" s="528">
        <v>102.3</v>
      </c>
      <c r="T68" s="528">
        <v>104.5</v>
      </c>
      <c r="U68" s="528">
        <v>108.8</v>
      </c>
      <c r="V68" s="528">
        <v>108.4</v>
      </c>
      <c r="W68" s="528">
        <v>107.8</v>
      </c>
      <c r="X68" s="528">
        <v>112</v>
      </c>
      <c r="Y68" s="528">
        <v>108.9</v>
      </c>
      <c r="Z68" s="528">
        <v>100.2</v>
      </c>
      <c r="AA68" s="528">
        <v>100.2</v>
      </c>
      <c r="AB68" s="528">
        <v>100.7</v>
      </c>
      <c r="AC68" s="528">
        <v>99.4</v>
      </c>
      <c r="AD68" s="528">
        <v>97.3</v>
      </c>
      <c r="AE68" s="528">
        <v>110.6</v>
      </c>
      <c r="AF68" s="528">
        <v>106.7</v>
      </c>
      <c r="AG68" s="528">
        <v>106.3</v>
      </c>
      <c r="AH68" s="528">
        <v>100.9</v>
      </c>
      <c r="AI68" s="528">
        <v>97.2</v>
      </c>
      <c r="AJ68" s="528">
        <v>96.1</v>
      </c>
      <c r="AK68" s="528">
        <v>96.5</v>
      </c>
      <c r="AL68" s="528">
        <v>98.9</v>
      </c>
      <c r="AM68" s="528">
        <v>107.2</v>
      </c>
      <c r="AN68" s="528">
        <v>113.5</v>
      </c>
      <c r="AO68" s="528">
        <v>109.3</v>
      </c>
      <c r="AP68" s="528">
        <v>109.6</v>
      </c>
      <c r="AQ68" s="528">
        <v>126.9</v>
      </c>
      <c r="AR68" s="528">
        <v>129.69999999999999</v>
      </c>
      <c r="AS68" s="528">
        <v>138.4</v>
      </c>
      <c r="AT68" s="528">
        <v>144.9</v>
      </c>
      <c r="AU68" s="528">
        <v>153.9</v>
      </c>
      <c r="AV68" s="528">
        <v>165.3</v>
      </c>
      <c r="AW68" s="528">
        <v>174.8</v>
      </c>
      <c r="AX68" s="528">
        <v>162.69999999999999</v>
      </c>
      <c r="AY68" s="528">
        <v>157.9</v>
      </c>
      <c r="AZ68" s="528">
        <v>168.1</v>
      </c>
      <c r="BA68" s="528">
        <v>159.6</v>
      </c>
      <c r="BB68" s="528">
        <v>156.30000000000001</v>
      </c>
      <c r="BC68" s="528">
        <v>181.4</v>
      </c>
      <c r="BD68" s="528">
        <v>221.5</v>
      </c>
      <c r="BE68" s="528">
        <v>214.4</v>
      </c>
      <c r="BF68" s="528">
        <v>205.4</v>
      </c>
      <c r="BG68" s="528">
        <v>167.1</v>
      </c>
      <c r="BH68" s="528">
        <v>170.8</v>
      </c>
      <c r="BI68" s="528">
        <v>169.3</v>
      </c>
      <c r="BJ68" s="528">
        <v>168.4</v>
      </c>
      <c r="BK68" s="528">
        <v>165.8</v>
      </c>
      <c r="BL68" s="528">
        <v>151.69999999999999</v>
      </c>
      <c r="BM68" s="528">
        <v>143.80000000000001</v>
      </c>
      <c r="BN68" s="528">
        <v>129.1</v>
      </c>
      <c r="BO68" s="528">
        <v>139.1</v>
      </c>
      <c r="BP68" s="528">
        <v>146.4</v>
      </c>
      <c r="BQ68" s="528">
        <v>141.30000000000001</v>
      </c>
      <c r="BR68" s="528">
        <v>145.80000000000001</v>
      </c>
      <c r="BS68" s="528">
        <v>147</v>
      </c>
      <c r="BT68" s="528">
        <v>155.4</v>
      </c>
      <c r="BU68" s="528">
        <v>157.1</v>
      </c>
      <c r="BV68" s="528">
        <v>156.9</v>
      </c>
      <c r="BW68" s="528">
        <v>155</v>
      </c>
      <c r="BX68" s="528">
        <v>153.4</v>
      </c>
      <c r="BY68" s="528">
        <v>144.30000000000001</v>
      </c>
      <c r="BZ68" s="528">
        <v>138.19999999999999</v>
      </c>
      <c r="CA68" s="528">
        <v>153.9</v>
      </c>
      <c r="CB68" s="528">
        <v>155.5</v>
      </c>
      <c r="CC68" s="528">
        <v>154</v>
      </c>
      <c r="CD68" s="528">
        <v>153.5</v>
      </c>
      <c r="CE68" s="528">
        <v>148.1</v>
      </c>
      <c r="CF68" s="528">
        <v>150.80000000000001</v>
      </c>
      <c r="CG68" s="528">
        <v>157.6</v>
      </c>
      <c r="CH68" s="528">
        <v>150.6</v>
      </c>
      <c r="CI68" s="528">
        <v>147.30000000000001</v>
      </c>
      <c r="CJ68" s="528">
        <v>149.4</v>
      </c>
      <c r="CK68" s="528">
        <v>144.9</v>
      </c>
      <c r="CL68" s="528">
        <v>144.6</v>
      </c>
    </row>
    <row r="69" spans="1:90">
      <c r="A69" s="524" t="s">
        <v>714</v>
      </c>
      <c r="B69" s="524" t="s">
        <v>715</v>
      </c>
      <c r="C69" s="525">
        <v>7.1139999999999995E-2</v>
      </c>
      <c r="D69" s="528">
        <v>115.7</v>
      </c>
      <c r="E69" s="528">
        <v>116.6</v>
      </c>
      <c r="F69" s="528">
        <v>119.4</v>
      </c>
      <c r="G69" s="528">
        <v>120.5</v>
      </c>
      <c r="H69" s="528">
        <v>120.3</v>
      </c>
      <c r="I69" s="528">
        <v>120.3</v>
      </c>
      <c r="J69" s="528">
        <v>119.8</v>
      </c>
      <c r="K69" s="528">
        <v>125.9</v>
      </c>
      <c r="L69" s="528">
        <v>149.80000000000001</v>
      </c>
      <c r="M69" s="528">
        <v>148.6</v>
      </c>
      <c r="N69" s="528">
        <v>148.6</v>
      </c>
      <c r="O69" s="528">
        <v>149.4</v>
      </c>
      <c r="P69" s="528">
        <v>144.69999999999999</v>
      </c>
      <c r="Q69" s="528">
        <v>151.19999999999999</v>
      </c>
      <c r="R69" s="528">
        <v>152.4</v>
      </c>
      <c r="S69" s="528">
        <v>151.6</v>
      </c>
      <c r="T69" s="528">
        <v>151.4</v>
      </c>
      <c r="U69" s="528">
        <v>151</v>
      </c>
      <c r="V69" s="528">
        <v>151</v>
      </c>
      <c r="W69" s="528">
        <v>151</v>
      </c>
      <c r="X69" s="528">
        <v>152</v>
      </c>
      <c r="Y69" s="528">
        <v>168.5</v>
      </c>
      <c r="Z69" s="528">
        <v>174.3</v>
      </c>
      <c r="AA69" s="528">
        <v>174.4</v>
      </c>
      <c r="AB69" s="528">
        <v>173.9</v>
      </c>
      <c r="AC69" s="528">
        <v>173.4</v>
      </c>
      <c r="AD69" s="528">
        <v>172</v>
      </c>
      <c r="AE69" s="528">
        <v>172</v>
      </c>
      <c r="AF69" s="528">
        <v>174.3</v>
      </c>
      <c r="AG69" s="528">
        <v>173.5</v>
      </c>
      <c r="AH69" s="528">
        <v>173.5</v>
      </c>
      <c r="AI69" s="528">
        <v>173.5</v>
      </c>
      <c r="AJ69" s="528">
        <v>173.7</v>
      </c>
      <c r="AK69" s="528">
        <v>179.4</v>
      </c>
      <c r="AL69" s="528">
        <v>180.1</v>
      </c>
      <c r="AM69" s="528">
        <v>180.1</v>
      </c>
      <c r="AN69" s="528">
        <v>180.5</v>
      </c>
      <c r="AO69" s="528">
        <v>180.5</v>
      </c>
      <c r="AP69" s="528">
        <v>190.2</v>
      </c>
      <c r="AQ69" s="528">
        <v>193.5</v>
      </c>
      <c r="AR69" s="528">
        <v>198.6</v>
      </c>
      <c r="AS69" s="528">
        <v>205.5</v>
      </c>
      <c r="AT69" s="528">
        <v>205.8</v>
      </c>
      <c r="AU69" s="528">
        <v>206.7</v>
      </c>
      <c r="AV69" s="528">
        <v>210.4</v>
      </c>
      <c r="AW69" s="528">
        <v>216.7</v>
      </c>
      <c r="AX69" s="528">
        <v>216.3</v>
      </c>
      <c r="AY69" s="528">
        <v>215.4</v>
      </c>
      <c r="AZ69" s="528">
        <v>213.6</v>
      </c>
      <c r="BA69" s="528">
        <v>214.5</v>
      </c>
      <c r="BB69" s="528">
        <v>216.7</v>
      </c>
      <c r="BC69" s="528">
        <v>209.4</v>
      </c>
      <c r="BD69" s="528">
        <v>227.4</v>
      </c>
      <c r="BE69" s="528">
        <v>232.7</v>
      </c>
      <c r="BF69" s="528">
        <v>229.9</v>
      </c>
      <c r="BG69" s="528">
        <v>229.2</v>
      </c>
      <c r="BH69" s="528">
        <v>226.9</v>
      </c>
      <c r="BI69" s="528">
        <v>228.6</v>
      </c>
      <c r="BJ69" s="528">
        <v>230.9</v>
      </c>
      <c r="BK69" s="528">
        <v>237.7</v>
      </c>
      <c r="BL69" s="528">
        <v>240</v>
      </c>
      <c r="BM69" s="528">
        <v>241.3</v>
      </c>
      <c r="BN69" s="528">
        <v>238.8</v>
      </c>
      <c r="BO69" s="528">
        <v>231.4</v>
      </c>
      <c r="BP69" s="528">
        <v>224.8</v>
      </c>
      <c r="BQ69" s="528">
        <v>224.8</v>
      </c>
      <c r="BR69" s="528">
        <v>225.8</v>
      </c>
      <c r="BS69" s="528">
        <v>228.9</v>
      </c>
      <c r="BT69" s="528">
        <v>228.9</v>
      </c>
      <c r="BU69" s="528">
        <v>228.9</v>
      </c>
      <c r="BV69" s="528">
        <v>236.8</v>
      </c>
      <c r="BW69" s="528">
        <v>236.8</v>
      </c>
      <c r="BX69" s="528">
        <v>239.3</v>
      </c>
      <c r="BY69" s="528">
        <v>268.89999999999998</v>
      </c>
      <c r="BZ69" s="528">
        <v>244.8</v>
      </c>
      <c r="CA69" s="528">
        <v>277.5</v>
      </c>
      <c r="CB69" s="528">
        <v>324.3</v>
      </c>
      <c r="CC69" s="528">
        <v>327.8</v>
      </c>
      <c r="CD69" s="528">
        <v>326.8</v>
      </c>
      <c r="CE69" s="528">
        <v>317.8</v>
      </c>
      <c r="CF69" s="528">
        <v>323.60000000000002</v>
      </c>
      <c r="CG69" s="528">
        <v>329.4</v>
      </c>
      <c r="CH69" s="528">
        <v>330.3</v>
      </c>
      <c r="CI69" s="528">
        <v>330.3</v>
      </c>
      <c r="CJ69" s="528">
        <v>330.3</v>
      </c>
      <c r="CK69" s="528">
        <v>329.5</v>
      </c>
      <c r="CL69" s="528">
        <v>293.39999999999998</v>
      </c>
    </row>
    <row r="70" spans="1:90">
      <c r="A70" s="524" t="s">
        <v>2291</v>
      </c>
      <c r="B70" s="524" t="s">
        <v>721</v>
      </c>
      <c r="C70" s="525">
        <v>4.2575599999999998</v>
      </c>
      <c r="D70" s="528">
        <v>96.2</v>
      </c>
      <c r="E70" s="528">
        <v>95.1</v>
      </c>
      <c r="F70" s="528">
        <v>93.8</v>
      </c>
      <c r="G70" s="528">
        <v>94.7</v>
      </c>
      <c r="H70" s="528">
        <v>95.7</v>
      </c>
      <c r="I70" s="528">
        <v>95.7</v>
      </c>
      <c r="J70" s="528">
        <v>95.9</v>
      </c>
      <c r="K70" s="528">
        <v>95.3</v>
      </c>
      <c r="L70" s="528">
        <v>95.4</v>
      </c>
      <c r="M70" s="528">
        <v>97.1</v>
      </c>
      <c r="N70" s="528">
        <v>98</v>
      </c>
      <c r="O70" s="528">
        <v>97.6</v>
      </c>
      <c r="P70" s="528">
        <v>98.4</v>
      </c>
      <c r="Q70" s="528">
        <v>99.8</v>
      </c>
      <c r="R70" s="528">
        <v>96.5</v>
      </c>
      <c r="S70" s="528">
        <v>97.3</v>
      </c>
      <c r="T70" s="528">
        <v>98.8</v>
      </c>
      <c r="U70" s="528">
        <v>99.7</v>
      </c>
      <c r="V70" s="528">
        <v>100.6</v>
      </c>
      <c r="W70" s="528">
        <v>101.6</v>
      </c>
      <c r="X70" s="528">
        <v>102.3</v>
      </c>
      <c r="Y70" s="528">
        <v>102</v>
      </c>
      <c r="Z70" s="528">
        <v>102.3</v>
      </c>
      <c r="AA70" s="528">
        <v>105</v>
      </c>
      <c r="AB70" s="528">
        <v>105.3</v>
      </c>
      <c r="AC70" s="528">
        <v>105.9</v>
      </c>
      <c r="AD70" s="528">
        <v>106.7</v>
      </c>
      <c r="AE70" s="528">
        <v>110.5</v>
      </c>
      <c r="AF70" s="528">
        <v>109.1</v>
      </c>
      <c r="AG70" s="528">
        <v>109.4</v>
      </c>
      <c r="AH70" s="528">
        <v>111.1</v>
      </c>
      <c r="AI70" s="528">
        <v>113.7</v>
      </c>
      <c r="AJ70" s="528">
        <v>114.7</v>
      </c>
      <c r="AK70" s="528">
        <v>113.5</v>
      </c>
      <c r="AL70" s="528">
        <v>115.5</v>
      </c>
      <c r="AM70" s="528">
        <v>116.5</v>
      </c>
      <c r="AN70" s="528">
        <v>116.5</v>
      </c>
      <c r="AO70" s="528">
        <v>118.4</v>
      </c>
      <c r="AP70" s="528">
        <v>124.1</v>
      </c>
      <c r="AQ70" s="528">
        <v>123.5</v>
      </c>
      <c r="AR70" s="528">
        <v>126.8</v>
      </c>
      <c r="AS70" s="528">
        <v>131.6</v>
      </c>
      <c r="AT70" s="528">
        <v>135.1</v>
      </c>
      <c r="AU70" s="528">
        <v>135.1</v>
      </c>
      <c r="AV70" s="528">
        <v>134.19999999999999</v>
      </c>
      <c r="AW70" s="528">
        <v>129.80000000000001</v>
      </c>
      <c r="AX70" s="528">
        <v>129.80000000000001</v>
      </c>
      <c r="AY70" s="528">
        <v>127</v>
      </c>
      <c r="AZ70" s="528">
        <v>127.4</v>
      </c>
      <c r="BA70" s="528">
        <v>124.7</v>
      </c>
      <c r="BB70" s="528">
        <v>124.8</v>
      </c>
      <c r="BC70" s="528">
        <v>128.30000000000001</v>
      </c>
      <c r="BD70" s="528">
        <v>131.4</v>
      </c>
      <c r="BE70" s="528">
        <v>132</v>
      </c>
      <c r="BF70" s="528">
        <v>132</v>
      </c>
      <c r="BG70" s="528">
        <v>132.80000000000001</v>
      </c>
      <c r="BH70" s="528">
        <v>133</v>
      </c>
      <c r="BI70" s="528">
        <v>132.1</v>
      </c>
      <c r="BJ70" s="528">
        <v>136.1</v>
      </c>
      <c r="BK70" s="528">
        <v>140.30000000000001</v>
      </c>
      <c r="BL70" s="528">
        <v>143.6</v>
      </c>
      <c r="BM70" s="528">
        <v>142.6</v>
      </c>
      <c r="BN70" s="528">
        <v>150.30000000000001</v>
      </c>
      <c r="BO70" s="528">
        <v>151.5</v>
      </c>
      <c r="BP70" s="528">
        <v>150.80000000000001</v>
      </c>
      <c r="BQ70" s="528">
        <v>152.9</v>
      </c>
      <c r="BR70" s="528">
        <v>152.19999999999999</v>
      </c>
      <c r="BS70" s="528">
        <v>153.80000000000001</v>
      </c>
      <c r="BT70" s="528">
        <v>160.6</v>
      </c>
      <c r="BU70" s="528">
        <v>166.1</v>
      </c>
      <c r="BV70" s="528">
        <v>170.8</v>
      </c>
      <c r="BW70" s="528">
        <v>176</v>
      </c>
      <c r="BX70" s="528">
        <v>181.8</v>
      </c>
      <c r="BY70" s="528">
        <v>191.6</v>
      </c>
      <c r="BZ70" s="528">
        <v>191.4</v>
      </c>
      <c r="CA70" s="528">
        <v>192.2</v>
      </c>
      <c r="CB70" s="528">
        <v>183.1</v>
      </c>
      <c r="CC70" s="528">
        <v>181.1</v>
      </c>
      <c r="CD70" s="528">
        <v>176.2</v>
      </c>
      <c r="CE70" s="528">
        <v>181.8</v>
      </c>
      <c r="CF70" s="528">
        <v>184</v>
      </c>
      <c r="CG70" s="528">
        <v>178.4</v>
      </c>
      <c r="CH70" s="528">
        <v>176.6</v>
      </c>
      <c r="CI70" s="528">
        <v>179.2</v>
      </c>
      <c r="CJ70" s="528">
        <v>183.1</v>
      </c>
      <c r="CK70" s="528">
        <v>186.8</v>
      </c>
      <c r="CL70" s="528">
        <v>189.9</v>
      </c>
    </row>
    <row r="71" spans="1:90">
      <c r="A71" s="524" t="s">
        <v>722</v>
      </c>
      <c r="B71" s="524" t="s">
        <v>723</v>
      </c>
      <c r="C71" s="525">
        <v>0.87736999999999998</v>
      </c>
      <c r="D71" s="528">
        <v>88.2</v>
      </c>
      <c r="E71" s="528">
        <v>87.6</v>
      </c>
      <c r="F71" s="528">
        <v>88.6</v>
      </c>
      <c r="G71" s="528">
        <v>90.3</v>
      </c>
      <c r="H71" s="528">
        <v>92.7</v>
      </c>
      <c r="I71" s="528">
        <v>93.7</v>
      </c>
      <c r="J71" s="528">
        <v>93.3</v>
      </c>
      <c r="K71" s="528">
        <v>92.7</v>
      </c>
      <c r="L71" s="528">
        <v>91.4</v>
      </c>
      <c r="M71" s="528">
        <v>93.6</v>
      </c>
      <c r="N71" s="528">
        <v>97.2</v>
      </c>
      <c r="O71" s="528">
        <v>103.4</v>
      </c>
      <c r="P71" s="528">
        <v>105.3</v>
      </c>
      <c r="Q71" s="528">
        <v>103.1</v>
      </c>
      <c r="R71" s="528">
        <v>99.5</v>
      </c>
      <c r="S71" s="528">
        <v>100.4</v>
      </c>
      <c r="T71" s="528">
        <v>98.5</v>
      </c>
      <c r="U71" s="528">
        <v>99.1</v>
      </c>
      <c r="V71" s="528">
        <v>101.6</v>
      </c>
      <c r="W71" s="528">
        <v>106</v>
      </c>
      <c r="X71" s="528">
        <v>107.6</v>
      </c>
      <c r="Y71" s="528">
        <v>104.3</v>
      </c>
      <c r="Z71" s="528">
        <v>102.4</v>
      </c>
      <c r="AA71" s="528">
        <v>101.2</v>
      </c>
      <c r="AB71" s="528">
        <v>99.7</v>
      </c>
      <c r="AC71" s="528">
        <v>97.7</v>
      </c>
      <c r="AD71" s="528">
        <v>102.2</v>
      </c>
      <c r="AE71" s="528">
        <v>110.5</v>
      </c>
      <c r="AF71" s="528">
        <v>106.6</v>
      </c>
      <c r="AG71" s="528">
        <v>108</v>
      </c>
      <c r="AH71" s="528">
        <v>112.9</v>
      </c>
      <c r="AI71" s="528">
        <v>114</v>
      </c>
      <c r="AJ71" s="528">
        <v>113.1</v>
      </c>
      <c r="AK71" s="528">
        <v>109.3</v>
      </c>
      <c r="AL71" s="528">
        <v>110</v>
      </c>
      <c r="AM71" s="528">
        <v>112</v>
      </c>
      <c r="AN71" s="528">
        <v>115</v>
      </c>
      <c r="AO71" s="528">
        <v>116</v>
      </c>
      <c r="AP71" s="528">
        <v>120.6</v>
      </c>
      <c r="AQ71" s="528">
        <v>123.5</v>
      </c>
      <c r="AR71" s="528">
        <v>128.9</v>
      </c>
      <c r="AS71" s="528">
        <v>139.19999999999999</v>
      </c>
      <c r="AT71" s="528">
        <v>147.30000000000001</v>
      </c>
      <c r="AU71" s="528">
        <v>150.69999999999999</v>
      </c>
      <c r="AV71" s="528">
        <v>153.5</v>
      </c>
      <c r="AW71" s="528">
        <v>142.4</v>
      </c>
      <c r="AX71" s="528">
        <v>138.5</v>
      </c>
      <c r="AY71" s="528">
        <v>137.80000000000001</v>
      </c>
      <c r="AZ71" s="528">
        <v>136.9</v>
      </c>
      <c r="BA71" s="528">
        <v>130.30000000000001</v>
      </c>
      <c r="BB71" s="528">
        <v>125.4</v>
      </c>
      <c r="BC71" s="528">
        <v>130.30000000000001</v>
      </c>
      <c r="BD71" s="528">
        <v>133.30000000000001</v>
      </c>
      <c r="BE71" s="528">
        <v>133.4</v>
      </c>
      <c r="BF71" s="528">
        <v>135.19999999999999</v>
      </c>
      <c r="BG71" s="528">
        <v>136</v>
      </c>
      <c r="BH71" s="528">
        <v>134.9</v>
      </c>
      <c r="BI71" s="528">
        <v>136</v>
      </c>
      <c r="BJ71" s="528">
        <v>141.9</v>
      </c>
      <c r="BK71" s="528">
        <v>149.6</v>
      </c>
      <c r="BL71" s="528">
        <v>149.9</v>
      </c>
      <c r="BM71" s="528">
        <v>148.5</v>
      </c>
      <c r="BN71" s="528">
        <v>151.1</v>
      </c>
      <c r="BO71" s="528">
        <v>152.6</v>
      </c>
      <c r="BP71" s="528">
        <v>154.30000000000001</v>
      </c>
      <c r="BQ71" s="528">
        <v>157.6</v>
      </c>
      <c r="BR71" s="528">
        <v>157.1</v>
      </c>
      <c r="BS71" s="528">
        <v>157.4</v>
      </c>
      <c r="BT71" s="528">
        <v>183.9</v>
      </c>
      <c r="BU71" s="528">
        <v>193.5</v>
      </c>
      <c r="BV71" s="528">
        <v>205.4</v>
      </c>
      <c r="BW71" s="528">
        <v>220.1</v>
      </c>
      <c r="BX71" s="528">
        <v>234.1</v>
      </c>
      <c r="BY71" s="528">
        <v>281</v>
      </c>
      <c r="BZ71" s="528">
        <v>283.60000000000002</v>
      </c>
      <c r="CA71" s="528">
        <v>285.7</v>
      </c>
      <c r="CB71" s="528">
        <v>242.1</v>
      </c>
      <c r="CC71" s="528">
        <v>227.9</v>
      </c>
      <c r="CD71" s="528">
        <v>203.7</v>
      </c>
      <c r="CE71" s="528">
        <v>215.5</v>
      </c>
      <c r="CF71" s="528">
        <v>227.6</v>
      </c>
      <c r="CG71" s="528">
        <v>215.2</v>
      </c>
      <c r="CH71" s="528">
        <v>208.6</v>
      </c>
      <c r="CI71" s="528">
        <v>203.8</v>
      </c>
      <c r="CJ71" s="528">
        <v>198.9</v>
      </c>
      <c r="CK71" s="528">
        <v>197</v>
      </c>
      <c r="CL71" s="528">
        <v>194.7</v>
      </c>
    </row>
    <row r="72" spans="1:90">
      <c r="A72" s="524" t="s">
        <v>724</v>
      </c>
      <c r="B72" s="524" t="s">
        <v>725</v>
      </c>
      <c r="C72" s="525">
        <v>0.70487999999999995</v>
      </c>
      <c r="D72" s="528">
        <v>83.7</v>
      </c>
      <c r="E72" s="528">
        <v>82</v>
      </c>
      <c r="F72" s="528">
        <v>82.7</v>
      </c>
      <c r="G72" s="528">
        <v>84.3</v>
      </c>
      <c r="H72" s="528">
        <v>87</v>
      </c>
      <c r="I72" s="528">
        <v>88.2</v>
      </c>
      <c r="J72" s="528">
        <v>88.8</v>
      </c>
      <c r="K72" s="528">
        <v>88.6</v>
      </c>
      <c r="L72" s="528">
        <v>86.8</v>
      </c>
      <c r="M72" s="528">
        <v>88.3</v>
      </c>
      <c r="N72" s="528">
        <v>91.4</v>
      </c>
      <c r="O72" s="528">
        <v>97</v>
      </c>
      <c r="P72" s="528">
        <v>97.6</v>
      </c>
      <c r="Q72" s="528">
        <v>93.6</v>
      </c>
      <c r="R72" s="528">
        <v>90.6</v>
      </c>
      <c r="S72" s="528">
        <v>92.7</v>
      </c>
      <c r="T72" s="528">
        <v>91.3</v>
      </c>
      <c r="U72" s="528">
        <v>91.8</v>
      </c>
      <c r="V72" s="528">
        <v>96</v>
      </c>
      <c r="W72" s="528">
        <v>102.5</v>
      </c>
      <c r="X72" s="528">
        <v>103.8</v>
      </c>
      <c r="Y72" s="528">
        <v>99.9</v>
      </c>
      <c r="Z72" s="528">
        <v>97.9</v>
      </c>
      <c r="AA72" s="528">
        <v>96.2</v>
      </c>
      <c r="AB72" s="528">
        <v>95</v>
      </c>
      <c r="AC72" s="528">
        <v>93.2</v>
      </c>
      <c r="AD72" s="528">
        <v>99.2</v>
      </c>
      <c r="AE72" s="528">
        <v>109.7</v>
      </c>
      <c r="AF72" s="528">
        <v>105.2</v>
      </c>
      <c r="AG72" s="528">
        <v>106.7</v>
      </c>
      <c r="AH72" s="528">
        <v>113.1</v>
      </c>
      <c r="AI72" s="528">
        <v>113.5</v>
      </c>
      <c r="AJ72" s="528">
        <v>112.5</v>
      </c>
      <c r="AK72" s="528">
        <v>107.9</v>
      </c>
      <c r="AL72" s="528">
        <v>108.6</v>
      </c>
      <c r="AM72" s="528">
        <v>111.3</v>
      </c>
      <c r="AN72" s="528">
        <v>115.1</v>
      </c>
      <c r="AO72" s="528">
        <v>116.3</v>
      </c>
      <c r="AP72" s="528">
        <v>121.7</v>
      </c>
      <c r="AQ72" s="528">
        <v>125.2</v>
      </c>
      <c r="AR72" s="528">
        <v>131.80000000000001</v>
      </c>
      <c r="AS72" s="528">
        <v>144.80000000000001</v>
      </c>
      <c r="AT72" s="528">
        <v>154.69999999999999</v>
      </c>
      <c r="AU72" s="528">
        <v>158.30000000000001</v>
      </c>
      <c r="AV72" s="528">
        <v>160.9</v>
      </c>
      <c r="AW72" s="528">
        <v>147</v>
      </c>
      <c r="AX72" s="528">
        <v>140.9</v>
      </c>
      <c r="AY72" s="528">
        <v>139.19999999999999</v>
      </c>
      <c r="AZ72" s="528">
        <v>137.4</v>
      </c>
      <c r="BA72" s="528">
        <v>129.9</v>
      </c>
      <c r="BB72" s="528">
        <v>124.2</v>
      </c>
      <c r="BC72" s="528">
        <v>129.80000000000001</v>
      </c>
      <c r="BD72" s="528">
        <v>132.69999999999999</v>
      </c>
      <c r="BE72" s="528">
        <v>132.69999999999999</v>
      </c>
      <c r="BF72" s="528">
        <v>135.30000000000001</v>
      </c>
      <c r="BG72" s="528">
        <v>135.4</v>
      </c>
      <c r="BH72" s="528">
        <v>133.19999999999999</v>
      </c>
      <c r="BI72" s="528">
        <v>131.9</v>
      </c>
      <c r="BJ72" s="528">
        <v>139.4</v>
      </c>
      <c r="BK72" s="528">
        <v>148.80000000000001</v>
      </c>
      <c r="BL72" s="528">
        <v>148.19999999999999</v>
      </c>
      <c r="BM72" s="528">
        <v>146.19999999999999</v>
      </c>
      <c r="BN72" s="528">
        <v>149</v>
      </c>
      <c r="BO72" s="528">
        <v>150.80000000000001</v>
      </c>
      <c r="BP72" s="528">
        <v>152</v>
      </c>
      <c r="BQ72" s="528">
        <v>155.69999999999999</v>
      </c>
      <c r="BR72" s="528">
        <v>153.1</v>
      </c>
      <c r="BS72" s="528">
        <v>153.1</v>
      </c>
      <c r="BT72" s="528">
        <v>180.2</v>
      </c>
      <c r="BU72" s="528">
        <v>189.6</v>
      </c>
      <c r="BV72" s="528">
        <v>204.3</v>
      </c>
      <c r="BW72" s="528">
        <v>219.5</v>
      </c>
      <c r="BX72" s="528">
        <v>236.6</v>
      </c>
      <c r="BY72" s="528">
        <v>294.39999999999998</v>
      </c>
      <c r="BZ72" s="528">
        <v>302.5</v>
      </c>
      <c r="CA72" s="528">
        <v>305.5</v>
      </c>
      <c r="CB72" s="528">
        <v>251</v>
      </c>
      <c r="CC72" s="528">
        <v>235.6</v>
      </c>
      <c r="CD72" s="528">
        <v>207.1</v>
      </c>
      <c r="CE72" s="528">
        <v>221.3</v>
      </c>
      <c r="CF72" s="528">
        <v>235.4</v>
      </c>
      <c r="CG72" s="528">
        <v>222.1</v>
      </c>
      <c r="CH72" s="528">
        <v>216.2</v>
      </c>
      <c r="CI72" s="528">
        <v>210</v>
      </c>
      <c r="CJ72" s="528">
        <v>202.8</v>
      </c>
      <c r="CK72" s="528">
        <v>199.2</v>
      </c>
      <c r="CL72" s="528">
        <v>196.1</v>
      </c>
    </row>
    <row r="73" spans="1:90">
      <c r="A73" s="524" t="s">
        <v>726</v>
      </c>
      <c r="B73" s="524" t="s">
        <v>727</v>
      </c>
      <c r="C73" s="525">
        <v>6.3729999999999995E-2</v>
      </c>
      <c r="D73" s="528">
        <v>116.8</v>
      </c>
      <c r="E73" s="528">
        <v>123</v>
      </c>
      <c r="F73" s="528">
        <v>130</v>
      </c>
      <c r="G73" s="528">
        <v>133</v>
      </c>
      <c r="H73" s="528">
        <v>135.1</v>
      </c>
      <c r="I73" s="528">
        <v>139.30000000000001</v>
      </c>
      <c r="J73" s="528">
        <v>123.3</v>
      </c>
      <c r="K73" s="528">
        <v>115.3</v>
      </c>
      <c r="L73" s="528">
        <v>114.3</v>
      </c>
      <c r="M73" s="528">
        <v>125</v>
      </c>
      <c r="N73" s="528">
        <v>130.6</v>
      </c>
      <c r="O73" s="528">
        <v>136.1</v>
      </c>
      <c r="P73" s="528">
        <v>151</v>
      </c>
      <c r="Q73" s="528">
        <v>156.9</v>
      </c>
      <c r="R73" s="528">
        <v>158.9</v>
      </c>
      <c r="S73" s="528">
        <v>155.5</v>
      </c>
      <c r="T73" s="528">
        <v>154.80000000000001</v>
      </c>
      <c r="U73" s="528">
        <v>153.5</v>
      </c>
      <c r="V73" s="528">
        <v>145.5</v>
      </c>
      <c r="W73" s="528">
        <v>130.1</v>
      </c>
      <c r="X73" s="528">
        <v>134.6</v>
      </c>
      <c r="Y73" s="528">
        <v>132.6</v>
      </c>
      <c r="Z73" s="528">
        <v>131</v>
      </c>
      <c r="AA73" s="528">
        <v>130.4</v>
      </c>
      <c r="AB73" s="528">
        <v>124.4</v>
      </c>
      <c r="AC73" s="528">
        <v>120.9</v>
      </c>
      <c r="AD73" s="528">
        <v>118.3</v>
      </c>
      <c r="AE73" s="528">
        <v>117.8</v>
      </c>
      <c r="AF73" s="528">
        <v>114</v>
      </c>
      <c r="AG73" s="528">
        <v>115.5</v>
      </c>
      <c r="AH73" s="528">
        <v>114.3</v>
      </c>
      <c r="AI73" s="528">
        <v>123.8</v>
      </c>
      <c r="AJ73" s="528">
        <v>126.6</v>
      </c>
      <c r="AK73" s="528">
        <v>122.9</v>
      </c>
      <c r="AL73" s="528">
        <v>126.5</v>
      </c>
      <c r="AM73" s="528">
        <v>126.1</v>
      </c>
      <c r="AN73" s="528">
        <v>125.4</v>
      </c>
      <c r="AO73" s="528">
        <v>126.6</v>
      </c>
      <c r="AP73" s="528">
        <v>129.5</v>
      </c>
      <c r="AQ73" s="528">
        <v>132.80000000000001</v>
      </c>
      <c r="AR73" s="528">
        <v>134.80000000000001</v>
      </c>
      <c r="AS73" s="528">
        <v>135.9</v>
      </c>
      <c r="AT73" s="528">
        <v>136.6</v>
      </c>
      <c r="AU73" s="528">
        <v>137.80000000000001</v>
      </c>
      <c r="AV73" s="528">
        <v>138.80000000000001</v>
      </c>
      <c r="AW73" s="528">
        <v>138.80000000000001</v>
      </c>
      <c r="AX73" s="528">
        <v>138.5</v>
      </c>
      <c r="AY73" s="528">
        <v>139.4</v>
      </c>
      <c r="AZ73" s="528">
        <v>139.5</v>
      </c>
      <c r="BA73" s="528">
        <v>140.1</v>
      </c>
      <c r="BB73" s="528">
        <v>141.6</v>
      </c>
      <c r="BC73" s="528">
        <v>146.1</v>
      </c>
      <c r="BD73" s="528">
        <v>154</v>
      </c>
      <c r="BE73" s="528">
        <v>155</v>
      </c>
      <c r="BF73" s="528">
        <v>153.30000000000001</v>
      </c>
      <c r="BG73" s="528">
        <v>152.4</v>
      </c>
      <c r="BH73" s="528">
        <v>151.6</v>
      </c>
      <c r="BI73" s="528">
        <v>178.2</v>
      </c>
      <c r="BJ73" s="528">
        <v>167.8</v>
      </c>
      <c r="BK73" s="528">
        <v>162.69999999999999</v>
      </c>
      <c r="BL73" s="528">
        <v>164.1</v>
      </c>
      <c r="BM73" s="528">
        <v>167.2</v>
      </c>
      <c r="BN73" s="528">
        <v>173</v>
      </c>
      <c r="BO73" s="528">
        <v>172.1</v>
      </c>
      <c r="BP73" s="528">
        <v>175.1</v>
      </c>
      <c r="BQ73" s="528">
        <v>178.1</v>
      </c>
      <c r="BR73" s="528">
        <v>189.8</v>
      </c>
      <c r="BS73" s="528">
        <v>187.3</v>
      </c>
      <c r="BT73" s="528">
        <v>218</v>
      </c>
      <c r="BU73" s="528">
        <v>239.3</v>
      </c>
      <c r="BV73" s="528">
        <v>234.9</v>
      </c>
      <c r="BW73" s="528">
        <v>234.4</v>
      </c>
      <c r="BX73" s="528">
        <v>227.6</v>
      </c>
      <c r="BY73" s="528">
        <v>231.6</v>
      </c>
      <c r="BZ73" s="528">
        <v>240</v>
      </c>
      <c r="CA73" s="528">
        <v>239.8</v>
      </c>
      <c r="CB73" s="528">
        <v>256.60000000000002</v>
      </c>
      <c r="CC73" s="528">
        <v>245.4</v>
      </c>
      <c r="CD73" s="528">
        <v>222.7</v>
      </c>
      <c r="CE73" s="528">
        <v>221.8</v>
      </c>
      <c r="CF73" s="528">
        <v>223.9</v>
      </c>
      <c r="CG73" s="528">
        <v>209.6</v>
      </c>
      <c r="CH73" s="528">
        <v>199.7</v>
      </c>
      <c r="CI73" s="528">
        <v>194.5</v>
      </c>
      <c r="CJ73" s="528">
        <v>205.9</v>
      </c>
      <c r="CK73" s="528">
        <v>223.2</v>
      </c>
      <c r="CL73" s="528">
        <v>227</v>
      </c>
    </row>
    <row r="74" spans="1:90">
      <c r="A74" s="524" t="s">
        <v>728</v>
      </c>
      <c r="B74" s="524" t="s">
        <v>729</v>
      </c>
      <c r="C74" s="525">
        <v>7.7099999999999998E-3</v>
      </c>
      <c r="D74" s="528">
        <v>107.8</v>
      </c>
      <c r="E74" s="528">
        <v>116.8</v>
      </c>
      <c r="F74" s="528">
        <v>120.2</v>
      </c>
      <c r="G74" s="528">
        <v>120.3</v>
      </c>
      <c r="H74" s="528">
        <v>120.5</v>
      </c>
      <c r="I74" s="528">
        <v>120.5</v>
      </c>
      <c r="J74" s="528">
        <v>120.5</v>
      </c>
      <c r="K74" s="528">
        <v>120.5</v>
      </c>
      <c r="L74" s="528">
        <v>117.6</v>
      </c>
      <c r="M74" s="528">
        <v>125.7</v>
      </c>
      <c r="N74" s="528">
        <v>136.30000000000001</v>
      </c>
      <c r="O74" s="528">
        <v>141.9</v>
      </c>
      <c r="P74" s="528">
        <v>150.69999999999999</v>
      </c>
      <c r="Q74" s="528">
        <v>151.80000000000001</v>
      </c>
      <c r="R74" s="528">
        <v>150.9</v>
      </c>
      <c r="S74" s="528">
        <v>151.5</v>
      </c>
      <c r="T74" s="528">
        <v>151.5</v>
      </c>
      <c r="U74" s="528">
        <v>151.5</v>
      </c>
      <c r="V74" s="528">
        <v>151.5</v>
      </c>
      <c r="W74" s="528">
        <v>151.5</v>
      </c>
      <c r="X74" s="528">
        <v>139.4</v>
      </c>
      <c r="Y74" s="528">
        <v>153.30000000000001</v>
      </c>
      <c r="Z74" s="528">
        <v>148.80000000000001</v>
      </c>
      <c r="AA74" s="528">
        <v>149.30000000000001</v>
      </c>
      <c r="AB74" s="528">
        <v>149.69999999999999</v>
      </c>
      <c r="AC74" s="528">
        <v>143.5</v>
      </c>
      <c r="AD74" s="528">
        <v>141.4</v>
      </c>
      <c r="AE74" s="528">
        <v>141.4</v>
      </c>
      <c r="AF74" s="528">
        <v>139.6</v>
      </c>
      <c r="AG74" s="528">
        <v>139</v>
      </c>
      <c r="AH74" s="528">
        <v>139</v>
      </c>
      <c r="AI74" s="528">
        <v>139</v>
      </c>
      <c r="AJ74" s="528">
        <v>139</v>
      </c>
      <c r="AK74" s="528">
        <v>138.1</v>
      </c>
      <c r="AL74" s="528">
        <v>135.5</v>
      </c>
      <c r="AM74" s="528">
        <v>135.5</v>
      </c>
      <c r="AN74" s="528">
        <v>132.1</v>
      </c>
      <c r="AO74" s="528">
        <v>132.1</v>
      </c>
      <c r="AP74" s="528">
        <v>127.2</v>
      </c>
      <c r="AQ74" s="528">
        <v>119.9</v>
      </c>
      <c r="AR74" s="528">
        <v>119.9</v>
      </c>
      <c r="AS74" s="528">
        <v>130.4</v>
      </c>
      <c r="AT74" s="528">
        <v>128.69999999999999</v>
      </c>
      <c r="AU74" s="528">
        <v>128.69999999999999</v>
      </c>
      <c r="AV74" s="528">
        <v>130.4</v>
      </c>
      <c r="AW74" s="528">
        <v>130.4</v>
      </c>
      <c r="AX74" s="528">
        <v>130.4</v>
      </c>
      <c r="AY74" s="528">
        <v>130.4</v>
      </c>
      <c r="AZ74" s="528">
        <v>133.69999999999999</v>
      </c>
      <c r="BA74" s="528">
        <v>133.69999999999999</v>
      </c>
      <c r="BB74" s="528">
        <v>133.69999999999999</v>
      </c>
      <c r="BC74" s="528">
        <v>135.4</v>
      </c>
      <c r="BD74" s="528">
        <v>133.69999999999999</v>
      </c>
      <c r="BE74" s="528">
        <v>133.69999999999999</v>
      </c>
      <c r="BF74" s="528">
        <v>133.69999999999999</v>
      </c>
      <c r="BG74" s="528">
        <v>133.69999999999999</v>
      </c>
      <c r="BH74" s="528">
        <v>133.69999999999999</v>
      </c>
      <c r="BI74" s="528">
        <v>133.69999999999999</v>
      </c>
      <c r="BJ74" s="528">
        <v>133.69999999999999</v>
      </c>
      <c r="BK74" s="528">
        <v>203.2</v>
      </c>
      <c r="BL74" s="528">
        <v>234.1</v>
      </c>
      <c r="BM74" s="528">
        <v>229.1</v>
      </c>
      <c r="BN74" s="528">
        <v>240.4</v>
      </c>
      <c r="BO74" s="528">
        <v>236.8</v>
      </c>
      <c r="BP74" s="528">
        <v>237</v>
      </c>
      <c r="BQ74" s="528">
        <v>237</v>
      </c>
      <c r="BR74" s="528">
        <v>237</v>
      </c>
      <c r="BS74" s="528">
        <v>235.5</v>
      </c>
      <c r="BT74" s="528">
        <v>237.5</v>
      </c>
      <c r="BU74" s="528">
        <v>235.2</v>
      </c>
      <c r="BV74" s="528">
        <v>232</v>
      </c>
      <c r="BW74" s="528">
        <v>249.7</v>
      </c>
      <c r="BX74" s="528">
        <v>246.1</v>
      </c>
      <c r="BY74" s="528">
        <v>240.5</v>
      </c>
      <c r="BZ74" s="528">
        <v>233.2</v>
      </c>
      <c r="CA74" s="528">
        <v>232</v>
      </c>
      <c r="CB74" s="528">
        <v>238.8</v>
      </c>
      <c r="CC74" s="528">
        <v>222.8</v>
      </c>
      <c r="CD74" s="528">
        <v>217.2</v>
      </c>
      <c r="CE74" s="528">
        <v>216.8</v>
      </c>
      <c r="CF74" s="528">
        <v>217.8</v>
      </c>
      <c r="CG74" s="528">
        <v>217.2</v>
      </c>
      <c r="CH74" s="528">
        <v>193.3</v>
      </c>
      <c r="CI74" s="528">
        <v>192.8</v>
      </c>
      <c r="CJ74" s="528">
        <v>193.9</v>
      </c>
      <c r="CK74" s="528">
        <v>199.1</v>
      </c>
      <c r="CL74" s="528">
        <v>198.2</v>
      </c>
    </row>
    <row r="75" spans="1:90">
      <c r="A75" s="524" t="s">
        <v>730</v>
      </c>
      <c r="B75" s="524" t="s">
        <v>731</v>
      </c>
      <c r="C75" s="525">
        <v>1.0410000000000001E-2</v>
      </c>
      <c r="D75" s="528">
        <v>98.6</v>
      </c>
      <c r="E75" s="528">
        <v>98.6</v>
      </c>
      <c r="F75" s="528">
        <v>98.6</v>
      </c>
      <c r="G75" s="528">
        <v>98.6</v>
      </c>
      <c r="H75" s="528">
        <v>98.6</v>
      </c>
      <c r="I75" s="528">
        <v>98.6</v>
      </c>
      <c r="J75" s="528">
        <v>97.4</v>
      </c>
      <c r="K75" s="528">
        <v>95.7</v>
      </c>
      <c r="L75" s="528">
        <v>95.1</v>
      </c>
      <c r="M75" s="528">
        <v>95.1</v>
      </c>
      <c r="N75" s="528">
        <v>101.4</v>
      </c>
      <c r="O75" s="528">
        <v>99.2</v>
      </c>
      <c r="P75" s="528">
        <v>96.8</v>
      </c>
      <c r="Q75" s="528">
        <v>97.9</v>
      </c>
      <c r="R75" s="528">
        <v>98.3</v>
      </c>
      <c r="S75" s="528">
        <v>98.3</v>
      </c>
      <c r="T75" s="528">
        <v>98.3</v>
      </c>
      <c r="U75" s="528">
        <v>98.3</v>
      </c>
      <c r="V75" s="528">
        <v>93.5</v>
      </c>
      <c r="W75" s="528">
        <v>85.8</v>
      </c>
      <c r="X75" s="528">
        <v>85.4</v>
      </c>
      <c r="Y75" s="528">
        <v>84.4</v>
      </c>
      <c r="Z75" s="528">
        <v>83.3</v>
      </c>
      <c r="AA75" s="528">
        <v>83.3</v>
      </c>
      <c r="AB75" s="528">
        <v>83.6</v>
      </c>
      <c r="AC75" s="528">
        <v>83.9</v>
      </c>
      <c r="AD75" s="528">
        <v>83.9</v>
      </c>
      <c r="AE75" s="528">
        <v>83.9</v>
      </c>
      <c r="AF75" s="528">
        <v>88.7</v>
      </c>
      <c r="AG75" s="528">
        <v>88</v>
      </c>
      <c r="AH75" s="528">
        <v>88</v>
      </c>
      <c r="AI75" s="528">
        <v>88</v>
      </c>
      <c r="AJ75" s="528">
        <v>83.9</v>
      </c>
      <c r="AK75" s="528">
        <v>82.5</v>
      </c>
      <c r="AL75" s="528">
        <v>82.5</v>
      </c>
      <c r="AM75" s="528">
        <v>77.3</v>
      </c>
      <c r="AN75" s="528">
        <v>76</v>
      </c>
      <c r="AO75" s="528">
        <v>74.900000000000006</v>
      </c>
      <c r="AP75" s="528">
        <v>74.5</v>
      </c>
      <c r="AQ75" s="528">
        <v>80.400000000000006</v>
      </c>
      <c r="AR75" s="528">
        <v>80.400000000000006</v>
      </c>
      <c r="AS75" s="528">
        <v>80.400000000000006</v>
      </c>
      <c r="AT75" s="528">
        <v>80.400000000000006</v>
      </c>
      <c r="AU75" s="528">
        <v>79.8</v>
      </c>
      <c r="AV75" s="528">
        <v>78.8</v>
      </c>
      <c r="AW75" s="528">
        <v>75.599999999999994</v>
      </c>
      <c r="AX75" s="528">
        <v>75.599999999999994</v>
      </c>
      <c r="AY75" s="528">
        <v>75.599999999999994</v>
      </c>
      <c r="AZ75" s="528">
        <v>75.599999999999994</v>
      </c>
      <c r="BA75" s="528">
        <v>75.599999999999994</v>
      </c>
      <c r="BB75" s="528">
        <v>63.1</v>
      </c>
      <c r="BC75" s="528">
        <v>63</v>
      </c>
      <c r="BD75" s="528">
        <v>74.400000000000006</v>
      </c>
      <c r="BE75" s="528">
        <v>71</v>
      </c>
      <c r="BF75" s="528">
        <v>66.2</v>
      </c>
      <c r="BG75" s="528">
        <v>62.5</v>
      </c>
      <c r="BH75" s="528">
        <v>62.5</v>
      </c>
      <c r="BI75" s="528">
        <v>59.4</v>
      </c>
      <c r="BJ75" s="528">
        <v>57.4</v>
      </c>
      <c r="BK75" s="528">
        <v>57.4</v>
      </c>
      <c r="BL75" s="528">
        <v>57.4</v>
      </c>
      <c r="BM75" s="528">
        <v>57.4</v>
      </c>
      <c r="BN75" s="528">
        <v>57.4</v>
      </c>
      <c r="BO75" s="528">
        <v>57.4</v>
      </c>
      <c r="BP75" s="528">
        <v>57.4</v>
      </c>
      <c r="BQ75" s="528">
        <v>57.4</v>
      </c>
      <c r="BR75" s="528">
        <v>57.4</v>
      </c>
      <c r="BS75" s="528">
        <v>57.4</v>
      </c>
      <c r="BT75" s="528">
        <v>57.4</v>
      </c>
      <c r="BU75" s="528">
        <v>57.4</v>
      </c>
      <c r="BV75" s="528">
        <v>57.4</v>
      </c>
      <c r="BW75" s="528">
        <v>57.4</v>
      </c>
      <c r="BX75" s="528">
        <v>57.4</v>
      </c>
      <c r="BY75" s="528">
        <v>57.4</v>
      </c>
      <c r="BZ75" s="528">
        <v>57.4</v>
      </c>
      <c r="CA75" s="528">
        <v>57.4</v>
      </c>
      <c r="CB75" s="528">
        <v>57.4</v>
      </c>
      <c r="CC75" s="528">
        <v>57.4</v>
      </c>
      <c r="CD75" s="528">
        <v>57.4</v>
      </c>
      <c r="CE75" s="528">
        <v>57.4</v>
      </c>
      <c r="CF75" s="528">
        <v>57.4</v>
      </c>
      <c r="CG75" s="528">
        <v>57.4</v>
      </c>
      <c r="CH75" s="528">
        <v>57.4</v>
      </c>
      <c r="CI75" s="528">
        <v>57.4</v>
      </c>
      <c r="CJ75" s="528">
        <v>57.4</v>
      </c>
      <c r="CK75" s="528">
        <v>57.4</v>
      </c>
      <c r="CL75" s="528">
        <v>57.4</v>
      </c>
    </row>
    <row r="76" spans="1:90">
      <c r="A76" s="524" t="s">
        <v>732</v>
      </c>
      <c r="B76" s="524" t="s">
        <v>733</v>
      </c>
      <c r="C76" s="525">
        <v>7.1139999999999995E-2</v>
      </c>
      <c r="D76" s="528">
        <v>99.6</v>
      </c>
      <c r="E76" s="528">
        <v>102.5</v>
      </c>
      <c r="F76" s="528">
        <v>101.3</v>
      </c>
      <c r="G76" s="528">
        <v>103.1</v>
      </c>
      <c r="H76" s="528">
        <v>103.1</v>
      </c>
      <c r="I76" s="528">
        <v>101.6</v>
      </c>
      <c r="J76" s="528">
        <v>103.4</v>
      </c>
      <c r="K76" s="528">
        <v>106.3</v>
      </c>
      <c r="L76" s="528">
        <v>109.7</v>
      </c>
      <c r="M76" s="528">
        <v>110.1</v>
      </c>
      <c r="N76" s="528">
        <v>116.1</v>
      </c>
      <c r="O76" s="528">
        <v>131.80000000000001</v>
      </c>
      <c r="P76" s="528">
        <v>135.80000000000001</v>
      </c>
      <c r="Q76" s="528">
        <v>144</v>
      </c>
      <c r="R76" s="528">
        <v>128</v>
      </c>
      <c r="S76" s="528">
        <v>120.4</v>
      </c>
      <c r="T76" s="528">
        <v>112.3</v>
      </c>
      <c r="U76" s="528">
        <v>115.7</v>
      </c>
      <c r="V76" s="528">
        <v>112.4</v>
      </c>
      <c r="W76" s="528">
        <v>116.4</v>
      </c>
      <c r="X76" s="528">
        <v>119.6</v>
      </c>
      <c r="Y76" s="528">
        <v>118.8</v>
      </c>
      <c r="Z76" s="528">
        <v>116.9</v>
      </c>
      <c r="AA76" s="528">
        <v>118.9</v>
      </c>
      <c r="AB76" s="528">
        <v>117.8</v>
      </c>
      <c r="AC76" s="528">
        <v>115.2</v>
      </c>
      <c r="AD76" s="528">
        <v>114.2</v>
      </c>
      <c r="AE76" s="528">
        <v>112.5</v>
      </c>
      <c r="AF76" s="528">
        <v>112.1</v>
      </c>
      <c r="AG76" s="528">
        <v>113.3</v>
      </c>
      <c r="AH76" s="528">
        <v>111.9</v>
      </c>
      <c r="AI76" s="528">
        <v>112</v>
      </c>
      <c r="AJ76" s="528">
        <v>108.7</v>
      </c>
      <c r="AK76" s="528">
        <v>109.8</v>
      </c>
      <c r="AL76" s="528">
        <v>109</v>
      </c>
      <c r="AM76" s="528">
        <v>108.3</v>
      </c>
      <c r="AN76" s="528">
        <v>108.3</v>
      </c>
      <c r="AO76" s="528">
        <v>108.3</v>
      </c>
      <c r="AP76" s="528">
        <v>108.3</v>
      </c>
      <c r="AQ76" s="528">
        <v>108.3</v>
      </c>
      <c r="AR76" s="528">
        <v>107.2</v>
      </c>
      <c r="AS76" s="528">
        <v>104.1</v>
      </c>
      <c r="AT76" s="528">
        <v>104</v>
      </c>
      <c r="AU76" s="528">
        <v>109</v>
      </c>
      <c r="AV76" s="528">
        <v>118.1</v>
      </c>
      <c r="AW76" s="528">
        <v>119.2</v>
      </c>
      <c r="AX76" s="528">
        <v>132.5</v>
      </c>
      <c r="AY76" s="528">
        <v>139.80000000000001</v>
      </c>
      <c r="AZ76" s="528">
        <v>145.6</v>
      </c>
      <c r="BA76" s="528">
        <v>137.1</v>
      </c>
      <c r="BB76" s="528">
        <v>134</v>
      </c>
      <c r="BC76" s="528">
        <v>134.69999999999999</v>
      </c>
      <c r="BD76" s="528">
        <v>135</v>
      </c>
      <c r="BE76" s="528">
        <v>134.80000000000001</v>
      </c>
      <c r="BF76" s="528">
        <v>132.9</v>
      </c>
      <c r="BG76" s="528">
        <v>142.9</v>
      </c>
      <c r="BH76" s="528">
        <v>151</v>
      </c>
      <c r="BI76" s="528">
        <v>150.9</v>
      </c>
      <c r="BJ76" s="528">
        <v>158.30000000000001</v>
      </c>
      <c r="BK76" s="528">
        <v>157</v>
      </c>
      <c r="BL76" s="528">
        <v>161.1</v>
      </c>
      <c r="BM76" s="528">
        <v>161.19999999999999</v>
      </c>
      <c r="BN76" s="528">
        <v>158.30000000000001</v>
      </c>
      <c r="BO76" s="528">
        <v>159.69999999999999</v>
      </c>
      <c r="BP76" s="528">
        <v>166.8</v>
      </c>
      <c r="BQ76" s="528">
        <v>167.9</v>
      </c>
      <c r="BR76" s="528">
        <v>175.6</v>
      </c>
      <c r="BS76" s="528">
        <v>181.6</v>
      </c>
      <c r="BT76" s="528">
        <v>209.8</v>
      </c>
      <c r="BU76" s="528">
        <v>214.5</v>
      </c>
      <c r="BV76" s="528">
        <v>216.4</v>
      </c>
      <c r="BW76" s="528">
        <v>245.3</v>
      </c>
      <c r="BX76" s="528">
        <v>255.3</v>
      </c>
      <c r="BY76" s="528">
        <v>255.9</v>
      </c>
      <c r="BZ76" s="528">
        <v>201.8</v>
      </c>
      <c r="CA76" s="528">
        <v>200.2</v>
      </c>
      <c r="CB76" s="528">
        <v>185.8</v>
      </c>
      <c r="CC76" s="528">
        <v>174.4</v>
      </c>
      <c r="CD76" s="528">
        <v>175.5</v>
      </c>
      <c r="CE76" s="528">
        <v>179.9</v>
      </c>
      <c r="CF76" s="528">
        <v>185.2</v>
      </c>
      <c r="CG76" s="528">
        <v>179</v>
      </c>
      <c r="CH76" s="528">
        <v>170</v>
      </c>
      <c r="CI76" s="528">
        <v>177.3</v>
      </c>
      <c r="CJ76" s="528">
        <v>178.5</v>
      </c>
      <c r="CK76" s="528">
        <v>174.7</v>
      </c>
      <c r="CL76" s="528">
        <v>173.7</v>
      </c>
    </row>
    <row r="77" spans="1:90">
      <c r="A77" s="524" t="s">
        <v>734</v>
      </c>
      <c r="B77" s="524" t="s">
        <v>735</v>
      </c>
      <c r="C77" s="525">
        <v>1.95E-2</v>
      </c>
      <c r="D77" s="528">
        <v>100</v>
      </c>
      <c r="E77" s="528">
        <v>102.3</v>
      </c>
      <c r="F77" s="528">
        <v>104.2</v>
      </c>
      <c r="G77" s="528">
        <v>103.7</v>
      </c>
      <c r="H77" s="528">
        <v>107.3</v>
      </c>
      <c r="I77" s="528">
        <v>105.4</v>
      </c>
      <c r="J77" s="528">
        <v>105.5</v>
      </c>
      <c r="K77" s="528">
        <v>106.1</v>
      </c>
      <c r="L77" s="528">
        <v>107.7</v>
      </c>
      <c r="M77" s="528">
        <v>107.9</v>
      </c>
      <c r="N77" s="528">
        <v>107.9</v>
      </c>
      <c r="O77" s="528">
        <v>108</v>
      </c>
      <c r="P77" s="528">
        <v>107.9</v>
      </c>
      <c r="Q77" s="528">
        <v>107.3</v>
      </c>
      <c r="R77" s="528">
        <v>106.5</v>
      </c>
      <c r="S77" s="528">
        <v>105.8</v>
      </c>
      <c r="T77" s="528">
        <v>105.7</v>
      </c>
      <c r="U77" s="528">
        <v>105.5</v>
      </c>
      <c r="V77" s="528">
        <v>105.6</v>
      </c>
      <c r="W77" s="528">
        <v>107.2</v>
      </c>
      <c r="X77" s="528">
        <v>109.3</v>
      </c>
      <c r="Y77" s="528">
        <v>110.8</v>
      </c>
      <c r="Z77" s="528">
        <v>110.8</v>
      </c>
      <c r="AA77" s="528">
        <v>110.8</v>
      </c>
      <c r="AB77" s="528">
        <v>110.2</v>
      </c>
      <c r="AC77" s="528">
        <v>109.5</v>
      </c>
      <c r="AD77" s="528">
        <v>109.2</v>
      </c>
      <c r="AE77" s="528">
        <v>109.7</v>
      </c>
      <c r="AF77" s="528">
        <v>108.2</v>
      </c>
      <c r="AG77" s="528">
        <v>110.6</v>
      </c>
      <c r="AH77" s="528">
        <v>111.1</v>
      </c>
      <c r="AI77" s="528">
        <v>111.1</v>
      </c>
      <c r="AJ77" s="528">
        <v>111.5</v>
      </c>
      <c r="AK77" s="528">
        <v>113.2</v>
      </c>
      <c r="AL77" s="528">
        <v>113.2</v>
      </c>
      <c r="AM77" s="528">
        <v>113.2</v>
      </c>
      <c r="AN77" s="528">
        <v>114</v>
      </c>
      <c r="AO77" s="528">
        <v>114.5</v>
      </c>
      <c r="AP77" s="528">
        <v>115.2</v>
      </c>
      <c r="AQ77" s="528">
        <v>115</v>
      </c>
      <c r="AR77" s="528">
        <v>113.1</v>
      </c>
      <c r="AS77" s="528">
        <v>111.9</v>
      </c>
      <c r="AT77" s="528">
        <v>112.8</v>
      </c>
      <c r="AU77" s="528">
        <v>113.4</v>
      </c>
      <c r="AV77" s="528">
        <v>112.8</v>
      </c>
      <c r="AW77" s="528">
        <v>112.4</v>
      </c>
      <c r="AX77" s="528">
        <v>112.8</v>
      </c>
      <c r="AY77" s="528">
        <v>113.1</v>
      </c>
      <c r="AZ77" s="528">
        <v>112.5</v>
      </c>
      <c r="BA77" s="528">
        <v>115.1</v>
      </c>
      <c r="BB77" s="528">
        <v>115.4</v>
      </c>
      <c r="BC77" s="528">
        <v>114.4</v>
      </c>
      <c r="BD77" s="528">
        <v>113.3</v>
      </c>
      <c r="BE77" s="528">
        <v>114.5</v>
      </c>
      <c r="BF77" s="528">
        <v>117.7</v>
      </c>
      <c r="BG77" s="528">
        <v>118.4</v>
      </c>
      <c r="BH77" s="528">
        <v>124</v>
      </c>
      <c r="BI77" s="528">
        <v>133.4</v>
      </c>
      <c r="BJ77" s="528">
        <v>136.1</v>
      </c>
      <c r="BK77" s="528">
        <v>138.30000000000001</v>
      </c>
      <c r="BL77" s="528">
        <v>139.69999999999999</v>
      </c>
      <c r="BM77" s="528">
        <v>143.6</v>
      </c>
      <c r="BN77" s="528">
        <v>143.6</v>
      </c>
      <c r="BO77" s="528">
        <v>143.1</v>
      </c>
      <c r="BP77" s="528">
        <v>143.30000000000001</v>
      </c>
      <c r="BQ77" s="528">
        <v>145.4</v>
      </c>
      <c r="BR77" s="528">
        <v>148</v>
      </c>
      <c r="BS77" s="528">
        <v>151.4</v>
      </c>
      <c r="BT77" s="528">
        <v>154.80000000000001</v>
      </c>
      <c r="BU77" s="528">
        <v>163.5</v>
      </c>
      <c r="BV77" s="528">
        <v>174.8</v>
      </c>
      <c r="BW77" s="528">
        <v>176.9</v>
      </c>
      <c r="BX77" s="528">
        <v>178.3</v>
      </c>
      <c r="BY77" s="528">
        <v>181.3</v>
      </c>
      <c r="BZ77" s="528">
        <v>178.6</v>
      </c>
      <c r="CA77" s="528">
        <v>177.3</v>
      </c>
      <c r="CB77" s="528">
        <v>180.3</v>
      </c>
      <c r="CC77" s="528">
        <v>180</v>
      </c>
      <c r="CD77" s="528">
        <v>194.5</v>
      </c>
      <c r="CE77" s="528">
        <v>201.2</v>
      </c>
      <c r="CF77" s="528">
        <v>209.1</v>
      </c>
      <c r="CG77" s="528">
        <v>197.5</v>
      </c>
      <c r="CH77" s="528">
        <v>194.4</v>
      </c>
      <c r="CI77" s="528">
        <v>187.8</v>
      </c>
      <c r="CJ77" s="528">
        <v>188.6</v>
      </c>
      <c r="CK77" s="528">
        <v>188.1</v>
      </c>
      <c r="CL77" s="528">
        <v>186.4</v>
      </c>
    </row>
    <row r="78" spans="1:90">
      <c r="A78" s="524" t="s">
        <v>736</v>
      </c>
      <c r="B78" s="524" t="s">
        <v>737</v>
      </c>
      <c r="C78" s="525">
        <v>1.78051</v>
      </c>
      <c r="D78" s="528">
        <v>97.8</v>
      </c>
      <c r="E78" s="528">
        <v>95.6</v>
      </c>
      <c r="F78" s="528">
        <v>92.8</v>
      </c>
      <c r="G78" s="528">
        <v>92.8</v>
      </c>
      <c r="H78" s="528">
        <v>92.3</v>
      </c>
      <c r="I78" s="528">
        <v>92.5</v>
      </c>
      <c r="J78" s="528">
        <v>93.6</v>
      </c>
      <c r="K78" s="528">
        <v>92.2</v>
      </c>
      <c r="L78" s="528">
        <v>92.4</v>
      </c>
      <c r="M78" s="528">
        <v>92</v>
      </c>
      <c r="N78" s="528">
        <v>91.8</v>
      </c>
      <c r="O78" s="528">
        <v>85.4</v>
      </c>
      <c r="P78" s="528">
        <v>86.3</v>
      </c>
      <c r="Q78" s="528">
        <v>86.9</v>
      </c>
      <c r="R78" s="528">
        <v>86.1</v>
      </c>
      <c r="S78" s="528">
        <v>86.8</v>
      </c>
      <c r="T78" s="528">
        <v>88.5</v>
      </c>
      <c r="U78" s="528">
        <v>89.6</v>
      </c>
      <c r="V78" s="528">
        <v>89.7</v>
      </c>
      <c r="W78" s="528">
        <v>90.3</v>
      </c>
      <c r="X78" s="528">
        <v>91.8</v>
      </c>
      <c r="Y78" s="528">
        <v>91.7</v>
      </c>
      <c r="Z78" s="528">
        <v>95.2</v>
      </c>
      <c r="AA78" s="528">
        <v>100.7</v>
      </c>
      <c r="AB78" s="528">
        <v>101.3</v>
      </c>
      <c r="AC78" s="528">
        <v>103.8</v>
      </c>
      <c r="AD78" s="528">
        <v>104.5</v>
      </c>
      <c r="AE78" s="528">
        <v>107.2</v>
      </c>
      <c r="AF78" s="528">
        <v>107.9</v>
      </c>
      <c r="AG78" s="528">
        <v>109.2</v>
      </c>
      <c r="AH78" s="528">
        <v>111.9</v>
      </c>
      <c r="AI78" s="528">
        <v>111.4</v>
      </c>
      <c r="AJ78" s="528">
        <v>111.2</v>
      </c>
      <c r="AK78" s="528">
        <v>110.1</v>
      </c>
      <c r="AL78" s="528">
        <v>110.5</v>
      </c>
      <c r="AM78" s="528">
        <v>112.6</v>
      </c>
      <c r="AN78" s="528">
        <v>117.4</v>
      </c>
      <c r="AO78" s="528">
        <v>119.3</v>
      </c>
      <c r="AP78" s="528">
        <v>129.9</v>
      </c>
      <c r="AQ78" s="528">
        <v>127.5</v>
      </c>
      <c r="AR78" s="528">
        <v>129.9</v>
      </c>
      <c r="AS78" s="528">
        <v>136.19999999999999</v>
      </c>
      <c r="AT78" s="528">
        <v>137.9</v>
      </c>
      <c r="AU78" s="528">
        <v>135.80000000000001</v>
      </c>
      <c r="AV78" s="528">
        <v>133</v>
      </c>
      <c r="AW78" s="528">
        <v>130.80000000000001</v>
      </c>
      <c r="AX78" s="528">
        <v>131.1</v>
      </c>
      <c r="AY78" s="528">
        <v>128.6</v>
      </c>
      <c r="AZ78" s="528">
        <v>129.30000000000001</v>
      </c>
      <c r="BA78" s="528">
        <v>126.2</v>
      </c>
      <c r="BB78" s="528">
        <v>127.7</v>
      </c>
      <c r="BC78" s="528">
        <v>130.1</v>
      </c>
      <c r="BD78" s="528">
        <v>134.6</v>
      </c>
      <c r="BE78" s="528">
        <v>134.9</v>
      </c>
      <c r="BF78" s="528">
        <v>134.1</v>
      </c>
      <c r="BG78" s="528">
        <v>135</v>
      </c>
      <c r="BH78" s="528">
        <v>133.4</v>
      </c>
      <c r="BI78" s="528">
        <v>130.30000000000001</v>
      </c>
      <c r="BJ78" s="528">
        <v>134.4</v>
      </c>
      <c r="BK78" s="528">
        <v>137.4</v>
      </c>
      <c r="BL78" s="528">
        <v>140</v>
      </c>
      <c r="BM78" s="528">
        <v>139.19999999999999</v>
      </c>
      <c r="BN78" s="528">
        <v>136.19999999999999</v>
      </c>
      <c r="BO78" s="528">
        <v>138.6</v>
      </c>
      <c r="BP78" s="528">
        <v>137.69999999999999</v>
      </c>
      <c r="BQ78" s="528">
        <v>137.69999999999999</v>
      </c>
      <c r="BR78" s="528">
        <v>137.1</v>
      </c>
      <c r="BS78" s="528">
        <v>138.4</v>
      </c>
      <c r="BT78" s="528">
        <v>139.69999999999999</v>
      </c>
      <c r="BU78" s="528">
        <v>140.1</v>
      </c>
      <c r="BV78" s="528">
        <v>138.6</v>
      </c>
      <c r="BW78" s="528">
        <v>141.9</v>
      </c>
      <c r="BX78" s="528">
        <v>144.9</v>
      </c>
      <c r="BY78" s="528">
        <v>150.19999999999999</v>
      </c>
      <c r="BZ78" s="528">
        <v>151</v>
      </c>
      <c r="CA78" s="528">
        <v>152.5</v>
      </c>
      <c r="CB78" s="528">
        <v>154.30000000000001</v>
      </c>
      <c r="CC78" s="528">
        <v>155.4</v>
      </c>
      <c r="CD78" s="528">
        <v>156.19999999999999</v>
      </c>
      <c r="CE78" s="528">
        <v>161.30000000000001</v>
      </c>
      <c r="CF78" s="528">
        <v>160.30000000000001</v>
      </c>
      <c r="CG78" s="528">
        <v>154.5</v>
      </c>
      <c r="CH78" s="528">
        <v>154.6</v>
      </c>
      <c r="CI78" s="528">
        <v>156.9</v>
      </c>
      <c r="CJ78" s="528">
        <v>163.4</v>
      </c>
      <c r="CK78" s="528">
        <v>164.3</v>
      </c>
      <c r="CL78" s="528">
        <v>171.3</v>
      </c>
    </row>
    <row r="79" spans="1:90">
      <c r="A79" s="524" t="s">
        <v>738</v>
      </c>
      <c r="B79" s="524" t="s">
        <v>739</v>
      </c>
      <c r="C79" s="525">
        <v>0.39667999999999998</v>
      </c>
      <c r="D79" s="528">
        <v>99.9</v>
      </c>
      <c r="E79" s="528">
        <v>101.2</v>
      </c>
      <c r="F79" s="528">
        <v>94.6</v>
      </c>
      <c r="G79" s="528">
        <v>96</v>
      </c>
      <c r="H79" s="528">
        <v>96.3</v>
      </c>
      <c r="I79" s="528">
        <v>97.1</v>
      </c>
      <c r="J79" s="528">
        <v>102.1</v>
      </c>
      <c r="K79" s="528">
        <v>98.7</v>
      </c>
      <c r="L79" s="528">
        <v>99.9</v>
      </c>
      <c r="M79" s="528">
        <v>101.8</v>
      </c>
      <c r="N79" s="528">
        <v>103.3</v>
      </c>
      <c r="O79" s="528">
        <v>91.5</v>
      </c>
      <c r="P79" s="528">
        <v>89.8</v>
      </c>
      <c r="Q79" s="528">
        <v>91.6</v>
      </c>
      <c r="R79" s="528">
        <v>93.5</v>
      </c>
      <c r="S79" s="528">
        <v>95.4</v>
      </c>
      <c r="T79" s="528">
        <v>98.8</v>
      </c>
      <c r="U79" s="528">
        <v>100.4</v>
      </c>
      <c r="V79" s="528">
        <v>101.7</v>
      </c>
      <c r="W79" s="528">
        <v>101.4</v>
      </c>
      <c r="X79" s="528">
        <v>103</v>
      </c>
      <c r="Y79" s="528">
        <v>104</v>
      </c>
      <c r="Z79" s="528">
        <v>110.3</v>
      </c>
      <c r="AA79" s="528">
        <v>116.4</v>
      </c>
      <c r="AB79" s="528">
        <v>122.5</v>
      </c>
      <c r="AC79" s="528">
        <v>128.19999999999999</v>
      </c>
      <c r="AD79" s="528">
        <v>132.19999999999999</v>
      </c>
      <c r="AE79" s="528">
        <v>133.9</v>
      </c>
      <c r="AF79" s="528">
        <v>136.6</v>
      </c>
      <c r="AG79" s="528">
        <v>141.9</v>
      </c>
      <c r="AH79" s="528">
        <v>146.5</v>
      </c>
      <c r="AI79" s="528">
        <v>145.5</v>
      </c>
      <c r="AJ79" s="528">
        <v>145.1</v>
      </c>
      <c r="AK79" s="528">
        <v>140.1</v>
      </c>
      <c r="AL79" s="528">
        <v>134.1</v>
      </c>
      <c r="AM79" s="528">
        <v>136.1</v>
      </c>
      <c r="AN79" s="528">
        <v>136.69999999999999</v>
      </c>
      <c r="AO79" s="528">
        <v>140.9</v>
      </c>
      <c r="AP79" s="528">
        <v>146.5</v>
      </c>
      <c r="AQ79" s="528">
        <v>146.4</v>
      </c>
      <c r="AR79" s="528">
        <v>150.6</v>
      </c>
      <c r="AS79" s="528">
        <v>155.1</v>
      </c>
      <c r="AT79" s="528">
        <v>149.19999999999999</v>
      </c>
      <c r="AU79" s="528">
        <v>150.4</v>
      </c>
      <c r="AV79" s="528">
        <v>139.5</v>
      </c>
      <c r="AW79" s="528">
        <v>139.9</v>
      </c>
      <c r="AX79" s="528">
        <v>137.80000000000001</v>
      </c>
      <c r="AY79" s="528">
        <v>141.69999999999999</v>
      </c>
      <c r="AZ79" s="528">
        <v>142.1</v>
      </c>
      <c r="BA79" s="528">
        <v>137.80000000000001</v>
      </c>
      <c r="BB79" s="528">
        <v>141.30000000000001</v>
      </c>
      <c r="BC79" s="528">
        <v>146.4</v>
      </c>
      <c r="BD79" s="528">
        <v>146</v>
      </c>
      <c r="BE79" s="528">
        <v>145.1</v>
      </c>
      <c r="BF79" s="528">
        <v>140.19999999999999</v>
      </c>
      <c r="BG79" s="528">
        <v>141.4</v>
      </c>
      <c r="BH79" s="528">
        <v>144.6</v>
      </c>
      <c r="BI79" s="528">
        <v>141.5</v>
      </c>
      <c r="BJ79" s="528">
        <v>152</v>
      </c>
      <c r="BK79" s="528">
        <v>156</v>
      </c>
      <c r="BL79" s="528">
        <v>153.69999999999999</v>
      </c>
      <c r="BM79" s="528">
        <v>156</v>
      </c>
      <c r="BN79" s="528">
        <v>152.9</v>
      </c>
      <c r="BO79" s="528">
        <v>162</v>
      </c>
      <c r="BP79" s="528">
        <v>163.4</v>
      </c>
      <c r="BQ79" s="528">
        <v>163.4</v>
      </c>
      <c r="BR79" s="528">
        <v>166.3</v>
      </c>
      <c r="BS79" s="528">
        <v>173.5</v>
      </c>
      <c r="BT79" s="528">
        <v>178.4</v>
      </c>
      <c r="BU79" s="528">
        <v>172.1</v>
      </c>
      <c r="BV79" s="528">
        <v>158.6</v>
      </c>
      <c r="BW79" s="528">
        <v>157.6</v>
      </c>
      <c r="BX79" s="528">
        <v>154.30000000000001</v>
      </c>
      <c r="BY79" s="528">
        <v>156.9</v>
      </c>
      <c r="BZ79" s="528">
        <v>171.3</v>
      </c>
      <c r="CA79" s="528">
        <v>183.6</v>
      </c>
      <c r="CB79" s="528">
        <v>188.8</v>
      </c>
      <c r="CC79" s="528">
        <v>191.5</v>
      </c>
      <c r="CD79" s="528">
        <v>194.4</v>
      </c>
      <c r="CE79" s="528">
        <v>203.3</v>
      </c>
      <c r="CF79" s="528">
        <v>205</v>
      </c>
      <c r="CG79" s="528">
        <v>196.9</v>
      </c>
      <c r="CH79" s="528">
        <v>191.3</v>
      </c>
      <c r="CI79" s="528">
        <v>192.4</v>
      </c>
      <c r="CJ79" s="528">
        <v>208.4</v>
      </c>
      <c r="CK79" s="528">
        <v>214</v>
      </c>
      <c r="CL79" s="528">
        <v>230.6</v>
      </c>
    </row>
    <row r="80" spans="1:90">
      <c r="A80" s="524" t="s">
        <v>740</v>
      </c>
      <c r="B80" s="524" t="s">
        <v>741</v>
      </c>
      <c r="C80" s="525">
        <v>0.33796999999999999</v>
      </c>
      <c r="D80" s="528">
        <v>100.3</v>
      </c>
      <c r="E80" s="528">
        <v>94.6</v>
      </c>
      <c r="F80" s="528">
        <v>91.2</v>
      </c>
      <c r="G80" s="528">
        <v>93</v>
      </c>
      <c r="H80" s="528">
        <v>96.1</v>
      </c>
      <c r="I80" s="528">
        <v>94.8</v>
      </c>
      <c r="J80" s="528">
        <v>96.8</v>
      </c>
      <c r="K80" s="528">
        <v>98.2</v>
      </c>
      <c r="L80" s="528">
        <v>98.8</v>
      </c>
      <c r="M80" s="528">
        <v>98.6</v>
      </c>
      <c r="N80" s="528">
        <v>98.1</v>
      </c>
      <c r="O80" s="528">
        <v>95.5</v>
      </c>
      <c r="P80" s="528">
        <v>95.4</v>
      </c>
      <c r="Q80" s="528">
        <v>93.6</v>
      </c>
      <c r="R80" s="528">
        <v>91.5</v>
      </c>
      <c r="S80" s="528">
        <v>93.1</v>
      </c>
      <c r="T80" s="528">
        <v>94.7</v>
      </c>
      <c r="U80" s="528">
        <v>96.4</v>
      </c>
      <c r="V80" s="528">
        <v>95.2</v>
      </c>
      <c r="W80" s="528">
        <v>96.9</v>
      </c>
      <c r="X80" s="528">
        <v>98.1</v>
      </c>
      <c r="Y80" s="528">
        <v>97.8</v>
      </c>
      <c r="Z80" s="528">
        <v>102.1</v>
      </c>
      <c r="AA80" s="528">
        <v>106.3</v>
      </c>
      <c r="AB80" s="528">
        <v>107.1</v>
      </c>
      <c r="AC80" s="528">
        <v>105.8</v>
      </c>
      <c r="AD80" s="528">
        <v>106.1</v>
      </c>
      <c r="AE80" s="528">
        <v>110.8</v>
      </c>
      <c r="AF80" s="528">
        <v>112</v>
      </c>
      <c r="AG80" s="528">
        <v>112.4</v>
      </c>
      <c r="AH80" s="528">
        <v>113.5</v>
      </c>
      <c r="AI80" s="528">
        <v>114</v>
      </c>
      <c r="AJ80" s="528">
        <v>114.2</v>
      </c>
      <c r="AK80" s="528">
        <v>114.5</v>
      </c>
      <c r="AL80" s="528">
        <v>117.9</v>
      </c>
      <c r="AM80" s="528">
        <v>118.9</v>
      </c>
      <c r="AN80" s="528">
        <v>124.3</v>
      </c>
      <c r="AO80" s="528">
        <v>126.7</v>
      </c>
      <c r="AP80" s="528">
        <v>138.69999999999999</v>
      </c>
      <c r="AQ80" s="528">
        <v>130.5</v>
      </c>
      <c r="AR80" s="528">
        <v>133.5</v>
      </c>
      <c r="AS80" s="528">
        <v>147.9</v>
      </c>
      <c r="AT80" s="528">
        <v>151.69999999999999</v>
      </c>
      <c r="AU80" s="528">
        <v>151.19999999999999</v>
      </c>
      <c r="AV80" s="528">
        <v>150.1</v>
      </c>
      <c r="AW80" s="528">
        <v>151.30000000000001</v>
      </c>
      <c r="AX80" s="528">
        <v>151.19999999999999</v>
      </c>
      <c r="AY80" s="528">
        <v>151.5</v>
      </c>
      <c r="AZ80" s="528">
        <v>148.1</v>
      </c>
      <c r="BA80" s="528">
        <v>134</v>
      </c>
      <c r="BB80" s="528">
        <v>131.69999999999999</v>
      </c>
      <c r="BC80" s="528">
        <v>133.4</v>
      </c>
      <c r="BD80" s="528">
        <v>137.4</v>
      </c>
      <c r="BE80" s="528">
        <v>137.80000000000001</v>
      </c>
      <c r="BF80" s="528">
        <v>139</v>
      </c>
      <c r="BG80" s="528">
        <v>140.30000000000001</v>
      </c>
      <c r="BH80" s="528">
        <v>138.1</v>
      </c>
      <c r="BI80" s="528">
        <v>139.19999999999999</v>
      </c>
      <c r="BJ80" s="528">
        <v>139.9</v>
      </c>
      <c r="BK80" s="528">
        <v>144.30000000000001</v>
      </c>
      <c r="BL80" s="528">
        <v>144.30000000000001</v>
      </c>
      <c r="BM80" s="528">
        <v>140.19999999999999</v>
      </c>
      <c r="BN80" s="528">
        <v>136.69999999999999</v>
      </c>
      <c r="BO80" s="528">
        <v>136.5</v>
      </c>
      <c r="BP80" s="528">
        <v>136.19999999999999</v>
      </c>
      <c r="BQ80" s="528">
        <v>136.69999999999999</v>
      </c>
      <c r="BR80" s="528">
        <v>133.6</v>
      </c>
      <c r="BS80" s="528">
        <v>133.30000000000001</v>
      </c>
      <c r="BT80" s="528">
        <v>133.1</v>
      </c>
      <c r="BU80" s="528">
        <v>134.30000000000001</v>
      </c>
      <c r="BV80" s="528">
        <v>134.19999999999999</v>
      </c>
      <c r="BW80" s="528">
        <v>134.6</v>
      </c>
      <c r="BX80" s="528">
        <v>136.9</v>
      </c>
      <c r="BY80" s="528">
        <v>136.9</v>
      </c>
      <c r="BZ80" s="528">
        <v>134.80000000000001</v>
      </c>
      <c r="CA80" s="528">
        <v>130.1</v>
      </c>
      <c r="CB80" s="528">
        <v>132.19999999999999</v>
      </c>
      <c r="CC80" s="528">
        <v>139.69999999999999</v>
      </c>
      <c r="CD80" s="528">
        <v>143.6</v>
      </c>
      <c r="CE80" s="528">
        <v>149.30000000000001</v>
      </c>
      <c r="CF80" s="528">
        <v>152.19999999999999</v>
      </c>
      <c r="CG80" s="528">
        <v>150.4</v>
      </c>
      <c r="CH80" s="528">
        <v>149.80000000000001</v>
      </c>
      <c r="CI80" s="528">
        <v>157.9</v>
      </c>
      <c r="CJ80" s="528">
        <v>164.6</v>
      </c>
      <c r="CK80" s="528">
        <v>162.69999999999999</v>
      </c>
      <c r="CL80" s="528">
        <v>164.7</v>
      </c>
    </row>
    <row r="81" spans="1:90">
      <c r="A81" s="524" t="s">
        <v>742</v>
      </c>
      <c r="B81" s="524" t="s">
        <v>743</v>
      </c>
      <c r="C81" s="525">
        <v>0.20763000000000001</v>
      </c>
      <c r="D81" s="528">
        <v>88.3</v>
      </c>
      <c r="E81" s="528">
        <v>84.7</v>
      </c>
      <c r="F81" s="528">
        <v>84.2</v>
      </c>
      <c r="G81" s="528">
        <v>84.7</v>
      </c>
      <c r="H81" s="528">
        <v>84.5</v>
      </c>
      <c r="I81" s="528">
        <v>84.6</v>
      </c>
      <c r="J81" s="528">
        <v>85.6</v>
      </c>
      <c r="K81" s="528">
        <v>85.2</v>
      </c>
      <c r="L81" s="528">
        <v>85.3</v>
      </c>
      <c r="M81" s="528">
        <v>87.4</v>
      </c>
      <c r="N81" s="528">
        <v>85.6</v>
      </c>
      <c r="O81" s="528">
        <v>87.4</v>
      </c>
      <c r="P81" s="528">
        <v>89.6</v>
      </c>
      <c r="Q81" s="528">
        <v>89.1</v>
      </c>
      <c r="R81" s="528">
        <v>89.2</v>
      </c>
      <c r="S81" s="528">
        <v>89.7</v>
      </c>
      <c r="T81" s="528">
        <v>92.9</v>
      </c>
      <c r="U81" s="528">
        <v>94.1</v>
      </c>
      <c r="V81" s="528">
        <v>94.4</v>
      </c>
      <c r="W81" s="528">
        <v>97.5</v>
      </c>
      <c r="X81" s="528">
        <v>100.7</v>
      </c>
      <c r="Y81" s="528">
        <v>96.8</v>
      </c>
      <c r="Z81" s="528">
        <v>96</v>
      </c>
      <c r="AA81" s="528">
        <v>97</v>
      </c>
      <c r="AB81" s="528">
        <v>97.4</v>
      </c>
      <c r="AC81" s="528">
        <v>100.2</v>
      </c>
      <c r="AD81" s="528">
        <v>103</v>
      </c>
      <c r="AE81" s="528">
        <v>106.1</v>
      </c>
      <c r="AF81" s="528">
        <v>107.6</v>
      </c>
      <c r="AG81" s="528">
        <v>108.5</v>
      </c>
      <c r="AH81" s="528">
        <v>109.9</v>
      </c>
      <c r="AI81" s="528">
        <v>110.3</v>
      </c>
      <c r="AJ81" s="528">
        <v>110.8</v>
      </c>
      <c r="AK81" s="528">
        <v>112.5</v>
      </c>
      <c r="AL81" s="528">
        <v>112.3</v>
      </c>
      <c r="AM81" s="528">
        <v>112.9</v>
      </c>
      <c r="AN81" s="528">
        <v>116</v>
      </c>
      <c r="AO81" s="528">
        <v>118.7</v>
      </c>
      <c r="AP81" s="528">
        <v>121.4</v>
      </c>
      <c r="AQ81" s="528">
        <v>120.8</v>
      </c>
      <c r="AR81" s="528">
        <v>123.7</v>
      </c>
      <c r="AS81" s="528">
        <v>130.1</v>
      </c>
      <c r="AT81" s="528">
        <v>133.9</v>
      </c>
      <c r="AU81" s="528">
        <v>134.9</v>
      </c>
      <c r="AV81" s="528">
        <v>131.80000000000001</v>
      </c>
      <c r="AW81" s="528">
        <v>126.5</v>
      </c>
      <c r="AX81" s="528">
        <v>122.4</v>
      </c>
      <c r="AY81" s="528">
        <v>119.7</v>
      </c>
      <c r="AZ81" s="528">
        <v>120.8</v>
      </c>
      <c r="BA81" s="528">
        <v>122.1</v>
      </c>
      <c r="BB81" s="528">
        <v>125.1</v>
      </c>
      <c r="BC81" s="528">
        <v>126.3</v>
      </c>
      <c r="BD81" s="528">
        <v>129</v>
      </c>
      <c r="BE81" s="528">
        <v>136.6</v>
      </c>
      <c r="BF81" s="528">
        <v>137.80000000000001</v>
      </c>
      <c r="BG81" s="528">
        <v>140.30000000000001</v>
      </c>
      <c r="BH81" s="528">
        <v>136.30000000000001</v>
      </c>
      <c r="BI81" s="528">
        <v>128.4</v>
      </c>
      <c r="BJ81" s="528">
        <v>124.2</v>
      </c>
      <c r="BK81" s="528">
        <v>123.6</v>
      </c>
      <c r="BL81" s="528">
        <v>137.19999999999999</v>
      </c>
      <c r="BM81" s="528">
        <v>135.30000000000001</v>
      </c>
      <c r="BN81" s="528">
        <v>132.30000000000001</v>
      </c>
      <c r="BO81" s="528">
        <v>130.69999999999999</v>
      </c>
      <c r="BP81" s="528">
        <v>128.6</v>
      </c>
      <c r="BQ81" s="528">
        <v>130</v>
      </c>
      <c r="BR81" s="528">
        <v>130.80000000000001</v>
      </c>
      <c r="BS81" s="528">
        <v>135.6</v>
      </c>
      <c r="BT81" s="528">
        <v>135.9</v>
      </c>
      <c r="BU81" s="528">
        <v>132.30000000000001</v>
      </c>
      <c r="BV81" s="528">
        <v>132.69999999999999</v>
      </c>
      <c r="BW81" s="528">
        <v>132.19999999999999</v>
      </c>
      <c r="BX81" s="528">
        <v>133.4</v>
      </c>
      <c r="BY81" s="528">
        <v>134.9</v>
      </c>
      <c r="BZ81" s="528">
        <v>136.1</v>
      </c>
      <c r="CA81" s="528">
        <v>139.9</v>
      </c>
      <c r="CB81" s="528">
        <v>140.30000000000001</v>
      </c>
      <c r="CC81" s="528">
        <v>140.6</v>
      </c>
      <c r="CD81" s="528">
        <v>142.69999999999999</v>
      </c>
      <c r="CE81" s="528">
        <v>147.1</v>
      </c>
      <c r="CF81" s="528">
        <v>148.19999999999999</v>
      </c>
      <c r="CG81" s="528">
        <v>148</v>
      </c>
      <c r="CH81" s="528">
        <v>148.69999999999999</v>
      </c>
      <c r="CI81" s="528">
        <v>140</v>
      </c>
      <c r="CJ81" s="528">
        <v>140.19999999999999</v>
      </c>
      <c r="CK81" s="528">
        <v>142.1</v>
      </c>
      <c r="CL81" s="528">
        <v>142.4</v>
      </c>
    </row>
    <row r="82" spans="1:90">
      <c r="A82" s="524" t="s">
        <v>744</v>
      </c>
      <c r="B82" s="524" t="s">
        <v>745</v>
      </c>
      <c r="C82" s="525">
        <v>0.24537999999999999</v>
      </c>
      <c r="D82" s="528">
        <v>107.1</v>
      </c>
      <c r="E82" s="528">
        <v>108</v>
      </c>
      <c r="F82" s="528">
        <v>97.9</v>
      </c>
      <c r="G82" s="528">
        <v>92.9</v>
      </c>
      <c r="H82" s="528">
        <v>88.4</v>
      </c>
      <c r="I82" s="528">
        <v>86</v>
      </c>
      <c r="J82" s="528">
        <v>82.5</v>
      </c>
      <c r="K82" s="528">
        <v>81.599999999999994</v>
      </c>
      <c r="L82" s="528">
        <v>79.599999999999994</v>
      </c>
      <c r="M82" s="528">
        <v>82.3</v>
      </c>
      <c r="N82" s="528">
        <v>82</v>
      </c>
      <c r="O82" s="528">
        <v>79.8</v>
      </c>
      <c r="P82" s="528">
        <v>78.2</v>
      </c>
      <c r="Q82" s="528">
        <v>79.599999999999994</v>
      </c>
      <c r="R82" s="528">
        <v>74</v>
      </c>
      <c r="S82" s="528">
        <v>72</v>
      </c>
      <c r="T82" s="528">
        <v>70.599999999999994</v>
      </c>
      <c r="U82" s="528">
        <v>70.099999999999994</v>
      </c>
      <c r="V82" s="528">
        <v>68.7</v>
      </c>
      <c r="W82" s="528">
        <v>72.5</v>
      </c>
      <c r="X82" s="528">
        <v>73.8</v>
      </c>
      <c r="Y82" s="528">
        <v>76.3</v>
      </c>
      <c r="Z82" s="528">
        <v>74.7</v>
      </c>
      <c r="AA82" s="528">
        <v>74.3</v>
      </c>
      <c r="AB82" s="528">
        <v>72.400000000000006</v>
      </c>
      <c r="AC82" s="528">
        <v>71.3</v>
      </c>
      <c r="AD82" s="528">
        <v>65.2</v>
      </c>
      <c r="AE82" s="528">
        <v>65.8</v>
      </c>
      <c r="AF82" s="528">
        <v>65.8</v>
      </c>
      <c r="AG82" s="528">
        <v>64</v>
      </c>
      <c r="AH82" s="528">
        <v>66.5</v>
      </c>
      <c r="AI82" s="528">
        <v>66</v>
      </c>
      <c r="AJ82" s="528">
        <v>62.3</v>
      </c>
      <c r="AK82" s="528">
        <v>61.1</v>
      </c>
      <c r="AL82" s="528">
        <v>63.5</v>
      </c>
      <c r="AM82" s="528">
        <v>68.2</v>
      </c>
      <c r="AN82" s="528">
        <v>69.8</v>
      </c>
      <c r="AO82" s="528">
        <v>70.5</v>
      </c>
      <c r="AP82" s="528">
        <v>75.8</v>
      </c>
      <c r="AQ82" s="528">
        <v>78.8</v>
      </c>
      <c r="AR82" s="528">
        <v>78.8</v>
      </c>
      <c r="AS82" s="528">
        <v>83.1</v>
      </c>
      <c r="AT82" s="528">
        <v>90.2</v>
      </c>
      <c r="AU82" s="528">
        <v>87.8</v>
      </c>
      <c r="AV82" s="528">
        <v>88.4</v>
      </c>
      <c r="AW82" s="528">
        <v>85.7</v>
      </c>
      <c r="AX82" s="528">
        <v>84.5</v>
      </c>
      <c r="AY82" s="528">
        <v>83.6</v>
      </c>
      <c r="AZ82" s="528">
        <v>80.7</v>
      </c>
      <c r="BA82" s="528">
        <v>76.400000000000006</v>
      </c>
      <c r="BB82" s="528">
        <v>74.3</v>
      </c>
      <c r="BC82" s="528">
        <v>73.2</v>
      </c>
      <c r="BD82" s="528">
        <v>69.8</v>
      </c>
      <c r="BE82" s="528">
        <v>66.5</v>
      </c>
      <c r="BF82" s="528">
        <v>68.400000000000006</v>
      </c>
      <c r="BG82" s="528">
        <v>70.099999999999994</v>
      </c>
      <c r="BH82" s="528">
        <v>68.5</v>
      </c>
      <c r="BI82" s="528">
        <v>67.400000000000006</v>
      </c>
      <c r="BJ82" s="528">
        <v>68.5</v>
      </c>
      <c r="BK82" s="528">
        <v>74</v>
      </c>
      <c r="BL82" s="528">
        <v>73.900000000000006</v>
      </c>
      <c r="BM82" s="528">
        <v>74.8</v>
      </c>
      <c r="BN82" s="528">
        <v>72.099999999999994</v>
      </c>
      <c r="BO82" s="528">
        <v>74</v>
      </c>
      <c r="BP82" s="528">
        <v>72.2</v>
      </c>
      <c r="BQ82" s="528">
        <v>73.7</v>
      </c>
      <c r="BR82" s="528">
        <v>75</v>
      </c>
      <c r="BS82" s="528">
        <v>79</v>
      </c>
      <c r="BT82" s="528">
        <v>85.1</v>
      </c>
      <c r="BU82" s="528">
        <v>95.1</v>
      </c>
      <c r="BV82" s="528">
        <v>100.1</v>
      </c>
      <c r="BW82" s="528">
        <v>104.1</v>
      </c>
      <c r="BX82" s="528">
        <v>118.7</v>
      </c>
      <c r="BY82" s="528">
        <v>121.9</v>
      </c>
      <c r="BZ82" s="528">
        <v>116.1</v>
      </c>
      <c r="CA82" s="528">
        <v>121.7</v>
      </c>
      <c r="CB82" s="528">
        <v>125</v>
      </c>
      <c r="CC82" s="528">
        <v>123.6</v>
      </c>
      <c r="CD82" s="528">
        <v>116.5</v>
      </c>
      <c r="CE82" s="528">
        <v>119.7</v>
      </c>
      <c r="CF82" s="528">
        <v>114.8</v>
      </c>
      <c r="CG82" s="528">
        <v>111</v>
      </c>
      <c r="CH82" s="528">
        <v>110.9</v>
      </c>
      <c r="CI82" s="528">
        <v>109.4</v>
      </c>
      <c r="CJ82" s="528">
        <v>105.1</v>
      </c>
      <c r="CK82" s="528">
        <v>97.1</v>
      </c>
      <c r="CL82" s="528">
        <v>100.3</v>
      </c>
    </row>
    <row r="83" spans="1:90">
      <c r="A83" s="524" t="s">
        <v>746</v>
      </c>
      <c r="B83" s="524" t="s">
        <v>747</v>
      </c>
      <c r="C83" s="525">
        <v>7.4469999999999995E-2</v>
      </c>
      <c r="D83" s="528">
        <v>100.4</v>
      </c>
      <c r="E83" s="528">
        <v>99.8</v>
      </c>
      <c r="F83" s="528">
        <v>101.5</v>
      </c>
      <c r="G83" s="528">
        <v>101.4</v>
      </c>
      <c r="H83" s="528">
        <v>103.5</v>
      </c>
      <c r="I83" s="528">
        <v>101.8</v>
      </c>
      <c r="J83" s="528">
        <v>102.5</v>
      </c>
      <c r="K83" s="528">
        <v>97</v>
      </c>
      <c r="L83" s="528">
        <v>98.6</v>
      </c>
      <c r="M83" s="528">
        <v>101.7</v>
      </c>
      <c r="N83" s="528">
        <v>109.6</v>
      </c>
      <c r="O83" s="528">
        <v>107.2</v>
      </c>
      <c r="P83" s="528">
        <v>108.2</v>
      </c>
      <c r="Q83" s="528">
        <v>109.2</v>
      </c>
      <c r="R83" s="528">
        <v>111.9</v>
      </c>
      <c r="S83" s="528">
        <v>113.4</v>
      </c>
      <c r="T83" s="528">
        <v>114.9</v>
      </c>
      <c r="U83" s="528">
        <v>116.8</v>
      </c>
      <c r="V83" s="528">
        <v>115.4</v>
      </c>
      <c r="W83" s="528">
        <v>114.1</v>
      </c>
      <c r="X83" s="528">
        <v>122.8</v>
      </c>
      <c r="Y83" s="528">
        <v>128.4</v>
      </c>
      <c r="Z83" s="528">
        <v>134</v>
      </c>
      <c r="AA83" s="528">
        <v>127.5</v>
      </c>
      <c r="AB83" s="528">
        <v>124.4</v>
      </c>
      <c r="AC83" s="528">
        <v>129.30000000000001</v>
      </c>
      <c r="AD83" s="528">
        <v>138.1</v>
      </c>
      <c r="AE83" s="528">
        <v>131.5</v>
      </c>
      <c r="AF83" s="528">
        <v>121.5</v>
      </c>
      <c r="AG83" s="528">
        <v>123.1</v>
      </c>
      <c r="AH83" s="528">
        <v>126.3</v>
      </c>
      <c r="AI83" s="528">
        <v>129.19999999999999</v>
      </c>
      <c r="AJ83" s="528">
        <v>132.5</v>
      </c>
      <c r="AK83" s="528">
        <v>127.1</v>
      </c>
      <c r="AL83" s="528">
        <v>128.80000000000001</v>
      </c>
      <c r="AM83" s="528">
        <v>137.80000000000001</v>
      </c>
      <c r="AN83" s="528">
        <v>137.6</v>
      </c>
      <c r="AO83" s="528">
        <v>157.5</v>
      </c>
      <c r="AP83" s="528">
        <v>164.9</v>
      </c>
      <c r="AQ83" s="528">
        <v>169.1</v>
      </c>
      <c r="AR83" s="528">
        <v>177.6</v>
      </c>
      <c r="AS83" s="528">
        <v>176.4</v>
      </c>
      <c r="AT83" s="528">
        <v>173.5</v>
      </c>
      <c r="AU83" s="528">
        <v>162.69999999999999</v>
      </c>
      <c r="AV83" s="528">
        <v>159.6</v>
      </c>
      <c r="AW83" s="528">
        <v>159.80000000000001</v>
      </c>
      <c r="AX83" s="528">
        <v>162.80000000000001</v>
      </c>
      <c r="AY83" s="528">
        <v>168.2</v>
      </c>
      <c r="AZ83" s="528">
        <v>163.5</v>
      </c>
      <c r="BA83" s="528">
        <v>160.30000000000001</v>
      </c>
      <c r="BB83" s="528">
        <v>160.19999999999999</v>
      </c>
      <c r="BC83" s="528">
        <v>174.5</v>
      </c>
      <c r="BD83" s="528">
        <v>194.4</v>
      </c>
      <c r="BE83" s="528">
        <v>201.6</v>
      </c>
      <c r="BF83" s="528">
        <v>242</v>
      </c>
      <c r="BG83" s="528">
        <v>249.2</v>
      </c>
      <c r="BH83" s="528">
        <v>247.4</v>
      </c>
      <c r="BI83" s="528">
        <v>247.4</v>
      </c>
      <c r="BJ83" s="528">
        <v>251.2</v>
      </c>
      <c r="BK83" s="528">
        <v>254.4</v>
      </c>
      <c r="BL83" s="528">
        <v>252.5</v>
      </c>
      <c r="BM83" s="528">
        <v>246.2</v>
      </c>
      <c r="BN83" s="528">
        <v>241.5</v>
      </c>
      <c r="BO83" s="528">
        <v>253.2</v>
      </c>
      <c r="BP83" s="528">
        <v>246.9</v>
      </c>
      <c r="BQ83" s="528">
        <v>252</v>
      </c>
      <c r="BR83" s="528">
        <v>254.4</v>
      </c>
      <c r="BS83" s="528">
        <v>249.7</v>
      </c>
      <c r="BT83" s="528">
        <v>240.9</v>
      </c>
      <c r="BU83" s="528">
        <v>242.7</v>
      </c>
      <c r="BV83" s="528">
        <v>245.6</v>
      </c>
      <c r="BW83" s="528">
        <v>249.7</v>
      </c>
      <c r="BX83" s="528">
        <v>247.4</v>
      </c>
      <c r="BY83" s="528">
        <v>247.4</v>
      </c>
      <c r="BZ83" s="528">
        <v>240.3</v>
      </c>
      <c r="CA83" s="528">
        <v>198.1</v>
      </c>
      <c r="CB83" s="528">
        <v>194.8</v>
      </c>
      <c r="CC83" s="528">
        <v>178.1</v>
      </c>
      <c r="CD83" s="528">
        <v>187</v>
      </c>
      <c r="CE83" s="528">
        <v>187.6</v>
      </c>
      <c r="CF83" s="528">
        <v>183.4</v>
      </c>
      <c r="CG83" s="528">
        <v>201.4</v>
      </c>
      <c r="CH83" s="528">
        <v>212.2</v>
      </c>
      <c r="CI83" s="528">
        <v>214.9</v>
      </c>
      <c r="CJ83" s="528">
        <v>220.2</v>
      </c>
      <c r="CK83" s="528">
        <v>230.3</v>
      </c>
      <c r="CL83" s="528">
        <v>237.5</v>
      </c>
    </row>
    <row r="84" spans="1:90">
      <c r="A84" s="524" t="s">
        <v>748</v>
      </c>
      <c r="B84" s="524" t="s">
        <v>749</v>
      </c>
      <c r="C84" s="525">
        <v>8.2900000000000005E-3</v>
      </c>
      <c r="D84" s="528">
        <v>102.6</v>
      </c>
      <c r="E84" s="528">
        <v>98.6</v>
      </c>
      <c r="F84" s="528">
        <v>97.3</v>
      </c>
      <c r="G84" s="528">
        <v>95.2</v>
      </c>
      <c r="H84" s="528">
        <v>93.4</v>
      </c>
      <c r="I84" s="528">
        <v>96.9</v>
      </c>
      <c r="J84" s="528">
        <v>98.8</v>
      </c>
      <c r="K84" s="528">
        <v>100.7</v>
      </c>
      <c r="L84" s="528">
        <v>100.1</v>
      </c>
      <c r="M84" s="528">
        <v>98.9</v>
      </c>
      <c r="N84" s="528">
        <v>101.3</v>
      </c>
      <c r="O84" s="528">
        <v>98.9</v>
      </c>
      <c r="P84" s="528">
        <v>100.2</v>
      </c>
      <c r="Q84" s="528">
        <v>100.3</v>
      </c>
      <c r="R84" s="528">
        <v>100.3</v>
      </c>
      <c r="S84" s="528">
        <v>100</v>
      </c>
      <c r="T84" s="528">
        <v>101.3</v>
      </c>
      <c r="U84" s="528">
        <v>102.4</v>
      </c>
      <c r="V84" s="528">
        <v>99.6</v>
      </c>
      <c r="W84" s="528">
        <v>101.3</v>
      </c>
      <c r="X84" s="528">
        <v>102.6</v>
      </c>
      <c r="Y84" s="528">
        <v>102.4</v>
      </c>
      <c r="Z84" s="528">
        <v>104</v>
      </c>
      <c r="AA84" s="528">
        <v>104.3</v>
      </c>
      <c r="AB84" s="528">
        <v>105.2</v>
      </c>
      <c r="AC84" s="528">
        <v>106.7</v>
      </c>
      <c r="AD84" s="528">
        <v>107.7</v>
      </c>
      <c r="AE84" s="528">
        <v>109.3</v>
      </c>
      <c r="AF84" s="528">
        <v>110.2</v>
      </c>
      <c r="AG84" s="528">
        <v>111.5</v>
      </c>
      <c r="AH84" s="528">
        <v>111.5</v>
      </c>
      <c r="AI84" s="528">
        <v>111.7</v>
      </c>
      <c r="AJ84" s="528">
        <v>111.9</v>
      </c>
      <c r="AK84" s="528">
        <v>112.9</v>
      </c>
      <c r="AL84" s="528">
        <v>114.3</v>
      </c>
      <c r="AM84" s="528">
        <v>120.9</v>
      </c>
      <c r="AN84" s="528">
        <v>116.3</v>
      </c>
      <c r="AO84" s="528">
        <v>113.5</v>
      </c>
      <c r="AP84" s="528">
        <v>120.6</v>
      </c>
      <c r="AQ84" s="528">
        <v>126.7</v>
      </c>
      <c r="AR84" s="528">
        <v>130.6</v>
      </c>
      <c r="AS84" s="528">
        <v>130.4</v>
      </c>
      <c r="AT84" s="528">
        <v>132.30000000000001</v>
      </c>
      <c r="AU84" s="528">
        <v>131.6</v>
      </c>
      <c r="AV84" s="528">
        <v>129.5</v>
      </c>
      <c r="AW84" s="528">
        <v>129.4</v>
      </c>
      <c r="AX84" s="528">
        <v>129</v>
      </c>
      <c r="AY84" s="528">
        <v>128.19999999999999</v>
      </c>
      <c r="AZ84" s="528">
        <v>125.6</v>
      </c>
      <c r="BA84" s="528">
        <v>121.1</v>
      </c>
      <c r="BB84" s="528">
        <v>114.1</v>
      </c>
      <c r="BC84" s="528">
        <v>117.6</v>
      </c>
      <c r="BD84" s="528">
        <v>120.2</v>
      </c>
      <c r="BE84" s="528">
        <v>121.6</v>
      </c>
      <c r="BF84" s="528">
        <v>125.1</v>
      </c>
      <c r="BG84" s="528">
        <v>124</v>
      </c>
      <c r="BH84" s="528">
        <v>124.9</v>
      </c>
      <c r="BI84" s="528">
        <v>125.1</v>
      </c>
      <c r="BJ84" s="528">
        <v>126.5</v>
      </c>
      <c r="BK84" s="528">
        <v>126.7</v>
      </c>
      <c r="BL84" s="528">
        <v>125.3</v>
      </c>
      <c r="BM84" s="528">
        <v>122.8</v>
      </c>
      <c r="BN84" s="528">
        <v>120.7</v>
      </c>
      <c r="BO84" s="528">
        <v>121.7</v>
      </c>
      <c r="BP84" s="528">
        <v>122.6</v>
      </c>
      <c r="BQ84" s="528">
        <v>122.9</v>
      </c>
      <c r="BR84" s="528">
        <v>117.1</v>
      </c>
      <c r="BS84" s="528">
        <v>121.3</v>
      </c>
      <c r="BT84" s="528">
        <v>123.4</v>
      </c>
      <c r="BU84" s="528">
        <v>124.1</v>
      </c>
      <c r="BV84" s="528">
        <v>122</v>
      </c>
      <c r="BW84" s="528">
        <v>122.1</v>
      </c>
      <c r="BX84" s="528">
        <v>122.7</v>
      </c>
      <c r="BY84" s="528">
        <v>123.2</v>
      </c>
      <c r="BZ84" s="528">
        <v>122.6</v>
      </c>
      <c r="CA84" s="528">
        <v>122.8</v>
      </c>
      <c r="CB84" s="528">
        <v>123.9</v>
      </c>
      <c r="CC84" s="528">
        <v>140.30000000000001</v>
      </c>
      <c r="CD84" s="528">
        <v>143.69999999999999</v>
      </c>
      <c r="CE84" s="528">
        <v>144.6</v>
      </c>
      <c r="CF84" s="528">
        <v>147.5</v>
      </c>
      <c r="CG84" s="528">
        <v>151.5</v>
      </c>
      <c r="CH84" s="528">
        <v>151.80000000000001</v>
      </c>
      <c r="CI84" s="528">
        <v>163.9</v>
      </c>
      <c r="CJ84" s="528">
        <v>175.5</v>
      </c>
      <c r="CK84" s="528">
        <v>175.7</v>
      </c>
      <c r="CL84" s="528">
        <v>178.9</v>
      </c>
    </row>
    <row r="85" spans="1:90">
      <c r="A85" s="524" t="s">
        <v>750</v>
      </c>
      <c r="B85" s="524" t="s">
        <v>751</v>
      </c>
      <c r="C85" s="525">
        <v>4.4249999999999998E-2</v>
      </c>
      <c r="D85" s="528">
        <v>93.5</v>
      </c>
      <c r="E85" s="528">
        <v>92.5</v>
      </c>
      <c r="F85" s="528">
        <v>96.7</v>
      </c>
      <c r="G85" s="528">
        <v>94.3</v>
      </c>
      <c r="H85" s="528">
        <v>92.3</v>
      </c>
      <c r="I85" s="528">
        <v>96.6</v>
      </c>
      <c r="J85" s="528">
        <v>96.8</v>
      </c>
      <c r="K85" s="528">
        <v>92.7</v>
      </c>
      <c r="L85" s="528">
        <v>89.9</v>
      </c>
      <c r="M85" s="528">
        <v>82.1</v>
      </c>
      <c r="N85" s="528">
        <v>79.5</v>
      </c>
      <c r="O85" s="528">
        <v>83</v>
      </c>
      <c r="P85" s="528">
        <v>86.7</v>
      </c>
      <c r="Q85" s="528">
        <v>88.3</v>
      </c>
      <c r="R85" s="528">
        <v>90.4</v>
      </c>
      <c r="S85" s="528">
        <v>89</v>
      </c>
      <c r="T85" s="528">
        <v>83.6</v>
      </c>
      <c r="U85" s="528">
        <v>83.2</v>
      </c>
      <c r="V85" s="528">
        <v>85.9</v>
      </c>
      <c r="W85" s="528">
        <v>85.8</v>
      </c>
      <c r="X85" s="528">
        <v>88.9</v>
      </c>
      <c r="Y85" s="528">
        <v>92.4</v>
      </c>
      <c r="Z85" s="528">
        <v>102</v>
      </c>
      <c r="AA85" s="528">
        <v>102.7</v>
      </c>
      <c r="AB85" s="528">
        <v>107.4</v>
      </c>
      <c r="AC85" s="528">
        <v>113.8</v>
      </c>
      <c r="AD85" s="528">
        <v>110.4</v>
      </c>
      <c r="AE85" s="528">
        <v>112.9</v>
      </c>
      <c r="AF85" s="528">
        <v>116.6</v>
      </c>
      <c r="AG85" s="528">
        <v>115.1</v>
      </c>
      <c r="AH85" s="528">
        <v>118.3</v>
      </c>
      <c r="AI85" s="528">
        <v>119.2</v>
      </c>
      <c r="AJ85" s="528">
        <v>118.1</v>
      </c>
      <c r="AK85" s="528">
        <v>117.4</v>
      </c>
      <c r="AL85" s="528">
        <v>118.4</v>
      </c>
      <c r="AM85" s="528">
        <v>120.2</v>
      </c>
      <c r="AN85" s="528">
        <v>127.2</v>
      </c>
      <c r="AO85" s="528">
        <v>132.4</v>
      </c>
      <c r="AP85" s="528">
        <v>139.80000000000001</v>
      </c>
      <c r="AQ85" s="528">
        <v>136.1</v>
      </c>
      <c r="AR85" s="528">
        <v>136.69999999999999</v>
      </c>
      <c r="AS85" s="528">
        <v>139.9</v>
      </c>
      <c r="AT85" s="528">
        <v>151.19999999999999</v>
      </c>
      <c r="AU85" s="528">
        <v>152.5</v>
      </c>
      <c r="AV85" s="528">
        <v>158.1</v>
      </c>
      <c r="AW85" s="528">
        <v>154.30000000000001</v>
      </c>
      <c r="AX85" s="528">
        <v>145.80000000000001</v>
      </c>
      <c r="AY85" s="528">
        <v>147.6</v>
      </c>
      <c r="AZ85" s="528">
        <v>145.69999999999999</v>
      </c>
      <c r="BA85" s="528">
        <v>145.80000000000001</v>
      </c>
      <c r="BB85" s="528">
        <v>147.30000000000001</v>
      </c>
      <c r="BC85" s="528">
        <v>146.5</v>
      </c>
      <c r="BD85" s="528">
        <v>144.69999999999999</v>
      </c>
      <c r="BE85" s="528">
        <v>143.80000000000001</v>
      </c>
      <c r="BF85" s="528">
        <v>145.9</v>
      </c>
      <c r="BG85" s="528">
        <v>156.6</v>
      </c>
      <c r="BH85" s="528">
        <v>156.5</v>
      </c>
      <c r="BI85" s="528">
        <v>152</v>
      </c>
      <c r="BJ85" s="528">
        <v>159.5</v>
      </c>
      <c r="BK85" s="528">
        <v>158.80000000000001</v>
      </c>
      <c r="BL85" s="528">
        <v>160.5</v>
      </c>
      <c r="BM85" s="528">
        <v>163.6</v>
      </c>
      <c r="BN85" s="528">
        <v>165.4</v>
      </c>
      <c r="BO85" s="528">
        <v>175.7</v>
      </c>
      <c r="BP85" s="528">
        <v>181.7</v>
      </c>
      <c r="BQ85" s="528">
        <v>191.4</v>
      </c>
      <c r="BR85" s="528">
        <v>205.1</v>
      </c>
      <c r="BS85" s="528">
        <v>212.7</v>
      </c>
      <c r="BT85" s="528">
        <v>221</v>
      </c>
      <c r="BU85" s="528">
        <v>206.6</v>
      </c>
      <c r="BV85" s="528">
        <v>209.9</v>
      </c>
      <c r="BW85" s="528">
        <v>225.8</v>
      </c>
      <c r="BX85" s="528">
        <v>255.8</v>
      </c>
      <c r="BY85" s="528">
        <v>308.7</v>
      </c>
      <c r="BZ85" s="528">
        <v>278.60000000000002</v>
      </c>
      <c r="CA85" s="528">
        <v>288.89999999999998</v>
      </c>
      <c r="CB85" s="528">
        <v>280.3</v>
      </c>
      <c r="CC85" s="528">
        <v>274.89999999999998</v>
      </c>
      <c r="CD85" s="528">
        <v>283.2</v>
      </c>
      <c r="CE85" s="528">
        <v>293.39999999999998</v>
      </c>
      <c r="CF85" s="528">
        <v>276.8</v>
      </c>
      <c r="CG85" s="528">
        <v>244.2</v>
      </c>
      <c r="CH85" s="528">
        <v>245.3</v>
      </c>
      <c r="CI85" s="528">
        <v>235</v>
      </c>
      <c r="CJ85" s="528">
        <v>218.5</v>
      </c>
      <c r="CK85" s="528">
        <v>219.7</v>
      </c>
      <c r="CL85" s="528">
        <v>207</v>
      </c>
    </row>
    <row r="86" spans="1:90">
      <c r="A86" s="524" t="s">
        <v>752</v>
      </c>
      <c r="B86" s="524" t="s">
        <v>753</v>
      </c>
      <c r="C86" s="525">
        <v>6.8100000000000001E-3</v>
      </c>
      <c r="D86" s="528">
        <v>93.7</v>
      </c>
      <c r="E86" s="528">
        <v>91.9</v>
      </c>
      <c r="F86" s="528">
        <v>88.5</v>
      </c>
      <c r="G86" s="528">
        <v>86.9</v>
      </c>
      <c r="H86" s="528">
        <v>87.5</v>
      </c>
      <c r="I86" s="528">
        <v>89.1</v>
      </c>
      <c r="J86" s="528">
        <v>90.5</v>
      </c>
      <c r="K86" s="528">
        <v>89.3</v>
      </c>
      <c r="L86" s="528">
        <v>89.3</v>
      </c>
      <c r="M86" s="528">
        <v>81.7</v>
      </c>
      <c r="N86" s="528">
        <v>83.6</v>
      </c>
      <c r="O86" s="528">
        <v>83.3</v>
      </c>
      <c r="P86" s="528">
        <v>82</v>
      </c>
      <c r="Q86" s="528">
        <v>82.6</v>
      </c>
      <c r="R86" s="528">
        <v>81.2</v>
      </c>
      <c r="S86" s="528">
        <v>79.5</v>
      </c>
      <c r="T86" s="528">
        <v>78.7</v>
      </c>
      <c r="U86" s="528">
        <v>81</v>
      </c>
      <c r="V86" s="528">
        <v>87.5</v>
      </c>
      <c r="W86" s="528">
        <v>92.6</v>
      </c>
      <c r="X86" s="528">
        <v>98.7</v>
      </c>
      <c r="Y86" s="528">
        <v>97.6</v>
      </c>
      <c r="Z86" s="528">
        <v>99.9</v>
      </c>
      <c r="AA86" s="528">
        <v>102.4</v>
      </c>
      <c r="AB86" s="528">
        <v>110.1</v>
      </c>
      <c r="AC86" s="528">
        <v>135.1</v>
      </c>
      <c r="AD86" s="528">
        <v>162</v>
      </c>
      <c r="AE86" s="528">
        <v>163</v>
      </c>
      <c r="AF86" s="528">
        <v>179.4</v>
      </c>
      <c r="AG86" s="528">
        <v>166.9</v>
      </c>
      <c r="AH86" s="528">
        <v>177.7</v>
      </c>
      <c r="AI86" s="528">
        <v>211.9</v>
      </c>
      <c r="AJ86" s="528">
        <v>197.7</v>
      </c>
      <c r="AK86" s="528">
        <v>183.8</v>
      </c>
      <c r="AL86" s="528">
        <v>144.9</v>
      </c>
      <c r="AM86" s="528">
        <v>146</v>
      </c>
      <c r="AN86" s="528">
        <v>153.1</v>
      </c>
      <c r="AO86" s="528">
        <v>220.6</v>
      </c>
      <c r="AP86" s="528">
        <v>267.7</v>
      </c>
      <c r="AQ86" s="528">
        <v>256.2</v>
      </c>
      <c r="AR86" s="528">
        <v>257.5</v>
      </c>
      <c r="AS86" s="528">
        <v>283.7</v>
      </c>
      <c r="AT86" s="528">
        <v>274.3</v>
      </c>
      <c r="AU86" s="528">
        <v>243.6</v>
      </c>
      <c r="AV86" s="528">
        <v>232.8</v>
      </c>
      <c r="AW86" s="528">
        <v>201.6</v>
      </c>
      <c r="AX86" s="528">
        <v>200.4</v>
      </c>
      <c r="AY86" s="528">
        <v>182.4</v>
      </c>
      <c r="AZ86" s="528">
        <v>180.4</v>
      </c>
      <c r="BA86" s="528">
        <v>206.6</v>
      </c>
      <c r="BB86" s="528">
        <v>217.6</v>
      </c>
      <c r="BC86" s="528">
        <v>206.5</v>
      </c>
      <c r="BD86" s="528">
        <v>207.2</v>
      </c>
      <c r="BE86" s="528">
        <v>181.4</v>
      </c>
      <c r="BF86" s="528">
        <v>167.7</v>
      </c>
      <c r="BG86" s="528">
        <v>163.4</v>
      </c>
      <c r="BH86" s="528">
        <v>161.69999999999999</v>
      </c>
      <c r="BI86" s="528">
        <v>151.6</v>
      </c>
      <c r="BJ86" s="528">
        <v>149.4</v>
      </c>
      <c r="BK86" s="528">
        <v>152.6</v>
      </c>
      <c r="BL86" s="528">
        <v>172.8</v>
      </c>
      <c r="BM86" s="528">
        <v>168.3</v>
      </c>
      <c r="BN86" s="528">
        <v>146.6</v>
      </c>
      <c r="BO86" s="528">
        <v>140.80000000000001</v>
      </c>
      <c r="BP86" s="528">
        <v>139.5</v>
      </c>
      <c r="BQ86" s="528">
        <v>136.80000000000001</v>
      </c>
      <c r="BR86" s="528">
        <v>134.1</v>
      </c>
      <c r="BS86" s="528">
        <v>134.1</v>
      </c>
      <c r="BT86" s="528">
        <v>137.5</v>
      </c>
      <c r="BU86" s="528">
        <v>141.69999999999999</v>
      </c>
      <c r="BV86" s="528">
        <v>161</v>
      </c>
      <c r="BW86" s="528">
        <v>161</v>
      </c>
      <c r="BX86" s="528">
        <v>148.1</v>
      </c>
      <c r="BY86" s="528">
        <v>142.19999999999999</v>
      </c>
      <c r="BZ86" s="528">
        <v>146.19999999999999</v>
      </c>
      <c r="CA86" s="528">
        <v>147.5</v>
      </c>
      <c r="CB86" s="528">
        <v>147</v>
      </c>
      <c r="CC86" s="528">
        <v>147.30000000000001</v>
      </c>
      <c r="CD86" s="528">
        <v>176</v>
      </c>
      <c r="CE86" s="528">
        <v>175.8</v>
      </c>
      <c r="CF86" s="528">
        <v>177.1</v>
      </c>
      <c r="CG86" s="528">
        <v>174.9</v>
      </c>
      <c r="CH86" s="528">
        <v>169</v>
      </c>
      <c r="CI86" s="528">
        <v>171.7</v>
      </c>
      <c r="CJ86" s="528">
        <v>177.1</v>
      </c>
      <c r="CK86" s="528">
        <v>167.7</v>
      </c>
      <c r="CL86" s="528">
        <v>174.4</v>
      </c>
    </row>
    <row r="87" spans="1:90">
      <c r="A87" s="524" t="s">
        <v>754</v>
      </c>
      <c r="B87" s="524" t="s">
        <v>755</v>
      </c>
      <c r="C87" s="525">
        <v>7.5900000000000004E-3</v>
      </c>
      <c r="D87" s="528">
        <v>95.5</v>
      </c>
      <c r="E87" s="528">
        <v>87.7</v>
      </c>
      <c r="F87" s="528">
        <v>87.8</v>
      </c>
      <c r="G87" s="528">
        <v>88.8</v>
      </c>
      <c r="H87" s="528">
        <v>90.8</v>
      </c>
      <c r="I87" s="528">
        <v>91.2</v>
      </c>
      <c r="J87" s="528">
        <v>86.9</v>
      </c>
      <c r="K87" s="528">
        <v>89.2</v>
      </c>
      <c r="L87" s="528">
        <v>87.3</v>
      </c>
      <c r="M87" s="528">
        <v>89.6</v>
      </c>
      <c r="N87" s="528">
        <v>86</v>
      </c>
      <c r="O87" s="528">
        <v>84.2</v>
      </c>
      <c r="P87" s="528">
        <v>92.9</v>
      </c>
      <c r="Q87" s="528">
        <v>93.4</v>
      </c>
      <c r="R87" s="528">
        <v>88</v>
      </c>
      <c r="S87" s="528">
        <v>87.6</v>
      </c>
      <c r="T87" s="528">
        <v>87.4</v>
      </c>
      <c r="U87" s="528">
        <v>87.5</v>
      </c>
      <c r="V87" s="528">
        <v>87.1</v>
      </c>
      <c r="W87" s="528">
        <v>87.3</v>
      </c>
      <c r="X87" s="528">
        <v>87.3</v>
      </c>
      <c r="Y87" s="528">
        <v>85.5</v>
      </c>
      <c r="Z87" s="528">
        <v>85.1</v>
      </c>
      <c r="AA87" s="528">
        <v>88.2</v>
      </c>
      <c r="AB87" s="528">
        <v>89.6</v>
      </c>
      <c r="AC87" s="528">
        <v>87.9</v>
      </c>
      <c r="AD87" s="528">
        <v>91.9</v>
      </c>
      <c r="AE87" s="528">
        <v>98</v>
      </c>
      <c r="AF87" s="528">
        <v>98</v>
      </c>
      <c r="AG87" s="528">
        <v>98</v>
      </c>
      <c r="AH87" s="528">
        <v>98</v>
      </c>
      <c r="AI87" s="528">
        <v>100</v>
      </c>
      <c r="AJ87" s="528">
        <v>105.8</v>
      </c>
      <c r="AK87" s="528">
        <v>105.8</v>
      </c>
      <c r="AL87" s="528">
        <v>105.3</v>
      </c>
      <c r="AM87" s="528">
        <v>105.6</v>
      </c>
      <c r="AN87" s="528">
        <v>105.1</v>
      </c>
      <c r="AO87" s="528">
        <v>104.9</v>
      </c>
      <c r="AP87" s="528">
        <v>111.8</v>
      </c>
      <c r="AQ87" s="528">
        <v>104.9</v>
      </c>
      <c r="AR87" s="528">
        <v>118.7</v>
      </c>
      <c r="AS87" s="528">
        <v>122.2</v>
      </c>
      <c r="AT87" s="528">
        <v>122.2</v>
      </c>
      <c r="AU87" s="528">
        <v>122.2</v>
      </c>
      <c r="AV87" s="528">
        <v>122.2</v>
      </c>
      <c r="AW87" s="528">
        <v>122.2</v>
      </c>
      <c r="AX87" s="528">
        <v>122.2</v>
      </c>
      <c r="AY87" s="528">
        <v>122.2</v>
      </c>
      <c r="AZ87" s="528">
        <v>122.2</v>
      </c>
      <c r="BA87" s="528">
        <v>122.2</v>
      </c>
      <c r="BB87" s="528">
        <v>122.2</v>
      </c>
      <c r="BC87" s="528">
        <v>122.2</v>
      </c>
      <c r="BD87" s="528">
        <v>122.2</v>
      </c>
      <c r="BE87" s="528">
        <v>122.2</v>
      </c>
      <c r="BF87" s="528">
        <v>122.2</v>
      </c>
      <c r="BG87" s="528">
        <v>122.2</v>
      </c>
      <c r="BH87" s="528">
        <v>122.2</v>
      </c>
      <c r="BI87" s="528">
        <v>122.2</v>
      </c>
      <c r="BJ87" s="528">
        <v>122.2</v>
      </c>
      <c r="BK87" s="528">
        <v>122.2</v>
      </c>
      <c r="BL87" s="528">
        <v>122.2</v>
      </c>
      <c r="BM87" s="528">
        <v>122.2</v>
      </c>
      <c r="BN87" s="528">
        <v>122.2</v>
      </c>
      <c r="BO87" s="528">
        <v>122.2</v>
      </c>
      <c r="BP87" s="528">
        <v>122.2</v>
      </c>
      <c r="BQ87" s="528">
        <v>122.2</v>
      </c>
      <c r="BR87" s="528">
        <v>122.2</v>
      </c>
      <c r="BS87" s="528">
        <v>137.30000000000001</v>
      </c>
      <c r="BT87" s="528">
        <v>136.5</v>
      </c>
      <c r="BU87" s="528">
        <v>138.30000000000001</v>
      </c>
      <c r="BV87" s="528">
        <v>137.1</v>
      </c>
      <c r="BW87" s="528">
        <v>140.1</v>
      </c>
      <c r="BX87" s="528">
        <v>144.69999999999999</v>
      </c>
      <c r="BY87" s="528">
        <v>148</v>
      </c>
      <c r="BZ87" s="528">
        <v>144.80000000000001</v>
      </c>
      <c r="CA87" s="528">
        <v>142.4</v>
      </c>
      <c r="CB87" s="528">
        <v>143.30000000000001</v>
      </c>
      <c r="CC87" s="528">
        <v>141</v>
      </c>
      <c r="CD87" s="528">
        <v>146.9</v>
      </c>
      <c r="CE87" s="528">
        <v>154.5</v>
      </c>
      <c r="CF87" s="528">
        <v>155.4</v>
      </c>
      <c r="CG87" s="528">
        <v>126.8</v>
      </c>
      <c r="CH87" s="528">
        <v>126.6</v>
      </c>
      <c r="CI87" s="528">
        <v>129.1</v>
      </c>
      <c r="CJ87" s="528">
        <v>130.9</v>
      </c>
      <c r="CK87" s="528">
        <v>130.9</v>
      </c>
      <c r="CL87" s="528">
        <v>132.6</v>
      </c>
    </row>
    <row r="88" spans="1:90">
      <c r="A88" s="524" t="s">
        <v>756</v>
      </c>
      <c r="B88" s="524" t="s">
        <v>757</v>
      </c>
      <c r="C88" s="525">
        <v>8.0329999999999999E-2</v>
      </c>
      <c r="D88" s="528">
        <v>100</v>
      </c>
      <c r="E88" s="528">
        <v>99.3</v>
      </c>
      <c r="F88" s="528">
        <v>101.6</v>
      </c>
      <c r="G88" s="528">
        <v>101.2</v>
      </c>
      <c r="H88" s="528">
        <v>101.6</v>
      </c>
      <c r="I88" s="528">
        <v>101.6</v>
      </c>
      <c r="J88" s="528">
        <v>104.9</v>
      </c>
      <c r="K88" s="528">
        <v>104.6</v>
      </c>
      <c r="L88" s="528">
        <v>103.9</v>
      </c>
      <c r="M88" s="528">
        <v>91.8</v>
      </c>
      <c r="N88" s="528">
        <v>89.4</v>
      </c>
      <c r="O88" s="528">
        <v>89.6</v>
      </c>
      <c r="P88" s="528">
        <v>88.5</v>
      </c>
      <c r="Q88" s="528">
        <v>87</v>
      </c>
      <c r="R88" s="528">
        <v>87.6</v>
      </c>
      <c r="S88" s="528">
        <v>91.9</v>
      </c>
      <c r="T88" s="528">
        <v>91.5</v>
      </c>
      <c r="U88" s="528">
        <v>94.5</v>
      </c>
      <c r="V88" s="528">
        <v>98.1</v>
      </c>
      <c r="W88" s="528">
        <v>96</v>
      </c>
      <c r="X88" s="528">
        <v>94.6</v>
      </c>
      <c r="Y88" s="528">
        <v>85.5</v>
      </c>
      <c r="Z88" s="528">
        <v>88.2</v>
      </c>
      <c r="AA88" s="528">
        <v>106.7</v>
      </c>
      <c r="AB88" s="528">
        <v>124.3</v>
      </c>
      <c r="AC88" s="528">
        <v>128.19999999999999</v>
      </c>
      <c r="AD88" s="528">
        <v>120.2</v>
      </c>
      <c r="AE88" s="528">
        <v>117.6</v>
      </c>
      <c r="AF88" s="528">
        <v>115.3</v>
      </c>
      <c r="AG88" s="528">
        <v>118.5</v>
      </c>
      <c r="AH88" s="528">
        <v>131.19999999999999</v>
      </c>
      <c r="AI88" s="528">
        <v>126.8</v>
      </c>
      <c r="AJ88" s="528">
        <v>129.1</v>
      </c>
      <c r="AK88" s="528">
        <v>132.5</v>
      </c>
      <c r="AL88" s="528">
        <v>132.80000000000001</v>
      </c>
      <c r="AM88" s="528">
        <v>131.19999999999999</v>
      </c>
      <c r="AN88" s="528">
        <v>142.69999999999999</v>
      </c>
      <c r="AO88" s="528">
        <v>152</v>
      </c>
      <c r="AP88" s="528">
        <v>154.19999999999999</v>
      </c>
      <c r="AQ88" s="528">
        <v>138.4</v>
      </c>
      <c r="AR88" s="528">
        <v>137.69999999999999</v>
      </c>
      <c r="AS88" s="528">
        <v>141.1</v>
      </c>
      <c r="AT88" s="528">
        <v>141.9</v>
      </c>
      <c r="AU88" s="528">
        <v>134.4</v>
      </c>
      <c r="AV88" s="528">
        <v>135.69999999999999</v>
      </c>
      <c r="AW88" s="528">
        <v>130.19999999999999</v>
      </c>
      <c r="AX88" s="528">
        <v>126.1</v>
      </c>
      <c r="AY88" s="528">
        <v>121.6</v>
      </c>
      <c r="AZ88" s="528">
        <v>119.6</v>
      </c>
      <c r="BA88" s="528">
        <v>121.3</v>
      </c>
      <c r="BB88" s="528">
        <v>122.2</v>
      </c>
      <c r="BC88" s="528">
        <v>124.5</v>
      </c>
      <c r="BD88" s="528">
        <v>129.1</v>
      </c>
      <c r="BE88" s="528">
        <v>127</v>
      </c>
      <c r="BF88" s="528">
        <v>124.2</v>
      </c>
      <c r="BG88" s="528">
        <v>124.4</v>
      </c>
      <c r="BH88" s="528">
        <v>122.5</v>
      </c>
      <c r="BI88" s="528">
        <v>119</v>
      </c>
      <c r="BJ88" s="528">
        <v>115.3</v>
      </c>
      <c r="BK88" s="528">
        <v>125.3</v>
      </c>
      <c r="BL88" s="528">
        <v>132.30000000000001</v>
      </c>
      <c r="BM88" s="528">
        <v>125.2</v>
      </c>
      <c r="BN88" s="528">
        <v>127.8</v>
      </c>
      <c r="BO88" s="528">
        <v>120.1</v>
      </c>
      <c r="BP88" s="528">
        <v>121.2</v>
      </c>
      <c r="BQ88" s="528">
        <v>121</v>
      </c>
      <c r="BR88" s="528">
        <v>120.6</v>
      </c>
      <c r="BS88" s="528">
        <v>129.9</v>
      </c>
      <c r="BT88" s="528">
        <v>122.2</v>
      </c>
      <c r="BU88" s="528">
        <v>139.6</v>
      </c>
      <c r="BV88" s="528">
        <v>147.69999999999999</v>
      </c>
      <c r="BW88" s="528">
        <v>162.6</v>
      </c>
      <c r="BX88" s="528">
        <v>166.1</v>
      </c>
      <c r="BY88" s="528">
        <v>173.9</v>
      </c>
      <c r="BZ88" s="528">
        <v>164.3</v>
      </c>
      <c r="CA88" s="528">
        <v>166</v>
      </c>
      <c r="CB88" s="528">
        <v>161.6</v>
      </c>
      <c r="CC88" s="528">
        <v>159.9</v>
      </c>
      <c r="CD88" s="528">
        <v>169.4</v>
      </c>
      <c r="CE88" s="528">
        <v>165.3</v>
      </c>
      <c r="CF88" s="528">
        <v>166.9</v>
      </c>
      <c r="CG88" s="528">
        <v>156.5</v>
      </c>
      <c r="CH88" s="528">
        <v>156.4</v>
      </c>
      <c r="CI88" s="528">
        <v>161.6</v>
      </c>
      <c r="CJ88" s="528">
        <v>160.4</v>
      </c>
      <c r="CK88" s="528">
        <v>160.69999999999999</v>
      </c>
      <c r="CL88" s="528">
        <v>167.8</v>
      </c>
    </row>
    <row r="89" spans="1:90">
      <c r="A89" s="524" t="s">
        <v>758</v>
      </c>
      <c r="B89" s="524" t="s">
        <v>759</v>
      </c>
      <c r="C89" s="525">
        <v>0.37111</v>
      </c>
      <c r="D89" s="528">
        <v>91.8</v>
      </c>
      <c r="E89" s="528">
        <v>87.3</v>
      </c>
      <c r="F89" s="528">
        <v>89.8</v>
      </c>
      <c r="G89" s="528">
        <v>90</v>
      </c>
      <c r="H89" s="528">
        <v>87.5</v>
      </c>
      <c r="I89" s="528">
        <v>90</v>
      </c>
      <c r="J89" s="528">
        <v>88.9</v>
      </c>
      <c r="K89" s="528">
        <v>87</v>
      </c>
      <c r="L89" s="528">
        <v>87.7</v>
      </c>
      <c r="M89" s="528">
        <v>84</v>
      </c>
      <c r="N89" s="528">
        <v>82</v>
      </c>
      <c r="O89" s="528">
        <v>66.8</v>
      </c>
      <c r="P89" s="528">
        <v>72.8</v>
      </c>
      <c r="Q89" s="528">
        <v>74.7</v>
      </c>
      <c r="R89" s="528">
        <v>73</v>
      </c>
      <c r="S89" s="528">
        <v>73.099999999999994</v>
      </c>
      <c r="T89" s="528">
        <v>75.5</v>
      </c>
      <c r="U89" s="528">
        <v>76.2</v>
      </c>
      <c r="V89" s="528">
        <v>76.599999999999994</v>
      </c>
      <c r="W89" s="528">
        <v>74.7</v>
      </c>
      <c r="X89" s="528">
        <v>74</v>
      </c>
      <c r="Y89" s="528">
        <v>73.8</v>
      </c>
      <c r="Z89" s="528">
        <v>78.7</v>
      </c>
      <c r="AA89" s="528">
        <v>91.3</v>
      </c>
      <c r="AB89" s="528">
        <v>84</v>
      </c>
      <c r="AC89" s="528">
        <v>87.3</v>
      </c>
      <c r="AD89" s="528">
        <v>88.4</v>
      </c>
      <c r="AE89" s="528">
        <v>94.8</v>
      </c>
      <c r="AF89" s="528">
        <v>95.1</v>
      </c>
      <c r="AG89" s="528">
        <v>95.2</v>
      </c>
      <c r="AH89" s="528">
        <v>95.7</v>
      </c>
      <c r="AI89" s="528">
        <v>93.6</v>
      </c>
      <c r="AJ89" s="528">
        <v>94.4</v>
      </c>
      <c r="AK89" s="528">
        <v>94.8</v>
      </c>
      <c r="AL89" s="528">
        <v>98.1</v>
      </c>
      <c r="AM89" s="528">
        <v>100.5</v>
      </c>
      <c r="AN89" s="528">
        <v>111.8</v>
      </c>
      <c r="AO89" s="528">
        <v>104.6</v>
      </c>
      <c r="AP89" s="528">
        <v>129.19999999999999</v>
      </c>
      <c r="AQ89" s="528">
        <v>127.2</v>
      </c>
      <c r="AR89" s="528">
        <v>127.8</v>
      </c>
      <c r="AS89" s="528">
        <v>131.69999999999999</v>
      </c>
      <c r="AT89" s="528">
        <v>135.5</v>
      </c>
      <c r="AU89" s="528">
        <v>129.6</v>
      </c>
      <c r="AV89" s="528">
        <v>130.1</v>
      </c>
      <c r="AW89" s="528">
        <v>125</v>
      </c>
      <c r="AX89" s="528">
        <v>133.30000000000001</v>
      </c>
      <c r="AY89" s="528">
        <v>119</v>
      </c>
      <c r="AZ89" s="528">
        <v>128</v>
      </c>
      <c r="BA89" s="528">
        <v>132.6</v>
      </c>
      <c r="BB89" s="528">
        <v>137.19999999999999</v>
      </c>
      <c r="BC89" s="528">
        <v>138.69999999999999</v>
      </c>
      <c r="BD89" s="528">
        <v>153</v>
      </c>
      <c r="BE89" s="528">
        <v>152.4</v>
      </c>
      <c r="BF89" s="528">
        <v>143.19999999999999</v>
      </c>
      <c r="BG89" s="528">
        <v>140.30000000000001</v>
      </c>
      <c r="BH89" s="528">
        <v>135.19999999999999</v>
      </c>
      <c r="BI89" s="528">
        <v>129.1</v>
      </c>
      <c r="BJ89" s="528">
        <v>137.80000000000001</v>
      </c>
      <c r="BK89" s="528">
        <v>137.80000000000001</v>
      </c>
      <c r="BL89" s="528">
        <v>143.5</v>
      </c>
      <c r="BM89" s="528">
        <v>144</v>
      </c>
      <c r="BN89" s="528">
        <v>139.9</v>
      </c>
      <c r="BO89" s="528">
        <v>139.9</v>
      </c>
      <c r="BP89" s="528">
        <v>137</v>
      </c>
      <c r="BQ89" s="528">
        <v>132.69999999999999</v>
      </c>
      <c r="BR89" s="528">
        <v>126.6</v>
      </c>
      <c r="BS89" s="528">
        <v>117.8</v>
      </c>
      <c r="BT89" s="528">
        <v>117.1</v>
      </c>
      <c r="BU89" s="528">
        <v>117.1</v>
      </c>
      <c r="BV89" s="528">
        <v>118.2</v>
      </c>
      <c r="BW89" s="528">
        <v>125.9</v>
      </c>
      <c r="BX89" s="528">
        <v>128.1</v>
      </c>
      <c r="BY89" s="528">
        <v>140</v>
      </c>
      <c r="BZ89" s="528">
        <v>140.19999999999999</v>
      </c>
      <c r="CA89" s="528">
        <v>139.80000000000001</v>
      </c>
      <c r="CB89" s="528">
        <v>141.30000000000001</v>
      </c>
      <c r="CC89" s="528">
        <v>141.4</v>
      </c>
      <c r="CD89" s="528">
        <v>136.69999999999999</v>
      </c>
      <c r="CE89" s="528">
        <v>141.1</v>
      </c>
      <c r="CF89" s="528">
        <v>136.80000000000001</v>
      </c>
      <c r="CG89" s="528">
        <v>124.8</v>
      </c>
      <c r="CH89" s="528">
        <v>129.5</v>
      </c>
      <c r="CI89" s="528">
        <v>137.19999999999999</v>
      </c>
      <c r="CJ89" s="528">
        <v>148.80000000000001</v>
      </c>
      <c r="CK89" s="528">
        <v>150.9</v>
      </c>
      <c r="CL89" s="528">
        <v>161</v>
      </c>
    </row>
    <row r="90" spans="1:90">
      <c r="A90" s="524" t="s">
        <v>760</v>
      </c>
      <c r="B90" s="524" t="s">
        <v>761</v>
      </c>
      <c r="C90" s="525">
        <v>1.38642</v>
      </c>
      <c r="D90" s="528">
        <v>99.3</v>
      </c>
      <c r="E90" s="528">
        <v>99.8</v>
      </c>
      <c r="F90" s="528">
        <v>99.8</v>
      </c>
      <c r="G90" s="528">
        <v>101.3</v>
      </c>
      <c r="H90" s="528">
        <v>101.8</v>
      </c>
      <c r="I90" s="528">
        <v>101.8</v>
      </c>
      <c r="J90" s="528">
        <v>101.7</v>
      </c>
      <c r="K90" s="528">
        <v>100.7</v>
      </c>
      <c r="L90" s="528">
        <v>101.3</v>
      </c>
      <c r="M90" s="528">
        <v>103</v>
      </c>
      <c r="N90" s="528">
        <v>104.3</v>
      </c>
      <c r="O90" s="528">
        <v>106.6</v>
      </c>
      <c r="P90" s="528">
        <v>107.5</v>
      </c>
      <c r="Q90" s="528">
        <v>108.8</v>
      </c>
      <c r="R90" s="528">
        <v>108.1</v>
      </c>
      <c r="S90" s="528">
        <v>109.4</v>
      </c>
      <c r="T90" s="528">
        <v>111.8</v>
      </c>
      <c r="U90" s="528">
        <v>114.1</v>
      </c>
      <c r="V90" s="528">
        <v>114</v>
      </c>
      <c r="W90" s="528">
        <v>112.6</v>
      </c>
      <c r="X90" s="528">
        <v>109.8</v>
      </c>
      <c r="Y90" s="528">
        <v>111.7</v>
      </c>
      <c r="Z90" s="528">
        <v>110.9</v>
      </c>
      <c r="AA90" s="528">
        <v>111.7</v>
      </c>
      <c r="AB90" s="528">
        <v>113.3</v>
      </c>
      <c r="AC90" s="528">
        <v>113.4</v>
      </c>
      <c r="AD90" s="528">
        <v>112.3</v>
      </c>
      <c r="AE90" s="528">
        <v>112.9</v>
      </c>
      <c r="AF90" s="528">
        <v>111.4</v>
      </c>
      <c r="AG90" s="528">
        <v>109.4</v>
      </c>
      <c r="AH90" s="528">
        <v>109.2</v>
      </c>
      <c r="AI90" s="528">
        <v>112.7</v>
      </c>
      <c r="AJ90" s="528">
        <v>114.9</v>
      </c>
      <c r="AK90" s="528">
        <v>117.3</v>
      </c>
      <c r="AL90" s="528">
        <v>118.2</v>
      </c>
      <c r="AM90" s="528">
        <v>116.9</v>
      </c>
      <c r="AN90" s="528">
        <v>117.2</v>
      </c>
      <c r="AO90" s="528">
        <v>118.7</v>
      </c>
      <c r="AP90" s="528">
        <v>120</v>
      </c>
      <c r="AQ90" s="528">
        <v>120.5</v>
      </c>
      <c r="AR90" s="528">
        <v>122.8</v>
      </c>
      <c r="AS90" s="528">
        <v>121.8</v>
      </c>
      <c r="AT90" s="528">
        <v>123.9</v>
      </c>
      <c r="AU90" s="528">
        <v>124.5</v>
      </c>
      <c r="AV90" s="528">
        <v>125.3</v>
      </c>
      <c r="AW90" s="528">
        <v>115.8</v>
      </c>
      <c r="AX90" s="528">
        <v>112.7</v>
      </c>
      <c r="AY90" s="528">
        <v>109.2</v>
      </c>
      <c r="AZ90" s="528">
        <v>110.6</v>
      </c>
      <c r="BA90" s="528">
        <v>110.4</v>
      </c>
      <c r="BB90" s="528">
        <v>112.2</v>
      </c>
      <c r="BC90" s="528">
        <v>116.6</v>
      </c>
      <c r="BD90" s="528">
        <v>118.3</v>
      </c>
      <c r="BE90" s="528">
        <v>119.8</v>
      </c>
      <c r="BF90" s="528">
        <v>119.6</v>
      </c>
      <c r="BG90" s="528">
        <v>120.4</v>
      </c>
      <c r="BH90" s="528">
        <v>123.7</v>
      </c>
      <c r="BI90" s="528">
        <v>124.1</v>
      </c>
      <c r="BJ90" s="528">
        <v>127.4</v>
      </c>
      <c r="BK90" s="528">
        <v>131.69999999999999</v>
      </c>
      <c r="BL90" s="528">
        <v>138</v>
      </c>
      <c r="BM90" s="528">
        <v>137.19999999999999</v>
      </c>
      <c r="BN90" s="528">
        <v>168.1</v>
      </c>
      <c r="BO90" s="528">
        <v>167.9</v>
      </c>
      <c r="BP90" s="528">
        <v>164.6</v>
      </c>
      <c r="BQ90" s="528">
        <v>167.6</v>
      </c>
      <c r="BR90" s="528">
        <v>170.5</v>
      </c>
      <c r="BS90" s="528">
        <v>170.6</v>
      </c>
      <c r="BT90" s="528">
        <v>171</v>
      </c>
      <c r="BU90" s="528">
        <v>175.7</v>
      </c>
      <c r="BV90" s="528">
        <v>179.6</v>
      </c>
      <c r="BW90" s="528">
        <v>180.5</v>
      </c>
      <c r="BX90" s="528">
        <v>185.3</v>
      </c>
      <c r="BY90" s="528">
        <v>192.9</v>
      </c>
      <c r="BZ90" s="528">
        <v>194.3</v>
      </c>
      <c r="CA90" s="528">
        <v>195.5</v>
      </c>
      <c r="CB90" s="528">
        <v>188.5</v>
      </c>
      <c r="CC90" s="528">
        <v>189.7</v>
      </c>
      <c r="CD90" s="528">
        <v>190.6</v>
      </c>
      <c r="CE90" s="528">
        <v>191.5</v>
      </c>
      <c r="CF90" s="528">
        <v>192.5</v>
      </c>
      <c r="CG90" s="528">
        <v>192.5</v>
      </c>
      <c r="CH90" s="528">
        <v>190.4</v>
      </c>
      <c r="CI90" s="528">
        <v>195.4</v>
      </c>
      <c r="CJ90" s="528">
        <v>198.1</v>
      </c>
      <c r="CK90" s="528">
        <v>202.3</v>
      </c>
      <c r="CL90" s="528">
        <v>216.6</v>
      </c>
    </row>
    <row r="91" spans="1:90">
      <c r="A91" s="524" t="s">
        <v>2292</v>
      </c>
      <c r="B91" s="524" t="s">
        <v>763</v>
      </c>
      <c r="C91" s="525">
        <v>4.3749999999999997E-2</v>
      </c>
      <c r="D91" s="528">
        <v>83.2</v>
      </c>
      <c r="E91" s="528">
        <v>83.8</v>
      </c>
      <c r="F91" s="528">
        <v>83.8</v>
      </c>
      <c r="G91" s="528">
        <v>83.8</v>
      </c>
      <c r="H91" s="528">
        <v>84.9</v>
      </c>
      <c r="I91" s="528">
        <v>85.5</v>
      </c>
      <c r="J91" s="528">
        <v>85.3</v>
      </c>
      <c r="K91" s="528">
        <v>85.3</v>
      </c>
      <c r="L91" s="528">
        <v>85.3</v>
      </c>
      <c r="M91" s="528">
        <v>87.7</v>
      </c>
      <c r="N91" s="528">
        <v>88.3</v>
      </c>
      <c r="O91" s="528">
        <v>88.3</v>
      </c>
      <c r="P91" s="528">
        <v>111.6</v>
      </c>
      <c r="Q91" s="528">
        <v>111.6</v>
      </c>
      <c r="R91" s="528">
        <v>111.6</v>
      </c>
      <c r="S91" s="528">
        <v>111.6</v>
      </c>
      <c r="T91" s="528">
        <v>111.6</v>
      </c>
      <c r="U91" s="528">
        <v>111.6</v>
      </c>
      <c r="V91" s="528">
        <v>111.6</v>
      </c>
      <c r="W91" s="528">
        <v>111.6</v>
      </c>
      <c r="X91" s="528">
        <v>111.6</v>
      </c>
      <c r="Y91" s="528">
        <v>111.6</v>
      </c>
      <c r="Z91" s="528">
        <v>111.6</v>
      </c>
      <c r="AA91" s="528">
        <v>111.6</v>
      </c>
      <c r="AB91" s="528">
        <v>111.6</v>
      </c>
      <c r="AC91" s="528">
        <v>111.6</v>
      </c>
      <c r="AD91" s="528">
        <v>111.6</v>
      </c>
      <c r="AE91" s="528">
        <v>111.6</v>
      </c>
      <c r="AF91" s="528">
        <v>111.6</v>
      </c>
      <c r="AG91" s="528">
        <v>111.6</v>
      </c>
      <c r="AH91" s="528">
        <v>111.6</v>
      </c>
      <c r="AI91" s="528">
        <v>136</v>
      </c>
      <c r="AJ91" s="528">
        <v>160.4</v>
      </c>
      <c r="AK91" s="528">
        <v>160.4</v>
      </c>
      <c r="AL91" s="528">
        <v>160.4</v>
      </c>
      <c r="AM91" s="528">
        <v>160.4</v>
      </c>
      <c r="AN91" s="528">
        <v>160.4</v>
      </c>
      <c r="AO91" s="528">
        <v>160.4</v>
      </c>
      <c r="AP91" s="528">
        <v>160.4</v>
      </c>
      <c r="AQ91" s="528">
        <v>160.4</v>
      </c>
      <c r="AR91" s="528">
        <v>164.2</v>
      </c>
      <c r="AS91" s="528">
        <v>179.2</v>
      </c>
      <c r="AT91" s="528">
        <v>179.2</v>
      </c>
      <c r="AU91" s="528">
        <v>179.2</v>
      </c>
      <c r="AV91" s="528">
        <v>179.2</v>
      </c>
      <c r="AW91" s="528">
        <v>179.2</v>
      </c>
      <c r="AX91" s="528">
        <v>179.2</v>
      </c>
      <c r="AY91" s="528">
        <v>179.2</v>
      </c>
      <c r="AZ91" s="528">
        <v>179.2</v>
      </c>
      <c r="BA91" s="528">
        <v>179.2</v>
      </c>
      <c r="BB91" s="528">
        <v>179.2</v>
      </c>
      <c r="BC91" s="528">
        <v>179.2</v>
      </c>
      <c r="BD91" s="528">
        <v>179.2</v>
      </c>
      <c r="BE91" s="528">
        <v>179.2</v>
      </c>
      <c r="BF91" s="528">
        <v>179.2</v>
      </c>
      <c r="BG91" s="528">
        <v>179.2</v>
      </c>
      <c r="BH91" s="528">
        <v>179.2</v>
      </c>
      <c r="BI91" s="528">
        <v>179.2</v>
      </c>
      <c r="BJ91" s="528">
        <v>179.2</v>
      </c>
      <c r="BK91" s="528">
        <v>179.2</v>
      </c>
      <c r="BL91" s="528">
        <v>160.4</v>
      </c>
      <c r="BM91" s="528">
        <v>160.4</v>
      </c>
      <c r="BN91" s="528">
        <v>160.4</v>
      </c>
      <c r="BO91" s="528">
        <v>160.4</v>
      </c>
      <c r="BP91" s="528">
        <v>160.4</v>
      </c>
      <c r="BQ91" s="528">
        <v>160.4</v>
      </c>
      <c r="BR91" s="528">
        <v>160.4</v>
      </c>
      <c r="BS91" s="528">
        <v>160.4</v>
      </c>
      <c r="BT91" s="528">
        <v>160.4</v>
      </c>
      <c r="BU91" s="528">
        <v>160.4</v>
      </c>
      <c r="BV91" s="528">
        <v>160.4</v>
      </c>
      <c r="BW91" s="528">
        <v>160.4</v>
      </c>
      <c r="BX91" s="528">
        <v>159.6</v>
      </c>
      <c r="BY91" s="528">
        <v>156.6</v>
      </c>
      <c r="BZ91" s="528">
        <v>156.6</v>
      </c>
      <c r="CA91" s="528">
        <v>156.6</v>
      </c>
      <c r="CB91" s="528">
        <v>156.6</v>
      </c>
      <c r="CC91" s="528">
        <v>156.6</v>
      </c>
      <c r="CD91" s="528">
        <v>156.6</v>
      </c>
      <c r="CE91" s="528">
        <v>156.6</v>
      </c>
      <c r="CF91" s="528">
        <v>156.6</v>
      </c>
      <c r="CG91" s="528">
        <v>156.6</v>
      </c>
      <c r="CH91" s="528">
        <v>156.6</v>
      </c>
      <c r="CI91" s="528">
        <v>156.6</v>
      </c>
      <c r="CJ91" s="528">
        <v>156.6</v>
      </c>
      <c r="CK91" s="528">
        <v>156.6</v>
      </c>
      <c r="CL91" s="528">
        <v>156.6</v>
      </c>
    </row>
    <row r="92" spans="1:90">
      <c r="A92" s="524" t="s">
        <v>2293</v>
      </c>
      <c r="B92" s="524" t="s">
        <v>765</v>
      </c>
      <c r="C92" s="525">
        <v>5.074E-2</v>
      </c>
      <c r="D92" s="528">
        <v>100.9</v>
      </c>
      <c r="E92" s="528">
        <v>103.8</v>
      </c>
      <c r="F92" s="528">
        <v>104.7</v>
      </c>
      <c r="G92" s="528">
        <v>106.4</v>
      </c>
      <c r="H92" s="528">
        <v>106.8</v>
      </c>
      <c r="I92" s="528">
        <v>107</v>
      </c>
      <c r="J92" s="528">
        <v>100.8</v>
      </c>
      <c r="K92" s="528">
        <v>96.9</v>
      </c>
      <c r="L92" s="528">
        <v>96.8</v>
      </c>
      <c r="M92" s="528">
        <v>95</v>
      </c>
      <c r="N92" s="528">
        <v>94.6</v>
      </c>
      <c r="O92" s="528">
        <v>88.8</v>
      </c>
      <c r="P92" s="528">
        <v>87.3</v>
      </c>
      <c r="Q92" s="528">
        <v>87.3</v>
      </c>
      <c r="R92" s="528">
        <v>87.3</v>
      </c>
      <c r="S92" s="528">
        <v>87.3</v>
      </c>
      <c r="T92" s="528">
        <v>87.3</v>
      </c>
      <c r="U92" s="528">
        <v>87.3</v>
      </c>
      <c r="V92" s="528">
        <v>87.3</v>
      </c>
      <c r="W92" s="528">
        <v>87.3</v>
      </c>
      <c r="X92" s="528">
        <v>87.3</v>
      </c>
      <c r="Y92" s="528">
        <v>87.3</v>
      </c>
      <c r="Z92" s="528">
        <v>87.3</v>
      </c>
      <c r="AA92" s="528">
        <v>87.3</v>
      </c>
      <c r="AB92" s="528">
        <v>87.3</v>
      </c>
      <c r="AC92" s="528">
        <v>87.3</v>
      </c>
      <c r="AD92" s="528">
        <v>87.3</v>
      </c>
      <c r="AE92" s="528">
        <v>87.3</v>
      </c>
      <c r="AF92" s="528">
        <v>87.3</v>
      </c>
      <c r="AG92" s="528">
        <v>87</v>
      </c>
      <c r="AH92" s="528">
        <v>87.3</v>
      </c>
      <c r="AI92" s="528">
        <v>89.4</v>
      </c>
      <c r="AJ92" s="528">
        <v>91.6</v>
      </c>
      <c r="AK92" s="528">
        <v>91.6</v>
      </c>
      <c r="AL92" s="528">
        <v>91.6</v>
      </c>
      <c r="AM92" s="528">
        <v>91.6</v>
      </c>
      <c r="AN92" s="528">
        <v>92.8</v>
      </c>
      <c r="AO92" s="528">
        <v>92.8</v>
      </c>
      <c r="AP92" s="528">
        <v>92.8</v>
      </c>
      <c r="AQ92" s="528">
        <v>92.8</v>
      </c>
      <c r="AR92" s="528">
        <v>91.8</v>
      </c>
      <c r="AS92" s="528">
        <v>88.9</v>
      </c>
      <c r="AT92" s="528">
        <v>89.2</v>
      </c>
      <c r="AU92" s="528">
        <v>88.6</v>
      </c>
      <c r="AV92" s="528">
        <v>89.2</v>
      </c>
      <c r="AW92" s="528">
        <v>89.2</v>
      </c>
      <c r="AX92" s="528">
        <v>89.2</v>
      </c>
      <c r="AY92" s="528">
        <v>89.2</v>
      </c>
      <c r="AZ92" s="528">
        <v>89.2</v>
      </c>
      <c r="BA92" s="528">
        <v>89.2</v>
      </c>
      <c r="BB92" s="528">
        <v>89.2</v>
      </c>
      <c r="BC92" s="528">
        <v>89.2</v>
      </c>
      <c r="BD92" s="528">
        <v>89.2</v>
      </c>
      <c r="BE92" s="528">
        <v>89.2</v>
      </c>
      <c r="BF92" s="528">
        <v>89.2</v>
      </c>
      <c r="BG92" s="528">
        <v>89.2</v>
      </c>
      <c r="BH92" s="528">
        <v>89.2</v>
      </c>
      <c r="BI92" s="528">
        <v>89.2</v>
      </c>
      <c r="BJ92" s="528">
        <v>89.2</v>
      </c>
      <c r="BK92" s="528">
        <v>86.2</v>
      </c>
      <c r="BL92" s="528">
        <v>82.5</v>
      </c>
      <c r="BM92" s="528">
        <v>79.599999999999994</v>
      </c>
      <c r="BN92" s="528">
        <v>83.3</v>
      </c>
      <c r="BO92" s="528">
        <v>84.3</v>
      </c>
      <c r="BP92" s="528">
        <v>84.4</v>
      </c>
      <c r="BQ92" s="528">
        <v>83.4</v>
      </c>
      <c r="BR92" s="528">
        <v>83.4</v>
      </c>
      <c r="BS92" s="528">
        <v>83.4</v>
      </c>
      <c r="BT92" s="528">
        <v>83.4</v>
      </c>
      <c r="BU92" s="528">
        <v>83.4</v>
      </c>
      <c r="BV92" s="528">
        <v>83.4</v>
      </c>
      <c r="BW92" s="528">
        <v>83.4</v>
      </c>
      <c r="BX92" s="528">
        <v>83.4</v>
      </c>
      <c r="BY92" s="528">
        <v>83.4</v>
      </c>
      <c r="BZ92" s="528">
        <v>83.4</v>
      </c>
      <c r="CA92" s="528">
        <v>83.4</v>
      </c>
      <c r="CB92" s="528">
        <v>83.4</v>
      </c>
      <c r="CC92" s="528">
        <v>83.4</v>
      </c>
      <c r="CD92" s="528">
        <v>83.4</v>
      </c>
      <c r="CE92" s="528">
        <v>83.4</v>
      </c>
      <c r="CF92" s="528">
        <v>83.4</v>
      </c>
      <c r="CG92" s="528">
        <v>83.4</v>
      </c>
      <c r="CH92" s="528">
        <v>83.4</v>
      </c>
      <c r="CI92" s="528">
        <v>83.4</v>
      </c>
      <c r="CJ92" s="528">
        <v>83.4</v>
      </c>
      <c r="CK92" s="528">
        <v>83.4</v>
      </c>
      <c r="CL92" s="528">
        <v>83.4</v>
      </c>
    </row>
    <row r="93" spans="1:90">
      <c r="A93" s="524" t="s">
        <v>766</v>
      </c>
      <c r="B93" s="524" t="s">
        <v>767</v>
      </c>
      <c r="C93" s="525">
        <v>2.674E-2</v>
      </c>
      <c r="D93" s="528">
        <v>137.5</v>
      </c>
      <c r="E93" s="528">
        <v>137.5</v>
      </c>
      <c r="F93" s="528">
        <v>137.5</v>
      </c>
      <c r="G93" s="528">
        <v>135.5</v>
      </c>
      <c r="H93" s="528">
        <v>135</v>
      </c>
      <c r="I93" s="528">
        <v>135</v>
      </c>
      <c r="J93" s="528">
        <v>135</v>
      </c>
      <c r="K93" s="528">
        <v>135</v>
      </c>
      <c r="L93" s="528">
        <v>135</v>
      </c>
      <c r="M93" s="528">
        <v>135</v>
      </c>
      <c r="N93" s="528">
        <v>135</v>
      </c>
      <c r="O93" s="528">
        <v>136.19999999999999</v>
      </c>
      <c r="P93" s="528">
        <v>136.5</v>
      </c>
      <c r="Q93" s="528">
        <v>136.5</v>
      </c>
      <c r="R93" s="528">
        <v>136.5</v>
      </c>
      <c r="S93" s="528">
        <v>136.5</v>
      </c>
      <c r="T93" s="528">
        <v>136.5</v>
      </c>
      <c r="U93" s="528">
        <v>136.5</v>
      </c>
      <c r="V93" s="528">
        <v>136.5</v>
      </c>
      <c r="W93" s="528">
        <v>136.5</v>
      </c>
      <c r="X93" s="528">
        <v>136.5</v>
      </c>
      <c r="Y93" s="528">
        <v>136.5</v>
      </c>
      <c r="Z93" s="528">
        <v>136.5</v>
      </c>
      <c r="AA93" s="528">
        <v>136.5</v>
      </c>
      <c r="AB93" s="528">
        <v>136.5</v>
      </c>
      <c r="AC93" s="528">
        <v>136.5</v>
      </c>
      <c r="AD93" s="528">
        <v>136.5</v>
      </c>
      <c r="AE93" s="528">
        <v>136.5</v>
      </c>
      <c r="AF93" s="528">
        <v>136.5</v>
      </c>
      <c r="AG93" s="528">
        <v>136.5</v>
      </c>
      <c r="AH93" s="528">
        <v>136.5</v>
      </c>
      <c r="AI93" s="528">
        <v>174</v>
      </c>
      <c r="AJ93" s="528">
        <v>208.4</v>
      </c>
      <c r="AK93" s="528">
        <v>208.4</v>
      </c>
      <c r="AL93" s="528">
        <v>208.4</v>
      </c>
      <c r="AM93" s="528">
        <v>208.4</v>
      </c>
      <c r="AN93" s="528">
        <v>208.4</v>
      </c>
      <c r="AO93" s="528">
        <v>208.4</v>
      </c>
      <c r="AP93" s="528">
        <v>208.4</v>
      </c>
      <c r="AQ93" s="528">
        <v>208.4</v>
      </c>
      <c r="AR93" s="528">
        <v>208.4</v>
      </c>
      <c r="AS93" s="528">
        <v>222.4</v>
      </c>
      <c r="AT93" s="528">
        <v>227.1</v>
      </c>
      <c r="AU93" s="528">
        <v>227.1</v>
      </c>
      <c r="AV93" s="528">
        <v>227.1</v>
      </c>
      <c r="AW93" s="528">
        <v>227.1</v>
      </c>
      <c r="AX93" s="528">
        <v>227.1</v>
      </c>
      <c r="AY93" s="528">
        <v>227.1</v>
      </c>
      <c r="AZ93" s="528">
        <v>227.1</v>
      </c>
      <c r="BA93" s="528">
        <v>227.1</v>
      </c>
      <c r="BB93" s="528">
        <v>227.1</v>
      </c>
      <c r="BC93" s="528">
        <v>227.1</v>
      </c>
      <c r="BD93" s="528">
        <v>227.1</v>
      </c>
      <c r="BE93" s="528">
        <v>227.1</v>
      </c>
      <c r="BF93" s="528">
        <v>227.1</v>
      </c>
      <c r="BG93" s="528">
        <v>227.1</v>
      </c>
      <c r="BH93" s="528">
        <v>227.1</v>
      </c>
      <c r="BI93" s="528">
        <v>227.1</v>
      </c>
      <c r="BJ93" s="528">
        <v>227.1</v>
      </c>
      <c r="BK93" s="528">
        <v>227.1</v>
      </c>
      <c r="BL93" s="528">
        <v>227.1</v>
      </c>
      <c r="BM93" s="528">
        <v>227.1</v>
      </c>
      <c r="BN93" s="528">
        <v>242.2</v>
      </c>
      <c r="BO93" s="528">
        <v>247.2</v>
      </c>
      <c r="BP93" s="528">
        <v>247.2</v>
      </c>
      <c r="BQ93" s="528">
        <v>247.2</v>
      </c>
      <c r="BR93" s="528">
        <v>247.2</v>
      </c>
      <c r="BS93" s="528">
        <v>247.2</v>
      </c>
      <c r="BT93" s="528">
        <v>247.2</v>
      </c>
      <c r="BU93" s="528">
        <v>247.2</v>
      </c>
      <c r="BV93" s="528">
        <v>247.2</v>
      </c>
      <c r="BW93" s="528">
        <v>247.2</v>
      </c>
      <c r="BX93" s="528">
        <v>247.2</v>
      </c>
      <c r="BY93" s="528">
        <v>247.2</v>
      </c>
      <c r="BZ93" s="528">
        <v>247.2</v>
      </c>
      <c r="CA93" s="528">
        <v>247.2</v>
      </c>
      <c r="CB93" s="528">
        <v>247.2</v>
      </c>
      <c r="CC93" s="528">
        <v>247.2</v>
      </c>
      <c r="CD93" s="528">
        <v>247.2</v>
      </c>
      <c r="CE93" s="528">
        <v>247.2</v>
      </c>
      <c r="CF93" s="528">
        <v>247.2</v>
      </c>
      <c r="CG93" s="528">
        <v>247.2</v>
      </c>
      <c r="CH93" s="528">
        <v>247.2</v>
      </c>
      <c r="CI93" s="528">
        <v>247.2</v>
      </c>
      <c r="CJ93" s="528">
        <v>247.2</v>
      </c>
      <c r="CK93" s="528">
        <v>247.2</v>
      </c>
      <c r="CL93" s="528">
        <v>247.2</v>
      </c>
    </row>
    <row r="94" spans="1:90">
      <c r="A94" s="524" t="s">
        <v>718</v>
      </c>
      <c r="B94" s="524" t="s">
        <v>769</v>
      </c>
      <c r="C94" s="525">
        <v>0.63556000000000001</v>
      </c>
      <c r="D94" s="528">
        <v>99.8</v>
      </c>
      <c r="E94" s="528">
        <v>99.8</v>
      </c>
      <c r="F94" s="528">
        <v>99.8</v>
      </c>
      <c r="G94" s="528">
        <v>99.8</v>
      </c>
      <c r="H94" s="528">
        <v>99.8</v>
      </c>
      <c r="I94" s="528">
        <v>99.8</v>
      </c>
      <c r="J94" s="528">
        <v>99.8</v>
      </c>
      <c r="K94" s="528">
        <v>99.8</v>
      </c>
      <c r="L94" s="528">
        <v>99.8</v>
      </c>
      <c r="M94" s="528">
        <v>100</v>
      </c>
      <c r="N94" s="528">
        <v>100.6</v>
      </c>
      <c r="O94" s="528">
        <v>100.6</v>
      </c>
      <c r="P94" s="528">
        <v>100.6</v>
      </c>
      <c r="Q94" s="528">
        <v>100.6</v>
      </c>
      <c r="R94" s="528">
        <v>100.6</v>
      </c>
      <c r="S94" s="528">
        <v>100.6</v>
      </c>
      <c r="T94" s="528">
        <v>100.6</v>
      </c>
      <c r="U94" s="528">
        <v>100.6</v>
      </c>
      <c r="V94" s="528">
        <v>100.6</v>
      </c>
      <c r="W94" s="528">
        <v>100.6</v>
      </c>
      <c r="X94" s="528">
        <v>100.6</v>
      </c>
      <c r="Y94" s="528">
        <v>100.6</v>
      </c>
      <c r="Z94" s="528">
        <v>100.6</v>
      </c>
      <c r="AA94" s="528">
        <v>100.8</v>
      </c>
      <c r="AB94" s="528">
        <v>101.8</v>
      </c>
      <c r="AC94" s="528">
        <v>101.8</v>
      </c>
      <c r="AD94" s="528">
        <v>101.8</v>
      </c>
      <c r="AE94" s="528">
        <v>101.8</v>
      </c>
      <c r="AF94" s="528">
        <v>101.8</v>
      </c>
      <c r="AG94" s="528">
        <v>101.8</v>
      </c>
      <c r="AH94" s="528">
        <v>101.8</v>
      </c>
      <c r="AI94" s="528">
        <v>101.8</v>
      </c>
      <c r="AJ94" s="528">
        <v>101.8</v>
      </c>
      <c r="AK94" s="528">
        <v>101.8</v>
      </c>
      <c r="AL94" s="528">
        <v>101.8</v>
      </c>
      <c r="AM94" s="528">
        <v>101.6</v>
      </c>
      <c r="AN94" s="528">
        <v>101.3</v>
      </c>
      <c r="AO94" s="528">
        <v>101.3</v>
      </c>
      <c r="AP94" s="528">
        <v>101.3</v>
      </c>
      <c r="AQ94" s="528">
        <v>101.3</v>
      </c>
      <c r="AR94" s="528">
        <v>101.3</v>
      </c>
      <c r="AS94" s="528">
        <v>101.3</v>
      </c>
      <c r="AT94" s="528">
        <v>101.3</v>
      </c>
      <c r="AU94" s="528">
        <v>101.3</v>
      </c>
      <c r="AV94" s="528">
        <v>101.3</v>
      </c>
      <c r="AW94" s="528">
        <v>101.3</v>
      </c>
      <c r="AX94" s="528">
        <v>101.3</v>
      </c>
      <c r="AY94" s="528">
        <v>101.3</v>
      </c>
      <c r="AZ94" s="528">
        <v>101.3</v>
      </c>
      <c r="BA94" s="528">
        <v>101.3</v>
      </c>
      <c r="BB94" s="528">
        <v>101.3</v>
      </c>
      <c r="BC94" s="528">
        <v>101.3</v>
      </c>
      <c r="BD94" s="528">
        <v>101.3</v>
      </c>
      <c r="BE94" s="528">
        <v>101.3</v>
      </c>
      <c r="BF94" s="528">
        <v>101.3</v>
      </c>
      <c r="BG94" s="528">
        <v>101.3</v>
      </c>
      <c r="BH94" s="528">
        <v>101.3</v>
      </c>
      <c r="BI94" s="528">
        <v>101.3</v>
      </c>
      <c r="BJ94" s="528">
        <v>103.1</v>
      </c>
      <c r="BK94" s="528">
        <v>103.7</v>
      </c>
      <c r="BL94" s="528">
        <v>103.7</v>
      </c>
      <c r="BM94" s="528">
        <v>103.7</v>
      </c>
      <c r="BN94" s="528">
        <v>155.30000000000001</v>
      </c>
      <c r="BO94" s="528">
        <v>155.30000000000001</v>
      </c>
      <c r="BP94" s="528">
        <v>155.30000000000001</v>
      </c>
      <c r="BQ94" s="528">
        <v>155.30000000000001</v>
      </c>
      <c r="BR94" s="528">
        <v>155.30000000000001</v>
      </c>
      <c r="BS94" s="528">
        <v>155.30000000000001</v>
      </c>
      <c r="BT94" s="528">
        <v>155.30000000000001</v>
      </c>
      <c r="BU94" s="528">
        <v>155.30000000000001</v>
      </c>
      <c r="BV94" s="528">
        <v>155.30000000000001</v>
      </c>
      <c r="BW94" s="528">
        <v>155.30000000000001</v>
      </c>
      <c r="BX94" s="528">
        <v>155.30000000000001</v>
      </c>
      <c r="BY94" s="528">
        <v>157.9</v>
      </c>
      <c r="BZ94" s="528">
        <v>166.4</v>
      </c>
      <c r="CA94" s="528">
        <v>166.4</v>
      </c>
      <c r="CB94" s="528">
        <v>166.4</v>
      </c>
      <c r="CC94" s="528">
        <v>166.4</v>
      </c>
      <c r="CD94" s="528">
        <v>166.4</v>
      </c>
      <c r="CE94" s="528">
        <v>166.4</v>
      </c>
      <c r="CF94" s="528">
        <v>166.4</v>
      </c>
      <c r="CG94" s="528">
        <v>166.4</v>
      </c>
      <c r="CH94" s="528">
        <v>166.4</v>
      </c>
      <c r="CI94" s="528">
        <v>166.4</v>
      </c>
      <c r="CJ94" s="528">
        <v>166.4</v>
      </c>
      <c r="CK94" s="528">
        <v>166.4</v>
      </c>
      <c r="CL94" s="528">
        <v>166.4</v>
      </c>
    </row>
    <row r="95" spans="1:90">
      <c r="A95" s="524" t="s">
        <v>768</v>
      </c>
      <c r="B95" s="524" t="s">
        <v>771</v>
      </c>
      <c r="C95" s="525">
        <v>8.1860000000000002E-2</v>
      </c>
      <c r="D95" s="528">
        <v>103.5</v>
      </c>
      <c r="E95" s="528">
        <v>103.5</v>
      </c>
      <c r="F95" s="528">
        <v>103.5</v>
      </c>
      <c r="G95" s="528">
        <v>102.7</v>
      </c>
      <c r="H95" s="528">
        <v>112.8</v>
      </c>
      <c r="I95" s="528">
        <v>110</v>
      </c>
      <c r="J95" s="528">
        <v>106.8</v>
      </c>
      <c r="K95" s="528">
        <v>107.1</v>
      </c>
      <c r="L95" s="528">
        <v>107.6</v>
      </c>
      <c r="M95" s="528">
        <v>107.6</v>
      </c>
      <c r="N95" s="528">
        <v>107.6</v>
      </c>
      <c r="O95" s="528">
        <v>107.6</v>
      </c>
      <c r="P95" s="528">
        <v>106.5</v>
      </c>
      <c r="Q95" s="528">
        <v>106.2</v>
      </c>
      <c r="R95" s="528">
        <v>106.2</v>
      </c>
      <c r="S95" s="528">
        <v>106.2</v>
      </c>
      <c r="T95" s="528">
        <v>107.6</v>
      </c>
      <c r="U95" s="528">
        <v>106.2</v>
      </c>
      <c r="V95" s="528">
        <v>105.9</v>
      </c>
      <c r="W95" s="528">
        <v>104.9</v>
      </c>
      <c r="X95" s="528">
        <v>104.2</v>
      </c>
      <c r="Y95" s="528">
        <v>104.2</v>
      </c>
      <c r="Z95" s="528">
        <v>104.4</v>
      </c>
      <c r="AA95" s="528">
        <v>105.7</v>
      </c>
      <c r="AB95" s="528">
        <v>106.2</v>
      </c>
      <c r="AC95" s="528">
        <v>106.2</v>
      </c>
      <c r="AD95" s="528">
        <v>106.2</v>
      </c>
      <c r="AE95" s="528">
        <v>106.2</v>
      </c>
      <c r="AF95" s="528">
        <v>106.2</v>
      </c>
      <c r="AG95" s="528">
        <v>105.7</v>
      </c>
      <c r="AH95" s="528">
        <v>105.5</v>
      </c>
      <c r="AI95" s="528">
        <v>106.9</v>
      </c>
      <c r="AJ95" s="528">
        <v>107.1</v>
      </c>
      <c r="AK95" s="528">
        <v>107.6</v>
      </c>
      <c r="AL95" s="528">
        <v>107.6</v>
      </c>
      <c r="AM95" s="528">
        <v>107.6</v>
      </c>
      <c r="AN95" s="528">
        <v>107.6</v>
      </c>
      <c r="AO95" s="528">
        <v>107.6</v>
      </c>
      <c r="AP95" s="528">
        <v>107.6</v>
      </c>
      <c r="AQ95" s="528">
        <v>107.6</v>
      </c>
      <c r="AR95" s="528">
        <v>107.6</v>
      </c>
      <c r="AS95" s="528">
        <v>107.6</v>
      </c>
      <c r="AT95" s="528">
        <v>107.6</v>
      </c>
      <c r="AU95" s="528">
        <v>107.6</v>
      </c>
      <c r="AV95" s="528">
        <v>107.6</v>
      </c>
      <c r="AW95" s="528">
        <v>107.6</v>
      </c>
      <c r="AX95" s="528">
        <v>107.6</v>
      </c>
      <c r="AY95" s="528">
        <v>107.6</v>
      </c>
      <c r="AZ95" s="528">
        <v>107.6</v>
      </c>
      <c r="BA95" s="528">
        <v>107.6</v>
      </c>
      <c r="BB95" s="528">
        <v>107.6</v>
      </c>
      <c r="BC95" s="528">
        <v>107.6</v>
      </c>
      <c r="BD95" s="528">
        <v>107.6</v>
      </c>
      <c r="BE95" s="528">
        <v>107.6</v>
      </c>
      <c r="BF95" s="528">
        <v>109.7</v>
      </c>
      <c r="BG95" s="528">
        <v>97.4</v>
      </c>
      <c r="BH95" s="528">
        <v>90.1</v>
      </c>
      <c r="BI95" s="528">
        <v>91.1</v>
      </c>
      <c r="BJ95" s="528">
        <v>92.5</v>
      </c>
      <c r="BK95" s="528">
        <v>93.2</v>
      </c>
      <c r="BL95" s="528">
        <v>94.7</v>
      </c>
      <c r="BM95" s="528">
        <v>95.2</v>
      </c>
      <c r="BN95" s="528">
        <v>95.7</v>
      </c>
      <c r="BO95" s="528">
        <v>94.2</v>
      </c>
      <c r="BP95" s="528">
        <v>94.5</v>
      </c>
      <c r="BQ95" s="528">
        <v>94.6</v>
      </c>
      <c r="BR95" s="528">
        <v>95.2</v>
      </c>
      <c r="BS95" s="528">
        <v>95.2</v>
      </c>
      <c r="BT95" s="528">
        <v>95.6</v>
      </c>
      <c r="BU95" s="528">
        <v>95.2</v>
      </c>
      <c r="BV95" s="528">
        <v>95.2</v>
      </c>
      <c r="BW95" s="528">
        <v>95.2</v>
      </c>
      <c r="BX95" s="528">
        <v>95.2</v>
      </c>
      <c r="BY95" s="528">
        <v>95.2</v>
      </c>
      <c r="BZ95" s="528">
        <v>95.2</v>
      </c>
      <c r="CA95" s="528">
        <v>95.2</v>
      </c>
      <c r="CB95" s="528">
        <v>95.2</v>
      </c>
      <c r="CC95" s="528">
        <v>95.2</v>
      </c>
      <c r="CD95" s="528">
        <v>95.2</v>
      </c>
      <c r="CE95" s="528">
        <v>95.2</v>
      </c>
      <c r="CF95" s="528">
        <v>95.2</v>
      </c>
      <c r="CG95" s="528">
        <v>95.2</v>
      </c>
      <c r="CH95" s="528">
        <v>95.2</v>
      </c>
      <c r="CI95" s="528">
        <v>95.2</v>
      </c>
      <c r="CJ95" s="528">
        <v>95.2</v>
      </c>
      <c r="CK95" s="528">
        <v>95.2</v>
      </c>
      <c r="CL95" s="528">
        <v>95.2</v>
      </c>
    </row>
    <row r="96" spans="1:90">
      <c r="A96" s="524" t="s">
        <v>2294</v>
      </c>
      <c r="B96" s="524" t="s">
        <v>773</v>
      </c>
      <c r="C96" s="525">
        <v>4.8300000000000003E-2</v>
      </c>
      <c r="D96" s="528">
        <v>103.6</v>
      </c>
      <c r="E96" s="528">
        <v>102.4</v>
      </c>
      <c r="F96" s="528">
        <v>103.6</v>
      </c>
      <c r="G96" s="528">
        <v>120.5</v>
      </c>
      <c r="H96" s="528">
        <v>114.7</v>
      </c>
      <c r="I96" s="528">
        <v>114.6</v>
      </c>
      <c r="J96" s="528">
        <v>113.1</v>
      </c>
      <c r="K96" s="528">
        <v>117.8</v>
      </c>
      <c r="L96" s="528">
        <v>125.5</v>
      </c>
      <c r="M96" s="528">
        <v>115.8</v>
      </c>
      <c r="N96" s="528">
        <v>122.8</v>
      </c>
      <c r="O96" s="528">
        <v>121.3</v>
      </c>
      <c r="P96" s="528">
        <v>124.9</v>
      </c>
      <c r="Q96" s="528">
        <v>126.3</v>
      </c>
      <c r="R96" s="528">
        <v>124.6</v>
      </c>
      <c r="S96" s="528">
        <v>126.9</v>
      </c>
      <c r="T96" s="528">
        <v>134.1</v>
      </c>
      <c r="U96" s="528">
        <v>131.30000000000001</v>
      </c>
      <c r="V96" s="528">
        <v>129.9</v>
      </c>
      <c r="W96" s="528">
        <v>129.4</v>
      </c>
      <c r="X96" s="528">
        <v>119.8</v>
      </c>
      <c r="Y96" s="528">
        <v>128.6</v>
      </c>
      <c r="Z96" s="528">
        <v>132.19999999999999</v>
      </c>
      <c r="AA96" s="528">
        <v>137.69999999999999</v>
      </c>
      <c r="AB96" s="528">
        <v>137.6</v>
      </c>
      <c r="AC96" s="528">
        <v>131.80000000000001</v>
      </c>
      <c r="AD96" s="528">
        <v>134.4</v>
      </c>
      <c r="AE96" s="528">
        <v>139.80000000000001</v>
      </c>
      <c r="AF96" s="528">
        <v>131.1</v>
      </c>
      <c r="AG96" s="528">
        <v>129</v>
      </c>
      <c r="AH96" s="528">
        <v>127.2</v>
      </c>
      <c r="AI96" s="528">
        <v>128.9</v>
      </c>
      <c r="AJ96" s="528">
        <v>127.5</v>
      </c>
      <c r="AK96" s="528">
        <v>123.4</v>
      </c>
      <c r="AL96" s="528">
        <v>123</v>
      </c>
      <c r="AM96" s="528">
        <v>121.4</v>
      </c>
      <c r="AN96" s="528">
        <v>126.7</v>
      </c>
      <c r="AO96" s="528">
        <v>127.8</v>
      </c>
      <c r="AP96" s="528">
        <v>130.9</v>
      </c>
      <c r="AQ96" s="528">
        <v>130.4</v>
      </c>
      <c r="AR96" s="528">
        <v>133.19999999999999</v>
      </c>
      <c r="AS96" s="528">
        <v>132</v>
      </c>
      <c r="AT96" s="528">
        <v>134</v>
      </c>
      <c r="AU96" s="528">
        <v>130.6</v>
      </c>
      <c r="AV96" s="528">
        <v>126.6</v>
      </c>
      <c r="AW96" s="528">
        <v>125.9</v>
      </c>
      <c r="AX96" s="528">
        <v>125.3</v>
      </c>
      <c r="AY96" s="528">
        <v>122</v>
      </c>
      <c r="AZ96" s="528">
        <v>122.9</v>
      </c>
      <c r="BA96" s="528">
        <v>123.3</v>
      </c>
      <c r="BB96" s="528">
        <v>123.7</v>
      </c>
      <c r="BC96" s="528">
        <v>129.5</v>
      </c>
      <c r="BD96" s="528">
        <v>131.4</v>
      </c>
      <c r="BE96" s="528">
        <v>130.9</v>
      </c>
      <c r="BF96" s="528">
        <v>134</v>
      </c>
      <c r="BG96" s="528">
        <v>145</v>
      </c>
      <c r="BH96" s="528">
        <v>143.6</v>
      </c>
      <c r="BI96" s="528">
        <v>148.30000000000001</v>
      </c>
      <c r="BJ96" s="528">
        <v>162.4</v>
      </c>
      <c r="BK96" s="528">
        <v>166.3</v>
      </c>
      <c r="BL96" s="528">
        <v>143.19999999999999</v>
      </c>
      <c r="BM96" s="528">
        <v>141.6</v>
      </c>
      <c r="BN96" s="528">
        <v>140.5</v>
      </c>
      <c r="BO96" s="528">
        <v>139.30000000000001</v>
      </c>
      <c r="BP96" s="528">
        <v>140.5</v>
      </c>
      <c r="BQ96" s="528">
        <v>137.80000000000001</v>
      </c>
      <c r="BR96" s="528">
        <v>142.69999999999999</v>
      </c>
      <c r="BS96" s="528">
        <v>147.19999999999999</v>
      </c>
      <c r="BT96" s="528">
        <v>146.30000000000001</v>
      </c>
      <c r="BU96" s="528">
        <v>138.6</v>
      </c>
      <c r="BV96" s="528">
        <v>148.80000000000001</v>
      </c>
      <c r="BW96" s="528">
        <v>153.69999999999999</v>
      </c>
      <c r="BX96" s="528">
        <v>160.1</v>
      </c>
      <c r="BY96" s="528">
        <v>176.4</v>
      </c>
      <c r="BZ96" s="528">
        <v>195.9</v>
      </c>
      <c r="CA96" s="528">
        <v>199.4</v>
      </c>
      <c r="CB96" s="528">
        <v>201.6</v>
      </c>
      <c r="CC96" s="528">
        <v>222.9</v>
      </c>
      <c r="CD96" s="528">
        <v>270</v>
      </c>
      <c r="CE96" s="528">
        <v>296.8</v>
      </c>
      <c r="CF96" s="528">
        <v>292.60000000000002</v>
      </c>
      <c r="CG96" s="528">
        <v>302.3</v>
      </c>
      <c r="CH96" s="528">
        <v>311</v>
      </c>
      <c r="CI96" s="528">
        <v>373.1</v>
      </c>
      <c r="CJ96" s="528">
        <v>518.5</v>
      </c>
      <c r="CK96" s="528">
        <v>662.7</v>
      </c>
      <c r="CL96" s="528">
        <v>1013.8</v>
      </c>
    </row>
    <row r="97" spans="1:90">
      <c r="A97" s="524" t="s">
        <v>772</v>
      </c>
      <c r="B97" s="524" t="s">
        <v>775</v>
      </c>
      <c r="C97" s="525">
        <v>0.16446</v>
      </c>
      <c r="D97" s="528">
        <v>95</v>
      </c>
      <c r="E97" s="528">
        <v>92.5</v>
      </c>
      <c r="F97" s="528">
        <v>98.4</v>
      </c>
      <c r="G97" s="528">
        <v>104.2</v>
      </c>
      <c r="H97" s="528">
        <v>112.3</v>
      </c>
      <c r="I97" s="528">
        <v>110.9</v>
      </c>
      <c r="J97" s="528">
        <v>116.9</v>
      </c>
      <c r="K97" s="528">
        <v>106.9</v>
      </c>
      <c r="L97" s="528">
        <v>106.4</v>
      </c>
      <c r="M97" s="528">
        <v>116.7</v>
      </c>
      <c r="N97" s="528">
        <v>116.5</v>
      </c>
      <c r="O97" s="528">
        <v>123.1</v>
      </c>
      <c r="P97" s="528">
        <v>133</v>
      </c>
      <c r="Q97" s="528">
        <v>145.30000000000001</v>
      </c>
      <c r="R97" s="528">
        <v>145.4</v>
      </c>
      <c r="S97" s="528">
        <v>155.4</v>
      </c>
      <c r="T97" s="528">
        <v>172.2</v>
      </c>
      <c r="U97" s="528">
        <v>187.8</v>
      </c>
      <c r="V97" s="528">
        <v>180.4</v>
      </c>
      <c r="W97" s="528">
        <v>166.6</v>
      </c>
      <c r="X97" s="528">
        <v>147.69999999999999</v>
      </c>
      <c r="Y97" s="528">
        <v>156.9</v>
      </c>
      <c r="Z97" s="528">
        <v>149.69999999999999</v>
      </c>
      <c r="AA97" s="528">
        <v>152.30000000000001</v>
      </c>
      <c r="AB97" s="528">
        <v>169.8</v>
      </c>
      <c r="AC97" s="528">
        <v>175.3</v>
      </c>
      <c r="AD97" s="528">
        <v>164.3</v>
      </c>
      <c r="AE97" s="528">
        <v>161.1</v>
      </c>
      <c r="AF97" s="528">
        <v>157.5</v>
      </c>
      <c r="AG97" s="528">
        <v>146.5</v>
      </c>
      <c r="AH97" s="528">
        <v>144.5</v>
      </c>
      <c r="AI97" s="528">
        <v>154.19999999999999</v>
      </c>
      <c r="AJ97" s="528">
        <v>158.6</v>
      </c>
      <c r="AK97" s="528">
        <v>171.3</v>
      </c>
      <c r="AL97" s="528">
        <v>174.9</v>
      </c>
      <c r="AM97" s="528">
        <v>166</v>
      </c>
      <c r="AN97" s="528">
        <v>170.7</v>
      </c>
      <c r="AO97" s="528">
        <v>173.6</v>
      </c>
      <c r="AP97" s="528">
        <v>186.6</v>
      </c>
      <c r="AQ97" s="528">
        <v>196.8</v>
      </c>
      <c r="AR97" s="528">
        <v>217.3</v>
      </c>
      <c r="AS97" s="528">
        <v>228</v>
      </c>
      <c r="AT97" s="528">
        <v>238.6</v>
      </c>
      <c r="AU97" s="528">
        <v>249.1</v>
      </c>
      <c r="AV97" s="528">
        <v>250.2</v>
      </c>
      <c r="AW97" s="528">
        <v>169.8</v>
      </c>
      <c r="AX97" s="528">
        <v>141</v>
      </c>
      <c r="AY97" s="528">
        <v>114.9</v>
      </c>
      <c r="AZ97" s="528">
        <v>127</v>
      </c>
      <c r="BA97" s="528">
        <v>124</v>
      </c>
      <c r="BB97" s="528">
        <v>135.6</v>
      </c>
      <c r="BC97" s="528">
        <v>168.4</v>
      </c>
      <c r="BD97" s="528">
        <v>177.3</v>
      </c>
      <c r="BE97" s="528">
        <v>178.4</v>
      </c>
      <c r="BF97" s="528">
        <v>177</v>
      </c>
      <c r="BG97" s="528">
        <v>183.5</v>
      </c>
      <c r="BH97" s="528">
        <v>190.2</v>
      </c>
      <c r="BI97" s="528">
        <v>192.7</v>
      </c>
      <c r="BJ97" s="528">
        <v>200.9</v>
      </c>
      <c r="BK97" s="528">
        <v>238.1</v>
      </c>
      <c r="BL97" s="528">
        <v>246.2</v>
      </c>
      <c r="BM97" s="528">
        <v>246.9</v>
      </c>
      <c r="BN97" s="528">
        <v>268.8</v>
      </c>
      <c r="BO97" s="528">
        <v>293.3</v>
      </c>
      <c r="BP97" s="528">
        <v>290.2</v>
      </c>
      <c r="BQ97" s="528">
        <v>307.5</v>
      </c>
      <c r="BR97" s="528">
        <v>327.39999999999998</v>
      </c>
      <c r="BS97" s="528">
        <v>315.60000000000002</v>
      </c>
      <c r="BT97" s="528">
        <v>298.8</v>
      </c>
      <c r="BU97" s="528">
        <v>319.5</v>
      </c>
      <c r="BV97" s="528">
        <v>352</v>
      </c>
      <c r="BW97" s="528">
        <v>359.3</v>
      </c>
      <c r="BX97" s="528">
        <v>392.6</v>
      </c>
      <c r="BY97" s="528">
        <v>419</v>
      </c>
      <c r="BZ97" s="528">
        <v>389.2</v>
      </c>
      <c r="CA97" s="528">
        <v>429.5</v>
      </c>
      <c r="CB97" s="528">
        <v>406.2</v>
      </c>
      <c r="CC97" s="528">
        <v>405.5</v>
      </c>
      <c r="CD97" s="528">
        <v>383.2</v>
      </c>
      <c r="CE97" s="528">
        <v>367.2</v>
      </c>
      <c r="CF97" s="528">
        <v>385.9</v>
      </c>
      <c r="CG97" s="528">
        <v>384.3</v>
      </c>
      <c r="CH97" s="528">
        <v>350.1</v>
      </c>
      <c r="CI97" s="528">
        <v>360.9</v>
      </c>
      <c r="CJ97" s="528">
        <v>341.2</v>
      </c>
      <c r="CK97" s="528">
        <v>336.3</v>
      </c>
      <c r="CL97" s="528">
        <v>350</v>
      </c>
    </row>
    <row r="98" spans="1:90">
      <c r="A98" s="524" t="s">
        <v>2295</v>
      </c>
      <c r="B98" s="524" t="s">
        <v>777</v>
      </c>
      <c r="C98" s="525">
        <v>8.8029999999999997E-2</v>
      </c>
      <c r="D98" s="528">
        <v>75.5</v>
      </c>
      <c r="E98" s="528">
        <v>75.5</v>
      </c>
      <c r="F98" s="528">
        <v>75.5</v>
      </c>
      <c r="G98" s="528">
        <v>75.5</v>
      </c>
      <c r="H98" s="528">
        <v>75.5</v>
      </c>
      <c r="I98" s="528">
        <v>78.599999999999994</v>
      </c>
      <c r="J98" s="528">
        <v>75.3</v>
      </c>
      <c r="K98" s="528">
        <v>75.900000000000006</v>
      </c>
      <c r="L98" s="528">
        <v>75.900000000000006</v>
      </c>
      <c r="M98" s="528">
        <v>75.900000000000006</v>
      </c>
      <c r="N98" s="528">
        <v>74</v>
      </c>
      <c r="O98" s="528">
        <v>76.2</v>
      </c>
      <c r="P98" s="528">
        <v>76.2</v>
      </c>
      <c r="Q98" s="528">
        <v>76.2</v>
      </c>
      <c r="R98" s="528">
        <v>74.7</v>
      </c>
      <c r="S98" s="528">
        <v>73.099999999999994</v>
      </c>
      <c r="T98" s="528">
        <v>86.5</v>
      </c>
      <c r="U98" s="528">
        <v>78.8</v>
      </c>
      <c r="V98" s="528">
        <v>88.7</v>
      </c>
      <c r="W98" s="528">
        <v>91.2</v>
      </c>
      <c r="X98" s="528">
        <v>88.3</v>
      </c>
      <c r="Y98" s="528">
        <v>92</v>
      </c>
      <c r="Z98" s="528">
        <v>87.8</v>
      </c>
      <c r="AA98" s="528">
        <v>86.5</v>
      </c>
      <c r="AB98" s="528">
        <v>81.5</v>
      </c>
      <c r="AC98" s="528">
        <v>81.5</v>
      </c>
      <c r="AD98" s="528">
        <v>81.5</v>
      </c>
      <c r="AE98" s="528">
        <v>81.5</v>
      </c>
      <c r="AF98" s="528">
        <v>81.2</v>
      </c>
      <c r="AG98" s="528">
        <v>80.2</v>
      </c>
      <c r="AH98" s="528">
        <v>80.2</v>
      </c>
      <c r="AI98" s="528">
        <v>80.2</v>
      </c>
      <c r="AJ98" s="528">
        <v>80.2</v>
      </c>
      <c r="AK98" s="528">
        <v>80.2</v>
      </c>
      <c r="AL98" s="528">
        <v>80.2</v>
      </c>
      <c r="AM98" s="528">
        <v>80.2</v>
      </c>
      <c r="AN98" s="528">
        <v>80.2</v>
      </c>
      <c r="AO98" s="528">
        <v>75.900000000000006</v>
      </c>
      <c r="AP98" s="528">
        <v>74.400000000000006</v>
      </c>
      <c r="AQ98" s="528">
        <v>74.400000000000006</v>
      </c>
      <c r="AR98" s="528">
        <v>74.400000000000006</v>
      </c>
      <c r="AS98" s="528">
        <v>74.400000000000006</v>
      </c>
      <c r="AT98" s="528">
        <v>74.400000000000006</v>
      </c>
      <c r="AU98" s="528">
        <v>74.400000000000006</v>
      </c>
      <c r="AV98" s="528">
        <v>89.8</v>
      </c>
      <c r="AW98" s="528">
        <v>95</v>
      </c>
      <c r="AX98" s="528">
        <v>95</v>
      </c>
      <c r="AY98" s="528">
        <v>95</v>
      </c>
      <c r="AZ98" s="528">
        <v>91.8</v>
      </c>
      <c r="BA98" s="528">
        <v>89.6</v>
      </c>
      <c r="BB98" s="528">
        <v>89.6</v>
      </c>
      <c r="BC98" s="528">
        <v>89.6</v>
      </c>
      <c r="BD98" s="528">
        <v>99.8</v>
      </c>
      <c r="BE98" s="528">
        <v>115.1</v>
      </c>
      <c r="BF98" s="528">
        <v>101.4</v>
      </c>
      <c r="BG98" s="528">
        <v>96.8</v>
      </c>
      <c r="BH98" s="528">
        <v>96.8</v>
      </c>
      <c r="BI98" s="528">
        <v>105.3</v>
      </c>
      <c r="BJ98" s="528">
        <v>97.3</v>
      </c>
      <c r="BK98" s="528">
        <v>93.8</v>
      </c>
      <c r="BL98" s="528">
        <v>90.3</v>
      </c>
      <c r="BM98" s="528">
        <v>93.9</v>
      </c>
      <c r="BN98" s="528">
        <v>97.5</v>
      </c>
      <c r="BO98" s="528">
        <v>96</v>
      </c>
      <c r="BP98" s="528">
        <v>96.4</v>
      </c>
      <c r="BQ98" s="528">
        <v>96.4</v>
      </c>
      <c r="BR98" s="528">
        <v>96.4</v>
      </c>
      <c r="BS98" s="528">
        <v>96.1</v>
      </c>
      <c r="BT98" s="528">
        <v>118</v>
      </c>
      <c r="BU98" s="528">
        <v>140.4</v>
      </c>
      <c r="BV98" s="528">
        <v>141</v>
      </c>
      <c r="BW98" s="528">
        <v>141</v>
      </c>
      <c r="BX98" s="528">
        <v>141</v>
      </c>
      <c r="BY98" s="528">
        <v>171.4</v>
      </c>
      <c r="BZ98" s="528">
        <v>156.80000000000001</v>
      </c>
      <c r="CA98" s="528">
        <v>113</v>
      </c>
      <c r="CB98" s="528">
        <v>113</v>
      </c>
      <c r="CC98" s="528">
        <v>113</v>
      </c>
      <c r="CD98" s="528">
        <v>134.5</v>
      </c>
      <c r="CE98" s="528">
        <v>148.80000000000001</v>
      </c>
      <c r="CF98" s="528">
        <v>127.3</v>
      </c>
      <c r="CG98" s="528">
        <v>120.2</v>
      </c>
      <c r="CH98" s="528">
        <v>130.19999999999999</v>
      </c>
      <c r="CI98" s="528">
        <v>149.4</v>
      </c>
      <c r="CJ98" s="528">
        <v>149.4</v>
      </c>
      <c r="CK98" s="528">
        <v>149.4</v>
      </c>
      <c r="CL98" s="528">
        <v>143.6</v>
      </c>
    </row>
    <row r="99" spans="1:90">
      <c r="A99" s="524" t="s">
        <v>776</v>
      </c>
      <c r="B99" s="524" t="s">
        <v>2296</v>
      </c>
      <c r="C99" s="525">
        <v>0.24698000000000001</v>
      </c>
      <c r="D99" s="528">
        <v>105.2</v>
      </c>
      <c r="E99" s="528">
        <v>109.4</v>
      </c>
      <c r="F99" s="528">
        <v>105.5</v>
      </c>
      <c r="G99" s="528">
        <v>106.7</v>
      </c>
      <c r="H99" s="528">
        <v>101.6</v>
      </c>
      <c r="I99" s="528">
        <v>102.1</v>
      </c>
      <c r="J99" s="528">
        <v>101.4</v>
      </c>
      <c r="K99" s="528">
        <v>101.8</v>
      </c>
      <c r="L99" s="528">
        <v>104.3</v>
      </c>
      <c r="M99" s="528">
        <v>108.2</v>
      </c>
      <c r="N99" s="528">
        <v>113</v>
      </c>
      <c r="O99" s="528">
        <v>122.3</v>
      </c>
      <c r="P99" s="528">
        <v>116.8</v>
      </c>
      <c r="Q99" s="528">
        <v>115.5</v>
      </c>
      <c r="R99" s="528">
        <v>112.6</v>
      </c>
      <c r="S99" s="528">
        <v>112.8</v>
      </c>
      <c r="T99" s="528">
        <v>109.1</v>
      </c>
      <c r="U99" s="528">
        <v>115.2</v>
      </c>
      <c r="V99" s="528">
        <v>116.3</v>
      </c>
      <c r="W99" s="528">
        <v>117.3</v>
      </c>
      <c r="X99" s="528">
        <v>117.3</v>
      </c>
      <c r="Y99" s="528">
        <v>118.9</v>
      </c>
      <c r="Z99" s="528">
        <v>119.8</v>
      </c>
      <c r="AA99" s="528">
        <v>120.9</v>
      </c>
      <c r="AB99" s="528">
        <v>117</v>
      </c>
      <c r="AC99" s="528">
        <v>115.5</v>
      </c>
      <c r="AD99" s="528">
        <v>116</v>
      </c>
      <c r="AE99" s="528">
        <v>120.4</v>
      </c>
      <c r="AF99" s="528">
        <v>116.2</v>
      </c>
      <c r="AG99" s="528">
        <v>113.2</v>
      </c>
      <c r="AH99" s="528">
        <v>113.9</v>
      </c>
      <c r="AI99" s="528">
        <v>117.4</v>
      </c>
      <c r="AJ99" s="528">
        <v>118.7</v>
      </c>
      <c r="AK99" s="528">
        <v>124</v>
      </c>
      <c r="AL99" s="528">
        <v>126.9</v>
      </c>
      <c r="AM99" s="528">
        <v>126.5</v>
      </c>
      <c r="AN99" s="528">
        <v>124.3</v>
      </c>
      <c r="AO99" s="528">
        <v>132.4</v>
      </c>
      <c r="AP99" s="528">
        <v>131</v>
      </c>
      <c r="AQ99" s="528">
        <v>127</v>
      </c>
      <c r="AR99" s="528">
        <v>125</v>
      </c>
      <c r="AS99" s="528">
        <v>109.2</v>
      </c>
      <c r="AT99" s="528">
        <v>113.2</v>
      </c>
      <c r="AU99" s="528">
        <v>110.4</v>
      </c>
      <c r="AV99" s="528">
        <v>109.2</v>
      </c>
      <c r="AW99" s="528">
        <v>107.8</v>
      </c>
      <c r="AX99" s="528">
        <v>109.3</v>
      </c>
      <c r="AY99" s="528">
        <v>107.7</v>
      </c>
      <c r="AZ99" s="528">
        <v>108.7</v>
      </c>
      <c r="BA99" s="528">
        <v>109.8</v>
      </c>
      <c r="BB99" s="528">
        <v>112.2</v>
      </c>
      <c r="BC99" s="528">
        <v>114.3</v>
      </c>
      <c r="BD99" s="528">
        <v>114</v>
      </c>
      <c r="BE99" s="528">
        <v>116</v>
      </c>
      <c r="BF99" s="528">
        <v>119.5</v>
      </c>
      <c r="BG99" s="528">
        <v>123.3</v>
      </c>
      <c r="BH99" s="528">
        <v>139.80000000000001</v>
      </c>
      <c r="BI99" s="528">
        <v>136.4</v>
      </c>
      <c r="BJ99" s="528">
        <v>144.6</v>
      </c>
      <c r="BK99" s="528">
        <v>143</v>
      </c>
      <c r="BL99" s="528">
        <v>182.3</v>
      </c>
      <c r="BM99" s="528">
        <v>176.5</v>
      </c>
      <c r="BN99" s="528">
        <v>199.1</v>
      </c>
      <c r="BO99" s="528">
        <v>182.2</v>
      </c>
      <c r="BP99" s="528">
        <v>165.2</v>
      </c>
      <c r="BQ99" s="528">
        <v>171.3</v>
      </c>
      <c r="BR99" s="528">
        <v>173.4</v>
      </c>
      <c r="BS99" s="528">
        <v>180.7</v>
      </c>
      <c r="BT99" s="528">
        <v>186.5</v>
      </c>
      <c r="BU99" s="528">
        <v>192.7</v>
      </c>
      <c r="BV99" s="528">
        <v>190.7</v>
      </c>
      <c r="BW99" s="528">
        <v>190.3</v>
      </c>
      <c r="BX99" s="528">
        <v>193.9</v>
      </c>
      <c r="BY99" s="528">
        <v>198.5</v>
      </c>
      <c r="BZ99" s="528">
        <v>205.8</v>
      </c>
      <c r="CA99" s="528">
        <v>200.6</v>
      </c>
      <c r="CB99" s="528">
        <v>176.8</v>
      </c>
      <c r="CC99" s="528">
        <v>179.5</v>
      </c>
      <c r="CD99" s="528">
        <v>182.7</v>
      </c>
      <c r="CE99" s="528">
        <v>188.2</v>
      </c>
      <c r="CF99" s="528">
        <v>189.8</v>
      </c>
      <c r="CG99" s="528">
        <v>191.2</v>
      </c>
      <c r="CH99" s="528">
        <v>196.9</v>
      </c>
      <c r="CI99" s="528">
        <v>198.9</v>
      </c>
      <c r="CJ99" s="528">
        <v>198.5</v>
      </c>
      <c r="CK99" s="528">
        <v>197.4</v>
      </c>
      <c r="CL99" s="528">
        <v>202.2</v>
      </c>
    </row>
    <row r="100" spans="1:90">
      <c r="A100" s="524" t="s">
        <v>2297</v>
      </c>
      <c r="B100" s="524" t="s">
        <v>779</v>
      </c>
      <c r="C100" s="525">
        <v>0.21326000000000001</v>
      </c>
      <c r="D100" s="528">
        <v>96</v>
      </c>
      <c r="E100" s="528">
        <v>90.6</v>
      </c>
      <c r="F100" s="528">
        <v>84.1</v>
      </c>
      <c r="G100" s="528">
        <v>86.5</v>
      </c>
      <c r="H100" s="528">
        <v>97.2</v>
      </c>
      <c r="I100" s="528">
        <v>90.1</v>
      </c>
      <c r="J100" s="528">
        <v>89.2</v>
      </c>
      <c r="K100" s="528">
        <v>96</v>
      </c>
      <c r="L100" s="528">
        <v>98.9</v>
      </c>
      <c r="M100" s="528">
        <v>115</v>
      </c>
      <c r="N100" s="528">
        <v>113.6</v>
      </c>
      <c r="O100" s="528">
        <v>117.9</v>
      </c>
      <c r="P100" s="528">
        <v>112.2</v>
      </c>
      <c r="Q100" s="528">
        <v>134.4</v>
      </c>
      <c r="R100" s="528">
        <v>94.8</v>
      </c>
      <c r="S100" s="528">
        <v>93.8</v>
      </c>
      <c r="T100" s="528">
        <v>100.8</v>
      </c>
      <c r="U100" s="528">
        <v>93.9</v>
      </c>
      <c r="V100" s="528">
        <v>100.6</v>
      </c>
      <c r="W100" s="528">
        <v>106</v>
      </c>
      <c r="X100" s="528">
        <v>120.5</v>
      </c>
      <c r="Y100" s="528">
        <v>115.6</v>
      </c>
      <c r="Z100" s="528">
        <v>105.3</v>
      </c>
      <c r="AA100" s="528">
        <v>112.4</v>
      </c>
      <c r="AB100" s="528">
        <v>109.4</v>
      </c>
      <c r="AC100" s="528">
        <v>107.4</v>
      </c>
      <c r="AD100" s="528">
        <v>107.9</v>
      </c>
      <c r="AE100" s="528">
        <v>121.4</v>
      </c>
      <c r="AF100" s="528">
        <v>113.9</v>
      </c>
      <c r="AG100" s="528">
        <v>117.2</v>
      </c>
      <c r="AH100" s="528">
        <v>109.1</v>
      </c>
      <c r="AI100" s="528">
        <v>138.30000000000001</v>
      </c>
      <c r="AJ100" s="528">
        <v>149.5</v>
      </c>
      <c r="AK100" s="528">
        <v>134.80000000000001</v>
      </c>
      <c r="AL100" s="528">
        <v>163.5</v>
      </c>
      <c r="AM100" s="528">
        <v>164.6</v>
      </c>
      <c r="AN100" s="528">
        <v>110</v>
      </c>
      <c r="AO100" s="528">
        <v>119</v>
      </c>
      <c r="AP100" s="528">
        <v>116.1</v>
      </c>
      <c r="AQ100" s="528">
        <v>109.1</v>
      </c>
      <c r="AR100" s="528">
        <v>118.2</v>
      </c>
      <c r="AS100" s="528">
        <v>126</v>
      </c>
      <c r="AT100" s="528">
        <v>133.1</v>
      </c>
      <c r="AU100" s="528">
        <v>133.69999999999999</v>
      </c>
      <c r="AV100" s="528">
        <v>122.3</v>
      </c>
      <c r="AW100" s="528">
        <v>159.6</v>
      </c>
      <c r="AX100" s="528">
        <v>195.4</v>
      </c>
      <c r="AY100" s="528">
        <v>184.2</v>
      </c>
      <c r="AZ100" s="528">
        <v>181.9</v>
      </c>
      <c r="BA100" s="528">
        <v>181.9</v>
      </c>
      <c r="BB100" s="528">
        <v>181.9</v>
      </c>
      <c r="BC100" s="528">
        <v>181.9</v>
      </c>
      <c r="BD100" s="528">
        <v>181.9</v>
      </c>
      <c r="BE100" s="528">
        <v>181.9</v>
      </c>
      <c r="BF100" s="528">
        <v>181.9</v>
      </c>
      <c r="BG100" s="528">
        <v>181.9</v>
      </c>
      <c r="BH100" s="528">
        <v>181.9</v>
      </c>
      <c r="BI100" s="528">
        <v>181.9</v>
      </c>
      <c r="BJ100" s="528">
        <v>181.9</v>
      </c>
      <c r="BK100" s="528">
        <v>181.9</v>
      </c>
      <c r="BL100" s="528">
        <v>183.2</v>
      </c>
      <c r="BM100" s="528">
        <v>181.5</v>
      </c>
      <c r="BN100" s="528">
        <v>148.6</v>
      </c>
      <c r="BO100" s="528">
        <v>148.9</v>
      </c>
      <c r="BP100" s="528">
        <v>156.69999999999999</v>
      </c>
      <c r="BQ100" s="528">
        <v>165.1</v>
      </c>
      <c r="BR100" s="528">
        <v>138.80000000000001</v>
      </c>
      <c r="BS100" s="528">
        <v>158.30000000000001</v>
      </c>
      <c r="BT100" s="528">
        <v>170.9</v>
      </c>
      <c r="BU100" s="528">
        <v>209.1</v>
      </c>
      <c r="BV100" s="528">
        <v>240.2</v>
      </c>
      <c r="BW100" s="528">
        <v>250.2</v>
      </c>
      <c r="BX100" s="528">
        <v>252.4</v>
      </c>
      <c r="BY100" s="528">
        <v>161.4</v>
      </c>
      <c r="BZ100" s="528">
        <v>130.9</v>
      </c>
      <c r="CA100" s="528">
        <v>118.2</v>
      </c>
      <c r="CB100" s="528">
        <v>144.6</v>
      </c>
      <c r="CC100" s="528">
        <v>147.6</v>
      </c>
      <c r="CD100" s="528">
        <v>136.69999999999999</v>
      </c>
      <c r="CE100" s="528">
        <v>152.6</v>
      </c>
      <c r="CF100" s="528">
        <v>146.5</v>
      </c>
      <c r="CG100" s="528">
        <v>135.19999999999999</v>
      </c>
      <c r="CH100" s="528">
        <v>139.5</v>
      </c>
      <c r="CI100" s="528">
        <v>159</v>
      </c>
      <c r="CJ100" s="528">
        <v>183.8</v>
      </c>
      <c r="CK100" s="528">
        <v>232.3</v>
      </c>
      <c r="CL100" s="528">
        <v>150.9</v>
      </c>
    </row>
    <row r="101" spans="1:90">
      <c r="A101" s="524" t="s">
        <v>780</v>
      </c>
      <c r="B101" s="524" t="s">
        <v>781</v>
      </c>
      <c r="C101" s="525">
        <v>0.14928</v>
      </c>
      <c r="D101" s="528">
        <v>89.9</v>
      </c>
      <c r="E101" s="528">
        <v>85.2</v>
      </c>
      <c r="F101" s="528">
        <v>78.900000000000006</v>
      </c>
      <c r="G101" s="528">
        <v>84.2</v>
      </c>
      <c r="H101" s="528">
        <v>96.5</v>
      </c>
      <c r="I101" s="528">
        <v>88.4</v>
      </c>
      <c r="J101" s="528">
        <v>87.1</v>
      </c>
      <c r="K101" s="528">
        <v>93.3</v>
      </c>
      <c r="L101" s="528">
        <v>98.4</v>
      </c>
      <c r="M101" s="528">
        <v>118.8</v>
      </c>
      <c r="N101" s="528">
        <v>117.8</v>
      </c>
      <c r="O101" s="528">
        <v>123.2</v>
      </c>
      <c r="P101" s="528">
        <v>111.7</v>
      </c>
      <c r="Q101" s="528">
        <v>130</v>
      </c>
      <c r="R101" s="528">
        <v>94.5</v>
      </c>
      <c r="S101" s="528">
        <v>93.1</v>
      </c>
      <c r="T101" s="528">
        <v>105.5</v>
      </c>
      <c r="U101" s="528">
        <v>95.6</v>
      </c>
      <c r="V101" s="528">
        <v>102.3</v>
      </c>
      <c r="W101" s="528">
        <v>109</v>
      </c>
      <c r="X101" s="528">
        <v>118.1</v>
      </c>
      <c r="Y101" s="528">
        <v>113.5</v>
      </c>
      <c r="Z101" s="528">
        <v>97.9</v>
      </c>
      <c r="AA101" s="528">
        <v>92.6</v>
      </c>
      <c r="AB101" s="528">
        <v>92.5</v>
      </c>
      <c r="AC101" s="528">
        <v>91</v>
      </c>
      <c r="AD101" s="528">
        <v>92.5</v>
      </c>
      <c r="AE101" s="528">
        <v>108.4</v>
      </c>
      <c r="AF101" s="528">
        <v>100.3</v>
      </c>
      <c r="AG101" s="528">
        <v>103.5</v>
      </c>
      <c r="AH101" s="528">
        <v>91.9</v>
      </c>
      <c r="AI101" s="528">
        <v>132.30000000000001</v>
      </c>
      <c r="AJ101" s="528">
        <v>149.4</v>
      </c>
      <c r="AK101" s="528">
        <v>100</v>
      </c>
      <c r="AL101" s="528">
        <v>145.30000000000001</v>
      </c>
      <c r="AM101" s="528">
        <v>144</v>
      </c>
      <c r="AN101" s="528">
        <v>93.4</v>
      </c>
      <c r="AO101" s="528">
        <v>105.2</v>
      </c>
      <c r="AP101" s="528">
        <v>103.7</v>
      </c>
      <c r="AQ101" s="528">
        <v>96.3</v>
      </c>
      <c r="AR101" s="528">
        <v>91</v>
      </c>
      <c r="AS101" s="528">
        <v>111.8</v>
      </c>
      <c r="AT101" s="528">
        <v>120.2</v>
      </c>
      <c r="AU101" s="528">
        <v>120.5</v>
      </c>
      <c r="AV101" s="528">
        <v>118.2</v>
      </c>
      <c r="AW101" s="528">
        <v>138.30000000000001</v>
      </c>
      <c r="AX101" s="528">
        <v>187.1</v>
      </c>
      <c r="AY101" s="528">
        <v>162.69999999999999</v>
      </c>
      <c r="AZ101" s="528">
        <v>159.80000000000001</v>
      </c>
      <c r="BA101" s="528">
        <v>159.80000000000001</v>
      </c>
      <c r="BB101" s="528">
        <v>159.80000000000001</v>
      </c>
      <c r="BC101" s="528">
        <v>159.80000000000001</v>
      </c>
      <c r="BD101" s="528">
        <v>159.80000000000001</v>
      </c>
      <c r="BE101" s="528">
        <v>159.80000000000001</v>
      </c>
      <c r="BF101" s="528">
        <v>159.80000000000001</v>
      </c>
      <c r="BG101" s="528">
        <v>159.80000000000001</v>
      </c>
      <c r="BH101" s="528">
        <v>159.80000000000001</v>
      </c>
      <c r="BI101" s="528">
        <v>159.80000000000001</v>
      </c>
      <c r="BJ101" s="528">
        <v>159.80000000000001</v>
      </c>
      <c r="BK101" s="528">
        <v>159.80000000000001</v>
      </c>
      <c r="BL101" s="528">
        <v>160.9</v>
      </c>
      <c r="BM101" s="528">
        <v>165.4</v>
      </c>
      <c r="BN101" s="528">
        <v>138.9</v>
      </c>
      <c r="BO101" s="528">
        <v>146</v>
      </c>
      <c r="BP101" s="528">
        <v>159.1</v>
      </c>
      <c r="BQ101" s="528">
        <v>176.2</v>
      </c>
      <c r="BR101" s="528">
        <v>140.5</v>
      </c>
      <c r="BS101" s="528">
        <v>157.69999999999999</v>
      </c>
      <c r="BT101" s="528">
        <v>180.1</v>
      </c>
      <c r="BU101" s="528">
        <v>238.1</v>
      </c>
      <c r="BV101" s="528">
        <v>253.7</v>
      </c>
      <c r="BW101" s="528">
        <v>262</v>
      </c>
      <c r="BX101" s="528">
        <v>246.3</v>
      </c>
      <c r="BY101" s="528">
        <v>159.30000000000001</v>
      </c>
      <c r="BZ101" s="528">
        <v>134.6</v>
      </c>
      <c r="CA101" s="528">
        <v>126</v>
      </c>
      <c r="CB101" s="528">
        <v>158</v>
      </c>
      <c r="CC101" s="528">
        <v>155.69999999999999</v>
      </c>
      <c r="CD101" s="528">
        <v>136</v>
      </c>
      <c r="CE101" s="528">
        <v>144.5</v>
      </c>
      <c r="CF101" s="528">
        <v>140.19999999999999</v>
      </c>
      <c r="CG101" s="528">
        <v>132.80000000000001</v>
      </c>
      <c r="CH101" s="528">
        <v>141.30000000000001</v>
      </c>
      <c r="CI101" s="528">
        <v>152.4</v>
      </c>
      <c r="CJ101" s="528">
        <v>161.6</v>
      </c>
      <c r="CK101" s="528">
        <v>230.6</v>
      </c>
      <c r="CL101" s="528">
        <v>152.1</v>
      </c>
    </row>
    <row r="102" spans="1:90">
      <c r="A102" s="524" t="s">
        <v>782</v>
      </c>
      <c r="B102" s="524" t="s">
        <v>783</v>
      </c>
      <c r="C102" s="525">
        <v>3.1989999999999998E-2</v>
      </c>
      <c r="D102" s="528">
        <v>121.9</v>
      </c>
      <c r="E102" s="528">
        <v>112.9</v>
      </c>
      <c r="F102" s="528">
        <v>101.9</v>
      </c>
      <c r="G102" s="528">
        <v>92.3</v>
      </c>
      <c r="H102" s="528">
        <v>91.3</v>
      </c>
      <c r="I102" s="528">
        <v>82</v>
      </c>
      <c r="J102" s="528">
        <v>93.1</v>
      </c>
      <c r="K102" s="528">
        <v>101.6</v>
      </c>
      <c r="L102" s="528">
        <v>101.6</v>
      </c>
      <c r="M102" s="528">
        <v>105.8</v>
      </c>
      <c r="N102" s="528">
        <v>105.8</v>
      </c>
      <c r="O102" s="528">
        <v>108.1</v>
      </c>
      <c r="P102" s="528">
        <v>143.69999999999999</v>
      </c>
      <c r="Q102" s="528">
        <v>181.3</v>
      </c>
      <c r="R102" s="528">
        <v>105.7</v>
      </c>
      <c r="S102" s="528">
        <v>88.2</v>
      </c>
      <c r="T102" s="528">
        <v>93.5</v>
      </c>
      <c r="U102" s="528">
        <v>78</v>
      </c>
      <c r="V102" s="528">
        <v>91.2</v>
      </c>
      <c r="W102" s="528">
        <v>104.4</v>
      </c>
      <c r="X102" s="528">
        <v>136.1</v>
      </c>
      <c r="Y102" s="528">
        <v>125.7</v>
      </c>
      <c r="Z102" s="528">
        <v>140.80000000000001</v>
      </c>
      <c r="AA102" s="528">
        <v>213.1</v>
      </c>
      <c r="AB102" s="528">
        <v>138.5</v>
      </c>
      <c r="AC102" s="528">
        <v>138.5</v>
      </c>
      <c r="AD102" s="528">
        <v>138.5</v>
      </c>
      <c r="AE102" s="528">
        <v>141.5</v>
      </c>
      <c r="AF102" s="528">
        <v>126.6</v>
      </c>
      <c r="AG102" s="528">
        <v>119.7</v>
      </c>
      <c r="AH102" s="528">
        <v>136.69999999999999</v>
      </c>
      <c r="AI102" s="528">
        <v>136.9</v>
      </c>
      <c r="AJ102" s="528">
        <v>146.69999999999999</v>
      </c>
      <c r="AK102" s="528">
        <v>226.3</v>
      </c>
      <c r="AL102" s="528">
        <v>232.5</v>
      </c>
      <c r="AM102" s="528">
        <v>228.5</v>
      </c>
      <c r="AN102" s="528">
        <v>132.1</v>
      </c>
      <c r="AO102" s="528">
        <v>137</v>
      </c>
      <c r="AP102" s="528">
        <v>102.3</v>
      </c>
      <c r="AQ102" s="528">
        <v>112.9</v>
      </c>
      <c r="AR102" s="528">
        <v>192.1</v>
      </c>
      <c r="AS102" s="528">
        <v>136.5</v>
      </c>
      <c r="AT102" s="528">
        <v>130.80000000000001</v>
      </c>
      <c r="AU102" s="528">
        <v>130.4</v>
      </c>
      <c r="AV102" s="528">
        <v>120.9</v>
      </c>
      <c r="AW102" s="528">
        <v>207.2</v>
      </c>
      <c r="AX102" s="528">
        <v>228.6</v>
      </c>
      <c r="AY102" s="528">
        <v>247.3</v>
      </c>
      <c r="AZ102" s="528">
        <v>275</v>
      </c>
      <c r="BA102" s="528">
        <v>275</v>
      </c>
      <c r="BB102" s="528">
        <v>275</v>
      </c>
      <c r="BC102" s="528">
        <v>275</v>
      </c>
      <c r="BD102" s="528">
        <v>275</v>
      </c>
      <c r="BE102" s="528">
        <v>275</v>
      </c>
      <c r="BF102" s="528">
        <v>275</v>
      </c>
      <c r="BG102" s="528">
        <v>275</v>
      </c>
      <c r="BH102" s="528">
        <v>275</v>
      </c>
      <c r="BI102" s="528">
        <v>275</v>
      </c>
      <c r="BJ102" s="528">
        <v>275</v>
      </c>
      <c r="BK102" s="528">
        <v>275</v>
      </c>
      <c r="BL102" s="528">
        <v>278.60000000000002</v>
      </c>
      <c r="BM102" s="528">
        <v>246.8</v>
      </c>
      <c r="BN102" s="528">
        <v>148.4</v>
      </c>
      <c r="BO102" s="528">
        <v>118.4</v>
      </c>
      <c r="BP102" s="528">
        <v>105.8</v>
      </c>
      <c r="BQ102" s="528">
        <v>119.5</v>
      </c>
      <c r="BR102" s="528">
        <v>118.3</v>
      </c>
      <c r="BS102" s="528">
        <v>155.19999999999999</v>
      </c>
      <c r="BT102" s="528">
        <v>126</v>
      </c>
      <c r="BU102" s="528">
        <v>106.9</v>
      </c>
      <c r="BV102" s="528">
        <v>180.3</v>
      </c>
      <c r="BW102" s="528">
        <v>220</v>
      </c>
      <c r="BX102" s="528">
        <v>366.9</v>
      </c>
      <c r="BY102" s="528">
        <v>196.8</v>
      </c>
      <c r="BZ102" s="528">
        <v>117.4</v>
      </c>
      <c r="CA102" s="528">
        <v>86</v>
      </c>
      <c r="CB102" s="528">
        <v>97.5</v>
      </c>
      <c r="CC102" s="528">
        <v>124</v>
      </c>
      <c r="CD102" s="528">
        <v>95.2</v>
      </c>
      <c r="CE102" s="528">
        <v>124.2</v>
      </c>
      <c r="CF102" s="528">
        <v>112.9</v>
      </c>
      <c r="CG102" s="528">
        <v>114.5</v>
      </c>
      <c r="CH102" s="528">
        <v>160.69999999999999</v>
      </c>
      <c r="CI102" s="528">
        <v>249.4</v>
      </c>
      <c r="CJ102" s="528">
        <v>340.7</v>
      </c>
      <c r="CK102" s="528">
        <v>309.7</v>
      </c>
      <c r="CL102" s="528">
        <v>155.5</v>
      </c>
    </row>
    <row r="103" spans="1:90">
      <c r="A103" s="524" t="s">
        <v>784</v>
      </c>
      <c r="B103" s="524" t="s">
        <v>785</v>
      </c>
      <c r="C103" s="525">
        <v>3.1989999999999998E-2</v>
      </c>
      <c r="D103" s="528">
        <v>98.3</v>
      </c>
      <c r="E103" s="528">
        <v>93.4</v>
      </c>
      <c r="F103" s="528">
        <v>90.5</v>
      </c>
      <c r="G103" s="528">
        <v>91.2</v>
      </c>
      <c r="H103" s="528">
        <v>106.3</v>
      </c>
      <c r="I103" s="528">
        <v>106.1</v>
      </c>
      <c r="J103" s="528">
        <v>95</v>
      </c>
      <c r="K103" s="528">
        <v>103.4</v>
      </c>
      <c r="L103" s="528">
        <v>98.2</v>
      </c>
      <c r="M103" s="528">
        <v>106.4</v>
      </c>
      <c r="N103" s="528">
        <v>101.8</v>
      </c>
      <c r="O103" s="528">
        <v>102.8</v>
      </c>
      <c r="P103" s="528">
        <v>82.8</v>
      </c>
      <c r="Q103" s="528">
        <v>108</v>
      </c>
      <c r="R103" s="528">
        <v>85.3</v>
      </c>
      <c r="S103" s="528">
        <v>102.5</v>
      </c>
      <c r="T103" s="528">
        <v>86.5</v>
      </c>
      <c r="U103" s="528">
        <v>102</v>
      </c>
      <c r="V103" s="528">
        <v>102</v>
      </c>
      <c r="W103" s="528">
        <v>93.8</v>
      </c>
      <c r="X103" s="528">
        <v>116.4</v>
      </c>
      <c r="Y103" s="528">
        <v>115</v>
      </c>
      <c r="Z103" s="528">
        <v>104.7</v>
      </c>
      <c r="AA103" s="528">
        <v>104.3</v>
      </c>
      <c r="AB103" s="528">
        <v>159.19999999999999</v>
      </c>
      <c r="AC103" s="528">
        <v>152.5</v>
      </c>
      <c r="AD103" s="528">
        <v>149.1</v>
      </c>
      <c r="AE103" s="528">
        <v>162.1</v>
      </c>
      <c r="AF103" s="528">
        <v>164.4</v>
      </c>
      <c r="AG103" s="528">
        <v>178.7</v>
      </c>
      <c r="AH103" s="528">
        <v>161.6</v>
      </c>
      <c r="AI103" s="528">
        <v>167.4</v>
      </c>
      <c r="AJ103" s="528">
        <v>152.9</v>
      </c>
      <c r="AK103" s="528">
        <v>206</v>
      </c>
      <c r="AL103" s="528">
        <v>179.5</v>
      </c>
      <c r="AM103" s="528">
        <v>196.9</v>
      </c>
      <c r="AN103" s="528">
        <v>165.4</v>
      </c>
      <c r="AO103" s="528">
        <v>165.3</v>
      </c>
      <c r="AP103" s="528">
        <v>187.4</v>
      </c>
      <c r="AQ103" s="528">
        <v>165.1</v>
      </c>
      <c r="AR103" s="528">
        <v>171.2</v>
      </c>
      <c r="AS103" s="528">
        <v>181.5</v>
      </c>
      <c r="AT103" s="528">
        <v>195.5</v>
      </c>
      <c r="AU103" s="528">
        <v>198</v>
      </c>
      <c r="AV103" s="528">
        <v>142.4</v>
      </c>
      <c r="AW103" s="528">
        <v>211.3</v>
      </c>
      <c r="AX103" s="528">
        <v>200.7</v>
      </c>
      <c r="AY103" s="528">
        <v>221.6</v>
      </c>
      <c r="AZ103" s="528">
        <v>191.6</v>
      </c>
      <c r="BA103" s="528">
        <v>191.6</v>
      </c>
      <c r="BB103" s="528">
        <v>191.6</v>
      </c>
      <c r="BC103" s="528">
        <v>191.6</v>
      </c>
      <c r="BD103" s="528">
        <v>191.6</v>
      </c>
      <c r="BE103" s="528">
        <v>191.6</v>
      </c>
      <c r="BF103" s="528">
        <v>191.6</v>
      </c>
      <c r="BG103" s="528">
        <v>191.6</v>
      </c>
      <c r="BH103" s="528">
        <v>191.6</v>
      </c>
      <c r="BI103" s="528">
        <v>191.6</v>
      </c>
      <c r="BJ103" s="528">
        <v>191.6</v>
      </c>
      <c r="BK103" s="528">
        <v>191.6</v>
      </c>
      <c r="BL103" s="528">
        <v>191.6</v>
      </c>
      <c r="BM103" s="528">
        <v>191.6</v>
      </c>
      <c r="BN103" s="528">
        <v>194</v>
      </c>
      <c r="BO103" s="528">
        <v>192.8</v>
      </c>
      <c r="BP103" s="528">
        <v>196.5</v>
      </c>
      <c r="BQ103" s="528">
        <v>159.30000000000001</v>
      </c>
      <c r="BR103" s="528">
        <v>151.69999999999999</v>
      </c>
      <c r="BS103" s="528">
        <v>164.4</v>
      </c>
      <c r="BT103" s="528">
        <v>172.8</v>
      </c>
      <c r="BU103" s="528">
        <v>176.2</v>
      </c>
      <c r="BV103" s="528">
        <v>237.3</v>
      </c>
      <c r="BW103" s="528">
        <v>225.2</v>
      </c>
      <c r="BX103" s="528">
        <v>166.2</v>
      </c>
      <c r="BY103" s="528">
        <v>135.6</v>
      </c>
      <c r="BZ103" s="528">
        <v>127.6</v>
      </c>
      <c r="CA103" s="528">
        <v>113.8</v>
      </c>
      <c r="CB103" s="528">
        <v>129</v>
      </c>
      <c r="CC103" s="528">
        <v>132.9</v>
      </c>
      <c r="CD103" s="528">
        <v>181.2</v>
      </c>
      <c r="CE103" s="528">
        <v>218.8</v>
      </c>
      <c r="CF103" s="528">
        <v>209.7</v>
      </c>
      <c r="CG103" s="528">
        <v>166.7</v>
      </c>
      <c r="CH103" s="528">
        <v>109.4</v>
      </c>
      <c r="CI103" s="528">
        <v>98.9</v>
      </c>
      <c r="CJ103" s="528">
        <v>130.4</v>
      </c>
      <c r="CK103" s="528">
        <v>162.9</v>
      </c>
      <c r="CL103" s="528">
        <v>141.1</v>
      </c>
    </row>
    <row r="104" spans="1:90">
      <c r="A104" s="524" t="s">
        <v>2298</v>
      </c>
      <c r="B104" s="524" t="s">
        <v>787</v>
      </c>
      <c r="C104" s="525">
        <v>1.5235000000000001</v>
      </c>
      <c r="D104" s="528">
        <v>101.8</v>
      </c>
      <c r="E104" s="528">
        <v>103.5</v>
      </c>
      <c r="F104" s="528">
        <v>111.5</v>
      </c>
      <c r="G104" s="528">
        <v>99.3</v>
      </c>
      <c r="H104" s="528">
        <v>95.2</v>
      </c>
      <c r="I104" s="528">
        <v>104.7</v>
      </c>
      <c r="J104" s="528">
        <v>110.3</v>
      </c>
      <c r="K104" s="528">
        <v>123</v>
      </c>
      <c r="L104" s="528">
        <v>125.3</v>
      </c>
      <c r="M104" s="528">
        <v>123</v>
      </c>
      <c r="N104" s="528">
        <v>120.4</v>
      </c>
      <c r="O104" s="528">
        <v>125.2</v>
      </c>
      <c r="P104" s="528">
        <v>120.8</v>
      </c>
      <c r="Q104" s="528">
        <v>116.1</v>
      </c>
      <c r="R104" s="528">
        <v>118.5</v>
      </c>
      <c r="S104" s="528">
        <v>135</v>
      </c>
      <c r="T104" s="528">
        <v>137</v>
      </c>
      <c r="U104" s="528">
        <v>138.5</v>
      </c>
      <c r="V104" s="528">
        <v>148.5</v>
      </c>
      <c r="W104" s="528">
        <v>146.6</v>
      </c>
      <c r="X104" s="528">
        <v>128.6</v>
      </c>
      <c r="Y104" s="528">
        <v>139.5</v>
      </c>
      <c r="Z104" s="528">
        <v>139.5</v>
      </c>
      <c r="AA104" s="528">
        <v>143</v>
      </c>
      <c r="AB104" s="528">
        <v>120.9</v>
      </c>
      <c r="AC104" s="528">
        <v>127.4</v>
      </c>
      <c r="AD104" s="528">
        <v>134.80000000000001</v>
      </c>
      <c r="AE104" s="528">
        <v>143.4</v>
      </c>
      <c r="AF104" s="528">
        <v>144.4</v>
      </c>
      <c r="AG104" s="528">
        <v>146.9</v>
      </c>
      <c r="AH104" s="528">
        <v>154.4</v>
      </c>
      <c r="AI104" s="528">
        <v>149.19999999999999</v>
      </c>
      <c r="AJ104" s="528">
        <v>153.6</v>
      </c>
      <c r="AK104" s="528">
        <v>144.19999999999999</v>
      </c>
      <c r="AL104" s="528">
        <v>157</v>
      </c>
      <c r="AM104" s="528">
        <v>156.6</v>
      </c>
      <c r="AN104" s="528">
        <v>147.1</v>
      </c>
      <c r="AO104" s="528">
        <v>163.80000000000001</v>
      </c>
      <c r="AP104" s="528">
        <v>172.8</v>
      </c>
      <c r="AQ104" s="528">
        <v>186.1</v>
      </c>
      <c r="AR104" s="528">
        <v>193.4</v>
      </c>
      <c r="AS104" s="528">
        <v>231.7</v>
      </c>
      <c r="AT104" s="528">
        <v>230.2</v>
      </c>
      <c r="AU104" s="528">
        <v>195.6</v>
      </c>
      <c r="AV104" s="528">
        <v>173.6</v>
      </c>
      <c r="AW104" s="528">
        <v>176.8</v>
      </c>
      <c r="AX104" s="528">
        <v>176.9</v>
      </c>
      <c r="AY104" s="528">
        <v>178.1</v>
      </c>
      <c r="AZ104" s="528">
        <v>163.9</v>
      </c>
      <c r="BA104" s="528">
        <v>164</v>
      </c>
      <c r="BB104" s="528">
        <v>167.9</v>
      </c>
      <c r="BC104" s="528">
        <v>182.6</v>
      </c>
      <c r="BD104" s="528">
        <v>190.2</v>
      </c>
      <c r="BE104" s="528">
        <v>201.5</v>
      </c>
      <c r="BF104" s="528">
        <v>187</v>
      </c>
      <c r="BG104" s="528">
        <v>200.7</v>
      </c>
      <c r="BH104" s="528">
        <v>193.5</v>
      </c>
      <c r="BI104" s="528">
        <v>197.1</v>
      </c>
      <c r="BJ104" s="528">
        <v>203.3</v>
      </c>
      <c r="BK104" s="528">
        <v>200.1</v>
      </c>
      <c r="BL104" s="528">
        <v>223.9</v>
      </c>
      <c r="BM104" s="528">
        <v>223.5</v>
      </c>
      <c r="BN104" s="528">
        <v>231.6</v>
      </c>
      <c r="BO104" s="528">
        <v>245.7</v>
      </c>
      <c r="BP104" s="528">
        <v>238.4</v>
      </c>
      <c r="BQ104" s="528">
        <v>246</v>
      </c>
      <c r="BR104" s="528">
        <v>246.1</v>
      </c>
      <c r="BS104" s="528">
        <v>248.4</v>
      </c>
      <c r="BT104" s="528">
        <v>245.3</v>
      </c>
      <c r="BU104" s="528">
        <v>255</v>
      </c>
      <c r="BV104" s="528">
        <v>263.2</v>
      </c>
      <c r="BW104" s="528">
        <v>261.3</v>
      </c>
      <c r="BX104" s="528">
        <v>260</v>
      </c>
      <c r="BY104" s="528">
        <v>263.10000000000002</v>
      </c>
      <c r="BZ104" s="528">
        <v>266.8</v>
      </c>
      <c r="CA104" s="528">
        <v>303.60000000000002</v>
      </c>
      <c r="CB104" s="528">
        <v>308.89999999999998</v>
      </c>
      <c r="CC104" s="528">
        <v>303.60000000000002</v>
      </c>
      <c r="CD104" s="528">
        <v>309.7</v>
      </c>
      <c r="CE104" s="528">
        <v>301.89999999999998</v>
      </c>
      <c r="CF104" s="528">
        <v>309.3</v>
      </c>
      <c r="CG104" s="528">
        <v>312.8</v>
      </c>
      <c r="CH104" s="528">
        <v>322.5</v>
      </c>
      <c r="CI104" s="528">
        <v>328.7</v>
      </c>
      <c r="CJ104" s="528">
        <v>339.9</v>
      </c>
      <c r="CK104" s="528">
        <v>348.1</v>
      </c>
      <c r="CL104" s="528">
        <v>358.8</v>
      </c>
    </row>
    <row r="105" spans="1:90">
      <c r="A105" s="524" t="s">
        <v>788</v>
      </c>
      <c r="B105" s="524" t="s">
        <v>789</v>
      </c>
      <c r="C105" s="525">
        <v>0.48859000000000002</v>
      </c>
      <c r="D105" s="528">
        <v>101.7</v>
      </c>
      <c r="E105" s="528">
        <v>99.4</v>
      </c>
      <c r="F105" s="528">
        <v>98.3</v>
      </c>
      <c r="G105" s="528">
        <v>105.6</v>
      </c>
      <c r="H105" s="528">
        <v>108.3</v>
      </c>
      <c r="I105" s="528">
        <v>114.5</v>
      </c>
      <c r="J105" s="528">
        <v>121.4</v>
      </c>
      <c r="K105" s="528">
        <v>127.7</v>
      </c>
      <c r="L105" s="528">
        <v>133.1</v>
      </c>
      <c r="M105" s="528">
        <v>134.19999999999999</v>
      </c>
      <c r="N105" s="528">
        <v>133.5</v>
      </c>
      <c r="O105" s="528">
        <v>142.5</v>
      </c>
      <c r="P105" s="528">
        <v>141.80000000000001</v>
      </c>
      <c r="Q105" s="528">
        <v>135.80000000000001</v>
      </c>
      <c r="R105" s="528">
        <v>136.69999999999999</v>
      </c>
      <c r="S105" s="528">
        <v>154</v>
      </c>
      <c r="T105" s="528">
        <v>157.80000000000001</v>
      </c>
      <c r="U105" s="528">
        <v>164.8</v>
      </c>
      <c r="V105" s="528">
        <v>170.2</v>
      </c>
      <c r="W105" s="528">
        <v>165</v>
      </c>
      <c r="X105" s="528">
        <v>164.3</v>
      </c>
      <c r="Y105" s="528">
        <v>163.30000000000001</v>
      </c>
      <c r="Z105" s="528">
        <v>163.6</v>
      </c>
      <c r="AA105" s="528">
        <v>160</v>
      </c>
      <c r="AB105" s="528">
        <v>157.5</v>
      </c>
      <c r="AC105" s="528">
        <v>160.6</v>
      </c>
      <c r="AD105" s="528">
        <v>164.6</v>
      </c>
      <c r="AE105" s="528">
        <v>179.5</v>
      </c>
      <c r="AF105" s="528">
        <v>193</v>
      </c>
      <c r="AG105" s="528">
        <v>190.3</v>
      </c>
      <c r="AH105" s="528">
        <v>189.9</v>
      </c>
      <c r="AI105" s="528">
        <v>188.5</v>
      </c>
      <c r="AJ105" s="528">
        <v>188.4</v>
      </c>
      <c r="AK105" s="528">
        <v>183.8</v>
      </c>
      <c r="AL105" s="528">
        <v>185.5</v>
      </c>
      <c r="AM105" s="528">
        <v>183.3</v>
      </c>
      <c r="AN105" s="528">
        <v>190.8</v>
      </c>
      <c r="AO105" s="528">
        <v>219.6</v>
      </c>
      <c r="AP105" s="528">
        <v>220.7</v>
      </c>
      <c r="AQ105" s="528">
        <v>251.3</v>
      </c>
      <c r="AR105" s="528">
        <v>254.4</v>
      </c>
      <c r="AS105" s="528">
        <v>279.5</v>
      </c>
      <c r="AT105" s="528">
        <v>309</v>
      </c>
      <c r="AU105" s="528">
        <v>283.39999999999998</v>
      </c>
      <c r="AV105" s="528">
        <v>245.6</v>
      </c>
      <c r="AW105" s="528">
        <v>277.2</v>
      </c>
      <c r="AX105" s="528">
        <v>279.39999999999998</v>
      </c>
      <c r="AY105" s="528">
        <v>282.3</v>
      </c>
      <c r="AZ105" s="528">
        <v>239.5</v>
      </c>
      <c r="BA105" s="528">
        <v>240.1</v>
      </c>
      <c r="BB105" s="528">
        <v>252.1</v>
      </c>
      <c r="BC105" s="528">
        <v>252.1</v>
      </c>
      <c r="BD105" s="528">
        <v>270.10000000000002</v>
      </c>
      <c r="BE105" s="528">
        <v>258.60000000000002</v>
      </c>
      <c r="BF105" s="528">
        <v>227.9</v>
      </c>
      <c r="BG105" s="528">
        <v>232.3</v>
      </c>
      <c r="BH105" s="528">
        <v>232.3</v>
      </c>
      <c r="BI105" s="528">
        <v>232.3</v>
      </c>
      <c r="BJ105" s="528">
        <v>232.2</v>
      </c>
      <c r="BK105" s="528">
        <v>232.2</v>
      </c>
      <c r="BL105" s="528">
        <v>301.8</v>
      </c>
      <c r="BM105" s="528">
        <v>312.2</v>
      </c>
      <c r="BN105" s="528">
        <v>315.8</v>
      </c>
      <c r="BO105" s="528">
        <v>343.8</v>
      </c>
      <c r="BP105" s="528">
        <v>350.8</v>
      </c>
      <c r="BQ105" s="528">
        <v>371.7</v>
      </c>
      <c r="BR105" s="528">
        <v>372.1</v>
      </c>
      <c r="BS105" s="528">
        <v>371.3</v>
      </c>
      <c r="BT105" s="528">
        <v>360.4</v>
      </c>
      <c r="BU105" s="528">
        <v>381.5</v>
      </c>
      <c r="BV105" s="528">
        <v>394.4</v>
      </c>
      <c r="BW105" s="528">
        <v>380</v>
      </c>
      <c r="BX105" s="528">
        <v>376.1</v>
      </c>
      <c r="BY105" s="528">
        <v>385.9</v>
      </c>
      <c r="BZ105" s="528">
        <v>397.3</v>
      </c>
      <c r="CA105" s="528">
        <v>403.9</v>
      </c>
      <c r="CB105" s="528">
        <v>398.8</v>
      </c>
      <c r="CC105" s="528">
        <v>388.4</v>
      </c>
      <c r="CD105" s="528">
        <v>404.1</v>
      </c>
      <c r="CE105" s="528">
        <v>391.7</v>
      </c>
      <c r="CF105" s="528">
        <v>385.3</v>
      </c>
      <c r="CG105" s="528">
        <v>391.8</v>
      </c>
      <c r="CH105" s="528">
        <v>403.2</v>
      </c>
      <c r="CI105" s="528">
        <v>417.6</v>
      </c>
      <c r="CJ105" s="528">
        <v>447.3</v>
      </c>
      <c r="CK105" s="528">
        <v>459.2</v>
      </c>
      <c r="CL105" s="528">
        <v>446.9</v>
      </c>
    </row>
    <row r="106" spans="1:90">
      <c r="A106" s="524" t="s">
        <v>790</v>
      </c>
      <c r="B106" s="524" t="s">
        <v>791</v>
      </c>
      <c r="C106" s="525">
        <v>7.5700000000000003E-3</v>
      </c>
      <c r="D106" s="528">
        <v>96.4</v>
      </c>
      <c r="E106" s="528">
        <v>96.4</v>
      </c>
      <c r="F106" s="528">
        <v>96.4</v>
      </c>
      <c r="G106" s="528">
        <v>96.4</v>
      </c>
      <c r="H106" s="528">
        <v>101.5</v>
      </c>
      <c r="I106" s="528">
        <v>100.8</v>
      </c>
      <c r="J106" s="528">
        <v>97.3</v>
      </c>
      <c r="K106" s="528">
        <v>94.8</v>
      </c>
      <c r="L106" s="528">
        <v>94.8</v>
      </c>
      <c r="M106" s="528">
        <v>88.2</v>
      </c>
      <c r="N106" s="528">
        <v>86.6</v>
      </c>
      <c r="O106" s="528">
        <v>86.6</v>
      </c>
      <c r="P106" s="528">
        <v>88.4</v>
      </c>
      <c r="Q106" s="528">
        <v>107.7</v>
      </c>
      <c r="R106" s="528">
        <v>144.30000000000001</v>
      </c>
      <c r="S106" s="528">
        <v>117.2</v>
      </c>
      <c r="T106" s="528">
        <v>133.4</v>
      </c>
      <c r="U106" s="528">
        <v>133.30000000000001</v>
      </c>
      <c r="V106" s="528">
        <v>155.30000000000001</v>
      </c>
      <c r="W106" s="528">
        <v>155.30000000000001</v>
      </c>
      <c r="X106" s="528">
        <v>183.4</v>
      </c>
      <c r="Y106" s="528">
        <v>135</v>
      </c>
      <c r="Z106" s="528">
        <v>135.9</v>
      </c>
      <c r="AA106" s="528">
        <v>167.1</v>
      </c>
      <c r="AB106" s="528">
        <v>151.69999999999999</v>
      </c>
      <c r="AC106" s="528">
        <v>151.69999999999999</v>
      </c>
      <c r="AD106" s="528">
        <v>192.5</v>
      </c>
      <c r="AE106" s="528">
        <v>185.1</v>
      </c>
      <c r="AF106" s="528">
        <v>185.1</v>
      </c>
      <c r="AG106" s="528">
        <v>185.1</v>
      </c>
      <c r="AH106" s="528">
        <v>185.1</v>
      </c>
      <c r="AI106" s="528">
        <v>185.1</v>
      </c>
      <c r="AJ106" s="528">
        <v>185.1</v>
      </c>
      <c r="AK106" s="528">
        <v>185.1</v>
      </c>
      <c r="AL106" s="528">
        <v>185.1</v>
      </c>
      <c r="AM106" s="528">
        <v>185.1</v>
      </c>
      <c r="AN106" s="528">
        <v>185.1</v>
      </c>
      <c r="AO106" s="528">
        <v>185.1</v>
      </c>
      <c r="AP106" s="528">
        <v>185.1</v>
      </c>
      <c r="AQ106" s="528">
        <v>185.1</v>
      </c>
      <c r="AR106" s="528">
        <v>185.1</v>
      </c>
      <c r="AS106" s="528">
        <v>118.5</v>
      </c>
      <c r="AT106" s="528">
        <v>118.5</v>
      </c>
      <c r="AU106" s="528">
        <v>118.5</v>
      </c>
      <c r="AV106" s="528">
        <v>118.5</v>
      </c>
      <c r="AW106" s="528">
        <v>118.5</v>
      </c>
      <c r="AX106" s="528">
        <v>118.5</v>
      </c>
      <c r="AY106" s="528">
        <v>118.5</v>
      </c>
      <c r="AZ106" s="528">
        <v>121.5</v>
      </c>
      <c r="BA106" s="528">
        <v>121.5</v>
      </c>
      <c r="BB106" s="528">
        <v>121.5</v>
      </c>
      <c r="BC106" s="528">
        <v>121.5</v>
      </c>
      <c r="BD106" s="528">
        <v>122.2</v>
      </c>
      <c r="BE106" s="528">
        <v>122.2</v>
      </c>
      <c r="BF106" s="528">
        <v>122.2</v>
      </c>
      <c r="BG106" s="528">
        <v>122.2</v>
      </c>
      <c r="BH106" s="528">
        <v>122.2</v>
      </c>
      <c r="BI106" s="528">
        <v>122.2</v>
      </c>
      <c r="BJ106" s="528">
        <v>122.2</v>
      </c>
      <c r="BK106" s="528">
        <v>122.2</v>
      </c>
      <c r="BL106" s="528">
        <v>188</v>
      </c>
      <c r="BM106" s="528">
        <v>188</v>
      </c>
      <c r="BN106" s="528">
        <v>188</v>
      </c>
      <c r="BO106" s="528">
        <v>188</v>
      </c>
      <c r="BP106" s="528">
        <v>188</v>
      </c>
      <c r="BQ106" s="528">
        <v>188</v>
      </c>
      <c r="BR106" s="528">
        <v>188</v>
      </c>
      <c r="BS106" s="528">
        <v>188</v>
      </c>
      <c r="BT106" s="528">
        <v>188</v>
      </c>
      <c r="BU106" s="528">
        <v>178.5</v>
      </c>
      <c r="BV106" s="528">
        <v>140.4</v>
      </c>
      <c r="BW106" s="528">
        <v>140.4</v>
      </c>
      <c r="BX106" s="528">
        <v>140.4</v>
      </c>
      <c r="BY106" s="528">
        <v>140.4</v>
      </c>
      <c r="BZ106" s="528">
        <v>141.4</v>
      </c>
      <c r="CA106" s="528">
        <v>142.5</v>
      </c>
      <c r="CB106" s="528">
        <v>150.4</v>
      </c>
      <c r="CC106" s="528">
        <v>161.1</v>
      </c>
      <c r="CD106" s="528">
        <v>164.9</v>
      </c>
      <c r="CE106" s="528">
        <v>158.30000000000001</v>
      </c>
      <c r="CF106" s="528">
        <v>161.69999999999999</v>
      </c>
      <c r="CG106" s="528">
        <v>171.7</v>
      </c>
      <c r="CH106" s="528">
        <v>171.7</v>
      </c>
      <c r="CI106" s="528">
        <v>171.7</v>
      </c>
      <c r="CJ106" s="528">
        <v>171.7</v>
      </c>
      <c r="CK106" s="528">
        <v>171.7</v>
      </c>
      <c r="CL106" s="528">
        <v>171.7</v>
      </c>
    </row>
    <row r="107" spans="1:90">
      <c r="A107" s="524" t="s">
        <v>792</v>
      </c>
      <c r="B107" s="524" t="s">
        <v>793</v>
      </c>
      <c r="C107" s="525">
        <v>3.6740000000000002E-2</v>
      </c>
      <c r="D107" s="528">
        <v>111.4</v>
      </c>
      <c r="E107" s="528">
        <v>120.2</v>
      </c>
      <c r="F107" s="528">
        <v>124.6</v>
      </c>
      <c r="G107" s="528">
        <v>139.19999999999999</v>
      </c>
      <c r="H107" s="528">
        <v>126</v>
      </c>
      <c r="I107" s="528">
        <v>129</v>
      </c>
      <c r="J107" s="528">
        <v>121.4</v>
      </c>
      <c r="K107" s="528">
        <v>122.3</v>
      </c>
      <c r="L107" s="528">
        <v>115.2</v>
      </c>
      <c r="M107" s="528">
        <v>107.2</v>
      </c>
      <c r="N107" s="528">
        <v>109.7</v>
      </c>
      <c r="O107" s="528">
        <v>112.3</v>
      </c>
      <c r="P107" s="528">
        <v>114</v>
      </c>
      <c r="Q107" s="528">
        <v>113.3</v>
      </c>
      <c r="R107" s="528">
        <v>114.7</v>
      </c>
      <c r="S107" s="528">
        <v>125.9</v>
      </c>
      <c r="T107" s="528">
        <v>125.9</v>
      </c>
      <c r="U107" s="528">
        <v>125.9</v>
      </c>
      <c r="V107" s="528">
        <v>134.80000000000001</v>
      </c>
      <c r="W107" s="528">
        <v>134.80000000000001</v>
      </c>
      <c r="X107" s="528">
        <v>134.80000000000001</v>
      </c>
      <c r="Y107" s="528">
        <v>134.80000000000001</v>
      </c>
      <c r="Z107" s="528">
        <v>147.19999999999999</v>
      </c>
      <c r="AA107" s="528">
        <v>150.5</v>
      </c>
      <c r="AB107" s="528">
        <v>153.30000000000001</v>
      </c>
      <c r="AC107" s="528">
        <v>159</v>
      </c>
      <c r="AD107" s="528">
        <v>158.80000000000001</v>
      </c>
      <c r="AE107" s="528">
        <v>129.30000000000001</v>
      </c>
      <c r="AF107" s="528">
        <v>140.80000000000001</v>
      </c>
      <c r="AG107" s="528">
        <v>142</v>
      </c>
      <c r="AH107" s="528">
        <v>157.19999999999999</v>
      </c>
      <c r="AI107" s="528">
        <v>135.80000000000001</v>
      </c>
      <c r="AJ107" s="528">
        <v>123.8</v>
      </c>
      <c r="AK107" s="528">
        <v>127.1</v>
      </c>
      <c r="AL107" s="528">
        <v>119.3</v>
      </c>
      <c r="AM107" s="528">
        <v>135.19999999999999</v>
      </c>
      <c r="AN107" s="528">
        <v>139.30000000000001</v>
      </c>
      <c r="AO107" s="528">
        <v>145.1</v>
      </c>
      <c r="AP107" s="528">
        <v>116.9</v>
      </c>
      <c r="AQ107" s="528">
        <v>116.9</v>
      </c>
      <c r="AR107" s="528">
        <v>116.9</v>
      </c>
      <c r="AS107" s="528">
        <v>154</v>
      </c>
      <c r="AT107" s="528">
        <v>222.8</v>
      </c>
      <c r="AU107" s="528">
        <v>220.6</v>
      </c>
      <c r="AV107" s="528">
        <v>225.8</v>
      </c>
      <c r="AW107" s="528">
        <v>222.8</v>
      </c>
      <c r="AX107" s="528">
        <v>250.9</v>
      </c>
      <c r="AY107" s="528">
        <v>252.1</v>
      </c>
      <c r="AZ107" s="528">
        <v>140.5</v>
      </c>
      <c r="BA107" s="528">
        <v>140.30000000000001</v>
      </c>
      <c r="BB107" s="528">
        <v>140.30000000000001</v>
      </c>
      <c r="BC107" s="528">
        <v>140.30000000000001</v>
      </c>
      <c r="BD107" s="528">
        <v>140.30000000000001</v>
      </c>
      <c r="BE107" s="528">
        <v>138.9</v>
      </c>
      <c r="BF107" s="528">
        <v>93.3</v>
      </c>
      <c r="BG107" s="528">
        <v>87.2</v>
      </c>
      <c r="BH107" s="528">
        <v>87.2</v>
      </c>
      <c r="BI107" s="528">
        <v>87.4</v>
      </c>
      <c r="BJ107" s="528">
        <v>88.4</v>
      </c>
      <c r="BK107" s="528">
        <v>88.4</v>
      </c>
      <c r="BL107" s="528">
        <v>104.2</v>
      </c>
      <c r="BM107" s="528">
        <v>110.5</v>
      </c>
      <c r="BN107" s="528">
        <v>110.5</v>
      </c>
      <c r="BO107" s="528">
        <v>133.6</v>
      </c>
      <c r="BP107" s="528">
        <v>133.6</v>
      </c>
      <c r="BQ107" s="528">
        <v>120.8</v>
      </c>
      <c r="BR107" s="528">
        <v>120.8</v>
      </c>
      <c r="BS107" s="528">
        <v>129.6</v>
      </c>
      <c r="BT107" s="528">
        <v>130.19999999999999</v>
      </c>
      <c r="BU107" s="528">
        <v>128</v>
      </c>
      <c r="BV107" s="528">
        <v>133.30000000000001</v>
      </c>
      <c r="BW107" s="528">
        <v>140.80000000000001</v>
      </c>
      <c r="BX107" s="528">
        <v>141.30000000000001</v>
      </c>
      <c r="BY107" s="528">
        <v>134.6</v>
      </c>
      <c r="BZ107" s="528">
        <v>128.6</v>
      </c>
      <c r="CA107" s="528">
        <v>132.1</v>
      </c>
      <c r="CB107" s="528">
        <v>139.80000000000001</v>
      </c>
      <c r="CC107" s="528">
        <v>138.6</v>
      </c>
      <c r="CD107" s="528">
        <v>134.69999999999999</v>
      </c>
      <c r="CE107" s="528">
        <v>126.4</v>
      </c>
      <c r="CF107" s="528">
        <v>126.9</v>
      </c>
      <c r="CG107" s="528">
        <v>127.8</v>
      </c>
      <c r="CH107" s="528">
        <v>127.3</v>
      </c>
      <c r="CI107" s="528">
        <v>127</v>
      </c>
      <c r="CJ107" s="528">
        <v>126.4</v>
      </c>
      <c r="CK107" s="528">
        <v>127.1</v>
      </c>
      <c r="CL107" s="528">
        <v>129.30000000000001</v>
      </c>
    </row>
    <row r="108" spans="1:90">
      <c r="A108" s="524" t="s">
        <v>2299</v>
      </c>
      <c r="B108" s="524" t="s">
        <v>795</v>
      </c>
      <c r="C108" s="525">
        <v>0.15892000000000001</v>
      </c>
      <c r="D108" s="528">
        <v>100</v>
      </c>
      <c r="E108" s="528">
        <v>100</v>
      </c>
      <c r="F108" s="528">
        <v>100</v>
      </c>
      <c r="G108" s="528">
        <v>118</v>
      </c>
      <c r="H108" s="528">
        <v>123.6</v>
      </c>
      <c r="I108" s="528">
        <v>128.80000000000001</v>
      </c>
      <c r="J108" s="528">
        <v>153.30000000000001</v>
      </c>
      <c r="K108" s="528">
        <v>148.1</v>
      </c>
      <c r="L108" s="528">
        <v>144.4</v>
      </c>
      <c r="M108" s="528">
        <v>147.19999999999999</v>
      </c>
      <c r="N108" s="528">
        <v>144.30000000000001</v>
      </c>
      <c r="O108" s="528">
        <v>163.80000000000001</v>
      </c>
      <c r="P108" s="528">
        <v>164</v>
      </c>
      <c r="Q108" s="528">
        <v>154.1</v>
      </c>
      <c r="R108" s="528">
        <v>156.4</v>
      </c>
      <c r="S108" s="528">
        <v>167.2</v>
      </c>
      <c r="T108" s="528">
        <v>163.80000000000001</v>
      </c>
      <c r="U108" s="528">
        <v>182.1</v>
      </c>
      <c r="V108" s="528">
        <v>190.5</v>
      </c>
      <c r="W108" s="528">
        <v>166.2</v>
      </c>
      <c r="X108" s="528">
        <v>164.2</v>
      </c>
      <c r="Y108" s="528">
        <v>160.4</v>
      </c>
      <c r="Z108" s="528">
        <v>158.69999999999999</v>
      </c>
      <c r="AA108" s="528">
        <v>152.69999999999999</v>
      </c>
      <c r="AB108" s="528">
        <v>146.69999999999999</v>
      </c>
      <c r="AC108" s="528">
        <v>154.69999999999999</v>
      </c>
      <c r="AD108" s="528">
        <v>164.5</v>
      </c>
      <c r="AE108" s="528">
        <v>171.8</v>
      </c>
      <c r="AF108" s="528">
        <v>193.9</v>
      </c>
      <c r="AG108" s="528">
        <v>179.9</v>
      </c>
      <c r="AH108" s="528">
        <v>184.2</v>
      </c>
      <c r="AI108" s="528">
        <v>188</v>
      </c>
      <c r="AJ108" s="528">
        <v>193</v>
      </c>
      <c r="AK108" s="528">
        <v>177.8</v>
      </c>
      <c r="AL108" s="528">
        <v>178.9</v>
      </c>
      <c r="AM108" s="528">
        <v>171.2</v>
      </c>
      <c r="AN108" s="528">
        <v>176</v>
      </c>
      <c r="AO108" s="528">
        <v>177</v>
      </c>
      <c r="AP108" s="528">
        <v>185.3</v>
      </c>
      <c r="AQ108" s="528">
        <v>269.10000000000002</v>
      </c>
      <c r="AR108" s="528">
        <v>269.10000000000002</v>
      </c>
      <c r="AS108" s="528">
        <v>281.5</v>
      </c>
      <c r="AT108" s="528">
        <v>268</v>
      </c>
      <c r="AU108" s="528">
        <v>224.4</v>
      </c>
      <c r="AV108" s="528">
        <v>225.7</v>
      </c>
      <c r="AW108" s="528">
        <v>224.4</v>
      </c>
      <c r="AX108" s="528">
        <v>224.4</v>
      </c>
      <c r="AY108" s="528">
        <v>224.4</v>
      </c>
      <c r="AZ108" s="528">
        <v>209.8</v>
      </c>
      <c r="BA108" s="528">
        <v>209.8</v>
      </c>
      <c r="BB108" s="528">
        <v>209.8</v>
      </c>
      <c r="BC108" s="528">
        <v>209.8</v>
      </c>
      <c r="BD108" s="528">
        <v>288.5</v>
      </c>
      <c r="BE108" s="528">
        <v>288.5</v>
      </c>
      <c r="BF108" s="528">
        <v>203.7</v>
      </c>
      <c r="BG108" s="528">
        <v>203.7</v>
      </c>
      <c r="BH108" s="528">
        <v>203.7</v>
      </c>
      <c r="BI108" s="528">
        <v>203.7</v>
      </c>
      <c r="BJ108" s="528">
        <v>203.7</v>
      </c>
      <c r="BK108" s="528">
        <v>203.7</v>
      </c>
      <c r="BL108" s="528">
        <v>174.8</v>
      </c>
      <c r="BM108" s="528">
        <v>174.8</v>
      </c>
      <c r="BN108" s="528">
        <v>174.8</v>
      </c>
      <c r="BO108" s="528">
        <v>195.2</v>
      </c>
      <c r="BP108" s="528">
        <v>195.2</v>
      </c>
      <c r="BQ108" s="528">
        <v>203.8</v>
      </c>
      <c r="BR108" s="528">
        <v>203.8</v>
      </c>
      <c r="BS108" s="528">
        <v>215.4</v>
      </c>
      <c r="BT108" s="528">
        <v>227.3</v>
      </c>
      <c r="BU108" s="528">
        <v>274.10000000000002</v>
      </c>
      <c r="BV108" s="528">
        <v>265.2</v>
      </c>
      <c r="BW108" s="528">
        <v>238.3</v>
      </c>
      <c r="BX108" s="528">
        <v>217.2</v>
      </c>
      <c r="BY108" s="528">
        <v>209.9</v>
      </c>
      <c r="BZ108" s="528">
        <v>210.3</v>
      </c>
      <c r="CA108" s="528">
        <v>215</v>
      </c>
      <c r="CB108" s="528">
        <v>223.5</v>
      </c>
      <c r="CC108" s="528">
        <v>242.5</v>
      </c>
      <c r="CD108" s="528">
        <v>282</v>
      </c>
      <c r="CE108" s="528">
        <v>247.5</v>
      </c>
      <c r="CF108" s="528">
        <v>239.2</v>
      </c>
      <c r="CG108" s="528">
        <v>232.5</v>
      </c>
      <c r="CH108" s="528">
        <v>226.9</v>
      </c>
      <c r="CI108" s="528">
        <v>249.6</v>
      </c>
      <c r="CJ108" s="528">
        <v>308.7</v>
      </c>
      <c r="CK108" s="528">
        <v>347</v>
      </c>
      <c r="CL108" s="528">
        <v>348.9</v>
      </c>
    </row>
    <row r="109" spans="1:90">
      <c r="A109" s="524" t="s">
        <v>794</v>
      </c>
      <c r="B109" s="524" t="s">
        <v>797</v>
      </c>
      <c r="C109" s="525">
        <v>1.24E-2</v>
      </c>
      <c r="D109" s="528">
        <v>100</v>
      </c>
      <c r="E109" s="528">
        <v>100</v>
      </c>
      <c r="F109" s="528">
        <v>100</v>
      </c>
      <c r="G109" s="528">
        <v>100</v>
      </c>
      <c r="H109" s="528">
        <v>100</v>
      </c>
      <c r="I109" s="528">
        <v>100</v>
      </c>
      <c r="J109" s="528">
        <v>100</v>
      </c>
      <c r="K109" s="528">
        <v>100</v>
      </c>
      <c r="L109" s="528">
        <v>100</v>
      </c>
      <c r="M109" s="528">
        <v>100</v>
      </c>
      <c r="N109" s="528">
        <v>100</v>
      </c>
      <c r="O109" s="528">
        <v>100</v>
      </c>
      <c r="P109" s="528">
        <v>100</v>
      </c>
      <c r="Q109" s="528">
        <v>100</v>
      </c>
      <c r="R109" s="528">
        <v>100</v>
      </c>
      <c r="S109" s="528">
        <v>113.1</v>
      </c>
      <c r="T109" s="528">
        <v>113.1</v>
      </c>
      <c r="U109" s="528">
        <v>113.1</v>
      </c>
      <c r="V109" s="528">
        <v>113.1</v>
      </c>
      <c r="W109" s="528">
        <v>113.1</v>
      </c>
      <c r="X109" s="528">
        <v>113.1</v>
      </c>
      <c r="Y109" s="528">
        <v>113.1</v>
      </c>
      <c r="Z109" s="528">
        <v>113.1</v>
      </c>
      <c r="AA109" s="528">
        <v>113.1</v>
      </c>
      <c r="AB109" s="528">
        <v>113.1</v>
      </c>
      <c r="AC109" s="528">
        <v>113.1</v>
      </c>
      <c r="AD109" s="528">
        <v>113.1</v>
      </c>
      <c r="AE109" s="528">
        <v>125.8</v>
      </c>
      <c r="AF109" s="528">
        <v>151.4</v>
      </c>
      <c r="AG109" s="528">
        <v>152.4</v>
      </c>
      <c r="AH109" s="528">
        <v>134.1</v>
      </c>
      <c r="AI109" s="528">
        <v>163.30000000000001</v>
      </c>
      <c r="AJ109" s="528">
        <v>123.5</v>
      </c>
      <c r="AK109" s="528">
        <v>127.5</v>
      </c>
      <c r="AL109" s="528">
        <v>193.4</v>
      </c>
      <c r="AM109" s="528">
        <v>129</v>
      </c>
      <c r="AN109" s="528">
        <v>122.1</v>
      </c>
      <c r="AO109" s="528">
        <v>115.3</v>
      </c>
      <c r="AP109" s="528">
        <v>132.5</v>
      </c>
      <c r="AQ109" s="528">
        <v>129.19999999999999</v>
      </c>
      <c r="AR109" s="528">
        <v>129.19999999999999</v>
      </c>
      <c r="AS109" s="528">
        <v>307</v>
      </c>
      <c r="AT109" s="528">
        <v>143</v>
      </c>
      <c r="AU109" s="528">
        <v>139.19999999999999</v>
      </c>
      <c r="AV109" s="528">
        <v>138.69999999999999</v>
      </c>
      <c r="AW109" s="528">
        <v>138.69999999999999</v>
      </c>
      <c r="AX109" s="528">
        <v>138.69999999999999</v>
      </c>
      <c r="AY109" s="528">
        <v>138.69999999999999</v>
      </c>
      <c r="AZ109" s="528">
        <v>138.69999999999999</v>
      </c>
      <c r="BA109" s="528">
        <v>138.69999999999999</v>
      </c>
      <c r="BB109" s="528">
        <v>138.69999999999999</v>
      </c>
      <c r="BC109" s="528">
        <v>138.69999999999999</v>
      </c>
      <c r="BD109" s="528">
        <v>138.69999999999999</v>
      </c>
      <c r="BE109" s="528">
        <v>138.69999999999999</v>
      </c>
      <c r="BF109" s="528">
        <v>138.69999999999999</v>
      </c>
      <c r="BG109" s="528">
        <v>138.69999999999999</v>
      </c>
      <c r="BH109" s="528">
        <v>138.69999999999999</v>
      </c>
      <c r="BI109" s="528">
        <v>138.69999999999999</v>
      </c>
      <c r="BJ109" s="528">
        <v>138.69999999999999</v>
      </c>
      <c r="BK109" s="528">
        <v>138.69999999999999</v>
      </c>
      <c r="BL109" s="528">
        <v>172.8</v>
      </c>
      <c r="BM109" s="528">
        <v>166.9</v>
      </c>
      <c r="BN109" s="528">
        <v>166.9</v>
      </c>
      <c r="BO109" s="528">
        <v>180.7</v>
      </c>
      <c r="BP109" s="528">
        <v>180.7</v>
      </c>
      <c r="BQ109" s="528">
        <v>180.7</v>
      </c>
      <c r="BR109" s="528">
        <v>180.7</v>
      </c>
      <c r="BS109" s="528">
        <v>164</v>
      </c>
      <c r="BT109" s="528">
        <v>153.4</v>
      </c>
      <c r="BU109" s="528">
        <v>186.3</v>
      </c>
      <c r="BV109" s="528">
        <v>202.7</v>
      </c>
      <c r="BW109" s="528">
        <v>194.2</v>
      </c>
      <c r="BX109" s="528">
        <v>160.6</v>
      </c>
      <c r="BY109" s="528">
        <v>188.4</v>
      </c>
      <c r="BZ109" s="528">
        <v>239.8</v>
      </c>
      <c r="CA109" s="528">
        <v>264.10000000000002</v>
      </c>
      <c r="CB109" s="528">
        <v>193.4</v>
      </c>
      <c r="CC109" s="528">
        <v>162.5</v>
      </c>
      <c r="CD109" s="528">
        <v>191</v>
      </c>
      <c r="CE109" s="528">
        <v>189.8</v>
      </c>
      <c r="CF109" s="528">
        <v>176.3</v>
      </c>
      <c r="CG109" s="528">
        <v>175.8</v>
      </c>
      <c r="CH109" s="528">
        <v>181</v>
      </c>
      <c r="CI109" s="528">
        <v>187.1</v>
      </c>
      <c r="CJ109" s="528">
        <v>192.1</v>
      </c>
      <c r="CK109" s="528">
        <v>189.9</v>
      </c>
      <c r="CL109" s="528">
        <v>180.3</v>
      </c>
    </row>
    <row r="110" spans="1:90">
      <c r="A110" s="524" t="s">
        <v>796</v>
      </c>
      <c r="B110" s="524" t="s">
        <v>799</v>
      </c>
      <c r="C110" s="525">
        <v>3.295E-2</v>
      </c>
      <c r="D110" s="528">
        <v>98.8</v>
      </c>
      <c r="E110" s="528">
        <v>97.6</v>
      </c>
      <c r="F110" s="528">
        <v>97.6</v>
      </c>
      <c r="G110" s="528">
        <v>97.6</v>
      </c>
      <c r="H110" s="528">
        <v>97.6</v>
      </c>
      <c r="I110" s="528">
        <v>97.6</v>
      </c>
      <c r="J110" s="528">
        <v>97.6</v>
      </c>
      <c r="K110" s="528">
        <v>97.6</v>
      </c>
      <c r="L110" s="528">
        <v>102.8</v>
      </c>
      <c r="M110" s="528">
        <v>108</v>
      </c>
      <c r="N110" s="528">
        <v>108.9</v>
      </c>
      <c r="O110" s="528">
        <v>108.7</v>
      </c>
      <c r="P110" s="528">
        <v>108.9</v>
      </c>
      <c r="Q110" s="528">
        <v>108.9</v>
      </c>
      <c r="R110" s="528">
        <v>108.9</v>
      </c>
      <c r="S110" s="528">
        <v>108.9</v>
      </c>
      <c r="T110" s="528">
        <v>108.9</v>
      </c>
      <c r="U110" s="528">
        <v>113.3</v>
      </c>
      <c r="V110" s="528">
        <v>126.2</v>
      </c>
      <c r="W110" s="528">
        <v>125.4</v>
      </c>
      <c r="X110" s="528">
        <v>125.4</v>
      </c>
      <c r="Y110" s="528">
        <v>125.4</v>
      </c>
      <c r="Z110" s="528">
        <v>125.4</v>
      </c>
      <c r="AA110" s="528">
        <v>125.4</v>
      </c>
      <c r="AB110" s="528">
        <v>125.4</v>
      </c>
      <c r="AC110" s="528">
        <v>125.4</v>
      </c>
      <c r="AD110" s="528">
        <v>125.4</v>
      </c>
      <c r="AE110" s="528">
        <v>189.2</v>
      </c>
      <c r="AF110" s="528">
        <v>189.9</v>
      </c>
      <c r="AG110" s="528">
        <v>189.9</v>
      </c>
      <c r="AH110" s="528">
        <v>174.2</v>
      </c>
      <c r="AI110" s="528">
        <v>174.2</v>
      </c>
      <c r="AJ110" s="528">
        <v>174.2</v>
      </c>
      <c r="AK110" s="528">
        <v>174.2</v>
      </c>
      <c r="AL110" s="528">
        <v>174.2</v>
      </c>
      <c r="AM110" s="528">
        <v>174.2</v>
      </c>
      <c r="AN110" s="528">
        <v>174.2</v>
      </c>
      <c r="AO110" s="528">
        <v>174.2</v>
      </c>
      <c r="AP110" s="528">
        <v>174.2</v>
      </c>
      <c r="AQ110" s="528">
        <v>222.7</v>
      </c>
      <c r="AR110" s="528">
        <v>271.10000000000002</v>
      </c>
      <c r="AS110" s="528">
        <v>271.10000000000002</v>
      </c>
      <c r="AT110" s="528">
        <v>271.10000000000002</v>
      </c>
      <c r="AU110" s="528">
        <v>271.10000000000002</v>
      </c>
      <c r="AV110" s="528">
        <v>271.10000000000002</v>
      </c>
      <c r="AW110" s="528">
        <v>271.10000000000002</v>
      </c>
      <c r="AX110" s="528">
        <v>271.10000000000002</v>
      </c>
      <c r="AY110" s="528">
        <v>271.10000000000002</v>
      </c>
      <c r="AZ110" s="528">
        <v>271.10000000000002</v>
      </c>
      <c r="BA110" s="528">
        <v>271.10000000000002</v>
      </c>
      <c r="BB110" s="528">
        <v>271.10000000000002</v>
      </c>
      <c r="BC110" s="528">
        <v>271.10000000000002</v>
      </c>
      <c r="BD110" s="528">
        <v>314.3</v>
      </c>
      <c r="BE110" s="528">
        <v>379.1</v>
      </c>
      <c r="BF110" s="528">
        <v>379.1</v>
      </c>
      <c r="BG110" s="528">
        <v>379.1</v>
      </c>
      <c r="BH110" s="528">
        <v>379.1</v>
      </c>
      <c r="BI110" s="528">
        <v>379.1</v>
      </c>
      <c r="BJ110" s="528">
        <v>379.1</v>
      </c>
      <c r="BK110" s="528">
        <v>379.1</v>
      </c>
      <c r="BL110" s="528">
        <v>458.1</v>
      </c>
      <c r="BM110" s="528">
        <v>458.1</v>
      </c>
      <c r="BN110" s="528">
        <v>458.1</v>
      </c>
      <c r="BO110" s="528">
        <v>404</v>
      </c>
      <c r="BP110" s="528">
        <v>309.3</v>
      </c>
      <c r="BQ110" s="528">
        <v>309.3</v>
      </c>
      <c r="BR110" s="528">
        <v>309.3</v>
      </c>
      <c r="BS110" s="528">
        <v>280.10000000000002</v>
      </c>
      <c r="BT110" s="528">
        <v>192.6</v>
      </c>
      <c r="BU110" s="528">
        <v>192.6</v>
      </c>
      <c r="BV110" s="528">
        <v>192.6</v>
      </c>
      <c r="BW110" s="528">
        <v>192.6</v>
      </c>
      <c r="BX110" s="528">
        <v>192.6</v>
      </c>
      <c r="BY110" s="528">
        <v>192.6</v>
      </c>
      <c r="BZ110" s="528">
        <v>192.6</v>
      </c>
      <c r="CA110" s="528">
        <v>192.6</v>
      </c>
      <c r="CB110" s="528">
        <v>192.6</v>
      </c>
      <c r="CC110" s="528">
        <v>192.6</v>
      </c>
      <c r="CD110" s="528">
        <v>192.6</v>
      </c>
      <c r="CE110" s="528">
        <v>189.9</v>
      </c>
      <c r="CF110" s="528">
        <v>187.3</v>
      </c>
      <c r="CG110" s="528">
        <v>187.3</v>
      </c>
      <c r="CH110" s="528">
        <v>187.3</v>
      </c>
      <c r="CI110" s="528">
        <v>187.3</v>
      </c>
      <c r="CJ110" s="528">
        <v>182.1</v>
      </c>
      <c r="CK110" s="528">
        <v>176.9</v>
      </c>
      <c r="CL110" s="528">
        <v>176.9</v>
      </c>
    </row>
    <row r="111" spans="1:90">
      <c r="A111" s="524" t="s">
        <v>798</v>
      </c>
      <c r="B111" s="524" t="s">
        <v>801</v>
      </c>
      <c r="C111" s="525">
        <v>0.24001</v>
      </c>
      <c r="D111" s="528">
        <v>102.1</v>
      </c>
      <c r="E111" s="528">
        <v>96.2</v>
      </c>
      <c r="F111" s="528">
        <v>93.3</v>
      </c>
      <c r="G111" s="528">
        <v>93.9</v>
      </c>
      <c r="H111" s="528">
        <v>97.5</v>
      </c>
      <c r="I111" s="528">
        <v>106.2</v>
      </c>
      <c r="J111" s="528">
        <v>105.4</v>
      </c>
      <c r="K111" s="528">
        <v>121.7</v>
      </c>
      <c r="L111" s="528">
        <v>135.4</v>
      </c>
      <c r="M111" s="528">
        <v>136.5</v>
      </c>
      <c r="N111" s="528">
        <v>136.6</v>
      </c>
      <c r="O111" s="528">
        <v>141.5</v>
      </c>
      <c r="P111" s="528">
        <v>139.69999999999999</v>
      </c>
      <c r="Q111" s="528">
        <v>133.80000000000001</v>
      </c>
      <c r="R111" s="528">
        <v>132.4</v>
      </c>
      <c r="S111" s="528">
        <v>159</v>
      </c>
      <c r="T111" s="528">
        <v>168.6</v>
      </c>
      <c r="U111" s="528">
        <v>170</v>
      </c>
      <c r="V111" s="528">
        <v>171.6</v>
      </c>
      <c r="W111" s="528">
        <v>177.2</v>
      </c>
      <c r="X111" s="528">
        <v>176.3</v>
      </c>
      <c r="Y111" s="528">
        <v>178.3</v>
      </c>
      <c r="Z111" s="528">
        <v>178</v>
      </c>
      <c r="AA111" s="528">
        <v>173.2</v>
      </c>
      <c r="AB111" s="528">
        <v>172.1</v>
      </c>
      <c r="AC111" s="528">
        <v>172.4</v>
      </c>
      <c r="AD111" s="528">
        <v>172.8</v>
      </c>
      <c r="AE111" s="528">
        <v>193.5</v>
      </c>
      <c r="AF111" s="528">
        <v>203.1</v>
      </c>
      <c r="AG111" s="528">
        <v>206.7</v>
      </c>
      <c r="AH111" s="528">
        <v>203.9</v>
      </c>
      <c r="AI111" s="528">
        <v>200.3</v>
      </c>
      <c r="AJ111" s="528">
        <v>200.6</v>
      </c>
      <c r="AK111" s="528">
        <v>200.6</v>
      </c>
      <c r="AL111" s="528">
        <v>201.2</v>
      </c>
      <c r="AM111" s="528">
        <v>202.6</v>
      </c>
      <c r="AN111" s="528">
        <v>214.5</v>
      </c>
      <c r="AO111" s="528">
        <v>271.89999999999998</v>
      </c>
      <c r="AP111" s="528">
        <v>272.10000000000002</v>
      </c>
      <c r="AQ111" s="528">
        <v>272.39999999999998</v>
      </c>
      <c r="AR111" s="528">
        <v>272.10000000000002</v>
      </c>
      <c r="AS111" s="528">
        <v>302.3</v>
      </c>
      <c r="AT111" s="528">
        <v>369</v>
      </c>
      <c r="AU111" s="528">
        <v>346.4</v>
      </c>
      <c r="AV111" s="528">
        <v>267.8</v>
      </c>
      <c r="AW111" s="528">
        <v>333.6</v>
      </c>
      <c r="AX111" s="528">
        <v>333.6</v>
      </c>
      <c r="AY111" s="528">
        <v>339.4</v>
      </c>
      <c r="AZ111" s="528">
        <v>279</v>
      </c>
      <c r="BA111" s="528">
        <v>280.10000000000002</v>
      </c>
      <c r="BB111" s="528">
        <v>304.60000000000002</v>
      </c>
      <c r="BC111" s="528">
        <v>304.60000000000002</v>
      </c>
      <c r="BD111" s="528">
        <v>283.10000000000002</v>
      </c>
      <c r="BE111" s="528">
        <v>251.1</v>
      </c>
      <c r="BF111" s="528">
        <v>251.8</v>
      </c>
      <c r="BG111" s="528">
        <v>261.60000000000002</v>
      </c>
      <c r="BH111" s="528">
        <v>261.60000000000002</v>
      </c>
      <c r="BI111" s="528">
        <v>261.5</v>
      </c>
      <c r="BJ111" s="528">
        <v>261.2</v>
      </c>
      <c r="BK111" s="528">
        <v>261.2</v>
      </c>
      <c r="BL111" s="528">
        <v>405</v>
      </c>
      <c r="BM111" s="528">
        <v>425.5</v>
      </c>
      <c r="BN111" s="528">
        <v>432.7</v>
      </c>
      <c r="BO111" s="528">
        <v>479.4</v>
      </c>
      <c r="BP111" s="528">
        <v>506.7</v>
      </c>
      <c r="BQ111" s="528">
        <v>545.4</v>
      </c>
      <c r="BR111" s="528">
        <v>546.29999999999995</v>
      </c>
      <c r="BS111" s="528">
        <v>540.70000000000005</v>
      </c>
      <c r="BT111" s="528">
        <v>523.1</v>
      </c>
      <c r="BU111" s="528">
        <v>533.9</v>
      </c>
      <c r="BV111" s="528">
        <v>565.6</v>
      </c>
      <c r="BW111" s="528">
        <v>553.4</v>
      </c>
      <c r="BX111" s="528">
        <v>561</v>
      </c>
      <c r="BY111" s="528">
        <v>585.5</v>
      </c>
      <c r="BZ111" s="528">
        <v>606.5</v>
      </c>
      <c r="CA111" s="528">
        <v>615.1</v>
      </c>
      <c r="CB111" s="528">
        <v>601.20000000000005</v>
      </c>
      <c r="CC111" s="528">
        <v>569.1</v>
      </c>
      <c r="CD111" s="528">
        <v>573.79999999999995</v>
      </c>
      <c r="CE111" s="528">
        <v>573.29999999999995</v>
      </c>
      <c r="CF111" s="528">
        <v>566.70000000000005</v>
      </c>
      <c r="CG111" s="528">
        <v>583.79999999999995</v>
      </c>
      <c r="CH111" s="528">
        <v>610.5</v>
      </c>
      <c r="CI111" s="528">
        <v>624.5</v>
      </c>
      <c r="CJ111" s="528">
        <v>646.6</v>
      </c>
      <c r="CK111" s="528">
        <v>646.1</v>
      </c>
      <c r="CL111" s="528">
        <v>619.9</v>
      </c>
    </row>
    <row r="112" spans="1:90">
      <c r="A112" s="524" t="s">
        <v>804</v>
      </c>
      <c r="B112" s="524" t="s">
        <v>805</v>
      </c>
      <c r="C112" s="525">
        <v>0.13463</v>
      </c>
      <c r="D112" s="528">
        <v>100.9</v>
      </c>
      <c r="E112" s="528">
        <v>101.8</v>
      </c>
      <c r="F112" s="528">
        <v>102.5</v>
      </c>
      <c r="G112" s="528">
        <v>104</v>
      </c>
      <c r="H112" s="528">
        <v>104</v>
      </c>
      <c r="I112" s="528">
        <v>104.2</v>
      </c>
      <c r="J112" s="528">
        <v>104.3</v>
      </c>
      <c r="K112" s="528">
        <v>104.6</v>
      </c>
      <c r="L112" s="528">
        <v>104.4</v>
      </c>
      <c r="M112" s="528">
        <v>104.1</v>
      </c>
      <c r="N112" s="528">
        <v>105.2</v>
      </c>
      <c r="O112" s="528">
        <v>105.4</v>
      </c>
      <c r="P112" s="528">
        <v>105.8</v>
      </c>
      <c r="Q112" s="528">
        <v>105.8</v>
      </c>
      <c r="R112" s="528">
        <v>105.6</v>
      </c>
      <c r="S112" s="528">
        <v>105.4</v>
      </c>
      <c r="T112" s="528">
        <v>106.1</v>
      </c>
      <c r="U112" s="528">
        <v>106.8</v>
      </c>
      <c r="V112" s="528">
        <v>105.7</v>
      </c>
      <c r="W112" s="528">
        <v>106.1</v>
      </c>
      <c r="X112" s="528">
        <v>105</v>
      </c>
      <c r="Y112" s="528">
        <v>105.1</v>
      </c>
      <c r="Z112" s="528">
        <v>105.8</v>
      </c>
      <c r="AA112" s="528">
        <v>106.2</v>
      </c>
      <c r="AB112" s="528">
        <v>115.3</v>
      </c>
      <c r="AC112" s="528">
        <v>115.9</v>
      </c>
      <c r="AD112" s="528">
        <v>117.1</v>
      </c>
      <c r="AE112" s="528">
        <v>117.2</v>
      </c>
      <c r="AF112" s="528">
        <v>115.1</v>
      </c>
      <c r="AG112" s="528">
        <v>115</v>
      </c>
      <c r="AH112" s="528">
        <v>114.8</v>
      </c>
      <c r="AI112" s="528">
        <v>120.4</v>
      </c>
      <c r="AJ112" s="528">
        <v>110.7</v>
      </c>
      <c r="AK112" s="528">
        <v>110.8</v>
      </c>
      <c r="AL112" s="528">
        <v>110.7</v>
      </c>
      <c r="AM112" s="528">
        <v>115.4</v>
      </c>
      <c r="AN112" s="528">
        <v>113.1</v>
      </c>
      <c r="AO112" s="528">
        <v>122</v>
      </c>
      <c r="AP112" s="528">
        <v>128.5</v>
      </c>
      <c r="AQ112" s="528">
        <v>128.4</v>
      </c>
      <c r="AR112" s="528">
        <v>129.30000000000001</v>
      </c>
      <c r="AS112" s="528">
        <v>146.19999999999999</v>
      </c>
      <c r="AT112" s="528">
        <v>146.30000000000001</v>
      </c>
      <c r="AU112" s="528">
        <v>146.19999999999999</v>
      </c>
      <c r="AV112" s="528">
        <v>151.80000000000001</v>
      </c>
      <c r="AW112" s="528">
        <v>154</v>
      </c>
      <c r="AX112" s="528">
        <v>146.6</v>
      </c>
      <c r="AY112" s="528">
        <v>149.30000000000001</v>
      </c>
      <c r="AZ112" s="528">
        <v>144.19999999999999</v>
      </c>
      <c r="BA112" s="528">
        <v>144</v>
      </c>
      <c r="BB112" s="528">
        <v>144</v>
      </c>
      <c r="BC112" s="528">
        <v>140.9</v>
      </c>
      <c r="BD112" s="528">
        <v>145</v>
      </c>
      <c r="BE112" s="528">
        <v>144.9</v>
      </c>
      <c r="BF112" s="528">
        <v>145.69999999999999</v>
      </c>
      <c r="BG112" s="528">
        <v>145.6</v>
      </c>
      <c r="BH112" s="528">
        <v>145.69999999999999</v>
      </c>
      <c r="BI112" s="528">
        <v>146.69999999999999</v>
      </c>
      <c r="BJ112" s="528">
        <v>150.9</v>
      </c>
      <c r="BK112" s="528">
        <v>150.69999999999999</v>
      </c>
      <c r="BL112" s="528">
        <v>147.4</v>
      </c>
      <c r="BM112" s="528">
        <v>145.1</v>
      </c>
      <c r="BN112" s="528">
        <v>143.19999999999999</v>
      </c>
      <c r="BO112" s="528">
        <v>143.19999999999999</v>
      </c>
      <c r="BP112" s="528">
        <v>145.9</v>
      </c>
      <c r="BQ112" s="528">
        <v>144</v>
      </c>
      <c r="BR112" s="528">
        <v>144</v>
      </c>
      <c r="BS112" s="528">
        <v>145.19999999999999</v>
      </c>
      <c r="BT112" s="528">
        <v>154.1</v>
      </c>
      <c r="BU112" s="528">
        <v>157.6</v>
      </c>
      <c r="BV112" s="528">
        <v>162.80000000000001</v>
      </c>
      <c r="BW112" s="528">
        <v>161.19999999999999</v>
      </c>
      <c r="BX112" s="528">
        <v>160.80000000000001</v>
      </c>
      <c r="BY112" s="528">
        <v>160.30000000000001</v>
      </c>
      <c r="BZ112" s="528">
        <v>161.30000000000001</v>
      </c>
      <c r="CA112" s="528">
        <v>163.4</v>
      </c>
      <c r="CB112" s="528">
        <v>158.80000000000001</v>
      </c>
      <c r="CC112" s="528">
        <v>155.5</v>
      </c>
      <c r="CD112" s="528">
        <v>164</v>
      </c>
      <c r="CE112" s="528">
        <v>165.5</v>
      </c>
      <c r="CF112" s="528">
        <v>165.7</v>
      </c>
      <c r="CG112" s="528">
        <v>166.1</v>
      </c>
      <c r="CH112" s="528">
        <v>166.9</v>
      </c>
      <c r="CI112" s="528">
        <v>168.1</v>
      </c>
      <c r="CJ112" s="528">
        <v>171.2</v>
      </c>
      <c r="CK112" s="528">
        <v>172.4</v>
      </c>
      <c r="CL112" s="528">
        <v>173</v>
      </c>
    </row>
    <row r="113" spans="1:90">
      <c r="A113" s="524" t="s">
        <v>806</v>
      </c>
      <c r="B113" s="524" t="s">
        <v>807</v>
      </c>
      <c r="C113" s="525">
        <v>1.4149999999999999E-2</v>
      </c>
      <c r="D113" s="528">
        <v>100</v>
      </c>
      <c r="E113" s="528">
        <v>100</v>
      </c>
      <c r="F113" s="528">
        <v>100</v>
      </c>
      <c r="G113" s="528">
        <v>100</v>
      </c>
      <c r="H113" s="528">
        <v>100</v>
      </c>
      <c r="I113" s="528">
        <v>100</v>
      </c>
      <c r="J113" s="528">
        <v>100</v>
      </c>
      <c r="K113" s="528">
        <v>100</v>
      </c>
      <c r="L113" s="528">
        <v>100</v>
      </c>
      <c r="M113" s="528">
        <v>100</v>
      </c>
      <c r="N113" s="528">
        <v>100</v>
      </c>
      <c r="O113" s="528">
        <v>100</v>
      </c>
      <c r="P113" s="528">
        <v>100</v>
      </c>
      <c r="Q113" s="528">
        <v>100</v>
      </c>
      <c r="R113" s="528">
        <v>100</v>
      </c>
      <c r="S113" s="528">
        <v>100</v>
      </c>
      <c r="T113" s="528">
        <v>100</v>
      </c>
      <c r="U113" s="528">
        <v>100</v>
      </c>
      <c r="V113" s="528">
        <v>100</v>
      </c>
      <c r="W113" s="528">
        <v>100</v>
      </c>
      <c r="X113" s="528">
        <v>100</v>
      </c>
      <c r="Y113" s="528">
        <v>100</v>
      </c>
      <c r="Z113" s="528">
        <v>100</v>
      </c>
      <c r="AA113" s="528">
        <v>109.8</v>
      </c>
      <c r="AB113" s="528">
        <v>123.8</v>
      </c>
      <c r="AC113" s="528">
        <v>123.2</v>
      </c>
      <c r="AD113" s="528">
        <v>123.6</v>
      </c>
      <c r="AE113" s="528">
        <v>124.9</v>
      </c>
      <c r="AF113" s="528">
        <v>129.1</v>
      </c>
      <c r="AG113" s="528">
        <v>129.4</v>
      </c>
      <c r="AH113" s="528">
        <v>128.9</v>
      </c>
      <c r="AI113" s="528">
        <v>126.9</v>
      </c>
      <c r="AJ113" s="528">
        <v>125.7</v>
      </c>
      <c r="AK113" s="528">
        <v>126</v>
      </c>
      <c r="AL113" s="528">
        <v>125.7</v>
      </c>
      <c r="AM113" s="528">
        <v>125.7</v>
      </c>
      <c r="AN113" s="528">
        <v>127.4</v>
      </c>
      <c r="AO113" s="528">
        <v>128.19999999999999</v>
      </c>
      <c r="AP113" s="528">
        <v>128.30000000000001</v>
      </c>
      <c r="AQ113" s="528">
        <v>128.4</v>
      </c>
      <c r="AR113" s="528">
        <v>135.19999999999999</v>
      </c>
      <c r="AS113" s="528">
        <v>162.69999999999999</v>
      </c>
      <c r="AT113" s="528">
        <v>162.69999999999999</v>
      </c>
      <c r="AU113" s="528">
        <v>162.69999999999999</v>
      </c>
      <c r="AV113" s="528">
        <v>221.2</v>
      </c>
      <c r="AW113" s="528">
        <v>240.7</v>
      </c>
      <c r="AX113" s="528">
        <v>240.7</v>
      </c>
      <c r="AY113" s="528">
        <v>240.7</v>
      </c>
      <c r="AZ113" s="528">
        <v>240.7</v>
      </c>
      <c r="BA113" s="528">
        <v>240.7</v>
      </c>
      <c r="BB113" s="528">
        <v>240.7</v>
      </c>
      <c r="BC113" s="528">
        <v>240.7</v>
      </c>
      <c r="BD113" s="528">
        <v>240.7</v>
      </c>
      <c r="BE113" s="528">
        <v>240.7</v>
      </c>
      <c r="BF113" s="528">
        <v>240.7</v>
      </c>
      <c r="BG113" s="528">
        <v>240.7</v>
      </c>
      <c r="BH113" s="528">
        <v>240.7</v>
      </c>
      <c r="BI113" s="528">
        <v>245.5</v>
      </c>
      <c r="BJ113" s="528">
        <v>264.8</v>
      </c>
      <c r="BK113" s="528">
        <v>264.8</v>
      </c>
      <c r="BL113" s="528">
        <v>264.8</v>
      </c>
      <c r="BM113" s="528">
        <v>264.8</v>
      </c>
      <c r="BN113" s="528">
        <v>264.8</v>
      </c>
      <c r="BO113" s="528">
        <v>264.8</v>
      </c>
      <c r="BP113" s="528">
        <v>264.8</v>
      </c>
      <c r="BQ113" s="528">
        <v>264.8</v>
      </c>
      <c r="BR113" s="528">
        <v>264.8</v>
      </c>
      <c r="BS113" s="528">
        <v>264.8</v>
      </c>
      <c r="BT113" s="528">
        <v>264.8</v>
      </c>
      <c r="BU113" s="528">
        <v>264.8</v>
      </c>
      <c r="BV113" s="528">
        <v>264.8</v>
      </c>
      <c r="BW113" s="528">
        <v>264.8</v>
      </c>
      <c r="BX113" s="528">
        <v>264.8</v>
      </c>
      <c r="BY113" s="528">
        <v>264.8</v>
      </c>
      <c r="BZ113" s="528">
        <v>264.8</v>
      </c>
      <c r="CA113" s="528">
        <v>264.8</v>
      </c>
      <c r="CB113" s="528">
        <v>264.8</v>
      </c>
      <c r="CC113" s="528">
        <v>264.8</v>
      </c>
      <c r="CD113" s="528">
        <v>264.8</v>
      </c>
      <c r="CE113" s="528">
        <v>264.8</v>
      </c>
      <c r="CF113" s="528">
        <v>264.8</v>
      </c>
      <c r="CG113" s="528">
        <v>264.8</v>
      </c>
      <c r="CH113" s="528">
        <v>264.8</v>
      </c>
      <c r="CI113" s="528">
        <v>264.8</v>
      </c>
      <c r="CJ113" s="528">
        <v>264.8</v>
      </c>
      <c r="CK113" s="528">
        <v>264.8</v>
      </c>
      <c r="CL113" s="528">
        <v>264.8</v>
      </c>
    </row>
    <row r="114" spans="1:90">
      <c r="A114" s="524" t="s">
        <v>2300</v>
      </c>
      <c r="B114" s="524" t="s">
        <v>809</v>
      </c>
      <c r="C114" s="525">
        <v>3.8000000000000002E-4</v>
      </c>
      <c r="D114" s="528">
        <v>64.599999999999994</v>
      </c>
      <c r="E114" s="528">
        <v>89</v>
      </c>
      <c r="F114" s="528">
        <v>99</v>
      </c>
      <c r="G114" s="528">
        <v>84.7</v>
      </c>
      <c r="H114" s="528">
        <v>99.6</v>
      </c>
      <c r="I114" s="528">
        <v>134.6</v>
      </c>
      <c r="J114" s="528">
        <v>143.6</v>
      </c>
      <c r="K114" s="528">
        <v>143.6</v>
      </c>
      <c r="L114" s="528">
        <v>143.6</v>
      </c>
      <c r="M114" s="528">
        <v>143.6</v>
      </c>
      <c r="N114" s="528">
        <v>129.30000000000001</v>
      </c>
      <c r="O114" s="528">
        <v>113.2</v>
      </c>
      <c r="P114" s="528">
        <v>129.1</v>
      </c>
      <c r="Q114" s="528">
        <v>134.30000000000001</v>
      </c>
      <c r="R114" s="528">
        <v>134.30000000000001</v>
      </c>
      <c r="S114" s="528">
        <v>162.4</v>
      </c>
      <c r="T114" s="528">
        <v>166.2</v>
      </c>
      <c r="U114" s="528">
        <v>134.6</v>
      </c>
      <c r="V114" s="528">
        <v>158.69999999999999</v>
      </c>
      <c r="W114" s="528">
        <v>178.6</v>
      </c>
      <c r="X114" s="528">
        <v>171.2</v>
      </c>
      <c r="Y114" s="528">
        <v>154.19999999999999</v>
      </c>
      <c r="Z114" s="528">
        <v>210</v>
      </c>
      <c r="AA114" s="528">
        <v>181</v>
      </c>
      <c r="AB114" s="528">
        <v>143.19999999999999</v>
      </c>
      <c r="AC114" s="528">
        <v>138.9</v>
      </c>
      <c r="AD114" s="528">
        <v>130.30000000000001</v>
      </c>
      <c r="AE114" s="528">
        <v>133.1</v>
      </c>
      <c r="AF114" s="528">
        <v>148.80000000000001</v>
      </c>
      <c r="AG114" s="528">
        <v>127.8</v>
      </c>
      <c r="AH114" s="528">
        <v>120.6</v>
      </c>
      <c r="AI114" s="528">
        <v>183.1</v>
      </c>
      <c r="AJ114" s="528">
        <v>172.3</v>
      </c>
      <c r="AK114" s="528">
        <v>172.3</v>
      </c>
      <c r="AL114" s="528">
        <v>172.3</v>
      </c>
      <c r="AM114" s="528">
        <v>189.5</v>
      </c>
      <c r="AN114" s="528">
        <v>191.7</v>
      </c>
      <c r="AO114" s="528">
        <v>152.9</v>
      </c>
      <c r="AP114" s="528">
        <v>162.4</v>
      </c>
      <c r="AQ114" s="528">
        <v>176.6</v>
      </c>
      <c r="AR114" s="528">
        <v>176.3</v>
      </c>
      <c r="AS114" s="528">
        <v>156.19999999999999</v>
      </c>
      <c r="AT114" s="528">
        <v>175.3</v>
      </c>
      <c r="AU114" s="528">
        <v>193.3</v>
      </c>
      <c r="AV114" s="528">
        <v>176.8</v>
      </c>
      <c r="AW114" s="528">
        <v>174.9</v>
      </c>
      <c r="AX114" s="528">
        <v>189.2</v>
      </c>
      <c r="AY114" s="528">
        <v>156.5</v>
      </c>
      <c r="AZ114" s="528">
        <v>118.9</v>
      </c>
      <c r="BA114" s="528">
        <v>100.5</v>
      </c>
      <c r="BB114" s="528">
        <v>100.5</v>
      </c>
      <c r="BC114" s="528">
        <v>106.8</v>
      </c>
      <c r="BD114" s="528">
        <v>125.6</v>
      </c>
      <c r="BE114" s="528">
        <v>125.6</v>
      </c>
      <c r="BF114" s="528">
        <v>125.6</v>
      </c>
      <c r="BG114" s="528">
        <v>117</v>
      </c>
      <c r="BH114" s="528">
        <v>117</v>
      </c>
      <c r="BI114" s="528">
        <v>130.19999999999999</v>
      </c>
      <c r="BJ114" s="528">
        <v>183.1</v>
      </c>
      <c r="BK114" s="528">
        <v>183.1</v>
      </c>
      <c r="BL114" s="528">
        <v>190.4</v>
      </c>
      <c r="BM114" s="528">
        <v>219.7</v>
      </c>
      <c r="BN114" s="528">
        <v>219.7</v>
      </c>
      <c r="BO114" s="528">
        <v>219.7</v>
      </c>
      <c r="BP114" s="528">
        <v>219.7</v>
      </c>
      <c r="BQ114" s="528">
        <v>219.7</v>
      </c>
      <c r="BR114" s="528">
        <v>219.7</v>
      </c>
      <c r="BS114" s="528">
        <v>219.7</v>
      </c>
      <c r="BT114" s="528">
        <v>219.7</v>
      </c>
      <c r="BU114" s="528">
        <v>219.7</v>
      </c>
      <c r="BV114" s="528">
        <v>219.7</v>
      </c>
      <c r="BW114" s="528">
        <v>219.7</v>
      </c>
      <c r="BX114" s="528">
        <v>219.7</v>
      </c>
      <c r="BY114" s="528">
        <v>219.7</v>
      </c>
      <c r="BZ114" s="528">
        <v>219.7</v>
      </c>
      <c r="CA114" s="528">
        <v>219.7</v>
      </c>
      <c r="CB114" s="528">
        <v>219.7</v>
      </c>
      <c r="CC114" s="528">
        <v>219.7</v>
      </c>
      <c r="CD114" s="528">
        <v>219.7</v>
      </c>
      <c r="CE114" s="528">
        <v>219.7</v>
      </c>
      <c r="CF114" s="528">
        <v>219.7</v>
      </c>
      <c r="CG114" s="528">
        <v>219.7</v>
      </c>
      <c r="CH114" s="528">
        <v>219.7</v>
      </c>
      <c r="CI114" s="528">
        <v>219.7</v>
      </c>
      <c r="CJ114" s="528">
        <v>219.7</v>
      </c>
      <c r="CK114" s="528">
        <v>219.7</v>
      </c>
      <c r="CL114" s="528">
        <v>219.7</v>
      </c>
    </row>
    <row r="115" spans="1:90">
      <c r="A115" s="524" t="s">
        <v>2301</v>
      </c>
      <c r="B115" s="524" t="s">
        <v>811</v>
      </c>
      <c r="C115" s="525">
        <v>2.3600000000000001E-3</v>
      </c>
      <c r="D115" s="528">
        <v>102.5</v>
      </c>
      <c r="E115" s="528">
        <v>102.5</v>
      </c>
      <c r="F115" s="528">
        <v>102.5</v>
      </c>
      <c r="G115" s="528">
        <v>102.5</v>
      </c>
      <c r="H115" s="528">
        <v>102.5</v>
      </c>
      <c r="I115" s="528">
        <v>102.5</v>
      </c>
      <c r="J115" s="528">
        <v>102.5</v>
      </c>
      <c r="K115" s="528">
        <v>102.5</v>
      </c>
      <c r="L115" s="528">
        <v>102.5</v>
      </c>
      <c r="M115" s="528">
        <v>102.5</v>
      </c>
      <c r="N115" s="528">
        <v>102.5</v>
      </c>
      <c r="O115" s="528">
        <v>102.5</v>
      </c>
      <c r="P115" s="528">
        <v>102.5</v>
      </c>
      <c r="Q115" s="528">
        <v>102.5</v>
      </c>
      <c r="R115" s="528">
        <v>102.5</v>
      </c>
      <c r="S115" s="528">
        <v>102.5</v>
      </c>
      <c r="T115" s="528">
        <v>102.5</v>
      </c>
      <c r="U115" s="528">
        <v>102.5</v>
      </c>
      <c r="V115" s="528">
        <v>102.5</v>
      </c>
      <c r="W115" s="528">
        <v>102.5</v>
      </c>
      <c r="X115" s="528">
        <v>102.5</v>
      </c>
      <c r="Y115" s="528">
        <v>102.5</v>
      </c>
      <c r="Z115" s="528">
        <v>104.6</v>
      </c>
      <c r="AA115" s="528">
        <v>111</v>
      </c>
      <c r="AB115" s="528">
        <v>111</v>
      </c>
      <c r="AC115" s="528">
        <v>111</v>
      </c>
      <c r="AD115" s="528">
        <v>111</v>
      </c>
      <c r="AE115" s="528">
        <v>111</v>
      </c>
      <c r="AF115" s="528">
        <v>111</v>
      </c>
      <c r="AG115" s="528">
        <v>111</v>
      </c>
      <c r="AH115" s="528">
        <v>111</v>
      </c>
      <c r="AI115" s="528">
        <v>111</v>
      </c>
      <c r="AJ115" s="528">
        <v>111</v>
      </c>
      <c r="AK115" s="528">
        <v>111</v>
      </c>
      <c r="AL115" s="528">
        <v>111</v>
      </c>
      <c r="AM115" s="528">
        <v>179.3</v>
      </c>
      <c r="AN115" s="528">
        <v>179.3</v>
      </c>
      <c r="AO115" s="528">
        <v>179.3</v>
      </c>
      <c r="AP115" s="528">
        <v>179.3</v>
      </c>
      <c r="AQ115" s="528">
        <v>179.3</v>
      </c>
      <c r="AR115" s="528">
        <v>196.4</v>
      </c>
      <c r="AS115" s="528">
        <v>264.7</v>
      </c>
      <c r="AT115" s="528">
        <v>264.7</v>
      </c>
      <c r="AU115" s="528">
        <v>264.7</v>
      </c>
      <c r="AV115" s="528">
        <v>203.9</v>
      </c>
      <c r="AW115" s="528">
        <v>183.6</v>
      </c>
      <c r="AX115" s="528">
        <v>183.6</v>
      </c>
      <c r="AY115" s="528">
        <v>183.6</v>
      </c>
      <c r="AZ115" s="528">
        <v>183.6</v>
      </c>
      <c r="BA115" s="528">
        <v>183.6</v>
      </c>
      <c r="BB115" s="528">
        <v>183.6</v>
      </c>
      <c r="BC115" s="528">
        <v>183.6</v>
      </c>
      <c r="BD115" s="528">
        <v>183.6</v>
      </c>
      <c r="BE115" s="528">
        <v>183.6</v>
      </c>
      <c r="BF115" s="528">
        <v>183.6</v>
      </c>
      <c r="BG115" s="528">
        <v>200.6</v>
      </c>
      <c r="BH115" s="528">
        <v>200.6</v>
      </c>
      <c r="BI115" s="528">
        <v>211.7</v>
      </c>
      <c r="BJ115" s="528">
        <v>256.10000000000002</v>
      </c>
      <c r="BK115" s="528">
        <v>256.10000000000002</v>
      </c>
      <c r="BL115" s="528">
        <v>256.10000000000002</v>
      </c>
      <c r="BM115" s="528">
        <v>256.10000000000002</v>
      </c>
      <c r="BN115" s="528">
        <v>256.10000000000002</v>
      </c>
      <c r="BO115" s="528">
        <v>256.10000000000002</v>
      </c>
      <c r="BP115" s="528">
        <v>256.10000000000002</v>
      </c>
      <c r="BQ115" s="528">
        <v>256.10000000000002</v>
      </c>
      <c r="BR115" s="528">
        <v>256.10000000000002</v>
      </c>
      <c r="BS115" s="528">
        <v>200.6</v>
      </c>
      <c r="BT115" s="528">
        <v>200.6</v>
      </c>
      <c r="BU115" s="528">
        <v>211.7</v>
      </c>
      <c r="BV115" s="528">
        <v>256.10000000000002</v>
      </c>
      <c r="BW115" s="528">
        <v>256.10000000000002</v>
      </c>
      <c r="BX115" s="528">
        <v>256.10000000000002</v>
      </c>
      <c r="BY115" s="528">
        <v>256.10000000000002</v>
      </c>
      <c r="BZ115" s="528">
        <v>256.10000000000002</v>
      </c>
      <c r="CA115" s="528">
        <v>256.10000000000002</v>
      </c>
      <c r="CB115" s="528">
        <v>256.10000000000002</v>
      </c>
      <c r="CC115" s="528">
        <v>256.10000000000002</v>
      </c>
      <c r="CD115" s="528">
        <v>256.10000000000002</v>
      </c>
      <c r="CE115" s="528">
        <v>256.10000000000002</v>
      </c>
      <c r="CF115" s="528">
        <v>256.10000000000002</v>
      </c>
      <c r="CG115" s="528">
        <v>256.10000000000002</v>
      </c>
      <c r="CH115" s="528">
        <v>256.10000000000002</v>
      </c>
      <c r="CI115" s="528">
        <v>256.10000000000002</v>
      </c>
      <c r="CJ115" s="528">
        <v>256.10000000000002</v>
      </c>
      <c r="CK115" s="528">
        <v>279.60000000000002</v>
      </c>
      <c r="CL115" s="528">
        <v>350.1</v>
      </c>
    </row>
    <row r="116" spans="1:90">
      <c r="A116" s="524" t="s">
        <v>2302</v>
      </c>
      <c r="B116" s="524" t="s">
        <v>813</v>
      </c>
      <c r="C116" s="525">
        <v>6.1599999999999997E-3</v>
      </c>
      <c r="D116" s="528">
        <v>106.6</v>
      </c>
      <c r="E116" s="528">
        <v>106</v>
      </c>
      <c r="F116" s="528">
        <v>105.5</v>
      </c>
      <c r="G116" s="528">
        <v>107.2</v>
      </c>
      <c r="H116" s="528">
        <v>108.9</v>
      </c>
      <c r="I116" s="528">
        <v>112.4</v>
      </c>
      <c r="J116" s="528">
        <v>110.9</v>
      </c>
      <c r="K116" s="528">
        <v>110.9</v>
      </c>
      <c r="L116" s="528">
        <v>114.4</v>
      </c>
      <c r="M116" s="528">
        <v>114.4</v>
      </c>
      <c r="N116" s="528">
        <v>114.4</v>
      </c>
      <c r="O116" s="528">
        <v>114.4</v>
      </c>
      <c r="P116" s="528">
        <v>116.1</v>
      </c>
      <c r="Q116" s="528">
        <v>116.3</v>
      </c>
      <c r="R116" s="528">
        <v>116.1</v>
      </c>
      <c r="S116" s="528">
        <v>115.7</v>
      </c>
      <c r="T116" s="528">
        <v>116.6</v>
      </c>
      <c r="U116" s="528">
        <v>118.3</v>
      </c>
      <c r="V116" s="528">
        <v>116.5</v>
      </c>
      <c r="W116" s="528">
        <v>117</v>
      </c>
      <c r="X116" s="528">
        <v>117.4</v>
      </c>
      <c r="Y116" s="528">
        <v>118</v>
      </c>
      <c r="Z116" s="528">
        <v>118.6</v>
      </c>
      <c r="AA116" s="528">
        <v>119.8</v>
      </c>
      <c r="AB116" s="528">
        <v>118.7</v>
      </c>
      <c r="AC116" s="528">
        <v>118.7</v>
      </c>
      <c r="AD116" s="528">
        <v>122.2</v>
      </c>
      <c r="AE116" s="528">
        <v>118.7</v>
      </c>
      <c r="AF116" s="528">
        <v>120.1</v>
      </c>
      <c r="AG116" s="528">
        <v>120.4</v>
      </c>
      <c r="AH116" s="528">
        <v>118.7</v>
      </c>
      <c r="AI116" s="528">
        <v>118.7</v>
      </c>
      <c r="AJ116" s="528">
        <v>118.7</v>
      </c>
      <c r="AK116" s="528">
        <v>118.7</v>
      </c>
      <c r="AL116" s="528">
        <v>118.7</v>
      </c>
      <c r="AM116" s="528">
        <v>118.7</v>
      </c>
      <c r="AN116" s="528">
        <v>118.7</v>
      </c>
      <c r="AO116" s="528">
        <v>118.7</v>
      </c>
      <c r="AP116" s="528">
        <v>118.7</v>
      </c>
      <c r="AQ116" s="528">
        <v>118.7</v>
      </c>
      <c r="AR116" s="528">
        <v>118.7</v>
      </c>
      <c r="AS116" s="528">
        <v>104.7</v>
      </c>
      <c r="AT116" s="528">
        <v>106</v>
      </c>
      <c r="AU116" s="528">
        <v>106.5</v>
      </c>
      <c r="AV116" s="528">
        <v>106.5</v>
      </c>
      <c r="AW116" s="528">
        <v>106.5</v>
      </c>
      <c r="AX116" s="528">
        <v>106.5</v>
      </c>
      <c r="AY116" s="528">
        <v>106.5</v>
      </c>
      <c r="AZ116" s="528">
        <v>106.5</v>
      </c>
      <c r="BA116" s="528">
        <v>106.5</v>
      </c>
      <c r="BB116" s="528">
        <v>106.5</v>
      </c>
      <c r="BC116" s="528">
        <v>106.5</v>
      </c>
      <c r="BD116" s="528">
        <v>106.5</v>
      </c>
      <c r="BE116" s="528">
        <v>106.5</v>
      </c>
      <c r="BF116" s="528">
        <v>106.5</v>
      </c>
      <c r="BG116" s="528">
        <v>106.5</v>
      </c>
      <c r="BH116" s="528">
        <v>106.5</v>
      </c>
      <c r="BI116" s="528">
        <v>106.5</v>
      </c>
      <c r="BJ116" s="528">
        <v>106.5</v>
      </c>
      <c r="BK116" s="528">
        <v>106.5</v>
      </c>
      <c r="BL116" s="528">
        <v>106.5</v>
      </c>
      <c r="BM116" s="528">
        <v>111.7</v>
      </c>
      <c r="BN116" s="528">
        <v>111.7</v>
      </c>
      <c r="BO116" s="528">
        <v>111.7</v>
      </c>
      <c r="BP116" s="528">
        <v>111.7</v>
      </c>
      <c r="BQ116" s="528">
        <v>111.7</v>
      </c>
      <c r="BR116" s="528">
        <v>111.7</v>
      </c>
      <c r="BS116" s="528">
        <v>110.8</v>
      </c>
      <c r="BT116" s="528">
        <v>109.9</v>
      </c>
      <c r="BU116" s="528">
        <v>109.9</v>
      </c>
      <c r="BV116" s="528">
        <v>109.9</v>
      </c>
      <c r="BW116" s="528">
        <v>109.9</v>
      </c>
      <c r="BX116" s="528">
        <v>109.9</v>
      </c>
      <c r="BY116" s="528">
        <v>109.9</v>
      </c>
      <c r="BZ116" s="528">
        <v>109.9</v>
      </c>
      <c r="CA116" s="528">
        <v>109.9</v>
      </c>
      <c r="CB116" s="528">
        <v>109.9</v>
      </c>
      <c r="CC116" s="528">
        <v>109.9</v>
      </c>
      <c r="CD116" s="528">
        <v>109.9</v>
      </c>
      <c r="CE116" s="528">
        <v>109.9</v>
      </c>
      <c r="CF116" s="528">
        <v>109.9</v>
      </c>
      <c r="CG116" s="528">
        <v>109.9</v>
      </c>
      <c r="CH116" s="528">
        <v>109.9</v>
      </c>
      <c r="CI116" s="528">
        <v>109.9</v>
      </c>
      <c r="CJ116" s="528">
        <v>109.9</v>
      </c>
      <c r="CK116" s="528">
        <v>109.9</v>
      </c>
      <c r="CL116" s="528">
        <v>109.9</v>
      </c>
    </row>
    <row r="117" spans="1:90">
      <c r="A117" s="524" t="s">
        <v>2303</v>
      </c>
      <c r="B117" s="524" t="s">
        <v>2304</v>
      </c>
      <c r="C117" s="525">
        <v>4.4200000000000003E-3</v>
      </c>
      <c r="D117" s="528">
        <v>101.7</v>
      </c>
      <c r="E117" s="528">
        <v>101</v>
      </c>
      <c r="F117" s="528">
        <v>100.2</v>
      </c>
      <c r="G117" s="528">
        <v>100.2</v>
      </c>
      <c r="H117" s="528">
        <v>100.2</v>
      </c>
      <c r="I117" s="528">
        <v>100.2</v>
      </c>
      <c r="J117" s="528">
        <v>100.2</v>
      </c>
      <c r="K117" s="528">
        <v>100.2</v>
      </c>
      <c r="L117" s="528">
        <v>100.2</v>
      </c>
      <c r="M117" s="528">
        <v>100.2</v>
      </c>
      <c r="N117" s="528">
        <v>100.2</v>
      </c>
      <c r="O117" s="528">
        <v>100.2</v>
      </c>
      <c r="P117" s="528">
        <v>100.2</v>
      </c>
      <c r="Q117" s="528">
        <v>100.2</v>
      </c>
      <c r="R117" s="528">
        <v>100.2</v>
      </c>
      <c r="S117" s="528">
        <v>100.2</v>
      </c>
      <c r="T117" s="528">
        <v>100.2</v>
      </c>
      <c r="U117" s="528">
        <v>100.2</v>
      </c>
      <c r="V117" s="528">
        <v>100.2</v>
      </c>
      <c r="W117" s="528">
        <v>100.2</v>
      </c>
      <c r="X117" s="528">
        <v>100.2</v>
      </c>
      <c r="Y117" s="528">
        <v>100.2</v>
      </c>
      <c r="Z117" s="528">
        <v>100.2</v>
      </c>
      <c r="AA117" s="528">
        <v>100.2</v>
      </c>
      <c r="AB117" s="528">
        <v>100.2</v>
      </c>
      <c r="AC117" s="528">
        <v>100.2</v>
      </c>
      <c r="AD117" s="528">
        <v>100.2</v>
      </c>
      <c r="AE117" s="528">
        <v>100.2</v>
      </c>
      <c r="AF117" s="528">
        <v>100.2</v>
      </c>
      <c r="AG117" s="528">
        <v>100.2</v>
      </c>
      <c r="AH117" s="528">
        <v>100.2</v>
      </c>
      <c r="AI117" s="528">
        <v>100.2</v>
      </c>
      <c r="AJ117" s="528">
        <v>100.2</v>
      </c>
      <c r="AK117" s="528">
        <v>100.2</v>
      </c>
      <c r="AL117" s="528">
        <v>100.2</v>
      </c>
      <c r="AM117" s="528">
        <v>100.2</v>
      </c>
      <c r="AN117" s="528">
        <v>100.2</v>
      </c>
      <c r="AO117" s="528">
        <v>100.2</v>
      </c>
      <c r="AP117" s="528">
        <v>100.2</v>
      </c>
      <c r="AQ117" s="528">
        <v>100.2</v>
      </c>
      <c r="AR117" s="528">
        <v>100.2</v>
      </c>
      <c r="AS117" s="528">
        <v>100.2</v>
      </c>
      <c r="AT117" s="528">
        <v>100.2</v>
      </c>
      <c r="AU117" s="528">
        <v>100.2</v>
      </c>
      <c r="AV117" s="528">
        <v>100.2</v>
      </c>
      <c r="AW117" s="528">
        <v>100.2</v>
      </c>
      <c r="AX117" s="528">
        <v>100.2</v>
      </c>
      <c r="AY117" s="528">
        <v>100.2</v>
      </c>
      <c r="AZ117" s="528">
        <v>100.2</v>
      </c>
      <c r="BA117" s="528">
        <v>100.2</v>
      </c>
      <c r="BB117" s="528">
        <v>100.2</v>
      </c>
      <c r="BC117" s="528">
        <v>100.2</v>
      </c>
      <c r="BD117" s="528">
        <v>100.2</v>
      </c>
      <c r="BE117" s="528">
        <v>100.2</v>
      </c>
      <c r="BF117" s="528">
        <v>100.2</v>
      </c>
      <c r="BG117" s="528">
        <v>100.2</v>
      </c>
      <c r="BH117" s="528">
        <v>100.2</v>
      </c>
      <c r="BI117" s="528">
        <v>110.5</v>
      </c>
      <c r="BJ117" s="528">
        <v>151.80000000000001</v>
      </c>
      <c r="BK117" s="528">
        <v>151.80000000000001</v>
      </c>
      <c r="BL117" s="528">
        <v>151.80000000000001</v>
      </c>
      <c r="BM117" s="528">
        <v>151.80000000000001</v>
      </c>
      <c r="BN117" s="528">
        <v>151.80000000000001</v>
      </c>
      <c r="BO117" s="528">
        <v>151.80000000000001</v>
      </c>
      <c r="BP117" s="528">
        <v>151.80000000000001</v>
      </c>
      <c r="BQ117" s="528">
        <v>151.80000000000001</v>
      </c>
      <c r="BR117" s="528">
        <v>151.80000000000001</v>
      </c>
      <c r="BS117" s="528">
        <v>138.80000000000001</v>
      </c>
      <c r="BT117" s="528">
        <v>125.9</v>
      </c>
      <c r="BU117" s="528">
        <v>125.9</v>
      </c>
      <c r="BV117" s="528">
        <v>125.9</v>
      </c>
      <c r="BW117" s="528">
        <v>125.9</v>
      </c>
      <c r="BX117" s="528">
        <v>125.9</v>
      </c>
      <c r="BY117" s="528">
        <v>125.9</v>
      </c>
      <c r="BZ117" s="528">
        <v>125.9</v>
      </c>
      <c r="CA117" s="528">
        <v>125.9</v>
      </c>
      <c r="CB117" s="528">
        <v>125.9</v>
      </c>
      <c r="CC117" s="528">
        <v>128.19999999999999</v>
      </c>
      <c r="CD117" s="528">
        <v>136.80000000000001</v>
      </c>
      <c r="CE117" s="528">
        <v>137.30000000000001</v>
      </c>
      <c r="CF117" s="528">
        <v>135</v>
      </c>
      <c r="CG117" s="528">
        <v>138</v>
      </c>
      <c r="CH117" s="528">
        <v>138.80000000000001</v>
      </c>
      <c r="CI117" s="528">
        <v>136.5</v>
      </c>
      <c r="CJ117" s="528">
        <v>135</v>
      </c>
      <c r="CK117" s="528">
        <v>135</v>
      </c>
      <c r="CL117" s="528">
        <v>135</v>
      </c>
    </row>
    <row r="118" spans="1:90">
      <c r="A118" s="524" t="s">
        <v>2305</v>
      </c>
      <c r="B118" s="524" t="s">
        <v>2306</v>
      </c>
      <c r="C118" s="525">
        <v>8.1099999999999992E-3</v>
      </c>
      <c r="D118" s="528">
        <v>85.9</v>
      </c>
      <c r="E118" s="528">
        <v>91.7</v>
      </c>
      <c r="F118" s="528">
        <v>103.7</v>
      </c>
      <c r="G118" s="528">
        <v>109.9</v>
      </c>
      <c r="H118" s="528">
        <v>113</v>
      </c>
      <c r="I118" s="528">
        <v>122.6</v>
      </c>
      <c r="J118" s="528">
        <v>124.8</v>
      </c>
      <c r="K118" s="528">
        <v>128.1</v>
      </c>
      <c r="L118" s="528">
        <v>121</v>
      </c>
      <c r="M118" s="528">
        <v>113.6</v>
      </c>
      <c r="N118" s="528">
        <v>127.9</v>
      </c>
      <c r="O118" s="528">
        <v>129.19999999999999</v>
      </c>
      <c r="P118" s="528">
        <v>130.4</v>
      </c>
      <c r="Q118" s="528">
        <v>129.1</v>
      </c>
      <c r="R118" s="528">
        <v>124</v>
      </c>
      <c r="S118" s="528">
        <v>117.4</v>
      </c>
      <c r="T118" s="528">
        <v>128.69999999999999</v>
      </c>
      <c r="U118" s="528">
        <v>139.5</v>
      </c>
      <c r="V118" s="528">
        <v>140.69999999999999</v>
      </c>
      <c r="W118" s="528">
        <v>133.69999999999999</v>
      </c>
      <c r="X118" s="528">
        <v>132.4</v>
      </c>
      <c r="Y118" s="528">
        <v>132.30000000000001</v>
      </c>
      <c r="Z118" s="528">
        <v>134.69999999999999</v>
      </c>
      <c r="AA118" s="528">
        <v>119.4</v>
      </c>
      <c r="AB118" s="528">
        <v>121.5</v>
      </c>
      <c r="AC118" s="528">
        <v>135.69999999999999</v>
      </c>
      <c r="AD118" s="528">
        <v>151.69999999999999</v>
      </c>
      <c r="AE118" s="528">
        <v>152.30000000000001</v>
      </c>
      <c r="AF118" s="528">
        <v>107.7</v>
      </c>
      <c r="AG118" s="528">
        <v>107.7</v>
      </c>
      <c r="AH118" s="528">
        <v>107.7</v>
      </c>
      <c r="AI118" s="528">
        <v>206</v>
      </c>
      <c r="AJ118" s="528">
        <v>47.1</v>
      </c>
      <c r="AK118" s="528">
        <v>47.1</v>
      </c>
      <c r="AL118" s="528">
        <v>47.1</v>
      </c>
      <c r="AM118" s="528">
        <v>47.1</v>
      </c>
      <c r="AN118" s="528">
        <v>47.1</v>
      </c>
      <c r="AO118" s="528">
        <v>154.9</v>
      </c>
      <c r="AP118" s="528">
        <v>264.5</v>
      </c>
      <c r="AQ118" s="528">
        <v>265.60000000000002</v>
      </c>
      <c r="AR118" s="528">
        <v>264.8</v>
      </c>
      <c r="AS118" s="528">
        <v>264.89999999999998</v>
      </c>
      <c r="AT118" s="528">
        <v>264.2</v>
      </c>
      <c r="AU118" s="528">
        <v>264.2</v>
      </c>
      <c r="AV118" s="528">
        <v>264.2</v>
      </c>
      <c r="AW118" s="528">
        <v>264.2</v>
      </c>
      <c r="AX118" s="528">
        <v>228.1</v>
      </c>
      <c r="AY118" s="528">
        <v>291.5</v>
      </c>
      <c r="AZ118" s="528">
        <v>318.8</v>
      </c>
      <c r="BA118" s="528">
        <v>313.60000000000002</v>
      </c>
      <c r="BB118" s="528">
        <v>308.5</v>
      </c>
      <c r="BC118" s="528">
        <v>311.10000000000002</v>
      </c>
      <c r="BD118" s="528">
        <v>318.8</v>
      </c>
      <c r="BE118" s="528">
        <v>318.8</v>
      </c>
      <c r="BF118" s="528">
        <v>318.8</v>
      </c>
      <c r="BG118" s="528">
        <v>318.8</v>
      </c>
      <c r="BH118" s="528">
        <v>318.8</v>
      </c>
      <c r="BI118" s="528">
        <v>317</v>
      </c>
      <c r="BJ118" s="528">
        <v>310</v>
      </c>
      <c r="BK118" s="528">
        <v>310</v>
      </c>
      <c r="BL118" s="528">
        <v>181.7</v>
      </c>
      <c r="BM118" s="528">
        <v>136.30000000000001</v>
      </c>
      <c r="BN118" s="528">
        <v>112.4</v>
      </c>
      <c r="BO118" s="528">
        <v>111.9</v>
      </c>
      <c r="BP118" s="528">
        <v>158.69999999999999</v>
      </c>
      <c r="BQ118" s="528">
        <v>72.599999999999994</v>
      </c>
      <c r="BR118" s="528">
        <v>72.599999999999994</v>
      </c>
      <c r="BS118" s="528">
        <v>119.6</v>
      </c>
      <c r="BT118" s="528">
        <v>271.2</v>
      </c>
      <c r="BU118" s="528">
        <v>302.8</v>
      </c>
      <c r="BV118" s="528">
        <v>292.3</v>
      </c>
      <c r="BW118" s="528">
        <v>260.7</v>
      </c>
      <c r="BX118" s="528">
        <v>260.7</v>
      </c>
      <c r="BY118" s="528">
        <v>260.7</v>
      </c>
      <c r="BZ118" s="528">
        <v>277.2</v>
      </c>
      <c r="CA118" s="528">
        <v>306.5</v>
      </c>
      <c r="CB118" s="528">
        <v>325.60000000000002</v>
      </c>
      <c r="CC118" s="528">
        <v>305.60000000000002</v>
      </c>
      <c r="CD118" s="528">
        <v>259.7</v>
      </c>
      <c r="CE118" s="528">
        <v>280.8</v>
      </c>
      <c r="CF118" s="528">
        <v>280.2</v>
      </c>
      <c r="CG118" s="528">
        <v>280.5</v>
      </c>
      <c r="CH118" s="528">
        <v>286.39999999999998</v>
      </c>
      <c r="CI118" s="528">
        <v>310.60000000000002</v>
      </c>
      <c r="CJ118" s="528">
        <v>365.3</v>
      </c>
      <c r="CK118" s="528">
        <v>379.5</v>
      </c>
      <c r="CL118" s="528">
        <v>370.4</v>
      </c>
    </row>
    <row r="119" spans="1:90">
      <c r="A119" s="524" t="s">
        <v>2307</v>
      </c>
      <c r="B119" s="524" t="s">
        <v>2308</v>
      </c>
      <c r="C119" s="525">
        <v>2.49E-3</v>
      </c>
      <c r="D119" s="528">
        <v>96.2</v>
      </c>
      <c r="E119" s="528">
        <v>95.7</v>
      </c>
      <c r="F119" s="528">
        <v>100.5</v>
      </c>
      <c r="G119" s="528">
        <v>106</v>
      </c>
      <c r="H119" s="528">
        <v>89.4</v>
      </c>
      <c r="I119" s="528">
        <v>52.1</v>
      </c>
      <c r="J119" s="528">
        <v>56.5</v>
      </c>
      <c r="K119" s="528">
        <v>65.2</v>
      </c>
      <c r="L119" s="528">
        <v>72</v>
      </c>
      <c r="M119" s="528">
        <v>74.7</v>
      </c>
      <c r="N119" s="528">
        <v>86.9</v>
      </c>
      <c r="O119" s="528">
        <v>97.3</v>
      </c>
      <c r="P119" s="528">
        <v>111.6</v>
      </c>
      <c r="Q119" s="528">
        <v>116.4</v>
      </c>
      <c r="R119" s="528">
        <v>116.4</v>
      </c>
      <c r="S119" s="528">
        <v>127.7</v>
      </c>
      <c r="T119" s="528">
        <v>127.7</v>
      </c>
      <c r="U119" s="528">
        <v>127.7</v>
      </c>
      <c r="V119" s="528">
        <v>123.8</v>
      </c>
      <c r="W119" s="528">
        <v>108</v>
      </c>
      <c r="X119" s="528">
        <v>108</v>
      </c>
      <c r="Y119" s="528">
        <v>112.5</v>
      </c>
      <c r="Z119" s="528">
        <v>130</v>
      </c>
      <c r="AA119" s="528">
        <v>141.5</v>
      </c>
      <c r="AB119" s="528">
        <v>135.19999999999999</v>
      </c>
      <c r="AC119" s="528">
        <v>128.80000000000001</v>
      </c>
      <c r="AD119" s="528">
        <v>132</v>
      </c>
      <c r="AE119" s="528">
        <v>138.5</v>
      </c>
      <c r="AF119" s="528">
        <v>140.9</v>
      </c>
      <c r="AG119" s="528">
        <v>133</v>
      </c>
      <c r="AH119" s="528">
        <v>133</v>
      </c>
      <c r="AI119" s="528">
        <v>119.3</v>
      </c>
      <c r="AJ119" s="528">
        <v>118.4</v>
      </c>
      <c r="AK119" s="528">
        <v>118.4</v>
      </c>
      <c r="AL119" s="528">
        <v>118.4</v>
      </c>
      <c r="AM119" s="528">
        <v>118.2</v>
      </c>
      <c r="AN119" s="528">
        <v>121.7</v>
      </c>
      <c r="AO119" s="528">
        <v>114.4</v>
      </c>
      <c r="AP119" s="528">
        <v>107.8</v>
      </c>
      <c r="AQ119" s="528">
        <v>97.8</v>
      </c>
      <c r="AR119" s="528">
        <v>93.3</v>
      </c>
      <c r="AS119" s="528">
        <v>73.2</v>
      </c>
      <c r="AT119" s="528">
        <v>71</v>
      </c>
      <c r="AU119" s="528">
        <v>66.3</v>
      </c>
      <c r="AV119" s="528">
        <v>82.9</v>
      </c>
      <c r="AW119" s="528">
        <v>97.8</v>
      </c>
      <c r="AX119" s="528">
        <v>123.1</v>
      </c>
      <c r="AY119" s="528">
        <v>146.5</v>
      </c>
      <c r="AZ119" s="528">
        <v>170.8</v>
      </c>
      <c r="BA119" s="528">
        <v>174.4</v>
      </c>
      <c r="BB119" s="528">
        <v>190.5</v>
      </c>
      <c r="BC119" s="528">
        <v>201.3</v>
      </c>
      <c r="BD119" s="528">
        <v>186.6</v>
      </c>
      <c r="BE119" s="528">
        <v>204.8</v>
      </c>
      <c r="BF119" s="528">
        <v>253.2</v>
      </c>
      <c r="BG119" s="528">
        <v>234.2</v>
      </c>
      <c r="BH119" s="528">
        <v>234.2</v>
      </c>
      <c r="BI119" s="528">
        <v>237.7</v>
      </c>
      <c r="BJ119" s="528">
        <v>251.9</v>
      </c>
      <c r="BK119" s="528">
        <v>251.9</v>
      </c>
      <c r="BL119" s="528">
        <v>267.89999999999998</v>
      </c>
      <c r="BM119" s="528">
        <v>274.2</v>
      </c>
      <c r="BN119" s="528">
        <v>249.9</v>
      </c>
      <c r="BO119" s="528">
        <v>252.6</v>
      </c>
      <c r="BP119" s="528">
        <v>245.7</v>
      </c>
      <c r="BQ119" s="528">
        <v>253.1</v>
      </c>
      <c r="BR119" s="528">
        <v>249.7</v>
      </c>
      <c r="BS119" s="528">
        <v>241.6</v>
      </c>
      <c r="BT119" s="528">
        <v>253.9</v>
      </c>
      <c r="BU119" s="528">
        <v>265.3</v>
      </c>
      <c r="BV119" s="528">
        <v>265.39999999999998</v>
      </c>
      <c r="BW119" s="528">
        <v>267</v>
      </c>
      <c r="BX119" s="528">
        <v>270.8</v>
      </c>
      <c r="BY119" s="528">
        <v>246.3</v>
      </c>
      <c r="BZ119" s="528">
        <v>248.4</v>
      </c>
      <c r="CA119" s="528">
        <v>266</v>
      </c>
      <c r="CB119" s="528">
        <v>258.60000000000002</v>
      </c>
      <c r="CC119" s="528">
        <v>228.3</v>
      </c>
      <c r="CD119" s="528">
        <v>185.5</v>
      </c>
      <c r="CE119" s="528">
        <v>192.3</v>
      </c>
      <c r="CF119" s="528">
        <v>207</v>
      </c>
      <c r="CG119" s="528">
        <v>221</v>
      </c>
      <c r="CH119" s="528">
        <v>226.1</v>
      </c>
      <c r="CI119" s="528">
        <v>223.5</v>
      </c>
      <c r="CJ119" s="528">
        <v>217</v>
      </c>
      <c r="CK119" s="528">
        <v>210.9</v>
      </c>
      <c r="CL119" s="528">
        <v>198.9</v>
      </c>
    </row>
    <row r="120" spans="1:90">
      <c r="A120" s="524" t="s">
        <v>808</v>
      </c>
      <c r="B120" s="524" t="s">
        <v>2309</v>
      </c>
      <c r="C120" s="525">
        <v>9.4280000000000003E-2</v>
      </c>
      <c r="D120" s="528">
        <v>102</v>
      </c>
      <c r="E120" s="528">
        <v>102.2</v>
      </c>
      <c r="F120" s="528">
        <v>102.2</v>
      </c>
      <c r="G120" s="528">
        <v>103.5</v>
      </c>
      <c r="H120" s="528">
        <v>103.5</v>
      </c>
      <c r="I120" s="528">
        <v>103.5</v>
      </c>
      <c r="J120" s="528">
        <v>103.5</v>
      </c>
      <c r="K120" s="528">
        <v>103.5</v>
      </c>
      <c r="L120" s="528">
        <v>103.5</v>
      </c>
      <c r="M120" s="528">
        <v>103.5</v>
      </c>
      <c r="N120" s="528">
        <v>103.5</v>
      </c>
      <c r="O120" s="528">
        <v>103.5</v>
      </c>
      <c r="P120" s="528">
        <v>103.5</v>
      </c>
      <c r="Q120" s="528">
        <v>103.5</v>
      </c>
      <c r="R120" s="528">
        <v>103.5</v>
      </c>
      <c r="S120" s="528">
        <v>103.5</v>
      </c>
      <c r="T120" s="528">
        <v>103.5</v>
      </c>
      <c r="U120" s="528">
        <v>103.5</v>
      </c>
      <c r="V120" s="528">
        <v>102</v>
      </c>
      <c r="W120" s="528">
        <v>103.5</v>
      </c>
      <c r="X120" s="528">
        <v>102</v>
      </c>
      <c r="Y120" s="528">
        <v>102</v>
      </c>
      <c r="Z120" s="528">
        <v>102</v>
      </c>
      <c r="AA120" s="528">
        <v>102</v>
      </c>
      <c r="AB120" s="528">
        <v>113</v>
      </c>
      <c r="AC120" s="528">
        <v>113</v>
      </c>
      <c r="AD120" s="528">
        <v>113</v>
      </c>
      <c r="AE120" s="528">
        <v>113</v>
      </c>
      <c r="AF120" s="528">
        <v>113</v>
      </c>
      <c r="AG120" s="528">
        <v>113</v>
      </c>
      <c r="AH120" s="528">
        <v>113</v>
      </c>
      <c r="AI120" s="528">
        <v>113</v>
      </c>
      <c r="AJ120" s="528">
        <v>113</v>
      </c>
      <c r="AK120" s="528">
        <v>113</v>
      </c>
      <c r="AL120" s="528">
        <v>113</v>
      </c>
      <c r="AM120" s="528">
        <v>117.9</v>
      </c>
      <c r="AN120" s="528">
        <v>114.2</v>
      </c>
      <c r="AO120" s="528">
        <v>117.9</v>
      </c>
      <c r="AP120" s="528">
        <v>117.9</v>
      </c>
      <c r="AQ120" s="528">
        <v>117.9</v>
      </c>
      <c r="AR120" s="528">
        <v>117.9</v>
      </c>
      <c r="AS120" s="528">
        <v>138</v>
      </c>
      <c r="AT120" s="528">
        <v>138</v>
      </c>
      <c r="AU120" s="528">
        <v>138</v>
      </c>
      <c r="AV120" s="528">
        <v>138</v>
      </c>
      <c r="AW120" s="528">
        <v>138</v>
      </c>
      <c r="AX120" s="528">
        <v>129.9</v>
      </c>
      <c r="AY120" s="528">
        <v>127.8</v>
      </c>
      <c r="AZ120" s="528">
        <v>117.7</v>
      </c>
      <c r="BA120" s="528">
        <v>117.7</v>
      </c>
      <c r="BB120" s="528">
        <v>117.7</v>
      </c>
      <c r="BC120" s="528">
        <v>112.7</v>
      </c>
      <c r="BD120" s="528">
        <v>118.3</v>
      </c>
      <c r="BE120" s="528">
        <v>117.7</v>
      </c>
      <c r="BF120" s="528">
        <v>117.7</v>
      </c>
      <c r="BG120" s="528">
        <v>117.7</v>
      </c>
      <c r="BH120" s="528">
        <v>117.7</v>
      </c>
      <c r="BI120" s="528">
        <v>117.7</v>
      </c>
      <c r="BJ120" s="528">
        <v>117.7</v>
      </c>
      <c r="BK120" s="528">
        <v>117.7</v>
      </c>
      <c r="BL120" s="528">
        <v>123</v>
      </c>
      <c r="BM120" s="528">
        <v>123</v>
      </c>
      <c r="BN120" s="528">
        <v>123</v>
      </c>
      <c r="BO120" s="528">
        <v>123</v>
      </c>
      <c r="BP120" s="528">
        <v>123</v>
      </c>
      <c r="BQ120" s="528">
        <v>127.5</v>
      </c>
      <c r="BR120" s="528">
        <v>127.5</v>
      </c>
      <c r="BS120" s="528">
        <v>127.5</v>
      </c>
      <c r="BT120" s="528">
        <v>127.5</v>
      </c>
      <c r="BU120" s="528">
        <v>129.30000000000001</v>
      </c>
      <c r="BV120" s="528">
        <v>136.6</v>
      </c>
      <c r="BW120" s="528">
        <v>137</v>
      </c>
      <c r="BX120" s="528">
        <v>136.4</v>
      </c>
      <c r="BY120" s="528">
        <v>136.4</v>
      </c>
      <c r="BZ120" s="528">
        <v>136.4</v>
      </c>
      <c r="CA120" s="528">
        <v>136.4</v>
      </c>
      <c r="CB120" s="528">
        <v>128.5</v>
      </c>
      <c r="CC120" s="528">
        <v>126.2</v>
      </c>
      <c r="CD120" s="528">
        <v>142.9</v>
      </c>
      <c r="CE120" s="528">
        <v>142.9</v>
      </c>
      <c r="CF120" s="528">
        <v>142.9</v>
      </c>
      <c r="CG120" s="528">
        <v>142.9</v>
      </c>
      <c r="CH120" s="528">
        <v>142.9</v>
      </c>
      <c r="CI120" s="528">
        <v>142.9</v>
      </c>
      <c r="CJ120" s="528">
        <v>142.9</v>
      </c>
      <c r="CK120" s="528">
        <v>142.9</v>
      </c>
      <c r="CL120" s="528">
        <v>143</v>
      </c>
    </row>
    <row r="121" spans="1:90">
      <c r="A121" s="524" t="s">
        <v>2310</v>
      </c>
      <c r="B121" s="524" t="s">
        <v>2311</v>
      </c>
      <c r="C121" s="525">
        <v>8.4999999999999995E-4</v>
      </c>
      <c r="D121" s="528">
        <v>114.6</v>
      </c>
      <c r="E121" s="528">
        <v>113</v>
      </c>
      <c r="F121" s="528">
        <v>111.3</v>
      </c>
      <c r="G121" s="528">
        <v>112.1</v>
      </c>
      <c r="H121" s="528">
        <v>112.6</v>
      </c>
      <c r="I121" s="528">
        <v>115.2</v>
      </c>
      <c r="J121" s="528">
        <v>112.2</v>
      </c>
      <c r="K121" s="528">
        <v>105.9</v>
      </c>
      <c r="L121" s="528">
        <v>105.3</v>
      </c>
      <c r="M121" s="528">
        <v>105.3</v>
      </c>
      <c r="N121" s="528">
        <v>106.2</v>
      </c>
      <c r="O121" s="528">
        <v>107</v>
      </c>
      <c r="P121" s="528">
        <v>110.8</v>
      </c>
      <c r="Q121" s="528">
        <v>110.3</v>
      </c>
      <c r="R121" s="528">
        <v>110.4</v>
      </c>
      <c r="S121" s="528">
        <v>113.4</v>
      </c>
      <c r="T121" s="528">
        <v>107.6</v>
      </c>
      <c r="U121" s="528">
        <v>107.2</v>
      </c>
      <c r="V121" s="528">
        <v>113.8</v>
      </c>
      <c r="W121" s="528">
        <v>109.2</v>
      </c>
      <c r="X121" s="528">
        <v>114.4</v>
      </c>
      <c r="Y121" s="528">
        <v>119.9</v>
      </c>
      <c r="Z121" s="528">
        <v>115.7</v>
      </c>
      <c r="AA121" s="528">
        <v>119.4</v>
      </c>
      <c r="AB121" s="528">
        <v>115.8</v>
      </c>
      <c r="AC121" s="528">
        <v>117.2</v>
      </c>
      <c r="AD121" s="528">
        <v>112.7</v>
      </c>
      <c r="AE121" s="528">
        <v>113.5</v>
      </c>
      <c r="AF121" s="528">
        <v>112.7</v>
      </c>
      <c r="AG121" s="528">
        <v>112.8</v>
      </c>
      <c r="AH121" s="528">
        <v>112.2</v>
      </c>
      <c r="AI121" s="528">
        <v>110</v>
      </c>
      <c r="AJ121" s="528">
        <v>113.8</v>
      </c>
      <c r="AK121" s="528">
        <v>113.8</v>
      </c>
      <c r="AL121" s="528">
        <v>113.8</v>
      </c>
      <c r="AM121" s="528">
        <v>111.9</v>
      </c>
      <c r="AN121" s="528">
        <v>111.8</v>
      </c>
      <c r="AO121" s="528">
        <v>116</v>
      </c>
      <c r="AP121" s="528">
        <v>119.2</v>
      </c>
      <c r="AQ121" s="528">
        <v>119.1</v>
      </c>
      <c r="AR121" s="528">
        <v>117.6</v>
      </c>
      <c r="AS121" s="528">
        <v>88.9</v>
      </c>
      <c r="AT121" s="528">
        <v>88.3</v>
      </c>
      <c r="AU121" s="528">
        <v>89.8</v>
      </c>
      <c r="AV121" s="528">
        <v>92.5</v>
      </c>
      <c r="AW121" s="528">
        <v>92.4</v>
      </c>
      <c r="AX121" s="528">
        <v>90.8</v>
      </c>
      <c r="AY121" s="528">
        <v>91</v>
      </c>
      <c r="AZ121" s="528">
        <v>91.4</v>
      </c>
      <c r="BA121" s="528">
        <v>100.5</v>
      </c>
      <c r="BB121" s="528">
        <v>108.8</v>
      </c>
      <c r="BC121" s="528">
        <v>108.8</v>
      </c>
      <c r="BD121" s="528">
        <v>108.8</v>
      </c>
      <c r="BE121" s="528">
        <v>107.7</v>
      </c>
      <c r="BF121" s="528">
        <v>104.3</v>
      </c>
      <c r="BG121" s="528">
        <v>100.8</v>
      </c>
      <c r="BH121" s="528">
        <v>100.8</v>
      </c>
      <c r="BI121" s="528">
        <v>102.6</v>
      </c>
      <c r="BJ121" s="528">
        <v>110</v>
      </c>
      <c r="BK121" s="528">
        <v>110</v>
      </c>
      <c r="BL121" s="528">
        <v>111.1</v>
      </c>
      <c r="BM121" s="528">
        <v>107.3</v>
      </c>
      <c r="BN121" s="528">
        <v>110.9</v>
      </c>
      <c r="BO121" s="528">
        <v>110.6</v>
      </c>
      <c r="BP121" s="528">
        <v>114.1</v>
      </c>
      <c r="BQ121" s="528">
        <v>107.5</v>
      </c>
      <c r="BR121" s="528">
        <v>110.5</v>
      </c>
      <c r="BS121" s="528">
        <v>104.6</v>
      </c>
      <c r="BT121" s="528">
        <v>109.7</v>
      </c>
      <c r="BU121" s="528">
        <v>109.5</v>
      </c>
      <c r="BV121" s="528">
        <v>110.3</v>
      </c>
      <c r="BW121" s="528">
        <v>115.6</v>
      </c>
      <c r="BX121" s="528">
        <v>104.4</v>
      </c>
      <c r="BY121" s="528">
        <v>102.2</v>
      </c>
      <c r="BZ121" s="528">
        <v>112.9</v>
      </c>
      <c r="CA121" s="528">
        <v>127.1</v>
      </c>
      <c r="CB121" s="528">
        <v>123.5</v>
      </c>
      <c r="CC121" s="528">
        <v>120.6</v>
      </c>
      <c r="CD121" s="528">
        <v>131.6</v>
      </c>
      <c r="CE121" s="528">
        <v>149.4</v>
      </c>
      <c r="CF121" s="528">
        <v>157</v>
      </c>
      <c r="CG121" s="528">
        <v>140.9</v>
      </c>
      <c r="CH121" s="528">
        <v>140.9</v>
      </c>
      <c r="CI121" s="528">
        <v>140.9</v>
      </c>
      <c r="CJ121" s="528">
        <v>154.1</v>
      </c>
      <c r="CK121" s="528">
        <v>166.9</v>
      </c>
      <c r="CL121" s="528">
        <v>165.4</v>
      </c>
    </row>
    <row r="122" spans="1:90">
      <c r="A122" s="524" t="s">
        <v>2312</v>
      </c>
      <c r="B122" s="524" t="s">
        <v>2313</v>
      </c>
      <c r="C122" s="525">
        <v>7.6999999999999996E-4</v>
      </c>
      <c r="D122" s="528">
        <v>98.4</v>
      </c>
      <c r="E122" s="528">
        <v>168.6</v>
      </c>
      <c r="F122" s="528">
        <v>168.6</v>
      </c>
      <c r="G122" s="528">
        <v>168.6</v>
      </c>
      <c r="H122" s="528">
        <v>168.6</v>
      </c>
      <c r="I122" s="528">
        <v>168.6</v>
      </c>
      <c r="J122" s="528">
        <v>168.6</v>
      </c>
      <c r="K122" s="528">
        <v>168.6</v>
      </c>
      <c r="L122" s="528">
        <v>168.6</v>
      </c>
      <c r="M122" s="528">
        <v>168.6</v>
      </c>
      <c r="N122" s="528">
        <v>168.6</v>
      </c>
      <c r="O122" s="528">
        <v>168.6</v>
      </c>
      <c r="P122" s="528">
        <v>168.6</v>
      </c>
      <c r="Q122" s="528">
        <v>168.6</v>
      </c>
      <c r="R122" s="528">
        <v>168.6</v>
      </c>
      <c r="S122" s="528">
        <v>168.6</v>
      </c>
      <c r="T122" s="528">
        <v>168.6</v>
      </c>
      <c r="U122" s="528">
        <v>168.6</v>
      </c>
      <c r="V122" s="528">
        <v>168.6</v>
      </c>
      <c r="W122" s="528">
        <v>168.6</v>
      </c>
      <c r="X122" s="528">
        <v>168.6</v>
      </c>
      <c r="Y122" s="528">
        <v>168.6</v>
      </c>
      <c r="Z122" s="528">
        <v>168.6</v>
      </c>
      <c r="AA122" s="528">
        <v>168.6</v>
      </c>
      <c r="AB122" s="528">
        <v>168.6</v>
      </c>
      <c r="AC122" s="528">
        <v>168.6</v>
      </c>
      <c r="AD122" s="528">
        <v>168.6</v>
      </c>
      <c r="AE122" s="528">
        <v>168.6</v>
      </c>
      <c r="AF122" s="528">
        <v>168.6</v>
      </c>
      <c r="AG122" s="528">
        <v>168.6</v>
      </c>
      <c r="AH122" s="528">
        <v>168.6</v>
      </c>
      <c r="AI122" s="528">
        <v>168.6</v>
      </c>
      <c r="AJ122" s="528">
        <v>168.6</v>
      </c>
      <c r="AK122" s="528">
        <v>168.6</v>
      </c>
      <c r="AL122" s="528">
        <v>168.6</v>
      </c>
      <c r="AM122" s="528">
        <v>168.6</v>
      </c>
      <c r="AN122" s="528">
        <v>168.6</v>
      </c>
      <c r="AO122" s="528">
        <v>168.6</v>
      </c>
      <c r="AP122" s="528">
        <v>168.6</v>
      </c>
      <c r="AQ122" s="528">
        <v>168.6</v>
      </c>
      <c r="AR122" s="528">
        <v>168.6</v>
      </c>
      <c r="AS122" s="528">
        <v>168.6</v>
      </c>
      <c r="AT122" s="528">
        <v>168.6</v>
      </c>
      <c r="AU122" s="528">
        <v>168.6</v>
      </c>
      <c r="AV122" s="528">
        <v>168.6</v>
      </c>
      <c r="AW122" s="528">
        <v>168.6</v>
      </c>
      <c r="AX122" s="528">
        <v>168.6</v>
      </c>
      <c r="AY122" s="528">
        <v>168.6</v>
      </c>
      <c r="AZ122" s="528">
        <v>168.6</v>
      </c>
      <c r="BA122" s="528">
        <v>168.6</v>
      </c>
      <c r="BB122" s="528">
        <v>168.6</v>
      </c>
      <c r="BC122" s="528">
        <v>168.6</v>
      </c>
      <c r="BD122" s="528">
        <v>168.6</v>
      </c>
      <c r="BE122" s="528">
        <v>168.6</v>
      </c>
      <c r="BF122" s="528">
        <v>168.6</v>
      </c>
      <c r="BG122" s="528">
        <v>168.6</v>
      </c>
      <c r="BH122" s="528">
        <v>168.6</v>
      </c>
      <c r="BI122" s="528">
        <v>168.6</v>
      </c>
      <c r="BJ122" s="528">
        <v>168.6</v>
      </c>
      <c r="BK122" s="528">
        <v>168.6</v>
      </c>
      <c r="BL122" s="528">
        <v>168.6</v>
      </c>
      <c r="BM122" s="528">
        <v>168.6</v>
      </c>
      <c r="BN122" s="528">
        <v>168.6</v>
      </c>
      <c r="BO122" s="528">
        <v>168.6</v>
      </c>
      <c r="BP122" s="528">
        <v>168.6</v>
      </c>
      <c r="BQ122" s="528">
        <v>168.6</v>
      </c>
      <c r="BR122" s="528">
        <v>168.6</v>
      </c>
      <c r="BS122" s="528">
        <v>168.6</v>
      </c>
      <c r="BT122" s="528">
        <v>168.6</v>
      </c>
      <c r="BU122" s="528">
        <v>168.6</v>
      </c>
      <c r="BV122" s="528">
        <v>168.6</v>
      </c>
      <c r="BW122" s="528">
        <v>168.6</v>
      </c>
      <c r="BX122" s="528">
        <v>168.6</v>
      </c>
      <c r="BY122" s="528">
        <v>168.6</v>
      </c>
      <c r="BZ122" s="528">
        <v>168.6</v>
      </c>
      <c r="CA122" s="528">
        <v>168.6</v>
      </c>
      <c r="CB122" s="528">
        <v>168.6</v>
      </c>
      <c r="CC122" s="528">
        <v>168.6</v>
      </c>
      <c r="CD122" s="528">
        <v>168.6</v>
      </c>
      <c r="CE122" s="528">
        <v>168.6</v>
      </c>
      <c r="CF122" s="528">
        <v>168.6</v>
      </c>
      <c r="CG122" s="528">
        <v>168.6</v>
      </c>
      <c r="CH122" s="528">
        <v>168.6</v>
      </c>
      <c r="CI122" s="528">
        <v>168.6</v>
      </c>
      <c r="CJ122" s="528">
        <v>168.6</v>
      </c>
      <c r="CK122" s="528">
        <v>168.6</v>
      </c>
      <c r="CL122" s="528">
        <v>168.6</v>
      </c>
    </row>
    <row r="123" spans="1:90">
      <c r="A123" s="524" t="s">
        <v>812</v>
      </c>
      <c r="B123" s="524" t="s">
        <v>2314</v>
      </c>
      <c r="C123" s="525">
        <v>6.6E-4</v>
      </c>
      <c r="D123" s="528">
        <v>100</v>
      </c>
      <c r="E123" s="528">
        <v>100</v>
      </c>
      <c r="F123" s="528">
        <v>100</v>
      </c>
      <c r="G123" s="528">
        <v>100</v>
      </c>
      <c r="H123" s="528">
        <v>100</v>
      </c>
      <c r="I123" s="528">
        <v>100</v>
      </c>
      <c r="J123" s="528">
        <v>100</v>
      </c>
      <c r="K123" s="528">
        <v>100</v>
      </c>
      <c r="L123" s="528">
        <v>100</v>
      </c>
      <c r="M123" s="528">
        <v>100</v>
      </c>
      <c r="N123" s="528">
        <v>100</v>
      </c>
      <c r="O123" s="528">
        <v>100</v>
      </c>
      <c r="P123" s="528">
        <v>100</v>
      </c>
      <c r="Q123" s="528">
        <v>100</v>
      </c>
      <c r="R123" s="528">
        <v>100</v>
      </c>
      <c r="S123" s="528">
        <v>100</v>
      </c>
      <c r="T123" s="528">
        <v>100</v>
      </c>
      <c r="U123" s="528">
        <v>100</v>
      </c>
      <c r="V123" s="528">
        <v>100</v>
      </c>
      <c r="W123" s="528">
        <v>100</v>
      </c>
      <c r="X123" s="528">
        <v>100</v>
      </c>
      <c r="Y123" s="528">
        <v>100</v>
      </c>
      <c r="Z123" s="528">
        <v>100</v>
      </c>
      <c r="AA123" s="528">
        <v>100</v>
      </c>
      <c r="AB123" s="528">
        <v>100</v>
      </c>
      <c r="AC123" s="528">
        <v>100</v>
      </c>
      <c r="AD123" s="528">
        <v>100</v>
      </c>
      <c r="AE123" s="528">
        <v>100</v>
      </c>
      <c r="AF123" s="528">
        <v>100</v>
      </c>
      <c r="AG123" s="528">
        <v>100</v>
      </c>
      <c r="AH123" s="528">
        <v>100</v>
      </c>
      <c r="AI123" s="528">
        <v>100</v>
      </c>
      <c r="AJ123" s="528">
        <v>100</v>
      </c>
      <c r="AK123" s="528">
        <v>100</v>
      </c>
      <c r="AL123" s="528">
        <v>100</v>
      </c>
      <c r="AM123" s="528">
        <v>100</v>
      </c>
      <c r="AN123" s="528">
        <v>100</v>
      </c>
      <c r="AO123" s="528">
        <v>100</v>
      </c>
      <c r="AP123" s="528">
        <v>100</v>
      </c>
      <c r="AQ123" s="528">
        <v>100</v>
      </c>
      <c r="AR123" s="528">
        <v>100</v>
      </c>
      <c r="AS123" s="528">
        <v>100</v>
      </c>
      <c r="AT123" s="528">
        <v>100</v>
      </c>
      <c r="AU123" s="528">
        <v>100</v>
      </c>
      <c r="AV123" s="528">
        <v>141.69999999999999</v>
      </c>
      <c r="AW123" s="528">
        <v>183.3</v>
      </c>
      <c r="AX123" s="528">
        <v>183.3</v>
      </c>
      <c r="AY123" s="528">
        <v>183.3</v>
      </c>
      <c r="AZ123" s="528">
        <v>183.3</v>
      </c>
      <c r="BA123" s="528">
        <v>183.3</v>
      </c>
      <c r="BB123" s="528">
        <v>180.6</v>
      </c>
      <c r="BC123" s="528">
        <v>171.8</v>
      </c>
      <c r="BD123" s="528">
        <v>176</v>
      </c>
      <c r="BE123" s="528">
        <v>168.3</v>
      </c>
      <c r="BF123" s="528">
        <v>156.69999999999999</v>
      </c>
      <c r="BG123" s="528">
        <v>150.1</v>
      </c>
      <c r="BH123" s="528">
        <v>170</v>
      </c>
      <c r="BI123" s="528">
        <v>168.6</v>
      </c>
      <c r="BJ123" s="528">
        <v>170.4</v>
      </c>
      <c r="BK123" s="528">
        <v>125.4</v>
      </c>
      <c r="BL123" s="528">
        <v>200</v>
      </c>
      <c r="BM123" s="528">
        <v>200</v>
      </c>
      <c r="BN123" s="528">
        <v>200</v>
      </c>
      <c r="BO123" s="528">
        <v>200</v>
      </c>
      <c r="BP123" s="528">
        <v>200</v>
      </c>
      <c r="BQ123" s="528">
        <v>200</v>
      </c>
      <c r="BR123" s="528">
        <v>200</v>
      </c>
      <c r="BS123" s="528">
        <v>200</v>
      </c>
      <c r="BT123" s="528">
        <v>200</v>
      </c>
      <c r="BU123" s="528">
        <v>194.6</v>
      </c>
      <c r="BV123" s="528">
        <v>170</v>
      </c>
      <c r="BW123" s="528">
        <v>160.9</v>
      </c>
      <c r="BX123" s="528">
        <v>169.8</v>
      </c>
      <c r="BY123" s="528">
        <v>175.5</v>
      </c>
      <c r="BZ123" s="528">
        <v>138.30000000000001</v>
      </c>
      <c r="CA123" s="528">
        <v>121.9</v>
      </c>
      <c r="CB123" s="528">
        <v>119.2</v>
      </c>
      <c r="CC123" s="528">
        <v>119</v>
      </c>
      <c r="CD123" s="528">
        <v>112.8</v>
      </c>
      <c r="CE123" s="528">
        <v>113.3</v>
      </c>
      <c r="CF123" s="528">
        <v>109.4</v>
      </c>
      <c r="CG123" s="528">
        <v>145.6</v>
      </c>
      <c r="CH123" s="528">
        <v>200</v>
      </c>
      <c r="CI123" s="528">
        <v>186.7</v>
      </c>
      <c r="CJ123" s="528">
        <v>161.30000000000001</v>
      </c>
      <c r="CK123" s="528">
        <v>158.69999999999999</v>
      </c>
      <c r="CL123" s="528">
        <v>166.7</v>
      </c>
    </row>
    <row r="124" spans="1:90">
      <c r="A124" s="524" t="s">
        <v>2315</v>
      </c>
      <c r="B124" s="524" t="s">
        <v>2316</v>
      </c>
      <c r="C124" s="525">
        <v>0.90027999999999997</v>
      </c>
      <c r="D124" s="528">
        <v>102</v>
      </c>
      <c r="E124" s="528">
        <v>106</v>
      </c>
      <c r="F124" s="528">
        <v>120.1</v>
      </c>
      <c r="G124" s="528">
        <v>95.1</v>
      </c>
      <c r="H124" s="528">
        <v>86.8</v>
      </c>
      <c r="I124" s="528">
        <v>99.4</v>
      </c>
      <c r="J124" s="528">
        <v>105.2</v>
      </c>
      <c r="K124" s="528">
        <v>123.2</v>
      </c>
      <c r="L124" s="528">
        <v>124.3</v>
      </c>
      <c r="M124" s="528">
        <v>119.7</v>
      </c>
      <c r="N124" s="528">
        <v>115.6</v>
      </c>
      <c r="O124" s="528">
        <v>118.9</v>
      </c>
      <c r="P124" s="528">
        <v>111.7</v>
      </c>
      <c r="Q124" s="528">
        <v>106.8</v>
      </c>
      <c r="R124" s="528">
        <v>110.5</v>
      </c>
      <c r="S124" s="528">
        <v>129.1</v>
      </c>
      <c r="T124" s="528">
        <v>130.4</v>
      </c>
      <c r="U124" s="528">
        <v>128.9</v>
      </c>
      <c r="V124" s="528">
        <v>143.19999999999999</v>
      </c>
      <c r="W124" s="528">
        <v>142.6</v>
      </c>
      <c r="X124" s="528">
        <v>112.7</v>
      </c>
      <c r="Y124" s="528">
        <v>131.69999999999999</v>
      </c>
      <c r="Z124" s="528">
        <v>131.5</v>
      </c>
      <c r="AA124" s="528">
        <v>139.30000000000001</v>
      </c>
      <c r="AB124" s="528">
        <v>101.9</v>
      </c>
      <c r="AC124" s="528">
        <v>111.1</v>
      </c>
      <c r="AD124" s="528">
        <v>121.2</v>
      </c>
      <c r="AE124" s="528">
        <v>127.7</v>
      </c>
      <c r="AF124" s="528">
        <v>122.4</v>
      </c>
      <c r="AG124" s="528">
        <v>128.1</v>
      </c>
      <c r="AH124" s="528">
        <v>141.1</v>
      </c>
      <c r="AI124" s="528">
        <v>132.1</v>
      </c>
      <c r="AJ124" s="528">
        <v>141.1</v>
      </c>
      <c r="AK124" s="528">
        <v>127.7</v>
      </c>
      <c r="AL124" s="528">
        <v>148.5</v>
      </c>
      <c r="AM124" s="528">
        <v>148.30000000000001</v>
      </c>
      <c r="AN124" s="528">
        <v>128.4</v>
      </c>
      <c r="AO124" s="528">
        <v>139.9</v>
      </c>
      <c r="AP124" s="528">
        <v>153.4</v>
      </c>
      <c r="AQ124" s="528">
        <v>159.30000000000001</v>
      </c>
      <c r="AR124" s="528">
        <v>169.9</v>
      </c>
      <c r="AS124" s="528">
        <v>218.5</v>
      </c>
      <c r="AT124" s="528">
        <v>200.1</v>
      </c>
      <c r="AU124" s="528">
        <v>155.4</v>
      </c>
      <c r="AV124" s="528">
        <v>137.9</v>
      </c>
      <c r="AW124" s="528">
        <v>125.8</v>
      </c>
      <c r="AX124" s="528">
        <v>125.8</v>
      </c>
      <c r="AY124" s="528">
        <v>125.8</v>
      </c>
      <c r="AZ124" s="528">
        <v>125.8</v>
      </c>
      <c r="BA124" s="528">
        <v>125.8</v>
      </c>
      <c r="BB124" s="528">
        <v>125.8</v>
      </c>
      <c r="BC124" s="528">
        <v>151.19999999999999</v>
      </c>
      <c r="BD124" s="528">
        <v>153.6</v>
      </c>
      <c r="BE124" s="528">
        <v>178.9</v>
      </c>
      <c r="BF124" s="528">
        <v>170.9</v>
      </c>
      <c r="BG124" s="528">
        <v>191.8</v>
      </c>
      <c r="BH124" s="528">
        <v>179.6</v>
      </c>
      <c r="BI124" s="528">
        <v>185.5</v>
      </c>
      <c r="BJ124" s="528">
        <v>195.4</v>
      </c>
      <c r="BK124" s="528">
        <v>190.1</v>
      </c>
      <c r="BL124" s="528">
        <v>193</v>
      </c>
      <c r="BM124" s="528">
        <v>187.2</v>
      </c>
      <c r="BN124" s="528">
        <v>199.2</v>
      </c>
      <c r="BO124" s="528">
        <v>207.8</v>
      </c>
      <c r="BP124" s="528">
        <v>191.2</v>
      </c>
      <c r="BQ124" s="528">
        <v>192.9</v>
      </c>
      <c r="BR124" s="528">
        <v>193.1</v>
      </c>
      <c r="BS124" s="528">
        <v>197.1</v>
      </c>
      <c r="BT124" s="528">
        <v>196.4</v>
      </c>
      <c r="BU124" s="528">
        <v>200.9</v>
      </c>
      <c r="BV124" s="528">
        <v>207.1</v>
      </c>
      <c r="BW124" s="528">
        <v>211.8</v>
      </c>
      <c r="BX124" s="528">
        <v>211.8</v>
      </c>
      <c r="BY124" s="528">
        <v>211.8</v>
      </c>
      <c r="BZ124" s="528">
        <v>211.8</v>
      </c>
      <c r="CA124" s="528">
        <v>270</v>
      </c>
      <c r="CB124" s="528">
        <v>282.5</v>
      </c>
      <c r="CC124" s="528">
        <v>279.7</v>
      </c>
      <c r="CD124" s="528">
        <v>280.2</v>
      </c>
      <c r="CE124" s="528">
        <v>273.60000000000002</v>
      </c>
      <c r="CF124" s="528">
        <v>289.5</v>
      </c>
      <c r="CG124" s="528">
        <v>291.8</v>
      </c>
      <c r="CH124" s="528">
        <v>302</v>
      </c>
      <c r="CI124" s="528">
        <v>304.5</v>
      </c>
      <c r="CJ124" s="528">
        <v>306.8</v>
      </c>
      <c r="CK124" s="528">
        <v>314.10000000000002</v>
      </c>
      <c r="CL124" s="528">
        <v>338.7</v>
      </c>
    </row>
    <row r="125" spans="1:90">
      <c r="A125" s="524" t="s">
        <v>816</v>
      </c>
      <c r="B125" s="524" t="s">
        <v>2317</v>
      </c>
      <c r="C125" s="525">
        <v>0.90027999999999997</v>
      </c>
      <c r="D125" s="528">
        <v>102</v>
      </c>
      <c r="E125" s="528">
        <v>106</v>
      </c>
      <c r="F125" s="528">
        <v>120.1</v>
      </c>
      <c r="G125" s="528">
        <v>95.1</v>
      </c>
      <c r="H125" s="528">
        <v>86.8</v>
      </c>
      <c r="I125" s="528">
        <v>99.4</v>
      </c>
      <c r="J125" s="528">
        <v>105.2</v>
      </c>
      <c r="K125" s="528">
        <v>123.2</v>
      </c>
      <c r="L125" s="528">
        <v>124.3</v>
      </c>
      <c r="M125" s="528">
        <v>119.7</v>
      </c>
      <c r="N125" s="528">
        <v>115.6</v>
      </c>
      <c r="O125" s="528">
        <v>118.9</v>
      </c>
      <c r="P125" s="528">
        <v>111.7</v>
      </c>
      <c r="Q125" s="528">
        <v>106.8</v>
      </c>
      <c r="R125" s="528">
        <v>110.5</v>
      </c>
      <c r="S125" s="528">
        <v>129.1</v>
      </c>
      <c r="T125" s="528">
        <v>130.4</v>
      </c>
      <c r="U125" s="528">
        <v>128.9</v>
      </c>
      <c r="V125" s="528">
        <v>143.19999999999999</v>
      </c>
      <c r="W125" s="528">
        <v>142.6</v>
      </c>
      <c r="X125" s="528">
        <v>112.7</v>
      </c>
      <c r="Y125" s="528">
        <v>131.69999999999999</v>
      </c>
      <c r="Z125" s="528">
        <v>131.5</v>
      </c>
      <c r="AA125" s="528">
        <v>139.30000000000001</v>
      </c>
      <c r="AB125" s="528">
        <v>101.9</v>
      </c>
      <c r="AC125" s="528">
        <v>111.1</v>
      </c>
      <c r="AD125" s="528">
        <v>121.2</v>
      </c>
      <c r="AE125" s="528">
        <v>127.7</v>
      </c>
      <c r="AF125" s="528">
        <v>122.4</v>
      </c>
      <c r="AG125" s="528">
        <v>128.1</v>
      </c>
      <c r="AH125" s="528">
        <v>141.1</v>
      </c>
      <c r="AI125" s="528">
        <v>132.1</v>
      </c>
      <c r="AJ125" s="528">
        <v>141.1</v>
      </c>
      <c r="AK125" s="528">
        <v>127.7</v>
      </c>
      <c r="AL125" s="528">
        <v>148.5</v>
      </c>
      <c r="AM125" s="528">
        <v>148.30000000000001</v>
      </c>
      <c r="AN125" s="528">
        <v>128.4</v>
      </c>
      <c r="AO125" s="528">
        <v>139.9</v>
      </c>
      <c r="AP125" s="528">
        <v>153.4</v>
      </c>
      <c r="AQ125" s="528">
        <v>159.30000000000001</v>
      </c>
      <c r="AR125" s="528">
        <v>169.9</v>
      </c>
      <c r="AS125" s="528">
        <v>218.5</v>
      </c>
      <c r="AT125" s="528">
        <v>200.1</v>
      </c>
      <c r="AU125" s="528">
        <v>155.4</v>
      </c>
      <c r="AV125" s="528">
        <v>137.9</v>
      </c>
      <c r="AW125" s="528">
        <v>125.8</v>
      </c>
      <c r="AX125" s="528">
        <v>125.8</v>
      </c>
      <c r="AY125" s="528">
        <v>125.8</v>
      </c>
      <c r="AZ125" s="528">
        <v>125.8</v>
      </c>
      <c r="BA125" s="528">
        <v>125.8</v>
      </c>
      <c r="BB125" s="528">
        <v>125.8</v>
      </c>
      <c r="BC125" s="528">
        <v>151.19999999999999</v>
      </c>
      <c r="BD125" s="528">
        <v>153.6</v>
      </c>
      <c r="BE125" s="528">
        <v>178.9</v>
      </c>
      <c r="BF125" s="528">
        <v>170.9</v>
      </c>
      <c r="BG125" s="528">
        <v>191.8</v>
      </c>
      <c r="BH125" s="528">
        <v>179.6</v>
      </c>
      <c r="BI125" s="528">
        <v>185.5</v>
      </c>
      <c r="BJ125" s="528">
        <v>195.4</v>
      </c>
      <c r="BK125" s="528">
        <v>190.1</v>
      </c>
      <c r="BL125" s="528">
        <v>193</v>
      </c>
      <c r="BM125" s="528">
        <v>187.2</v>
      </c>
      <c r="BN125" s="528">
        <v>199.2</v>
      </c>
      <c r="BO125" s="528">
        <v>207.8</v>
      </c>
      <c r="BP125" s="528">
        <v>191.2</v>
      </c>
      <c r="BQ125" s="528">
        <v>192.9</v>
      </c>
      <c r="BR125" s="528">
        <v>193.1</v>
      </c>
      <c r="BS125" s="528">
        <v>197.1</v>
      </c>
      <c r="BT125" s="528">
        <v>196.4</v>
      </c>
      <c r="BU125" s="528">
        <v>200.9</v>
      </c>
      <c r="BV125" s="528">
        <v>207.1</v>
      </c>
      <c r="BW125" s="528">
        <v>211.8</v>
      </c>
      <c r="BX125" s="528">
        <v>211.8</v>
      </c>
      <c r="BY125" s="528">
        <v>211.8</v>
      </c>
      <c r="BZ125" s="528">
        <v>211.8</v>
      </c>
      <c r="CA125" s="528">
        <v>270</v>
      </c>
      <c r="CB125" s="528">
        <v>282.5</v>
      </c>
      <c r="CC125" s="528">
        <v>279.7</v>
      </c>
      <c r="CD125" s="528">
        <v>280.2</v>
      </c>
      <c r="CE125" s="528">
        <v>273.60000000000002</v>
      </c>
      <c r="CF125" s="528">
        <v>289.5</v>
      </c>
      <c r="CG125" s="528">
        <v>291.8</v>
      </c>
      <c r="CH125" s="528">
        <v>302</v>
      </c>
      <c r="CI125" s="528">
        <v>304.5</v>
      </c>
      <c r="CJ125" s="528">
        <v>306.8</v>
      </c>
      <c r="CK125" s="528">
        <v>314.10000000000002</v>
      </c>
      <c r="CL125" s="528">
        <v>338.7</v>
      </c>
    </row>
    <row r="126" spans="1:90">
      <c r="A126" s="524" t="s">
        <v>2318</v>
      </c>
      <c r="B126" s="524" t="s">
        <v>821</v>
      </c>
      <c r="C126" s="525">
        <v>14.910209999999999</v>
      </c>
      <c r="D126" s="528">
        <v>105.9</v>
      </c>
      <c r="E126" s="528">
        <v>106.4</v>
      </c>
      <c r="F126" s="528">
        <v>106.4</v>
      </c>
      <c r="G126" s="528">
        <v>107.1</v>
      </c>
      <c r="H126" s="528">
        <v>107.2</v>
      </c>
      <c r="I126" s="528">
        <v>108.9</v>
      </c>
      <c r="J126" s="528">
        <v>112.2</v>
      </c>
      <c r="K126" s="528">
        <v>112.1</v>
      </c>
      <c r="L126" s="528">
        <v>115.7</v>
      </c>
      <c r="M126" s="528">
        <v>116.6</v>
      </c>
      <c r="N126" s="528">
        <v>116.5</v>
      </c>
      <c r="O126" s="528">
        <v>116.3</v>
      </c>
      <c r="P126" s="528">
        <v>116.1</v>
      </c>
      <c r="Q126" s="528">
        <v>116.9</v>
      </c>
      <c r="R126" s="528">
        <v>117.3</v>
      </c>
      <c r="S126" s="528">
        <v>117.6</v>
      </c>
      <c r="T126" s="528">
        <v>118.5</v>
      </c>
      <c r="U126" s="528">
        <v>121.5</v>
      </c>
      <c r="V126" s="528">
        <v>122.5</v>
      </c>
      <c r="W126" s="528">
        <v>122.9</v>
      </c>
      <c r="X126" s="528">
        <v>123.6</v>
      </c>
      <c r="Y126" s="528">
        <v>123.4</v>
      </c>
      <c r="Z126" s="528">
        <v>122.6</v>
      </c>
      <c r="AA126" s="528">
        <v>120.3</v>
      </c>
      <c r="AB126" s="528">
        <v>120.3</v>
      </c>
      <c r="AC126" s="528">
        <v>119.2</v>
      </c>
      <c r="AD126" s="528">
        <v>118.6</v>
      </c>
      <c r="AE126" s="528">
        <v>118.8</v>
      </c>
      <c r="AF126" s="528">
        <v>118.9</v>
      </c>
      <c r="AG126" s="528">
        <v>118.9</v>
      </c>
      <c r="AH126" s="528">
        <v>119.1</v>
      </c>
      <c r="AI126" s="528">
        <v>119.5</v>
      </c>
      <c r="AJ126" s="528">
        <v>119.4</v>
      </c>
      <c r="AK126" s="528">
        <v>119.8</v>
      </c>
      <c r="AL126" s="528">
        <v>120.8</v>
      </c>
      <c r="AM126" s="528">
        <v>122.1</v>
      </c>
      <c r="AN126" s="528">
        <v>122.8</v>
      </c>
      <c r="AO126" s="528">
        <v>124</v>
      </c>
      <c r="AP126" s="528">
        <v>127.4</v>
      </c>
      <c r="AQ126" s="528">
        <v>130.19999999999999</v>
      </c>
      <c r="AR126" s="528">
        <v>131.4</v>
      </c>
      <c r="AS126" s="528">
        <v>141.69999999999999</v>
      </c>
      <c r="AT126" s="528">
        <v>143.19999999999999</v>
      </c>
      <c r="AU126" s="528">
        <v>145.6</v>
      </c>
      <c r="AV126" s="528">
        <v>144.6</v>
      </c>
      <c r="AW126" s="528">
        <v>143.1</v>
      </c>
      <c r="AX126" s="528">
        <v>136.19999999999999</v>
      </c>
      <c r="AY126" s="528">
        <v>129.1</v>
      </c>
      <c r="AZ126" s="528">
        <v>127.2</v>
      </c>
      <c r="BA126" s="528">
        <v>124</v>
      </c>
      <c r="BB126" s="528">
        <v>123.1</v>
      </c>
      <c r="BC126" s="528">
        <v>124.2</v>
      </c>
      <c r="BD126" s="528">
        <v>124.8</v>
      </c>
      <c r="BE126" s="528">
        <v>125.7</v>
      </c>
      <c r="BF126" s="528">
        <v>130.5</v>
      </c>
      <c r="BG126" s="528">
        <v>131.5</v>
      </c>
      <c r="BH126" s="528">
        <v>132.9</v>
      </c>
      <c r="BI126" s="528">
        <v>133.4</v>
      </c>
      <c r="BJ126" s="528">
        <v>134.69999999999999</v>
      </c>
      <c r="BK126" s="528">
        <v>135</v>
      </c>
      <c r="BL126" s="528">
        <v>135.80000000000001</v>
      </c>
      <c r="BM126" s="528">
        <v>136.6</v>
      </c>
      <c r="BN126" s="528">
        <v>140.1</v>
      </c>
      <c r="BO126" s="528">
        <v>141.1</v>
      </c>
      <c r="BP126" s="528">
        <v>142.80000000000001</v>
      </c>
      <c r="BQ126" s="528">
        <v>143.19999999999999</v>
      </c>
      <c r="BR126" s="528">
        <v>147.80000000000001</v>
      </c>
      <c r="BS126" s="528">
        <v>148</v>
      </c>
      <c r="BT126" s="528">
        <v>147.6</v>
      </c>
      <c r="BU126" s="528">
        <v>148.1</v>
      </c>
      <c r="BV126" s="528">
        <v>148.6</v>
      </c>
      <c r="BW126" s="528">
        <v>150.19999999999999</v>
      </c>
      <c r="BX126" s="528">
        <v>151.30000000000001</v>
      </c>
      <c r="BY126" s="528">
        <v>153.5</v>
      </c>
      <c r="BZ126" s="528">
        <v>157.6</v>
      </c>
      <c r="CA126" s="528">
        <v>159.5</v>
      </c>
      <c r="CB126" s="528">
        <v>160.4</v>
      </c>
      <c r="CC126" s="528">
        <v>161.6</v>
      </c>
      <c r="CD126" s="528">
        <v>165.6</v>
      </c>
      <c r="CE126" s="528">
        <v>167.1</v>
      </c>
      <c r="CF126" s="528">
        <v>168.3</v>
      </c>
      <c r="CG126" s="528">
        <v>170</v>
      </c>
      <c r="CH126" s="528">
        <v>171.6</v>
      </c>
      <c r="CI126" s="528">
        <v>172.7</v>
      </c>
      <c r="CJ126" s="528">
        <v>177</v>
      </c>
      <c r="CK126" s="528">
        <v>176.7</v>
      </c>
      <c r="CL126" s="528">
        <v>177.8</v>
      </c>
    </row>
    <row r="127" spans="1:90">
      <c r="A127" s="524" t="s">
        <v>2319</v>
      </c>
      <c r="B127" s="524" t="s">
        <v>2320</v>
      </c>
      <c r="C127" s="525">
        <v>2.0941900000000002</v>
      </c>
      <c r="D127" s="528">
        <v>117.6</v>
      </c>
      <c r="E127" s="528">
        <v>117.6</v>
      </c>
      <c r="F127" s="528">
        <v>117.6</v>
      </c>
      <c r="G127" s="528">
        <v>117.6</v>
      </c>
      <c r="H127" s="528">
        <v>117.6</v>
      </c>
      <c r="I127" s="528">
        <v>117.6</v>
      </c>
      <c r="J127" s="528">
        <v>117.6</v>
      </c>
      <c r="K127" s="528">
        <v>117.6</v>
      </c>
      <c r="L127" s="528">
        <v>117.6</v>
      </c>
      <c r="M127" s="528">
        <v>117.6</v>
      </c>
      <c r="N127" s="528">
        <v>117.6</v>
      </c>
      <c r="O127" s="528">
        <v>117.6</v>
      </c>
      <c r="P127" s="528">
        <v>117.6</v>
      </c>
      <c r="Q127" s="528">
        <v>117.6</v>
      </c>
      <c r="R127" s="528">
        <v>117.6</v>
      </c>
      <c r="S127" s="528">
        <v>117.6</v>
      </c>
      <c r="T127" s="528">
        <v>117.6</v>
      </c>
      <c r="U127" s="528">
        <v>117.6</v>
      </c>
      <c r="V127" s="528">
        <v>117.6</v>
      </c>
      <c r="W127" s="528">
        <v>117.8</v>
      </c>
      <c r="X127" s="528">
        <v>117.8</v>
      </c>
      <c r="Y127" s="528">
        <v>117.8</v>
      </c>
      <c r="Z127" s="528">
        <v>117.8</v>
      </c>
      <c r="AA127" s="528">
        <v>117.8</v>
      </c>
      <c r="AB127" s="528">
        <v>117.7</v>
      </c>
      <c r="AC127" s="528">
        <v>117.7</v>
      </c>
      <c r="AD127" s="528">
        <v>117.7</v>
      </c>
      <c r="AE127" s="528">
        <v>117.7</v>
      </c>
      <c r="AF127" s="528">
        <v>117.7</v>
      </c>
      <c r="AG127" s="528">
        <v>117.9</v>
      </c>
      <c r="AH127" s="528">
        <v>118</v>
      </c>
      <c r="AI127" s="528">
        <v>119.4</v>
      </c>
      <c r="AJ127" s="528">
        <v>119.4</v>
      </c>
      <c r="AK127" s="528">
        <v>119.4</v>
      </c>
      <c r="AL127" s="528">
        <v>119.4</v>
      </c>
      <c r="AM127" s="528">
        <v>124</v>
      </c>
      <c r="AN127" s="528">
        <v>125.6</v>
      </c>
      <c r="AO127" s="528">
        <v>126</v>
      </c>
      <c r="AP127" s="528">
        <v>135.80000000000001</v>
      </c>
      <c r="AQ127" s="528">
        <v>150.5</v>
      </c>
      <c r="AR127" s="528">
        <v>150.5</v>
      </c>
      <c r="AS127" s="528">
        <v>150.5</v>
      </c>
      <c r="AT127" s="528">
        <v>150.9</v>
      </c>
      <c r="AU127" s="528">
        <v>151.80000000000001</v>
      </c>
      <c r="AV127" s="528">
        <v>151.80000000000001</v>
      </c>
      <c r="AW127" s="528">
        <v>151.80000000000001</v>
      </c>
      <c r="AX127" s="528">
        <v>151.80000000000001</v>
      </c>
      <c r="AY127" s="528">
        <v>151.6</v>
      </c>
      <c r="AZ127" s="528">
        <v>151.6</v>
      </c>
      <c r="BA127" s="528">
        <v>151.30000000000001</v>
      </c>
      <c r="BB127" s="528">
        <v>151</v>
      </c>
      <c r="BC127" s="528">
        <v>151</v>
      </c>
      <c r="BD127" s="528">
        <v>151</v>
      </c>
      <c r="BE127" s="528">
        <v>151</v>
      </c>
      <c r="BF127" s="528">
        <v>151</v>
      </c>
      <c r="BG127" s="528">
        <v>151</v>
      </c>
      <c r="BH127" s="528">
        <v>151</v>
      </c>
      <c r="BI127" s="528">
        <v>157</v>
      </c>
      <c r="BJ127" s="528">
        <v>162.69999999999999</v>
      </c>
      <c r="BK127" s="528">
        <v>162.69999999999999</v>
      </c>
      <c r="BL127" s="528">
        <v>163</v>
      </c>
      <c r="BM127" s="528">
        <v>163</v>
      </c>
      <c r="BN127" s="528">
        <v>163</v>
      </c>
      <c r="BO127" s="528">
        <v>163</v>
      </c>
      <c r="BP127" s="528">
        <v>163</v>
      </c>
      <c r="BQ127" s="528">
        <v>163</v>
      </c>
      <c r="BR127" s="528">
        <v>163</v>
      </c>
      <c r="BS127" s="528">
        <v>163</v>
      </c>
      <c r="BT127" s="528">
        <v>163</v>
      </c>
      <c r="BU127" s="528">
        <v>163</v>
      </c>
      <c r="BV127" s="528">
        <v>163</v>
      </c>
      <c r="BW127" s="528">
        <v>163</v>
      </c>
      <c r="BX127" s="528">
        <v>163.1</v>
      </c>
      <c r="BY127" s="528">
        <v>169.3</v>
      </c>
      <c r="BZ127" s="528">
        <v>184.6</v>
      </c>
      <c r="CA127" s="528">
        <v>184.6</v>
      </c>
      <c r="CB127" s="528">
        <v>184.6</v>
      </c>
      <c r="CC127" s="528">
        <v>184.6</v>
      </c>
      <c r="CD127" s="528">
        <v>184.6</v>
      </c>
      <c r="CE127" s="528">
        <v>184.6</v>
      </c>
      <c r="CF127" s="528">
        <v>184.6</v>
      </c>
      <c r="CG127" s="528">
        <v>184.6</v>
      </c>
      <c r="CH127" s="528">
        <v>184.6</v>
      </c>
      <c r="CI127" s="528">
        <v>184.6</v>
      </c>
      <c r="CJ127" s="528">
        <v>210</v>
      </c>
      <c r="CK127" s="528">
        <v>210.3</v>
      </c>
      <c r="CL127" s="528">
        <v>210.3</v>
      </c>
    </row>
    <row r="128" spans="1:90">
      <c r="A128" s="524" t="s">
        <v>826</v>
      </c>
      <c r="B128" s="524" t="s">
        <v>2321</v>
      </c>
      <c r="C128" s="525">
        <v>0.37814999999999999</v>
      </c>
      <c r="D128" s="528">
        <v>106.7</v>
      </c>
      <c r="E128" s="528">
        <v>106.7</v>
      </c>
      <c r="F128" s="528">
        <v>106.7</v>
      </c>
      <c r="G128" s="528">
        <v>106.7</v>
      </c>
      <c r="H128" s="528">
        <v>106.7</v>
      </c>
      <c r="I128" s="528">
        <v>106.7</v>
      </c>
      <c r="J128" s="528">
        <v>106.7</v>
      </c>
      <c r="K128" s="528">
        <v>106.7</v>
      </c>
      <c r="L128" s="528">
        <v>106.7</v>
      </c>
      <c r="M128" s="528">
        <v>106.7</v>
      </c>
      <c r="N128" s="528">
        <v>106.7</v>
      </c>
      <c r="O128" s="528">
        <v>106.7</v>
      </c>
      <c r="P128" s="528">
        <v>106.7</v>
      </c>
      <c r="Q128" s="528">
        <v>106.7</v>
      </c>
      <c r="R128" s="528">
        <v>106.7</v>
      </c>
      <c r="S128" s="528">
        <v>106.7</v>
      </c>
      <c r="T128" s="528">
        <v>106.7</v>
      </c>
      <c r="U128" s="528">
        <v>106.7</v>
      </c>
      <c r="V128" s="528">
        <v>106.7</v>
      </c>
      <c r="W128" s="528">
        <v>106.7</v>
      </c>
      <c r="X128" s="528">
        <v>106.7</v>
      </c>
      <c r="Y128" s="528">
        <v>106.7</v>
      </c>
      <c r="Z128" s="528">
        <v>106.7</v>
      </c>
      <c r="AA128" s="528">
        <v>106.7</v>
      </c>
      <c r="AB128" s="528">
        <v>106.7</v>
      </c>
      <c r="AC128" s="528">
        <v>106.7</v>
      </c>
      <c r="AD128" s="528">
        <v>106.7</v>
      </c>
      <c r="AE128" s="528">
        <v>106.7</v>
      </c>
      <c r="AF128" s="528">
        <v>106.7</v>
      </c>
      <c r="AG128" s="528">
        <v>106.7</v>
      </c>
      <c r="AH128" s="528">
        <v>106.7</v>
      </c>
      <c r="AI128" s="528">
        <v>108.9</v>
      </c>
      <c r="AJ128" s="528">
        <v>108.9</v>
      </c>
      <c r="AK128" s="528">
        <v>108.9</v>
      </c>
      <c r="AL128" s="528">
        <v>108.9</v>
      </c>
      <c r="AM128" s="528">
        <v>117</v>
      </c>
      <c r="AN128" s="528">
        <v>119</v>
      </c>
      <c r="AO128" s="528">
        <v>119</v>
      </c>
      <c r="AP128" s="528">
        <v>119</v>
      </c>
      <c r="AQ128" s="528">
        <v>119</v>
      </c>
      <c r="AR128" s="528">
        <v>119</v>
      </c>
      <c r="AS128" s="528">
        <v>119</v>
      </c>
      <c r="AT128" s="528">
        <v>119</v>
      </c>
      <c r="AU128" s="528">
        <v>119</v>
      </c>
      <c r="AV128" s="528">
        <v>119</v>
      </c>
      <c r="AW128" s="528">
        <v>119</v>
      </c>
      <c r="AX128" s="528">
        <v>119</v>
      </c>
      <c r="AY128" s="528">
        <v>119</v>
      </c>
      <c r="AZ128" s="528">
        <v>119</v>
      </c>
      <c r="BA128" s="528">
        <v>119</v>
      </c>
      <c r="BB128" s="528">
        <v>119</v>
      </c>
      <c r="BC128" s="528">
        <v>119</v>
      </c>
      <c r="BD128" s="528">
        <v>119</v>
      </c>
      <c r="BE128" s="528">
        <v>119</v>
      </c>
      <c r="BF128" s="528">
        <v>119</v>
      </c>
      <c r="BG128" s="528">
        <v>119</v>
      </c>
      <c r="BH128" s="528">
        <v>119</v>
      </c>
      <c r="BI128" s="528">
        <v>128.4</v>
      </c>
      <c r="BJ128" s="528">
        <v>134.6</v>
      </c>
      <c r="BK128" s="528">
        <v>134.6</v>
      </c>
      <c r="BL128" s="528">
        <v>134.6</v>
      </c>
      <c r="BM128" s="528">
        <v>134.6</v>
      </c>
      <c r="BN128" s="528">
        <v>134.6</v>
      </c>
      <c r="BO128" s="528">
        <v>134.6</v>
      </c>
      <c r="BP128" s="528">
        <v>134.6</v>
      </c>
      <c r="BQ128" s="528">
        <v>134.6</v>
      </c>
      <c r="BR128" s="528">
        <v>134.6</v>
      </c>
      <c r="BS128" s="528">
        <v>134.6</v>
      </c>
      <c r="BT128" s="528">
        <v>134.6</v>
      </c>
      <c r="BU128" s="528">
        <v>134.6</v>
      </c>
      <c r="BV128" s="528">
        <v>134.6</v>
      </c>
      <c r="BW128" s="528">
        <v>134.6</v>
      </c>
      <c r="BX128" s="528">
        <v>134.6</v>
      </c>
      <c r="BY128" s="528">
        <v>145.6</v>
      </c>
      <c r="BZ128" s="528">
        <v>178.7</v>
      </c>
      <c r="CA128" s="528">
        <v>178.7</v>
      </c>
      <c r="CB128" s="528">
        <v>178.7</v>
      </c>
      <c r="CC128" s="528">
        <v>178.7</v>
      </c>
      <c r="CD128" s="528">
        <v>178.7</v>
      </c>
      <c r="CE128" s="528">
        <v>178.7</v>
      </c>
      <c r="CF128" s="528">
        <v>178.7</v>
      </c>
      <c r="CG128" s="528">
        <v>178.7</v>
      </c>
      <c r="CH128" s="528">
        <v>178.7</v>
      </c>
      <c r="CI128" s="528">
        <v>178.7</v>
      </c>
      <c r="CJ128" s="528">
        <v>172.4</v>
      </c>
      <c r="CK128" s="528">
        <v>172.4</v>
      </c>
      <c r="CL128" s="528">
        <v>172.4</v>
      </c>
    </row>
    <row r="129" spans="1:90">
      <c r="A129" s="524" t="s">
        <v>2322</v>
      </c>
      <c r="B129" s="524" t="s">
        <v>2323</v>
      </c>
      <c r="C129" s="525">
        <v>1.0060100000000001</v>
      </c>
      <c r="D129" s="528">
        <v>102.6</v>
      </c>
      <c r="E129" s="528">
        <v>102.6</v>
      </c>
      <c r="F129" s="528">
        <v>102.6</v>
      </c>
      <c r="G129" s="528">
        <v>102.6</v>
      </c>
      <c r="H129" s="528">
        <v>102.6</v>
      </c>
      <c r="I129" s="528">
        <v>102.6</v>
      </c>
      <c r="J129" s="528">
        <v>102.6</v>
      </c>
      <c r="K129" s="528">
        <v>102.6</v>
      </c>
      <c r="L129" s="528">
        <v>102.6</v>
      </c>
      <c r="M129" s="528">
        <v>102.6</v>
      </c>
      <c r="N129" s="528">
        <v>102.6</v>
      </c>
      <c r="O129" s="528">
        <v>102.6</v>
      </c>
      <c r="P129" s="528">
        <v>102.5</v>
      </c>
      <c r="Q129" s="528">
        <v>102.5</v>
      </c>
      <c r="R129" s="528">
        <v>102.5</v>
      </c>
      <c r="S129" s="528">
        <v>102.5</v>
      </c>
      <c r="T129" s="528">
        <v>102.5</v>
      </c>
      <c r="U129" s="528">
        <v>102.5</v>
      </c>
      <c r="V129" s="528">
        <v>102.5</v>
      </c>
      <c r="W129" s="528">
        <v>102.5</v>
      </c>
      <c r="X129" s="528">
        <v>102.5</v>
      </c>
      <c r="Y129" s="528">
        <v>102.5</v>
      </c>
      <c r="Z129" s="528">
        <v>102.5</v>
      </c>
      <c r="AA129" s="528">
        <v>102.5</v>
      </c>
      <c r="AB129" s="528">
        <v>102.6</v>
      </c>
      <c r="AC129" s="528">
        <v>102.6</v>
      </c>
      <c r="AD129" s="528">
        <v>102.6</v>
      </c>
      <c r="AE129" s="528">
        <v>102.6</v>
      </c>
      <c r="AF129" s="528">
        <v>102.6</v>
      </c>
      <c r="AG129" s="528">
        <v>102.6</v>
      </c>
      <c r="AH129" s="528">
        <v>102.6</v>
      </c>
      <c r="AI129" s="528">
        <v>104.7</v>
      </c>
      <c r="AJ129" s="528">
        <v>104.7</v>
      </c>
      <c r="AK129" s="528">
        <v>104.7</v>
      </c>
      <c r="AL129" s="528">
        <v>104.7</v>
      </c>
      <c r="AM129" s="528">
        <v>111.1</v>
      </c>
      <c r="AN129" s="528">
        <v>112.7</v>
      </c>
      <c r="AO129" s="528">
        <v>112.7</v>
      </c>
      <c r="AP129" s="528">
        <v>112.7</v>
      </c>
      <c r="AQ129" s="528">
        <v>112.7</v>
      </c>
      <c r="AR129" s="528">
        <v>112.7</v>
      </c>
      <c r="AS129" s="528">
        <v>112.7</v>
      </c>
      <c r="AT129" s="528">
        <v>112.7</v>
      </c>
      <c r="AU129" s="528">
        <v>112.7</v>
      </c>
      <c r="AV129" s="528">
        <v>112.7</v>
      </c>
      <c r="AW129" s="528">
        <v>112.7</v>
      </c>
      <c r="AX129" s="528">
        <v>112.7</v>
      </c>
      <c r="AY129" s="528">
        <v>112.7</v>
      </c>
      <c r="AZ129" s="528">
        <v>112.7</v>
      </c>
      <c r="BA129" s="528">
        <v>112.7</v>
      </c>
      <c r="BB129" s="528">
        <v>112.7</v>
      </c>
      <c r="BC129" s="528">
        <v>112.7</v>
      </c>
      <c r="BD129" s="528">
        <v>112.7</v>
      </c>
      <c r="BE129" s="528">
        <v>112.7</v>
      </c>
      <c r="BF129" s="528">
        <v>112.7</v>
      </c>
      <c r="BG129" s="528">
        <v>112.7</v>
      </c>
      <c r="BH129" s="528">
        <v>112.7</v>
      </c>
      <c r="BI129" s="528">
        <v>121.7</v>
      </c>
      <c r="BJ129" s="528">
        <v>131.19999999999999</v>
      </c>
      <c r="BK129" s="528">
        <v>131.19999999999999</v>
      </c>
      <c r="BL129" s="528">
        <v>131.19999999999999</v>
      </c>
      <c r="BM129" s="528">
        <v>131.19999999999999</v>
      </c>
      <c r="BN129" s="528">
        <v>131.19999999999999</v>
      </c>
      <c r="BO129" s="528">
        <v>131.19999999999999</v>
      </c>
      <c r="BP129" s="528">
        <v>131.19999999999999</v>
      </c>
      <c r="BQ129" s="528">
        <v>131.19999999999999</v>
      </c>
      <c r="BR129" s="528">
        <v>131.19999999999999</v>
      </c>
      <c r="BS129" s="528">
        <v>131.19999999999999</v>
      </c>
      <c r="BT129" s="528">
        <v>131.19999999999999</v>
      </c>
      <c r="BU129" s="528">
        <v>131.19999999999999</v>
      </c>
      <c r="BV129" s="528">
        <v>131.19999999999999</v>
      </c>
      <c r="BW129" s="528">
        <v>131.19999999999999</v>
      </c>
      <c r="BX129" s="528">
        <v>131.4</v>
      </c>
      <c r="BY129" s="528">
        <v>140.19999999999999</v>
      </c>
      <c r="BZ129" s="528">
        <v>166.5</v>
      </c>
      <c r="CA129" s="528">
        <v>166.5</v>
      </c>
      <c r="CB129" s="528">
        <v>166.5</v>
      </c>
      <c r="CC129" s="528">
        <v>166.5</v>
      </c>
      <c r="CD129" s="528">
        <v>166.5</v>
      </c>
      <c r="CE129" s="528">
        <v>166.5</v>
      </c>
      <c r="CF129" s="528">
        <v>166.5</v>
      </c>
      <c r="CG129" s="528">
        <v>166.5</v>
      </c>
      <c r="CH129" s="528">
        <v>166.5</v>
      </c>
      <c r="CI129" s="528">
        <v>166.5</v>
      </c>
      <c r="CJ129" s="528">
        <v>221</v>
      </c>
      <c r="CK129" s="528">
        <v>221</v>
      </c>
      <c r="CL129" s="528">
        <v>221</v>
      </c>
    </row>
    <row r="130" spans="1:90">
      <c r="A130" s="524" t="s">
        <v>2324</v>
      </c>
      <c r="B130" s="524" t="s">
        <v>2325</v>
      </c>
      <c r="C130" s="525">
        <v>0.62494000000000005</v>
      </c>
      <c r="D130" s="528">
        <v>152.69999999999999</v>
      </c>
      <c r="E130" s="528">
        <v>152.69999999999999</v>
      </c>
      <c r="F130" s="528">
        <v>152.69999999999999</v>
      </c>
      <c r="G130" s="528">
        <v>152.69999999999999</v>
      </c>
      <c r="H130" s="528">
        <v>152.69999999999999</v>
      </c>
      <c r="I130" s="528">
        <v>152.69999999999999</v>
      </c>
      <c r="J130" s="528">
        <v>152.69999999999999</v>
      </c>
      <c r="K130" s="528">
        <v>152.69999999999999</v>
      </c>
      <c r="L130" s="528">
        <v>152.69999999999999</v>
      </c>
      <c r="M130" s="528">
        <v>152.69999999999999</v>
      </c>
      <c r="N130" s="528">
        <v>152.69999999999999</v>
      </c>
      <c r="O130" s="528">
        <v>152.69999999999999</v>
      </c>
      <c r="P130" s="528">
        <v>152.69999999999999</v>
      </c>
      <c r="Q130" s="528">
        <v>152.69999999999999</v>
      </c>
      <c r="R130" s="528">
        <v>152.69999999999999</v>
      </c>
      <c r="S130" s="528">
        <v>152.69999999999999</v>
      </c>
      <c r="T130" s="528">
        <v>152.69999999999999</v>
      </c>
      <c r="U130" s="528">
        <v>152.69999999999999</v>
      </c>
      <c r="V130" s="528">
        <v>152.69999999999999</v>
      </c>
      <c r="W130" s="528">
        <v>152.69999999999999</v>
      </c>
      <c r="X130" s="528">
        <v>152.69999999999999</v>
      </c>
      <c r="Y130" s="528">
        <v>152.69999999999999</v>
      </c>
      <c r="Z130" s="528">
        <v>152.69999999999999</v>
      </c>
      <c r="AA130" s="528">
        <v>152.69999999999999</v>
      </c>
      <c r="AB130" s="528">
        <v>152.69999999999999</v>
      </c>
      <c r="AC130" s="528">
        <v>152.69999999999999</v>
      </c>
      <c r="AD130" s="528">
        <v>152.69999999999999</v>
      </c>
      <c r="AE130" s="528">
        <v>152.69999999999999</v>
      </c>
      <c r="AF130" s="528">
        <v>152.69999999999999</v>
      </c>
      <c r="AG130" s="528">
        <v>152.69999999999999</v>
      </c>
      <c r="AH130" s="528">
        <v>152.69999999999999</v>
      </c>
      <c r="AI130" s="528">
        <v>152.69999999999999</v>
      </c>
      <c r="AJ130" s="528">
        <v>152.69999999999999</v>
      </c>
      <c r="AK130" s="528">
        <v>152.69999999999999</v>
      </c>
      <c r="AL130" s="528">
        <v>152.69999999999999</v>
      </c>
      <c r="AM130" s="528">
        <v>152.69999999999999</v>
      </c>
      <c r="AN130" s="528">
        <v>152.69999999999999</v>
      </c>
      <c r="AO130" s="528">
        <v>152.69999999999999</v>
      </c>
      <c r="AP130" s="528">
        <v>185.4</v>
      </c>
      <c r="AQ130" s="528">
        <v>234.4</v>
      </c>
      <c r="AR130" s="528">
        <v>234.4</v>
      </c>
      <c r="AS130" s="528">
        <v>234.4</v>
      </c>
      <c r="AT130" s="528">
        <v>234.4</v>
      </c>
      <c r="AU130" s="528">
        <v>234.4</v>
      </c>
      <c r="AV130" s="528">
        <v>234.4</v>
      </c>
      <c r="AW130" s="528">
        <v>234.4</v>
      </c>
      <c r="AX130" s="528">
        <v>234.4</v>
      </c>
      <c r="AY130" s="528">
        <v>234.4</v>
      </c>
      <c r="AZ130" s="528">
        <v>234.4</v>
      </c>
      <c r="BA130" s="528">
        <v>234.4</v>
      </c>
      <c r="BB130" s="528">
        <v>234.4</v>
      </c>
      <c r="BC130" s="528">
        <v>234.4</v>
      </c>
      <c r="BD130" s="528">
        <v>234.4</v>
      </c>
      <c r="BE130" s="528">
        <v>234.4</v>
      </c>
      <c r="BF130" s="528">
        <v>234.4</v>
      </c>
      <c r="BG130" s="528">
        <v>234.4</v>
      </c>
      <c r="BH130" s="528">
        <v>234.4</v>
      </c>
      <c r="BI130" s="528">
        <v>234.4</v>
      </c>
      <c r="BJ130" s="528">
        <v>234.4</v>
      </c>
      <c r="BK130" s="528">
        <v>234.4</v>
      </c>
      <c r="BL130" s="528">
        <v>234.4</v>
      </c>
      <c r="BM130" s="528">
        <v>234.4</v>
      </c>
      <c r="BN130" s="528">
        <v>234.4</v>
      </c>
      <c r="BO130" s="528">
        <v>234.4</v>
      </c>
      <c r="BP130" s="528">
        <v>234.4</v>
      </c>
      <c r="BQ130" s="528">
        <v>234.4</v>
      </c>
      <c r="BR130" s="528">
        <v>234.4</v>
      </c>
      <c r="BS130" s="528">
        <v>234.4</v>
      </c>
      <c r="BT130" s="528">
        <v>234.4</v>
      </c>
      <c r="BU130" s="528">
        <v>234.4</v>
      </c>
      <c r="BV130" s="528">
        <v>234.4</v>
      </c>
      <c r="BW130" s="528">
        <v>234.4</v>
      </c>
      <c r="BX130" s="528">
        <v>234.4</v>
      </c>
      <c r="BY130" s="528">
        <v>234.4</v>
      </c>
      <c r="BZ130" s="528">
        <v>219.3</v>
      </c>
      <c r="CA130" s="528">
        <v>219.3</v>
      </c>
      <c r="CB130" s="528">
        <v>219.3</v>
      </c>
      <c r="CC130" s="528">
        <v>219.3</v>
      </c>
      <c r="CD130" s="528">
        <v>219.3</v>
      </c>
      <c r="CE130" s="528">
        <v>219.3</v>
      </c>
      <c r="CF130" s="528">
        <v>219.3</v>
      </c>
      <c r="CG130" s="528">
        <v>219.3</v>
      </c>
      <c r="CH130" s="528">
        <v>219.3</v>
      </c>
      <c r="CI130" s="528">
        <v>219.3</v>
      </c>
      <c r="CJ130" s="528">
        <v>219.3</v>
      </c>
      <c r="CK130" s="528">
        <v>219.3</v>
      </c>
      <c r="CL130" s="528">
        <v>219.3</v>
      </c>
    </row>
    <row r="131" spans="1:90">
      <c r="A131" s="524" t="s">
        <v>838</v>
      </c>
      <c r="B131" s="524" t="s">
        <v>2326</v>
      </c>
      <c r="C131" s="525">
        <v>8.5089999999999999E-2</v>
      </c>
      <c r="D131" s="528">
        <v>84.4</v>
      </c>
      <c r="E131" s="528">
        <v>85.4</v>
      </c>
      <c r="F131" s="528">
        <v>85.7</v>
      </c>
      <c r="G131" s="528">
        <v>85.7</v>
      </c>
      <c r="H131" s="528">
        <v>85.7</v>
      </c>
      <c r="I131" s="528">
        <v>85.7</v>
      </c>
      <c r="J131" s="528">
        <v>85.7</v>
      </c>
      <c r="K131" s="528">
        <v>85.7</v>
      </c>
      <c r="L131" s="528">
        <v>85.7</v>
      </c>
      <c r="M131" s="528">
        <v>85.7</v>
      </c>
      <c r="N131" s="528">
        <v>85.7</v>
      </c>
      <c r="O131" s="528">
        <v>85.7</v>
      </c>
      <c r="P131" s="528">
        <v>85.7</v>
      </c>
      <c r="Q131" s="528">
        <v>85.7</v>
      </c>
      <c r="R131" s="528">
        <v>85.7</v>
      </c>
      <c r="S131" s="528">
        <v>85.7</v>
      </c>
      <c r="T131" s="528">
        <v>85.7</v>
      </c>
      <c r="U131" s="528">
        <v>85.7</v>
      </c>
      <c r="V131" s="528">
        <v>85.7</v>
      </c>
      <c r="W131" s="528">
        <v>90.5</v>
      </c>
      <c r="X131" s="528">
        <v>90.5</v>
      </c>
      <c r="Y131" s="528">
        <v>90.5</v>
      </c>
      <c r="Z131" s="528">
        <v>90.5</v>
      </c>
      <c r="AA131" s="528">
        <v>90.5</v>
      </c>
      <c r="AB131" s="528">
        <v>88.8</v>
      </c>
      <c r="AC131" s="528">
        <v>88.8</v>
      </c>
      <c r="AD131" s="528">
        <v>88.8</v>
      </c>
      <c r="AE131" s="528">
        <v>88.8</v>
      </c>
      <c r="AF131" s="528">
        <v>88.8</v>
      </c>
      <c r="AG131" s="528">
        <v>94</v>
      </c>
      <c r="AH131" s="528">
        <v>94.4</v>
      </c>
      <c r="AI131" s="528">
        <v>94.9</v>
      </c>
      <c r="AJ131" s="528">
        <v>94.9</v>
      </c>
      <c r="AK131" s="528">
        <v>94.9</v>
      </c>
      <c r="AL131" s="528">
        <v>94.9</v>
      </c>
      <c r="AM131" s="528">
        <v>94.9</v>
      </c>
      <c r="AN131" s="528">
        <v>108.6</v>
      </c>
      <c r="AO131" s="528">
        <v>119.2</v>
      </c>
      <c r="AP131" s="528">
        <v>121.3</v>
      </c>
      <c r="AQ131" s="528">
        <v>121.8</v>
      </c>
      <c r="AR131" s="528">
        <v>121.8</v>
      </c>
      <c r="AS131" s="528">
        <v>121.8</v>
      </c>
      <c r="AT131" s="528">
        <v>132</v>
      </c>
      <c r="AU131" s="528">
        <v>152.9</v>
      </c>
      <c r="AV131" s="528">
        <v>152.9</v>
      </c>
      <c r="AW131" s="528">
        <v>152.9</v>
      </c>
      <c r="AX131" s="528">
        <v>152.9</v>
      </c>
      <c r="AY131" s="528">
        <v>149.1</v>
      </c>
      <c r="AZ131" s="528">
        <v>149.1</v>
      </c>
      <c r="BA131" s="528">
        <v>140.80000000000001</v>
      </c>
      <c r="BB131" s="528">
        <v>132.5</v>
      </c>
      <c r="BC131" s="528">
        <v>132.5</v>
      </c>
      <c r="BD131" s="528">
        <v>132.5</v>
      </c>
      <c r="BE131" s="528">
        <v>132.5</v>
      </c>
      <c r="BF131" s="528">
        <v>132.5</v>
      </c>
      <c r="BG131" s="528">
        <v>132.5</v>
      </c>
      <c r="BH131" s="528">
        <v>132.5</v>
      </c>
      <c r="BI131" s="528">
        <v>132.5</v>
      </c>
      <c r="BJ131" s="528">
        <v>132.5</v>
      </c>
      <c r="BK131" s="528">
        <v>132.5</v>
      </c>
      <c r="BL131" s="528">
        <v>141.9</v>
      </c>
      <c r="BM131" s="528">
        <v>141.9</v>
      </c>
      <c r="BN131" s="528">
        <v>141.9</v>
      </c>
      <c r="BO131" s="528">
        <v>141.9</v>
      </c>
      <c r="BP131" s="528">
        <v>141.9</v>
      </c>
      <c r="BQ131" s="528">
        <v>141.9</v>
      </c>
      <c r="BR131" s="528">
        <v>141.9</v>
      </c>
      <c r="BS131" s="528">
        <v>141.9</v>
      </c>
      <c r="BT131" s="528">
        <v>141.9</v>
      </c>
      <c r="BU131" s="528">
        <v>141.9</v>
      </c>
      <c r="BV131" s="528">
        <v>141.9</v>
      </c>
      <c r="BW131" s="528">
        <v>141.9</v>
      </c>
      <c r="BX131" s="528">
        <v>141.9</v>
      </c>
      <c r="BY131" s="528">
        <v>141.9</v>
      </c>
      <c r="BZ131" s="528">
        <v>168</v>
      </c>
      <c r="CA131" s="528">
        <v>168.9</v>
      </c>
      <c r="CB131" s="528">
        <v>168.9</v>
      </c>
      <c r="CC131" s="528">
        <v>168.9</v>
      </c>
      <c r="CD131" s="528">
        <v>168.9</v>
      </c>
      <c r="CE131" s="528">
        <v>168.9</v>
      </c>
      <c r="CF131" s="528">
        <v>168.9</v>
      </c>
      <c r="CG131" s="528">
        <v>168.9</v>
      </c>
      <c r="CH131" s="528">
        <v>168.9</v>
      </c>
      <c r="CI131" s="528">
        <v>168.9</v>
      </c>
      <c r="CJ131" s="528">
        <v>177.9</v>
      </c>
      <c r="CK131" s="528">
        <v>186.8</v>
      </c>
      <c r="CL131" s="528">
        <v>186.8</v>
      </c>
    </row>
    <row r="132" spans="1:90">
      <c r="A132" s="524" t="s">
        <v>2327</v>
      </c>
      <c r="B132" s="524" t="s">
        <v>2328</v>
      </c>
      <c r="C132" s="525">
        <v>9.3643900000000002</v>
      </c>
      <c r="D132" s="528">
        <v>105.4</v>
      </c>
      <c r="E132" s="528">
        <v>106.1</v>
      </c>
      <c r="F132" s="528">
        <v>106</v>
      </c>
      <c r="G132" s="528">
        <v>107.2</v>
      </c>
      <c r="H132" s="528">
        <v>107.4</v>
      </c>
      <c r="I132" s="528">
        <v>108.8</v>
      </c>
      <c r="J132" s="528">
        <v>114.1</v>
      </c>
      <c r="K132" s="528">
        <v>113.9</v>
      </c>
      <c r="L132" s="528">
        <v>119.7</v>
      </c>
      <c r="M132" s="528">
        <v>121.7</v>
      </c>
      <c r="N132" s="528">
        <v>121.5</v>
      </c>
      <c r="O132" s="528">
        <v>121.3</v>
      </c>
      <c r="P132" s="528">
        <v>121</v>
      </c>
      <c r="Q132" s="528">
        <v>121.8</v>
      </c>
      <c r="R132" s="528">
        <v>122.4</v>
      </c>
      <c r="S132" s="528">
        <v>122.9</v>
      </c>
      <c r="T132" s="528">
        <v>124.4</v>
      </c>
      <c r="U132" s="528">
        <v>129.1</v>
      </c>
      <c r="V132" s="528">
        <v>130.69999999999999</v>
      </c>
      <c r="W132" s="528">
        <v>131.4</v>
      </c>
      <c r="X132" s="528">
        <v>130.80000000000001</v>
      </c>
      <c r="Y132" s="528">
        <v>130.6</v>
      </c>
      <c r="Z132" s="528">
        <v>129.4</v>
      </c>
      <c r="AA132" s="528">
        <v>125.8</v>
      </c>
      <c r="AB132" s="528">
        <v>126.1</v>
      </c>
      <c r="AC132" s="528">
        <v>124.3</v>
      </c>
      <c r="AD132" s="528">
        <v>123.3</v>
      </c>
      <c r="AE132" s="528">
        <v>123.7</v>
      </c>
      <c r="AF132" s="528">
        <v>123.9</v>
      </c>
      <c r="AG132" s="528">
        <v>123.8</v>
      </c>
      <c r="AH132" s="528">
        <v>124.1</v>
      </c>
      <c r="AI132" s="528">
        <v>124.4</v>
      </c>
      <c r="AJ132" s="528">
        <v>124.3</v>
      </c>
      <c r="AK132" s="528">
        <v>124.9</v>
      </c>
      <c r="AL132" s="528">
        <v>126.3</v>
      </c>
      <c r="AM132" s="528">
        <v>127.6</v>
      </c>
      <c r="AN132" s="528">
        <v>128.6</v>
      </c>
      <c r="AO132" s="528">
        <v>130.19999999999999</v>
      </c>
      <c r="AP132" s="528">
        <v>133.19999999999999</v>
      </c>
      <c r="AQ132" s="528">
        <v>134.4</v>
      </c>
      <c r="AR132" s="528">
        <v>136.30000000000001</v>
      </c>
      <c r="AS132" s="528">
        <v>152.69999999999999</v>
      </c>
      <c r="AT132" s="528">
        <v>154.9</v>
      </c>
      <c r="AU132" s="528">
        <v>158.6</v>
      </c>
      <c r="AV132" s="528">
        <v>157.1</v>
      </c>
      <c r="AW132" s="528">
        <v>154.5</v>
      </c>
      <c r="AX132" s="528">
        <v>143.80000000000001</v>
      </c>
      <c r="AY132" s="528">
        <v>132.30000000000001</v>
      </c>
      <c r="AZ132" s="528">
        <v>129.5</v>
      </c>
      <c r="BA132" s="528">
        <v>124.4</v>
      </c>
      <c r="BB132" s="528">
        <v>123.6</v>
      </c>
      <c r="BC132" s="528">
        <v>125.2</v>
      </c>
      <c r="BD132" s="528">
        <v>126.1</v>
      </c>
      <c r="BE132" s="528">
        <v>127.7</v>
      </c>
      <c r="BF132" s="528">
        <v>135.4</v>
      </c>
      <c r="BG132" s="528">
        <v>135.5</v>
      </c>
      <c r="BH132" s="528">
        <v>137.80000000000001</v>
      </c>
      <c r="BI132" s="528">
        <v>137.30000000000001</v>
      </c>
      <c r="BJ132" s="528">
        <v>138.1</v>
      </c>
      <c r="BK132" s="528">
        <v>138.6</v>
      </c>
      <c r="BL132" s="528">
        <v>139.69999999999999</v>
      </c>
      <c r="BM132" s="528">
        <v>141</v>
      </c>
      <c r="BN132" s="528">
        <v>146.6</v>
      </c>
      <c r="BO132" s="528">
        <v>148.19999999999999</v>
      </c>
      <c r="BP132" s="528">
        <v>148.9</v>
      </c>
      <c r="BQ132" s="528">
        <v>149.5</v>
      </c>
      <c r="BR132" s="528">
        <v>156.9</v>
      </c>
      <c r="BS132" s="528">
        <v>157.19999999999999</v>
      </c>
      <c r="BT132" s="528">
        <v>156.6</v>
      </c>
      <c r="BU132" s="528">
        <v>157.30000000000001</v>
      </c>
      <c r="BV132" s="528">
        <v>158.1</v>
      </c>
      <c r="BW132" s="528">
        <v>160.69999999999999</v>
      </c>
      <c r="BX132" s="528">
        <v>163</v>
      </c>
      <c r="BY132" s="528">
        <v>165.1</v>
      </c>
      <c r="BZ132" s="528">
        <v>168.2</v>
      </c>
      <c r="CA132" s="528">
        <v>171.1</v>
      </c>
      <c r="CB132" s="528">
        <v>172.6</v>
      </c>
      <c r="CC132" s="528">
        <v>174.6</v>
      </c>
      <c r="CD132" s="528">
        <v>181</v>
      </c>
      <c r="CE132" s="528">
        <v>183.2</v>
      </c>
      <c r="CF132" s="528">
        <v>184.1</v>
      </c>
      <c r="CG132" s="528">
        <v>186.3</v>
      </c>
      <c r="CH132" s="528">
        <v>188.9</v>
      </c>
      <c r="CI132" s="528">
        <v>190.6</v>
      </c>
      <c r="CJ132" s="528">
        <v>191.7</v>
      </c>
      <c r="CK132" s="528">
        <v>191.2</v>
      </c>
      <c r="CL132" s="528">
        <v>192.9</v>
      </c>
    </row>
    <row r="133" spans="1:90">
      <c r="A133" s="524" t="s">
        <v>842</v>
      </c>
      <c r="B133" s="524" t="s">
        <v>2329</v>
      </c>
      <c r="C133" s="525">
        <v>0.91468000000000005</v>
      </c>
      <c r="D133" s="528">
        <v>106.1</v>
      </c>
      <c r="E133" s="528">
        <v>106.1</v>
      </c>
      <c r="F133" s="528">
        <v>106.1</v>
      </c>
      <c r="G133" s="528">
        <v>106.1</v>
      </c>
      <c r="H133" s="528">
        <v>106.1</v>
      </c>
      <c r="I133" s="528">
        <v>106.1</v>
      </c>
      <c r="J133" s="528">
        <v>106.1</v>
      </c>
      <c r="K133" s="528">
        <v>106.1</v>
      </c>
      <c r="L133" s="528">
        <v>106.1</v>
      </c>
      <c r="M133" s="528">
        <v>106.1</v>
      </c>
      <c r="N133" s="528">
        <v>106.1</v>
      </c>
      <c r="O133" s="528">
        <v>106.1</v>
      </c>
      <c r="P133" s="528">
        <v>106.1</v>
      </c>
      <c r="Q133" s="528">
        <v>106.1</v>
      </c>
      <c r="R133" s="528">
        <v>106.1</v>
      </c>
      <c r="S133" s="528">
        <v>106.1</v>
      </c>
      <c r="T133" s="528">
        <v>106.1</v>
      </c>
      <c r="U133" s="528">
        <v>106.1</v>
      </c>
      <c r="V133" s="528">
        <v>106.1</v>
      </c>
      <c r="W133" s="528">
        <v>106.1</v>
      </c>
      <c r="X133" s="528">
        <v>106.1</v>
      </c>
      <c r="Y133" s="528">
        <v>106.1</v>
      </c>
      <c r="Z133" s="528">
        <v>106.1</v>
      </c>
      <c r="AA133" s="528">
        <v>106.1</v>
      </c>
      <c r="AB133" s="528">
        <v>106.1</v>
      </c>
      <c r="AC133" s="528">
        <v>106.1</v>
      </c>
      <c r="AD133" s="528">
        <v>106.1</v>
      </c>
      <c r="AE133" s="528">
        <v>106.1</v>
      </c>
      <c r="AF133" s="528">
        <v>106.1</v>
      </c>
      <c r="AG133" s="528">
        <v>106.1</v>
      </c>
      <c r="AH133" s="528">
        <v>106.1</v>
      </c>
      <c r="AI133" s="528">
        <v>106.1</v>
      </c>
      <c r="AJ133" s="528">
        <v>106.1</v>
      </c>
      <c r="AK133" s="528">
        <v>106.1</v>
      </c>
      <c r="AL133" s="528">
        <v>106.1</v>
      </c>
      <c r="AM133" s="528">
        <v>106.1</v>
      </c>
      <c r="AN133" s="528">
        <v>106.1</v>
      </c>
      <c r="AO133" s="528">
        <v>106.1</v>
      </c>
      <c r="AP133" s="528">
        <v>106.1</v>
      </c>
      <c r="AQ133" s="528">
        <v>106.1</v>
      </c>
      <c r="AR133" s="528">
        <v>106.1</v>
      </c>
      <c r="AS133" s="528">
        <v>127.6</v>
      </c>
      <c r="AT133" s="528">
        <v>120.8</v>
      </c>
      <c r="AU133" s="528">
        <v>120.8</v>
      </c>
      <c r="AV133" s="528">
        <v>120.8</v>
      </c>
      <c r="AW133" s="528">
        <v>120.8</v>
      </c>
      <c r="AX133" s="528">
        <v>120.8</v>
      </c>
      <c r="AY133" s="528">
        <v>120.8</v>
      </c>
      <c r="AZ133" s="528">
        <v>119</v>
      </c>
      <c r="BA133" s="528">
        <v>111.6</v>
      </c>
      <c r="BB133" s="528">
        <v>111.6</v>
      </c>
      <c r="BC133" s="528">
        <v>111.6</v>
      </c>
      <c r="BD133" s="528">
        <v>111.6</v>
      </c>
      <c r="BE133" s="528">
        <v>111.6</v>
      </c>
      <c r="BF133" s="528">
        <v>111.8</v>
      </c>
      <c r="BG133" s="528">
        <v>111.8</v>
      </c>
      <c r="BH133" s="528">
        <v>111.8</v>
      </c>
      <c r="BI133" s="528">
        <v>111.8</v>
      </c>
      <c r="BJ133" s="528">
        <v>111.8</v>
      </c>
      <c r="BK133" s="528">
        <v>112.1</v>
      </c>
      <c r="BL133" s="528">
        <v>112.1</v>
      </c>
      <c r="BM133" s="528">
        <v>112.1</v>
      </c>
      <c r="BN133" s="528">
        <v>112.1</v>
      </c>
      <c r="BO133" s="528">
        <v>115.8</v>
      </c>
      <c r="BP133" s="528">
        <v>115.8</v>
      </c>
      <c r="BQ133" s="528">
        <v>119.1</v>
      </c>
      <c r="BR133" s="528">
        <v>128.9</v>
      </c>
      <c r="BS133" s="528">
        <v>128.9</v>
      </c>
      <c r="BT133" s="528">
        <v>128.9</v>
      </c>
      <c r="BU133" s="528">
        <v>128.9</v>
      </c>
      <c r="BV133" s="528">
        <v>128.9</v>
      </c>
      <c r="BW133" s="528">
        <v>128.9</v>
      </c>
      <c r="BX133" s="528">
        <v>128.9</v>
      </c>
      <c r="BY133" s="528">
        <v>128.9</v>
      </c>
      <c r="BZ133" s="528">
        <v>128.9</v>
      </c>
      <c r="CA133" s="528">
        <v>128.9</v>
      </c>
      <c r="CB133" s="528">
        <v>128.9</v>
      </c>
      <c r="CC133" s="528">
        <v>133.6</v>
      </c>
      <c r="CD133" s="528">
        <v>147.69999999999999</v>
      </c>
      <c r="CE133" s="528">
        <v>147.9</v>
      </c>
      <c r="CF133" s="528">
        <v>147.30000000000001</v>
      </c>
      <c r="CG133" s="528">
        <v>147.30000000000001</v>
      </c>
      <c r="CH133" s="528">
        <v>147.30000000000001</v>
      </c>
      <c r="CI133" s="528">
        <v>147.30000000000001</v>
      </c>
      <c r="CJ133" s="528">
        <v>147.30000000000001</v>
      </c>
      <c r="CK133" s="528">
        <v>147.30000000000001</v>
      </c>
      <c r="CL133" s="528">
        <v>147.30000000000001</v>
      </c>
    </row>
    <row r="134" spans="1:90">
      <c r="A134" s="524" t="s">
        <v>844</v>
      </c>
      <c r="B134" s="524" t="s">
        <v>2330</v>
      </c>
      <c r="C134" s="525">
        <v>1.09015</v>
      </c>
      <c r="D134" s="528">
        <v>103.7</v>
      </c>
      <c r="E134" s="528">
        <v>103.7</v>
      </c>
      <c r="F134" s="528">
        <v>103.6</v>
      </c>
      <c r="G134" s="528">
        <v>103.6</v>
      </c>
      <c r="H134" s="528">
        <v>103.6</v>
      </c>
      <c r="I134" s="528">
        <v>105.4</v>
      </c>
      <c r="J134" s="528">
        <v>110.8</v>
      </c>
      <c r="K134" s="528">
        <v>110.6</v>
      </c>
      <c r="L134" s="528">
        <v>116.8</v>
      </c>
      <c r="M134" s="528">
        <v>118.8</v>
      </c>
      <c r="N134" s="528">
        <v>118.8</v>
      </c>
      <c r="O134" s="528">
        <v>118.8</v>
      </c>
      <c r="P134" s="528">
        <v>118.8</v>
      </c>
      <c r="Q134" s="528">
        <v>118.8</v>
      </c>
      <c r="R134" s="528">
        <v>118.8</v>
      </c>
      <c r="S134" s="528">
        <v>118.8</v>
      </c>
      <c r="T134" s="528">
        <v>118.8</v>
      </c>
      <c r="U134" s="528">
        <v>127.3</v>
      </c>
      <c r="V134" s="528">
        <v>129.9</v>
      </c>
      <c r="W134" s="528">
        <v>129.9</v>
      </c>
      <c r="X134" s="528">
        <v>129.9</v>
      </c>
      <c r="Y134" s="528">
        <v>129.9</v>
      </c>
      <c r="Z134" s="528">
        <v>129.9</v>
      </c>
      <c r="AA134" s="528">
        <v>124.4</v>
      </c>
      <c r="AB134" s="528">
        <v>124.4</v>
      </c>
      <c r="AC134" s="528">
        <v>121.7</v>
      </c>
      <c r="AD134" s="528">
        <v>118.8</v>
      </c>
      <c r="AE134" s="528">
        <v>118.8</v>
      </c>
      <c r="AF134" s="528">
        <v>118.6</v>
      </c>
      <c r="AG134" s="528">
        <v>118.4</v>
      </c>
      <c r="AH134" s="528">
        <v>118.4</v>
      </c>
      <c r="AI134" s="528">
        <v>118.4</v>
      </c>
      <c r="AJ134" s="528">
        <v>118.4</v>
      </c>
      <c r="AK134" s="528">
        <v>118.4</v>
      </c>
      <c r="AL134" s="528">
        <v>118.4</v>
      </c>
      <c r="AM134" s="528">
        <v>118.4</v>
      </c>
      <c r="AN134" s="528">
        <v>118.4</v>
      </c>
      <c r="AO134" s="528">
        <v>121.1</v>
      </c>
      <c r="AP134" s="528">
        <v>123.8</v>
      </c>
      <c r="AQ134" s="528">
        <v>123.8</v>
      </c>
      <c r="AR134" s="528">
        <v>123.8</v>
      </c>
      <c r="AS134" s="528">
        <v>137.69999999999999</v>
      </c>
      <c r="AT134" s="528">
        <v>137.69999999999999</v>
      </c>
      <c r="AU134" s="528">
        <v>137.69999999999999</v>
      </c>
      <c r="AV134" s="528">
        <v>137.69999999999999</v>
      </c>
      <c r="AW134" s="528">
        <v>137.69999999999999</v>
      </c>
      <c r="AX134" s="528">
        <v>137.69999999999999</v>
      </c>
      <c r="AY134" s="528">
        <v>124.1</v>
      </c>
      <c r="AZ134" s="528">
        <v>121.3</v>
      </c>
      <c r="BA134" s="528">
        <v>110.3</v>
      </c>
      <c r="BB134" s="528">
        <v>110.3</v>
      </c>
      <c r="BC134" s="528">
        <v>110.3</v>
      </c>
      <c r="BD134" s="528">
        <v>110.3</v>
      </c>
      <c r="BE134" s="528">
        <v>110.3</v>
      </c>
      <c r="BF134" s="528">
        <v>121.3</v>
      </c>
      <c r="BG134" s="528">
        <v>121.3</v>
      </c>
      <c r="BH134" s="528">
        <v>121.3</v>
      </c>
      <c r="BI134" s="528">
        <v>121.3</v>
      </c>
      <c r="BJ134" s="528">
        <v>121.3</v>
      </c>
      <c r="BK134" s="528">
        <v>121.3</v>
      </c>
      <c r="BL134" s="528">
        <v>121.3</v>
      </c>
      <c r="BM134" s="528">
        <v>123.2</v>
      </c>
      <c r="BN134" s="528">
        <v>128.80000000000001</v>
      </c>
      <c r="BO134" s="528">
        <v>130.19999999999999</v>
      </c>
      <c r="BP134" s="528">
        <v>130</v>
      </c>
      <c r="BQ134" s="528">
        <v>132</v>
      </c>
      <c r="BR134" s="528">
        <v>139.9</v>
      </c>
      <c r="BS134" s="528">
        <v>139.9</v>
      </c>
      <c r="BT134" s="528">
        <v>140</v>
      </c>
      <c r="BU134" s="528">
        <v>141.6</v>
      </c>
      <c r="BV134" s="528">
        <v>143.30000000000001</v>
      </c>
      <c r="BW134" s="528">
        <v>147.6</v>
      </c>
      <c r="BX134" s="528">
        <v>154.5</v>
      </c>
      <c r="BY134" s="528">
        <v>158.6</v>
      </c>
      <c r="BZ134" s="528">
        <v>158.6</v>
      </c>
      <c r="CA134" s="528">
        <v>158.6</v>
      </c>
      <c r="CB134" s="528">
        <v>165.5</v>
      </c>
      <c r="CC134" s="528">
        <v>172.4</v>
      </c>
      <c r="CD134" s="528">
        <v>172.4</v>
      </c>
      <c r="CE134" s="528">
        <v>172.4</v>
      </c>
      <c r="CF134" s="528">
        <v>176.8</v>
      </c>
      <c r="CG134" s="528">
        <v>181.1</v>
      </c>
      <c r="CH134" s="528">
        <v>182.9</v>
      </c>
      <c r="CI134" s="528">
        <v>177.7</v>
      </c>
      <c r="CJ134" s="528">
        <v>177.7</v>
      </c>
      <c r="CK134" s="528">
        <v>177.7</v>
      </c>
      <c r="CL134" s="528">
        <v>177.7</v>
      </c>
    </row>
    <row r="135" spans="1:90">
      <c r="A135" s="524" t="s">
        <v>846</v>
      </c>
      <c r="B135" s="524" t="s">
        <v>2331</v>
      </c>
      <c r="C135" s="525">
        <v>0.73619000000000001</v>
      </c>
      <c r="D135" s="528">
        <v>99.9</v>
      </c>
      <c r="E135" s="528">
        <v>99.9</v>
      </c>
      <c r="F135" s="528">
        <v>99.9</v>
      </c>
      <c r="G135" s="528">
        <v>99.9</v>
      </c>
      <c r="H135" s="528">
        <v>99.9</v>
      </c>
      <c r="I135" s="528">
        <v>99.9</v>
      </c>
      <c r="J135" s="528">
        <v>99.9</v>
      </c>
      <c r="K135" s="528">
        <v>99.9</v>
      </c>
      <c r="L135" s="528">
        <v>99.9</v>
      </c>
      <c r="M135" s="528">
        <v>99.9</v>
      </c>
      <c r="N135" s="528">
        <v>99.9</v>
      </c>
      <c r="O135" s="528">
        <v>99.9</v>
      </c>
      <c r="P135" s="528">
        <v>99.9</v>
      </c>
      <c r="Q135" s="528">
        <v>99.9</v>
      </c>
      <c r="R135" s="528">
        <v>99.9</v>
      </c>
      <c r="S135" s="528">
        <v>99.9</v>
      </c>
      <c r="T135" s="528">
        <v>99.9</v>
      </c>
      <c r="U135" s="528">
        <v>99.9</v>
      </c>
      <c r="V135" s="528">
        <v>99.9</v>
      </c>
      <c r="W135" s="528">
        <v>99.9</v>
      </c>
      <c r="X135" s="528">
        <v>99.9</v>
      </c>
      <c r="Y135" s="528">
        <v>99.9</v>
      </c>
      <c r="Z135" s="528">
        <v>99.9</v>
      </c>
      <c r="AA135" s="528">
        <v>99.9</v>
      </c>
      <c r="AB135" s="528">
        <v>99.9</v>
      </c>
      <c r="AC135" s="528">
        <v>99.9</v>
      </c>
      <c r="AD135" s="528">
        <v>99.9</v>
      </c>
      <c r="AE135" s="528">
        <v>99.9</v>
      </c>
      <c r="AF135" s="528">
        <v>99.9</v>
      </c>
      <c r="AG135" s="528">
        <v>99.9</v>
      </c>
      <c r="AH135" s="528">
        <v>99.9</v>
      </c>
      <c r="AI135" s="528">
        <v>99.9</v>
      </c>
      <c r="AJ135" s="528">
        <v>99.9</v>
      </c>
      <c r="AK135" s="528">
        <v>99.9</v>
      </c>
      <c r="AL135" s="528">
        <v>99.9</v>
      </c>
      <c r="AM135" s="528">
        <v>99.9</v>
      </c>
      <c r="AN135" s="528">
        <v>99.9</v>
      </c>
      <c r="AO135" s="528">
        <v>99.9</v>
      </c>
      <c r="AP135" s="528">
        <v>99.9</v>
      </c>
      <c r="AQ135" s="528">
        <v>99.9</v>
      </c>
      <c r="AR135" s="528">
        <v>99.9</v>
      </c>
      <c r="AS135" s="528">
        <v>99.9</v>
      </c>
      <c r="AT135" s="528">
        <v>99.9</v>
      </c>
      <c r="AU135" s="528">
        <v>99.9</v>
      </c>
      <c r="AV135" s="528">
        <v>99.9</v>
      </c>
      <c r="AW135" s="528">
        <v>99.9</v>
      </c>
      <c r="AX135" s="528">
        <v>99.9</v>
      </c>
      <c r="AY135" s="528">
        <v>99.9</v>
      </c>
      <c r="AZ135" s="528">
        <v>99.9</v>
      </c>
      <c r="BA135" s="528">
        <v>99.9</v>
      </c>
      <c r="BB135" s="528">
        <v>99.9</v>
      </c>
      <c r="BC135" s="528">
        <v>99.9</v>
      </c>
      <c r="BD135" s="528">
        <v>99.9</v>
      </c>
      <c r="BE135" s="528">
        <v>99.9</v>
      </c>
      <c r="BF135" s="528">
        <v>99.9</v>
      </c>
      <c r="BG135" s="528">
        <v>99.9</v>
      </c>
      <c r="BH135" s="528">
        <v>99.9</v>
      </c>
      <c r="BI135" s="528">
        <v>99.9</v>
      </c>
      <c r="BJ135" s="528">
        <v>99.9</v>
      </c>
      <c r="BK135" s="528">
        <v>99.9</v>
      </c>
      <c r="BL135" s="528">
        <v>99.9</v>
      </c>
      <c r="BM135" s="528">
        <v>99.9</v>
      </c>
      <c r="BN135" s="528">
        <v>99.9</v>
      </c>
      <c r="BO135" s="528">
        <v>99.9</v>
      </c>
      <c r="BP135" s="528">
        <v>99.9</v>
      </c>
      <c r="BQ135" s="528">
        <v>108.8</v>
      </c>
      <c r="BR135" s="528">
        <v>135.30000000000001</v>
      </c>
      <c r="BS135" s="528">
        <v>135.30000000000001</v>
      </c>
      <c r="BT135" s="528">
        <v>135.30000000000001</v>
      </c>
      <c r="BU135" s="528">
        <v>135.30000000000001</v>
      </c>
      <c r="BV135" s="528">
        <v>135.30000000000001</v>
      </c>
      <c r="BW135" s="528">
        <v>135.30000000000001</v>
      </c>
      <c r="BX135" s="528">
        <v>135.30000000000001</v>
      </c>
      <c r="BY135" s="528">
        <v>135.30000000000001</v>
      </c>
      <c r="BZ135" s="528">
        <v>135.30000000000001</v>
      </c>
      <c r="CA135" s="528">
        <v>135.30000000000001</v>
      </c>
      <c r="CB135" s="528">
        <v>135.30000000000001</v>
      </c>
      <c r="CC135" s="528">
        <v>141.5</v>
      </c>
      <c r="CD135" s="528">
        <v>160.1</v>
      </c>
      <c r="CE135" s="528">
        <v>160.1</v>
      </c>
      <c r="CF135" s="528">
        <v>160.1</v>
      </c>
      <c r="CG135" s="528">
        <v>160.1</v>
      </c>
      <c r="CH135" s="528">
        <v>160.1</v>
      </c>
      <c r="CI135" s="528">
        <v>160.1</v>
      </c>
      <c r="CJ135" s="528">
        <v>160.1</v>
      </c>
      <c r="CK135" s="528">
        <v>160.1</v>
      </c>
      <c r="CL135" s="528">
        <v>160.1</v>
      </c>
    </row>
    <row r="136" spans="1:90">
      <c r="A136" s="524" t="s">
        <v>2332</v>
      </c>
      <c r="B136" s="524" t="s">
        <v>2333</v>
      </c>
      <c r="C136" s="525">
        <v>0.25545000000000001</v>
      </c>
      <c r="D136" s="528">
        <v>92.6</v>
      </c>
      <c r="E136" s="528">
        <v>100.7</v>
      </c>
      <c r="F136" s="528">
        <v>100.2</v>
      </c>
      <c r="G136" s="528">
        <v>120.2</v>
      </c>
      <c r="H136" s="528">
        <v>120.2</v>
      </c>
      <c r="I136" s="528">
        <v>120.2</v>
      </c>
      <c r="J136" s="528">
        <v>124.9</v>
      </c>
      <c r="K136" s="528">
        <v>127.3</v>
      </c>
      <c r="L136" s="528">
        <v>136.30000000000001</v>
      </c>
      <c r="M136" s="528">
        <v>143.30000000000001</v>
      </c>
      <c r="N136" s="528">
        <v>140.4</v>
      </c>
      <c r="O136" s="528">
        <v>140.4</v>
      </c>
      <c r="P136" s="528">
        <v>134.1</v>
      </c>
      <c r="Q136" s="528">
        <v>138.6</v>
      </c>
      <c r="R136" s="528">
        <v>137.80000000000001</v>
      </c>
      <c r="S136" s="528">
        <v>141.4</v>
      </c>
      <c r="T136" s="528">
        <v>157.30000000000001</v>
      </c>
      <c r="U136" s="528">
        <v>157.30000000000001</v>
      </c>
      <c r="V136" s="528">
        <v>164.2</v>
      </c>
      <c r="W136" s="528">
        <v>168.7</v>
      </c>
      <c r="X136" s="528">
        <v>171.8</v>
      </c>
      <c r="Y136" s="528">
        <v>171.8</v>
      </c>
      <c r="Z136" s="528">
        <v>142.4</v>
      </c>
      <c r="AA136" s="528">
        <v>138.4</v>
      </c>
      <c r="AB136" s="528">
        <v>144.9</v>
      </c>
      <c r="AC136" s="528">
        <v>129.1</v>
      </c>
      <c r="AD136" s="528">
        <v>131.80000000000001</v>
      </c>
      <c r="AE136" s="528">
        <v>138.5</v>
      </c>
      <c r="AF136" s="528">
        <v>143.9</v>
      </c>
      <c r="AG136" s="528">
        <v>140.9</v>
      </c>
      <c r="AH136" s="528">
        <v>143.69999999999999</v>
      </c>
      <c r="AI136" s="528">
        <v>149.1</v>
      </c>
      <c r="AJ136" s="528">
        <v>145.30000000000001</v>
      </c>
      <c r="AK136" s="528">
        <v>152</v>
      </c>
      <c r="AL136" s="528">
        <v>158.9</v>
      </c>
      <c r="AM136" s="528">
        <v>184.4</v>
      </c>
      <c r="AN136" s="528">
        <v>176.2</v>
      </c>
      <c r="AO136" s="528">
        <v>172.8</v>
      </c>
      <c r="AP136" s="528">
        <v>182.8</v>
      </c>
      <c r="AQ136" s="528">
        <v>209.4</v>
      </c>
      <c r="AR136" s="528">
        <v>230.9</v>
      </c>
      <c r="AS136" s="528">
        <v>263.2</v>
      </c>
      <c r="AT136" s="528">
        <v>275.5</v>
      </c>
      <c r="AU136" s="528">
        <v>283.89999999999998</v>
      </c>
      <c r="AV136" s="528">
        <v>235.6</v>
      </c>
      <c r="AW136" s="528">
        <v>222</v>
      </c>
      <c r="AX136" s="528">
        <v>165.3</v>
      </c>
      <c r="AY136" s="528">
        <v>129.80000000000001</v>
      </c>
      <c r="AZ136" s="528">
        <v>113.8</v>
      </c>
      <c r="BA136" s="528">
        <v>108</v>
      </c>
      <c r="BB136" s="528">
        <v>97.1</v>
      </c>
      <c r="BC136" s="528">
        <v>112.8</v>
      </c>
      <c r="BD136" s="528">
        <v>117.2</v>
      </c>
      <c r="BE136" s="528">
        <v>125.7</v>
      </c>
      <c r="BF136" s="528">
        <v>137.80000000000001</v>
      </c>
      <c r="BG136" s="528">
        <v>138.4</v>
      </c>
      <c r="BH136" s="528">
        <v>142.4</v>
      </c>
      <c r="BI136" s="528">
        <v>134</v>
      </c>
      <c r="BJ136" s="528">
        <v>148.30000000000001</v>
      </c>
      <c r="BK136" s="528">
        <v>148.5</v>
      </c>
      <c r="BL136" s="528">
        <v>149.4</v>
      </c>
      <c r="BM136" s="528">
        <v>142.1</v>
      </c>
      <c r="BN136" s="528">
        <v>147.69999999999999</v>
      </c>
      <c r="BO136" s="528">
        <v>152.19999999999999</v>
      </c>
      <c r="BP136" s="528">
        <v>159.1</v>
      </c>
      <c r="BQ136" s="528">
        <v>147.9</v>
      </c>
      <c r="BR136" s="528">
        <v>151.30000000000001</v>
      </c>
      <c r="BS136" s="528">
        <v>154.9</v>
      </c>
      <c r="BT136" s="528">
        <v>149</v>
      </c>
      <c r="BU136" s="528">
        <v>154.5</v>
      </c>
      <c r="BV136" s="528">
        <v>160.19999999999999</v>
      </c>
      <c r="BW136" s="528">
        <v>168.7</v>
      </c>
      <c r="BX136" s="528">
        <v>177.8</v>
      </c>
      <c r="BY136" s="528">
        <v>189.6</v>
      </c>
      <c r="BZ136" s="528">
        <v>213.8</v>
      </c>
      <c r="CA136" s="528">
        <v>227.7</v>
      </c>
      <c r="CB136" s="528">
        <v>227</v>
      </c>
      <c r="CC136" s="528">
        <v>216.3</v>
      </c>
      <c r="CD136" s="528">
        <v>212.4</v>
      </c>
      <c r="CE136" s="528">
        <v>216.6</v>
      </c>
      <c r="CF136" s="528">
        <v>215.3</v>
      </c>
      <c r="CG136" s="528">
        <v>221.4</v>
      </c>
      <c r="CH136" s="528">
        <v>235.3</v>
      </c>
      <c r="CI136" s="528">
        <v>245.5</v>
      </c>
      <c r="CJ136" s="528">
        <v>245</v>
      </c>
      <c r="CK136" s="528">
        <v>239.7</v>
      </c>
      <c r="CL136" s="528">
        <v>251.1</v>
      </c>
    </row>
    <row r="137" spans="1:90">
      <c r="A137" s="524" t="s">
        <v>2334</v>
      </c>
      <c r="B137" s="524" t="s">
        <v>2335</v>
      </c>
      <c r="C137" s="525">
        <v>4.6702000000000004</v>
      </c>
      <c r="D137" s="528">
        <v>107.9</v>
      </c>
      <c r="E137" s="528">
        <v>107.9</v>
      </c>
      <c r="F137" s="528">
        <v>108.4</v>
      </c>
      <c r="G137" s="528">
        <v>108.4</v>
      </c>
      <c r="H137" s="528">
        <v>108.4</v>
      </c>
      <c r="I137" s="528">
        <v>110.6</v>
      </c>
      <c r="J137" s="528">
        <v>117.1</v>
      </c>
      <c r="K137" s="528">
        <v>116.9</v>
      </c>
      <c r="L137" s="528">
        <v>123.2</v>
      </c>
      <c r="M137" s="528">
        <v>125.3</v>
      </c>
      <c r="N137" s="528">
        <v>125.3</v>
      </c>
      <c r="O137" s="528">
        <v>125.3</v>
      </c>
      <c r="P137" s="528">
        <v>125.3</v>
      </c>
      <c r="Q137" s="528">
        <v>125.3</v>
      </c>
      <c r="R137" s="528">
        <v>125.3</v>
      </c>
      <c r="S137" s="528">
        <v>125.3</v>
      </c>
      <c r="T137" s="528">
        <v>125.3</v>
      </c>
      <c r="U137" s="528">
        <v>131.6</v>
      </c>
      <c r="V137" s="528">
        <v>133.69999999999999</v>
      </c>
      <c r="W137" s="528">
        <v>133.69999999999999</v>
      </c>
      <c r="X137" s="528">
        <v>133.69999999999999</v>
      </c>
      <c r="Y137" s="528">
        <v>133.69999999999999</v>
      </c>
      <c r="Z137" s="528">
        <v>133.69999999999999</v>
      </c>
      <c r="AA137" s="528">
        <v>129.5</v>
      </c>
      <c r="AB137" s="528">
        <v>129.5</v>
      </c>
      <c r="AC137" s="528">
        <v>127.4</v>
      </c>
      <c r="AD137" s="528">
        <v>125.2</v>
      </c>
      <c r="AE137" s="528">
        <v>125.2</v>
      </c>
      <c r="AF137" s="528">
        <v>125.1</v>
      </c>
      <c r="AG137" s="528">
        <v>125</v>
      </c>
      <c r="AH137" s="528">
        <v>125</v>
      </c>
      <c r="AI137" s="528">
        <v>125</v>
      </c>
      <c r="AJ137" s="528">
        <v>125</v>
      </c>
      <c r="AK137" s="528">
        <v>125</v>
      </c>
      <c r="AL137" s="528">
        <v>125</v>
      </c>
      <c r="AM137" s="528">
        <v>125</v>
      </c>
      <c r="AN137" s="528">
        <v>125</v>
      </c>
      <c r="AO137" s="528">
        <v>127.1</v>
      </c>
      <c r="AP137" s="528">
        <v>129.5</v>
      </c>
      <c r="AQ137" s="528">
        <v>129.5</v>
      </c>
      <c r="AR137" s="528">
        <v>129.5</v>
      </c>
      <c r="AS137" s="528">
        <v>142.19999999999999</v>
      </c>
      <c r="AT137" s="528">
        <v>142.19999999999999</v>
      </c>
      <c r="AU137" s="528">
        <v>142.19999999999999</v>
      </c>
      <c r="AV137" s="528">
        <v>142.19999999999999</v>
      </c>
      <c r="AW137" s="528">
        <v>142.19999999999999</v>
      </c>
      <c r="AX137" s="528">
        <v>142.19999999999999</v>
      </c>
      <c r="AY137" s="528">
        <v>134.1</v>
      </c>
      <c r="AZ137" s="528">
        <v>132.4</v>
      </c>
      <c r="BA137" s="528">
        <v>125.4</v>
      </c>
      <c r="BB137" s="528">
        <v>125.7</v>
      </c>
      <c r="BC137" s="528">
        <v>125.7</v>
      </c>
      <c r="BD137" s="528">
        <v>125.7</v>
      </c>
      <c r="BE137" s="528">
        <v>125.7</v>
      </c>
      <c r="BF137" s="528">
        <v>133.9</v>
      </c>
      <c r="BG137" s="528">
        <v>133.9</v>
      </c>
      <c r="BH137" s="528">
        <v>133.9</v>
      </c>
      <c r="BI137" s="528">
        <v>133.9</v>
      </c>
      <c r="BJ137" s="528">
        <v>133.9</v>
      </c>
      <c r="BK137" s="528">
        <v>133.9</v>
      </c>
      <c r="BL137" s="528">
        <v>133.9</v>
      </c>
      <c r="BM137" s="528">
        <v>136.6</v>
      </c>
      <c r="BN137" s="528">
        <v>144.6</v>
      </c>
      <c r="BO137" s="528">
        <v>145.6</v>
      </c>
      <c r="BP137" s="528">
        <v>145.6</v>
      </c>
      <c r="BQ137" s="528">
        <v>147.4</v>
      </c>
      <c r="BR137" s="528">
        <v>153.5</v>
      </c>
      <c r="BS137" s="528">
        <v>153.5</v>
      </c>
      <c r="BT137" s="528">
        <v>153.5</v>
      </c>
      <c r="BU137" s="528">
        <v>153.5</v>
      </c>
      <c r="BV137" s="528">
        <v>153.6</v>
      </c>
      <c r="BW137" s="528">
        <v>153.6</v>
      </c>
      <c r="BX137" s="528">
        <v>153.6</v>
      </c>
      <c r="BY137" s="528">
        <v>153.6</v>
      </c>
      <c r="BZ137" s="528">
        <v>153.6</v>
      </c>
      <c r="CA137" s="528">
        <v>153.6</v>
      </c>
      <c r="CB137" s="528">
        <v>153.6</v>
      </c>
      <c r="CC137" s="528">
        <v>157.1</v>
      </c>
      <c r="CD137" s="528">
        <v>167.8</v>
      </c>
      <c r="CE137" s="528">
        <v>167.8</v>
      </c>
      <c r="CF137" s="528">
        <v>167.8</v>
      </c>
      <c r="CG137" s="528">
        <v>167.8</v>
      </c>
      <c r="CH137" s="528">
        <v>167.8</v>
      </c>
      <c r="CI137" s="528">
        <v>167.8</v>
      </c>
      <c r="CJ137" s="528">
        <v>167.8</v>
      </c>
      <c r="CK137" s="528">
        <v>167.8</v>
      </c>
      <c r="CL137" s="528">
        <v>167.8</v>
      </c>
    </row>
    <row r="138" spans="1:90">
      <c r="A138" s="524" t="s">
        <v>852</v>
      </c>
      <c r="B138" s="524" t="s">
        <v>2336</v>
      </c>
      <c r="C138" s="525">
        <v>0.79078000000000004</v>
      </c>
      <c r="D138" s="528">
        <v>109.3</v>
      </c>
      <c r="E138" s="528">
        <v>109.3</v>
      </c>
      <c r="F138" s="528">
        <v>109.4</v>
      </c>
      <c r="G138" s="528">
        <v>109.4</v>
      </c>
      <c r="H138" s="528">
        <v>109.4</v>
      </c>
      <c r="I138" s="528">
        <v>110.7</v>
      </c>
      <c r="J138" s="528">
        <v>119.7</v>
      </c>
      <c r="K138" s="528">
        <v>119.7</v>
      </c>
      <c r="L138" s="528">
        <v>125.9</v>
      </c>
      <c r="M138" s="528">
        <v>128</v>
      </c>
      <c r="N138" s="528">
        <v>128</v>
      </c>
      <c r="O138" s="528">
        <v>128</v>
      </c>
      <c r="P138" s="528">
        <v>128</v>
      </c>
      <c r="Q138" s="528">
        <v>128</v>
      </c>
      <c r="R138" s="528">
        <v>128</v>
      </c>
      <c r="S138" s="528">
        <v>128</v>
      </c>
      <c r="T138" s="528">
        <v>128.19999999999999</v>
      </c>
      <c r="U138" s="528">
        <v>134.4</v>
      </c>
      <c r="V138" s="528">
        <v>136.5</v>
      </c>
      <c r="W138" s="528">
        <v>136.5</v>
      </c>
      <c r="X138" s="528">
        <v>137</v>
      </c>
      <c r="Y138" s="528">
        <v>137.30000000000001</v>
      </c>
      <c r="Z138" s="528">
        <v>138.6</v>
      </c>
      <c r="AA138" s="528">
        <v>135.6</v>
      </c>
      <c r="AB138" s="528">
        <v>135.6</v>
      </c>
      <c r="AC138" s="528">
        <v>133.4</v>
      </c>
      <c r="AD138" s="528">
        <v>131.6</v>
      </c>
      <c r="AE138" s="528">
        <v>131.6</v>
      </c>
      <c r="AF138" s="528">
        <v>131.6</v>
      </c>
      <c r="AG138" s="528">
        <v>131.6</v>
      </c>
      <c r="AH138" s="528">
        <v>131.6</v>
      </c>
      <c r="AI138" s="528">
        <v>131.6</v>
      </c>
      <c r="AJ138" s="528">
        <v>131.6</v>
      </c>
      <c r="AK138" s="528">
        <v>131.6</v>
      </c>
      <c r="AL138" s="528">
        <v>131.6</v>
      </c>
      <c r="AM138" s="528">
        <v>131.6</v>
      </c>
      <c r="AN138" s="528">
        <v>137.80000000000001</v>
      </c>
      <c r="AO138" s="528">
        <v>143.9</v>
      </c>
      <c r="AP138" s="528">
        <v>149.30000000000001</v>
      </c>
      <c r="AQ138" s="528">
        <v>151.19999999999999</v>
      </c>
      <c r="AR138" s="528">
        <v>155.30000000000001</v>
      </c>
      <c r="AS138" s="528">
        <v>188.3</v>
      </c>
      <c r="AT138" s="528">
        <v>201.6</v>
      </c>
      <c r="AU138" s="528">
        <v>233.7</v>
      </c>
      <c r="AV138" s="528">
        <v>233.7</v>
      </c>
      <c r="AW138" s="528">
        <v>224.7</v>
      </c>
      <c r="AX138" s="528">
        <v>173.5</v>
      </c>
      <c r="AY138" s="528">
        <v>157.1</v>
      </c>
      <c r="AZ138" s="528">
        <v>148.69999999999999</v>
      </c>
      <c r="BA138" s="528">
        <v>145.80000000000001</v>
      </c>
      <c r="BB138" s="528">
        <v>138.80000000000001</v>
      </c>
      <c r="BC138" s="528">
        <v>148.4</v>
      </c>
      <c r="BD138" s="528">
        <v>152.69999999999999</v>
      </c>
      <c r="BE138" s="528">
        <v>161.80000000000001</v>
      </c>
      <c r="BF138" s="528">
        <v>171.5</v>
      </c>
      <c r="BG138" s="528">
        <v>167.8</v>
      </c>
      <c r="BH138" s="528">
        <v>180.8</v>
      </c>
      <c r="BI138" s="528">
        <v>175.2</v>
      </c>
      <c r="BJ138" s="528">
        <v>177.7</v>
      </c>
      <c r="BK138" s="528">
        <v>179.8</v>
      </c>
      <c r="BL138" s="528">
        <v>182.9</v>
      </c>
      <c r="BM138" s="528">
        <v>184.2</v>
      </c>
      <c r="BN138" s="528">
        <v>190.3</v>
      </c>
      <c r="BO138" s="528">
        <v>196.3</v>
      </c>
      <c r="BP138" s="528">
        <v>197.7</v>
      </c>
      <c r="BQ138" s="528">
        <v>191.5</v>
      </c>
      <c r="BR138" s="528">
        <v>194.8</v>
      </c>
      <c r="BS138" s="528">
        <v>195.8</v>
      </c>
      <c r="BT138" s="528">
        <v>193.3</v>
      </c>
      <c r="BU138" s="528">
        <v>195.4</v>
      </c>
      <c r="BV138" s="528">
        <v>197.6</v>
      </c>
      <c r="BW138" s="528">
        <v>207.7</v>
      </c>
      <c r="BX138" s="528">
        <v>215.4</v>
      </c>
      <c r="BY138" s="528">
        <v>225.2</v>
      </c>
      <c r="BZ138" s="528">
        <v>237.5</v>
      </c>
      <c r="CA138" s="528">
        <v>251.7</v>
      </c>
      <c r="CB138" s="528">
        <v>251.8</v>
      </c>
      <c r="CC138" s="528">
        <v>242</v>
      </c>
      <c r="CD138" s="528">
        <v>233.7</v>
      </c>
      <c r="CE138" s="528">
        <v>243.6</v>
      </c>
      <c r="CF138" s="528">
        <v>242.9</v>
      </c>
      <c r="CG138" s="528">
        <v>250.7</v>
      </c>
      <c r="CH138" s="528">
        <v>264.3</v>
      </c>
      <c r="CI138" s="528">
        <v>276.10000000000002</v>
      </c>
      <c r="CJ138" s="528">
        <v>279.2</v>
      </c>
      <c r="CK138" s="528">
        <v>275.2</v>
      </c>
      <c r="CL138" s="528">
        <v>283.2</v>
      </c>
    </row>
    <row r="139" spans="1:90">
      <c r="A139" s="524" t="s">
        <v>2337</v>
      </c>
      <c r="B139" s="524" t="s">
        <v>2338</v>
      </c>
      <c r="C139" s="525">
        <v>0.11889</v>
      </c>
      <c r="D139" s="528">
        <v>96</v>
      </c>
      <c r="E139" s="528">
        <v>99.9</v>
      </c>
      <c r="F139" s="528">
        <v>105.7</v>
      </c>
      <c r="G139" s="528">
        <v>120.6</v>
      </c>
      <c r="H139" s="528">
        <v>117.4</v>
      </c>
      <c r="I139" s="528">
        <v>104.5</v>
      </c>
      <c r="J139" s="528">
        <v>111.5</v>
      </c>
      <c r="K139" s="528">
        <v>113</v>
      </c>
      <c r="L139" s="528">
        <v>134.19999999999999</v>
      </c>
      <c r="M139" s="528">
        <v>134.80000000000001</v>
      </c>
      <c r="N139" s="528">
        <v>131.4</v>
      </c>
      <c r="O139" s="528">
        <v>124.8</v>
      </c>
      <c r="P139" s="528">
        <v>126.9</v>
      </c>
      <c r="Q139" s="528">
        <v>129.80000000000001</v>
      </c>
      <c r="R139" s="528">
        <v>132</v>
      </c>
      <c r="S139" s="528">
        <v>137.19999999999999</v>
      </c>
      <c r="T139" s="528">
        <v>148.5</v>
      </c>
      <c r="U139" s="528">
        <v>150</v>
      </c>
      <c r="V139" s="528">
        <v>155.19999999999999</v>
      </c>
      <c r="W139" s="528">
        <v>164.8</v>
      </c>
      <c r="X139" s="528">
        <v>151.19999999999999</v>
      </c>
      <c r="Y139" s="528">
        <v>143.30000000000001</v>
      </c>
      <c r="Z139" s="528">
        <v>132</v>
      </c>
      <c r="AA139" s="528">
        <v>133.80000000000001</v>
      </c>
      <c r="AB139" s="528">
        <v>133.6</v>
      </c>
      <c r="AC139" s="528">
        <v>133.19999999999999</v>
      </c>
      <c r="AD139" s="528">
        <v>142.9</v>
      </c>
      <c r="AE139" s="528">
        <v>143.9</v>
      </c>
      <c r="AF139" s="528">
        <v>153</v>
      </c>
      <c r="AG139" s="528">
        <v>154.19999999999999</v>
      </c>
      <c r="AH139" s="528">
        <v>148.4</v>
      </c>
      <c r="AI139" s="528">
        <v>148.69999999999999</v>
      </c>
      <c r="AJ139" s="528">
        <v>146.19999999999999</v>
      </c>
      <c r="AK139" s="528">
        <v>155.1</v>
      </c>
      <c r="AL139" s="528">
        <v>165.6</v>
      </c>
      <c r="AM139" s="528">
        <v>179.5</v>
      </c>
      <c r="AN139" s="528">
        <v>182.8</v>
      </c>
      <c r="AO139" s="528">
        <v>178.5</v>
      </c>
      <c r="AP139" s="528">
        <v>191.7</v>
      </c>
      <c r="AQ139" s="528">
        <v>191.9</v>
      </c>
      <c r="AR139" s="528">
        <v>208.9</v>
      </c>
      <c r="AS139" s="528">
        <v>244.4</v>
      </c>
      <c r="AT139" s="528">
        <v>266.5</v>
      </c>
      <c r="AU139" s="528">
        <v>245.6</v>
      </c>
      <c r="AV139" s="528">
        <v>234.5</v>
      </c>
      <c r="AW139" s="528">
        <v>203.8</v>
      </c>
      <c r="AX139" s="528">
        <v>118.7</v>
      </c>
      <c r="AY139" s="528">
        <v>89</v>
      </c>
      <c r="AZ139" s="528">
        <v>100</v>
      </c>
      <c r="BA139" s="528">
        <v>116.8</v>
      </c>
      <c r="BB139" s="528">
        <v>119.6</v>
      </c>
      <c r="BC139" s="528">
        <v>131.30000000000001</v>
      </c>
      <c r="BD139" s="528">
        <v>140.6</v>
      </c>
      <c r="BE139" s="528">
        <v>145.6</v>
      </c>
      <c r="BF139" s="528">
        <v>165.8</v>
      </c>
      <c r="BG139" s="528">
        <v>159.80000000000001</v>
      </c>
      <c r="BH139" s="528">
        <v>162</v>
      </c>
      <c r="BI139" s="528">
        <v>157.4</v>
      </c>
      <c r="BJ139" s="528">
        <v>160.19999999999999</v>
      </c>
      <c r="BK139" s="528">
        <v>165.2</v>
      </c>
      <c r="BL139" s="528">
        <v>184.3</v>
      </c>
      <c r="BM139" s="528">
        <v>185.3</v>
      </c>
      <c r="BN139" s="528">
        <v>180.1</v>
      </c>
      <c r="BO139" s="528">
        <v>187.1</v>
      </c>
      <c r="BP139" s="528">
        <v>187.3</v>
      </c>
      <c r="BQ139" s="528">
        <v>174.9</v>
      </c>
      <c r="BR139" s="528">
        <v>174.7</v>
      </c>
      <c r="BS139" s="528">
        <v>170.6</v>
      </c>
      <c r="BT139" s="528">
        <v>174.3</v>
      </c>
      <c r="BU139" s="528">
        <v>182.3</v>
      </c>
      <c r="BV139" s="528">
        <v>190.9</v>
      </c>
      <c r="BW139" s="528">
        <v>203.8</v>
      </c>
      <c r="BX139" s="528">
        <v>217.1</v>
      </c>
      <c r="BY139" s="528">
        <v>218.6</v>
      </c>
      <c r="BZ139" s="528">
        <v>228.3</v>
      </c>
      <c r="CA139" s="528">
        <v>246.3</v>
      </c>
      <c r="CB139" s="528">
        <v>256.8</v>
      </c>
      <c r="CC139" s="528">
        <v>240.2</v>
      </c>
      <c r="CD139" s="528">
        <v>232.6</v>
      </c>
      <c r="CE139" s="528">
        <v>240.4</v>
      </c>
      <c r="CF139" s="528">
        <v>241.4</v>
      </c>
      <c r="CG139" s="528">
        <v>245.8</v>
      </c>
      <c r="CH139" s="528">
        <v>243.1</v>
      </c>
      <c r="CI139" s="528">
        <v>253</v>
      </c>
      <c r="CJ139" s="528">
        <v>267.89999999999998</v>
      </c>
      <c r="CK139" s="528">
        <v>267.5</v>
      </c>
      <c r="CL139" s="528">
        <v>289.3</v>
      </c>
    </row>
    <row r="140" spans="1:90">
      <c r="A140" s="524" t="s">
        <v>854</v>
      </c>
      <c r="B140" s="524" t="s">
        <v>2339</v>
      </c>
      <c r="C140" s="525">
        <v>0.15515000000000001</v>
      </c>
      <c r="D140" s="528">
        <v>100.8</v>
      </c>
      <c r="E140" s="528">
        <v>100.8</v>
      </c>
      <c r="F140" s="528">
        <v>97.8</v>
      </c>
      <c r="G140" s="528">
        <v>97.6</v>
      </c>
      <c r="H140" s="528">
        <v>97.8</v>
      </c>
      <c r="I140" s="528">
        <v>99.1</v>
      </c>
      <c r="J140" s="528">
        <v>100.4</v>
      </c>
      <c r="K140" s="528">
        <v>100.4</v>
      </c>
      <c r="L140" s="528">
        <v>100.5</v>
      </c>
      <c r="M140" s="528">
        <v>104.5</v>
      </c>
      <c r="N140" s="528">
        <v>107.5</v>
      </c>
      <c r="O140" s="528">
        <v>114.3</v>
      </c>
      <c r="P140" s="528">
        <v>121.1</v>
      </c>
      <c r="Q140" s="528">
        <v>121.3</v>
      </c>
      <c r="R140" s="528">
        <v>128.6</v>
      </c>
      <c r="S140" s="528">
        <v>139.80000000000001</v>
      </c>
      <c r="T140" s="528">
        <v>146.9</v>
      </c>
      <c r="U140" s="528">
        <v>155.9</v>
      </c>
      <c r="V140" s="528">
        <v>156.9</v>
      </c>
      <c r="W140" s="528">
        <v>161</v>
      </c>
      <c r="X140" s="528">
        <v>161</v>
      </c>
      <c r="Y140" s="528">
        <v>164</v>
      </c>
      <c r="Z140" s="528">
        <v>166.9</v>
      </c>
      <c r="AA140" s="528">
        <v>164.8</v>
      </c>
      <c r="AB140" s="528">
        <v>160</v>
      </c>
      <c r="AC140" s="528">
        <v>157.6</v>
      </c>
      <c r="AD140" s="528">
        <v>158.4</v>
      </c>
      <c r="AE140" s="528">
        <v>157</v>
      </c>
      <c r="AF140" s="528">
        <v>160.19999999999999</v>
      </c>
      <c r="AG140" s="528">
        <v>163.4</v>
      </c>
      <c r="AH140" s="528">
        <v>163.4</v>
      </c>
      <c r="AI140" s="528">
        <v>163.4</v>
      </c>
      <c r="AJ140" s="528">
        <v>163.6</v>
      </c>
      <c r="AK140" s="528">
        <v>167.6</v>
      </c>
      <c r="AL140" s="528">
        <v>177.6</v>
      </c>
      <c r="AM140" s="528">
        <v>193.2</v>
      </c>
      <c r="AN140" s="528">
        <v>207.3</v>
      </c>
      <c r="AO140" s="528">
        <v>214.1</v>
      </c>
      <c r="AP140" s="528">
        <v>219</v>
      </c>
      <c r="AQ140" s="528">
        <v>227</v>
      </c>
      <c r="AR140" s="528">
        <v>228.8</v>
      </c>
      <c r="AS140" s="528">
        <v>245.5</v>
      </c>
      <c r="AT140" s="528">
        <v>254.6</v>
      </c>
      <c r="AU140" s="528">
        <v>277.39999999999998</v>
      </c>
      <c r="AV140" s="528">
        <v>290.39999999999998</v>
      </c>
      <c r="AW140" s="528">
        <v>310.7</v>
      </c>
      <c r="AX140" s="528">
        <v>314.7</v>
      </c>
      <c r="AY140" s="528">
        <v>257.60000000000002</v>
      </c>
      <c r="AZ140" s="528">
        <v>225.8</v>
      </c>
      <c r="BA140" s="528">
        <v>228.8</v>
      </c>
      <c r="BB140" s="528">
        <v>222.7</v>
      </c>
      <c r="BC140" s="528">
        <v>226</v>
      </c>
      <c r="BD140" s="528">
        <v>217.7</v>
      </c>
      <c r="BE140" s="528">
        <v>214.6</v>
      </c>
      <c r="BF140" s="528">
        <v>219.3</v>
      </c>
      <c r="BG140" s="528">
        <v>222.6</v>
      </c>
      <c r="BH140" s="528">
        <v>240</v>
      </c>
      <c r="BI140" s="528">
        <v>253.1</v>
      </c>
      <c r="BJ140" s="528">
        <v>250.4</v>
      </c>
      <c r="BK140" s="528">
        <v>249.7</v>
      </c>
      <c r="BL140" s="528">
        <v>256.10000000000002</v>
      </c>
      <c r="BM140" s="528">
        <v>249.6</v>
      </c>
      <c r="BN140" s="528">
        <v>257.39999999999998</v>
      </c>
      <c r="BO140" s="528">
        <v>256.10000000000002</v>
      </c>
      <c r="BP140" s="528">
        <v>254.5</v>
      </c>
      <c r="BQ140" s="528">
        <v>249.6</v>
      </c>
      <c r="BR140" s="528">
        <v>251.5</v>
      </c>
      <c r="BS140" s="528">
        <v>250.8</v>
      </c>
      <c r="BT140" s="528">
        <v>244.6</v>
      </c>
      <c r="BU140" s="528">
        <v>237</v>
      </c>
      <c r="BV140" s="528">
        <v>238.4</v>
      </c>
      <c r="BW140" s="528">
        <v>250.3</v>
      </c>
      <c r="BX140" s="528">
        <v>251.3</v>
      </c>
      <c r="BY140" s="528">
        <v>252.2</v>
      </c>
      <c r="BZ140" s="528">
        <v>256.7</v>
      </c>
      <c r="CA140" s="528">
        <v>279.3</v>
      </c>
      <c r="CB140" s="528">
        <v>289.10000000000002</v>
      </c>
      <c r="CC140" s="528">
        <v>293.89999999999998</v>
      </c>
      <c r="CD140" s="528">
        <v>277.39999999999998</v>
      </c>
      <c r="CE140" s="528">
        <v>284.2</v>
      </c>
      <c r="CF140" s="528">
        <v>295.89999999999998</v>
      </c>
      <c r="CG140" s="528">
        <v>312.10000000000002</v>
      </c>
      <c r="CH140" s="528">
        <v>315.3</v>
      </c>
      <c r="CI140" s="528">
        <v>327.39999999999998</v>
      </c>
      <c r="CJ140" s="528">
        <v>334.1</v>
      </c>
      <c r="CK140" s="528">
        <v>326.10000000000002</v>
      </c>
      <c r="CL140" s="528">
        <v>316.39999999999998</v>
      </c>
    </row>
    <row r="141" spans="1:90">
      <c r="A141" s="524" t="s">
        <v>856</v>
      </c>
      <c r="B141" s="524" t="s">
        <v>2340</v>
      </c>
      <c r="C141" s="525">
        <v>0.46505000000000002</v>
      </c>
      <c r="D141" s="528">
        <v>96.8</v>
      </c>
      <c r="E141" s="528">
        <v>105.9</v>
      </c>
      <c r="F141" s="528">
        <v>99</v>
      </c>
      <c r="G141" s="528">
        <v>107.8</v>
      </c>
      <c r="H141" s="528">
        <v>112.3</v>
      </c>
      <c r="I141" s="528">
        <v>117</v>
      </c>
      <c r="J141" s="528">
        <v>124.6</v>
      </c>
      <c r="K141" s="528">
        <v>120.6</v>
      </c>
      <c r="L141" s="528">
        <v>139.4</v>
      </c>
      <c r="M141" s="528">
        <v>144.9</v>
      </c>
      <c r="N141" s="528">
        <v>142.80000000000001</v>
      </c>
      <c r="O141" s="528">
        <v>136.5</v>
      </c>
      <c r="P141" s="528">
        <v>131.4</v>
      </c>
      <c r="Q141" s="528">
        <v>143.9</v>
      </c>
      <c r="R141" s="528">
        <v>152.80000000000001</v>
      </c>
      <c r="S141" s="528">
        <v>156.6</v>
      </c>
      <c r="T141" s="528">
        <v>163.1</v>
      </c>
      <c r="U141" s="528">
        <v>160.4</v>
      </c>
      <c r="V141" s="528">
        <v>157.4</v>
      </c>
      <c r="W141" s="528">
        <v>164.4</v>
      </c>
      <c r="X141" s="528">
        <v>153.69999999999999</v>
      </c>
      <c r="Y141" s="528">
        <v>150</v>
      </c>
      <c r="Z141" s="528">
        <v>141.80000000000001</v>
      </c>
      <c r="AA141" s="528">
        <v>128</v>
      </c>
      <c r="AB141" s="528">
        <v>129.6</v>
      </c>
      <c r="AC141" s="528">
        <v>133.4</v>
      </c>
      <c r="AD141" s="528">
        <v>142.1</v>
      </c>
      <c r="AE141" s="528">
        <v>146.6</v>
      </c>
      <c r="AF141" s="528">
        <v>147.1</v>
      </c>
      <c r="AG141" s="528">
        <v>145.9</v>
      </c>
      <c r="AH141" s="528">
        <v>151</v>
      </c>
      <c r="AI141" s="528">
        <v>155.19999999999999</v>
      </c>
      <c r="AJ141" s="528">
        <v>154.5</v>
      </c>
      <c r="AK141" s="528">
        <v>159.9</v>
      </c>
      <c r="AL141" s="528">
        <v>178.9</v>
      </c>
      <c r="AM141" s="528">
        <v>181.7</v>
      </c>
      <c r="AN141" s="528">
        <v>190</v>
      </c>
      <c r="AO141" s="528">
        <v>185.3</v>
      </c>
      <c r="AP141" s="528">
        <v>195.3</v>
      </c>
      <c r="AQ141" s="528">
        <v>198.7</v>
      </c>
      <c r="AR141" s="528">
        <v>213.6</v>
      </c>
      <c r="AS141" s="528">
        <v>244.8</v>
      </c>
      <c r="AT141" s="528">
        <v>263.5</v>
      </c>
      <c r="AU141" s="528">
        <v>274.5</v>
      </c>
      <c r="AV141" s="528">
        <v>268.8</v>
      </c>
      <c r="AW141" s="528">
        <v>240.4</v>
      </c>
      <c r="AX141" s="528">
        <v>162.5</v>
      </c>
      <c r="AY141" s="528">
        <v>120.8</v>
      </c>
      <c r="AZ141" s="528">
        <v>121.7</v>
      </c>
      <c r="BA141" s="528">
        <v>132.1</v>
      </c>
      <c r="BB141" s="528">
        <v>133.30000000000001</v>
      </c>
      <c r="BC141" s="528">
        <v>135.5</v>
      </c>
      <c r="BD141" s="528">
        <v>146.5</v>
      </c>
      <c r="BE141" s="528">
        <v>156.80000000000001</v>
      </c>
      <c r="BF141" s="528">
        <v>173.8</v>
      </c>
      <c r="BG141" s="528">
        <v>181.5</v>
      </c>
      <c r="BH141" s="528">
        <v>196</v>
      </c>
      <c r="BI141" s="528">
        <v>199.3</v>
      </c>
      <c r="BJ141" s="528">
        <v>202.9</v>
      </c>
      <c r="BK141" s="528">
        <v>206.6</v>
      </c>
      <c r="BL141" s="528">
        <v>217.1</v>
      </c>
      <c r="BM141" s="528">
        <v>216.7</v>
      </c>
      <c r="BN141" s="528">
        <v>218.2</v>
      </c>
      <c r="BO141" s="528">
        <v>217.5</v>
      </c>
      <c r="BP141" s="528">
        <v>219.4</v>
      </c>
      <c r="BQ141" s="528">
        <v>209.8</v>
      </c>
      <c r="BR141" s="528">
        <v>208.6</v>
      </c>
      <c r="BS141" s="528">
        <v>213.1</v>
      </c>
      <c r="BT141" s="528">
        <v>210.7</v>
      </c>
      <c r="BU141" s="528">
        <v>212.9</v>
      </c>
      <c r="BV141" s="528">
        <v>215.8</v>
      </c>
      <c r="BW141" s="528">
        <v>228.3</v>
      </c>
      <c r="BX141" s="528">
        <v>235.7</v>
      </c>
      <c r="BY141" s="528">
        <v>243.9</v>
      </c>
      <c r="BZ141" s="528">
        <v>268.5</v>
      </c>
      <c r="CA141" s="528">
        <v>277.89999999999998</v>
      </c>
      <c r="CB141" s="528">
        <v>284.2</v>
      </c>
      <c r="CC141" s="528">
        <v>276.39999999999998</v>
      </c>
      <c r="CD141" s="528">
        <v>265.89999999999998</v>
      </c>
      <c r="CE141" s="528">
        <v>282.7</v>
      </c>
      <c r="CF141" s="528">
        <v>286.39999999999998</v>
      </c>
      <c r="CG141" s="528">
        <v>298.2</v>
      </c>
      <c r="CH141" s="528">
        <v>316.10000000000002</v>
      </c>
      <c r="CI141" s="528">
        <v>329.8</v>
      </c>
      <c r="CJ141" s="528">
        <v>340.2</v>
      </c>
      <c r="CK141" s="528">
        <v>342.9</v>
      </c>
      <c r="CL141" s="528">
        <v>355</v>
      </c>
    </row>
    <row r="142" spans="1:90">
      <c r="A142" s="524" t="s">
        <v>2341</v>
      </c>
      <c r="B142" s="524" t="s">
        <v>2342</v>
      </c>
      <c r="C142" s="525">
        <v>0.16785</v>
      </c>
      <c r="D142" s="528">
        <v>99.5</v>
      </c>
      <c r="E142" s="528">
        <v>101.6</v>
      </c>
      <c r="F142" s="528">
        <v>101.6</v>
      </c>
      <c r="G142" s="528">
        <v>101.1</v>
      </c>
      <c r="H142" s="528">
        <v>101</v>
      </c>
      <c r="I142" s="528">
        <v>101</v>
      </c>
      <c r="J142" s="528">
        <v>101</v>
      </c>
      <c r="K142" s="528">
        <v>100.9</v>
      </c>
      <c r="L142" s="528">
        <v>100.8</v>
      </c>
      <c r="M142" s="528">
        <v>100.8</v>
      </c>
      <c r="N142" s="528">
        <v>102.1</v>
      </c>
      <c r="O142" s="528">
        <v>102.5</v>
      </c>
      <c r="P142" s="528">
        <v>102.5</v>
      </c>
      <c r="Q142" s="528">
        <v>104</v>
      </c>
      <c r="R142" s="528">
        <v>104.5</v>
      </c>
      <c r="S142" s="528">
        <v>104.5</v>
      </c>
      <c r="T142" s="528">
        <v>127.6</v>
      </c>
      <c r="U142" s="528">
        <v>128.19999999999999</v>
      </c>
      <c r="V142" s="528">
        <v>128.19999999999999</v>
      </c>
      <c r="W142" s="528">
        <v>128.19999999999999</v>
      </c>
      <c r="X142" s="528">
        <v>128.19999999999999</v>
      </c>
      <c r="Y142" s="528">
        <v>128.19999999999999</v>
      </c>
      <c r="Z142" s="528">
        <v>128.19999999999999</v>
      </c>
      <c r="AA142" s="528">
        <v>143.4</v>
      </c>
      <c r="AB142" s="528">
        <v>145.69999999999999</v>
      </c>
      <c r="AC142" s="528">
        <v>145.69999999999999</v>
      </c>
      <c r="AD142" s="528">
        <v>145.69999999999999</v>
      </c>
      <c r="AE142" s="528">
        <v>145.69999999999999</v>
      </c>
      <c r="AF142" s="528">
        <v>145.69999999999999</v>
      </c>
      <c r="AG142" s="528">
        <v>145.80000000000001</v>
      </c>
      <c r="AH142" s="528">
        <v>145.80000000000001</v>
      </c>
      <c r="AI142" s="528">
        <v>145.80000000000001</v>
      </c>
      <c r="AJ142" s="528">
        <v>145.80000000000001</v>
      </c>
      <c r="AK142" s="528">
        <v>145.80000000000001</v>
      </c>
      <c r="AL142" s="528">
        <v>145.80000000000001</v>
      </c>
      <c r="AM142" s="528">
        <v>145.80000000000001</v>
      </c>
      <c r="AN142" s="528">
        <v>145.80000000000001</v>
      </c>
      <c r="AO142" s="528">
        <v>145.80000000000001</v>
      </c>
      <c r="AP142" s="528">
        <v>146.19999999999999</v>
      </c>
      <c r="AQ142" s="528">
        <v>148</v>
      </c>
      <c r="AR142" s="528">
        <v>148.30000000000001</v>
      </c>
      <c r="AS142" s="528">
        <v>168.5</v>
      </c>
      <c r="AT142" s="528">
        <v>175.2</v>
      </c>
      <c r="AU142" s="528">
        <v>177.9</v>
      </c>
      <c r="AV142" s="528">
        <v>179.1</v>
      </c>
      <c r="AW142" s="528">
        <v>179.7</v>
      </c>
      <c r="AX142" s="528">
        <v>178.7</v>
      </c>
      <c r="AY142" s="528">
        <v>174.5</v>
      </c>
      <c r="AZ142" s="528">
        <v>174.5</v>
      </c>
      <c r="BA142" s="528">
        <v>174.5</v>
      </c>
      <c r="BB142" s="528">
        <v>174.5</v>
      </c>
      <c r="BC142" s="528">
        <v>174.5</v>
      </c>
      <c r="BD142" s="528">
        <v>174.5</v>
      </c>
      <c r="BE142" s="528">
        <v>174.5</v>
      </c>
      <c r="BF142" s="528">
        <v>174.5</v>
      </c>
      <c r="BG142" s="528">
        <v>174.5</v>
      </c>
      <c r="BH142" s="528">
        <v>174.5</v>
      </c>
      <c r="BI142" s="528">
        <v>174.5</v>
      </c>
      <c r="BJ142" s="528">
        <v>174.5</v>
      </c>
      <c r="BK142" s="528">
        <v>174.5</v>
      </c>
      <c r="BL142" s="528">
        <v>174.5</v>
      </c>
      <c r="BM142" s="528">
        <v>174.5</v>
      </c>
      <c r="BN142" s="528">
        <v>174.5</v>
      </c>
      <c r="BO142" s="528">
        <v>174.5</v>
      </c>
      <c r="BP142" s="528">
        <v>194.2</v>
      </c>
      <c r="BQ142" s="528">
        <v>194.2</v>
      </c>
      <c r="BR142" s="528">
        <v>194.2</v>
      </c>
      <c r="BS142" s="528">
        <v>194.2</v>
      </c>
      <c r="BT142" s="528">
        <v>194.2</v>
      </c>
      <c r="BU142" s="528">
        <v>194.2</v>
      </c>
      <c r="BV142" s="528">
        <v>194.2</v>
      </c>
      <c r="BW142" s="528">
        <v>194.2</v>
      </c>
      <c r="BX142" s="528">
        <v>194.2</v>
      </c>
      <c r="BY142" s="528">
        <v>194.2</v>
      </c>
      <c r="BZ142" s="528">
        <v>194.2</v>
      </c>
      <c r="CA142" s="528">
        <v>214</v>
      </c>
      <c r="CB142" s="528">
        <v>220.8</v>
      </c>
      <c r="CC142" s="528">
        <v>220.8</v>
      </c>
      <c r="CD142" s="528">
        <v>221.8</v>
      </c>
      <c r="CE142" s="528">
        <v>231.2</v>
      </c>
      <c r="CF142" s="528">
        <v>236.6</v>
      </c>
      <c r="CG142" s="528">
        <v>236.6</v>
      </c>
      <c r="CH142" s="528">
        <v>236.6</v>
      </c>
      <c r="CI142" s="528">
        <v>236.6</v>
      </c>
      <c r="CJ142" s="528">
        <v>236.6</v>
      </c>
      <c r="CK142" s="528">
        <v>236.6</v>
      </c>
      <c r="CL142" s="528">
        <v>236.6</v>
      </c>
    </row>
    <row r="143" spans="1:90">
      <c r="A143" s="524" t="s">
        <v>2343</v>
      </c>
      <c r="B143" s="524" t="s">
        <v>2344</v>
      </c>
      <c r="C143" s="525">
        <v>3.4516300000000002</v>
      </c>
      <c r="D143" s="528">
        <v>100.5</v>
      </c>
      <c r="E143" s="528">
        <v>100.5</v>
      </c>
      <c r="F143" s="528">
        <v>100.5</v>
      </c>
      <c r="G143" s="528">
        <v>100.5</v>
      </c>
      <c r="H143" s="528">
        <v>100.5</v>
      </c>
      <c r="I143" s="528">
        <v>103.7</v>
      </c>
      <c r="J143" s="528">
        <v>103.7</v>
      </c>
      <c r="K143" s="528">
        <v>103.7</v>
      </c>
      <c r="L143" s="528">
        <v>103.7</v>
      </c>
      <c r="M143" s="528">
        <v>102.1</v>
      </c>
      <c r="N143" s="528">
        <v>102.1</v>
      </c>
      <c r="O143" s="528">
        <v>102.1</v>
      </c>
      <c r="P143" s="528">
        <v>102.1</v>
      </c>
      <c r="Q143" s="528">
        <v>103.3</v>
      </c>
      <c r="R143" s="528">
        <v>103.3</v>
      </c>
      <c r="S143" s="528">
        <v>103.3</v>
      </c>
      <c r="T143" s="528">
        <v>103.3</v>
      </c>
      <c r="U143" s="528">
        <v>103.3</v>
      </c>
      <c r="V143" s="528">
        <v>103.3</v>
      </c>
      <c r="W143" s="528">
        <v>103.3</v>
      </c>
      <c r="X143" s="528">
        <v>107.3</v>
      </c>
      <c r="Y143" s="528">
        <v>107.3</v>
      </c>
      <c r="Z143" s="528">
        <v>107.3</v>
      </c>
      <c r="AA143" s="528">
        <v>106.8</v>
      </c>
      <c r="AB143" s="528">
        <v>106</v>
      </c>
      <c r="AC143" s="528">
        <v>106.2</v>
      </c>
      <c r="AD143" s="528">
        <v>106.2</v>
      </c>
      <c r="AE143" s="528">
        <v>106.2</v>
      </c>
      <c r="AF143" s="528">
        <v>106.2</v>
      </c>
      <c r="AG143" s="528">
        <v>106.2</v>
      </c>
      <c r="AH143" s="528">
        <v>106.2</v>
      </c>
      <c r="AI143" s="528">
        <v>106.2</v>
      </c>
      <c r="AJ143" s="528">
        <v>106.2</v>
      </c>
      <c r="AK143" s="528">
        <v>106.2</v>
      </c>
      <c r="AL143" s="528">
        <v>106.2</v>
      </c>
      <c r="AM143" s="528">
        <v>106.2</v>
      </c>
      <c r="AN143" s="528">
        <v>105.9</v>
      </c>
      <c r="AO143" s="528">
        <v>105.9</v>
      </c>
      <c r="AP143" s="528">
        <v>106.5</v>
      </c>
      <c r="AQ143" s="528">
        <v>106.5</v>
      </c>
      <c r="AR143" s="528">
        <v>106.5</v>
      </c>
      <c r="AS143" s="528">
        <v>106.5</v>
      </c>
      <c r="AT143" s="528">
        <v>106.5</v>
      </c>
      <c r="AU143" s="528">
        <v>106.5</v>
      </c>
      <c r="AV143" s="528">
        <v>106.5</v>
      </c>
      <c r="AW143" s="528">
        <v>106.5</v>
      </c>
      <c r="AX143" s="528">
        <v>106.5</v>
      </c>
      <c r="AY143" s="528">
        <v>106.5</v>
      </c>
      <c r="AZ143" s="528">
        <v>106.5</v>
      </c>
      <c r="BA143" s="528">
        <v>106.5</v>
      </c>
      <c r="BB143" s="528">
        <v>105</v>
      </c>
      <c r="BC143" s="528">
        <v>105</v>
      </c>
      <c r="BD143" s="528">
        <v>105</v>
      </c>
      <c r="BE143" s="528">
        <v>105</v>
      </c>
      <c r="BF143" s="528">
        <v>105</v>
      </c>
      <c r="BG143" s="528">
        <v>108.6</v>
      </c>
      <c r="BH143" s="528">
        <v>108.6</v>
      </c>
      <c r="BI143" s="528">
        <v>108.6</v>
      </c>
      <c r="BJ143" s="528">
        <v>108.6</v>
      </c>
      <c r="BK143" s="528">
        <v>108.6</v>
      </c>
      <c r="BL143" s="528">
        <v>108.6</v>
      </c>
      <c r="BM143" s="528">
        <v>108.6</v>
      </c>
      <c r="BN143" s="528">
        <v>108.6</v>
      </c>
      <c r="BO143" s="528">
        <v>108.6</v>
      </c>
      <c r="BP143" s="528">
        <v>114</v>
      </c>
      <c r="BQ143" s="528">
        <v>114</v>
      </c>
      <c r="BR143" s="528">
        <v>114</v>
      </c>
      <c r="BS143" s="528">
        <v>114</v>
      </c>
      <c r="BT143" s="528">
        <v>114</v>
      </c>
      <c r="BU143" s="528">
        <v>114</v>
      </c>
      <c r="BV143" s="528">
        <v>114</v>
      </c>
      <c r="BW143" s="528">
        <v>114</v>
      </c>
      <c r="BX143" s="528">
        <v>112.5</v>
      </c>
      <c r="BY143" s="528">
        <v>112.5</v>
      </c>
      <c r="BZ143" s="528">
        <v>112.5</v>
      </c>
      <c r="CA143" s="528">
        <v>112.5</v>
      </c>
      <c r="CB143" s="528">
        <v>112.5</v>
      </c>
      <c r="CC143" s="528">
        <v>112.5</v>
      </c>
      <c r="CD143" s="528">
        <v>112.5</v>
      </c>
      <c r="CE143" s="528">
        <v>112.5</v>
      </c>
      <c r="CF143" s="528">
        <v>115.9</v>
      </c>
      <c r="CG143" s="528">
        <v>117</v>
      </c>
      <c r="CH143" s="528">
        <v>117</v>
      </c>
      <c r="CI143" s="528">
        <v>117</v>
      </c>
      <c r="CJ143" s="528">
        <v>117</v>
      </c>
      <c r="CK143" s="528">
        <v>117</v>
      </c>
      <c r="CL143" s="528">
        <v>117</v>
      </c>
    </row>
    <row r="144" spans="1:90">
      <c r="A144" s="524" t="s">
        <v>2345</v>
      </c>
      <c r="B144" s="524" t="s">
        <v>2346</v>
      </c>
      <c r="C144" s="525">
        <v>0.90991</v>
      </c>
      <c r="D144" s="528">
        <v>99.2</v>
      </c>
      <c r="E144" s="528">
        <v>99.2</v>
      </c>
      <c r="F144" s="528">
        <v>99.2</v>
      </c>
      <c r="G144" s="528">
        <v>99.2</v>
      </c>
      <c r="H144" s="528">
        <v>99.2</v>
      </c>
      <c r="I144" s="528">
        <v>99.2</v>
      </c>
      <c r="J144" s="528">
        <v>99.2</v>
      </c>
      <c r="K144" s="528">
        <v>99.2</v>
      </c>
      <c r="L144" s="528">
        <v>99.2</v>
      </c>
      <c r="M144" s="528">
        <v>99.1</v>
      </c>
      <c r="N144" s="528">
        <v>99.1</v>
      </c>
      <c r="O144" s="528">
        <v>99.1</v>
      </c>
      <c r="P144" s="528">
        <v>99.1</v>
      </c>
      <c r="Q144" s="528">
        <v>99.6</v>
      </c>
      <c r="R144" s="528">
        <v>99.8</v>
      </c>
      <c r="S144" s="528">
        <v>99.8</v>
      </c>
      <c r="T144" s="528">
        <v>99.8</v>
      </c>
      <c r="U144" s="528">
        <v>99.8</v>
      </c>
      <c r="V144" s="528">
        <v>99.8</v>
      </c>
      <c r="W144" s="528">
        <v>99.8</v>
      </c>
      <c r="X144" s="528">
        <v>103.3</v>
      </c>
      <c r="Y144" s="528">
        <v>103.3</v>
      </c>
      <c r="Z144" s="528">
        <v>103.2</v>
      </c>
      <c r="AA144" s="528">
        <v>103.1</v>
      </c>
      <c r="AB144" s="528">
        <v>102.9</v>
      </c>
      <c r="AC144" s="528">
        <v>103.7</v>
      </c>
      <c r="AD144" s="528">
        <v>103.9</v>
      </c>
      <c r="AE144" s="528">
        <v>103.9</v>
      </c>
      <c r="AF144" s="528">
        <v>103.8</v>
      </c>
      <c r="AG144" s="528">
        <v>103.8</v>
      </c>
      <c r="AH144" s="528">
        <v>103.8</v>
      </c>
      <c r="AI144" s="528">
        <v>103.8</v>
      </c>
      <c r="AJ144" s="528">
        <v>103.8</v>
      </c>
      <c r="AK144" s="528">
        <v>103.8</v>
      </c>
      <c r="AL144" s="528">
        <v>103.8</v>
      </c>
      <c r="AM144" s="528">
        <v>103.8</v>
      </c>
      <c r="AN144" s="528">
        <v>105.3</v>
      </c>
      <c r="AO144" s="528">
        <v>105.3</v>
      </c>
      <c r="AP144" s="528">
        <v>104.8</v>
      </c>
      <c r="AQ144" s="528">
        <v>104.8</v>
      </c>
      <c r="AR144" s="528">
        <v>104.8</v>
      </c>
      <c r="AS144" s="528">
        <v>104.8</v>
      </c>
      <c r="AT144" s="528">
        <v>104.8</v>
      </c>
      <c r="AU144" s="528">
        <v>104.8</v>
      </c>
      <c r="AV144" s="528">
        <v>104.8</v>
      </c>
      <c r="AW144" s="528">
        <v>104.8</v>
      </c>
      <c r="AX144" s="528">
        <v>104.8</v>
      </c>
      <c r="AY144" s="528">
        <v>104.8</v>
      </c>
      <c r="AZ144" s="528">
        <v>104.8</v>
      </c>
      <c r="BA144" s="528">
        <v>104.8</v>
      </c>
      <c r="BB144" s="528">
        <v>105.5</v>
      </c>
      <c r="BC144" s="528">
        <v>105.5</v>
      </c>
      <c r="BD144" s="528">
        <v>105.5</v>
      </c>
      <c r="BE144" s="528">
        <v>105.5</v>
      </c>
      <c r="BF144" s="528">
        <v>105.5</v>
      </c>
      <c r="BG144" s="528">
        <v>110.3</v>
      </c>
      <c r="BH144" s="528">
        <v>110.3</v>
      </c>
      <c r="BI144" s="528">
        <v>110.3</v>
      </c>
      <c r="BJ144" s="528">
        <v>110.3</v>
      </c>
      <c r="BK144" s="528">
        <v>110.3</v>
      </c>
      <c r="BL144" s="528">
        <v>110.3</v>
      </c>
      <c r="BM144" s="528">
        <v>110.3</v>
      </c>
      <c r="BN144" s="528">
        <v>110.3</v>
      </c>
      <c r="BO144" s="528">
        <v>110.3</v>
      </c>
      <c r="BP144" s="528">
        <v>114.7</v>
      </c>
      <c r="BQ144" s="528">
        <v>114.7</v>
      </c>
      <c r="BR144" s="528">
        <v>114.7</v>
      </c>
      <c r="BS144" s="528">
        <v>114.7</v>
      </c>
      <c r="BT144" s="528">
        <v>114.7</v>
      </c>
      <c r="BU144" s="528">
        <v>114.7</v>
      </c>
      <c r="BV144" s="528">
        <v>114.7</v>
      </c>
      <c r="BW144" s="528">
        <v>114.7</v>
      </c>
      <c r="BX144" s="528">
        <v>114.3</v>
      </c>
      <c r="BY144" s="528">
        <v>114.3</v>
      </c>
      <c r="BZ144" s="528">
        <v>114.3</v>
      </c>
      <c r="CA144" s="528">
        <v>114.3</v>
      </c>
      <c r="CB144" s="528">
        <v>114.3</v>
      </c>
      <c r="CC144" s="528">
        <v>114.3</v>
      </c>
      <c r="CD144" s="528">
        <v>114.3</v>
      </c>
      <c r="CE144" s="528">
        <v>114.3</v>
      </c>
      <c r="CF144" s="528">
        <v>117.9</v>
      </c>
      <c r="CG144" s="528">
        <v>119.1</v>
      </c>
      <c r="CH144" s="528">
        <v>119.1</v>
      </c>
      <c r="CI144" s="528">
        <v>119.1</v>
      </c>
      <c r="CJ144" s="528">
        <v>119.1</v>
      </c>
      <c r="CK144" s="528">
        <v>119.1</v>
      </c>
      <c r="CL144" s="528">
        <v>119.1</v>
      </c>
    </row>
    <row r="145" spans="1:90">
      <c r="A145" s="524" t="s">
        <v>2347</v>
      </c>
      <c r="B145" s="524" t="s">
        <v>2348</v>
      </c>
      <c r="C145" s="525">
        <v>0.30025000000000002</v>
      </c>
      <c r="D145" s="528">
        <v>96</v>
      </c>
      <c r="E145" s="528">
        <v>96</v>
      </c>
      <c r="F145" s="528">
        <v>96</v>
      </c>
      <c r="G145" s="528">
        <v>96</v>
      </c>
      <c r="H145" s="528">
        <v>96</v>
      </c>
      <c r="I145" s="528">
        <v>96.4</v>
      </c>
      <c r="J145" s="528">
        <v>96.4</v>
      </c>
      <c r="K145" s="528">
        <v>96.4</v>
      </c>
      <c r="L145" s="528">
        <v>96.4</v>
      </c>
      <c r="M145" s="528">
        <v>97.5</v>
      </c>
      <c r="N145" s="528">
        <v>97.5</v>
      </c>
      <c r="O145" s="528">
        <v>97.5</v>
      </c>
      <c r="P145" s="528">
        <v>97.5</v>
      </c>
      <c r="Q145" s="528">
        <v>97.9</v>
      </c>
      <c r="R145" s="528">
        <v>97.9</v>
      </c>
      <c r="S145" s="528">
        <v>97.9</v>
      </c>
      <c r="T145" s="528">
        <v>97.9</v>
      </c>
      <c r="U145" s="528">
        <v>97.9</v>
      </c>
      <c r="V145" s="528">
        <v>97.9</v>
      </c>
      <c r="W145" s="528">
        <v>97.9</v>
      </c>
      <c r="X145" s="528">
        <v>99.8</v>
      </c>
      <c r="Y145" s="528">
        <v>99.8</v>
      </c>
      <c r="Z145" s="528">
        <v>99.6</v>
      </c>
      <c r="AA145" s="528">
        <v>99.5</v>
      </c>
      <c r="AB145" s="528">
        <v>99.3</v>
      </c>
      <c r="AC145" s="528">
        <v>97.6</v>
      </c>
      <c r="AD145" s="528">
        <v>97.9</v>
      </c>
      <c r="AE145" s="528">
        <v>97.9</v>
      </c>
      <c r="AF145" s="528">
        <v>97.7</v>
      </c>
      <c r="AG145" s="528">
        <v>97.7</v>
      </c>
      <c r="AH145" s="528">
        <v>97.7</v>
      </c>
      <c r="AI145" s="528">
        <v>97.7</v>
      </c>
      <c r="AJ145" s="528">
        <v>97.7</v>
      </c>
      <c r="AK145" s="528">
        <v>97.7</v>
      </c>
      <c r="AL145" s="528">
        <v>97.7</v>
      </c>
      <c r="AM145" s="528">
        <v>97.7</v>
      </c>
      <c r="AN145" s="528">
        <v>99.1</v>
      </c>
      <c r="AO145" s="528">
        <v>99.1</v>
      </c>
      <c r="AP145" s="528">
        <v>98.9</v>
      </c>
      <c r="AQ145" s="528">
        <v>98.9</v>
      </c>
      <c r="AR145" s="528">
        <v>98.9</v>
      </c>
      <c r="AS145" s="528">
        <v>98.9</v>
      </c>
      <c r="AT145" s="528">
        <v>98.9</v>
      </c>
      <c r="AU145" s="528">
        <v>98.9</v>
      </c>
      <c r="AV145" s="528">
        <v>98.9</v>
      </c>
      <c r="AW145" s="528">
        <v>98.9</v>
      </c>
      <c r="AX145" s="528">
        <v>98.9</v>
      </c>
      <c r="AY145" s="528">
        <v>98.9</v>
      </c>
      <c r="AZ145" s="528">
        <v>98.9</v>
      </c>
      <c r="BA145" s="528">
        <v>98.9</v>
      </c>
      <c r="BB145" s="528">
        <v>99.6</v>
      </c>
      <c r="BC145" s="528">
        <v>99.6</v>
      </c>
      <c r="BD145" s="528">
        <v>99.6</v>
      </c>
      <c r="BE145" s="528">
        <v>99.6</v>
      </c>
      <c r="BF145" s="528">
        <v>99.6</v>
      </c>
      <c r="BG145" s="528">
        <v>102.3</v>
      </c>
      <c r="BH145" s="528">
        <v>102.3</v>
      </c>
      <c r="BI145" s="528">
        <v>102.3</v>
      </c>
      <c r="BJ145" s="528">
        <v>102.3</v>
      </c>
      <c r="BK145" s="528">
        <v>102.3</v>
      </c>
      <c r="BL145" s="528">
        <v>102.3</v>
      </c>
      <c r="BM145" s="528">
        <v>102.3</v>
      </c>
      <c r="BN145" s="528">
        <v>102.3</v>
      </c>
      <c r="BO145" s="528">
        <v>102.3</v>
      </c>
      <c r="BP145" s="528">
        <v>104.7</v>
      </c>
      <c r="BQ145" s="528">
        <v>104.7</v>
      </c>
      <c r="BR145" s="528">
        <v>104.7</v>
      </c>
      <c r="BS145" s="528">
        <v>104.7</v>
      </c>
      <c r="BT145" s="528">
        <v>104.7</v>
      </c>
      <c r="BU145" s="528">
        <v>104.7</v>
      </c>
      <c r="BV145" s="528">
        <v>104.7</v>
      </c>
      <c r="BW145" s="528">
        <v>104.7</v>
      </c>
      <c r="BX145" s="528">
        <v>104.5</v>
      </c>
      <c r="BY145" s="528">
        <v>104.5</v>
      </c>
      <c r="BZ145" s="528">
        <v>104.5</v>
      </c>
      <c r="CA145" s="528">
        <v>104.5</v>
      </c>
      <c r="CB145" s="528">
        <v>104.5</v>
      </c>
      <c r="CC145" s="528">
        <v>104.5</v>
      </c>
      <c r="CD145" s="528">
        <v>104.5</v>
      </c>
      <c r="CE145" s="528">
        <v>104.5</v>
      </c>
      <c r="CF145" s="528">
        <v>107.4</v>
      </c>
      <c r="CG145" s="528">
        <v>108.4</v>
      </c>
      <c r="CH145" s="528">
        <v>108.4</v>
      </c>
      <c r="CI145" s="528">
        <v>108.4</v>
      </c>
      <c r="CJ145" s="528">
        <v>108.4</v>
      </c>
      <c r="CK145" s="528">
        <v>108.4</v>
      </c>
      <c r="CL145" s="528">
        <v>108.4</v>
      </c>
    </row>
    <row r="146" spans="1:90">
      <c r="A146" s="524" t="s">
        <v>2349</v>
      </c>
      <c r="B146" s="524" t="s">
        <v>2350</v>
      </c>
      <c r="C146" s="525">
        <v>0.84677000000000002</v>
      </c>
      <c r="D146" s="528">
        <v>101.2</v>
      </c>
      <c r="E146" s="528">
        <v>101.2</v>
      </c>
      <c r="F146" s="528">
        <v>101.2</v>
      </c>
      <c r="G146" s="528">
        <v>101.2</v>
      </c>
      <c r="H146" s="528">
        <v>101.2</v>
      </c>
      <c r="I146" s="528">
        <v>113.9</v>
      </c>
      <c r="J146" s="528">
        <v>113.9</v>
      </c>
      <c r="K146" s="528">
        <v>113.9</v>
      </c>
      <c r="L146" s="528">
        <v>113.9</v>
      </c>
      <c r="M146" s="528">
        <v>107.5</v>
      </c>
      <c r="N146" s="528">
        <v>107.5</v>
      </c>
      <c r="O146" s="528">
        <v>107.5</v>
      </c>
      <c r="P146" s="528">
        <v>107.5</v>
      </c>
      <c r="Q146" s="528">
        <v>111.6</v>
      </c>
      <c r="R146" s="528">
        <v>111.6</v>
      </c>
      <c r="S146" s="528">
        <v>111.6</v>
      </c>
      <c r="T146" s="528">
        <v>111.6</v>
      </c>
      <c r="U146" s="528">
        <v>111.6</v>
      </c>
      <c r="V146" s="528">
        <v>111.6</v>
      </c>
      <c r="W146" s="528">
        <v>111.6</v>
      </c>
      <c r="X146" s="528">
        <v>119.4</v>
      </c>
      <c r="Y146" s="528">
        <v>119.4</v>
      </c>
      <c r="Z146" s="528">
        <v>119.4</v>
      </c>
      <c r="AA146" s="528">
        <v>118.2</v>
      </c>
      <c r="AB146" s="528">
        <v>116.3</v>
      </c>
      <c r="AC146" s="528">
        <v>116.8</v>
      </c>
      <c r="AD146" s="528">
        <v>115.6</v>
      </c>
      <c r="AE146" s="528">
        <v>115.6</v>
      </c>
      <c r="AF146" s="528">
        <v>115.8</v>
      </c>
      <c r="AG146" s="528">
        <v>115.8</v>
      </c>
      <c r="AH146" s="528">
        <v>115.8</v>
      </c>
      <c r="AI146" s="528">
        <v>115.8</v>
      </c>
      <c r="AJ146" s="528">
        <v>115.8</v>
      </c>
      <c r="AK146" s="528">
        <v>115.8</v>
      </c>
      <c r="AL146" s="528">
        <v>115.8</v>
      </c>
      <c r="AM146" s="528">
        <v>115.8</v>
      </c>
      <c r="AN146" s="528">
        <v>113.4</v>
      </c>
      <c r="AO146" s="528">
        <v>113.4</v>
      </c>
      <c r="AP146" s="528">
        <v>117.5</v>
      </c>
      <c r="AQ146" s="528">
        <v>117.5</v>
      </c>
      <c r="AR146" s="528">
        <v>117.5</v>
      </c>
      <c r="AS146" s="528">
        <v>117.5</v>
      </c>
      <c r="AT146" s="528">
        <v>117.5</v>
      </c>
      <c r="AU146" s="528">
        <v>117.5</v>
      </c>
      <c r="AV146" s="528">
        <v>117.5</v>
      </c>
      <c r="AW146" s="528">
        <v>117.5</v>
      </c>
      <c r="AX146" s="528">
        <v>117.5</v>
      </c>
      <c r="AY146" s="528">
        <v>117.5</v>
      </c>
      <c r="AZ146" s="528">
        <v>117.5</v>
      </c>
      <c r="BA146" s="528">
        <v>117.5</v>
      </c>
      <c r="BB146" s="528">
        <v>108.7</v>
      </c>
      <c r="BC146" s="528">
        <v>108.7</v>
      </c>
      <c r="BD146" s="528">
        <v>108.7</v>
      </c>
      <c r="BE146" s="528">
        <v>108.7</v>
      </c>
      <c r="BF146" s="528">
        <v>108.7</v>
      </c>
      <c r="BG146" s="528">
        <v>117.4</v>
      </c>
      <c r="BH146" s="528">
        <v>117.4</v>
      </c>
      <c r="BI146" s="528">
        <v>117.4</v>
      </c>
      <c r="BJ146" s="528">
        <v>117.4</v>
      </c>
      <c r="BK146" s="528">
        <v>117.4</v>
      </c>
      <c r="BL146" s="528">
        <v>117.4</v>
      </c>
      <c r="BM146" s="528">
        <v>117.4</v>
      </c>
      <c r="BN146" s="528">
        <v>117.4</v>
      </c>
      <c r="BO146" s="528">
        <v>117.4</v>
      </c>
      <c r="BP146" s="528">
        <v>126.2</v>
      </c>
      <c r="BQ146" s="528">
        <v>126.2</v>
      </c>
      <c r="BR146" s="528">
        <v>126.2</v>
      </c>
      <c r="BS146" s="528">
        <v>126.2</v>
      </c>
      <c r="BT146" s="528">
        <v>126.2</v>
      </c>
      <c r="BU146" s="528">
        <v>126.2</v>
      </c>
      <c r="BV146" s="528">
        <v>126.2</v>
      </c>
      <c r="BW146" s="528">
        <v>126.2</v>
      </c>
      <c r="BX146" s="528">
        <v>128.1</v>
      </c>
      <c r="BY146" s="528">
        <v>128.1</v>
      </c>
      <c r="BZ146" s="528">
        <v>128.1</v>
      </c>
      <c r="CA146" s="528">
        <v>128.1</v>
      </c>
      <c r="CB146" s="528">
        <v>128.1</v>
      </c>
      <c r="CC146" s="528">
        <v>128.1</v>
      </c>
      <c r="CD146" s="528">
        <v>128.1</v>
      </c>
      <c r="CE146" s="528">
        <v>128.1</v>
      </c>
      <c r="CF146" s="528">
        <v>133.80000000000001</v>
      </c>
      <c r="CG146" s="528">
        <v>135.69999999999999</v>
      </c>
      <c r="CH146" s="528">
        <v>135.69999999999999</v>
      </c>
      <c r="CI146" s="528">
        <v>135.69999999999999</v>
      </c>
      <c r="CJ146" s="528">
        <v>135.69999999999999</v>
      </c>
      <c r="CK146" s="528">
        <v>135.69999999999999</v>
      </c>
      <c r="CL146" s="528">
        <v>135.69999999999999</v>
      </c>
    </row>
    <row r="147" spans="1:90">
      <c r="A147" s="524" t="s">
        <v>2351</v>
      </c>
      <c r="B147" s="524" t="s">
        <v>2352</v>
      </c>
      <c r="C147" s="525">
        <v>9.2450000000000004E-2</v>
      </c>
      <c r="D147" s="528">
        <v>101.5</v>
      </c>
      <c r="E147" s="528">
        <v>101.5</v>
      </c>
      <c r="F147" s="528">
        <v>101.5</v>
      </c>
      <c r="G147" s="528">
        <v>101.5</v>
      </c>
      <c r="H147" s="528">
        <v>101.5</v>
      </c>
      <c r="I147" s="528">
        <v>102.3</v>
      </c>
      <c r="J147" s="528">
        <v>102.3</v>
      </c>
      <c r="K147" s="528">
        <v>102.3</v>
      </c>
      <c r="L147" s="528">
        <v>102.3</v>
      </c>
      <c r="M147" s="528">
        <v>102.3</v>
      </c>
      <c r="N147" s="528">
        <v>102.3</v>
      </c>
      <c r="O147" s="528">
        <v>102.3</v>
      </c>
      <c r="P147" s="528">
        <v>102.3</v>
      </c>
      <c r="Q147" s="528">
        <v>102.6</v>
      </c>
      <c r="R147" s="528">
        <v>102.6</v>
      </c>
      <c r="S147" s="528">
        <v>102.6</v>
      </c>
      <c r="T147" s="528">
        <v>102.6</v>
      </c>
      <c r="U147" s="528">
        <v>102.6</v>
      </c>
      <c r="V147" s="528">
        <v>102.6</v>
      </c>
      <c r="W147" s="528">
        <v>102.6</v>
      </c>
      <c r="X147" s="528">
        <v>104.6</v>
      </c>
      <c r="Y147" s="528">
        <v>104.6</v>
      </c>
      <c r="Z147" s="528">
        <v>104.5</v>
      </c>
      <c r="AA147" s="528">
        <v>104.7</v>
      </c>
      <c r="AB147" s="528">
        <v>104.9</v>
      </c>
      <c r="AC147" s="528">
        <v>102.5</v>
      </c>
      <c r="AD147" s="528">
        <v>102.9</v>
      </c>
      <c r="AE147" s="528">
        <v>102.9</v>
      </c>
      <c r="AF147" s="528">
        <v>103.1</v>
      </c>
      <c r="AG147" s="528">
        <v>103.1</v>
      </c>
      <c r="AH147" s="528">
        <v>103.1</v>
      </c>
      <c r="AI147" s="528">
        <v>103.1</v>
      </c>
      <c r="AJ147" s="528">
        <v>103.1</v>
      </c>
      <c r="AK147" s="528">
        <v>103.1</v>
      </c>
      <c r="AL147" s="528">
        <v>103.1</v>
      </c>
      <c r="AM147" s="528">
        <v>103.1</v>
      </c>
      <c r="AN147" s="528">
        <v>104.8</v>
      </c>
      <c r="AO147" s="528">
        <v>104.8</v>
      </c>
      <c r="AP147" s="528">
        <v>104.9</v>
      </c>
      <c r="AQ147" s="528">
        <v>104.9</v>
      </c>
      <c r="AR147" s="528">
        <v>104.7</v>
      </c>
      <c r="AS147" s="528">
        <v>104.9</v>
      </c>
      <c r="AT147" s="528">
        <v>104.9</v>
      </c>
      <c r="AU147" s="528">
        <v>104.9</v>
      </c>
      <c r="AV147" s="528">
        <v>104.8</v>
      </c>
      <c r="AW147" s="528">
        <v>104.9</v>
      </c>
      <c r="AX147" s="528">
        <v>104.9</v>
      </c>
      <c r="AY147" s="528">
        <v>104.9</v>
      </c>
      <c r="AZ147" s="528">
        <v>104.9</v>
      </c>
      <c r="BA147" s="528">
        <v>104.9</v>
      </c>
      <c r="BB147" s="528">
        <v>105.7</v>
      </c>
      <c r="BC147" s="528">
        <v>105.7</v>
      </c>
      <c r="BD147" s="528">
        <v>105.7</v>
      </c>
      <c r="BE147" s="528">
        <v>105.7</v>
      </c>
      <c r="BF147" s="528">
        <v>105.7</v>
      </c>
      <c r="BG147" s="528">
        <v>107.5</v>
      </c>
      <c r="BH147" s="528">
        <v>107.5</v>
      </c>
      <c r="BI147" s="528">
        <v>107.5</v>
      </c>
      <c r="BJ147" s="528">
        <v>107.5</v>
      </c>
      <c r="BK147" s="528">
        <v>107.5</v>
      </c>
      <c r="BL147" s="528">
        <v>107.5</v>
      </c>
      <c r="BM147" s="528">
        <v>107.5</v>
      </c>
      <c r="BN147" s="528">
        <v>107.5</v>
      </c>
      <c r="BO147" s="528">
        <v>107.5</v>
      </c>
      <c r="BP147" s="528">
        <v>114.4</v>
      </c>
      <c r="BQ147" s="528">
        <v>114.4</v>
      </c>
      <c r="BR147" s="528">
        <v>114.4</v>
      </c>
      <c r="BS147" s="528">
        <v>114.4</v>
      </c>
      <c r="BT147" s="528">
        <v>114.4</v>
      </c>
      <c r="BU147" s="528">
        <v>114.4</v>
      </c>
      <c r="BV147" s="528">
        <v>114.4</v>
      </c>
      <c r="BW147" s="528">
        <v>114.4</v>
      </c>
      <c r="BX147" s="528">
        <v>114.2</v>
      </c>
      <c r="BY147" s="528">
        <v>114.2</v>
      </c>
      <c r="BZ147" s="528">
        <v>114.2</v>
      </c>
      <c r="CA147" s="528">
        <v>114.2</v>
      </c>
      <c r="CB147" s="528">
        <v>114.2</v>
      </c>
      <c r="CC147" s="528">
        <v>114.2</v>
      </c>
      <c r="CD147" s="528">
        <v>114.2</v>
      </c>
      <c r="CE147" s="528">
        <v>114.2</v>
      </c>
      <c r="CF147" s="528">
        <v>116.9</v>
      </c>
      <c r="CG147" s="528">
        <v>117.8</v>
      </c>
      <c r="CH147" s="528">
        <v>117.8</v>
      </c>
      <c r="CI147" s="528">
        <v>117.8</v>
      </c>
      <c r="CJ147" s="528">
        <v>117.8</v>
      </c>
      <c r="CK147" s="528">
        <v>117.8</v>
      </c>
      <c r="CL147" s="528">
        <v>117.8</v>
      </c>
    </row>
    <row r="148" spans="1:90">
      <c r="A148" s="524" t="s">
        <v>2353</v>
      </c>
      <c r="B148" s="524" t="s">
        <v>2354</v>
      </c>
      <c r="C148" s="525">
        <v>1.3022499999999999</v>
      </c>
      <c r="D148" s="528">
        <v>101.8</v>
      </c>
      <c r="E148" s="528">
        <v>101.8</v>
      </c>
      <c r="F148" s="528">
        <v>101.8</v>
      </c>
      <c r="G148" s="528">
        <v>101.8</v>
      </c>
      <c r="H148" s="528">
        <v>101.8</v>
      </c>
      <c r="I148" s="528">
        <v>102.1</v>
      </c>
      <c r="J148" s="528">
        <v>102.1</v>
      </c>
      <c r="K148" s="528">
        <v>102.1</v>
      </c>
      <c r="L148" s="528">
        <v>102.1</v>
      </c>
      <c r="M148" s="528">
        <v>101.7</v>
      </c>
      <c r="N148" s="528">
        <v>101.7</v>
      </c>
      <c r="O148" s="528">
        <v>101.7</v>
      </c>
      <c r="P148" s="528">
        <v>101.7</v>
      </c>
      <c r="Q148" s="528">
        <v>101.7</v>
      </c>
      <c r="R148" s="528">
        <v>101.7</v>
      </c>
      <c r="S148" s="528">
        <v>101.7</v>
      </c>
      <c r="T148" s="528">
        <v>101.7</v>
      </c>
      <c r="U148" s="528">
        <v>101.7</v>
      </c>
      <c r="V148" s="528">
        <v>101.7</v>
      </c>
      <c r="W148" s="528">
        <v>101.7</v>
      </c>
      <c r="X148" s="528">
        <v>104.2</v>
      </c>
      <c r="Y148" s="528">
        <v>104.2</v>
      </c>
      <c r="Z148" s="528">
        <v>104.1</v>
      </c>
      <c r="AA148" s="528">
        <v>103.7</v>
      </c>
      <c r="AB148" s="528">
        <v>103</v>
      </c>
      <c r="AC148" s="528">
        <v>103.4</v>
      </c>
      <c r="AD148" s="528">
        <v>103.8</v>
      </c>
      <c r="AE148" s="528">
        <v>103.8</v>
      </c>
      <c r="AF148" s="528">
        <v>103.7</v>
      </c>
      <c r="AG148" s="528">
        <v>103.7</v>
      </c>
      <c r="AH148" s="528">
        <v>103.7</v>
      </c>
      <c r="AI148" s="528">
        <v>103.7</v>
      </c>
      <c r="AJ148" s="528">
        <v>103.7</v>
      </c>
      <c r="AK148" s="528">
        <v>103.7</v>
      </c>
      <c r="AL148" s="528">
        <v>103.7</v>
      </c>
      <c r="AM148" s="528">
        <v>103.7</v>
      </c>
      <c r="AN148" s="528">
        <v>103.2</v>
      </c>
      <c r="AO148" s="528">
        <v>103.2</v>
      </c>
      <c r="AP148" s="528">
        <v>102.3</v>
      </c>
      <c r="AQ148" s="528">
        <v>102.3</v>
      </c>
      <c r="AR148" s="528">
        <v>102.3</v>
      </c>
      <c r="AS148" s="528">
        <v>102.3</v>
      </c>
      <c r="AT148" s="528">
        <v>102.3</v>
      </c>
      <c r="AU148" s="528">
        <v>102.3</v>
      </c>
      <c r="AV148" s="528">
        <v>102.3</v>
      </c>
      <c r="AW148" s="528">
        <v>102.3</v>
      </c>
      <c r="AX148" s="528">
        <v>102.3</v>
      </c>
      <c r="AY148" s="528">
        <v>102.3</v>
      </c>
      <c r="AZ148" s="528">
        <v>102.3</v>
      </c>
      <c r="BA148" s="528">
        <v>102.3</v>
      </c>
      <c r="BB148" s="528">
        <v>103.4</v>
      </c>
      <c r="BC148" s="528">
        <v>103.4</v>
      </c>
      <c r="BD148" s="528">
        <v>103.4</v>
      </c>
      <c r="BE148" s="528">
        <v>103.4</v>
      </c>
      <c r="BF148" s="528">
        <v>103.4</v>
      </c>
      <c r="BG148" s="528">
        <v>103.1</v>
      </c>
      <c r="BH148" s="528">
        <v>103.1</v>
      </c>
      <c r="BI148" s="528">
        <v>103.1</v>
      </c>
      <c r="BJ148" s="528">
        <v>103.1</v>
      </c>
      <c r="BK148" s="528">
        <v>103.1</v>
      </c>
      <c r="BL148" s="528">
        <v>103.1</v>
      </c>
      <c r="BM148" s="528">
        <v>103.1</v>
      </c>
      <c r="BN148" s="528">
        <v>103.1</v>
      </c>
      <c r="BO148" s="528">
        <v>103.1</v>
      </c>
      <c r="BP148" s="528">
        <v>107.7</v>
      </c>
      <c r="BQ148" s="528">
        <v>107.7</v>
      </c>
      <c r="BR148" s="528">
        <v>107.7</v>
      </c>
      <c r="BS148" s="528">
        <v>107.7</v>
      </c>
      <c r="BT148" s="528">
        <v>107.7</v>
      </c>
      <c r="BU148" s="528">
        <v>107.7</v>
      </c>
      <c r="BV148" s="528">
        <v>107.7</v>
      </c>
      <c r="BW148" s="528">
        <v>107.7</v>
      </c>
      <c r="BX148" s="528">
        <v>102.8</v>
      </c>
      <c r="BY148" s="528">
        <v>102.8</v>
      </c>
      <c r="BZ148" s="528">
        <v>102.8</v>
      </c>
      <c r="CA148" s="528">
        <v>102.8</v>
      </c>
      <c r="CB148" s="528">
        <v>102.8</v>
      </c>
      <c r="CC148" s="528">
        <v>102.8</v>
      </c>
      <c r="CD148" s="528">
        <v>102.8</v>
      </c>
      <c r="CE148" s="528">
        <v>102.8</v>
      </c>
      <c r="CF148" s="528">
        <v>104.6</v>
      </c>
      <c r="CG148" s="528">
        <v>105.2</v>
      </c>
      <c r="CH148" s="528">
        <v>105.2</v>
      </c>
      <c r="CI148" s="528">
        <v>105.2</v>
      </c>
      <c r="CJ148" s="528">
        <v>105.2</v>
      </c>
      <c r="CK148" s="528">
        <v>105.2</v>
      </c>
      <c r="CL148" s="528">
        <v>105.2</v>
      </c>
    </row>
    <row r="149" spans="1:90">
      <c r="A149" s="524" t="s">
        <v>2355</v>
      </c>
      <c r="B149" s="524" t="s">
        <v>867</v>
      </c>
      <c r="C149" s="525">
        <v>64.971639999999994</v>
      </c>
      <c r="D149" s="528">
        <v>100.8</v>
      </c>
      <c r="E149" s="528">
        <v>100.9</v>
      </c>
      <c r="F149" s="528">
        <v>101.3</v>
      </c>
      <c r="G149" s="528">
        <v>102.8</v>
      </c>
      <c r="H149" s="528">
        <v>102.4</v>
      </c>
      <c r="I149" s="528">
        <v>102.1</v>
      </c>
      <c r="J149" s="528">
        <v>102</v>
      </c>
      <c r="K149" s="528">
        <v>102</v>
      </c>
      <c r="L149" s="528">
        <v>102.1</v>
      </c>
      <c r="M149" s="528">
        <v>102.1</v>
      </c>
      <c r="N149" s="528">
        <v>102.2</v>
      </c>
      <c r="O149" s="528">
        <v>102.1</v>
      </c>
      <c r="P149" s="528">
        <v>102.6</v>
      </c>
      <c r="Q149" s="528">
        <v>103.1</v>
      </c>
      <c r="R149" s="528">
        <v>103.5</v>
      </c>
      <c r="S149" s="528">
        <v>105.9</v>
      </c>
      <c r="T149" s="528">
        <v>106.5</v>
      </c>
      <c r="U149" s="528">
        <v>106.8</v>
      </c>
      <c r="V149" s="528">
        <v>107.5</v>
      </c>
      <c r="W149" s="528">
        <v>108.1</v>
      </c>
      <c r="X149" s="528">
        <v>108.4</v>
      </c>
      <c r="Y149" s="528">
        <v>108.6</v>
      </c>
      <c r="Z149" s="528">
        <v>108.7</v>
      </c>
      <c r="AA149" s="528">
        <v>108.9</v>
      </c>
      <c r="AB149" s="528">
        <v>109.5</v>
      </c>
      <c r="AC149" s="528">
        <v>109.7</v>
      </c>
      <c r="AD149" s="528">
        <v>110</v>
      </c>
      <c r="AE149" s="528">
        <v>111.6</v>
      </c>
      <c r="AF149" s="528">
        <v>111.7</v>
      </c>
      <c r="AG149" s="528">
        <v>111.9</v>
      </c>
      <c r="AH149" s="528">
        <v>112.2</v>
      </c>
      <c r="AI149" s="528">
        <v>112.3</v>
      </c>
      <c r="AJ149" s="528">
        <v>112.4</v>
      </c>
      <c r="AK149" s="528">
        <v>113</v>
      </c>
      <c r="AL149" s="528">
        <v>113.2</v>
      </c>
      <c r="AM149" s="528">
        <v>113.5</v>
      </c>
      <c r="AN149" s="528">
        <v>115.1</v>
      </c>
      <c r="AO149" s="528">
        <v>116</v>
      </c>
      <c r="AP149" s="528">
        <v>117.8</v>
      </c>
      <c r="AQ149" s="528">
        <v>119.2</v>
      </c>
      <c r="AR149" s="528">
        <v>119.2</v>
      </c>
      <c r="AS149" s="528">
        <v>120.7</v>
      </c>
      <c r="AT149" s="528">
        <v>121.4</v>
      </c>
      <c r="AU149" s="528">
        <v>121.8</v>
      </c>
      <c r="AV149" s="528">
        <v>121.8</v>
      </c>
      <c r="AW149" s="528">
        <v>121.6</v>
      </c>
      <c r="AX149" s="528">
        <v>120.2</v>
      </c>
      <c r="AY149" s="528">
        <v>119.3</v>
      </c>
      <c r="AZ149" s="528">
        <v>119.8</v>
      </c>
      <c r="BA149" s="528">
        <v>119.7</v>
      </c>
      <c r="BB149" s="528">
        <v>119.8</v>
      </c>
      <c r="BC149" s="528">
        <v>120.2</v>
      </c>
      <c r="BD149" s="528">
        <v>120.8</v>
      </c>
      <c r="BE149" s="528">
        <v>121</v>
      </c>
      <c r="BF149" s="528">
        <v>121.1</v>
      </c>
      <c r="BG149" s="528">
        <v>122</v>
      </c>
      <c r="BH149" s="528">
        <v>122.6</v>
      </c>
      <c r="BI149" s="528">
        <v>122.9</v>
      </c>
      <c r="BJ149" s="528">
        <v>123.6</v>
      </c>
      <c r="BK149" s="528">
        <v>124.2</v>
      </c>
      <c r="BL149" s="528">
        <v>125.9</v>
      </c>
      <c r="BM149" s="528">
        <v>126.1</v>
      </c>
      <c r="BN149" s="528">
        <v>126.2</v>
      </c>
      <c r="BO149" s="528">
        <v>127.9</v>
      </c>
      <c r="BP149" s="528">
        <v>127.9</v>
      </c>
      <c r="BQ149" s="528">
        <v>127.8</v>
      </c>
      <c r="BR149" s="528">
        <v>128.1</v>
      </c>
      <c r="BS149" s="528">
        <v>128.30000000000001</v>
      </c>
      <c r="BT149" s="528">
        <v>128.69999999999999</v>
      </c>
      <c r="BU149" s="528">
        <v>129.19999999999999</v>
      </c>
      <c r="BV149" s="528">
        <v>129.80000000000001</v>
      </c>
      <c r="BW149" s="528">
        <v>130.9</v>
      </c>
      <c r="BX149" s="528">
        <v>132.6</v>
      </c>
      <c r="BY149" s="528">
        <v>134</v>
      </c>
      <c r="BZ149" s="528">
        <v>135.6</v>
      </c>
      <c r="CA149" s="528">
        <v>136.6</v>
      </c>
      <c r="CB149" s="528">
        <v>137.4</v>
      </c>
      <c r="CC149" s="528">
        <v>137.9</v>
      </c>
      <c r="CD149" s="528">
        <v>138</v>
      </c>
      <c r="CE149" s="528">
        <v>138.4</v>
      </c>
      <c r="CF149" s="528">
        <v>139</v>
      </c>
      <c r="CG149" s="528">
        <v>139.6</v>
      </c>
      <c r="CH149" s="528">
        <v>140.4</v>
      </c>
      <c r="CI149" s="528">
        <v>140.9</v>
      </c>
      <c r="CJ149" s="528">
        <v>141.5</v>
      </c>
      <c r="CK149" s="528">
        <v>141.80000000000001</v>
      </c>
      <c r="CL149" s="528">
        <v>142.6</v>
      </c>
    </row>
    <row r="150" spans="1:90">
      <c r="A150" s="524" t="s">
        <v>2356</v>
      </c>
      <c r="B150" s="524" t="s">
        <v>869</v>
      </c>
      <c r="C150" s="525">
        <v>9.9739599999999999</v>
      </c>
      <c r="D150" s="528">
        <v>100.9</v>
      </c>
      <c r="E150" s="528">
        <v>100.2</v>
      </c>
      <c r="F150" s="528">
        <v>100</v>
      </c>
      <c r="G150" s="528">
        <v>100.2</v>
      </c>
      <c r="H150" s="528">
        <v>100.1</v>
      </c>
      <c r="I150" s="528">
        <v>100.3</v>
      </c>
      <c r="J150" s="528">
        <v>101.1</v>
      </c>
      <c r="K150" s="528">
        <v>101.4</v>
      </c>
      <c r="L150" s="528">
        <v>101.3</v>
      </c>
      <c r="M150" s="528">
        <v>101.2</v>
      </c>
      <c r="N150" s="528">
        <v>101.2</v>
      </c>
      <c r="O150" s="528">
        <v>100.8</v>
      </c>
      <c r="P150" s="528">
        <v>101.6</v>
      </c>
      <c r="Q150" s="528">
        <v>102.7</v>
      </c>
      <c r="R150" s="528">
        <v>102.4</v>
      </c>
      <c r="S150" s="528">
        <v>104</v>
      </c>
      <c r="T150" s="528">
        <v>105</v>
      </c>
      <c r="U150" s="528">
        <v>105.5</v>
      </c>
      <c r="V150" s="528">
        <v>105.6</v>
      </c>
      <c r="W150" s="528">
        <v>106.7</v>
      </c>
      <c r="X150" s="528">
        <v>107.1</v>
      </c>
      <c r="Y150" s="528">
        <v>107.2</v>
      </c>
      <c r="Z150" s="528">
        <v>107.5</v>
      </c>
      <c r="AA150" s="528">
        <v>107.9</v>
      </c>
      <c r="AB150" s="528">
        <v>107.8</v>
      </c>
      <c r="AC150" s="528">
        <v>107.4</v>
      </c>
      <c r="AD150" s="528">
        <v>106.8</v>
      </c>
      <c r="AE150" s="528">
        <v>108.1</v>
      </c>
      <c r="AF150" s="528">
        <v>107.3</v>
      </c>
      <c r="AG150" s="528">
        <v>107.8</v>
      </c>
      <c r="AH150" s="528">
        <v>109.3</v>
      </c>
      <c r="AI150" s="528">
        <v>109.4</v>
      </c>
      <c r="AJ150" s="528">
        <v>109.2</v>
      </c>
      <c r="AK150" s="528">
        <v>109.9</v>
      </c>
      <c r="AL150" s="528">
        <v>110.3</v>
      </c>
      <c r="AM150" s="528">
        <v>110.6</v>
      </c>
      <c r="AN150" s="528">
        <v>112.4</v>
      </c>
      <c r="AO150" s="528">
        <v>113.6</v>
      </c>
      <c r="AP150" s="528">
        <v>115.8</v>
      </c>
      <c r="AQ150" s="528">
        <v>116.2</v>
      </c>
      <c r="AR150" s="528">
        <v>116.6</v>
      </c>
      <c r="AS150" s="528">
        <v>118.2</v>
      </c>
      <c r="AT150" s="528">
        <v>119.4</v>
      </c>
      <c r="AU150" s="528">
        <v>120.2</v>
      </c>
      <c r="AV150" s="528">
        <v>120.9</v>
      </c>
      <c r="AW150" s="528">
        <v>120.3</v>
      </c>
      <c r="AX150" s="528">
        <v>119.3</v>
      </c>
      <c r="AY150" s="528">
        <v>119.2</v>
      </c>
      <c r="AZ150" s="528">
        <v>122.1</v>
      </c>
      <c r="BA150" s="528">
        <v>123.3</v>
      </c>
      <c r="BB150" s="528">
        <v>123.1</v>
      </c>
      <c r="BC150" s="528">
        <v>126.5</v>
      </c>
      <c r="BD150" s="528">
        <v>128.4</v>
      </c>
      <c r="BE150" s="528">
        <v>128.9</v>
      </c>
      <c r="BF150" s="528">
        <v>129.5</v>
      </c>
      <c r="BG150" s="528">
        <v>133.1</v>
      </c>
      <c r="BH150" s="528">
        <v>135.5</v>
      </c>
      <c r="BI150" s="528">
        <v>135.9</v>
      </c>
      <c r="BJ150" s="528">
        <v>140.69999999999999</v>
      </c>
      <c r="BK150" s="528">
        <v>142.19999999999999</v>
      </c>
      <c r="BL150" s="528">
        <v>145.5</v>
      </c>
      <c r="BM150" s="528">
        <v>145.1</v>
      </c>
      <c r="BN150" s="528">
        <v>141.69999999999999</v>
      </c>
      <c r="BO150" s="528">
        <v>138</v>
      </c>
      <c r="BP150" s="528">
        <v>137.5</v>
      </c>
      <c r="BQ150" s="528">
        <v>136.80000000000001</v>
      </c>
      <c r="BR150" s="528">
        <v>139</v>
      </c>
      <c r="BS150" s="528">
        <v>139.19999999999999</v>
      </c>
      <c r="BT150" s="528">
        <v>140.4</v>
      </c>
      <c r="BU150" s="528">
        <v>141</v>
      </c>
      <c r="BV150" s="528">
        <v>142.19999999999999</v>
      </c>
      <c r="BW150" s="528">
        <v>144.19999999999999</v>
      </c>
      <c r="BX150" s="528">
        <v>145.30000000000001</v>
      </c>
      <c r="BY150" s="528">
        <v>145.1</v>
      </c>
      <c r="BZ150" s="528">
        <v>145.1</v>
      </c>
      <c r="CA150" s="528">
        <v>146.19999999999999</v>
      </c>
      <c r="CB150" s="528">
        <v>148.30000000000001</v>
      </c>
      <c r="CC150" s="528">
        <v>148.80000000000001</v>
      </c>
      <c r="CD150" s="528">
        <v>150.30000000000001</v>
      </c>
      <c r="CE150" s="528">
        <v>150.9</v>
      </c>
      <c r="CF150" s="528">
        <v>151.69999999999999</v>
      </c>
      <c r="CG150" s="528">
        <v>151.80000000000001</v>
      </c>
      <c r="CH150" s="528">
        <v>152.5</v>
      </c>
      <c r="CI150" s="528">
        <v>153.30000000000001</v>
      </c>
      <c r="CJ150" s="528">
        <v>153.30000000000001</v>
      </c>
      <c r="CK150" s="528">
        <v>153.19999999999999</v>
      </c>
      <c r="CL150" s="528">
        <v>154.1</v>
      </c>
    </row>
    <row r="151" spans="1:90">
      <c r="A151" s="524" t="s">
        <v>2357</v>
      </c>
      <c r="B151" s="524" t="s">
        <v>871</v>
      </c>
      <c r="C151" s="525">
        <v>0.56798000000000004</v>
      </c>
      <c r="D151" s="528">
        <v>98.9</v>
      </c>
      <c r="E151" s="528">
        <v>99</v>
      </c>
      <c r="F151" s="528">
        <v>99.1</v>
      </c>
      <c r="G151" s="528">
        <v>100</v>
      </c>
      <c r="H151" s="528">
        <v>99.8</v>
      </c>
      <c r="I151" s="528">
        <v>99.7</v>
      </c>
      <c r="J151" s="528">
        <v>99.5</v>
      </c>
      <c r="K151" s="528">
        <v>99.5</v>
      </c>
      <c r="L151" s="528">
        <v>99.3</v>
      </c>
      <c r="M151" s="528">
        <v>99.4</v>
      </c>
      <c r="N151" s="528">
        <v>99.3</v>
      </c>
      <c r="O151" s="528">
        <v>99.3</v>
      </c>
      <c r="P151" s="528">
        <v>99.2</v>
      </c>
      <c r="Q151" s="528">
        <v>99.4</v>
      </c>
      <c r="R151" s="528">
        <v>99.3</v>
      </c>
      <c r="S151" s="528">
        <v>100.1</v>
      </c>
      <c r="T151" s="528">
        <v>101.2</v>
      </c>
      <c r="U151" s="528">
        <v>101.7</v>
      </c>
      <c r="V151" s="528">
        <v>102.3</v>
      </c>
      <c r="W151" s="528">
        <v>103</v>
      </c>
      <c r="X151" s="528">
        <v>105.3</v>
      </c>
      <c r="Y151" s="528">
        <v>106.7</v>
      </c>
      <c r="Z151" s="528">
        <v>106.6</v>
      </c>
      <c r="AA151" s="528">
        <v>106.2</v>
      </c>
      <c r="AB151" s="528">
        <v>110</v>
      </c>
      <c r="AC151" s="528">
        <v>110.7</v>
      </c>
      <c r="AD151" s="528">
        <v>111.1</v>
      </c>
      <c r="AE151" s="528">
        <v>112.6</v>
      </c>
      <c r="AF151" s="528">
        <v>114</v>
      </c>
      <c r="AG151" s="528">
        <v>116.3</v>
      </c>
      <c r="AH151" s="528">
        <v>117</v>
      </c>
      <c r="AI151" s="528">
        <v>117.3</v>
      </c>
      <c r="AJ151" s="528">
        <v>116.6</v>
      </c>
      <c r="AK151" s="528">
        <v>117.1</v>
      </c>
      <c r="AL151" s="528">
        <v>117.1</v>
      </c>
      <c r="AM151" s="528">
        <v>117.2</v>
      </c>
      <c r="AN151" s="528">
        <v>117</v>
      </c>
      <c r="AO151" s="528">
        <v>117.1</v>
      </c>
      <c r="AP151" s="528">
        <v>117.1</v>
      </c>
      <c r="AQ151" s="528">
        <v>117.6</v>
      </c>
      <c r="AR151" s="528">
        <v>120.3</v>
      </c>
      <c r="AS151" s="528">
        <v>122.1</v>
      </c>
      <c r="AT151" s="528">
        <v>122.5</v>
      </c>
      <c r="AU151" s="528">
        <v>122.4</v>
      </c>
      <c r="AV151" s="528">
        <v>122.8</v>
      </c>
      <c r="AW151" s="528">
        <v>123.8</v>
      </c>
      <c r="AX151" s="528">
        <v>124.9</v>
      </c>
      <c r="AY151" s="528">
        <v>124.7</v>
      </c>
      <c r="AZ151" s="528">
        <v>124.7</v>
      </c>
      <c r="BA151" s="528">
        <v>124.8</v>
      </c>
      <c r="BB151" s="528">
        <v>124.7</v>
      </c>
      <c r="BC151" s="528">
        <v>126</v>
      </c>
      <c r="BD151" s="528">
        <v>128.9</v>
      </c>
      <c r="BE151" s="528">
        <v>129.4</v>
      </c>
      <c r="BF151" s="528">
        <v>131.19999999999999</v>
      </c>
      <c r="BG151" s="528">
        <v>134.9</v>
      </c>
      <c r="BH151" s="528">
        <v>140.30000000000001</v>
      </c>
      <c r="BI151" s="528">
        <v>141.4</v>
      </c>
      <c r="BJ151" s="528">
        <v>144.6</v>
      </c>
      <c r="BK151" s="528">
        <v>145</v>
      </c>
      <c r="BL151" s="528">
        <v>146.69999999999999</v>
      </c>
      <c r="BM151" s="528">
        <v>147.9</v>
      </c>
      <c r="BN151" s="528">
        <v>149.19999999999999</v>
      </c>
      <c r="BO151" s="528">
        <v>151.1</v>
      </c>
      <c r="BP151" s="528">
        <v>152.1</v>
      </c>
      <c r="BQ151" s="528">
        <v>152.1</v>
      </c>
      <c r="BR151" s="528">
        <v>151.80000000000001</v>
      </c>
      <c r="BS151" s="528">
        <v>151</v>
      </c>
      <c r="BT151" s="528">
        <v>150.69999999999999</v>
      </c>
      <c r="BU151" s="528">
        <v>150.6</v>
      </c>
      <c r="BV151" s="528">
        <v>150</v>
      </c>
      <c r="BW151" s="528">
        <v>151.4</v>
      </c>
      <c r="BX151" s="528">
        <v>153.19999999999999</v>
      </c>
      <c r="BY151" s="528">
        <v>154.4</v>
      </c>
      <c r="BZ151" s="528">
        <v>156.4</v>
      </c>
      <c r="CA151" s="528">
        <v>157.19999999999999</v>
      </c>
      <c r="CB151" s="528">
        <v>160.5</v>
      </c>
      <c r="CC151" s="528">
        <v>165.1</v>
      </c>
      <c r="CD151" s="528">
        <v>165.7</v>
      </c>
      <c r="CE151" s="528">
        <v>168.6</v>
      </c>
      <c r="CF151" s="528">
        <v>174.1</v>
      </c>
      <c r="CG151" s="528">
        <v>177</v>
      </c>
      <c r="CH151" s="528">
        <v>178</v>
      </c>
      <c r="CI151" s="528">
        <v>178.1</v>
      </c>
      <c r="CJ151" s="528">
        <v>178.1</v>
      </c>
      <c r="CK151" s="528">
        <v>178.7</v>
      </c>
      <c r="CL151" s="528">
        <v>178.1</v>
      </c>
    </row>
    <row r="152" spans="1:90">
      <c r="A152" s="524" t="s">
        <v>930</v>
      </c>
      <c r="B152" s="524" t="s">
        <v>873</v>
      </c>
      <c r="C152" s="525">
        <v>0.20061000000000001</v>
      </c>
      <c r="D152" s="528">
        <v>99.5</v>
      </c>
      <c r="E152" s="528">
        <v>99.5</v>
      </c>
      <c r="F152" s="528">
        <v>99.5</v>
      </c>
      <c r="G152" s="528">
        <v>99.5</v>
      </c>
      <c r="H152" s="528">
        <v>99.5</v>
      </c>
      <c r="I152" s="528">
        <v>98.9</v>
      </c>
      <c r="J152" s="528">
        <v>98.9</v>
      </c>
      <c r="K152" s="528">
        <v>98.9</v>
      </c>
      <c r="L152" s="528">
        <v>98.9</v>
      </c>
      <c r="M152" s="528">
        <v>98.9</v>
      </c>
      <c r="N152" s="528">
        <v>98.9</v>
      </c>
      <c r="O152" s="528">
        <v>99.1</v>
      </c>
      <c r="P152" s="528">
        <v>100.1</v>
      </c>
      <c r="Q152" s="528">
        <v>100.6</v>
      </c>
      <c r="R152" s="528">
        <v>101.3</v>
      </c>
      <c r="S152" s="528">
        <v>101.9</v>
      </c>
      <c r="T152" s="528">
        <v>102.5</v>
      </c>
      <c r="U152" s="528">
        <v>102.8</v>
      </c>
      <c r="V152" s="528">
        <v>102.9</v>
      </c>
      <c r="W152" s="528">
        <v>104.4</v>
      </c>
      <c r="X152" s="528">
        <v>106.9</v>
      </c>
      <c r="Y152" s="528">
        <v>107.7</v>
      </c>
      <c r="Z152" s="528">
        <v>110.2</v>
      </c>
      <c r="AA152" s="528">
        <v>111.1</v>
      </c>
      <c r="AB152" s="528">
        <v>117.8</v>
      </c>
      <c r="AC152" s="528">
        <v>119</v>
      </c>
      <c r="AD152" s="528">
        <v>120.4</v>
      </c>
      <c r="AE152" s="528">
        <v>121.1</v>
      </c>
      <c r="AF152" s="528">
        <v>123</v>
      </c>
      <c r="AG152" s="528">
        <v>126</v>
      </c>
      <c r="AH152" s="528">
        <v>126.2</v>
      </c>
      <c r="AI152" s="528">
        <v>126.2</v>
      </c>
      <c r="AJ152" s="528">
        <v>125.6</v>
      </c>
      <c r="AK152" s="528">
        <v>126.5</v>
      </c>
      <c r="AL152" s="528">
        <v>126.5</v>
      </c>
      <c r="AM152" s="528">
        <v>126.8</v>
      </c>
      <c r="AN152" s="528">
        <v>127.5</v>
      </c>
      <c r="AO152" s="528">
        <v>127.2</v>
      </c>
      <c r="AP152" s="528">
        <v>126.2</v>
      </c>
      <c r="AQ152" s="528">
        <v>126.2</v>
      </c>
      <c r="AR152" s="528">
        <v>126.2</v>
      </c>
      <c r="AS152" s="528">
        <v>128.4</v>
      </c>
      <c r="AT152" s="528">
        <v>129.19999999999999</v>
      </c>
      <c r="AU152" s="528">
        <v>129.4</v>
      </c>
      <c r="AV152" s="528">
        <v>130.4</v>
      </c>
      <c r="AW152" s="528">
        <v>130.80000000000001</v>
      </c>
      <c r="AX152" s="528">
        <v>131.69999999999999</v>
      </c>
      <c r="AY152" s="528">
        <v>132.1</v>
      </c>
      <c r="AZ152" s="528">
        <v>132</v>
      </c>
      <c r="BA152" s="528">
        <v>131.80000000000001</v>
      </c>
      <c r="BB152" s="528">
        <v>131.80000000000001</v>
      </c>
      <c r="BC152" s="528">
        <v>131.80000000000001</v>
      </c>
      <c r="BD152" s="528">
        <v>131.80000000000001</v>
      </c>
      <c r="BE152" s="528">
        <v>131.80000000000001</v>
      </c>
      <c r="BF152" s="528">
        <v>132</v>
      </c>
      <c r="BG152" s="528">
        <v>132.19999999999999</v>
      </c>
      <c r="BH152" s="528">
        <v>140</v>
      </c>
      <c r="BI152" s="528">
        <v>140.19999999999999</v>
      </c>
      <c r="BJ152" s="528">
        <v>140.6</v>
      </c>
      <c r="BK152" s="528">
        <v>139.5</v>
      </c>
      <c r="BL152" s="528">
        <v>140.9</v>
      </c>
      <c r="BM152" s="528">
        <v>140.9</v>
      </c>
      <c r="BN152" s="528">
        <v>142.69999999999999</v>
      </c>
      <c r="BO152" s="528">
        <v>146</v>
      </c>
      <c r="BP152" s="528">
        <v>147</v>
      </c>
      <c r="BQ152" s="528">
        <v>146.1</v>
      </c>
      <c r="BR152" s="528">
        <v>146.5</v>
      </c>
      <c r="BS152" s="528">
        <v>146.1</v>
      </c>
      <c r="BT152" s="528">
        <v>146.6</v>
      </c>
      <c r="BU152" s="528">
        <v>148.1</v>
      </c>
      <c r="BV152" s="528">
        <v>149.30000000000001</v>
      </c>
      <c r="BW152" s="528">
        <v>152.19999999999999</v>
      </c>
      <c r="BX152" s="528">
        <v>156.4</v>
      </c>
      <c r="BY152" s="528">
        <v>158.1</v>
      </c>
      <c r="BZ152" s="528">
        <v>160.19999999999999</v>
      </c>
      <c r="CA152" s="528">
        <v>160</v>
      </c>
      <c r="CB152" s="528">
        <v>163</v>
      </c>
      <c r="CC152" s="528">
        <v>167.7</v>
      </c>
      <c r="CD152" s="528">
        <v>167.7</v>
      </c>
      <c r="CE152" s="528">
        <v>170.2</v>
      </c>
      <c r="CF152" s="528">
        <v>178.7</v>
      </c>
      <c r="CG152" s="528">
        <v>185.1</v>
      </c>
      <c r="CH152" s="528">
        <v>186.3</v>
      </c>
      <c r="CI152" s="528">
        <v>186.3</v>
      </c>
      <c r="CJ152" s="528">
        <v>186.3</v>
      </c>
      <c r="CK152" s="528">
        <v>186.3</v>
      </c>
      <c r="CL152" s="528">
        <v>186.3</v>
      </c>
    </row>
    <row r="153" spans="1:90">
      <c r="A153" s="524" t="s">
        <v>924</v>
      </c>
      <c r="B153" s="524" t="s">
        <v>875</v>
      </c>
      <c r="C153" s="525">
        <v>0.21595</v>
      </c>
      <c r="D153" s="528">
        <v>98.2</v>
      </c>
      <c r="E153" s="528">
        <v>98.5</v>
      </c>
      <c r="F153" s="528">
        <v>98.5</v>
      </c>
      <c r="G153" s="528">
        <v>99.3</v>
      </c>
      <c r="H153" s="528">
        <v>99</v>
      </c>
      <c r="I153" s="528">
        <v>98.3</v>
      </c>
      <c r="J153" s="528">
        <v>98.1</v>
      </c>
      <c r="K153" s="528">
        <v>98</v>
      </c>
      <c r="L153" s="528">
        <v>98</v>
      </c>
      <c r="M153" s="528">
        <v>98</v>
      </c>
      <c r="N153" s="528">
        <v>97.8</v>
      </c>
      <c r="O153" s="528">
        <v>97.6</v>
      </c>
      <c r="P153" s="528">
        <v>96.5</v>
      </c>
      <c r="Q153" s="528">
        <v>96.6</v>
      </c>
      <c r="R153" s="528">
        <v>96.3</v>
      </c>
      <c r="S153" s="528">
        <v>96.9</v>
      </c>
      <c r="T153" s="528">
        <v>98.7</v>
      </c>
      <c r="U153" s="528">
        <v>99.4</v>
      </c>
      <c r="V153" s="528">
        <v>100.5</v>
      </c>
      <c r="W153" s="528">
        <v>100.8</v>
      </c>
      <c r="X153" s="528">
        <v>102.9</v>
      </c>
      <c r="Y153" s="528">
        <v>106.2</v>
      </c>
      <c r="Z153" s="528">
        <v>103.4</v>
      </c>
      <c r="AA153" s="528">
        <v>101.3</v>
      </c>
      <c r="AB153" s="528">
        <v>104.9</v>
      </c>
      <c r="AC153" s="528">
        <v>105.3</v>
      </c>
      <c r="AD153" s="528">
        <v>105</v>
      </c>
      <c r="AE153" s="528">
        <v>106.9</v>
      </c>
      <c r="AF153" s="528">
        <v>108.7</v>
      </c>
      <c r="AG153" s="528">
        <v>111.4</v>
      </c>
      <c r="AH153" s="528">
        <v>112.6</v>
      </c>
      <c r="AI153" s="528">
        <v>113.2</v>
      </c>
      <c r="AJ153" s="528">
        <v>111.8</v>
      </c>
      <c r="AK153" s="528">
        <v>112.7</v>
      </c>
      <c r="AL153" s="528">
        <v>112.7</v>
      </c>
      <c r="AM153" s="528">
        <v>113</v>
      </c>
      <c r="AN153" s="528">
        <v>111.6</v>
      </c>
      <c r="AO153" s="528">
        <v>112.1</v>
      </c>
      <c r="AP153" s="528">
        <v>112.9</v>
      </c>
      <c r="AQ153" s="528">
        <v>113.5</v>
      </c>
      <c r="AR153" s="528">
        <v>120.3</v>
      </c>
      <c r="AS153" s="528">
        <v>122</v>
      </c>
      <c r="AT153" s="528">
        <v>122.3</v>
      </c>
      <c r="AU153" s="528">
        <v>121.8</v>
      </c>
      <c r="AV153" s="528">
        <v>122</v>
      </c>
      <c r="AW153" s="528">
        <v>123.6</v>
      </c>
      <c r="AX153" s="528">
        <v>124.7</v>
      </c>
      <c r="AY153" s="528">
        <v>124.2</v>
      </c>
      <c r="AZ153" s="528">
        <v>123.8</v>
      </c>
      <c r="BA153" s="528">
        <v>123.6</v>
      </c>
      <c r="BB153" s="528">
        <v>122.9</v>
      </c>
      <c r="BC153" s="528">
        <v>126.3</v>
      </c>
      <c r="BD153" s="528">
        <v>133.6</v>
      </c>
      <c r="BE153" s="528">
        <v>135.1</v>
      </c>
      <c r="BF153" s="528">
        <v>138.9</v>
      </c>
      <c r="BG153" s="528">
        <v>147.5</v>
      </c>
      <c r="BH153" s="528">
        <v>154</v>
      </c>
      <c r="BI153" s="528">
        <v>154</v>
      </c>
      <c r="BJ153" s="528">
        <v>159</v>
      </c>
      <c r="BK153" s="528">
        <v>159.69999999999999</v>
      </c>
      <c r="BL153" s="528">
        <v>160.80000000000001</v>
      </c>
      <c r="BM153" s="528">
        <v>163.69999999999999</v>
      </c>
      <c r="BN153" s="528">
        <v>165.1</v>
      </c>
      <c r="BO153" s="528">
        <v>165</v>
      </c>
      <c r="BP153" s="528">
        <v>166.3</v>
      </c>
      <c r="BQ153" s="528">
        <v>166.8</v>
      </c>
      <c r="BR153" s="528">
        <v>166.2</v>
      </c>
      <c r="BS153" s="528">
        <v>164.7</v>
      </c>
      <c r="BT153" s="528">
        <v>163.30000000000001</v>
      </c>
      <c r="BU153" s="528">
        <v>162</v>
      </c>
      <c r="BV153" s="528">
        <v>159.1</v>
      </c>
      <c r="BW153" s="528">
        <v>160.1</v>
      </c>
      <c r="BX153" s="528">
        <v>162</v>
      </c>
      <c r="BY153" s="528">
        <v>163.19999999999999</v>
      </c>
      <c r="BZ153" s="528">
        <v>165.8</v>
      </c>
      <c r="CA153" s="528">
        <v>166.9</v>
      </c>
      <c r="CB153" s="528">
        <v>171.7</v>
      </c>
      <c r="CC153" s="528">
        <v>179.1</v>
      </c>
      <c r="CD153" s="528">
        <v>180.2</v>
      </c>
      <c r="CE153" s="528">
        <v>184.6</v>
      </c>
      <c r="CF153" s="528">
        <v>190</v>
      </c>
      <c r="CG153" s="528">
        <v>190.7</v>
      </c>
      <c r="CH153" s="528">
        <v>192.1</v>
      </c>
      <c r="CI153" s="528">
        <v>191.5</v>
      </c>
      <c r="CJ153" s="528">
        <v>191.8</v>
      </c>
      <c r="CK153" s="528">
        <v>191</v>
      </c>
      <c r="CL153" s="528">
        <v>188.4</v>
      </c>
    </row>
    <row r="154" spans="1:90">
      <c r="A154" s="524" t="s">
        <v>926</v>
      </c>
      <c r="B154" s="524" t="s">
        <v>877</v>
      </c>
      <c r="C154" s="525">
        <v>6.1179999999999998E-2</v>
      </c>
      <c r="D154" s="528">
        <v>98.5</v>
      </c>
      <c r="E154" s="528">
        <v>98.7</v>
      </c>
      <c r="F154" s="528">
        <v>99.1</v>
      </c>
      <c r="G154" s="528">
        <v>101</v>
      </c>
      <c r="H154" s="528">
        <v>100.5</v>
      </c>
      <c r="I154" s="528">
        <v>102.3</v>
      </c>
      <c r="J154" s="528">
        <v>102.3</v>
      </c>
      <c r="K154" s="528">
        <v>102.1</v>
      </c>
      <c r="L154" s="528">
        <v>100.6</v>
      </c>
      <c r="M154" s="528">
        <v>100.7</v>
      </c>
      <c r="N154" s="528">
        <v>101</v>
      </c>
      <c r="O154" s="528">
        <v>101</v>
      </c>
      <c r="P154" s="528">
        <v>101</v>
      </c>
      <c r="Q154" s="528">
        <v>100.4</v>
      </c>
      <c r="R154" s="528">
        <v>100.9</v>
      </c>
      <c r="S154" s="528">
        <v>102</v>
      </c>
      <c r="T154" s="528">
        <v>103.9</v>
      </c>
      <c r="U154" s="528">
        <v>105.1</v>
      </c>
      <c r="V154" s="528">
        <v>105.4</v>
      </c>
      <c r="W154" s="528">
        <v>106.7</v>
      </c>
      <c r="X154" s="528">
        <v>109.7</v>
      </c>
      <c r="Y154" s="528">
        <v>111.3</v>
      </c>
      <c r="Z154" s="528">
        <v>112.5</v>
      </c>
      <c r="AA154" s="528">
        <v>113.4</v>
      </c>
      <c r="AB154" s="528">
        <v>113.3</v>
      </c>
      <c r="AC154" s="528">
        <v>114</v>
      </c>
      <c r="AD154" s="528">
        <v>114</v>
      </c>
      <c r="AE154" s="528">
        <v>114.8</v>
      </c>
      <c r="AF154" s="528">
        <v>116</v>
      </c>
      <c r="AG154" s="528">
        <v>117</v>
      </c>
      <c r="AH154" s="528">
        <v>117.7</v>
      </c>
      <c r="AI154" s="528">
        <v>117.5</v>
      </c>
      <c r="AJ154" s="528">
        <v>117.5</v>
      </c>
      <c r="AK154" s="528">
        <v>116.5</v>
      </c>
      <c r="AL154" s="528">
        <v>116.2</v>
      </c>
      <c r="AM154" s="528">
        <v>116.2</v>
      </c>
      <c r="AN154" s="528">
        <v>116.9</v>
      </c>
      <c r="AO154" s="528">
        <v>116.9</v>
      </c>
      <c r="AP154" s="528">
        <v>117.4</v>
      </c>
      <c r="AQ154" s="528">
        <v>117.8</v>
      </c>
      <c r="AR154" s="528">
        <v>118.3</v>
      </c>
      <c r="AS154" s="528">
        <v>119.8</v>
      </c>
      <c r="AT154" s="528">
        <v>120</v>
      </c>
      <c r="AU154" s="528">
        <v>120</v>
      </c>
      <c r="AV154" s="528">
        <v>119.9</v>
      </c>
      <c r="AW154" s="528">
        <v>120</v>
      </c>
      <c r="AX154" s="528">
        <v>124</v>
      </c>
      <c r="AY154" s="528">
        <v>124</v>
      </c>
      <c r="AZ154" s="528">
        <v>128.19999999999999</v>
      </c>
      <c r="BA154" s="528">
        <v>128.1</v>
      </c>
      <c r="BB154" s="528">
        <v>128</v>
      </c>
      <c r="BC154" s="528">
        <v>128.5</v>
      </c>
      <c r="BD154" s="528">
        <v>128.80000000000001</v>
      </c>
      <c r="BE154" s="528">
        <v>128.4</v>
      </c>
      <c r="BF154" s="528">
        <v>129.80000000000001</v>
      </c>
      <c r="BG154" s="528">
        <v>132.6</v>
      </c>
      <c r="BH154" s="528">
        <v>134.80000000000001</v>
      </c>
      <c r="BI154" s="528">
        <v>135.69999999999999</v>
      </c>
      <c r="BJ154" s="528">
        <v>146.6</v>
      </c>
      <c r="BK154" s="528">
        <v>149</v>
      </c>
      <c r="BL154" s="528">
        <v>160</v>
      </c>
      <c r="BM154" s="528">
        <v>160.69999999999999</v>
      </c>
      <c r="BN154" s="528">
        <v>161.6</v>
      </c>
      <c r="BO154" s="528">
        <v>162.30000000000001</v>
      </c>
      <c r="BP154" s="528">
        <v>163.4</v>
      </c>
      <c r="BQ154" s="528">
        <v>163.69999999999999</v>
      </c>
      <c r="BR154" s="528">
        <v>161.30000000000001</v>
      </c>
      <c r="BS154" s="528">
        <v>160.30000000000001</v>
      </c>
      <c r="BT154" s="528">
        <v>160.4</v>
      </c>
      <c r="BU154" s="528">
        <v>160.30000000000001</v>
      </c>
      <c r="BV154" s="528">
        <v>159.80000000000001</v>
      </c>
      <c r="BW154" s="528">
        <v>157.80000000000001</v>
      </c>
      <c r="BX154" s="528">
        <v>155.6</v>
      </c>
      <c r="BY154" s="528">
        <v>156.30000000000001</v>
      </c>
      <c r="BZ154" s="528">
        <v>156.30000000000001</v>
      </c>
      <c r="CA154" s="528">
        <v>156.30000000000001</v>
      </c>
      <c r="CB154" s="528">
        <v>158.19999999999999</v>
      </c>
      <c r="CC154" s="528">
        <v>160.4</v>
      </c>
      <c r="CD154" s="528">
        <v>162.6</v>
      </c>
      <c r="CE154" s="528">
        <v>164.4</v>
      </c>
      <c r="CF154" s="528">
        <v>167.3</v>
      </c>
      <c r="CG154" s="528">
        <v>170.8</v>
      </c>
      <c r="CH154" s="528">
        <v>169.9</v>
      </c>
      <c r="CI154" s="528">
        <v>170</v>
      </c>
      <c r="CJ154" s="528">
        <v>169.3</v>
      </c>
      <c r="CK154" s="528">
        <v>173.4</v>
      </c>
      <c r="CL154" s="528">
        <v>176.5</v>
      </c>
    </row>
    <row r="155" spans="1:90">
      <c r="A155" s="524" t="s">
        <v>2358</v>
      </c>
      <c r="B155" s="524" t="s">
        <v>879</v>
      </c>
      <c r="C155" s="525">
        <v>5.0630000000000001E-2</v>
      </c>
      <c r="D155" s="528">
        <v>99.3</v>
      </c>
      <c r="E155" s="528">
        <v>99.5</v>
      </c>
      <c r="F155" s="528">
        <v>100</v>
      </c>
      <c r="G155" s="528">
        <v>103.1</v>
      </c>
      <c r="H155" s="528">
        <v>103.6</v>
      </c>
      <c r="I155" s="528">
        <v>104.5</v>
      </c>
      <c r="J155" s="528">
        <v>103.6</v>
      </c>
      <c r="K155" s="528">
        <v>103.7</v>
      </c>
      <c r="L155" s="528">
        <v>103.9</v>
      </c>
      <c r="M155" s="528">
        <v>103.9</v>
      </c>
      <c r="N155" s="528">
        <v>103.6</v>
      </c>
      <c r="O155" s="528">
        <v>103.8</v>
      </c>
      <c r="P155" s="528">
        <v>104</v>
      </c>
      <c r="Q155" s="528">
        <v>103.9</v>
      </c>
      <c r="R155" s="528">
        <v>100.2</v>
      </c>
      <c r="S155" s="528">
        <v>101</v>
      </c>
      <c r="T155" s="528">
        <v>100.8</v>
      </c>
      <c r="U155" s="528">
        <v>101.4</v>
      </c>
      <c r="V155" s="528">
        <v>101.2</v>
      </c>
      <c r="W155" s="528">
        <v>101.2</v>
      </c>
      <c r="X155" s="528">
        <v>101.3</v>
      </c>
      <c r="Y155" s="528">
        <v>96.2</v>
      </c>
      <c r="Z155" s="528">
        <v>96</v>
      </c>
      <c r="AA155" s="528">
        <v>96</v>
      </c>
      <c r="AB155" s="528">
        <v>96</v>
      </c>
      <c r="AC155" s="528">
        <v>95.4</v>
      </c>
      <c r="AD155" s="528">
        <v>95</v>
      </c>
      <c r="AE155" s="528">
        <v>96.9</v>
      </c>
      <c r="AF155" s="528">
        <v>97</v>
      </c>
      <c r="AG155" s="528">
        <v>97.2</v>
      </c>
      <c r="AH155" s="528">
        <v>97.7</v>
      </c>
      <c r="AI155" s="528">
        <v>98.4</v>
      </c>
      <c r="AJ155" s="528">
        <v>98.9</v>
      </c>
      <c r="AK155" s="528">
        <v>98.9</v>
      </c>
      <c r="AL155" s="528">
        <v>98.7</v>
      </c>
      <c r="AM155" s="528">
        <v>98.4</v>
      </c>
      <c r="AN155" s="528">
        <v>98.4</v>
      </c>
      <c r="AO155" s="528">
        <v>98.4</v>
      </c>
      <c r="AP155" s="528">
        <v>98.4</v>
      </c>
      <c r="AQ155" s="528">
        <v>99.4</v>
      </c>
      <c r="AR155" s="528">
        <v>99.7</v>
      </c>
      <c r="AS155" s="528">
        <v>102.1</v>
      </c>
      <c r="AT155" s="528">
        <v>102.1</v>
      </c>
      <c r="AU155" s="528">
        <v>102.8</v>
      </c>
      <c r="AV155" s="528">
        <v>102.3</v>
      </c>
      <c r="AW155" s="528">
        <v>102.7</v>
      </c>
      <c r="AX155" s="528">
        <v>100.6</v>
      </c>
      <c r="AY155" s="528">
        <v>100</v>
      </c>
      <c r="AZ155" s="528">
        <v>98.2</v>
      </c>
      <c r="BA155" s="528">
        <v>98.5</v>
      </c>
      <c r="BB155" s="528">
        <v>101.1</v>
      </c>
      <c r="BC155" s="528">
        <v>100.7</v>
      </c>
      <c r="BD155" s="528">
        <v>100.6</v>
      </c>
      <c r="BE155" s="528">
        <v>101.1</v>
      </c>
      <c r="BF155" s="528">
        <v>102.6</v>
      </c>
      <c r="BG155" s="528">
        <v>102.4</v>
      </c>
      <c r="BH155" s="528">
        <v>102.3</v>
      </c>
      <c r="BI155" s="528">
        <v>105.8</v>
      </c>
      <c r="BJ155" s="528">
        <v>105.5</v>
      </c>
      <c r="BK155" s="528">
        <v>106.3</v>
      </c>
      <c r="BL155" s="528">
        <v>109</v>
      </c>
      <c r="BM155" s="528">
        <v>109.4</v>
      </c>
      <c r="BN155" s="528">
        <v>108.3</v>
      </c>
      <c r="BO155" s="528">
        <v>113.7</v>
      </c>
      <c r="BP155" s="528">
        <v>114.2</v>
      </c>
      <c r="BQ155" s="528">
        <v>114.7</v>
      </c>
      <c r="BR155" s="528">
        <v>114.9</v>
      </c>
      <c r="BS155" s="528">
        <v>114.9</v>
      </c>
      <c r="BT155" s="528">
        <v>114.8</v>
      </c>
      <c r="BU155" s="528">
        <v>114.8</v>
      </c>
      <c r="BV155" s="528">
        <v>115.8</v>
      </c>
      <c r="BW155" s="528">
        <v>117.3</v>
      </c>
      <c r="BX155" s="528">
        <v>116.5</v>
      </c>
      <c r="BY155" s="528">
        <v>115.8</v>
      </c>
      <c r="BZ155" s="528">
        <v>119.7</v>
      </c>
      <c r="CA155" s="528">
        <v>124.1</v>
      </c>
      <c r="CB155" s="528">
        <v>124</v>
      </c>
      <c r="CC155" s="528">
        <v>122.4</v>
      </c>
      <c r="CD155" s="528">
        <v>122.1</v>
      </c>
      <c r="CE155" s="528">
        <v>122.8</v>
      </c>
      <c r="CF155" s="528">
        <v>123.3</v>
      </c>
      <c r="CG155" s="528">
        <v>123.2</v>
      </c>
      <c r="CH155" s="528">
        <v>122.2</v>
      </c>
      <c r="CI155" s="528">
        <v>122.4</v>
      </c>
      <c r="CJ155" s="528">
        <v>122.5</v>
      </c>
      <c r="CK155" s="528">
        <v>127.2</v>
      </c>
      <c r="CL155" s="528">
        <v>127.8</v>
      </c>
    </row>
    <row r="156" spans="1:90">
      <c r="A156" s="524" t="s">
        <v>922</v>
      </c>
      <c r="B156" s="524" t="s">
        <v>2359</v>
      </c>
      <c r="C156" s="525">
        <v>3.9609999999999999E-2</v>
      </c>
      <c r="D156" s="528">
        <v>98.9</v>
      </c>
      <c r="E156" s="528">
        <v>99.2</v>
      </c>
      <c r="F156" s="528">
        <v>99.9</v>
      </c>
      <c r="G156" s="528">
        <v>100.6</v>
      </c>
      <c r="H156" s="528">
        <v>100.7</v>
      </c>
      <c r="I156" s="528">
        <v>100.7</v>
      </c>
      <c r="J156" s="528">
        <v>100.7</v>
      </c>
      <c r="K156" s="528">
        <v>100.7</v>
      </c>
      <c r="L156" s="528">
        <v>100.7</v>
      </c>
      <c r="M156" s="528">
        <v>100.7</v>
      </c>
      <c r="N156" s="528">
        <v>100.7</v>
      </c>
      <c r="O156" s="528">
        <v>100.7</v>
      </c>
      <c r="P156" s="528">
        <v>100.8</v>
      </c>
      <c r="Q156" s="528">
        <v>101.3</v>
      </c>
      <c r="R156" s="528">
        <v>102.4</v>
      </c>
      <c r="S156" s="528">
        <v>103.9</v>
      </c>
      <c r="T156" s="528">
        <v>103.9</v>
      </c>
      <c r="U156" s="528">
        <v>104.1</v>
      </c>
      <c r="V156" s="528">
        <v>105</v>
      </c>
      <c r="W156" s="528">
        <v>105</v>
      </c>
      <c r="X156" s="528">
        <v>108.2</v>
      </c>
      <c r="Y156" s="528">
        <v>110.4</v>
      </c>
      <c r="Z156" s="528">
        <v>110.4</v>
      </c>
      <c r="AA156" s="528">
        <v>110.4</v>
      </c>
      <c r="AB156" s="528">
        <v>111.5</v>
      </c>
      <c r="AC156" s="528">
        <v>112.3</v>
      </c>
      <c r="AD156" s="528">
        <v>113.4</v>
      </c>
      <c r="AE156" s="528">
        <v>116.4</v>
      </c>
      <c r="AF156" s="528">
        <v>116.7</v>
      </c>
      <c r="AG156" s="528">
        <v>116.9</v>
      </c>
      <c r="AH156" s="528">
        <v>117.5</v>
      </c>
      <c r="AI156" s="528">
        <v>117.8</v>
      </c>
      <c r="AJ156" s="528">
        <v>118.1</v>
      </c>
      <c r="AK156" s="528">
        <v>117.5</v>
      </c>
      <c r="AL156" s="528">
        <v>117.7</v>
      </c>
      <c r="AM156" s="528">
        <v>117.3</v>
      </c>
      <c r="AN156" s="528">
        <v>117.3</v>
      </c>
      <c r="AO156" s="528">
        <v>117.3</v>
      </c>
      <c r="AP156" s="528">
        <v>117.7</v>
      </c>
      <c r="AQ156" s="528">
        <v>119.7</v>
      </c>
      <c r="AR156" s="528">
        <v>119.7</v>
      </c>
      <c r="AS156" s="528">
        <v>119.7</v>
      </c>
      <c r="AT156" s="528">
        <v>119.7</v>
      </c>
      <c r="AU156" s="528">
        <v>119.7</v>
      </c>
      <c r="AV156" s="528">
        <v>119.7</v>
      </c>
      <c r="AW156" s="528">
        <v>122.3</v>
      </c>
      <c r="AX156" s="528">
        <v>123.1</v>
      </c>
      <c r="AY156" s="528">
        <v>123</v>
      </c>
      <c r="AZ156" s="528">
        <v>120.5</v>
      </c>
      <c r="BA156" s="528">
        <v>124</v>
      </c>
      <c r="BB156" s="528">
        <v>123.5</v>
      </c>
      <c r="BC156" s="528">
        <v>123.7</v>
      </c>
      <c r="BD156" s="528">
        <v>124.2</v>
      </c>
      <c r="BE156" s="528">
        <v>124.7</v>
      </c>
      <c r="BF156" s="528">
        <v>124.6</v>
      </c>
      <c r="BG156" s="528">
        <v>124.6</v>
      </c>
      <c r="BH156" s="528">
        <v>124.6</v>
      </c>
      <c r="BI156" s="528">
        <v>132.30000000000001</v>
      </c>
      <c r="BJ156" s="528">
        <v>134</v>
      </c>
      <c r="BK156" s="528">
        <v>135.80000000000001</v>
      </c>
      <c r="BL156" s="528">
        <v>127.5</v>
      </c>
      <c r="BM156" s="528">
        <v>127.3</v>
      </c>
      <c r="BN156" s="528">
        <v>128.69999999999999</v>
      </c>
      <c r="BO156" s="528">
        <v>131.4</v>
      </c>
      <c r="BP156" s="528">
        <v>131.5</v>
      </c>
      <c r="BQ156" s="528">
        <v>132.69999999999999</v>
      </c>
      <c r="BR156" s="528">
        <v>132.69999999999999</v>
      </c>
      <c r="BS156" s="528">
        <v>132.69999999999999</v>
      </c>
      <c r="BT156" s="528">
        <v>132.69999999999999</v>
      </c>
      <c r="BU156" s="528">
        <v>132.69999999999999</v>
      </c>
      <c r="BV156" s="528">
        <v>132.69999999999999</v>
      </c>
      <c r="BW156" s="528">
        <v>132.69999999999999</v>
      </c>
      <c r="BX156" s="528">
        <v>131.5</v>
      </c>
      <c r="BY156" s="528">
        <v>133.6</v>
      </c>
      <c r="BZ156" s="528">
        <v>133.9</v>
      </c>
      <c r="CA156" s="528">
        <v>133.5</v>
      </c>
      <c r="CB156" s="528">
        <v>137.5</v>
      </c>
      <c r="CC156" s="528">
        <v>137</v>
      </c>
      <c r="CD156" s="528">
        <v>137.5</v>
      </c>
      <c r="CE156" s="528">
        <v>138.19999999999999</v>
      </c>
      <c r="CF156" s="528">
        <v>139.80000000000001</v>
      </c>
      <c r="CG156" s="528">
        <v>140</v>
      </c>
      <c r="CH156" s="528">
        <v>143.6</v>
      </c>
      <c r="CI156" s="528">
        <v>146.4</v>
      </c>
      <c r="CJ156" s="528">
        <v>146.69999999999999</v>
      </c>
      <c r="CK156" s="528">
        <v>146.9</v>
      </c>
      <c r="CL156" s="528">
        <v>147</v>
      </c>
    </row>
    <row r="157" spans="1:90">
      <c r="A157" s="524" t="s">
        <v>2360</v>
      </c>
      <c r="B157" s="524" t="s">
        <v>881</v>
      </c>
      <c r="C157" s="525">
        <v>0.35785</v>
      </c>
      <c r="D157" s="528">
        <v>99.1</v>
      </c>
      <c r="E157" s="528">
        <v>100.4</v>
      </c>
      <c r="F157" s="528">
        <v>98.8</v>
      </c>
      <c r="G157" s="528">
        <v>101.7</v>
      </c>
      <c r="H157" s="528">
        <v>101.3</v>
      </c>
      <c r="I157" s="528">
        <v>101.7</v>
      </c>
      <c r="J157" s="528">
        <v>102.8</v>
      </c>
      <c r="K157" s="528">
        <v>102.7</v>
      </c>
      <c r="L157" s="528">
        <v>102.3</v>
      </c>
      <c r="M157" s="528">
        <v>101.7</v>
      </c>
      <c r="N157" s="528">
        <v>101.6</v>
      </c>
      <c r="O157" s="528">
        <v>102</v>
      </c>
      <c r="P157" s="528">
        <v>100.6</v>
      </c>
      <c r="Q157" s="528">
        <v>100.9</v>
      </c>
      <c r="R157" s="528">
        <v>100.6</v>
      </c>
      <c r="S157" s="528">
        <v>101.7</v>
      </c>
      <c r="T157" s="528">
        <v>101.1</v>
      </c>
      <c r="U157" s="528">
        <v>102.5</v>
      </c>
      <c r="V157" s="528">
        <v>102</v>
      </c>
      <c r="W157" s="528">
        <v>103.6</v>
      </c>
      <c r="X157" s="528">
        <v>103.3</v>
      </c>
      <c r="Y157" s="528">
        <v>104.3</v>
      </c>
      <c r="Z157" s="528">
        <v>105.5</v>
      </c>
      <c r="AA157" s="528">
        <v>105.8</v>
      </c>
      <c r="AB157" s="528">
        <v>106.8</v>
      </c>
      <c r="AC157" s="528">
        <v>104.8</v>
      </c>
      <c r="AD157" s="528">
        <v>105.4</v>
      </c>
      <c r="AE157" s="528">
        <v>106.7</v>
      </c>
      <c r="AF157" s="528">
        <v>106.8</v>
      </c>
      <c r="AG157" s="528">
        <v>106.4</v>
      </c>
      <c r="AH157" s="528">
        <v>106</v>
      </c>
      <c r="AI157" s="528">
        <v>105.8</v>
      </c>
      <c r="AJ157" s="528">
        <v>104.5</v>
      </c>
      <c r="AK157" s="528">
        <v>103</v>
      </c>
      <c r="AL157" s="528">
        <v>104</v>
      </c>
      <c r="AM157" s="528">
        <v>104.4</v>
      </c>
      <c r="AN157" s="528">
        <v>104.7</v>
      </c>
      <c r="AO157" s="528">
        <v>104.1</v>
      </c>
      <c r="AP157" s="528">
        <v>105.1</v>
      </c>
      <c r="AQ157" s="528">
        <v>105.8</v>
      </c>
      <c r="AR157" s="528">
        <v>105.6</v>
      </c>
      <c r="AS157" s="528">
        <v>106.9</v>
      </c>
      <c r="AT157" s="528">
        <v>106.5</v>
      </c>
      <c r="AU157" s="528">
        <v>106.5</v>
      </c>
      <c r="AV157" s="528">
        <v>107.3</v>
      </c>
      <c r="AW157" s="528">
        <v>106.2</v>
      </c>
      <c r="AX157" s="528">
        <v>107.1</v>
      </c>
      <c r="AY157" s="528">
        <v>105.2</v>
      </c>
      <c r="AZ157" s="528">
        <v>105.4</v>
      </c>
      <c r="BA157" s="528">
        <v>107.3</v>
      </c>
      <c r="BB157" s="528">
        <v>106</v>
      </c>
      <c r="BC157" s="528">
        <v>116.9</v>
      </c>
      <c r="BD157" s="528">
        <v>119.1</v>
      </c>
      <c r="BE157" s="528">
        <v>118</v>
      </c>
      <c r="BF157" s="528">
        <v>120.8</v>
      </c>
      <c r="BG157" s="528">
        <v>121.5</v>
      </c>
      <c r="BH157" s="528">
        <v>121.5</v>
      </c>
      <c r="BI157" s="528">
        <v>122.6</v>
      </c>
      <c r="BJ157" s="528">
        <v>120.5</v>
      </c>
      <c r="BK157" s="528">
        <v>122.2</v>
      </c>
      <c r="BL157" s="528">
        <v>122</v>
      </c>
      <c r="BM157" s="528">
        <v>123.4</v>
      </c>
      <c r="BN157" s="528">
        <v>124.6</v>
      </c>
      <c r="BO157" s="528">
        <v>120.9</v>
      </c>
      <c r="BP157" s="528">
        <v>125</v>
      </c>
      <c r="BQ157" s="528">
        <v>125.1</v>
      </c>
      <c r="BR157" s="528">
        <v>126.4</v>
      </c>
      <c r="BS157" s="528">
        <v>128.5</v>
      </c>
      <c r="BT157" s="528">
        <v>128.6</v>
      </c>
      <c r="BU157" s="528">
        <v>127.1</v>
      </c>
      <c r="BV157" s="528">
        <v>128.4</v>
      </c>
      <c r="BW157" s="528">
        <v>130.4</v>
      </c>
      <c r="BX157" s="528">
        <v>128.19999999999999</v>
      </c>
      <c r="BY157" s="528">
        <v>128.1</v>
      </c>
      <c r="BZ157" s="528">
        <v>129.80000000000001</v>
      </c>
      <c r="CA157" s="528">
        <v>131.4</v>
      </c>
      <c r="CB157" s="528">
        <v>133.6</v>
      </c>
      <c r="CC157" s="528">
        <v>132.80000000000001</v>
      </c>
      <c r="CD157" s="528">
        <v>139</v>
      </c>
      <c r="CE157" s="528">
        <v>140.19999999999999</v>
      </c>
      <c r="CF157" s="528">
        <v>138.30000000000001</v>
      </c>
      <c r="CG157" s="528">
        <v>140.6</v>
      </c>
      <c r="CH157" s="528">
        <v>142</v>
      </c>
      <c r="CI157" s="528">
        <v>144</v>
      </c>
      <c r="CJ157" s="528">
        <v>144.80000000000001</v>
      </c>
      <c r="CK157" s="528">
        <v>144.5</v>
      </c>
      <c r="CL157" s="528">
        <v>143.69999999999999</v>
      </c>
    </row>
    <row r="158" spans="1:90">
      <c r="A158" s="524" t="s">
        <v>2361</v>
      </c>
      <c r="B158" s="524" t="s">
        <v>883</v>
      </c>
      <c r="C158" s="525">
        <v>5.534E-2</v>
      </c>
      <c r="D158" s="528">
        <v>100.7</v>
      </c>
      <c r="E158" s="528">
        <v>100.7</v>
      </c>
      <c r="F158" s="528">
        <v>100.7</v>
      </c>
      <c r="G158" s="528">
        <v>108</v>
      </c>
      <c r="H158" s="528">
        <v>108</v>
      </c>
      <c r="I158" s="528">
        <v>108</v>
      </c>
      <c r="J158" s="528">
        <v>108</v>
      </c>
      <c r="K158" s="528">
        <v>108</v>
      </c>
      <c r="L158" s="528">
        <v>108.2</v>
      </c>
      <c r="M158" s="528">
        <v>108.2</v>
      </c>
      <c r="N158" s="528">
        <v>108.2</v>
      </c>
      <c r="O158" s="528">
        <v>108.2</v>
      </c>
      <c r="P158" s="528">
        <v>108.2</v>
      </c>
      <c r="Q158" s="528">
        <v>109.3</v>
      </c>
      <c r="R158" s="528">
        <v>109.5</v>
      </c>
      <c r="S158" s="528">
        <v>113.4</v>
      </c>
      <c r="T158" s="528">
        <v>113.4</v>
      </c>
      <c r="U158" s="528">
        <v>113.4</v>
      </c>
      <c r="V158" s="528">
        <v>113.4</v>
      </c>
      <c r="W158" s="528">
        <v>113.4</v>
      </c>
      <c r="X158" s="528">
        <v>113.4</v>
      </c>
      <c r="Y158" s="528">
        <v>113.4</v>
      </c>
      <c r="Z158" s="528">
        <v>113.4</v>
      </c>
      <c r="AA158" s="528">
        <v>113.4</v>
      </c>
      <c r="AB158" s="528">
        <v>117.5</v>
      </c>
      <c r="AC158" s="528">
        <v>117.5</v>
      </c>
      <c r="AD158" s="528">
        <v>118.5</v>
      </c>
      <c r="AE158" s="528">
        <v>118.3</v>
      </c>
      <c r="AF158" s="528">
        <v>118.3</v>
      </c>
      <c r="AG158" s="528">
        <v>118.3</v>
      </c>
      <c r="AH158" s="528">
        <v>118.3</v>
      </c>
      <c r="AI158" s="528">
        <v>118.3</v>
      </c>
      <c r="AJ158" s="528">
        <v>118.3</v>
      </c>
      <c r="AK158" s="528">
        <v>118.3</v>
      </c>
      <c r="AL158" s="528">
        <v>118.3</v>
      </c>
      <c r="AM158" s="528">
        <v>118.3</v>
      </c>
      <c r="AN158" s="528">
        <v>117.3</v>
      </c>
      <c r="AO158" s="528">
        <v>117.3</v>
      </c>
      <c r="AP158" s="528">
        <v>117.3</v>
      </c>
      <c r="AQ158" s="528">
        <v>117.3</v>
      </c>
      <c r="AR158" s="528">
        <v>117.3</v>
      </c>
      <c r="AS158" s="528">
        <v>117.3</v>
      </c>
      <c r="AT158" s="528">
        <v>117.3</v>
      </c>
      <c r="AU158" s="528">
        <v>117.3</v>
      </c>
      <c r="AV158" s="528">
        <v>117.3</v>
      </c>
      <c r="AW158" s="528">
        <v>117.3</v>
      </c>
      <c r="AX158" s="528">
        <v>123.1</v>
      </c>
      <c r="AY158" s="528">
        <v>117.3</v>
      </c>
      <c r="AZ158" s="528">
        <v>136.1</v>
      </c>
      <c r="BA158" s="528">
        <v>136.1</v>
      </c>
      <c r="BB158" s="528">
        <v>136.19999999999999</v>
      </c>
      <c r="BC158" s="528">
        <v>136.19999999999999</v>
      </c>
      <c r="BD158" s="528">
        <v>136.19999999999999</v>
      </c>
      <c r="BE158" s="528">
        <v>136.19999999999999</v>
      </c>
      <c r="BF158" s="528">
        <v>136.19999999999999</v>
      </c>
      <c r="BG158" s="528">
        <v>136.19999999999999</v>
      </c>
      <c r="BH158" s="528">
        <v>136.19999999999999</v>
      </c>
      <c r="BI158" s="528">
        <v>136.19999999999999</v>
      </c>
      <c r="BJ158" s="528">
        <v>136.19999999999999</v>
      </c>
      <c r="BK158" s="528">
        <v>136.19999999999999</v>
      </c>
      <c r="BL158" s="528">
        <v>136.19999999999999</v>
      </c>
      <c r="BM158" s="528">
        <v>136.19999999999999</v>
      </c>
      <c r="BN158" s="528">
        <v>136.19999999999999</v>
      </c>
      <c r="BO158" s="528">
        <v>132.1</v>
      </c>
      <c r="BP158" s="528">
        <v>132.1</v>
      </c>
      <c r="BQ158" s="528">
        <v>132.80000000000001</v>
      </c>
      <c r="BR158" s="528">
        <v>133.4</v>
      </c>
      <c r="BS158" s="528">
        <v>134.9</v>
      </c>
      <c r="BT158" s="528">
        <v>140.9</v>
      </c>
      <c r="BU158" s="528">
        <v>139.9</v>
      </c>
      <c r="BV158" s="528">
        <v>135.80000000000001</v>
      </c>
      <c r="BW158" s="528">
        <v>135.80000000000001</v>
      </c>
      <c r="BX158" s="528">
        <v>140.30000000000001</v>
      </c>
      <c r="BY158" s="528">
        <v>139.9</v>
      </c>
      <c r="BZ158" s="528">
        <v>141.19999999999999</v>
      </c>
      <c r="CA158" s="528">
        <v>141.5</v>
      </c>
      <c r="CB158" s="528">
        <v>145.69999999999999</v>
      </c>
      <c r="CC158" s="528">
        <v>147</v>
      </c>
      <c r="CD158" s="528">
        <v>148.9</v>
      </c>
      <c r="CE158" s="528">
        <v>147.9</v>
      </c>
      <c r="CF158" s="528">
        <v>148.1</v>
      </c>
      <c r="CG158" s="528">
        <v>149.80000000000001</v>
      </c>
      <c r="CH158" s="528">
        <v>150.6</v>
      </c>
      <c r="CI158" s="528">
        <v>158.1</v>
      </c>
      <c r="CJ158" s="528">
        <v>160.5</v>
      </c>
      <c r="CK158" s="528">
        <v>160.30000000000001</v>
      </c>
      <c r="CL158" s="528">
        <v>159.5</v>
      </c>
    </row>
    <row r="159" spans="1:90">
      <c r="A159" s="524" t="s">
        <v>2362</v>
      </c>
      <c r="B159" s="524" t="s">
        <v>885</v>
      </c>
      <c r="C159" s="525">
        <v>5.9409999999999998E-2</v>
      </c>
      <c r="D159" s="528">
        <v>101.6</v>
      </c>
      <c r="E159" s="528">
        <v>101.6</v>
      </c>
      <c r="F159" s="528">
        <v>97.7</v>
      </c>
      <c r="G159" s="528">
        <v>100.7</v>
      </c>
      <c r="H159" s="528">
        <v>102.4</v>
      </c>
      <c r="I159" s="528">
        <v>102.4</v>
      </c>
      <c r="J159" s="528">
        <v>102.4</v>
      </c>
      <c r="K159" s="528">
        <v>102.4</v>
      </c>
      <c r="L159" s="528">
        <v>102.4</v>
      </c>
      <c r="M159" s="528">
        <v>103.8</v>
      </c>
      <c r="N159" s="528">
        <v>104.7</v>
      </c>
      <c r="O159" s="528">
        <v>105.5</v>
      </c>
      <c r="P159" s="528">
        <v>98.6</v>
      </c>
      <c r="Q159" s="528">
        <v>91.4</v>
      </c>
      <c r="R159" s="528">
        <v>91.4</v>
      </c>
      <c r="S159" s="528">
        <v>91</v>
      </c>
      <c r="T159" s="528">
        <v>91</v>
      </c>
      <c r="U159" s="528">
        <v>91</v>
      </c>
      <c r="V159" s="528">
        <v>91</v>
      </c>
      <c r="W159" s="528">
        <v>91.3</v>
      </c>
      <c r="X159" s="528">
        <v>92.2</v>
      </c>
      <c r="Y159" s="528">
        <v>92.2</v>
      </c>
      <c r="Z159" s="528">
        <v>93</v>
      </c>
      <c r="AA159" s="528">
        <v>94.5</v>
      </c>
      <c r="AB159" s="528">
        <v>94.5</v>
      </c>
      <c r="AC159" s="528">
        <v>95</v>
      </c>
      <c r="AD159" s="528">
        <v>95.5</v>
      </c>
      <c r="AE159" s="528">
        <v>95.5</v>
      </c>
      <c r="AF159" s="528">
        <v>94.8</v>
      </c>
      <c r="AG159" s="528">
        <v>94.5</v>
      </c>
      <c r="AH159" s="528">
        <v>95.1</v>
      </c>
      <c r="AI159" s="528">
        <v>96.3</v>
      </c>
      <c r="AJ159" s="528">
        <v>96.8</v>
      </c>
      <c r="AK159" s="528">
        <v>97.7</v>
      </c>
      <c r="AL159" s="528">
        <v>100.8</v>
      </c>
      <c r="AM159" s="528">
        <v>102.6</v>
      </c>
      <c r="AN159" s="528">
        <v>102.6</v>
      </c>
      <c r="AO159" s="528">
        <v>102.6</v>
      </c>
      <c r="AP159" s="528">
        <v>102.6</v>
      </c>
      <c r="AQ159" s="528">
        <v>102.6</v>
      </c>
      <c r="AR159" s="528">
        <v>102.6</v>
      </c>
      <c r="AS159" s="528">
        <v>102.6</v>
      </c>
      <c r="AT159" s="528">
        <v>102.6</v>
      </c>
      <c r="AU159" s="528">
        <v>102.6</v>
      </c>
      <c r="AV159" s="528">
        <v>102.6</v>
      </c>
      <c r="AW159" s="528">
        <v>102.6</v>
      </c>
      <c r="AX159" s="528">
        <v>102.6</v>
      </c>
      <c r="AY159" s="528">
        <v>102.6</v>
      </c>
      <c r="AZ159" s="528">
        <v>102.6</v>
      </c>
      <c r="BA159" s="528">
        <v>102.6</v>
      </c>
      <c r="BB159" s="528">
        <v>102.6</v>
      </c>
      <c r="BC159" s="528">
        <v>109.6</v>
      </c>
      <c r="BD159" s="528">
        <v>109.6</v>
      </c>
      <c r="BE159" s="528">
        <v>109.6</v>
      </c>
      <c r="BF159" s="528">
        <v>109.6</v>
      </c>
      <c r="BG159" s="528">
        <v>109.6</v>
      </c>
      <c r="BH159" s="528">
        <v>109.6</v>
      </c>
      <c r="BI159" s="528">
        <v>109.6</v>
      </c>
      <c r="BJ159" s="528">
        <v>99.7</v>
      </c>
      <c r="BK159" s="528">
        <v>100.7</v>
      </c>
      <c r="BL159" s="528">
        <v>100.2</v>
      </c>
      <c r="BM159" s="528">
        <v>100.2</v>
      </c>
      <c r="BN159" s="528">
        <v>100.2</v>
      </c>
      <c r="BO159" s="528">
        <v>100.2</v>
      </c>
      <c r="BP159" s="528">
        <v>100.2</v>
      </c>
      <c r="BQ159" s="528">
        <v>100.2</v>
      </c>
      <c r="BR159" s="528">
        <v>100.2</v>
      </c>
      <c r="BS159" s="528">
        <v>100.2</v>
      </c>
      <c r="BT159" s="528">
        <v>100.2</v>
      </c>
      <c r="BU159" s="528">
        <v>100.2</v>
      </c>
      <c r="BV159" s="528">
        <v>100.2</v>
      </c>
      <c r="BW159" s="528">
        <v>100.2</v>
      </c>
      <c r="BX159" s="528">
        <v>100.2</v>
      </c>
      <c r="BY159" s="528">
        <v>100.2</v>
      </c>
      <c r="BZ159" s="528">
        <v>100.2</v>
      </c>
      <c r="CA159" s="528">
        <v>111.3</v>
      </c>
      <c r="CB159" s="528">
        <v>111.3</v>
      </c>
      <c r="CC159" s="528">
        <v>111.3</v>
      </c>
      <c r="CD159" s="528">
        <v>111.3</v>
      </c>
      <c r="CE159" s="528">
        <v>111.9</v>
      </c>
      <c r="CF159" s="528">
        <v>111.9</v>
      </c>
      <c r="CG159" s="528">
        <v>113.1</v>
      </c>
      <c r="CH159" s="528">
        <v>113.1</v>
      </c>
      <c r="CI159" s="528">
        <v>113.1</v>
      </c>
      <c r="CJ159" s="528">
        <v>115.4</v>
      </c>
      <c r="CK159" s="528">
        <v>115.4</v>
      </c>
      <c r="CL159" s="528">
        <v>118.2</v>
      </c>
    </row>
    <row r="160" spans="1:90">
      <c r="A160" s="524" t="s">
        <v>2363</v>
      </c>
      <c r="B160" s="524" t="s">
        <v>2364</v>
      </c>
      <c r="C160" s="525">
        <v>0.11516999999999999</v>
      </c>
      <c r="D160" s="528">
        <v>96.4</v>
      </c>
      <c r="E160" s="528">
        <v>99.9</v>
      </c>
      <c r="F160" s="528">
        <v>96.6</v>
      </c>
      <c r="G160" s="528">
        <v>97.7</v>
      </c>
      <c r="H160" s="528">
        <v>94.9</v>
      </c>
      <c r="I160" s="528">
        <v>96.3</v>
      </c>
      <c r="J160" s="528">
        <v>99.4</v>
      </c>
      <c r="K160" s="528">
        <v>98.8</v>
      </c>
      <c r="L160" s="528">
        <v>97.8</v>
      </c>
      <c r="M160" s="528">
        <v>95.4</v>
      </c>
      <c r="N160" s="528">
        <v>94.3</v>
      </c>
      <c r="O160" s="528">
        <v>95.1</v>
      </c>
      <c r="P160" s="528">
        <v>94.9</v>
      </c>
      <c r="Q160" s="528">
        <v>99.3</v>
      </c>
      <c r="R160" s="528">
        <v>97.7</v>
      </c>
      <c r="S160" s="528">
        <v>102.4</v>
      </c>
      <c r="T160" s="528">
        <v>99.9</v>
      </c>
      <c r="U160" s="528">
        <v>103</v>
      </c>
      <c r="V160" s="528">
        <v>101.7</v>
      </c>
      <c r="W160" s="528">
        <v>106.5</v>
      </c>
      <c r="X160" s="528">
        <v>104.8</v>
      </c>
      <c r="Y160" s="528">
        <v>107.6</v>
      </c>
      <c r="Z160" s="528">
        <v>111.1</v>
      </c>
      <c r="AA160" s="528">
        <v>110.7</v>
      </c>
      <c r="AB160" s="528">
        <v>111.5</v>
      </c>
      <c r="AC160" s="528">
        <v>104.7</v>
      </c>
      <c r="AD160" s="528">
        <v>105.8</v>
      </c>
      <c r="AE160" s="528">
        <v>109</v>
      </c>
      <c r="AF160" s="528">
        <v>109</v>
      </c>
      <c r="AG160" s="528">
        <v>107.5</v>
      </c>
      <c r="AH160" s="528">
        <v>104.4</v>
      </c>
      <c r="AI160" s="528">
        <v>102.8</v>
      </c>
      <c r="AJ160" s="528">
        <v>98.6</v>
      </c>
      <c r="AK160" s="528">
        <v>94</v>
      </c>
      <c r="AL160" s="528">
        <v>95.1</v>
      </c>
      <c r="AM160" s="528">
        <v>95.1</v>
      </c>
      <c r="AN160" s="528">
        <v>95.3</v>
      </c>
      <c r="AO160" s="528">
        <v>93</v>
      </c>
      <c r="AP160" s="528">
        <v>96.3</v>
      </c>
      <c r="AQ160" s="528">
        <v>99.6</v>
      </c>
      <c r="AR160" s="528">
        <v>96.6</v>
      </c>
      <c r="AS160" s="528">
        <v>100.5</v>
      </c>
      <c r="AT160" s="528">
        <v>99.4</v>
      </c>
      <c r="AU160" s="528">
        <v>99.5</v>
      </c>
      <c r="AV160" s="528">
        <v>101.9</v>
      </c>
      <c r="AW160" s="528">
        <v>98.4</v>
      </c>
      <c r="AX160" s="528">
        <v>98.6</v>
      </c>
      <c r="AY160" s="528">
        <v>94.8</v>
      </c>
      <c r="AZ160" s="528">
        <v>92.6</v>
      </c>
      <c r="BA160" s="528">
        <v>98.5</v>
      </c>
      <c r="BB160" s="528">
        <v>94.2</v>
      </c>
      <c r="BC160" s="528">
        <v>96</v>
      </c>
      <c r="BD160" s="528">
        <v>101.9</v>
      </c>
      <c r="BE160" s="528">
        <v>98.8</v>
      </c>
      <c r="BF160" s="528">
        <v>110.5</v>
      </c>
      <c r="BG160" s="528">
        <v>113.6</v>
      </c>
      <c r="BH160" s="528">
        <v>109.6</v>
      </c>
      <c r="BI160" s="528">
        <v>112</v>
      </c>
      <c r="BJ160" s="528">
        <v>111.5</v>
      </c>
      <c r="BK160" s="528">
        <v>117</v>
      </c>
      <c r="BL160" s="528">
        <v>116.7</v>
      </c>
      <c r="BM160" s="528">
        <v>117.9</v>
      </c>
      <c r="BN160" s="528">
        <v>122.6</v>
      </c>
      <c r="BO160" s="528">
        <v>112.2</v>
      </c>
      <c r="BP160" s="528">
        <v>123.5</v>
      </c>
      <c r="BQ160" s="528">
        <v>123.4</v>
      </c>
      <c r="BR160" s="528">
        <v>123.4</v>
      </c>
      <c r="BS160" s="528">
        <v>123.4</v>
      </c>
      <c r="BT160" s="528">
        <v>123.4</v>
      </c>
      <c r="BU160" s="528">
        <v>123.4</v>
      </c>
      <c r="BV160" s="528">
        <v>123.4</v>
      </c>
      <c r="BW160" s="528">
        <v>129.5</v>
      </c>
      <c r="BX160" s="528">
        <v>119</v>
      </c>
      <c r="BY160" s="528">
        <v>117.8</v>
      </c>
      <c r="BZ160" s="528">
        <v>128</v>
      </c>
      <c r="CA160" s="528">
        <v>124.2</v>
      </c>
      <c r="CB160" s="528">
        <v>119.4</v>
      </c>
      <c r="CC160" s="528">
        <v>114.3</v>
      </c>
      <c r="CD160" s="528">
        <v>126.7</v>
      </c>
      <c r="CE160" s="528">
        <v>125.9</v>
      </c>
      <c r="CF160" s="528">
        <v>124.4</v>
      </c>
      <c r="CG160" s="528">
        <v>129.9</v>
      </c>
      <c r="CH160" s="528">
        <v>139.80000000000001</v>
      </c>
      <c r="CI160" s="528">
        <v>135</v>
      </c>
      <c r="CJ160" s="528">
        <v>135.9</v>
      </c>
      <c r="CK160" s="528">
        <v>137.6</v>
      </c>
      <c r="CL160" s="528">
        <v>134</v>
      </c>
    </row>
    <row r="161" spans="1:90">
      <c r="A161" s="524" t="s">
        <v>2365</v>
      </c>
      <c r="B161" s="524" t="s">
        <v>2366</v>
      </c>
      <c r="C161" s="525">
        <v>3.5540000000000002E-2</v>
      </c>
      <c r="D161" s="528">
        <v>99.4</v>
      </c>
      <c r="E161" s="528">
        <v>100.8</v>
      </c>
      <c r="F161" s="528">
        <v>101.3</v>
      </c>
      <c r="G161" s="528">
        <v>109.6</v>
      </c>
      <c r="H161" s="528">
        <v>112.4</v>
      </c>
      <c r="I161" s="528">
        <v>111.7</v>
      </c>
      <c r="J161" s="528">
        <v>112.6</v>
      </c>
      <c r="K161" s="528">
        <v>114.2</v>
      </c>
      <c r="L161" s="528">
        <v>112.8</v>
      </c>
      <c r="M161" s="528">
        <v>111.7</v>
      </c>
      <c r="N161" s="528">
        <v>112.8</v>
      </c>
      <c r="O161" s="528">
        <v>113.7</v>
      </c>
      <c r="P161" s="528">
        <v>111.4</v>
      </c>
      <c r="Q161" s="528">
        <v>110.9</v>
      </c>
      <c r="R161" s="528">
        <v>112.5</v>
      </c>
      <c r="S161" s="528">
        <v>115</v>
      </c>
      <c r="T161" s="528">
        <v>117.2</v>
      </c>
      <c r="U161" s="528">
        <v>120.8</v>
      </c>
      <c r="V161" s="528">
        <v>120.5</v>
      </c>
      <c r="W161" s="528">
        <v>120.8</v>
      </c>
      <c r="X161" s="528">
        <v>120.7</v>
      </c>
      <c r="Y161" s="528">
        <v>121.8</v>
      </c>
      <c r="Z161" s="528">
        <v>121.5</v>
      </c>
      <c r="AA161" s="528">
        <v>123.8</v>
      </c>
      <c r="AB161" s="528">
        <v>124.6</v>
      </c>
      <c r="AC161" s="528">
        <v>125.9</v>
      </c>
      <c r="AD161" s="528">
        <v>125.7</v>
      </c>
      <c r="AE161" s="528">
        <v>127.3</v>
      </c>
      <c r="AF161" s="528">
        <v>129.4</v>
      </c>
      <c r="AG161" s="528">
        <v>130.9</v>
      </c>
      <c r="AH161" s="528">
        <v>135.4</v>
      </c>
      <c r="AI161" s="528">
        <v>137.4</v>
      </c>
      <c r="AJ161" s="528">
        <v>136.5</v>
      </c>
      <c r="AK161" s="528">
        <v>135.69999999999999</v>
      </c>
      <c r="AL161" s="528">
        <v>136.4</v>
      </c>
      <c r="AM161" s="528">
        <v>137.19999999999999</v>
      </c>
      <c r="AN161" s="528">
        <v>141.1</v>
      </c>
      <c r="AO161" s="528">
        <v>142.19999999999999</v>
      </c>
      <c r="AP161" s="528">
        <v>142.19999999999999</v>
      </c>
      <c r="AQ161" s="528">
        <v>142.19999999999999</v>
      </c>
      <c r="AR161" s="528">
        <v>146.1</v>
      </c>
      <c r="AS161" s="528">
        <v>146.1</v>
      </c>
      <c r="AT161" s="528">
        <v>146.1</v>
      </c>
      <c r="AU161" s="528">
        <v>146.1</v>
      </c>
      <c r="AV161" s="528">
        <v>146.1</v>
      </c>
      <c r="AW161" s="528">
        <v>146.1</v>
      </c>
      <c r="AX161" s="528">
        <v>146.1</v>
      </c>
      <c r="AY161" s="528">
        <v>148</v>
      </c>
      <c r="AZ161" s="528">
        <v>157.5</v>
      </c>
      <c r="BA161" s="528">
        <v>157</v>
      </c>
      <c r="BB161" s="528">
        <v>158</v>
      </c>
      <c r="BC161" s="528">
        <v>162.19999999999999</v>
      </c>
      <c r="BD161" s="528">
        <v>165</v>
      </c>
      <c r="BE161" s="528">
        <v>163.19999999999999</v>
      </c>
      <c r="BF161" s="528">
        <v>153.6</v>
      </c>
      <c r="BG161" s="528">
        <v>151.6</v>
      </c>
      <c r="BH161" s="528">
        <v>164</v>
      </c>
      <c r="BI161" s="528">
        <v>166.8</v>
      </c>
      <c r="BJ161" s="528">
        <v>164</v>
      </c>
      <c r="BK161" s="528">
        <v>162</v>
      </c>
      <c r="BL161" s="528">
        <v>162</v>
      </c>
      <c r="BM161" s="528">
        <v>172.3</v>
      </c>
      <c r="BN161" s="528">
        <v>168.8</v>
      </c>
      <c r="BO161" s="528">
        <v>171.9</v>
      </c>
      <c r="BP161" s="528">
        <v>176.2</v>
      </c>
      <c r="BQ161" s="528">
        <v>177</v>
      </c>
      <c r="BR161" s="528">
        <v>175.7</v>
      </c>
      <c r="BS161" s="528">
        <v>175.7</v>
      </c>
      <c r="BT161" s="528">
        <v>175</v>
      </c>
      <c r="BU161" s="528">
        <v>172.3</v>
      </c>
      <c r="BV161" s="528">
        <v>172.6</v>
      </c>
      <c r="BW161" s="528">
        <v>173.4</v>
      </c>
      <c r="BX161" s="528">
        <v>177.7</v>
      </c>
      <c r="BY161" s="528">
        <v>182.2</v>
      </c>
      <c r="BZ161" s="528">
        <v>180.7</v>
      </c>
      <c r="CA161" s="528">
        <v>185.8</v>
      </c>
      <c r="CB161" s="528">
        <v>185</v>
      </c>
      <c r="CC161" s="528">
        <v>184.7</v>
      </c>
      <c r="CD161" s="528">
        <v>185</v>
      </c>
      <c r="CE161" s="528">
        <v>187.6</v>
      </c>
      <c r="CF161" s="528">
        <v>188.6</v>
      </c>
      <c r="CG161" s="528">
        <v>186.7</v>
      </c>
      <c r="CH161" s="528">
        <v>186.7</v>
      </c>
      <c r="CI161" s="528">
        <v>191.9</v>
      </c>
      <c r="CJ161" s="528">
        <v>191.9</v>
      </c>
      <c r="CK161" s="528">
        <v>192.5</v>
      </c>
      <c r="CL161" s="528">
        <v>194.1</v>
      </c>
    </row>
    <row r="162" spans="1:90">
      <c r="A162" s="524" t="s">
        <v>2367</v>
      </c>
      <c r="B162" s="524" t="s">
        <v>2368</v>
      </c>
      <c r="C162" s="525">
        <v>9.239E-2</v>
      </c>
      <c r="D162" s="528">
        <v>100</v>
      </c>
      <c r="E162" s="528">
        <v>100</v>
      </c>
      <c r="F162" s="528">
        <v>100</v>
      </c>
      <c r="G162" s="528">
        <v>100.3</v>
      </c>
      <c r="H162" s="528">
        <v>100.3</v>
      </c>
      <c r="I162" s="528">
        <v>100.3</v>
      </c>
      <c r="J162" s="528">
        <v>100.3</v>
      </c>
      <c r="K162" s="528">
        <v>100.3</v>
      </c>
      <c r="L162" s="528">
        <v>100.3</v>
      </c>
      <c r="M162" s="528">
        <v>100.3</v>
      </c>
      <c r="N162" s="528">
        <v>100.3</v>
      </c>
      <c r="O162" s="528">
        <v>100.3</v>
      </c>
      <c r="P162" s="528">
        <v>100.3</v>
      </c>
      <c r="Q162" s="528">
        <v>100.3</v>
      </c>
      <c r="R162" s="528">
        <v>100.3</v>
      </c>
      <c r="S162" s="528">
        <v>95.6</v>
      </c>
      <c r="T162" s="528">
        <v>95.6</v>
      </c>
      <c r="U162" s="528">
        <v>95.6</v>
      </c>
      <c r="V162" s="528">
        <v>95.6</v>
      </c>
      <c r="W162" s="528">
        <v>95.6</v>
      </c>
      <c r="X162" s="528">
        <v>95.6</v>
      </c>
      <c r="Y162" s="528">
        <v>95.6</v>
      </c>
      <c r="Z162" s="528">
        <v>95.6</v>
      </c>
      <c r="AA162" s="528">
        <v>95.6</v>
      </c>
      <c r="AB162" s="528">
        <v>95.6</v>
      </c>
      <c r="AC162" s="528">
        <v>95.6</v>
      </c>
      <c r="AD162" s="528">
        <v>95.6</v>
      </c>
      <c r="AE162" s="528">
        <v>96.2</v>
      </c>
      <c r="AF162" s="528">
        <v>96.2</v>
      </c>
      <c r="AG162" s="528">
        <v>96.2</v>
      </c>
      <c r="AH162" s="528">
        <v>96.2</v>
      </c>
      <c r="AI162" s="528">
        <v>96.2</v>
      </c>
      <c r="AJ162" s="528">
        <v>96.2</v>
      </c>
      <c r="AK162" s="528">
        <v>96.2</v>
      </c>
      <c r="AL162" s="528">
        <v>96.2</v>
      </c>
      <c r="AM162" s="528">
        <v>96.2</v>
      </c>
      <c r="AN162" s="528">
        <v>96.2</v>
      </c>
      <c r="AO162" s="528">
        <v>96.2</v>
      </c>
      <c r="AP162" s="528">
        <v>96.2</v>
      </c>
      <c r="AQ162" s="528">
        <v>94.9</v>
      </c>
      <c r="AR162" s="528">
        <v>96.2</v>
      </c>
      <c r="AS162" s="528">
        <v>96.2</v>
      </c>
      <c r="AT162" s="528">
        <v>96.2</v>
      </c>
      <c r="AU162" s="528">
        <v>96.2</v>
      </c>
      <c r="AV162" s="528">
        <v>96.2</v>
      </c>
      <c r="AW162" s="528">
        <v>96.2</v>
      </c>
      <c r="AX162" s="528">
        <v>96.2</v>
      </c>
      <c r="AY162" s="528">
        <v>96.2</v>
      </c>
      <c r="AZ162" s="528">
        <v>84.9</v>
      </c>
      <c r="BA162" s="528">
        <v>84.9</v>
      </c>
      <c r="BB162" s="528">
        <v>84.9</v>
      </c>
      <c r="BC162" s="528">
        <v>118.8</v>
      </c>
      <c r="BD162" s="528">
        <v>118.8</v>
      </c>
      <c r="BE162" s="528">
        <v>118.8</v>
      </c>
      <c r="BF162" s="528">
        <v>118.8</v>
      </c>
      <c r="BG162" s="528">
        <v>118.8</v>
      </c>
      <c r="BH162" s="528">
        <v>118.8</v>
      </c>
      <c r="BI162" s="528">
        <v>118.8</v>
      </c>
      <c r="BJ162" s="528">
        <v>118.8</v>
      </c>
      <c r="BK162" s="528">
        <v>118.8</v>
      </c>
      <c r="BL162" s="528">
        <v>118.8</v>
      </c>
      <c r="BM162" s="528">
        <v>118.8</v>
      </c>
      <c r="BN162" s="528">
        <v>118.8</v>
      </c>
      <c r="BO162" s="528">
        <v>118.8</v>
      </c>
      <c r="BP162" s="528">
        <v>118.8</v>
      </c>
      <c r="BQ162" s="528">
        <v>118.8</v>
      </c>
      <c r="BR162" s="528">
        <v>123.7</v>
      </c>
      <c r="BS162" s="528">
        <v>131.1</v>
      </c>
      <c r="BT162" s="528">
        <v>128</v>
      </c>
      <c r="BU162" s="528">
        <v>123.7</v>
      </c>
      <c r="BV162" s="528">
        <v>131.1</v>
      </c>
      <c r="BW162" s="528">
        <v>131.1</v>
      </c>
      <c r="BX162" s="528">
        <v>131.1</v>
      </c>
      <c r="BY162" s="528">
        <v>131.1</v>
      </c>
      <c r="BZ162" s="528">
        <v>124.9</v>
      </c>
      <c r="CA162" s="528">
        <v>126.2</v>
      </c>
      <c r="CB162" s="528">
        <v>138.5</v>
      </c>
      <c r="CC162" s="528">
        <v>141</v>
      </c>
      <c r="CD162" s="528">
        <v>148.4</v>
      </c>
      <c r="CE162" s="528">
        <v>153.30000000000001</v>
      </c>
      <c r="CF162" s="528">
        <v>147.19999999999999</v>
      </c>
      <c r="CG162" s="528">
        <v>148.4</v>
      </c>
      <c r="CH162" s="528">
        <v>141</v>
      </c>
      <c r="CI162" s="528">
        <v>148.4</v>
      </c>
      <c r="CJ162" s="528">
        <v>147.19999999999999</v>
      </c>
      <c r="CK162" s="528">
        <v>144.1</v>
      </c>
      <c r="CL162" s="528">
        <v>143.5</v>
      </c>
    </row>
    <row r="163" spans="1:90">
      <c r="A163" s="524" t="s">
        <v>2369</v>
      </c>
      <c r="B163" s="524" t="s">
        <v>887</v>
      </c>
      <c r="C163" s="525">
        <v>1.3401700000000001</v>
      </c>
      <c r="D163" s="528">
        <v>101.5</v>
      </c>
      <c r="E163" s="528">
        <v>101.2</v>
      </c>
      <c r="F163" s="528">
        <v>100.6</v>
      </c>
      <c r="G163" s="528">
        <v>98.9</v>
      </c>
      <c r="H163" s="528">
        <v>99.5</v>
      </c>
      <c r="I163" s="528">
        <v>100.8</v>
      </c>
      <c r="J163" s="528">
        <v>102.4</v>
      </c>
      <c r="K163" s="528">
        <v>102.3</v>
      </c>
      <c r="L163" s="528">
        <v>102.7</v>
      </c>
      <c r="M163" s="528">
        <v>103.5</v>
      </c>
      <c r="N163" s="528">
        <v>105.3</v>
      </c>
      <c r="O163" s="528">
        <v>106.8</v>
      </c>
      <c r="P163" s="528">
        <v>111.9</v>
      </c>
      <c r="Q163" s="528">
        <v>112.6</v>
      </c>
      <c r="R163" s="528">
        <v>110.9</v>
      </c>
      <c r="S163" s="528">
        <v>111.9</v>
      </c>
      <c r="T163" s="528">
        <v>113.8</v>
      </c>
      <c r="U163" s="528">
        <v>114.7</v>
      </c>
      <c r="V163" s="528">
        <v>115.5</v>
      </c>
      <c r="W163" s="528">
        <v>118.5</v>
      </c>
      <c r="X163" s="528">
        <v>122.4</v>
      </c>
      <c r="Y163" s="528">
        <v>123.2</v>
      </c>
      <c r="Z163" s="528">
        <v>125.7</v>
      </c>
      <c r="AA163" s="528">
        <v>126.2</v>
      </c>
      <c r="AB163" s="528">
        <v>124.4</v>
      </c>
      <c r="AC163" s="528">
        <v>123.5</v>
      </c>
      <c r="AD163" s="528">
        <v>121.3</v>
      </c>
      <c r="AE163" s="528">
        <v>120.5</v>
      </c>
      <c r="AF163" s="528">
        <v>118.5</v>
      </c>
      <c r="AG163" s="528">
        <v>119.9</v>
      </c>
      <c r="AH163" s="528">
        <v>124.3</v>
      </c>
      <c r="AI163" s="528">
        <v>125.8</v>
      </c>
      <c r="AJ163" s="528">
        <v>125</v>
      </c>
      <c r="AK163" s="528">
        <v>127.3</v>
      </c>
      <c r="AL163" s="528">
        <v>127.3</v>
      </c>
      <c r="AM163" s="528">
        <v>126.7</v>
      </c>
      <c r="AN163" s="528">
        <v>127.1</v>
      </c>
      <c r="AO163" s="528">
        <v>128.69999999999999</v>
      </c>
      <c r="AP163" s="528">
        <v>129.1</v>
      </c>
      <c r="AQ163" s="528">
        <v>129.1</v>
      </c>
      <c r="AR163" s="528">
        <v>128.69999999999999</v>
      </c>
      <c r="AS163" s="528">
        <v>129.80000000000001</v>
      </c>
      <c r="AT163" s="528">
        <v>130.30000000000001</v>
      </c>
      <c r="AU163" s="528">
        <v>129.9</v>
      </c>
      <c r="AV163" s="528">
        <v>129.9</v>
      </c>
      <c r="AW163" s="528">
        <v>129.69999999999999</v>
      </c>
      <c r="AX163" s="528">
        <v>129.30000000000001</v>
      </c>
      <c r="AY163" s="528">
        <v>128.9</v>
      </c>
      <c r="AZ163" s="528">
        <v>131.6</v>
      </c>
      <c r="BA163" s="528">
        <v>131.9</v>
      </c>
      <c r="BB163" s="528">
        <v>131.5</v>
      </c>
      <c r="BC163" s="528">
        <v>130.4</v>
      </c>
      <c r="BD163" s="528">
        <v>130.30000000000001</v>
      </c>
      <c r="BE163" s="528">
        <v>130.19999999999999</v>
      </c>
      <c r="BF163" s="528">
        <v>130.9</v>
      </c>
      <c r="BG163" s="528">
        <v>132.19999999999999</v>
      </c>
      <c r="BH163" s="528">
        <v>134.9</v>
      </c>
      <c r="BI163" s="528">
        <v>139.1</v>
      </c>
      <c r="BJ163" s="528">
        <v>143.19999999999999</v>
      </c>
      <c r="BK163" s="528">
        <v>143.5</v>
      </c>
      <c r="BL163" s="528">
        <v>146.69999999999999</v>
      </c>
      <c r="BM163" s="528">
        <v>145.9</v>
      </c>
      <c r="BN163" s="528">
        <v>148.30000000000001</v>
      </c>
      <c r="BO163" s="528">
        <v>143.19999999999999</v>
      </c>
      <c r="BP163" s="528">
        <v>142.1</v>
      </c>
      <c r="BQ163" s="528">
        <v>142.6</v>
      </c>
      <c r="BR163" s="528">
        <v>144.30000000000001</v>
      </c>
      <c r="BS163" s="528">
        <v>145.30000000000001</v>
      </c>
      <c r="BT163" s="528">
        <v>145.1</v>
      </c>
      <c r="BU163" s="528">
        <v>146.1</v>
      </c>
      <c r="BV163" s="528">
        <v>146.4</v>
      </c>
      <c r="BW163" s="528">
        <v>146.4</v>
      </c>
      <c r="BX163" s="528">
        <v>149.1</v>
      </c>
      <c r="BY163" s="528">
        <v>149.6</v>
      </c>
      <c r="BZ163" s="528">
        <v>149.30000000000001</v>
      </c>
      <c r="CA163" s="528">
        <v>147.5</v>
      </c>
      <c r="CB163" s="528">
        <v>146.30000000000001</v>
      </c>
      <c r="CC163" s="528">
        <v>146.1</v>
      </c>
      <c r="CD163" s="528">
        <v>146.1</v>
      </c>
      <c r="CE163" s="528">
        <v>146</v>
      </c>
      <c r="CF163" s="528">
        <v>146.1</v>
      </c>
      <c r="CG163" s="528">
        <v>146.19999999999999</v>
      </c>
      <c r="CH163" s="528">
        <v>145.9</v>
      </c>
      <c r="CI163" s="528">
        <v>145.5</v>
      </c>
      <c r="CJ163" s="528">
        <v>145.4</v>
      </c>
      <c r="CK163" s="528">
        <v>146.30000000000001</v>
      </c>
      <c r="CL163" s="528">
        <v>146.9</v>
      </c>
    </row>
    <row r="164" spans="1:90">
      <c r="A164" s="524" t="s">
        <v>934</v>
      </c>
      <c r="B164" s="524" t="s">
        <v>889</v>
      </c>
      <c r="C164" s="525">
        <v>0.45223999999999998</v>
      </c>
      <c r="D164" s="528">
        <v>101</v>
      </c>
      <c r="E164" s="528">
        <v>100.3</v>
      </c>
      <c r="F164" s="528">
        <v>99.1</v>
      </c>
      <c r="G164" s="528">
        <v>97</v>
      </c>
      <c r="H164" s="528">
        <v>97.5</v>
      </c>
      <c r="I164" s="528">
        <v>98.6</v>
      </c>
      <c r="J164" s="528">
        <v>101.3</v>
      </c>
      <c r="K164" s="528">
        <v>101.7</v>
      </c>
      <c r="L164" s="528">
        <v>102.2</v>
      </c>
      <c r="M164" s="528">
        <v>103.4</v>
      </c>
      <c r="N164" s="528">
        <v>106.6</v>
      </c>
      <c r="O164" s="528">
        <v>108.7</v>
      </c>
      <c r="P164" s="528">
        <v>112.9</v>
      </c>
      <c r="Q164" s="528">
        <v>113.5</v>
      </c>
      <c r="R164" s="528">
        <v>111.9</v>
      </c>
      <c r="S164" s="528">
        <v>110.1</v>
      </c>
      <c r="T164" s="528">
        <v>111.3</v>
      </c>
      <c r="U164" s="528">
        <v>113.8</v>
      </c>
      <c r="V164" s="528">
        <v>114.8</v>
      </c>
      <c r="W164" s="528">
        <v>119.3</v>
      </c>
      <c r="X164" s="528">
        <v>126.4</v>
      </c>
      <c r="Y164" s="528">
        <v>127.4</v>
      </c>
      <c r="Z164" s="528">
        <v>129.1</v>
      </c>
      <c r="AA164" s="528">
        <v>130.30000000000001</v>
      </c>
      <c r="AB164" s="528">
        <v>129.19999999999999</v>
      </c>
      <c r="AC164" s="528">
        <v>127.9</v>
      </c>
      <c r="AD164" s="528">
        <v>124.2</v>
      </c>
      <c r="AE164" s="528">
        <v>120.9</v>
      </c>
      <c r="AF164" s="528">
        <v>116.7</v>
      </c>
      <c r="AG164" s="528">
        <v>118.6</v>
      </c>
      <c r="AH164" s="528">
        <v>125.3</v>
      </c>
      <c r="AI164" s="528">
        <v>128.9</v>
      </c>
      <c r="AJ164" s="528">
        <v>127.3</v>
      </c>
      <c r="AK164" s="528">
        <v>128.9</v>
      </c>
      <c r="AL164" s="528">
        <v>128</v>
      </c>
      <c r="AM164" s="528">
        <v>127.3</v>
      </c>
      <c r="AN164" s="528">
        <v>128.6</v>
      </c>
      <c r="AO164" s="528">
        <v>129.5</v>
      </c>
      <c r="AP164" s="528">
        <v>129.5</v>
      </c>
      <c r="AQ164" s="528">
        <v>129.6</v>
      </c>
      <c r="AR164" s="528">
        <v>128.6</v>
      </c>
      <c r="AS164" s="528">
        <v>129.19999999999999</v>
      </c>
      <c r="AT164" s="528">
        <v>129.5</v>
      </c>
      <c r="AU164" s="528">
        <v>129.6</v>
      </c>
      <c r="AV164" s="528">
        <v>129.6</v>
      </c>
      <c r="AW164" s="528">
        <v>129.9</v>
      </c>
      <c r="AX164" s="528">
        <v>130.4</v>
      </c>
      <c r="AY164" s="528">
        <v>130</v>
      </c>
      <c r="AZ164" s="528">
        <v>131.5</v>
      </c>
      <c r="BA164" s="528">
        <v>131.6</v>
      </c>
      <c r="BB164" s="528">
        <v>131.5</v>
      </c>
      <c r="BC164" s="528">
        <v>128.80000000000001</v>
      </c>
      <c r="BD164" s="528">
        <v>127.5</v>
      </c>
      <c r="BE164" s="528">
        <v>127.6</v>
      </c>
      <c r="BF164" s="528">
        <v>129.6</v>
      </c>
      <c r="BG164" s="528">
        <v>132.5</v>
      </c>
      <c r="BH164" s="528">
        <v>136.9</v>
      </c>
      <c r="BI164" s="528">
        <v>140.1</v>
      </c>
      <c r="BJ164" s="528">
        <v>145.80000000000001</v>
      </c>
      <c r="BK164" s="528">
        <v>146.30000000000001</v>
      </c>
      <c r="BL164" s="528">
        <v>149</v>
      </c>
      <c r="BM164" s="528">
        <v>148.80000000000001</v>
      </c>
      <c r="BN164" s="528">
        <v>148.4</v>
      </c>
      <c r="BO164" s="528">
        <v>142.30000000000001</v>
      </c>
      <c r="BP164" s="528">
        <v>143.4</v>
      </c>
      <c r="BQ164" s="528">
        <v>144.9</v>
      </c>
      <c r="BR164" s="528">
        <v>146.80000000000001</v>
      </c>
      <c r="BS164" s="528">
        <v>146.9</v>
      </c>
      <c r="BT164" s="528">
        <v>146.9</v>
      </c>
      <c r="BU164" s="528">
        <v>146.80000000000001</v>
      </c>
      <c r="BV164" s="528">
        <v>146.80000000000001</v>
      </c>
      <c r="BW164" s="528">
        <v>146.80000000000001</v>
      </c>
      <c r="BX164" s="528">
        <v>148.4</v>
      </c>
      <c r="BY164" s="528">
        <v>150.4</v>
      </c>
      <c r="BZ164" s="528">
        <v>150.4</v>
      </c>
      <c r="CA164" s="528">
        <v>147.80000000000001</v>
      </c>
      <c r="CB164" s="528">
        <v>146</v>
      </c>
      <c r="CC164" s="528">
        <v>146.1</v>
      </c>
      <c r="CD164" s="528">
        <v>146.30000000000001</v>
      </c>
      <c r="CE164" s="528">
        <v>146.19999999999999</v>
      </c>
      <c r="CF164" s="528">
        <v>146.1</v>
      </c>
      <c r="CG164" s="528">
        <v>145.69999999999999</v>
      </c>
      <c r="CH164" s="528">
        <v>145</v>
      </c>
      <c r="CI164" s="528">
        <v>145.4</v>
      </c>
      <c r="CJ164" s="528">
        <v>144.69999999999999</v>
      </c>
      <c r="CK164" s="528">
        <v>144.9</v>
      </c>
      <c r="CL164" s="528">
        <v>144.9</v>
      </c>
    </row>
    <row r="165" spans="1:90">
      <c r="A165" s="524" t="s">
        <v>2370</v>
      </c>
      <c r="B165" s="524" t="s">
        <v>891</v>
      </c>
      <c r="C165" s="525">
        <v>0.39334000000000002</v>
      </c>
      <c r="D165" s="528">
        <v>103.2</v>
      </c>
      <c r="E165" s="528">
        <v>102.3</v>
      </c>
      <c r="F165" s="528">
        <v>102</v>
      </c>
      <c r="G165" s="528">
        <v>98.2</v>
      </c>
      <c r="H165" s="528">
        <v>99.6</v>
      </c>
      <c r="I165" s="528">
        <v>102.1</v>
      </c>
      <c r="J165" s="528">
        <v>103.1</v>
      </c>
      <c r="K165" s="528">
        <v>102.5</v>
      </c>
      <c r="L165" s="528">
        <v>102.7</v>
      </c>
      <c r="M165" s="528">
        <v>104.2</v>
      </c>
      <c r="N165" s="528">
        <v>106.8</v>
      </c>
      <c r="O165" s="528">
        <v>109.9</v>
      </c>
      <c r="P165" s="528">
        <v>114.8</v>
      </c>
      <c r="Q165" s="528">
        <v>114.1</v>
      </c>
      <c r="R165" s="528">
        <v>110.8</v>
      </c>
      <c r="S165" s="528">
        <v>116.5</v>
      </c>
      <c r="T165" s="528">
        <v>120.4</v>
      </c>
      <c r="U165" s="528">
        <v>121.1</v>
      </c>
      <c r="V165" s="528">
        <v>120.8</v>
      </c>
      <c r="W165" s="528">
        <v>123.4</v>
      </c>
      <c r="X165" s="528">
        <v>126</v>
      </c>
      <c r="Y165" s="528">
        <v>128.30000000000001</v>
      </c>
      <c r="Z165" s="528">
        <v>134.19999999999999</v>
      </c>
      <c r="AA165" s="528">
        <v>134.9</v>
      </c>
      <c r="AB165" s="528">
        <v>131.80000000000001</v>
      </c>
      <c r="AC165" s="528">
        <v>130.69999999999999</v>
      </c>
      <c r="AD165" s="528">
        <v>127.9</v>
      </c>
      <c r="AE165" s="528">
        <v>124.9</v>
      </c>
      <c r="AF165" s="528">
        <v>124.6</v>
      </c>
      <c r="AG165" s="528">
        <v>125.6</v>
      </c>
      <c r="AH165" s="528">
        <v>129.30000000000001</v>
      </c>
      <c r="AI165" s="528">
        <v>129.5</v>
      </c>
      <c r="AJ165" s="528">
        <v>128.4</v>
      </c>
      <c r="AK165" s="528">
        <v>132.69999999999999</v>
      </c>
      <c r="AL165" s="528">
        <v>134.1</v>
      </c>
      <c r="AM165" s="528">
        <v>134.19999999999999</v>
      </c>
      <c r="AN165" s="528">
        <v>134.5</v>
      </c>
      <c r="AO165" s="528">
        <v>134.5</v>
      </c>
      <c r="AP165" s="528">
        <v>134.69999999999999</v>
      </c>
      <c r="AQ165" s="528">
        <v>134.80000000000001</v>
      </c>
      <c r="AR165" s="528">
        <v>134.19999999999999</v>
      </c>
      <c r="AS165" s="528">
        <v>135.1</v>
      </c>
      <c r="AT165" s="528">
        <v>135.1</v>
      </c>
      <c r="AU165" s="528">
        <v>134.4</v>
      </c>
      <c r="AV165" s="528">
        <v>134.4</v>
      </c>
      <c r="AW165" s="528">
        <v>134.9</v>
      </c>
      <c r="AX165" s="528">
        <v>135.5</v>
      </c>
      <c r="AY165" s="528">
        <v>135</v>
      </c>
      <c r="AZ165" s="528">
        <v>142.19999999999999</v>
      </c>
      <c r="BA165" s="528">
        <v>142.19999999999999</v>
      </c>
      <c r="BB165" s="528">
        <v>141.1</v>
      </c>
      <c r="BC165" s="528">
        <v>139.80000000000001</v>
      </c>
      <c r="BD165" s="528">
        <v>140</v>
      </c>
      <c r="BE165" s="528">
        <v>139</v>
      </c>
      <c r="BF165" s="528">
        <v>137.30000000000001</v>
      </c>
      <c r="BG165" s="528">
        <v>136.5</v>
      </c>
      <c r="BH165" s="528">
        <v>139.30000000000001</v>
      </c>
      <c r="BI165" s="528">
        <v>147.30000000000001</v>
      </c>
      <c r="BJ165" s="528">
        <v>151.5</v>
      </c>
      <c r="BK165" s="528">
        <v>152.80000000000001</v>
      </c>
      <c r="BL165" s="528">
        <v>159.19999999999999</v>
      </c>
      <c r="BM165" s="528">
        <v>156.69999999999999</v>
      </c>
      <c r="BN165" s="528">
        <v>164.6</v>
      </c>
      <c r="BO165" s="528">
        <v>156.80000000000001</v>
      </c>
      <c r="BP165" s="528">
        <v>154.30000000000001</v>
      </c>
      <c r="BQ165" s="528">
        <v>153.19999999999999</v>
      </c>
      <c r="BR165" s="528">
        <v>154.69999999999999</v>
      </c>
      <c r="BS165" s="528">
        <v>155.80000000000001</v>
      </c>
      <c r="BT165" s="528">
        <v>155.69999999999999</v>
      </c>
      <c r="BU165" s="528">
        <v>157.80000000000001</v>
      </c>
      <c r="BV165" s="528">
        <v>158.30000000000001</v>
      </c>
      <c r="BW165" s="528">
        <v>159</v>
      </c>
      <c r="BX165" s="528">
        <v>167.8</v>
      </c>
      <c r="BY165" s="528">
        <v>167.1</v>
      </c>
      <c r="BZ165" s="528">
        <v>166.8</v>
      </c>
      <c r="CA165" s="528">
        <v>164.6</v>
      </c>
      <c r="CB165" s="528">
        <v>163.19999999999999</v>
      </c>
      <c r="CC165" s="528">
        <v>164.2</v>
      </c>
      <c r="CD165" s="528">
        <v>164.7</v>
      </c>
      <c r="CE165" s="528">
        <v>164.5</v>
      </c>
      <c r="CF165" s="528">
        <v>164.3</v>
      </c>
      <c r="CG165" s="528">
        <v>163.80000000000001</v>
      </c>
      <c r="CH165" s="528">
        <v>163.5</v>
      </c>
      <c r="CI165" s="528">
        <v>162.6</v>
      </c>
      <c r="CJ165" s="528">
        <v>163.4</v>
      </c>
      <c r="CK165" s="528">
        <v>164.5</v>
      </c>
      <c r="CL165" s="528">
        <v>164</v>
      </c>
    </row>
    <row r="166" spans="1:90">
      <c r="A166" s="524" t="s">
        <v>2371</v>
      </c>
      <c r="B166" s="524" t="s">
        <v>893</v>
      </c>
      <c r="C166" s="525">
        <v>9.7339999999999996E-2</v>
      </c>
      <c r="D166" s="528">
        <v>107.8</v>
      </c>
      <c r="E166" s="528">
        <v>107.8</v>
      </c>
      <c r="F166" s="528">
        <v>107.8</v>
      </c>
      <c r="G166" s="528">
        <v>107.8</v>
      </c>
      <c r="H166" s="528">
        <v>107.8</v>
      </c>
      <c r="I166" s="528">
        <v>107.8</v>
      </c>
      <c r="J166" s="528">
        <v>107.8</v>
      </c>
      <c r="K166" s="528">
        <v>107.8</v>
      </c>
      <c r="L166" s="528">
        <v>107.8</v>
      </c>
      <c r="M166" s="528">
        <v>107.8</v>
      </c>
      <c r="N166" s="528">
        <v>107.8</v>
      </c>
      <c r="O166" s="528">
        <v>107.8</v>
      </c>
      <c r="P166" s="528">
        <v>130.80000000000001</v>
      </c>
      <c r="Q166" s="528">
        <v>130.80000000000001</v>
      </c>
      <c r="R166" s="528">
        <v>130.80000000000001</v>
      </c>
      <c r="S166" s="528">
        <v>130.80000000000001</v>
      </c>
      <c r="T166" s="528">
        <v>130.80000000000001</v>
      </c>
      <c r="U166" s="528">
        <v>130.80000000000001</v>
      </c>
      <c r="V166" s="528">
        <v>130.80000000000001</v>
      </c>
      <c r="W166" s="528">
        <v>130.80000000000001</v>
      </c>
      <c r="X166" s="528">
        <v>130.80000000000001</v>
      </c>
      <c r="Y166" s="528">
        <v>130.80000000000001</v>
      </c>
      <c r="Z166" s="528">
        <v>130.80000000000001</v>
      </c>
      <c r="AA166" s="528">
        <v>130.80000000000001</v>
      </c>
      <c r="AB166" s="528">
        <v>123.3</v>
      </c>
      <c r="AC166" s="528">
        <v>123.3</v>
      </c>
      <c r="AD166" s="528">
        <v>123.3</v>
      </c>
      <c r="AE166" s="528">
        <v>123.3</v>
      </c>
      <c r="AF166" s="528">
        <v>123.3</v>
      </c>
      <c r="AG166" s="528">
        <v>123.3</v>
      </c>
      <c r="AH166" s="528">
        <v>123.3</v>
      </c>
      <c r="AI166" s="528">
        <v>123.3</v>
      </c>
      <c r="AJ166" s="528">
        <v>123.3</v>
      </c>
      <c r="AK166" s="528">
        <v>123.3</v>
      </c>
      <c r="AL166" s="528">
        <v>123.3</v>
      </c>
      <c r="AM166" s="528">
        <v>123.3</v>
      </c>
      <c r="AN166" s="528">
        <v>123.3</v>
      </c>
      <c r="AO166" s="528">
        <v>132.9</v>
      </c>
      <c r="AP166" s="528">
        <v>132.9</v>
      </c>
      <c r="AQ166" s="528">
        <v>130.19999999999999</v>
      </c>
      <c r="AR166" s="528">
        <v>128.4</v>
      </c>
      <c r="AS166" s="528">
        <v>131.30000000000001</v>
      </c>
      <c r="AT166" s="528">
        <v>133.9</v>
      </c>
      <c r="AU166" s="528">
        <v>132.69999999999999</v>
      </c>
      <c r="AV166" s="528">
        <v>129.9</v>
      </c>
      <c r="AW166" s="528">
        <v>126.9</v>
      </c>
      <c r="AX166" s="528">
        <v>124.3</v>
      </c>
      <c r="AY166" s="528">
        <v>122.4</v>
      </c>
      <c r="AZ166" s="528">
        <v>118.4</v>
      </c>
      <c r="BA166" s="528">
        <v>119.9</v>
      </c>
      <c r="BB166" s="528">
        <v>117.6</v>
      </c>
      <c r="BC166" s="528">
        <v>119.3</v>
      </c>
      <c r="BD166" s="528">
        <v>120.6</v>
      </c>
      <c r="BE166" s="528">
        <v>118.2</v>
      </c>
      <c r="BF166" s="528">
        <v>125.4</v>
      </c>
      <c r="BG166" s="528">
        <v>127.6</v>
      </c>
      <c r="BH166" s="528">
        <v>125.4</v>
      </c>
      <c r="BI166" s="528">
        <v>126.9</v>
      </c>
      <c r="BJ166" s="528">
        <v>130.4</v>
      </c>
      <c r="BK166" s="528">
        <v>130.4</v>
      </c>
      <c r="BL166" s="528">
        <v>134.5</v>
      </c>
      <c r="BM166" s="528">
        <v>134.19999999999999</v>
      </c>
      <c r="BN166" s="528">
        <v>133.19999999999999</v>
      </c>
      <c r="BO166" s="528">
        <v>131.4</v>
      </c>
      <c r="BP166" s="528">
        <v>131.4</v>
      </c>
      <c r="BQ166" s="528">
        <v>131.4</v>
      </c>
      <c r="BR166" s="528">
        <v>132.6</v>
      </c>
      <c r="BS166" s="528">
        <v>135.69999999999999</v>
      </c>
      <c r="BT166" s="528">
        <v>133.6</v>
      </c>
      <c r="BU166" s="528">
        <v>134.19999999999999</v>
      </c>
      <c r="BV166" s="528">
        <v>136.1</v>
      </c>
      <c r="BW166" s="528">
        <v>136.1</v>
      </c>
      <c r="BX166" s="528">
        <v>136.1</v>
      </c>
      <c r="BY166" s="528">
        <v>136.1</v>
      </c>
      <c r="BZ166" s="528">
        <v>136.1</v>
      </c>
      <c r="CA166" s="528">
        <v>136.1</v>
      </c>
      <c r="CB166" s="528">
        <v>136.1</v>
      </c>
      <c r="CC166" s="528">
        <v>136.1</v>
      </c>
      <c r="CD166" s="528">
        <v>136.1</v>
      </c>
      <c r="CE166" s="528">
        <v>136.1</v>
      </c>
      <c r="CF166" s="528">
        <v>136.1</v>
      </c>
      <c r="CG166" s="528">
        <v>136.1</v>
      </c>
      <c r="CH166" s="528">
        <v>136.1</v>
      </c>
      <c r="CI166" s="528">
        <v>136.1</v>
      </c>
      <c r="CJ166" s="528">
        <v>136.1</v>
      </c>
      <c r="CK166" s="528">
        <v>136.1</v>
      </c>
      <c r="CL166" s="528">
        <v>136.1</v>
      </c>
    </row>
    <row r="167" spans="1:90">
      <c r="A167" s="524" t="s">
        <v>2372</v>
      </c>
      <c r="B167" s="524" t="s">
        <v>895</v>
      </c>
      <c r="C167" s="525">
        <v>8.4989999999999996E-2</v>
      </c>
      <c r="D167" s="528">
        <v>99.7</v>
      </c>
      <c r="E167" s="528">
        <v>104.6</v>
      </c>
      <c r="F167" s="528">
        <v>100.1</v>
      </c>
      <c r="G167" s="528">
        <v>96</v>
      </c>
      <c r="H167" s="528">
        <v>95.8</v>
      </c>
      <c r="I167" s="528">
        <v>98.5</v>
      </c>
      <c r="J167" s="528">
        <v>101.5</v>
      </c>
      <c r="K167" s="528">
        <v>101.9</v>
      </c>
      <c r="L167" s="528">
        <v>101.6</v>
      </c>
      <c r="M167" s="528">
        <v>105</v>
      </c>
      <c r="N167" s="528">
        <v>107.6</v>
      </c>
      <c r="O167" s="528">
        <v>109.1</v>
      </c>
      <c r="P167" s="528">
        <v>115.5</v>
      </c>
      <c r="Q167" s="528">
        <v>120.2</v>
      </c>
      <c r="R167" s="528">
        <v>118.7</v>
      </c>
      <c r="S167" s="528">
        <v>112.9</v>
      </c>
      <c r="T167" s="528">
        <v>115.4</v>
      </c>
      <c r="U167" s="528">
        <v>115.5</v>
      </c>
      <c r="V167" s="528">
        <v>117.5</v>
      </c>
      <c r="W167" s="528">
        <v>126.3</v>
      </c>
      <c r="X167" s="528">
        <v>137.80000000000001</v>
      </c>
      <c r="Y167" s="528">
        <v>137.9</v>
      </c>
      <c r="Z167" s="528">
        <v>139.80000000000001</v>
      </c>
      <c r="AA167" s="528">
        <v>139.19999999999999</v>
      </c>
      <c r="AB167" s="528">
        <v>137.5</v>
      </c>
      <c r="AC167" s="528">
        <v>138.9</v>
      </c>
      <c r="AD167" s="528">
        <v>135.6</v>
      </c>
      <c r="AE167" s="528">
        <v>130.30000000000001</v>
      </c>
      <c r="AF167" s="528">
        <v>123.7</v>
      </c>
      <c r="AG167" s="528">
        <v>125.2</v>
      </c>
      <c r="AH167" s="528">
        <v>136.1</v>
      </c>
      <c r="AI167" s="528">
        <v>138.4</v>
      </c>
      <c r="AJ167" s="528">
        <v>140</v>
      </c>
      <c r="AK167" s="528">
        <v>142.80000000000001</v>
      </c>
      <c r="AL167" s="528">
        <v>141.6</v>
      </c>
      <c r="AM167" s="528">
        <v>136.1</v>
      </c>
      <c r="AN167" s="528">
        <v>137</v>
      </c>
      <c r="AO167" s="528">
        <v>139.1</v>
      </c>
      <c r="AP167" s="528">
        <v>141.4</v>
      </c>
      <c r="AQ167" s="528">
        <v>140.9</v>
      </c>
      <c r="AR167" s="528">
        <v>137.19999999999999</v>
      </c>
      <c r="AS167" s="528">
        <v>137.6</v>
      </c>
      <c r="AT167" s="528">
        <v>139.19999999999999</v>
      </c>
      <c r="AU167" s="528">
        <v>140</v>
      </c>
      <c r="AV167" s="528">
        <v>140.30000000000001</v>
      </c>
      <c r="AW167" s="528">
        <v>142.80000000000001</v>
      </c>
      <c r="AX167" s="528">
        <v>142.6</v>
      </c>
      <c r="AY167" s="528">
        <v>141.5</v>
      </c>
      <c r="AZ167" s="528">
        <v>146.1</v>
      </c>
      <c r="BA167" s="528">
        <v>145.69999999999999</v>
      </c>
      <c r="BB167" s="528">
        <v>146.6</v>
      </c>
      <c r="BC167" s="528">
        <v>144.19999999999999</v>
      </c>
      <c r="BD167" s="528">
        <v>142.19999999999999</v>
      </c>
      <c r="BE167" s="528">
        <v>140.69999999999999</v>
      </c>
      <c r="BF167" s="528">
        <v>144</v>
      </c>
      <c r="BG167" s="528">
        <v>149.5</v>
      </c>
      <c r="BH167" s="528">
        <v>158.69999999999999</v>
      </c>
      <c r="BI167" s="528">
        <v>162.80000000000001</v>
      </c>
      <c r="BJ167" s="528">
        <v>170</v>
      </c>
      <c r="BK167" s="528">
        <v>169.1</v>
      </c>
      <c r="BL167" s="528">
        <v>171.5</v>
      </c>
      <c r="BM167" s="528">
        <v>172.3</v>
      </c>
      <c r="BN167" s="528">
        <v>175.9</v>
      </c>
      <c r="BO167" s="528">
        <v>166.9</v>
      </c>
      <c r="BP167" s="528">
        <v>157.1</v>
      </c>
      <c r="BQ167" s="528">
        <v>161.30000000000001</v>
      </c>
      <c r="BR167" s="528">
        <v>165.7</v>
      </c>
      <c r="BS167" s="528">
        <v>169.8</v>
      </c>
      <c r="BT167" s="528">
        <v>172.1</v>
      </c>
      <c r="BU167" s="528">
        <v>171.8</v>
      </c>
      <c r="BV167" s="528">
        <v>170.8</v>
      </c>
      <c r="BW167" s="528">
        <v>170.8</v>
      </c>
      <c r="BX167" s="528">
        <v>171.7</v>
      </c>
      <c r="BY167" s="528">
        <v>174.6</v>
      </c>
      <c r="BZ167" s="528">
        <v>174.3</v>
      </c>
      <c r="CA167" s="528">
        <v>167.5</v>
      </c>
      <c r="CB167" s="528">
        <v>161.9</v>
      </c>
      <c r="CC167" s="528">
        <v>161.69999999999999</v>
      </c>
      <c r="CD167" s="528">
        <v>163.6</v>
      </c>
      <c r="CE167" s="528">
        <v>165.3</v>
      </c>
      <c r="CF167" s="528">
        <v>165.2</v>
      </c>
      <c r="CG167" s="528">
        <v>165.7</v>
      </c>
      <c r="CH167" s="528">
        <v>164.9</v>
      </c>
      <c r="CI167" s="528">
        <v>165.5</v>
      </c>
      <c r="CJ167" s="528">
        <v>165.3</v>
      </c>
      <c r="CK167" s="528">
        <v>165.6</v>
      </c>
      <c r="CL167" s="528">
        <v>167.4</v>
      </c>
    </row>
    <row r="168" spans="1:90">
      <c r="A168" s="524" t="s">
        <v>2373</v>
      </c>
      <c r="B168" s="524" t="s">
        <v>2374</v>
      </c>
      <c r="C168" s="525">
        <v>0.11785</v>
      </c>
      <c r="D168" s="528">
        <v>96.4</v>
      </c>
      <c r="E168" s="528">
        <v>93.8</v>
      </c>
      <c r="F168" s="528">
        <v>96.4</v>
      </c>
      <c r="G168" s="528">
        <v>94.5</v>
      </c>
      <c r="H168" s="528">
        <v>96.5</v>
      </c>
      <c r="I168" s="528">
        <v>97.3</v>
      </c>
      <c r="J168" s="528">
        <v>99.2</v>
      </c>
      <c r="K168" s="528">
        <v>98.7</v>
      </c>
      <c r="L168" s="528">
        <v>97.9</v>
      </c>
      <c r="M168" s="528">
        <v>95.9</v>
      </c>
      <c r="N168" s="528">
        <v>97.1</v>
      </c>
      <c r="O168" s="528">
        <v>94.8</v>
      </c>
      <c r="P168" s="528">
        <v>93.4</v>
      </c>
      <c r="Q168" s="528">
        <v>94.4</v>
      </c>
      <c r="R168" s="528">
        <v>94.8</v>
      </c>
      <c r="S168" s="528">
        <v>98.8</v>
      </c>
      <c r="T168" s="528">
        <v>100.7</v>
      </c>
      <c r="U168" s="528">
        <v>98.9</v>
      </c>
      <c r="V168" s="528">
        <v>103.2</v>
      </c>
      <c r="W168" s="528">
        <v>105.1</v>
      </c>
      <c r="X168" s="528">
        <v>104.9</v>
      </c>
      <c r="Y168" s="528">
        <v>102.3</v>
      </c>
      <c r="Z168" s="528">
        <v>104.7</v>
      </c>
      <c r="AA168" s="528">
        <v>102.5</v>
      </c>
      <c r="AB168" s="528">
        <v>104.2</v>
      </c>
      <c r="AC168" s="528">
        <v>101.6</v>
      </c>
      <c r="AD168" s="528">
        <v>102.2</v>
      </c>
      <c r="AE168" s="528">
        <v>113.9</v>
      </c>
      <c r="AF168" s="528">
        <v>112.7</v>
      </c>
      <c r="AG168" s="528">
        <v>115.7</v>
      </c>
      <c r="AH168" s="528">
        <v>118.6</v>
      </c>
      <c r="AI168" s="528">
        <v>120.3</v>
      </c>
      <c r="AJ168" s="528">
        <v>119.3</v>
      </c>
      <c r="AK168" s="528">
        <v>123.2</v>
      </c>
      <c r="AL168" s="528">
        <v>122.5</v>
      </c>
      <c r="AM168" s="528">
        <v>122</v>
      </c>
      <c r="AN168" s="528">
        <v>118.1</v>
      </c>
      <c r="AO168" s="528">
        <v>121.3</v>
      </c>
      <c r="AP168" s="528">
        <v>123.9</v>
      </c>
      <c r="AQ168" s="528">
        <v>123.6</v>
      </c>
      <c r="AR168" s="528">
        <v>126.9</v>
      </c>
      <c r="AS168" s="528">
        <v>130.80000000000001</v>
      </c>
      <c r="AT168" s="528">
        <v>132.30000000000001</v>
      </c>
      <c r="AU168" s="528">
        <v>129.5</v>
      </c>
      <c r="AV168" s="528">
        <v>129.69999999999999</v>
      </c>
      <c r="AW168" s="528">
        <v>125.8</v>
      </c>
      <c r="AX168" s="528">
        <v>125.8</v>
      </c>
      <c r="AY168" s="528">
        <v>125.8</v>
      </c>
      <c r="AZ168" s="528">
        <v>129.4</v>
      </c>
      <c r="BA168" s="528">
        <v>129.4</v>
      </c>
      <c r="BB168" s="528">
        <v>129.4</v>
      </c>
      <c r="BC168" s="528">
        <v>128.9</v>
      </c>
      <c r="BD168" s="528">
        <v>128.9</v>
      </c>
      <c r="BE168" s="528">
        <v>128</v>
      </c>
      <c r="BF168" s="528">
        <v>127.7</v>
      </c>
      <c r="BG168" s="528">
        <v>127.8</v>
      </c>
      <c r="BH168" s="528">
        <v>128.19999999999999</v>
      </c>
      <c r="BI168" s="528">
        <v>128.80000000000001</v>
      </c>
      <c r="BJ168" s="528">
        <v>127.9</v>
      </c>
      <c r="BK168" s="528">
        <v>123.4</v>
      </c>
      <c r="BL168" s="528">
        <v>119</v>
      </c>
      <c r="BM168" s="528">
        <v>119.6</v>
      </c>
      <c r="BN168" s="528">
        <v>119.8</v>
      </c>
      <c r="BO168" s="528">
        <v>119.8</v>
      </c>
      <c r="BP168" s="528">
        <v>119.7</v>
      </c>
      <c r="BQ168" s="528">
        <v>120.9</v>
      </c>
      <c r="BR168" s="528">
        <v>122.6</v>
      </c>
      <c r="BS168" s="528">
        <v>125.2</v>
      </c>
      <c r="BT168" s="528">
        <v>123</v>
      </c>
      <c r="BU168" s="528">
        <v>124.7</v>
      </c>
      <c r="BV168" s="528">
        <v>125.7</v>
      </c>
      <c r="BW168" s="528">
        <v>123.9</v>
      </c>
      <c r="BX168" s="528">
        <v>122</v>
      </c>
      <c r="BY168" s="528">
        <v>120</v>
      </c>
      <c r="BZ168" s="528">
        <v>120</v>
      </c>
      <c r="CA168" s="528">
        <v>120.7</v>
      </c>
      <c r="CB168" s="528">
        <v>121.4</v>
      </c>
      <c r="CC168" s="528">
        <v>121.4</v>
      </c>
      <c r="CD168" s="528">
        <v>124.1</v>
      </c>
      <c r="CE168" s="528">
        <v>123.8</v>
      </c>
      <c r="CF168" s="528">
        <v>125</v>
      </c>
      <c r="CG168" s="528">
        <v>126.2</v>
      </c>
      <c r="CH168" s="528">
        <v>125.5</v>
      </c>
      <c r="CI168" s="528">
        <v>122.9</v>
      </c>
      <c r="CJ168" s="528">
        <v>120</v>
      </c>
      <c r="CK168" s="528">
        <v>119</v>
      </c>
      <c r="CL168" s="528">
        <v>121.2</v>
      </c>
    </row>
    <row r="169" spans="1:90">
      <c r="A169" s="524" t="s">
        <v>938</v>
      </c>
      <c r="B169" s="524" t="s">
        <v>2375</v>
      </c>
      <c r="C169" s="525">
        <v>9.0660000000000004E-2</v>
      </c>
      <c r="D169" s="528">
        <v>103.4</v>
      </c>
      <c r="E169" s="528">
        <v>103.4</v>
      </c>
      <c r="F169" s="528">
        <v>103.4</v>
      </c>
      <c r="G169" s="528">
        <v>103.4</v>
      </c>
      <c r="H169" s="528">
        <v>103.4</v>
      </c>
      <c r="I169" s="528">
        <v>103.4</v>
      </c>
      <c r="J169" s="528">
        <v>103.4</v>
      </c>
      <c r="K169" s="528">
        <v>103.4</v>
      </c>
      <c r="L169" s="528">
        <v>103.4</v>
      </c>
      <c r="M169" s="528">
        <v>103.4</v>
      </c>
      <c r="N169" s="528">
        <v>101.3</v>
      </c>
      <c r="O169" s="528">
        <v>101.8</v>
      </c>
      <c r="P169" s="528">
        <v>102.9</v>
      </c>
      <c r="Q169" s="528">
        <v>105.1</v>
      </c>
      <c r="R169" s="528">
        <v>103.4</v>
      </c>
      <c r="S169" s="528">
        <v>103.4</v>
      </c>
      <c r="T169" s="528">
        <v>103.4</v>
      </c>
      <c r="U169" s="528">
        <v>103.4</v>
      </c>
      <c r="V169" s="528">
        <v>103.4</v>
      </c>
      <c r="W169" s="528">
        <v>103.4</v>
      </c>
      <c r="X169" s="528">
        <v>103.4</v>
      </c>
      <c r="Y169" s="528">
        <v>103.4</v>
      </c>
      <c r="Z169" s="528">
        <v>103.4</v>
      </c>
      <c r="AA169" s="528">
        <v>103.4</v>
      </c>
      <c r="AB169" s="528">
        <v>103.4</v>
      </c>
      <c r="AC169" s="528">
        <v>103.4</v>
      </c>
      <c r="AD169" s="528">
        <v>103.4</v>
      </c>
      <c r="AE169" s="528">
        <v>105.3</v>
      </c>
      <c r="AF169" s="528">
        <v>106.2</v>
      </c>
      <c r="AG169" s="528">
        <v>108.5</v>
      </c>
      <c r="AH169" s="528">
        <v>108.8</v>
      </c>
      <c r="AI169" s="528">
        <v>108.8</v>
      </c>
      <c r="AJ169" s="528">
        <v>108.8</v>
      </c>
      <c r="AK169" s="528">
        <v>108.8</v>
      </c>
      <c r="AL169" s="528">
        <v>108.8</v>
      </c>
      <c r="AM169" s="528">
        <v>108.8</v>
      </c>
      <c r="AN169" s="528">
        <v>108.8</v>
      </c>
      <c r="AO169" s="528">
        <v>108.8</v>
      </c>
      <c r="AP169" s="528">
        <v>108.8</v>
      </c>
      <c r="AQ169" s="528">
        <v>108.8</v>
      </c>
      <c r="AR169" s="528">
        <v>108.9</v>
      </c>
      <c r="AS169" s="528">
        <v>109.9</v>
      </c>
      <c r="AT169" s="528">
        <v>107.6</v>
      </c>
      <c r="AU169" s="528">
        <v>106</v>
      </c>
      <c r="AV169" s="528">
        <v>104.6</v>
      </c>
      <c r="AW169" s="528">
        <v>104.6</v>
      </c>
      <c r="AX169" s="528">
        <v>104.6</v>
      </c>
      <c r="AY169" s="528">
        <v>104.6</v>
      </c>
      <c r="AZ169" s="528">
        <v>100.9</v>
      </c>
      <c r="BA169" s="528">
        <v>100.9</v>
      </c>
      <c r="BB169" s="528">
        <v>100.9</v>
      </c>
      <c r="BC169" s="528">
        <v>100.9</v>
      </c>
      <c r="BD169" s="528">
        <v>107.5</v>
      </c>
      <c r="BE169" s="528">
        <v>112.4</v>
      </c>
      <c r="BF169" s="528">
        <v>110</v>
      </c>
      <c r="BG169" s="528">
        <v>111.5</v>
      </c>
      <c r="BH169" s="528">
        <v>110.5</v>
      </c>
      <c r="BI169" s="528">
        <v>115.8</v>
      </c>
      <c r="BJ169" s="528">
        <v>122.4</v>
      </c>
      <c r="BK169" s="528">
        <v>126.4</v>
      </c>
      <c r="BL169" s="528">
        <v>130.80000000000001</v>
      </c>
      <c r="BM169" s="528">
        <v>130.1</v>
      </c>
      <c r="BN169" s="528">
        <v>130.30000000000001</v>
      </c>
      <c r="BO169" s="528">
        <v>129.80000000000001</v>
      </c>
      <c r="BP169" s="528">
        <v>129.69999999999999</v>
      </c>
      <c r="BQ169" s="528">
        <v>128</v>
      </c>
      <c r="BR169" s="528">
        <v>128</v>
      </c>
      <c r="BS169" s="528">
        <v>128</v>
      </c>
      <c r="BT169" s="528">
        <v>128</v>
      </c>
      <c r="BU169" s="528">
        <v>131.80000000000001</v>
      </c>
      <c r="BV169" s="528">
        <v>132.69999999999999</v>
      </c>
      <c r="BW169" s="528">
        <v>132.69999999999999</v>
      </c>
      <c r="BX169" s="528">
        <v>132.69999999999999</v>
      </c>
      <c r="BY169" s="528">
        <v>132.9</v>
      </c>
      <c r="BZ169" s="528">
        <v>130.1</v>
      </c>
      <c r="CA169" s="528">
        <v>130.4</v>
      </c>
      <c r="CB169" s="528">
        <v>131.69999999999999</v>
      </c>
      <c r="CC169" s="528">
        <v>124.6</v>
      </c>
      <c r="CD169" s="528">
        <v>117.7</v>
      </c>
      <c r="CE169" s="528">
        <v>116.8</v>
      </c>
      <c r="CF169" s="528">
        <v>117.7</v>
      </c>
      <c r="CG169" s="528">
        <v>121</v>
      </c>
      <c r="CH169" s="528">
        <v>124.6</v>
      </c>
      <c r="CI169" s="528">
        <v>122.2</v>
      </c>
      <c r="CJ169" s="528">
        <v>124.6</v>
      </c>
      <c r="CK169" s="528">
        <v>132.19999999999999</v>
      </c>
      <c r="CL169" s="528">
        <v>137.19999999999999</v>
      </c>
    </row>
    <row r="170" spans="1:90">
      <c r="A170" s="524" t="s">
        <v>2376</v>
      </c>
      <c r="B170" s="524" t="s">
        <v>2377</v>
      </c>
      <c r="C170" s="525">
        <v>3.7499999999999999E-2</v>
      </c>
      <c r="D170" s="528">
        <v>100</v>
      </c>
      <c r="E170" s="528">
        <v>100</v>
      </c>
      <c r="F170" s="528">
        <v>100</v>
      </c>
      <c r="G170" s="528">
        <v>100</v>
      </c>
      <c r="H170" s="528">
        <v>100</v>
      </c>
      <c r="I170" s="528">
        <v>100</v>
      </c>
      <c r="J170" s="528">
        <v>100</v>
      </c>
      <c r="K170" s="528">
        <v>100</v>
      </c>
      <c r="L170" s="528">
        <v>100</v>
      </c>
      <c r="M170" s="528">
        <v>100</v>
      </c>
      <c r="N170" s="528">
        <v>100</v>
      </c>
      <c r="O170" s="528">
        <v>100</v>
      </c>
      <c r="P170" s="528">
        <v>107</v>
      </c>
      <c r="Q170" s="528">
        <v>107</v>
      </c>
      <c r="R170" s="528">
        <v>107</v>
      </c>
      <c r="S170" s="528">
        <v>107</v>
      </c>
      <c r="T170" s="528">
        <v>107</v>
      </c>
      <c r="U170" s="528">
        <v>107</v>
      </c>
      <c r="V170" s="528">
        <v>107</v>
      </c>
      <c r="W170" s="528">
        <v>107</v>
      </c>
      <c r="X170" s="528">
        <v>107</v>
      </c>
      <c r="Y170" s="528">
        <v>107</v>
      </c>
      <c r="Z170" s="528">
        <v>107</v>
      </c>
      <c r="AA170" s="528">
        <v>107</v>
      </c>
      <c r="AB170" s="528">
        <v>107</v>
      </c>
      <c r="AC170" s="528">
        <v>107</v>
      </c>
      <c r="AD170" s="528">
        <v>107</v>
      </c>
      <c r="AE170" s="528">
        <v>107</v>
      </c>
      <c r="AF170" s="528">
        <v>107</v>
      </c>
      <c r="AG170" s="528">
        <v>107</v>
      </c>
      <c r="AH170" s="528">
        <v>107</v>
      </c>
      <c r="AI170" s="528">
        <v>107</v>
      </c>
      <c r="AJ170" s="528">
        <v>107</v>
      </c>
      <c r="AK170" s="528">
        <v>107</v>
      </c>
      <c r="AL170" s="528">
        <v>107</v>
      </c>
      <c r="AM170" s="528">
        <v>107</v>
      </c>
      <c r="AN170" s="528">
        <v>107</v>
      </c>
      <c r="AO170" s="528">
        <v>107</v>
      </c>
      <c r="AP170" s="528">
        <v>107</v>
      </c>
      <c r="AQ170" s="528">
        <v>107</v>
      </c>
      <c r="AR170" s="528">
        <v>107</v>
      </c>
      <c r="AS170" s="528">
        <v>107</v>
      </c>
      <c r="AT170" s="528">
        <v>107</v>
      </c>
      <c r="AU170" s="528">
        <v>107</v>
      </c>
      <c r="AV170" s="528">
        <v>107</v>
      </c>
      <c r="AW170" s="528">
        <v>107</v>
      </c>
      <c r="AX170" s="528">
        <v>107</v>
      </c>
      <c r="AY170" s="528">
        <v>107</v>
      </c>
      <c r="AZ170" s="528">
        <v>107</v>
      </c>
      <c r="BA170" s="528">
        <v>107</v>
      </c>
      <c r="BB170" s="528">
        <v>107</v>
      </c>
      <c r="BC170" s="528">
        <v>107</v>
      </c>
      <c r="BD170" s="528">
        <v>107</v>
      </c>
      <c r="BE170" s="528">
        <v>107</v>
      </c>
      <c r="BF170" s="528">
        <v>107</v>
      </c>
      <c r="BG170" s="528">
        <v>107</v>
      </c>
      <c r="BH170" s="528">
        <v>107</v>
      </c>
      <c r="BI170" s="528">
        <v>107</v>
      </c>
      <c r="BJ170" s="528">
        <v>107</v>
      </c>
      <c r="BK170" s="528">
        <v>107</v>
      </c>
      <c r="BL170" s="528">
        <v>107</v>
      </c>
      <c r="BM170" s="528">
        <v>107</v>
      </c>
      <c r="BN170" s="528">
        <v>107</v>
      </c>
      <c r="BO170" s="528">
        <v>107</v>
      </c>
      <c r="BP170" s="528">
        <v>107</v>
      </c>
      <c r="BQ170" s="528">
        <v>107</v>
      </c>
      <c r="BR170" s="528">
        <v>107</v>
      </c>
      <c r="BS170" s="528">
        <v>107</v>
      </c>
      <c r="BT170" s="528">
        <v>107</v>
      </c>
      <c r="BU170" s="528">
        <v>107</v>
      </c>
      <c r="BV170" s="528">
        <v>107</v>
      </c>
      <c r="BW170" s="528">
        <v>107</v>
      </c>
      <c r="BX170" s="528">
        <v>107</v>
      </c>
      <c r="BY170" s="528">
        <v>107</v>
      </c>
      <c r="BZ170" s="528">
        <v>107</v>
      </c>
      <c r="CA170" s="528">
        <v>107</v>
      </c>
      <c r="CB170" s="528">
        <v>107</v>
      </c>
      <c r="CC170" s="528">
        <v>107</v>
      </c>
      <c r="CD170" s="528">
        <v>107</v>
      </c>
      <c r="CE170" s="528">
        <v>107</v>
      </c>
      <c r="CF170" s="528">
        <v>107</v>
      </c>
      <c r="CG170" s="528">
        <v>107</v>
      </c>
      <c r="CH170" s="528">
        <v>107</v>
      </c>
      <c r="CI170" s="528">
        <v>107</v>
      </c>
      <c r="CJ170" s="528">
        <v>107</v>
      </c>
      <c r="CK170" s="528">
        <v>107</v>
      </c>
      <c r="CL170" s="528">
        <v>107</v>
      </c>
    </row>
    <row r="171" spans="1:90">
      <c r="A171" s="524" t="s">
        <v>2378</v>
      </c>
      <c r="B171" s="524" t="s">
        <v>2379</v>
      </c>
      <c r="C171" s="525">
        <v>1.5720000000000001E-2</v>
      </c>
      <c r="D171" s="528">
        <v>100</v>
      </c>
      <c r="E171" s="528">
        <v>100</v>
      </c>
      <c r="F171" s="528">
        <v>100</v>
      </c>
      <c r="G171" s="528">
        <v>112.5</v>
      </c>
      <c r="H171" s="528">
        <v>112.5</v>
      </c>
      <c r="I171" s="528">
        <v>112.5</v>
      </c>
      <c r="J171" s="528">
        <v>112.5</v>
      </c>
      <c r="K171" s="528">
        <v>112.5</v>
      </c>
      <c r="L171" s="528">
        <v>112.5</v>
      </c>
      <c r="M171" s="528">
        <v>112.5</v>
      </c>
      <c r="N171" s="528">
        <v>112.5</v>
      </c>
      <c r="O171" s="528">
        <v>112.5</v>
      </c>
      <c r="P171" s="528">
        <v>112.5</v>
      </c>
      <c r="Q171" s="528">
        <v>112.5</v>
      </c>
      <c r="R171" s="528">
        <v>112.5</v>
      </c>
      <c r="S171" s="528">
        <v>118.8</v>
      </c>
      <c r="T171" s="528">
        <v>118.8</v>
      </c>
      <c r="U171" s="528">
        <v>118.8</v>
      </c>
      <c r="V171" s="528">
        <v>118.8</v>
      </c>
      <c r="W171" s="528">
        <v>118.8</v>
      </c>
      <c r="X171" s="528">
        <v>118.8</v>
      </c>
      <c r="Y171" s="528">
        <v>118.8</v>
      </c>
      <c r="Z171" s="528">
        <v>118.8</v>
      </c>
      <c r="AA171" s="528">
        <v>118.8</v>
      </c>
      <c r="AB171" s="528">
        <v>118.8</v>
      </c>
      <c r="AC171" s="528">
        <v>118.8</v>
      </c>
      <c r="AD171" s="528">
        <v>118.8</v>
      </c>
      <c r="AE171" s="528">
        <v>125</v>
      </c>
      <c r="AF171" s="528">
        <v>125</v>
      </c>
      <c r="AG171" s="528">
        <v>125</v>
      </c>
      <c r="AH171" s="528">
        <v>125</v>
      </c>
      <c r="AI171" s="528">
        <v>125</v>
      </c>
      <c r="AJ171" s="528">
        <v>125</v>
      </c>
      <c r="AK171" s="528">
        <v>125</v>
      </c>
      <c r="AL171" s="528">
        <v>125</v>
      </c>
      <c r="AM171" s="528">
        <v>125</v>
      </c>
      <c r="AN171" s="528">
        <v>125</v>
      </c>
      <c r="AO171" s="528">
        <v>125</v>
      </c>
      <c r="AP171" s="528">
        <v>125</v>
      </c>
      <c r="AQ171" s="528">
        <v>125</v>
      </c>
      <c r="AR171" s="528">
        <v>125</v>
      </c>
      <c r="AS171" s="528">
        <v>125</v>
      </c>
      <c r="AT171" s="528">
        <v>125</v>
      </c>
      <c r="AU171" s="528">
        <v>137.5</v>
      </c>
      <c r="AV171" s="528">
        <v>140.6</v>
      </c>
      <c r="AW171" s="528">
        <v>140.6</v>
      </c>
      <c r="AX171" s="528">
        <v>140.6</v>
      </c>
      <c r="AY171" s="528">
        <v>140.6</v>
      </c>
      <c r="AZ171" s="528">
        <v>140.6</v>
      </c>
      <c r="BA171" s="528">
        <v>140.6</v>
      </c>
      <c r="BB171" s="528">
        <v>140.6</v>
      </c>
      <c r="BC171" s="528">
        <v>140.6</v>
      </c>
      <c r="BD171" s="528">
        <v>140.6</v>
      </c>
      <c r="BE171" s="528">
        <v>140.6</v>
      </c>
      <c r="BF171" s="528">
        <v>140.6</v>
      </c>
      <c r="BG171" s="528">
        <v>140.6</v>
      </c>
      <c r="BH171" s="528">
        <v>140.6</v>
      </c>
      <c r="BI171" s="528">
        <v>140.6</v>
      </c>
      <c r="BJ171" s="528">
        <v>140.6</v>
      </c>
      <c r="BK171" s="528">
        <v>140.6</v>
      </c>
      <c r="BL171" s="528">
        <v>140.6</v>
      </c>
      <c r="BM171" s="528">
        <v>140.6</v>
      </c>
      <c r="BN171" s="528">
        <v>140.6</v>
      </c>
      <c r="BO171" s="528">
        <v>140.6</v>
      </c>
      <c r="BP171" s="528">
        <v>140.6</v>
      </c>
      <c r="BQ171" s="528">
        <v>140.6</v>
      </c>
      <c r="BR171" s="528">
        <v>140.6</v>
      </c>
      <c r="BS171" s="528">
        <v>140.6</v>
      </c>
      <c r="BT171" s="528">
        <v>140.6</v>
      </c>
      <c r="BU171" s="528">
        <v>140.6</v>
      </c>
      <c r="BV171" s="528">
        <v>140.6</v>
      </c>
      <c r="BW171" s="528">
        <v>140.6</v>
      </c>
      <c r="BX171" s="528">
        <v>140.6</v>
      </c>
      <c r="BY171" s="528">
        <v>140.6</v>
      </c>
      <c r="BZ171" s="528">
        <v>140.6</v>
      </c>
      <c r="CA171" s="528">
        <v>140.6</v>
      </c>
      <c r="CB171" s="528">
        <v>140.6</v>
      </c>
      <c r="CC171" s="528">
        <v>140.6</v>
      </c>
      <c r="CD171" s="528">
        <v>140.6</v>
      </c>
      <c r="CE171" s="528">
        <v>140.6</v>
      </c>
      <c r="CF171" s="528">
        <v>140.6</v>
      </c>
      <c r="CG171" s="528">
        <v>140.6</v>
      </c>
      <c r="CH171" s="528">
        <v>140.6</v>
      </c>
      <c r="CI171" s="528">
        <v>140.6</v>
      </c>
      <c r="CJ171" s="528">
        <v>140.6</v>
      </c>
      <c r="CK171" s="528">
        <v>140.6</v>
      </c>
      <c r="CL171" s="528">
        <v>140.6</v>
      </c>
    </row>
    <row r="172" spans="1:90">
      <c r="A172" s="524" t="s">
        <v>2380</v>
      </c>
      <c r="B172" s="524" t="s">
        <v>2381</v>
      </c>
      <c r="C172" s="525">
        <v>5.0529999999999999E-2</v>
      </c>
      <c r="D172" s="528">
        <v>95.8</v>
      </c>
      <c r="E172" s="528">
        <v>95.6</v>
      </c>
      <c r="F172" s="528">
        <v>95.1</v>
      </c>
      <c r="G172" s="528">
        <v>107</v>
      </c>
      <c r="H172" s="528">
        <v>101.9</v>
      </c>
      <c r="I172" s="528">
        <v>101.2</v>
      </c>
      <c r="J172" s="528">
        <v>101.8</v>
      </c>
      <c r="K172" s="528">
        <v>101.8</v>
      </c>
      <c r="L172" s="528">
        <v>106.6</v>
      </c>
      <c r="M172" s="528">
        <v>106.2</v>
      </c>
      <c r="N172" s="528">
        <v>101.4</v>
      </c>
      <c r="O172" s="528">
        <v>101.4</v>
      </c>
      <c r="P172" s="528">
        <v>101.4</v>
      </c>
      <c r="Q172" s="528">
        <v>105.8</v>
      </c>
      <c r="R172" s="528">
        <v>105.8</v>
      </c>
      <c r="S172" s="528">
        <v>101.8</v>
      </c>
      <c r="T172" s="528">
        <v>102.4</v>
      </c>
      <c r="U172" s="528">
        <v>102.9</v>
      </c>
      <c r="V172" s="528">
        <v>102.8</v>
      </c>
      <c r="W172" s="528">
        <v>103.2</v>
      </c>
      <c r="X172" s="528">
        <v>103.5</v>
      </c>
      <c r="Y172" s="528">
        <v>103.5</v>
      </c>
      <c r="Z172" s="528">
        <v>102.1</v>
      </c>
      <c r="AA172" s="528">
        <v>103.5</v>
      </c>
      <c r="AB172" s="528">
        <v>104.6</v>
      </c>
      <c r="AC172" s="528">
        <v>104.5</v>
      </c>
      <c r="AD172" s="528">
        <v>105.2</v>
      </c>
      <c r="AE172" s="528">
        <v>111.3</v>
      </c>
      <c r="AF172" s="528">
        <v>111.5</v>
      </c>
      <c r="AG172" s="528">
        <v>111.6</v>
      </c>
      <c r="AH172" s="528">
        <v>110.5</v>
      </c>
      <c r="AI172" s="528">
        <v>111.1</v>
      </c>
      <c r="AJ172" s="528">
        <v>111.2</v>
      </c>
      <c r="AK172" s="528">
        <v>111.1</v>
      </c>
      <c r="AL172" s="528">
        <v>111.3</v>
      </c>
      <c r="AM172" s="528">
        <v>112.3</v>
      </c>
      <c r="AN172" s="528">
        <v>115.9</v>
      </c>
      <c r="AO172" s="528">
        <v>118.7</v>
      </c>
      <c r="AP172" s="528">
        <v>119.7</v>
      </c>
      <c r="AQ172" s="528">
        <v>125.1</v>
      </c>
      <c r="AR172" s="528">
        <v>128</v>
      </c>
      <c r="AS172" s="528">
        <v>130.30000000000001</v>
      </c>
      <c r="AT172" s="528">
        <v>133</v>
      </c>
      <c r="AU172" s="528">
        <v>133.5</v>
      </c>
      <c r="AV172" s="528">
        <v>141</v>
      </c>
      <c r="AW172" s="528">
        <v>138.80000000000001</v>
      </c>
      <c r="AX172" s="528">
        <v>123.9</v>
      </c>
      <c r="AY172" s="528">
        <v>126.3</v>
      </c>
      <c r="AZ172" s="528">
        <v>126.5</v>
      </c>
      <c r="BA172" s="528">
        <v>132.5</v>
      </c>
      <c r="BB172" s="528">
        <v>133.30000000000001</v>
      </c>
      <c r="BC172" s="528">
        <v>137.6</v>
      </c>
      <c r="BD172" s="528">
        <v>138</v>
      </c>
      <c r="BE172" s="528">
        <v>142.30000000000001</v>
      </c>
      <c r="BF172" s="528">
        <v>140.19999999999999</v>
      </c>
      <c r="BG172" s="528">
        <v>139.4</v>
      </c>
      <c r="BH172" s="528">
        <v>139.4</v>
      </c>
      <c r="BI172" s="528">
        <v>139.5</v>
      </c>
      <c r="BJ172" s="528">
        <v>135.19999999999999</v>
      </c>
      <c r="BK172" s="528">
        <v>135</v>
      </c>
      <c r="BL172" s="528">
        <v>135</v>
      </c>
      <c r="BM172" s="528">
        <v>135</v>
      </c>
      <c r="BN172" s="528">
        <v>135</v>
      </c>
      <c r="BO172" s="528">
        <v>132.6</v>
      </c>
      <c r="BP172" s="528">
        <v>132.5</v>
      </c>
      <c r="BQ172" s="528">
        <v>132.6</v>
      </c>
      <c r="BR172" s="528">
        <v>135</v>
      </c>
      <c r="BS172" s="528">
        <v>135.19999999999999</v>
      </c>
      <c r="BT172" s="528">
        <v>135.19999999999999</v>
      </c>
      <c r="BU172" s="528">
        <v>135</v>
      </c>
      <c r="BV172" s="528">
        <v>132.4</v>
      </c>
      <c r="BW172" s="528">
        <v>132.30000000000001</v>
      </c>
      <c r="BX172" s="528">
        <v>124.3</v>
      </c>
      <c r="BY172" s="528">
        <v>124.8</v>
      </c>
      <c r="BZ172" s="528">
        <v>124.1</v>
      </c>
      <c r="CA172" s="528">
        <v>124.8</v>
      </c>
      <c r="CB172" s="528">
        <v>124.4</v>
      </c>
      <c r="CC172" s="528">
        <v>124.3</v>
      </c>
      <c r="CD172" s="528">
        <v>123.3</v>
      </c>
      <c r="CE172" s="528">
        <v>122</v>
      </c>
      <c r="CF172" s="528">
        <v>122.8</v>
      </c>
      <c r="CG172" s="528">
        <v>121.9</v>
      </c>
      <c r="CH172" s="528">
        <v>120.7</v>
      </c>
      <c r="CI172" s="528">
        <v>122.1</v>
      </c>
      <c r="CJ172" s="528">
        <v>122.6</v>
      </c>
      <c r="CK172" s="528">
        <v>124.2</v>
      </c>
      <c r="CL172" s="528">
        <v>125.6</v>
      </c>
    </row>
    <row r="173" spans="1:90">
      <c r="A173" s="524" t="s">
        <v>2382</v>
      </c>
      <c r="B173" s="524" t="s">
        <v>897</v>
      </c>
      <c r="C173" s="525">
        <v>0.44353999999999999</v>
      </c>
      <c r="D173" s="528">
        <v>100.5</v>
      </c>
      <c r="E173" s="528">
        <v>100.5</v>
      </c>
      <c r="F173" s="528">
        <v>100.5</v>
      </c>
      <c r="G173" s="528">
        <v>101</v>
      </c>
      <c r="H173" s="528">
        <v>100.9</v>
      </c>
      <c r="I173" s="528">
        <v>100.9</v>
      </c>
      <c r="J173" s="528">
        <v>100.9</v>
      </c>
      <c r="K173" s="528">
        <v>100.9</v>
      </c>
      <c r="L173" s="528">
        <v>101.1</v>
      </c>
      <c r="M173" s="528">
        <v>101.3</v>
      </c>
      <c r="N173" s="528">
        <v>101.3</v>
      </c>
      <c r="O173" s="528">
        <v>101.3</v>
      </c>
      <c r="P173" s="528">
        <v>101.4</v>
      </c>
      <c r="Q173" s="528">
        <v>102</v>
      </c>
      <c r="R173" s="528">
        <v>102.2</v>
      </c>
      <c r="S173" s="528">
        <v>104.1</v>
      </c>
      <c r="T173" s="528">
        <v>102.9</v>
      </c>
      <c r="U173" s="528">
        <v>103</v>
      </c>
      <c r="V173" s="528">
        <v>103.6</v>
      </c>
      <c r="W173" s="528">
        <v>103.6</v>
      </c>
      <c r="X173" s="528">
        <v>104.2</v>
      </c>
      <c r="Y173" s="528">
        <v>104.4</v>
      </c>
      <c r="Z173" s="528">
        <v>102.1</v>
      </c>
      <c r="AA173" s="528">
        <v>104.3</v>
      </c>
      <c r="AB173" s="528">
        <v>105.4</v>
      </c>
      <c r="AC173" s="528">
        <v>105.4</v>
      </c>
      <c r="AD173" s="528">
        <v>104.5</v>
      </c>
      <c r="AE173" s="528">
        <v>104.1</v>
      </c>
      <c r="AF173" s="528">
        <v>104.3</v>
      </c>
      <c r="AG173" s="528">
        <v>104.4</v>
      </c>
      <c r="AH173" s="528">
        <v>104.4</v>
      </c>
      <c r="AI173" s="528">
        <v>104.5</v>
      </c>
      <c r="AJ173" s="528">
        <v>104.6</v>
      </c>
      <c r="AK173" s="528">
        <v>104.6</v>
      </c>
      <c r="AL173" s="528">
        <v>104.6</v>
      </c>
      <c r="AM173" s="528">
        <v>105.3</v>
      </c>
      <c r="AN173" s="528">
        <v>107.5</v>
      </c>
      <c r="AO173" s="528">
        <v>107.6</v>
      </c>
      <c r="AP173" s="528">
        <v>107.7</v>
      </c>
      <c r="AQ173" s="528">
        <v>109</v>
      </c>
      <c r="AR173" s="528">
        <v>109.4</v>
      </c>
      <c r="AS173" s="528">
        <v>109.4</v>
      </c>
      <c r="AT173" s="528">
        <v>109.6</v>
      </c>
      <c r="AU173" s="528">
        <v>109.6</v>
      </c>
      <c r="AV173" s="528">
        <v>110</v>
      </c>
      <c r="AW173" s="528">
        <v>110.2</v>
      </c>
      <c r="AX173" s="528">
        <v>110.2</v>
      </c>
      <c r="AY173" s="528">
        <v>110.1</v>
      </c>
      <c r="AZ173" s="528">
        <v>110.6</v>
      </c>
      <c r="BA173" s="528">
        <v>110.6</v>
      </c>
      <c r="BB173" s="528">
        <v>110.6</v>
      </c>
      <c r="BC173" s="528">
        <v>114.8</v>
      </c>
      <c r="BD173" s="528">
        <v>115</v>
      </c>
      <c r="BE173" s="528">
        <v>115</v>
      </c>
      <c r="BF173" s="528">
        <v>115</v>
      </c>
      <c r="BG173" s="528">
        <v>115</v>
      </c>
      <c r="BH173" s="528">
        <v>115</v>
      </c>
      <c r="BI173" s="528">
        <v>115.6</v>
      </c>
      <c r="BJ173" s="528">
        <v>116.9</v>
      </c>
      <c r="BK173" s="528">
        <v>117</v>
      </c>
      <c r="BL173" s="528">
        <v>117</v>
      </c>
      <c r="BM173" s="528">
        <v>117.1</v>
      </c>
      <c r="BN173" s="528">
        <v>121.6</v>
      </c>
      <c r="BO173" s="528">
        <v>126.1</v>
      </c>
      <c r="BP173" s="528">
        <v>126.3</v>
      </c>
      <c r="BQ173" s="528">
        <v>126.3</v>
      </c>
      <c r="BR173" s="528">
        <v>126.3</v>
      </c>
      <c r="BS173" s="528">
        <v>126.3</v>
      </c>
      <c r="BT173" s="528">
        <v>126.3</v>
      </c>
      <c r="BU173" s="528">
        <v>126.3</v>
      </c>
      <c r="BV173" s="528">
        <v>126.3</v>
      </c>
      <c r="BW173" s="528">
        <v>126.3</v>
      </c>
      <c r="BX173" s="528">
        <v>126.9</v>
      </c>
      <c r="BY173" s="528">
        <v>126.8</v>
      </c>
      <c r="BZ173" s="528">
        <v>124.8</v>
      </c>
      <c r="CA173" s="528">
        <v>125.2</v>
      </c>
      <c r="CB173" s="528">
        <v>125.5</v>
      </c>
      <c r="CC173" s="528">
        <v>125.8</v>
      </c>
      <c r="CD173" s="528">
        <v>125.9</v>
      </c>
      <c r="CE173" s="528">
        <v>126.3</v>
      </c>
      <c r="CF173" s="528">
        <v>128.19999999999999</v>
      </c>
      <c r="CG173" s="528">
        <v>128.19999999999999</v>
      </c>
      <c r="CH173" s="528">
        <v>127.9</v>
      </c>
      <c r="CI173" s="528">
        <v>128.19999999999999</v>
      </c>
      <c r="CJ173" s="528">
        <v>128.4</v>
      </c>
      <c r="CK173" s="528">
        <v>128.4</v>
      </c>
      <c r="CL173" s="528">
        <v>128.30000000000001</v>
      </c>
    </row>
    <row r="174" spans="1:90">
      <c r="A174" s="524" t="s">
        <v>2383</v>
      </c>
      <c r="B174" s="524" t="s">
        <v>899</v>
      </c>
      <c r="C174" s="525">
        <v>0.35094999999999998</v>
      </c>
      <c r="D174" s="528">
        <v>100.3</v>
      </c>
      <c r="E174" s="528">
        <v>100.3</v>
      </c>
      <c r="F174" s="528">
        <v>100.3</v>
      </c>
      <c r="G174" s="528">
        <v>100.4</v>
      </c>
      <c r="H174" s="528">
        <v>100.2</v>
      </c>
      <c r="I174" s="528">
        <v>100.2</v>
      </c>
      <c r="J174" s="528">
        <v>100.2</v>
      </c>
      <c r="K174" s="528">
        <v>100.2</v>
      </c>
      <c r="L174" s="528">
        <v>100.2</v>
      </c>
      <c r="M174" s="528">
        <v>100.2</v>
      </c>
      <c r="N174" s="528">
        <v>100.2</v>
      </c>
      <c r="O174" s="528">
        <v>100.2</v>
      </c>
      <c r="P174" s="528">
        <v>100.2</v>
      </c>
      <c r="Q174" s="528">
        <v>100.2</v>
      </c>
      <c r="R174" s="528">
        <v>100.2</v>
      </c>
      <c r="S174" s="528">
        <v>101.9</v>
      </c>
      <c r="T174" s="528">
        <v>100.1</v>
      </c>
      <c r="U174" s="528">
        <v>100.1</v>
      </c>
      <c r="V174" s="528">
        <v>100.1</v>
      </c>
      <c r="W174" s="528">
        <v>100.1</v>
      </c>
      <c r="X174" s="528">
        <v>100.8</v>
      </c>
      <c r="Y174" s="528">
        <v>101</v>
      </c>
      <c r="Z174" s="528">
        <v>98.1</v>
      </c>
      <c r="AA174" s="528">
        <v>100.1</v>
      </c>
      <c r="AB174" s="528">
        <v>101.5</v>
      </c>
      <c r="AC174" s="528">
        <v>101.5</v>
      </c>
      <c r="AD174" s="528">
        <v>100.3</v>
      </c>
      <c r="AE174" s="528">
        <v>99.1</v>
      </c>
      <c r="AF174" s="528">
        <v>99.3</v>
      </c>
      <c r="AG174" s="528">
        <v>99.3</v>
      </c>
      <c r="AH174" s="528">
        <v>99.3</v>
      </c>
      <c r="AI174" s="528">
        <v>99.3</v>
      </c>
      <c r="AJ174" s="528">
        <v>99.3</v>
      </c>
      <c r="AK174" s="528">
        <v>99.3</v>
      </c>
      <c r="AL174" s="528">
        <v>99.3</v>
      </c>
      <c r="AM174" s="528">
        <v>100.2</v>
      </c>
      <c r="AN174" s="528">
        <v>103.1</v>
      </c>
      <c r="AO174" s="528">
        <v>103.1</v>
      </c>
      <c r="AP174" s="528">
        <v>103.1</v>
      </c>
      <c r="AQ174" s="528">
        <v>104.4</v>
      </c>
      <c r="AR174" s="528">
        <v>104.4</v>
      </c>
      <c r="AS174" s="528">
        <v>104.4</v>
      </c>
      <c r="AT174" s="528">
        <v>104.4</v>
      </c>
      <c r="AU174" s="528">
        <v>104.4</v>
      </c>
      <c r="AV174" s="528">
        <v>104.4</v>
      </c>
      <c r="AW174" s="528">
        <v>104.4</v>
      </c>
      <c r="AX174" s="528">
        <v>104.4</v>
      </c>
      <c r="AY174" s="528">
        <v>104.4</v>
      </c>
      <c r="AZ174" s="528">
        <v>104.5</v>
      </c>
      <c r="BA174" s="528">
        <v>104.5</v>
      </c>
      <c r="BB174" s="528">
        <v>104.5</v>
      </c>
      <c r="BC174" s="528">
        <v>109.8</v>
      </c>
      <c r="BD174" s="528">
        <v>110</v>
      </c>
      <c r="BE174" s="528">
        <v>110</v>
      </c>
      <c r="BF174" s="528">
        <v>110</v>
      </c>
      <c r="BG174" s="528">
        <v>110</v>
      </c>
      <c r="BH174" s="528">
        <v>110</v>
      </c>
      <c r="BI174" s="528">
        <v>110</v>
      </c>
      <c r="BJ174" s="528">
        <v>110</v>
      </c>
      <c r="BK174" s="528">
        <v>110</v>
      </c>
      <c r="BL174" s="528">
        <v>110.1</v>
      </c>
      <c r="BM174" s="528">
        <v>110.1</v>
      </c>
      <c r="BN174" s="528">
        <v>115.5</v>
      </c>
      <c r="BO174" s="528">
        <v>121</v>
      </c>
      <c r="BP174" s="528">
        <v>121</v>
      </c>
      <c r="BQ174" s="528">
        <v>121</v>
      </c>
      <c r="BR174" s="528">
        <v>121</v>
      </c>
      <c r="BS174" s="528">
        <v>121</v>
      </c>
      <c r="BT174" s="528">
        <v>121</v>
      </c>
      <c r="BU174" s="528">
        <v>121</v>
      </c>
      <c r="BV174" s="528">
        <v>121</v>
      </c>
      <c r="BW174" s="528">
        <v>121</v>
      </c>
      <c r="BX174" s="528">
        <v>121.3</v>
      </c>
      <c r="BY174" s="528">
        <v>122.2</v>
      </c>
      <c r="BZ174" s="528">
        <v>119.7</v>
      </c>
      <c r="CA174" s="528">
        <v>120.1</v>
      </c>
      <c r="CB174" s="528">
        <v>120.5</v>
      </c>
      <c r="CC174" s="528">
        <v>120.6</v>
      </c>
      <c r="CD174" s="528">
        <v>120.6</v>
      </c>
      <c r="CE174" s="528">
        <v>120.6</v>
      </c>
      <c r="CF174" s="528">
        <v>122.4</v>
      </c>
      <c r="CG174" s="528">
        <v>122.4</v>
      </c>
      <c r="CH174" s="528">
        <v>122.3</v>
      </c>
      <c r="CI174" s="528">
        <v>122.6</v>
      </c>
      <c r="CJ174" s="528">
        <v>122.5</v>
      </c>
      <c r="CK174" s="528">
        <v>122.5</v>
      </c>
      <c r="CL174" s="528">
        <v>122.4</v>
      </c>
    </row>
    <row r="175" spans="1:90">
      <c r="A175" s="524" t="s">
        <v>2384</v>
      </c>
      <c r="B175" s="524" t="s">
        <v>901</v>
      </c>
      <c r="C175" s="525">
        <v>6.3039999999999999E-2</v>
      </c>
      <c r="D175" s="528">
        <v>101.6</v>
      </c>
      <c r="E175" s="528">
        <v>101.6</v>
      </c>
      <c r="F175" s="528">
        <v>101.6</v>
      </c>
      <c r="G175" s="528">
        <v>103.2</v>
      </c>
      <c r="H175" s="528">
        <v>103.2</v>
      </c>
      <c r="I175" s="528">
        <v>103.2</v>
      </c>
      <c r="J175" s="528">
        <v>103.2</v>
      </c>
      <c r="K175" s="528">
        <v>103.2</v>
      </c>
      <c r="L175" s="528">
        <v>104.2</v>
      </c>
      <c r="M175" s="528">
        <v>106</v>
      </c>
      <c r="N175" s="528">
        <v>106</v>
      </c>
      <c r="O175" s="528">
        <v>106</v>
      </c>
      <c r="P175" s="528">
        <v>106</v>
      </c>
      <c r="Q175" s="528">
        <v>110.2</v>
      </c>
      <c r="R175" s="528">
        <v>111.2</v>
      </c>
      <c r="S175" s="528">
        <v>114.6</v>
      </c>
      <c r="T175" s="528">
        <v>115.7</v>
      </c>
      <c r="U175" s="528">
        <v>116.7</v>
      </c>
      <c r="V175" s="528">
        <v>120.1</v>
      </c>
      <c r="W175" s="528">
        <v>120.4</v>
      </c>
      <c r="X175" s="528">
        <v>120.4</v>
      </c>
      <c r="Y175" s="528">
        <v>121.4</v>
      </c>
      <c r="Z175" s="528">
        <v>121.4</v>
      </c>
      <c r="AA175" s="528">
        <v>125.5</v>
      </c>
      <c r="AB175" s="528">
        <v>125.5</v>
      </c>
      <c r="AC175" s="528">
        <v>125.5</v>
      </c>
      <c r="AD175" s="528">
        <v>125.5</v>
      </c>
      <c r="AE175" s="528">
        <v>128.1</v>
      </c>
      <c r="AF175" s="528">
        <v>128.5</v>
      </c>
      <c r="AG175" s="528">
        <v>129</v>
      </c>
      <c r="AH175" s="528">
        <v>128.5</v>
      </c>
      <c r="AI175" s="528">
        <v>128.5</v>
      </c>
      <c r="AJ175" s="528">
        <v>129.5</v>
      </c>
      <c r="AK175" s="528">
        <v>129.69999999999999</v>
      </c>
      <c r="AL175" s="528">
        <v>129.69999999999999</v>
      </c>
      <c r="AM175" s="528">
        <v>129.6</v>
      </c>
      <c r="AN175" s="528">
        <v>127.5</v>
      </c>
      <c r="AO175" s="528">
        <v>127.5</v>
      </c>
      <c r="AP175" s="528">
        <v>128.19999999999999</v>
      </c>
      <c r="AQ175" s="528">
        <v>129.9</v>
      </c>
      <c r="AR175" s="528">
        <v>132.69999999999999</v>
      </c>
      <c r="AS175" s="528">
        <v>132.4</v>
      </c>
      <c r="AT175" s="528">
        <v>132.5</v>
      </c>
      <c r="AU175" s="528">
        <v>132.5</v>
      </c>
      <c r="AV175" s="528">
        <v>133.1</v>
      </c>
      <c r="AW175" s="528">
        <v>134.19999999999999</v>
      </c>
      <c r="AX175" s="528">
        <v>134.19999999999999</v>
      </c>
      <c r="AY175" s="528">
        <v>134.19999999999999</v>
      </c>
      <c r="AZ175" s="528">
        <v>134.19999999999999</v>
      </c>
      <c r="BA175" s="528">
        <v>134.19999999999999</v>
      </c>
      <c r="BB175" s="528">
        <v>134.19999999999999</v>
      </c>
      <c r="BC175" s="528">
        <v>134.19999999999999</v>
      </c>
      <c r="BD175" s="528">
        <v>134.19999999999999</v>
      </c>
      <c r="BE175" s="528">
        <v>134.19999999999999</v>
      </c>
      <c r="BF175" s="528">
        <v>134.19999999999999</v>
      </c>
      <c r="BG175" s="528">
        <v>134.19999999999999</v>
      </c>
      <c r="BH175" s="528">
        <v>134.19999999999999</v>
      </c>
      <c r="BI175" s="528">
        <v>137</v>
      </c>
      <c r="BJ175" s="528">
        <v>145.69999999999999</v>
      </c>
      <c r="BK175" s="528">
        <v>145.19999999999999</v>
      </c>
      <c r="BL175" s="528">
        <v>145.19999999999999</v>
      </c>
      <c r="BM175" s="528">
        <v>146</v>
      </c>
      <c r="BN175" s="528">
        <v>146.80000000000001</v>
      </c>
      <c r="BO175" s="528">
        <v>148.19999999999999</v>
      </c>
      <c r="BP175" s="528">
        <v>148.4</v>
      </c>
      <c r="BQ175" s="528">
        <v>148.80000000000001</v>
      </c>
      <c r="BR175" s="528">
        <v>148.80000000000001</v>
      </c>
      <c r="BS175" s="528">
        <v>148.80000000000001</v>
      </c>
      <c r="BT175" s="528">
        <v>148.80000000000001</v>
      </c>
      <c r="BU175" s="528">
        <v>148.80000000000001</v>
      </c>
      <c r="BV175" s="528">
        <v>148.80000000000001</v>
      </c>
      <c r="BW175" s="528">
        <v>148.6</v>
      </c>
      <c r="BX175" s="528">
        <v>149.4</v>
      </c>
      <c r="BY175" s="528">
        <v>141.30000000000001</v>
      </c>
      <c r="BZ175" s="528">
        <v>140.69999999999999</v>
      </c>
      <c r="CA175" s="528">
        <v>140.69999999999999</v>
      </c>
      <c r="CB175" s="528">
        <v>140.69999999999999</v>
      </c>
      <c r="CC175" s="528">
        <v>141.5</v>
      </c>
      <c r="CD175" s="528">
        <v>143.1</v>
      </c>
      <c r="CE175" s="528">
        <v>144.69999999999999</v>
      </c>
      <c r="CF175" s="528">
        <v>147.9</v>
      </c>
      <c r="CG175" s="528">
        <v>148.1</v>
      </c>
      <c r="CH175" s="528">
        <v>146.5</v>
      </c>
      <c r="CI175" s="528">
        <v>146.69999999999999</v>
      </c>
      <c r="CJ175" s="528">
        <v>148.69999999999999</v>
      </c>
      <c r="CK175" s="528">
        <v>148.69999999999999</v>
      </c>
      <c r="CL175" s="528">
        <v>148.19999999999999</v>
      </c>
    </row>
    <row r="176" spans="1:90">
      <c r="A176" s="524" t="s">
        <v>2385</v>
      </c>
      <c r="B176" s="524" t="s">
        <v>903</v>
      </c>
      <c r="C176" s="525">
        <v>2.955E-2</v>
      </c>
      <c r="D176" s="528">
        <v>101.2</v>
      </c>
      <c r="E176" s="528">
        <v>101.2</v>
      </c>
      <c r="F176" s="528">
        <v>101.2</v>
      </c>
      <c r="G176" s="528">
        <v>104.1</v>
      </c>
      <c r="H176" s="528">
        <v>104.8</v>
      </c>
      <c r="I176" s="528">
        <v>104.8</v>
      </c>
      <c r="J176" s="528">
        <v>104.8</v>
      </c>
      <c r="K176" s="528">
        <v>104.8</v>
      </c>
      <c r="L176" s="528">
        <v>104.8</v>
      </c>
      <c r="M176" s="528">
        <v>105</v>
      </c>
      <c r="N176" s="528">
        <v>105</v>
      </c>
      <c r="O176" s="528">
        <v>105</v>
      </c>
      <c r="P176" s="528">
        <v>105.5</v>
      </c>
      <c r="Q176" s="528">
        <v>105.5</v>
      </c>
      <c r="R176" s="528">
        <v>106.6</v>
      </c>
      <c r="S176" s="528">
        <v>108.6</v>
      </c>
      <c r="T176" s="528">
        <v>108.6</v>
      </c>
      <c r="U176" s="528">
        <v>108.6</v>
      </c>
      <c r="V176" s="528">
        <v>108.9</v>
      </c>
      <c r="W176" s="528">
        <v>108.9</v>
      </c>
      <c r="X176" s="528">
        <v>108.9</v>
      </c>
      <c r="Y176" s="528">
        <v>109</v>
      </c>
      <c r="Z176" s="528">
        <v>109</v>
      </c>
      <c r="AA176" s="528">
        <v>109</v>
      </c>
      <c r="AB176" s="528">
        <v>109</v>
      </c>
      <c r="AC176" s="528">
        <v>109</v>
      </c>
      <c r="AD176" s="528">
        <v>109</v>
      </c>
      <c r="AE176" s="528">
        <v>112.5</v>
      </c>
      <c r="AF176" s="528">
        <v>112.5</v>
      </c>
      <c r="AG176" s="528">
        <v>112.5</v>
      </c>
      <c r="AH176" s="528">
        <v>112.9</v>
      </c>
      <c r="AI176" s="528">
        <v>114.3</v>
      </c>
      <c r="AJ176" s="528">
        <v>114.7</v>
      </c>
      <c r="AK176" s="528">
        <v>114.7</v>
      </c>
      <c r="AL176" s="528">
        <v>114.7</v>
      </c>
      <c r="AM176" s="528">
        <v>114.7</v>
      </c>
      <c r="AN176" s="528">
        <v>117.8</v>
      </c>
      <c r="AO176" s="528">
        <v>119.2</v>
      </c>
      <c r="AP176" s="528">
        <v>119.2</v>
      </c>
      <c r="AQ176" s="528">
        <v>119.2</v>
      </c>
      <c r="AR176" s="528">
        <v>119.2</v>
      </c>
      <c r="AS176" s="528">
        <v>119.2</v>
      </c>
      <c r="AT176" s="528">
        <v>123</v>
      </c>
      <c r="AU176" s="528">
        <v>123</v>
      </c>
      <c r="AV176" s="528">
        <v>127.6</v>
      </c>
      <c r="AW176" s="528">
        <v>127.6</v>
      </c>
      <c r="AX176" s="528">
        <v>127.6</v>
      </c>
      <c r="AY176" s="528">
        <v>127.1</v>
      </c>
      <c r="AZ176" s="528">
        <v>133.4</v>
      </c>
      <c r="BA176" s="528">
        <v>133.4</v>
      </c>
      <c r="BB176" s="528">
        <v>133.4</v>
      </c>
      <c r="BC176" s="528">
        <v>133.4</v>
      </c>
      <c r="BD176" s="528">
        <v>133.4</v>
      </c>
      <c r="BE176" s="528">
        <v>133.4</v>
      </c>
      <c r="BF176" s="528">
        <v>133.4</v>
      </c>
      <c r="BG176" s="528">
        <v>133.4</v>
      </c>
      <c r="BH176" s="528">
        <v>133.4</v>
      </c>
      <c r="BI176" s="528">
        <v>137.19999999999999</v>
      </c>
      <c r="BJ176" s="528">
        <v>137.9</v>
      </c>
      <c r="BK176" s="528">
        <v>139.30000000000001</v>
      </c>
      <c r="BL176" s="528">
        <v>139.30000000000001</v>
      </c>
      <c r="BM176" s="528">
        <v>139.80000000000001</v>
      </c>
      <c r="BN176" s="528">
        <v>139.80000000000001</v>
      </c>
      <c r="BO176" s="528">
        <v>140.5</v>
      </c>
      <c r="BP176" s="528">
        <v>142.4</v>
      </c>
      <c r="BQ176" s="528">
        <v>141.9</v>
      </c>
      <c r="BR176" s="528">
        <v>141.9</v>
      </c>
      <c r="BS176" s="528">
        <v>141.9</v>
      </c>
      <c r="BT176" s="528">
        <v>141.9</v>
      </c>
      <c r="BU176" s="528">
        <v>141.9</v>
      </c>
      <c r="BV176" s="528">
        <v>141.9</v>
      </c>
      <c r="BW176" s="528">
        <v>141.80000000000001</v>
      </c>
      <c r="BX176" s="528">
        <v>145.4</v>
      </c>
      <c r="BY176" s="528">
        <v>150.30000000000001</v>
      </c>
      <c r="BZ176" s="528">
        <v>152.69999999999999</v>
      </c>
      <c r="CA176" s="528">
        <v>152.69999999999999</v>
      </c>
      <c r="CB176" s="528">
        <v>152.69999999999999</v>
      </c>
      <c r="CC176" s="528">
        <v>152.69999999999999</v>
      </c>
      <c r="CD176" s="528">
        <v>152.69999999999999</v>
      </c>
      <c r="CE176" s="528">
        <v>153.9</v>
      </c>
      <c r="CF176" s="528">
        <v>155.30000000000001</v>
      </c>
      <c r="CG176" s="528">
        <v>155.19999999999999</v>
      </c>
      <c r="CH176" s="528">
        <v>155.19999999999999</v>
      </c>
      <c r="CI176" s="528">
        <v>155.1</v>
      </c>
      <c r="CJ176" s="528">
        <v>155.1</v>
      </c>
      <c r="CK176" s="528">
        <v>155.1</v>
      </c>
      <c r="CL176" s="528">
        <v>155.5</v>
      </c>
    </row>
    <row r="177" spans="1:90">
      <c r="A177" s="524" t="s">
        <v>2386</v>
      </c>
      <c r="B177" s="524" t="s">
        <v>921</v>
      </c>
      <c r="C177" s="525">
        <v>2.0885899999999999</v>
      </c>
      <c r="D177" s="528">
        <v>107.5</v>
      </c>
      <c r="E177" s="528">
        <v>106.5</v>
      </c>
      <c r="F177" s="528">
        <v>106</v>
      </c>
      <c r="G177" s="528">
        <v>108</v>
      </c>
      <c r="H177" s="528">
        <v>107</v>
      </c>
      <c r="I177" s="528">
        <v>106.8</v>
      </c>
      <c r="J177" s="528">
        <v>108.1</v>
      </c>
      <c r="K177" s="528">
        <v>108.9</v>
      </c>
      <c r="L177" s="528">
        <v>108.6</v>
      </c>
      <c r="M177" s="528">
        <v>108.5</v>
      </c>
      <c r="N177" s="528">
        <v>108.1</v>
      </c>
      <c r="O177" s="528">
        <v>107.2</v>
      </c>
      <c r="P177" s="528">
        <v>109</v>
      </c>
      <c r="Q177" s="528">
        <v>113</v>
      </c>
      <c r="R177" s="528">
        <v>111.9</v>
      </c>
      <c r="S177" s="528">
        <v>112.4</v>
      </c>
      <c r="T177" s="528">
        <v>113.2</v>
      </c>
      <c r="U177" s="528">
        <v>112.9</v>
      </c>
      <c r="V177" s="528">
        <v>111.5</v>
      </c>
      <c r="W177" s="528">
        <v>110.9</v>
      </c>
      <c r="X177" s="528">
        <v>109.3</v>
      </c>
      <c r="Y177" s="528">
        <v>108.7</v>
      </c>
      <c r="Z177" s="528">
        <v>107.8</v>
      </c>
      <c r="AA177" s="528">
        <v>105.3</v>
      </c>
      <c r="AB177" s="528">
        <v>101.3</v>
      </c>
      <c r="AC177" s="528">
        <v>98.9</v>
      </c>
      <c r="AD177" s="528">
        <v>96.8</v>
      </c>
      <c r="AE177" s="528">
        <v>93.5</v>
      </c>
      <c r="AF177" s="528">
        <v>90.5</v>
      </c>
      <c r="AG177" s="528">
        <v>90.2</v>
      </c>
      <c r="AH177" s="528">
        <v>90.3</v>
      </c>
      <c r="AI177" s="528">
        <v>89.7</v>
      </c>
      <c r="AJ177" s="528">
        <v>90</v>
      </c>
      <c r="AK177" s="528">
        <v>90.3</v>
      </c>
      <c r="AL177" s="528">
        <v>90.2</v>
      </c>
      <c r="AM177" s="528">
        <v>89.8</v>
      </c>
      <c r="AN177" s="528">
        <v>90.8</v>
      </c>
      <c r="AO177" s="528">
        <v>92.3</v>
      </c>
      <c r="AP177" s="528">
        <v>93.2</v>
      </c>
      <c r="AQ177" s="528">
        <v>95.2</v>
      </c>
      <c r="AR177" s="528">
        <v>95.6</v>
      </c>
      <c r="AS177" s="528">
        <v>95.3</v>
      </c>
      <c r="AT177" s="528">
        <v>96.8</v>
      </c>
      <c r="AU177" s="528">
        <v>102.4</v>
      </c>
      <c r="AV177" s="528">
        <v>105.5</v>
      </c>
      <c r="AW177" s="528">
        <v>106.9</v>
      </c>
      <c r="AX177" s="528">
        <v>107.2</v>
      </c>
      <c r="AY177" s="528">
        <v>108.5</v>
      </c>
      <c r="AZ177" s="528">
        <v>118.1</v>
      </c>
      <c r="BA177" s="528">
        <v>124.8</v>
      </c>
      <c r="BB177" s="528">
        <v>125.5</v>
      </c>
      <c r="BC177" s="528">
        <v>131</v>
      </c>
      <c r="BD177" s="528">
        <v>134.9</v>
      </c>
      <c r="BE177" s="528">
        <v>137.80000000000001</v>
      </c>
      <c r="BF177" s="528">
        <v>140</v>
      </c>
      <c r="BG177" s="528">
        <v>153.19999999999999</v>
      </c>
      <c r="BH177" s="528">
        <v>162.4</v>
      </c>
      <c r="BI177" s="528">
        <v>164</v>
      </c>
      <c r="BJ177" s="528">
        <v>177</v>
      </c>
      <c r="BK177" s="528">
        <v>179</v>
      </c>
      <c r="BL177" s="528">
        <v>193.4</v>
      </c>
      <c r="BM177" s="528">
        <v>192.6</v>
      </c>
      <c r="BN177" s="528">
        <v>177.8</v>
      </c>
      <c r="BO177" s="528">
        <v>161.9</v>
      </c>
      <c r="BP177" s="528">
        <v>158.69999999999999</v>
      </c>
      <c r="BQ177" s="528">
        <v>152.80000000000001</v>
      </c>
      <c r="BR177" s="528">
        <v>159.80000000000001</v>
      </c>
      <c r="BS177" s="528">
        <v>157.1</v>
      </c>
      <c r="BT177" s="528">
        <v>156.1</v>
      </c>
      <c r="BU177" s="528">
        <v>157.69999999999999</v>
      </c>
      <c r="BV177" s="528">
        <v>161.9</v>
      </c>
      <c r="BW177" s="528">
        <v>166.5</v>
      </c>
      <c r="BX177" s="528">
        <v>166.6</v>
      </c>
      <c r="BY177" s="528">
        <v>163</v>
      </c>
      <c r="BZ177" s="528">
        <v>163.9</v>
      </c>
      <c r="CA177" s="528">
        <v>164.6</v>
      </c>
      <c r="CB177" s="528">
        <v>164.3</v>
      </c>
      <c r="CC177" s="528">
        <v>162.19999999999999</v>
      </c>
      <c r="CD177" s="528">
        <v>165.6</v>
      </c>
      <c r="CE177" s="528">
        <v>166.1</v>
      </c>
      <c r="CF177" s="528">
        <v>166.9</v>
      </c>
      <c r="CG177" s="528">
        <v>168.2</v>
      </c>
      <c r="CH177" s="528">
        <v>170.8</v>
      </c>
      <c r="CI177" s="528">
        <v>173.8</v>
      </c>
      <c r="CJ177" s="528">
        <v>171.1</v>
      </c>
      <c r="CK177" s="528">
        <v>169.9</v>
      </c>
      <c r="CL177" s="528">
        <v>169.1</v>
      </c>
    </row>
    <row r="178" spans="1:90">
      <c r="A178" s="524" t="s">
        <v>966</v>
      </c>
      <c r="B178" s="524" t="s">
        <v>923</v>
      </c>
      <c r="C178" s="525">
        <v>1.7373099999999999</v>
      </c>
      <c r="D178" s="528">
        <v>108.2</v>
      </c>
      <c r="E178" s="528">
        <v>106.9</v>
      </c>
      <c r="F178" s="528">
        <v>105.9</v>
      </c>
      <c r="G178" s="528">
        <v>107.6</v>
      </c>
      <c r="H178" s="528">
        <v>106.8</v>
      </c>
      <c r="I178" s="528">
        <v>106.2</v>
      </c>
      <c r="J178" s="528">
        <v>107.8</v>
      </c>
      <c r="K178" s="528">
        <v>109.1</v>
      </c>
      <c r="L178" s="528">
        <v>108.7</v>
      </c>
      <c r="M178" s="528">
        <v>108.8</v>
      </c>
      <c r="N178" s="528">
        <v>109.5</v>
      </c>
      <c r="O178" s="528">
        <v>109.1</v>
      </c>
      <c r="P178" s="528">
        <v>111.3</v>
      </c>
      <c r="Q178" s="528">
        <v>116.1</v>
      </c>
      <c r="R178" s="528">
        <v>115</v>
      </c>
      <c r="S178" s="528">
        <v>115.8</v>
      </c>
      <c r="T178" s="528">
        <v>116.3</v>
      </c>
      <c r="U178" s="528">
        <v>115.7</v>
      </c>
      <c r="V178" s="528">
        <v>114</v>
      </c>
      <c r="W178" s="528">
        <v>113</v>
      </c>
      <c r="X178" s="528">
        <v>110.7</v>
      </c>
      <c r="Y178" s="528">
        <v>110.3</v>
      </c>
      <c r="Z178" s="528">
        <v>109.8</v>
      </c>
      <c r="AA178" s="528">
        <v>107.2</v>
      </c>
      <c r="AB178" s="528">
        <v>103</v>
      </c>
      <c r="AC178" s="528">
        <v>100.4</v>
      </c>
      <c r="AD178" s="528">
        <v>98.6</v>
      </c>
      <c r="AE178" s="528">
        <v>95.8</v>
      </c>
      <c r="AF178" s="528">
        <v>92.8</v>
      </c>
      <c r="AG178" s="528">
        <v>92.5</v>
      </c>
      <c r="AH178" s="528">
        <v>92.6</v>
      </c>
      <c r="AI178" s="528">
        <v>92.1</v>
      </c>
      <c r="AJ178" s="528">
        <v>92.5</v>
      </c>
      <c r="AK178" s="528">
        <v>92.9</v>
      </c>
      <c r="AL178" s="528">
        <v>93</v>
      </c>
      <c r="AM178" s="528">
        <v>92.3</v>
      </c>
      <c r="AN178" s="528">
        <v>93.5</v>
      </c>
      <c r="AO178" s="528">
        <v>95</v>
      </c>
      <c r="AP178" s="528">
        <v>95.8</v>
      </c>
      <c r="AQ178" s="528">
        <v>97</v>
      </c>
      <c r="AR178" s="528">
        <v>96.8</v>
      </c>
      <c r="AS178" s="528">
        <v>96.4</v>
      </c>
      <c r="AT178" s="528">
        <v>98.1</v>
      </c>
      <c r="AU178" s="528">
        <v>104.5</v>
      </c>
      <c r="AV178" s="528">
        <v>107.9</v>
      </c>
      <c r="AW178" s="528">
        <v>108.7</v>
      </c>
      <c r="AX178" s="528">
        <v>108.6</v>
      </c>
      <c r="AY178" s="528">
        <v>109.9</v>
      </c>
      <c r="AZ178" s="528">
        <v>120</v>
      </c>
      <c r="BA178" s="528">
        <v>127.4</v>
      </c>
      <c r="BB178" s="528">
        <v>127.2</v>
      </c>
      <c r="BC178" s="528">
        <v>132.80000000000001</v>
      </c>
      <c r="BD178" s="528">
        <v>136.4</v>
      </c>
      <c r="BE178" s="528">
        <v>140</v>
      </c>
      <c r="BF178" s="528">
        <v>142.80000000000001</v>
      </c>
      <c r="BG178" s="528">
        <v>157.5</v>
      </c>
      <c r="BH178" s="528">
        <v>167.4</v>
      </c>
      <c r="BI178" s="528">
        <v>168.8</v>
      </c>
      <c r="BJ178" s="528">
        <v>184.1</v>
      </c>
      <c r="BK178" s="528">
        <v>185.7</v>
      </c>
      <c r="BL178" s="528">
        <v>202.1</v>
      </c>
      <c r="BM178" s="528">
        <v>200.3</v>
      </c>
      <c r="BN178" s="528">
        <v>183.6</v>
      </c>
      <c r="BO178" s="528">
        <v>165.4</v>
      </c>
      <c r="BP178" s="528">
        <v>161</v>
      </c>
      <c r="BQ178" s="528">
        <v>155.30000000000001</v>
      </c>
      <c r="BR178" s="528">
        <v>164.1</v>
      </c>
      <c r="BS178" s="528">
        <v>160.80000000000001</v>
      </c>
      <c r="BT178" s="528">
        <v>159.80000000000001</v>
      </c>
      <c r="BU178" s="528">
        <v>161.4</v>
      </c>
      <c r="BV178" s="528">
        <v>166.7</v>
      </c>
      <c r="BW178" s="528">
        <v>172.8</v>
      </c>
      <c r="BX178" s="528">
        <v>173</v>
      </c>
      <c r="BY178" s="528">
        <v>169.4</v>
      </c>
      <c r="BZ178" s="528">
        <v>170.5</v>
      </c>
      <c r="CA178" s="528">
        <v>171.1</v>
      </c>
      <c r="CB178" s="528">
        <v>169.9</v>
      </c>
      <c r="CC178" s="528">
        <v>167</v>
      </c>
      <c r="CD178" s="528">
        <v>170.6</v>
      </c>
      <c r="CE178" s="528">
        <v>170.9</v>
      </c>
      <c r="CF178" s="528">
        <v>171.6</v>
      </c>
      <c r="CG178" s="528">
        <v>173.2</v>
      </c>
      <c r="CH178" s="528">
        <v>177</v>
      </c>
      <c r="CI178" s="528">
        <v>180.9</v>
      </c>
      <c r="CJ178" s="528">
        <v>177.4</v>
      </c>
      <c r="CK178" s="528">
        <v>176.3</v>
      </c>
      <c r="CL178" s="528">
        <v>175.4</v>
      </c>
    </row>
    <row r="179" spans="1:90">
      <c r="A179" s="524" t="s">
        <v>972</v>
      </c>
      <c r="B179" s="524" t="s">
        <v>925</v>
      </c>
      <c r="C179" s="525">
        <v>7.7630000000000005E-2</v>
      </c>
      <c r="D179" s="528">
        <v>97.2</v>
      </c>
      <c r="E179" s="528">
        <v>99.9</v>
      </c>
      <c r="F179" s="528">
        <v>98.6</v>
      </c>
      <c r="G179" s="528">
        <v>104.1</v>
      </c>
      <c r="H179" s="528">
        <v>111.4</v>
      </c>
      <c r="I179" s="528">
        <v>118.3</v>
      </c>
      <c r="J179" s="528">
        <v>118.7</v>
      </c>
      <c r="K179" s="528">
        <v>124.6</v>
      </c>
      <c r="L179" s="528">
        <v>130.1</v>
      </c>
      <c r="M179" s="528">
        <v>132.19999999999999</v>
      </c>
      <c r="N179" s="528">
        <v>119</v>
      </c>
      <c r="O179" s="528">
        <v>108.3</v>
      </c>
      <c r="P179" s="528">
        <v>107.1</v>
      </c>
      <c r="Q179" s="528">
        <v>106.9</v>
      </c>
      <c r="R179" s="528">
        <v>106.4</v>
      </c>
      <c r="S179" s="528">
        <v>108.3</v>
      </c>
      <c r="T179" s="528">
        <v>112.6</v>
      </c>
      <c r="U179" s="528">
        <v>111.3</v>
      </c>
      <c r="V179" s="528">
        <v>111.4</v>
      </c>
      <c r="W179" s="528">
        <v>113.7</v>
      </c>
      <c r="X179" s="528">
        <v>120.1</v>
      </c>
      <c r="Y179" s="528">
        <v>118.6</v>
      </c>
      <c r="Z179" s="528">
        <v>113.3</v>
      </c>
      <c r="AA179" s="528">
        <v>106.6</v>
      </c>
      <c r="AB179" s="528">
        <v>100.9</v>
      </c>
      <c r="AC179" s="528">
        <v>97.5</v>
      </c>
      <c r="AD179" s="528">
        <v>96.2</v>
      </c>
      <c r="AE179" s="528">
        <v>93.8</v>
      </c>
      <c r="AF179" s="528">
        <v>96</v>
      </c>
      <c r="AG179" s="528">
        <v>96</v>
      </c>
      <c r="AH179" s="528">
        <v>98.2</v>
      </c>
      <c r="AI179" s="528">
        <v>99.7</v>
      </c>
      <c r="AJ179" s="528">
        <v>99.1</v>
      </c>
      <c r="AK179" s="528">
        <v>97.1</v>
      </c>
      <c r="AL179" s="528">
        <v>91.8</v>
      </c>
      <c r="AM179" s="528">
        <v>90.2</v>
      </c>
      <c r="AN179" s="528">
        <v>92.3</v>
      </c>
      <c r="AO179" s="528">
        <v>96.9</v>
      </c>
      <c r="AP179" s="528">
        <v>97.4</v>
      </c>
      <c r="AQ179" s="528">
        <v>102.3</v>
      </c>
      <c r="AR179" s="528">
        <v>109.7</v>
      </c>
      <c r="AS179" s="528">
        <v>111</v>
      </c>
      <c r="AT179" s="528">
        <v>116.5</v>
      </c>
      <c r="AU179" s="528">
        <v>120.3</v>
      </c>
      <c r="AV179" s="528">
        <v>125</v>
      </c>
      <c r="AW179" s="528">
        <v>130.30000000000001</v>
      </c>
      <c r="AX179" s="528">
        <v>136.5</v>
      </c>
      <c r="AY179" s="528">
        <v>133.30000000000001</v>
      </c>
      <c r="AZ179" s="528">
        <v>141.5</v>
      </c>
      <c r="BA179" s="528">
        <v>148.5</v>
      </c>
      <c r="BB179" s="528">
        <v>151.9</v>
      </c>
      <c r="BC179" s="528">
        <v>165.6</v>
      </c>
      <c r="BD179" s="528">
        <v>183.7</v>
      </c>
      <c r="BE179" s="528">
        <v>182.8</v>
      </c>
      <c r="BF179" s="528">
        <v>181.3</v>
      </c>
      <c r="BG179" s="528">
        <v>190.3</v>
      </c>
      <c r="BH179" s="528">
        <v>195.8</v>
      </c>
      <c r="BI179" s="528">
        <v>205.7</v>
      </c>
      <c r="BJ179" s="528">
        <v>203.8</v>
      </c>
      <c r="BK179" s="528">
        <v>210.6</v>
      </c>
      <c r="BL179" s="528">
        <v>212.1</v>
      </c>
      <c r="BM179" s="528">
        <v>210.1</v>
      </c>
      <c r="BN179" s="528">
        <v>202.7</v>
      </c>
      <c r="BO179" s="528">
        <v>193.7</v>
      </c>
      <c r="BP179" s="528">
        <v>203.1</v>
      </c>
      <c r="BQ179" s="528">
        <v>206.5</v>
      </c>
      <c r="BR179" s="528">
        <v>203.6</v>
      </c>
      <c r="BS179" s="528">
        <v>206.1</v>
      </c>
      <c r="BT179" s="528">
        <v>208.2</v>
      </c>
      <c r="BU179" s="528">
        <v>209.4</v>
      </c>
      <c r="BV179" s="528">
        <v>203.9</v>
      </c>
      <c r="BW179" s="528">
        <v>189.5</v>
      </c>
      <c r="BX179" s="528">
        <v>190.3</v>
      </c>
      <c r="BY179" s="528">
        <v>177.8</v>
      </c>
      <c r="BZ179" s="528">
        <v>174.3</v>
      </c>
      <c r="CA179" s="528">
        <v>176.3</v>
      </c>
      <c r="CB179" s="528">
        <v>194.6</v>
      </c>
      <c r="CC179" s="528">
        <v>207</v>
      </c>
      <c r="CD179" s="528">
        <v>206.9</v>
      </c>
      <c r="CE179" s="528">
        <v>207.8</v>
      </c>
      <c r="CF179" s="528">
        <v>216.4</v>
      </c>
      <c r="CG179" s="528">
        <v>210.2</v>
      </c>
      <c r="CH179" s="528">
        <v>194.2</v>
      </c>
      <c r="CI179" s="528">
        <v>184.1</v>
      </c>
      <c r="CJ179" s="528">
        <v>189.9</v>
      </c>
      <c r="CK179" s="528">
        <v>188.6</v>
      </c>
      <c r="CL179" s="528">
        <v>189.8</v>
      </c>
    </row>
    <row r="180" spans="1:90">
      <c r="A180" s="524" t="s">
        <v>2387</v>
      </c>
      <c r="B180" s="524" t="s">
        <v>927</v>
      </c>
      <c r="C180" s="525">
        <v>6.1330000000000003E-2</v>
      </c>
      <c r="D180" s="528">
        <v>109.6</v>
      </c>
      <c r="E180" s="528">
        <v>108.9</v>
      </c>
      <c r="F180" s="528">
        <v>109.4</v>
      </c>
      <c r="G180" s="528">
        <v>108.3</v>
      </c>
      <c r="H180" s="528">
        <v>108.2</v>
      </c>
      <c r="I180" s="528">
        <v>108.7</v>
      </c>
      <c r="J180" s="528">
        <v>111.3</v>
      </c>
      <c r="K180" s="528">
        <v>113.3</v>
      </c>
      <c r="L180" s="528">
        <v>112.5</v>
      </c>
      <c r="M180" s="528">
        <v>111.5</v>
      </c>
      <c r="N180" s="528">
        <v>111.3</v>
      </c>
      <c r="O180" s="528">
        <v>111.5</v>
      </c>
      <c r="P180" s="528">
        <v>111.4</v>
      </c>
      <c r="Q180" s="528">
        <v>116</v>
      </c>
      <c r="R180" s="528">
        <v>115.5</v>
      </c>
      <c r="S180" s="528">
        <v>114.7</v>
      </c>
      <c r="T180" s="528">
        <v>115.1</v>
      </c>
      <c r="U180" s="528">
        <v>112.7</v>
      </c>
      <c r="V180" s="528">
        <v>112.2</v>
      </c>
      <c r="W180" s="528">
        <v>112.4</v>
      </c>
      <c r="X180" s="528">
        <v>109.5</v>
      </c>
      <c r="Y180" s="528">
        <v>106.6</v>
      </c>
      <c r="Z180" s="528">
        <v>105.8</v>
      </c>
      <c r="AA180" s="528">
        <v>106.4</v>
      </c>
      <c r="AB180" s="528">
        <v>104.2</v>
      </c>
      <c r="AC180" s="528">
        <v>100</v>
      </c>
      <c r="AD180" s="528">
        <v>98.2</v>
      </c>
      <c r="AE180" s="528">
        <v>96.7</v>
      </c>
      <c r="AF180" s="528">
        <v>90.8</v>
      </c>
      <c r="AG180" s="528">
        <v>89.4</v>
      </c>
      <c r="AH180" s="528">
        <v>89.2</v>
      </c>
      <c r="AI180" s="528">
        <v>89.5</v>
      </c>
      <c r="AJ180" s="528">
        <v>88.4</v>
      </c>
      <c r="AK180" s="528">
        <v>87.7</v>
      </c>
      <c r="AL180" s="528">
        <v>86.2</v>
      </c>
      <c r="AM180" s="528">
        <v>90.2</v>
      </c>
      <c r="AN180" s="528">
        <v>90.1</v>
      </c>
      <c r="AO180" s="528">
        <v>89.6</v>
      </c>
      <c r="AP180" s="528">
        <v>94.6</v>
      </c>
      <c r="AQ180" s="528">
        <v>95.8</v>
      </c>
      <c r="AR180" s="528">
        <v>97</v>
      </c>
      <c r="AS180" s="528">
        <v>96.8</v>
      </c>
      <c r="AT180" s="528">
        <v>97.6</v>
      </c>
      <c r="AU180" s="528">
        <v>100.8</v>
      </c>
      <c r="AV180" s="528">
        <v>101.9</v>
      </c>
      <c r="AW180" s="528">
        <v>103.8</v>
      </c>
      <c r="AX180" s="528">
        <v>104.2</v>
      </c>
      <c r="AY180" s="528">
        <v>108.1</v>
      </c>
      <c r="AZ180" s="528">
        <v>120.2</v>
      </c>
      <c r="BA180" s="528">
        <v>127.1</v>
      </c>
      <c r="BB180" s="528">
        <v>127.7</v>
      </c>
      <c r="BC180" s="528">
        <v>133.69999999999999</v>
      </c>
      <c r="BD180" s="528">
        <v>138.9</v>
      </c>
      <c r="BE180" s="528">
        <v>140.6</v>
      </c>
      <c r="BF180" s="528">
        <v>134.9</v>
      </c>
      <c r="BG180" s="528">
        <v>150</v>
      </c>
      <c r="BH180" s="528">
        <v>157.1</v>
      </c>
      <c r="BI180" s="528">
        <v>155.5</v>
      </c>
      <c r="BJ180" s="528">
        <v>159.69999999999999</v>
      </c>
      <c r="BK180" s="528">
        <v>163.5</v>
      </c>
      <c r="BL180" s="528">
        <v>177.7</v>
      </c>
      <c r="BM180" s="528">
        <v>181.8</v>
      </c>
      <c r="BN180" s="528">
        <v>177</v>
      </c>
      <c r="BO180" s="528">
        <v>164.3</v>
      </c>
      <c r="BP180" s="528">
        <v>158.80000000000001</v>
      </c>
      <c r="BQ180" s="528">
        <v>156.80000000000001</v>
      </c>
      <c r="BR180" s="528">
        <v>155.4</v>
      </c>
      <c r="BS180" s="528">
        <v>154.69999999999999</v>
      </c>
      <c r="BT180" s="528">
        <v>153.69999999999999</v>
      </c>
      <c r="BU180" s="528">
        <v>154.9</v>
      </c>
      <c r="BV180" s="528">
        <v>155.80000000000001</v>
      </c>
      <c r="BW180" s="528">
        <v>156.6</v>
      </c>
      <c r="BX180" s="528">
        <v>169.6</v>
      </c>
      <c r="BY180" s="528">
        <v>168.7</v>
      </c>
      <c r="BZ180" s="528">
        <v>169.1</v>
      </c>
      <c r="CA180" s="528">
        <v>169.2</v>
      </c>
      <c r="CB180" s="528">
        <v>168.9</v>
      </c>
      <c r="CC180" s="528">
        <v>168.1</v>
      </c>
      <c r="CD180" s="528">
        <v>169.2</v>
      </c>
      <c r="CE180" s="528">
        <v>169.1</v>
      </c>
      <c r="CF180" s="528">
        <v>169</v>
      </c>
      <c r="CG180" s="528">
        <v>172</v>
      </c>
      <c r="CH180" s="528">
        <v>171.6</v>
      </c>
      <c r="CI180" s="528">
        <v>174</v>
      </c>
      <c r="CJ180" s="528">
        <v>175.3</v>
      </c>
      <c r="CK180" s="528">
        <v>172.2</v>
      </c>
      <c r="CL180" s="528">
        <v>172.2</v>
      </c>
    </row>
    <row r="181" spans="1:90">
      <c r="A181" s="524" t="s">
        <v>968</v>
      </c>
      <c r="B181" s="524" t="s">
        <v>929</v>
      </c>
      <c r="C181" s="525">
        <v>0.12926000000000001</v>
      </c>
      <c r="D181" s="528">
        <v>102.4</v>
      </c>
      <c r="E181" s="528">
        <v>101.8</v>
      </c>
      <c r="F181" s="528">
        <v>107.6</v>
      </c>
      <c r="G181" s="528">
        <v>115.2</v>
      </c>
      <c r="H181" s="528">
        <v>106.3</v>
      </c>
      <c r="I181" s="528">
        <v>107.7</v>
      </c>
      <c r="J181" s="528">
        <v>104.7</v>
      </c>
      <c r="K181" s="528">
        <v>96.8</v>
      </c>
      <c r="L181" s="528">
        <v>96</v>
      </c>
      <c r="M181" s="528">
        <v>95.5</v>
      </c>
      <c r="N181" s="528">
        <v>88.8</v>
      </c>
      <c r="O181" s="528">
        <v>89.2</v>
      </c>
      <c r="P181" s="528">
        <v>86.7</v>
      </c>
      <c r="Q181" s="528">
        <v>85.2</v>
      </c>
      <c r="R181" s="528">
        <v>84.9</v>
      </c>
      <c r="S181" s="528">
        <v>82.2</v>
      </c>
      <c r="T181" s="528">
        <v>87.2</v>
      </c>
      <c r="U181" s="528">
        <v>92.2</v>
      </c>
      <c r="V181" s="528">
        <v>92.9</v>
      </c>
      <c r="W181" s="528">
        <v>93.8</v>
      </c>
      <c r="X181" s="528">
        <v>97.1</v>
      </c>
      <c r="Y181" s="528">
        <v>96.6</v>
      </c>
      <c r="Z181" s="528">
        <v>93.1</v>
      </c>
      <c r="AA181" s="528">
        <v>90.1</v>
      </c>
      <c r="AB181" s="528">
        <v>88</v>
      </c>
      <c r="AC181" s="528">
        <v>88.7</v>
      </c>
      <c r="AD181" s="528">
        <v>80.2</v>
      </c>
      <c r="AE181" s="528">
        <v>70.2</v>
      </c>
      <c r="AF181" s="528">
        <v>61.4</v>
      </c>
      <c r="AG181" s="528">
        <v>60.4</v>
      </c>
      <c r="AH181" s="528">
        <v>60.4</v>
      </c>
      <c r="AI181" s="528">
        <v>56.5</v>
      </c>
      <c r="AJ181" s="528">
        <v>57</v>
      </c>
      <c r="AK181" s="528">
        <v>56.8</v>
      </c>
      <c r="AL181" s="528">
        <v>56.6</v>
      </c>
      <c r="AM181" s="528">
        <v>57.5</v>
      </c>
      <c r="AN181" s="528">
        <v>58.5</v>
      </c>
      <c r="AO181" s="528">
        <v>58.2</v>
      </c>
      <c r="AP181" s="528">
        <v>58.8</v>
      </c>
      <c r="AQ181" s="528">
        <v>70.2</v>
      </c>
      <c r="AR181" s="528">
        <v>74.7</v>
      </c>
      <c r="AS181" s="528">
        <v>75.900000000000006</v>
      </c>
      <c r="AT181" s="528">
        <v>73.400000000000006</v>
      </c>
      <c r="AU181" s="528">
        <v>74.3</v>
      </c>
      <c r="AV181" s="528">
        <v>74.5</v>
      </c>
      <c r="AW181" s="528">
        <v>81.3</v>
      </c>
      <c r="AX181" s="528">
        <v>83.8</v>
      </c>
      <c r="AY181" s="528">
        <v>86</v>
      </c>
      <c r="AZ181" s="528">
        <v>92.8</v>
      </c>
      <c r="BA181" s="528">
        <v>94.9</v>
      </c>
      <c r="BB181" s="528">
        <v>105.6</v>
      </c>
      <c r="BC181" s="528">
        <v>109.5</v>
      </c>
      <c r="BD181" s="528">
        <v>109.8</v>
      </c>
      <c r="BE181" s="528">
        <v>109.2</v>
      </c>
      <c r="BF181" s="528">
        <v>109.1</v>
      </c>
      <c r="BG181" s="528">
        <v>111.2</v>
      </c>
      <c r="BH181" s="528">
        <v>119.7</v>
      </c>
      <c r="BI181" s="528">
        <v>120.2</v>
      </c>
      <c r="BJ181" s="528">
        <v>122.2</v>
      </c>
      <c r="BK181" s="528">
        <v>126.6</v>
      </c>
      <c r="BL181" s="528">
        <v>123.2</v>
      </c>
      <c r="BM181" s="528">
        <v>134.69999999999999</v>
      </c>
      <c r="BN181" s="528">
        <v>126.5</v>
      </c>
      <c r="BO181" s="528">
        <v>119.9</v>
      </c>
      <c r="BP181" s="528">
        <v>124</v>
      </c>
      <c r="BQ181" s="528">
        <v>104.5</v>
      </c>
      <c r="BR181" s="528">
        <v>104.5</v>
      </c>
      <c r="BS181" s="528">
        <v>105.1</v>
      </c>
      <c r="BT181" s="528">
        <v>101.6</v>
      </c>
      <c r="BU181" s="528">
        <v>102.9</v>
      </c>
      <c r="BV181" s="528">
        <v>101.9</v>
      </c>
      <c r="BW181" s="528">
        <v>103.8</v>
      </c>
      <c r="BX181" s="528">
        <v>97.4</v>
      </c>
      <c r="BY181" s="528">
        <v>96.8</v>
      </c>
      <c r="BZ181" s="528">
        <v>98.8</v>
      </c>
      <c r="CA181" s="528">
        <v>100.1</v>
      </c>
      <c r="CB181" s="528">
        <v>99.6</v>
      </c>
      <c r="CC181" s="528">
        <v>99.2</v>
      </c>
      <c r="CD181" s="528">
        <v>101.8</v>
      </c>
      <c r="CE181" s="528">
        <v>104.3</v>
      </c>
      <c r="CF181" s="528">
        <v>103.3</v>
      </c>
      <c r="CG181" s="528">
        <v>106.6</v>
      </c>
      <c r="CH181" s="528">
        <v>107.2</v>
      </c>
      <c r="CI181" s="528">
        <v>107</v>
      </c>
      <c r="CJ181" s="528">
        <v>106.3</v>
      </c>
      <c r="CK181" s="528">
        <v>104.6</v>
      </c>
      <c r="CL181" s="528">
        <v>101.5</v>
      </c>
    </row>
    <row r="182" spans="1:90">
      <c r="A182" s="524" t="s">
        <v>970</v>
      </c>
      <c r="B182" s="524" t="s">
        <v>931</v>
      </c>
      <c r="C182" s="525">
        <v>3.9460000000000002E-2</v>
      </c>
      <c r="D182" s="528">
        <v>117.5</v>
      </c>
      <c r="E182" s="528">
        <v>118.4</v>
      </c>
      <c r="F182" s="528">
        <v>120.3</v>
      </c>
      <c r="G182" s="528">
        <v>114.4</v>
      </c>
      <c r="H182" s="528">
        <v>113.5</v>
      </c>
      <c r="I182" s="528">
        <v>113.3</v>
      </c>
      <c r="J182" s="528">
        <v>114.3</v>
      </c>
      <c r="K182" s="528">
        <v>115</v>
      </c>
      <c r="L182" s="528">
        <v>109.2</v>
      </c>
      <c r="M182" s="528">
        <v>94.4</v>
      </c>
      <c r="N182" s="528">
        <v>90.2</v>
      </c>
      <c r="O182" s="528">
        <v>83.5</v>
      </c>
      <c r="P182" s="528">
        <v>85.7</v>
      </c>
      <c r="Q182" s="528">
        <v>87.7</v>
      </c>
      <c r="R182" s="528">
        <v>84.5</v>
      </c>
      <c r="S182" s="528">
        <v>80</v>
      </c>
      <c r="T182" s="528">
        <v>76.3</v>
      </c>
      <c r="U182" s="528">
        <v>75.400000000000006</v>
      </c>
      <c r="V182" s="528">
        <v>76.7</v>
      </c>
      <c r="W182" s="528">
        <v>76.5</v>
      </c>
      <c r="X182" s="528">
        <v>74.900000000000006</v>
      </c>
      <c r="Y182" s="528">
        <v>69</v>
      </c>
      <c r="Z182" s="528">
        <v>67.900000000000006</v>
      </c>
      <c r="AA182" s="528">
        <v>70.5</v>
      </c>
      <c r="AB182" s="528">
        <v>69.599999999999994</v>
      </c>
      <c r="AC182" s="528">
        <v>68.3</v>
      </c>
      <c r="AD182" s="528">
        <v>63.2</v>
      </c>
      <c r="AE182" s="528">
        <v>57.7</v>
      </c>
      <c r="AF182" s="528">
        <v>61.1</v>
      </c>
      <c r="AG182" s="528">
        <v>61.2</v>
      </c>
      <c r="AH182" s="528">
        <v>61.3</v>
      </c>
      <c r="AI182" s="528">
        <v>61.3</v>
      </c>
      <c r="AJ182" s="528">
        <v>60.7</v>
      </c>
      <c r="AK182" s="528">
        <v>65.599999999999994</v>
      </c>
      <c r="AL182" s="528">
        <v>65.7</v>
      </c>
      <c r="AM182" s="528">
        <v>69.2</v>
      </c>
      <c r="AN182" s="528">
        <v>65.3</v>
      </c>
      <c r="AO182" s="528">
        <v>65.900000000000006</v>
      </c>
      <c r="AP182" s="528">
        <v>67.099999999999994</v>
      </c>
      <c r="AQ182" s="528">
        <v>71.8</v>
      </c>
      <c r="AR182" s="528">
        <v>71.2</v>
      </c>
      <c r="AS182" s="528">
        <v>71.099999999999994</v>
      </c>
      <c r="AT182" s="528">
        <v>71.099999999999994</v>
      </c>
      <c r="AU182" s="528">
        <v>71.099999999999994</v>
      </c>
      <c r="AV182" s="528">
        <v>71.099999999999994</v>
      </c>
      <c r="AW182" s="528">
        <v>71.099999999999994</v>
      </c>
      <c r="AX182" s="528">
        <v>71.099999999999994</v>
      </c>
      <c r="AY182" s="528">
        <v>76.8</v>
      </c>
      <c r="AZ182" s="528">
        <v>76.8</v>
      </c>
      <c r="BA182" s="528">
        <v>76.8</v>
      </c>
      <c r="BB182" s="528">
        <v>76.8</v>
      </c>
      <c r="BC182" s="528">
        <v>76.8</v>
      </c>
      <c r="BD182" s="528">
        <v>76.8</v>
      </c>
      <c r="BE182" s="528">
        <v>76.8</v>
      </c>
      <c r="BF182" s="528">
        <v>76.8</v>
      </c>
      <c r="BG182" s="528">
        <v>76.8</v>
      </c>
      <c r="BH182" s="528">
        <v>76.8</v>
      </c>
      <c r="BI182" s="528">
        <v>76.8</v>
      </c>
      <c r="BJ182" s="528">
        <v>82.5</v>
      </c>
      <c r="BK182" s="528">
        <v>82.4</v>
      </c>
      <c r="BL182" s="528">
        <v>103.6</v>
      </c>
      <c r="BM182" s="528">
        <v>101.7</v>
      </c>
      <c r="BN182" s="528">
        <v>99.9</v>
      </c>
      <c r="BO182" s="528">
        <v>122.9</v>
      </c>
      <c r="BP182" s="528">
        <v>124.9</v>
      </c>
      <c r="BQ182" s="528">
        <v>123.9</v>
      </c>
      <c r="BR182" s="528">
        <v>116</v>
      </c>
      <c r="BS182" s="528">
        <v>116</v>
      </c>
      <c r="BT182" s="528">
        <v>116</v>
      </c>
      <c r="BU182" s="528">
        <v>116</v>
      </c>
      <c r="BV182" s="528">
        <v>122</v>
      </c>
      <c r="BW182" s="528">
        <v>116.6</v>
      </c>
      <c r="BX182" s="528">
        <v>117.1</v>
      </c>
      <c r="BY182" s="528">
        <v>113.2</v>
      </c>
      <c r="BZ182" s="528">
        <v>113.4</v>
      </c>
      <c r="CA182" s="528">
        <v>113.5</v>
      </c>
      <c r="CB182" s="528">
        <v>112.7</v>
      </c>
      <c r="CC182" s="528">
        <v>114.7</v>
      </c>
      <c r="CD182" s="528">
        <v>116.4</v>
      </c>
      <c r="CE182" s="528">
        <v>116.4</v>
      </c>
      <c r="CF182" s="528">
        <v>116.4</v>
      </c>
      <c r="CG182" s="528">
        <v>116.4</v>
      </c>
      <c r="CH182" s="528">
        <v>116.4</v>
      </c>
      <c r="CI182" s="528">
        <v>117.3</v>
      </c>
      <c r="CJ182" s="528">
        <v>116.2</v>
      </c>
      <c r="CK182" s="528">
        <v>115.3</v>
      </c>
      <c r="CL182" s="528">
        <v>118.4</v>
      </c>
    </row>
    <row r="183" spans="1:90">
      <c r="A183" s="524" t="s">
        <v>2388</v>
      </c>
      <c r="B183" s="524" t="s">
        <v>2389</v>
      </c>
      <c r="C183" s="525">
        <v>4.36E-2</v>
      </c>
      <c r="D183" s="528">
        <v>102.7</v>
      </c>
      <c r="E183" s="528">
        <v>102.7</v>
      </c>
      <c r="F183" s="528">
        <v>102.7</v>
      </c>
      <c r="G183" s="528">
        <v>99.2</v>
      </c>
      <c r="H183" s="528">
        <v>99.2</v>
      </c>
      <c r="I183" s="528">
        <v>99.2</v>
      </c>
      <c r="J183" s="528">
        <v>99.2</v>
      </c>
      <c r="K183" s="528">
        <v>99.2</v>
      </c>
      <c r="L183" s="528">
        <v>99.2</v>
      </c>
      <c r="M183" s="528">
        <v>99.2</v>
      </c>
      <c r="N183" s="528">
        <v>99.2</v>
      </c>
      <c r="O183" s="528">
        <v>99.2</v>
      </c>
      <c r="P183" s="528">
        <v>99.2</v>
      </c>
      <c r="Q183" s="528">
        <v>99.2</v>
      </c>
      <c r="R183" s="528">
        <v>99.2</v>
      </c>
      <c r="S183" s="528">
        <v>101</v>
      </c>
      <c r="T183" s="528">
        <v>101</v>
      </c>
      <c r="U183" s="528">
        <v>101</v>
      </c>
      <c r="V183" s="528">
        <v>101</v>
      </c>
      <c r="W183" s="528">
        <v>101</v>
      </c>
      <c r="X183" s="528">
        <v>101.3</v>
      </c>
      <c r="Y183" s="528">
        <v>101.3</v>
      </c>
      <c r="Z183" s="528">
        <v>101.3</v>
      </c>
      <c r="AA183" s="528">
        <v>101.3</v>
      </c>
      <c r="AB183" s="528">
        <v>101</v>
      </c>
      <c r="AC183" s="528">
        <v>101</v>
      </c>
      <c r="AD183" s="528">
        <v>101</v>
      </c>
      <c r="AE183" s="528">
        <v>102.6</v>
      </c>
      <c r="AF183" s="528">
        <v>102.6</v>
      </c>
      <c r="AG183" s="528">
        <v>102.6</v>
      </c>
      <c r="AH183" s="528">
        <v>102.6</v>
      </c>
      <c r="AI183" s="528">
        <v>102.6</v>
      </c>
      <c r="AJ183" s="528">
        <v>102.6</v>
      </c>
      <c r="AK183" s="528">
        <v>102.6</v>
      </c>
      <c r="AL183" s="528">
        <v>102.6</v>
      </c>
      <c r="AM183" s="528">
        <v>102.6</v>
      </c>
      <c r="AN183" s="528">
        <v>102.6</v>
      </c>
      <c r="AO183" s="528">
        <v>102.6</v>
      </c>
      <c r="AP183" s="528">
        <v>104.6</v>
      </c>
      <c r="AQ183" s="528">
        <v>101.9</v>
      </c>
      <c r="AR183" s="528">
        <v>102.1</v>
      </c>
      <c r="AS183" s="528">
        <v>102</v>
      </c>
      <c r="AT183" s="528">
        <v>102</v>
      </c>
      <c r="AU183" s="528">
        <v>102</v>
      </c>
      <c r="AV183" s="528">
        <v>102</v>
      </c>
      <c r="AW183" s="528">
        <v>102</v>
      </c>
      <c r="AX183" s="528">
        <v>102.9</v>
      </c>
      <c r="AY183" s="528">
        <v>104.8</v>
      </c>
      <c r="AZ183" s="528">
        <v>107.3</v>
      </c>
      <c r="BA183" s="528">
        <v>107.3</v>
      </c>
      <c r="BB183" s="528">
        <v>107.3</v>
      </c>
      <c r="BC183" s="528">
        <v>108</v>
      </c>
      <c r="BD183" s="528">
        <v>108</v>
      </c>
      <c r="BE183" s="528">
        <v>109.4</v>
      </c>
      <c r="BF183" s="528">
        <v>110.8</v>
      </c>
      <c r="BG183" s="528">
        <v>115.2</v>
      </c>
      <c r="BH183" s="528">
        <v>117.1</v>
      </c>
      <c r="BI183" s="528">
        <v>118.7</v>
      </c>
      <c r="BJ183" s="528">
        <v>120.5</v>
      </c>
      <c r="BK183" s="528">
        <v>119.8</v>
      </c>
      <c r="BL183" s="528">
        <v>124.1</v>
      </c>
      <c r="BM183" s="528">
        <v>125.1</v>
      </c>
      <c r="BN183" s="528">
        <v>123</v>
      </c>
      <c r="BO183" s="528">
        <v>121.1</v>
      </c>
      <c r="BP183" s="528">
        <v>121.1</v>
      </c>
      <c r="BQ183" s="528">
        <v>121.1</v>
      </c>
      <c r="BR183" s="528">
        <v>121.1</v>
      </c>
      <c r="BS183" s="528">
        <v>121.1</v>
      </c>
      <c r="BT183" s="528">
        <v>121.1</v>
      </c>
      <c r="BU183" s="528">
        <v>121.1</v>
      </c>
      <c r="BV183" s="528">
        <v>121.1</v>
      </c>
      <c r="BW183" s="528">
        <v>121.1</v>
      </c>
      <c r="BX183" s="528">
        <v>115.8</v>
      </c>
      <c r="BY183" s="528">
        <v>114.5</v>
      </c>
      <c r="BZ183" s="528">
        <v>113.5</v>
      </c>
      <c r="CA183" s="528">
        <v>114.2</v>
      </c>
      <c r="CB183" s="528">
        <v>115</v>
      </c>
      <c r="CC183" s="528">
        <v>112.4</v>
      </c>
      <c r="CD183" s="528">
        <v>119</v>
      </c>
      <c r="CE183" s="528">
        <v>120.4</v>
      </c>
      <c r="CF183" s="528">
        <v>122.3</v>
      </c>
      <c r="CG183" s="528">
        <v>119.8</v>
      </c>
      <c r="CH183" s="528">
        <v>120</v>
      </c>
      <c r="CI183" s="528">
        <v>120.3</v>
      </c>
      <c r="CJ183" s="528">
        <v>120.5</v>
      </c>
      <c r="CK183" s="528">
        <v>121.7</v>
      </c>
      <c r="CL183" s="528">
        <v>124.3</v>
      </c>
    </row>
    <row r="184" spans="1:90">
      <c r="A184" s="524" t="s">
        <v>2390</v>
      </c>
      <c r="B184" s="524" t="s">
        <v>933</v>
      </c>
      <c r="C184" s="525">
        <v>3.0429300000000001</v>
      </c>
      <c r="D184" s="528">
        <v>98.2</v>
      </c>
      <c r="E184" s="528">
        <v>96.7</v>
      </c>
      <c r="F184" s="528">
        <v>96.8</v>
      </c>
      <c r="G184" s="528">
        <v>94.8</v>
      </c>
      <c r="H184" s="528">
        <v>94.3</v>
      </c>
      <c r="I184" s="528">
        <v>93.9</v>
      </c>
      <c r="J184" s="528">
        <v>95.3</v>
      </c>
      <c r="K184" s="528">
        <v>95.4</v>
      </c>
      <c r="L184" s="528">
        <v>95.2</v>
      </c>
      <c r="M184" s="528">
        <v>94.7</v>
      </c>
      <c r="N184" s="528">
        <v>94.2</v>
      </c>
      <c r="O184" s="528">
        <v>93.1</v>
      </c>
      <c r="P184" s="528">
        <v>92.4</v>
      </c>
      <c r="Q184" s="528">
        <v>92.7</v>
      </c>
      <c r="R184" s="528">
        <v>93</v>
      </c>
      <c r="S184" s="528">
        <v>96.7</v>
      </c>
      <c r="T184" s="528">
        <v>98.2</v>
      </c>
      <c r="U184" s="528">
        <v>98.8</v>
      </c>
      <c r="V184" s="528">
        <v>99.9</v>
      </c>
      <c r="W184" s="528">
        <v>102</v>
      </c>
      <c r="X184" s="528">
        <v>102.5</v>
      </c>
      <c r="Y184" s="528">
        <v>102.4</v>
      </c>
      <c r="Z184" s="528">
        <v>103.3</v>
      </c>
      <c r="AA184" s="528">
        <v>105.4</v>
      </c>
      <c r="AB184" s="528">
        <v>106.5</v>
      </c>
      <c r="AC184" s="528">
        <v>106.9</v>
      </c>
      <c r="AD184" s="528">
        <v>106.8</v>
      </c>
      <c r="AE184" s="528">
        <v>111</v>
      </c>
      <c r="AF184" s="528">
        <v>111.2</v>
      </c>
      <c r="AG184" s="528">
        <v>112.1</v>
      </c>
      <c r="AH184" s="528">
        <v>114.6</v>
      </c>
      <c r="AI184" s="528">
        <v>114.7</v>
      </c>
      <c r="AJ184" s="528">
        <v>114.4</v>
      </c>
      <c r="AK184" s="528">
        <v>114.4</v>
      </c>
      <c r="AL184" s="528">
        <v>115</v>
      </c>
      <c r="AM184" s="528">
        <v>116.2</v>
      </c>
      <c r="AN184" s="528">
        <v>119.6</v>
      </c>
      <c r="AO184" s="528">
        <v>121.8</v>
      </c>
      <c r="AP184" s="528">
        <v>127.2</v>
      </c>
      <c r="AQ184" s="528">
        <v>124</v>
      </c>
      <c r="AR184" s="528">
        <v>123.2</v>
      </c>
      <c r="AS184" s="528">
        <v>126.7</v>
      </c>
      <c r="AT184" s="528">
        <v>127.8</v>
      </c>
      <c r="AU184" s="528">
        <v>125.6</v>
      </c>
      <c r="AV184" s="528">
        <v>123.9</v>
      </c>
      <c r="AW184" s="528">
        <v>122</v>
      </c>
      <c r="AX184" s="528">
        <v>119.7</v>
      </c>
      <c r="AY184" s="528">
        <v>119.8</v>
      </c>
      <c r="AZ184" s="528">
        <v>117.1</v>
      </c>
      <c r="BA184" s="528">
        <v>115.3</v>
      </c>
      <c r="BB184" s="528">
        <v>113.5</v>
      </c>
      <c r="BC184" s="528">
        <v>114.2</v>
      </c>
      <c r="BD184" s="528">
        <v>115.9</v>
      </c>
      <c r="BE184" s="528">
        <v>114.6</v>
      </c>
      <c r="BF184" s="528">
        <v>113.9</v>
      </c>
      <c r="BG184" s="528">
        <v>114.2</v>
      </c>
      <c r="BH184" s="528">
        <v>113.3</v>
      </c>
      <c r="BI184" s="528">
        <v>112.3</v>
      </c>
      <c r="BJ184" s="528">
        <v>113.7</v>
      </c>
      <c r="BK184" s="528">
        <v>115.9</v>
      </c>
      <c r="BL184" s="528">
        <v>116</v>
      </c>
      <c r="BM184" s="528">
        <v>114.5</v>
      </c>
      <c r="BN184" s="528">
        <v>114</v>
      </c>
      <c r="BO184" s="528">
        <v>114.3</v>
      </c>
      <c r="BP184" s="528">
        <v>114.4</v>
      </c>
      <c r="BQ184" s="528">
        <v>115.2</v>
      </c>
      <c r="BR184" s="528">
        <v>116.5</v>
      </c>
      <c r="BS184" s="528">
        <v>118.2</v>
      </c>
      <c r="BT184" s="528">
        <v>119.7</v>
      </c>
      <c r="BU184" s="528">
        <v>119.9</v>
      </c>
      <c r="BV184" s="528">
        <v>121</v>
      </c>
      <c r="BW184" s="528">
        <v>122.4</v>
      </c>
      <c r="BX184" s="528">
        <v>127.2</v>
      </c>
      <c r="BY184" s="528">
        <v>129.4</v>
      </c>
      <c r="BZ184" s="528">
        <v>128.80000000000001</v>
      </c>
      <c r="CA184" s="528">
        <v>129.69999999999999</v>
      </c>
      <c r="CB184" s="528">
        <v>132.1</v>
      </c>
      <c r="CC184" s="528">
        <v>133.4</v>
      </c>
      <c r="CD184" s="528">
        <v>133.69999999999999</v>
      </c>
      <c r="CE184" s="528">
        <v>135.6</v>
      </c>
      <c r="CF184" s="528">
        <v>136.30000000000001</v>
      </c>
      <c r="CG184" s="528">
        <v>135.4</v>
      </c>
      <c r="CH184" s="528">
        <v>135.30000000000001</v>
      </c>
      <c r="CI184" s="528">
        <v>137</v>
      </c>
      <c r="CJ184" s="528">
        <v>139.19999999999999</v>
      </c>
      <c r="CK184" s="528">
        <v>139.30000000000001</v>
      </c>
      <c r="CL184" s="528">
        <v>141.6</v>
      </c>
    </row>
    <row r="185" spans="1:90">
      <c r="A185" s="524" t="s">
        <v>898</v>
      </c>
      <c r="B185" s="524" t="s">
        <v>935</v>
      </c>
      <c r="C185" s="525">
        <v>0.71494000000000002</v>
      </c>
      <c r="D185" s="528">
        <v>100.4</v>
      </c>
      <c r="E185" s="528">
        <v>100.4</v>
      </c>
      <c r="F185" s="528">
        <v>100.4</v>
      </c>
      <c r="G185" s="528">
        <v>93</v>
      </c>
      <c r="H185" s="528">
        <v>93</v>
      </c>
      <c r="I185" s="528">
        <v>93</v>
      </c>
      <c r="J185" s="528">
        <v>93</v>
      </c>
      <c r="K185" s="528">
        <v>93</v>
      </c>
      <c r="L185" s="528">
        <v>93</v>
      </c>
      <c r="M185" s="528">
        <v>93</v>
      </c>
      <c r="N185" s="528">
        <v>93</v>
      </c>
      <c r="O185" s="528">
        <v>93</v>
      </c>
      <c r="P185" s="528">
        <v>94</v>
      </c>
      <c r="Q185" s="528">
        <v>94</v>
      </c>
      <c r="R185" s="528">
        <v>94</v>
      </c>
      <c r="S185" s="528">
        <v>102.5</v>
      </c>
      <c r="T185" s="528">
        <v>102.5</v>
      </c>
      <c r="U185" s="528">
        <v>102.5</v>
      </c>
      <c r="V185" s="528">
        <v>102.5</v>
      </c>
      <c r="W185" s="528">
        <v>102.5</v>
      </c>
      <c r="X185" s="528">
        <v>102.5</v>
      </c>
      <c r="Y185" s="528">
        <v>102.5</v>
      </c>
      <c r="Z185" s="528">
        <v>102.5</v>
      </c>
      <c r="AA185" s="528">
        <v>102.5</v>
      </c>
      <c r="AB185" s="528">
        <v>102.5</v>
      </c>
      <c r="AC185" s="528">
        <v>102.5</v>
      </c>
      <c r="AD185" s="528">
        <v>102.5</v>
      </c>
      <c r="AE185" s="528">
        <v>102.7</v>
      </c>
      <c r="AF185" s="528">
        <v>102.7</v>
      </c>
      <c r="AG185" s="528">
        <v>102.7</v>
      </c>
      <c r="AH185" s="528">
        <v>102.7</v>
      </c>
      <c r="AI185" s="528">
        <v>102.7</v>
      </c>
      <c r="AJ185" s="528">
        <v>102.7</v>
      </c>
      <c r="AK185" s="528">
        <v>102.7</v>
      </c>
      <c r="AL185" s="528">
        <v>102.7</v>
      </c>
      <c r="AM185" s="528">
        <v>102.7</v>
      </c>
      <c r="AN185" s="528">
        <v>111.5</v>
      </c>
      <c r="AO185" s="528">
        <v>113.7</v>
      </c>
      <c r="AP185" s="528">
        <v>119.2</v>
      </c>
      <c r="AQ185" s="528">
        <v>114.5</v>
      </c>
      <c r="AR185" s="528">
        <v>113.5</v>
      </c>
      <c r="AS185" s="528">
        <v>115.1</v>
      </c>
      <c r="AT185" s="528">
        <v>116</v>
      </c>
      <c r="AU185" s="528">
        <v>112.5</v>
      </c>
      <c r="AV185" s="528">
        <v>110.4</v>
      </c>
      <c r="AW185" s="528">
        <v>108.9</v>
      </c>
      <c r="AX185" s="528">
        <v>106.2</v>
      </c>
      <c r="AY185" s="528">
        <v>105.7</v>
      </c>
      <c r="AZ185" s="528">
        <v>105.5</v>
      </c>
      <c r="BA185" s="528">
        <v>106.4</v>
      </c>
      <c r="BB185" s="528">
        <v>105.1</v>
      </c>
      <c r="BC185" s="528">
        <v>105.3</v>
      </c>
      <c r="BD185" s="528">
        <v>109.1</v>
      </c>
      <c r="BE185" s="528">
        <v>107.9</v>
      </c>
      <c r="BF185" s="528">
        <v>106.8</v>
      </c>
      <c r="BG185" s="528">
        <v>106.2</v>
      </c>
      <c r="BH185" s="528">
        <v>106.6</v>
      </c>
      <c r="BI185" s="528">
        <v>106</v>
      </c>
      <c r="BJ185" s="528">
        <v>106.1</v>
      </c>
      <c r="BK185" s="528">
        <v>107.3</v>
      </c>
      <c r="BL185" s="528">
        <v>108.3</v>
      </c>
      <c r="BM185" s="528">
        <v>108.9</v>
      </c>
      <c r="BN185" s="528">
        <v>108.5</v>
      </c>
      <c r="BO185" s="528">
        <v>110.2</v>
      </c>
      <c r="BP185" s="528">
        <v>110.8</v>
      </c>
      <c r="BQ185" s="528">
        <v>110.8</v>
      </c>
      <c r="BR185" s="528">
        <v>110.8</v>
      </c>
      <c r="BS185" s="528">
        <v>110.8</v>
      </c>
      <c r="BT185" s="528">
        <v>114.8</v>
      </c>
      <c r="BU185" s="528">
        <v>115.5</v>
      </c>
      <c r="BV185" s="528">
        <v>117.5</v>
      </c>
      <c r="BW185" s="528">
        <v>119.6</v>
      </c>
      <c r="BX185" s="528">
        <v>125.6</v>
      </c>
      <c r="BY185" s="528">
        <v>125.9</v>
      </c>
      <c r="BZ185" s="528">
        <v>123.6</v>
      </c>
      <c r="CA185" s="528">
        <v>122.5</v>
      </c>
      <c r="CB185" s="528">
        <v>125.3</v>
      </c>
      <c r="CC185" s="528">
        <v>124.5</v>
      </c>
      <c r="CD185" s="528">
        <v>121</v>
      </c>
      <c r="CE185" s="528">
        <v>119.4</v>
      </c>
      <c r="CF185" s="528">
        <v>119.2</v>
      </c>
      <c r="CG185" s="528">
        <v>120.2</v>
      </c>
      <c r="CH185" s="528">
        <v>119.8</v>
      </c>
      <c r="CI185" s="528">
        <v>120.9</v>
      </c>
      <c r="CJ185" s="528">
        <v>121.6</v>
      </c>
      <c r="CK185" s="528">
        <v>121.2</v>
      </c>
      <c r="CL185" s="528">
        <v>121.2</v>
      </c>
    </row>
    <row r="186" spans="1:90">
      <c r="A186" s="524" t="s">
        <v>906</v>
      </c>
      <c r="B186" s="524" t="s">
        <v>937</v>
      </c>
      <c r="C186" s="525">
        <v>0.30437999999999998</v>
      </c>
      <c r="D186" s="528">
        <v>100.5</v>
      </c>
      <c r="E186" s="528">
        <v>98.1</v>
      </c>
      <c r="F186" s="528">
        <v>95.5</v>
      </c>
      <c r="G186" s="528">
        <v>95.7</v>
      </c>
      <c r="H186" s="528">
        <v>94.5</v>
      </c>
      <c r="I186" s="528">
        <v>94.7</v>
      </c>
      <c r="J186" s="528">
        <v>99.3</v>
      </c>
      <c r="K186" s="528">
        <v>100.9</v>
      </c>
      <c r="L186" s="528">
        <v>101.8</v>
      </c>
      <c r="M186" s="528">
        <v>101.8</v>
      </c>
      <c r="N186" s="528">
        <v>99.5</v>
      </c>
      <c r="O186" s="528">
        <v>96</v>
      </c>
      <c r="P186" s="528">
        <v>94.8</v>
      </c>
      <c r="Q186" s="528">
        <v>92.9</v>
      </c>
      <c r="R186" s="528">
        <v>92.5</v>
      </c>
      <c r="S186" s="528">
        <v>94.5</v>
      </c>
      <c r="T186" s="528">
        <v>96.4</v>
      </c>
      <c r="U186" s="528">
        <v>96.9</v>
      </c>
      <c r="V186" s="528">
        <v>101.8</v>
      </c>
      <c r="W186" s="528">
        <v>106.2</v>
      </c>
      <c r="X186" s="528">
        <v>110.1</v>
      </c>
      <c r="Y186" s="528">
        <v>110.3</v>
      </c>
      <c r="Z186" s="528">
        <v>112</v>
      </c>
      <c r="AA186" s="528">
        <v>115.3</v>
      </c>
      <c r="AB186" s="528">
        <v>119.9</v>
      </c>
      <c r="AC186" s="528">
        <v>125.7</v>
      </c>
      <c r="AD186" s="528">
        <v>124.3</v>
      </c>
      <c r="AE186" s="528">
        <v>128.30000000000001</v>
      </c>
      <c r="AF186" s="528">
        <v>127.9</v>
      </c>
      <c r="AG186" s="528">
        <v>131.80000000000001</v>
      </c>
      <c r="AH186" s="528">
        <v>139.69999999999999</v>
      </c>
      <c r="AI186" s="528">
        <v>139.80000000000001</v>
      </c>
      <c r="AJ186" s="528">
        <v>138.6</v>
      </c>
      <c r="AK186" s="528">
        <v>133.6</v>
      </c>
      <c r="AL186" s="528">
        <v>128</v>
      </c>
      <c r="AM186" s="528">
        <v>130.1</v>
      </c>
      <c r="AN186" s="528">
        <v>131.69999999999999</v>
      </c>
      <c r="AO186" s="528">
        <v>134.9</v>
      </c>
      <c r="AP186" s="528">
        <v>138.69999999999999</v>
      </c>
      <c r="AQ186" s="528">
        <v>135.80000000000001</v>
      </c>
      <c r="AR186" s="528">
        <v>135.4</v>
      </c>
      <c r="AS186" s="528">
        <v>138.4</v>
      </c>
      <c r="AT186" s="528">
        <v>137.9</v>
      </c>
      <c r="AU186" s="528">
        <v>134.4</v>
      </c>
      <c r="AV186" s="528">
        <v>133</v>
      </c>
      <c r="AW186" s="528">
        <v>130.9</v>
      </c>
      <c r="AX186" s="528">
        <v>129.9</v>
      </c>
      <c r="AY186" s="528">
        <v>130.80000000000001</v>
      </c>
      <c r="AZ186" s="528">
        <v>126.3</v>
      </c>
      <c r="BA186" s="528">
        <v>121.4</v>
      </c>
      <c r="BB186" s="528">
        <v>120.6</v>
      </c>
      <c r="BC186" s="528">
        <v>125.1</v>
      </c>
      <c r="BD186" s="528">
        <v>123.4</v>
      </c>
      <c r="BE186" s="528">
        <v>123.1</v>
      </c>
      <c r="BF186" s="528">
        <v>125.1</v>
      </c>
      <c r="BG186" s="528">
        <v>125.2</v>
      </c>
      <c r="BH186" s="528">
        <v>125.2</v>
      </c>
      <c r="BI186" s="528">
        <v>125.3</v>
      </c>
      <c r="BJ186" s="528">
        <v>129.9</v>
      </c>
      <c r="BK186" s="528">
        <v>133</v>
      </c>
      <c r="BL186" s="528">
        <v>134.69999999999999</v>
      </c>
      <c r="BM186" s="528">
        <v>132.30000000000001</v>
      </c>
      <c r="BN186" s="528">
        <v>131.5</v>
      </c>
      <c r="BO186" s="528">
        <v>133.19999999999999</v>
      </c>
      <c r="BP186" s="528">
        <v>135.4</v>
      </c>
      <c r="BQ186" s="528">
        <v>140.4</v>
      </c>
      <c r="BR186" s="528">
        <v>146.5</v>
      </c>
      <c r="BS186" s="528">
        <v>150.9</v>
      </c>
      <c r="BT186" s="528">
        <v>154.1</v>
      </c>
      <c r="BU186" s="528">
        <v>151</v>
      </c>
      <c r="BV186" s="528">
        <v>147.9</v>
      </c>
      <c r="BW186" s="528">
        <v>148.19999999999999</v>
      </c>
      <c r="BX186" s="528">
        <v>148.1</v>
      </c>
      <c r="BY186" s="528">
        <v>144.69999999999999</v>
      </c>
      <c r="BZ186" s="528">
        <v>142.6</v>
      </c>
      <c r="CA186" s="528">
        <v>149.69999999999999</v>
      </c>
      <c r="CB186" s="528">
        <v>154.4</v>
      </c>
      <c r="CC186" s="528">
        <v>159.30000000000001</v>
      </c>
      <c r="CD186" s="528">
        <v>162.80000000000001</v>
      </c>
      <c r="CE186" s="528">
        <v>165</v>
      </c>
      <c r="CF186" s="528">
        <v>167</v>
      </c>
      <c r="CG186" s="528">
        <v>161.1</v>
      </c>
      <c r="CH186" s="528">
        <v>159.30000000000001</v>
      </c>
      <c r="CI186" s="528">
        <v>162.6</v>
      </c>
      <c r="CJ186" s="528">
        <v>169.6</v>
      </c>
      <c r="CK186" s="528">
        <v>173.4</v>
      </c>
      <c r="CL186" s="528">
        <v>181.8</v>
      </c>
    </row>
    <row r="187" spans="1:90">
      <c r="A187" s="524" t="s">
        <v>912</v>
      </c>
      <c r="B187" s="524" t="s">
        <v>939</v>
      </c>
      <c r="C187" s="525">
        <v>0.41998999999999997</v>
      </c>
      <c r="D187" s="528">
        <v>96.5</v>
      </c>
      <c r="E187" s="528">
        <v>95.8</v>
      </c>
      <c r="F187" s="528">
        <v>97.1</v>
      </c>
      <c r="G187" s="528">
        <v>95.5</v>
      </c>
      <c r="H187" s="528">
        <v>95.2</v>
      </c>
      <c r="I187" s="528">
        <v>92.7</v>
      </c>
      <c r="J187" s="528">
        <v>92.9</v>
      </c>
      <c r="K187" s="528">
        <v>92.7</v>
      </c>
      <c r="L187" s="528">
        <v>92.9</v>
      </c>
      <c r="M187" s="528">
        <v>93.2</v>
      </c>
      <c r="N187" s="528">
        <v>93</v>
      </c>
      <c r="O187" s="528">
        <v>92.6</v>
      </c>
      <c r="P187" s="528">
        <v>91.7</v>
      </c>
      <c r="Q187" s="528">
        <v>92.5</v>
      </c>
      <c r="R187" s="528">
        <v>93.8</v>
      </c>
      <c r="S187" s="528">
        <v>94.5</v>
      </c>
      <c r="T187" s="528">
        <v>96.3</v>
      </c>
      <c r="U187" s="528">
        <v>97.6</v>
      </c>
      <c r="V187" s="528">
        <v>98.5</v>
      </c>
      <c r="W187" s="528">
        <v>100.4</v>
      </c>
      <c r="X187" s="528">
        <v>100.5</v>
      </c>
      <c r="Y187" s="528">
        <v>99.6</v>
      </c>
      <c r="Z187" s="528">
        <v>100</v>
      </c>
      <c r="AA187" s="528">
        <v>101</v>
      </c>
      <c r="AB187" s="528">
        <v>101.5</v>
      </c>
      <c r="AC187" s="528">
        <v>102.1</v>
      </c>
      <c r="AD187" s="528">
        <v>100.6</v>
      </c>
      <c r="AE187" s="528">
        <v>104.9</v>
      </c>
      <c r="AF187" s="528">
        <v>105.2</v>
      </c>
      <c r="AG187" s="528">
        <v>106.1</v>
      </c>
      <c r="AH187" s="528">
        <v>107.7</v>
      </c>
      <c r="AI187" s="528">
        <v>107.3</v>
      </c>
      <c r="AJ187" s="528">
        <v>107.7</v>
      </c>
      <c r="AK187" s="528">
        <v>107.9</v>
      </c>
      <c r="AL187" s="528">
        <v>109.7</v>
      </c>
      <c r="AM187" s="528">
        <v>112.3</v>
      </c>
      <c r="AN187" s="528">
        <v>112.8</v>
      </c>
      <c r="AO187" s="528">
        <v>113.6</v>
      </c>
      <c r="AP187" s="528">
        <v>116.5</v>
      </c>
      <c r="AQ187" s="528">
        <v>117.4</v>
      </c>
      <c r="AR187" s="528">
        <v>116.8</v>
      </c>
      <c r="AS187" s="528">
        <v>117.6</v>
      </c>
      <c r="AT187" s="528">
        <v>117.9</v>
      </c>
      <c r="AU187" s="528">
        <v>115.3</v>
      </c>
      <c r="AV187" s="528">
        <v>113.5</v>
      </c>
      <c r="AW187" s="528">
        <v>111.8</v>
      </c>
      <c r="AX187" s="528">
        <v>109.7</v>
      </c>
      <c r="AY187" s="528">
        <v>110</v>
      </c>
      <c r="AZ187" s="528">
        <v>108.2</v>
      </c>
      <c r="BA187" s="528">
        <v>109.4</v>
      </c>
      <c r="BB187" s="528">
        <v>110.9</v>
      </c>
      <c r="BC187" s="528">
        <v>112.3</v>
      </c>
      <c r="BD187" s="528">
        <v>113.9</v>
      </c>
      <c r="BE187" s="528">
        <v>113.1</v>
      </c>
      <c r="BF187" s="528">
        <v>111.8</v>
      </c>
      <c r="BG187" s="528">
        <v>113</v>
      </c>
      <c r="BH187" s="528">
        <v>112.2</v>
      </c>
      <c r="BI187" s="528">
        <v>109.2</v>
      </c>
      <c r="BJ187" s="528">
        <v>109.2</v>
      </c>
      <c r="BK187" s="528">
        <v>110.1</v>
      </c>
      <c r="BL187" s="528">
        <v>111</v>
      </c>
      <c r="BM187" s="528">
        <v>111.5</v>
      </c>
      <c r="BN187" s="528">
        <v>108.7</v>
      </c>
      <c r="BO187" s="528">
        <v>108.7</v>
      </c>
      <c r="BP187" s="528">
        <v>108.6</v>
      </c>
      <c r="BQ187" s="528">
        <v>108.6</v>
      </c>
      <c r="BR187" s="528">
        <v>108.6</v>
      </c>
      <c r="BS187" s="528">
        <v>109.5</v>
      </c>
      <c r="BT187" s="528">
        <v>110.2</v>
      </c>
      <c r="BU187" s="528">
        <v>110.2</v>
      </c>
      <c r="BV187" s="528">
        <v>110.4</v>
      </c>
      <c r="BW187" s="528">
        <v>110.6</v>
      </c>
      <c r="BX187" s="528">
        <v>116.4</v>
      </c>
      <c r="BY187" s="528">
        <v>117.7</v>
      </c>
      <c r="BZ187" s="528">
        <v>116.1</v>
      </c>
      <c r="CA187" s="528">
        <v>116.1</v>
      </c>
      <c r="CB187" s="528">
        <v>117</v>
      </c>
      <c r="CC187" s="528">
        <v>116.8</v>
      </c>
      <c r="CD187" s="528">
        <v>116.6</v>
      </c>
      <c r="CE187" s="528">
        <v>119.4</v>
      </c>
      <c r="CF187" s="528">
        <v>119.8</v>
      </c>
      <c r="CG187" s="528">
        <v>117.8</v>
      </c>
      <c r="CH187" s="528">
        <v>118</v>
      </c>
      <c r="CI187" s="528">
        <v>121.6</v>
      </c>
      <c r="CJ187" s="528">
        <v>123</v>
      </c>
      <c r="CK187" s="528">
        <v>123.9</v>
      </c>
      <c r="CL187" s="528">
        <v>126.9</v>
      </c>
    </row>
    <row r="188" spans="1:90">
      <c r="A188" s="524" t="s">
        <v>910</v>
      </c>
      <c r="B188" s="524" t="s">
        <v>941</v>
      </c>
      <c r="C188" s="525">
        <v>0.18489</v>
      </c>
      <c r="D188" s="528">
        <v>93.9</v>
      </c>
      <c r="E188" s="528">
        <v>89.6</v>
      </c>
      <c r="F188" s="528">
        <v>91.6</v>
      </c>
      <c r="G188" s="528">
        <v>98.2</v>
      </c>
      <c r="H188" s="528">
        <v>98.1</v>
      </c>
      <c r="I188" s="528">
        <v>98.2</v>
      </c>
      <c r="J188" s="528">
        <v>104.4</v>
      </c>
      <c r="K188" s="528">
        <v>104.7</v>
      </c>
      <c r="L188" s="528">
        <v>104</v>
      </c>
      <c r="M188" s="528">
        <v>99.2</v>
      </c>
      <c r="N188" s="528">
        <v>99.6</v>
      </c>
      <c r="O188" s="528">
        <v>95.2</v>
      </c>
      <c r="P188" s="528">
        <v>95</v>
      </c>
      <c r="Q188" s="528">
        <v>99</v>
      </c>
      <c r="R188" s="528">
        <v>95.9</v>
      </c>
      <c r="S188" s="528">
        <v>102</v>
      </c>
      <c r="T188" s="528">
        <v>105.6</v>
      </c>
      <c r="U188" s="528">
        <v>106</v>
      </c>
      <c r="V188" s="528">
        <v>107.3</v>
      </c>
      <c r="W188" s="528">
        <v>112.2</v>
      </c>
      <c r="X188" s="528">
        <v>110.4</v>
      </c>
      <c r="Y188" s="528">
        <v>108.5</v>
      </c>
      <c r="Z188" s="528">
        <v>110.2</v>
      </c>
      <c r="AA188" s="528">
        <v>113.3</v>
      </c>
      <c r="AB188" s="528">
        <v>110.6</v>
      </c>
      <c r="AC188" s="528">
        <v>107.5</v>
      </c>
      <c r="AD188" s="528">
        <v>109.9</v>
      </c>
      <c r="AE188" s="528">
        <v>127.5</v>
      </c>
      <c r="AF188" s="528">
        <v>127.6</v>
      </c>
      <c r="AG188" s="528">
        <v>127.7</v>
      </c>
      <c r="AH188" s="528">
        <v>132.69999999999999</v>
      </c>
      <c r="AI188" s="528">
        <v>135</v>
      </c>
      <c r="AJ188" s="528">
        <v>135.5</v>
      </c>
      <c r="AK188" s="528">
        <v>134.9</v>
      </c>
      <c r="AL188" s="528">
        <v>138.9</v>
      </c>
      <c r="AM188" s="528">
        <v>134.19999999999999</v>
      </c>
      <c r="AN188" s="528">
        <v>133.9</v>
      </c>
      <c r="AO188" s="528">
        <v>134.6</v>
      </c>
      <c r="AP188" s="528">
        <v>141.19999999999999</v>
      </c>
      <c r="AQ188" s="528">
        <v>139.30000000000001</v>
      </c>
      <c r="AR188" s="528">
        <v>136.19999999999999</v>
      </c>
      <c r="AS188" s="528">
        <v>147.19999999999999</v>
      </c>
      <c r="AT188" s="528">
        <v>150.9</v>
      </c>
      <c r="AU188" s="528">
        <v>148.5</v>
      </c>
      <c r="AV188" s="528">
        <v>144.80000000000001</v>
      </c>
      <c r="AW188" s="528">
        <v>140.1</v>
      </c>
      <c r="AX188" s="528">
        <v>133.9</v>
      </c>
      <c r="AY188" s="528">
        <v>131.6</v>
      </c>
      <c r="AZ188" s="528">
        <v>119.1</v>
      </c>
      <c r="BA188" s="528">
        <v>116.3</v>
      </c>
      <c r="BB188" s="528">
        <v>115.9</v>
      </c>
      <c r="BC188" s="528">
        <v>121</v>
      </c>
      <c r="BD188" s="528">
        <v>123.6</v>
      </c>
      <c r="BE188" s="528">
        <v>119.1</v>
      </c>
      <c r="BF188" s="528">
        <v>119.1</v>
      </c>
      <c r="BG188" s="528">
        <v>122.1</v>
      </c>
      <c r="BH188" s="528">
        <v>122.2</v>
      </c>
      <c r="BI188" s="528">
        <v>118.8</v>
      </c>
      <c r="BJ188" s="528">
        <v>116.5</v>
      </c>
      <c r="BK188" s="528">
        <v>125.7</v>
      </c>
      <c r="BL188" s="528">
        <v>123.1</v>
      </c>
      <c r="BM188" s="528">
        <v>119.4</v>
      </c>
      <c r="BN188" s="528">
        <v>119.8</v>
      </c>
      <c r="BO188" s="528">
        <v>118.1</v>
      </c>
      <c r="BP188" s="528">
        <v>114</v>
      </c>
      <c r="BQ188" s="528">
        <v>114.6</v>
      </c>
      <c r="BR188" s="528">
        <v>115.3</v>
      </c>
      <c r="BS188" s="528">
        <v>116.8</v>
      </c>
      <c r="BT188" s="528">
        <v>117</v>
      </c>
      <c r="BU188" s="528">
        <v>117</v>
      </c>
      <c r="BV188" s="528">
        <v>117</v>
      </c>
      <c r="BW188" s="528">
        <v>119.7</v>
      </c>
      <c r="BX188" s="528">
        <v>121.4</v>
      </c>
      <c r="BY188" s="528">
        <v>133.80000000000001</v>
      </c>
      <c r="BZ188" s="528">
        <v>136.69999999999999</v>
      </c>
      <c r="CA188" s="528">
        <v>135.5</v>
      </c>
      <c r="CB188" s="528">
        <v>140.6</v>
      </c>
      <c r="CC188" s="528">
        <v>144.1</v>
      </c>
      <c r="CD188" s="528">
        <v>144.5</v>
      </c>
      <c r="CE188" s="528">
        <v>148.30000000000001</v>
      </c>
      <c r="CF188" s="528">
        <v>148.30000000000001</v>
      </c>
      <c r="CG188" s="528">
        <v>148.69999999999999</v>
      </c>
      <c r="CH188" s="528">
        <v>150.4</v>
      </c>
      <c r="CI188" s="528">
        <v>149.30000000000001</v>
      </c>
      <c r="CJ188" s="528">
        <v>149.6</v>
      </c>
      <c r="CK188" s="528">
        <v>150.1</v>
      </c>
      <c r="CL188" s="528">
        <v>152.4</v>
      </c>
    </row>
    <row r="189" spans="1:90">
      <c r="A189" s="524" t="s">
        <v>2391</v>
      </c>
      <c r="B189" s="524" t="s">
        <v>943</v>
      </c>
      <c r="C189" s="525">
        <v>0.26101000000000002</v>
      </c>
      <c r="D189" s="528">
        <v>94.7</v>
      </c>
      <c r="E189" s="528">
        <v>92.4</v>
      </c>
      <c r="F189" s="528">
        <v>94.4</v>
      </c>
      <c r="G189" s="528">
        <v>93.9</v>
      </c>
      <c r="H189" s="528">
        <v>93.2</v>
      </c>
      <c r="I189" s="528">
        <v>93</v>
      </c>
      <c r="J189" s="528">
        <v>95.8</v>
      </c>
      <c r="K189" s="528">
        <v>95.8</v>
      </c>
      <c r="L189" s="528">
        <v>95.3</v>
      </c>
      <c r="M189" s="528">
        <v>94.9</v>
      </c>
      <c r="N189" s="528">
        <v>93.1</v>
      </c>
      <c r="O189" s="528">
        <v>91.7</v>
      </c>
      <c r="P189" s="528">
        <v>90.8</v>
      </c>
      <c r="Q189" s="528">
        <v>91</v>
      </c>
      <c r="R189" s="528">
        <v>92.3</v>
      </c>
      <c r="S189" s="528">
        <v>96.4</v>
      </c>
      <c r="T189" s="528">
        <v>98.6</v>
      </c>
      <c r="U189" s="528">
        <v>100.2</v>
      </c>
      <c r="V189" s="528">
        <v>102.1</v>
      </c>
      <c r="W189" s="528">
        <v>106</v>
      </c>
      <c r="X189" s="528">
        <v>105.9</v>
      </c>
      <c r="Y189" s="528">
        <v>105.6</v>
      </c>
      <c r="Z189" s="528">
        <v>105</v>
      </c>
      <c r="AA189" s="528">
        <v>106.4</v>
      </c>
      <c r="AB189" s="528">
        <v>114.1</v>
      </c>
      <c r="AC189" s="528">
        <v>116.6</v>
      </c>
      <c r="AD189" s="528">
        <v>118.1</v>
      </c>
      <c r="AE189" s="528">
        <v>124.7</v>
      </c>
      <c r="AF189" s="528">
        <v>124.5</v>
      </c>
      <c r="AG189" s="528">
        <v>125.2</v>
      </c>
      <c r="AH189" s="528">
        <v>132.69999999999999</v>
      </c>
      <c r="AI189" s="528">
        <v>132.5</v>
      </c>
      <c r="AJ189" s="528">
        <v>130.80000000000001</v>
      </c>
      <c r="AK189" s="528">
        <v>132.5</v>
      </c>
      <c r="AL189" s="528">
        <v>131</v>
      </c>
      <c r="AM189" s="528">
        <v>133.69999999999999</v>
      </c>
      <c r="AN189" s="528">
        <v>134.6</v>
      </c>
      <c r="AO189" s="528">
        <v>138.80000000000001</v>
      </c>
      <c r="AP189" s="528">
        <v>153.30000000000001</v>
      </c>
      <c r="AQ189" s="528">
        <v>145</v>
      </c>
      <c r="AR189" s="528">
        <v>144.6</v>
      </c>
      <c r="AS189" s="528">
        <v>150.9</v>
      </c>
      <c r="AT189" s="528">
        <v>152.6</v>
      </c>
      <c r="AU189" s="528">
        <v>151.80000000000001</v>
      </c>
      <c r="AV189" s="528">
        <v>149.80000000000001</v>
      </c>
      <c r="AW189" s="528">
        <v>147.30000000000001</v>
      </c>
      <c r="AX189" s="528">
        <v>143.6</v>
      </c>
      <c r="AY189" s="528">
        <v>144.30000000000001</v>
      </c>
      <c r="AZ189" s="528">
        <v>131.9</v>
      </c>
      <c r="BA189" s="528">
        <v>130</v>
      </c>
      <c r="BB189" s="528">
        <v>120.8</v>
      </c>
      <c r="BC189" s="528">
        <v>119.9</v>
      </c>
      <c r="BD189" s="528">
        <v>123.8</v>
      </c>
      <c r="BE189" s="528">
        <v>120.7</v>
      </c>
      <c r="BF189" s="528">
        <v>119</v>
      </c>
      <c r="BG189" s="528">
        <v>120.1</v>
      </c>
      <c r="BH189" s="528">
        <v>117.8</v>
      </c>
      <c r="BI189" s="528">
        <v>116.3</v>
      </c>
      <c r="BJ189" s="528">
        <v>119.9</v>
      </c>
      <c r="BK189" s="528">
        <v>118.2</v>
      </c>
      <c r="BL189" s="528">
        <v>116</v>
      </c>
      <c r="BM189" s="528">
        <v>112.6</v>
      </c>
      <c r="BN189" s="528">
        <v>113.2</v>
      </c>
      <c r="BO189" s="528">
        <v>113.1</v>
      </c>
      <c r="BP189" s="528">
        <v>112.6</v>
      </c>
      <c r="BQ189" s="528">
        <v>114.6</v>
      </c>
      <c r="BR189" s="528">
        <v>118.5</v>
      </c>
      <c r="BS189" s="528">
        <v>123.4</v>
      </c>
      <c r="BT189" s="528">
        <v>123.2</v>
      </c>
      <c r="BU189" s="528">
        <v>123.5</v>
      </c>
      <c r="BV189" s="528">
        <v>123.8</v>
      </c>
      <c r="BW189" s="528">
        <v>126.5</v>
      </c>
      <c r="BX189" s="528">
        <v>131.69999999999999</v>
      </c>
      <c r="BY189" s="528">
        <v>137.6</v>
      </c>
      <c r="BZ189" s="528">
        <v>143.19999999999999</v>
      </c>
      <c r="CA189" s="528">
        <v>146.1</v>
      </c>
      <c r="CB189" s="528">
        <v>146.6</v>
      </c>
      <c r="CC189" s="528">
        <v>147.80000000000001</v>
      </c>
      <c r="CD189" s="528">
        <v>149.80000000000001</v>
      </c>
      <c r="CE189" s="528">
        <v>150.9</v>
      </c>
      <c r="CF189" s="528">
        <v>151.9</v>
      </c>
      <c r="CG189" s="528">
        <v>150.9</v>
      </c>
      <c r="CH189" s="528">
        <v>149.80000000000001</v>
      </c>
      <c r="CI189" s="528">
        <v>149.30000000000001</v>
      </c>
      <c r="CJ189" s="528">
        <v>150.6</v>
      </c>
      <c r="CK189" s="528">
        <v>149.5</v>
      </c>
      <c r="CL189" s="528">
        <v>151</v>
      </c>
    </row>
    <row r="190" spans="1:90">
      <c r="A190" s="524" t="s">
        <v>2392</v>
      </c>
      <c r="B190" s="524" t="s">
        <v>945</v>
      </c>
      <c r="C190" s="525">
        <v>0.45094000000000001</v>
      </c>
      <c r="D190" s="528">
        <v>99.4</v>
      </c>
      <c r="E190" s="528">
        <v>97.1</v>
      </c>
      <c r="F190" s="528">
        <v>95.8</v>
      </c>
      <c r="G190" s="528">
        <v>95.1</v>
      </c>
      <c r="H190" s="528">
        <v>94.7</v>
      </c>
      <c r="I190" s="528">
        <v>94.7</v>
      </c>
      <c r="J190" s="528">
        <v>96.2</v>
      </c>
      <c r="K190" s="528">
        <v>96.4</v>
      </c>
      <c r="L190" s="528">
        <v>96.1</v>
      </c>
      <c r="M190" s="528">
        <v>95.3</v>
      </c>
      <c r="N190" s="528">
        <v>94.8</v>
      </c>
      <c r="O190" s="528">
        <v>93.7</v>
      </c>
      <c r="P190" s="528">
        <v>92.5</v>
      </c>
      <c r="Q190" s="528">
        <v>92.5</v>
      </c>
      <c r="R190" s="528">
        <v>91.9</v>
      </c>
      <c r="S190" s="528">
        <v>91.9</v>
      </c>
      <c r="T190" s="528">
        <v>93.1</v>
      </c>
      <c r="U190" s="528">
        <v>93.8</v>
      </c>
      <c r="V190" s="528">
        <v>94.4</v>
      </c>
      <c r="W190" s="528">
        <v>95.3</v>
      </c>
      <c r="X190" s="528">
        <v>95.4</v>
      </c>
      <c r="Y190" s="528">
        <v>95.4</v>
      </c>
      <c r="Z190" s="528">
        <v>98.2</v>
      </c>
      <c r="AA190" s="528">
        <v>101.8</v>
      </c>
      <c r="AB190" s="528">
        <v>102.2</v>
      </c>
      <c r="AC190" s="528">
        <v>100.5</v>
      </c>
      <c r="AD190" s="528">
        <v>100.8</v>
      </c>
      <c r="AE190" s="528">
        <v>103.1</v>
      </c>
      <c r="AF190" s="528">
        <v>103.4</v>
      </c>
      <c r="AG190" s="528">
        <v>104.6</v>
      </c>
      <c r="AH190" s="528">
        <v>106.1</v>
      </c>
      <c r="AI190" s="528">
        <v>107</v>
      </c>
      <c r="AJ190" s="528">
        <v>107.1</v>
      </c>
      <c r="AK190" s="528">
        <v>107.5</v>
      </c>
      <c r="AL190" s="528">
        <v>110.4</v>
      </c>
      <c r="AM190" s="528">
        <v>111.2</v>
      </c>
      <c r="AN190" s="528">
        <v>114</v>
      </c>
      <c r="AO190" s="528">
        <v>115.8</v>
      </c>
      <c r="AP190" s="528">
        <v>121.3</v>
      </c>
      <c r="AQ190" s="528">
        <v>117.5</v>
      </c>
      <c r="AR190" s="528">
        <v>117.8</v>
      </c>
      <c r="AS190" s="528">
        <v>124.6</v>
      </c>
      <c r="AT190" s="528">
        <v>126.8</v>
      </c>
      <c r="AU190" s="528">
        <v>124</v>
      </c>
      <c r="AV190" s="528">
        <v>123</v>
      </c>
      <c r="AW190" s="528">
        <v>122</v>
      </c>
      <c r="AX190" s="528">
        <v>121.3</v>
      </c>
      <c r="AY190" s="528">
        <v>122.7</v>
      </c>
      <c r="AZ190" s="528">
        <v>129.6</v>
      </c>
      <c r="BA190" s="528">
        <v>122</v>
      </c>
      <c r="BB190" s="528">
        <v>117</v>
      </c>
      <c r="BC190" s="528">
        <v>114.5</v>
      </c>
      <c r="BD190" s="528">
        <v>115.6</v>
      </c>
      <c r="BE190" s="528">
        <v>114.2</v>
      </c>
      <c r="BF190" s="528">
        <v>115.3</v>
      </c>
      <c r="BG190" s="528">
        <v>114.9</v>
      </c>
      <c r="BH190" s="528">
        <v>112.7</v>
      </c>
      <c r="BI190" s="528">
        <v>112.9</v>
      </c>
      <c r="BJ190" s="528">
        <v>115.8</v>
      </c>
      <c r="BK190" s="528">
        <v>118.8</v>
      </c>
      <c r="BL190" s="528">
        <v>119.3</v>
      </c>
      <c r="BM190" s="528">
        <v>115.1</v>
      </c>
      <c r="BN190" s="528">
        <v>114.1</v>
      </c>
      <c r="BO190" s="528">
        <v>111.4</v>
      </c>
      <c r="BP190" s="528">
        <v>111.8</v>
      </c>
      <c r="BQ190" s="528">
        <v>112.3</v>
      </c>
      <c r="BR190" s="528">
        <v>113.6</v>
      </c>
      <c r="BS190" s="528">
        <v>116</v>
      </c>
      <c r="BT190" s="528">
        <v>116.2</v>
      </c>
      <c r="BU190" s="528">
        <v>116.1</v>
      </c>
      <c r="BV190" s="528">
        <v>116.3</v>
      </c>
      <c r="BW190" s="528">
        <v>116.9</v>
      </c>
      <c r="BX190" s="528">
        <v>121.5</v>
      </c>
      <c r="BY190" s="528">
        <v>122.3</v>
      </c>
      <c r="BZ190" s="528">
        <v>121.2</v>
      </c>
      <c r="CA190" s="528">
        <v>122.7</v>
      </c>
      <c r="CB190" s="528">
        <v>124.9</v>
      </c>
      <c r="CC190" s="528">
        <v>126.7</v>
      </c>
      <c r="CD190" s="528">
        <v>129.19999999999999</v>
      </c>
      <c r="CE190" s="528">
        <v>135.5</v>
      </c>
      <c r="CF190" s="528">
        <v>137.1</v>
      </c>
      <c r="CG190" s="528">
        <v>136.69999999999999</v>
      </c>
      <c r="CH190" s="528">
        <v>138.30000000000001</v>
      </c>
      <c r="CI190" s="528">
        <v>141.69999999999999</v>
      </c>
      <c r="CJ190" s="528">
        <v>145.5</v>
      </c>
      <c r="CK190" s="528">
        <v>144.9</v>
      </c>
      <c r="CL190" s="528">
        <v>147.5</v>
      </c>
    </row>
    <row r="191" spans="1:90">
      <c r="A191" s="524" t="s">
        <v>902</v>
      </c>
      <c r="B191" s="524" t="s">
        <v>947</v>
      </c>
      <c r="C191" s="525">
        <v>0.37970999999999999</v>
      </c>
      <c r="D191" s="528">
        <v>96.1</v>
      </c>
      <c r="E191" s="528">
        <v>93.9</v>
      </c>
      <c r="F191" s="528">
        <v>95.1</v>
      </c>
      <c r="G191" s="528">
        <v>93.3</v>
      </c>
      <c r="H191" s="528">
        <v>92</v>
      </c>
      <c r="I191" s="528">
        <v>91.6</v>
      </c>
      <c r="J191" s="528">
        <v>91.6</v>
      </c>
      <c r="K191" s="528">
        <v>91.3</v>
      </c>
      <c r="L191" s="528">
        <v>90.7</v>
      </c>
      <c r="M191" s="528">
        <v>90.4</v>
      </c>
      <c r="N191" s="528">
        <v>89.8</v>
      </c>
      <c r="O191" s="528">
        <v>89.3</v>
      </c>
      <c r="P191" s="528">
        <v>88.1</v>
      </c>
      <c r="Q191" s="528">
        <v>88.7</v>
      </c>
      <c r="R191" s="528">
        <v>90.9</v>
      </c>
      <c r="S191" s="528">
        <v>95.9</v>
      </c>
      <c r="T191" s="528">
        <v>97.8</v>
      </c>
      <c r="U191" s="528">
        <v>98.8</v>
      </c>
      <c r="V191" s="528">
        <v>100.6</v>
      </c>
      <c r="W191" s="528">
        <v>103.5</v>
      </c>
      <c r="X191" s="528">
        <v>104.3</v>
      </c>
      <c r="Y191" s="528">
        <v>104.1</v>
      </c>
      <c r="Z191" s="528">
        <v>104.2</v>
      </c>
      <c r="AA191" s="528">
        <v>106.3</v>
      </c>
      <c r="AB191" s="528">
        <v>107.4</v>
      </c>
      <c r="AC191" s="528">
        <v>106.5</v>
      </c>
      <c r="AD191" s="528">
        <v>107.3</v>
      </c>
      <c r="AE191" s="528">
        <v>113</v>
      </c>
      <c r="AF191" s="528">
        <v>113.9</v>
      </c>
      <c r="AG191" s="528">
        <v>114.2</v>
      </c>
      <c r="AH191" s="528">
        <v>115.3</v>
      </c>
      <c r="AI191" s="528">
        <v>115.6</v>
      </c>
      <c r="AJ191" s="528">
        <v>115.2</v>
      </c>
      <c r="AK191" s="528">
        <v>116.6</v>
      </c>
      <c r="AL191" s="528">
        <v>118.2</v>
      </c>
      <c r="AM191" s="528">
        <v>120.5</v>
      </c>
      <c r="AN191" s="528">
        <v>124.3</v>
      </c>
      <c r="AO191" s="528">
        <v>126.2</v>
      </c>
      <c r="AP191" s="528">
        <v>130.80000000000001</v>
      </c>
      <c r="AQ191" s="528">
        <v>129.5</v>
      </c>
      <c r="AR191" s="528">
        <v>127.9</v>
      </c>
      <c r="AS191" s="528">
        <v>129.6</v>
      </c>
      <c r="AT191" s="528">
        <v>130.4</v>
      </c>
      <c r="AU191" s="528">
        <v>130.6</v>
      </c>
      <c r="AV191" s="528">
        <v>130.1</v>
      </c>
      <c r="AW191" s="528">
        <v>127.1</v>
      </c>
      <c r="AX191" s="528">
        <v>123.6</v>
      </c>
      <c r="AY191" s="528">
        <v>124.1</v>
      </c>
      <c r="AZ191" s="528">
        <v>121.3</v>
      </c>
      <c r="BA191" s="528">
        <v>120.2</v>
      </c>
      <c r="BB191" s="528">
        <v>119.7</v>
      </c>
      <c r="BC191" s="528">
        <v>119.3</v>
      </c>
      <c r="BD191" s="528">
        <v>119.4</v>
      </c>
      <c r="BE191" s="528">
        <v>119.5</v>
      </c>
      <c r="BF191" s="528">
        <v>117.4</v>
      </c>
      <c r="BG191" s="528">
        <v>117.1</v>
      </c>
      <c r="BH191" s="528">
        <v>114.7</v>
      </c>
      <c r="BI191" s="528">
        <v>114.5</v>
      </c>
      <c r="BJ191" s="528">
        <v>116.6</v>
      </c>
      <c r="BK191" s="528">
        <v>119.5</v>
      </c>
      <c r="BL191" s="528">
        <v>118.2</v>
      </c>
      <c r="BM191" s="528">
        <v>117.4</v>
      </c>
      <c r="BN191" s="528">
        <v>117.5</v>
      </c>
      <c r="BO191" s="528">
        <v>119</v>
      </c>
      <c r="BP191" s="528">
        <v>118.8</v>
      </c>
      <c r="BQ191" s="528">
        <v>119</v>
      </c>
      <c r="BR191" s="528">
        <v>119.5</v>
      </c>
      <c r="BS191" s="528">
        <v>120.6</v>
      </c>
      <c r="BT191" s="528">
        <v>120.8</v>
      </c>
      <c r="BU191" s="528">
        <v>121.7</v>
      </c>
      <c r="BV191" s="528">
        <v>125.2</v>
      </c>
      <c r="BW191" s="528">
        <v>126.5</v>
      </c>
      <c r="BX191" s="528">
        <v>134.5</v>
      </c>
      <c r="BY191" s="528">
        <v>141.1</v>
      </c>
      <c r="BZ191" s="528">
        <v>140.1</v>
      </c>
      <c r="CA191" s="528">
        <v>140.4</v>
      </c>
      <c r="CB191" s="528">
        <v>142</v>
      </c>
      <c r="CC191" s="528">
        <v>144.4</v>
      </c>
      <c r="CD191" s="528">
        <v>146.4</v>
      </c>
      <c r="CE191" s="528">
        <v>148.19999999999999</v>
      </c>
      <c r="CF191" s="528">
        <v>148.5</v>
      </c>
      <c r="CG191" s="528">
        <v>147</v>
      </c>
      <c r="CH191" s="528">
        <v>145.9</v>
      </c>
      <c r="CI191" s="528">
        <v>147.1</v>
      </c>
      <c r="CJ191" s="528">
        <v>150.30000000000001</v>
      </c>
      <c r="CK191" s="528">
        <v>151.4</v>
      </c>
      <c r="CL191" s="528">
        <v>154.5</v>
      </c>
    </row>
    <row r="192" spans="1:90">
      <c r="A192" s="524" t="s">
        <v>2393</v>
      </c>
      <c r="B192" s="524" t="s">
        <v>949</v>
      </c>
      <c r="C192" s="525">
        <v>0.10231</v>
      </c>
      <c r="D192" s="528">
        <v>102.4</v>
      </c>
      <c r="E192" s="528">
        <v>104.3</v>
      </c>
      <c r="F192" s="528">
        <v>102.8</v>
      </c>
      <c r="G192" s="528">
        <v>104.5</v>
      </c>
      <c r="H192" s="528">
        <v>104.1</v>
      </c>
      <c r="I192" s="528">
        <v>104.6</v>
      </c>
      <c r="J192" s="528">
        <v>103.4</v>
      </c>
      <c r="K192" s="528">
        <v>101.3</v>
      </c>
      <c r="L192" s="528">
        <v>100.8</v>
      </c>
      <c r="M192" s="528">
        <v>100.3</v>
      </c>
      <c r="N192" s="528">
        <v>99.2</v>
      </c>
      <c r="O192" s="528">
        <v>97.7</v>
      </c>
      <c r="P192" s="528">
        <v>94</v>
      </c>
      <c r="Q192" s="528">
        <v>94.6</v>
      </c>
      <c r="R192" s="528">
        <v>94.1</v>
      </c>
      <c r="S192" s="528">
        <v>91.3</v>
      </c>
      <c r="T192" s="528">
        <v>92.9</v>
      </c>
      <c r="U192" s="528">
        <v>93.5</v>
      </c>
      <c r="V192" s="528">
        <v>92.9</v>
      </c>
      <c r="W192" s="528">
        <v>93.3</v>
      </c>
      <c r="X192" s="528">
        <v>94</v>
      </c>
      <c r="Y192" s="528">
        <v>95.3</v>
      </c>
      <c r="Z192" s="528">
        <v>95.7</v>
      </c>
      <c r="AA192" s="528">
        <v>96</v>
      </c>
      <c r="AB192" s="528">
        <v>95.7</v>
      </c>
      <c r="AC192" s="528">
        <v>95.3</v>
      </c>
      <c r="AD192" s="528">
        <v>93.8</v>
      </c>
      <c r="AE192" s="528">
        <v>93.4</v>
      </c>
      <c r="AF192" s="528">
        <v>93.7</v>
      </c>
      <c r="AG192" s="528">
        <v>93.2</v>
      </c>
      <c r="AH192" s="528">
        <v>93.8</v>
      </c>
      <c r="AI192" s="528">
        <v>94.1</v>
      </c>
      <c r="AJ192" s="528">
        <v>92.9</v>
      </c>
      <c r="AK192" s="528">
        <v>92.8</v>
      </c>
      <c r="AL192" s="528">
        <v>92.5</v>
      </c>
      <c r="AM192" s="528">
        <v>93.3</v>
      </c>
      <c r="AN192" s="528">
        <v>94</v>
      </c>
      <c r="AO192" s="528">
        <v>94.4</v>
      </c>
      <c r="AP192" s="528">
        <v>96.1</v>
      </c>
      <c r="AQ192" s="528">
        <v>96.1</v>
      </c>
      <c r="AR192" s="528">
        <v>96.7</v>
      </c>
      <c r="AS192" s="528">
        <v>98.3</v>
      </c>
      <c r="AT192" s="528">
        <v>101.5</v>
      </c>
      <c r="AU192" s="528">
        <v>102.6</v>
      </c>
      <c r="AV192" s="528">
        <v>102.8</v>
      </c>
      <c r="AW192" s="528">
        <v>101.6</v>
      </c>
      <c r="AX192" s="528">
        <v>101.1</v>
      </c>
      <c r="AY192" s="528">
        <v>100</v>
      </c>
      <c r="AZ192" s="528">
        <v>101.1</v>
      </c>
      <c r="BA192" s="528">
        <v>98.6</v>
      </c>
      <c r="BB192" s="528">
        <v>98</v>
      </c>
      <c r="BC192" s="528">
        <v>97.3</v>
      </c>
      <c r="BD192" s="528">
        <v>96.1</v>
      </c>
      <c r="BE192" s="528">
        <v>95.7</v>
      </c>
      <c r="BF192" s="528">
        <v>95.4</v>
      </c>
      <c r="BG192" s="528">
        <v>95.1</v>
      </c>
      <c r="BH192" s="528">
        <v>94</v>
      </c>
      <c r="BI192" s="528">
        <v>92</v>
      </c>
      <c r="BJ192" s="528">
        <v>92.2</v>
      </c>
      <c r="BK192" s="528">
        <v>93.4</v>
      </c>
      <c r="BL192" s="528">
        <v>95.1</v>
      </c>
      <c r="BM192" s="528">
        <v>94.7</v>
      </c>
      <c r="BN192" s="528">
        <v>94.2</v>
      </c>
      <c r="BO192" s="528">
        <v>94.4</v>
      </c>
      <c r="BP192" s="528">
        <v>94.4</v>
      </c>
      <c r="BQ192" s="528">
        <v>94.6</v>
      </c>
      <c r="BR192" s="528">
        <v>94.7</v>
      </c>
      <c r="BS192" s="528">
        <v>95.7</v>
      </c>
      <c r="BT192" s="528">
        <v>96.7</v>
      </c>
      <c r="BU192" s="528">
        <v>96.9</v>
      </c>
      <c r="BV192" s="528">
        <v>98.6</v>
      </c>
      <c r="BW192" s="528">
        <v>102</v>
      </c>
      <c r="BX192" s="528">
        <v>108.5</v>
      </c>
      <c r="BY192" s="528">
        <v>109.6</v>
      </c>
      <c r="BZ192" s="528">
        <v>114.9</v>
      </c>
      <c r="CA192" s="528">
        <v>116.5</v>
      </c>
      <c r="CB192" s="528">
        <v>117.9</v>
      </c>
      <c r="CC192" s="528">
        <v>119.2</v>
      </c>
      <c r="CD192" s="528">
        <v>118.4</v>
      </c>
      <c r="CE192" s="528">
        <v>120.4</v>
      </c>
      <c r="CF192" s="528">
        <v>124.1</v>
      </c>
      <c r="CG192" s="528">
        <v>123.7</v>
      </c>
      <c r="CH192" s="528">
        <v>122.5</v>
      </c>
      <c r="CI192" s="528">
        <v>120.5</v>
      </c>
      <c r="CJ192" s="528">
        <v>120.6</v>
      </c>
      <c r="CK192" s="528">
        <v>118.6</v>
      </c>
      <c r="CL192" s="528">
        <v>116</v>
      </c>
    </row>
    <row r="193" spans="1:90">
      <c r="A193" s="524" t="s">
        <v>904</v>
      </c>
      <c r="B193" s="524" t="s">
        <v>951</v>
      </c>
      <c r="C193" s="525">
        <v>0.17348</v>
      </c>
      <c r="D193" s="528">
        <v>98.4</v>
      </c>
      <c r="E193" s="528">
        <v>96.6</v>
      </c>
      <c r="F193" s="528">
        <v>95.2</v>
      </c>
      <c r="G193" s="528">
        <v>93.7</v>
      </c>
      <c r="H193" s="528">
        <v>93.8</v>
      </c>
      <c r="I193" s="528">
        <v>94.1</v>
      </c>
      <c r="J193" s="528">
        <v>95.4</v>
      </c>
      <c r="K193" s="528">
        <v>96.3</v>
      </c>
      <c r="L193" s="528">
        <v>94.8</v>
      </c>
      <c r="M193" s="528">
        <v>94.9</v>
      </c>
      <c r="N193" s="528">
        <v>95.6</v>
      </c>
      <c r="O193" s="528">
        <v>94.7</v>
      </c>
      <c r="P193" s="528">
        <v>93.5</v>
      </c>
      <c r="Q193" s="528">
        <v>92.7</v>
      </c>
      <c r="R193" s="528">
        <v>93.5</v>
      </c>
      <c r="S193" s="528">
        <v>97</v>
      </c>
      <c r="T193" s="528">
        <v>98.1</v>
      </c>
      <c r="U193" s="528">
        <v>98.2</v>
      </c>
      <c r="V193" s="528">
        <v>98.7</v>
      </c>
      <c r="W193" s="528">
        <v>101.3</v>
      </c>
      <c r="X193" s="528">
        <v>102.3</v>
      </c>
      <c r="Y193" s="528">
        <v>102</v>
      </c>
      <c r="Z193" s="528">
        <v>105.7</v>
      </c>
      <c r="AA193" s="528">
        <v>115.4</v>
      </c>
      <c r="AB193" s="528">
        <v>112.6</v>
      </c>
      <c r="AC193" s="528">
        <v>113.2</v>
      </c>
      <c r="AD193" s="528">
        <v>111.5</v>
      </c>
      <c r="AE193" s="528">
        <v>119.4</v>
      </c>
      <c r="AF193" s="528">
        <v>121.2</v>
      </c>
      <c r="AG193" s="528">
        <v>121.7</v>
      </c>
      <c r="AH193" s="528">
        <v>125.1</v>
      </c>
      <c r="AI193" s="528">
        <v>122.1</v>
      </c>
      <c r="AJ193" s="528">
        <v>121</v>
      </c>
      <c r="AK193" s="528">
        <v>122.8</v>
      </c>
      <c r="AL193" s="528">
        <v>127.3</v>
      </c>
      <c r="AM193" s="528">
        <v>129.4</v>
      </c>
      <c r="AN193" s="528">
        <v>128.5</v>
      </c>
      <c r="AO193" s="528">
        <v>131.30000000000001</v>
      </c>
      <c r="AP193" s="528">
        <v>131.69999999999999</v>
      </c>
      <c r="AQ193" s="528">
        <v>127.8</v>
      </c>
      <c r="AR193" s="528">
        <v>127.9</v>
      </c>
      <c r="AS193" s="528">
        <v>129.6</v>
      </c>
      <c r="AT193" s="528">
        <v>129.69999999999999</v>
      </c>
      <c r="AU193" s="528">
        <v>128</v>
      </c>
      <c r="AV193" s="528">
        <v>126.9</v>
      </c>
      <c r="AW193" s="528">
        <v>128.19999999999999</v>
      </c>
      <c r="AX193" s="528">
        <v>128.6</v>
      </c>
      <c r="AY193" s="528">
        <v>126.2</v>
      </c>
      <c r="AZ193" s="528">
        <v>112.1</v>
      </c>
      <c r="BA193" s="528">
        <v>111.3</v>
      </c>
      <c r="BB193" s="528">
        <v>112.8</v>
      </c>
      <c r="BC193" s="528">
        <v>113.4</v>
      </c>
      <c r="BD193" s="528">
        <v>115.8</v>
      </c>
      <c r="BE193" s="528">
        <v>114.3</v>
      </c>
      <c r="BF193" s="528">
        <v>111.6</v>
      </c>
      <c r="BG193" s="528">
        <v>112.9</v>
      </c>
      <c r="BH193" s="528">
        <v>112.1</v>
      </c>
      <c r="BI193" s="528">
        <v>111.8</v>
      </c>
      <c r="BJ193" s="528">
        <v>112.6</v>
      </c>
      <c r="BK193" s="528">
        <v>115.8</v>
      </c>
      <c r="BL193" s="528">
        <v>113.8</v>
      </c>
      <c r="BM193" s="528">
        <v>111.3</v>
      </c>
      <c r="BN193" s="528">
        <v>112.5</v>
      </c>
      <c r="BO193" s="528">
        <v>113.8</v>
      </c>
      <c r="BP193" s="528">
        <v>112.7</v>
      </c>
      <c r="BQ193" s="528">
        <v>113.8</v>
      </c>
      <c r="BR193" s="528">
        <v>114.2</v>
      </c>
      <c r="BS193" s="528">
        <v>115.2</v>
      </c>
      <c r="BT193" s="528">
        <v>117.3</v>
      </c>
      <c r="BU193" s="528">
        <v>120.5</v>
      </c>
      <c r="BV193" s="528">
        <v>126.4</v>
      </c>
      <c r="BW193" s="528">
        <v>128.4</v>
      </c>
      <c r="BX193" s="528">
        <v>128.69999999999999</v>
      </c>
      <c r="BY193" s="528">
        <v>128.30000000000001</v>
      </c>
      <c r="BZ193" s="528">
        <v>125.9</v>
      </c>
      <c r="CA193" s="528">
        <v>126.4</v>
      </c>
      <c r="CB193" s="528">
        <v>129.1</v>
      </c>
      <c r="CC193" s="528">
        <v>129.80000000000001</v>
      </c>
      <c r="CD193" s="528">
        <v>131</v>
      </c>
      <c r="CE193" s="528">
        <v>131.5</v>
      </c>
      <c r="CF193" s="528">
        <v>131.9</v>
      </c>
      <c r="CG193" s="528">
        <v>134.80000000000001</v>
      </c>
      <c r="CH193" s="528">
        <v>134.5</v>
      </c>
      <c r="CI193" s="528">
        <v>134.9</v>
      </c>
      <c r="CJ193" s="528">
        <v>134.9</v>
      </c>
      <c r="CK193" s="528">
        <v>132.1</v>
      </c>
      <c r="CL193" s="528">
        <v>133.6</v>
      </c>
    </row>
    <row r="194" spans="1:90">
      <c r="A194" s="524" t="s">
        <v>2394</v>
      </c>
      <c r="B194" s="524" t="s">
        <v>2395</v>
      </c>
      <c r="C194" s="525">
        <v>5.1279999999999999E-2</v>
      </c>
      <c r="D194" s="528">
        <v>96.7</v>
      </c>
      <c r="E194" s="528">
        <v>94.7</v>
      </c>
      <c r="F194" s="528">
        <v>95.8</v>
      </c>
      <c r="G194" s="528">
        <v>91.3</v>
      </c>
      <c r="H194" s="528">
        <v>90.2</v>
      </c>
      <c r="I194" s="528">
        <v>89.1</v>
      </c>
      <c r="J194" s="528">
        <v>90.6</v>
      </c>
      <c r="K194" s="528">
        <v>89.8</v>
      </c>
      <c r="L194" s="528">
        <v>89.3</v>
      </c>
      <c r="M194" s="528">
        <v>88.3</v>
      </c>
      <c r="N194" s="528">
        <v>88.9</v>
      </c>
      <c r="O194" s="528">
        <v>88.2</v>
      </c>
      <c r="P194" s="528">
        <v>87.8</v>
      </c>
      <c r="Q194" s="528">
        <v>87.3</v>
      </c>
      <c r="R194" s="528">
        <v>87.8</v>
      </c>
      <c r="S194" s="528">
        <v>90.1</v>
      </c>
      <c r="T194" s="528">
        <v>92.1</v>
      </c>
      <c r="U194" s="528">
        <v>91.8</v>
      </c>
      <c r="V194" s="528">
        <v>91.3</v>
      </c>
      <c r="W194" s="528">
        <v>96</v>
      </c>
      <c r="X194" s="528">
        <v>97</v>
      </c>
      <c r="Y194" s="528">
        <v>99.3</v>
      </c>
      <c r="Z194" s="528">
        <v>99.2</v>
      </c>
      <c r="AA194" s="528">
        <v>100.8</v>
      </c>
      <c r="AB194" s="528">
        <v>101.8</v>
      </c>
      <c r="AC194" s="528">
        <v>102.3</v>
      </c>
      <c r="AD194" s="528">
        <v>104.1</v>
      </c>
      <c r="AE194" s="528">
        <v>105.2</v>
      </c>
      <c r="AF194" s="528">
        <v>105.2</v>
      </c>
      <c r="AG194" s="528">
        <v>107.2</v>
      </c>
      <c r="AH194" s="528">
        <v>106.5</v>
      </c>
      <c r="AI194" s="528">
        <v>105.6</v>
      </c>
      <c r="AJ194" s="528">
        <v>106</v>
      </c>
      <c r="AK194" s="528">
        <v>106.1</v>
      </c>
      <c r="AL194" s="528">
        <v>109</v>
      </c>
      <c r="AM194" s="528">
        <v>113</v>
      </c>
      <c r="AN194" s="528">
        <v>121.5</v>
      </c>
      <c r="AO194" s="528">
        <v>131.30000000000001</v>
      </c>
      <c r="AP194" s="528">
        <v>143.69999999999999</v>
      </c>
      <c r="AQ194" s="528">
        <v>138.4</v>
      </c>
      <c r="AR194" s="528">
        <v>135.4</v>
      </c>
      <c r="AS194" s="528">
        <v>136</v>
      </c>
      <c r="AT194" s="528">
        <v>141</v>
      </c>
      <c r="AU194" s="528">
        <v>137.4</v>
      </c>
      <c r="AV194" s="528">
        <v>130.30000000000001</v>
      </c>
      <c r="AW194" s="528">
        <v>125.3</v>
      </c>
      <c r="AX194" s="528">
        <v>121.9</v>
      </c>
      <c r="AY194" s="528">
        <v>121.4</v>
      </c>
      <c r="AZ194" s="528">
        <v>123.2</v>
      </c>
      <c r="BA194" s="528">
        <v>121.3</v>
      </c>
      <c r="BB194" s="528">
        <v>122.1</v>
      </c>
      <c r="BC194" s="528">
        <v>128.80000000000001</v>
      </c>
      <c r="BD194" s="528">
        <v>130.4</v>
      </c>
      <c r="BE194" s="528">
        <v>128.1</v>
      </c>
      <c r="BF194" s="528">
        <v>126.8</v>
      </c>
      <c r="BG194" s="528">
        <v>125.5</v>
      </c>
      <c r="BH194" s="528">
        <v>126.2</v>
      </c>
      <c r="BI194" s="528">
        <v>126.4</v>
      </c>
      <c r="BJ194" s="528">
        <v>125.3</v>
      </c>
      <c r="BK194" s="528">
        <v>126.5</v>
      </c>
      <c r="BL194" s="528">
        <v>130.9</v>
      </c>
      <c r="BM194" s="528">
        <v>128</v>
      </c>
      <c r="BN194" s="528">
        <v>132.30000000000001</v>
      </c>
      <c r="BO194" s="528">
        <v>131.1</v>
      </c>
      <c r="BP194" s="528">
        <v>130.1</v>
      </c>
      <c r="BQ194" s="528">
        <v>130.80000000000001</v>
      </c>
      <c r="BR194" s="528">
        <v>131.9</v>
      </c>
      <c r="BS194" s="528">
        <v>134.4</v>
      </c>
      <c r="BT194" s="528">
        <v>133.6</v>
      </c>
      <c r="BU194" s="528">
        <v>132.6</v>
      </c>
      <c r="BV194" s="528">
        <v>130.30000000000001</v>
      </c>
      <c r="BW194" s="528">
        <v>133.6</v>
      </c>
      <c r="BX194" s="528">
        <v>139.6</v>
      </c>
      <c r="BY194" s="528">
        <v>141</v>
      </c>
      <c r="BZ194" s="528">
        <v>141.69999999999999</v>
      </c>
      <c r="CA194" s="528">
        <v>141.80000000000001</v>
      </c>
      <c r="CB194" s="528">
        <v>143.30000000000001</v>
      </c>
      <c r="CC194" s="528">
        <v>143.80000000000001</v>
      </c>
      <c r="CD194" s="528">
        <v>143.19999999999999</v>
      </c>
      <c r="CE194" s="528">
        <v>143.9</v>
      </c>
      <c r="CF194" s="528">
        <v>143.4</v>
      </c>
      <c r="CG194" s="528">
        <v>143.19999999999999</v>
      </c>
      <c r="CH194" s="528">
        <v>146.6</v>
      </c>
      <c r="CI194" s="528">
        <v>150.4</v>
      </c>
      <c r="CJ194" s="528">
        <v>151.9</v>
      </c>
      <c r="CK194" s="528">
        <v>151.5</v>
      </c>
      <c r="CL194" s="528">
        <v>153.30000000000001</v>
      </c>
    </row>
    <row r="195" spans="1:90">
      <c r="A195" s="524" t="s">
        <v>2396</v>
      </c>
      <c r="B195" s="524" t="s">
        <v>953</v>
      </c>
      <c r="C195" s="525">
        <v>0.49441000000000002</v>
      </c>
      <c r="D195" s="528">
        <v>94.4</v>
      </c>
      <c r="E195" s="528">
        <v>92.8</v>
      </c>
      <c r="F195" s="528">
        <v>93.3</v>
      </c>
      <c r="G195" s="528">
        <v>94.3</v>
      </c>
      <c r="H195" s="528">
        <v>95.8</v>
      </c>
      <c r="I195" s="528">
        <v>96.3</v>
      </c>
      <c r="J195" s="528">
        <v>98.6</v>
      </c>
      <c r="K195" s="528">
        <v>99.8</v>
      </c>
      <c r="L195" s="528">
        <v>99.8</v>
      </c>
      <c r="M195" s="528">
        <v>100.2</v>
      </c>
      <c r="N195" s="528">
        <v>99.7</v>
      </c>
      <c r="O195" s="528">
        <v>97.2</v>
      </c>
      <c r="P195" s="528">
        <v>97.3</v>
      </c>
      <c r="Q195" s="528">
        <v>96.9</v>
      </c>
      <c r="R195" s="528">
        <v>96.2</v>
      </c>
      <c r="S195" s="528">
        <v>99.5</v>
      </c>
      <c r="T195" s="528">
        <v>100.9</v>
      </c>
      <c r="U195" s="528">
        <v>102.6</v>
      </c>
      <c r="V195" s="528">
        <v>103.7</v>
      </c>
      <c r="W195" s="528">
        <v>104</v>
      </c>
      <c r="X195" s="528">
        <v>103.9</v>
      </c>
      <c r="Y195" s="528">
        <v>103.1</v>
      </c>
      <c r="Z195" s="528">
        <v>103.3</v>
      </c>
      <c r="AA195" s="528">
        <v>103.1</v>
      </c>
      <c r="AB195" s="528">
        <v>103.4</v>
      </c>
      <c r="AC195" s="528">
        <v>105.6</v>
      </c>
      <c r="AD195" s="528">
        <v>107.8</v>
      </c>
      <c r="AE195" s="528">
        <v>112.7</v>
      </c>
      <c r="AF195" s="528">
        <v>113.2</v>
      </c>
      <c r="AG195" s="528">
        <v>115</v>
      </c>
      <c r="AH195" s="528">
        <v>117.8</v>
      </c>
      <c r="AI195" s="528">
        <v>118</v>
      </c>
      <c r="AJ195" s="528">
        <v>118.1</v>
      </c>
      <c r="AK195" s="528">
        <v>123.6</v>
      </c>
      <c r="AL195" s="528">
        <v>126.9</v>
      </c>
      <c r="AM195" s="528">
        <v>127.5</v>
      </c>
      <c r="AN195" s="528">
        <v>130.4</v>
      </c>
      <c r="AO195" s="528">
        <v>130.80000000000001</v>
      </c>
      <c r="AP195" s="528">
        <v>132.9</v>
      </c>
      <c r="AQ195" s="528">
        <v>135.30000000000001</v>
      </c>
      <c r="AR195" s="528">
        <v>138.1</v>
      </c>
      <c r="AS195" s="528">
        <v>143</v>
      </c>
      <c r="AT195" s="528">
        <v>148.80000000000001</v>
      </c>
      <c r="AU195" s="528">
        <v>151.1</v>
      </c>
      <c r="AV195" s="528">
        <v>154.4</v>
      </c>
      <c r="AW195" s="528">
        <v>145.6</v>
      </c>
      <c r="AX195" s="528">
        <v>142.4</v>
      </c>
      <c r="AY195" s="528">
        <v>137.69999999999999</v>
      </c>
      <c r="AZ195" s="528">
        <v>144.4</v>
      </c>
      <c r="BA195" s="528">
        <v>150</v>
      </c>
      <c r="BB195" s="528">
        <v>150.5</v>
      </c>
      <c r="BC195" s="528">
        <v>158.19999999999999</v>
      </c>
      <c r="BD195" s="528">
        <v>161.69999999999999</v>
      </c>
      <c r="BE195" s="528">
        <v>166.1</v>
      </c>
      <c r="BF195" s="528">
        <v>167.1</v>
      </c>
      <c r="BG195" s="528">
        <v>168.6</v>
      </c>
      <c r="BH195" s="528">
        <v>169.8</v>
      </c>
      <c r="BI195" s="528">
        <v>168.1</v>
      </c>
      <c r="BJ195" s="528">
        <v>171.8</v>
      </c>
      <c r="BK195" s="528">
        <v>173.4</v>
      </c>
      <c r="BL195" s="528">
        <v>168.7</v>
      </c>
      <c r="BM195" s="528">
        <v>167.7</v>
      </c>
      <c r="BN195" s="528">
        <v>166.6</v>
      </c>
      <c r="BO195" s="528">
        <v>165.9</v>
      </c>
      <c r="BP195" s="528">
        <v>160.9</v>
      </c>
      <c r="BQ195" s="528">
        <v>161.19999999999999</v>
      </c>
      <c r="BR195" s="528">
        <v>161.19999999999999</v>
      </c>
      <c r="BS195" s="528">
        <v>163.1</v>
      </c>
      <c r="BT195" s="528">
        <v>169</v>
      </c>
      <c r="BU195" s="528">
        <v>172.3</v>
      </c>
      <c r="BV195" s="528">
        <v>173.2</v>
      </c>
      <c r="BW195" s="528">
        <v>184.8</v>
      </c>
      <c r="BX195" s="528">
        <v>171.8</v>
      </c>
      <c r="BY195" s="528">
        <v>171.1</v>
      </c>
      <c r="BZ195" s="528">
        <v>169.1</v>
      </c>
      <c r="CA195" s="528">
        <v>169.8</v>
      </c>
      <c r="CB195" s="528">
        <v>168.8</v>
      </c>
      <c r="CC195" s="528">
        <v>168.5</v>
      </c>
      <c r="CD195" s="528">
        <v>171.5</v>
      </c>
      <c r="CE195" s="528">
        <v>176.2</v>
      </c>
      <c r="CF195" s="528">
        <v>179.4</v>
      </c>
      <c r="CG195" s="528">
        <v>180.6</v>
      </c>
      <c r="CH195" s="528">
        <v>182.3</v>
      </c>
      <c r="CI195" s="528">
        <v>175.9</v>
      </c>
      <c r="CJ195" s="528">
        <v>175.4</v>
      </c>
      <c r="CK195" s="528">
        <v>175.5</v>
      </c>
      <c r="CL195" s="528">
        <v>179.7</v>
      </c>
    </row>
    <row r="196" spans="1:90">
      <c r="A196" s="524" t="s">
        <v>2397</v>
      </c>
      <c r="B196" s="524" t="s">
        <v>955</v>
      </c>
      <c r="C196" s="525">
        <v>0.12928000000000001</v>
      </c>
      <c r="D196" s="528">
        <v>98.2</v>
      </c>
      <c r="E196" s="528">
        <v>95.5</v>
      </c>
      <c r="F196" s="528">
        <v>94.4</v>
      </c>
      <c r="G196" s="528">
        <v>94.5</v>
      </c>
      <c r="H196" s="528">
        <v>94.5</v>
      </c>
      <c r="I196" s="528">
        <v>96</v>
      </c>
      <c r="J196" s="528">
        <v>98</v>
      </c>
      <c r="K196" s="528">
        <v>100.4</v>
      </c>
      <c r="L196" s="528">
        <v>100.4</v>
      </c>
      <c r="M196" s="528">
        <v>101.1</v>
      </c>
      <c r="N196" s="528">
        <v>101.3</v>
      </c>
      <c r="O196" s="528">
        <v>98</v>
      </c>
      <c r="P196" s="528">
        <v>99.3</v>
      </c>
      <c r="Q196" s="528">
        <v>99</v>
      </c>
      <c r="R196" s="528">
        <v>98.8</v>
      </c>
      <c r="S196" s="528">
        <v>102.3</v>
      </c>
      <c r="T196" s="528">
        <v>102.3</v>
      </c>
      <c r="U196" s="528">
        <v>102.3</v>
      </c>
      <c r="V196" s="528">
        <v>102.6</v>
      </c>
      <c r="W196" s="528">
        <v>103.2</v>
      </c>
      <c r="X196" s="528">
        <v>105</v>
      </c>
      <c r="Y196" s="528">
        <v>105.6</v>
      </c>
      <c r="Z196" s="528">
        <v>102.7</v>
      </c>
      <c r="AA196" s="528">
        <v>99.8</v>
      </c>
      <c r="AB196" s="528">
        <v>100.1</v>
      </c>
      <c r="AC196" s="528">
        <v>102.3</v>
      </c>
      <c r="AD196" s="528">
        <v>105.2</v>
      </c>
      <c r="AE196" s="528">
        <v>111.9</v>
      </c>
      <c r="AF196" s="528">
        <v>112</v>
      </c>
      <c r="AG196" s="528">
        <v>113.4</v>
      </c>
      <c r="AH196" s="528">
        <v>114.6</v>
      </c>
      <c r="AI196" s="528">
        <v>115.4</v>
      </c>
      <c r="AJ196" s="528">
        <v>115.6</v>
      </c>
      <c r="AK196" s="528">
        <v>118.1</v>
      </c>
      <c r="AL196" s="528">
        <v>112.3</v>
      </c>
      <c r="AM196" s="528">
        <v>111.5</v>
      </c>
      <c r="AN196" s="528">
        <v>115.1</v>
      </c>
      <c r="AO196" s="528">
        <v>115.2</v>
      </c>
      <c r="AP196" s="528">
        <v>116</v>
      </c>
      <c r="AQ196" s="528">
        <v>116</v>
      </c>
      <c r="AR196" s="528">
        <v>116.1</v>
      </c>
      <c r="AS196" s="528">
        <v>116.4</v>
      </c>
      <c r="AT196" s="528">
        <v>116.4</v>
      </c>
      <c r="AU196" s="528">
        <v>116.4</v>
      </c>
      <c r="AV196" s="528">
        <v>116.4</v>
      </c>
      <c r="AW196" s="528">
        <v>116.4</v>
      </c>
      <c r="AX196" s="528">
        <v>116.4</v>
      </c>
      <c r="AY196" s="528">
        <v>116.4</v>
      </c>
      <c r="AZ196" s="528">
        <v>131</v>
      </c>
      <c r="BA196" s="528">
        <v>134</v>
      </c>
      <c r="BB196" s="528">
        <v>136.19999999999999</v>
      </c>
      <c r="BC196" s="528">
        <v>140.6</v>
      </c>
      <c r="BD196" s="528">
        <v>144.9</v>
      </c>
      <c r="BE196" s="528">
        <v>144.4</v>
      </c>
      <c r="BF196" s="528">
        <v>145.9</v>
      </c>
      <c r="BG196" s="528">
        <v>146</v>
      </c>
      <c r="BH196" s="528">
        <v>144.80000000000001</v>
      </c>
      <c r="BI196" s="528">
        <v>142.4</v>
      </c>
      <c r="BJ196" s="528">
        <v>140.30000000000001</v>
      </c>
      <c r="BK196" s="528">
        <v>140</v>
      </c>
      <c r="BL196" s="528">
        <v>138.9</v>
      </c>
      <c r="BM196" s="528">
        <v>138.4</v>
      </c>
      <c r="BN196" s="528">
        <v>138.1</v>
      </c>
      <c r="BO196" s="528">
        <v>137.69999999999999</v>
      </c>
      <c r="BP196" s="528">
        <v>138.19999999999999</v>
      </c>
      <c r="BQ196" s="528">
        <v>138.69999999999999</v>
      </c>
      <c r="BR196" s="528">
        <v>140.19999999999999</v>
      </c>
      <c r="BS196" s="528">
        <v>142.19999999999999</v>
      </c>
      <c r="BT196" s="528">
        <v>141.9</v>
      </c>
      <c r="BU196" s="528">
        <v>142.5</v>
      </c>
      <c r="BV196" s="528">
        <v>142.6</v>
      </c>
      <c r="BW196" s="528">
        <v>141.30000000000001</v>
      </c>
      <c r="BX196" s="528">
        <v>142</v>
      </c>
      <c r="BY196" s="528">
        <v>151.5</v>
      </c>
      <c r="BZ196" s="528">
        <v>154.1</v>
      </c>
      <c r="CA196" s="528">
        <v>149.4</v>
      </c>
      <c r="CB196" s="528">
        <v>145.80000000000001</v>
      </c>
      <c r="CC196" s="528">
        <v>145.80000000000001</v>
      </c>
      <c r="CD196" s="528">
        <v>150.30000000000001</v>
      </c>
      <c r="CE196" s="528">
        <v>159.30000000000001</v>
      </c>
      <c r="CF196" s="528">
        <v>163.80000000000001</v>
      </c>
      <c r="CG196" s="528">
        <v>166.4</v>
      </c>
      <c r="CH196" s="528">
        <v>168.4</v>
      </c>
      <c r="CI196" s="528">
        <v>161.5</v>
      </c>
      <c r="CJ196" s="528">
        <v>160.4</v>
      </c>
      <c r="CK196" s="528">
        <v>159.69999999999999</v>
      </c>
      <c r="CL196" s="528">
        <v>158.9</v>
      </c>
    </row>
    <row r="197" spans="1:90">
      <c r="A197" s="524" t="s">
        <v>2398</v>
      </c>
      <c r="B197" s="524" t="s">
        <v>2399</v>
      </c>
      <c r="C197" s="525">
        <v>9.1740000000000002E-2</v>
      </c>
      <c r="D197" s="528">
        <v>94.2</v>
      </c>
      <c r="E197" s="528">
        <v>93.3</v>
      </c>
      <c r="F197" s="528">
        <v>91.4</v>
      </c>
      <c r="G197" s="528">
        <v>97.1</v>
      </c>
      <c r="H197" s="528">
        <v>99.7</v>
      </c>
      <c r="I197" s="528">
        <v>102.3</v>
      </c>
      <c r="J197" s="528">
        <v>112.4</v>
      </c>
      <c r="K197" s="528">
        <v>117.3</v>
      </c>
      <c r="L197" s="528">
        <v>118.8</v>
      </c>
      <c r="M197" s="528">
        <v>122</v>
      </c>
      <c r="N197" s="528">
        <v>121.6</v>
      </c>
      <c r="O197" s="528">
        <v>115.4</v>
      </c>
      <c r="P197" s="528">
        <v>110.4</v>
      </c>
      <c r="Q197" s="528">
        <v>111</v>
      </c>
      <c r="R197" s="528">
        <v>108.8</v>
      </c>
      <c r="S197" s="528">
        <v>121.9</v>
      </c>
      <c r="T197" s="528">
        <v>124.1</v>
      </c>
      <c r="U197" s="528">
        <v>125.1</v>
      </c>
      <c r="V197" s="528">
        <v>129.30000000000001</v>
      </c>
      <c r="W197" s="528">
        <v>133.1</v>
      </c>
      <c r="X197" s="528">
        <v>130.19999999999999</v>
      </c>
      <c r="Y197" s="528">
        <v>130.9</v>
      </c>
      <c r="Z197" s="528">
        <v>130.69999999999999</v>
      </c>
      <c r="AA197" s="528">
        <v>131.80000000000001</v>
      </c>
      <c r="AB197" s="528">
        <v>130.1</v>
      </c>
      <c r="AC197" s="528">
        <v>130.80000000000001</v>
      </c>
      <c r="AD197" s="528">
        <v>131.5</v>
      </c>
      <c r="AE197" s="528">
        <v>141.6</v>
      </c>
      <c r="AF197" s="528">
        <v>143</v>
      </c>
      <c r="AG197" s="528">
        <v>146.5</v>
      </c>
      <c r="AH197" s="528">
        <v>153.30000000000001</v>
      </c>
      <c r="AI197" s="528">
        <v>151</v>
      </c>
      <c r="AJ197" s="528">
        <v>146.30000000000001</v>
      </c>
      <c r="AK197" s="528">
        <v>160.4</v>
      </c>
      <c r="AL197" s="528">
        <v>159.80000000000001</v>
      </c>
      <c r="AM197" s="528">
        <v>153.19999999999999</v>
      </c>
      <c r="AN197" s="528">
        <v>152.30000000000001</v>
      </c>
      <c r="AO197" s="528">
        <v>154.1</v>
      </c>
      <c r="AP197" s="528">
        <v>152.30000000000001</v>
      </c>
      <c r="AQ197" s="528">
        <v>151.69999999999999</v>
      </c>
      <c r="AR197" s="528">
        <v>157.80000000000001</v>
      </c>
      <c r="AS197" s="528">
        <v>168.5</v>
      </c>
      <c r="AT197" s="528">
        <v>173.6</v>
      </c>
      <c r="AU197" s="528">
        <v>175.7</v>
      </c>
      <c r="AV197" s="528">
        <v>189.5</v>
      </c>
      <c r="AW197" s="528">
        <v>181.4</v>
      </c>
      <c r="AX197" s="528">
        <v>182.7</v>
      </c>
      <c r="AY197" s="528">
        <v>169.3</v>
      </c>
      <c r="AZ197" s="528">
        <v>153.6</v>
      </c>
      <c r="BA197" s="528">
        <v>154.1</v>
      </c>
      <c r="BB197" s="528">
        <v>151.19999999999999</v>
      </c>
      <c r="BC197" s="528">
        <v>166.1</v>
      </c>
      <c r="BD197" s="528">
        <v>168.3</v>
      </c>
      <c r="BE197" s="528">
        <v>177.5</v>
      </c>
      <c r="BF197" s="528">
        <v>186.4</v>
      </c>
      <c r="BG197" s="528">
        <v>198.5</v>
      </c>
      <c r="BH197" s="528">
        <v>207</v>
      </c>
      <c r="BI197" s="528">
        <v>212.5</v>
      </c>
      <c r="BJ197" s="528">
        <v>211</v>
      </c>
      <c r="BK197" s="528">
        <v>210.3</v>
      </c>
      <c r="BL197" s="528">
        <v>208.6</v>
      </c>
      <c r="BM197" s="528">
        <v>210.4</v>
      </c>
      <c r="BN197" s="528">
        <v>210.4</v>
      </c>
      <c r="BO197" s="528">
        <v>214.7</v>
      </c>
      <c r="BP197" s="528">
        <v>211.6</v>
      </c>
      <c r="BQ197" s="528">
        <v>215.1</v>
      </c>
      <c r="BR197" s="528">
        <v>216.8</v>
      </c>
      <c r="BS197" s="528">
        <v>222</v>
      </c>
      <c r="BT197" s="528">
        <v>237.5</v>
      </c>
      <c r="BU197" s="528">
        <v>237.4</v>
      </c>
      <c r="BV197" s="528">
        <v>235</v>
      </c>
      <c r="BW197" s="528">
        <v>235.3</v>
      </c>
      <c r="BX197" s="528">
        <v>234.6</v>
      </c>
      <c r="BY197" s="528">
        <v>215</v>
      </c>
      <c r="BZ197" s="528">
        <v>209.3</v>
      </c>
      <c r="CA197" s="528">
        <v>212.2</v>
      </c>
      <c r="CB197" s="528">
        <v>216.3</v>
      </c>
      <c r="CC197" s="528">
        <v>214.9</v>
      </c>
      <c r="CD197" s="528">
        <v>220.6</v>
      </c>
      <c r="CE197" s="528">
        <v>224.5</v>
      </c>
      <c r="CF197" s="528">
        <v>228.1</v>
      </c>
      <c r="CG197" s="528">
        <v>231.2</v>
      </c>
      <c r="CH197" s="528">
        <v>244</v>
      </c>
      <c r="CI197" s="528">
        <v>226</v>
      </c>
      <c r="CJ197" s="528">
        <v>217</v>
      </c>
      <c r="CK197" s="528">
        <v>214.7</v>
      </c>
      <c r="CL197" s="528">
        <v>215.7</v>
      </c>
    </row>
    <row r="198" spans="1:90">
      <c r="A198" s="524" t="s">
        <v>2400</v>
      </c>
      <c r="B198" s="524" t="s">
        <v>2401</v>
      </c>
      <c r="C198" s="525">
        <v>4.018E-2</v>
      </c>
      <c r="D198" s="528">
        <v>100.8</v>
      </c>
      <c r="E198" s="528">
        <v>97.5</v>
      </c>
      <c r="F198" s="528">
        <v>96.9</v>
      </c>
      <c r="G198" s="528">
        <v>97.8</v>
      </c>
      <c r="H198" s="528">
        <v>98.9</v>
      </c>
      <c r="I198" s="528">
        <v>98.9</v>
      </c>
      <c r="J198" s="528">
        <v>99.9</v>
      </c>
      <c r="K198" s="528">
        <v>100.1</v>
      </c>
      <c r="L198" s="528">
        <v>100.4</v>
      </c>
      <c r="M198" s="528">
        <v>101.8</v>
      </c>
      <c r="N198" s="528">
        <v>102.1</v>
      </c>
      <c r="O198" s="528">
        <v>102</v>
      </c>
      <c r="P198" s="528">
        <v>104.2</v>
      </c>
      <c r="Q198" s="528">
        <v>101.8</v>
      </c>
      <c r="R198" s="528">
        <v>101.6</v>
      </c>
      <c r="S198" s="528">
        <v>99.1</v>
      </c>
      <c r="T198" s="528">
        <v>100.7</v>
      </c>
      <c r="U198" s="528">
        <v>101.1</v>
      </c>
      <c r="V198" s="528">
        <v>100.3</v>
      </c>
      <c r="W198" s="528">
        <v>99.1</v>
      </c>
      <c r="X198" s="528">
        <v>99.2</v>
      </c>
      <c r="Y198" s="528">
        <v>98.5</v>
      </c>
      <c r="Z198" s="528">
        <v>97.5</v>
      </c>
      <c r="AA198" s="528">
        <v>98</v>
      </c>
      <c r="AB198" s="528">
        <v>101.2</v>
      </c>
      <c r="AC198" s="528">
        <v>101.5</v>
      </c>
      <c r="AD198" s="528">
        <v>101.7</v>
      </c>
      <c r="AE198" s="528">
        <v>111.3</v>
      </c>
      <c r="AF198" s="528">
        <v>112.5</v>
      </c>
      <c r="AG198" s="528">
        <v>112.2</v>
      </c>
      <c r="AH198" s="528">
        <v>113.1</v>
      </c>
      <c r="AI198" s="528">
        <v>114.3</v>
      </c>
      <c r="AJ198" s="528">
        <v>114</v>
      </c>
      <c r="AK198" s="528">
        <v>117.6</v>
      </c>
      <c r="AL198" s="528">
        <v>119.5</v>
      </c>
      <c r="AM198" s="528">
        <v>121.2</v>
      </c>
      <c r="AN198" s="528">
        <v>122.9</v>
      </c>
      <c r="AO198" s="528">
        <v>124</v>
      </c>
      <c r="AP198" s="528">
        <v>129.69999999999999</v>
      </c>
      <c r="AQ198" s="528">
        <v>140.80000000000001</v>
      </c>
      <c r="AR198" s="528">
        <v>143.30000000000001</v>
      </c>
      <c r="AS198" s="528">
        <v>147.9</v>
      </c>
      <c r="AT198" s="528">
        <v>149.80000000000001</v>
      </c>
      <c r="AU198" s="528">
        <v>149.5</v>
      </c>
      <c r="AV198" s="528">
        <v>154.1</v>
      </c>
      <c r="AW198" s="528">
        <v>153.30000000000001</v>
      </c>
      <c r="AX198" s="528">
        <v>153</v>
      </c>
      <c r="AY198" s="528">
        <v>153.1</v>
      </c>
      <c r="AZ198" s="528">
        <v>166.2</v>
      </c>
      <c r="BA198" s="528">
        <v>164.8</v>
      </c>
      <c r="BB198" s="528">
        <v>165.9</v>
      </c>
      <c r="BC198" s="528">
        <v>168.5</v>
      </c>
      <c r="BD198" s="528">
        <v>172.1</v>
      </c>
      <c r="BE198" s="528">
        <v>171.8</v>
      </c>
      <c r="BF198" s="528">
        <v>173.5</v>
      </c>
      <c r="BG198" s="528">
        <v>175.4</v>
      </c>
      <c r="BH198" s="528">
        <v>188.5</v>
      </c>
      <c r="BI198" s="528">
        <v>188.6</v>
      </c>
      <c r="BJ198" s="528">
        <v>199.6</v>
      </c>
      <c r="BK198" s="528">
        <v>202.5</v>
      </c>
      <c r="BL198" s="528">
        <v>182.7</v>
      </c>
      <c r="BM198" s="528">
        <v>194.3</v>
      </c>
      <c r="BN198" s="528">
        <v>195.9</v>
      </c>
      <c r="BO198" s="528">
        <v>192</v>
      </c>
      <c r="BP198" s="528">
        <v>188.4</v>
      </c>
      <c r="BQ198" s="528">
        <v>186.5</v>
      </c>
      <c r="BR198" s="528">
        <v>182.2</v>
      </c>
      <c r="BS198" s="528">
        <v>176.1</v>
      </c>
      <c r="BT198" s="528">
        <v>178.5</v>
      </c>
      <c r="BU198" s="528">
        <v>175.7</v>
      </c>
      <c r="BV198" s="528">
        <v>179.3</v>
      </c>
      <c r="BW198" s="528">
        <v>179</v>
      </c>
      <c r="BX198" s="528">
        <v>179.3</v>
      </c>
      <c r="BY198" s="528">
        <v>176.8</v>
      </c>
      <c r="BZ198" s="528">
        <v>168.1</v>
      </c>
      <c r="CA198" s="528">
        <v>167.1</v>
      </c>
      <c r="CB198" s="528">
        <v>162</v>
      </c>
      <c r="CC198" s="528">
        <v>165</v>
      </c>
      <c r="CD198" s="528">
        <v>161.5</v>
      </c>
      <c r="CE198" s="528">
        <v>160.30000000000001</v>
      </c>
      <c r="CF198" s="528">
        <v>159.5</v>
      </c>
      <c r="CG198" s="528">
        <v>165.7</v>
      </c>
      <c r="CH198" s="528">
        <v>166.2</v>
      </c>
      <c r="CI198" s="528">
        <v>168.5</v>
      </c>
      <c r="CJ198" s="528">
        <v>168.6</v>
      </c>
      <c r="CK198" s="528">
        <v>165.4</v>
      </c>
      <c r="CL198" s="528">
        <v>176.3</v>
      </c>
    </row>
    <row r="199" spans="1:90">
      <c r="A199" s="524" t="s">
        <v>2402</v>
      </c>
      <c r="B199" s="524" t="s">
        <v>2403</v>
      </c>
      <c r="C199" s="525">
        <v>4.4630000000000003E-2</v>
      </c>
      <c r="D199" s="528">
        <v>96.7</v>
      </c>
      <c r="E199" s="528">
        <v>97.2</v>
      </c>
      <c r="F199" s="528">
        <v>94.8</v>
      </c>
      <c r="G199" s="528">
        <v>93.9</v>
      </c>
      <c r="H199" s="528">
        <v>93.7</v>
      </c>
      <c r="I199" s="528">
        <v>95.8</v>
      </c>
      <c r="J199" s="528">
        <v>97.9</v>
      </c>
      <c r="K199" s="528">
        <v>100.1</v>
      </c>
      <c r="L199" s="528">
        <v>101.7</v>
      </c>
      <c r="M199" s="528">
        <v>105.1</v>
      </c>
      <c r="N199" s="528">
        <v>102.4</v>
      </c>
      <c r="O199" s="528">
        <v>99.4</v>
      </c>
      <c r="P199" s="528">
        <v>99.2</v>
      </c>
      <c r="Q199" s="528">
        <v>98.3</v>
      </c>
      <c r="R199" s="528">
        <v>98.4</v>
      </c>
      <c r="S199" s="528">
        <v>99.3</v>
      </c>
      <c r="T199" s="528">
        <v>101.5</v>
      </c>
      <c r="U199" s="528">
        <v>102</v>
      </c>
      <c r="V199" s="528">
        <v>105.4</v>
      </c>
      <c r="W199" s="528">
        <v>107.4</v>
      </c>
      <c r="X199" s="528">
        <v>109.3</v>
      </c>
      <c r="Y199" s="528">
        <v>106.6</v>
      </c>
      <c r="Z199" s="528">
        <v>107</v>
      </c>
      <c r="AA199" s="528">
        <v>107.3</v>
      </c>
      <c r="AB199" s="528">
        <v>107.8</v>
      </c>
      <c r="AC199" s="528">
        <v>107.3</v>
      </c>
      <c r="AD199" s="528">
        <v>108.8</v>
      </c>
      <c r="AE199" s="528">
        <v>110.8</v>
      </c>
      <c r="AF199" s="528">
        <v>108.9</v>
      </c>
      <c r="AG199" s="528">
        <v>112.3</v>
      </c>
      <c r="AH199" s="528">
        <v>115.4</v>
      </c>
      <c r="AI199" s="528">
        <v>120.8</v>
      </c>
      <c r="AJ199" s="528">
        <v>117.8</v>
      </c>
      <c r="AK199" s="528">
        <v>120.8</v>
      </c>
      <c r="AL199" s="528">
        <v>143.69999999999999</v>
      </c>
      <c r="AM199" s="528">
        <v>143.30000000000001</v>
      </c>
      <c r="AN199" s="528">
        <v>146.6</v>
      </c>
      <c r="AO199" s="528">
        <v>147.4</v>
      </c>
      <c r="AP199" s="528">
        <v>150.69999999999999</v>
      </c>
      <c r="AQ199" s="528">
        <v>152.9</v>
      </c>
      <c r="AR199" s="528">
        <v>156.69999999999999</v>
      </c>
      <c r="AS199" s="528">
        <v>167.4</v>
      </c>
      <c r="AT199" s="528">
        <v>189.3</v>
      </c>
      <c r="AU199" s="528">
        <v>199.3</v>
      </c>
      <c r="AV199" s="528">
        <v>199.6</v>
      </c>
      <c r="AW199" s="528">
        <v>191.4</v>
      </c>
      <c r="AX199" s="528">
        <v>181.6</v>
      </c>
      <c r="AY199" s="528">
        <v>176.8</v>
      </c>
      <c r="AZ199" s="528">
        <v>179.9</v>
      </c>
      <c r="BA199" s="528">
        <v>191</v>
      </c>
      <c r="BB199" s="528">
        <v>189.7</v>
      </c>
      <c r="BC199" s="528">
        <v>200.8</v>
      </c>
      <c r="BD199" s="528">
        <v>205.3</v>
      </c>
      <c r="BE199" s="528">
        <v>213.9</v>
      </c>
      <c r="BF199" s="528">
        <v>221.4</v>
      </c>
      <c r="BG199" s="528">
        <v>225.1</v>
      </c>
      <c r="BH199" s="528">
        <v>226.1</v>
      </c>
      <c r="BI199" s="528">
        <v>224</v>
      </c>
      <c r="BJ199" s="528">
        <v>233.3</v>
      </c>
      <c r="BK199" s="528">
        <v>240.7</v>
      </c>
      <c r="BL199" s="528">
        <v>246.9</v>
      </c>
      <c r="BM199" s="528">
        <v>245</v>
      </c>
      <c r="BN199" s="528">
        <v>238.6</v>
      </c>
      <c r="BO199" s="528">
        <v>238.8</v>
      </c>
      <c r="BP199" s="528">
        <v>237.6</v>
      </c>
      <c r="BQ199" s="528">
        <v>236.6</v>
      </c>
      <c r="BR199" s="528">
        <v>233.8</v>
      </c>
      <c r="BS199" s="528">
        <v>234.9</v>
      </c>
      <c r="BT199" s="528">
        <v>247.4</v>
      </c>
      <c r="BU199" s="528">
        <v>248.6</v>
      </c>
      <c r="BV199" s="528">
        <v>247.3</v>
      </c>
      <c r="BW199" s="528">
        <v>245.8</v>
      </c>
      <c r="BX199" s="528">
        <v>236.6</v>
      </c>
      <c r="BY199" s="528">
        <v>239.7</v>
      </c>
      <c r="BZ199" s="528">
        <v>235.2</v>
      </c>
      <c r="CA199" s="528">
        <v>241.9</v>
      </c>
      <c r="CB199" s="528">
        <v>236.5</v>
      </c>
      <c r="CC199" s="528">
        <v>252</v>
      </c>
      <c r="CD199" s="528">
        <v>259.5</v>
      </c>
      <c r="CE199" s="528">
        <v>265.8</v>
      </c>
      <c r="CF199" s="528">
        <v>276.10000000000002</v>
      </c>
      <c r="CG199" s="528">
        <v>276.89999999999998</v>
      </c>
      <c r="CH199" s="528">
        <v>272.60000000000002</v>
      </c>
      <c r="CI199" s="528">
        <v>261.7</v>
      </c>
      <c r="CJ199" s="528">
        <v>267.5</v>
      </c>
      <c r="CK199" s="528">
        <v>272</v>
      </c>
      <c r="CL199" s="528">
        <v>275.2</v>
      </c>
    </row>
    <row r="200" spans="1:90">
      <c r="A200" s="524" t="s">
        <v>2404</v>
      </c>
      <c r="B200" s="524" t="s">
        <v>2405</v>
      </c>
      <c r="C200" s="525">
        <v>0.18858</v>
      </c>
      <c r="D200" s="528">
        <v>90</v>
      </c>
      <c r="E200" s="528">
        <v>88.5</v>
      </c>
      <c r="F200" s="528">
        <v>92.3</v>
      </c>
      <c r="G200" s="528">
        <v>92.1</v>
      </c>
      <c r="H200" s="528">
        <v>94.6</v>
      </c>
      <c r="I200" s="528">
        <v>93.2</v>
      </c>
      <c r="J200" s="528">
        <v>92.2</v>
      </c>
      <c r="K200" s="528">
        <v>90.6</v>
      </c>
      <c r="L200" s="528">
        <v>89.5</v>
      </c>
      <c r="M200" s="528">
        <v>87.4</v>
      </c>
      <c r="N200" s="528">
        <v>86.6</v>
      </c>
      <c r="O200" s="528">
        <v>86.1</v>
      </c>
      <c r="P200" s="528">
        <v>87.5</v>
      </c>
      <c r="Q200" s="528">
        <v>87.4</v>
      </c>
      <c r="R200" s="528">
        <v>86.6</v>
      </c>
      <c r="S200" s="528">
        <v>86.8</v>
      </c>
      <c r="T200" s="528">
        <v>88.4</v>
      </c>
      <c r="U200" s="528">
        <v>92.3</v>
      </c>
      <c r="V200" s="528">
        <v>92.3</v>
      </c>
      <c r="W200" s="528">
        <v>90.7</v>
      </c>
      <c r="X200" s="528">
        <v>90.1</v>
      </c>
      <c r="Y200" s="528">
        <v>88</v>
      </c>
      <c r="Z200" s="528">
        <v>90.6</v>
      </c>
      <c r="AA200" s="528">
        <v>91.6</v>
      </c>
      <c r="AB200" s="528">
        <v>92.2</v>
      </c>
      <c r="AC200" s="528">
        <v>96.1</v>
      </c>
      <c r="AD200" s="528">
        <v>99.3</v>
      </c>
      <c r="AE200" s="528">
        <v>100</v>
      </c>
      <c r="AF200" s="528">
        <v>100.7</v>
      </c>
      <c r="AG200" s="528">
        <v>102.1</v>
      </c>
      <c r="AH200" s="528">
        <v>104.2</v>
      </c>
      <c r="AI200" s="528">
        <v>104</v>
      </c>
      <c r="AJ200" s="528">
        <v>106.9</v>
      </c>
      <c r="AK200" s="528">
        <v>111.3</v>
      </c>
      <c r="AL200" s="528">
        <v>118.4</v>
      </c>
      <c r="AM200" s="528">
        <v>123.5</v>
      </c>
      <c r="AN200" s="528">
        <v>128.1</v>
      </c>
      <c r="AO200" s="528">
        <v>127.8</v>
      </c>
      <c r="AP200" s="528">
        <v>131.4</v>
      </c>
      <c r="AQ200" s="528">
        <v>135.30000000000001</v>
      </c>
      <c r="AR200" s="528">
        <v>138.19999999999999</v>
      </c>
      <c r="AS200" s="528">
        <v>142</v>
      </c>
      <c r="AT200" s="528">
        <v>149.30000000000001</v>
      </c>
      <c r="AU200" s="528">
        <v>151.80000000000001</v>
      </c>
      <c r="AV200" s="528">
        <v>152.69999999999999</v>
      </c>
      <c r="AW200" s="528">
        <v>135.5</v>
      </c>
      <c r="AX200" s="528">
        <v>129.1</v>
      </c>
      <c r="AY200" s="528">
        <v>124.4</v>
      </c>
      <c r="AZ200" s="528">
        <v>135.9</v>
      </c>
      <c r="BA200" s="528">
        <v>146</v>
      </c>
      <c r="BB200" s="528">
        <v>147.5</v>
      </c>
      <c r="BC200" s="528">
        <v>154</v>
      </c>
      <c r="BD200" s="528">
        <v>157.4</v>
      </c>
      <c r="BE200" s="528">
        <v>162.69999999999999</v>
      </c>
      <c r="BF200" s="528">
        <v>158</v>
      </c>
      <c r="BG200" s="528">
        <v>154.69999999999999</v>
      </c>
      <c r="BH200" s="528">
        <v>151.5</v>
      </c>
      <c r="BI200" s="528">
        <v>146.4</v>
      </c>
      <c r="BJ200" s="528">
        <v>153.80000000000001</v>
      </c>
      <c r="BK200" s="528">
        <v>156.19999999999999</v>
      </c>
      <c r="BL200" s="528">
        <v>148.4</v>
      </c>
      <c r="BM200" s="528">
        <v>143.1</v>
      </c>
      <c r="BN200" s="528">
        <v>141.6</v>
      </c>
      <c r="BO200" s="528">
        <v>138.6</v>
      </c>
      <c r="BP200" s="528">
        <v>127.8</v>
      </c>
      <c r="BQ200" s="528">
        <v>127.2</v>
      </c>
      <c r="BR200" s="528">
        <v>127</v>
      </c>
      <c r="BS200" s="528">
        <v>128.9</v>
      </c>
      <c r="BT200" s="528">
        <v>133.69999999999999</v>
      </c>
      <c r="BU200" s="528">
        <v>142.1</v>
      </c>
      <c r="BV200" s="528">
        <v>145.4</v>
      </c>
      <c r="BW200" s="528">
        <v>176.7</v>
      </c>
      <c r="BX200" s="528">
        <v>144.6</v>
      </c>
      <c r="BY200" s="528">
        <v>145.6</v>
      </c>
      <c r="BZ200" s="528">
        <v>144.4</v>
      </c>
      <c r="CA200" s="528">
        <v>146.69999999999999</v>
      </c>
      <c r="CB200" s="528">
        <v>146.80000000000001</v>
      </c>
      <c r="CC200" s="528">
        <v>142.6</v>
      </c>
      <c r="CD200" s="528">
        <v>143.5</v>
      </c>
      <c r="CE200" s="528">
        <v>146.5</v>
      </c>
      <c r="CF200" s="528">
        <v>147.80000000000001</v>
      </c>
      <c r="CG200" s="528">
        <v>146.1</v>
      </c>
      <c r="CH200" s="528">
        <v>143.9</v>
      </c>
      <c r="CI200" s="528">
        <v>142.6</v>
      </c>
      <c r="CJ200" s="528">
        <v>145.1</v>
      </c>
      <c r="CK200" s="528">
        <v>146.69999999999999</v>
      </c>
      <c r="CL200" s="528">
        <v>154.5</v>
      </c>
    </row>
    <row r="201" spans="1:90">
      <c r="A201" s="524" t="s">
        <v>2406</v>
      </c>
      <c r="B201" s="524" t="s">
        <v>957</v>
      </c>
      <c r="C201" s="525">
        <v>0.71106000000000003</v>
      </c>
      <c r="D201" s="528">
        <v>98.8</v>
      </c>
      <c r="E201" s="528">
        <v>99</v>
      </c>
      <c r="F201" s="528">
        <v>98.6</v>
      </c>
      <c r="G201" s="528">
        <v>99.6</v>
      </c>
      <c r="H201" s="528">
        <v>100.3</v>
      </c>
      <c r="I201" s="528">
        <v>102</v>
      </c>
      <c r="J201" s="528">
        <v>99.6</v>
      </c>
      <c r="K201" s="528">
        <v>99.8</v>
      </c>
      <c r="L201" s="528">
        <v>98.9</v>
      </c>
      <c r="M201" s="528">
        <v>98.1</v>
      </c>
      <c r="N201" s="528">
        <v>97.3</v>
      </c>
      <c r="O201" s="528">
        <v>97.9</v>
      </c>
      <c r="P201" s="528">
        <v>98.7</v>
      </c>
      <c r="Q201" s="528">
        <v>99.4</v>
      </c>
      <c r="R201" s="528">
        <v>100.8</v>
      </c>
      <c r="S201" s="528">
        <v>103.4</v>
      </c>
      <c r="T201" s="528">
        <v>104.6</v>
      </c>
      <c r="U201" s="528">
        <v>105.9</v>
      </c>
      <c r="V201" s="528">
        <v>103.5</v>
      </c>
      <c r="W201" s="528">
        <v>102.6</v>
      </c>
      <c r="X201" s="528">
        <v>102.7</v>
      </c>
      <c r="Y201" s="528">
        <v>102.2</v>
      </c>
      <c r="Z201" s="528">
        <v>101.2</v>
      </c>
      <c r="AA201" s="528">
        <v>101.9</v>
      </c>
      <c r="AB201" s="528">
        <v>105.3</v>
      </c>
      <c r="AC201" s="528">
        <v>105.5</v>
      </c>
      <c r="AD201" s="528">
        <v>106.3</v>
      </c>
      <c r="AE201" s="528">
        <v>109.3</v>
      </c>
      <c r="AF201" s="528">
        <v>109</v>
      </c>
      <c r="AG201" s="528">
        <v>109</v>
      </c>
      <c r="AH201" s="528">
        <v>107.7</v>
      </c>
      <c r="AI201" s="528">
        <v>107.5</v>
      </c>
      <c r="AJ201" s="528">
        <v>107.3</v>
      </c>
      <c r="AK201" s="528">
        <v>107.3</v>
      </c>
      <c r="AL201" s="528">
        <v>108.1</v>
      </c>
      <c r="AM201" s="528">
        <v>108.6</v>
      </c>
      <c r="AN201" s="528">
        <v>110.5</v>
      </c>
      <c r="AO201" s="528">
        <v>110.3</v>
      </c>
      <c r="AP201" s="528">
        <v>110.2</v>
      </c>
      <c r="AQ201" s="528">
        <v>118.2</v>
      </c>
      <c r="AR201" s="528">
        <v>121.3</v>
      </c>
      <c r="AS201" s="528">
        <v>122.4</v>
      </c>
      <c r="AT201" s="528">
        <v>123.6</v>
      </c>
      <c r="AU201" s="528">
        <v>124.3</v>
      </c>
      <c r="AV201" s="528">
        <v>125.8</v>
      </c>
      <c r="AW201" s="528">
        <v>126.8</v>
      </c>
      <c r="AX201" s="528">
        <v>125</v>
      </c>
      <c r="AY201" s="528">
        <v>124.8</v>
      </c>
      <c r="AZ201" s="528">
        <v>129.5</v>
      </c>
      <c r="BA201" s="528">
        <v>129</v>
      </c>
      <c r="BB201" s="528">
        <v>129.9</v>
      </c>
      <c r="BC201" s="528">
        <v>142.5</v>
      </c>
      <c r="BD201" s="528">
        <v>143.5</v>
      </c>
      <c r="BE201" s="528">
        <v>144.1</v>
      </c>
      <c r="BF201" s="528">
        <v>142.19999999999999</v>
      </c>
      <c r="BG201" s="528">
        <v>144</v>
      </c>
      <c r="BH201" s="528">
        <v>144.19999999999999</v>
      </c>
      <c r="BI201" s="528">
        <v>142.5</v>
      </c>
      <c r="BJ201" s="528">
        <v>147</v>
      </c>
      <c r="BK201" s="528">
        <v>148.6</v>
      </c>
      <c r="BL201" s="528">
        <v>148.9</v>
      </c>
      <c r="BM201" s="528">
        <v>148.9</v>
      </c>
      <c r="BN201" s="528">
        <v>140.69999999999999</v>
      </c>
      <c r="BO201" s="528">
        <v>142.30000000000001</v>
      </c>
      <c r="BP201" s="528">
        <v>145.6</v>
      </c>
      <c r="BQ201" s="528">
        <v>147.19999999999999</v>
      </c>
      <c r="BR201" s="528">
        <v>149.1</v>
      </c>
      <c r="BS201" s="528">
        <v>149.80000000000001</v>
      </c>
      <c r="BT201" s="528">
        <v>160.19999999999999</v>
      </c>
      <c r="BU201" s="528">
        <v>160.19999999999999</v>
      </c>
      <c r="BV201" s="528">
        <v>158.80000000000001</v>
      </c>
      <c r="BW201" s="528">
        <v>155.69999999999999</v>
      </c>
      <c r="BX201" s="528">
        <v>147.30000000000001</v>
      </c>
      <c r="BY201" s="528">
        <v>140.80000000000001</v>
      </c>
      <c r="BZ201" s="528">
        <v>140.6</v>
      </c>
      <c r="CA201" s="528">
        <v>148.6</v>
      </c>
      <c r="CB201" s="528">
        <v>166.1</v>
      </c>
      <c r="CC201" s="528">
        <v>169.1</v>
      </c>
      <c r="CD201" s="528">
        <v>168.4</v>
      </c>
      <c r="CE201" s="528">
        <v>158</v>
      </c>
      <c r="CF201" s="528">
        <v>154.6</v>
      </c>
      <c r="CG201" s="528">
        <v>153.6</v>
      </c>
      <c r="CH201" s="528">
        <v>153.5</v>
      </c>
      <c r="CI201" s="528">
        <v>152.6</v>
      </c>
      <c r="CJ201" s="528">
        <v>152.1</v>
      </c>
      <c r="CK201" s="528">
        <v>150.80000000000001</v>
      </c>
      <c r="CL201" s="528">
        <v>152</v>
      </c>
    </row>
    <row r="202" spans="1:90">
      <c r="A202" s="524" t="s">
        <v>2407</v>
      </c>
      <c r="B202" s="524" t="s">
        <v>959</v>
      </c>
      <c r="C202" s="525">
        <v>0.27218999999999999</v>
      </c>
      <c r="D202" s="528">
        <v>99.7</v>
      </c>
      <c r="E202" s="528">
        <v>99.7</v>
      </c>
      <c r="F202" s="528">
        <v>98</v>
      </c>
      <c r="G202" s="528">
        <v>101.6</v>
      </c>
      <c r="H202" s="528">
        <v>103.2</v>
      </c>
      <c r="I202" s="528">
        <v>104.1</v>
      </c>
      <c r="J202" s="528">
        <v>103</v>
      </c>
      <c r="K202" s="528">
        <v>101.8</v>
      </c>
      <c r="L202" s="528">
        <v>101.1</v>
      </c>
      <c r="M202" s="528">
        <v>100.7</v>
      </c>
      <c r="N202" s="528">
        <v>99</v>
      </c>
      <c r="O202" s="528">
        <v>99.5</v>
      </c>
      <c r="P202" s="528">
        <v>99.5</v>
      </c>
      <c r="Q202" s="528">
        <v>99.4</v>
      </c>
      <c r="R202" s="528">
        <v>99.4</v>
      </c>
      <c r="S202" s="528">
        <v>102.3</v>
      </c>
      <c r="T202" s="528">
        <v>104.4</v>
      </c>
      <c r="U202" s="528">
        <v>106.6</v>
      </c>
      <c r="V202" s="528">
        <v>104.5</v>
      </c>
      <c r="W202" s="528">
        <v>101.6</v>
      </c>
      <c r="X202" s="528">
        <v>101.9</v>
      </c>
      <c r="Y202" s="528">
        <v>101.8</v>
      </c>
      <c r="Z202" s="528">
        <v>101.5</v>
      </c>
      <c r="AA202" s="528">
        <v>102.9</v>
      </c>
      <c r="AB202" s="528">
        <v>107.9</v>
      </c>
      <c r="AC202" s="528">
        <v>107.9</v>
      </c>
      <c r="AD202" s="528">
        <v>108.9</v>
      </c>
      <c r="AE202" s="528">
        <v>113.4</v>
      </c>
      <c r="AF202" s="528">
        <v>113.4</v>
      </c>
      <c r="AG202" s="528">
        <v>113.1</v>
      </c>
      <c r="AH202" s="528">
        <v>111.6</v>
      </c>
      <c r="AI202" s="528">
        <v>108.8</v>
      </c>
      <c r="AJ202" s="528">
        <v>108.8</v>
      </c>
      <c r="AK202" s="528">
        <v>108.8</v>
      </c>
      <c r="AL202" s="528">
        <v>109.1</v>
      </c>
      <c r="AM202" s="528">
        <v>109.4</v>
      </c>
      <c r="AN202" s="528">
        <v>112.9</v>
      </c>
      <c r="AO202" s="528">
        <v>114.3</v>
      </c>
      <c r="AP202" s="528">
        <v>112.1</v>
      </c>
      <c r="AQ202" s="528">
        <v>121.2</v>
      </c>
      <c r="AR202" s="528">
        <v>128.69999999999999</v>
      </c>
      <c r="AS202" s="528">
        <v>129.69999999999999</v>
      </c>
      <c r="AT202" s="528">
        <v>130.4</v>
      </c>
      <c r="AU202" s="528">
        <v>128.4</v>
      </c>
      <c r="AV202" s="528">
        <v>130.1</v>
      </c>
      <c r="AW202" s="528">
        <v>130.80000000000001</v>
      </c>
      <c r="AX202" s="528">
        <v>130.19999999999999</v>
      </c>
      <c r="AY202" s="528">
        <v>130.1</v>
      </c>
      <c r="AZ202" s="528">
        <v>135.4</v>
      </c>
      <c r="BA202" s="528">
        <v>134.19999999999999</v>
      </c>
      <c r="BB202" s="528">
        <v>134.5</v>
      </c>
      <c r="BC202" s="528">
        <v>146.69999999999999</v>
      </c>
      <c r="BD202" s="528">
        <v>146.69999999999999</v>
      </c>
      <c r="BE202" s="528">
        <v>148.30000000000001</v>
      </c>
      <c r="BF202" s="528">
        <v>144.1</v>
      </c>
      <c r="BG202" s="528">
        <v>148.1</v>
      </c>
      <c r="BH202" s="528">
        <v>146</v>
      </c>
      <c r="BI202" s="528">
        <v>140.5</v>
      </c>
      <c r="BJ202" s="528">
        <v>147.80000000000001</v>
      </c>
      <c r="BK202" s="528">
        <v>154.4</v>
      </c>
      <c r="BL202" s="528">
        <v>151</v>
      </c>
      <c r="BM202" s="528">
        <v>150.80000000000001</v>
      </c>
      <c r="BN202" s="528">
        <v>142.30000000000001</v>
      </c>
      <c r="BO202" s="528">
        <v>143.5</v>
      </c>
      <c r="BP202" s="528">
        <v>146.69999999999999</v>
      </c>
      <c r="BQ202" s="528">
        <v>145.1</v>
      </c>
      <c r="BR202" s="528">
        <v>154</v>
      </c>
      <c r="BS202" s="528">
        <v>154.69999999999999</v>
      </c>
      <c r="BT202" s="528">
        <v>170.4</v>
      </c>
      <c r="BU202" s="528">
        <v>170.6</v>
      </c>
      <c r="BV202" s="528">
        <v>168.6</v>
      </c>
      <c r="BW202" s="528">
        <v>163.5</v>
      </c>
      <c r="BX202" s="528">
        <v>146.19999999999999</v>
      </c>
      <c r="BY202" s="528">
        <v>140.5</v>
      </c>
      <c r="BZ202" s="528">
        <v>142.9</v>
      </c>
      <c r="CA202" s="528">
        <v>156</v>
      </c>
      <c r="CB202" s="528">
        <v>178.8</v>
      </c>
      <c r="CC202" s="528">
        <v>181.4</v>
      </c>
      <c r="CD202" s="528">
        <v>181.1</v>
      </c>
      <c r="CE202" s="528">
        <v>168.3</v>
      </c>
      <c r="CF202" s="528">
        <v>162.80000000000001</v>
      </c>
      <c r="CG202" s="528">
        <v>162.69999999999999</v>
      </c>
      <c r="CH202" s="528">
        <v>162.19999999999999</v>
      </c>
      <c r="CI202" s="528">
        <v>162.6</v>
      </c>
      <c r="CJ202" s="528">
        <v>162.69999999999999</v>
      </c>
      <c r="CK202" s="528">
        <v>162.4</v>
      </c>
      <c r="CL202" s="528">
        <v>169.5</v>
      </c>
    </row>
    <row r="203" spans="1:90">
      <c r="A203" s="524" t="s">
        <v>2408</v>
      </c>
      <c r="B203" s="524" t="s">
        <v>961</v>
      </c>
      <c r="C203" s="525">
        <v>0.18048</v>
      </c>
      <c r="D203" s="528">
        <v>96.5</v>
      </c>
      <c r="E203" s="528">
        <v>96.3</v>
      </c>
      <c r="F203" s="528">
        <v>96.5</v>
      </c>
      <c r="G203" s="528">
        <v>96.7</v>
      </c>
      <c r="H203" s="528">
        <v>97.8</v>
      </c>
      <c r="I203" s="528">
        <v>100.2</v>
      </c>
      <c r="J203" s="528">
        <v>97.6</v>
      </c>
      <c r="K203" s="528">
        <v>97.9</v>
      </c>
      <c r="L203" s="528">
        <v>97.4</v>
      </c>
      <c r="M203" s="528">
        <v>96.3</v>
      </c>
      <c r="N203" s="528">
        <v>96</v>
      </c>
      <c r="O203" s="528">
        <v>95.2</v>
      </c>
      <c r="P203" s="528">
        <v>95.6</v>
      </c>
      <c r="Q203" s="528">
        <v>96.4</v>
      </c>
      <c r="R203" s="528">
        <v>99.8</v>
      </c>
      <c r="S203" s="528">
        <v>100.4</v>
      </c>
      <c r="T203" s="528">
        <v>102</v>
      </c>
      <c r="U203" s="528">
        <v>103.5</v>
      </c>
      <c r="V203" s="528">
        <v>100.3</v>
      </c>
      <c r="W203" s="528">
        <v>100.8</v>
      </c>
      <c r="X203" s="528">
        <v>100.9</v>
      </c>
      <c r="Y203" s="528">
        <v>100.1</v>
      </c>
      <c r="Z203" s="528">
        <v>98.8</v>
      </c>
      <c r="AA203" s="528">
        <v>99.6</v>
      </c>
      <c r="AB203" s="528">
        <v>103.5</v>
      </c>
      <c r="AC203" s="528">
        <v>104</v>
      </c>
      <c r="AD203" s="528">
        <v>102.4</v>
      </c>
      <c r="AE203" s="528">
        <v>105.4</v>
      </c>
      <c r="AF203" s="528">
        <v>104.6</v>
      </c>
      <c r="AG203" s="528">
        <v>103.2</v>
      </c>
      <c r="AH203" s="528">
        <v>103.4</v>
      </c>
      <c r="AI203" s="528">
        <v>103.2</v>
      </c>
      <c r="AJ203" s="528">
        <v>103.7</v>
      </c>
      <c r="AK203" s="528">
        <v>103.3</v>
      </c>
      <c r="AL203" s="528">
        <v>103.5</v>
      </c>
      <c r="AM203" s="528">
        <v>103.9</v>
      </c>
      <c r="AN203" s="528">
        <v>104.1</v>
      </c>
      <c r="AO203" s="528">
        <v>104.1</v>
      </c>
      <c r="AP203" s="528">
        <v>104.1</v>
      </c>
      <c r="AQ203" s="528">
        <v>116.5</v>
      </c>
      <c r="AR203" s="528">
        <v>116.5</v>
      </c>
      <c r="AS203" s="528">
        <v>116.5</v>
      </c>
      <c r="AT203" s="528">
        <v>118.5</v>
      </c>
      <c r="AU203" s="528">
        <v>118.7</v>
      </c>
      <c r="AV203" s="528">
        <v>118.8</v>
      </c>
      <c r="AW203" s="528">
        <v>118.7</v>
      </c>
      <c r="AX203" s="528">
        <v>118.7</v>
      </c>
      <c r="AY203" s="528">
        <v>118.7</v>
      </c>
      <c r="AZ203" s="528">
        <v>122.9</v>
      </c>
      <c r="BA203" s="528">
        <v>120.1</v>
      </c>
      <c r="BB203" s="528">
        <v>126.2</v>
      </c>
      <c r="BC203" s="528">
        <v>145.9</v>
      </c>
      <c r="BD203" s="528">
        <v>145</v>
      </c>
      <c r="BE203" s="528">
        <v>144.19999999999999</v>
      </c>
      <c r="BF203" s="528">
        <v>145.5</v>
      </c>
      <c r="BG203" s="528">
        <v>144.19999999999999</v>
      </c>
      <c r="BH203" s="528">
        <v>147.1</v>
      </c>
      <c r="BI203" s="528">
        <v>146.30000000000001</v>
      </c>
      <c r="BJ203" s="528">
        <v>147.80000000000001</v>
      </c>
      <c r="BK203" s="528">
        <v>145.30000000000001</v>
      </c>
      <c r="BL203" s="528">
        <v>150.69999999999999</v>
      </c>
      <c r="BM203" s="528">
        <v>150.69999999999999</v>
      </c>
      <c r="BN203" s="528">
        <v>131.19999999999999</v>
      </c>
      <c r="BO203" s="528">
        <v>137.6</v>
      </c>
      <c r="BP203" s="528">
        <v>142.4</v>
      </c>
      <c r="BQ203" s="528">
        <v>147.1</v>
      </c>
      <c r="BR203" s="528">
        <v>141.1</v>
      </c>
      <c r="BS203" s="528">
        <v>142.9</v>
      </c>
      <c r="BT203" s="528">
        <v>160</v>
      </c>
      <c r="BU203" s="528">
        <v>159.80000000000001</v>
      </c>
      <c r="BV203" s="528">
        <v>157.4</v>
      </c>
      <c r="BW203" s="528">
        <v>152.6</v>
      </c>
      <c r="BX203" s="528">
        <v>146.69999999999999</v>
      </c>
      <c r="BY203" s="528">
        <v>131.9</v>
      </c>
      <c r="BZ203" s="528">
        <v>127.1</v>
      </c>
      <c r="CA203" s="528">
        <v>139.4</v>
      </c>
      <c r="CB203" s="528">
        <v>165.9</v>
      </c>
      <c r="CC203" s="528">
        <v>169.3</v>
      </c>
      <c r="CD203" s="528">
        <v>169.3</v>
      </c>
      <c r="CE203" s="528">
        <v>152.19999999999999</v>
      </c>
      <c r="CF203" s="528">
        <v>147.69999999999999</v>
      </c>
      <c r="CG203" s="528">
        <v>144.4</v>
      </c>
      <c r="CH203" s="528">
        <v>143.5</v>
      </c>
      <c r="CI203" s="528">
        <v>141.80000000000001</v>
      </c>
      <c r="CJ203" s="528">
        <v>140.5</v>
      </c>
      <c r="CK203" s="528">
        <v>138.19999999999999</v>
      </c>
      <c r="CL203" s="528">
        <v>133.4</v>
      </c>
    </row>
    <row r="204" spans="1:90">
      <c r="A204" s="524" t="s">
        <v>2409</v>
      </c>
      <c r="B204" s="524" t="s">
        <v>963</v>
      </c>
      <c r="C204" s="525">
        <v>0.13716</v>
      </c>
      <c r="D204" s="528">
        <v>99.2</v>
      </c>
      <c r="E204" s="528">
        <v>103.6</v>
      </c>
      <c r="F204" s="528">
        <v>103.6</v>
      </c>
      <c r="G204" s="528">
        <v>98.6</v>
      </c>
      <c r="H204" s="528">
        <v>98.9</v>
      </c>
      <c r="I204" s="528">
        <v>103.8</v>
      </c>
      <c r="J204" s="528">
        <v>98.5</v>
      </c>
      <c r="K204" s="528">
        <v>98.9</v>
      </c>
      <c r="L204" s="528">
        <v>97.4</v>
      </c>
      <c r="M204" s="528">
        <v>98.1</v>
      </c>
      <c r="N204" s="528">
        <v>98.1</v>
      </c>
      <c r="O204" s="528">
        <v>97.4</v>
      </c>
      <c r="P204" s="528">
        <v>101.6</v>
      </c>
      <c r="Q204" s="528">
        <v>101.6</v>
      </c>
      <c r="R204" s="528">
        <v>101.6</v>
      </c>
      <c r="S204" s="528">
        <v>106.6</v>
      </c>
      <c r="T204" s="528">
        <v>108.4</v>
      </c>
      <c r="U204" s="528">
        <v>107.8</v>
      </c>
      <c r="V204" s="528">
        <v>105.8</v>
      </c>
      <c r="W204" s="528">
        <v>106</v>
      </c>
      <c r="X204" s="528">
        <v>106</v>
      </c>
      <c r="Y204" s="528">
        <v>105.8</v>
      </c>
      <c r="Z204" s="528">
        <v>104.5</v>
      </c>
      <c r="AA204" s="528">
        <v>104.5</v>
      </c>
      <c r="AB204" s="528">
        <v>106</v>
      </c>
      <c r="AC204" s="528">
        <v>106</v>
      </c>
      <c r="AD204" s="528">
        <v>105.4</v>
      </c>
      <c r="AE204" s="528">
        <v>104.4</v>
      </c>
      <c r="AF204" s="528">
        <v>105.8</v>
      </c>
      <c r="AG204" s="528">
        <v>109.5</v>
      </c>
      <c r="AH204" s="528">
        <v>105.5</v>
      </c>
      <c r="AI204" s="528">
        <v>105.8</v>
      </c>
      <c r="AJ204" s="528">
        <v>104.7</v>
      </c>
      <c r="AK204" s="528">
        <v>105.5</v>
      </c>
      <c r="AL204" s="528">
        <v>108</v>
      </c>
      <c r="AM204" s="528">
        <v>107.7</v>
      </c>
      <c r="AN204" s="528">
        <v>108.7</v>
      </c>
      <c r="AO204" s="528">
        <v>107.2</v>
      </c>
      <c r="AP204" s="528">
        <v>107.2</v>
      </c>
      <c r="AQ204" s="528">
        <v>111.6</v>
      </c>
      <c r="AR204" s="528">
        <v>110.5</v>
      </c>
      <c r="AS204" s="528">
        <v>110.2</v>
      </c>
      <c r="AT204" s="528">
        <v>111.3</v>
      </c>
      <c r="AU204" s="528">
        <v>111.3</v>
      </c>
      <c r="AV204" s="528">
        <v>111.4</v>
      </c>
      <c r="AW204" s="528">
        <v>112.8</v>
      </c>
      <c r="AX204" s="528">
        <v>111.6</v>
      </c>
      <c r="AY204" s="528">
        <v>112.4</v>
      </c>
      <c r="AZ204" s="528">
        <v>120.6</v>
      </c>
      <c r="BA204" s="528">
        <v>120.6</v>
      </c>
      <c r="BB204" s="528">
        <v>120.6</v>
      </c>
      <c r="BC204" s="528">
        <v>122.1</v>
      </c>
      <c r="BD204" s="528">
        <v>126.4</v>
      </c>
      <c r="BE204" s="528">
        <v>125.4</v>
      </c>
      <c r="BF204" s="528">
        <v>123.6</v>
      </c>
      <c r="BG204" s="528">
        <v>124</v>
      </c>
      <c r="BH204" s="528">
        <v>124.6</v>
      </c>
      <c r="BI204" s="528">
        <v>125.5</v>
      </c>
      <c r="BJ204" s="528">
        <v>127.3</v>
      </c>
      <c r="BK204" s="528">
        <v>126.2</v>
      </c>
      <c r="BL204" s="528">
        <v>125.6</v>
      </c>
      <c r="BM204" s="528">
        <v>125.6</v>
      </c>
      <c r="BN204" s="528">
        <v>125.6</v>
      </c>
      <c r="BO204" s="528">
        <v>125.6</v>
      </c>
      <c r="BP204" s="528">
        <v>130.1</v>
      </c>
      <c r="BQ204" s="528">
        <v>136.80000000000001</v>
      </c>
      <c r="BR204" s="528">
        <v>136.80000000000001</v>
      </c>
      <c r="BS204" s="528">
        <v>136.80000000000001</v>
      </c>
      <c r="BT204" s="528">
        <v>136.80000000000001</v>
      </c>
      <c r="BU204" s="528">
        <v>136.80000000000001</v>
      </c>
      <c r="BV204" s="528">
        <v>136.80000000000001</v>
      </c>
      <c r="BW204" s="528">
        <v>136.80000000000001</v>
      </c>
      <c r="BX204" s="528">
        <v>133.1</v>
      </c>
      <c r="BY204" s="528">
        <v>130.4</v>
      </c>
      <c r="BZ204" s="528">
        <v>131.6</v>
      </c>
      <c r="CA204" s="528">
        <v>132.6</v>
      </c>
      <c r="CB204" s="528">
        <v>142.80000000000001</v>
      </c>
      <c r="CC204" s="528">
        <v>142.9</v>
      </c>
      <c r="CD204" s="528">
        <v>140.19999999999999</v>
      </c>
      <c r="CE204" s="528">
        <v>134.6</v>
      </c>
      <c r="CF204" s="528">
        <v>133.6</v>
      </c>
      <c r="CG204" s="528">
        <v>133.6</v>
      </c>
      <c r="CH204" s="528">
        <v>135.30000000000001</v>
      </c>
      <c r="CI204" s="528">
        <v>132.5</v>
      </c>
      <c r="CJ204" s="528">
        <v>131.6</v>
      </c>
      <c r="CK204" s="528">
        <v>130.69999999999999</v>
      </c>
      <c r="CL204" s="528">
        <v>128.9</v>
      </c>
    </row>
    <row r="205" spans="1:90">
      <c r="A205" s="524" t="s">
        <v>2410</v>
      </c>
      <c r="B205" s="524" t="s">
        <v>2411</v>
      </c>
      <c r="C205" s="525">
        <v>9.8129999999999995E-2</v>
      </c>
      <c r="D205" s="528">
        <v>98.3</v>
      </c>
      <c r="E205" s="528">
        <v>93.3</v>
      </c>
      <c r="F205" s="528">
        <v>95.1</v>
      </c>
      <c r="G205" s="528">
        <v>99.3</v>
      </c>
      <c r="H205" s="528">
        <v>97.4</v>
      </c>
      <c r="I205" s="528">
        <v>95.6</v>
      </c>
      <c r="J205" s="528">
        <v>93.9</v>
      </c>
      <c r="K205" s="528">
        <v>97.2</v>
      </c>
      <c r="L205" s="528">
        <v>95</v>
      </c>
      <c r="M205" s="528">
        <v>91.3</v>
      </c>
      <c r="N205" s="528">
        <v>90.2</v>
      </c>
      <c r="O205" s="528">
        <v>95.8</v>
      </c>
      <c r="P205" s="528">
        <v>94.7</v>
      </c>
      <c r="Q205" s="528">
        <v>99.3</v>
      </c>
      <c r="R205" s="528">
        <v>102.9</v>
      </c>
      <c r="S205" s="528">
        <v>105.9</v>
      </c>
      <c r="T205" s="528">
        <v>102.6</v>
      </c>
      <c r="U205" s="528">
        <v>103.7</v>
      </c>
      <c r="V205" s="528">
        <v>100.4</v>
      </c>
      <c r="W205" s="528">
        <v>101</v>
      </c>
      <c r="X205" s="528">
        <v>101</v>
      </c>
      <c r="Y205" s="528">
        <v>99.6</v>
      </c>
      <c r="Z205" s="528">
        <v>96.8</v>
      </c>
      <c r="AA205" s="528">
        <v>96.9</v>
      </c>
      <c r="AB205" s="528">
        <v>98.2</v>
      </c>
      <c r="AC205" s="528">
        <v>98.8</v>
      </c>
      <c r="AD205" s="528">
        <v>105.8</v>
      </c>
      <c r="AE205" s="528">
        <v>110.6</v>
      </c>
      <c r="AF205" s="528">
        <v>108</v>
      </c>
      <c r="AG205" s="528">
        <v>104.9</v>
      </c>
      <c r="AH205" s="528">
        <v>102.3</v>
      </c>
      <c r="AI205" s="528">
        <v>101.8</v>
      </c>
      <c r="AJ205" s="528">
        <v>100.9</v>
      </c>
      <c r="AK205" s="528">
        <v>100.8</v>
      </c>
      <c r="AL205" s="528">
        <v>101.3</v>
      </c>
      <c r="AM205" s="528">
        <v>104.3</v>
      </c>
      <c r="AN205" s="528">
        <v>106.1</v>
      </c>
      <c r="AO205" s="528">
        <v>103.1</v>
      </c>
      <c r="AP205" s="528">
        <v>108.3</v>
      </c>
      <c r="AQ205" s="528">
        <v>111.6</v>
      </c>
      <c r="AR205" s="528">
        <v>114.2</v>
      </c>
      <c r="AS205" s="528">
        <v>119.1</v>
      </c>
      <c r="AT205" s="528">
        <v>120.7</v>
      </c>
      <c r="AU205" s="528">
        <v>130.5</v>
      </c>
      <c r="AV205" s="528">
        <v>135.80000000000001</v>
      </c>
      <c r="AW205" s="528">
        <v>139.19999999999999</v>
      </c>
      <c r="AX205" s="528">
        <v>129.69999999999999</v>
      </c>
      <c r="AY205" s="528">
        <v>127.5</v>
      </c>
      <c r="AZ205" s="528">
        <v>128</v>
      </c>
      <c r="BA205" s="528">
        <v>132.1</v>
      </c>
      <c r="BB205" s="528">
        <v>127.1</v>
      </c>
      <c r="BC205" s="528">
        <v>145.9</v>
      </c>
      <c r="BD205" s="528">
        <v>147.1</v>
      </c>
      <c r="BE205" s="528">
        <v>149.1</v>
      </c>
      <c r="BF205" s="528">
        <v>147.4</v>
      </c>
      <c r="BG205" s="528">
        <v>151.30000000000001</v>
      </c>
      <c r="BH205" s="528">
        <v>150.80000000000001</v>
      </c>
      <c r="BI205" s="528">
        <v>153.9</v>
      </c>
      <c r="BJ205" s="528">
        <v>159.19999999999999</v>
      </c>
      <c r="BK205" s="528">
        <v>159</v>
      </c>
      <c r="BL205" s="528">
        <v>161.1</v>
      </c>
      <c r="BM205" s="528">
        <v>161</v>
      </c>
      <c r="BN205" s="528">
        <v>161</v>
      </c>
      <c r="BO205" s="528">
        <v>157.9</v>
      </c>
      <c r="BP205" s="528">
        <v>158.6</v>
      </c>
      <c r="BQ205" s="528">
        <v>156.6</v>
      </c>
      <c r="BR205" s="528">
        <v>156.6</v>
      </c>
      <c r="BS205" s="528">
        <v>156.6</v>
      </c>
      <c r="BT205" s="528">
        <v>156.6</v>
      </c>
      <c r="BU205" s="528">
        <v>156.6</v>
      </c>
      <c r="BV205" s="528">
        <v>156.6</v>
      </c>
      <c r="BW205" s="528">
        <v>156.6</v>
      </c>
      <c r="BX205" s="528">
        <v>159.80000000000001</v>
      </c>
      <c r="BY205" s="528">
        <v>159.69999999999999</v>
      </c>
      <c r="BZ205" s="528">
        <v>159.19999999999999</v>
      </c>
      <c r="CA205" s="528">
        <v>156.4</v>
      </c>
      <c r="CB205" s="528">
        <v>154.30000000000001</v>
      </c>
      <c r="CC205" s="528">
        <v>155.69999999999999</v>
      </c>
      <c r="CD205" s="528">
        <v>153.9</v>
      </c>
      <c r="CE205" s="528">
        <v>153.5</v>
      </c>
      <c r="CF205" s="528">
        <v>152.6</v>
      </c>
      <c r="CG205" s="528">
        <v>152.6</v>
      </c>
      <c r="CH205" s="528">
        <v>152.5</v>
      </c>
      <c r="CI205" s="528">
        <v>151.80000000000001</v>
      </c>
      <c r="CJ205" s="528">
        <v>151.6</v>
      </c>
      <c r="CK205" s="528">
        <v>149.69999999999999</v>
      </c>
      <c r="CL205" s="528">
        <v>150.30000000000001</v>
      </c>
    </row>
    <row r="206" spans="1:90">
      <c r="A206" s="524" t="s">
        <v>2412</v>
      </c>
      <c r="B206" s="524" t="s">
        <v>2413</v>
      </c>
      <c r="C206" s="525">
        <v>2.3099999999999999E-2</v>
      </c>
      <c r="D206" s="528">
        <v>104.9</v>
      </c>
      <c r="E206" s="528">
        <v>106.3</v>
      </c>
      <c r="F206" s="528">
        <v>106.3</v>
      </c>
      <c r="G206" s="528">
        <v>106.3</v>
      </c>
      <c r="H206" s="528">
        <v>106.3</v>
      </c>
      <c r="I206" s="528">
        <v>106.3</v>
      </c>
      <c r="J206" s="528">
        <v>106.3</v>
      </c>
      <c r="K206" s="528">
        <v>107.5</v>
      </c>
      <c r="L206" s="528">
        <v>111</v>
      </c>
      <c r="M206" s="528">
        <v>111</v>
      </c>
      <c r="N206" s="528">
        <v>111</v>
      </c>
      <c r="O206" s="528">
        <v>111</v>
      </c>
      <c r="P206" s="528">
        <v>113.5</v>
      </c>
      <c r="Q206" s="528">
        <v>111</v>
      </c>
      <c r="R206" s="528">
        <v>111</v>
      </c>
      <c r="S206" s="528">
        <v>111</v>
      </c>
      <c r="T206" s="528">
        <v>112.5</v>
      </c>
      <c r="U206" s="528">
        <v>114.6</v>
      </c>
      <c r="V206" s="528">
        <v>114.6</v>
      </c>
      <c r="W206" s="528">
        <v>114.6</v>
      </c>
      <c r="X206" s="528">
        <v>114.6</v>
      </c>
      <c r="Y206" s="528">
        <v>114.6</v>
      </c>
      <c r="Z206" s="528">
        <v>114.6</v>
      </c>
      <c r="AA206" s="528">
        <v>114.6</v>
      </c>
      <c r="AB206" s="528">
        <v>114.6</v>
      </c>
      <c r="AC206" s="528">
        <v>114.6</v>
      </c>
      <c r="AD206" s="528">
        <v>114.6</v>
      </c>
      <c r="AE206" s="528">
        <v>114.6</v>
      </c>
      <c r="AF206" s="528">
        <v>116.4</v>
      </c>
      <c r="AG206" s="528">
        <v>121.8</v>
      </c>
      <c r="AH206" s="528">
        <v>131.30000000000001</v>
      </c>
      <c r="AI206" s="528">
        <v>159.9</v>
      </c>
      <c r="AJ206" s="528">
        <v>159.9</v>
      </c>
      <c r="AK206" s="528">
        <v>159.9</v>
      </c>
      <c r="AL206" s="528">
        <v>159.9</v>
      </c>
      <c r="AM206" s="528">
        <v>159.9</v>
      </c>
      <c r="AN206" s="528">
        <v>161.30000000000001</v>
      </c>
      <c r="AO206" s="528">
        <v>161.30000000000001</v>
      </c>
      <c r="AP206" s="528">
        <v>161.30000000000001</v>
      </c>
      <c r="AQ206" s="528">
        <v>161.30000000000001</v>
      </c>
      <c r="AR206" s="528">
        <v>166.7</v>
      </c>
      <c r="AS206" s="528">
        <v>169.9</v>
      </c>
      <c r="AT206" s="528">
        <v>169.9</v>
      </c>
      <c r="AU206" s="528">
        <v>169.9</v>
      </c>
      <c r="AV206" s="528">
        <v>171.4</v>
      </c>
      <c r="AW206" s="528">
        <v>173.9</v>
      </c>
      <c r="AX206" s="528">
        <v>173.5</v>
      </c>
      <c r="AY206" s="528">
        <v>172.1</v>
      </c>
      <c r="AZ206" s="528">
        <v>172.1</v>
      </c>
      <c r="BA206" s="528">
        <v>172.1</v>
      </c>
      <c r="BB206" s="528">
        <v>172.1</v>
      </c>
      <c r="BC206" s="528">
        <v>172.1</v>
      </c>
      <c r="BD206" s="528">
        <v>179.1</v>
      </c>
      <c r="BE206" s="528">
        <v>182.9</v>
      </c>
      <c r="BF206" s="528">
        <v>182.9</v>
      </c>
      <c r="BG206" s="528">
        <v>182.9</v>
      </c>
      <c r="BH206" s="528">
        <v>188.3</v>
      </c>
      <c r="BI206" s="528">
        <v>191.2</v>
      </c>
      <c r="BJ206" s="528">
        <v>195.5</v>
      </c>
      <c r="BK206" s="528">
        <v>195.5</v>
      </c>
      <c r="BL206" s="528">
        <v>197</v>
      </c>
      <c r="BM206" s="528">
        <v>200.2</v>
      </c>
      <c r="BN206" s="528">
        <v>199.9</v>
      </c>
      <c r="BO206" s="528">
        <v>199.1</v>
      </c>
      <c r="BP206" s="528">
        <v>195.5</v>
      </c>
      <c r="BQ206" s="528">
        <v>195.5</v>
      </c>
      <c r="BR206" s="528">
        <v>195.5</v>
      </c>
      <c r="BS206" s="528">
        <v>195.5</v>
      </c>
      <c r="BT206" s="528">
        <v>195.5</v>
      </c>
      <c r="BU206" s="528">
        <v>195.5</v>
      </c>
      <c r="BV206" s="528">
        <v>195.5</v>
      </c>
      <c r="BW206" s="528">
        <v>195.5</v>
      </c>
      <c r="BX206" s="528">
        <v>195.5</v>
      </c>
      <c r="BY206" s="528">
        <v>195.5</v>
      </c>
      <c r="BZ206" s="528">
        <v>195.5</v>
      </c>
      <c r="CA206" s="528">
        <v>195.5</v>
      </c>
      <c r="CB206" s="528">
        <v>205.4</v>
      </c>
      <c r="CC206" s="528">
        <v>235.1</v>
      </c>
      <c r="CD206" s="528">
        <v>239.8</v>
      </c>
      <c r="CE206" s="528">
        <v>240.9</v>
      </c>
      <c r="CF206" s="528">
        <v>244.9</v>
      </c>
      <c r="CG206" s="528">
        <v>242.7</v>
      </c>
      <c r="CH206" s="528">
        <v>241.3</v>
      </c>
      <c r="CI206" s="528">
        <v>241.3</v>
      </c>
      <c r="CJ206" s="528">
        <v>241.3</v>
      </c>
      <c r="CK206" s="528">
        <v>237.3</v>
      </c>
      <c r="CL206" s="528">
        <v>236.2</v>
      </c>
    </row>
    <row r="207" spans="1:90">
      <c r="A207" s="524" t="s">
        <v>2414</v>
      </c>
      <c r="B207" s="524" t="s">
        <v>965</v>
      </c>
      <c r="C207" s="525">
        <v>4.8099999999999997E-2</v>
      </c>
      <c r="D207" s="528">
        <v>100.8</v>
      </c>
      <c r="E207" s="528">
        <v>100.8</v>
      </c>
      <c r="F207" s="528">
        <v>103.5</v>
      </c>
      <c r="G207" s="528">
        <v>97.8</v>
      </c>
      <c r="H207" s="528">
        <v>101.5</v>
      </c>
      <c r="I207" s="528">
        <v>100.6</v>
      </c>
      <c r="J207" s="528">
        <v>103.2</v>
      </c>
      <c r="K207" s="528">
        <v>105.9</v>
      </c>
      <c r="L207" s="528">
        <v>107.3</v>
      </c>
      <c r="M207" s="528">
        <v>105.3</v>
      </c>
      <c r="N207" s="528">
        <v>105.3</v>
      </c>
      <c r="O207" s="528">
        <v>106.6</v>
      </c>
      <c r="P207" s="528">
        <v>106.6</v>
      </c>
      <c r="Q207" s="528">
        <v>105.3</v>
      </c>
      <c r="R207" s="528">
        <v>107</v>
      </c>
      <c r="S207" s="528">
        <v>113.2</v>
      </c>
      <c r="T207" s="528">
        <v>112.2</v>
      </c>
      <c r="U207" s="528">
        <v>112.9</v>
      </c>
      <c r="V207" s="528">
        <v>113.5</v>
      </c>
      <c r="W207" s="528">
        <v>118.3</v>
      </c>
      <c r="X207" s="528">
        <v>116.9</v>
      </c>
      <c r="Y207" s="528">
        <v>125.6</v>
      </c>
      <c r="Z207" s="528">
        <v>124.3</v>
      </c>
      <c r="AA207" s="528">
        <v>132.9</v>
      </c>
      <c r="AB207" s="528">
        <v>132.9</v>
      </c>
      <c r="AC207" s="528">
        <v>134.19999999999999</v>
      </c>
      <c r="AD207" s="528">
        <v>135.6</v>
      </c>
      <c r="AE207" s="528">
        <v>136.80000000000001</v>
      </c>
      <c r="AF207" s="528">
        <v>134.5</v>
      </c>
      <c r="AG207" s="528">
        <v>134.5</v>
      </c>
      <c r="AH207" s="528">
        <v>133.80000000000001</v>
      </c>
      <c r="AI207" s="528">
        <v>137.19999999999999</v>
      </c>
      <c r="AJ207" s="528">
        <v>137.19999999999999</v>
      </c>
      <c r="AK207" s="528">
        <v>135.19999999999999</v>
      </c>
      <c r="AL207" s="528">
        <v>136.69999999999999</v>
      </c>
      <c r="AM207" s="528">
        <v>135.19999999999999</v>
      </c>
      <c r="AN207" s="528">
        <v>151.4</v>
      </c>
      <c r="AO207" s="528">
        <v>151.80000000000001</v>
      </c>
      <c r="AP207" s="528">
        <v>153.4</v>
      </c>
      <c r="AQ207" s="528">
        <v>152.19999999999999</v>
      </c>
      <c r="AR207" s="528">
        <v>148.19999999999999</v>
      </c>
      <c r="AS207" s="528">
        <v>147.1</v>
      </c>
      <c r="AT207" s="528">
        <v>147.1</v>
      </c>
      <c r="AU207" s="528">
        <v>157.9</v>
      </c>
      <c r="AV207" s="528">
        <v>194.7</v>
      </c>
      <c r="AW207" s="528">
        <v>197.5</v>
      </c>
      <c r="AX207" s="528">
        <v>188.5</v>
      </c>
      <c r="AY207" s="528">
        <v>197.9</v>
      </c>
      <c r="AZ207" s="528">
        <v>181</v>
      </c>
      <c r="BA207" s="528">
        <v>178.4</v>
      </c>
      <c r="BB207" s="528">
        <v>178.4</v>
      </c>
      <c r="BC207" s="528">
        <v>165.3</v>
      </c>
      <c r="BD207" s="528">
        <v>166</v>
      </c>
      <c r="BE207" s="528">
        <v>171.9</v>
      </c>
      <c r="BF207" s="528">
        <v>157.30000000000001</v>
      </c>
      <c r="BG207" s="528">
        <v>162.9</v>
      </c>
      <c r="BH207" s="528">
        <v>163.6</v>
      </c>
      <c r="BI207" s="528">
        <v>165.7</v>
      </c>
      <c r="BJ207" s="528">
        <v>165.7</v>
      </c>
      <c r="BK207" s="528">
        <v>187</v>
      </c>
      <c r="BL207" s="528">
        <v>187</v>
      </c>
      <c r="BM207" s="528">
        <v>176.9</v>
      </c>
      <c r="BN207" s="528">
        <v>173.4</v>
      </c>
      <c r="BO207" s="528">
        <v>180.2</v>
      </c>
      <c r="BP207" s="528">
        <v>186.9</v>
      </c>
      <c r="BQ207" s="528">
        <v>186.9</v>
      </c>
      <c r="BR207" s="528">
        <v>173</v>
      </c>
      <c r="BS207" s="528">
        <v>169.5</v>
      </c>
      <c r="BT207" s="528">
        <v>166.9</v>
      </c>
      <c r="BU207" s="528">
        <v>172.3</v>
      </c>
      <c r="BV207" s="528">
        <v>172.3</v>
      </c>
      <c r="BW207" s="528">
        <v>172.3</v>
      </c>
      <c r="BX207" s="528">
        <v>172.3</v>
      </c>
      <c r="BY207" s="528">
        <v>172.3</v>
      </c>
      <c r="BZ207" s="528">
        <v>172.3</v>
      </c>
      <c r="CA207" s="528">
        <v>172.3</v>
      </c>
      <c r="CB207" s="528">
        <v>172.3</v>
      </c>
      <c r="CC207" s="528">
        <v>172.3</v>
      </c>
      <c r="CD207" s="528">
        <v>172.3</v>
      </c>
      <c r="CE207" s="528">
        <v>172.3</v>
      </c>
      <c r="CF207" s="528">
        <v>172.3</v>
      </c>
      <c r="CG207" s="528">
        <v>176.5</v>
      </c>
      <c r="CH207" s="528">
        <v>179.1</v>
      </c>
      <c r="CI207" s="528">
        <v>180.6</v>
      </c>
      <c r="CJ207" s="528">
        <v>181.3</v>
      </c>
      <c r="CK207" s="528">
        <v>181.8</v>
      </c>
      <c r="CL207" s="528">
        <v>181.8</v>
      </c>
    </row>
    <row r="208" spans="1:90">
      <c r="A208" s="524" t="s">
        <v>998</v>
      </c>
      <c r="B208" s="524" t="s">
        <v>967</v>
      </c>
      <c r="C208" s="525">
        <v>4.8099999999999997E-2</v>
      </c>
      <c r="D208" s="528">
        <v>100.8</v>
      </c>
      <c r="E208" s="528">
        <v>100.8</v>
      </c>
      <c r="F208" s="528">
        <v>103.5</v>
      </c>
      <c r="G208" s="528">
        <v>97.8</v>
      </c>
      <c r="H208" s="528">
        <v>101.5</v>
      </c>
      <c r="I208" s="528">
        <v>100.6</v>
      </c>
      <c r="J208" s="528">
        <v>103.2</v>
      </c>
      <c r="K208" s="528">
        <v>105.9</v>
      </c>
      <c r="L208" s="528">
        <v>107.3</v>
      </c>
      <c r="M208" s="528">
        <v>105.3</v>
      </c>
      <c r="N208" s="528">
        <v>105.3</v>
      </c>
      <c r="O208" s="528">
        <v>106.6</v>
      </c>
      <c r="P208" s="528">
        <v>106.6</v>
      </c>
      <c r="Q208" s="528">
        <v>105.3</v>
      </c>
      <c r="R208" s="528">
        <v>107</v>
      </c>
      <c r="S208" s="528">
        <v>113.2</v>
      </c>
      <c r="T208" s="528">
        <v>112.2</v>
      </c>
      <c r="U208" s="528">
        <v>112.9</v>
      </c>
      <c r="V208" s="528">
        <v>113.5</v>
      </c>
      <c r="W208" s="528">
        <v>118.3</v>
      </c>
      <c r="X208" s="528">
        <v>116.9</v>
      </c>
      <c r="Y208" s="528">
        <v>125.6</v>
      </c>
      <c r="Z208" s="528">
        <v>124.3</v>
      </c>
      <c r="AA208" s="528">
        <v>132.9</v>
      </c>
      <c r="AB208" s="528">
        <v>132.9</v>
      </c>
      <c r="AC208" s="528">
        <v>134.19999999999999</v>
      </c>
      <c r="AD208" s="528">
        <v>135.6</v>
      </c>
      <c r="AE208" s="528">
        <v>136.80000000000001</v>
      </c>
      <c r="AF208" s="528">
        <v>134.5</v>
      </c>
      <c r="AG208" s="528">
        <v>134.5</v>
      </c>
      <c r="AH208" s="528">
        <v>133.80000000000001</v>
      </c>
      <c r="AI208" s="528">
        <v>137.19999999999999</v>
      </c>
      <c r="AJ208" s="528">
        <v>137.19999999999999</v>
      </c>
      <c r="AK208" s="528">
        <v>135.19999999999999</v>
      </c>
      <c r="AL208" s="528">
        <v>136.69999999999999</v>
      </c>
      <c r="AM208" s="528">
        <v>135.19999999999999</v>
      </c>
      <c r="AN208" s="528">
        <v>151.4</v>
      </c>
      <c r="AO208" s="528">
        <v>151.80000000000001</v>
      </c>
      <c r="AP208" s="528">
        <v>153.4</v>
      </c>
      <c r="AQ208" s="528">
        <v>152.19999999999999</v>
      </c>
      <c r="AR208" s="528">
        <v>148.19999999999999</v>
      </c>
      <c r="AS208" s="528">
        <v>147.1</v>
      </c>
      <c r="AT208" s="528">
        <v>147.1</v>
      </c>
      <c r="AU208" s="528">
        <v>157.9</v>
      </c>
      <c r="AV208" s="528">
        <v>194.7</v>
      </c>
      <c r="AW208" s="528">
        <v>197.5</v>
      </c>
      <c r="AX208" s="528">
        <v>188.5</v>
      </c>
      <c r="AY208" s="528">
        <v>197.9</v>
      </c>
      <c r="AZ208" s="528">
        <v>181</v>
      </c>
      <c r="BA208" s="528">
        <v>178.4</v>
      </c>
      <c r="BB208" s="528">
        <v>178.4</v>
      </c>
      <c r="BC208" s="528">
        <v>165.3</v>
      </c>
      <c r="BD208" s="528">
        <v>166</v>
      </c>
      <c r="BE208" s="528">
        <v>171.9</v>
      </c>
      <c r="BF208" s="528">
        <v>157.30000000000001</v>
      </c>
      <c r="BG208" s="528">
        <v>162.9</v>
      </c>
      <c r="BH208" s="528">
        <v>163.6</v>
      </c>
      <c r="BI208" s="528">
        <v>165.7</v>
      </c>
      <c r="BJ208" s="528">
        <v>165.7</v>
      </c>
      <c r="BK208" s="528">
        <v>187</v>
      </c>
      <c r="BL208" s="528">
        <v>187</v>
      </c>
      <c r="BM208" s="528">
        <v>176.9</v>
      </c>
      <c r="BN208" s="528">
        <v>173.4</v>
      </c>
      <c r="BO208" s="528">
        <v>180.2</v>
      </c>
      <c r="BP208" s="528">
        <v>186.9</v>
      </c>
      <c r="BQ208" s="528">
        <v>186.9</v>
      </c>
      <c r="BR208" s="528">
        <v>173</v>
      </c>
      <c r="BS208" s="528">
        <v>169.5</v>
      </c>
      <c r="BT208" s="528">
        <v>166.9</v>
      </c>
      <c r="BU208" s="528">
        <v>172.3</v>
      </c>
      <c r="BV208" s="528">
        <v>172.3</v>
      </c>
      <c r="BW208" s="528">
        <v>172.3</v>
      </c>
      <c r="BX208" s="528">
        <v>172.3</v>
      </c>
      <c r="BY208" s="528">
        <v>172.3</v>
      </c>
      <c r="BZ208" s="528">
        <v>172.3</v>
      </c>
      <c r="CA208" s="528">
        <v>172.3</v>
      </c>
      <c r="CB208" s="528">
        <v>172.3</v>
      </c>
      <c r="CC208" s="528">
        <v>172.3</v>
      </c>
      <c r="CD208" s="528">
        <v>172.3</v>
      </c>
      <c r="CE208" s="528">
        <v>172.3</v>
      </c>
      <c r="CF208" s="528">
        <v>172.3</v>
      </c>
      <c r="CG208" s="528">
        <v>176.5</v>
      </c>
      <c r="CH208" s="528">
        <v>179.1</v>
      </c>
      <c r="CI208" s="528">
        <v>180.6</v>
      </c>
      <c r="CJ208" s="528">
        <v>181.3</v>
      </c>
      <c r="CK208" s="528">
        <v>181.8</v>
      </c>
      <c r="CL208" s="528">
        <v>181.8</v>
      </c>
    </row>
    <row r="209" spans="1:90">
      <c r="A209" s="524" t="s">
        <v>2415</v>
      </c>
      <c r="B209" s="524" t="s">
        <v>977</v>
      </c>
      <c r="C209" s="525">
        <v>0.87932999999999995</v>
      </c>
      <c r="D209" s="528">
        <v>101.4</v>
      </c>
      <c r="E209" s="528">
        <v>101.2</v>
      </c>
      <c r="F209" s="528">
        <v>101</v>
      </c>
      <c r="G209" s="528">
        <v>105.4</v>
      </c>
      <c r="H209" s="528">
        <v>106.1</v>
      </c>
      <c r="I209" s="528">
        <v>106</v>
      </c>
      <c r="J209" s="528">
        <v>106.2</v>
      </c>
      <c r="K209" s="528">
        <v>106.3</v>
      </c>
      <c r="L209" s="528">
        <v>106.4</v>
      </c>
      <c r="M209" s="528">
        <v>106.7</v>
      </c>
      <c r="N209" s="528">
        <v>107.6</v>
      </c>
      <c r="O209" s="528">
        <v>107.4</v>
      </c>
      <c r="P209" s="528">
        <v>106.5</v>
      </c>
      <c r="Q209" s="528">
        <v>106.3</v>
      </c>
      <c r="R209" s="528">
        <v>107.3</v>
      </c>
      <c r="S209" s="528">
        <v>102.8</v>
      </c>
      <c r="T209" s="528">
        <v>103.2</v>
      </c>
      <c r="U209" s="528">
        <v>103.2</v>
      </c>
      <c r="V209" s="528">
        <v>103</v>
      </c>
      <c r="W209" s="528">
        <v>103.9</v>
      </c>
      <c r="X209" s="528">
        <v>104.3</v>
      </c>
      <c r="Y209" s="528">
        <v>104.1</v>
      </c>
      <c r="Z209" s="528">
        <v>104.4</v>
      </c>
      <c r="AA209" s="528">
        <v>104.7</v>
      </c>
      <c r="AB209" s="528">
        <v>105</v>
      </c>
      <c r="AC209" s="528">
        <v>105.6</v>
      </c>
      <c r="AD209" s="528">
        <v>106</v>
      </c>
      <c r="AE209" s="528">
        <v>108.1</v>
      </c>
      <c r="AF209" s="528">
        <v>107.6</v>
      </c>
      <c r="AG209" s="528">
        <v>107.2</v>
      </c>
      <c r="AH209" s="528">
        <v>106.7</v>
      </c>
      <c r="AI209" s="528">
        <v>106.9</v>
      </c>
      <c r="AJ209" s="528">
        <v>107.6</v>
      </c>
      <c r="AK209" s="528">
        <v>107.8</v>
      </c>
      <c r="AL209" s="528">
        <v>107.2</v>
      </c>
      <c r="AM209" s="528">
        <v>107.6</v>
      </c>
      <c r="AN209" s="528">
        <v>108.2</v>
      </c>
      <c r="AO209" s="528">
        <v>108.5</v>
      </c>
      <c r="AP209" s="528">
        <v>110.4</v>
      </c>
      <c r="AQ209" s="528">
        <v>112.3</v>
      </c>
      <c r="AR209" s="528">
        <v>113.3</v>
      </c>
      <c r="AS209" s="528">
        <v>113.4</v>
      </c>
      <c r="AT209" s="528">
        <v>114.2</v>
      </c>
      <c r="AU209" s="528">
        <v>115.4</v>
      </c>
      <c r="AV209" s="528">
        <v>116.4</v>
      </c>
      <c r="AW209" s="528">
        <v>116.5</v>
      </c>
      <c r="AX209" s="528">
        <v>116.4</v>
      </c>
      <c r="AY209" s="528">
        <v>115.6</v>
      </c>
      <c r="AZ209" s="528">
        <v>124.1</v>
      </c>
      <c r="BA209" s="528">
        <v>124.5</v>
      </c>
      <c r="BB209" s="528">
        <v>126.3</v>
      </c>
      <c r="BC209" s="528">
        <v>129.5</v>
      </c>
      <c r="BD209" s="528">
        <v>130.4</v>
      </c>
      <c r="BE209" s="528">
        <v>130.80000000000001</v>
      </c>
      <c r="BF209" s="528">
        <v>132.80000000000001</v>
      </c>
      <c r="BG209" s="528">
        <v>133.69999999999999</v>
      </c>
      <c r="BH209" s="528">
        <v>134.80000000000001</v>
      </c>
      <c r="BI209" s="528">
        <v>133.4</v>
      </c>
      <c r="BJ209" s="528">
        <v>137.30000000000001</v>
      </c>
      <c r="BK209" s="528">
        <v>137.69999999999999</v>
      </c>
      <c r="BL209" s="528">
        <v>137.6</v>
      </c>
      <c r="BM209" s="528">
        <v>139.9</v>
      </c>
      <c r="BN209" s="528">
        <v>139.5</v>
      </c>
      <c r="BO209" s="528">
        <v>138.19999999999999</v>
      </c>
      <c r="BP209" s="528">
        <v>138.9</v>
      </c>
      <c r="BQ209" s="528">
        <v>139.5</v>
      </c>
      <c r="BR209" s="528">
        <v>139.69999999999999</v>
      </c>
      <c r="BS209" s="528">
        <v>139.9</v>
      </c>
      <c r="BT209" s="528">
        <v>139.19999999999999</v>
      </c>
      <c r="BU209" s="528">
        <v>139</v>
      </c>
      <c r="BV209" s="528">
        <v>139.1</v>
      </c>
      <c r="BW209" s="528">
        <v>139.80000000000001</v>
      </c>
      <c r="BX209" s="528">
        <v>145.19999999999999</v>
      </c>
      <c r="BY209" s="528">
        <v>147.4</v>
      </c>
      <c r="BZ209" s="528">
        <v>147.9</v>
      </c>
      <c r="CA209" s="528">
        <v>149.9</v>
      </c>
      <c r="CB209" s="528">
        <v>151.30000000000001</v>
      </c>
      <c r="CC209" s="528">
        <v>153.80000000000001</v>
      </c>
      <c r="CD209" s="528">
        <v>156.5</v>
      </c>
      <c r="CE209" s="528">
        <v>159</v>
      </c>
      <c r="CF209" s="528">
        <v>161.6</v>
      </c>
      <c r="CG209" s="528">
        <v>159.4</v>
      </c>
      <c r="CH209" s="528">
        <v>159.4</v>
      </c>
      <c r="CI209" s="528">
        <v>159.6</v>
      </c>
      <c r="CJ209" s="528">
        <v>159.1</v>
      </c>
      <c r="CK209" s="528">
        <v>159.6</v>
      </c>
      <c r="CL209" s="528">
        <v>160.1</v>
      </c>
    </row>
    <row r="210" spans="1:90">
      <c r="A210" s="524" t="s">
        <v>2416</v>
      </c>
      <c r="B210" s="524" t="s">
        <v>979</v>
      </c>
      <c r="C210" s="525">
        <v>0.38299</v>
      </c>
      <c r="D210" s="528">
        <v>103.1</v>
      </c>
      <c r="E210" s="528">
        <v>103.1</v>
      </c>
      <c r="F210" s="528">
        <v>102.8</v>
      </c>
      <c r="G210" s="528">
        <v>112.1</v>
      </c>
      <c r="H210" s="528">
        <v>113.5</v>
      </c>
      <c r="I210" s="528">
        <v>113.3</v>
      </c>
      <c r="J210" s="528">
        <v>113.6</v>
      </c>
      <c r="K210" s="528">
        <v>113.5</v>
      </c>
      <c r="L210" s="528">
        <v>113.1</v>
      </c>
      <c r="M210" s="528">
        <v>113.5</v>
      </c>
      <c r="N210" s="528">
        <v>114.1</v>
      </c>
      <c r="O210" s="528">
        <v>113.2</v>
      </c>
      <c r="P210" s="528">
        <v>110.1</v>
      </c>
      <c r="Q210" s="528">
        <v>109.7</v>
      </c>
      <c r="R210" s="528">
        <v>110.9</v>
      </c>
      <c r="S210" s="528">
        <v>99.2</v>
      </c>
      <c r="T210" s="528">
        <v>98.8</v>
      </c>
      <c r="U210" s="528">
        <v>97.7</v>
      </c>
      <c r="V210" s="528">
        <v>97.1</v>
      </c>
      <c r="W210" s="528">
        <v>98.3</v>
      </c>
      <c r="X210" s="528">
        <v>98.3</v>
      </c>
      <c r="Y210" s="528">
        <v>97.9</v>
      </c>
      <c r="Z210" s="528">
        <v>98.1</v>
      </c>
      <c r="AA210" s="528">
        <v>98</v>
      </c>
      <c r="AB210" s="528">
        <v>98.4</v>
      </c>
      <c r="AC210" s="528">
        <v>98.5</v>
      </c>
      <c r="AD210" s="528">
        <v>98.5</v>
      </c>
      <c r="AE210" s="528">
        <v>97.8</v>
      </c>
      <c r="AF210" s="528">
        <v>96.4</v>
      </c>
      <c r="AG210" s="528">
        <v>95.4</v>
      </c>
      <c r="AH210" s="528">
        <v>94.1</v>
      </c>
      <c r="AI210" s="528">
        <v>93.9</v>
      </c>
      <c r="AJ210" s="528">
        <v>94.7</v>
      </c>
      <c r="AK210" s="528">
        <v>94.6</v>
      </c>
      <c r="AL210" s="528">
        <v>93.6</v>
      </c>
      <c r="AM210" s="528">
        <v>94.4</v>
      </c>
      <c r="AN210" s="528">
        <v>92.2</v>
      </c>
      <c r="AO210" s="528">
        <v>92.2</v>
      </c>
      <c r="AP210" s="528">
        <v>95.4</v>
      </c>
      <c r="AQ210" s="528">
        <v>98.1</v>
      </c>
      <c r="AR210" s="528">
        <v>98.7</v>
      </c>
      <c r="AS210" s="528">
        <v>98.1</v>
      </c>
      <c r="AT210" s="528">
        <v>98.1</v>
      </c>
      <c r="AU210" s="528">
        <v>98.1</v>
      </c>
      <c r="AV210" s="528">
        <v>99.7</v>
      </c>
      <c r="AW210" s="528">
        <v>99.7</v>
      </c>
      <c r="AX210" s="528">
        <v>99.4</v>
      </c>
      <c r="AY210" s="528">
        <v>98</v>
      </c>
      <c r="AZ210" s="528">
        <v>116.5</v>
      </c>
      <c r="BA210" s="528">
        <v>116.5</v>
      </c>
      <c r="BB210" s="528">
        <v>119.1</v>
      </c>
      <c r="BC210" s="528">
        <v>125.2</v>
      </c>
      <c r="BD210" s="528">
        <v>126.1</v>
      </c>
      <c r="BE210" s="528">
        <v>127</v>
      </c>
      <c r="BF210" s="528">
        <v>131.80000000000001</v>
      </c>
      <c r="BG210" s="528">
        <v>132.30000000000001</v>
      </c>
      <c r="BH210" s="528">
        <v>129.80000000000001</v>
      </c>
      <c r="BI210" s="528">
        <v>125.2</v>
      </c>
      <c r="BJ210" s="528">
        <v>132.6</v>
      </c>
      <c r="BK210" s="528">
        <v>133.80000000000001</v>
      </c>
      <c r="BL210" s="528">
        <v>131.19999999999999</v>
      </c>
      <c r="BM210" s="528">
        <v>134.9</v>
      </c>
      <c r="BN210" s="528">
        <v>134.6</v>
      </c>
      <c r="BO210" s="528">
        <v>132.30000000000001</v>
      </c>
      <c r="BP210" s="528">
        <v>134</v>
      </c>
      <c r="BQ210" s="528">
        <v>135.4</v>
      </c>
      <c r="BR210" s="528">
        <v>135.4</v>
      </c>
      <c r="BS210" s="528">
        <v>135.6</v>
      </c>
      <c r="BT210" s="528">
        <v>133.30000000000001</v>
      </c>
      <c r="BU210" s="528">
        <v>132.1</v>
      </c>
      <c r="BV210" s="528">
        <v>132.30000000000001</v>
      </c>
      <c r="BW210" s="528">
        <v>133.30000000000001</v>
      </c>
      <c r="BX210" s="528">
        <v>140.69999999999999</v>
      </c>
      <c r="BY210" s="528">
        <v>142.19999999999999</v>
      </c>
      <c r="BZ210" s="528">
        <v>143.1</v>
      </c>
      <c r="CA210" s="528">
        <v>145.6</v>
      </c>
      <c r="CB210" s="528">
        <v>148</v>
      </c>
      <c r="CC210" s="528">
        <v>153.1</v>
      </c>
      <c r="CD210" s="528">
        <v>156.69999999999999</v>
      </c>
      <c r="CE210" s="528">
        <v>160.1</v>
      </c>
      <c r="CF210" s="528">
        <v>162.1</v>
      </c>
      <c r="CG210" s="528">
        <v>161.1</v>
      </c>
      <c r="CH210" s="528">
        <v>161.1</v>
      </c>
      <c r="CI210" s="528">
        <v>160.80000000000001</v>
      </c>
      <c r="CJ210" s="528">
        <v>159</v>
      </c>
      <c r="CK210" s="528">
        <v>159.1</v>
      </c>
      <c r="CL210" s="528">
        <v>158.6</v>
      </c>
    </row>
    <row r="211" spans="1:90">
      <c r="A211" s="524" t="s">
        <v>2417</v>
      </c>
      <c r="B211" s="524" t="s">
        <v>981</v>
      </c>
      <c r="C211" s="525">
        <v>0.11247</v>
      </c>
      <c r="D211" s="528">
        <v>98.6</v>
      </c>
      <c r="E211" s="528">
        <v>98.6</v>
      </c>
      <c r="F211" s="528">
        <v>99.3</v>
      </c>
      <c r="G211" s="528">
        <v>99.2</v>
      </c>
      <c r="H211" s="528">
        <v>99.6</v>
      </c>
      <c r="I211" s="528">
        <v>99.5</v>
      </c>
      <c r="J211" s="528">
        <v>100.1</v>
      </c>
      <c r="K211" s="528">
        <v>100.8</v>
      </c>
      <c r="L211" s="528">
        <v>101.6</v>
      </c>
      <c r="M211" s="528">
        <v>101.2</v>
      </c>
      <c r="N211" s="528">
        <v>101.8</v>
      </c>
      <c r="O211" s="528">
        <v>101.6</v>
      </c>
      <c r="P211" s="528">
        <v>104.1</v>
      </c>
      <c r="Q211" s="528">
        <v>104.4</v>
      </c>
      <c r="R211" s="528">
        <v>105.5</v>
      </c>
      <c r="S211" s="528">
        <v>106.4</v>
      </c>
      <c r="T211" s="528">
        <v>107.4</v>
      </c>
      <c r="U211" s="528">
        <v>108</v>
      </c>
      <c r="V211" s="528">
        <v>107.9</v>
      </c>
      <c r="W211" s="528">
        <v>110.4</v>
      </c>
      <c r="X211" s="528">
        <v>111.4</v>
      </c>
      <c r="Y211" s="528">
        <v>111.7</v>
      </c>
      <c r="Z211" s="528">
        <v>112.5</v>
      </c>
      <c r="AA211" s="528">
        <v>113.8</v>
      </c>
      <c r="AB211" s="528">
        <v>117.2</v>
      </c>
      <c r="AC211" s="528">
        <v>118.8</v>
      </c>
      <c r="AD211" s="528">
        <v>120.8</v>
      </c>
      <c r="AE211" s="528">
        <v>122</v>
      </c>
      <c r="AF211" s="528">
        <v>123</v>
      </c>
      <c r="AG211" s="528">
        <v>122.4</v>
      </c>
      <c r="AH211" s="528">
        <v>122.5</v>
      </c>
      <c r="AI211" s="528">
        <v>123.3</v>
      </c>
      <c r="AJ211" s="528">
        <v>124.3</v>
      </c>
      <c r="AK211" s="528">
        <v>124.7</v>
      </c>
      <c r="AL211" s="528">
        <v>124.6</v>
      </c>
      <c r="AM211" s="528">
        <v>124.4</v>
      </c>
      <c r="AN211" s="528">
        <v>129.1</v>
      </c>
      <c r="AO211" s="528">
        <v>130.9</v>
      </c>
      <c r="AP211" s="528">
        <v>131.1</v>
      </c>
      <c r="AQ211" s="528">
        <v>132.69999999999999</v>
      </c>
      <c r="AR211" s="528">
        <v>134.30000000000001</v>
      </c>
      <c r="AS211" s="528">
        <v>136.1</v>
      </c>
      <c r="AT211" s="528">
        <v>140</v>
      </c>
      <c r="AU211" s="528">
        <v>143.6</v>
      </c>
      <c r="AV211" s="528">
        <v>146.30000000000001</v>
      </c>
      <c r="AW211" s="528">
        <v>147.69999999999999</v>
      </c>
      <c r="AX211" s="528">
        <v>147</v>
      </c>
      <c r="AY211" s="528">
        <v>145.19999999999999</v>
      </c>
      <c r="AZ211" s="528">
        <v>148.19999999999999</v>
      </c>
      <c r="BA211" s="528">
        <v>149.69999999999999</v>
      </c>
      <c r="BB211" s="528">
        <v>150</v>
      </c>
      <c r="BC211" s="528">
        <v>152.4</v>
      </c>
      <c r="BD211" s="528">
        <v>157.19999999999999</v>
      </c>
      <c r="BE211" s="528">
        <v>158.19999999999999</v>
      </c>
      <c r="BF211" s="528">
        <v>159.9</v>
      </c>
      <c r="BG211" s="528">
        <v>165.3</v>
      </c>
      <c r="BH211" s="528">
        <v>166.3</v>
      </c>
      <c r="BI211" s="528">
        <v>166.5</v>
      </c>
      <c r="BJ211" s="528">
        <v>166.9</v>
      </c>
      <c r="BK211" s="528">
        <v>168.8</v>
      </c>
      <c r="BL211" s="528">
        <v>173.1</v>
      </c>
      <c r="BM211" s="528">
        <v>175.6</v>
      </c>
      <c r="BN211" s="528">
        <v>175.8</v>
      </c>
      <c r="BO211" s="528">
        <v>177</v>
      </c>
      <c r="BP211" s="528">
        <v>177</v>
      </c>
      <c r="BQ211" s="528">
        <v>177</v>
      </c>
      <c r="BR211" s="528">
        <v>177.6</v>
      </c>
      <c r="BS211" s="528">
        <v>177.8</v>
      </c>
      <c r="BT211" s="528">
        <v>178</v>
      </c>
      <c r="BU211" s="528">
        <v>178.2</v>
      </c>
      <c r="BV211" s="528">
        <v>178.6</v>
      </c>
      <c r="BW211" s="528">
        <v>178.9</v>
      </c>
      <c r="BX211" s="528">
        <v>181.3</v>
      </c>
      <c r="BY211" s="528">
        <v>181.4</v>
      </c>
      <c r="BZ211" s="528">
        <v>180.5</v>
      </c>
      <c r="CA211" s="528">
        <v>183.8</v>
      </c>
      <c r="CB211" s="528">
        <v>181.2</v>
      </c>
      <c r="CC211" s="528">
        <v>180</v>
      </c>
      <c r="CD211" s="528">
        <v>184.9</v>
      </c>
      <c r="CE211" s="528">
        <v>186.3</v>
      </c>
      <c r="CF211" s="528">
        <v>186.4</v>
      </c>
      <c r="CG211" s="528">
        <v>186.4</v>
      </c>
      <c r="CH211" s="528">
        <v>186.2</v>
      </c>
      <c r="CI211" s="528">
        <v>186.2</v>
      </c>
      <c r="CJ211" s="528">
        <v>187.3</v>
      </c>
      <c r="CK211" s="528">
        <v>191.8</v>
      </c>
      <c r="CL211" s="528">
        <v>197.3</v>
      </c>
    </row>
    <row r="212" spans="1:90">
      <c r="A212" s="524" t="s">
        <v>2418</v>
      </c>
      <c r="B212" s="524" t="s">
        <v>2419</v>
      </c>
      <c r="C212" s="525">
        <v>8.0810000000000007E-2</v>
      </c>
      <c r="D212" s="528">
        <v>102.3</v>
      </c>
      <c r="E212" s="528">
        <v>102.3</v>
      </c>
      <c r="F212" s="528">
        <v>102.3</v>
      </c>
      <c r="G212" s="528">
        <v>101.3</v>
      </c>
      <c r="H212" s="528">
        <v>101.3</v>
      </c>
      <c r="I212" s="528">
        <v>102.4</v>
      </c>
      <c r="J212" s="528">
        <v>102.8</v>
      </c>
      <c r="K212" s="528">
        <v>102.8</v>
      </c>
      <c r="L212" s="528">
        <v>102.8</v>
      </c>
      <c r="M212" s="528">
        <v>102.8</v>
      </c>
      <c r="N212" s="528">
        <v>107.1</v>
      </c>
      <c r="O212" s="528">
        <v>108.4</v>
      </c>
      <c r="P212" s="528">
        <v>108.7</v>
      </c>
      <c r="Q212" s="528">
        <v>108.7</v>
      </c>
      <c r="R212" s="528">
        <v>111.7</v>
      </c>
      <c r="S212" s="528">
        <v>111.7</v>
      </c>
      <c r="T212" s="528">
        <v>113.7</v>
      </c>
      <c r="U212" s="528">
        <v>114.3</v>
      </c>
      <c r="V212" s="528">
        <v>114.5</v>
      </c>
      <c r="W212" s="528">
        <v>114.9</v>
      </c>
      <c r="X212" s="528">
        <v>116</v>
      </c>
      <c r="Y212" s="528">
        <v>116</v>
      </c>
      <c r="Z212" s="528">
        <v>118.3</v>
      </c>
      <c r="AA212" s="528">
        <v>119.1</v>
      </c>
      <c r="AB212" s="528">
        <v>119.3</v>
      </c>
      <c r="AC212" s="528">
        <v>120.6</v>
      </c>
      <c r="AD212" s="528">
        <v>120.6</v>
      </c>
      <c r="AE212" s="528">
        <v>121.7</v>
      </c>
      <c r="AF212" s="528">
        <v>121.7</v>
      </c>
      <c r="AG212" s="528">
        <v>121.7</v>
      </c>
      <c r="AH212" s="528">
        <v>122.1</v>
      </c>
      <c r="AI212" s="528">
        <v>122.5</v>
      </c>
      <c r="AJ212" s="528">
        <v>122.5</v>
      </c>
      <c r="AK212" s="528">
        <v>122.5</v>
      </c>
      <c r="AL212" s="528">
        <v>121.8</v>
      </c>
      <c r="AM212" s="528">
        <v>121</v>
      </c>
      <c r="AN212" s="528">
        <v>122.8</v>
      </c>
      <c r="AO212" s="528">
        <v>124.4</v>
      </c>
      <c r="AP212" s="528">
        <v>124.4</v>
      </c>
      <c r="AQ212" s="528">
        <v>123.8</v>
      </c>
      <c r="AR212" s="528">
        <v>123.8</v>
      </c>
      <c r="AS212" s="528">
        <v>124.4</v>
      </c>
      <c r="AT212" s="528">
        <v>124.9</v>
      </c>
      <c r="AU212" s="528">
        <v>126.7</v>
      </c>
      <c r="AV212" s="528">
        <v>126.7</v>
      </c>
      <c r="AW212" s="528">
        <v>127.5</v>
      </c>
      <c r="AX212" s="528">
        <v>127.5</v>
      </c>
      <c r="AY212" s="528">
        <v>127.7</v>
      </c>
      <c r="AZ212" s="528">
        <v>126.2</v>
      </c>
      <c r="BA212" s="528">
        <v>126.2</v>
      </c>
      <c r="BB212" s="528">
        <v>126.2</v>
      </c>
      <c r="BC212" s="528">
        <v>127.3</v>
      </c>
      <c r="BD212" s="528">
        <v>127.8</v>
      </c>
      <c r="BE212" s="528">
        <v>128</v>
      </c>
      <c r="BF212" s="528">
        <v>128</v>
      </c>
      <c r="BG212" s="528">
        <v>128.30000000000001</v>
      </c>
      <c r="BH212" s="528">
        <v>130.4</v>
      </c>
      <c r="BI212" s="528">
        <v>136.5</v>
      </c>
      <c r="BJ212" s="528">
        <v>143.69999999999999</v>
      </c>
      <c r="BK212" s="528">
        <v>145.80000000000001</v>
      </c>
      <c r="BL212" s="528">
        <v>145.80000000000001</v>
      </c>
      <c r="BM212" s="528">
        <v>145.80000000000001</v>
      </c>
      <c r="BN212" s="528">
        <v>144.9</v>
      </c>
      <c r="BO212" s="528">
        <v>143.30000000000001</v>
      </c>
      <c r="BP212" s="528">
        <v>142.69999999999999</v>
      </c>
      <c r="BQ212" s="528">
        <v>142.69999999999999</v>
      </c>
      <c r="BR212" s="528">
        <v>142.69999999999999</v>
      </c>
      <c r="BS212" s="528">
        <v>142.69999999999999</v>
      </c>
      <c r="BT212" s="528">
        <v>142.69999999999999</v>
      </c>
      <c r="BU212" s="528">
        <v>142.69999999999999</v>
      </c>
      <c r="BV212" s="528">
        <v>142.69999999999999</v>
      </c>
      <c r="BW212" s="528">
        <v>142.69999999999999</v>
      </c>
      <c r="BX212" s="528">
        <v>146.80000000000001</v>
      </c>
      <c r="BY212" s="528">
        <v>148.80000000000001</v>
      </c>
      <c r="BZ212" s="528">
        <v>149.4</v>
      </c>
      <c r="CA212" s="528">
        <v>151.6</v>
      </c>
      <c r="CB212" s="528">
        <v>154.5</v>
      </c>
      <c r="CC212" s="528">
        <v>158.4</v>
      </c>
      <c r="CD212" s="528">
        <v>153.19999999999999</v>
      </c>
      <c r="CE212" s="528">
        <v>161.30000000000001</v>
      </c>
      <c r="CF212" s="528">
        <v>172.2</v>
      </c>
      <c r="CG212" s="528">
        <v>164.4</v>
      </c>
      <c r="CH212" s="528">
        <v>164.4</v>
      </c>
      <c r="CI212" s="528">
        <v>167.6</v>
      </c>
      <c r="CJ212" s="528">
        <v>169.3</v>
      </c>
      <c r="CK212" s="528">
        <v>166.4</v>
      </c>
      <c r="CL212" s="528">
        <v>165.7</v>
      </c>
    </row>
    <row r="213" spans="1:90">
      <c r="A213" s="524" t="s">
        <v>2420</v>
      </c>
      <c r="B213" s="524" t="s">
        <v>2421</v>
      </c>
      <c r="C213" s="525">
        <v>1.367E-2</v>
      </c>
      <c r="D213" s="528">
        <v>101</v>
      </c>
      <c r="E213" s="528">
        <v>101</v>
      </c>
      <c r="F213" s="528">
        <v>101</v>
      </c>
      <c r="G213" s="528">
        <v>101.5</v>
      </c>
      <c r="H213" s="528">
        <v>103.6</v>
      </c>
      <c r="I213" s="528">
        <v>103.6</v>
      </c>
      <c r="J213" s="528">
        <v>103.6</v>
      </c>
      <c r="K213" s="528">
        <v>103.6</v>
      </c>
      <c r="L213" s="528">
        <v>103.6</v>
      </c>
      <c r="M213" s="528">
        <v>108.2</v>
      </c>
      <c r="N213" s="528">
        <v>110.5</v>
      </c>
      <c r="O213" s="528">
        <v>109.6</v>
      </c>
      <c r="P213" s="528">
        <v>105.8</v>
      </c>
      <c r="Q213" s="528">
        <v>105.8</v>
      </c>
      <c r="R213" s="528">
        <v>105.8</v>
      </c>
      <c r="S213" s="528">
        <v>105</v>
      </c>
      <c r="T213" s="528">
        <v>103.5</v>
      </c>
      <c r="U213" s="528">
        <v>102</v>
      </c>
      <c r="V213" s="528">
        <v>102</v>
      </c>
      <c r="W213" s="528">
        <v>104</v>
      </c>
      <c r="X213" s="528">
        <v>104</v>
      </c>
      <c r="Y213" s="528">
        <v>104.7</v>
      </c>
      <c r="Z213" s="528">
        <v>104</v>
      </c>
      <c r="AA213" s="528">
        <v>104</v>
      </c>
      <c r="AB213" s="528">
        <v>104.9</v>
      </c>
      <c r="AC213" s="528">
        <v>104.9</v>
      </c>
      <c r="AD213" s="528">
        <v>106.2</v>
      </c>
      <c r="AE213" s="528">
        <v>105.3</v>
      </c>
      <c r="AF213" s="528">
        <v>104.9</v>
      </c>
      <c r="AG213" s="528">
        <v>103.9</v>
      </c>
      <c r="AH213" s="528">
        <v>103.9</v>
      </c>
      <c r="AI213" s="528">
        <v>104.8</v>
      </c>
      <c r="AJ213" s="528">
        <v>105.6</v>
      </c>
      <c r="AK213" s="528">
        <v>105.3</v>
      </c>
      <c r="AL213" s="528">
        <v>105.1</v>
      </c>
      <c r="AM213" s="528">
        <v>105.1</v>
      </c>
      <c r="AN213" s="528">
        <v>107.2</v>
      </c>
      <c r="AO213" s="528">
        <v>107.2</v>
      </c>
      <c r="AP213" s="528">
        <v>107.2</v>
      </c>
      <c r="AQ213" s="528">
        <v>107.2</v>
      </c>
      <c r="AR213" s="528">
        <v>107.2</v>
      </c>
      <c r="AS213" s="528">
        <v>107.2</v>
      </c>
      <c r="AT213" s="528">
        <v>107.2</v>
      </c>
      <c r="AU213" s="528">
        <v>107.2</v>
      </c>
      <c r="AV213" s="528">
        <v>107.2</v>
      </c>
      <c r="AW213" s="528">
        <v>107.2</v>
      </c>
      <c r="AX213" s="528">
        <v>107.2</v>
      </c>
      <c r="AY213" s="528">
        <v>108.5</v>
      </c>
      <c r="AZ213" s="528">
        <v>123.2</v>
      </c>
      <c r="BA213" s="528">
        <v>123.2</v>
      </c>
      <c r="BB213" s="528">
        <v>125.5</v>
      </c>
      <c r="BC213" s="528">
        <v>126.3</v>
      </c>
      <c r="BD213" s="528">
        <v>127</v>
      </c>
      <c r="BE213" s="528">
        <v>127.1</v>
      </c>
      <c r="BF213" s="528">
        <v>125.2</v>
      </c>
      <c r="BG213" s="528">
        <v>128.6</v>
      </c>
      <c r="BH213" s="528">
        <v>128</v>
      </c>
      <c r="BI213" s="528">
        <v>127.7</v>
      </c>
      <c r="BJ213" s="528">
        <v>127</v>
      </c>
      <c r="BK213" s="528">
        <v>127</v>
      </c>
      <c r="BL213" s="528">
        <v>131.69999999999999</v>
      </c>
      <c r="BM213" s="528">
        <v>127.9</v>
      </c>
      <c r="BN213" s="528">
        <v>131.1</v>
      </c>
      <c r="BO213" s="528">
        <v>132</v>
      </c>
      <c r="BP213" s="528">
        <v>130.4</v>
      </c>
      <c r="BQ213" s="528">
        <v>130.4</v>
      </c>
      <c r="BR213" s="528">
        <v>130.4</v>
      </c>
      <c r="BS213" s="528">
        <v>130.4</v>
      </c>
      <c r="BT213" s="528">
        <v>130.4</v>
      </c>
      <c r="BU213" s="528">
        <v>130.4</v>
      </c>
      <c r="BV213" s="528">
        <v>130.4</v>
      </c>
      <c r="BW213" s="528">
        <v>130.4</v>
      </c>
      <c r="BX213" s="528">
        <v>130.4</v>
      </c>
      <c r="BY213" s="528">
        <v>131.19999999999999</v>
      </c>
      <c r="BZ213" s="528">
        <v>133.30000000000001</v>
      </c>
      <c r="CA213" s="528">
        <v>134.19999999999999</v>
      </c>
      <c r="CB213" s="528">
        <v>136.9</v>
      </c>
      <c r="CC213" s="528">
        <v>136.4</v>
      </c>
      <c r="CD213" s="528">
        <v>136.4</v>
      </c>
      <c r="CE213" s="528">
        <v>136.4</v>
      </c>
      <c r="CF213" s="528">
        <v>136.4</v>
      </c>
      <c r="CG213" s="528">
        <v>136.4</v>
      </c>
      <c r="CH213" s="528">
        <v>139.1</v>
      </c>
      <c r="CI213" s="528">
        <v>141.69999999999999</v>
      </c>
      <c r="CJ213" s="528">
        <v>141.69999999999999</v>
      </c>
      <c r="CK213" s="528">
        <v>141.69999999999999</v>
      </c>
      <c r="CL213" s="528">
        <v>142.69999999999999</v>
      </c>
    </row>
    <row r="214" spans="1:90">
      <c r="A214" s="524" t="s">
        <v>2422</v>
      </c>
      <c r="B214" s="524" t="s">
        <v>2423</v>
      </c>
      <c r="C214" s="525">
        <v>6.5989999999999993E-2</v>
      </c>
      <c r="D214" s="528">
        <v>100.5</v>
      </c>
      <c r="E214" s="528">
        <v>100.7</v>
      </c>
      <c r="F214" s="528">
        <v>99.8</v>
      </c>
      <c r="G214" s="528">
        <v>102.6</v>
      </c>
      <c r="H214" s="528">
        <v>102.9</v>
      </c>
      <c r="I214" s="528">
        <v>102.4</v>
      </c>
      <c r="J214" s="528">
        <v>101.8</v>
      </c>
      <c r="K214" s="528">
        <v>101</v>
      </c>
      <c r="L214" s="528">
        <v>102.8</v>
      </c>
      <c r="M214" s="528">
        <v>102.2</v>
      </c>
      <c r="N214" s="528">
        <v>103.6</v>
      </c>
      <c r="O214" s="528">
        <v>104.9</v>
      </c>
      <c r="P214" s="528">
        <v>104.6</v>
      </c>
      <c r="Q214" s="528">
        <v>104.4</v>
      </c>
      <c r="R214" s="528">
        <v>104</v>
      </c>
      <c r="S214" s="528">
        <v>104.5</v>
      </c>
      <c r="T214" s="528">
        <v>105</v>
      </c>
      <c r="U214" s="528">
        <v>107.8</v>
      </c>
      <c r="V214" s="528">
        <v>107.4</v>
      </c>
      <c r="W214" s="528">
        <v>107.1</v>
      </c>
      <c r="X214" s="528">
        <v>109.9</v>
      </c>
      <c r="Y214" s="528">
        <v>109.1</v>
      </c>
      <c r="Z214" s="528">
        <v>108.2</v>
      </c>
      <c r="AA214" s="528">
        <v>109.5</v>
      </c>
      <c r="AB214" s="528">
        <v>109.8</v>
      </c>
      <c r="AC214" s="528">
        <v>109.7</v>
      </c>
      <c r="AD214" s="528">
        <v>111.4</v>
      </c>
      <c r="AE214" s="528">
        <v>120.8</v>
      </c>
      <c r="AF214" s="528">
        <v>120.6</v>
      </c>
      <c r="AG214" s="528">
        <v>121.1</v>
      </c>
      <c r="AH214" s="528">
        <v>122</v>
      </c>
      <c r="AI214" s="528">
        <v>122</v>
      </c>
      <c r="AJ214" s="528">
        <v>124.6</v>
      </c>
      <c r="AK214" s="528">
        <v>124.3</v>
      </c>
      <c r="AL214" s="528">
        <v>122.6</v>
      </c>
      <c r="AM214" s="528">
        <v>123.6</v>
      </c>
      <c r="AN214" s="528">
        <v>123</v>
      </c>
      <c r="AO214" s="528">
        <v>123.2</v>
      </c>
      <c r="AP214" s="528">
        <v>123.3</v>
      </c>
      <c r="AQ214" s="528">
        <v>125.7</v>
      </c>
      <c r="AR214" s="528">
        <v>128.6</v>
      </c>
      <c r="AS214" s="528">
        <v>128.6</v>
      </c>
      <c r="AT214" s="528">
        <v>128.6</v>
      </c>
      <c r="AU214" s="528">
        <v>129.9</v>
      </c>
      <c r="AV214" s="528">
        <v>132.9</v>
      </c>
      <c r="AW214" s="528">
        <v>131</v>
      </c>
      <c r="AX214" s="528">
        <v>132.9</v>
      </c>
      <c r="AY214" s="528">
        <v>130.19999999999999</v>
      </c>
      <c r="AZ214" s="528">
        <v>131</v>
      </c>
      <c r="BA214" s="528">
        <v>130.5</v>
      </c>
      <c r="BB214" s="528">
        <v>130.6</v>
      </c>
      <c r="BC214" s="528">
        <v>129.9</v>
      </c>
      <c r="BD214" s="528">
        <v>131.30000000000001</v>
      </c>
      <c r="BE214" s="528">
        <v>130.80000000000001</v>
      </c>
      <c r="BF214" s="528">
        <v>130.80000000000001</v>
      </c>
      <c r="BG214" s="528">
        <v>131</v>
      </c>
      <c r="BH214" s="528">
        <v>145.4</v>
      </c>
      <c r="BI214" s="528">
        <v>140.6</v>
      </c>
      <c r="BJ214" s="528">
        <v>140.4</v>
      </c>
      <c r="BK214" s="528">
        <v>134</v>
      </c>
      <c r="BL214" s="528">
        <v>134.69999999999999</v>
      </c>
      <c r="BM214" s="528">
        <v>134.80000000000001</v>
      </c>
      <c r="BN214" s="528">
        <v>135</v>
      </c>
      <c r="BO214" s="528">
        <v>134.1</v>
      </c>
      <c r="BP214" s="528">
        <v>134.4</v>
      </c>
      <c r="BQ214" s="528">
        <v>133.9</v>
      </c>
      <c r="BR214" s="528">
        <v>134.9</v>
      </c>
      <c r="BS214" s="528">
        <v>135.9</v>
      </c>
      <c r="BT214" s="528">
        <v>139.9</v>
      </c>
      <c r="BU214" s="528">
        <v>142.69999999999999</v>
      </c>
      <c r="BV214" s="528">
        <v>138.1</v>
      </c>
      <c r="BW214" s="528">
        <v>143.9</v>
      </c>
      <c r="BX214" s="528">
        <v>153.9</v>
      </c>
      <c r="BY214" s="528">
        <v>161.1</v>
      </c>
      <c r="BZ214" s="528">
        <v>159.30000000000001</v>
      </c>
      <c r="CA214" s="528">
        <v>162.69999999999999</v>
      </c>
      <c r="CB214" s="528">
        <v>166.4</v>
      </c>
      <c r="CC214" s="528">
        <v>163.69999999999999</v>
      </c>
      <c r="CD214" s="528">
        <v>167.5</v>
      </c>
      <c r="CE214" s="528">
        <v>171.8</v>
      </c>
      <c r="CF214" s="528">
        <v>176.5</v>
      </c>
      <c r="CG214" s="528">
        <v>172.7</v>
      </c>
      <c r="CH214" s="528">
        <v>173.3</v>
      </c>
      <c r="CI214" s="528">
        <v>171.7</v>
      </c>
      <c r="CJ214" s="528">
        <v>173</v>
      </c>
      <c r="CK214" s="528">
        <v>172.6</v>
      </c>
      <c r="CL214" s="528">
        <v>173.2</v>
      </c>
    </row>
    <row r="215" spans="1:90">
      <c r="A215" s="524" t="s">
        <v>2424</v>
      </c>
      <c r="B215" s="524" t="s">
        <v>2425</v>
      </c>
      <c r="C215" s="525">
        <v>2.4760000000000001E-2</v>
      </c>
      <c r="D215" s="528">
        <v>100.2</v>
      </c>
      <c r="E215" s="528">
        <v>100.2</v>
      </c>
      <c r="F215" s="528">
        <v>100.2</v>
      </c>
      <c r="G215" s="528">
        <v>100.5</v>
      </c>
      <c r="H215" s="528">
        <v>100.5</v>
      </c>
      <c r="I215" s="528">
        <v>100.5</v>
      </c>
      <c r="J215" s="528">
        <v>100.5</v>
      </c>
      <c r="K215" s="528">
        <v>100.5</v>
      </c>
      <c r="L215" s="528">
        <v>101.8</v>
      </c>
      <c r="M215" s="528">
        <v>101.8</v>
      </c>
      <c r="N215" s="528">
        <v>101.8</v>
      </c>
      <c r="O215" s="528">
        <v>101.8</v>
      </c>
      <c r="P215" s="528">
        <v>101.8</v>
      </c>
      <c r="Q215" s="528">
        <v>101.8</v>
      </c>
      <c r="R215" s="528">
        <v>101.7</v>
      </c>
      <c r="S215" s="528">
        <v>101.7</v>
      </c>
      <c r="T215" s="528">
        <v>101.7</v>
      </c>
      <c r="U215" s="528">
        <v>101.7</v>
      </c>
      <c r="V215" s="528">
        <v>102.5</v>
      </c>
      <c r="W215" s="528">
        <v>102.5</v>
      </c>
      <c r="X215" s="528">
        <v>104.7</v>
      </c>
      <c r="Y215" s="528">
        <v>105.3</v>
      </c>
      <c r="Z215" s="528">
        <v>105.3</v>
      </c>
      <c r="AA215" s="528">
        <v>105.3</v>
      </c>
      <c r="AB215" s="528">
        <v>105.3</v>
      </c>
      <c r="AC215" s="528">
        <v>105.3</v>
      </c>
      <c r="AD215" s="528">
        <v>105.3</v>
      </c>
      <c r="AE215" s="528">
        <v>106.1</v>
      </c>
      <c r="AF215" s="528">
        <v>106.1</v>
      </c>
      <c r="AG215" s="528">
        <v>106.3</v>
      </c>
      <c r="AH215" s="528">
        <v>106.3</v>
      </c>
      <c r="AI215" s="528">
        <v>106.5</v>
      </c>
      <c r="AJ215" s="528">
        <v>106.3</v>
      </c>
      <c r="AK215" s="528">
        <v>106.3</v>
      </c>
      <c r="AL215" s="528">
        <v>106.4</v>
      </c>
      <c r="AM215" s="528">
        <v>106.3</v>
      </c>
      <c r="AN215" s="528">
        <v>106.4</v>
      </c>
      <c r="AO215" s="528">
        <v>106.4</v>
      </c>
      <c r="AP215" s="528">
        <v>106.4</v>
      </c>
      <c r="AQ215" s="528">
        <v>107.2</v>
      </c>
      <c r="AR215" s="528">
        <v>106.4</v>
      </c>
      <c r="AS215" s="528">
        <v>106.4</v>
      </c>
      <c r="AT215" s="528">
        <v>106.4</v>
      </c>
      <c r="AU215" s="528">
        <v>106.5</v>
      </c>
      <c r="AV215" s="528">
        <v>106.9</v>
      </c>
      <c r="AW215" s="528">
        <v>106.9</v>
      </c>
      <c r="AX215" s="528">
        <v>106.9</v>
      </c>
      <c r="AY215" s="528">
        <v>108.1</v>
      </c>
      <c r="AZ215" s="528">
        <v>110.4</v>
      </c>
      <c r="BA215" s="528">
        <v>113.1</v>
      </c>
      <c r="BB215" s="528">
        <v>113.5</v>
      </c>
      <c r="BC215" s="528">
        <v>113.2</v>
      </c>
      <c r="BD215" s="528">
        <v>113.3</v>
      </c>
      <c r="BE215" s="528">
        <v>113.3</v>
      </c>
      <c r="BF215" s="528">
        <v>112.9</v>
      </c>
      <c r="BG215" s="528">
        <v>111.1</v>
      </c>
      <c r="BH215" s="528">
        <v>112.1</v>
      </c>
      <c r="BI215" s="528">
        <v>113.7</v>
      </c>
      <c r="BJ215" s="528">
        <v>113.5</v>
      </c>
      <c r="BK215" s="528">
        <v>113.7</v>
      </c>
      <c r="BL215" s="528">
        <v>112.2</v>
      </c>
      <c r="BM215" s="528">
        <v>111.9</v>
      </c>
      <c r="BN215" s="528">
        <v>113.3</v>
      </c>
      <c r="BO215" s="528">
        <v>116</v>
      </c>
      <c r="BP215" s="528">
        <v>113.8</v>
      </c>
      <c r="BQ215" s="528">
        <v>114</v>
      </c>
      <c r="BR215" s="528">
        <v>114.4</v>
      </c>
      <c r="BS215" s="528">
        <v>115.9</v>
      </c>
      <c r="BT215" s="528">
        <v>115.6</v>
      </c>
      <c r="BU215" s="528">
        <v>116</v>
      </c>
      <c r="BV215" s="528">
        <v>116.3</v>
      </c>
      <c r="BW215" s="528">
        <v>116.6</v>
      </c>
      <c r="BX215" s="528">
        <v>114.9</v>
      </c>
      <c r="BY215" s="528">
        <v>126.3</v>
      </c>
      <c r="BZ215" s="528">
        <v>126</v>
      </c>
      <c r="CA215" s="528">
        <v>125.8</v>
      </c>
      <c r="CB215" s="528">
        <v>126.4</v>
      </c>
      <c r="CC215" s="528">
        <v>126.4</v>
      </c>
      <c r="CD215" s="528">
        <v>126.2</v>
      </c>
      <c r="CE215" s="528">
        <v>124.2</v>
      </c>
      <c r="CF215" s="528">
        <v>126.4</v>
      </c>
      <c r="CG215" s="528">
        <v>126.9</v>
      </c>
      <c r="CH215" s="528">
        <v>127.5</v>
      </c>
      <c r="CI215" s="528">
        <v>127.1</v>
      </c>
      <c r="CJ215" s="528">
        <v>124.5</v>
      </c>
      <c r="CK215" s="528">
        <v>125.8</v>
      </c>
      <c r="CL215" s="528">
        <v>126.7</v>
      </c>
    </row>
    <row r="216" spans="1:90">
      <c r="A216" s="524" t="s">
        <v>2426</v>
      </c>
      <c r="B216" s="524" t="s">
        <v>2427</v>
      </c>
      <c r="C216" s="525">
        <v>5.9369999999999999E-2</v>
      </c>
      <c r="D216" s="528">
        <v>99.5</v>
      </c>
      <c r="E216" s="528">
        <v>97.2</v>
      </c>
      <c r="F216" s="528">
        <v>97.2</v>
      </c>
      <c r="G216" s="528">
        <v>98.5</v>
      </c>
      <c r="H216" s="528">
        <v>98.5</v>
      </c>
      <c r="I216" s="528">
        <v>98.5</v>
      </c>
      <c r="J216" s="528">
        <v>98.5</v>
      </c>
      <c r="K216" s="528">
        <v>98.5</v>
      </c>
      <c r="L216" s="528">
        <v>98.5</v>
      </c>
      <c r="M216" s="528">
        <v>98.5</v>
      </c>
      <c r="N216" s="528">
        <v>98.5</v>
      </c>
      <c r="O216" s="528">
        <v>98.5</v>
      </c>
      <c r="P216" s="528">
        <v>98.5</v>
      </c>
      <c r="Q216" s="528">
        <v>98.5</v>
      </c>
      <c r="R216" s="528">
        <v>98.5</v>
      </c>
      <c r="S216" s="528">
        <v>101.7</v>
      </c>
      <c r="T216" s="528">
        <v>102.1</v>
      </c>
      <c r="U216" s="528">
        <v>101.6</v>
      </c>
      <c r="V216" s="528">
        <v>101.7</v>
      </c>
      <c r="W216" s="528">
        <v>101.6</v>
      </c>
      <c r="X216" s="528">
        <v>101.7</v>
      </c>
      <c r="Y216" s="528">
        <v>101.7</v>
      </c>
      <c r="Z216" s="528">
        <v>101.7</v>
      </c>
      <c r="AA216" s="528">
        <v>101.7</v>
      </c>
      <c r="AB216" s="528">
        <v>92.7</v>
      </c>
      <c r="AC216" s="528">
        <v>95.3</v>
      </c>
      <c r="AD216" s="528">
        <v>94.7</v>
      </c>
      <c r="AE216" s="528">
        <v>107.5</v>
      </c>
      <c r="AF216" s="528">
        <v>107.1</v>
      </c>
      <c r="AG216" s="528">
        <v>107</v>
      </c>
      <c r="AH216" s="528">
        <v>107.8</v>
      </c>
      <c r="AI216" s="528">
        <v>108.6</v>
      </c>
      <c r="AJ216" s="528">
        <v>108</v>
      </c>
      <c r="AK216" s="528">
        <v>109.8</v>
      </c>
      <c r="AL216" s="528">
        <v>110.8</v>
      </c>
      <c r="AM216" s="528">
        <v>112.3</v>
      </c>
      <c r="AN216" s="528">
        <v>124.8</v>
      </c>
      <c r="AO216" s="528">
        <v>123.7</v>
      </c>
      <c r="AP216" s="528">
        <v>126.1</v>
      </c>
      <c r="AQ216" s="528">
        <v>129</v>
      </c>
      <c r="AR216" s="528">
        <v>132.5</v>
      </c>
      <c r="AS216" s="528">
        <v>134</v>
      </c>
      <c r="AT216" s="528">
        <v>135.1</v>
      </c>
      <c r="AU216" s="528">
        <v>137.69999999999999</v>
      </c>
      <c r="AV216" s="528">
        <v>135</v>
      </c>
      <c r="AW216" s="528">
        <v>134.69999999999999</v>
      </c>
      <c r="AX216" s="528">
        <v>136.69999999999999</v>
      </c>
      <c r="AY216" s="528">
        <v>140.19999999999999</v>
      </c>
      <c r="AZ216" s="528">
        <v>135.4</v>
      </c>
      <c r="BA216" s="528">
        <v>140.6</v>
      </c>
      <c r="BB216" s="528">
        <v>142.9</v>
      </c>
      <c r="BC216" s="528">
        <v>143.5</v>
      </c>
      <c r="BD216" s="528">
        <v>143.1</v>
      </c>
      <c r="BE216" s="528">
        <v>144.1</v>
      </c>
      <c r="BF216" s="528">
        <v>143.9</v>
      </c>
      <c r="BG216" s="528">
        <v>142.69999999999999</v>
      </c>
      <c r="BH216" s="528">
        <v>143.4</v>
      </c>
      <c r="BI216" s="528">
        <v>143.1</v>
      </c>
      <c r="BJ216" s="528">
        <v>140.80000000000001</v>
      </c>
      <c r="BK216" s="528">
        <v>142.19999999999999</v>
      </c>
      <c r="BL216" s="528">
        <v>142.19999999999999</v>
      </c>
      <c r="BM216" s="528">
        <v>142.19999999999999</v>
      </c>
      <c r="BN216" s="528">
        <v>142.19999999999999</v>
      </c>
      <c r="BO216" s="528">
        <v>141.6</v>
      </c>
      <c r="BP216" s="528">
        <v>140.9</v>
      </c>
      <c r="BQ216" s="528">
        <v>141.30000000000001</v>
      </c>
      <c r="BR216" s="528">
        <v>142.19999999999999</v>
      </c>
      <c r="BS216" s="528">
        <v>141.6</v>
      </c>
      <c r="BT216" s="528">
        <v>141.6</v>
      </c>
      <c r="BU216" s="528">
        <v>142.19999999999999</v>
      </c>
      <c r="BV216" s="528">
        <v>140.19999999999999</v>
      </c>
      <c r="BW216" s="528">
        <v>139.6</v>
      </c>
      <c r="BX216" s="528">
        <v>137.9</v>
      </c>
      <c r="BY216" s="528">
        <v>140</v>
      </c>
      <c r="BZ216" s="528">
        <v>142.19999999999999</v>
      </c>
      <c r="CA216" s="528">
        <v>142.19999999999999</v>
      </c>
      <c r="CB216" s="528">
        <v>142.19999999999999</v>
      </c>
      <c r="CC216" s="528">
        <v>142.19999999999999</v>
      </c>
      <c r="CD216" s="528">
        <v>150.5</v>
      </c>
      <c r="CE216" s="528">
        <v>148.80000000000001</v>
      </c>
      <c r="CF216" s="528">
        <v>151.9</v>
      </c>
      <c r="CG216" s="528">
        <v>139.69999999999999</v>
      </c>
      <c r="CH216" s="528">
        <v>139.80000000000001</v>
      </c>
      <c r="CI216" s="528">
        <v>139.80000000000001</v>
      </c>
      <c r="CJ216" s="528">
        <v>139.80000000000001</v>
      </c>
      <c r="CK216" s="528">
        <v>139.80000000000001</v>
      </c>
      <c r="CL216" s="528">
        <v>139.19999999999999</v>
      </c>
    </row>
    <row r="217" spans="1:90">
      <c r="A217" s="524" t="s">
        <v>2428</v>
      </c>
      <c r="B217" s="524" t="s">
        <v>2429</v>
      </c>
      <c r="C217" s="525">
        <v>0.13927</v>
      </c>
      <c r="D217" s="528">
        <v>100</v>
      </c>
      <c r="E217" s="528">
        <v>99.7</v>
      </c>
      <c r="F217" s="528">
        <v>99.2</v>
      </c>
      <c r="G217" s="528">
        <v>99.7</v>
      </c>
      <c r="H217" s="528">
        <v>99.7</v>
      </c>
      <c r="I217" s="528">
        <v>99.7</v>
      </c>
      <c r="J217" s="528">
        <v>99.7</v>
      </c>
      <c r="K217" s="528">
        <v>100</v>
      </c>
      <c r="L217" s="528">
        <v>100.3</v>
      </c>
      <c r="M217" s="528">
        <v>100.8</v>
      </c>
      <c r="N217" s="528">
        <v>101.3</v>
      </c>
      <c r="O217" s="528">
        <v>101.7</v>
      </c>
      <c r="P217" s="528">
        <v>102.2</v>
      </c>
      <c r="Q217" s="528">
        <v>101.9</v>
      </c>
      <c r="R217" s="528">
        <v>102.4</v>
      </c>
      <c r="S217" s="528">
        <v>104</v>
      </c>
      <c r="T217" s="528">
        <v>105.5</v>
      </c>
      <c r="U217" s="528">
        <v>107.1</v>
      </c>
      <c r="V217" s="528">
        <v>107.1</v>
      </c>
      <c r="W217" s="528">
        <v>107.3</v>
      </c>
      <c r="X217" s="528">
        <v>106.6</v>
      </c>
      <c r="Y217" s="528">
        <v>106.3</v>
      </c>
      <c r="Z217" s="528">
        <v>106.2</v>
      </c>
      <c r="AA217" s="528">
        <v>106.5</v>
      </c>
      <c r="AB217" s="528">
        <v>108.4</v>
      </c>
      <c r="AC217" s="528">
        <v>108.5</v>
      </c>
      <c r="AD217" s="528">
        <v>108.9</v>
      </c>
      <c r="AE217" s="528">
        <v>112.3</v>
      </c>
      <c r="AF217" s="528">
        <v>112.4</v>
      </c>
      <c r="AG217" s="528">
        <v>112.8</v>
      </c>
      <c r="AH217" s="528">
        <v>112</v>
      </c>
      <c r="AI217" s="528">
        <v>112.8</v>
      </c>
      <c r="AJ217" s="528">
        <v>113.3</v>
      </c>
      <c r="AK217" s="528">
        <v>113.5</v>
      </c>
      <c r="AL217" s="528">
        <v>113.7</v>
      </c>
      <c r="AM217" s="528">
        <v>113.3</v>
      </c>
      <c r="AN217" s="528">
        <v>113.1</v>
      </c>
      <c r="AO217" s="528">
        <v>113.3</v>
      </c>
      <c r="AP217" s="528">
        <v>114.8</v>
      </c>
      <c r="AQ217" s="528">
        <v>116.3</v>
      </c>
      <c r="AR217" s="528">
        <v>116.7</v>
      </c>
      <c r="AS217" s="528">
        <v>116.9</v>
      </c>
      <c r="AT217" s="528">
        <v>117.9</v>
      </c>
      <c r="AU217" s="528">
        <v>119.8</v>
      </c>
      <c r="AV217" s="528">
        <v>119.2</v>
      </c>
      <c r="AW217" s="528">
        <v>118.9</v>
      </c>
      <c r="AX217" s="528">
        <v>118</v>
      </c>
      <c r="AY217" s="528">
        <v>117.8</v>
      </c>
      <c r="AZ217" s="528">
        <v>118.9</v>
      </c>
      <c r="BA217" s="528">
        <v>117.8</v>
      </c>
      <c r="BB217" s="528">
        <v>120.8</v>
      </c>
      <c r="BC217" s="528">
        <v>121.2</v>
      </c>
      <c r="BD217" s="528">
        <v>119.3</v>
      </c>
      <c r="BE217" s="528">
        <v>118.6</v>
      </c>
      <c r="BF217" s="528">
        <v>117.2</v>
      </c>
      <c r="BG217" s="528">
        <v>117.4</v>
      </c>
      <c r="BH217" s="528">
        <v>121.8</v>
      </c>
      <c r="BI217" s="528">
        <v>124.1</v>
      </c>
      <c r="BJ217" s="528">
        <v>124.9</v>
      </c>
      <c r="BK217" s="528">
        <v>124.1</v>
      </c>
      <c r="BL217" s="528">
        <v>126.1</v>
      </c>
      <c r="BM217" s="528">
        <v>129</v>
      </c>
      <c r="BN217" s="528">
        <v>127</v>
      </c>
      <c r="BO217" s="528">
        <v>125.5</v>
      </c>
      <c r="BP217" s="528">
        <v>125.7</v>
      </c>
      <c r="BQ217" s="528">
        <v>125.7</v>
      </c>
      <c r="BR217" s="528">
        <v>125.7</v>
      </c>
      <c r="BS217" s="528">
        <v>125.7</v>
      </c>
      <c r="BT217" s="528">
        <v>125.7</v>
      </c>
      <c r="BU217" s="528">
        <v>125.7</v>
      </c>
      <c r="BV217" s="528">
        <v>128.6</v>
      </c>
      <c r="BW217" s="528">
        <v>128</v>
      </c>
      <c r="BX217" s="528">
        <v>133.30000000000001</v>
      </c>
      <c r="BY217" s="528">
        <v>135.6</v>
      </c>
      <c r="BZ217" s="528">
        <v>136.1</v>
      </c>
      <c r="CA217" s="528">
        <v>136.6</v>
      </c>
      <c r="CB217" s="528">
        <v>136.6</v>
      </c>
      <c r="CC217" s="528">
        <v>138.80000000000001</v>
      </c>
      <c r="CD217" s="528">
        <v>139.19999999999999</v>
      </c>
      <c r="CE217" s="528">
        <v>139.4</v>
      </c>
      <c r="CF217" s="528">
        <v>139.6</v>
      </c>
      <c r="CG217" s="528">
        <v>140</v>
      </c>
      <c r="CH217" s="528">
        <v>140.1</v>
      </c>
      <c r="CI217" s="528">
        <v>140.1</v>
      </c>
      <c r="CJ217" s="528">
        <v>140.1</v>
      </c>
      <c r="CK217" s="528">
        <v>141.19999999999999</v>
      </c>
      <c r="CL217" s="528">
        <v>141.4</v>
      </c>
    </row>
    <row r="218" spans="1:90">
      <c r="A218" s="524" t="s">
        <v>2430</v>
      </c>
      <c r="B218" s="524" t="s">
        <v>1023</v>
      </c>
      <c r="C218" s="525">
        <v>1.76247</v>
      </c>
      <c r="D218" s="528">
        <v>100.4</v>
      </c>
      <c r="E218" s="528">
        <v>100.8</v>
      </c>
      <c r="F218" s="528">
        <v>101.3</v>
      </c>
      <c r="G218" s="528">
        <v>103.6</v>
      </c>
      <c r="H218" s="528">
        <v>104</v>
      </c>
      <c r="I218" s="528">
        <v>103.9</v>
      </c>
      <c r="J218" s="528">
        <v>103.9</v>
      </c>
      <c r="K218" s="528">
        <v>103.6</v>
      </c>
      <c r="L218" s="528">
        <v>104</v>
      </c>
      <c r="M218" s="528">
        <v>104.3</v>
      </c>
      <c r="N218" s="528">
        <v>104.7</v>
      </c>
      <c r="O218" s="528">
        <v>105.1</v>
      </c>
      <c r="P218" s="528">
        <v>106</v>
      </c>
      <c r="Q218" s="528">
        <v>106.3</v>
      </c>
      <c r="R218" s="528">
        <v>106.5</v>
      </c>
      <c r="S218" s="528">
        <v>108.7</v>
      </c>
      <c r="T218" s="528">
        <v>109.1</v>
      </c>
      <c r="U218" s="528">
        <v>109.2</v>
      </c>
      <c r="V218" s="528">
        <v>109.6</v>
      </c>
      <c r="W218" s="528">
        <v>110</v>
      </c>
      <c r="X218" s="528">
        <v>110.1</v>
      </c>
      <c r="Y218" s="528">
        <v>109.9</v>
      </c>
      <c r="Z218" s="528">
        <v>110.5</v>
      </c>
      <c r="AA218" s="528">
        <v>110.6</v>
      </c>
      <c r="AB218" s="528">
        <v>110.5</v>
      </c>
      <c r="AC218" s="528">
        <v>110.3</v>
      </c>
      <c r="AD218" s="528">
        <v>111.5</v>
      </c>
      <c r="AE218" s="528">
        <v>112.5</v>
      </c>
      <c r="AF218" s="528">
        <v>114.6</v>
      </c>
      <c r="AG218" s="528">
        <v>114.8</v>
      </c>
      <c r="AH218" s="528">
        <v>115.3</v>
      </c>
      <c r="AI218" s="528">
        <v>115.3</v>
      </c>
      <c r="AJ218" s="528">
        <v>115.5</v>
      </c>
      <c r="AK218" s="528">
        <v>116.3</v>
      </c>
      <c r="AL218" s="528">
        <v>117.5</v>
      </c>
      <c r="AM218" s="528">
        <v>117.5</v>
      </c>
      <c r="AN218" s="528">
        <v>122</v>
      </c>
      <c r="AO218" s="528">
        <v>122.1</v>
      </c>
      <c r="AP218" s="528">
        <v>122.7</v>
      </c>
      <c r="AQ218" s="528">
        <v>125.5</v>
      </c>
      <c r="AR218" s="528">
        <v>127.3</v>
      </c>
      <c r="AS218" s="528">
        <v>127.6</v>
      </c>
      <c r="AT218" s="528">
        <v>129.19999999999999</v>
      </c>
      <c r="AU218" s="528">
        <v>127</v>
      </c>
      <c r="AV218" s="528">
        <v>127.1</v>
      </c>
      <c r="AW218" s="528">
        <v>127.6</v>
      </c>
      <c r="AX218" s="528">
        <v>128</v>
      </c>
      <c r="AY218" s="528">
        <v>128.69999999999999</v>
      </c>
      <c r="AZ218" s="528">
        <v>129.6</v>
      </c>
      <c r="BA218" s="528">
        <v>131.1</v>
      </c>
      <c r="BB218" s="528">
        <v>131.30000000000001</v>
      </c>
      <c r="BC218" s="528">
        <v>133.6</v>
      </c>
      <c r="BD218" s="528">
        <v>133.69999999999999</v>
      </c>
      <c r="BE218" s="528">
        <v>133.9</v>
      </c>
      <c r="BF218" s="528">
        <v>133.9</v>
      </c>
      <c r="BG218" s="528">
        <v>135.1</v>
      </c>
      <c r="BH218" s="528">
        <v>135.80000000000001</v>
      </c>
      <c r="BI218" s="528">
        <v>135.80000000000001</v>
      </c>
      <c r="BJ218" s="528">
        <v>136.30000000000001</v>
      </c>
      <c r="BK218" s="528">
        <v>137.1</v>
      </c>
      <c r="BL218" s="528">
        <v>137.4</v>
      </c>
      <c r="BM218" s="528">
        <v>139.5</v>
      </c>
      <c r="BN218" s="528">
        <v>142</v>
      </c>
      <c r="BO218" s="528">
        <v>144</v>
      </c>
      <c r="BP218" s="528">
        <v>143.69999999999999</v>
      </c>
      <c r="BQ218" s="528">
        <v>143.80000000000001</v>
      </c>
      <c r="BR218" s="528">
        <v>143.69999999999999</v>
      </c>
      <c r="BS218" s="528">
        <v>144.30000000000001</v>
      </c>
      <c r="BT218" s="528">
        <v>144.4</v>
      </c>
      <c r="BU218" s="528">
        <v>144.5</v>
      </c>
      <c r="BV218" s="528">
        <v>144.5</v>
      </c>
      <c r="BW218" s="528">
        <v>144.9</v>
      </c>
      <c r="BX218" s="528">
        <v>150.6</v>
      </c>
      <c r="BY218" s="528">
        <v>151.5</v>
      </c>
      <c r="BZ218" s="528">
        <v>154.5</v>
      </c>
      <c r="CA218" s="528">
        <v>155.1</v>
      </c>
      <c r="CB218" s="528">
        <v>157.69999999999999</v>
      </c>
      <c r="CC218" s="528">
        <v>161.9</v>
      </c>
      <c r="CD218" s="528">
        <v>161.80000000000001</v>
      </c>
      <c r="CE218" s="528">
        <v>163.80000000000001</v>
      </c>
      <c r="CF218" s="528">
        <v>164</v>
      </c>
      <c r="CG218" s="528">
        <v>162.80000000000001</v>
      </c>
      <c r="CH218" s="528">
        <v>163.6</v>
      </c>
      <c r="CI218" s="528">
        <v>165.3</v>
      </c>
      <c r="CJ218" s="528">
        <v>167.1</v>
      </c>
      <c r="CK218" s="528">
        <v>167.8</v>
      </c>
      <c r="CL218" s="528">
        <v>168.3</v>
      </c>
    </row>
    <row r="219" spans="1:90">
      <c r="A219" s="524" t="s">
        <v>2431</v>
      </c>
      <c r="B219" s="524" t="s">
        <v>1025</v>
      </c>
      <c r="C219" s="525">
        <v>0.38518999999999998</v>
      </c>
      <c r="D219" s="528">
        <v>99.8</v>
      </c>
      <c r="E219" s="528">
        <v>101.4</v>
      </c>
      <c r="F219" s="528">
        <v>102.1</v>
      </c>
      <c r="G219" s="528">
        <v>106.2</v>
      </c>
      <c r="H219" s="528">
        <v>106.4</v>
      </c>
      <c r="I219" s="528">
        <v>105.9</v>
      </c>
      <c r="J219" s="528">
        <v>105.2</v>
      </c>
      <c r="K219" s="528">
        <v>104.4</v>
      </c>
      <c r="L219" s="528">
        <v>104.8</v>
      </c>
      <c r="M219" s="528">
        <v>105.7</v>
      </c>
      <c r="N219" s="528">
        <v>106.1</v>
      </c>
      <c r="O219" s="528">
        <v>106</v>
      </c>
      <c r="P219" s="528">
        <v>106</v>
      </c>
      <c r="Q219" s="528">
        <v>106</v>
      </c>
      <c r="R219" s="528">
        <v>106.4</v>
      </c>
      <c r="S219" s="528">
        <v>105.1</v>
      </c>
      <c r="T219" s="528">
        <v>105.4</v>
      </c>
      <c r="U219" s="528">
        <v>105.3</v>
      </c>
      <c r="V219" s="528">
        <v>107.2</v>
      </c>
      <c r="W219" s="528">
        <v>108.1</v>
      </c>
      <c r="X219" s="528">
        <v>108.3</v>
      </c>
      <c r="Y219" s="528">
        <v>107.8</v>
      </c>
      <c r="Z219" s="528">
        <v>108.2</v>
      </c>
      <c r="AA219" s="528">
        <v>108.4</v>
      </c>
      <c r="AB219" s="528">
        <v>109.2</v>
      </c>
      <c r="AC219" s="528">
        <v>108.2</v>
      </c>
      <c r="AD219" s="528">
        <v>107.7</v>
      </c>
      <c r="AE219" s="528">
        <v>106.8</v>
      </c>
      <c r="AF219" s="528">
        <v>107.5</v>
      </c>
      <c r="AG219" s="528">
        <v>106.6</v>
      </c>
      <c r="AH219" s="528">
        <v>107</v>
      </c>
      <c r="AI219" s="528">
        <v>106.9</v>
      </c>
      <c r="AJ219" s="528">
        <v>106.8</v>
      </c>
      <c r="AK219" s="528">
        <v>106.6</v>
      </c>
      <c r="AL219" s="528">
        <v>107</v>
      </c>
      <c r="AM219" s="528">
        <v>108.8</v>
      </c>
      <c r="AN219" s="528">
        <v>110.2</v>
      </c>
      <c r="AO219" s="528">
        <v>110.4</v>
      </c>
      <c r="AP219" s="528">
        <v>110.2</v>
      </c>
      <c r="AQ219" s="528">
        <v>111.4</v>
      </c>
      <c r="AR219" s="528">
        <v>112.5</v>
      </c>
      <c r="AS219" s="528">
        <v>112.9</v>
      </c>
      <c r="AT219" s="528">
        <v>113.4</v>
      </c>
      <c r="AU219" s="528">
        <v>113.7</v>
      </c>
      <c r="AV219" s="528">
        <v>114.9</v>
      </c>
      <c r="AW219" s="528">
        <v>114.7</v>
      </c>
      <c r="AX219" s="528">
        <v>114.7</v>
      </c>
      <c r="AY219" s="528">
        <v>114.4</v>
      </c>
      <c r="AZ219" s="528">
        <v>115.2</v>
      </c>
      <c r="BA219" s="528">
        <v>115.2</v>
      </c>
      <c r="BB219" s="528">
        <v>115.4</v>
      </c>
      <c r="BC219" s="528">
        <v>115.9</v>
      </c>
      <c r="BD219" s="528">
        <v>115.7</v>
      </c>
      <c r="BE219" s="528">
        <v>116.2</v>
      </c>
      <c r="BF219" s="528">
        <v>116.1</v>
      </c>
      <c r="BG219" s="528">
        <v>116</v>
      </c>
      <c r="BH219" s="528">
        <v>115.9</v>
      </c>
      <c r="BI219" s="528">
        <v>117.4</v>
      </c>
      <c r="BJ219" s="528">
        <v>117.1</v>
      </c>
      <c r="BK219" s="528">
        <v>117.1</v>
      </c>
      <c r="BL219" s="528">
        <v>116.5</v>
      </c>
      <c r="BM219" s="528">
        <v>115.8</v>
      </c>
      <c r="BN219" s="528">
        <v>116.3</v>
      </c>
      <c r="BO219" s="528">
        <v>117.9</v>
      </c>
      <c r="BP219" s="528">
        <v>117.8</v>
      </c>
      <c r="BQ219" s="528">
        <v>117.9</v>
      </c>
      <c r="BR219" s="528">
        <v>117.9</v>
      </c>
      <c r="BS219" s="528">
        <v>117.8</v>
      </c>
      <c r="BT219" s="528">
        <v>117.8</v>
      </c>
      <c r="BU219" s="528">
        <v>117.9</v>
      </c>
      <c r="BV219" s="528">
        <v>117.8</v>
      </c>
      <c r="BW219" s="528">
        <v>117.8</v>
      </c>
      <c r="BX219" s="528">
        <v>117.7</v>
      </c>
      <c r="BY219" s="528">
        <v>120.6</v>
      </c>
      <c r="BZ219" s="528">
        <v>120.4</v>
      </c>
      <c r="CA219" s="528">
        <v>120.8</v>
      </c>
      <c r="CB219" s="528">
        <v>120.7</v>
      </c>
      <c r="CC219" s="528">
        <v>121.6</v>
      </c>
      <c r="CD219" s="528">
        <v>121.5</v>
      </c>
      <c r="CE219" s="528">
        <v>121.8</v>
      </c>
      <c r="CF219" s="528">
        <v>123.1</v>
      </c>
      <c r="CG219" s="528">
        <v>123.7</v>
      </c>
      <c r="CH219" s="528">
        <v>123.6</v>
      </c>
      <c r="CI219" s="528">
        <v>123.7</v>
      </c>
      <c r="CJ219" s="528">
        <v>123.7</v>
      </c>
      <c r="CK219" s="528">
        <v>123.6</v>
      </c>
      <c r="CL219" s="528">
        <v>123.6</v>
      </c>
    </row>
    <row r="220" spans="1:90">
      <c r="A220" s="524" t="s">
        <v>2432</v>
      </c>
      <c r="B220" s="524" t="s">
        <v>1027</v>
      </c>
      <c r="C220" s="525">
        <v>0.23180999999999999</v>
      </c>
      <c r="D220" s="528">
        <v>99.6</v>
      </c>
      <c r="E220" s="528">
        <v>101.6</v>
      </c>
      <c r="F220" s="528">
        <v>101.6</v>
      </c>
      <c r="G220" s="528">
        <v>108.1</v>
      </c>
      <c r="H220" s="528">
        <v>109.6</v>
      </c>
      <c r="I220" s="528">
        <v>109.6</v>
      </c>
      <c r="J220" s="528">
        <v>109.6</v>
      </c>
      <c r="K220" s="528">
        <v>109.6</v>
      </c>
      <c r="L220" s="528">
        <v>109.6</v>
      </c>
      <c r="M220" s="528">
        <v>109.6</v>
      </c>
      <c r="N220" s="528">
        <v>109.6</v>
      </c>
      <c r="O220" s="528">
        <v>109.6</v>
      </c>
      <c r="P220" s="528">
        <v>109.6</v>
      </c>
      <c r="Q220" s="528">
        <v>109.6</v>
      </c>
      <c r="R220" s="528">
        <v>109.6</v>
      </c>
      <c r="S220" s="528">
        <v>107.1</v>
      </c>
      <c r="T220" s="528">
        <v>107.1</v>
      </c>
      <c r="U220" s="528">
        <v>107.1</v>
      </c>
      <c r="V220" s="528">
        <v>107.1</v>
      </c>
      <c r="W220" s="528">
        <v>107</v>
      </c>
      <c r="X220" s="528">
        <v>106.6</v>
      </c>
      <c r="Y220" s="528">
        <v>106.6</v>
      </c>
      <c r="Z220" s="528">
        <v>106.1</v>
      </c>
      <c r="AA220" s="528">
        <v>106.1</v>
      </c>
      <c r="AB220" s="528">
        <v>107</v>
      </c>
      <c r="AC220" s="528">
        <v>107</v>
      </c>
      <c r="AD220" s="528">
        <v>107</v>
      </c>
      <c r="AE220" s="528">
        <v>107.3</v>
      </c>
      <c r="AF220" s="528">
        <v>108.8</v>
      </c>
      <c r="AG220" s="528">
        <v>108.8</v>
      </c>
      <c r="AH220" s="528">
        <v>110.1</v>
      </c>
      <c r="AI220" s="528">
        <v>110.1</v>
      </c>
      <c r="AJ220" s="528">
        <v>110.1</v>
      </c>
      <c r="AK220" s="528">
        <v>110.1</v>
      </c>
      <c r="AL220" s="528">
        <v>110.1</v>
      </c>
      <c r="AM220" s="528">
        <v>111.9</v>
      </c>
      <c r="AN220" s="528">
        <v>113.3</v>
      </c>
      <c r="AO220" s="528">
        <v>113.3</v>
      </c>
      <c r="AP220" s="528">
        <v>113.3</v>
      </c>
      <c r="AQ220" s="528">
        <v>115.2</v>
      </c>
      <c r="AR220" s="528">
        <v>115.2</v>
      </c>
      <c r="AS220" s="528">
        <v>115.9</v>
      </c>
      <c r="AT220" s="528">
        <v>115.9</v>
      </c>
      <c r="AU220" s="528">
        <v>115.9</v>
      </c>
      <c r="AV220" s="528">
        <v>116.2</v>
      </c>
      <c r="AW220" s="528">
        <v>116.2</v>
      </c>
      <c r="AX220" s="528">
        <v>116.2</v>
      </c>
      <c r="AY220" s="528">
        <v>117.5</v>
      </c>
      <c r="AZ220" s="528">
        <v>116.1</v>
      </c>
      <c r="BA220" s="528">
        <v>116.1</v>
      </c>
      <c r="BB220" s="528">
        <v>116.1</v>
      </c>
      <c r="BC220" s="528">
        <v>116.1</v>
      </c>
      <c r="BD220" s="528">
        <v>116.1</v>
      </c>
      <c r="BE220" s="528">
        <v>117.3</v>
      </c>
      <c r="BF220" s="528">
        <v>117.3</v>
      </c>
      <c r="BG220" s="528">
        <v>117.3</v>
      </c>
      <c r="BH220" s="528">
        <v>117.3</v>
      </c>
      <c r="BI220" s="528">
        <v>117.4</v>
      </c>
      <c r="BJ220" s="528">
        <v>117.4</v>
      </c>
      <c r="BK220" s="528">
        <v>117.4</v>
      </c>
      <c r="BL220" s="528">
        <v>117.4</v>
      </c>
      <c r="BM220" s="528">
        <v>117.4</v>
      </c>
      <c r="BN220" s="528">
        <v>117.5</v>
      </c>
      <c r="BO220" s="528">
        <v>117.6</v>
      </c>
      <c r="BP220" s="528">
        <v>117.4</v>
      </c>
      <c r="BQ220" s="528">
        <v>117.3</v>
      </c>
      <c r="BR220" s="528">
        <v>117.3</v>
      </c>
      <c r="BS220" s="528">
        <v>117.3</v>
      </c>
      <c r="BT220" s="528">
        <v>117.3</v>
      </c>
      <c r="BU220" s="528">
        <v>117.3</v>
      </c>
      <c r="BV220" s="528">
        <v>117.3</v>
      </c>
      <c r="BW220" s="528">
        <v>117.3</v>
      </c>
      <c r="BX220" s="528">
        <v>117.8</v>
      </c>
      <c r="BY220" s="528">
        <v>118.6</v>
      </c>
      <c r="BZ220" s="528">
        <v>118.6</v>
      </c>
      <c r="CA220" s="528">
        <v>118.6</v>
      </c>
      <c r="CB220" s="528">
        <v>119.3</v>
      </c>
      <c r="CC220" s="528">
        <v>119.6</v>
      </c>
      <c r="CD220" s="528">
        <v>119.6</v>
      </c>
      <c r="CE220" s="528">
        <v>119.6</v>
      </c>
      <c r="CF220" s="528">
        <v>119.6</v>
      </c>
      <c r="CG220" s="528">
        <v>119.6</v>
      </c>
      <c r="CH220" s="528">
        <v>119.6</v>
      </c>
      <c r="CI220" s="528">
        <v>119.6</v>
      </c>
      <c r="CJ220" s="528">
        <v>119.6</v>
      </c>
      <c r="CK220" s="528">
        <v>119.6</v>
      </c>
      <c r="CL220" s="528">
        <v>119.6</v>
      </c>
    </row>
    <row r="221" spans="1:90">
      <c r="A221" s="524" t="s">
        <v>2433</v>
      </c>
      <c r="B221" s="524" t="s">
        <v>1029</v>
      </c>
      <c r="C221" s="525">
        <v>7.6189999999999994E-2</v>
      </c>
      <c r="D221" s="528">
        <v>100</v>
      </c>
      <c r="E221" s="528">
        <v>100</v>
      </c>
      <c r="F221" s="528">
        <v>100</v>
      </c>
      <c r="G221" s="528">
        <v>100.3</v>
      </c>
      <c r="H221" s="528">
        <v>100.3</v>
      </c>
      <c r="I221" s="528">
        <v>100.3</v>
      </c>
      <c r="J221" s="528">
        <v>100.6</v>
      </c>
      <c r="K221" s="528">
        <v>99.8</v>
      </c>
      <c r="L221" s="528">
        <v>99.8</v>
      </c>
      <c r="M221" s="528">
        <v>106.2</v>
      </c>
      <c r="N221" s="528">
        <v>110.7</v>
      </c>
      <c r="O221" s="528">
        <v>111.5</v>
      </c>
      <c r="P221" s="528">
        <v>112.9</v>
      </c>
      <c r="Q221" s="528">
        <v>112.9</v>
      </c>
      <c r="R221" s="528">
        <v>113.4</v>
      </c>
      <c r="S221" s="528">
        <v>113.9</v>
      </c>
      <c r="T221" s="528">
        <v>113.9</v>
      </c>
      <c r="U221" s="528">
        <v>113.9</v>
      </c>
      <c r="V221" s="528">
        <v>115.8</v>
      </c>
      <c r="W221" s="528">
        <v>119.2</v>
      </c>
      <c r="X221" s="528">
        <v>120.3</v>
      </c>
      <c r="Y221" s="528">
        <v>120.3</v>
      </c>
      <c r="Z221" s="528">
        <v>120.3</v>
      </c>
      <c r="AA221" s="528">
        <v>120.3</v>
      </c>
      <c r="AB221" s="528">
        <v>121.3</v>
      </c>
      <c r="AC221" s="528">
        <v>121.3</v>
      </c>
      <c r="AD221" s="528">
        <v>121.3</v>
      </c>
      <c r="AE221" s="528">
        <v>121.3</v>
      </c>
      <c r="AF221" s="528">
        <v>121.3</v>
      </c>
      <c r="AG221" s="528">
        <v>118</v>
      </c>
      <c r="AH221" s="528">
        <v>118</v>
      </c>
      <c r="AI221" s="528">
        <v>118</v>
      </c>
      <c r="AJ221" s="528">
        <v>118</v>
      </c>
      <c r="AK221" s="528">
        <v>118</v>
      </c>
      <c r="AL221" s="528">
        <v>118.6</v>
      </c>
      <c r="AM221" s="528">
        <v>119.1</v>
      </c>
      <c r="AN221" s="528">
        <v>120.8</v>
      </c>
      <c r="AO221" s="528">
        <v>121.2</v>
      </c>
      <c r="AP221" s="528">
        <v>119.9</v>
      </c>
      <c r="AQ221" s="528">
        <v>119.9</v>
      </c>
      <c r="AR221" s="528">
        <v>125.3</v>
      </c>
      <c r="AS221" s="528">
        <v>123.9</v>
      </c>
      <c r="AT221" s="528">
        <v>123.9</v>
      </c>
      <c r="AU221" s="528">
        <v>123.9</v>
      </c>
      <c r="AV221" s="528">
        <v>123.9</v>
      </c>
      <c r="AW221" s="528">
        <v>123.9</v>
      </c>
      <c r="AX221" s="528">
        <v>124.3</v>
      </c>
      <c r="AY221" s="528">
        <v>120.8</v>
      </c>
      <c r="AZ221" s="528">
        <v>124.7</v>
      </c>
      <c r="BA221" s="528">
        <v>124.7</v>
      </c>
      <c r="BB221" s="528">
        <v>121.5</v>
      </c>
      <c r="BC221" s="528">
        <v>124.2</v>
      </c>
      <c r="BD221" s="528">
        <v>123.3</v>
      </c>
      <c r="BE221" s="528">
        <v>122.6</v>
      </c>
      <c r="BF221" s="528">
        <v>122</v>
      </c>
      <c r="BG221" s="528">
        <v>122</v>
      </c>
      <c r="BH221" s="528">
        <v>122</v>
      </c>
      <c r="BI221" s="528">
        <v>129.19999999999999</v>
      </c>
      <c r="BJ221" s="528">
        <v>128.19999999999999</v>
      </c>
      <c r="BK221" s="528">
        <v>128.19999999999999</v>
      </c>
      <c r="BL221" s="528">
        <v>124.8</v>
      </c>
      <c r="BM221" s="528">
        <v>122.9</v>
      </c>
      <c r="BN221" s="528">
        <v>122.9</v>
      </c>
      <c r="BO221" s="528">
        <v>124.5</v>
      </c>
      <c r="BP221" s="528">
        <v>124.6</v>
      </c>
      <c r="BQ221" s="528">
        <v>125.2</v>
      </c>
      <c r="BR221" s="528">
        <v>125.2</v>
      </c>
      <c r="BS221" s="528">
        <v>125.2</v>
      </c>
      <c r="BT221" s="528">
        <v>125.2</v>
      </c>
      <c r="BU221" s="528">
        <v>125.2</v>
      </c>
      <c r="BV221" s="528">
        <v>125.2</v>
      </c>
      <c r="BW221" s="528">
        <v>125.2</v>
      </c>
      <c r="BX221" s="528">
        <v>125.4</v>
      </c>
      <c r="BY221" s="528">
        <v>125.5</v>
      </c>
      <c r="BZ221" s="528">
        <v>123.9</v>
      </c>
      <c r="CA221" s="528">
        <v>125.6</v>
      </c>
      <c r="CB221" s="528">
        <v>125.5</v>
      </c>
      <c r="CC221" s="528">
        <v>125.2</v>
      </c>
      <c r="CD221" s="528">
        <v>125.2</v>
      </c>
      <c r="CE221" s="528">
        <v>125.2</v>
      </c>
      <c r="CF221" s="528">
        <v>125.2</v>
      </c>
      <c r="CG221" s="528">
        <v>125.2</v>
      </c>
      <c r="CH221" s="528">
        <v>125.2</v>
      </c>
      <c r="CI221" s="528">
        <v>125.2</v>
      </c>
      <c r="CJ221" s="528">
        <v>125.2</v>
      </c>
      <c r="CK221" s="528">
        <v>125.2</v>
      </c>
      <c r="CL221" s="528">
        <v>125.2</v>
      </c>
    </row>
    <row r="222" spans="1:90">
      <c r="A222" s="524" t="s">
        <v>2434</v>
      </c>
      <c r="B222" s="524" t="s">
        <v>1031</v>
      </c>
      <c r="C222" s="525">
        <v>7.7189999999999995E-2</v>
      </c>
      <c r="D222" s="528">
        <v>100.1</v>
      </c>
      <c r="E222" s="528">
        <v>102.4</v>
      </c>
      <c r="F222" s="528">
        <v>105.8</v>
      </c>
      <c r="G222" s="528">
        <v>106.4</v>
      </c>
      <c r="H222" s="528">
        <v>102.8</v>
      </c>
      <c r="I222" s="528">
        <v>100.6</v>
      </c>
      <c r="J222" s="528">
        <v>96.6</v>
      </c>
      <c r="K222" s="528">
        <v>93.5</v>
      </c>
      <c r="L222" s="528">
        <v>95.3</v>
      </c>
      <c r="M222" s="528">
        <v>93.5</v>
      </c>
      <c r="N222" s="528">
        <v>90.8</v>
      </c>
      <c r="O222" s="528">
        <v>89.9</v>
      </c>
      <c r="P222" s="528">
        <v>88.7</v>
      </c>
      <c r="Q222" s="528">
        <v>88.5</v>
      </c>
      <c r="R222" s="528">
        <v>89.8</v>
      </c>
      <c r="S222" s="528">
        <v>90.4</v>
      </c>
      <c r="T222" s="528">
        <v>91.7</v>
      </c>
      <c r="U222" s="528">
        <v>91.6</v>
      </c>
      <c r="V222" s="528">
        <v>99.2</v>
      </c>
      <c r="W222" s="528">
        <v>100.5</v>
      </c>
      <c r="X222" s="528">
        <v>101.8</v>
      </c>
      <c r="Y222" s="528">
        <v>99.3</v>
      </c>
      <c r="Z222" s="528">
        <v>102.8</v>
      </c>
      <c r="AA222" s="528">
        <v>103.5</v>
      </c>
      <c r="AB222" s="528">
        <v>103.7</v>
      </c>
      <c r="AC222" s="528">
        <v>98.7</v>
      </c>
      <c r="AD222" s="528">
        <v>96.3</v>
      </c>
      <c r="AE222" s="528">
        <v>91.2</v>
      </c>
      <c r="AF222" s="528">
        <v>90</v>
      </c>
      <c r="AG222" s="528">
        <v>88.9</v>
      </c>
      <c r="AH222" s="528">
        <v>86.6</v>
      </c>
      <c r="AI222" s="528">
        <v>86.5</v>
      </c>
      <c r="AJ222" s="528">
        <v>85.8</v>
      </c>
      <c r="AK222" s="528">
        <v>84.9</v>
      </c>
      <c r="AL222" s="528">
        <v>86.3</v>
      </c>
      <c r="AM222" s="528">
        <v>89.3</v>
      </c>
      <c r="AN222" s="528">
        <v>90.6</v>
      </c>
      <c r="AO222" s="528">
        <v>91.1</v>
      </c>
      <c r="AP222" s="528">
        <v>91.1</v>
      </c>
      <c r="AQ222" s="528">
        <v>91.6</v>
      </c>
      <c r="AR222" s="528">
        <v>91.7</v>
      </c>
      <c r="AS222" s="528">
        <v>93</v>
      </c>
      <c r="AT222" s="528">
        <v>95.4</v>
      </c>
      <c r="AU222" s="528">
        <v>97</v>
      </c>
      <c r="AV222" s="528">
        <v>102.1</v>
      </c>
      <c r="AW222" s="528">
        <v>100.9</v>
      </c>
      <c r="AX222" s="528">
        <v>100.6</v>
      </c>
      <c r="AY222" s="528">
        <v>98.9</v>
      </c>
      <c r="AZ222" s="528">
        <v>102.9</v>
      </c>
      <c r="BA222" s="528">
        <v>103</v>
      </c>
      <c r="BB222" s="528">
        <v>107.5</v>
      </c>
      <c r="BC222" s="528">
        <v>107</v>
      </c>
      <c r="BD222" s="528">
        <v>106.9</v>
      </c>
      <c r="BE222" s="528">
        <v>106.7</v>
      </c>
      <c r="BF222" s="528">
        <v>106.5</v>
      </c>
      <c r="BG222" s="528">
        <v>106.1</v>
      </c>
      <c r="BH222" s="528">
        <v>105.7</v>
      </c>
      <c r="BI222" s="528">
        <v>105.9</v>
      </c>
      <c r="BJ222" s="528">
        <v>105.2</v>
      </c>
      <c r="BK222" s="528">
        <v>105.2</v>
      </c>
      <c r="BL222" s="528">
        <v>105.6</v>
      </c>
      <c r="BM222" s="528">
        <v>103.9</v>
      </c>
      <c r="BN222" s="528">
        <v>106</v>
      </c>
      <c r="BO222" s="528">
        <v>112.3</v>
      </c>
      <c r="BP222" s="528">
        <v>112.4</v>
      </c>
      <c r="BQ222" s="528">
        <v>112.4</v>
      </c>
      <c r="BR222" s="528">
        <v>112.4</v>
      </c>
      <c r="BS222" s="528">
        <v>112.1</v>
      </c>
      <c r="BT222" s="528">
        <v>112.2</v>
      </c>
      <c r="BU222" s="528">
        <v>112.4</v>
      </c>
      <c r="BV222" s="528">
        <v>112.2</v>
      </c>
      <c r="BW222" s="528">
        <v>111.7</v>
      </c>
      <c r="BX222" s="528">
        <v>109.7</v>
      </c>
      <c r="BY222" s="528">
        <v>121.8</v>
      </c>
      <c r="BZ222" s="528">
        <v>122.4</v>
      </c>
      <c r="CA222" s="528">
        <v>122.6</v>
      </c>
      <c r="CB222" s="528">
        <v>120</v>
      </c>
      <c r="CC222" s="528">
        <v>124.1</v>
      </c>
      <c r="CD222" s="528">
        <v>123.7</v>
      </c>
      <c r="CE222" s="528">
        <v>125.3</v>
      </c>
      <c r="CF222" s="528">
        <v>131.30000000000001</v>
      </c>
      <c r="CG222" s="528">
        <v>134.19999999999999</v>
      </c>
      <c r="CH222" s="528">
        <v>134.19999999999999</v>
      </c>
      <c r="CI222" s="528">
        <v>134.30000000000001</v>
      </c>
      <c r="CJ222" s="528">
        <v>134.4</v>
      </c>
      <c r="CK222" s="528">
        <v>134.19999999999999</v>
      </c>
      <c r="CL222" s="528">
        <v>134.19999999999999</v>
      </c>
    </row>
    <row r="223" spans="1:90">
      <c r="A223" s="524" t="s">
        <v>2435</v>
      </c>
      <c r="B223" s="524" t="s">
        <v>1033</v>
      </c>
      <c r="C223" s="525">
        <v>0.15295</v>
      </c>
      <c r="D223" s="528">
        <v>103.8</v>
      </c>
      <c r="E223" s="528">
        <v>101.9</v>
      </c>
      <c r="F223" s="528">
        <v>102.1</v>
      </c>
      <c r="G223" s="528">
        <v>105.5</v>
      </c>
      <c r="H223" s="528">
        <v>106.8</v>
      </c>
      <c r="I223" s="528">
        <v>109.2</v>
      </c>
      <c r="J223" s="528">
        <v>109.2</v>
      </c>
      <c r="K223" s="528">
        <v>109.2</v>
      </c>
      <c r="L223" s="528">
        <v>109.2</v>
      </c>
      <c r="M223" s="528">
        <v>109.2</v>
      </c>
      <c r="N223" s="528">
        <v>109.2</v>
      </c>
      <c r="O223" s="528">
        <v>109.2</v>
      </c>
      <c r="P223" s="528">
        <v>109.7</v>
      </c>
      <c r="Q223" s="528">
        <v>109.7</v>
      </c>
      <c r="R223" s="528">
        <v>109.7</v>
      </c>
      <c r="S223" s="528">
        <v>116.7</v>
      </c>
      <c r="T223" s="528">
        <v>117.1</v>
      </c>
      <c r="U223" s="528">
        <v>117.1</v>
      </c>
      <c r="V223" s="528">
        <v>117.1</v>
      </c>
      <c r="W223" s="528">
        <v>117.3</v>
      </c>
      <c r="X223" s="528">
        <v>117.3</v>
      </c>
      <c r="Y223" s="528">
        <v>117.4</v>
      </c>
      <c r="Z223" s="528">
        <v>117.8</v>
      </c>
      <c r="AA223" s="528">
        <v>118</v>
      </c>
      <c r="AB223" s="528">
        <v>117.7</v>
      </c>
      <c r="AC223" s="528">
        <v>117.7</v>
      </c>
      <c r="AD223" s="528">
        <v>117.7</v>
      </c>
      <c r="AE223" s="528">
        <v>120.1</v>
      </c>
      <c r="AF223" s="528">
        <v>120.4</v>
      </c>
      <c r="AG223" s="528">
        <v>120.4</v>
      </c>
      <c r="AH223" s="528">
        <v>120.4</v>
      </c>
      <c r="AI223" s="528">
        <v>119.9</v>
      </c>
      <c r="AJ223" s="528">
        <v>119.9</v>
      </c>
      <c r="AK223" s="528">
        <v>119.9</v>
      </c>
      <c r="AL223" s="528">
        <v>119.9</v>
      </c>
      <c r="AM223" s="528">
        <v>120</v>
      </c>
      <c r="AN223" s="528">
        <v>120.9</v>
      </c>
      <c r="AO223" s="528">
        <v>121.3</v>
      </c>
      <c r="AP223" s="528">
        <v>122</v>
      </c>
      <c r="AQ223" s="528">
        <v>122.1</v>
      </c>
      <c r="AR223" s="528">
        <v>122.1</v>
      </c>
      <c r="AS223" s="528">
        <v>122.1</v>
      </c>
      <c r="AT223" s="528">
        <v>122.3</v>
      </c>
      <c r="AU223" s="528">
        <v>122.9</v>
      </c>
      <c r="AV223" s="528">
        <v>122.9</v>
      </c>
      <c r="AW223" s="528">
        <v>123</v>
      </c>
      <c r="AX223" s="528">
        <v>131.4</v>
      </c>
      <c r="AY223" s="528">
        <v>143.19999999999999</v>
      </c>
      <c r="AZ223" s="528">
        <v>142.80000000000001</v>
      </c>
      <c r="BA223" s="528">
        <v>143.4</v>
      </c>
      <c r="BB223" s="528">
        <v>143.30000000000001</v>
      </c>
      <c r="BC223" s="528">
        <v>149.19999999999999</v>
      </c>
      <c r="BD223" s="528">
        <v>149.6</v>
      </c>
      <c r="BE223" s="528">
        <v>150.1</v>
      </c>
      <c r="BF223" s="528">
        <v>150.1</v>
      </c>
      <c r="BG223" s="528">
        <v>150.4</v>
      </c>
      <c r="BH223" s="528">
        <v>150.19999999999999</v>
      </c>
      <c r="BI223" s="528">
        <v>150.5</v>
      </c>
      <c r="BJ223" s="528">
        <v>150.69999999999999</v>
      </c>
      <c r="BK223" s="528">
        <v>150.9</v>
      </c>
      <c r="BL223" s="528">
        <v>149.6</v>
      </c>
      <c r="BM223" s="528">
        <v>154.5</v>
      </c>
      <c r="BN223" s="528">
        <v>150.4</v>
      </c>
      <c r="BO223" s="528">
        <v>158.6</v>
      </c>
      <c r="BP223" s="528">
        <v>155.19999999999999</v>
      </c>
      <c r="BQ223" s="528">
        <v>159.80000000000001</v>
      </c>
      <c r="BR223" s="528">
        <v>159.80000000000001</v>
      </c>
      <c r="BS223" s="528">
        <v>167</v>
      </c>
      <c r="BT223" s="528">
        <v>167.1</v>
      </c>
      <c r="BU223" s="528">
        <v>167.1</v>
      </c>
      <c r="BV223" s="528">
        <v>167.1</v>
      </c>
      <c r="BW223" s="528">
        <v>167.1</v>
      </c>
      <c r="BX223" s="528">
        <v>167.8</v>
      </c>
      <c r="BY223" s="528">
        <v>165</v>
      </c>
      <c r="BZ223" s="528">
        <v>169.8</v>
      </c>
      <c r="CA223" s="528">
        <v>169.8</v>
      </c>
      <c r="CB223" s="528">
        <v>169.8</v>
      </c>
      <c r="CC223" s="528">
        <v>169.8</v>
      </c>
      <c r="CD223" s="528">
        <v>169.6</v>
      </c>
      <c r="CE223" s="528">
        <v>170</v>
      </c>
      <c r="CF223" s="528">
        <v>170</v>
      </c>
      <c r="CG223" s="528">
        <v>170.2</v>
      </c>
      <c r="CH223" s="528">
        <v>170</v>
      </c>
      <c r="CI223" s="528">
        <v>170</v>
      </c>
      <c r="CJ223" s="528">
        <v>170.1</v>
      </c>
      <c r="CK223" s="528">
        <v>170.2</v>
      </c>
      <c r="CL223" s="528">
        <v>170.2</v>
      </c>
    </row>
    <row r="224" spans="1:90">
      <c r="A224" s="524" t="s">
        <v>1034</v>
      </c>
      <c r="B224" s="524" t="s">
        <v>1035</v>
      </c>
      <c r="C224" s="525">
        <v>0.11454</v>
      </c>
      <c r="D224" s="528">
        <v>105.1</v>
      </c>
      <c r="E224" s="528">
        <v>102.6</v>
      </c>
      <c r="F224" s="528">
        <v>102.8</v>
      </c>
      <c r="G224" s="528">
        <v>103.7</v>
      </c>
      <c r="H224" s="528">
        <v>105.4</v>
      </c>
      <c r="I224" s="528">
        <v>107.5</v>
      </c>
      <c r="J224" s="528">
        <v>107.5</v>
      </c>
      <c r="K224" s="528">
        <v>107.5</v>
      </c>
      <c r="L224" s="528">
        <v>107.5</v>
      </c>
      <c r="M224" s="528">
        <v>107.5</v>
      </c>
      <c r="N224" s="528">
        <v>107.5</v>
      </c>
      <c r="O224" s="528">
        <v>107.5</v>
      </c>
      <c r="P224" s="528">
        <v>108.2</v>
      </c>
      <c r="Q224" s="528">
        <v>108.2</v>
      </c>
      <c r="R224" s="528">
        <v>108.2</v>
      </c>
      <c r="S224" s="528">
        <v>112.4</v>
      </c>
      <c r="T224" s="528">
        <v>113</v>
      </c>
      <c r="U224" s="528">
        <v>113</v>
      </c>
      <c r="V224" s="528">
        <v>113</v>
      </c>
      <c r="W224" s="528">
        <v>113.2</v>
      </c>
      <c r="X224" s="528">
        <v>113.2</v>
      </c>
      <c r="Y224" s="528">
        <v>113.4</v>
      </c>
      <c r="Z224" s="528">
        <v>113.4</v>
      </c>
      <c r="AA224" s="528">
        <v>113.4</v>
      </c>
      <c r="AB224" s="528">
        <v>113.4</v>
      </c>
      <c r="AC224" s="528">
        <v>113.4</v>
      </c>
      <c r="AD224" s="528">
        <v>113.4</v>
      </c>
      <c r="AE224" s="528">
        <v>114.1</v>
      </c>
      <c r="AF224" s="528">
        <v>114.6</v>
      </c>
      <c r="AG224" s="528">
        <v>114.6</v>
      </c>
      <c r="AH224" s="528">
        <v>114.6</v>
      </c>
      <c r="AI224" s="528">
        <v>114.6</v>
      </c>
      <c r="AJ224" s="528">
        <v>114.6</v>
      </c>
      <c r="AK224" s="528">
        <v>114.6</v>
      </c>
      <c r="AL224" s="528">
        <v>114.6</v>
      </c>
      <c r="AM224" s="528">
        <v>114.6</v>
      </c>
      <c r="AN224" s="528">
        <v>115.8</v>
      </c>
      <c r="AO224" s="528">
        <v>116.3</v>
      </c>
      <c r="AP224" s="528">
        <v>117.3</v>
      </c>
      <c r="AQ224" s="528">
        <v>117.4</v>
      </c>
      <c r="AR224" s="528">
        <v>117.4</v>
      </c>
      <c r="AS224" s="528">
        <v>117.4</v>
      </c>
      <c r="AT224" s="528">
        <v>117.7</v>
      </c>
      <c r="AU224" s="528">
        <v>118.4</v>
      </c>
      <c r="AV224" s="528">
        <v>118.4</v>
      </c>
      <c r="AW224" s="528">
        <v>118.4</v>
      </c>
      <c r="AX224" s="528">
        <v>129.4</v>
      </c>
      <c r="AY224" s="528">
        <v>145.1</v>
      </c>
      <c r="AZ224" s="528">
        <v>144.5</v>
      </c>
      <c r="BA224" s="528">
        <v>145.30000000000001</v>
      </c>
      <c r="BB224" s="528">
        <v>145.19999999999999</v>
      </c>
      <c r="BC224" s="528">
        <v>145.19999999999999</v>
      </c>
      <c r="BD224" s="528">
        <v>145.69999999999999</v>
      </c>
      <c r="BE224" s="528">
        <v>146.4</v>
      </c>
      <c r="BF224" s="528">
        <v>146.4</v>
      </c>
      <c r="BG224" s="528">
        <v>146.4</v>
      </c>
      <c r="BH224" s="528">
        <v>146.4</v>
      </c>
      <c r="BI224" s="528">
        <v>146.80000000000001</v>
      </c>
      <c r="BJ224" s="528">
        <v>147</v>
      </c>
      <c r="BK224" s="528">
        <v>147</v>
      </c>
      <c r="BL224" s="528">
        <v>145.30000000000001</v>
      </c>
      <c r="BM224" s="528">
        <v>151.80000000000001</v>
      </c>
      <c r="BN224" s="528">
        <v>146.4</v>
      </c>
      <c r="BO224" s="528">
        <v>154.80000000000001</v>
      </c>
      <c r="BP224" s="528">
        <v>150</v>
      </c>
      <c r="BQ224" s="528">
        <v>156.19999999999999</v>
      </c>
      <c r="BR224" s="528">
        <v>156.19999999999999</v>
      </c>
      <c r="BS224" s="528">
        <v>156.19999999999999</v>
      </c>
      <c r="BT224" s="528">
        <v>156.19999999999999</v>
      </c>
      <c r="BU224" s="528">
        <v>156.19999999999999</v>
      </c>
      <c r="BV224" s="528">
        <v>156.19999999999999</v>
      </c>
      <c r="BW224" s="528">
        <v>156.19999999999999</v>
      </c>
      <c r="BX224" s="528">
        <v>157.19999999999999</v>
      </c>
      <c r="BY224" s="528">
        <v>153.1</v>
      </c>
      <c r="BZ224" s="528">
        <v>159.4</v>
      </c>
      <c r="CA224" s="528">
        <v>159.4</v>
      </c>
      <c r="CB224" s="528">
        <v>159.4</v>
      </c>
      <c r="CC224" s="528">
        <v>159.4</v>
      </c>
      <c r="CD224" s="528">
        <v>159.19999999999999</v>
      </c>
      <c r="CE224" s="528">
        <v>159.69999999999999</v>
      </c>
      <c r="CF224" s="528">
        <v>159.69999999999999</v>
      </c>
      <c r="CG224" s="528">
        <v>160.19999999999999</v>
      </c>
      <c r="CH224" s="528">
        <v>160.19999999999999</v>
      </c>
      <c r="CI224" s="528">
        <v>160.19999999999999</v>
      </c>
      <c r="CJ224" s="528">
        <v>160.30000000000001</v>
      </c>
      <c r="CK224" s="528">
        <v>160.5</v>
      </c>
      <c r="CL224" s="528">
        <v>160.5</v>
      </c>
    </row>
    <row r="225" spans="1:90">
      <c r="A225" s="524" t="s">
        <v>2436</v>
      </c>
      <c r="B225" s="524" t="s">
        <v>1037</v>
      </c>
      <c r="C225" s="525">
        <v>3.841E-2</v>
      </c>
      <c r="D225" s="528">
        <v>100</v>
      </c>
      <c r="E225" s="528">
        <v>100</v>
      </c>
      <c r="F225" s="528">
        <v>100</v>
      </c>
      <c r="G225" s="528">
        <v>110.6</v>
      </c>
      <c r="H225" s="528">
        <v>110.6</v>
      </c>
      <c r="I225" s="528">
        <v>114.3</v>
      </c>
      <c r="J225" s="528">
        <v>114.3</v>
      </c>
      <c r="K225" s="528">
        <v>114.3</v>
      </c>
      <c r="L225" s="528">
        <v>114.3</v>
      </c>
      <c r="M225" s="528">
        <v>114.3</v>
      </c>
      <c r="N225" s="528">
        <v>114.3</v>
      </c>
      <c r="O225" s="528">
        <v>114.3</v>
      </c>
      <c r="P225" s="528">
        <v>114.3</v>
      </c>
      <c r="Q225" s="528">
        <v>114.3</v>
      </c>
      <c r="R225" s="528">
        <v>114.3</v>
      </c>
      <c r="S225" s="528">
        <v>129.4</v>
      </c>
      <c r="T225" s="528">
        <v>129.4</v>
      </c>
      <c r="U225" s="528">
        <v>129.4</v>
      </c>
      <c r="V225" s="528">
        <v>129.4</v>
      </c>
      <c r="W225" s="528">
        <v>129.4</v>
      </c>
      <c r="X225" s="528">
        <v>129.4</v>
      </c>
      <c r="Y225" s="528">
        <v>129.4</v>
      </c>
      <c r="Z225" s="528">
        <v>130.80000000000001</v>
      </c>
      <c r="AA225" s="528">
        <v>131.6</v>
      </c>
      <c r="AB225" s="528">
        <v>130.6</v>
      </c>
      <c r="AC225" s="528">
        <v>130.6</v>
      </c>
      <c r="AD225" s="528">
        <v>130.6</v>
      </c>
      <c r="AE225" s="528">
        <v>137.80000000000001</v>
      </c>
      <c r="AF225" s="528">
        <v>137.80000000000001</v>
      </c>
      <c r="AG225" s="528">
        <v>137.80000000000001</v>
      </c>
      <c r="AH225" s="528">
        <v>137.80000000000001</v>
      </c>
      <c r="AI225" s="528">
        <v>135.6</v>
      </c>
      <c r="AJ225" s="528">
        <v>135.6</v>
      </c>
      <c r="AK225" s="528">
        <v>135.6</v>
      </c>
      <c r="AL225" s="528">
        <v>135.6</v>
      </c>
      <c r="AM225" s="528">
        <v>135.9</v>
      </c>
      <c r="AN225" s="528">
        <v>136.1</v>
      </c>
      <c r="AO225" s="528">
        <v>136.1</v>
      </c>
      <c r="AP225" s="528">
        <v>136.1</v>
      </c>
      <c r="AQ225" s="528">
        <v>136.1</v>
      </c>
      <c r="AR225" s="528">
        <v>136.1</v>
      </c>
      <c r="AS225" s="528">
        <v>136.1</v>
      </c>
      <c r="AT225" s="528">
        <v>136.30000000000001</v>
      </c>
      <c r="AU225" s="528">
        <v>136.4</v>
      </c>
      <c r="AV225" s="528">
        <v>136.4</v>
      </c>
      <c r="AW225" s="528">
        <v>137</v>
      </c>
      <c r="AX225" s="528">
        <v>137.6</v>
      </c>
      <c r="AY225" s="528">
        <v>137.6</v>
      </c>
      <c r="AZ225" s="528">
        <v>137.6</v>
      </c>
      <c r="BA225" s="528">
        <v>137.6</v>
      </c>
      <c r="BB225" s="528">
        <v>137.5</v>
      </c>
      <c r="BC225" s="528">
        <v>161.19999999999999</v>
      </c>
      <c r="BD225" s="528">
        <v>161.19999999999999</v>
      </c>
      <c r="BE225" s="528">
        <v>161.19999999999999</v>
      </c>
      <c r="BF225" s="528">
        <v>161.19999999999999</v>
      </c>
      <c r="BG225" s="528">
        <v>162.5</v>
      </c>
      <c r="BH225" s="528">
        <v>161.80000000000001</v>
      </c>
      <c r="BI225" s="528">
        <v>161.9</v>
      </c>
      <c r="BJ225" s="528">
        <v>161.80000000000001</v>
      </c>
      <c r="BK225" s="528">
        <v>162.5</v>
      </c>
      <c r="BL225" s="528">
        <v>162.5</v>
      </c>
      <c r="BM225" s="528">
        <v>162.5</v>
      </c>
      <c r="BN225" s="528">
        <v>162.5</v>
      </c>
      <c r="BO225" s="528">
        <v>169.9</v>
      </c>
      <c r="BP225" s="528">
        <v>170.5</v>
      </c>
      <c r="BQ225" s="528">
        <v>170.5</v>
      </c>
      <c r="BR225" s="528">
        <v>170.5</v>
      </c>
      <c r="BS225" s="528">
        <v>199.4</v>
      </c>
      <c r="BT225" s="528">
        <v>199.4</v>
      </c>
      <c r="BU225" s="528">
        <v>199.5</v>
      </c>
      <c r="BV225" s="528">
        <v>199.5</v>
      </c>
      <c r="BW225" s="528">
        <v>199.5</v>
      </c>
      <c r="BX225" s="528">
        <v>199.5</v>
      </c>
      <c r="BY225" s="528">
        <v>200.6</v>
      </c>
      <c r="BZ225" s="528">
        <v>200.8</v>
      </c>
      <c r="CA225" s="528">
        <v>200.8</v>
      </c>
      <c r="CB225" s="528">
        <v>200.8</v>
      </c>
      <c r="CC225" s="528">
        <v>200.8</v>
      </c>
      <c r="CD225" s="528">
        <v>200.8</v>
      </c>
      <c r="CE225" s="528">
        <v>200.8</v>
      </c>
      <c r="CF225" s="528">
        <v>200.8</v>
      </c>
      <c r="CG225" s="528">
        <v>199.9</v>
      </c>
      <c r="CH225" s="528">
        <v>199.3</v>
      </c>
      <c r="CI225" s="528">
        <v>199.3</v>
      </c>
      <c r="CJ225" s="528">
        <v>199.3</v>
      </c>
      <c r="CK225" s="528">
        <v>199.3</v>
      </c>
      <c r="CL225" s="528">
        <v>199.3</v>
      </c>
    </row>
    <row r="226" spans="1:90">
      <c r="A226" s="524" t="s">
        <v>2437</v>
      </c>
      <c r="B226" s="524" t="s">
        <v>1039</v>
      </c>
      <c r="C226" s="525">
        <v>0.24132000000000001</v>
      </c>
      <c r="D226" s="528">
        <v>103.2</v>
      </c>
      <c r="E226" s="528">
        <v>103.6</v>
      </c>
      <c r="F226" s="528">
        <v>104.2</v>
      </c>
      <c r="G226" s="528">
        <v>106.9</v>
      </c>
      <c r="H226" s="528">
        <v>108.6</v>
      </c>
      <c r="I226" s="528">
        <v>108.3</v>
      </c>
      <c r="J226" s="528">
        <v>108.8</v>
      </c>
      <c r="K226" s="528">
        <v>108.8</v>
      </c>
      <c r="L226" s="528">
        <v>108.8</v>
      </c>
      <c r="M226" s="528">
        <v>110</v>
      </c>
      <c r="N226" s="528">
        <v>111.5</v>
      </c>
      <c r="O226" s="528">
        <v>113.2</v>
      </c>
      <c r="P226" s="528">
        <v>117.7</v>
      </c>
      <c r="Q226" s="528">
        <v>118.4</v>
      </c>
      <c r="R226" s="528">
        <v>116.8</v>
      </c>
      <c r="S226" s="528">
        <v>120</v>
      </c>
      <c r="T226" s="528">
        <v>120.5</v>
      </c>
      <c r="U226" s="528">
        <v>121.2</v>
      </c>
      <c r="V226" s="528">
        <v>121.3</v>
      </c>
      <c r="W226" s="528">
        <v>121.3</v>
      </c>
      <c r="X226" s="528">
        <v>121.3</v>
      </c>
      <c r="Y226" s="528">
        <v>121.4</v>
      </c>
      <c r="Z226" s="528">
        <v>121.5</v>
      </c>
      <c r="AA226" s="528">
        <v>121.3</v>
      </c>
      <c r="AB226" s="528">
        <v>119.7</v>
      </c>
      <c r="AC226" s="528">
        <v>120.1</v>
      </c>
      <c r="AD226" s="528">
        <v>122.6</v>
      </c>
      <c r="AE226" s="528">
        <v>123.3</v>
      </c>
      <c r="AF226" s="528">
        <v>123.5</v>
      </c>
      <c r="AG226" s="528">
        <v>123.7</v>
      </c>
      <c r="AH226" s="528">
        <v>123.6</v>
      </c>
      <c r="AI226" s="528">
        <v>123.9</v>
      </c>
      <c r="AJ226" s="528">
        <v>124.6</v>
      </c>
      <c r="AK226" s="528">
        <v>125.8</v>
      </c>
      <c r="AL226" s="528">
        <v>126</v>
      </c>
      <c r="AM226" s="528">
        <v>126.6</v>
      </c>
      <c r="AN226" s="528">
        <v>129.6</v>
      </c>
      <c r="AO226" s="528">
        <v>129.69999999999999</v>
      </c>
      <c r="AP226" s="528">
        <v>133.5</v>
      </c>
      <c r="AQ226" s="528">
        <v>133.4</v>
      </c>
      <c r="AR226" s="528">
        <v>133.5</v>
      </c>
      <c r="AS226" s="528">
        <v>133.5</v>
      </c>
      <c r="AT226" s="528">
        <v>133.5</v>
      </c>
      <c r="AU226" s="528">
        <v>131.5</v>
      </c>
      <c r="AV226" s="528">
        <v>131.69999999999999</v>
      </c>
      <c r="AW226" s="528">
        <v>132</v>
      </c>
      <c r="AX226" s="528">
        <v>132</v>
      </c>
      <c r="AY226" s="528">
        <v>129.1</v>
      </c>
      <c r="AZ226" s="528">
        <v>131.5</v>
      </c>
      <c r="BA226" s="528">
        <v>132.1</v>
      </c>
      <c r="BB226" s="528">
        <v>133.30000000000001</v>
      </c>
      <c r="BC226" s="528">
        <v>132</v>
      </c>
      <c r="BD226" s="528">
        <v>132.19999999999999</v>
      </c>
      <c r="BE226" s="528">
        <v>132.5</v>
      </c>
      <c r="BF226" s="528">
        <v>132.30000000000001</v>
      </c>
      <c r="BG226" s="528">
        <v>132.30000000000001</v>
      </c>
      <c r="BH226" s="528">
        <v>132.6</v>
      </c>
      <c r="BI226" s="528">
        <v>131.4</v>
      </c>
      <c r="BJ226" s="528">
        <v>135.5</v>
      </c>
      <c r="BK226" s="528">
        <v>136.30000000000001</v>
      </c>
      <c r="BL226" s="528">
        <v>141.1</v>
      </c>
      <c r="BM226" s="528">
        <v>141.5</v>
      </c>
      <c r="BN226" s="528">
        <v>141.6</v>
      </c>
      <c r="BO226" s="528">
        <v>143.30000000000001</v>
      </c>
      <c r="BP226" s="528">
        <v>143.5</v>
      </c>
      <c r="BQ226" s="528">
        <v>143.30000000000001</v>
      </c>
      <c r="BR226" s="528">
        <v>143.30000000000001</v>
      </c>
      <c r="BS226" s="528">
        <v>143.30000000000001</v>
      </c>
      <c r="BT226" s="528">
        <v>143.19999999999999</v>
      </c>
      <c r="BU226" s="528">
        <v>143.19999999999999</v>
      </c>
      <c r="BV226" s="528">
        <v>143.19999999999999</v>
      </c>
      <c r="BW226" s="528">
        <v>143.4</v>
      </c>
      <c r="BX226" s="528">
        <v>142.80000000000001</v>
      </c>
      <c r="BY226" s="528">
        <v>144.69999999999999</v>
      </c>
      <c r="BZ226" s="528">
        <v>151.80000000000001</v>
      </c>
      <c r="CA226" s="528">
        <v>152.1</v>
      </c>
      <c r="CB226" s="528">
        <v>145.30000000000001</v>
      </c>
      <c r="CC226" s="528">
        <v>145.80000000000001</v>
      </c>
      <c r="CD226" s="528">
        <v>146.19999999999999</v>
      </c>
      <c r="CE226" s="528">
        <v>146.80000000000001</v>
      </c>
      <c r="CF226" s="528">
        <v>147.30000000000001</v>
      </c>
      <c r="CG226" s="528">
        <v>147.9</v>
      </c>
      <c r="CH226" s="528">
        <v>147.80000000000001</v>
      </c>
      <c r="CI226" s="528">
        <v>148.30000000000001</v>
      </c>
      <c r="CJ226" s="528">
        <v>151.4</v>
      </c>
      <c r="CK226" s="528">
        <v>151.5</v>
      </c>
      <c r="CL226" s="528">
        <v>151.80000000000001</v>
      </c>
    </row>
    <row r="227" spans="1:90">
      <c r="A227" s="524" t="s">
        <v>2438</v>
      </c>
      <c r="B227" s="524" t="s">
        <v>1041</v>
      </c>
      <c r="C227" s="525">
        <v>9.0789999999999996E-2</v>
      </c>
      <c r="D227" s="528">
        <v>101.7</v>
      </c>
      <c r="E227" s="528">
        <v>103.1</v>
      </c>
      <c r="F227" s="528">
        <v>104.5</v>
      </c>
      <c r="G227" s="528">
        <v>105.7</v>
      </c>
      <c r="H227" s="528">
        <v>109.2</v>
      </c>
      <c r="I227" s="528">
        <v>109.2</v>
      </c>
      <c r="J227" s="528">
        <v>109.2</v>
      </c>
      <c r="K227" s="528">
        <v>109.2</v>
      </c>
      <c r="L227" s="528">
        <v>109.2</v>
      </c>
      <c r="M227" s="528">
        <v>110</v>
      </c>
      <c r="N227" s="528">
        <v>111.8</v>
      </c>
      <c r="O227" s="528">
        <v>115.2</v>
      </c>
      <c r="P227" s="528">
        <v>123.5</v>
      </c>
      <c r="Q227" s="528">
        <v>125.4</v>
      </c>
      <c r="R227" s="528">
        <v>122</v>
      </c>
      <c r="S227" s="528">
        <v>127.3</v>
      </c>
      <c r="T227" s="528">
        <v>127.3</v>
      </c>
      <c r="U227" s="528">
        <v>127.3</v>
      </c>
      <c r="V227" s="528">
        <v>127.3</v>
      </c>
      <c r="W227" s="528">
        <v>127.3</v>
      </c>
      <c r="X227" s="528">
        <v>127.2</v>
      </c>
      <c r="Y227" s="528">
        <v>127.2</v>
      </c>
      <c r="Z227" s="528">
        <v>127.2</v>
      </c>
      <c r="AA227" s="528">
        <v>127.2</v>
      </c>
      <c r="AB227" s="528">
        <v>122.1</v>
      </c>
      <c r="AC227" s="528">
        <v>122.8</v>
      </c>
      <c r="AD227" s="528">
        <v>126</v>
      </c>
      <c r="AE227" s="528">
        <v>126</v>
      </c>
      <c r="AF227" s="528">
        <v>126</v>
      </c>
      <c r="AG227" s="528">
        <v>126</v>
      </c>
      <c r="AH227" s="528">
        <v>126</v>
      </c>
      <c r="AI227" s="528">
        <v>126</v>
      </c>
      <c r="AJ227" s="528">
        <v>126</v>
      </c>
      <c r="AK227" s="528">
        <v>126</v>
      </c>
      <c r="AL227" s="528">
        <v>126</v>
      </c>
      <c r="AM227" s="528">
        <v>127.5</v>
      </c>
      <c r="AN227" s="528">
        <v>132.5</v>
      </c>
      <c r="AO227" s="528">
        <v>132.5</v>
      </c>
      <c r="AP227" s="528">
        <v>142.80000000000001</v>
      </c>
      <c r="AQ227" s="528">
        <v>142.80000000000001</v>
      </c>
      <c r="AR227" s="528">
        <v>142.80000000000001</v>
      </c>
      <c r="AS227" s="528">
        <v>142.80000000000001</v>
      </c>
      <c r="AT227" s="528">
        <v>142.80000000000001</v>
      </c>
      <c r="AU227" s="528">
        <v>138.5</v>
      </c>
      <c r="AV227" s="528">
        <v>139</v>
      </c>
      <c r="AW227" s="528">
        <v>139.1</v>
      </c>
      <c r="AX227" s="528">
        <v>139.1</v>
      </c>
      <c r="AY227" s="528">
        <v>131.4</v>
      </c>
      <c r="AZ227" s="528">
        <v>128.80000000000001</v>
      </c>
      <c r="BA227" s="528">
        <v>129.19999999999999</v>
      </c>
      <c r="BB227" s="528">
        <v>134.19999999999999</v>
      </c>
      <c r="BC227" s="528">
        <v>134.19999999999999</v>
      </c>
      <c r="BD227" s="528">
        <v>134.19999999999999</v>
      </c>
      <c r="BE227" s="528">
        <v>134.19999999999999</v>
      </c>
      <c r="BF227" s="528">
        <v>134.19999999999999</v>
      </c>
      <c r="BG227" s="528">
        <v>134.19999999999999</v>
      </c>
      <c r="BH227" s="528">
        <v>134.19999999999999</v>
      </c>
      <c r="BI227" s="528">
        <v>133.6</v>
      </c>
      <c r="BJ227" s="528">
        <v>133.6</v>
      </c>
      <c r="BK227" s="528">
        <v>133.6</v>
      </c>
      <c r="BL227" s="528">
        <v>135.69999999999999</v>
      </c>
      <c r="BM227" s="528">
        <v>137.1</v>
      </c>
      <c r="BN227" s="528">
        <v>137.30000000000001</v>
      </c>
      <c r="BO227" s="528">
        <v>137.6</v>
      </c>
      <c r="BP227" s="528">
        <v>137.5</v>
      </c>
      <c r="BQ227" s="528">
        <v>137.5</v>
      </c>
      <c r="BR227" s="528">
        <v>137.5</v>
      </c>
      <c r="BS227" s="528">
        <v>137.5</v>
      </c>
      <c r="BT227" s="528">
        <v>137.5</v>
      </c>
      <c r="BU227" s="528">
        <v>137.5</v>
      </c>
      <c r="BV227" s="528">
        <v>137.5</v>
      </c>
      <c r="BW227" s="528">
        <v>137.5</v>
      </c>
      <c r="BX227" s="528">
        <v>137.5</v>
      </c>
      <c r="BY227" s="528">
        <v>137.5</v>
      </c>
      <c r="BZ227" s="528">
        <v>152.4</v>
      </c>
      <c r="CA227" s="528">
        <v>151.69999999999999</v>
      </c>
      <c r="CB227" s="528">
        <v>148.19999999999999</v>
      </c>
      <c r="CC227" s="528">
        <v>150.80000000000001</v>
      </c>
      <c r="CD227" s="528">
        <v>150.80000000000001</v>
      </c>
      <c r="CE227" s="528">
        <v>150.80000000000001</v>
      </c>
      <c r="CF227" s="528">
        <v>151.6</v>
      </c>
      <c r="CG227" s="528">
        <v>153.19999999999999</v>
      </c>
      <c r="CH227" s="528">
        <v>153.1</v>
      </c>
      <c r="CI227" s="528">
        <v>153.1</v>
      </c>
      <c r="CJ227" s="528">
        <v>157.4</v>
      </c>
      <c r="CK227" s="528">
        <v>157.4</v>
      </c>
      <c r="CL227" s="528">
        <v>157</v>
      </c>
    </row>
    <row r="228" spans="1:90">
      <c r="A228" s="524" t="s">
        <v>2439</v>
      </c>
      <c r="B228" s="524" t="s">
        <v>1043</v>
      </c>
      <c r="C228" s="525">
        <v>7.2470000000000007E-2</v>
      </c>
      <c r="D228" s="528">
        <v>104.2</v>
      </c>
      <c r="E228" s="528">
        <v>104.2</v>
      </c>
      <c r="F228" s="528">
        <v>104.2</v>
      </c>
      <c r="G228" s="528">
        <v>111.6</v>
      </c>
      <c r="H228" s="528">
        <v>111.6</v>
      </c>
      <c r="I228" s="528">
        <v>111.6</v>
      </c>
      <c r="J228" s="528">
        <v>111.9</v>
      </c>
      <c r="K228" s="528">
        <v>112.1</v>
      </c>
      <c r="L228" s="528">
        <v>112.1</v>
      </c>
      <c r="M228" s="528">
        <v>115</v>
      </c>
      <c r="N228" s="528">
        <v>116.7</v>
      </c>
      <c r="O228" s="528">
        <v>116.7</v>
      </c>
      <c r="P228" s="528">
        <v>116.3</v>
      </c>
      <c r="Q228" s="528">
        <v>116.2</v>
      </c>
      <c r="R228" s="528">
        <v>114.9</v>
      </c>
      <c r="S228" s="528">
        <v>116.4</v>
      </c>
      <c r="T228" s="528">
        <v>116.4</v>
      </c>
      <c r="U228" s="528">
        <v>118.8</v>
      </c>
      <c r="V228" s="528">
        <v>118.8</v>
      </c>
      <c r="W228" s="528">
        <v>118.8</v>
      </c>
      <c r="X228" s="528">
        <v>118.8</v>
      </c>
      <c r="Y228" s="528">
        <v>118.9</v>
      </c>
      <c r="Z228" s="528">
        <v>119</v>
      </c>
      <c r="AA228" s="528">
        <v>118.7</v>
      </c>
      <c r="AB228" s="528">
        <v>118.5</v>
      </c>
      <c r="AC228" s="528">
        <v>118.5</v>
      </c>
      <c r="AD228" s="528">
        <v>118.5</v>
      </c>
      <c r="AE228" s="528">
        <v>119.1</v>
      </c>
      <c r="AF228" s="528">
        <v>119</v>
      </c>
      <c r="AG228" s="528">
        <v>118.9</v>
      </c>
      <c r="AH228" s="528">
        <v>118.9</v>
      </c>
      <c r="AI228" s="528">
        <v>118.9</v>
      </c>
      <c r="AJ228" s="528">
        <v>121.7</v>
      </c>
      <c r="AK228" s="528">
        <v>124.1</v>
      </c>
      <c r="AL228" s="528">
        <v>124.1</v>
      </c>
      <c r="AM228" s="528">
        <v>124.1</v>
      </c>
      <c r="AN228" s="528">
        <v>124.1</v>
      </c>
      <c r="AO228" s="528">
        <v>124.1</v>
      </c>
      <c r="AP228" s="528">
        <v>123.7</v>
      </c>
      <c r="AQ228" s="528">
        <v>123.7</v>
      </c>
      <c r="AR228" s="528">
        <v>123.7</v>
      </c>
      <c r="AS228" s="528">
        <v>123.7</v>
      </c>
      <c r="AT228" s="528">
        <v>123.7</v>
      </c>
      <c r="AU228" s="528">
        <v>123.7</v>
      </c>
      <c r="AV228" s="528">
        <v>123.7</v>
      </c>
      <c r="AW228" s="528">
        <v>123.7</v>
      </c>
      <c r="AX228" s="528">
        <v>123.7</v>
      </c>
      <c r="AY228" s="528">
        <v>123.7</v>
      </c>
      <c r="AZ228" s="528">
        <v>132.80000000000001</v>
      </c>
      <c r="BA228" s="528">
        <v>132.5</v>
      </c>
      <c r="BB228" s="528">
        <v>131.6</v>
      </c>
      <c r="BC228" s="528">
        <v>128.69999999999999</v>
      </c>
      <c r="BD228" s="528">
        <v>128.69999999999999</v>
      </c>
      <c r="BE228" s="528">
        <v>128.69999999999999</v>
      </c>
      <c r="BF228" s="528">
        <v>128.69999999999999</v>
      </c>
      <c r="BG228" s="528">
        <v>128.69999999999999</v>
      </c>
      <c r="BH228" s="528">
        <v>128.69999999999999</v>
      </c>
      <c r="BI228" s="528">
        <v>128.69999999999999</v>
      </c>
      <c r="BJ228" s="528">
        <v>142.69999999999999</v>
      </c>
      <c r="BK228" s="528">
        <v>144</v>
      </c>
      <c r="BL228" s="528">
        <v>157.30000000000001</v>
      </c>
      <c r="BM228" s="528">
        <v>157.80000000000001</v>
      </c>
      <c r="BN228" s="528">
        <v>157.80000000000001</v>
      </c>
      <c r="BO228" s="528">
        <v>161</v>
      </c>
      <c r="BP228" s="528">
        <v>161.5</v>
      </c>
      <c r="BQ228" s="528">
        <v>161.5</v>
      </c>
      <c r="BR228" s="528">
        <v>161.5</v>
      </c>
      <c r="BS228" s="528">
        <v>161.5</v>
      </c>
      <c r="BT228" s="528">
        <v>161.5</v>
      </c>
      <c r="BU228" s="528">
        <v>161.5</v>
      </c>
      <c r="BV228" s="528">
        <v>161.5</v>
      </c>
      <c r="BW228" s="528">
        <v>161.5</v>
      </c>
      <c r="BX228" s="528">
        <v>157.69999999999999</v>
      </c>
      <c r="BY228" s="528">
        <v>163.5</v>
      </c>
      <c r="BZ228" s="528">
        <v>166.5</v>
      </c>
      <c r="CA228" s="528">
        <v>166.5</v>
      </c>
      <c r="CB228" s="528">
        <v>149.69999999999999</v>
      </c>
      <c r="CC228" s="528">
        <v>148.30000000000001</v>
      </c>
      <c r="CD228" s="528">
        <v>149.30000000000001</v>
      </c>
      <c r="CE228" s="528">
        <v>149.30000000000001</v>
      </c>
      <c r="CF228" s="528">
        <v>149.30000000000001</v>
      </c>
      <c r="CG228" s="528">
        <v>149.30000000000001</v>
      </c>
      <c r="CH228" s="528">
        <v>148.30000000000001</v>
      </c>
      <c r="CI228" s="528">
        <v>147.19999999999999</v>
      </c>
      <c r="CJ228" s="528">
        <v>147.69999999999999</v>
      </c>
      <c r="CK228" s="528">
        <v>147.69999999999999</v>
      </c>
      <c r="CL228" s="528">
        <v>149.5</v>
      </c>
    </row>
    <row r="229" spans="1:90">
      <c r="A229" s="524" t="s">
        <v>2440</v>
      </c>
      <c r="B229" s="524" t="s">
        <v>2441</v>
      </c>
      <c r="C229" s="525">
        <v>3.6360000000000003E-2</v>
      </c>
      <c r="D229" s="528">
        <v>107.4</v>
      </c>
      <c r="E229" s="528">
        <v>107.4</v>
      </c>
      <c r="F229" s="528">
        <v>107.4</v>
      </c>
      <c r="G229" s="528">
        <v>108.7</v>
      </c>
      <c r="H229" s="528">
        <v>108.7</v>
      </c>
      <c r="I229" s="528">
        <v>108.7</v>
      </c>
      <c r="J229" s="528">
        <v>112</v>
      </c>
      <c r="K229" s="528">
        <v>112</v>
      </c>
      <c r="L229" s="528">
        <v>112</v>
      </c>
      <c r="M229" s="528">
        <v>112</v>
      </c>
      <c r="N229" s="528">
        <v>114.4</v>
      </c>
      <c r="O229" s="528">
        <v>116.8</v>
      </c>
      <c r="P229" s="528">
        <v>120.1</v>
      </c>
      <c r="Q229" s="528">
        <v>120.4</v>
      </c>
      <c r="R229" s="528">
        <v>117</v>
      </c>
      <c r="S229" s="528">
        <v>117</v>
      </c>
      <c r="T229" s="528">
        <v>117</v>
      </c>
      <c r="U229" s="528">
        <v>117</v>
      </c>
      <c r="V229" s="528">
        <v>117</v>
      </c>
      <c r="W229" s="528">
        <v>117</v>
      </c>
      <c r="X229" s="528">
        <v>117</v>
      </c>
      <c r="Y229" s="528">
        <v>117</v>
      </c>
      <c r="Z229" s="528">
        <v>117</v>
      </c>
      <c r="AA229" s="528">
        <v>115.5</v>
      </c>
      <c r="AB229" s="528">
        <v>115.5</v>
      </c>
      <c r="AC229" s="528">
        <v>115.5</v>
      </c>
      <c r="AD229" s="528">
        <v>121.2</v>
      </c>
      <c r="AE229" s="528">
        <v>121.2</v>
      </c>
      <c r="AF229" s="528">
        <v>121.2</v>
      </c>
      <c r="AG229" s="528">
        <v>121.2</v>
      </c>
      <c r="AH229" s="528">
        <v>121.2</v>
      </c>
      <c r="AI229" s="528">
        <v>121.2</v>
      </c>
      <c r="AJ229" s="528">
        <v>121.2</v>
      </c>
      <c r="AK229" s="528">
        <v>124.6</v>
      </c>
      <c r="AL229" s="528">
        <v>125.7</v>
      </c>
      <c r="AM229" s="528">
        <v>125.7</v>
      </c>
      <c r="AN229" s="528">
        <v>132.69999999999999</v>
      </c>
      <c r="AO229" s="528">
        <v>133.4</v>
      </c>
      <c r="AP229" s="528">
        <v>133.6</v>
      </c>
      <c r="AQ229" s="528">
        <v>133.30000000000001</v>
      </c>
      <c r="AR229" s="528">
        <v>132.9</v>
      </c>
      <c r="AS229" s="528">
        <v>133</v>
      </c>
      <c r="AT229" s="528">
        <v>133</v>
      </c>
      <c r="AU229" s="528">
        <v>133</v>
      </c>
      <c r="AV229" s="528">
        <v>133</v>
      </c>
      <c r="AW229" s="528">
        <v>133</v>
      </c>
      <c r="AX229" s="528">
        <v>133</v>
      </c>
      <c r="AY229" s="528">
        <v>133.5</v>
      </c>
      <c r="AZ229" s="528">
        <v>128.6</v>
      </c>
      <c r="BA229" s="528">
        <v>132.9</v>
      </c>
      <c r="BB229" s="528">
        <v>130.30000000000001</v>
      </c>
      <c r="BC229" s="528">
        <v>128.4</v>
      </c>
      <c r="BD229" s="528">
        <v>130</v>
      </c>
      <c r="BE229" s="528">
        <v>130.9</v>
      </c>
      <c r="BF229" s="528">
        <v>130.30000000000001</v>
      </c>
      <c r="BG229" s="528">
        <v>130.9</v>
      </c>
      <c r="BH229" s="528">
        <v>131</v>
      </c>
      <c r="BI229" s="528">
        <v>123.8</v>
      </c>
      <c r="BJ229" s="528">
        <v>122.7</v>
      </c>
      <c r="BK229" s="528">
        <v>124.6</v>
      </c>
      <c r="BL229" s="528">
        <v>124.1</v>
      </c>
      <c r="BM229" s="528">
        <v>126.6</v>
      </c>
      <c r="BN229" s="528">
        <v>131.1</v>
      </c>
      <c r="BO229" s="528">
        <v>135.5</v>
      </c>
      <c r="BP229" s="528">
        <v>136.19999999999999</v>
      </c>
      <c r="BQ229" s="528">
        <v>136.30000000000001</v>
      </c>
      <c r="BR229" s="528">
        <v>136.30000000000001</v>
      </c>
      <c r="BS229" s="528">
        <v>136.30000000000001</v>
      </c>
      <c r="BT229" s="528">
        <v>136.30000000000001</v>
      </c>
      <c r="BU229" s="528">
        <v>136.30000000000001</v>
      </c>
      <c r="BV229" s="528">
        <v>135.1</v>
      </c>
      <c r="BW229" s="528">
        <v>136</v>
      </c>
      <c r="BX229" s="528">
        <v>132.69999999999999</v>
      </c>
      <c r="BY229" s="528">
        <v>133.1</v>
      </c>
      <c r="BZ229" s="528">
        <v>134.30000000000001</v>
      </c>
      <c r="CA229" s="528">
        <v>137.5</v>
      </c>
      <c r="CB229" s="528">
        <v>134.5</v>
      </c>
      <c r="CC229" s="528">
        <v>135.30000000000001</v>
      </c>
      <c r="CD229" s="528">
        <v>134.19999999999999</v>
      </c>
      <c r="CE229" s="528">
        <v>135.9</v>
      </c>
      <c r="CF229" s="528">
        <v>135.9</v>
      </c>
      <c r="CG229" s="528">
        <v>135.9</v>
      </c>
      <c r="CH229" s="528">
        <v>137.6</v>
      </c>
      <c r="CI229" s="528">
        <v>142.6</v>
      </c>
      <c r="CJ229" s="528">
        <v>151.1</v>
      </c>
      <c r="CK229" s="528">
        <v>151.1</v>
      </c>
      <c r="CL229" s="528">
        <v>149.19999999999999</v>
      </c>
    </row>
    <row r="230" spans="1:90">
      <c r="A230" s="524" t="s">
        <v>2442</v>
      </c>
      <c r="B230" s="524" t="s">
        <v>2443</v>
      </c>
      <c r="C230" s="525">
        <v>1.9359999999999999E-2</v>
      </c>
      <c r="D230" s="528">
        <v>101.8</v>
      </c>
      <c r="E230" s="528">
        <v>100.9</v>
      </c>
      <c r="F230" s="528">
        <v>101.5</v>
      </c>
      <c r="G230" s="528">
        <v>101.8</v>
      </c>
      <c r="H230" s="528">
        <v>105.8</v>
      </c>
      <c r="I230" s="528">
        <v>108.1</v>
      </c>
      <c r="J230" s="528">
        <v>106.3</v>
      </c>
      <c r="K230" s="528">
        <v>106.3</v>
      </c>
      <c r="L230" s="528">
        <v>106</v>
      </c>
      <c r="M230" s="528">
        <v>106</v>
      </c>
      <c r="N230" s="528">
        <v>105.9</v>
      </c>
      <c r="O230" s="528">
        <v>106</v>
      </c>
      <c r="P230" s="528">
        <v>118.7</v>
      </c>
      <c r="Q230" s="528">
        <v>118.5</v>
      </c>
      <c r="R230" s="528">
        <v>124</v>
      </c>
      <c r="S230" s="528">
        <v>124.4</v>
      </c>
      <c r="T230" s="528">
        <v>130.30000000000001</v>
      </c>
      <c r="U230" s="528">
        <v>129.4</v>
      </c>
      <c r="V230" s="528">
        <v>129.1</v>
      </c>
      <c r="W230" s="528">
        <v>129</v>
      </c>
      <c r="X230" s="528">
        <v>129.19999999999999</v>
      </c>
      <c r="Y230" s="528">
        <v>129.69999999999999</v>
      </c>
      <c r="Z230" s="528">
        <v>131</v>
      </c>
      <c r="AA230" s="528">
        <v>132.1</v>
      </c>
      <c r="AB230" s="528">
        <v>137</v>
      </c>
      <c r="AC230" s="528">
        <v>138.80000000000001</v>
      </c>
      <c r="AD230" s="528">
        <v>137.69999999999999</v>
      </c>
      <c r="AE230" s="528">
        <v>140.6</v>
      </c>
      <c r="AF230" s="528">
        <v>143.69999999999999</v>
      </c>
      <c r="AG230" s="528">
        <v>143.5</v>
      </c>
      <c r="AH230" s="528">
        <v>142.69999999999999</v>
      </c>
      <c r="AI230" s="528">
        <v>146.30000000000001</v>
      </c>
      <c r="AJ230" s="528">
        <v>145.5</v>
      </c>
      <c r="AK230" s="528">
        <v>145.5</v>
      </c>
      <c r="AL230" s="528">
        <v>145.30000000000001</v>
      </c>
      <c r="AM230" s="528">
        <v>146</v>
      </c>
      <c r="AN230" s="528">
        <v>146</v>
      </c>
      <c r="AO230" s="528">
        <v>145.5</v>
      </c>
      <c r="AP230" s="528">
        <v>146</v>
      </c>
      <c r="AQ230" s="528">
        <v>146.1</v>
      </c>
      <c r="AR230" s="528">
        <v>146.80000000000001</v>
      </c>
      <c r="AS230" s="528">
        <v>147.6</v>
      </c>
      <c r="AT230" s="528">
        <v>147</v>
      </c>
      <c r="AU230" s="528">
        <v>147</v>
      </c>
      <c r="AV230" s="528">
        <v>147</v>
      </c>
      <c r="AW230" s="528">
        <v>150.5</v>
      </c>
      <c r="AX230" s="528">
        <v>149.69999999999999</v>
      </c>
      <c r="AY230" s="528">
        <v>149.69999999999999</v>
      </c>
      <c r="AZ230" s="528">
        <v>152.80000000000001</v>
      </c>
      <c r="BA230" s="528">
        <v>152.30000000000001</v>
      </c>
      <c r="BB230" s="528">
        <v>152.5</v>
      </c>
      <c r="BC230" s="528">
        <v>153</v>
      </c>
      <c r="BD230" s="528">
        <v>153.5</v>
      </c>
      <c r="BE230" s="528">
        <v>154.4</v>
      </c>
      <c r="BF230" s="528">
        <v>155</v>
      </c>
      <c r="BG230" s="528">
        <v>153.80000000000001</v>
      </c>
      <c r="BH230" s="528">
        <v>157.30000000000001</v>
      </c>
      <c r="BI230" s="528">
        <v>158.80000000000001</v>
      </c>
      <c r="BJ230" s="528">
        <v>159.4</v>
      </c>
      <c r="BK230" s="528">
        <v>160.69999999999999</v>
      </c>
      <c r="BL230" s="528">
        <v>160.80000000000001</v>
      </c>
      <c r="BM230" s="528">
        <v>153</v>
      </c>
      <c r="BN230" s="528">
        <v>145.1</v>
      </c>
      <c r="BO230" s="528">
        <v>143.69999999999999</v>
      </c>
      <c r="BP230" s="528">
        <v>143.1</v>
      </c>
      <c r="BQ230" s="528">
        <v>140.30000000000001</v>
      </c>
      <c r="BR230" s="528">
        <v>140.30000000000001</v>
      </c>
      <c r="BS230" s="528">
        <v>140.30000000000001</v>
      </c>
      <c r="BT230" s="528">
        <v>139.69999999999999</v>
      </c>
      <c r="BU230" s="528">
        <v>139.69999999999999</v>
      </c>
      <c r="BV230" s="528">
        <v>141.30000000000001</v>
      </c>
      <c r="BW230" s="528">
        <v>142.1</v>
      </c>
      <c r="BX230" s="528">
        <v>144.19999999999999</v>
      </c>
      <c r="BY230" s="528">
        <v>145.30000000000001</v>
      </c>
      <c r="BZ230" s="528">
        <v>147.30000000000001</v>
      </c>
      <c r="CA230" s="528">
        <v>147.9</v>
      </c>
      <c r="CB230" s="528">
        <v>147.4</v>
      </c>
      <c r="CC230" s="528">
        <v>145.69999999999999</v>
      </c>
      <c r="CD230" s="528">
        <v>145.69999999999999</v>
      </c>
      <c r="CE230" s="528">
        <v>147.5</v>
      </c>
      <c r="CF230" s="528">
        <v>149.30000000000001</v>
      </c>
      <c r="CG230" s="528">
        <v>149.1</v>
      </c>
      <c r="CH230" s="528">
        <v>149.1</v>
      </c>
      <c r="CI230" s="528">
        <v>149.5</v>
      </c>
      <c r="CJ230" s="528">
        <v>150.9</v>
      </c>
      <c r="CK230" s="528">
        <v>152.5</v>
      </c>
      <c r="CL230" s="528">
        <v>154.5</v>
      </c>
    </row>
    <row r="231" spans="1:90">
      <c r="A231" s="524" t="s">
        <v>2444</v>
      </c>
      <c r="B231" s="524" t="s">
        <v>2445</v>
      </c>
      <c r="C231" s="525">
        <v>2.2339999999999999E-2</v>
      </c>
      <c r="D231" s="528">
        <v>100.3</v>
      </c>
      <c r="E231" s="528">
        <v>100.3</v>
      </c>
      <c r="F231" s="528">
        <v>100.3</v>
      </c>
      <c r="G231" s="528">
        <v>98.8</v>
      </c>
      <c r="H231" s="528">
        <v>98.8</v>
      </c>
      <c r="I231" s="528">
        <v>93.8</v>
      </c>
      <c r="J231" s="528">
        <v>93.8</v>
      </c>
      <c r="K231" s="528">
        <v>93.8</v>
      </c>
      <c r="L231" s="528">
        <v>93.8</v>
      </c>
      <c r="M231" s="528">
        <v>93.8</v>
      </c>
      <c r="N231" s="528">
        <v>93.8</v>
      </c>
      <c r="O231" s="528">
        <v>93.8</v>
      </c>
      <c r="P231" s="528">
        <v>93.8</v>
      </c>
      <c r="Q231" s="528">
        <v>93.8</v>
      </c>
      <c r="R231" s="528">
        <v>95</v>
      </c>
      <c r="S231" s="528">
        <v>103.3</v>
      </c>
      <c r="T231" s="528">
        <v>103.3</v>
      </c>
      <c r="U231" s="528">
        <v>103.3</v>
      </c>
      <c r="V231" s="528">
        <v>105.8</v>
      </c>
      <c r="W231" s="528">
        <v>105.8</v>
      </c>
      <c r="X231" s="528">
        <v>105.8</v>
      </c>
      <c r="Y231" s="528">
        <v>105.8</v>
      </c>
      <c r="Z231" s="528">
        <v>105.8</v>
      </c>
      <c r="AA231" s="528">
        <v>105.8</v>
      </c>
      <c r="AB231" s="528">
        <v>105.4</v>
      </c>
      <c r="AC231" s="528">
        <v>105.4</v>
      </c>
      <c r="AD231" s="528">
        <v>110.9</v>
      </c>
      <c r="AE231" s="528">
        <v>114.5</v>
      </c>
      <c r="AF231" s="528">
        <v>114.5</v>
      </c>
      <c r="AG231" s="528">
        <v>116.2</v>
      </c>
      <c r="AH231" s="528">
        <v>116.2</v>
      </c>
      <c r="AI231" s="528">
        <v>116.2</v>
      </c>
      <c r="AJ231" s="528">
        <v>116.2</v>
      </c>
      <c r="AK231" s="528">
        <v>116.2</v>
      </c>
      <c r="AL231" s="528">
        <v>116.2</v>
      </c>
      <c r="AM231" s="528">
        <v>116.2</v>
      </c>
      <c r="AN231" s="528">
        <v>116.2</v>
      </c>
      <c r="AO231" s="528">
        <v>116.2</v>
      </c>
      <c r="AP231" s="528">
        <v>116.2</v>
      </c>
      <c r="AQ231" s="528">
        <v>116.2</v>
      </c>
      <c r="AR231" s="528">
        <v>116.2</v>
      </c>
      <c r="AS231" s="528">
        <v>116.2</v>
      </c>
      <c r="AT231" s="528">
        <v>116.2</v>
      </c>
      <c r="AU231" s="528">
        <v>112.9</v>
      </c>
      <c r="AV231" s="528">
        <v>112.9</v>
      </c>
      <c r="AW231" s="528">
        <v>112.9</v>
      </c>
      <c r="AX231" s="528">
        <v>112.9</v>
      </c>
      <c r="AY231" s="528">
        <v>112.3</v>
      </c>
      <c r="AZ231" s="528">
        <v>124</v>
      </c>
      <c r="BA231" s="528">
        <v>123.9</v>
      </c>
      <c r="BB231" s="528">
        <v>123.6</v>
      </c>
      <c r="BC231" s="528">
        <v>120.9</v>
      </c>
      <c r="BD231" s="528">
        <v>120.9</v>
      </c>
      <c r="BE231" s="528">
        <v>120.9</v>
      </c>
      <c r="BF231" s="528">
        <v>120.1</v>
      </c>
      <c r="BG231" s="528">
        <v>120.1</v>
      </c>
      <c r="BH231" s="528">
        <v>120.1</v>
      </c>
      <c r="BI231" s="528">
        <v>120.1</v>
      </c>
      <c r="BJ231" s="528">
        <v>120.1</v>
      </c>
      <c r="BK231" s="528">
        <v>120.8</v>
      </c>
      <c r="BL231" s="528">
        <v>120.8</v>
      </c>
      <c r="BM231" s="528">
        <v>120.8</v>
      </c>
      <c r="BN231" s="528">
        <v>120.9</v>
      </c>
      <c r="BO231" s="528">
        <v>121.7</v>
      </c>
      <c r="BP231" s="528">
        <v>121.7</v>
      </c>
      <c r="BQ231" s="528">
        <v>121.7</v>
      </c>
      <c r="BR231" s="528">
        <v>121.7</v>
      </c>
      <c r="BS231" s="528">
        <v>121.7</v>
      </c>
      <c r="BT231" s="528">
        <v>121.7</v>
      </c>
      <c r="BU231" s="528">
        <v>121.7</v>
      </c>
      <c r="BV231" s="528">
        <v>121.7</v>
      </c>
      <c r="BW231" s="528">
        <v>122.3</v>
      </c>
      <c r="BX231" s="528">
        <v>131.69999999999999</v>
      </c>
      <c r="BY231" s="528">
        <v>131.69999999999999</v>
      </c>
      <c r="BZ231" s="528">
        <v>134</v>
      </c>
      <c r="CA231" s="528">
        <v>134.80000000000001</v>
      </c>
      <c r="CB231" s="528">
        <v>134.80000000000001</v>
      </c>
      <c r="CC231" s="528">
        <v>134.80000000000001</v>
      </c>
      <c r="CD231" s="528">
        <v>137.80000000000001</v>
      </c>
      <c r="CE231" s="528">
        <v>140.1</v>
      </c>
      <c r="CF231" s="528">
        <v>140.1</v>
      </c>
      <c r="CG231" s="528">
        <v>140.1</v>
      </c>
      <c r="CH231" s="528">
        <v>140.1</v>
      </c>
      <c r="CI231" s="528">
        <v>140.1</v>
      </c>
      <c r="CJ231" s="528">
        <v>140.1</v>
      </c>
      <c r="CK231" s="528">
        <v>140.1</v>
      </c>
      <c r="CL231" s="528">
        <v>140.4</v>
      </c>
    </row>
    <row r="232" spans="1:90">
      <c r="A232" s="524" t="s">
        <v>2446</v>
      </c>
      <c r="B232" s="524" t="s">
        <v>2447</v>
      </c>
      <c r="C232" s="525">
        <v>0.98301000000000005</v>
      </c>
      <c r="D232" s="528">
        <v>99.4</v>
      </c>
      <c r="E232" s="528">
        <v>99.6</v>
      </c>
      <c r="F232" s="528">
        <v>100.2</v>
      </c>
      <c r="G232" s="528">
        <v>101.4</v>
      </c>
      <c r="H232" s="528">
        <v>101.5</v>
      </c>
      <c r="I232" s="528">
        <v>101.2</v>
      </c>
      <c r="J232" s="528">
        <v>101.3</v>
      </c>
      <c r="K232" s="528">
        <v>101.1</v>
      </c>
      <c r="L232" s="528">
        <v>101.8</v>
      </c>
      <c r="M232" s="528">
        <v>101.6</v>
      </c>
      <c r="N232" s="528">
        <v>101.7</v>
      </c>
      <c r="O232" s="528">
        <v>102.1</v>
      </c>
      <c r="P232" s="528">
        <v>102.6</v>
      </c>
      <c r="Q232" s="528">
        <v>103</v>
      </c>
      <c r="R232" s="528">
        <v>103.4</v>
      </c>
      <c r="S232" s="528">
        <v>106.1</v>
      </c>
      <c r="T232" s="528">
        <v>106.4</v>
      </c>
      <c r="U232" s="528">
        <v>106.6</v>
      </c>
      <c r="V232" s="528">
        <v>106.5</v>
      </c>
      <c r="W232" s="528">
        <v>106.8</v>
      </c>
      <c r="X232" s="528">
        <v>106.9</v>
      </c>
      <c r="Y232" s="528">
        <v>106.8</v>
      </c>
      <c r="Z232" s="528">
        <v>107.6</v>
      </c>
      <c r="AA232" s="528">
        <v>107.7</v>
      </c>
      <c r="AB232" s="528">
        <v>107.7</v>
      </c>
      <c r="AC232" s="528">
        <v>107.5</v>
      </c>
      <c r="AD232" s="528">
        <v>109.3</v>
      </c>
      <c r="AE232" s="528">
        <v>110.9</v>
      </c>
      <c r="AF232" s="528">
        <v>114.3</v>
      </c>
      <c r="AG232" s="528">
        <v>114.9</v>
      </c>
      <c r="AH232" s="528">
        <v>115.7</v>
      </c>
      <c r="AI232" s="528">
        <v>115.8</v>
      </c>
      <c r="AJ232" s="528">
        <v>116.1</v>
      </c>
      <c r="AK232" s="528">
        <v>117.2</v>
      </c>
      <c r="AL232" s="528">
        <v>119</v>
      </c>
      <c r="AM232" s="528">
        <v>118.3</v>
      </c>
      <c r="AN232" s="528">
        <v>124.9</v>
      </c>
      <c r="AO232" s="528">
        <v>124.9</v>
      </c>
      <c r="AP232" s="528">
        <v>125</v>
      </c>
      <c r="AQ232" s="528">
        <v>129.6</v>
      </c>
      <c r="AR232" s="528">
        <v>132.30000000000001</v>
      </c>
      <c r="AS232" s="528">
        <v>132.80000000000001</v>
      </c>
      <c r="AT232" s="528">
        <v>135.5</v>
      </c>
      <c r="AU232" s="528">
        <v>131.69999999999999</v>
      </c>
      <c r="AV232" s="528">
        <v>131.30000000000001</v>
      </c>
      <c r="AW232" s="528">
        <v>132.30000000000001</v>
      </c>
      <c r="AX232" s="528">
        <v>131.80000000000001</v>
      </c>
      <c r="AY232" s="528">
        <v>131.9</v>
      </c>
      <c r="AZ232" s="528">
        <v>132.80000000000001</v>
      </c>
      <c r="BA232" s="528">
        <v>135.1</v>
      </c>
      <c r="BB232" s="528">
        <v>135.19999999999999</v>
      </c>
      <c r="BC232" s="528">
        <v>138.5</v>
      </c>
      <c r="BD232" s="528">
        <v>138.69999999999999</v>
      </c>
      <c r="BE232" s="528">
        <v>138.69999999999999</v>
      </c>
      <c r="BF232" s="528">
        <v>138.80000000000001</v>
      </c>
      <c r="BG232" s="528">
        <v>140.9</v>
      </c>
      <c r="BH232" s="528">
        <v>142.1</v>
      </c>
      <c r="BI232" s="528">
        <v>141.80000000000001</v>
      </c>
      <c r="BJ232" s="528">
        <v>141.69999999999999</v>
      </c>
      <c r="BK232" s="528">
        <v>143.1</v>
      </c>
      <c r="BL232" s="528">
        <v>142.69999999999999</v>
      </c>
      <c r="BM232" s="528">
        <v>146.1</v>
      </c>
      <c r="BN232" s="528">
        <v>150.9</v>
      </c>
      <c r="BO232" s="528">
        <v>152.1</v>
      </c>
      <c r="BP232" s="528">
        <v>152.19999999999999</v>
      </c>
      <c r="BQ232" s="528">
        <v>151.69999999999999</v>
      </c>
      <c r="BR232" s="528">
        <v>151.4</v>
      </c>
      <c r="BS232" s="528">
        <v>151.4</v>
      </c>
      <c r="BT232" s="528">
        <v>151.6</v>
      </c>
      <c r="BU232" s="528">
        <v>151.6</v>
      </c>
      <c r="BV232" s="528">
        <v>151.69999999999999</v>
      </c>
      <c r="BW232" s="528">
        <v>152.4</v>
      </c>
      <c r="BX232" s="528">
        <v>162.6</v>
      </c>
      <c r="BY232" s="528">
        <v>163.1</v>
      </c>
      <c r="BZ232" s="528">
        <v>166.1</v>
      </c>
      <c r="CA232" s="528">
        <v>167</v>
      </c>
      <c r="CB232" s="528">
        <v>173.4</v>
      </c>
      <c r="CC232" s="528">
        <v>180.3</v>
      </c>
      <c r="CD232" s="528">
        <v>180.2</v>
      </c>
      <c r="CE232" s="528">
        <v>183.5</v>
      </c>
      <c r="CF232" s="528">
        <v>183.2</v>
      </c>
      <c r="CG232" s="528">
        <v>180.6</v>
      </c>
      <c r="CH232" s="528">
        <v>182.3</v>
      </c>
      <c r="CI232" s="528">
        <v>185.1</v>
      </c>
      <c r="CJ232" s="528">
        <v>187.4</v>
      </c>
      <c r="CK232" s="528">
        <v>188.7</v>
      </c>
      <c r="CL232" s="528">
        <v>189.6</v>
      </c>
    </row>
    <row r="233" spans="1:90">
      <c r="A233" s="524" t="s">
        <v>1048</v>
      </c>
      <c r="B233" s="524" t="s">
        <v>2448</v>
      </c>
      <c r="C233" s="525">
        <v>0.38923999999999997</v>
      </c>
      <c r="D233" s="528">
        <v>101.9</v>
      </c>
      <c r="E233" s="528">
        <v>102.4</v>
      </c>
      <c r="F233" s="528">
        <v>103.6</v>
      </c>
      <c r="G233" s="528">
        <v>103.6</v>
      </c>
      <c r="H233" s="528">
        <v>103.6</v>
      </c>
      <c r="I233" s="528">
        <v>103.6</v>
      </c>
      <c r="J233" s="528">
        <v>103.6</v>
      </c>
      <c r="K233" s="528">
        <v>103.6</v>
      </c>
      <c r="L233" s="528">
        <v>103.6</v>
      </c>
      <c r="M233" s="528">
        <v>103.6</v>
      </c>
      <c r="N233" s="528">
        <v>103.6</v>
      </c>
      <c r="O233" s="528">
        <v>103.6</v>
      </c>
      <c r="P233" s="528">
        <v>103.8</v>
      </c>
      <c r="Q233" s="528">
        <v>103.9</v>
      </c>
      <c r="R233" s="528">
        <v>105</v>
      </c>
      <c r="S233" s="528">
        <v>108.1</v>
      </c>
      <c r="T233" s="528">
        <v>108.1</v>
      </c>
      <c r="U233" s="528">
        <v>108.1</v>
      </c>
      <c r="V233" s="528">
        <v>108.1</v>
      </c>
      <c r="W233" s="528">
        <v>108.1</v>
      </c>
      <c r="X233" s="528">
        <v>108.1</v>
      </c>
      <c r="Y233" s="528">
        <v>108.1</v>
      </c>
      <c r="Z233" s="528">
        <v>108.4</v>
      </c>
      <c r="AA233" s="528">
        <v>109.2</v>
      </c>
      <c r="AB233" s="528">
        <v>109.2</v>
      </c>
      <c r="AC233" s="528">
        <v>109.2</v>
      </c>
      <c r="AD233" s="528">
        <v>110.4</v>
      </c>
      <c r="AE233" s="528">
        <v>111.6</v>
      </c>
      <c r="AF233" s="528">
        <v>113.3</v>
      </c>
      <c r="AG233" s="528">
        <v>113.3</v>
      </c>
      <c r="AH233" s="528">
        <v>113.3</v>
      </c>
      <c r="AI233" s="528">
        <v>113.3</v>
      </c>
      <c r="AJ233" s="528">
        <v>113.3</v>
      </c>
      <c r="AK233" s="528">
        <v>116.7</v>
      </c>
      <c r="AL233" s="528">
        <v>120.1</v>
      </c>
      <c r="AM233" s="528">
        <v>118.7</v>
      </c>
      <c r="AN233" s="528">
        <v>137.30000000000001</v>
      </c>
      <c r="AO233" s="528">
        <v>137.30000000000001</v>
      </c>
      <c r="AP233" s="528">
        <v>137.30000000000001</v>
      </c>
      <c r="AQ233" s="528">
        <v>148.6</v>
      </c>
      <c r="AR233" s="528">
        <v>148.80000000000001</v>
      </c>
      <c r="AS233" s="528">
        <v>148.80000000000001</v>
      </c>
      <c r="AT233" s="528">
        <v>155</v>
      </c>
      <c r="AU233" s="528">
        <v>145.30000000000001</v>
      </c>
      <c r="AV233" s="528">
        <v>145.30000000000001</v>
      </c>
      <c r="AW233" s="528">
        <v>145.30000000000001</v>
      </c>
      <c r="AX233" s="528">
        <v>145.30000000000001</v>
      </c>
      <c r="AY233" s="528">
        <v>145.30000000000001</v>
      </c>
      <c r="AZ233" s="528">
        <v>145.30000000000001</v>
      </c>
      <c r="BA233" s="528">
        <v>145.30000000000001</v>
      </c>
      <c r="BB233" s="528">
        <v>145.30000000000001</v>
      </c>
      <c r="BC233" s="528">
        <v>150.4</v>
      </c>
      <c r="BD233" s="528">
        <v>150.4</v>
      </c>
      <c r="BE233" s="528">
        <v>150.4</v>
      </c>
      <c r="BF233" s="528">
        <v>150.4</v>
      </c>
      <c r="BG233" s="528">
        <v>154.19999999999999</v>
      </c>
      <c r="BH233" s="528">
        <v>156.69999999999999</v>
      </c>
      <c r="BI233" s="528">
        <v>156.69999999999999</v>
      </c>
      <c r="BJ233" s="528">
        <v>156.69999999999999</v>
      </c>
      <c r="BK233" s="528">
        <v>158.30000000000001</v>
      </c>
      <c r="BL233" s="528">
        <v>154</v>
      </c>
      <c r="BM233" s="528">
        <v>154</v>
      </c>
      <c r="BN233" s="528">
        <v>164.3</v>
      </c>
      <c r="BO233" s="528">
        <v>166.6</v>
      </c>
      <c r="BP233" s="528">
        <v>166.6</v>
      </c>
      <c r="BQ233" s="528">
        <v>166.6</v>
      </c>
      <c r="BR233" s="528">
        <v>166.6</v>
      </c>
      <c r="BS233" s="528">
        <v>166.6</v>
      </c>
      <c r="BT233" s="528">
        <v>166.6</v>
      </c>
      <c r="BU233" s="528">
        <v>166.6</v>
      </c>
      <c r="BV233" s="528">
        <v>166.6</v>
      </c>
      <c r="BW233" s="528">
        <v>166.6</v>
      </c>
      <c r="BX233" s="528">
        <v>170</v>
      </c>
      <c r="BY233" s="528">
        <v>170</v>
      </c>
      <c r="BZ233" s="528">
        <v>178.2</v>
      </c>
      <c r="CA233" s="528">
        <v>178.2</v>
      </c>
      <c r="CB233" s="528">
        <v>178.2</v>
      </c>
      <c r="CC233" s="528">
        <v>178.2</v>
      </c>
      <c r="CD233" s="528">
        <v>178.2</v>
      </c>
      <c r="CE233" s="528">
        <v>181.4</v>
      </c>
      <c r="CF233" s="528">
        <v>182.5</v>
      </c>
      <c r="CG233" s="528">
        <v>182.5</v>
      </c>
      <c r="CH233" s="528">
        <v>182.5</v>
      </c>
      <c r="CI233" s="528">
        <v>184.6</v>
      </c>
      <c r="CJ233" s="528">
        <v>186</v>
      </c>
      <c r="CK233" s="528">
        <v>186</v>
      </c>
      <c r="CL233" s="528">
        <v>188</v>
      </c>
    </row>
    <row r="234" spans="1:90">
      <c r="A234" s="524" t="s">
        <v>2449</v>
      </c>
      <c r="B234" s="524" t="s">
        <v>2450</v>
      </c>
      <c r="C234" s="525">
        <v>0.39877000000000001</v>
      </c>
      <c r="D234" s="528">
        <v>96.1</v>
      </c>
      <c r="E234" s="528">
        <v>96.1</v>
      </c>
      <c r="F234" s="528">
        <v>96.1</v>
      </c>
      <c r="G234" s="528">
        <v>96.9</v>
      </c>
      <c r="H234" s="528">
        <v>97.3</v>
      </c>
      <c r="I234" s="528">
        <v>97.5</v>
      </c>
      <c r="J234" s="528">
        <v>97.5</v>
      </c>
      <c r="K234" s="528">
        <v>97.5</v>
      </c>
      <c r="L234" s="528">
        <v>98.5</v>
      </c>
      <c r="M234" s="528">
        <v>98.5</v>
      </c>
      <c r="N234" s="528">
        <v>98.5</v>
      </c>
      <c r="O234" s="528">
        <v>98.5</v>
      </c>
      <c r="P234" s="528">
        <v>99.4</v>
      </c>
      <c r="Q234" s="528">
        <v>99.4</v>
      </c>
      <c r="R234" s="528">
        <v>99.4</v>
      </c>
      <c r="S234" s="528">
        <v>104.3</v>
      </c>
      <c r="T234" s="528">
        <v>105</v>
      </c>
      <c r="U234" s="528">
        <v>105.2</v>
      </c>
      <c r="V234" s="528">
        <v>105.2</v>
      </c>
      <c r="W234" s="528">
        <v>105.9</v>
      </c>
      <c r="X234" s="528">
        <v>105.9</v>
      </c>
      <c r="Y234" s="528">
        <v>105.9</v>
      </c>
      <c r="Z234" s="528">
        <v>105.9</v>
      </c>
      <c r="AA234" s="528">
        <v>105.9</v>
      </c>
      <c r="AB234" s="528">
        <v>106.7</v>
      </c>
      <c r="AC234" s="528">
        <v>106.7</v>
      </c>
      <c r="AD234" s="528">
        <v>108.5</v>
      </c>
      <c r="AE234" s="528">
        <v>110.9</v>
      </c>
      <c r="AF234" s="528">
        <v>116.9</v>
      </c>
      <c r="AG234" s="528">
        <v>118.9</v>
      </c>
      <c r="AH234" s="528">
        <v>120</v>
      </c>
      <c r="AI234" s="528">
        <v>120</v>
      </c>
      <c r="AJ234" s="528">
        <v>120</v>
      </c>
      <c r="AK234" s="528">
        <v>120</v>
      </c>
      <c r="AL234" s="528">
        <v>120</v>
      </c>
      <c r="AM234" s="528">
        <v>120</v>
      </c>
      <c r="AN234" s="528">
        <v>120</v>
      </c>
      <c r="AO234" s="528">
        <v>120</v>
      </c>
      <c r="AP234" s="528">
        <v>120</v>
      </c>
      <c r="AQ234" s="528">
        <v>120</v>
      </c>
      <c r="AR234" s="528">
        <v>121.8</v>
      </c>
      <c r="AS234" s="528">
        <v>122.6</v>
      </c>
      <c r="AT234" s="528">
        <v>122.6</v>
      </c>
      <c r="AU234" s="528">
        <v>122.6</v>
      </c>
      <c r="AV234" s="528">
        <v>122.6</v>
      </c>
      <c r="AW234" s="528">
        <v>122.8</v>
      </c>
      <c r="AX234" s="528">
        <v>122.9</v>
      </c>
      <c r="AY234" s="528">
        <v>122.9</v>
      </c>
      <c r="AZ234" s="528">
        <v>122.6</v>
      </c>
      <c r="BA234" s="528">
        <v>125.3</v>
      </c>
      <c r="BB234" s="528">
        <v>125.3</v>
      </c>
      <c r="BC234" s="528">
        <v>127.9</v>
      </c>
      <c r="BD234" s="528">
        <v>128.69999999999999</v>
      </c>
      <c r="BE234" s="528">
        <v>128.69999999999999</v>
      </c>
      <c r="BF234" s="528">
        <v>128.69999999999999</v>
      </c>
      <c r="BG234" s="528">
        <v>128.69999999999999</v>
      </c>
      <c r="BH234" s="528">
        <v>128.69999999999999</v>
      </c>
      <c r="BI234" s="528">
        <v>130.5</v>
      </c>
      <c r="BJ234" s="528">
        <v>130.6</v>
      </c>
      <c r="BK234" s="528">
        <v>130.9</v>
      </c>
      <c r="BL234" s="528">
        <v>130.9</v>
      </c>
      <c r="BM234" s="528">
        <v>130.9</v>
      </c>
      <c r="BN234" s="528">
        <v>130.9</v>
      </c>
      <c r="BO234" s="528">
        <v>134.6</v>
      </c>
      <c r="BP234" s="528">
        <v>134.6</v>
      </c>
      <c r="BQ234" s="528">
        <v>134.6</v>
      </c>
      <c r="BR234" s="528">
        <v>134.6</v>
      </c>
      <c r="BS234" s="528">
        <v>134.6</v>
      </c>
      <c r="BT234" s="528">
        <v>134.6</v>
      </c>
      <c r="BU234" s="528">
        <v>134.6</v>
      </c>
      <c r="BV234" s="528">
        <v>134.6</v>
      </c>
      <c r="BW234" s="528">
        <v>135.69999999999999</v>
      </c>
      <c r="BX234" s="528">
        <v>150.80000000000001</v>
      </c>
      <c r="BY234" s="528">
        <v>152.1</v>
      </c>
      <c r="BZ234" s="528">
        <v>152.69999999999999</v>
      </c>
      <c r="CA234" s="528">
        <v>153.69999999999999</v>
      </c>
      <c r="CB234" s="528">
        <v>166.9</v>
      </c>
      <c r="CC234" s="528">
        <v>180.7</v>
      </c>
      <c r="CD234" s="528">
        <v>180.8</v>
      </c>
      <c r="CE234" s="528">
        <v>180.8</v>
      </c>
      <c r="CF234" s="528">
        <v>180.3</v>
      </c>
      <c r="CG234" s="528">
        <v>179</v>
      </c>
      <c r="CH234" s="528">
        <v>183.6</v>
      </c>
      <c r="CI234" s="528">
        <v>188.3</v>
      </c>
      <c r="CJ234" s="528">
        <v>192.9</v>
      </c>
      <c r="CK234" s="528">
        <v>196.6</v>
      </c>
      <c r="CL234" s="528">
        <v>196.3</v>
      </c>
    </row>
    <row r="235" spans="1:90">
      <c r="A235" s="524" t="s">
        <v>2451</v>
      </c>
      <c r="B235" s="524" t="s">
        <v>2452</v>
      </c>
      <c r="C235" s="525">
        <v>7.5609999999999997E-2</v>
      </c>
      <c r="D235" s="528">
        <v>102.8</v>
      </c>
      <c r="E235" s="528">
        <v>102.7</v>
      </c>
      <c r="F235" s="528">
        <v>102.1</v>
      </c>
      <c r="G235" s="528">
        <v>106.6</v>
      </c>
      <c r="H235" s="528">
        <v>105.4</v>
      </c>
      <c r="I235" s="528">
        <v>100.9</v>
      </c>
      <c r="J235" s="528">
        <v>100.5</v>
      </c>
      <c r="K235" s="528">
        <v>98.3</v>
      </c>
      <c r="L235" s="528">
        <v>101.5</v>
      </c>
      <c r="M235" s="528">
        <v>99.1</v>
      </c>
      <c r="N235" s="528">
        <v>100.4</v>
      </c>
      <c r="O235" s="528">
        <v>105.5</v>
      </c>
      <c r="P235" s="528">
        <v>105.9</v>
      </c>
      <c r="Q235" s="528">
        <v>109.6</v>
      </c>
      <c r="R235" s="528">
        <v>110.3</v>
      </c>
      <c r="S235" s="528">
        <v>103.3</v>
      </c>
      <c r="T235" s="528">
        <v>103.2</v>
      </c>
      <c r="U235" s="528">
        <v>105.4</v>
      </c>
      <c r="V235" s="528">
        <v>104.3</v>
      </c>
      <c r="W235" s="528">
        <v>104.2</v>
      </c>
      <c r="X235" s="528">
        <v>105.8</v>
      </c>
      <c r="Y235" s="528">
        <v>104.4</v>
      </c>
      <c r="Z235" s="528">
        <v>112.8</v>
      </c>
      <c r="AA235" s="528">
        <v>109.6</v>
      </c>
      <c r="AB235" s="528">
        <v>105</v>
      </c>
      <c r="AC235" s="528">
        <v>102.4</v>
      </c>
      <c r="AD235" s="528">
        <v>111</v>
      </c>
      <c r="AE235" s="528">
        <v>99.5</v>
      </c>
      <c r="AF235" s="528">
        <v>99.3</v>
      </c>
      <c r="AG235" s="528">
        <v>97.6</v>
      </c>
      <c r="AH235" s="528">
        <v>101.7</v>
      </c>
      <c r="AI235" s="528">
        <v>103.8</v>
      </c>
      <c r="AJ235" s="528">
        <v>103.4</v>
      </c>
      <c r="AK235" s="528">
        <v>100.8</v>
      </c>
      <c r="AL235" s="528">
        <v>107.2</v>
      </c>
      <c r="AM235" s="528">
        <v>104.7</v>
      </c>
      <c r="AN235" s="528">
        <v>103.5</v>
      </c>
      <c r="AO235" s="528">
        <v>103.9</v>
      </c>
      <c r="AP235" s="528">
        <v>104.2</v>
      </c>
      <c r="AQ235" s="528">
        <v>109.3</v>
      </c>
      <c r="AR235" s="528">
        <v>120.1</v>
      </c>
      <c r="AS235" s="528">
        <v>122.2</v>
      </c>
      <c r="AT235" s="528">
        <v>122.2</v>
      </c>
      <c r="AU235" s="528">
        <v>122.4</v>
      </c>
      <c r="AV235" s="528">
        <v>117.8</v>
      </c>
      <c r="AW235" s="528">
        <v>129.1</v>
      </c>
      <c r="AX235" s="528">
        <v>122.4</v>
      </c>
      <c r="AY235" s="528">
        <v>122.4</v>
      </c>
      <c r="AZ235" s="528">
        <v>130.6</v>
      </c>
      <c r="BA235" s="528">
        <v>137.5</v>
      </c>
      <c r="BB235" s="528">
        <v>139.69999999999999</v>
      </c>
      <c r="BC235" s="528">
        <v>142.4</v>
      </c>
      <c r="BD235" s="528">
        <v>140.4</v>
      </c>
      <c r="BE235" s="528">
        <v>140.19999999999999</v>
      </c>
      <c r="BF235" s="528">
        <v>140.1</v>
      </c>
      <c r="BG235" s="528">
        <v>146.9</v>
      </c>
      <c r="BH235" s="528">
        <v>151.30000000000001</v>
      </c>
      <c r="BI235" s="528">
        <v>138</v>
      </c>
      <c r="BJ235" s="528">
        <v>135.4</v>
      </c>
      <c r="BK235" s="528">
        <v>143.5</v>
      </c>
      <c r="BL235" s="528">
        <v>158.80000000000001</v>
      </c>
      <c r="BM235" s="528">
        <v>203.3</v>
      </c>
      <c r="BN235" s="528">
        <v>211.7</v>
      </c>
      <c r="BO235" s="528">
        <v>191.2</v>
      </c>
      <c r="BP235" s="528">
        <v>189.1</v>
      </c>
      <c r="BQ235" s="528">
        <v>183.3</v>
      </c>
      <c r="BR235" s="528">
        <v>180.9</v>
      </c>
      <c r="BS235" s="528">
        <v>182.6</v>
      </c>
      <c r="BT235" s="528">
        <v>183.8</v>
      </c>
      <c r="BU235" s="528">
        <v>184.9</v>
      </c>
      <c r="BV235" s="528">
        <v>185.6</v>
      </c>
      <c r="BW235" s="528">
        <v>184.4</v>
      </c>
      <c r="BX235" s="528">
        <v>213.4</v>
      </c>
      <c r="BY235" s="528">
        <v>208</v>
      </c>
      <c r="BZ235" s="528">
        <v>201.5</v>
      </c>
      <c r="CA235" s="528">
        <v>207.8</v>
      </c>
      <c r="CB235" s="528">
        <v>221.3</v>
      </c>
      <c r="CC235" s="528">
        <v>236.9</v>
      </c>
      <c r="CD235" s="528">
        <v>236.9</v>
      </c>
      <c r="CE235" s="528">
        <v>245.6</v>
      </c>
      <c r="CF235" s="528">
        <v>241</v>
      </c>
      <c r="CG235" s="528">
        <v>216.3</v>
      </c>
      <c r="CH235" s="528">
        <v>213.9</v>
      </c>
      <c r="CI235" s="528">
        <v>214.9</v>
      </c>
      <c r="CJ235" s="528">
        <v>213.1</v>
      </c>
      <c r="CK235" s="528">
        <v>210.9</v>
      </c>
      <c r="CL235" s="528">
        <v>213.7</v>
      </c>
    </row>
    <row r="236" spans="1:90">
      <c r="A236" s="524" t="s">
        <v>2453</v>
      </c>
      <c r="B236" s="524" t="s">
        <v>2454</v>
      </c>
      <c r="C236" s="525">
        <v>8.1920000000000007E-2</v>
      </c>
      <c r="D236" s="528">
        <v>100</v>
      </c>
      <c r="E236" s="528">
        <v>100</v>
      </c>
      <c r="F236" s="528">
        <v>101.2</v>
      </c>
      <c r="G236" s="528">
        <v>107.1</v>
      </c>
      <c r="H236" s="528">
        <v>107.1</v>
      </c>
      <c r="I236" s="528">
        <v>107.1</v>
      </c>
      <c r="J236" s="528">
        <v>107.1</v>
      </c>
      <c r="K236" s="528">
        <v>107.1</v>
      </c>
      <c r="L236" s="528">
        <v>107.1</v>
      </c>
      <c r="M236" s="528">
        <v>107.1</v>
      </c>
      <c r="N236" s="528">
        <v>107.1</v>
      </c>
      <c r="O236" s="528">
        <v>107.1</v>
      </c>
      <c r="P236" s="528">
        <v>107.1</v>
      </c>
      <c r="Q236" s="528">
        <v>107.1</v>
      </c>
      <c r="R236" s="528">
        <v>107.1</v>
      </c>
      <c r="S236" s="528">
        <v>107.2</v>
      </c>
      <c r="T236" s="528">
        <v>107.2</v>
      </c>
      <c r="U236" s="528">
        <v>107.2</v>
      </c>
      <c r="V236" s="528">
        <v>107.2</v>
      </c>
      <c r="W236" s="528">
        <v>107.2</v>
      </c>
      <c r="X236" s="528">
        <v>107.2</v>
      </c>
      <c r="Y236" s="528">
        <v>107.2</v>
      </c>
      <c r="Z236" s="528">
        <v>107.2</v>
      </c>
      <c r="AA236" s="528">
        <v>107.2</v>
      </c>
      <c r="AB236" s="528">
        <v>106.5</v>
      </c>
      <c r="AC236" s="528">
        <v>106.5</v>
      </c>
      <c r="AD236" s="528">
        <v>106.6</v>
      </c>
      <c r="AE236" s="528">
        <v>115.5</v>
      </c>
      <c r="AF236" s="528">
        <v>115.5</v>
      </c>
      <c r="AG236" s="528">
        <v>115.5</v>
      </c>
      <c r="AH236" s="528">
        <v>115.5</v>
      </c>
      <c r="AI236" s="528">
        <v>115.5</v>
      </c>
      <c r="AJ236" s="528">
        <v>115.5</v>
      </c>
      <c r="AK236" s="528">
        <v>115.5</v>
      </c>
      <c r="AL236" s="528">
        <v>115.5</v>
      </c>
      <c r="AM236" s="528">
        <v>115.5</v>
      </c>
      <c r="AN236" s="528">
        <v>107.6</v>
      </c>
      <c r="AO236" s="528">
        <v>107.6</v>
      </c>
      <c r="AP236" s="528">
        <v>107.6</v>
      </c>
      <c r="AQ236" s="528">
        <v>107.6</v>
      </c>
      <c r="AR236" s="528">
        <v>120.5</v>
      </c>
      <c r="AS236" s="528">
        <v>120.5</v>
      </c>
      <c r="AT236" s="528">
        <v>120.5</v>
      </c>
      <c r="AU236" s="528">
        <v>120.5</v>
      </c>
      <c r="AV236" s="528">
        <v>120.5</v>
      </c>
      <c r="AW236" s="528">
        <v>120.5</v>
      </c>
      <c r="AX236" s="528">
        <v>120.5</v>
      </c>
      <c r="AY236" s="528">
        <v>120.5</v>
      </c>
      <c r="AZ236" s="528">
        <v>120.5</v>
      </c>
      <c r="BA236" s="528">
        <v>120.5</v>
      </c>
      <c r="BB236" s="528">
        <v>120.5</v>
      </c>
      <c r="BC236" s="528">
        <v>120.5</v>
      </c>
      <c r="BD236" s="528">
        <v>120.5</v>
      </c>
      <c r="BE236" s="528">
        <v>120.5</v>
      </c>
      <c r="BF236" s="528">
        <v>120.5</v>
      </c>
      <c r="BG236" s="528">
        <v>120.5</v>
      </c>
      <c r="BH236" s="528">
        <v>120.5</v>
      </c>
      <c r="BI236" s="528">
        <v>120.5</v>
      </c>
      <c r="BJ236" s="528">
        <v>120.5</v>
      </c>
      <c r="BK236" s="528">
        <v>120.5</v>
      </c>
      <c r="BL236" s="528">
        <v>120.5</v>
      </c>
      <c r="BM236" s="528">
        <v>120.5</v>
      </c>
      <c r="BN236" s="528">
        <v>120.5</v>
      </c>
      <c r="BO236" s="528">
        <v>120.5</v>
      </c>
      <c r="BP236" s="528">
        <v>120.5</v>
      </c>
      <c r="BQ236" s="528">
        <v>120.5</v>
      </c>
      <c r="BR236" s="528">
        <v>120.5</v>
      </c>
      <c r="BS236" s="528">
        <v>120.5</v>
      </c>
      <c r="BT236" s="528">
        <v>120.5</v>
      </c>
      <c r="BU236" s="528">
        <v>120.5</v>
      </c>
      <c r="BV236" s="528">
        <v>120.5</v>
      </c>
      <c r="BW236" s="528">
        <v>120.5</v>
      </c>
      <c r="BX236" s="528">
        <v>126.5</v>
      </c>
      <c r="BY236" s="528">
        <v>129.4</v>
      </c>
      <c r="BZ236" s="528">
        <v>129.4</v>
      </c>
      <c r="CA236" s="528">
        <v>129.4</v>
      </c>
      <c r="CB236" s="528">
        <v>129.4</v>
      </c>
      <c r="CC236" s="528">
        <v>130.9</v>
      </c>
      <c r="CD236" s="528">
        <v>128.6</v>
      </c>
      <c r="CE236" s="528">
        <v>145.4</v>
      </c>
      <c r="CF236" s="528">
        <v>145.5</v>
      </c>
      <c r="CG236" s="528">
        <v>145.4</v>
      </c>
      <c r="CH236" s="528">
        <v>145.30000000000001</v>
      </c>
      <c r="CI236" s="528">
        <v>145.19999999999999</v>
      </c>
      <c r="CJ236" s="528">
        <v>145.30000000000001</v>
      </c>
      <c r="CK236" s="528">
        <v>145.30000000000001</v>
      </c>
      <c r="CL236" s="528">
        <v>145.30000000000001</v>
      </c>
    </row>
    <row r="237" spans="1:90">
      <c r="A237" s="524" t="s">
        <v>2455</v>
      </c>
      <c r="B237" s="524" t="s">
        <v>2456</v>
      </c>
      <c r="C237" s="525">
        <v>3.7470000000000003E-2</v>
      </c>
      <c r="D237" s="528">
        <v>100.7</v>
      </c>
      <c r="E237" s="528">
        <v>100.7</v>
      </c>
      <c r="F237" s="528">
        <v>102.5</v>
      </c>
      <c r="G237" s="528">
        <v>103</v>
      </c>
      <c r="H237" s="528">
        <v>103</v>
      </c>
      <c r="I237" s="528">
        <v>103.8</v>
      </c>
      <c r="J237" s="528">
        <v>106.4</v>
      </c>
      <c r="K237" s="528">
        <v>106.4</v>
      </c>
      <c r="L237" s="528">
        <v>106.4</v>
      </c>
      <c r="M237" s="528">
        <v>106.4</v>
      </c>
      <c r="N237" s="528">
        <v>106.4</v>
      </c>
      <c r="O237" s="528">
        <v>107.1</v>
      </c>
      <c r="P237" s="528">
        <v>107.1</v>
      </c>
      <c r="Q237" s="528">
        <v>107.3</v>
      </c>
      <c r="R237" s="528">
        <v>107.8</v>
      </c>
      <c r="S237" s="528">
        <v>107.8</v>
      </c>
      <c r="T237" s="528">
        <v>107.8</v>
      </c>
      <c r="U237" s="528">
        <v>107.8</v>
      </c>
      <c r="V237" s="528">
        <v>107.8</v>
      </c>
      <c r="W237" s="528">
        <v>107.8</v>
      </c>
      <c r="X237" s="528">
        <v>107.8</v>
      </c>
      <c r="Y237" s="528">
        <v>107.8</v>
      </c>
      <c r="Z237" s="528">
        <v>107.8</v>
      </c>
      <c r="AA237" s="528">
        <v>109</v>
      </c>
      <c r="AB237" s="528">
        <v>109</v>
      </c>
      <c r="AC237" s="528">
        <v>109</v>
      </c>
      <c r="AD237" s="528">
        <v>108.8</v>
      </c>
      <c r="AE237" s="528">
        <v>117.6</v>
      </c>
      <c r="AF237" s="528">
        <v>123.8</v>
      </c>
      <c r="AG237" s="528">
        <v>123.8</v>
      </c>
      <c r="AH237" s="528">
        <v>123.8</v>
      </c>
      <c r="AI237" s="528">
        <v>123.1</v>
      </c>
      <c r="AJ237" s="528">
        <v>129.4</v>
      </c>
      <c r="AK237" s="528">
        <v>129.4</v>
      </c>
      <c r="AL237" s="528">
        <v>129.4</v>
      </c>
      <c r="AM237" s="528">
        <v>129.4</v>
      </c>
      <c r="AN237" s="528">
        <v>129.5</v>
      </c>
      <c r="AO237" s="528">
        <v>129.5</v>
      </c>
      <c r="AP237" s="528">
        <v>129.5</v>
      </c>
      <c r="AQ237" s="528">
        <v>122.9</v>
      </c>
      <c r="AR237" s="528">
        <v>122.9</v>
      </c>
      <c r="AS237" s="528">
        <v>125.8</v>
      </c>
      <c r="AT237" s="528">
        <v>129.6</v>
      </c>
      <c r="AU237" s="528">
        <v>129.5</v>
      </c>
      <c r="AV237" s="528">
        <v>129.5</v>
      </c>
      <c r="AW237" s="528">
        <v>129.5</v>
      </c>
      <c r="AX237" s="528">
        <v>129.5</v>
      </c>
      <c r="AY237" s="528">
        <v>130.80000000000001</v>
      </c>
      <c r="AZ237" s="528">
        <v>141.9</v>
      </c>
      <c r="BA237" s="528">
        <v>159.69999999999999</v>
      </c>
      <c r="BB237" s="528">
        <v>159.69999999999999</v>
      </c>
      <c r="BC237" s="528">
        <v>159.30000000000001</v>
      </c>
      <c r="BD237" s="528">
        <v>159.30000000000001</v>
      </c>
      <c r="BE237" s="528">
        <v>160.4</v>
      </c>
      <c r="BF237" s="528">
        <v>163.6</v>
      </c>
      <c r="BG237" s="528">
        <v>163.6</v>
      </c>
      <c r="BH237" s="528">
        <v>161.69999999999999</v>
      </c>
      <c r="BI237" s="528">
        <v>161.1</v>
      </c>
      <c r="BJ237" s="528">
        <v>162.80000000000001</v>
      </c>
      <c r="BK237" s="528">
        <v>163.30000000000001</v>
      </c>
      <c r="BL237" s="528">
        <v>166.7</v>
      </c>
      <c r="BM237" s="528">
        <v>166.7</v>
      </c>
      <c r="BN237" s="528">
        <v>167.5</v>
      </c>
      <c r="BO237" s="528">
        <v>178.6</v>
      </c>
      <c r="BP237" s="528">
        <v>184.2</v>
      </c>
      <c r="BQ237" s="528">
        <v>184.2</v>
      </c>
      <c r="BR237" s="528">
        <v>179.4</v>
      </c>
      <c r="BS237" s="528">
        <v>178.2</v>
      </c>
      <c r="BT237" s="528">
        <v>178.2</v>
      </c>
      <c r="BU237" s="528">
        <v>178.2</v>
      </c>
      <c r="BV237" s="528">
        <v>178.2</v>
      </c>
      <c r="BW237" s="528">
        <v>187.4</v>
      </c>
      <c r="BX237" s="528">
        <v>189.3</v>
      </c>
      <c r="BY237" s="528">
        <v>192.2</v>
      </c>
      <c r="BZ237" s="528">
        <v>192.3</v>
      </c>
      <c r="CA237" s="528">
        <v>192.3</v>
      </c>
      <c r="CB237" s="528">
        <v>192.2</v>
      </c>
      <c r="CC237" s="528">
        <v>192.3</v>
      </c>
      <c r="CD237" s="528">
        <v>192.3</v>
      </c>
      <c r="CE237" s="528">
        <v>192.3</v>
      </c>
      <c r="CF237" s="528">
        <v>187.5</v>
      </c>
      <c r="CG237" s="528">
        <v>182.7</v>
      </c>
      <c r="CH237" s="528">
        <v>182.7</v>
      </c>
      <c r="CI237" s="528">
        <v>182.7</v>
      </c>
      <c r="CJ237" s="528">
        <v>182.7</v>
      </c>
      <c r="CK237" s="528">
        <v>182.7</v>
      </c>
      <c r="CL237" s="528">
        <v>182.7</v>
      </c>
    </row>
    <row r="238" spans="1:90">
      <c r="A238" s="524" t="s">
        <v>2457</v>
      </c>
      <c r="B238" s="524" t="s">
        <v>1045</v>
      </c>
      <c r="C238" s="525">
        <v>7.32639</v>
      </c>
      <c r="D238" s="528">
        <v>99.6</v>
      </c>
      <c r="E238" s="528">
        <v>99.5</v>
      </c>
      <c r="F238" s="528">
        <v>99.3</v>
      </c>
      <c r="G238" s="528">
        <v>99.1</v>
      </c>
      <c r="H238" s="528">
        <v>98.6</v>
      </c>
      <c r="I238" s="528">
        <v>98.4</v>
      </c>
      <c r="J238" s="528">
        <v>98.2</v>
      </c>
      <c r="K238" s="528">
        <v>98.7</v>
      </c>
      <c r="L238" s="528">
        <v>98.7</v>
      </c>
      <c r="M238" s="528">
        <v>98.7</v>
      </c>
      <c r="N238" s="528">
        <v>98.9</v>
      </c>
      <c r="O238" s="528">
        <v>99.2</v>
      </c>
      <c r="P238" s="528">
        <v>99.6</v>
      </c>
      <c r="Q238" s="528">
        <v>99.7</v>
      </c>
      <c r="R238" s="528">
        <v>99.5</v>
      </c>
      <c r="S238" s="528">
        <v>100</v>
      </c>
      <c r="T238" s="528">
        <v>100</v>
      </c>
      <c r="U238" s="528">
        <v>100.1</v>
      </c>
      <c r="V238" s="528">
        <v>100.6</v>
      </c>
      <c r="W238" s="528">
        <v>101</v>
      </c>
      <c r="X238" s="528">
        <v>102.1</v>
      </c>
      <c r="Y238" s="528">
        <v>101.8</v>
      </c>
      <c r="Z238" s="528">
        <v>100.9</v>
      </c>
      <c r="AA238" s="528">
        <v>101</v>
      </c>
      <c r="AB238" s="528">
        <v>100.8</v>
      </c>
      <c r="AC238" s="528">
        <v>100.6</v>
      </c>
      <c r="AD238" s="528">
        <v>100.7</v>
      </c>
      <c r="AE238" s="528">
        <v>101.9</v>
      </c>
      <c r="AF238" s="528">
        <v>102</v>
      </c>
      <c r="AG238" s="528">
        <v>101.5</v>
      </c>
      <c r="AH238" s="528">
        <v>101.8</v>
      </c>
      <c r="AI238" s="528">
        <v>101.8</v>
      </c>
      <c r="AJ238" s="528">
        <v>101.6</v>
      </c>
      <c r="AK238" s="528">
        <v>101.7</v>
      </c>
      <c r="AL238" s="528">
        <v>101.4</v>
      </c>
      <c r="AM238" s="528">
        <v>101.1</v>
      </c>
      <c r="AN238" s="528">
        <v>101.4</v>
      </c>
      <c r="AO238" s="528">
        <v>101.1</v>
      </c>
      <c r="AP238" s="528">
        <v>101.2</v>
      </c>
      <c r="AQ238" s="528">
        <v>102.3</v>
      </c>
      <c r="AR238" s="528">
        <v>102.4</v>
      </c>
      <c r="AS238" s="528">
        <v>103.3</v>
      </c>
      <c r="AT238" s="528">
        <v>103.7</v>
      </c>
      <c r="AU238" s="528">
        <v>104.1</v>
      </c>
      <c r="AV238" s="528">
        <v>104.1</v>
      </c>
      <c r="AW238" s="528">
        <v>103.9</v>
      </c>
      <c r="AX238" s="528">
        <v>103.3</v>
      </c>
      <c r="AY238" s="528">
        <v>102.9</v>
      </c>
      <c r="AZ238" s="528">
        <v>103.5</v>
      </c>
      <c r="BA238" s="528">
        <v>102.2</v>
      </c>
      <c r="BB238" s="528">
        <v>102.6</v>
      </c>
      <c r="BC238" s="528">
        <v>102.9</v>
      </c>
      <c r="BD238" s="528">
        <v>103.7</v>
      </c>
      <c r="BE238" s="528">
        <v>104.8</v>
      </c>
      <c r="BF238" s="528">
        <v>105.1</v>
      </c>
      <c r="BG238" s="528">
        <v>105.2</v>
      </c>
      <c r="BH238" s="528">
        <v>105.7</v>
      </c>
      <c r="BI238" s="528">
        <v>106.4</v>
      </c>
      <c r="BJ238" s="528">
        <v>106.3</v>
      </c>
      <c r="BK238" s="528">
        <v>107.8</v>
      </c>
      <c r="BL238" s="528">
        <v>110.2</v>
      </c>
      <c r="BM238" s="528">
        <v>110.7</v>
      </c>
      <c r="BN238" s="528">
        <v>111.9</v>
      </c>
      <c r="BO238" s="528">
        <v>114.5</v>
      </c>
      <c r="BP238" s="528">
        <v>115.4</v>
      </c>
      <c r="BQ238" s="528">
        <v>115.5</v>
      </c>
      <c r="BR238" s="528">
        <v>115.7</v>
      </c>
      <c r="BS238" s="528">
        <v>116.1</v>
      </c>
      <c r="BT238" s="528">
        <v>116.1</v>
      </c>
      <c r="BU238" s="528">
        <v>117.1</v>
      </c>
      <c r="BV238" s="528">
        <v>118.7</v>
      </c>
      <c r="BW238" s="528">
        <v>121.1</v>
      </c>
      <c r="BX238" s="528">
        <v>124.8</v>
      </c>
      <c r="BY238" s="528">
        <v>128</v>
      </c>
      <c r="BZ238" s="528">
        <v>132.4</v>
      </c>
      <c r="CA238" s="528">
        <v>133.80000000000001</v>
      </c>
      <c r="CB238" s="528">
        <v>133.9</v>
      </c>
      <c r="CC238" s="528">
        <v>132.19999999999999</v>
      </c>
      <c r="CD238" s="528">
        <v>128.9</v>
      </c>
      <c r="CE238" s="528">
        <v>126.6</v>
      </c>
      <c r="CF238" s="528">
        <v>126.1</v>
      </c>
      <c r="CG238" s="528">
        <v>126.1</v>
      </c>
      <c r="CH238" s="528">
        <v>126.4</v>
      </c>
      <c r="CI238" s="528">
        <v>126.3</v>
      </c>
      <c r="CJ238" s="528">
        <v>126.9</v>
      </c>
      <c r="CK238" s="528">
        <v>127.4</v>
      </c>
      <c r="CL238" s="528">
        <v>127.9</v>
      </c>
    </row>
    <row r="239" spans="1:90">
      <c r="A239" s="524" t="s">
        <v>2458</v>
      </c>
      <c r="B239" s="524" t="s">
        <v>1047</v>
      </c>
      <c r="C239" s="525">
        <v>2.6052599999999999</v>
      </c>
      <c r="D239" s="528">
        <v>98.4</v>
      </c>
      <c r="E239" s="528">
        <v>98.4</v>
      </c>
      <c r="F239" s="528">
        <v>97.9</v>
      </c>
      <c r="G239" s="528">
        <v>96.9</v>
      </c>
      <c r="H239" s="528">
        <v>96.4</v>
      </c>
      <c r="I239" s="528">
        <v>96.7</v>
      </c>
      <c r="J239" s="528">
        <v>96.1</v>
      </c>
      <c r="K239" s="528">
        <v>96.7</v>
      </c>
      <c r="L239" s="528">
        <v>96.4</v>
      </c>
      <c r="M239" s="528">
        <v>96.2</v>
      </c>
      <c r="N239" s="528">
        <v>96.9</v>
      </c>
      <c r="O239" s="528">
        <v>97.7</v>
      </c>
      <c r="P239" s="528">
        <v>98.6</v>
      </c>
      <c r="Q239" s="528">
        <v>98.2</v>
      </c>
      <c r="R239" s="528">
        <v>97.8</v>
      </c>
      <c r="S239" s="528">
        <v>97</v>
      </c>
      <c r="T239" s="528">
        <v>97.1</v>
      </c>
      <c r="U239" s="528">
        <v>96.9</v>
      </c>
      <c r="V239" s="528">
        <v>96.7</v>
      </c>
      <c r="W239" s="528">
        <v>96.6</v>
      </c>
      <c r="X239" s="528">
        <v>98.6</v>
      </c>
      <c r="Y239" s="528">
        <v>97.8</v>
      </c>
      <c r="Z239" s="528">
        <v>97.4</v>
      </c>
      <c r="AA239" s="528">
        <v>97.5</v>
      </c>
      <c r="AB239" s="528">
        <v>97.9</v>
      </c>
      <c r="AC239" s="528">
        <v>97.3</v>
      </c>
      <c r="AD239" s="528">
        <v>97.7</v>
      </c>
      <c r="AE239" s="528">
        <v>100.3</v>
      </c>
      <c r="AF239" s="528">
        <v>101.3</v>
      </c>
      <c r="AG239" s="528">
        <v>100.4</v>
      </c>
      <c r="AH239" s="528">
        <v>100.8</v>
      </c>
      <c r="AI239" s="528">
        <v>100.5</v>
      </c>
      <c r="AJ239" s="528">
        <v>99.9</v>
      </c>
      <c r="AK239" s="528">
        <v>100</v>
      </c>
      <c r="AL239" s="528">
        <v>99.5</v>
      </c>
      <c r="AM239" s="528">
        <v>98.8</v>
      </c>
      <c r="AN239" s="528">
        <v>99.6</v>
      </c>
      <c r="AO239" s="528">
        <v>99.2</v>
      </c>
      <c r="AP239" s="528">
        <v>99.5</v>
      </c>
      <c r="AQ239" s="528">
        <v>100.7</v>
      </c>
      <c r="AR239" s="528">
        <v>100.9</v>
      </c>
      <c r="AS239" s="528">
        <v>102.1</v>
      </c>
      <c r="AT239" s="528">
        <v>102.7</v>
      </c>
      <c r="AU239" s="528">
        <v>103.3</v>
      </c>
      <c r="AV239" s="528">
        <v>103.8</v>
      </c>
      <c r="AW239" s="528">
        <v>103.5</v>
      </c>
      <c r="AX239" s="528">
        <v>102.9</v>
      </c>
      <c r="AY239" s="528">
        <v>102.2</v>
      </c>
      <c r="AZ239" s="528">
        <v>104.2</v>
      </c>
      <c r="BA239" s="528">
        <v>102.6</v>
      </c>
      <c r="BB239" s="528">
        <v>103.1</v>
      </c>
      <c r="BC239" s="528">
        <v>103.3</v>
      </c>
      <c r="BD239" s="528">
        <v>104.6</v>
      </c>
      <c r="BE239" s="528">
        <v>106.7</v>
      </c>
      <c r="BF239" s="528">
        <v>105.9</v>
      </c>
      <c r="BG239" s="528">
        <v>106</v>
      </c>
      <c r="BH239" s="528">
        <v>105.9</v>
      </c>
      <c r="BI239" s="528">
        <v>107.8</v>
      </c>
      <c r="BJ239" s="528">
        <v>108.6</v>
      </c>
      <c r="BK239" s="528">
        <v>111.4</v>
      </c>
      <c r="BL239" s="528">
        <v>114.9</v>
      </c>
      <c r="BM239" s="528">
        <v>114.8</v>
      </c>
      <c r="BN239" s="528">
        <v>116.2</v>
      </c>
      <c r="BO239" s="528">
        <v>120</v>
      </c>
      <c r="BP239" s="528">
        <v>121.5</v>
      </c>
      <c r="BQ239" s="528">
        <v>121.4</v>
      </c>
      <c r="BR239" s="528">
        <v>121.3</v>
      </c>
      <c r="BS239" s="528">
        <v>121.6</v>
      </c>
      <c r="BT239" s="528">
        <v>122.7</v>
      </c>
      <c r="BU239" s="528">
        <v>124.1</v>
      </c>
      <c r="BV239" s="528">
        <v>127.2</v>
      </c>
      <c r="BW239" s="528">
        <v>131.69999999999999</v>
      </c>
      <c r="BX239" s="528">
        <v>138.69999999999999</v>
      </c>
      <c r="BY239" s="528">
        <v>145.5</v>
      </c>
      <c r="BZ239" s="528">
        <v>154.69999999999999</v>
      </c>
      <c r="CA239" s="528">
        <v>157.30000000000001</v>
      </c>
      <c r="CB239" s="528">
        <v>156.6</v>
      </c>
      <c r="CC239" s="528">
        <v>152.30000000000001</v>
      </c>
      <c r="CD239" s="528">
        <v>144.19999999999999</v>
      </c>
      <c r="CE239" s="528">
        <v>139.6</v>
      </c>
      <c r="CF239" s="528">
        <v>138</v>
      </c>
      <c r="CG239" s="528">
        <v>138.1</v>
      </c>
      <c r="CH239" s="528">
        <v>139.30000000000001</v>
      </c>
      <c r="CI239" s="528">
        <v>139.19999999999999</v>
      </c>
      <c r="CJ239" s="528">
        <v>139.19999999999999</v>
      </c>
      <c r="CK239" s="528">
        <v>140.4</v>
      </c>
      <c r="CL239" s="528">
        <v>141.30000000000001</v>
      </c>
    </row>
    <row r="240" spans="1:90">
      <c r="A240" s="524" t="s">
        <v>2459</v>
      </c>
      <c r="B240" s="524" t="s">
        <v>2460</v>
      </c>
      <c r="C240" s="525">
        <v>1.3770800000000001</v>
      </c>
      <c r="D240" s="528">
        <v>97.2</v>
      </c>
      <c r="E240" s="528">
        <v>96.4</v>
      </c>
      <c r="F240" s="528">
        <v>96.1</v>
      </c>
      <c r="G240" s="528">
        <v>94.7</v>
      </c>
      <c r="H240" s="528">
        <v>93.6</v>
      </c>
      <c r="I240" s="528">
        <v>93.8</v>
      </c>
      <c r="J240" s="528">
        <v>93.4</v>
      </c>
      <c r="K240" s="528">
        <v>94.1</v>
      </c>
      <c r="L240" s="528">
        <v>94</v>
      </c>
      <c r="M240" s="528">
        <v>93.6</v>
      </c>
      <c r="N240" s="528">
        <v>95</v>
      </c>
      <c r="O240" s="528">
        <v>96.4</v>
      </c>
      <c r="P240" s="528">
        <v>98.3</v>
      </c>
      <c r="Q240" s="528">
        <v>97.6</v>
      </c>
      <c r="R240" s="528">
        <v>97.6</v>
      </c>
      <c r="S240" s="528">
        <v>97.5</v>
      </c>
      <c r="T240" s="528">
        <v>97.8</v>
      </c>
      <c r="U240" s="528">
        <v>97.4</v>
      </c>
      <c r="V240" s="528">
        <v>97.3</v>
      </c>
      <c r="W240" s="528">
        <v>96.9</v>
      </c>
      <c r="X240" s="528">
        <v>99.8</v>
      </c>
      <c r="Y240" s="528">
        <v>98.8</v>
      </c>
      <c r="Z240" s="528">
        <v>98.2</v>
      </c>
      <c r="AA240" s="528">
        <v>98.2</v>
      </c>
      <c r="AB240" s="528">
        <v>98.5</v>
      </c>
      <c r="AC240" s="528">
        <v>97.5</v>
      </c>
      <c r="AD240" s="528">
        <v>97.9</v>
      </c>
      <c r="AE240" s="528">
        <v>102.7</v>
      </c>
      <c r="AF240" s="528">
        <v>104.2</v>
      </c>
      <c r="AG240" s="528">
        <v>102</v>
      </c>
      <c r="AH240" s="528">
        <v>102.8</v>
      </c>
      <c r="AI240" s="528">
        <v>101.6</v>
      </c>
      <c r="AJ240" s="528">
        <v>100.7</v>
      </c>
      <c r="AK240" s="528">
        <v>100.8</v>
      </c>
      <c r="AL240" s="528">
        <v>100.3</v>
      </c>
      <c r="AM240" s="528">
        <v>99.4</v>
      </c>
      <c r="AN240" s="528">
        <v>99.8</v>
      </c>
      <c r="AO240" s="528">
        <v>99.8</v>
      </c>
      <c r="AP240" s="528">
        <v>100.3</v>
      </c>
      <c r="AQ240" s="528">
        <v>100.1</v>
      </c>
      <c r="AR240" s="528">
        <v>100.7</v>
      </c>
      <c r="AS240" s="528">
        <v>102.4</v>
      </c>
      <c r="AT240" s="528">
        <v>103.4</v>
      </c>
      <c r="AU240" s="528">
        <v>104.1</v>
      </c>
      <c r="AV240" s="528">
        <v>104.7</v>
      </c>
      <c r="AW240" s="528">
        <v>104.5</v>
      </c>
      <c r="AX240" s="528">
        <v>103.2</v>
      </c>
      <c r="AY240" s="528">
        <v>102.5</v>
      </c>
      <c r="AZ240" s="528">
        <v>104.3</v>
      </c>
      <c r="BA240" s="528">
        <v>101.2</v>
      </c>
      <c r="BB240" s="528">
        <v>101.6</v>
      </c>
      <c r="BC240" s="528">
        <v>102.2</v>
      </c>
      <c r="BD240" s="528">
        <v>104.3</v>
      </c>
      <c r="BE240" s="528">
        <v>107.6</v>
      </c>
      <c r="BF240" s="528">
        <v>106.3</v>
      </c>
      <c r="BG240" s="528">
        <v>106.4</v>
      </c>
      <c r="BH240" s="528">
        <v>105.3</v>
      </c>
      <c r="BI240" s="528">
        <v>108.2</v>
      </c>
      <c r="BJ240" s="528">
        <v>109.8</v>
      </c>
      <c r="BK240" s="528">
        <v>114.3</v>
      </c>
      <c r="BL240" s="528">
        <v>120.8</v>
      </c>
      <c r="BM240" s="528">
        <v>120</v>
      </c>
      <c r="BN240" s="528">
        <v>122.5</v>
      </c>
      <c r="BO240" s="528">
        <v>128.9</v>
      </c>
      <c r="BP240" s="528">
        <v>130.19999999999999</v>
      </c>
      <c r="BQ240" s="528">
        <v>129.9</v>
      </c>
      <c r="BR240" s="528">
        <v>129.80000000000001</v>
      </c>
      <c r="BS240" s="528">
        <v>130</v>
      </c>
      <c r="BT240" s="528">
        <v>131.80000000000001</v>
      </c>
      <c r="BU240" s="528">
        <v>134.30000000000001</v>
      </c>
      <c r="BV240" s="528">
        <v>139.80000000000001</v>
      </c>
      <c r="BW240" s="528">
        <v>147.9</v>
      </c>
      <c r="BX240" s="528">
        <v>155.5</v>
      </c>
      <c r="BY240" s="528">
        <v>165</v>
      </c>
      <c r="BZ240" s="528">
        <v>178.6</v>
      </c>
      <c r="CA240" s="528">
        <v>181.2</v>
      </c>
      <c r="CB240" s="528">
        <v>177.2</v>
      </c>
      <c r="CC240" s="528">
        <v>168.4</v>
      </c>
      <c r="CD240" s="528">
        <v>154.80000000000001</v>
      </c>
      <c r="CE240" s="528">
        <v>146.9</v>
      </c>
      <c r="CF240" s="528">
        <v>144.30000000000001</v>
      </c>
      <c r="CG240" s="528">
        <v>144.80000000000001</v>
      </c>
      <c r="CH240" s="528">
        <v>146.9</v>
      </c>
      <c r="CI240" s="528">
        <v>146.80000000000001</v>
      </c>
      <c r="CJ240" s="528">
        <v>146.9</v>
      </c>
      <c r="CK240" s="528">
        <v>148.1</v>
      </c>
      <c r="CL240" s="528">
        <v>150.1</v>
      </c>
    </row>
    <row r="241" spans="1:90">
      <c r="A241" s="524" t="s">
        <v>2461</v>
      </c>
      <c r="B241" s="524" t="s">
        <v>2462</v>
      </c>
      <c r="C241" s="525">
        <v>0.74777000000000005</v>
      </c>
      <c r="D241" s="528">
        <v>97.7</v>
      </c>
      <c r="E241" s="528">
        <v>96.7</v>
      </c>
      <c r="F241" s="528">
        <v>96.9</v>
      </c>
      <c r="G241" s="528">
        <v>97.2</v>
      </c>
      <c r="H241" s="528">
        <v>97</v>
      </c>
      <c r="I241" s="528">
        <v>97.4</v>
      </c>
      <c r="J241" s="528">
        <v>96.5</v>
      </c>
      <c r="K241" s="528">
        <v>97.8</v>
      </c>
      <c r="L241" s="528">
        <v>98.4</v>
      </c>
      <c r="M241" s="528">
        <v>98</v>
      </c>
      <c r="N241" s="528">
        <v>100.1</v>
      </c>
      <c r="O241" s="528">
        <v>101.6</v>
      </c>
      <c r="P241" s="528">
        <v>104.5</v>
      </c>
      <c r="Q241" s="528">
        <v>103.4</v>
      </c>
      <c r="R241" s="528">
        <v>103.9</v>
      </c>
      <c r="S241" s="528">
        <v>100.8</v>
      </c>
      <c r="T241" s="528">
        <v>100.8</v>
      </c>
      <c r="U241" s="528">
        <v>101.9</v>
      </c>
      <c r="V241" s="528">
        <v>100.5</v>
      </c>
      <c r="W241" s="528">
        <v>99.9</v>
      </c>
      <c r="X241" s="528">
        <v>104.4</v>
      </c>
      <c r="Y241" s="528">
        <v>103.3</v>
      </c>
      <c r="Z241" s="528">
        <v>101.7</v>
      </c>
      <c r="AA241" s="528">
        <v>101</v>
      </c>
      <c r="AB241" s="528">
        <v>101.3</v>
      </c>
      <c r="AC241" s="528">
        <v>100.8</v>
      </c>
      <c r="AD241" s="528">
        <v>100.1</v>
      </c>
      <c r="AE241" s="528">
        <v>107</v>
      </c>
      <c r="AF241" s="528">
        <v>107.2</v>
      </c>
      <c r="AG241" s="528">
        <v>106.9</v>
      </c>
      <c r="AH241" s="528">
        <v>106.3</v>
      </c>
      <c r="AI241" s="528">
        <v>107.4</v>
      </c>
      <c r="AJ241" s="528">
        <v>107.1</v>
      </c>
      <c r="AK241" s="528">
        <v>107</v>
      </c>
      <c r="AL241" s="528">
        <v>106.3</v>
      </c>
      <c r="AM241" s="528">
        <v>105.3</v>
      </c>
      <c r="AN241" s="528">
        <v>105.4</v>
      </c>
      <c r="AO241" s="528">
        <v>105.3</v>
      </c>
      <c r="AP241" s="528">
        <v>105.8</v>
      </c>
      <c r="AQ241" s="528">
        <v>106.3</v>
      </c>
      <c r="AR241" s="528">
        <v>106.9</v>
      </c>
      <c r="AS241" s="528">
        <v>109.5</v>
      </c>
      <c r="AT241" s="528">
        <v>110.3</v>
      </c>
      <c r="AU241" s="528">
        <v>111.4</v>
      </c>
      <c r="AV241" s="528">
        <v>111.7</v>
      </c>
      <c r="AW241" s="528">
        <v>111.5</v>
      </c>
      <c r="AX241" s="528">
        <v>110.4</v>
      </c>
      <c r="AY241" s="528">
        <v>109.1</v>
      </c>
      <c r="AZ241" s="528">
        <v>113.1</v>
      </c>
      <c r="BA241" s="528">
        <v>108</v>
      </c>
      <c r="BB241" s="528">
        <v>108.3</v>
      </c>
      <c r="BC241" s="528">
        <v>108.6</v>
      </c>
      <c r="BD241" s="528">
        <v>111.5</v>
      </c>
      <c r="BE241" s="528">
        <v>116.2</v>
      </c>
      <c r="BF241" s="528">
        <v>116.6</v>
      </c>
      <c r="BG241" s="528">
        <v>116.9</v>
      </c>
      <c r="BH241" s="528">
        <v>115.4</v>
      </c>
      <c r="BI241" s="528">
        <v>116.9</v>
      </c>
      <c r="BJ241" s="528">
        <v>120.3</v>
      </c>
      <c r="BK241" s="528">
        <v>127.2</v>
      </c>
      <c r="BL241" s="528">
        <v>132</v>
      </c>
      <c r="BM241" s="528">
        <v>131.4</v>
      </c>
      <c r="BN241" s="528">
        <v>133.19999999999999</v>
      </c>
      <c r="BO241" s="528">
        <v>140.1</v>
      </c>
      <c r="BP241" s="528">
        <v>141.80000000000001</v>
      </c>
      <c r="BQ241" s="528">
        <v>144.30000000000001</v>
      </c>
      <c r="BR241" s="528">
        <v>143.80000000000001</v>
      </c>
      <c r="BS241" s="528">
        <v>144</v>
      </c>
      <c r="BT241" s="528">
        <v>146.80000000000001</v>
      </c>
      <c r="BU241" s="528">
        <v>151.4</v>
      </c>
      <c r="BV241" s="528">
        <v>160.19999999999999</v>
      </c>
      <c r="BW241" s="528">
        <v>170.4</v>
      </c>
      <c r="BX241" s="528">
        <v>178</v>
      </c>
      <c r="BY241" s="528">
        <v>189.2</v>
      </c>
      <c r="BZ241" s="528">
        <v>211.4</v>
      </c>
      <c r="CA241" s="528">
        <v>213.4</v>
      </c>
      <c r="CB241" s="528">
        <v>208</v>
      </c>
      <c r="CC241" s="528">
        <v>195.6</v>
      </c>
      <c r="CD241" s="528">
        <v>178.7</v>
      </c>
      <c r="CE241" s="528">
        <v>168.8</v>
      </c>
      <c r="CF241" s="528">
        <v>163.69999999999999</v>
      </c>
      <c r="CG241" s="528">
        <v>164.4</v>
      </c>
      <c r="CH241" s="528">
        <v>169.7</v>
      </c>
      <c r="CI241" s="528">
        <v>168.4</v>
      </c>
      <c r="CJ241" s="528">
        <v>168.8</v>
      </c>
      <c r="CK241" s="528">
        <v>170.4</v>
      </c>
      <c r="CL241" s="528">
        <v>172.7</v>
      </c>
    </row>
    <row r="242" spans="1:90">
      <c r="A242" s="524" t="s">
        <v>2463</v>
      </c>
      <c r="B242" s="524" t="s">
        <v>2464</v>
      </c>
      <c r="C242" s="525">
        <v>0.41536000000000001</v>
      </c>
      <c r="D242" s="528">
        <v>95.6</v>
      </c>
      <c r="E242" s="528">
        <v>94.9</v>
      </c>
      <c r="F242" s="528">
        <v>93.8</v>
      </c>
      <c r="G242" s="528">
        <v>90.4</v>
      </c>
      <c r="H242" s="528">
        <v>87.3</v>
      </c>
      <c r="I242" s="528">
        <v>87.4</v>
      </c>
      <c r="J242" s="528">
        <v>87.2</v>
      </c>
      <c r="K242" s="528">
        <v>87.4</v>
      </c>
      <c r="L242" s="528">
        <v>85.9</v>
      </c>
      <c r="M242" s="528">
        <v>85.9</v>
      </c>
      <c r="N242" s="528">
        <v>87.1</v>
      </c>
      <c r="O242" s="528">
        <v>88.7</v>
      </c>
      <c r="P242" s="528">
        <v>89.4</v>
      </c>
      <c r="Q242" s="528">
        <v>88.8</v>
      </c>
      <c r="R242" s="528">
        <v>88.6</v>
      </c>
      <c r="S242" s="528">
        <v>92.1</v>
      </c>
      <c r="T242" s="528">
        <v>93.2</v>
      </c>
      <c r="U242" s="528">
        <v>90.2</v>
      </c>
      <c r="V242" s="528">
        <v>92</v>
      </c>
      <c r="W242" s="528">
        <v>91.8</v>
      </c>
      <c r="X242" s="528">
        <v>93</v>
      </c>
      <c r="Y242" s="528">
        <v>91.8</v>
      </c>
      <c r="Z242" s="528">
        <v>93</v>
      </c>
      <c r="AA242" s="528">
        <v>94.5</v>
      </c>
      <c r="AB242" s="528">
        <v>95.2</v>
      </c>
      <c r="AC242" s="528">
        <v>93</v>
      </c>
      <c r="AD242" s="528">
        <v>95.4</v>
      </c>
      <c r="AE242" s="528">
        <v>98.1</v>
      </c>
      <c r="AF242" s="528">
        <v>102.8</v>
      </c>
      <c r="AG242" s="528">
        <v>96.4</v>
      </c>
      <c r="AH242" s="528">
        <v>100</v>
      </c>
      <c r="AI242" s="528">
        <v>93.8</v>
      </c>
      <c r="AJ242" s="528">
        <v>91.7</v>
      </c>
      <c r="AK242" s="528">
        <v>92.9</v>
      </c>
      <c r="AL242" s="528">
        <v>92.5</v>
      </c>
      <c r="AM242" s="528">
        <v>91.6</v>
      </c>
      <c r="AN242" s="528">
        <v>92</v>
      </c>
      <c r="AO242" s="528">
        <v>92.2</v>
      </c>
      <c r="AP242" s="528">
        <v>93.2</v>
      </c>
      <c r="AQ242" s="528">
        <v>91.8</v>
      </c>
      <c r="AR242" s="528">
        <v>91.9</v>
      </c>
      <c r="AS242" s="528">
        <v>92.5</v>
      </c>
      <c r="AT242" s="528">
        <v>93.8</v>
      </c>
      <c r="AU242" s="528">
        <v>93.5</v>
      </c>
      <c r="AV242" s="528">
        <v>93.4</v>
      </c>
      <c r="AW242" s="528">
        <v>94.2</v>
      </c>
      <c r="AX242" s="528">
        <v>92.7</v>
      </c>
      <c r="AY242" s="528">
        <v>92.8</v>
      </c>
      <c r="AZ242" s="528">
        <v>93.4</v>
      </c>
      <c r="BA242" s="528">
        <v>92.1</v>
      </c>
      <c r="BB242" s="528">
        <v>93</v>
      </c>
      <c r="BC242" s="528">
        <v>93</v>
      </c>
      <c r="BD242" s="528">
        <v>94.9</v>
      </c>
      <c r="BE242" s="528">
        <v>96.7</v>
      </c>
      <c r="BF242" s="528">
        <v>90.5</v>
      </c>
      <c r="BG242" s="528">
        <v>91.1</v>
      </c>
      <c r="BH242" s="528">
        <v>90.4</v>
      </c>
      <c r="BI242" s="528">
        <v>96.4</v>
      </c>
      <c r="BJ242" s="528">
        <v>94.3</v>
      </c>
      <c r="BK242" s="528">
        <v>95.6</v>
      </c>
      <c r="BL242" s="528">
        <v>107.2</v>
      </c>
      <c r="BM242" s="528">
        <v>105.4</v>
      </c>
      <c r="BN242" s="528">
        <v>108.3</v>
      </c>
      <c r="BO242" s="528">
        <v>116.2</v>
      </c>
      <c r="BP242" s="528">
        <v>116.7</v>
      </c>
      <c r="BQ242" s="528">
        <v>110.7</v>
      </c>
      <c r="BR242" s="528">
        <v>110.7</v>
      </c>
      <c r="BS242" s="528">
        <v>110.7</v>
      </c>
      <c r="BT242" s="528">
        <v>110.7</v>
      </c>
      <c r="BU242" s="528">
        <v>110.7</v>
      </c>
      <c r="BV242" s="528">
        <v>110.7</v>
      </c>
      <c r="BW242" s="528">
        <v>115.3</v>
      </c>
      <c r="BX242" s="528">
        <v>122.9</v>
      </c>
      <c r="BY242" s="528">
        <v>129.4</v>
      </c>
      <c r="BZ242" s="528">
        <v>131.1</v>
      </c>
      <c r="CA242" s="528">
        <v>135.69999999999999</v>
      </c>
      <c r="CB242" s="528">
        <v>135.30000000000001</v>
      </c>
      <c r="CC242" s="528">
        <v>130.4</v>
      </c>
      <c r="CD242" s="528">
        <v>119.8</v>
      </c>
      <c r="CE242" s="528">
        <v>117.8</v>
      </c>
      <c r="CF242" s="528">
        <v>118.4</v>
      </c>
      <c r="CG242" s="528">
        <v>116.8</v>
      </c>
      <c r="CH242" s="528">
        <v>115.5</v>
      </c>
      <c r="CI242" s="528">
        <v>116</v>
      </c>
      <c r="CJ242" s="528">
        <v>114.6</v>
      </c>
      <c r="CK242" s="528">
        <v>115.3</v>
      </c>
      <c r="CL242" s="528">
        <v>117</v>
      </c>
    </row>
    <row r="243" spans="1:90">
      <c r="A243" s="524" t="s">
        <v>2465</v>
      </c>
      <c r="B243" s="524" t="s">
        <v>2466</v>
      </c>
      <c r="C243" s="525">
        <v>0.12445000000000001</v>
      </c>
      <c r="D243" s="528">
        <v>98.4</v>
      </c>
      <c r="E243" s="528">
        <v>98.7</v>
      </c>
      <c r="F243" s="528">
        <v>98.1</v>
      </c>
      <c r="G243" s="528">
        <v>91.6</v>
      </c>
      <c r="H243" s="528">
        <v>91.3</v>
      </c>
      <c r="I243" s="528">
        <v>90.3</v>
      </c>
      <c r="J243" s="528">
        <v>93.6</v>
      </c>
      <c r="K243" s="528">
        <v>92.3</v>
      </c>
      <c r="L243" s="528">
        <v>91.9</v>
      </c>
      <c r="M243" s="528">
        <v>90.8</v>
      </c>
      <c r="N243" s="528">
        <v>89.6</v>
      </c>
      <c r="O243" s="528">
        <v>90.2</v>
      </c>
      <c r="P243" s="528">
        <v>90.8</v>
      </c>
      <c r="Q243" s="528">
        <v>90.7</v>
      </c>
      <c r="R243" s="528">
        <v>90.2</v>
      </c>
      <c r="S243" s="528">
        <v>94.4</v>
      </c>
      <c r="T243" s="528">
        <v>94.8</v>
      </c>
      <c r="U243" s="528">
        <v>94.5</v>
      </c>
      <c r="V243" s="528">
        <v>94.8</v>
      </c>
      <c r="W243" s="528">
        <v>94.3</v>
      </c>
      <c r="X243" s="528">
        <v>94.4</v>
      </c>
      <c r="Y243" s="528">
        <v>93.7</v>
      </c>
      <c r="Z243" s="528">
        <v>93.3</v>
      </c>
      <c r="AA243" s="528">
        <v>92.9</v>
      </c>
      <c r="AB243" s="528">
        <v>93.6</v>
      </c>
      <c r="AC243" s="528">
        <v>93.4</v>
      </c>
      <c r="AD243" s="528">
        <v>92.9</v>
      </c>
      <c r="AE243" s="528">
        <v>95.4</v>
      </c>
      <c r="AF243" s="528">
        <v>95.8</v>
      </c>
      <c r="AG243" s="528">
        <v>95.2</v>
      </c>
      <c r="AH243" s="528">
        <v>95.6</v>
      </c>
      <c r="AI243" s="528">
        <v>95.8</v>
      </c>
      <c r="AJ243" s="528">
        <v>94.6</v>
      </c>
      <c r="AK243" s="528">
        <v>92.9</v>
      </c>
      <c r="AL243" s="528">
        <v>93.2</v>
      </c>
      <c r="AM243" s="528">
        <v>91.9</v>
      </c>
      <c r="AN243" s="528">
        <v>94.5</v>
      </c>
      <c r="AO243" s="528">
        <v>94.5</v>
      </c>
      <c r="AP243" s="528">
        <v>94.5</v>
      </c>
      <c r="AQ243" s="528">
        <v>93.3</v>
      </c>
      <c r="AR243" s="528">
        <v>95.3</v>
      </c>
      <c r="AS243" s="528">
        <v>96.9</v>
      </c>
      <c r="AT243" s="528">
        <v>98.7</v>
      </c>
      <c r="AU243" s="528">
        <v>99.2</v>
      </c>
      <c r="AV243" s="528">
        <v>104.8</v>
      </c>
      <c r="AW243" s="528">
        <v>100.7</v>
      </c>
      <c r="AX243" s="528">
        <v>98.4</v>
      </c>
      <c r="AY243" s="528">
        <v>98.2</v>
      </c>
      <c r="AZ243" s="528">
        <v>93.6</v>
      </c>
      <c r="BA243" s="528">
        <v>92.7</v>
      </c>
      <c r="BB243" s="528">
        <v>93</v>
      </c>
      <c r="BC243" s="528">
        <v>96.3</v>
      </c>
      <c r="BD243" s="528">
        <v>96.5</v>
      </c>
      <c r="BE243" s="528">
        <v>96.8</v>
      </c>
      <c r="BF243" s="528">
        <v>100.1</v>
      </c>
      <c r="BG243" s="528">
        <v>97.1</v>
      </c>
      <c r="BH243" s="528">
        <v>97.3</v>
      </c>
      <c r="BI243" s="528">
        <v>100.4</v>
      </c>
      <c r="BJ243" s="528">
        <v>102.4</v>
      </c>
      <c r="BK243" s="528">
        <v>104.6</v>
      </c>
      <c r="BL243" s="528">
        <v>105.6</v>
      </c>
      <c r="BM243" s="528">
        <v>106.6</v>
      </c>
      <c r="BN243" s="528">
        <v>113.3</v>
      </c>
      <c r="BO243" s="528">
        <v>110.6</v>
      </c>
      <c r="BP243" s="528">
        <v>112.1</v>
      </c>
      <c r="BQ243" s="528">
        <v>112.6</v>
      </c>
      <c r="BR243" s="528">
        <v>115.3</v>
      </c>
      <c r="BS243" s="528">
        <v>116.4</v>
      </c>
      <c r="BT243" s="528">
        <v>117.1</v>
      </c>
      <c r="BU243" s="528">
        <v>117.1</v>
      </c>
      <c r="BV243" s="528">
        <v>122.1</v>
      </c>
      <c r="BW243" s="528">
        <v>130</v>
      </c>
      <c r="BX243" s="528">
        <v>139.4</v>
      </c>
      <c r="BY243" s="528">
        <v>149.69999999999999</v>
      </c>
      <c r="BZ243" s="528">
        <v>156.80000000000001</v>
      </c>
      <c r="CA243" s="528">
        <v>159.5</v>
      </c>
      <c r="CB243" s="528">
        <v>156.30000000000001</v>
      </c>
      <c r="CC243" s="528">
        <v>154.19999999999999</v>
      </c>
      <c r="CD243" s="528">
        <v>146.9</v>
      </c>
      <c r="CE243" s="528">
        <v>129.4</v>
      </c>
      <c r="CF243" s="528">
        <v>131.19999999999999</v>
      </c>
      <c r="CG243" s="528">
        <v>136.19999999999999</v>
      </c>
      <c r="CH243" s="528">
        <v>133.30000000000001</v>
      </c>
      <c r="CI243" s="528">
        <v>134.9</v>
      </c>
      <c r="CJ243" s="528">
        <v>136.69999999999999</v>
      </c>
      <c r="CK243" s="528">
        <v>137.69999999999999</v>
      </c>
      <c r="CL243" s="528">
        <v>140.19999999999999</v>
      </c>
    </row>
    <row r="244" spans="1:90">
      <c r="A244" s="524" t="s">
        <v>2467</v>
      </c>
      <c r="B244" s="524" t="s">
        <v>2468</v>
      </c>
      <c r="C244" s="525">
        <v>6.9099999999999995E-2</v>
      </c>
      <c r="D244" s="528">
        <v>98.1</v>
      </c>
      <c r="E244" s="528">
        <v>98.3</v>
      </c>
      <c r="F244" s="528">
        <v>97.7</v>
      </c>
      <c r="G244" s="528">
        <v>95.8</v>
      </c>
      <c r="H244" s="528">
        <v>95.7</v>
      </c>
      <c r="I244" s="528">
        <v>96.3</v>
      </c>
      <c r="J244" s="528">
        <v>94.9</v>
      </c>
      <c r="K244" s="528">
        <v>95.1</v>
      </c>
      <c r="L244" s="528">
        <v>96.7</v>
      </c>
      <c r="M244" s="528">
        <v>95.6</v>
      </c>
      <c r="N244" s="528">
        <v>95.9</v>
      </c>
      <c r="O244" s="528">
        <v>96.8</v>
      </c>
      <c r="P244" s="528">
        <v>97.1</v>
      </c>
      <c r="Q244" s="528">
        <v>98.4</v>
      </c>
      <c r="R244" s="528">
        <v>96.6</v>
      </c>
      <c r="S244" s="528">
        <v>99.7</v>
      </c>
      <c r="T244" s="528">
        <v>99.9</v>
      </c>
      <c r="U244" s="528">
        <v>98.8</v>
      </c>
      <c r="V244" s="528">
        <v>99.1</v>
      </c>
      <c r="W244" s="528">
        <v>99.7</v>
      </c>
      <c r="X244" s="528">
        <v>102.2</v>
      </c>
      <c r="Y244" s="528">
        <v>100.3</v>
      </c>
      <c r="Z244" s="528">
        <v>99.3</v>
      </c>
      <c r="AA244" s="528">
        <v>98.9</v>
      </c>
      <c r="AB244" s="528">
        <v>97.3</v>
      </c>
      <c r="AC244" s="528">
        <v>95.5</v>
      </c>
      <c r="AD244" s="528">
        <v>96.7</v>
      </c>
      <c r="AE244" s="528">
        <v>98.4</v>
      </c>
      <c r="AF244" s="528">
        <v>97.6</v>
      </c>
      <c r="AG244" s="528">
        <v>97.5</v>
      </c>
      <c r="AH244" s="528">
        <v>97.7</v>
      </c>
      <c r="AI244" s="528">
        <v>97.7</v>
      </c>
      <c r="AJ244" s="528">
        <v>97.4</v>
      </c>
      <c r="AK244" s="528">
        <v>97.4</v>
      </c>
      <c r="AL244" s="528">
        <v>97.2</v>
      </c>
      <c r="AM244" s="528">
        <v>97.1</v>
      </c>
      <c r="AN244" s="528">
        <v>97.5</v>
      </c>
      <c r="AO244" s="528">
        <v>97.5</v>
      </c>
      <c r="AP244" s="528">
        <v>97.5</v>
      </c>
      <c r="AQ244" s="528">
        <v>96.7</v>
      </c>
      <c r="AR244" s="528">
        <v>97.9</v>
      </c>
      <c r="AS244" s="528">
        <v>97.9</v>
      </c>
      <c r="AT244" s="528">
        <v>97.9</v>
      </c>
      <c r="AU244" s="528">
        <v>99.9</v>
      </c>
      <c r="AV244" s="528">
        <v>99.7</v>
      </c>
      <c r="AW244" s="528">
        <v>99.7</v>
      </c>
      <c r="AX244" s="528">
        <v>99.7</v>
      </c>
      <c r="AY244" s="528">
        <v>99.7</v>
      </c>
      <c r="AZ244" s="528">
        <v>96.4</v>
      </c>
      <c r="BA244" s="528">
        <v>98.3</v>
      </c>
      <c r="BB244" s="528">
        <v>97.5</v>
      </c>
      <c r="BC244" s="528">
        <v>99</v>
      </c>
      <c r="BD244" s="528">
        <v>100.2</v>
      </c>
      <c r="BE244" s="528">
        <v>101.5</v>
      </c>
      <c r="BF244" s="528">
        <v>102.1</v>
      </c>
      <c r="BG244" s="528">
        <v>104</v>
      </c>
      <c r="BH244" s="528">
        <v>101.9</v>
      </c>
      <c r="BI244" s="528">
        <v>102.2</v>
      </c>
      <c r="BJ244" s="528">
        <v>105.4</v>
      </c>
      <c r="BK244" s="528">
        <v>109.1</v>
      </c>
      <c r="BL244" s="528">
        <v>110.5</v>
      </c>
      <c r="BM244" s="528">
        <v>111</v>
      </c>
      <c r="BN244" s="528">
        <v>112.4</v>
      </c>
      <c r="BO244" s="528">
        <v>120.8</v>
      </c>
      <c r="BP244" s="528">
        <v>122.4</v>
      </c>
      <c r="BQ244" s="528">
        <v>123.2</v>
      </c>
      <c r="BR244" s="528">
        <v>122.1</v>
      </c>
      <c r="BS244" s="528">
        <v>123.2</v>
      </c>
      <c r="BT244" s="528">
        <v>126.9</v>
      </c>
      <c r="BU244" s="528">
        <v>127.8</v>
      </c>
      <c r="BV244" s="528">
        <v>129.9</v>
      </c>
      <c r="BW244" s="528">
        <v>139.9</v>
      </c>
      <c r="BX244" s="528">
        <v>143.5</v>
      </c>
      <c r="BY244" s="528">
        <v>150.80000000000001</v>
      </c>
      <c r="BZ244" s="528">
        <v>157.1</v>
      </c>
      <c r="CA244" s="528">
        <v>155.30000000000001</v>
      </c>
      <c r="CB244" s="528">
        <v>143.30000000000001</v>
      </c>
      <c r="CC244" s="528">
        <v>136.80000000000001</v>
      </c>
      <c r="CD244" s="528">
        <v>130</v>
      </c>
      <c r="CE244" s="528">
        <v>126.3</v>
      </c>
      <c r="CF244" s="528">
        <v>121.3</v>
      </c>
      <c r="CG244" s="528">
        <v>123.6</v>
      </c>
      <c r="CH244" s="528">
        <v>122.1</v>
      </c>
      <c r="CI244" s="528">
        <v>125.8</v>
      </c>
      <c r="CJ244" s="528">
        <v>127.7</v>
      </c>
      <c r="CK244" s="528">
        <v>129.30000000000001</v>
      </c>
      <c r="CL244" s="528">
        <v>129.69999999999999</v>
      </c>
    </row>
    <row r="245" spans="1:90">
      <c r="A245" s="524" t="s">
        <v>2469</v>
      </c>
      <c r="B245" s="524" t="s">
        <v>2470</v>
      </c>
      <c r="C245" s="525">
        <v>2.0400000000000001E-2</v>
      </c>
      <c r="D245" s="528">
        <v>98.9</v>
      </c>
      <c r="E245" s="528">
        <v>98.9</v>
      </c>
      <c r="F245" s="528">
        <v>98.8</v>
      </c>
      <c r="G245" s="528">
        <v>103.7</v>
      </c>
      <c r="H245" s="528">
        <v>101.2</v>
      </c>
      <c r="I245" s="528">
        <v>101.7</v>
      </c>
      <c r="J245" s="528">
        <v>101.7</v>
      </c>
      <c r="K245" s="528">
        <v>101.9</v>
      </c>
      <c r="L245" s="528">
        <v>101</v>
      </c>
      <c r="M245" s="528">
        <v>100.1</v>
      </c>
      <c r="N245" s="528">
        <v>100</v>
      </c>
      <c r="O245" s="528">
        <v>100.5</v>
      </c>
      <c r="P245" s="528">
        <v>101.5</v>
      </c>
      <c r="Q245" s="528">
        <v>101.5</v>
      </c>
      <c r="R245" s="528">
        <v>101.3</v>
      </c>
      <c r="S245" s="528">
        <v>96.6</v>
      </c>
      <c r="T245" s="528">
        <v>98.4</v>
      </c>
      <c r="U245" s="528">
        <v>98.4</v>
      </c>
      <c r="V245" s="528">
        <v>99.4</v>
      </c>
      <c r="W245" s="528">
        <v>99.3</v>
      </c>
      <c r="X245" s="528">
        <v>99.6</v>
      </c>
      <c r="Y245" s="528">
        <v>99.7</v>
      </c>
      <c r="Z245" s="528">
        <v>99.7</v>
      </c>
      <c r="AA245" s="528">
        <v>99.7</v>
      </c>
      <c r="AB245" s="528">
        <v>97.8</v>
      </c>
      <c r="AC245" s="528">
        <v>98</v>
      </c>
      <c r="AD245" s="528">
        <v>98.3</v>
      </c>
      <c r="AE245" s="528">
        <v>95</v>
      </c>
      <c r="AF245" s="528">
        <v>95</v>
      </c>
      <c r="AG245" s="528">
        <v>94.9</v>
      </c>
      <c r="AH245" s="528">
        <v>94.1</v>
      </c>
      <c r="AI245" s="528">
        <v>94.6</v>
      </c>
      <c r="AJ245" s="528">
        <v>94.3</v>
      </c>
      <c r="AK245" s="528">
        <v>94.2</v>
      </c>
      <c r="AL245" s="528">
        <v>94</v>
      </c>
      <c r="AM245" s="528">
        <v>94</v>
      </c>
      <c r="AN245" s="528">
        <v>93.8</v>
      </c>
      <c r="AO245" s="528">
        <v>93.8</v>
      </c>
      <c r="AP245" s="528">
        <v>94</v>
      </c>
      <c r="AQ245" s="528">
        <v>94</v>
      </c>
      <c r="AR245" s="528">
        <v>93.9</v>
      </c>
      <c r="AS245" s="528">
        <v>94.5</v>
      </c>
      <c r="AT245" s="528">
        <v>94.2</v>
      </c>
      <c r="AU245" s="528">
        <v>94.1</v>
      </c>
      <c r="AV245" s="528">
        <v>94.1</v>
      </c>
      <c r="AW245" s="528">
        <v>95.7</v>
      </c>
      <c r="AX245" s="528">
        <v>96.2</v>
      </c>
      <c r="AY245" s="528">
        <v>97.1</v>
      </c>
      <c r="AZ245" s="528">
        <v>97.4</v>
      </c>
      <c r="BA245" s="528">
        <v>97.1</v>
      </c>
      <c r="BB245" s="528">
        <v>97.1</v>
      </c>
      <c r="BC245" s="528">
        <v>97.1</v>
      </c>
      <c r="BD245" s="528">
        <v>97.1</v>
      </c>
      <c r="BE245" s="528">
        <v>97.1</v>
      </c>
      <c r="BF245" s="528">
        <v>97.1</v>
      </c>
      <c r="BG245" s="528">
        <v>97.1</v>
      </c>
      <c r="BH245" s="528">
        <v>98.5</v>
      </c>
      <c r="BI245" s="528">
        <v>99.9</v>
      </c>
      <c r="BJ245" s="528">
        <v>100.7</v>
      </c>
      <c r="BK245" s="528">
        <v>103.5</v>
      </c>
      <c r="BL245" s="528">
        <v>111.9</v>
      </c>
      <c r="BM245" s="528">
        <v>112.5</v>
      </c>
      <c r="BN245" s="528">
        <v>113.9</v>
      </c>
      <c r="BO245" s="528">
        <v>117.7</v>
      </c>
      <c r="BP245" s="528">
        <v>116.1</v>
      </c>
      <c r="BQ245" s="528">
        <v>119.6</v>
      </c>
      <c r="BR245" s="528">
        <v>118.5</v>
      </c>
      <c r="BS245" s="528">
        <v>118</v>
      </c>
      <c r="BT245" s="528">
        <v>118.6</v>
      </c>
      <c r="BU245" s="528">
        <v>118.6</v>
      </c>
      <c r="BV245" s="528">
        <v>122.1</v>
      </c>
      <c r="BW245" s="528">
        <v>123.5</v>
      </c>
      <c r="BX245" s="528">
        <v>136.1</v>
      </c>
      <c r="BY245" s="528">
        <v>145.30000000000001</v>
      </c>
      <c r="BZ245" s="528">
        <v>150.4</v>
      </c>
      <c r="CA245" s="528">
        <v>148.1</v>
      </c>
      <c r="CB245" s="528">
        <v>141.5</v>
      </c>
      <c r="CC245" s="528">
        <v>136.9</v>
      </c>
      <c r="CD245" s="528">
        <v>127.3</v>
      </c>
      <c r="CE245" s="528">
        <v>117.6</v>
      </c>
      <c r="CF245" s="528">
        <v>118.8</v>
      </c>
      <c r="CG245" s="528">
        <v>120.3</v>
      </c>
      <c r="CH245" s="528">
        <v>120.3</v>
      </c>
      <c r="CI245" s="528">
        <v>122.8</v>
      </c>
      <c r="CJ245" s="528">
        <v>126.5</v>
      </c>
      <c r="CK245" s="528">
        <v>126.2</v>
      </c>
      <c r="CL245" s="528">
        <v>124.5</v>
      </c>
    </row>
    <row r="246" spans="1:90">
      <c r="A246" s="524" t="s">
        <v>2471</v>
      </c>
      <c r="B246" s="524" t="s">
        <v>2472</v>
      </c>
      <c r="C246" s="525">
        <v>1.22818</v>
      </c>
      <c r="D246" s="528">
        <v>99.9</v>
      </c>
      <c r="E246" s="528">
        <v>100.6</v>
      </c>
      <c r="F246" s="528">
        <v>99.9</v>
      </c>
      <c r="G246" s="528">
        <v>99.3</v>
      </c>
      <c r="H246" s="528">
        <v>99.7</v>
      </c>
      <c r="I246" s="528">
        <v>100</v>
      </c>
      <c r="J246" s="528">
        <v>99</v>
      </c>
      <c r="K246" s="528">
        <v>99.7</v>
      </c>
      <c r="L246" s="528">
        <v>99.1</v>
      </c>
      <c r="M246" s="528">
        <v>99.2</v>
      </c>
      <c r="N246" s="528">
        <v>99</v>
      </c>
      <c r="O246" s="528">
        <v>99.1</v>
      </c>
      <c r="P246" s="528">
        <v>99</v>
      </c>
      <c r="Q246" s="528">
        <v>98.8</v>
      </c>
      <c r="R246" s="528">
        <v>98</v>
      </c>
      <c r="S246" s="528">
        <v>96.5</v>
      </c>
      <c r="T246" s="528">
        <v>96.2</v>
      </c>
      <c r="U246" s="528">
        <v>96.3</v>
      </c>
      <c r="V246" s="528">
        <v>95.9</v>
      </c>
      <c r="W246" s="528">
        <v>96.2</v>
      </c>
      <c r="X246" s="528">
        <v>97.3</v>
      </c>
      <c r="Y246" s="528">
        <v>96.6</v>
      </c>
      <c r="Z246" s="528">
        <v>96.5</v>
      </c>
      <c r="AA246" s="528">
        <v>96.6</v>
      </c>
      <c r="AB246" s="528">
        <v>97.3</v>
      </c>
      <c r="AC246" s="528">
        <v>97.1</v>
      </c>
      <c r="AD246" s="528">
        <v>97.4</v>
      </c>
      <c r="AE246" s="528">
        <v>97.7</v>
      </c>
      <c r="AF246" s="528">
        <v>98.2</v>
      </c>
      <c r="AG246" s="528">
        <v>98.7</v>
      </c>
      <c r="AH246" s="528">
        <v>98.7</v>
      </c>
      <c r="AI246" s="528">
        <v>99.2</v>
      </c>
      <c r="AJ246" s="528">
        <v>99</v>
      </c>
      <c r="AK246" s="528">
        <v>99.1</v>
      </c>
      <c r="AL246" s="528">
        <v>98.6</v>
      </c>
      <c r="AM246" s="528">
        <v>98.3</v>
      </c>
      <c r="AN246" s="528">
        <v>99.3</v>
      </c>
      <c r="AO246" s="528">
        <v>98.6</v>
      </c>
      <c r="AP246" s="528">
        <v>98.4</v>
      </c>
      <c r="AQ246" s="528">
        <v>101.2</v>
      </c>
      <c r="AR246" s="528">
        <v>101.1</v>
      </c>
      <c r="AS246" s="528">
        <v>101.6</v>
      </c>
      <c r="AT246" s="528">
        <v>101.9</v>
      </c>
      <c r="AU246" s="528">
        <v>102.5</v>
      </c>
      <c r="AV246" s="528">
        <v>102.9</v>
      </c>
      <c r="AW246" s="528">
        <v>102.5</v>
      </c>
      <c r="AX246" s="528">
        <v>102.6</v>
      </c>
      <c r="AY246" s="528">
        <v>101.8</v>
      </c>
      <c r="AZ246" s="528">
        <v>104</v>
      </c>
      <c r="BA246" s="528">
        <v>104.3</v>
      </c>
      <c r="BB246" s="528">
        <v>104.7</v>
      </c>
      <c r="BC246" s="528">
        <v>104.6</v>
      </c>
      <c r="BD246" s="528">
        <v>104.9</v>
      </c>
      <c r="BE246" s="528">
        <v>105.6</v>
      </c>
      <c r="BF246" s="528">
        <v>105.5</v>
      </c>
      <c r="BG246" s="528">
        <v>105.5</v>
      </c>
      <c r="BH246" s="528">
        <v>106.5</v>
      </c>
      <c r="BI246" s="528">
        <v>107.3</v>
      </c>
      <c r="BJ246" s="528">
        <v>107.3</v>
      </c>
      <c r="BK246" s="528">
        <v>108.1</v>
      </c>
      <c r="BL246" s="528">
        <v>108.4</v>
      </c>
      <c r="BM246" s="528">
        <v>108.9</v>
      </c>
      <c r="BN246" s="528">
        <v>109</v>
      </c>
      <c r="BO246" s="528">
        <v>110</v>
      </c>
      <c r="BP246" s="528">
        <v>111.7</v>
      </c>
      <c r="BQ246" s="528">
        <v>111.9</v>
      </c>
      <c r="BR246" s="528">
        <v>111.8</v>
      </c>
      <c r="BS246" s="528">
        <v>112.2</v>
      </c>
      <c r="BT246" s="528">
        <v>112.5</v>
      </c>
      <c r="BU246" s="528">
        <v>112.7</v>
      </c>
      <c r="BV246" s="528">
        <v>113.1</v>
      </c>
      <c r="BW246" s="528">
        <v>113.6</v>
      </c>
      <c r="BX246" s="528">
        <v>119.8</v>
      </c>
      <c r="BY246" s="528">
        <v>123.7</v>
      </c>
      <c r="BZ246" s="528">
        <v>128</v>
      </c>
      <c r="CA246" s="528">
        <v>130.5</v>
      </c>
      <c r="CB246" s="528">
        <v>133.6</v>
      </c>
      <c r="CC246" s="528">
        <v>134.19999999999999</v>
      </c>
      <c r="CD246" s="528">
        <v>132.4</v>
      </c>
      <c r="CE246" s="528">
        <v>131.30000000000001</v>
      </c>
      <c r="CF246" s="528">
        <v>130.80000000000001</v>
      </c>
      <c r="CG246" s="528">
        <v>130.69999999999999</v>
      </c>
      <c r="CH246" s="528">
        <v>130.69999999999999</v>
      </c>
      <c r="CI246" s="528">
        <v>130.80000000000001</v>
      </c>
      <c r="CJ246" s="528">
        <v>130.69999999999999</v>
      </c>
      <c r="CK246" s="528">
        <v>131.69999999999999</v>
      </c>
      <c r="CL246" s="528">
        <v>131.4</v>
      </c>
    </row>
    <row r="247" spans="1:90">
      <c r="A247" s="524" t="s">
        <v>2473</v>
      </c>
      <c r="B247" s="524" t="s">
        <v>2474</v>
      </c>
      <c r="C247" s="525">
        <v>0.45315</v>
      </c>
      <c r="D247" s="528">
        <v>100.2</v>
      </c>
      <c r="E247" s="528">
        <v>100.2</v>
      </c>
      <c r="F247" s="528">
        <v>98.3</v>
      </c>
      <c r="G247" s="528">
        <v>99.3</v>
      </c>
      <c r="H247" s="528">
        <v>99.6</v>
      </c>
      <c r="I247" s="528">
        <v>99.6</v>
      </c>
      <c r="J247" s="528">
        <v>99.1</v>
      </c>
      <c r="K247" s="528">
        <v>99.7</v>
      </c>
      <c r="L247" s="528">
        <v>99.4</v>
      </c>
      <c r="M247" s="528">
        <v>99.6</v>
      </c>
      <c r="N247" s="528">
        <v>99</v>
      </c>
      <c r="O247" s="528">
        <v>99.2</v>
      </c>
      <c r="P247" s="528">
        <v>98.1</v>
      </c>
      <c r="Q247" s="528">
        <v>97.3</v>
      </c>
      <c r="R247" s="528">
        <v>95.3</v>
      </c>
      <c r="S247" s="528">
        <v>90.8</v>
      </c>
      <c r="T247" s="528">
        <v>89.6</v>
      </c>
      <c r="U247" s="528">
        <v>89.9</v>
      </c>
      <c r="V247" s="528">
        <v>88.9</v>
      </c>
      <c r="W247" s="528">
        <v>89.5</v>
      </c>
      <c r="X247" s="528">
        <v>91.4</v>
      </c>
      <c r="Y247" s="528">
        <v>90.7</v>
      </c>
      <c r="Z247" s="528">
        <v>89.5</v>
      </c>
      <c r="AA247" s="528">
        <v>89.5</v>
      </c>
      <c r="AB247" s="528">
        <v>90.3</v>
      </c>
      <c r="AC247" s="528">
        <v>89</v>
      </c>
      <c r="AD247" s="528">
        <v>89</v>
      </c>
      <c r="AE247" s="528">
        <v>91.2</v>
      </c>
      <c r="AF247" s="528">
        <v>91.2</v>
      </c>
      <c r="AG247" s="528">
        <v>91.5</v>
      </c>
      <c r="AH247" s="528">
        <v>91.2</v>
      </c>
      <c r="AI247" s="528">
        <v>91.8</v>
      </c>
      <c r="AJ247" s="528">
        <v>91.6</v>
      </c>
      <c r="AK247" s="528">
        <v>92.1</v>
      </c>
      <c r="AL247" s="528">
        <v>92.4</v>
      </c>
      <c r="AM247" s="528">
        <v>92.5</v>
      </c>
      <c r="AN247" s="528">
        <v>93.8</v>
      </c>
      <c r="AO247" s="528">
        <v>93.1</v>
      </c>
      <c r="AP247" s="528">
        <v>92</v>
      </c>
      <c r="AQ247" s="528">
        <v>96.3</v>
      </c>
      <c r="AR247" s="528">
        <v>96.8</v>
      </c>
      <c r="AS247" s="528">
        <v>97.6</v>
      </c>
      <c r="AT247" s="528">
        <v>97.7</v>
      </c>
      <c r="AU247" s="528">
        <v>98.6</v>
      </c>
      <c r="AV247" s="528">
        <v>99.6</v>
      </c>
      <c r="AW247" s="528">
        <v>98.5</v>
      </c>
      <c r="AX247" s="528">
        <v>99</v>
      </c>
      <c r="AY247" s="528">
        <v>96.7</v>
      </c>
      <c r="AZ247" s="528">
        <v>101.5</v>
      </c>
      <c r="BA247" s="528">
        <v>101.6</v>
      </c>
      <c r="BB247" s="528">
        <v>101.6</v>
      </c>
      <c r="BC247" s="528">
        <v>102</v>
      </c>
      <c r="BD247" s="528">
        <v>101.2</v>
      </c>
      <c r="BE247" s="528">
        <v>101.6</v>
      </c>
      <c r="BF247" s="528">
        <v>102.3</v>
      </c>
      <c r="BG247" s="528">
        <v>102.1</v>
      </c>
      <c r="BH247" s="528">
        <v>102.3</v>
      </c>
      <c r="BI247" s="528">
        <v>104.2</v>
      </c>
      <c r="BJ247" s="528">
        <v>104.5</v>
      </c>
      <c r="BK247" s="528">
        <v>104.3</v>
      </c>
      <c r="BL247" s="528">
        <v>104.8</v>
      </c>
      <c r="BM247" s="528">
        <v>104.8</v>
      </c>
      <c r="BN247" s="528">
        <v>104.8</v>
      </c>
      <c r="BO247" s="528">
        <v>106</v>
      </c>
      <c r="BP247" s="528">
        <v>108.4</v>
      </c>
      <c r="BQ247" s="528">
        <v>107.7</v>
      </c>
      <c r="BR247" s="528">
        <v>107</v>
      </c>
      <c r="BS247" s="528">
        <v>107.7</v>
      </c>
      <c r="BT247" s="528">
        <v>109</v>
      </c>
      <c r="BU247" s="528">
        <v>110</v>
      </c>
      <c r="BV247" s="528">
        <v>110.4</v>
      </c>
      <c r="BW247" s="528">
        <v>110.4</v>
      </c>
      <c r="BX247" s="528">
        <v>115</v>
      </c>
      <c r="BY247" s="528">
        <v>121.7</v>
      </c>
      <c r="BZ247" s="528">
        <v>125</v>
      </c>
      <c r="CA247" s="528">
        <v>127.7</v>
      </c>
      <c r="CB247" s="528">
        <v>135.1</v>
      </c>
      <c r="CC247" s="528">
        <v>133.4</v>
      </c>
      <c r="CD247" s="528">
        <v>128.9</v>
      </c>
      <c r="CE247" s="528">
        <v>128.4</v>
      </c>
      <c r="CF247" s="528">
        <v>128</v>
      </c>
      <c r="CG247" s="528">
        <v>127.8</v>
      </c>
      <c r="CH247" s="528">
        <v>128.1</v>
      </c>
      <c r="CI247" s="528">
        <v>127.4</v>
      </c>
      <c r="CJ247" s="528">
        <v>126.9</v>
      </c>
      <c r="CK247" s="528">
        <v>128.80000000000001</v>
      </c>
      <c r="CL247" s="528">
        <v>128.1</v>
      </c>
    </row>
    <row r="248" spans="1:90">
      <c r="A248" s="524" t="s">
        <v>2475</v>
      </c>
      <c r="B248" s="524" t="s">
        <v>2476</v>
      </c>
      <c r="C248" s="525">
        <v>0.11447</v>
      </c>
      <c r="D248" s="528">
        <v>100.5</v>
      </c>
      <c r="E248" s="528">
        <v>104.8</v>
      </c>
      <c r="F248" s="528">
        <v>105.3</v>
      </c>
      <c r="G248" s="528">
        <v>99.1</v>
      </c>
      <c r="H248" s="528">
        <v>103.3</v>
      </c>
      <c r="I248" s="528">
        <v>108.1</v>
      </c>
      <c r="J248" s="528">
        <v>101.4</v>
      </c>
      <c r="K248" s="528">
        <v>105.7</v>
      </c>
      <c r="L248" s="528">
        <v>98.3</v>
      </c>
      <c r="M248" s="528">
        <v>99.7</v>
      </c>
      <c r="N248" s="528">
        <v>99.8</v>
      </c>
      <c r="O248" s="528">
        <v>99.4</v>
      </c>
      <c r="P248" s="528">
        <v>98.4</v>
      </c>
      <c r="Q248" s="528">
        <v>100.7</v>
      </c>
      <c r="R248" s="528">
        <v>100.7</v>
      </c>
      <c r="S248" s="528">
        <v>99.1</v>
      </c>
      <c r="T248" s="528">
        <v>98.8</v>
      </c>
      <c r="U248" s="528">
        <v>97.6</v>
      </c>
      <c r="V248" s="528">
        <v>96.8</v>
      </c>
      <c r="W248" s="528">
        <v>96.8</v>
      </c>
      <c r="X248" s="528">
        <v>98.5</v>
      </c>
      <c r="Y248" s="528">
        <v>96.4</v>
      </c>
      <c r="Z248" s="528">
        <v>98.4</v>
      </c>
      <c r="AA248" s="528">
        <v>98.4</v>
      </c>
      <c r="AB248" s="528">
        <v>95.7</v>
      </c>
      <c r="AC248" s="528">
        <v>98.3</v>
      </c>
      <c r="AD248" s="528">
        <v>99.3</v>
      </c>
      <c r="AE248" s="528">
        <v>97.1</v>
      </c>
      <c r="AF248" s="528">
        <v>99</v>
      </c>
      <c r="AG248" s="528">
        <v>103.9</v>
      </c>
      <c r="AH248" s="528">
        <v>103.9</v>
      </c>
      <c r="AI248" s="528">
        <v>103.9</v>
      </c>
      <c r="AJ248" s="528">
        <v>103.9</v>
      </c>
      <c r="AK248" s="528">
        <v>104</v>
      </c>
      <c r="AL248" s="528">
        <v>97.3</v>
      </c>
      <c r="AM248" s="528">
        <v>97.3</v>
      </c>
      <c r="AN248" s="528">
        <v>98.5</v>
      </c>
      <c r="AO248" s="528">
        <v>97.3</v>
      </c>
      <c r="AP248" s="528">
        <v>97.3</v>
      </c>
      <c r="AQ248" s="528">
        <v>97.6</v>
      </c>
      <c r="AR248" s="528">
        <v>99.5</v>
      </c>
      <c r="AS248" s="528">
        <v>99.5</v>
      </c>
      <c r="AT248" s="528">
        <v>99.5</v>
      </c>
      <c r="AU248" s="528">
        <v>99.5</v>
      </c>
      <c r="AV248" s="528">
        <v>99.5</v>
      </c>
      <c r="AW248" s="528">
        <v>99.5</v>
      </c>
      <c r="AX248" s="528">
        <v>99.5</v>
      </c>
      <c r="AY248" s="528">
        <v>99.5</v>
      </c>
      <c r="AZ248" s="528">
        <v>102.1</v>
      </c>
      <c r="BA248" s="528">
        <v>99.9</v>
      </c>
      <c r="BB248" s="528">
        <v>102.1</v>
      </c>
      <c r="BC248" s="528">
        <v>98</v>
      </c>
      <c r="BD248" s="528">
        <v>101.4</v>
      </c>
      <c r="BE248" s="528">
        <v>102.3</v>
      </c>
      <c r="BF248" s="528">
        <v>102.3</v>
      </c>
      <c r="BG248" s="528">
        <v>102.8</v>
      </c>
      <c r="BH248" s="528">
        <v>102.9</v>
      </c>
      <c r="BI248" s="528">
        <v>104.8</v>
      </c>
      <c r="BJ248" s="528">
        <v>103.1</v>
      </c>
      <c r="BK248" s="528">
        <v>109.1</v>
      </c>
      <c r="BL248" s="528">
        <v>109</v>
      </c>
      <c r="BM248" s="528">
        <v>112.1</v>
      </c>
      <c r="BN248" s="528">
        <v>110.6</v>
      </c>
      <c r="BO248" s="528">
        <v>109.7</v>
      </c>
      <c r="BP248" s="528">
        <v>112.5</v>
      </c>
      <c r="BQ248" s="528">
        <v>112.5</v>
      </c>
      <c r="BR248" s="528">
        <v>112.5</v>
      </c>
      <c r="BS248" s="528">
        <v>112.5</v>
      </c>
      <c r="BT248" s="528">
        <v>112.5</v>
      </c>
      <c r="BU248" s="528">
        <v>112.5</v>
      </c>
      <c r="BV248" s="528">
        <v>112.5</v>
      </c>
      <c r="BW248" s="528">
        <v>115.9</v>
      </c>
      <c r="BX248" s="528">
        <v>125.3</v>
      </c>
      <c r="BY248" s="528">
        <v>126.5</v>
      </c>
      <c r="BZ248" s="528">
        <v>128.30000000000001</v>
      </c>
      <c r="CA248" s="528">
        <v>129.4</v>
      </c>
      <c r="CB248" s="528">
        <v>130</v>
      </c>
      <c r="CC248" s="528">
        <v>131.4</v>
      </c>
      <c r="CD248" s="528">
        <v>131.4</v>
      </c>
      <c r="CE248" s="528">
        <v>130</v>
      </c>
      <c r="CF248" s="528">
        <v>128.1</v>
      </c>
      <c r="CG248" s="528">
        <v>126.7</v>
      </c>
      <c r="CH248" s="528">
        <v>126.7</v>
      </c>
      <c r="CI248" s="528">
        <v>128.4</v>
      </c>
      <c r="CJ248" s="528">
        <v>125</v>
      </c>
      <c r="CK248" s="528">
        <v>126.8</v>
      </c>
      <c r="CL248" s="528">
        <v>123.7</v>
      </c>
    </row>
    <row r="249" spans="1:90">
      <c r="A249" s="524" t="s">
        <v>2477</v>
      </c>
      <c r="B249" s="524" t="s">
        <v>2478</v>
      </c>
      <c r="C249" s="525">
        <v>0.12916</v>
      </c>
      <c r="D249" s="528">
        <v>99.1</v>
      </c>
      <c r="E249" s="528">
        <v>100.4</v>
      </c>
      <c r="F249" s="528">
        <v>100.1</v>
      </c>
      <c r="G249" s="528">
        <v>101.3</v>
      </c>
      <c r="H249" s="528">
        <v>101.5</v>
      </c>
      <c r="I249" s="528">
        <v>100.8</v>
      </c>
      <c r="J249" s="528">
        <v>99.5</v>
      </c>
      <c r="K249" s="528">
        <v>98.6</v>
      </c>
      <c r="L249" s="528">
        <v>98.5</v>
      </c>
      <c r="M249" s="528">
        <v>98.2</v>
      </c>
      <c r="N249" s="528">
        <v>98.4</v>
      </c>
      <c r="O249" s="528">
        <v>99.2</v>
      </c>
      <c r="P249" s="528">
        <v>98.3</v>
      </c>
      <c r="Q249" s="528">
        <v>98.5</v>
      </c>
      <c r="R249" s="528">
        <v>98.4</v>
      </c>
      <c r="S249" s="528">
        <v>100.3</v>
      </c>
      <c r="T249" s="528">
        <v>97.7</v>
      </c>
      <c r="U249" s="528">
        <v>97.4</v>
      </c>
      <c r="V249" s="528">
        <v>97.6</v>
      </c>
      <c r="W249" s="528">
        <v>97.2</v>
      </c>
      <c r="X249" s="528">
        <v>97.4</v>
      </c>
      <c r="Y249" s="528">
        <v>96.7</v>
      </c>
      <c r="Z249" s="528">
        <v>96.4</v>
      </c>
      <c r="AA249" s="528">
        <v>96.1</v>
      </c>
      <c r="AB249" s="528">
        <v>96.7</v>
      </c>
      <c r="AC249" s="528">
        <v>96.3</v>
      </c>
      <c r="AD249" s="528">
        <v>97</v>
      </c>
      <c r="AE249" s="528">
        <v>95.4</v>
      </c>
      <c r="AF249" s="528">
        <v>96</v>
      </c>
      <c r="AG249" s="528">
        <v>95.6</v>
      </c>
      <c r="AH249" s="528">
        <v>96.3</v>
      </c>
      <c r="AI249" s="528">
        <v>98</v>
      </c>
      <c r="AJ249" s="528">
        <v>98.3</v>
      </c>
      <c r="AK249" s="528">
        <v>97</v>
      </c>
      <c r="AL249" s="528">
        <v>98.8</v>
      </c>
      <c r="AM249" s="528">
        <v>98.5</v>
      </c>
      <c r="AN249" s="528">
        <v>100.1</v>
      </c>
      <c r="AO249" s="528">
        <v>97.6</v>
      </c>
      <c r="AP249" s="528">
        <v>98.3</v>
      </c>
      <c r="AQ249" s="528">
        <v>99.7</v>
      </c>
      <c r="AR249" s="528">
        <v>98.2</v>
      </c>
      <c r="AS249" s="528">
        <v>99.7</v>
      </c>
      <c r="AT249" s="528">
        <v>101.5</v>
      </c>
      <c r="AU249" s="528">
        <v>103.7</v>
      </c>
      <c r="AV249" s="528">
        <v>103.3</v>
      </c>
      <c r="AW249" s="528">
        <v>104</v>
      </c>
      <c r="AX249" s="528">
        <v>103.3</v>
      </c>
      <c r="AY249" s="528">
        <v>103.8</v>
      </c>
      <c r="AZ249" s="528">
        <v>104.7</v>
      </c>
      <c r="BA249" s="528">
        <v>104.6</v>
      </c>
      <c r="BB249" s="528">
        <v>102.8</v>
      </c>
      <c r="BC249" s="528">
        <v>105.6</v>
      </c>
      <c r="BD249" s="528">
        <v>106.1</v>
      </c>
      <c r="BE249" s="528">
        <v>105.4</v>
      </c>
      <c r="BF249" s="528">
        <v>105.4</v>
      </c>
      <c r="BG249" s="528">
        <v>105.8</v>
      </c>
      <c r="BH249" s="528">
        <v>107.6</v>
      </c>
      <c r="BI249" s="528">
        <v>105.8</v>
      </c>
      <c r="BJ249" s="528">
        <v>106.1</v>
      </c>
      <c r="BK249" s="528">
        <v>107.8</v>
      </c>
      <c r="BL249" s="528">
        <v>109.5</v>
      </c>
      <c r="BM249" s="528">
        <v>110.3</v>
      </c>
      <c r="BN249" s="528">
        <v>111.2</v>
      </c>
      <c r="BO249" s="528">
        <v>111.9</v>
      </c>
      <c r="BP249" s="528">
        <v>113.9</v>
      </c>
      <c r="BQ249" s="528">
        <v>114.3</v>
      </c>
      <c r="BR249" s="528">
        <v>114.3</v>
      </c>
      <c r="BS249" s="528">
        <v>114.9</v>
      </c>
      <c r="BT249" s="528">
        <v>115.3</v>
      </c>
      <c r="BU249" s="528">
        <v>115.3</v>
      </c>
      <c r="BV249" s="528">
        <v>116.4</v>
      </c>
      <c r="BW249" s="528">
        <v>118.8</v>
      </c>
      <c r="BX249" s="528">
        <v>126.9</v>
      </c>
      <c r="BY249" s="528">
        <v>131.80000000000001</v>
      </c>
      <c r="BZ249" s="528">
        <v>136.6</v>
      </c>
      <c r="CA249" s="528">
        <v>139.1</v>
      </c>
      <c r="CB249" s="528">
        <v>137.6</v>
      </c>
      <c r="CC249" s="528">
        <v>139</v>
      </c>
      <c r="CD249" s="528">
        <v>139.30000000000001</v>
      </c>
      <c r="CE249" s="528">
        <v>137.5</v>
      </c>
      <c r="CF249" s="528">
        <v>137.19999999999999</v>
      </c>
      <c r="CG249" s="528">
        <v>136.1</v>
      </c>
      <c r="CH249" s="528">
        <v>135.30000000000001</v>
      </c>
      <c r="CI249" s="528">
        <v>134.9</v>
      </c>
      <c r="CJ249" s="528">
        <v>135.6</v>
      </c>
      <c r="CK249" s="528">
        <v>135.4</v>
      </c>
      <c r="CL249" s="528">
        <v>136.1</v>
      </c>
    </row>
    <row r="250" spans="1:90">
      <c r="A250" s="524" t="s">
        <v>2479</v>
      </c>
      <c r="B250" s="524" t="s">
        <v>2480</v>
      </c>
      <c r="C250" s="525">
        <v>0.12382</v>
      </c>
      <c r="D250" s="528">
        <v>100.9</v>
      </c>
      <c r="E250" s="528">
        <v>100.9</v>
      </c>
      <c r="F250" s="528">
        <v>100.9</v>
      </c>
      <c r="G250" s="528">
        <v>100.6</v>
      </c>
      <c r="H250" s="528">
        <v>101.1</v>
      </c>
      <c r="I250" s="528">
        <v>101.3</v>
      </c>
      <c r="J250" s="528">
        <v>101.3</v>
      </c>
      <c r="K250" s="528">
        <v>101.3</v>
      </c>
      <c r="L250" s="528">
        <v>102</v>
      </c>
      <c r="M250" s="528">
        <v>102.5</v>
      </c>
      <c r="N250" s="528">
        <v>102.5</v>
      </c>
      <c r="O250" s="528">
        <v>102.5</v>
      </c>
      <c r="P250" s="528">
        <v>104.1</v>
      </c>
      <c r="Q250" s="528">
        <v>104.1</v>
      </c>
      <c r="R250" s="528">
        <v>104.1</v>
      </c>
      <c r="S250" s="528">
        <v>104.5</v>
      </c>
      <c r="T250" s="528">
        <v>104.5</v>
      </c>
      <c r="U250" s="528">
        <v>104.5</v>
      </c>
      <c r="V250" s="528">
        <v>104.7</v>
      </c>
      <c r="W250" s="528">
        <v>104.7</v>
      </c>
      <c r="X250" s="528">
        <v>104.7</v>
      </c>
      <c r="Y250" s="528">
        <v>104.7</v>
      </c>
      <c r="Z250" s="528">
        <v>104.7</v>
      </c>
      <c r="AA250" s="528">
        <v>106</v>
      </c>
      <c r="AB250" s="528">
        <v>111.4</v>
      </c>
      <c r="AC250" s="528">
        <v>111.4</v>
      </c>
      <c r="AD250" s="528">
        <v>111.4</v>
      </c>
      <c r="AE250" s="528">
        <v>112.2</v>
      </c>
      <c r="AF250" s="528">
        <v>112.2</v>
      </c>
      <c r="AG250" s="528">
        <v>112.1</v>
      </c>
      <c r="AH250" s="528">
        <v>112</v>
      </c>
      <c r="AI250" s="528">
        <v>112</v>
      </c>
      <c r="AJ250" s="528">
        <v>112</v>
      </c>
      <c r="AK250" s="528">
        <v>112</v>
      </c>
      <c r="AL250" s="528">
        <v>112</v>
      </c>
      <c r="AM250" s="528">
        <v>111.8</v>
      </c>
      <c r="AN250" s="528">
        <v>111.8</v>
      </c>
      <c r="AO250" s="528">
        <v>111.8</v>
      </c>
      <c r="AP250" s="528">
        <v>111.8</v>
      </c>
      <c r="AQ250" s="528">
        <v>111.8</v>
      </c>
      <c r="AR250" s="528">
        <v>111.8</v>
      </c>
      <c r="AS250" s="528">
        <v>111.8</v>
      </c>
      <c r="AT250" s="528">
        <v>111.8</v>
      </c>
      <c r="AU250" s="528">
        <v>111.8</v>
      </c>
      <c r="AV250" s="528">
        <v>111.8</v>
      </c>
      <c r="AW250" s="528">
        <v>111.8</v>
      </c>
      <c r="AX250" s="528">
        <v>111.8</v>
      </c>
      <c r="AY250" s="528">
        <v>111.8</v>
      </c>
      <c r="AZ250" s="528">
        <v>109.4</v>
      </c>
      <c r="BA250" s="528">
        <v>114</v>
      </c>
      <c r="BB250" s="528">
        <v>114.7</v>
      </c>
      <c r="BC250" s="528">
        <v>110.6</v>
      </c>
      <c r="BD250" s="528">
        <v>110.3</v>
      </c>
      <c r="BE250" s="528">
        <v>114.2</v>
      </c>
      <c r="BF250" s="528">
        <v>110.2</v>
      </c>
      <c r="BG250" s="528">
        <v>110.5</v>
      </c>
      <c r="BH250" s="528">
        <v>111.1</v>
      </c>
      <c r="BI250" s="528">
        <v>111.9</v>
      </c>
      <c r="BJ250" s="528">
        <v>111.4</v>
      </c>
      <c r="BK250" s="528">
        <v>112.2</v>
      </c>
      <c r="BL250" s="528">
        <v>112.2</v>
      </c>
      <c r="BM250" s="528">
        <v>111.2</v>
      </c>
      <c r="BN250" s="528">
        <v>111.3</v>
      </c>
      <c r="BO250" s="528">
        <v>109.6</v>
      </c>
      <c r="BP250" s="528">
        <v>110.1</v>
      </c>
      <c r="BQ250" s="528">
        <v>110.5</v>
      </c>
      <c r="BR250" s="528">
        <v>110.5</v>
      </c>
      <c r="BS250" s="528">
        <v>110.5</v>
      </c>
      <c r="BT250" s="528">
        <v>110.5</v>
      </c>
      <c r="BU250" s="528">
        <v>110.7</v>
      </c>
      <c r="BV250" s="528">
        <v>110.7</v>
      </c>
      <c r="BW250" s="528">
        <v>110.8</v>
      </c>
      <c r="BX250" s="528">
        <v>125.2</v>
      </c>
      <c r="BY250" s="528">
        <v>126.6</v>
      </c>
      <c r="BZ250" s="528">
        <v>128.4</v>
      </c>
      <c r="CA250" s="528">
        <v>128.6</v>
      </c>
      <c r="CB250" s="528">
        <v>129</v>
      </c>
      <c r="CC250" s="528">
        <v>131.19999999999999</v>
      </c>
      <c r="CD250" s="528">
        <v>133.19999999999999</v>
      </c>
      <c r="CE250" s="528">
        <v>133.1</v>
      </c>
      <c r="CF250" s="528">
        <v>133.1</v>
      </c>
      <c r="CG250" s="528">
        <v>133.19999999999999</v>
      </c>
      <c r="CH250" s="528">
        <v>133.30000000000001</v>
      </c>
      <c r="CI250" s="528">
        <v>133.5</v>
      </c>
      <c r="CJ250" s="528">
        <v>133.5</v>
      </c>
      <c r="CK250" s="528">
        <v>133.5</v>
      </c>
      <c r="CL250" s="528">
        <v>133.6</v>
      </c>
    </row>
    <row r="251" spans="1:90">
      <c r="A251" s="524" t="s">
        <v>2481</v>
      </c>
      <c r="B251" s="524" t="s">
        <v>2482</v>
      </c>
      <c r="C251" s="525">
        <v>0.17551</v>
      </c>
      <c r="D251" s="528">
        <v>98.1</v>
      </c>
      <c r="E251" s="528">
        <v>99.5</v>
      </c>
      <c r="F251" s="528">
        <v>99.6</v>
      </c>
      <c r="G251" s="528">
        <v>98.5</v>
      </c>
      <c r="H251" s="528">
        <v>97.1</v>
      </c>
      <c r="I251" s="528">
        <v>95.9</v>
      </c>
      <c r="J251" s="528">
        <v>96</v>
      </c>
      <c r="K251" s="528">
        <v>96.9</v>
      </c>
      <c r="L251" s="528">
        <v>97.5</v>
      </c>
      <c r="M251" s="528">
        <v>97</v>
      </c>
      <c r="N251" s="528">
        <v>96.8</v>
      </c>
      <c r="O251" s="528">
        <v>96.9</v>
      </c>
      <c r="P251" s="528">
        <v>97.4</v>
      </c>
      <c r="Q251" s="528">
        <v>97.1</v>
      </c>
      <c r="R251" s="528">
        <v>97.6</v>
      </c>
      <c r="S251" s="528">
        <v>97.6</v>
      </c>
      <c r="T251" s="528">
        <v>101.1</v>
      </c>
      <c r="U251" s="528">
        <v>101.6</v>
      </c>
      <c r="V251" s="528">
        <v>101</v>
      </c>
      <c r="W251" s="528">
        <v>101.4</v>
      </c>
      <c r="X251" s="528">
        <v>102.8</v>
      </c>
      <c r="Y251" s="528">
        <v>101.9</v>
      </c>
      <c r="Z251" s="528">
        <v>102.2</v>
      </c>
      <c r="AA251" s="528">
        <v>102.7</v>
      </c>
      <c r="AB251" s="528">
        <v>102.6</v>
      </c>
      <c r="AC251" s="528">
        <v>102.6</v>
      </c>
      <c r="AD251" s="528">
        <v>102.9</v>
      </c>
      <c r="AE251" s="528">
        <v>102.1</v>
      </c>
      <c r="AF251" s="528">
        <v>104</v>
      </c>
      <c r="AG251" s="528">
        <v>104.2</v>
      </c>
      <c r="AH251" s="528">
        <v>103.9</v>
      </c>
      <c r="AI251" s="528">
        <v>103.8</v>
      </c>
      <c r="AJ251" s="528">
        <v>102.8</v>
      </c>
      <c r="AK251" s="528">
        <v>102.7</v>
      </c>
      <c r="AL251" s="528">
        <v>102.4</v>
      </c>
      <c r="AM251" s="528">
        <v>100.2</v>
      </c>
      <c r="AN251" s="528">
        <v>100.5</v>
      </c>
      <c r="AO251" s="528">
        <v>100.3</v>
      </c>
      <c r="AP251" s="528">
        <v>101</v>
      </c>
      <c r="AQ251" s="528">
        <v>97.7</v>
      </c>
      <c r="AR251" s="528">
        <v>95.7</v>
      </c>
      <c r="AS251" s="528">
        <v>96.4</v>
      </c>
      <c r="AT251" s="528">
        <v>96.5</v>
      </c>
      <c r="AU251" s="528">
        <v>96.4</v>
      </c>
      <c r="AV251" s="528">
        <v>96.4</v>
      </c>
      <c r="AW251" s="528">
        <v>96.6</v>
      </c>
      <c r="AX251" s="528">
        <v>96.3</v>
      </c>
      <c r="AY251" s="528">
        <v>96</v>
      </c>
      <c r="AZ251" s="528">
        <v>94.3</v>
      </c>
      <c r="BA251" s="528">
        <v>93.3</v>
      </c>
      <c r="BB251" s="528">
        <v>94.8</v>
      </c>
      <c r="BC251" s="528">
        <v>96.7</v>
      </c>
      <c r="BD251" s="528">
        <v>96.9</v>
      </c>
      <c r="BE251" s="528">
        <v>97.7</v>
      </c>
      <c r="BF251" s="528">
        <v>98.3</v>
      </c>
      <c r="BG251" s="528">
        <v>98.2</v>
      </c>
      <c r="BH251" s="528">
        <v>101.8</v>
      </c>
      <c r="BI251" s="528">
        <v>101.7</v>
      </c>
      <c r="BJ251" s="528">
        <v>102.5</v>
      </c>
      <c r="BK251" s="528">
        <v>103.6</v>
      </c>
      <c r="BL251" s="528">
        <v>103.3</v>
      </c>
      <c r="BM251" s="528">
        <v>104.2</v>
      </c>
      <c r="BN251" s="528">
        <v>104.2</v>
      </c>
      <c r="BO251" s="528">
        <v>107.9</v>
      </c>
      <c r="BP251" s="528">
        <v>110</v>
      </c>
      <c r="BQ251" s="528">
        <v>109.5</v>
      </c>
      <c r="BR251" s="528">
        <v>110.8</v>
      </c>
      <c r="BS251" s="528">
        <v>110.3</v>
      </c>
      <c r="BT251" s="528">
        <v>109.8</v>
      </c>
      <c r="BU251" s="528">
        <v>108.2</v>
      </c>
      <c r="BV251" s="528">
        <v>108.4</v>
      </c>
      <c r="BW251" s="528">
        <v>108.4</v>
      </c>
      <c r="BX251" s="528">
        <v>115.9</v>
      </c>
      <c r="BY251" s="528">
        <v>117.9</v>
      </c>
      <c r="BZ251" s="528">
        <v>129.69999999999999</v>
      </c>
      <c r="CA251" s="528">
        <v>135.69999999999999</v>
      </c>
      <c r="CB251" s="528">
        <v>137.5</v>
      </c>
      <c r="CC251" s="528">
        <v>140.30000000000001</v>
      </c>
      <c r="CD251" s="528">
        <v>137.9</v>
      </c>
      <c r="CE251" s="528">
        <v>134.80000000000001</v>
      </c>
      <c r="CF251" s="528">
        <v>134</v>
      </c>
      <c r="CG251" s="528">
        <v>134.6</v>
      </c>
      <c r="CH251" s="528">
        <v>134.69999999999999</v>
      </c>
      <c r="CI251" s="528">
        <v>135.6</v>
      </c>
      <c r="CJ251" s="528">
        <v>137.19999999999999</v>
      </c>
      <c r="CK251" s="528">
        <v>138.1</v>
      </c>
      <c r="CL251" s="528">
        <v>139.1</v>
      </c>
    </row>
    <row r="252" spans="1:90">
      <c r="A252" s="524" t="s">
        <v>2483</v>
      </c>
      <c r="B252" s="524" t="s">
        <v>2484</v>
      </c>
      <c r="C252" s="525">
        <v>2.4719999999999999E-2</v>
      </c>
      <c r="D252" s="528">
        <v>99.2</v>
      </c>
      <c r="E252" s="528">
        <v>95.8</v>
      </c>
      <c r="F252" s="528">
        <v>94.9</v>
      </c>
      <c r="G252" s="528">
        <v>95.1</v>
      </c>
      <c r="H252" s="528">
        <v>95.6</v>
      </c>
      <c r="I252" s="528">
        <v>98.7</v>
      </c>
      <c r="J252" s="528">
        <v>99.4</v>
      </c>
      <c r="K252" s="528">
        <v>96.4</v>
      </c>
      <c r="L252" s="528">
        <v>97.3</v>
      </c>
      <c r="M252" s="528">
        <v>96</v>
      </c>
      <c r="N252" s="528">
        <v>97.2</v>
      </c>
      <c r="O252" s="528">
        <v>97.4</v>
      </c>
      <c r="P252" s="528">
        <v>106.4</v>
      </c>
      <c r="Q252" s="528">
        <v>100.1</v>
      </c>
      <c r="R252" s="528">
        <v>97</v>
      </c>
      <c r="S252" s="528">
        <v>97.8</v>
      </c>
      <c r="T252" s="528">
        <v>97.9</v>
      </c>
      <c r="U252" s="528">
        <v>98.3</v>
      </c>
      <c r="V252" s="528">
        <v>101.7</v>
      </c>
      <c r="W252" s="528">
        <v>103.9</v>
      </c>
      <c r="X252" s="528">
        <v>103.3</v>
      </c>
      <c r="Y252" s="528">
        <v>98.7</v>
      </c>
      <c r="Z252" s="528">
        <v>99</v>
      </c>
      <c r="AA252" s="528">
        <v>98.1</v>
      </c>
      <c r="AB252" s="528">
        <v>100.4</v>
      </c>
      <c r="AC252" s="528">
        <v>102.1</v>
      </c>
      <c r="AD252" s="528">
        <v>106.7</v>
      </c>
      <c r="AE252" s="528">
        <v>111.8</v>
      </c>
      <c r="AF252" s="528">
        <v>109.3</v>
      </c>
      <c r="AG252" s="528">
        <v>107.9</v>
      </c>
      <c r="AH252" s="528">
        <v>109.8</v>
      </c>
      <c r="AI252" s="528">
        <v>111.5</v>
      </c>
      <c r="AJ252" s="528">
        <v>110.4</v>
      </c>
      <c r="AK252" s="528">
        <v>109.3</v>
      </c>
      <c r="AL252" s="528">
        <v>106.5</v>
      </c>
      <c r="AM252" s="528">
        <v>106.2</v>
      </c>
      <c r="AN252" s="528">
        <v>113.2</v>
      </c>
      <c r="AO252" s="528">
        <v>114.4</v>
      </c>
      <c r="AP252" s="528">
        <v>117.1</v>
      </c>
      <c r="AQ252" s="528">
        <v>118.5</v>
      </c>
      <c r="AR252" s="528">
        <v>118.2</v>
      </c>
      <c r="AS252" s="528">
        <v>118.2</v>
      </c>
      <c r="AT252" s="528">
        <v>118.2</v>
      </c>
      <c r="AU252" s="528">
        <v>118.2</v>
      </c>
      <c r="AV252" s="528">
        <v>121.2</v>
      </c>
      <c r="AW252" s="528">
        <v>116.9</v>
      </c>
      <c r="AX252" s="528">
        <v>119</v>
      </c>
      <c r="AY252" s="528">
        <v>117.8</v>
      </c>
      <c r="AZ252" s="528">
        <v>120.2</v>
      </c>
      <c r="BA252" s="528">
        <v>120.1</v>
      </c>
      <c r="BB252" s="528">
        <v>120.3</v>
      </c>
      <c r="BC252" s="528">
        <v>120</v>
      </c>
      <c r="BD252" s="528">
        <v>122</v>
      </c>
      <c r="BE252" s="528">
        <v>125.1</v>
      </c>
      <c r="BF252" s="528">
        <v>122.2</v>
      </c>
      <c r="BG252" s="528">
        <v>123.4</v>
      </c>
      <c r="BH252" s="528">
        <v>123.7</v>
      </c>
      <c r="BI252" s="528">
        <v>123.7</v>
      </c>
      <c r="BJ252" s="528">
        <v>118.2</v>
      </c>
      <c r="BK252" s="528">
        <v>121.9</v>
      </c>
      <c r="BL252" s="528">
        <v>127.3</v>
      </c>
      <c r="BM252" s="528">
        <v>131.9</v>
      </c>
      <c r="BN252" s="528">
        <v>131</v>
      </c>
      <c r="BO252" s="528">
        <v>127.2</v>
      </c>
      <c r="BP252" s="528">
        <v>126.8</v>
      </c>
      <c r="BQ252" s="528">
        <v>127.2</v>
      </c>
      <c r="BR252" s="528">
        <v>126.9</v>
      </c>
      <c r="BS252" s="528">
        <v>127.1</v>
      </c>
      <c r="BT252" s="528">
        <v>127.7</v>
      </c>
      <c r="BU252" s="528">
        <v>127.7</v>
      </c>
      <c r="BV252" s="528">
        <v>127.7</v>
      </c>
      <c r="BW252" s="528">
        <v>127.7</v>
      </c>
      <c r="BX252" s="528">
        <v>128.6</v>
      </c>
      <c r="BY252" s="528">
        <v>133.4</v>
      </c>
      <c r="BZ252" s="528">
        <v>137.69999999999999</v>
      </c>
      <c r="CA252" s="528">
        <v>141.1</v>
      </c>
      <c r="CB252" s="528">
        <v>140.9</v>
      </c>
      <c r="CC252" s="528">
        <v>140.9</v>
      </c>
      <c r="CD252" s="528">
        <v>140.9</v>
      </c>
      <c r="CE252" s="528">
        <v>146.5</v>
      </c>
      <c r="CF252" s="528">
        <v>146.1</v>
      </c>
      <c r="CG252" s="528">
        <v>145.80000000000001</v>
      </c>
      <c r="CH252" s="528">
        <v>145.4</v>
      </c>
      <c r="CI252" s="528">
        <v>145.5</v>
      </c>
      <c r="CJ252" s="528">
        <v>145.5</v>
      </c>
      <c r="CK252" s="528">
        <v>145</v>
      </c>
      <c r="CL252" s="528">
        <v>142.30000000000001</v>
      </c>
    </row>
    <row r="253" spans="1:90">
      <c r="A253" s="524" t="s">
        <v>2485</v>
      </c>
      <c r="B253" s="524" t="s">
        <v>2486</v>
      </c>
      <c r="C253" s="525">
        <v>4.0849999999999997E-2</v>
      </c>
      <c r="D253" s="528">
        <v>100.4</v>
      </c>
      <c r="E253" s="528">
        <v>100.4</v>
      </c>
      <c r="F253" s="528">
        <v>100.4</v>
      </c>
      <c r="G253" s="528">
        <v>101.1</v>
      </c>
      <c r="H253" s="528">
        <v>101.1</v>
      </c>
      <c r="I253" s="528">
        <v>101.1</v>
      </c>
      <c r="J253" s="528">
        <v>101.1</v>
      </c>
      <c r="K253" s="528">
        <v>101.7</v>
      </c>
      <c r="L253" s="528">
        <v>101.7</v>
      </c>
      <c r="M253" s="528">
        <v>101.7</v>
      </c>
      <c r="N253" s="528">
        <v>101.7</v>
      </c>
      <c r="O253" s="528">
        <v>101.7</v>
      </c>
      <c r="P253" s="528">
        <v>103</v>
      </c>
      <c r="Q253" s="528">
        <v>103</v>
      </c>
      <c r="R253" s="528">
        <v>103</v>
      </c>
      <c r="S253" s="528">
        <v>104.8</v>
      </c>
      <c r="T253" s="528">
        <v>104.8</v>
      </c>
      <c r="U253" s="528">
        <v>104.8</v>
      </c>
      <c r="V253" s="528">
        <v>104.8</v>
      </c>
      <c r="W253" s="528">
        <v>104.8</v>
      </c>
      <c r="X253" s="528">
        <v>104.8</v>
      </c>
      <c r="Y253" s="528">
        <v>105.6</v>
      </c>
      <c r="Z253" s="528">
        <v>105.6</v>
      </c>
      <c r="AA253" s="528">
        <v>105.6</v>
      </c>
      <c r="AB253" s="528">
        <v>105.6</v>
      </c>
      <c r="AC253" s="528">
        <v>105.6</v>
      </c>
      <c r="AD253" s="528">
        <v>105.6</v>
      </c>
      <c r="AE253" s="528">
        <v>114</v>
      </c>
      <c r="AF253" s="528">
        <v>114</v>
      </c>
      <c r="AG253" s="528">
        <v>114</v>
      </c>
      <c r="AH253" s="528">
        <v>114</v>
      </c>
      <c r="AI253" s="528">
        <v>115.9</v>
      </c>
      <c r="AJ253" s="528">
        <v>115.9</v>
      </c>
      <c r="AK253" s="528">
        <v>115.9</v>
      </c>
      <c r="AL253" s="528">
        <v>115.9</v>
      </c>
      <c r="AM253" s="528">
        <v>115.9</v>
      </c>
      <c r="AN253" s="528">
        <v>118.2</v>
      </c>
      <c r="AO253" s="528">
        <v>118.2</v>
      </c>
      <c r="AP253" s="528">
        <v>118.2</v>
      </c>
      <c r="AQ253" s="528">
        <v>118.2</v>
      </c>
      <c r="AR253" s="528">
        <v>118.2</v>
      </c>
      <c r="AS253" s="528">
        <v>118.2</v>
      </c>
      <c r="AT253" s="528">
        <v>118.2</v>
      </c>
      <c r="AU253" s="528">
        <v>118.2</v>
      </c>
      <c r="AV253" s="528">
        <v>118.8</v>
      </c>
      <c r="AW253" s="528">
        <v>118.2</v>
      </c>
      <c r="AX253" s="528">
        <v>118.2</v>
      </c>
      <c r="AY253" s="528">
        <v>118.2</v>
      </c>
      <c r="AZ253" s="528">
        <v>119.6</v>
      </c>
      <c r="BA253" s="528">
        <v>119.6</v>
      </c>
      <c r="BB253" s="528">
        <v>119.1</v>
      </c>
      <c r="BC253" s="528">
        <v>117.7</v>
      </c>
      <c r="BD253" s="528">
        <v>121</v>
      </c>
      <c r="BE253" s="528">
        <v>121.4</v>
      </c>
      <c r="BF253" s="528">
        <v>121.5</v>
      </c>
      <c r="BG253" s="528">
        <v>121.7</v>
      </c>
      <c r="BH253" s="528">
        <v>121.7</v>
      </c>
      <c r="BI253" s="528">
        <v>123.4</v>
      </c>
      <c r="BJ253" s="528">
        <v>124.5</v>
      </c>
      <c r="BK253" s="528">
        <v>124.5</v>
      </c>
      <c r="BL253" s="528">
        <v>124.5</v>
      </c>
      <c r="BM253" s="528">
        <v>124.5</v>
      </c>
      <c r="BN253" s="528">
        <v>128.30000000000001</v>
      </c>
      <c r="BO253" s="528">
        <v>129.5</v>
      </c>
      <c r="BP253" s="528">
        <v>129.5</v>
      </c>
      <c r="BQ253" s="528">
        <v>129.5</v>
      </c>
      <c r="BR253" s="528">
        <v>129.5</v>
      </c>
      <c r="BS253" s="528">
        <v>133.30000000000001</v>
      </c>
      <c r="BT253" s="528">
        <v>129.5</v>
      </c>
      <c r="BU253" s="528">
        <v>129.5</v>
      </c>
      <c r="BV253" s="528">
        <v>129.5</v>
      </c>
      <c r="BW253" s="528">
        <v>133.9</v>
      </c>
      <c r="BX253" s="528">
        <v>146.30000000000001</v>
      </c>
      <c r="BY253" s="528">
        <v>151</v>
      </c>
      <c r="BZ253" s="528">
        <v>156.1</v>
      </c>
      <c r="CA253" s="528">
        <v>156.1</v>
      </c>
      <c r="CB253" s="528">
        <v>159.6</v>
      </c>
      <c r="CC253" s="528">
        <v>159.6</v>
      </c>
      <c r="CD253" s="528">
        <v>159.6</v>
      </c>
      <c r="CE253" s="528">
        <v>159.6</v>
      </c>
      <c r="CF253" s="528">
        <v>160.4</v>
      </c>
      <c r="CG253" s="528">
        <v>162.9</v>
      </c>
      <c r="CH253" s="528">
        <v>162.9</v>
      </c>
      <c r="CI253" s="528">
        <v>162.9</v>
      </c>
      <c r="CJ253" s="528">
        <v>162.9</v>
      </c>
      <c r="CK253" s="528">
        <v>162.9</v>
      </c>
      <c r="CL253" s="528">
        <v>163.30000000000001</v>
      </c>
    </row>
    <row r="254" spans="1:90">
      <c r="A254" s="524" t="s">
        <v>2487</v>
      </c>
      <c r="B254" s="524" t="s">
        <v>2488</v>
      </c>
      <c r="C254" s="525">
        <v>4.2700000000000002E-2</v>
      </c>
      <c r="D254" s="528">
        <v>100</v>
      </c>
      <c r="E254" s="528">
        <v>100</v>
      </c>
      <c r="F254" s="528">
        <v>100</v>
      </c>
      <c r="G254" s="528">
        <v>104.6</v>
      </c>
      <c r="H254" s="528">
        <v>104.6</v>
      </c>
      <c r="I254" s="528">
        <v>104.6</v>
      </c>
      <c r="J254" s="528">
        <v>104.6</v>
      </c>
      <c r="K254" s="528">
        <v>104.6</v>
      </c>
      <c r="L254" s="528">
        <v>104.7</v>
      </c>
      <c r="M254" s="528">
        <v>104.7</v>
      </c>
      <c r="N254" s="528">
        <v>104.7</v>
      </c>
      <c r="O254" s="528">
        <v>104.7</v>
      </c>
      <c r="P254" s="528">
        <v>104.7</v>
      </c>
      <c r="Q254" s="528">
        <v>104.7</v>
      </c>
      <c r="R254" s="528">
        <v>104.7</v>
      </c>
      <c r="S254" s="528">
        <v>107.8</v>
      </c>
      <c r="T254" s="528">
        <v>107.8</v>
      </c>
      <c r="U254" s="528">
        <v>107.8</v>
      </c>
      <c r="V254" s="528">
        <v>107.8</v>
      </c>
      <c r="W254" s="528">
        <v>107.8</v>
      </c>
      <c r="X254" s="528">
        <v>107.8</v>
      </c>
      <c r="Y254" s="528">
        <v>107.8</v>
      </c>
      <c r="Z254" s="528">
        <v>107.8</v>
      </c>
      <c r="AA254" s="528">
        <v>107.8</v>
      </c>
      <c r="AB254" s="528">
        <v>107.8</v>
      </c>
      <c r="AC254" s="528">
        <v>107.8</v>
      </c>
      <c r="AD254" s="528">
        <v>107.8</v>
      </c>
      <c r="AE254" s="528">
        <v>101</v>
      </c>
      <c r="AF254" s="528">
        <v>101</v>
      </c>
      <c r="AG254" s="528">
        <v>101</v>
      </c>
      <c r="AH254" s="528">
        <v>100.6</v>
      </c>
      <c r="AI254" s="528">
        <v>100.6</v>
      </c>
      <c r="AJ254" s="528">
        <v>100.6</v>
      </c>
      <c r="AK254" s="528">
        <v>100.6</v>
      </c>
      <c r="AL254" s="528">
        <v>100.6</v>
      </c>
      <c r="AM254" s="528">
        <v>100.6</v>
      </c>
      <c r="AN254" s="528">
        <v>98</v>
      </c>
      <c r="AO254" s="528">
        <v>97.1</v>
      </c>
      <c r="AP254" s="528">
        <v>98</v>
      </c>
      <c r="AQ254" s="528">
        <v>104.7</v>
      </c>
      <c r="AR254" s="528">
        <v>104.7</v>
      </c>
      <c r="AS254" s="528">
        <v>104.7</v>
      </c>
      <c r="AT254" s="528">
        <v>104.7</v>
      </c>
      <c r="AU254" s="528">
        <v>104.7</v>
      </c>
      <c r="AV254" s="528">
        <v>104.7</v>
      </c>
      <c r="AW254" s="528">
        <v>104.7</v>
      </c>
      <c r="AX254" s="528">
        <v>104.7</v>
      </c>
      <c r="AY254" s="528">
        <v>104.7</v>
      </c>
      <c r="AZ254" s="528">
        <v>113.9</v>
      </c>
      <c r="BA254" s="528">
        <v>117.4</v>
      </c>
      <c r="BB254" s="528">
        <v>120.8</v>
      </c>
      <c r="BC254" s="528">
        <v>120.8</v>
      </c>
      <c r="BD254" s="528">
        <v>120.8</v>
      </c>
      <c r="BE254" s="528">
        <v>120.8</v>
      </c>
      <c r="BF254" s="528">
        <v>120.8</v>
      </c>
      <c r="BG254" s="528">
        <v>120.8</v>
      </c>
      <c r="BH254" s="528">
        <v>122</v>
      </c>
      <c r="BI254" s="528">
        <v>122</v>
      </c>
      <c r="BJ254" s="528">
        <v>122</v>
      </c>
      <c r="BK254" s="528">
        <v>122</v>
      </c>
      <c r="BL254" s="528">
        <v>121.2</v>
      </c>
      <c r="BM254" s="528">
        <v>118.3</v>
      </c>
      <c r="BN254" s="528">
        <v>117.2</v>
      </c>
      <c r="BO254" s="528">
        <v>120.6</v>
      </c>
      <c r="BP254" s="528">
        <v>121.7</v>
      </c>
      <c r="BQ254" s="528">
        <v>121.7</v>
      </c>
      <c r="BR254" s="528">
        <v>121.7</v>
      </c>
      <c r="BS254" s="528">
        <v>121.7</v>
      </c>
      <c r="BT254" s="528">
        <v>121.7</v>
      </c>
      <c r="BU254" s="528">
        <v>121.7</v>
      </c>
      <c r="BV254" s="528">
        <v>121.7</v>
      </c>
      <c r="BW254" s="528">
        <v>118.7</v>
      </c>
      <c r="BX254" s="528">
        <v>106.3</v>
      </c>
      <c r="BY254" s="528">
        <v>107.1</v>
      </c>
      <c r="BZ254" s="528">
        <v>107.8</v>
      </c>
      <c r="CA254" s="528">
        <v>112.3</v>
      </c>
      <c r="CB254" s="528">
        <v>111.5</v>
      </c>
      <c r="CC254" s="528">
        <v>111.1</v>
      </c>
      <c r="CD254" s="528">
        <v>111.5</v>
      </c>
      <c r="CE254" s="528">
        <v>111.5</v>
      </c>
      <c r="CF254" s="528">
        <v>111.5</v>
      </c>
      <c r="CG254" s="528">
        <v>111.5</v>
      </c>
      <c r="CH254" s="528">
        <v>111.5</v>
      </c>
      <c r="CI254" s="528">
        <v>111.5</v>
      </c>
      <c r="CJ254" s="528">
        <v>111.5</v>
      </c>
      <c r="CK254" s="528">
        <v>111.2</v>
      </c>
      <c r="CL254" s="528">
        <v>111.1</v>
      </c>
    </row>
    <row r="255" spans="1:90">
      <c r="A255" s="524" t="s">
        <v>2489</v>
      </c>
      <c r="B255" s="524" t="s">
        <v>2490</v>
      </c>
      <c r="C255" s="525">
        <v>2.716E-2</v>
      </c>
      <c r="D255" s="528">
        <v>99.4</v>
      </c>
      <c r="E255" s="528">
        <v>101</v>
      </c>
      <c r="F255" s="528">
        <v>101</v>
      </c>
      <c r="G255" s="528">
        <v>98.8</v>
      </c>
      <c r="H255" s="528">
        <v>98.8</v>
      </c>
      <c r="I255" s="528">
        <v>98.8</v>
      </c>
      <c r="J255" s="528">
        <v>98.8</v>
      </c>
      <c r="K255" s="528">
        <v>98.8</v>
      </c>
      <c r="L255" s="528">
        <v>98.8</v>
      </c>
      <c r="M255" s="528">
        <v>98.8</v>
      </c>
      <c r="N255" s="528">
        <v>98.8</v>
      </c>
      <c r="O255" s="528">
        <v>98.8</v>
      </c>
      <c r="P255" s="528">
        <v>99</v>
      </c>
      <c r="Q255" s="528">
        <v>100.3</v>
      </c>
      <c r="R255" s="528">
        <v>100.3</v>
      </c>
      <c r="S255" s="528">
        <v>100.5</v>
      </c>
      <c r="T255" s="528">
        <v>100.5</v>
      </c>
      <c r="U255" s="528">
        <v>100.5</v>
      </c>
      <c r="V255" s="528">
        <v>105</v>
      </c>
      <c r="W255" s="528">
        <v>106.1</v>
      </c>
      <c r="X255" s="528">
        <v>106.1</v>
      </c>
      <c r="Y255" s="528">
        <v>106.1</v>
      </c>
      <c r="Z255" s="528">
        <v>106.1</v>
      </c>
      <c r="AA255" s="528">
        <v>106.1</v>
      </c>
      <c r="AB255" s="528">
        <v>106.9</v>
      </c>
      <c r="AC255" s="528">
        <v>108.6</v>
      </c>
      <c r="AD255" s="528">
        <v>108.6</v>
      </c>
      <c r="AE255" s="528">
        <v>108.7</v>
      </c>
      <c r="AF255" s="528">
        <v>108.7</v>
      </c>
      <c r="AG255" s="528">
        <v>108.7</v>
      </c>
      <c r="AH255" s="528">
        <v>110.5</v>
      </c>
      <c r="AI255" s="528">
        <v>110.5</v>
      </c>
      <c r="AJ255" s="528">
        <v>110.5</v>
      </c>
      <c r="AK255" s="528">
        <v>110.5</v>
      </c>
      <c r="AL255" s="528">
        <v>110.5</v>
      </c>
      <c r="AM255" s="528">
        <v>110.5</v>
      </c>
      <c r="AN255" s="528">
        <v>110.1</v>
      </c>
      <c r="AO255" s="528">
        <v>110.1</v>
      </c>
      <c r="AP255" s="528">
        <v>110.1</v>
      </c>
      <c r="AQ255" s="528">
        <v>115.7</v>
      </c>
      <c r="AR255" s="528">
        <v>115.7</v>
      </c>
      <c r="AS255" s="528">
        <v>115.7</v>
      </c>
      <c r="AT255" s="528">
        <v>115.7</v>
      </c>
      <c r="AU255" s="528">
        <v>115.7</v>
      </c>
      <c r="AV255" s="528">
        <v>117</v>
      </c>
      <c r="AW255" s="528">
        <v>117</v>
      </c>
      <c r="AX255" s="528">
        <v>117</v>
      </c>
      <c r="AY255" s="528">
        <v>117</v>
      </c>
      <c r="AZ255" s="528">
        <v>119.6</v>
      </c>
      <c r="BA255" s="528">
        <v>119.6</v>
      </c>
      <c r="BB255" s="528">
        <v>120.1</v>
      </c>
      <c r="BC255" s="528">
        <v>121</v>
      </c>
      <c r="BD255" s="528">
        <v>121</v>
      </c>
      <c r="BE255" s="528">
        <v>121</v>
      </c>
      <c r="BF255" s="528">
        <v>121</v>
      </c>
      <c r="BG255" s="528">
        <v>121</v>
      </c>
      <c r="BH255" s="528">
        <v>121.7</v>
      </c>
      <c r="BI255" s="528">
        <v>122.9</v>
      </c>
      <c r="BJ255" s="528">
        <v>121.7</v>
      </c>
      <c r="BK255" s="528">
        <v>114.4</v>
      </c>
      <c r="BL255" s="528">
        <v>114.4</v>
      </c>
      <c r="BM255" s="528">
        <v>114.4</v>
      </c>
      <c r="BN255" s="528">
        <v>119.4</v>
      </c>
      <c r="BO255" s="528">
        <v>124.3</v>
      </c>
      <c r="BP255" s="528">
        <v>124.3</v>
      </c>
      <c r="BQ255" s="528">
        <v>146.4</v>
      </c>
      <c r="BR255" s="528">
        <v>146.80000000000001</v>
      </c>
      <c r="BS255" s="528">
        <v>148</v>
      </c>
      <c r="BT255" s="528">
        <v>147.69999999999999</v>
      </c>
      <c r="BU255" s="528">
        <v>147.5</v>
      </c>
      <c r="BV255" s="528">
        <v>152.30000000000001</v>
      </c>
      <c r="BW255" s="528">
        <v>145.9</v>
      </c>
      <c r="BX255" s="528">
        <v>154.19999999999999</v>
      </c>
      <c r="BY255" s="528">
        <v>158</v>
      </c>
      <c r="BZ255" s="528">
        <v>157.9</v>
      </c>
      <c r="CA255" s="528">
        <v>157.6</v>
      </c>
      <c r="CB255" s="528">
        <v>162.1</v>
      </c>
      <c r="CC255" s="528">
        <v>173.5</v>
      </c>
      <c r="CD255" s="528">
        <v>168.6</v>
      </c>
      <c r="CE255" s="528">
        <v>159.69999999999999</v>
      </c>
      <c r="CF255" s="528">
        <v>156.4</v>
      </c>
      <c r="CG255" s="528">
        <v>156.4</v>
      </c>
      <c r="CH255" s="528">
        <v>154.80000000000001</v>
      </c>
      <c r="CI255" s="528">
        <v>156</v>
      </c>
      <c r="CJ255" s="528">
        <v>159.5</v>
      </c>
      <c r="CK255" s="528">
        <v>160.9</v>
      </c>
      <c r="CL255" s="528">
        <v>160.30000000000001</v>
      </c>
    </row>
    <row r="256" spans="1:90">
      <c r="A256" s="524" t="s">
        <v>2491</v>
      </c>
      <c r="B256" s="524" t="s">
        <v>2492</v>
      </c>
      <c r="C256" s="525">
        <v>8.1909999999999997E-2</v>
      </c>
      <c r="D256" s="528">
        <v>100.7</v>
      </c>
      <c r="E256" s="528">
        <v>100.7</v>
      </c>
      <c r="F256" s="528">
        <v>100.7</v>
      </c>
      <c r="G256" s="528">
        <v>93.3</v>
      </c>
      <c r="H256" s="528">
        <v>93.3</v>
      </c>
      <c r="I256" s="528">
        <v>93.3</v>
      </c>
      <c r="J256" s="528">
        <v>93.3</v>
      </c>
      <c r="K256" s="528">
        <v>94</v>
      </c>
      <c r="L256" s="528">
        <v>94</v>
      </c>
      <c r="M256" s="528">
        <v>94</v>
      </c>
      <c r="N256" s="528">
        <v>94</v>
      </c>
      <c r="O256" s="528">
        <v>94</v>
      </c>
      <c r="P256" s="528">
        <v>94</v>
      </c>
      <c r="Q256" s="528">
        <v>94</v>
      </c>
      <c r="R256" s="528">
        <v>94</v>
      </c>
      <c r="S256" s="528">
        <v>90.1</v>
      </c>
      <c r="T256" s="528">
        <v>89.8</v>
      </c>
      <c r="U256" s="528">
        <v>89.8</v>
      </c>
      <c r="V256" s="528">
        <v>89.8</v>
      </c>
      <c r="W256" s="528">
        <v>89.8</v>
      </c>
      <c r="X256" s="528">
        <v>89.8</v>
      </c>
      <c r="Y256" s="528">
        <v>89.8</v>
      </c>
      <c r="Z256" s="528">
        <v>91.3</v>
      </c>
      <c r="AA256" s="528">
        <v>91.8</v>
      </c>
      <c r="AB256" s="528">
        <v>91.8</v>
      </c>
      <c r="AC256" s="528">
        <v>91.8</v>
      </c>
      <c r="AD256" s="528">
        <v>91.8</v>
      </c>
      <c r="AE256" s="528">
        <v>88.6</v>
      </c>
      <c r="AF256" s="528">
        <v>88.6</v>
      </c>
      <c r="AG256" s="528">
        <v>88.6</v>
      </c>
      <c r="AH256" s="528">
        <v>88.6</v>
      </c>
      <c r="AI256" s="528">
        <v>89.6</v>
      </c>
      <c r="AJ256" s="528">
        <v>89.9</v>
      </c>
      <c r="AK256" s="528">
        <v>89.9</v>
      </c>
      <c r="AL256" s="528">
        <v>89.9</v>
      </c>
      <c r="AM256" s="528">
        <v>89.9</v>
      </c>
      <c r="AN256" s="528">
        <v>89.9</v>
      </c>
      <c r="AO256" s="528">
        <v>89.9</v>
      </c>
      <c r="AP256" s="528">
        <v>89.9</v>
      </c>
      <c r="AQ256" s="528">
        <v>106.4</v>
      </c>
      <c r="AR256" s="528">
        <v>106.4</v>
      </c>
      <c r="AS256" s="528">
        <v>106.4</v>
      </c>
      <c r="AT256" s="528">
        <v>106.4</v>
      </c>
      <c r="AU256" s="528">
        <v>106.4</v>
      </c>
      <c r="AV256" s="528">
        <v>106.4</v>
      </c>
      <c r="AW256" s="528">
        <v>106.4</v>
      </c>
      <c r="AX256" s="528">
        <v>106.4</v>
      </c>
      <c r="AY256" s="528">
        <v>106.4</v>
      </c>
      <c r="AZ256" s="528">
        <v>110.3</v>
      </c>
      <c r="BA256" s="528">
        <v>109.3</v>
      </c>
      <c r="BB256" s="528">
        <v>109.3</v>
      </c>
      <c r="BC256" s="528">
        <v>110.7</v>
      </c>
      <c r="BD256" s="528">
        <v>110.7</v>
      </c>
      <c r="BE256" s="528">
        <v>110.7</v>
      </c>
      <c r="BF256" s="528">
        <v>110.7</v>
      </c>
      <c r="BG256" s="528">
        <v>110.7</v>
      </c>
      <c r="BH256" s="528">
        <v>110.7</v>
      </c>
      <c r="BI256" s="528">
        <v>110.7</v>
      </c>
      <c r="BJ256" s="528">
        <v>110.7</v>
      </c>
      <c r="BK256" s="528">
        <v>110.7</v>
      </c>
      <c r="BL256" s="528">
        <v>110.7</v>
      </c>
      <c r="BM256" s="528">
        <v>111.6</v>
      </c>
      <c r="BN256" s="528">
        <v>111.4</v>
      </c>
      <c r="BO256" s="528">
        <v>111.4</v>
      </c>
      <c r="BP256" s="528">
        <v>110.7</v>
      </c>
      <c r="BQ256" s="528">
        <v>110.7</v>
      </c>
      <c r="BR256" s="528">
        <v>109.5</v>
      </c>
      <c r="BS256" s="528">
        <v>109.5</v>
      </c>
      <c r="BT256" s="528">
        <v>109.5</v>
      </c>
      <c r="BU256" s="528">
        <v>109.5</v>
      </c>
      <c r="BV256" s="528">
        <v>109.5</v>
      </c>
      <c r="BW256" s="528">
        <v>109.5</v>
      </c>
      <c r="BX256" s="528">
        <v>109.5</v>
      </c>
      <c r="BY256" s="528">
        <v>109.5</v>
      </c>
      <c r="BZ256" s="528">
        <v>113.5</v>
      </c>
      <c r="CA256" s="528">
        <v>113.5</v>
      </c>
      <c r="CB256" s="528">
        <v>113.5</v>
      </c>
      <c r="CC256" s="528">
        <v>113.5</v>
      </c>
      <c r="CD256" s="528">
        <v>113.5</v>
      </c>
      <c r="CE256" s="528">
        <v>113.5</v>
      </c>
      <c r="CF256" s="528">
        <v>113.5</v>
      </c>
      <c r="CG256" s="528">
        <v>113.5</v>
      </c>
      <c r="CH256" s="528">
        <v>113.5</v>
      </c>
      <c r="CI256" s="528">
        <v>113.5</v>
      </c>
      <c r="CJ256" s="528">
        <v>113.5</v>
      </c>
      <c r="CK256" s="528">
        <v>113.5</v>
      </c>
      <c r="CL256" s="528">
        <v>113.5</v>
      </c>
    </row>
    <row r="257" spans="1:90">
      <c r="A257" s="524" t="s">
        <v>2493</v>
      </c>
      <c r="B257" s="524" t="s">
        <v>2494</v>
      </c>
      <c r="C257" s="525">
        <v>1.473E-2</v>
      </c>
      <c r="D257" s="528">
        <v>100</v>
      </c>
      <c r="E257" s="528">
        <v>100</v>
      </c>
      <c r="F257" s="528">
        <v>100</v>
      </c>
      <c r="G257" s="528">
        <v>101.8</v>
      </c>
      <c r="H257" s="528">
        <v>103.2</v>
      </c>
      <c r="I257" s="528">
        <v>103.2</v>
      </c>
      <c r="J257" s="528">
        <v>103.2</v>
      </c>
      <c r="K257" s="528">
        <v>101.1</v>
      </c>
      <c r="L257" s="528">
        <v>101.1</v>
      </c>
      <c r="M257" s="528">
        <v>101.1</v>
      </c>
      <c r="N257" s="528">
        <v>101.1</v>
      </c>
      <c r="O257" s="528">
        <v>101.1</v>
      </c>
      <c r="P257" s="528">
        <v>101.1</v>
      </c>
      <c r="Q257" s="528">
        <v>101.1</v>
      </c>
      <c r="R257" s="528">
        <v>101.1</v>
      </c>
      <c r="S257" s="528">
        <v>104.6</v>
      </c>
      <c r="T257" s="528">
        <v>104.6</v>
      </c>
      <c r="U257" s="528">
        <v>104.6</v>
      </c>
      <c r="V257" s="528">
        <v>104.6</v>
      </c>
      <c r="W257" s="528">
        <v>104.6</v>
      </c>
      <c r="X257" s="528">
        <v>104.6</v>
      </c>
      <c r="Y257" s="528">
        <v>104.6</v>
      </c>
      <c r="Z257" s="528">
        <v>104.6</v>
      </c>
      <c r="AA257" s="528">
        <v>104.6</v>
      </c>
      <c r="AB257" s="528">
        <v>104.6</v>
      </c>
      <c r="AC257" s="528">
        <v>104.6</v>
      </c>
      <c r="AD257" s="528">
        <v>104.6</v>
      </c>
      <c r="AE257" s="528">
        <v>103.4</v>
      </c>
      <c r="AF257" s="528">
        <v>103.4</v>
      </c>
      <c r="AG257" s="528">
        <v>103.4</v>
      </c>
      <c r="AH257" s="528">
        <v>103.4</v>
      </c>
      <c r="AI257" s="528">
        <v>103.4</v>
      </c>
      <c r="AJ257" s="528">
        <v>103.4</v>
      </c>
      <c r="AK257" s="528">
        <v>103.4</v>
      </c>
      <c r="AL257" s="528">
        <v>103.4</v>
      </c>
      <c r="AM257" s="528">
        <v>103.4</v>
      </c>
      <c r="AN257" s="528">
        <v>103.3</v>
      </c>
      <c r="AO257" s="528">
        <v>103.3</v>
      </c>
      <c r="AP257" s="528">
        <v>103.3</v>
      </c>
      <c r="AQ257" s="528">
        <v>103.7</v>
      </c>
      <c r="AR257" s="528">
        <v>103.7</v>
      </c>
      <c r="AS257" s="528">
        <v>103.7</v>
      </c>
      <c r="AT257" s="528">
        <v>103.7</v>
      </c>
      <c r="AU257" s="528">
        <v>103.9</v>
      </c>
      <c r="AV257" s="528">
        <v>103.7</v>
      </c>
      <c r="AW257" s="528">
        <v>103.7</v>
      </c>
      <c r="AX257" s="528">
        <v>103.7</v>
      </c>
      <c r="AY257" s="528">
        <v>103.7</v>
      </c>
      <c r="AZ257" s="528">
        <v>99.3</v>
      </c>
      <c r="BA257" s="528">
        <v>99.6</v>
      </c>
      <c r="BB257" s="528">
        <v>100.4</v>
      </c>
      <c r="BC257" s="528">
        <v>100.9</v>
      </c>
      <c r="BD257" s="528">
        <v>101</v>
      </c>
      <c r="BE257" s="528">
        <v>101.2</v>
      </c>
      <c r="BF257" s="528">
        <v>101.2</v>
      </c>
      <c r="BG257" s="528">
        <v>101.2</v>
      </c>
      <c r="BH257" s="528">
        <v>101.2</v>
      </c>
      <c r="BI257" s="528">
        <v>101.2</v>
      </c>
      <c r="BJ257" s="528">
        <v>101.2</v>
      </c>
      <c r="BK257" s="528">
        <v>101.4</v>
      </c>
      <c r="BL257" s="528">
        <v>99.5</v>
      </c>
      <c r="BM257" s="528">
        <v>99.5</v>
      </c>
      <c r="BN257" s="528">
        <v>99.5</v>
      </c>
      <c r="BO257" s="528">
        <v>99.5</v>
      </c>
      <c r="BP257" s="528">
        <v>100</v>
      </c>
      <c r="BQ257" s="528">
        <v>100</v>
      </c>
      <c r="BR257" s="528">
        <v>100</v>
      </c>
      <c r="BS257" s="528">
        <v>100</v>
      </c>
      <c r="BT257" s="528">
        <v>100</v>
      </c>
      <c r="BU257" s="528">
        <v>100.2</v>
      </c>
      <c r="BV257" s="528">
        <v>103.1</v>
      </c>
      <c r="BW257" s="528">
        <v>100.8</v>
      </c>
      <c r="BX257" s="528">
        <v>104.5</v>
      </c>
      <c r="BY257" s="528">
        <v>109.7</v>
      </c>
      <c r="BZ257" s="528">
        <v>109.6</v>
      </c>
      <c r="CA257" s="528">
        <v>111.8</v>
      </c>
      <c r="CB257" s="528">
        <v>112.3</v>
      </c>
      <c r="CC257" s="528">
        <v>117.1</v>
      </c>
      <c r="CD257" s="528">
        <v>121.8</v>
      </c>
      <c r="CE257" s="528">
        <v>121.8</v>
      </c>
      <c r="CF257" s="528">
        <v>125.2</v>
      </c>
      <c r="CG257" s="528">
        <v>128.5</v>
      </c>
      <c r="CH257" s="528">
        <v>128.6</v>
      </c>
      <c r="CI257" s="528">
        <v>128.6</v>
      </c>
      <c r="CJ257" s="528">
        <v>128.80000000000001</v>
      </c>
      <c r="CK257" s="528">
        <v>132.80000000000001</v>
      </c>
      <c r="CL257" s="528">
        <v>136.69999999999999</v>
      </c>
    </row>
    <row r="258" spans="1:90">
      <c r="A258" s="524" t="s">
        <v>2495</v>
      </c>
      <c r="B258" s="524" t="s">
        <v>2496</v>
      </c>
      <c r="C258" s="525">
        <v>2.20573</v>
      </c>
      <c r="D258" s="528">
        <v>99.8</v>
      </c>
      <c r="E258" s="528">
        <v>99.6</v>
      </c>
      <c r="F258" s="528">
        <v>99.3</v>
      </c>
      <c r="G258" s="528">
        <v>99.8</v>
      </c>
      <c r="H258" s="528">
        <v>98.8</v>
      </c>
      <c r="I258" s="528">
        <v>97.5</v>
      </c>
      <c r="J258" s="528">
        <v>97.9</v>
      </c>
      <c r="K258" s="528">
        <v>98.5</v>
      </c>
      <c r="L258" s="528">
        <v>98.9</v>
      </c>
      <c r="M258" s="528">
        <v>99</v>
      </c>
      <c r="N258" s="528">
        <v>98.8</v>
      </c>
      <c r="O258" s="528">
        <v>97.8</v>
      </c>
      <c r="P258" s="528">
        <v>97.6</v>
      </c>
      <c r="Q258" s="528">
        <v>98</v>
      </c>
      <c r="R258" s="528">
        <v>98.1</v>
      </c>
      <c r="S258" s="528">
        <v>98</v>
      </c>
      <c r="T258" s="528">
        <v>98.4</v>
      </c>
      <c r="U258" s="528">
        <v>99</v>
      </c>
      <c r="V258" s="528">
        <v>100.8</v>
      </c>
      <c r="W258" s="528">
        <v>101.9</v>
      </c>
      <c r="X258" s="528">
        <v>102.8</v>
      </c>
      <c r="Y258" s="528">
        <v>102.8</v>
      </c>
      <c r="Z258" s="528">
        <v>100.4</v>
      </c>
      <c r="AA258" s="528">
        <v>99.9</v>
      </c>
      <c r="AB258" s="528">
        <v>99.8</v>
      </c>
      <c r="AC258" s="528">
        <v>99.7</v>
      </c>
      <c r="AD258" s="528">
        <v>99.8</v>
      </c>
      <c r="AE258" s="528">
        <v>99.9</v>
      </c>
      <c r="AF258" s="528">
        <v>99.8</v>
      </c>
      <c r="AG258" s="528">
        <v>100.5</v>
      </c>
      <c r="AH258" s="528">
        <v>101</v>
      </c>
      <c r="AI258" s="528">
        <v>101.6</v>
      </c>
      <c r="AJ258" s="528">
        <v>101.8</v>
      </c>
      <c r="AK258" s="528">
        <v>101.8</v>
      </c>
      <c r="AL258" s="528">
        <v>101.3</v>
      </c>
      <c r="AM258" s="528">
        <v>101.3</v>
      </c>
      <c r="AN258" s="528">
        <v>101.3</v>
      </c>
      <c r="AO258" s="528">
        <v>100.5</v>
      </c>
      <c r="AP258" s="528">
        <v>100.2</v>
      </c>
      <c r="AQ258" s="528">
        <v>100.9</v>
      </c>
      <c r="AR258" s="528">
        <v>101.6</v>
      </c>
      <c r="AS258" s="528">
        <v>103.1</v>
      </c>
      <c r="AT258" s="528">
        <v>103.6</v>
      </c>
      <c r="AU258" s="528">
        <v>103.9</v>
      </c>
      <c r="AV258" s="528">
        <v>103.5</v>
      </c>
      <c r="AW258" s="528">
        <v>103.4</v>
      </c>
      <c r="AX258" s="528">
        <v>102.7</v>
      </c>
      <c r="AY258" s="528">
        <v>101.5</v>
      </c>
      <c r="AZ258" s="528">
        <v>100</v>
      </c>
      <c r="BA258" s="528">
        <v>99.5</v>
      </c>
      <c r="BB258" s="528">
        <v>100</v>
      </c>
      <c r="BC258" s="528">
        <v>100</v>
      </c>
      <c r="BD258" s="528">
        <v>100.4</v>
      </c>
      <c r="BE258" s="528">
        <v>100.8</v>
      </c>
      <c r="BF258" s="528">
        <v>101.7</v>
      </c>
      <c r="BG258" s="528">
        <v>102.7</v>
      </c>
      <c r="BH258" s="528">
        <v>102.6</v>
      </c>
      <c r="BI258" s="528">
        <v>102.2</v>
      </c>
      <c r="BJ258" s="528">
        <v>102</v>
      </c>
      <c r="BK258" s="528">
        <v>102.6</v>
      </c>
      <c r="BL258" s="528">
        <v>105.2</v>
      </c>
      <c r="BM258" s="528">
        <v>105.9</v>
      </c>
      <c r="BN258" s="528">
        <v>108.4</v>
      </c>
      <c r="BO258" s="528">
        <v>109.9</v>
      </c>
      <c r="BP258" s="528">
        <v>110.1</v>
      </c>
      <c r="BQ258" s="528">
        <v>109.6</v>
      </c>
      <c r="BR258" s="528">
        <v>111.8</v>
      </c>
      <c r="BS258" s="528">
        <v>112.5</v>
      </c>
      <c r="BT258" s="528">
        <v>110.7</v>
      </c>
      <c r="BU258" s="528">
        <v>111.5</v>
      </c>
      <c r="BV258" s="528">
        <v>113</v>
      </c>
      <c r="BW258" s="528">
        <v>114.3</v>
      </c>
      <c r="BX258" s="528">
        <v>117.4</v>
      </c>
      <c r="BY258" s="528">
        <v>120.3</v>
      </c>
      <c r="BZ258" s="528">
        <v>122.1</v>
      </c>
      <c r="CA258" s="528">
        <v>122.9</v>
      </c>
      <c r="CB258" s="528">
        <v>121.6</v>
      </c>
      <c r="CC258" s="528">
        <v>120.7</v>
      </c>
      <c r="CD258" s="528">
        <v>119.8</v>
      </c>
      <c r="CE258" s="528">
        <v>118.5</v>
      </c>
      <c r="CF258" s="528">
        <v>119.1</v>
      </c>
      <c r="CG258" s="528">
        <v>119.5</v>
      </c>
      <c r="CH258" s="528">
        <v>119.3</v>
      </c>
      <c r="CI258" s="528">
        <v>119</v>
      </c>
      <c r="CJ258" s="528">
        <v>119.8</v>
      </c>
      <c r="CK258" s="528">
        <v>119.9</v>
      </c>
      <c r="CL258" s="528">
        <v>120.1</v>
      </c>
    </row>
    <row r="259" spans="1:90">
      <c r="A259" s="524" t="s">
        <v>2497</v>
      </c>
      <c r="B259" s="524" t="s">
        <v>2498</v>
      </c>
      <c r="C259" s="525">
        <v>1.6724399999999999</v>
      </c>
      <c r="D259" s="528">
        <v>99.8</v>
      </c>
      <c r="E259" s="528">
        <v>99.6</v>
      </c>
      <c r="F259" s="528">
        <v>99.2</v>
      </c>
      <c r="G259" s="528">
        <v>99.8</v>
      </c>
      <c r="H259" s="528">
        <v>98.7</v>
      </c>
      <c r="I259" s="528">
        <v>96.8</v>
      </c>
      <c r="J259" s="528">
        <v>97.1</v>
      </c>
      <c r="K259" s="528">
        <v>97.7</v>
      </c>
      <c r="L259" s="528">
        <v>98.2</v>
      </c>
      <c r="M259" s="528">
        <v>98.3</v>
      </c>
      <c r="N259" s="528">
        <v>98</v>
      </c>
      <c r="O259" s="528">
        <v>97</v>
      </c>
      <c r="P259" s="528">
        <v>96.8</v>
      </c>
      <c r="Q259" s="528">
        <v>97.2</v>
      </c>
      <c r="R259" s="528">
        <v>97.1</v>
      </c>
      <c r="S259" s="528">
        <v>97</v>
      </c>
      <c r="T259" s="528">
        <v>97.5</v>
      </c>
      <c r="U259" s="528">
        <v>98.3</v>
      </c>
      <c r="V259" s="528">
        <v>100.4</v>
      </c>
      <c r="W259" s="528">
        <v>101.8</v>
      </c>
      <c r="X259" s="528">
        <v>102.9</v>
      </c>
      <c r="Y259" s="528">
        <v>102.9</v>
      </c>
      <c r="Z259" s="528">
        <v>99.8</v>
      </c>
      <c r="AA259" s="528">
        <v>99.2</v>
      </c>
      <c r="AB259" s="528">
        <v>99</v>
      </c>
      <c r="AC259" s="528">
        <v>98.6</v>
      </c>
      <c r="AD259" s="528">
        <v>98.8</v>
      </c>
      <c r="AE259" s="528">
        <v>98.9</v>
      </c>
      <c r="AF259" s="528">
        <v>98.9</v>
      </c>
      <c r="AG259" s="528">
        <v>99.8</v>
      </c>
      <c r="AH259" s="528">
        <v>100.4</v>
      </c>
      <c r="AI259" s="528">
        <v>101</v>
      </c>
      <c r="AJ259" s="528">
        <v>101.3</v>
      </c>
      <c r="AK259" s="528">
        <v>101.1</v>
      </c>
      <c r="AL259" s="528">
        <v>100.4</v>
      </c>
      <c r="AM259" s="528">
        <v>100.4</v>
      </c>
      <c r="AN259" s="528">
        <v>99.5</v>
      </c>
      <c r="AO259" s="528">
        <v>98.7</v>
      </c>
      <c r="AP259" s="528">
        <v>98.5</v>
      </c>
      <c r="AQ259" s="528">
        <v>99</v>
      </c>
      <c r="AR259" s="528">
        <v>100.1</v>
      </c>
      <c r="AS259" s="528">
        <v>101.8</v>
      </c>
      <c r="AT259" s="528">
        <v>102.2</v>
      </c>
      <c r="AU259" s="528">
        <v>102.1</v>
      </c>
      <c r="AV259" s="528">
        <v>101.8</v>
      </c>
      <c r="AW259" s="528">
        <v>101.6</v>
      </c>
      <c r="AX259" s="528">
        <v>100.7</v>
      </c>
      <c r="AY259" s="528">
        <v>99.5</v>
      </c>
      <c r="AZ259" s="528">
        <v>97.8</v>
      </c>
      <c r="BA259" s="528">
        <v>97.3</v>
      </c>
      <c r="BB259" s="528">
        <v>98.1</v>
      </c>
      <c r="BC259" s="528">
        <v>97.9</v>
      </c>
      <c r="BD259" s="528">
        <v>98.9</v>
      </c>
      <c r="BE259" s="528">
        <v>99.5</v>
      </c>
      <c r="BF259" s="528">
        <v>100.5</v>
      </c>
      <c r="BG259" s="528">
        <v>101.5</v>
      </c>
      <c r="BH259" s="528">
        <v>101.8</v>
      </c>
      <c r="BI259" s="528">
        <v>100.8</v>
      </c>
      <c r="BJ259" s="528">
        <v>100.8</v>
      </c>
      <c r="BK259" s="528">
        <v>102</v>
      </c>
      <c r="BL259" s="528">
        <v>105.4</v>
      </c>
      <c r="BM259" s="528">
        <v>105.7</v>
      </c>
      <c r="BN259" s="528">
        <v>108.4</v>
      </c>
      <c r="BO259" s="528">
        <v>110.1</v>
      </c>
      <c r="BP259" s="528">
        <v>110.3</v>
      </c>
      <c r="BQ259" s="528">
        <v>109.7</v>
      </c>
      <c r="BR259" s="528">
        <v>112.7</v>
      </c>
      <c r="BS259" s="528">
        <v>113</v>
      </c>
      <c r="BT259" s="528">
        <v>110.6</v>
      </c>
      <c r="BU259" s="528">
        <v>111.7</v>
      </c>
      <c r="BV259" s="528">
        <v>113.8</v>
      </c>
      <c r="BW259" s="528">
        <v>115.3</v>
      </c>
      <c r="BX259" s="528">
        <v>118.9</v>
      </c>
      <c r="BY259" s="528">
        <v>122.4</v>
      </c>
      <c r="BZ259" s="528">
        <v>124.7</v>
      </c>
      <c r="CA259" s="528">
        <v>125.4</v>
      </c>
      <c r="CB259" s="528">
        <v>122.9</v>
      </c>
      <c r="CC259" s="528">
        <v>120.9</v>
      </c>
      <c r="CD259" s="528">
        <v>119.8</v>
      </c>
      <c r="CE259" s="528">
        <v>118.1</v>
      </c>
      <c r="CF259" s="528">
        <v>118.7</v>
      </c>
      <c r="CG259" s="528">
        <v>119.2</v>
      </c>
      <c r="CH259" s="528">
        <v>119</v>
      </c>
      <c r="CI259" s="528">
        <v>118.7</v>
      </c>
      <c r="CJ259" s="528">
        <v>119.4</v>
      </c>
      <c r="CK259" s="528">
        <v>119.5</v>
      </c>
      <c r="CL259" s="528">
        <v>119.8</v>
      </c>
    </row>
    <row r="260" spans="1:90">
      <c r="A260" s="524" t="s">
        <v>2499</v>
      </c>
      <c r="B260" s="524" t="s">
        <v>2500</v>
      </c>
      <c r="C260" s="525">
        <v>0.52593999999999996</v>
      </c>
      <c r="D260" s="528">
        <v>99.3</v>
      </c>
      <c r="E260" s="528">
        <v>99.3</v>
      </c>
      <c r="F260" s="528">
        <v>99.6</v>
      </c>
      <c r="G260" s="528">
        <v>100.7</v>
      </c>
      <c r="H260" s="528">
        <v>99</v>
      </c>
      <c r="I260" s="528">
        <v>97.9</v>
      </c>
      <c r="J260" s="528">
        <v>98.7</v>
      </c>
      <c r="K260" s="528">
        <v>99.8</v>
      </c>
      <c r="L260" s="528">
        <v>99.4</v>
      </c>
      <c r="M260" s="528">
        <v>99.3</v>
      </c>
      <c r="N260" s="528">
        <v>99.2</v>
      </c>
      <c r="O260" s="528">
        <v>98.5</v>
      </c>
      <c r="P260" s="528">
        <v>99.1</v>
      </c>
      <c r="Q260" s="528">
        <v>99.3</v>
      </c>
      <c r="R260" s="528">
        <v>99.9</v>
      </c>
      <c r="S260" s="528">
        <v>97.8</v>
      </c>
      <c r="T260" s="528">
        <v>97.8</v>
      </c>
      <c r="U260" s="528">
        <v>98.6</v>
      </c>
      <c r="V260" s="528">
        <v>100.8</v>
      </c>
      <c r="W260" s="528">
        <v>102.3</v>
      </c>
      <c r="X260" s="528">
        <v>103.1</v>
      </c>
      <c r="Y260" s="528">
        <v>102</v>
      </c>
      <c r="Z260" s="528">
        <v>98.8</v>
      </c>
      <c r="AA260" s="528">
        <v>98.5</v>
      </c>
      <c r="AB260" s="528">
        <v>98.3</v>
      </c>
      <c r="AC260" s="528">
        <v>98.5</v>
      </c>
      <c r="AD260" s="528">
        <v>98.2</v>
      </c>
      <c r="AE260" s="528">
        <v>98.1</v>
      </c>
      <c r="AF260" s="528">
        <v>98</v>
      </c>
      <c r="AG260" s="528">
        <v>98.3</v>
      </c>
      <c r="AH260" s="528">
        <v>98.7</v>
      </c>
      <c r="AI260" s="528">
        <v>98.5</v>
      </c>
      <c r="AJ260" s="528">
        <v>98.8</v>
      </c>
      <c r="AK260" s="528">
        <v>98.5</v>
      </c>
      <c r="AL260" s="528">
        <v>97.8</v>
      </c>
      <c r="AM260" s="528">
        <v>98.1</v>
      </c>
      <c r="AN260" s="528">
        <v>96.6</v>
      </c>
      <c r="AO260" s="528">
        <v>95.6</v>
      </c>
      <c r="AP260" s="528">
        <v>94.6</v>
      </c>
      <c r="AQ260" s="528">
        <v>95.4</v>
      </c>
      <c r="AR260" s="528">
        <v>97</v>
      </c>
      <c r="AS260" s="528">
        <v>98</v>
      </c>
      <c r="AT260" s="528">
        <v>98.7</v>
      </c>
      <c r="AU260" s="528">
        <v>99.2</v>
      </c>
      <c r="AV260" s="528">
        <v>98.8</v>
      </c>
      <c r="AW260" s="528">
        <v>99.8</v>
      </c>
      <c r="AX260" s="528">
        <v>99.1</v>
      </c>
      <c r="AY260" s="528">
        <v>98.5</v>
      </c>
      <c r="AZ260" s="528">
        <v>98.3</v>
      </c>
      <c r="BA260" s="528">
        <v>97.2</v>
      </c>
      <c r="BB260" s="528">
        <v>97.6</v>
      </c>
      <c r="BC260" s="528">
        <v>94.5</v>
      </c>
      <c r="BD260" s="528">
        <v>95.1</v>
      </c>
      <c r="BE260" s="528">
        <v>96.2</v>
      </c>
      <c r="BF260" s="528">
        <v>96.7</v>
      </c>
      <c r="BG260" s="528">
        <v>97.1</v>
      </c>
      <c r="BH260" s="528">
        <v>97.9</v>
      </c>
      <c r="BI260" s="528">
        <v>96.9</v>
      </c>
      <c r="BJ260" s="528">
        <v>97.2</v>
      </c>
      <c r="BK260" s="528">
        <v>98.2</v>
      </c>
      <c r="BL260" s="528">
        <v>100.8</v>
      </c>
      <c r="BM260" s="528">
        <v>100.6</v>
      </c>
      <c r="BN260" s="528">
        <v>100.4</v>
      </c>
      <c r="BO260" s="528">
        <v>101.9</v>
      </c>
      <c r="BP260" s="528">
        <v>102.6</v>
      </c>
      <c r="BQ260" s="528">
        <v>102.4</v>
      </c>
      <c r="BR260" s="528">
        <v>102.3</v>
      </c>
      <c r="BS260" s="528">
        <v>103.9</v>
      </c>
      <c r="BT260" s="528">
        <v>103.8</v>
      </c>
      <c r="BU260" s="528">
        <v>104.4</v>
      </c>
      <c r="BV260" s="528">
        <v>106.3</v>
      </c>
      <c r="BW260" s="528">
        <v>107.7</v>
      </c>
      <c r="BX260" s="528">
        <v>110.9</v>
      </c>
      <c r="BY260" s="528">
        <v>116.5</v>
      </c>
      <c r="BZ260" s="528">
        <v>117.3</v>
      </c>
      <c r="CA260" s="528">
        <v>116.4</v>
      </c>
      <c r="CB260" s="528">
        <v>113.2</v>
      </c>
      <c r="CC260" s="528">
        <v>112.5</v>
      </c>
      <c r="CD260" s="528">
        <v>111.4</v>
      </c>
      <c r="CE260" s="528">
        <v>109.4</v>
      </c>
      <c r="CF260" s="528">
        <v>110.2</v>
      </c>
      <c r="CG260" s="528">
        <v>111</v>
      </c>
      <c r="CH260" s="528">
        <v>110.2</v>
      </c>
      <c r="CI260" s="528">
        <v>109.9</v>
      </c>
      <c r="CJ260" s="528">
        <v>110.4</v>
      </c>
      <c r="CK260" s="528">
        <v>110</v>
      </c>
      <c r="CL260" s="528">
        <v>110.7</v>
      </c>
    </row>
    <row r="261" spans="1:90">
      <c r="A261" s="524" t="s">
        <v>2501</v>
      </c>
      <c r="B261" s="524" t="s">
        <v>2502</v>
      </c>
      <c r="C261" s="525">
        <v>0.35065000000000002</v>
      </c>
      <c r="D261" s="528">
        <v>100</v>
      </c>
      <c r="E261" s="528">
        <v>100.3</v>
      </c>
      <c r="F261" s="528">
        <v>98.7</v>
      </c>
      <c r="G261" s="528">
        <v>99.8</v>
      </c>
      <c r="H261" s="528">
        <v>98.6</v>
      </c>
      <c r="I261" s="528">
        <v>97.4</v>
      </c>
      <c r="J261" s="528">
        <v>98.7</v>
      </c>
      <c r="K261" s="528">
        <v>98.8</v>
      </c>
      <c r="L261" s="528">
        <v>97.7</v>
      </c>
      <c r="M261" s="528">
        <v>97</v>
      </c>
      <c r="N261" s="528">
        <v>96.1</v>
      </c>
      <c r="O261" s="528">
        <v>91.5</v>
      </c>
      <c r="P261" s="528">
        <v>91.4</v>
      </c>
      <c r="Q261" s="528">
        <v>92</v>
      </c>
      <c r="R261" s="528">
        <v>91.9</v>
      </c>
      <c r="S261" s="528">
        <v>92.2</v>
      </c>
      <c r="T261" s="528">
        <v>92.6</v>
      </c>
      <c r="U261" s="528">
        <v>93.6</v>
      </c>
      <c r="V261" s="528">
        <v>95.8</v>
      </c>
      <c r="W261" s="528">
        <v>96.1</v>
      </c>
      <c r="X261" s="528">
        <v>97.1</v>
      </c>
      <c r="Y261" s="528">
        <v>96.5</v>
      </c>
      <c r="Z261" s="528">
        <v>93</v>
      </c>
      <c r="AA261" s="528">
        <v>93.9</v>
      </c>
      <c r="AB261" s="528">
        <v>93.8</v>
      </c>
      <c r="AC261" s="528">
        <v>93.5</v>
      </c>
      <c r="AD261" s="528">
        <v>94</v>
      </c>
      <c r="AE261" s="528">
        <v>94.3</v>
      </c>
      <c r="AF261" s="528">
        <v>94</v>
      </c>
      <c r="AG261" s="528">
        <v>94.9</v>
      </c>
      <c r="AH261" s="528">
        <v>95.6</v>
      </c>
      <c r="AI261" s="528">
        <v>96.2</v>
      </c>
      <c r="AJ261" s="528">
        <v>96.3</v>
      </c>
      <c r="AK261" s="528">
        <v>95.6</v>
      </c>
      <c r="AL261" s="528">
        <v>94.5</v>
      </c>
      <c r="AM261" s="528">
        <v>95.4</v>
      </c>
      <c r="AN261" s="528">
        <v>95.5</v>
      </c>
      <c r="AO261" s="528">
        <v>94.6</v>
      </c>
      <c r="AP261" s="528">
        <v>94.2</v>
      </c>
      <c r="AQ261" s="528">
        <v>94.3</v>
      </c>
      <c r="AR261" s="528">
        <v>94.4</v>
      </c>
      <c r="AS261" s="528">
        <v>96.3</v>
      </c>
      <c r="AT261" s="528">
        <v>97.3</v>
      </c>
      <c r="AU261" s="528">
        <v>96.2</v>
      </c>
      <c r="AV261" s="528">
        <v>95.8</v>
      </c>
      <c r="AW261" s="528">
        <v>95.9</v>
      </c>
      <c r="AX261" s="528">
        <v>94.7</v>
      </c>
      <c r="AY261" s="528">
        <v>93.5</v>
      </c>
      <c r="AZ261" s="528">
        <v>94.4</v>
      </c>
      <c r="BA261" s="528">
        <v>95.9</v>
      </c>
      <c r="BB261" s="528">
        <v>98.5</v>
      </c>
      <c r="BC261" s="528">
        <v>98.9</v>
      </c>
      <c r="BD261" s="528">
        <v>100.1</v>
      </c>
      <c r="BE261" s="528">
        <v>101.1</v>
      </c>
      <c r="BF261" s="528">
        <v>101.8</v>
      </c>
      <c r="BG261" s="528">
        <v>102</v>
      </c>
      <c r="BH261" s="528">
        <v>100.9</v>
      </c>
      <c r="BI261" s="528">
        <v>100.1</v>
      </c>
      <c r="BJ261" s="528">
        <v>98.3</v>
      </c>
      <c r="BK261" s="528">
        <v>98.9</v>
      </c>
      <c r="BL261" s="528">
        <v>102.8</v>
      </c>
      <c r="BM261" s="528">
        <v>102.7</v>
      </c>
      <c r="BN261" s="528">
        <v>104</v>
      </c>
      <c r="BO261" s="528">
        <v>100.2</v>
      </c>
      <c r="BP261" s="528">
        <v>98.6</v>
      </c>
      <c r="BQ261" s="528">
        <v>99.4</v>
      </c>
      <c r="BR261" s="528">
        <v>101.5</v>
      </c>
      <c r="BS261" s="528">
        <v>100.4</v>
      </c>
      <c r="BT261" s="528">
        <v>100.3</v>
      </c>
      <c r="BU261" s="528">
        <v>100.9</v>
      </c>
      <c r="BV261" s="528">
        <v>102.4</v>
      </c>
      <c r="BW261" s="528">
        <v>102.7</v>
      </c>
      <c r="BX261" s="528">
        <v>103.6</v>
      </c>
      <c r="BY261" s="528">
        <v>105.2</v>
      </c>
      <c r="BZ261" s="528">
        <v>105.3</v>
      </c>
      <c r="CA261" s="528">
        <v>104.7</v>
      </c>
      <c r="CB261" s="528">
        <v>102.9</v>
      </c>
      <c r="CC261" s="528">
        <v>102.6</v>
      </c>
      <c r="CD261" s="528">
        <v>103</v>
      </c>
      <c r="CE261" s="528">
        <v>102.9</v>
      </c>
      <c r="CF261" s="528">
        <v>103.2</v>
      </c>
      <c r="CG261" s="528">
        <v>103.5</v>
      </c>
      <c r="CH261" s="528">
        <v>103</v>
      </c>
      <c r="CI261" s="528">
        <v>102.7</v>
      </c>
      <c r="CJ261" s="528">
        <v>102.8</v>
      </c>
      <c r="CK261" s="528">
        <v>103.3</v>
      </c>
      <c r="CL261" s="528">
        <v>103.3</v>
      </c>
    </row>
    <row r="262" spans="1:90">
      <c r="A262" s="524" t="s">
        <v>2503</v>
      </c>
      <c r="B262" s="524" t="s">
        <v>2504</v>
      </c>
      <c r="C262" s="525">
        <v>0.18845999999999999</v>
      </c>
      <c r="D262" s="528">
        <v>98.5</v>
      </c>
      <c r="E262" s="528">
        <v>98.9</v>
      </c>
      <c r="F262" s="528">
        <v>100.6</v>
      </c>
      <c r="G262" s="528">
        <v>101.2</v>
      </c>
      <c r="H262" s="528">
        <v>100.6</v>
      </c>
      <c r="I262" s="528">
        <v>94.6</v>
      </c>
      <c r="J262" s="528">
        <v>94.9</v>
      </c>
      <c r="K262" s="528">
        <v>96.5</v>
      </c>
      <c r="L262" s="528">
        <v>97.8</v>
      </c>
      <c r="M262" s="528">
        <v>100.3</v>
      </c>
      <c r="N262" s="528">
        <v>99.5</v>
      </c>
      <c r="O262" s="528">
        <v>98</v>
      </c>
      <c r="P262" s="528">
        <v>98.5</v>
      </c>
      <c r="Q262" s="528">
        <v>99.5</v>
      </c>
      <c r="R262" s="528">
        <v>96.1</v>
      </c>
      <c r="S262" s="528">
        <v>99.6</v>
      </c>
      <c r="T262" s="528">
        <v>100.2</v>
      </c>
      <c r="U262" s="528">
        <v>100.8</v>
      </c>
      <c r="V262" s="528">
        <v>103.7</v>
      </c>
      <c r="W262" s="528">
        <v>107</v>
      </c>
      <c r="X262" s="528">
        <v>109.9</v>
      </c>
      <c r="Y262" s="528">
        <v>107.9</v>
      </c>
      <c r="Z262" s="528">
        <v>101.9</v>
      </c>
      <c r="AA262" s="528">
        <v>101.3</v>
      </c>
      <c r="AB262" s="528">
        <v>101.1</v>
      </c>
      <c r="AC262" s="528">
        <v>99.8</v>
      </c>
      <c r="AD262" s="528">
        <v>99.4</v>
      </c>
      <c r="AE262" s="528">
        <v>97.9</v>
      </c>
      <c r="AF262" s="528">
        <v>97.3</v>
      </c>
      <c r="AG262" s="528">
        <v>99.6</v>
      </c>
      <c r="AH262" s="528">
        <v>96.7</v>
      </c>
      <c r="AI262" s="528">
        <v>100.8</v>
      </c>
      <c r="AJ262" s="528">
        <v>101.2</v>
      </c>
      <c r="AK262" s="528">
        <v>99.9</v>
      </c>
      <c r="AL262" s="528">
        <v>98.7</v>
      </c>
      <c r="AM262" s="528">
        <v>96.9</v>
      </c>
      <c r="AN262" s="528">
        <v>96.7</v>
      </c>
      <c r="AO262" s="528">
        <v>96.2</v>
      </c>
      <c r="AP262" s="528">
        <v>97.2</v>
      </c>
      <c r="AQ262" s="528">
        <v>99</v>
      </c>
      <c r="AR262" s="528">
        <v>99.7</v>
      </c>
      <c r="AS262" s="528">
        <v>103.5</v>
      </c>
      <c r="AT262" s="528">
        <v>99.9</v>
      </c>
      <c r="AU262" s="528">
        <v>97.2</v>
      </c>
      <c r="AV262" s="528">
        <v>97.2</v>
      </c>
      <c r="AW262" s="528">
        <v>95</v>
      </c>
      <c r="AX262" s="528">
        <v>93.3</v>
      </c>
      <c r="AY262" s="528">
        <v>91.5</v>
      </c>
      <c r="AZ262" s="528">
        <v>91.8</v>
      </c>
      <c r="BA262" s="528">
        <v>90.8</v>
      </c>
      <c r="BB262" s="528">
        <v>90.8</v>
      </c>
      <c r="BC262" s="528">
        <v>91.8</v>
      </c>
      <c r="BD262" s="528">
        <v>91.2</v>
      </c>
      <c r="BE262" s="528">
        <v>89.7</v>
      </c>
      <c r="BF262" s="528">
        <v>90.9</v>
      </c>
      <c r="BG262" s="528">
        <v>92.2</v>
      </c>
      <c r="BH262" s="528">
        <v>94.9</v>
      </c>
      <c r="BI262" s="528">
        <v>91.2</v>
      </c>
      <c r="BJ262" s="528">
        <v>94</v>
      </c>
      <c r="BK262" s="528">
        <v>96.4</v>
      </c>
      <c r="BL262" s="528">
        <v>98.8</v>
      </c>
      <c r="BM262" s="528">
        <v>100.1</v>
      </c>
      <c r="BN262" s="528">
        <v>101.6</v>
      </c>
      <c r="BO262" s="528">
        <v>104.8</v>
      </c>
      <c r="BP262" s="528">
        <v>104.7</v>
      </c>
      <c r="BQ262" s="528">
        <v>105.3</v>
      </c>
      <c r="BR262" s="528">
        <v>104.7</v>
      </c>
      <c r="BS262" s="528">
        <v>104.2</v>
      </c>
      <c r="BT262" s="528">
        <v>104.2</v>
      </c>
      <c r="BU262" s="528">
        <v>104.4</v>
      </c>
      <c r="BV262" s="528">
        <v>108.2</v>
      </c>
      <c r="BW262" s="528">
        <v>110.9</v>
      </c>
      <c r="BX262" s="528">
        <v>117</v>
      </c>
      <c r="BY262" s="528">
        <v>120.2</v>
      </c>
      <c r="BZ262" s="528">
        <v>124</v>
      </c>
      <c r="CA262" s="528">
        <v>124.9</v>
      </c>
      <c r="CB262" s="528">
        <v>121.1</v>
      </c>
      <c r="CC262" s="528">
        <v>113.6</v>
      </c>
      <c r="CD262" s="528">
        <v>111</v>
      </c>
      <c r="CE262" s="528">
        <v>109.8</v>
      </c>
      <c r="CF262" s="528">
        <v>111.4</v>
      </c>
      <c r="CG262" s="528">
        <v>112.4</v>
      </c>
      <c r="CH262" s="528">
        <v>111.9</v>
      </c>
      <c r="CI262" s="528">
        <v>111.9</v>
      </c>
      <c r="CJ262" s="528">
        <v>114.9</v>
      </c>
      <c r="CK262" s="528">
        <v>114.9</v>
      </c>
      <c r="CL262" s="528">
        <v>116.3</v>
      </c>
    </row>
    <row r="263" spans="1:90">
      <c r="A263" s="524" t="s">
        <v>2505</v>
      </c>
      <c r="B263" s="524" t="s">
        <v>2506</v>
      </c>
      <c r="C263" s="525">
        <v>0.19467999999999999</v>
      </c>
      <c r="D263" s="528">
        <v>99.9</v>
      </c>
      <c r="E263" s="528">
        <v>100</v>
      </c>
      <c r="F263" s="528">
        <v>98</v>
      </c>
      <c r="G263" s="528">
        <v>97.7</v>
      </c>
      <c r="H263" s="528">
        <v>97.8</v>
      </c>
      <c r="I263" s="528">
        <v>97.6</v>
      </c>
      <c r="J263" s="528">
        <v>97.6</v>
      </c>
      <c r="K263" s="528">
        <v>97.2</v>
      </c>
      <c r="L263" s="528">
        <v>99.9</v>
      </c>
      <c r="M263" s="528">
        <v>99.9</v>
      </c>
      <c r="N263" s="528">
        <v>99.1</v>
      </c>
      <c r="O263" s="528">
        <v>101.6</v>
      </c>
      <c r="P263" s="528">
        <v>99.3</v>
      </c>
      <c r="Q263" s="528">
        <v>99.7</v>
      </c>
      <c r="R263" s="528">
        <v>99.7</v>
      </c>
      <c r="S263" s="528">
        <v>99.3</v>
      </c>
      <c r="T263" s="528">
        <v>102.2</v>
      </c>
      <c r="U263" s="528">
        <v>100.1</v>
      </c>
      <c r="V263" s="528">
        <v>100.5</v>
      </c>
      <c r="W263" s="528">
        <v>101.2</v>
      </c>
      <c r="X263" s="528">
        <v>104.1</v>
      </c>
      <c r="Y263" s="528">
        <v>103.8</v>
      </c>
      <c r="Z263" s="528">
        <v>102.6</v>
      </c>
      <c r="AA263" s="528">
        <v>102.2</v>
      </c>
      <c r="AB263" s="528">
        <v>103.2</v>
      </c>
      <c r="AC263" s="528">
        <v>103.6</v>
      </c>
      <c r="AD263" s="528">
        <v>103.8</v>
      </c>
      <c r="AE263" s="528">
        <v>103.7</v>
      </c>
      <c r="AF263" s="528">
        <v>104.2</v>
      </c>
      <c r="AG263" s="528">
        <v>104.5</v>
      </c>
      <c r="AH263" s="528">
        <v>105.9</v>
      </c>
      <c r="AI263" s="528">
        <v>106.1</v>
      </c>
      <c r="AJ263" s="528">
        <v>106.2</v>
      </c>
      <c r="AK263" s="528">
        <v>105.5</v>
      </c>
      <c r="AL263" s="528">
        <v>104.8</v>
      </c>
      <c r="AM263" s="528">
        <v>103.4</v>
      </c>
      <c r="AN263" s="528">
        <v>99</v>
      </c>
      <c r="AO263" s="528">
        <v>97.5</v>
      </c>
      <c r="AP263" s="528">
        <v>99</v>
      </c>
      <c r="AQ263" s="528">
        <v>98.8</v>
      </c>
      <c r="AR263" s="528">
        <v>100.7</v>
      </c>
      <c r="AS263" s="528">
        <v>101.8</v>
      </c>
      <c r="AT263" s="528">
        <v>103.5</v>
      </c>
      <c r="AU263" s="528">
        <v>102.7</v>
      </c>
      <c r="AV263" s="528">
        <v>101.3</v>
      </c>
      <c r="AW263" s="528">
        <v>101.2</v>
      </c>
      <c r="AX263" s="528">
        <v>100.4</v>
      </c>
      <c r="AY263" s="528">
        <v>99.1</v>
      </c>
      <c r="AZ263" s="528">
        <v>96.5</v>
      </c>
      <c r="BA263" s="528">
        <v>96</v>
      </c>
      <c r="BB263" s="528">
        <v>93.9</v>
      </c>
      <c r="BC263" s="528">
        <v>97</v>
      </c>
      <c r="BD263" s="528">
        <v>100</v>
      </c>
      <c r="BE263" s="528">
        <v>99.5</v>
      </c>
      <c r="BF263" s="528">
        <v>102.3</v>
      </c>
      <c r="BG263" s="528">
        <v>104.1</v>
      </c>
      <c r="BH263" s="528">
        <v>101.4</v>
      </c>
      <c r="BI263" s="528">
        <v>100.9</v>
      </c>
      <c r="BJ263" s="528">
        <v>102.6</v>
      </c>
      <c r="BK263" s="528">
        <v>105.6</v>
      </c>
      <c r="BL263" s="528">
        <v>106.9</v>
      </c>
      <c r="BM263" s="528">
        <v>105.5</v>
      </c>
      <c r="BN263" s="528">
        <v>114.3</v>
      </c>
      <c r="BO263" s="528">
        <v>119.4</v>
      </c>
      <c r="BP263" s="528">
        <v>121.3</v>
      </c>
      <c r="BQ263" s="528">
        <v>121</v>
      </c>
      <c r="BR263" s="528">
        <v>120.1</v>
      </c>
      <c r="BS263" s="528">
        <v>120.6</v>
      </c>
      <c r="BT263" s="528">
        <v>123.5</v>
      </c>
      <c r="BU263" s="528">
        <v>124.7</v>
      </c>
      <c r="BV263" s="528">
        <v>127.5</v>
      </c>
      <c r="BW263" s="528">
        <v>129.80000000000001</v>
      </c>
      <c r="BX263" s="528">
        <v>135.4</v>
      </c>
      <c r="BY263" s="528">
        <v>138.9</v>
      </c>
      <c r="BZ263" s="528">
        <v>144.5</v>
      </c>
      <c r="CA263" s="528">
        <v>144.80000000000001</v>
      </c>
      <c r="CB263" s="528">
        <v>140.9</v>
      </c>
      <c r="CC263" s="528">
        <v>138.19999999999999</v>
      </c>
      <c r="CD263" s="528">
        <v>137.9</v>
      </c>
      <c r="CE263" s="528">
        <v>133</v>
      </c>
      <c r="CF263" s="528">
        <v>135.19999999999999</v>
      </c>
      <c r="CG263" s="528">
        <v>135.30000000000001</v>
      </c>
      <c r="CH263" s="528">
        <v>135.9</v>
      </c>
      <c r="CI263" s="528">
        <v>135.69999999999999</v>
      </c>
      <c r="CJ263" s="528">
        <v>136.69999999999999</v>
      </c>
      <c r="CK263" s="528">
        <v>137.69999999999999</v>
      </c>
      <c r="CL263" s="528">
        <v>135.69999999999999</v>
      </c>
    </row>
    <row r="264" spans="1:90">
      <c r="A264" s="524" t="s">
        <v>2507</v>
      </c>
      <c r="B264" s="524" t="s">
        <v>2508</v>
      </c>
      <c r="C264" s="525">
        <v>0.1192</v>
      </c>
      <c r="D264" s="528">
        <v>103.6</v>
      </c>
      <c r="E264" s="528">
        <v>100.5</v>
      </c>
      <c r="F264" s="528">
        <v>100.5</v>
      </c>
      <c r="G264" s="528">
        <v>98.3</v>
      </c>
      <c r="H264" s="528">
        <v>95.8</v>
      </c>
      <c r="I264" s="528">
        <v>91.6</v>
      </c>
      <c r="J264" s="528">
        <v>87.9</v>
      </c>
      <c r="K264" s="528">
        <v>89</v>
      </c>
      <c r="L264" s="528">
        <v>90.2</v>
      </c>
      <c r="M264" s="528">
        <v>94.1</v>
      </c>
      <c r="N264" s="528">
        <v>95.1</v>
      </c>
      <c r="O264" s="528">
        <v>92.8</v>
      </c>
      <c r="P264" s="528">
        <v>94.6</v>
      </c>
      <c r="Q264" s="528">
        <v>94.3</v>
      </c>
      <c r="R264" s="528">
        <v>93.6</v>
      </c>
      <c r="S264" s="528">
        <v>96.9</v>
      </c>
      <c r="T264" s="528">
        <v>96</v>
      </c>
      <c r="U264" s="528">
        <v>97.1</v>
      </c>
      <c r="V264" s="528">
        <v>100.6</v>
      </c>
      <c r="W264" s="528">
        <v>102.5</v>
      </c>
      <c r="X264" s="528">
        <v>103.3</v>
      </c>
      <c r="Y264" s="528">
        <v>108.2</v>
      </c>
      <c r="Z264" s="528">
        <v>106.8</v>
      </c>
      <c r="AA264" s="528">
        <v>100.1</v>
      </c>
      <c r="AB264" s="528">
        <v>99.4</v>
      </c>
      <c r="AC264" s="528">
        <v>99.2</v>
      </c>
      <c r="AD264" s="528">
        <v>98.3</v>
      </c>
      <c r="AE264" s="528">
        <v>103.6</v>
      </c>
      <c r="AF264" s="528">
        <v>103.9</v>
      </c>
      <c r="AG264" s="528">
        <v>103.9</v>
      </c>
      <c r="AH264" s="528">
        <v>108.4</v>
      </c>
      <c r="AI264" s="528">
        <v>106.9</v>
      </c>
      <c r="AJ264" s="528">
        <v>106.7</v>
      </c>
      <c r="AK264" s="528">
        <v>111.5</v>
      </c>
      <c r="AL264" s="528">
        <v>111.3</v>
      </c>
      <c r="AM264" s="528">
        <v>110.7</v>
      </c>
      <c r="AN264" s="528">
        <v>111.1</v>
      </c>
      <c r="AO264" s="528">
        <v>110.1</v>
      </c>
      <c r="AP264" s="528">
        <v>108.2</v>
      </c>
      <c r="AQ264" s="528">
        <v>108.3</v>
      </c>
      <c r="AR264" s="528">
        <v>110.3</v>
      </c>
      <c r="AS264" s="528">
        <v>113.1</v>
      </c>
      <c r="AT264" s="528">
        <v>115.9</v>
      </c>
      <c r="AU264" s="528">
        <v>121.1</v>
      </c>
      <c r="AV264" s="528">
        <v>119.2</v>
      </c>
      <c r="AW264" s="528">
        <v>115.1</v>
      </c>
      <c r="AX264" s="528">
        <v>115.9</v>
      </c>
      <c r="AY264" s="528">
        <v>113.4</v>
      </c>
      <c r="AZ264" s="528">
        <v>104.2</v>
      </c>
      <c r="BA264" s="528">
        <v>103.6</v>
      </c>
      <c r="BB264" s="528">
        <v>106.6</v>
      </c>
      <c r="BC264" s="528">
        <v>107.7</v>
      </c>
      <c r="BD264" s="528">
        <v>107.5</v>
      </c>
      <c r="BE264" s="528">
        <v>108.7</v>
      </c>
      <c r="BF264" s="528">
        <v>107.1</v>
      </c>
      <c r="BG264" s="528">
        <v>108.3</v>
      </c>
      <c r="BH264" s="528">
        <v>111.5</v>
      </c>
      <c r="BI264" s="528">
        <v>111.9</v>
      </c>
      <c r="BJ264" s="528">
        <v>108.3</v>
      </c>
      <c r="BK264" s="528">
        <v>109.5</v>
      </c>
      <c r="BL264" s="528">
        <v>116.5</v>
      </c>
      <c r="BM264" s="528">
        <v>116.8</v>
      </c>
      <c r="BN264" s="528">
        <v>128.30000000000001</v>
      </c>
      <c r="BO264" s="528">
        <v>129</v>
      </c>
      <c r="BP264" s="528">
        <v>132</v>
      </c>
      <c r="BQ264" s="528">
        <v>118.9</v>
      </c>
      <c r="BR264" s="528">
        <v>117.7</v>
      </c>
      <c r="BS264" s="528">
        <v>116.9</v>
      </c>
      <c r="BT264" s="528">
        <v>118.8</v>
      </c>
      <c r="BU264" s="528">
        <v>125.1</v>
      </c>
      <c r="BV264" s="528">
        <v>127.3</v>
      </c>
      <c r="BW264" s="528">
        <v>132.30000000000001</v>
      </c>
      <c r="BX264" s="528">
        <v>138.9</v>
      </c>
      <c r="BY264" s="528">
        <v>141</v>
      </c>
      <c r="BZ264" s="528">
        <v>146.1</v>
      </c>
      <c r="CA264" s="528">
        <v>151.5</v>
      </c>
      <c r="CB264" s="528">
        <v>151.30000000000001</v>
      </c>
      <c r="CC264" s="528">
        <v>145.4</v>
      </c>
      <c r="CD264" s="528">
        <v>143.5</v>
      </c>
      <c r="CE264" s="528">
        <v>142.9</v>
      </c>
      <c r="CF264" s="528">
        <v>140.1</v>
      </c>
      <c r="CG264" s="528">
        <v>140.4</v>
      </c>
      <c r="CH264" s="528">
        <v>142.9</v>
      </c>
      <c r="CI264" s="528">
        <v>141.19999999999999</v>
      </c>
      <c r="CJ264" s="528">
        <v>139.4</v>
      </c>
      <c r="CK264" s="528">
        <v>141.1</v>
      </c>
      <c r="CL264" s="528">
        <v>142.6</v>
      </c>
    </row>
    <row r="265" spans="1:90">
      <c r="A265" s="524" t="s">
        <v>2509</v>
      </c>
      <c r="B265" s="524" t="s">
        <v>2510</v>
      </c>
      <c r="C265" s="525">
        <v>4.3220000000000001E-2</v>
      </c>
      <c r="D265" s="528">
        <v>96</v>
      </c>
      <c r="E265" s="528">
        <v>95.5</v>
      </c>
      <c r="F265" s="528">
        <v>95</v>
      </c>
      <c r="G265" s="528">
        <v>99.8</v>
      </c>
      <c r="H265" s="528">
        <v>99.8</v>
      </c>
      <c r="I265" s="528">
        <v>99.5</v>
      </c>
      <c r="J265" s="528">
        <v>97.9</v>
      </c>
      <c r="K265" s="528">
        <v>96.6</v>
      </c>
      <c r="L265" s="528">
        <v>95.5</v>
      </c>
      <c r="M265" s="528">
        <v>94.5</v>
      </c>
      <c r="N265" s="528">
        <v>96.3</v>
      </c>
      <c r="O265" s="528">
        <v>95.8</v>
      </c>
      <c r="P265" s="528">
        <v>94.5</v>
      </c>
      <c r="Q265" s="528">
        <v>93.7</v>
      </c>
      <c r="R265" s="528">
        <v>95.8</v>
      </c>
      <c r="S265" s="528">
        <v>94.3</v>
      </c>
      <c r="T265" s="528">
        <v>95.8</v>
      </c>
      <c r="U265" s="528">
        <v>100.7</v>
      </c>
      <c r="V265" s="528">
        <v>104.1</v>
      </c>
      <c r="W265" s="528">
        <v>104.9</v>
      </c>
      <c r="X265" s="528">
        <v>104.6</v>
      </c>
      <c r="Y265" s="528">
        <v>105.1</v>
      </c>
      <c r="Z265" s="528">
        <v>105.1</v>
      </c>
      <c r="AA265" s="528">
        <v>103.2</v>
      </c>
      <c r="AB265" s="528">
        <v>99.7</v>
      </c>
      <c r="AC265" s="528">
        <v>97.7</v>
      </c>
      <c r="AD265" s="528">
        <v>101.2</v>
      </c>
      <c r="AE265" s="528">
        <v>102.7</v>
      </c>
      <c r="AF265" s="528">
        <v>103.2</v>
      </c>
      <c r="AG265" s="528">
        <v>103.7</v>
      </c>
      <c r="AH265" s="528">
        <v>104.7</v>
      </c>
      <c r="AI265" s="528">
        <v>104.2</v>
      </c>
      <c r="AJ265" s="528">
        <v>104.7</v>
      </c>
      <c r="AK265" s="528">
        <v>104.9</v>
      </c>
      <c r="AL265" s="528">
        <v>103.7</v>
      </c>
      <c r="AM265" s="528">
        <v>103.7</v>
      </c>
      <c r="AN265" s="528">
        <v>103.7</v>
      </c>
      <c r="AO265" s="528">
        <v>103.7</v>
      </c>
      <c r="AP265" s="528">
        <v>103.7</v>
      </c>
      <c r="AQ265" s="528">
        <v>106.1</v>
      </c>
      <c r="AR265" s="528">
        <v>106.1</v>
      </c>
      <c r="AS265" s="528">
        <v>112.3</v>
      </c>
      <c r="AT265" s="528">
        <v>115.6</v>
      </c>
      <c r="AU265" s="528">
        <v>115.6</v>
      </c>
      <c r="AV265" s="528">
        <v>115.6</v>
      </c>
      <c r="AW265" s="528">
        <v>113.2</v>
      </c>
      <c r="AX265" s="528">
        <v>113.2</v>
      </c>
      <c r="AY265" s="528">
        <v>102.3</v>
      </c>
      <c r="AZ265" s="528">
        <v>78.7</v>
      </c>
      <c r="BA265" s="528">
        <v>77.8</v>
      </c>
      <c r="BB265" s="528">
        <v>79.2</v>
      </c>
      <c r="BC265" s="528">
        <v>82.1</v>
      </c>
      <c r="BD265" s="528">
        <v>83</v>
      </c>
      <c r="BE265" s="528">
        <v>85.8</v>
      </c>
      <c r="BF265" s="528">
        <v>90.2</v>
      </c>
      <c r="BG265" s="528">
        <v>89.2</v>
      </c>
      <c r="BH265" s="528">
        <v>90.2</v>
      </c>
      <c r="BI265" s="528">
        <v>90.2</v>
      </c>
      <c r="BJ265" s="528">
        <v>91.1</v>
      </c>
      <c r="BK265" s="528">
        <v>91.1</v>
      </c>
      <c r="BL265" s="528">
        <v>115.6</v>
      </c>
      <c r="BM265" s="528">
        <v>126.9</v>
      </c>
      <c r="BN265" s="528">
        <v>135.80000000000001</v>
      </c>
      <c r="BO265" s="528">
        <v>160.4</v>
      </c>
      <c r="BP265" s="528">
        <v>163.9</v>
      </c>
      <c r="BQ265" s="528">
        <v>163.9</v>
      </c>
      <c r="BR265" s="528">
        <v>163.9</v>
      </c>
      <c r="BS265" s="528">
        <v>156.6</v>
      </c>
      <c r="BT265" s="528">
        <v>156.6</v>
      </c>
      <c r="BU265" s="528">
        <v>156.6</v>
      </c>
      <c r="BV265" s="528">
        <v>156.6</v>
      </c>
      <c r="BW265" s="528">
        <v>156.6</v>
      </c>
      <c r="BX265" s="528">
        <v>152.1</v>
      </c>
      <c r="BY265" s="528">
        <v>156.1</v>
      </c>
      <c r="BZ265" s="528">
        <v>165.1</v>
      </c>
      <c r="CA265" s="528">
        <v>167.8</v>
      </c>
      <c r="CB265" s="528">
        <v>167.3</v>
      </c>
      <c r="CC265" s="528">
        <v>163.30000000000001</v>
      </c>
      <c r="CD265" s="528">
        <v>161.30000000000001</v>
      </c>
      <c r="CE265" s="528">
        <v>155.19999999999999</v>
      </c>
      <c r="CF265" s="528">
        <v>155.69999999999999</v>
      </c>
      <c r="CG265" s="528">
        <v>157.6</v>
      </c>
      <c r="CH265" s="528">
        <v>154.9</v>
      </c>
      <c r="CI265" s="528">
        <v>154.19999999999999</v>
      </c>
      <c r="CJ265" s="528">
        <v>158.30000000000001</v>
      </c>
      <c r="CK265" s="528">
        <v>158.30000000000001</v>
      </c>
      <c r="CL265" s="528">
        <v>158.30000000000001</v>
      </c>
    </row>
    <row r="266" spans="1:90">
      <c r="A266" s="524" t="s">
        <v>2511</v>
      </c>
      <c r="B266" s="524" t="s">
        <v>2512</v>
      </c>
      <c r="C266" s="525">
        <v>6.148E-2</v>
      </c>
      <c r="D266" s="528">
        <v>99.3</v>
      </c>
      <c r="E266" s="528">
        <v>98.4</v>
      </c>
      <c r="F266" s="528">
        <v>97.9</v>
      </c>
      <c r="G266" s="528">
        <v>100.6</v>
      </c>
      <c r="H266" s="528">
        <v>101</v>
      </c>
      <c r="I266" s="528">
        <v>99.2</v>
      </c>
      <c r="J266" s="528">
        <v>99.6</v>
      </c>
      <c r="K266" s="528">
        <v>100.5</v>
      </c>
      <c r="L266" s="528">
        <v>99.9</v>
      </c>
      <c r="M266" s="528">
        <v>98.1</v>
      </c>
      <c r="N266" s="528">
        <v>98.8</v>
      </c>
      <c r="O266" s="528">
        <v>105.2</v>
      </c>
      <c r="P266" s="528">
        <v>97.7</v>
      </c>
      <c r="Q266" s="528">
        <v>98</v>
      </c>
      <c r="R266" s="528">
        <v>98.5</v>
      </c>
      <c r="S266" s="528">
        <v>99.2</v>
      </c>
      <c r="T266" s="528">
        <v>98.2</v>
      </c>
      <c r="U266" s="528">
        <v>102.7</v>
      </c>
      <c r="V266" s="528">
        <v>107.5</v>
      </c>
      <c r="W266" s="528">
        <v>111.9</v>
      </c>
      <c r="X266" s="528">
        <v>106.2</v>
      </c>
      <c r="Y266" s="528">
        <v>112.8</v>
      </c>
      <c r="Z266" s="528">
        <v>108.6</v>
      </c>
      <c r="AA266" s="528">
        <v>107.9</v>
      </c>
      <c r="AB266" s="528">
        <v>111</v>
      </c>
      <c r="AC266" s="528">
        <v>105.1</v>
      </c>
      <c r="AD266" s="528">
        <v>111.5</v>
      </c>
      <c r="AE266" s="528">
        <v>107.8</v>
      </c>
      <c r="AF266" s="528">
        <v>108.8</v>
      </c>
      <c r="AG266" s="528">
        <v>113.4</v>
      </c>
      <c r="AH266" s="528">
        <v>113.5</v>
      </c>
      <c r="AI266" s="528">
        <v>115.1</v>
      </c>
      <c r="AJ266" s="528">
        <v>117.2</v>
      </c>
      <c r="AK266" s="528">
        <v>114.7</v>
      </c>
      <c r="AL266" s="528">
        <v>114.6</v>
      </c>
      <c r="AM266" s="528">
        <v>119.5</v>
      </c>
      <c r="AN266" s="528">
        <v>117.7</v>
      </c>
      <c r="AO266" s="528">
        <v>117.7</v>
      </c>
      <c r="AP266" s="528">
        <v>118.4</v>
      </c>
      <c r="AQ266" s="528">
        <v>118.2</v>
      </c>
      <c r="AR266" s="528">
        <v>118.7</v>
      </c>
      <c r="AS266" s="528">
        <v>120.2</v>
      </c>
      <c r="AT266" s="528">
        <v>116.3</v>
      </c>
      <c r="AU266" s="528">
        <v>116.7</v>
      </c>
      <c r="AV266" s="528">
        <v>116.7</v>
      </c>
      <c r="AW266" s="528">
        <v>116.9</v>
      </c>
      <c r="AX266" s="528">
        <v>116.9</v>
      </c>
      <c r="AY266" s="528">
        <v>117</v>
      </c>
      <c r="AZ266" s="528">
        <v>114.4</v>
      </c>
      <c r="BA266" s="528">
        <v>114.4</v>
      </c>
      <c r="BB266" s="528">
        <v>114.3</v>
      </c>
      <c r="BC266" s="528">
        <v>114.3</v>
      </c>
      <c r="BD266" s="528">
        <v>114.5</v>
      </c>
      <c r="BE266" s="528">
        <v>114.5</v>
      </c>
      <c r="BF266" s="528">
        <v>114.5</v>
      </c>
      <c r="BG266" s="528">
        <v>114.5</v>
      </c>
      <c r="BH266" s="528">
        <v>112</v>
      </c>
      <c r="BI266" s="528">
        <v>108.3</v>
      </c>
      <c r="BJ266" s="528">
        <v>106.3</v>
      </c>
      <c r="BK266" s="528">
        <v>107.6</v>
      </c>
      <c r="BL266" s="528">
        <v>112.4</v>
      </c>
      <c r="BM266" s="528">
        <v>116.6</v>
      </c>
      <c r="BN266" s="528">
        <v>118.3</v>
      </c>
      <c r="BO266" s="528">
        <v>118.3</v>
      </c>
      <c r="BP266" s="528">
        <v>118.3</v>
      </c>
      <c r="BQ266" s="528">
        <v>118.3</v>
      </c>
      <c r="BR266" s="528">
        <v>118.3</v>
      </c>
      <c r="BS266" s="528">
        <v>128.4</v>
      </c>
      <c r="BT266" s="528">
        <v>128.4</v>
      </c>
      <c r="BU266" s="528">
        <v>128</v>
      </c>
      <c r="BV266" s="528">
        <v>129.30000000000001</v>
      </c>
      <c r="BW266" s="528">
        <v>129.30000000000001</v>
      </c>
      <c r="BX266" s="528">
        <v>140.6</v>
      </c>
      <c r="BY266" s="528">
        <v>142</v>
      </c>
      <c r="BZ266" s="528">
        <v>143.4</v>
      </c>
      <c r="CA266" s="528">
        <v>152.19999999999999</v>
      </c>
      <c r="CB266" s="528">
        <v>152.6</v>
      </c>
      <c r="CC266" s="528">
        <v>150.19999999999999</v>
      </c>
      <c r="CD266" s="528">
        <v>147.69999999999999</v>
      </c>
      <c r="CE266" s="528">
        <v>149.9</v>
      </c>
      <c r="CF266" s="528">
        <v>151.19999999999999</v>
      </c>
      <c r="CG266" s="528">
        <v>150.4</v>
      </c>
      <c r="CH266" s="528">
        <v>148</v>
      </c>
      <c r="CI266" s="528">
        <v>150</v>
      </c>
      <c r="CJ266" s="528">
        <v>151.5</v>
      </c>
      <c r="CK266" s="528">
        <v>148.6</v>
      </c>
      <c r="CL266" s="528">
        <v>146.6</v>
      </c>
    </row>
    <row r="267" spans="1:90">
      <c r="A267" s="524" t="s">
        <v>2513</v>
      </c>
      <c r="B267" s="524" t="s">
        <v>2514</v>
      </c>
      <c r="C267" s="525">
        <v>8.5889999999999994E-2</v>
      </c>
      <c r="D267" s="528">
        <v>101.1</v>
      </c>
      <c r="E267" s="528">
        <v>100.5</v>
      </c>
      <c r="F267" s="528">
        <v>100.4</v>
      </c>
      <c r="G267" s="528">
        <v>100.7</v>
      </c>
      <c r="H267" s="528">
        <v>98.2</v>
      </c>
      <c r="I267" s="528">
        <v>95.6</v>
      </c>
      <c r="J267" s="528">
        <v>96.3</v>
      </c>
      <c r="K267" s="528">
        <v>96.5</v>
      </c>
      <c r="L267" s="528">
        <v>96.3</v>
      </c>
      <c r="M267" s="528">
        <v>96.7</v>
      </c>
      <c r="N267" s="528">
        <v>97.1</v>
      </c>
      <c r="O267" s="528">
        <v>97</v>
      </c>
      <c r="P267" s="528">
        <v>96.6</v>
      </c>
      <c r="Q267" s="528">
        <v>96.9</v>
      </c>
      <c r="R267" s="528">
        <v>98</v>
      </c>
      <c r="S267" s="528">
        <v>99.6</v>
      </c>
      <c r="T267" s="528">
        <v>100.8</v>
      </c>
      <c r="U267" s="528">
        <v>101.3</v>
      </c>
      <c r="V267" s="528">
        <v>100.9</v>
      </c>
      <c r="W267" s="528">
        <v>101.1</v>
      </c>
      <c r="X267" s="528">
        <v>102.3</v>
      </c>
      <c r="Y267" s="528">
        <v>103.1</v>
      </c>
      <c r="Z267" s="528">
        <v>100.8</v>
      </c>
      <c r="AA267" s="528">
        <v>99</v>
      </c>
      <c r="AB267" s="528">
        <v>98</v>
      </c>
      <c r="AC267" s="528">
        <v>98.1</v>
      </c>
      <c r="AD267" s="528">
        <v>98</v>
      </c>
      <c r="AE267" s="528">
        <v>97.7</v>
      </c>
      <c r="AF267" s="528">
        <v>97.6</v>
      </c>
      <c r="AG267" s="528">
        <v>98.3</v>
      </c>
      <c r="AH267" s="528">
        <v>99</v>
      </c>
      <c r="AI267" s="528">
        <v>99.7</v>
      </c>
      <c r="AJ267" s="528">
        <v>100.3</v>
      </c>
      <c r="AK267" s="528">
        <v>100.7</v>
      </c>
      <c r="AL267" s="528">
        <v>99.6</v>
      </c>
      <c r="AM267" s="528">
        <v>100.4</v>
      </c>
      <c r="AN267" s="528">
        <v>101.1</v>
      </c>
      <c r="AO267" s="528">
        <v>100.8</v>
      </c>
      <c r="AP267" s="528">
        <v>101.5</v>
      </c>
      <c r="AQ267" s="528">
        <v>102</v>
      </c>
      <c r="AR267" s="528">
        <v>102.5</v>
      </c>
      <c r="AS267" s="528">
        <v>104.1</v>
      </c>
      <c r="AT267" s="528">
        <v>106</v>
      </c>
      <c r="AU267" s="528">
        <v>106.3</v>
      </c>
      <c r="AV267" s="528">
        <v>108.2</v>
      </c>
      <c r="AW267" s="528">
        <v>108.2</v>
      </c>
      <c r="AX267" s="528">
        <v>109</v>
      </c>
      <c r="AY267" s="528">
        <v>107.8</v>
      </c>
      <c r="AZ267" s="528">
        <v>108.4</v>
      </c>
      <c r="BA267" s="528">
        <v>107.3</v>
      </c>
      <c r="BB267" s="528">
        <v>106.2</v>
      </c>
      <c r="BC267" s="528">
        <v>106.6</v>
      </c>
      <c r="BD267" s="528">
        <v>107.9</v>
      </c>
      <c r="BE267" s="528">
        <v>108.4</v>
      </c>
      <c r="BF267" s="528">
        <v>108.8</v>
      </c>
      <c r="BG267" s="528">
        <v>110</v>
      </c>
      <c r="BH267" s="528">
        <v>111</v>
      </c>
      <c r="BI267" s="528">
        <v>110.1</v>
      </c>
      <c r="BJ267" s="528">
        <v>109.5</v>
      </c>
      <c r="BK267" s="528">
        <v>109.6</v>
      </c>
      <c r="BL267" s="528">
        <v>110.2</v>
      </c>
      <c r="BM267" s="528">
        <v>109.3</v>
      </c>
      <c r="BN267" s="528">
        <v>108.8</v>
      </c>
      <c r="BO267" s="528">
        <v>110.9</v>
      </c>
      <c r="BP267" s="528">
        <v>112.2</v>
      </c>
      <c r="BQ267" s="528">
        <v>115.3</v>
      </c>
      <c r="BR267" s="528">
        <v>113.4</v>
      </c>
      <c r="BS267" s="528">
        <v>113.1</v>
      </c>
      <c r="BT267" s="528">
        <v>113.6</v>
      </c>
      <c r="BU267" s="528">
        <v>114.1</v>
      </c>
      <c r="BV267" s="528">
        <v>118.3</v>
      </c>
      <c r="BW267" s="528">
        <v>118.2</v>
      </c>
      <c r="BX267" s="528">
        <v>117.8</v>
      </c>
      <c r="BY267" s="528">
        <v>118.6</v>
      </c>
      <c r="BZ267" s="528">
        <v>119.6</v>
      </c>
      <c r="CA267" s="528">
        <v>120.6</v>
      </c>
      <c r="CB267" s="528">
        <v>122.2</v>
      </c>
      <c r="CC267" s="528">
        <v>125.2</v>
      </c>
      <c r="CD267" s="528">
        <v>125.1</v>
      </c>
      <c r="CE267" s="528">
        <v>125.4</v>
      </c>
      <c r="CF267" s="528">
        <v>125.3</v>
      </c>
      <c r="CG267" s="528">
        <v>125.1</v>
      </c>
      <c r="CH267" s="528">
        <v>126.2</v>
      </c>
      <c r="CI267" s="528">
        <v>125.4</v>
      </c>
      <c r="CJ267" s="528">
        <v>125.8</v>
      </c>
      <c r="CK267" s="528">
        <v>126.2</v>
      </c>
      <c r="CL267" s="528">
        <v>126.5</v>
      </c>
    </row>
    <row r="268" spans="1:90">
      <c r="A268" s="524" t="s">
        <v>2515</v>
      </c>
      <c r="B268" s="524" t="s">
        <v>2516</v>
      </c>
      <c r="C268" s="525">
        <v>8.1970000000000001E-2</v>
      </c>
      <c r="D268" s="528">
        <v>100.1</v>
      </c>
      <c r="E268" s="528">
        <v>99.9</v>
      </c>
      <c r="F268" s="528">
        <v>98.7</v>
      </c>
      <c r="G268" s="528">
        <v>97.6</v>
      </c>
      <c r="H268" s="528">
        <v>96.2</v>
      </c>
      <c r="I268" s="528">
        <v>95</v>
      </c>
      <c r="J268" s="528">
        <v>95.6</v>
      </c>
      <c r="K268" s="528">
        <v>95.2</v>
      </c>
      <c r="L268" s="528">
        <v>102.9</v>
      </c>
      <c r="M268" s="528">
        <v>98</v>
      </c>
      <c r="N268" s="528">
        <v>96.8</v>
      </c>
      <c r="O268" s="528">
        <v>97.9</v>
      </c>
      <c r="P268" s="528">
        <v>98.1</v>
      </c>
      <c r="Q268" s="528">
        <v>98.5</v>
      </c>
      <c r="R268" s="528">
        <v>98.9</v>
      </c>
      <c r="S268" s="528">
        <v>95.8</v>
      </c>
      <c r="T268" s="528">
        <v>96.9</v>
      </c>
      <c r="U268" s="528">
        <v>98.3</v>
      </c>
      <c r="V268" s="528">
        <v>100.4</v>
      </c>
      <c r="W268" s="528">
        <v>102.4</v>
      </c>
      <c r="X268" s="528">
        <v>103.6</v>
      </c>
      <c r="Y268" s="528">
        <v>103.2</v>
      </c>
      <c r="Z268" s="528">
        <v>101.9</v>
      </c>
      <c r="AA268" s="528">
        <v>101.4</v>
      </c>
      <c r="AB268" s="528">
        <v>102.2</v>
      </c>
      <c r="AC268" s="528">
        <v>100.7</v>
      </c>
      <c r="AD268" s="528">
        <v>100.3</v>
      </c>
      <c r="AE268" s="528">
        <v>100.7</v>
      </c>
      <c r="AF268" s="528">
        <v>100.7</v>
      </c>
      <c r="AG268" s="528">
        <v>102.5</v>
      </c>
      <c r="AH268" s="528">
        <v>104.8</v>
      </c>
      <c r="AI268" s="528">
        <v>107.1</v>
      </c>
      <c r="AJ268" s="528">
        <v>107.3</v>
      </c>
      <c r="AK268" s="528">
        <v>107.1</v>
      </c>
      <c r="AL268" s="528">
        <v>107.9</v>
      </c>
      <c r="AM268" s="528">
        <v>107.8</v>
      </c>
      <c r="AN268" s="528">
        <v>108.1</v>
      </c>
      <c r="AO268" s="528">
        <v>108.9</v>
      </c>
      <c r="AP268" s="528">
        <v>108.4</v>
      </c>
      <c r="AQ268" s="528">
        <v>108.7</v>
      </c>
      <c r="AR268" s="528">
        <v>110.1</v>
      </c>
      <c r="AS268" s="528">
        <v>108.5</v>
      </c>
      <c r="AT268" s="528">
        <v>108.1</v>
      </c>
      <c r="AU268" s="528">
        <v>107.2</v>
      </c>
      <c r="AV268" s="528">
        <v>109.4</v>
      </c>
      <c r="AW268" s="528">
        <v>110.3</v>
      </c>
      <c r="AX268" s="528">
        <v>106.6</v>
      </c>
      <c r="AY268" s="528">
        <v>109.1</v>
      </c>
      <c r="AZ268" s="528">
        <v>101.4</v>
      </c>
      <c r="BA268" s="528">
        <v>98.6</v>
      </c>
      <c r="BB268" s="528">
        <v>99.2</v>
      </c>
      <c r="BC268" s="528">
        <v>101.7</v>
      </c>
      <c r="BD268" s="528">
        <v>104.4</v>
      </c>
      <c r="BE268" s="528">
        <v>107.8</v>
      </c>
      <c r="BF268" s="528">
        <v>111.5</v>
      </c>
      <c r="BG268" s="528">
        <v>117.9</v>
      </c>
      <c r="BH268" s="528">
        <v>120.8</v>
      </c>
      <c r="BI268" s="528">
        <v>122.4</v>
      </c>
      <c r="BJ268" s="528">
        <v>122.1</v>
      </c>
      <c r="BK268" s="528">
        <v>124.2</v>
      </c>
      <c r="BL268" s="528">
        <v>123.7</v>
      </c>
      <c r="BM268" s="528">
        <v>124.2</v>
      </c>
      <c r="BN268" s="528">
        <v>127.1</v>
      </c>
      <c r="BO268" s="528">
        <v>134.30000000000001</v>
      </c>
      <c r="BP268" s="528">
        <v>128.30000000000001</v>
      </c>
      <c r="BQ268" s="528">
        <v>128</v>
      </c>
      <c r="BR268" s="528">
        <v>188.4</v>
      </c>
      <c r="BS268" s="528">
        <v>187.8</v>
      </c>
      <c r="BT268" s="528">
        <v>129.30000000000001</v>
      </c>
      <c r="BU268" s="528">
        <v>131.80000000000001</v>
      </c>
      <c r="BV268" s="528">
        <v>132.5</v>
      </c>
      <c r="BW268" s="528">
        <v>135.19999999999999</v>
      </c>
      <c r="BX268" s="528">
        <v>141.30000000000001</v>
      </c>
      <c r="BY268" s="528">
        <v>146.19999999999999</v>
      </c>
      <c r="BZ268" s="528">
        <v>151.80000000000001</v>
      </c>
      <c r="CA268" s="528">
        <v>154.30000000000001</v>
      </c>
      <c r="CB268" s="528">
        <v>149.4</v>
      </c>
      <c r="CC268" s="528">
        <v>146.80000000000001</v>
      </c>
      <c r="CD268" s="528">
        <v>141.5</v>
      </c>
      <c r="CE268" s="528">
        <v>137.5</v>
      </c>
      <c r="CF268" s="528">
        <v>137.6</v>
      </c>
      <c r="CG268" s="528">
        <v>137.5</v>
      </c>
      <c r="CH268" s="528">
        <v>138.5</v>
      </c>
      <c r="CI268" s="528">
        <v>138.4</v>
      </c>
      <c r="CJ268" s="528">
        <v>138.6</v>
      </c>
      <c r="CK268" s="528">
        <v>138.9</v>
      </c>
      <c r="CL268" s="528">
        <v>140.1</v>
      </c>
    </row>
    <row r="269" spans="1:90">
      <c r="A269" s="524" t="s">
        <v>2517</v>
      </c>
      <c r="B269" s="524" t="s">
        <v>2518</v>
      </c>
      <c r="C269" s="525">
        <v>2.095E-2</v>
      </c>
      <c r="D269" s="528">
        <v>99.7</v>
      </c>
      <c r="E269" s="528">
        <v>100.4</v>
      </c>
      <c r="F269" s="528">
        <v>99.7</v>
      </c>
      <c r="G269" s="528">
        <v>99.3</v>
      </c>
      <c r="H269" s="528">
        <v>99.4</v>
      </c>
      <c r="I269" s="528">
        <v>99</v>
      </c>
      <c r="J269" s="528">
        <v>99.5</v>
      </c>
      <c r="K269" s="528">
        <v>99.2</v>
      </c>
      <c r="L269" s="528">
        <v>99.8</v>
      </c>
      <c r="M269" s="528">
        <v>99.8</v>
      </c>
      <c r="N269" s="528">
        <v>99.7</v>
      </c>
      <c r="O269" s="528">
        <v>100.2</v>
      </c>
      <c r="P269" s="528">
        <v>101.4</v>
      </c>
      <c r="Q269" s="528">
        <v>104.2</v>
      </c>
      <c r="R269" s="528">
        <v>105.3</v>
      </c>
      <c r="S269" s="528">
        <v>104.8</v>
      </c>
      <c r="T269" s="528">
        <v>104.5</v>
      </c>
      <c r="U269" s="528">
        <v>104.1</v>
      </c>
      <c r="V269" s="528">
        <v>104.6</v>
      </c>
      <c r="W269" s="528">
        <v>106.8</v>
      </c>
      <c r="X269" s="528">
        <v>109.6</v>
      </c>
      <c r="Y269" s="528">
        <v>109.6</v>
      </c>
      <c r="Z269" s="528">
        <v>109.6</v>
      </c>
      <c r="AA269" s="528">
        <v>109.6</v>
      </c>
      <c r="AB269" s="528">
        <v>100.7</v>
      </c>
      <c r="AC269" s="528">
        <v>100.7</v>
      </c>
      <c r="AD269" s="528">
        <v>99.1</v>
      </c>
      <c r="AE269" s="528">
        <v>99.1</v>
      </c>
      <c r="AF269" s="528">
        <v>97.3</v>
      </c>
      <c r="AG269" s="528">
        <v>97.6</v>
      </c>
      <c r="AH269" s="528">
        <v>99.1</v>
      </c>
      <c r="AI269" s="528">
        <v>99.1</v>
      </c>
      <c r="AJ269" s="528">
        <v>99.5</v>
      </c>
      <c r="AK269" s="528">
        <v>99.1</v>
      </c>
      <c r="AL269" s="528">
        <v>99.1</v>
      </c>
      <c r="AM269" s="528">
        <v>97.7</v>
      </c>
      <c r="AN269" s="528">
        <v>97.3</v>
      </c>
      <c r="AO269" s="528">
        <v>97.3</v>
      </c>
      <c r="AP269" s="528">
        <v>97.3</v>
      </c>
      <c r="AQ269" s="528">
        <v>97.3</v>
      </c>
      <c r="AR269" s="528">
        <v>97.3</v>
      </c>
      <c r="AS269" s="528">
        <v>97.3</v>
      </c>
      <c r="AT269" s="528">
        <v>97.3</v>
      </c>
      <c r="AU269" s="528">
        <v>97.3</v>
      </c>
      <c r="AV269" s="528">
        <v>97.3</v>
      </c>
      <c r="AW269" s="528">
        <v>97.3</v>
      </c>
      <c r="AX269" s="528">
        <v>97.3</v>
      </c>
      <c r="AY269" s="528">
        <v>97.3</v>
      </c>
      <c r="AZ269" s="528">
        <v>101.4</v>
      </c>
      <c r="BA269" s="528">
        <v>106.4</v>
      </c>
      <c r="BB269" s="528">
        <v>111.4</v>
      </c>
      <c r="BC269" s="528">
        <v>111.2</v>
      </c>
      <c r="BD269" s="528">
        <v>111.7</v>
      </c>
      <c r="BE269" s="528">
        <v>110.6</v>
      </c>
      <c r="BF269" s="528">
        <v>113.2</v>
      </c>
      <c r="BG269" s="528">
        <v>115.6</v>
      </c>
      <c r="BH269" s="528">
        <v>110.8</v>
      </c>
      <c r="BI269" s="528">
        <v>111</v>
      </c>
      <c r="BJ269" s="528">
        <v>114.7</v>
      </c>
      <c r="BK269" s="528">
        <v>112.2</v>
      </c>
      <c r="BL269" s="528">
        <v>112.2</v>
      </c>
      <c r="BM269" s="528">
        <v>112.2</v>
      </c>
      <c r="BN269" s="528">
        <v>112.2</v>
      </c>
      <c r="BO269" s="528">
        <v>112.2</v>
      </c>
      <c r="BP269" s="528">
        <v>112.2</v>
      </c>
      <c r="BQ269" s="528">
        <v>112.2</v>
      </c>
      <c r="BR269" s="528">
        <v>112.2</v>
      </c>
      <c r="BS269" s="528">
        <v>112.2</v>
      </c>
      <c r="BT269" s="528">
        <v>112.2</v>
      </c>
      <c r="BU269" s="528">
        <v>112.2</v>
      </c>
      <c r="BV269" s="528">
        <v>112.2</v>
      </c>
      <c r="BW269" s="528">
        <v>112.2</v>
      </c>
      <c r="BX269" s="528">
        <v>112.2</v>
      </c>
      <c r="BY269" s="528">
        <v>112.2</v>
      </c>
      <c r="BZ269" s="528">
        <v>112.2</v>
      </c>
      <c r="CA269" s="528">
        <v>112.2</v>
      </c>
      <c r="CB269" s="528">
        <v>112.2</v>
      </c>
      <c r="CC269" s="528">
        <v>112.2</v>
      </c>
      <c r="CD269" s="528">
        <v>112.2</v>
      </c>
      <c r="CE269" s="528">
        <v>112.2</v>
      </c>
      <c r="CF269" s="528">
        <v>112.2</v>
      </c>
      <c r="CG269" s="528">
        <v>112.2</v>
      </c>
      <c r="CH269" s="528">
        <v>112.2</v>
      </c>
      <c r="CI269" s="528">
        <v>112.2</v>
      </c>
      <c r="CJ269" s="528">
        <v>112.2</v>
      </c>
      <c r="CK269" s="528">
        <v>112.2</v>
      </c>
      <c r="CL269" s="528">
        <v>112.2</v>
      </c>
    </row>
    <row r="270" spans="1:90">
      <c r="A270" s="524" t="s">
        <v>2519</v>
      </c>
      <c r="B270" s="524" t="s">
        <v>2520</v>
      </c>
      <c r="C270" s="525">
        <v>0.53329000000000004</v>
      </c>
      <c r="D270" s="528">
        <v>99.8</v>
      </c>
      <c r="E270" s="528">
        <v>99.8</v>
      </c>
      <c r="F270" s="528">
        <v>99.6</v>
      </c>
      <c r="G270" s="528">
        <v>99.6</v>
      </c>
      <c r="H270" s="528">
        <v>99.2</v>
      </c>
      <c r="I270" s="528">
        <v>99.7</v>
      </c>
      <c r="J270" s="528">
        <v>100.3</v>
      </c>
      <c r="K270" s="528">
        <v>101.1</v>
      </c>
      <c r="L270" s="528">
        <v>101.2</v>
      </c>
      <c r="M270" s="528">
        <v>101.3</v>
      </c>
      <c r="N270" s="528">
        <v>101.3</v>
      </c>
      <c r="O270" s="528">
        <v>100.5</v>
      </c>
      <c r="P270" s="528">
        <v>100.6</v>
      </c>
      <c r="Q270" s="528">
        <v>100.5</v>
      </c>
      <c r="R270" s="528">
        <v>101</v>
      </c>
      <c r="S270" s="528">
        <v>101.3</v>
      </c>
      <c r="T270" s="528">
        <v>101.3</v>
      </c>
      <c r="U270" s="528">
        <v>101</v>
      </c>
      <c r="V270" s="528">
        <v>102</v>
      </c>
      <c r="W270" s="528">
        <v>102.4</v>
      </c>
      <c r="X270" s="528">
        <v>102.5</v>
      </c>
      <c r="Y270" s="528">
        <v>102.5</v>
      </c>
      <c r="Z270" s="528">
        <v>102.2</v>
      </c>
      <c r="AA270" s="528">
        <v>102.2</v>
      </c>
      <c r="AB270" s="528">
        <v>102.2</v>
      </c>
      <c r="AC270" s="528">
        <v>103.2</v>
      </c>
      <c r="AD270" s="528">
        <v>103.3</v>
      </c>
      <c r="AE270" s="528">
        <v>103.2</v>
      </c>
      <c r="AF270" s="528">
        <v>103</v>
      </c>
      <c r="AG270" s="528">
        <v>102.9</v>
      </c>
      <c r="AH270" s="528">
        <v>103</v>
      </c>
      <c r="AI270" s="528">
        <v>103.4</v>
      </c>
      <c r="AJ270" s="528">
        <v>103.5</v>
      </c>
      <c r="AK270" s="528">
        <v>104.2</v>
      </c>
      <c r="AL270" s="528">
        <v>104.1</v>
      </c>
      <c r="AM270" s="528">
        <v>104.2</v>
      </c>
      <c r="AN270" s="528">
        <v>107.2</v>
      </c>
      <c r="AO270" s="528">
        <v>106.1</v>
      </c>
      <c r="AP270" s="528">
        <v>105.6</v>
      </c>
      <c r="AQ270" s="528">
        <v>106.7</v>
      </c>
      <c r="AR270" s="528">
        <v>106.3</v>
      </c>
      <c r="AS270" s="528">
        <v>107.2</v>
      </c>
      <c r="AT270" s="528">
        <v>108</v>
      </c>
      <c r="AU270" s="528">
        <v>109.4</v>
      </c>
      <c r="AV270" s="528">
        <v>108.7</v>
      </c>
      <c r="AW270" s="528">
        <v>109.2</v>
      </c>
      <c r="AX270" s="528">
        <v>109</v>
      </c>
      <c r="AY270" s="528">
        <v>107.5</v>
      </c>
      <c r="AZ270" s="528">
        <v>107.1</v>
      </c>
      <c r="BA270" s="528">
        <v>106.3</v>
      </c>
      <c r="BB270" s="528">
        <v>106.1</v>
      </c>
      <c r="BC270" s="528">
        <v>106.7</v>
      </c>
      <c r="BD270" s="528">
        <v>105.2</v>
      </c>
      <c r="BE270" s="528">
        <v>104.6</v>
      </c>
      <c r="BF270" s="528">
        <v>105.3</v>
      </c>
      <c r="BG270" s="528">
        <v>106.2</v>
      </c>
      <c r="BH270" s="528">
        <v>105.1</v>
      </c>
      <c r="BI270" s="528">
        <v>106.4</v>
      </c>
      <c r="BJ270" s="528">
        <v>105.8</v>
      </c>
      <c r="BK270" s="528">
        <v>104.5</v>
      </c>
      <c r="BL270" s="528">
        <v>104.7</v>
      </c>
      <c r="BM270" s="528">
        <v>106.7</v>
      </c>
      <c r="BN270" s="528">
        <v>108.4</v>
      </c>
      <c r="BO270" s="528">
        <v>109.1</v>
      </c>
      <c r="BP270" s="528">
        <v>109.5</v>
      </c>
      <c r="BQ270" s="528">
        <v>109.6</v>
      </c>
      <c r="BR270" s="528">
        <v>109</v>
      </c>
      <c r="BS270" s="528">
        <v>111</v>
      </c>
      <c r="BT270" s="528">
        <v>110.8</v>
      </c>
      <c r="BU270" s="528">
        <v>110.9</v>
      </c>
      <c r="BV270" s="528">
        <v>110.7</v>
      </c>
      <c r="BW270" s="528">
        <v>111</v>
      </c>
      <c r="BX270" s="528">
        <v>112.8</v>
      </c>
      <c r="BY270" s="528">
        <v>113.9</v>
      </c>
      <c r="BZ270" s="528">
        <v>113.9</v>
      </c>
      <c r="CA270" s="528">
        <v>115.2</v>
      </c>
      <c r="CB270" s="528">
        <v>117.3</v>
      </c>
      <c r="CC270" s="528">
        <v>120</v>
      </c>
      <c r="CD270" s="528">
        <v>119.8</v>
      </c>
      <c r="CE270" s="528">
        <v>119.7</v>
      </c>
      <c r="CF270" s="528">
        <v>120.5</v>
      </c>
      <c r="CG270" s="528">
        <v>120.4</v>
      </c>
      <c r="CH270" s="528">
        <v>120.2</v>
      </c>
      <c r="CI270" s="528">
        <v>119.9</v>
      </c>
      <c r="CJ270" s="528">
        <v>121.2</v>
      </c>
      <c r="CK270" s="528">
        <v>121.2</v>
      </c>
      <c r="CL270" s="528">
        <v>121.2</v>
      </c>
    </row>
    <row r="271" spans="1:90">
      <c r="A271" s="524" t="s">
        <v>2521</v>
      </c>
      <c r="B271" s="524" t="s">
        <v>2522</v>
      </c>
      <c r="C271" s="525">
        <v>0.13711000000000001</v>
      </c>
      <c r="D271" s="528">
        <v>98.3</v>
      </c>
      <c r="E271" s="528">
        <v>98.3</v>
      </c>
      <c r="F271" s="528">
        <v>99.2</v>
      </c>
      <c r="G271" s="528">
        <v>100.9</v>
      </c>
      <c r="H271" s="528">
        <v>99.1</v>
      </c>
      <c r="I271" s="528">
        <v>99.1</v>
      </c>
      <c r="J271" s="528">
        <v>100.1</v>
      </c>
      <c r="K271" s="528">
        <v>100.1</v>
      </c>
      <c r="L271" s="528">
        <v>100.1</v>
      </c>
      <c r="M271" s="528">
        <v>100.5</v>
      </c>
      <c r="N271" s="528">
        <v>100.5</v>
      </c>
      <c r="O271" s="528">
        <v>100.5</v>
      </c>
      <c r="P271" s="528">
        <v>100.5</v>
      </c>
      <c r="Q271" s="528">
        <v>100.5</v>
      </c>
      <c r="R271" s="528">
        <v>99.8</v>
      </c>
      <c r="S271" s="528">
        <v>100.2</v>
      </c>
      <c r="T271" s="528">
        <v>98.7</v>
      </c>
      <c r="U271" s="528">
        <v>98.7</v>
      </c>
      <c r="V271" s="528">
        <v>99.1</v>
      </c>
      <c r="W271" s="528">
        <v>99.1</v>
      </c>
      <c r="X271" s="528">
        <v>99.2</v>
      </c>
      <c r="Y271" s="528">
        <v>99.8</v>
      </c>
      <c r="Z271" s="528">
        <v>99.8</v>
      </c>
      <c r="AA271" s="528">
        <v>99.8</v>
      </c>
      <c r="AB271" s="528">
        <v>99.9</v>
      </c>
      <c r="AC271" s="528">
        <v>99.9</v>
      </c>
      <c r="AD271" s="528">
        <v>99.7</v>
      </c>
      <c r="AE271" s="528">
        <v>98.9</v>
      </c>
      <c r="AF271" s="528">
        <v>98.9</v>
      </c>
      <c r="AG271" s="528">
        <v>98.8</v>
      </c>
      <c r="AH271" s="528">
        <v>99.9</v>
      </c>
      <c r="AI271" s="528">
        <v>99.9</v>
      </c>
      <c r="AJ271" s="528">
        <v>99.9</v>
      </c>
      <c r="AK271" s="528">
        <v>100</v>
      </c>
      <c r="AL271" s="528">
        <v>100</v>
      </c>
      <c r="AM271" s="528">
        <v>100</v>
      </c>
      <c r="AN271" s="528">
        <v>112.1</v>
      </c>
      <c r="AO271" s="528">
        <v>107.8</v>
      </c>
      <c r="AP271" s="528">
        <v>106.1</v>
      </c>
      <c r="AQ271" s="528">
        <v>107.8</v>
      </c>
      <c r="AR271" s="528">
        <v>108.2</v>
      </c>
      <c r="AS271" s="528">
        <v>108.6</v>
      </c>
      <c r="AT271" s="528">
        <v>108.5</v>
      </c>
      <c r="AU271" s="528">
        <v>112.1</v>
      </c>
      <c r="AV271" s="528">
        <v>110.4</v>
      </c>
      <c r="AW271" s="528">
        <v>110.8</v>
      </c>
      <c r="AX271" s="528">
        <v>113.1</v>
      </c>
      <c r="AY271" s="528">
        <v>110.5</v>
      </c>
      <c r="AZ271" s="528">
        <v>111.4</v>
      </c>
      <c r="BA271" s="528">
        <v>111.1</v>
      </c>
      <c r="BB271" s="528">
        <v>109</v>
      </c>
      <c r="BC271" s="528">
        <v>110.4</v>
      </c>
      <c r="BD271" s="528">
        <v>104.5</v>
      </c>
      <c r="BE271" s="528">
        <v>103.5</v>
      </c>
      <c r="BF271" s="528">
        <v>103.9</v>
      </c>
      <c r="BG271" s="528">
        <v>106.1</v>
      </c>
      <c r="BH271" s="528">
        <v>104.7</v>
      </c>
      <c r="BI271" s="528">
        <v>105.9</v>
      </c>
      <c r="BJ271" s="528">
        <v>105.3</v>
      </c>
      <c r="BK271" s="528">
        <v>105</v>
      </c>
      <c r="BL271" s="528">
        <v>105.2</v>
      </c>
      <c r="BM271" s="528">
        <v>107.3</v>
      </c>
      <c r="BN271" s="528">
        <v>112.7</v>
      </c>
      <c r="BO271" s="528">
        <v>111.8</v>
      </c>
      <c r="BP271" s="528">
        <v>112.8</v>
      </c>
      <c r="BQ271" s="528">
        <v>113</v>
      </c>
      <c r="BR271" s="528">
        <v>113</v>
      </c>
      <c r="BS271" s="528">
        <v>114.1</v>
      </c>
      <c r="BT271" s="528">
        <v>114.1</v>
      </c>
      <c r="BU271" s="528">
        <v>113</v>
      </c>
      <c r="BV271" s="528">
        <v>113</v>
      </c>
      <c r="BW271" s="528">
        <v>113.2</v>
      </c>
      <c r="BX271" s="528">
        <v>116.7</v>
      </c>
      <c r="BY271" s="528">
        <v>116.3</v>
      </c>
      <c r="BZ271" s="528">
        <v>116.6</v>
      </c>
      <c r="CA271" s="528">
        <v>121.5</v>
      </c>
      <c r="CB271" s="528">
        <v>124.5</v>
      </c>
      <c r="CC271" s="528">
        <v>130.4</v>
      </c>
      <c r="CD271" s="528">
        <v>130.1</v>
      </c>
      <c r="CE271" s="528">
        <v>129</v>
      </c>
      <c r="CF271" s="528">
        <v>129.4</v>
      </c>
      <c r="CG271" s="528">
        <v>129.9</v>
      </c>
      <c r="CH271" s="528">
        <v>126.8</v>
      </c>
      <c r="CI271" s="528">
        <v>126.7</v>
      </c>
      <c r="CJ271" s="528">
        <v>131.30000000000001</v>
      </c>
      <c r="CK271" s="528">
        <v>132.30000000000001</v>
      </c>
      <c r="CL271" s="528">
        <v>132.6</v>
      </c>
    </row>
    <row r="272" spans="1:90">
      <c r="A272" s="524" t="s">
        <v>2523</v>
      </c>
      <c r="B272" s="524" t="s">
        <v>2524</v>
      </c>
      <c r="C272" s="525">
        <v>6.2120000000000002E-2</v>
      </c>
      <c r="D272" s="528">
        <v>101.1</v>
      </c>
      <c r="E272" s="528">
        <v>99.5</v>
      </c>
      <c r="F272" s="528">
        <v>100.5</v>
      </c>
      <c r="G272" s="528">
        <v>104.4</v>
      </c>
      <c r="H272" s="528">
        <v>103.9</v>
      </c>
      <c r="I272" s="528">
        <v>105.7</v>
      </c>
      <c r="J272" s="528">
        <v>105.7</v>
      </c>
      <c r="K272" s="528">
        <v>105.7</v>
      </c>
      <c r="L272" s="528">
        <v>105.7</v>
      </c>
      <c r="M272" s="528">
        <v>106.1</v>
      </c>
      <c r="N272" s="528">
        <v>107.1</v>
      </c>
      <c r="O272" s="528">
        <v>106.5</v>
      </c>
      <c r="P272" s="528">
        <v>107.4</v>
      </c>
      <c r="Q272" s="528">
        <v>107.2</v>
      </c>
      <c r="R272" s="528">
        <v>109.6</v>
      </c>
      <c r="S272" s="528">
        <v>110.8</v>
      </c>
      <c r="T272" s="528">
        <v>112.1</v>
      </c>
      <c r="U272" s="528">
        <v>111.2</v>
      </c>
      <c r="V272" s="528">
        <v>112.4</v>
      </c>
      <c r="W272" s="528">
        <v>111.2</v>
      </c>
      <c r="X272" s="528">
        <v>110.3</v>
      </c>
      <c r="Y272" s="528">
        <v>113.6</v>
      </c>
      <c r="Z272" s="528">
        <v>113.3</v>
      </c>
      <c r="AA272" s="528">
        <v>114.5</v>
      </c>
      <c r="AB272" s="528">
        <v>112.4</v>
      </c>
      <c r="AC272" s="528">
        <v>112.1</v>
      </c>
      <c r="AD272" s="528">
        <v>114.4</v>
      </c>
      <c r="AE272" s="528">
        <v>113</v>
      </c>
      <c r="AF272" s="528">
        <v>112.9</v>
      </c>
      <c r="AG272" s="528">
        <v>112.3</v>
      </c>
      <c r="AH272" s="528">
        <v>112.6</v>
      </c>
      <c r="AI272" s="528">
        <v>112.5</v>
      </c>
      <c r="AJ272" s="528">
        <v>114.1</v>
      </c>
      <c r="AK272" s="528">
        <v>113.7</v>
      </c>
      <c r="AL272" s="528">
        <v>113.7</v>
      </c>
      <c r="AM272" s="528">
        <v>114.1</v>
      </c>
      <c r="AN272" s="528">
        <v>112.8</v>
      </c>
      <c r="AO272" s="528">
        <v>113.6</v>
      </c>
      <c r="AP272" s="528">
        <v>113.8</v>
      </c>
      <c r="AQ272" s="528">
        <v>114.3</v>
      </c>
      <c r="AR272" s="528">
        <v>107.8</v>
      </c>
      <c r="AS272" s="528">
        <v>108.1</v>
      </c>
      <c r="AT272" s="528">
        <v>108.1</v>
      </c>
      <c r="AU272" s="528">
        <v>108.1</v>
      </c>
      <c r="AV272" s="528">
        <v>108.1</v>
      </c>
      <c r="AW272" s="528">
        <v>108.1</v>
      </c>
      <c r="AX272" s="528">
        <v>108.1</v>
      </c>
      <c r="AY272" s="528">
        <v>108.1</v>
      </c>
      <c r="AZ272" s="528">
        <v>109.2</v>
      </c>
      <c r="BA272" s="528">
        <v>109.2</v>
      </c>
      <c r="BB272" s="528">
        <v>107.6</v>
      </c>
      <c r="BC272" s="528">
        <v>106.7</v>
      </c>
      <c r="BD272" s="528">
        <v>110.5</v>
      </c>
      <c r="BE272" s="528">
        <v>106.5</v>
      </c>
      <c r="BF272" s="528">
        <v>108.9</v>
      </c>
      <c r="BG272" s="528">
        <v>111.6</v>
      </c>
      <c r="BH272" s="528">
        <v>107.8</v>
      </c>
      <c r="BI272" s="528">
        <v>110.4</v>
      </c>
      <c r="BJ272" s="528">
        <v>108.7</v>
      </c>
      <c r="BK272" s="528">
        <v>107.7</v>
      </c>
      <c r="BL272" s="528">
        <v>108.3</v>
      </c>
      <c r="BM272" s="528">
        <v>109.6</v>
      </c>
      <c r="BN272" s="528">
        <v>112.1</v>
      </c>
      <c r="BO272" s="528">
        <v>116.2</v>
      </c>
      <c r="BP272" s="528">
        <v>116.2</v>
      </c>
      <c r="BQ272" s="528">
        <v>116.2</v>
      </c>
      <c r="BR272" s="528">
        <v>116.2</v>
      </c>
      <c r="BS272" s="528">
        <v>116.2</v>
      </c>
      <c r="BT272" s="528">
        <v>115.1</v>
      </c>
      <c r="BU272" s="528">
        <v>115.2</v>
      </c>
      <c r="BV272" s="528">
        <v>114.7</v>
      </c>
      <c r="BW272" s="528">
        <v>115.8</v>
      </c>
      <c r="BX272" s="528">
        <v>119.8</v>
      </c>
      <c r="BY272" s="528">
        <v>118.8</v>
      </c>
      <c r="BZ272" s="528">
        <v>118.5</v>
      </c>
      <c r="CA272" s="528">
        <v>118.8</v>
      </c>
      <c r="CB272" s="528">
        <v>119</v>
      </c>
      <c r="CC272" s="528">
        <v>123.4</v>
      </c>
      <c r="CD272" s="528">
        <v>122.2</v>
      </c>
      <c r="CE272" s="528">
        <v>121.7</v>
      </c>
      <c r="CF272" s="528">
        <v>122.5</v>
      </c>
      <c r="CG272" s="528">
        <v>123.4</v>
      </c>
      <c r="CH272" s="528">
        <v>123.8</v>
      </c>
      <c r="CI272" s="528">
        <v>122.7</v>
      </c>
      <c r="CJ272" s="528">
        <v>122.8</v>
      </c>
      <c r="CK272" s="528">
        <v>122.8</v>
      </c>
      <c r="CL272" s="528">
        <v>121.8</v>
      </c>
    </row>
    <row r="273" spans="1:90">
      <c r="A273" s="524" t="s">
        <v>2525</v>
      </c>
      <c r="B273" s="524" t="s">
        <v>2526</v>
      </c>
      <c r="C273" s="525">
        <v>9.7909999999999997E-2</v>
      </c>
      <c r="D273" s="528">
        <v>100.1</v>
      </c>
      <c r="E273" s="528">
        <v>100</v>
      </c>
      <c r="F273" s="528">
        <v>100</v>
      </c>
      <c r="G273" s="528">
        <v>97.8</v>
      </c>
      <c r="H273" s="528">
        <v>98</v>
      </c>
      <c r="I273" s="528">
        <v>99</v>
      </c>
      <c r="J273" s="528">
        <v>99.9</v>
      </c>
      <c r="K273" s="528">
        <v>101.1</v>
      </c>
      <c r="L273" s="528">
        <v>101.1</v>
      </c>
      <c r="M273" s="528">
        <v>101.5</v>
      </c>
      <c r="N273" s="528">
        <v>101.5</v>
      </c>
      <c r="O273" s="528">
        <v>99.1</v>
      </c>
      <c r="P273" s="528">
        <v>99.2</v>
      </c>
      <c r="Q273" s="528">
        <v>98.6</v>
      </c>
      <c r="R273" s="528">
        <v>99.7</v>
      </c>
      <c r="S273" s="528">
        <v>99.1</v>
      </c>
      <c r="T273" s="528">
        <v>99.2</v>
      </c>
      <c r="U273" s="528">
        <v>98.9</v>
      </c>
      <c r="V273" s="528">
        <v>99.4</v>
      </c>
      <c r="W273" s="528">
        <v>100.7</v>
      </c>
      <c r="X273" s="528">
        <v>100.9</v>
      </c>
      <c r="Y273" s="528">
        <v>101.5</v>
      </c>
      <c r="Z273" s="528">
        <v>101.5</v>
      </c>
      <c r="AA273" s="528">
        <v>101.2</v>
      </c>
      <c r="AB273" s="528">
        <v>100.2</v>
      </c>
      <c r="AC273" s="528">
        <v>106.5</v>
      </c>
      <c r="AD273" s="528">
        <v>105.4</v>
      </c>
      <c r="AE273" s="528">
        <v>107.5</v>
      </c>
      <c r="AF273" s="528">
        <v>107.6</v>
      </c>
      <c r="AG273" s="528">
        <v>107.3</v>
      </c>
      <c r="AH273" s="528">
        <v>105.6</v>
      </c>
      <c r="AI273" s="528">
        <v>106.4</v>
      </c>
      <c r="AJ273" s="528">
        <v>106.7</v>
      </c>
      <c r="AK273" s="528">
        <v>111</v>
      </c>
      <c r="AL273" s="528">
        <v>111</v>
      </c>
      <c r="AM273" s="528">
        <v>110.9</v>
      </c>
      <c r="AN273" s="528">
        <v>106.5</v>
      </c>
      <c r="AO273" s="528">
        <v>106.5</v>
      </c>
      <c r="AP273" s="528">
        <v>106.5</v>
      </c>
      <c r="AQ273" s="528">
        <v>106.5</v>
      </c>
      <c r="AR273" s="528">
        <v>106.5</v>
      </c>
      <c r="AS273" s="528">
        <v>108.6</v>
      </c>
      <c r="AT273" s="528">
        <v>110</v>
      </c>
      <c r="AU273" s="528">
        <v>109.7</v>
      </c>
      <c r="AV273" s="528">
        <v>109.9</v>
      </c>
      <c r="AW273" s="528">
        <v>110.5</v>
      </c>
      <c r="AX273" s="528">
        <v>109.5</v>
      </c>
      <c r="AY273" s="528">
        <v>108.6</v>
      </c>
      <c r="AZ273" s="528">
        <v>107.8</v>
      </c>
      <c r="BA273" s="528">
        <v>106.2</v>
      </c>
      <c r="BB273" s="528">
        <v>105.9</v>
      </c>
      <c r="BC273" s="528">
        <v>106.7</v>
      </c>
      <c r="BD273" s="528">
        <v>105.9</v>
      </c>
      <c r="BE273" s="528">
        <v>106.3</v>
      </c>
      <c r="BF273" s="528">
        <v>105.9</v>
      </c>
      <c r="BG273" s="528">
        <v>106.7</v>
      </c>
      <c r="BH273" s="528">
        <v>106.9</v>
      </c>
      <c r="BI273" s="528">
        <v>110.1</v>
      </c>
      <c r="BJ273" s="528">
        <v>108.5</v>
      </c>
      <c r="BK273" s="528">
        <v>103.3</v>
      </c>
      <c r="BL273" s="528">
        <v>103.2</v>
      </c>
      <c r="BM273" s="528">
        <v>104</v>
      </c>
      <c r="BN273" s="528">
        <v>104.3</v>
      </c>
      <c r="BO273" s="528">
        <v>105.3</v>
      </c>
      <c r="BP273" s="528">
        <v>105.3</v>
      </c>
      <c r="BQ273" s="528">
        <v>105.4</v>
      </c>
      <c r="BR273" s="528">
        <v>106.2</v>
      </c>
      <c r="BS273" s="528">
        <v>107.7</v>
      </c>
      <c r="BT273" s="528">
        <v>107.5</v>
      </c>
      <c r="BU273" s="528">
        <v>109.2</v>
      </c>
      <c r="BV273" s="528">
        <v>109</v>
      </c>
      <c r="BW273" s="528">
        <v>109.7</v>
      </c>
      <c r="BX273" s="528">
        <v>110.9</v>
      </c>
      <c r="BY273" s="528">
        <v>113.8</v>
      </c>
      <c r="BZ273" s="528">
        <v>112.4</v>
      </c>
      <c r="CA273" s="528">
        <v>112.2</v>
      </c>
      <c r="CB273" s="528">
        <v>116.1</v>
      </c>
      <c r="CC273" s="528">
        <v>114.4</v>
      </c>
      <c r="CD273" s="528">
        <v>114.4</v>
      </c>
      <c r="CE273" s="528">
        <v>116.6</v>
      </c>
      <c r="CF273" s="528">
        <v>119</v>
      </c>
      <c r="CG273" s="528">
        <v>116.1</v>
      </c>
      <c r="CH273" s="528">
        <v>117</v>
      </c>
      <c r="CI273" s="528">
        <v>115.9</v>
      </c>
      <c r="CJ273" s="528">
        <v>115</v>
      </c>
      <c r="CK273" s="528">
        <v>114.4</v>
      </c>
      <c r="CL273" s="528">
        <v>114.9</v>
      </c>
    </row>
    <row r="274" spans="1:90">
      <c r="A274" s="524" t="s">
        <v>2527</v>
      </c>
      <c r="B274" s="524" t="s">
        <v>2528</v>
      </c>
      <c r="C274" s="525">
        <v>6.862E-2</v>
      </c>
      <c r="D274" s="528">
        <v>100.3</v>
      </c>
      <c r="E274" s="528">
        <v>100.5</v>
      </c>
      <c r="F274" s="528">
        <v>97.4</v>
      </c>
      <c r="G274" s="528">
        <v>95.1</v>
      </c>
      <c r="H274" s="528">
        <v>96.7</v>
      </c>
      <c r="I274" s="528">
        <v>96.2</v>
      </c>
      <c r="J274" s="528">
        <v>97.8</v>
      </c>
      <c r="K274" s="528">
        <v>99</v>
      </c>
      <c r="L274" s="528">
        <v>98.5</v>
      </c>
      <c r="M274" s="528">
        <v>98.4</v>
      </c>
      <c r="N274" s="528">
        <v>97.5</v>
      </c>
      <c r="O274" s="528">
        <v>96.9</v>
      </c>
      <c r="P274" s="528">
        <v>97.2</v>
      </c>
      <c r="Q274" s="528">
        <v>98</v>
      </c>
      <c r="R274" s="528">
        <v>97.5</v>
      </c>
      <c r="S274" s="528">
        <v>95</v>
      </c>
      <c r="T274" s="528">
        <v>95.3</v>
      </c>
      <c r="U274" s="528">
        <v>94.8</v>
      </c>
      <c r="V274" s="528">
        <v>96.7</v>
      </c>
      <c r="W274" s="528">
        <v>98.7</v>
      </c>
      <c r="X274" s="528">
        <v>99</v>
      </c>
      <c r="Y274" s="528">
        <v>96.4</v>
      </c>
      <c r="Z274" s="528">
        <v>95.1</v>
      </c>
      <c r="AA274" s="528">
        <v>94.4</v>
      </c>
      <c r="AB274" s="528">
        <v>96.8</v>
      </c>
      <c r="AC274" s="528">
        <v>96.2</v>
      </c>
      <c r="AD274" s="528">
        <v>95.4</v>
      </c>
      <c r="AE274" s="528">
        <v>93.3</v>
      </c>
      <c r="AF274" s="528">
        <v>92.5</v>
      </c>
      <c r="AG274" s="528">
        <v>92.2</v>
      </c>
      <c r="AH274" s="528">
        <v>92.8</v>
      </c>
      <c r="AI274" s="528">
        <v>93.1</v>
      </c>
      <c r="AJ274" s="528">
        <v>92.6</v>
      </c>
      <c r="AK274" s="528">
        <v>92.2</v>
      </c>
      <c r="AL274" s="528">
        <v>90.9</v>
      </c>
      <c r="AM274" s="528">
        <v>92</v>
      </c>
      <c r="AN274" s="528">
        <v>95.5</v>
      </c>
      <c r="AO274" s="528">
        <v>95.7</v>
      </c>
      <c r="AP274" s="528">
        <v>92.9</v>
      </c>
      <c r="AQ274" s="528">
        <v>93</v>
      </c>
      <c r="AR274" s="528">
        <v>94.7</v>
      </c>
      <c r="AS274" s="528">
        <v>97.4</v>
      </c>
      <c r="AT274" s="528">
        <v>97.4</v>
      </c>
      <c r="AU274" s="528">
        <v>99.2</v>
      </c>
      <c r="AV274" s="528">
        <v>95.8</v>
      </c>
      <c r="AW274" s="528">
        <v>96.7</v>
      </c>
      <c r="AX274" s="528">
        <v>97.6</v>
      </c>
      <c r="AY274" s="528">
        <v>96.1</v>
      </c>
      <c r="AZ274" s="528">
        <v>96.7</v>
      </c>
      <c r="BA274" s="528">
        <v>92.7</v>
      </c>
      <c r="BB274" s="528">
        <v>93.7</v>
      </c>
      <c r="BC274" s="528">
        <v>95.1</v>
      </c>
      <c r="BD274" s="528">
        <v>94</v>
      </c>
      <c r="BE274" s="528">
        <v>94.5</v>
      </c>
      <c r="BF274" s="528">
        <v>97.2</v>
      </c>
      <c r="BG274" s="528">
        <v>96.6</v>
      </c>
      <c r="BH274" s="528">
        <v>95.1</v>
      </c>
      <c r="BI274" s="528">
        <v>95.4</v>
      </c>
      <c r="BJ274" s="528">
        <v>95.4</v>
      </c>
      <c r="BK274" s="528">
        <v>96.4</v>
      </c>
      <c r="BL274" s="528">
        <v>96.5</v>
      </c>
      <c r="BM274" s="528">
        <v>96.5</v>
      </c>
      <c r="BN274" s="528">
        <v>96.5</v>
      </c>
      <c r="BO274" s="528">
        <v>98</v>
      </c>
      <c r="BP274" s="528">
        <v>98.5</v>
      </c>
      <c r="BQ274" s="528">
        <v>98.8</v>
      </c>
      <c r="BR274" s="528">
        <v>99.1</v>
      </c>
      <c r="BS274" s="528">
        <v>100.5</v>
      </c>
      <c r="BT274" s="528">
        <v>100.5</v>
      </c>
      <c r="BU274" s="528">
        <v>100.5</v>
      </c>
      <c r="BV274" s="528">
        <v>100.5</v>
      </c>
      <c r="BW274" s="528">
        <v>100.9</v>
      </c>
      <c r="BX274" s="528">
        <v>101.5</v>
      </c>
      <c r="BY274" s="528">
        <v>104.4</v>
      </c>
      <c r="BZ274" s="528">
        <v>104.5</v>
      </c>
      <c r="CA274" s="528">
        <v>104.7</v>
      </c>
      <c r="CB274" s="528">
        <v>105.4</v>
      </c>
      <c r="CC274" s="528">
        <v>108.1</v>
      </c>
      <c r="CD274" s="528">
        <v>108.3</v>
      </c>
      <c r="CE274" s="528">
        <v>107.8</v>
      </c>
      <c r="CF274" s="528">
        <v>107.8</v>
      </c>
      <c r="CG274" s="528">
        <v>107.8</v>
      </c>
      <c r="CH274" s="528">
        <v>108.1</v>
      </c>
      <c r="CI274" s="528">
        <v>108.9</v>
      </c>
      <c r="CJ274" s="528">
        <v>109.6</v>
      </c>
      <c r="CK274" s="528">
        <v>110.3</v>
      </c>
      <c r="CL274" s="528">
        <v>110.3</v>
      </c>
    </row>
    <row r="275" spans="1:90">
      <c r="A275" s="524" t="s">
        <v>2529</v>
      </c>
      <c r="B275" s="524" t="s">
        <v>2530</v>
      </c>
      <c r="C275" s="525">
        <v>2.2020000000000001E-2</v>
      </c>
      <c r="D275" s="528">
        <v>100</v>
      </c>
      <c r="E275" s="528">
        <v>100</v>
      </c>
      <c r="F275" s="528">
        <v>100</v>
      </c>
      <c r="G275" s="528">
        <v>90.2</v>
      </c>
      <c r="H275" s="528">
        <v>90.2</v>
      </c>
      <c r="I275" s="528">
        <v>90.2</v>
      </c>
      <c r="J275" s="528">
        <v>90.2</v>
      </c>
      <c r="K275" s="528">
        <v>90.2</v>
      </c>
      <c r="L275" s="528">
        <v>90.2</v>
      </c>
      <c r="M275" s="528">
        <v>90.2</v>
      </c>
      <c r="N275" s="528">
        <v>90.2</v>
      </c>
      <c r="O275" s="528">
        <v>90.2</v>
      </c>
      <c r="P275" s="528">
        <v>94.8</v>
      </c>
      <c r="Q275" s="528">
        <v>94.8</v>
      </c>
      <c r="R275" s="528">
        <v>94.8</v>
      </c>
      <c r="S275" s="528">
        <v>94.8</v>
      </c>
      <c r="T275" s="528">
        <v>94.8</v>
      </c>
      <c r="U275" s="528">
        <v>94.8</v>
      </c>
      <c r="V275" s="528">
        <v>94.8</v>
      </c>
      <c r="W275" s="528">
        <v>94.8</v>
      </c>
      <c r="X275" s="528">
        <v>94.8</v>
      </c>
      <c r="Y275" s="528">
        <v>94.8</v>
      </c>
      <c r="Z275" s="528">
        <v>94.8</v>
      </c>
      <c r="AA275" s="528">
        <v>94.8</v>
      </c>
      <c r="AB275" s="528">
        <v>94.4</v>
      </c>
      <c r="AC275" s="528">
        <v>94.4</v>
      </c>
      <c r="AD275" s="528">
        <v>94.4</v>
      </c>
      <c r="AE275" s="528">
        <v>94.4</v>
      </c>
      <c r="AF275" s="528">
        <v>94.4</v>
      </c>
      <c r="AG275" s="528">
        <v>94.4</v>
      </c>
      <c r="AH275" s="528">
        <v>94.4</v>
      </c>
      <c r="AI275" s="528">
        <v>94.4</v>
      </c>
      <c r="AJ275" s="528">
        <v>94.4</v>
      </c>
      <c r="AK275" s="528">
        <v>94.4</v>
      </c>
      <c r="AL275" s="528">
        <v>94.4</v>
      </c>
      <c r="AM275" s="528">
        <v>94.4</v>
      </c>
      <c r="AN275" s="528">
        <v>97</v>
      </c>
      <c r="AO275" s="528">
        <v>97</v>
      </c>
      <c r="AP275" s="528">
        <v>97</v>
      </c>
      <c r="AQ275" s="528">
        <v>97</v>
      </c>
      <c r="AR275" s="528">
        <v>97</v>
      </c>
      <c r="AS275" s="528">
        <v>97</v>
      </c>
      <c r="AT275" s="528">
        <v>97</v>
      </c>
      <c r="AU275" s="528">
        <v>97</v>
      </c>
      <c r="AV275" s="528">
        <v>97</v>
      </c>
      <c r="AW275" s="528">
        <v>97</v>
      </c>
      <c r="AX275" s="528">
        <v>97</v>
      </c>
      <c r="AY275" s="528">
        <v>99.1</v>
      </c>
      <c r="AZ275" s="528">
        <v>91.1</v>
      </c>
      <c r="BA275" s="528">
        <v>91.1</v>
      </c>
      <c r="BB275" s="528">
        <v>91.1</v>
      </c>
      <c r="BC275" s="528">
        <v>91.1</v>
      </c>
      <c r="BD275" s="528">
        <v>91.1</v>
      </c>
      <c r="BE275" s="528">
        <v>91.1</v>
      </c>
      <c r="BF275" s="528">
        <v>91.1</v>
      </c>
      <c r="BG275" s="528">
        <v>91.1</v>
      </c>
      <c r="BH275" s="528">
        <v>91.1</v>
      </c>
      <c r="BI275" s="528">
        <v>91.1</v>
      </c>
      <c r="BJ275" s="528">
        <v>88.5</v>
      </c>
      <c r="BK275" s="528">
        <v>80.7</v>
      </c>
      <c r="BL275" s="528">
        <v>80.7</v>
      </c>
      <c r="BM275" s="528">
        <v>106.3</v>
      </c>
      <c r="BN275" s="528">
        <v>106.3</v>
      </c>
      <c r="BO275" s="528">
        <v>107.2</v>
      </c>
      <c r="BP275" s="528">
        <v>109.9</v>
      </c>
      <c r="BQ275" s="528">
        <v>109.9</v>
      </c>
      <c r="BR275" s="528">
        <v>109.9</v>
      </c>
      <c r="BS275" s="528">
        <v>109.9</v>
      </c>
      <c r="BT275" s="528">
        <v>109.9</v>
      </c>
      <c r="BU275" s="528">
        <v>109.9</v>
      </c>
      <c r="BV275" s="528">
        <v>109.9</v>
      </c>
      <c r="BW275" s="528">
        <v>109.9</v>
      </c>
      <c r="BX275" s="528">
        <v>109.9</v>
      </c>
      <c r="BY275" s="528">
        <v>109.9</v>
      </c>
      <c r="BZ275" s="528">
        <v>109.9</v>
      </c>
      <c r="CA275" s="528">
        <v>109.9</v>
      </c>
      <c r="CB275" s="528">
        <v>109.9</v>
      </c>
      <c r="CC275" s="528">
        <v>109.9</v>
      </c>
      <c r="CD275" s="528">
        <v>109.9</v>
      </c>
      <c r="CE275" s="528">
        <v>109.9</v>
      </c>
      <c r="CF275" s="528">
        <v>109.9</v>
      </c>
      <c r="CG275" s="528">
        <v>109.9</v>
      </c>
      <c r="CH275" s="528">
        <v>109.9</v>
      </c>
      <c r="CI275" s="528">
        <v>109.9</v>
      </c>
      <c r="CJ275" s="528">
        <v>109.9</v>
      </c>
      <c r="CK275" s="528">
        <v>109.9</v>
      </c>
      <c r="CL275" s="528">
        <v>109.9</v>
      </c>
    </row>
    <row r="276" spans="1:90">
      <c r="A276" s="524" t="s">
        <v>2531</v>
      </c>
      <c r="B276" s="524" t="s">
        <v>2532</v>
      </c>
      <c r="C276" s="525">
        <v>5.407E-2</v>
      </c>
      <c r="D276" s="528">
        <v>100.1</v>
      </c>
      <c r="E276" s="528">
        <v>100.9</v>
      </c>
      <c r="F276" s="528">
        <v>100</v>
      </c>
      <c r="G276" s="528">
        <v>100.6</v>
      </c>
      <c r="H276" s="528">
        <v>98.6</v>
      </c>
      <c r="I276" s="528">
        <v>101.1</v>
      </c>
      <c r="J276" s="528">
        <v>100.9</v>
      </c>
      <c r="K276" s="528">
        <v>103.2</v>
      </c>
      <c r="L276" s="528">
        <v>103.9</v>
      </c>
      <c r="M276" s="528">
        <v>103.9</v>
      </c>
      <c r="N276" s="528">
        <v>102.6</v>
      </c>
      <c r="O276" s="528">
        <v>101.3</v>
      </c>
      <c r="P276" s="528">
        <v>98.5</v>
      </c>
      <c r="Q276" s="528">
        <v>98.5</v>
      </c>
      <c r="R276" s="528">
        <v>100.9</v>
      </c>
      <c r="S276" s="528">
        <v>104.1</v>
      </c>
      <c r="T276" s="528">
        <v>105.9</v>
      </c>
      <c r="U276" s="528">
        <v>106.9</v>
      </c>
      <c r="V276" s="528">
        <v>108</v>
      </c>
      <c r="W276" s="528">
        <v>109.8</v>
      </c>
      <c r="X276" s="528">
        <v>110.8</v>
      </c>
      <c r="Y276" s="528">
        <v>108.9</v>
      </c>
      <c r="Z276" s="528">
        <v>107.2</v>
      </c>
      <c r="AA276" s="528">
        <v>107.2</v>
      </c>
      <c r="AB276" s="528">
        <v>108</v>
      </c>
      <c r="AC276" s="528">
        <v>108</v>
      </c>
      <c r="AD276" s="528">
        <v>108</v>
      </c>
      <c r="AE276" s="528">
        <v>109.4</v>
      </c>
      <c r="AF276" s="528">
        <v>108.6</v>
      </c>
      <c r="AG276" s="528">
        <v>109</v>
      </c>
      <c r="AH276" s="528">
        <v>109.8</v>
      </c>
      <c r="AI276" s="528">
        <v>110.8</v>
      </c>
      <c r="AJ276" s="528">
        <v>109.7</v>
      </c>
      <c r="AK276" s="528">
        <v>108.8</v>
      </c>
      <c r="AL276" s="528">
        <v>110.2</v>
      </c>
      <c r="AM276" s="528">
        <v>110.6</v>
      </c>
      <c r="AN276" s="528">
        <v>111.5</v>
      </c>
      <c r="AO276" s="528">
        <v>111.5</v>
      </c>
      <c r="AP276" s="528">
        <v>113.1</v>
      </c>
      <c r="AQ276" s="528">
        <v>118.3</v>
      </c>
      <c r="AR276" s="528">
        <v>117.9</v>
      </c>
      <c r="AS276" s="528">
        <v>117.9</v>
      </c>
      <c r="AT276" s="528">
        <v>117.9</v>
      </c>
      <c r="AU276" s="528">
        <v>118.6</v>
      </c>
      <c r="AV276" s="528">
        <v>122.9</v>
      </c>
      <c r="AW276" s="528">
        <v>126.2</v>
      </c>
      <c r="AX276" s="528">
        <v>119.8</v>
      </c>
      <c r="AY276" s="528">
        <v>115.5</v>
      </c>
      <c r="AZ276" s="528">
        <v>112.1</v>
      </c>
      <c r="BA276" s="528">
        <v>113.7</v>
      </c>
      <c r="BB276" s="528">
        <v>117</v>
      </c>
      <c r="BC276" s="528">
        <v>117.3</v>
      </c>
      <c r="BD276" s="528">
        <v>117</v>
      </c>
      <c r="BE276" s="528">
        <v>115.9</v>
      </c>
      <c r="BF276" s="528">
        <v>116.5</v>
      </c>
      <c r="BG276" s="528">
        <v>116.5</v>
      </c>
      <c r="BH276" s="528">
        <v>116.5</v>
      </c>
      <c r="BI276" s="528">
        <v>116.2</v>
      </c>
      <c r="BJ276" s="528">
        <v>116.2</v>
      </c>
      <c r="BK276" s="528">
        <v>117.9</v>
      </c>
      <c r="BL276" s="528">
        <v>119.9</v>
      </c>
      <c r="BM276" s="528">
        <v>121.3</v>
      </c>
      <c r="BN276" s="528">
        <v>121.3</v>
      </c>
      <c r="BO276" s="528">
        <v>121.3</v>
      </c>
      <c r="BP276" s="528">
        <v>121.3</v>
      </c>
      <c r="BQ276" s="528">
        <v>121.3</v>
      </c>
      <c r="BR276" s="528">
        <v>112.6</v>
      </c>
      <c r="BS276" s="528">
        <v>120.4</v>
      </c>
      <c r="BT276" s="528">
        <v>120.3</v>
      </c>
      <c r="BU276" s="528">
        <v>120.3</v>
      </c>
      <c r="BV276" s="528">
        <v>120.3</v>
      </c>
      <c r="BW276" s="528">
        <v>117.4</v>
      </c>
      <c r="BX276" s="528">
        <v>114.9</v>
      </c>
      <c r="BY276" s="528">
        <v>116.1</v>
      </c>
      <c r="BZ276" s="528">
        <v>116.3</v>
      </c>
      <c r="CA276" s="528">
        <v>116.5</v>
      </c>
      <c r="CB276" s="528">
        <v>118.5</v>
      </c>
      <c r="CC276" s="528">
        <v>123.2</v>
      </c>
      <c r="CD276" s="528">
        <v>123.2</v>
      </c>
      <c r="CE276" s="528">
        <v>121.5</v>
      </c>
      <c r="CF276" s="528">
        <v>122.9</v>
      </c>
      <c r="CG276" s="528">
        <v>122.7</v>
      </c>
      <c r="CH276" s="528">
        <v>124.4</v>
      </c>
      <c r="CI276" s="528">
        <v>125.2</v>
      </c>
      <c r="CJ276" s="528">
        <v>125.1</v>
      </c>
      <c r="CK276" s="528">
        <v>124</v>
      </c>
      <c r="CL276" s="528">
        <v>124.7</v>
      </c>
    </row>
    <row r="277" spans="1:90">
      <c r="A277" s="524" t="s">
        <v>2533</v>
      </c>
      <c r="B277" s="524" t="s">
        <v>2534</v>
      </c>
      <c r="C277" s="525">
        <v>9.1439999999999994E-2</v>
      </c>
      <c r="D277" s="528">
        <v>100.6</v>
      </c>
      <c r="E277" s="528">
        <v>100.9</v>
      </c>
      <c r="F277" s="528">
        <v>100.7</v>
      </c>
      <c r="G277" s="528">
        <v>101.4</v>
      </c>
      <c r="H277" s="528">
        <v>101.8</v>
      </c>
      <c r="I277" s="528">
        <v>101.1</v>
      </c>
      <c r="J277" s="528">
        <v>101.5</v>
      </c>
      <c r="K277" s="528">
        <v>102.3</v>
      </c>
      <c r="L277" s="528">
        <v>102.7</v>
      </c>
      <c r="M277" s="528">
        <v>102.6</v>
      </c>
      <c r="N277" s="528">
        <v>102.9</v>
      </c>
      <c r="O277" s="528">
        <v>102.6</v>
      </c>
      <c r="P277" s="528">
        <v>102.6</v>
      </c>
      <c r="Q277" s="528">
        <v>102.6</v>
      </c>
      <c r="R277" s="528">
        <v>102.7</v>
      </c>
      <c r="S277" s="528">
        <v>103.3</v>
      </c>
      <c r="T277" s="528">
        <v>103.1</v>
      </c>
      <c r="U277" s="528">
        <v>102.5</v>
      </c>
      <c r="V277" s="528">
        <v>104</v>
      </c>
      <c r="W277" s="528">
        <v>103.7</v>
      </c>
      <c r="X277" s="528">
        <v>103.6</v>
      </c>
      <c r="Y277" s="528">
        <v>103.2</v>
      </c>
      <c r="Z277" s="528">
        <v>103.3</v>
      </c>
      <c r="AA277" s="528">
        <v>103.1</v>
      </c>
      <c r="AB277" s="528">
        <v>103.3</v>
      </c>
      <c r="AC277" s="528">
        <v>103.3</v>
      </c>
      <c r="AD277" s="528">
        <v>104</v>
      </c>
      <c r="AE277" s="528">
        <v>104</v>
      </c>
      <c r="AF277" s="528">
        <v>104.1</v>
      </c>
      <c r="AG277" s="528">
        <v>104.2</v>
      </c>
      <c r="AH277" s="528">
        <v>103.9</v>
      </c>
      <c r="AI277" s="528">
        <v>104.9</v>
      </c>
      <c r="AJ277" s="528">
        <v>105.2</v>
      </c>
      <c r="AK277" s="528">
        <v>105.4</v>
      </c>
      <c r="AL277" s="528">
        <v>105.1</v>
      </c>
      <c r="AM277" s="528">
        <v>104.4</v>
      </c>
      <c r="AN277" s="528">
        <v>105.1</v>
      </c>
      <c r="AO277" s="528">
        <v>105.3</v>
      </c>
      <c r="AP277" s="528">
        <v>105.3</v>
      </c>
      <c r="AQ277" s="528">
        <v>105.6</v>
      </c>
      <c r="AR277" s="528">
        <v>105.9</v>
      </c>
      <c r="AS277" s="528">
        <v>106.7</v>
      </c>
      <c r="AT277" s="528">
        <v>109.8</v>
      </c>
      <c r="AU277" s="528">
        <v>110.9</v>
      </c>
      <c r="AV277" s="528">
        <v>109</v>
      </c>
      <c r="AW277" s="528">
        <v>108.6</v>
      </c>
      <c r="AX277" s="528">
        <v>108.1</v>
      </c>
      <c r="AY277" s="528">
        <v>107.3</v>
      </c>
      <c r="AZ277" s="528">
        <v>107.2</v>
      </c>
      <c r="BA277" s="528">
        <v>106.6</v>
      </c>
      <c r="BB277" s="528">
        <v>107.3</v>
      </c>
      <c r="BC277" s="528">
        <v>107.1</v>
      </c>
      <c r="BD277" s="528">
        <v>106.8</v>
      </c>
      <c r="BE277" s="528">
        <v>107.5</v>
      </c>
      <c r="BF277" s="528">
        <v>107</v>
      </c>
      <c r="BG277" s="528">
        <v>107</v>
      </c>
      <c r="BH277" s="528">
        <v>105.9</v>
      </c>
      <c r="BI277" s="528">
        <v>106.8</v>
      </c>
      <c r="BJ277" s="528">
        <v>107.4</v>
      </c>
      <c r="BK277" s="528">
        <v>106.7</v>
      </c>
      <c r="BL277" s="528">
        <v>106</v>
      </c>
      <c r="BM277" s="528">
        <v>105.5</v>
      </c>
      <c r="BN277" s="528">
        <v>105.6</v>
      </c>
      <c r="BO277" s="528">
        <v>106.1</v>
      </c>
      <c r="BP277" s="528">
        <v>105.4</v>
      </c>
      <c r="BQ277" s="528">
        <v>105.6</v>
      </c>
      <c r="BR277" s="528">
        <v>106.5</v>
      </c>
      <c r="BS277" s="528">
        <v>109.1</v>
      </c>
      <c r="BT277" s="528">
        <v>108.8</v>
      </c>
      <c r="BU277" s="528">
        <v>108.8</v>
      </c>
      <c r="BV277" s="528">
        <v>108.7</v>
      </c>
      <c r="BW277" s="528">
        <v>109.5</v>
      </c>
      <c r="BX277" s="528">
        <v>112.1</v>
      </c>
      <c r="BY277" s="528">
        <v>113.9</v>
      </c>
      <c r="BZ277" s="528">
        <v>115</v>
      </c>
      <c r="CA277" s="528">
        <v>114.6</v>
      </c>
      <c r="CB277" s="528">
        <v>116.9</v>
      </c>
      <c r="CC277" s="528">
        <v>117.6</v>
      </c>
      <c r="CD277" s="528">
        <v>117.4</v>
      </c>
      <c r="CE277" s="528">
        <v>117.6</v>
      </c>
      <c r="CF277" s="528">
        <v>117.9</v>
      </c>
      <c r="CG277" s="528">
        <v>119.4</v>
      </c>
      <c r="CH277" s="528">
        <v>120.3</v>
      </c>
      <c r="CI277" s="528">
        <v>119.9</v>
      </c>
      <c r="CJ277" s="528">
        <v>120.5</v>
      </c>
      <c r="CK277" s="528">
        <v>120.2</v>
      </c>
      <c r="CL277" s="528">
        <v>119.6</v>
      </c>
    </row>
    <row r="278" spans="1:90">
      <c r="A278" s="524" t="s">
        <v>2535</v>
      </c>
      <c r="B278" s="524" t="s">
        <v>2536</v>
      </c>
      <c r="C278" s="525">
        <v>0.29416999999999999</v>
      </c>
      <c r="D278" s="528">
        <v>100.2</v>
      </c>
      <c r="E278" s="528">
        <v>98.8</v>
      </c>
      <c r="F278" s="528">
        <v>99.9</v>
      </c>
      <c r="G278" s="528">
        <v>101</v>
      </c>
      <c r="H278" s="528">
        <v>101.2</v>
      </c>
      <c r="I278" s="528">
        <v>101.9</v>
      </c>
      <c r="J278" s="528">
        <v>100.2</v>
      </c>
      <c r="K278" s="528">
        <v>102.3</v>
      </c>
      <c r="L278" s="528">
        <v>102.1</v>
      </c>
      <c r="M278" s="528">
        <v>102.5</v>
      </c>
      <c r="N278" s="528">
        <v>102.5</v>
      </c>
      <c r="O278" s="528">
        <v>102.2</v>
      </c>
      <c r="P278" s="528">
        <v>103.2</v>
      </c>
      <c r="Q278" s="528">
        <v>103.4</v>
      </c>
      <c r="R278" s="528">
        <v>103.3</v>
      </c>
      <c r="S278" s="528">
        <v>105</v>
      </c>
      <c r="T278" s="528">
        <v>104.8</v>
      </c>
      <c r="U278" s="528">
        <v>104.9</v>
      </c>
      <c r="V278" s="528">
        <v>105.7</v>
      </c>
      <c r="W278" s="528">
        <v>105.8</v>
      </c>
      <c r="X278" s="528">
        <v>106.3</v>
      </c>
      <c r="Y278" s="528">
        <v>106</v>
      </c>
      <c r="Z278" s="528">
        <v>105.8</v>
      </c>
      <c r="AA278" s="528">
        <v>106.6</v>
      </c>
      <c r="AB278" s="528">
        <v>107.3</v>
      </c>
      <c r="AC278" s="528">
        <v>105.6</v>
      </c>
      <c r="AD278" s="528">
        <v>105.8</v>
      </c>
      <c r="AE278" s="528">
        <v>107.3</v>
      </c>
      <c r="AF278" s="528">
        <v>106.9</v>
      </c>
      <c r="AG278" s="528">
        <v>106.7</v>
      </c>
      <c r="AH278" s="528">
        <v>106.8</v>
      </c>
      <c r="AI278" s="528">
        <v>107</v>
      </c>
      <c r="AJ278" s="528">
        <v>107</v>
      </c>
      <c r="AK278" s="528">
        <v>106.9</v>
      </c>
      <c r="AL278" s="528">
        <v>107.3</v>
      </c>
      <c r="AM278" s="528">
        <v>106.5</v>
      </c>
      <c r="AN278" s="528">
        <v>106.2</v>
      </c>
      <c r="AO278" s="528">
        <v>106.6</v>
      </c>
      <c r="AP278" s="528">
        <v>107</v>
      </c>
      <c r="AQ278" s="528">
        <v>107.7</v>
      </c>
      <c r="AR278" s="528">
        <v>107.2</v>
      </c>
      <c r="AS278" s="528">
        <v>107.3</v>
      </c>
      <c r="AT278" s="528">
        <v>107.3</v>
      </c>
      <c r="AU278" s="528">
        <v>108.9</v>
      </c>
      <c r="AV278" s="528">
        <v>108.7</v>
      </c>
      <c r="AW278" s="528">
        <v>108.9</v>
      </c>
      <c r="AX278" s="528">
        <v>109.7</v>
      </c>
      <c r="AY278" s="528">
        <v>109.7</v>
      </c>
      <c r="AZ278" s="528">
        <v>108.6</v>
      </c>
      <c r="BA278" s="528">
        <v>108.6</v>
      </c>
      <c r="BB278" s="528">
        <v>107.5</v>
      </c>
      <c r="BC278" s="528">
        <v>108.8</v>
      </c>
      <c r="BD278" s="528">
        <v>106.8</v>
      </c>
      <c r="BE278" s="528">
        <v>106.4</v>
      </c>
      <c r="BF278" s="528">
        <v>108.8</v>
      </c>
      <c r="BG278" s="528">
        <v>108.5</v>
      </c>
      <c r="BH278" s="528">
        <v>109.4</v>
      </c>
      <c r="BI278" s="528">
        <v>110</v>
      </c>
      <c r="BJ278" s="528">
        <v>110</v>
      </c>
      <c r="BK278" s="528">
        <v>111</v>
      </c>
      <c r="BL278" s="528">
        <v>110.4</v>
      </c>
      <c r="BM278" s="528">
        <v>112</v>
      </c>
      <c r="BN278" s="528">
        <v>110.1</v>
      </c>
      <c r="BO278" s="528">
        <v>113</v>
      </c>
      <c r="BP278" s="528">
        <v>113.3</v>
      </c>
      <c r="BQ278" s="528">
        <v>114.8</v>
      </c>
      <c r="BR278" s="528">
        <v>114.8</v>
      </c>
      <c r="BS278" s="528">
        <v>114.6</v>
      </c>
      <c r="BT278" s="528">
        <v>117.3</v>
      </c>
      <c r="BU278" s="528">
        <v>118.1</v>
      </c>
      <c r="BV278" s="528">
        <v>119.6</v>
      </c>
      <c r="BW278" s="528">
        <v>121.1</v>
      </c>
      <c r="BX278" s="528">
        <v>123.6</v>
      </c>
      <c r="BY278" s="528">
        <v>124.9</v>
      </c>
      <c r="BZ278" s="528">
        <v>124.6</v>
      </c>
      <c r="CA278" s="528">
        <v>126.3</v>
      </c>
      <c r="CB278" s="528">
        <v>127.3</v>
      </c>
      <c r="CC278" s="528">
        <v>130.5</v>
      </c>
      <c r="CD278" s="528">
        <v>132.6</v>
      </c>
      <c r="CE278" s="528">
        <v>135.4</v>
      </c>
      <c r="CF278" s="528">
        <v>132.69999999999999</v>
      </c>
      <c r="CG278" s="528">
        <v>133.6</v>
      </c>
      <c r="CH278" s="528">
        <v>134.6</v>
      </c>
      <c r="CI278" s="528">
        <v>134.6</v>
      </c>
      <c r="CJ278" s="528">
        <v>134.69999999999999</v>
      </c>
      <c r="CK278" s="528">
        <v>134.19999999999999</v>
      </c>
      <c r="CL278" s="528">
        <v>134.69999999999999</v>
      </c>
    </row>
    <row r="279" spans="1:90">
      <c r="A279" s="524" t="s">
        <v>2537</v>
      </c>
      <c r="B279" s="524" t="s">
        <v>2538</v>
      </c>
      <c r="C279" s="525">
        <v>8.5099999999999995E-2</v>
      </c>
      <c r="D279" s="528">
        <v>98.9</v>
      </c>
      <c r="E279" s="528">
        <v>99.9</v>
      </c>
      <c r="F279" s="528">
        <v>99.9</v>
      </c>
      <c r="G279" s="528">
        <v>101.7</v>
      </c>
      <c r="H279" s="528">
        <v>101.9</v>
      </c>
      <c r="I279" s="528">
        <v>102</v>
      </c>
      <c r="J279" s="528">
        <v>101.7</v>
      </c>
      <c r="K279" s="528">
        <v>101.9</v>
      </c>
      <c r="L279" s="528">
        <v>100.7</v>
      </c>
      <c r="M279" s="528">
        <v>100.5</v>
      </c>
      <c r="N279" s="528">
        <v>100.6</v>
      </c>
      <c r="O279" s="528">
        <v>102.5</v>
      </c>
      <c r="P279" s="528">
        <v>103.2</v>
      </c>
      <c r="Q279" s="528">
        <v>103</v>
      </c>
      <c r="R279" s="528">
        <v>102.2</v>
      </c>
      <c r="S279" s="528">
        <v>104.8</v>
      </c>
      <c r="T279" s="528">
        <v>104.2</v>
      </c>
      <c r="U279" s="528">
        <v>104.1</v>
      </c>
      <c r="V279" s="528">
        <v>104.2</v>
      </c>
      <c r="W279" s="528">
        <v>104.1</v>
      </c>
      <c r="X279" s="528">
        <v>104.4</v>
      </c>
      <c r="Y279" s="528">
        <v>104.3</v>
      </c>
      <c r="Z279" s="528">
        <v>104.6</v>
      </c>
      <c r="AA279" s="528">
        <v>104.1</v>
      </c>
      <c r="AB279" s="528">
        <v>103.6</v>
      </c>
      <c r="AC279" s="528">
        <v>103.5</v>
      </c>
      <c r="AD279" s="528">
        <v>103.7</v>
      </c>
      <c r="AE279" s="528">
        <v>105.5</v>
      </c>
      <c r="AF279" s="528">
        <v>105.6</v>
      </c>
      <c r="AG279" s="528">
        <v>105.3</v>
      </c>
      <c r="AH279" s="528">
        <v>105.5</v>
      </c>
      <c r="AI279" s="528">
        <v>105.2</v>
      </c>
      <c r="AJ279" s="528">
        <v>105</v>
      </c>
      <c r="AK279" s="528">
        <v>105.2</v>
      </c>
      <c r="AL279" s="528">
        <v>105.8</v>
      </c>
      <c r="AM279" s="528">
        <v>106.2</v>
      </c>
      <c r="AN279" s="528">
        <v>104.8</v>
      </c>
      <c r="AO279" s="528">
        <v>104.6</v>
      </c>
      <c r="AP279" s="528">
        <v>105.4</v>
      </c>
      <c r="AQ279" s="528">
        <v>107.3</v>
      </c>
      <c r="AR279" s="528">
        <v>108.4</v>
      </c>
      <c r="AS279" s="528">
        <v>109.5</v>
      </c>
      <c r="AT279" s="528">
        <v>108.9</v>
      </c>
      <c r="AU279" s="528">
        <v>112.2</v>
      </c>
      <c r="AV279" s="528">
        <v>111.4</v>
      </c>
      <c r="AW279" s="528">
        <v>111.6</v>
      </c>
      <c r="AX279" s="528">
        <v>113.5</v>
      </c>
      <c r="AY279" s="528">
        <v>112.6</v>
      </c>
      <c r="AZ279" s="528">
        <v>107.9</v>
      </c>
      <c r="BA279" s="528">
        <v>107.7</v>
      </c>
      <c r="BB279" s="528">
        <v>106.4</v>
      </c>
      <c r="BC279" s="528">
        <v>106.1</v>
      </c>
      <c r="BD279" s="528">
        <v>107.4</v>
      </c>
      <c r="BE279" s="528">
        <v>108.6</v>
      </c>
      <c r="BF279" s="528">
        <v>109.6</v>
      </c>
      <c r="BG279" s="528">
        <v>110.9</v>
      </c>
      <c r="BH279" s="528">
        <v>111.6</v>
      </c>
      <c r="BI279" s="528">
        <v>111.1</v>
      </c>
      <c r="BJ279" s="528">
        <v>112.3</v>
      </c>
      <c r="BK279" s="528">
        <v>114.7</v>
      </c>
      <c r="BL279" s="528">
        <v>114.3</v>
      </c>
      <c r="BM279" s="528">
        <v>116.3</v>
      </c>
      <c r="BN279" s="528">
        <v>111.9</v>
      </c>
      <c r="BO279" s="528">
        <v>122</v>
      </c>
      <c r="BP279" s="528">
        <v>120.1</v>
      </c>
      <c r="BQ279" s="528">
        <v>125.2</v>
      </c>
      <c r="BR279" s="528">
        <v>125.1</v>
      </c>
      <c r="BS279" s="528">
        <v>124.7</v>
      </c>
      <c r="BT279" s="528">
        <v>133.6</v>
      </c>
      <c r="BU279" s="528">
        <v>136.19999999999999</v>
      </c>
      <c r="BV279" s="528">
        <v>141.30000000000001</v>
      </c>
      <c r="BW279" s="528">
        <v>146.5</v>
      </c>
      <c r="BX279" s="528">
        <v>143.4</v>
      </c>
      <c r="BY279" s="528">
        <v>144.80000000000001</v>
      </c>
      <c r="BZ279" s="528">
        <v>136</v>
      </c>
      <c r="CA279" s="528">
        <v>139.80000000000001</v>
      </c>
      <c r="CB279" s="528">
        <v>141.80000000000001</v>
      </c>
      <c r="CC279" s="528">
        <v>146.69999999999999</v>
      </c>
      <c r="CD279" s="528">
        <v>153.9</v>
      </c>
      <c r="CE279" s="528">
        <v>161.19999999999999</v>
      </c>
      <c r="CF279" s="528">
        <v>150.69999999999999</v>
      </c>
      <c r="CG279" s="528">
        <v>152.9</v>
      </c>
      <c r="CH279" s="528">
        <v>155.1</v>
      </c>
      <c r="CI279" s="528">
        <v>154.80000000000001</v>
      </c>
      <c r="CJ279" s="528">
        <v>152.9</v>
      </c>
      <c r="CK279" s="528">
        <v>152.6</v>
      </c>
      <c r="CL279" s="528">
        <v>154.30000000000001</v>
      </c>
    </row>
    <row r="280" spans="1:90">
      <c r="A280" s="524" t="s">
        <v>2539</v>
      </c>
      <c r="B280" s="524" t="s">
        <v>2540</v>
      </c>
      <c r="C280" s="525">
        <v>4.2939999999999999E-2</v>
      </c>
      <c r="D280" s="528">
        <v>100.2</v>
      </c>
      <c r="E280" s="528">
        <v>100.3</v>
      </c>
      <c r="F280" s="528">
        <v>100.4</v>
      </c>
      <c r="G280" s="528">
        <v>101.3</v>
      </c>
      <c r="H280" s="528">
        <v>101.4</v>
      </c>
      <c r="I280" s="528">
        <v>101.4</v>
      </c>
      <c r="J280" s="528">
        <v>101.7</v>
      </c>
      <c r="K280" s="528">
        <v>101.9</v>
      </c>
      <c r="L280" s="528">
        <v>102.1</v>
      </c>
      <c r="M280" s="528">
        <v>102.5</v>
      </c>
      <c r="N280" s="528">
        <v>102.8</v>
      </c>
      <c r="O280" s="528">
        <v>101.8</v>
      </c>
      <c r="P280" s="528">
        <v>103</v>
      </c>
      <c r="Q280" s="528">
        <v>103.2</v>
      </c>
      <c r="R280" s="528">
        <v>103.5</v>
      </c>
      <c r="S280" s="528">
        <v>104.6</v>
      </c>
      <c r="T280" s="528">
        <v>104.6</v>
      </c>
      <c r="U280" s="528">
        <v>105.5</v>
      </c>
      <c r="V280" s="528">
        <v>105.5</v>
      </c>
      <c r="W280" s="528">
        <v>105.6</v>
      </c>
      <c r="X280" s="528">
        <v>105.6</v>
      </c>
      <c r="Y280" s="528">
        <v>105.8</v>
      </c>
      <c r="Z280" s="528">
        <v>105.8</v>
      </c>
      <c r="AA280" s="528">
        <v>105.8</v>
      </c>
      <c r="AB280" s="528">
        <v>105.1</v>
      </c>
      <c r="AC280" s="528">
        <v>105.1</v>
      </c>
      <c r="AD280" s="528">
        <v>105.2</v>
      </c>
      <c r="AE280" s="528">
        <v>104.2</v>
      </c>
      <c r="AF280" s="528">
        <v>104.1</v>
      </c>
      <c r="AG280" s="528">
        <v>103.9</v>
      </c>
      <c r="AH280" s="528">
        <v>103.8</v>
      </c>
      <c r="AI280" s="528">
        <v>103.8</v>
      </c>
      <c r="AJ280" s="528">
        <v>103.4</v>
      </c>
      <c r="AK280" s="528">
        <v>104.2</v>
      </c>
      <c r="AL280" s="528">
        <v>104.2</v>
      </c>
      <c r="AM280" s="528">
        <v>104.3</v>
      </c>
      <c r="AN280" s="528">
        <v>104.4</v>
      </c>
      <c r="AO280" s="528">
        <v>104.5</v>
      </c>
      <c r="AP280" s="528">
        <v>104.6</v>
      </c>
      <c r="AQ280" s="528">
        <v>104.6</v>
      </c>
      <c r="AR280" s="528">
        <v>104.6</v>
      </c>
      <c r="AS280" s="528">
        <v>104.6</v>
      </c>
      <c r="AT280" s="528">
        <v>104.4</v>
      </c>
      <c r="AU280" s="528">
        <v>104.2</v>
      </c>
      <c r="AV280" s="528">
        <v>104.3</v>
      </c>
      <c r="AW280" s="528">
        <v>104.4</v>
      </c>
      <c r="AX280" s="528">
        <v>105.9</v>
      </c>
      <c r="AY280" s="528">
        <v>107.8</v>
      </c>
      <c r="AZ280" s="528">
        <v>110</v>
      </c>
      <c r="BA280" s="528">
        <v>110.8</v>
      </c>
      <c r="BB280" s="528">
        <v>105</v>
      </c>
      <c r="BC280" s="528">
        <v>109.6</v>
      </c>
      <c r="BD280" s="528">
        <v>104.5</v>
      </c>
      <c r="BE280" s="528">
        <v>105.6</v>
      </c>
      <c r="BF280" s="528">
        <v>111.7</v>
      </c>
      <c r="BG280" s="528">
        <v>106.7</v>
      </c>
      <c r="BH280" s="528">
        <v>107.4</v>
      </c>
      <c r="BI280" s="528">
        <v>110.6</v>
      </c>
      <c r="BJ280" s="528">
        <v>107</v>
      </c>
      <c r="BK280" s="528">
        <v>108</v>
      </c>
      <c r="BL280" s="528">
        <v>107.7</v>
      </c>
      <c r="BM280" s="528">
        <v>104.7</v>
      </c>
      <c r="BN280" s="528">
        <v>106</v>
      </c>
      <c r="BO280" s="528">
        <v>105.1</v>
      </c>
      <c r="BP280" s="528">
        <v>105</v>
      </c>
      <c r="BQ280" s="528">
        <v>104.8</v>
      </c>
      <c r="BR280" s="528">
        <v>104.8</v>
      </c>
      <c r="BS280" s="528">
        <v>104.8</v>
      </c>
      <c r="BT280" s="528">
        <v>104.8</v>
      </c>
      <c r="BU280" s="528">
        <v>104.8</v>
      </c>
      <c r="BV280" s="528">
        <v>104.8</v>
      </c>
      <c r="BW280" s="528">
        <v>104.8</v>
      </c>
      <c r="BX280" s="528">
        <v>109</v>
      </c>
      <c r="BY280" s="528">
        <v>111.8</v>
      </c>
      <c r="BZ280" s="528">
        <v>110.8</v>
      </c>
      <c r="CA280" s="528">
        <v>110</v>
      </c>
      <c r="CB280" s="528">
        <v>110.8</v>
      </c>
      <c r="CC280" s="528">
        <v>111.7</v>
      </c>
      <c r="CD280" s="528">
        <v>111.9</v>
      </c>
      <c r="CE280" s="528">
        <v>111.9</v>
      </c>
      <c r="CF280" s="528">
        <v>111.8</v>
      </c>
      <c r="CG280" s="528">
        <v>111.5</v>
      </c>
      <c r="CH280" s="528">
        <v>111.5</v>
      </c>
      <c r="CI280" s="528">
        <v>110.9</v>
      </c>
      <c r="CJ280" s="528">
        <v>111.2</v>
      </c>
      <c r="CK280" s="528">
        <v>111.5</v>
      </c>
      <c r="CL280" s="528">
        <v>111.5</v>
      </c>
    </row>
    <row r="281" spans="1:90">
      <c r="A281" s="524" t="s">
        <v>2541</v>
      </c>
      <c r="B281" s="524" t="s">
        <v>2542</v>
      </c>
      <c r="C281" s="525">
        <v>1.7819999999999999E-2</v>
      </c>
      <c r="D281" s="528">
        <v>100.2</v>
      </c>
      <c r="E281" s="528">
        <v>101.1</v>
      </c>
      <c r="F281" s="528">
        <v>102</v>
      </c>
      <c r="G281" s="528">
        <v>103.4</v>
      </c>
      <c r="H281" s="528">
        <v>102</v>
      </c>
      <c r="I281" s="528">
        <v>102</v>
      </c>
      <c r="J281" s="528">
        <v>102</v>
      </c>
      <c r="K281" s="528">
        <v>102</v>
      </c>
      <c r="L281" s="528">
        <v>103.2</v>
      </c>
      <c r="M281" s="528">
        <v>102.2</v>
      </c>
      <c r="N281" s="528">
        <v>100.4</v>
      </c>
      <c r="O281" s="528">
        <v>100.4</v>
      </c>
      <c r="P281" s="528">
        <v>102.4</v>
      </c>
      <c r="Q281" s="528">
        <v>104</v>
      </c>
      <c r="R281" s="528">
        <v>105.7</v>
      </c>
      <c r="S281" s="528">
        <v>107</v>
      </c>
      <c r="T281" s="528">
        <v>106</v>
      </c>
      <c r="U281" s="528">
        <v>106</v>
      </c>
      <c r="V281" s="528">
        <v>106</v>
      </c>
      <c r="W281" s="528">
        <v>106</v>
      </c>
      <c r="X281" s="528">
        <v>106</v>
      </c>
      <c r="Y281" s="528">
        <v>104.7</v>
      </c>
      <c r="Z281" s="528">
        <v>103</v>
      </c>
      <c r="AA281" s="528">
        <v>103</v>
      </c>
      <c r="AB281" s="528">
        <v>106.7</v>
      </c>
      <c r="AC281" s="528">
        <v>106.7</v>
      </c>
      <c r="AD281" s="528">
        <v>110</v>
      </c>
      <c r="AE281" s="528">
        <v>112</v>
      </c>
      <c r="AF281" s="528">
        <v>112</v>
      </c>
      <c r="AG281" s="528">
        <v>110.3</v>
      </c>
      <c r="AH281" s="528">
        <v>110.8</v>
      </c>
      <c r="AI281" s="528">
        <v>110.8</v>
      </c>
      <c r="AJ281" s="528">
        <v>110.8</v>
      </c>
      <c r="AK281" s="528">
        <v>109.4</v>
      </c>
      <c r="AL281" s="528">
        <v>107.7</v>
      </c>
      <c r="AM281" s="528">
        <v>107.7</v>
      </c>
      <c r="AN281" s="528">
        <v>107.7</v>
      </c>
      <c r="AO281" s="528">
        <v>111.2</v>
      </c>
      <c r="AP281" s="528">
        <v>114.5</v>
      </c>
      <c r="AQ281" s="528">
        <v>116.2</v>
      </c>
      <c r="AR281" s="528">
        <v>107.2</v>
      </c>
      <c r="AS281" s="528">
        <v>104.6</v>
      </c>
      <c r="AT281" s="528">
        <v>105.2</v>
      </c>
      <c r="AU281" s="528">
        <v>105.9</v>
      </c>
      <c r="AV281" s="528">
        <v>105.6</v>
      </c>
      <c r="AW281" s="528">
        <v>106.5</v>
      </c>
      <c r="AX281" s="528">
        <v>107.2</v>
      </c>
      <c r="AY281" s="528">
        <v>107.2</v>
      </c>
      <c r="AZ281" s="528">
        <v>105.2</v>
      </c>
      <c r="BA281" s="528">
        <v>105.2</v>
      </c>
      <c r="BB281" s="528">
        <v>105.2</v>
      </c>
      <c r="BC281" s="528">
        <v>104.4</v>
      </c>
      <c r="BD281" s="528">
        <v>104.4</v>
      </c>
      <c r="BE281" s="528">
        <v>104.4</v>
      </c>
      <c r="BF281" s="528">
        <v>104.4</v>
      </c>
      <c r="BG281" s="528">
        <v>104.4</v>
      </c>
      <c r="BH281" s="528">
        <v>102.1</v>
      </c>
      <c r="BI281" s="528">
        <v>100.4</v>
      </c>
      <c r="BJ281" s="528">
        <v>100.3</v>
      </c>
      <c r="BK281" s="528">
        <v>101.1</v>
      </c>
      <c r="BL281" s="528">
        <v>108.2</v>
      </c>
      <c r="BM281" s="528">
        <v>109</v>
      </c>
      <c r="BN281" s="528">
        <v>108.9</v>
      </c>
      <c r="BO281" s="528">
        <v>111.8</v>
      </c>
      <c r="BP281" s="528">
        <v>109</v>
      </c>
      <c r="BQ281" s="528">
        <v>109.3</v>
      </c>
      <c r="BR281" s="528">
        <v>109.3</v>
      </c>
      <c r="BS281" s="528">
        <v>109.3</v>
      </c>
      <c r="BT281" s="528">
        <v>110</v>
      </c>
      <c r="BU281" s="528">
        <v>110</v>
      </c>
      <c r="BV281" s="528">
        <v>110</v>
      </c>
      <c r="BW281" s="528">
        <v>110</v>
      </c>
      <c r="BX281" s="528">
        <v>111.5</v>
      </c>
      <c r="BY281" s="528">
        <v>113</v>
      </c>
      <c r="BZ281" s="528">
        <v>117</v>
      </c>
      <c r="CA281" s="528">
        <v>110.2</v>
      </c>
      <c r="CB281" s="528">
        <v>112.7</v>
      </c>
      <c r="CC281" s="528">
        <v>112.7</v>
      </c>
      <c r="CD281" s="528">
        <v>113.2</v>
      </c>
      <c r="CE281" s="528">
        <v>115.3</v>
      </c>
      <c r="CF281" s="528">
        <v>115.8</v>
      </c>
      <c r="CG281" s="528">
        <v>116.2</v>
      </c>
      <c r="CH281" s="528">
        <v>117.3</v>
      </c>
      <c r="CI281" s="528">
        <v>118.5</v>
      </c>
      <c r="CJ281" s="528">
        <v>120</v>
      </c>
      <c r="CK281" s="528">
        <v>124</v>
      </c>
      <c r="CL281" s="528">
        <v>124.2</v>
      </c>
    </row>
    <row r="282" spans="1:90">
      <c r="A282" s="524" t="s">
        <v>2543</v>
      </c>
      <c r="B282" s="524" t="s">
        <v>2544</v>
      </c>
      <c r="C282" s="525">
        <v>2.1219999999999999E-2</v>
      </c>
      <c r="D282" s="528">
        <v>100.1</v>
      </c>
      <c r="E282" s="528">
        <v>99.1</v>
      </c>
      <c r="F282" s="528">
        <v>100</v>
      </c>
      <c r="G282" s="528">
        <v>101.2</v>
      </c>
      <c r="H282" s="528">
        <v>100.4</v>
      </c>
      <c r="I282" s="528">
        <v>100.9</v>
      </c>
      <c r="J282" s="528">
        <v>99.8</v>
      </c>
      <c r="K282" s="528">
        <v>100.1</v>
      </c>
      <c r="L282" s="528">
        <v>100.3</v>
      </c>
      <c r="M282" s="528">
        <v>100</v>
      </c>
      <c r="N282" s="528">
        <v>100</v>
      </c>
      <c r="O282" s="528">
        <v>100.4</v>
      </c>
      <c r="P282" s="528">
        <v>100.9</v>
      </c>
      <c r="Q282" s="528">
        <v>101.5</v>
      </c>
      <c r="R282" s="528">
        <v>101.6</v>
      </c>
      <c r="S282" s="528">
        <v>103.3</v>
      </c>
      <c r="T282" s="528">
        <v>103.8</v>
      </c>
      <c r="U282" s="528">
        <v>105.7</v>
      </c>
      <c r="V282" s="528">
        <v>106.4</v>
      </c>
      <c r="W282" s="528">
        <v>105.2</v>
      </c>
      <c r="X282" s="528">
        <v>105.5</v>
      </c>
      <c r="Y282" s="528">
        <v>104.9</v>
      </c>
      <c r="Z282" s="528">
        <v>105.5</v>
      </c>
      <c r="AA282" s="528">
        <v>105</v>
      </c>
      <c r="AB282" s="528">
        <v>105.7</v>
      </c>
      <c r="AC282" s="528">
        <v>105.9</v>
      </c>
      <c r="AD282" s="528">
        <v>105.6</v>
      </c>
      <c r="AE282" s="528">
        <v>107.7</v>
      </c>
      <c r="AF282" s="528">
        <v>109.7</v>
      </c>
      <c r="AG282" s="528">
        <v>108.8</v>
      </c>
      <c r="AH282" s="528">
        <v>109.2</v>
      </c>
      <c r="AI282" s="528">
        <v>109.2</v>
      </c>
      <c r="AJ282" s="528">
        <v>108.9</v>
      </c>
      <c r="AK282" s="528">
        <v>109.8</v>
      </c>
      <c r="AL282" s="528">
        <v>110.9</v>
      </c>
      <c r="AM282" s="528">
        <v>109.9</v>
      </c>
      <c r="AN282" s="528">
        <v>110.4</v>
      </c>
      <c r="AO282" s="528">
        <v>113.3</v>
      </c>
      <c r="AP282" s="528">
        <v>112.7</v>
      </c>
      <c r="AQ282" s="528">
        <v>113.6</v>
      </c>
      <c r="AR282" s="528">
        <v>114.4</v>
      </c>
      <c r="AS282" s="528">
        <v>111.8</v>
      </c>
      <c r="AT282" s="528">
        <v>114.3</v>
      </c>
      <c r="AU282" s="528">
        <v>120.5</v>
      </c>
      <c r="AV282" s="528">
        <v>120.5</v>
      </c>
      <c r="AW282" s="528">
        <v>120.5</v>
      </c>
      <c r="AX282" s="528">
        <v>120.5</v>
      </c>
      <c r="AY282" s="528">
        <v>120.5</v>
      </c>
      <c r="AZ282" s="528">
        <v>110.4</v>
      </c>
      <c r="BA282" s="528">
        <v>110.4</v>
      </c>
      <c r="BB282" s="528">
        <v>110.4</v>
      </c>
      <c r="BC282" s="528">
        <v>111</v>
      </c>
      <c r="BD282" s="528">
        <v>111</v>
      </c>
      <c r="BE282" s="528">
        <v>111</v>
      </c>
      <c r="BF282" s="528">
        <v>111</v>
      </c>
      <c r="BG282" s="528">
        <v>111</v>
      </c>
      <c r="BH282" s="528">
        <v>111</v>
      </c>
      <c r="BI282" s="528">
        <v>111</v>
      </c>
      <c r="BJ282" s="528">
        <v>110.4</v>
      </c>
      <c r="BK282" s="528">
        <v>111.1</v>
      </c>
      <c r="BL282" s="528">
        <v>113.3</v>
      </c>
      <c r="BM282" s="528">
        <v>113.3</v>
      </c>
      <c r="BN282" s="528">
        <v>102.9</v>
      </c>
      <c r="BO282" s="528">
        <v>98.4</v>
      </c>
      <c r="BP282" s="528">
        <v>107.2</v>
      </c>
      <c r="BQ282" s="528">
        <v>107.2</v>
      </c>
      <c r="BR282" s="528">
        <v>107.2</v>
      </c>
      <c r="BS282" s="528">
        <v>107.2</v>
      </c>
      <c r="BT282" s="528">
        <v>107.2</v>
      </c>
      <c r="BU282" s="528">
        <v>107.2</v>
      </c>
      <c r="BV282" s="528">
        <v>107.2</v>
      </c>
      <c r="BW282" s="528">
        <v>107.2</v>
      </c>
      <c r="BX282" s="528">
        <v>108.5</v>
      </c>
      <c r="BY282" s="528">
        <v>103.5</v>
      </c>
      <c r="BZ282" s="528">
        <v>106.2</v>
      </c>
      <c r="CA282" s="528">
        <v>115.8</v>
      </c>
      <c r="CB282" s="528">
        <v>115.8</v>
      </c>
      <c r="CC282" s="528">
        <v>119.7</v>
      </c>
      <c r="CD282" s="528">
        <v>119.7</v>
      </c>
      <c r="CE282" s="528">
        <v>118.9</v>
      </c>
      <c r="CF282" s="528">
        <v>120.3</v>
      </c>
      <c r="CG282" s="528">
        <v>120.5</v>
      </c>
      <c r="CH282" s="528">
        <v>120.6</v>
      </c>
      <c r="CI282" s="528">
        <v>121.2</v>
      </c>
      <c r="CJ282" s="528">
        <v>121.3</v>
      </c>
      <c r="CK282" s="528">
        <v>121.5</v>
      </c>
      <c r="CL282" s="528">
        <v>121.5</v>
      </c>
    </row>
    <row r="283" spans="1:90">
      <c r="A283" s="524" t="s">
        <v>2545</v>
      </c>
      <c r="B283" s="524" t="s">
        <v>2546</v>
      </c>
      <c r="C283" s="525">
        <v>1.324E-2</v>
      </c>
      <c r="D283" s="528">
        <v>100.3</v>
      </c>
      <c r="E283" s="528">
        <v>100.3</v>
      </c>
      <c r="F283" s="528">
        <v>100.3</v>
      </c>
      <c r="G283" s="528">
        <v>103.5</v>
      </c>
      <c r="H283" s="528">
        <v>103.5</v>
      </c>
      <c r="I283" s="528">
        <v>103.5</v>
      </c>
      <c r="J283" s="528">
        <v>103.5</v>
      </c>
      <c r="K283" s="528">
        <v>103.5</v>
      </c>
      <c r="L283" s="528">
        <v>103.5</v>
      </c>
      <c r="M283" s="528">
        <v>103.5</v>
      </c>
      <c r="N283" s="528">
        <v>103.5</v>
      </c>
      <c r="O283" s="528">
        <v>103.5</v>
      </c>
      <c r="P283" s="528">
        <v>105.8</v>
      </c>
      <c r="Q283" s="528">
        <v>105.8</v>
      </c>
      <c r="R283" s="528">
        <v>105.8</v>
      </c>
      <c r="S283" s="528">
        <v>107.5</v>
      </c>
      <c r="T283" s="528">
        <v>107.5</v>
      </c>
      <c r="U283" s="528">
        <v>109.7</v>
      </c>
      <c r="V283" s="528">
        <v>109.7</v>
      </c>
      <c r="W283" s="528">
        <v>109.7</v>
      </c>
      <c r="X283" s="528">
        <v>109.7</v>
      </c>
      <c r="Y283" s="528">
        <v>109.7</v>
      </c>
      <c r="Z283" s="528">
        <v>109.7</v>
      </c>
      <c r="AA283" s="528">
        <v>109.7</v>
      </c>
      <c r="AB283" s="528">
        <v>112.1</v>
      </c>
      <c r="AC283" s="528">
        <v>112.1</v>
      </c>
      <c r="AD283" s="528">
        <v>112.1</v>
      </c>
      <c r="AE283" s="528">
        <v>113.5</v>
      </c>
      <c r="AF283" s="528">
        <v>113.5</v>
      </c>
      <c r="AG283" s="528">
        <v>113.5</v>
      </c>
      <c r="AH283" s="528">
        <v>113.9</v>
      </c>
      <c r="AI283" s="528">
        <v>113.9</v>
      </c>
      <c r="AJ283" s="528">
        <v>113.9</v>
      </c>
      <c r="AK283" s="528">
        <v>113.9</v>
      </c>
      <c r="AL283" s="528">
        <v>113.9</v>
      </c>
      <c r="AM283" s="528">
        <v>113.9</v>
      </c>
      <c r="AN283" s="528">
        <v>111.6</v>
      </c>
      <c r="AO283" s="528">
        <v>111.6</v>
      </c>
      <c r="AP283" s="528">
        <v>111.6</v>
      </c>
      <c r="AQ283" s="528">
        <v>111.6</v>
      </c>
      <c r="AR283" s="528">
        <v>111.7</v>
      </c>
      <c r="AS283" s="528">
        <v>113.1</v>
      </c>
      <c r="AT283" s="528">
        <v>113.1</v>
      </c>
      <c r="AU283" s="528">
        <v>113.1</v>
      </c>
      <c r="AV283" s="528">
        <v>113.1</v>
      </c>
      <c r="AW283" s="528">
        <v>113.1</v>
      </c>
      <c r="AX283" s="528">
        <v>113.1</v>
      </c>
      <c r="AY283" s="528">
        <v>113.1</v>
      </c>
      <c r="AZ283" s="528">
        <v>113.7</v>
      </c>
      <c r="BA283" s="528">
        <v>114.1</v>
      </c>
      <c r="BB283" s="528">
        <v>115.4</v>
      </c>
      <c r="BC283" s="528">
        <v>115.1</v>
      </c>
      <c r="BD283" s="528">
        <v>115.1</v>
      </c>
      <c r="BE283" s="528">
        <v>115.1</v>
      </c>
      <c r="BF283" s="528">
        <v>115.1</v>
      </c>
      <c r="BG283" s="528">
        <v>115.1</v>
      </c>
      <c r="BH283" s="528">
        <v>115.1</v>
      </c>
      <c r="BI283" s="528">
        <v>114.6</v>
      </c>
      <c r="BJ283" s="528">
        <v>115.3</v>
      </c>
      <c r="BK283" s="528">
        <v>116.2</v>
      </c>
      <c r="BL283" s="528">
        <v>117.6</v>
      </c>
      <c r="BM283" s="528">
        <v>117.6</v>
      </c>
      <c r="BN283" s="528">
        <v>117.6</v>
      </c>
      <c r="BO283" s="528">
        <v>117.6</v>
      </c>
      <c r="BP283" s="528">
        <v>117.6</v>
      </c>
      <c r="BQ283" s="528">
        <v>117.6</v>
      </c>
      <c r="BR283" s="528">
        <v>117.6</v>
      </c>
      <c r="BS283" s="528">
        <v>117.6</v>
      </c>
      <c r="BT283" s="528">
        <v>117.6</v>
      </c>
      <c r="BU283" s="528">
        <v>120</v>
      </c>
      <c r="BV283" s="528">
        <v>120</v>
      </c>
      <c r="BW283" s="528">
        <v>120</v>
      </c>
      <c r="BX283" s="528">
        <v>118.1</v>
      </c>
      <c r="BY283" s="528">
        <v>118.2</v>
      </c>
      <c r="BZ283" s="528">
        <v>118.8</v>
      </c>
      <c r="CA283" s="528">
        <v>122.7</v>
      </c>
      <c r="CB283" s="528">
        <v>123.3</v>
      </c>
      <c r="CC283" s="528">
        <v>126.1</v>
      </c>
      <c r="CD283" s="528">
        <v>126.3</v>
      </c>
      <c r="CE283" s="528">
        <v>126.3</v>
      </c>
      <c r="CF283" s="528">
        <v>126.3</v>
      </c>
      <c r="CG283" s="528">
        <v>126.3</v>
      </c>
      <c r="CH283" s="528">
        <v>126.3</v>
      </c>
      <c r="CI283" s="528">
        <v>128.1</v>
      </c>
      <c r="CJ283" s="528">
        <v>130</v>
      </c>
      <c r="CK283" s="528">
        <v>130</v>
      </c>
      <c r="CL283" s="528">
        <v>130</v>
      </c>
    </row>
    <row r="284" spans="1:90">
      <c r="A284" s="524" t="s">
        <v>2547</v>
      </c>
      <c r="B284" s="524" t="s">
        <v>2548</v>
      </c>
      <c r="C284" s="525">
        <v>8.029E-2</v>
      </c>
      <c r="D284" s="528">
        <v>101.6</v>
      </c>
      <c r="E284" s="528">
        <v>95.7</v>
      </c>
      <c r="F284" s="528">
        <v>99.2</v>
      </c>
      <c r="G284" s="528">
        <v>99.5</v>
      </c>
      <c r="H284" s="528">
        <v>100.4</v>
      </c>
      <c r="I284" s="528">
        <v>102.9</v>
      </c>
      <c r="J284" s="528">
        <v>96.6</v>
      </c>
      <c r="K284" s="528">
        <v>103.4</v>
      </c>
      <c r="L284" s="528">
        <v>103.4</v>
      </c>
      <c r="M284" s="528">
        <v>105.4</v>
      </c>
      <c r="N284" s="528">
        <v>105.4</v>
      </c>
      <c r="O284" s="528">
        <v>102.8</v>
      </c>
      <c r="P284" s="528">
        <v>104.2</v>
      </c>
      <c r="Q284" s="528">
        <v>104.2</v>
      </c>
      <c r="R284" s="528">
        <v>104.2</v>
      </c>
      <c r="S284" s="528">
        <v>105.8</v>
      </c>
      <c r="T284" s="528">
        <v>105.8</v>
      </c>
      <c r="U284" s="528">
        <v>104.4</v>
      </c>
      <c r="V284" s="528">
        <v>107</v>
      </c>
      <c r="W284" s="528">
        <v>108.1</v>
      </c>
      <c r="X284" s="528">
        <v>109.4</v>
      </c>
      <c r="Y284" s="528">
        <v>108.9</v>
      </c>
      <c r="Z284" s="528">
        <v>107.8</v>
      </c>
      <c r="AA284" s="528">
        <v>111.5</v>
      </c>
      <c r="AB284" s="528">
        <v>113.3</v>
      </c>
      <c r="AC284" s="528">
        <v>107</v>
      </c>
      <c r="AD284" s="528">
        <v>106.8</v>
      </c>
      <c r="AE284" s="528">
        <v>110.1</v>
      </c>
      <c r="AF284" s="528">
        <v>107.8</v>
      </c>
      <c r="AG284" s="528">
        <v>107.9</v>
      </c>
      <c r="AH284" s="528">
        <v>108.2</v>
      </c>
      <c r="AI284" s="528">
        <v>109.2</v>
      </c>
      <c r="AJ284" s="528">
        <v>109.9</v>
      </c>
      <c r="AK284" s="528">
        <v>108.7</v>
      </c>
      <c r="AL284" s="528">
        <v>109.7</v>
      </c>
      <c r="AM284" s="528">
        <v>106.6</v>
      </c>
      <c r="AN284" s="528">
        <v>107.1</v>
      </c>
      <c r="AO284" s="528">
        <v>107.1</v>
      </c>
      <c r="AP284" s="528">
        <v>107.1</v>
      </c>
      <c r="AQ284" s="528">
        <v>107.1</v>
      </c>
      <c r="AR284" s="528">
        <v>107.1</v>
      </c>
      <c r="AS284" s="528">
        <v>107.1</v>
      </c>
      <c r="AT284" s="528">
        <v>107.3</v>
      </c>
      <c r="AU284" s="528">
        <v>107.8</v>
      </c>
      <c r="AV284" s="528">
        <v>107.8</v>
      </c>
      <c r="AW284" s="528">
        <v>108.1</v>
      </c>
      <c r="AX284" s="528">
        <v>108.1</v>
      </c>
      <c r="AY284" s="528">
        <v>108.1</v>
      </c>
      <c r="AZ284" s="528">
        <v>110</v>
      </c>
      <c r="BA284" s="528">
        <v>110</v>
      </c>
      <c r="BB284" s="528">
        <v>109.9</v>
      </c>
      <c r="BC284" s="528">
        <v>113.2</v>
      </c>
      <c r="BD284" s="528">
        <v>107.4</v>
      </c>
      <c r="BE284" s="528">
        <v>103.9</v>
      </c>
      <c r="BF284" s="528">
        <v>108.7</v>
      </c>
      <c r="BG284" s="528">
        <v>108.8</v>
      </c>
      <c r="BH284" s="528">
        <v>111.5</v>
      </c>
      <c r="BI284" s="528">
        <v>113.1</v>
      </c>
      <c r="BJ284" s="528">
        <v>113.4</v>
      </c>
      <c r="BK284" s="528">
        <v>115.4</v>
      </c>
      <c r="BL284" s="528">
        <v>111.9</v>
      </c>
      <c r="BM284" s="528">
        <v>111.9</v>
      </c>
      <c r="BN284" s="528">
        <v>111.8</v>
      </c>
      <c r="BO284" s="528">
        <v>112.6</v>
      </c>
      <c r="BP284" s="528">
        <v>113.9</v>
      </c>
      <c r="BQ284" s="528">
        <v>113.9</v>
      </c>
      <c r="BR284" s="528">
        <v>113.9</v>
      </c>
      <c r="BS284" s="528">
        <v>113.9</v>
      </c>
      <c r="BT284" s="528">
        <v>113.9</v>
      </c>
      <c r="BU284" s="528">
        <v>113.9</v>
      </c>
      <c r="BV284" s="528">
        <v>113.9</v>
      </c>
      <c r="BW284" s="528">
        <v>113.9</v>
      </c>
      <c r="BX284" s="528">
        <v>123</v>
      </c>
      <c r="BY284" s="528">
        <v>125</v>
      </c>
      <c r="BZ284" s="528">
        <v>132</v>
      </c>
      <c r="CA284" s="528">
        <v>132.80000000000001</v>
      </c>
      <c r="CB284" s="528">
        <v>132.9</v>
      </c>
      <c r="CC284" s="528">
        <v>137.19999999999999</v>
      </c>
      <c r="CD284" s="528">
        <v>137</v>
      </c>
      <c r="CE284" s="528">
        <v>139.4</v>
      </c>
      <c r="CF284" s="528">
        <v>140.19999999999999</v>
      </c>
      <c r="CG284" s="528">
        <v>140.80000000000001</v>
      </c>
      <c r="CH284" s="528">
        <v>141.19999999999999</v>
      </c>
      <c r="CI284" s="528">
        <v>141.30000000000001</v>
      </c>
      <c r="CJ284" s="528">
        <v>142</v>
      </c>
      <c r="CK284" s="528">
        <v>139.30000000000001</v>
      </c>
      <c r="CL284" s="528">
        <v>139</v>
      </c>
    </row>
    <row r="285" spans="1:90">
      <c r="A285" s="524" t="s">
        <v>1093</v>
      </c>
      <c r="B285" s="524" t="s">
        <v>2549</v>
      </c>
      <c r="C285" s="525">
        <v>1.6789999999999999E-2</v>
      </c>
      <c r="D285" s="528">
        <v>100</v>
      </c>
      <c r="E285" s="528">
        <v>100</v>
      </c>
      <c r="F285" s="528">
        <v>100</v>
      </c>
      <c r="G285" s="528">
        <v>100.8</v>
      </c>
      <c r="H285" s="528">
        <v>100.8</v>
      </c>
      <c r="I285" s="528">
        <v>100.7</v>
      </c>
      <c r="J285" s="528">
        <v>102.2</v>
      </c>
      <c r="K285" s="528">
        <v>104.4</v>
      </c>
      <c r="L285" s="528">
        <v>104.4</v>
      </c>
      <c r="M285" s="528">
        <v>104.4</v>
      </c>
      <c r="N285" s="528">
        <v>104.4</v>
      </c>
      <c r="O285" s="528">
        <v>104.5</v>
      </c>
      <c r="P285" s="528">
        <v>104.5</v>
      </c>
      <c r="Q285" s="528">
        <v>104.5</v>
      </c>
      <c r="R285" s="528">
        <v>104.5</v>
      </c>
      <c r="S285" s="528">
        <v>106.6</v>
      </c>
      <c r="T285" s="528">
        <v>106.6</v>
      </c>
      <c r="U285" s="528">
        <v>106.6</v>
      </c>
      <c r="V285" s="528">
        <v>106.1</v>
      </c>
      <c r="W285" s="528">
        <v>106.1</v>
      </c>
      <c r="X285" s="528">
        <v>106.1</v>
      </c>
      <c r="Y285" s="528">
        <v>106.1</v>
      </c>
      <c r="Z285" s="528">
        <v>106.1</v>
      </c>
      <c r="AA285" s="528">
        <v>106.5</v>
      </c>
      <c r="AB285" s="528">
        <v>106.5</v>
      </c>
      <c r="AC285" s="528">
        <v>106.5</v>
      </c>
      <c r="AD285" s="528">
        <v>106.9</v>
      </c>
      <c r="AE285" s="528">
        <v>108.7</v>
      </c>
      <c r="AF285" s="528">
        <v>108.7</v>
      </c>
      <c r="AG285" s="528">
        <v>108.7</v>
      </c>
      <c r="AH285" s="528">
        <v>108.7</v>
      </c>
      <c r="AI285" s="528">
        <v>108.1</v>
      </c>
      <c r="AJ285" s="528">
        <v>108.1</v>
      </c>
      <c r="AK285" s="528">
        <v>108.1</v>
      </c>
      <c r="AL285" s="528">
        <v>108.1</v>
      </c>
      <c r="AM285" s="528">
        <v>108.1</v>
      </c>
      <c r="AN285" s="528">
        <v>108.9</v>
      </c>
      <c r="AO285" s="528">
        <v>108.9</v>
      </c>
      <c r="AP285" s="528">
        <v>108.9</v>
      </c>
      <c r="AQ285" s="528">
        <v>108.9</v>
      </c>
      <c r="AR285" s="528">
        <v>103.1</v>
      </c>
      <c r="AS285" s="528">
        <v>103.1</v>
      </c>
      <c r="AT285" s="528">
        <v>103.8</v>
      </c>
      <c r="AU285" s="528">
        <v>103.8</v>
      </c>
      <c r="AV285" s="528">
        <v>103.8</v>
      </c>
      <c r="AW285" s="528">
        <v>103.8</v>
      </c>
      <c r="AX285" s="528">
        <v>103.8</v>
      </c>
      <c r="AY285" s="528">
        <v>103.8</v>
      </c>
      <c r="AZ285" s="528">
        <v>107.5</v>
      </c>
      <c r="BA285" s="528">
        <v>107.5</v>
      </c>
      <c r="BB285" s="528">
        <v>107.5</v>
      </c>
      <c r="BC285" s="528">
        <v>104.5</v>
      </c>
      <c r="BD285" s="528">
        <v>104.5</v>
      </c>
      <c r="BE285" s="528">
        <v>104.5</v>
      </c>
      <c r="BF285" s="528">
        <v>104.2</v>
      </c>
      <c r="BG285" s="528">
        <v>104.2</v>
      </c>
      <c r="BH285" s="528">
        <v>104.2</v>
      </c>
      <c r="BI285" s="528">
        <v>104.2</v>
      </c>
      <c r="BJ285" s="528">
        <v>104.5</v>
      </c>
      <c r="BK285" s="528">
        <v>104.5</v>
      </c>
      <c r="BL285" s="528">
        <v>104.1</v>
      </c>
      <c r="BM285" s="528">
        <v>104.1</v>
      </c>
      <c r="BN285" s="528">
        <v>104.1</v>
      </c>
      <c r="BO285" s="528">
        <v>105.2</v>
      </c>
      <c r="BP285" s="528">
        <v>105.2</v>
      </c>
      <c r="BQ285" s="528">
        <v>105.2</v>
      </c>
      <c r="BR285" s="528">
        <v>105.2</v>
      </c>
      <c r="BS285" s="528">
        <v>105.2</v>
      </c>
      <c r="BT285" s="528">
        <v>105.2</v>
      </c>
      <c r="BU285" s="528">
        <v>105.2</v>
      </c>
      <c r="BV285" s="528">
        <v>105.2</v>
      </c>
      <c r="BW285" s="528">
        <v>105.2</v>
      </c>
      <c r="BX285" s="528">
        <v>108.7</v>
      </c>
      <c r="BY285" s="528">
        <v>111.8</v>
      </c>
      <c r="BZ285" s="528">
        <v>113.3</v>
      </c>
      <c r="CA285" s="528">
        <v>114.6</v>
      </c>
      <c r="CB285" s="528">
        <v>115.8</v>
      </c>
      <c r="CC285" s="528">
        <v>116.8</v>
      </c>
      <c r="CD285" s="528">
        <v>117</v>
      </c>
      <c r="CE285" s="528">
        <v>116.5</v>
      </c>
      <c r="CF285" s="528">
        <v>116.5</v>
      </c>
      <c r="CG285" s="528">
        <v>118.7</v>
      </c>
      <c r="CH285" s="528">
        <v>119.7</v>
      </c>
      <c r="CI285" s="528">
        <v>120.5</v>
      </c>
      <c r="CJ285" s="528">
        <v>124.1</v>
      </c>
      <c r="CK285" s="528">
        <v>124.2</v>
      </c>
      <c r="CL285" s="528">
        <v>125.4</v>
      </c>
    </row>
    <row r="286" spans="1:90">
      <c r="A286" s="524" t="s">
        <v>2550</v>
      </c>
      <c r="B286" s="524" t="s">
        <v>2551</v>
      </c>
      <c r="C286" s="525">
        <v>1.677E-2</v>
      </c>
      <c r="D286" s="528">
        <v>100</v>
      </c>
      <c r="E286" s="528">
        <v>100</v>
      </c>
      <c r="F286" s="528">
        <v>100</v>
      </c>
      <c r="G286" s="528">
        <v>100</v>
      </c>
      <c r="H286" s="528">
        <v>100</v>
      </c>
      <c r="I286" s="528">
        <v>100</v>
      </c>
      <c r="J286" s="528">
        <v>100</v>
      </c>
      <c r="K286" s="528">
        <v>100</v>
      </c>
      <c r="L286" s="528">
        <v>100</v>
      </c>
      <c r="M286" s="528">
        <v>100</v>
      </c>
      <c r="N286" s="528">
        <v>100</v>
      </c>
      <c r="O286" s="528">
        <v>100</v>
      </c>
      <c r="P286" s="528">
        <v>100</v>
      </c>
      <c r="Q286" s="528">
        <v>100</v>
      </c>
      <c r="R286" s="528">
        <v>100</v>
      </c>
      <c r="S286" s="528">
        <v>99.6</v>
      </c>
      <c r="T286" s="528">
        <v>99.6</v>
      </c>
      <c r="U286" s="528">
        <v>101.8</v>
      </c>
      <c r="V286" s="528">
        <v>101.8</v>
      </c>
      <c r="W286" s="528">
        <v>101.8</v>
      </c>
      <c r="X286" s="528">
        <v>101.8</v>
      </c>
      <c r="Y286" s="528">
        <v>101.8</v>
      </c>
      <c r="Z286" s="528">
        <v>101.8</v>
      </c>
      <c r="AA286" s="528">
        <v>101.8</v>
      </c>
      <c r="AB286" s="528">
        <v>102.7</v>
      </c>
      <c r="AC286" s="528">
        <v>102.7</v>
      </c>
      <c r="AD286" s="528">
        <v>102.7</v>
      </c>
      <c r="AE286" s="528">
        <v>100</v>
      </c>
      <c r="AF286" s="528">
        <v>100</v>
      </c>
      <c r="AG286" s="528">
        <v>100</v>
      </c>
      <c r="AH286" s="528">
        <v>100</v>
      </c>
      <c r="AI286" s="528">
        <v>100</v>
      </c>
      <c r="AJ286" s="528">
        <v>100</v>
      </c>
      <c r="AK286" s="528">
        <v>100</v>
      </c>
      <c r="AL286" s="528">
        <v>100</v>
      </c>
      <c r="AM286" s="528">
        <v>100</v>
      </c>
      <c r="AN286" s="528">
        <v>100</v>
      </c>
      <c r="AO286" s="528">
        <v>100</v>
      </c>
      <c r="AP286" s="528">
        <v>100</v>
      </c>
      <c r="AQ286" s="528">
        <v>100</v>
      </c>
      <c r="AR286" s="528">
        <v>100</v>
      </c>
      <c r="AS286" s="528">
        <v>100</v>
      </c>
      <c r="AT286" s="528">
        <v>100</v>
      </c>
      <c r="AU286" s="528">
        <v>100</v>
      </c>
      <c r="AV286" s="528">
        <v>100</v>
      </c>
      <c r="AW286" s="528">
        <v>100</v>
      </c>
      <c r="AX286" s="528">
        <v>100</v>
      </c>
      <c r="AY286" s="528">
        <v>100</v>
      </c>
      <c r="AZ286" s="528">
        <v>100</v>
      </c>
      <c r="BA286" s="528">
        <v>100</v>
      </c>
      <c r="BB286" s="528">
        <v>100</v>
      </c>
      <c r="BC286" s="528">
        <v>100</v>
      </c>
      <c r="BD286" s="528">
        <v>100</v>
      </c>
      <c r="BE286" s="528">
        <v>100</v>
      </c>
      <c r="BF286" s="528">
        <v>100</v>
      </c>
      <c r="BG286" s="528">
        <v>100</v>
      </c>
      <c r="BH286" s="528">
        <v>100</v>
      </c>
      <c r="BI286" s="528">
        <v>100</v>
      </c>
      <c r="BJ286" s="528">
        <v>100</v>
      </c>
      <c r="BK286" s="528">
        <v>92.9</v>
      </c>
      <c r="BL286" s="528">
        <v>90.5</v>
      </c>
      <c r="BM286" s="528">
        <v>115.1</v>
      </c>
      <c r="BN286" s="528">
        <v>114.2</v>
      </c>
      <c r="BO286" s="528">
        <v>114.2</v>
      </c>
      <c r="BP286" s="528">
        <v>114.2</v>
      </c>
      <c r="BQ286" s="528">
        <v>114.2</v>
      </c>
      <c r="BR286" s="528">
        <v>114.2</v>
      </c>
      <c r="BS286" s="528">
        <v>114.2</v>
      </c>
      <c r="BT286" s="528">
        <v>114.2</v>
      </c>
      <c r="BU286" s="528">
        <v>114.2</v>
      </c>
      <c r="BV286" s="528">
        <v>114.2</v>
      </c>
      <c r="BW286" s="528">
        <v>114.2</v>
      </c>
      <c r="BX286" s="528">
        <v>114.2</v>
      </c>
      <c r="BY286" s="528">
        <v>114.2</v>
      </c>
      <c r="BZ286" s="528">
        <v>114.2</v>
      </c>
      <c r="CA286" s="528">
        <v>114.2</v>
      </c>
      <c r="CB286" s="528">
        <v>114.2</v>
      </c>
      <c r="CC286" s="528">
        <v>114.2</v>
      </c>
      <c r="CD286" s="528">
        <v>114.2</v>
      </c>
      <c r="CE286" s="528">
        <v>114.2</v>
      </c>
      <c r="CF286" s="528">
        <v>114.2</v>
      </c>
      <c r="CG286" s="528">
        <v>114.2</v>
      </c>
      <c r="CH286" s="528">
        <v>114.2</v>
      </c>
      <c r="CI286" s="528">
        <v>114.2</v>
      </c>
      <c r="CJ286" s="528">
        <v>114.2</v>
      </c>
      <c r="CK286" s="528">
        <v>114.2</v>
      </c>
      <c r="CL286" s="528">
        <v>114.2</v>
      </c>
    </row>
    <row r="287" spans="1:90">
      <c r="A287" s="524" t="s">
        <v>2552</v>
      </c>
      <c r="B287" s="524" t="s">
        <v>2553</v>
      </c>
      <c r="C287" s="525">
        <v>0.26129000000000002</v>
      </c>
      <c r="D287" s="528">
        <v>104.9</v>
      </c>
      <c r="E287" s="528">
        <v>105.7</v>
      </c>
      <c r="F287" s="528">
        <v>106.8</v>
      </c>
      <c r="G287" s="528">
        <v>108.9</v>
      </c>
      <c r="H287" s="528">
        <v>108.4</v>
      </c>
      <c r="I287" s="528">
        <v>110.2</v>
      </c>
      <c r="J287" s="528">
        <v>109.8</v>
      </c>
      <c r="K287" s="528">
        <v>109.8</v>
      </c>
      <c r="L287" s="528">
        <v>109.6</v>
      </c>
      <c r="M287" s="528">
        <v>111.4</v>
      </c>
      <c r="N287" s="528">
        <v>112</v>
      </c>
      <c r="O287" s="528">
        <v>114.3</v>
      </c>
      <c r="P287" s="528">
        <v>114.8</v>
      </c>
      <c r="Q287" s="528">
        <v>115.1</v>
      </c>
      <c r="R287" s="528">
        <v>114.4</v>
      </c>
      <c r="S287" s="528">
        <v>113.8</v>
      </c>
      <c r="T287" s="528">
        <v>113.2</v>
      </c>
      <c r="U287" s="528">
        <v>112.4</v>
      </c>
      <c r="V287" s="528">
        <v>112.2</v>
      </c>
      <c r="W287" s="528">
        <v>113</v>
      </c>
      <c r="X287" s="528">
        <v>113.7</v>
      </c>
      <c r="Y287" s="528">
        <v>114.7</v>
      </c>
      <c r="Z287" s="528">
        <v>114.5</v>
      </c>
      <c r="AA287" s="528">
        <v>115</v>
      </c>
      <c r="AB287" s="528">
        <v>116.4</v>
      </c>
      <c r="AC287" s="528">
        <v>118.3</v>
      </c>
      <c r="AD287" s="528">
        <v>119.8</v>
      </c>
      <c r="AE287" s="528">
        <v>118.1</v>
      </c>
      <c r="AF287" s="528">
        <v>114.3</v>
      </c>
      <c r="AG287" s="528">
        <v>111.6</v>
      </c>
      <c r="AH287" s="528">
        <v>110.6</v>
      </c>
      <c r="AI287" s="528">
        <v>109.9</v>
      </c>
      <c r="AJ287" s="528">
        <v>109.9</v>
      </c>
      <c r="AK287" s="528">
        <v>109</v>
      </c>
      <c r="AL287" s="528">
        <v>109.3</v>
      </c>
      <c r="AM287" s="528">
        <v>110.1</v>
      </c>
      <c r="AN287" s="528">
        <v>109.7</v>
      </c>
      <c r="AO287" s="528">
        <v>110.4</v>
      </c>
      <c r="AP287" s="528">
        <v>109.8</v>
      </c>
      <c r="AQ287" s="528">
        <v>108.8</v>
      </c>
      <c r="AR287" s="528">
        <v>111.3</v>
      </c>
      <c r="AS287" s="528">
        <v>111.7</v>
      </c>
      <c r="AT287" s="528">
        <v>113.7</v>
      </c>
      <c r="AU287" s="528">
        <v>114.4</v>
      </c>
      <c r="AV287" s="528">
        <v>115.1</v>
      </c>
      <c r="AW287" s="528">
        <v>116.6</v>
      </c>
      <c r="AX287" s="528">
        <v>117.8</v>
      </c>
      <c r="AY287" s="528">
        <v>118.1</v>
      </c>
      <c r="AZ287" s="528">
        <v>122.4</v>
      </c>
      <c r="BA287" s="528">
        <v>123.8</v>
      </c>
      <c r="BB287" s="528">
        <v>125.2</v>
      </c>
      <c r="BC287" s="528">
        <v>133.69999999999999</v>
      </c>
      <c r="BD287" s="528">
        <v>136.69999999999999</v>
      </c>
      <c r="BE287" s="528">
        <v>139</v>
      </c>
      <c r="BF287" s="528">
        <v>142.69999999999999</v>
      </c>
      <c r="BG287" s="528">
        <v>143.30000000000001</v>
      </c>
      <c r="BH287" s="528">
        <v>144.80000000000001</v>
      </c>
      <c r="BI287" s="528">
        <v>146.30000000000001</v>
      </c>
      <c r="BJ287" s="528">
        <v>149.30000000000001</v>
      </c>
      <c r="BK287" s="528">
        <v>151.80000000000001</v>
      </c>
      <c r="BL287" s="528">
        <v>151.80000000000001</v>
      </c>
      <c r="BM287" s="528">
        <v>152.80000000000001</v>
      </c>
      <c r="BN287" s="528">
        <v>157.19999999999999</v>
      </c>
      <c r="BO287" s="528">
        <v>156.80000000000001</v>
      </c>
      <c r="BP287" s="528">
        <v>158</v>
      </c>
      <c r="BQ287" s="528">
        <v>158.30000000000001</v>
      </c>
      <c r="BR287" s="528">
        <v>155.6</v>
      </c>
      <c r="BS287" s="528">
        <v>155.9</v>
      </c>
      <c r="BT287" s="528">
        <v>159.30000000000001</v>
      </c>
      <c r="BU287" s="528">
        <v>160.69999999999999</v>
      </c>
      <c r="BV287" s="528">
        <v>162.19999999999999</v>
      </c>
      <c r="BW287" s="528">
        <v>167.7</v>
      </c>
      <c r="BX287" s="528">
        <v>180.2</v>
      </c>
      <c r="BY287" s="528">
        <v>182.3</v>
      </c>
      <c r="BZ287" s="528">
        <v>182.1</v>
      </c>
      <c r="CA287" s="528">
        <v>183.9</v>
      </c>
      <c r="CB287" s="528">
        <v>183.7</v>
      </c>
      <c r="CC287" s="528">
        <v>183.6</v>
      </c>
      <c r="CD287" s="528">
        <v>182.5</v>
      </c>
      <c r="CE287" s="528">
        <v>177.3</v>
      </c>
      <c r="CF287" s="528">
        <v>174.8</v>
      </c>
      <c r="CG287" s="528">
        <v>172.8</v>
      </c>
      <c r="CH287" s="528">
        <v>172</v>
      </c>
      <c r="CI287" s="528">
        <v>171.5</v>
      </c>
      <c r="CJ287" s="528">
        <v>170.8</v>
      </c>
      <c r="CK287" s="528">
        <v>171</v>
      </c>
      <c r="CL287" s="528">
        <v>171.3</v>
      </c>
    </row>
    <row r="288" spans="1:90">
      <c r="A288" s="524" t="s">
        <v>2554</v>
      </c>
      <c r="B288" s="524" t="s">
        <v>2555</v>
      </c>
      <c r="C288" s="525">
        <v>0.10076</v>
      </c>
      <c r="D288" s="528">
        <v>103.6</v>
      </c>
      <c r="E288" s="528">
        <v>104.2</v>
      </c>
      <c r="F288" s="528">
        <v>105.4</v>
      </c>
      <c r="G288" s="528">
        <v>105.5</v>
      </c>
      <c r="H288" s="528">
        <v>105</v>
      </c>
      <c r="I288" s="528">
        <v>105.8</v>
      </c>
      <c r="J288" s="528">
        <v>105.3</v>
      </c>
      <c r="K288" s="528">
        <v>106</v>
      </c>
      <c r="L288" s="528">
        <v>106.4</v>
      </c>
      <c r="M288" s="528">
        <v>109.1</v>
      </c>
      <c r="N288" s="528">
        <v>110.8</v>
      </c>
      <c r="O288" s="528">
        <v>113.1</v>
      </c>
      <c r="P288" s="528">
        <v>114.4</v>
      </c>
      <c r="Q288" s="528">
        <v>114.2</v>
      </c>
      <c r="R288" s="528">
        <v>113.8</v>
      </c>
      <c r="S288" s="528">
        <v>112.9</v>
      </c>
      <c r="T288" s="528">
        <v>111.8</v>
      </c>
      <c r="U288" s="528">
        <v>110.6</v>
      </c>
      <c r="V288" s="528">
        <v>110.3</v>
      </c>
      <c r="W288" s="528">
        <v>111.5</v>
      </c>
      <c r="X288" s="528">
        <v>112.8</v>
      </c>
      <c r="Y288" s="528">
        <v>113.2</v>
      </c>
      <c r="Z288" s="528">
        <v>113.1</v>
      </c>
      <c r="AA288" s="528">
        <v>113.5</v>
      </c>
      <c r="AB288" s="528">
        <v>115</v>
      </c>
      <c r="AC288" s="528">
        <v>117.2</v>
      </c>
      <c r="AD288" s="528">
        <v>119</v>
      </c>
      <c r="AE288" s="528">
        <v>115.6</v>
      </c>
      <c r="AF288" s="528">
        <v>111.9</v>
      </c>
      <c r="AG288" s="528">
        <v>110</v>
      </c>
      <c r="AH288" s="528">
        <v>108.9</v>
      </c>
      <c r="AI288" s="528">
        <v>109</v>
      </c>
      <c r="AJ288" s="528">
        <v>108.4</v>
      </c>
      <c r="AK288" s="528">
        <v>107.5</v>
      </c>
      <c r="AL288" s="528">
        <v>108.1</v>
      </c>
      <c r="AM288" s="528">
        <v>109.7</v>
      </c>
      <c r="AN288" s="528">
        <v>109.6</v>
      </c>
      <c r="AO288" s="528">
        <v>110.1</v>
      </c>
      <c r="AP288" s="528">
        <v>109.8</v>
      </c>
      <c r="AQ288" s="528">
        <v>109.1</v>
      </c>
      <c r="AR288" s="528">
        <v>111</v>
      </c>
      <c r="AS288" s="528">
        <v>111.7</v>
      </c>
      <c r="AT288" s="528">
        <v>113</v>
      </c>
      <c r="AU288" s="528">
        <v>113.5</v>
      </c>
      <c r="AV288" s="528">
        <v>114.4</v>
      </c>
      <c r="AW288" s="528">
        <v>115.5</v>
      </c>
      <c r="AX288" s="528">
        <v>117.6</v>
      </c>
      <c r="AY288" s="528">
        <v>117.7</v>
      </c>
      <c r="AZ288" s="528">
        <v>117.9</v>
      </c>
      <c r="BA288" s="528">
        <v>118.7</v>
      </c>
      <c r="BB288" s="528">
        <v>119.1</v>
      </c>
      <c r="BC288" s="528">
        <v>132.5</v>
      </c>
      <c r="BD288" s="528">
        <v>137.4</v>
      </c>
      <c r="BE288" s="528">
        <v>140.30000000000001</v>
      </c>
      <c r="BF288" s="528">
        <v>142.9</v>
      </c>
      <c r="BG288" s="528">
        <v>143.1</v>
      </c>
      <c r="BH288" s="528">
        <v>146</v>
      </c>
      <c r="BI288" s="528">
        <v>148.69999999999999</v>
      </c>
      <c r="BJ288" s="528">
        <v>153.4</v>
      </c>
      <c r="BK288" s="528">
        <v>155.69999999999999</v>
      </c>
      <c r="BL288" s="528">
        <v>153.6</v>
      </c>
      <c r="BM288" s="528">
        <v>154.80000000000001</v>
      </c>
      <c r="BN288" s="528">
        <v>158.6</v>
      </c>
      <c r="BO288" s="528">
        <v>160.69999999999999</v>
      </c>
      <c r="BP288" s="528">
        <v>163</v>
      </c>
      <c r="BQ288" s="528">
        <v>164</v>
      </c>
      <c r="BR288" s="528">
        <v>159.80000000000001</v>
      </c>
      <c r="BS288" s="528">
        <v>160.4</v>
      </c>
      <c r="BT288" s="528">
        <v>165.3</v>
      </c>
      <c r="BU288" s="528">
        <v>166.3</v>
      </c>
      <c r="BV288" s="528">
        <v>166.7</v>
      </c>
      <c r="BW288" s="528">
        <v>170.5</v>
      </c>
      <c r="BX288" s="528">
        <v>191.9</v>
      </c>
      <c r="BY288" s="528">
        <v>194.5</v>
      </c>
      <c r="BZ288" s="528">
        <v>191.6</v>
      </c>
      <c r="CA288" s="528">
        <v>191.3</v>
      </c>
      <c r="CB288" s="528">
        <v>190.8</v>
      </c>
      <c r="CC288" s="528">
        <v>191.1</v>
      </c>
      <c r="CD288" s="528">
        <v>189.7</v>
      </c>
      <c r="CE288" s="528">
        <v>183.9</v>
      </c>
      <c r="CF288" s="528">
        <v>179.3</v>
      </c>
      <c r="CG288" s="528">
        <v>176.7</v>
      </c>
      <c r="CH288" s="528">
        <v>175.8</v>
      </c>
      <c r="CI288" s="528">
        <v>175.5</v>
      </c>
      <c r="CJ288" s="528">
        <v>174</v>
      </c>
      <c r="CK288" s="528">
        <v>175.2</v>
      </c>
      <c r="CL288" s="528">
        <v>175.6</v>
      </c>
    </row>
    <row r="289" spans="1:90">
      <c r="A289" s="524" t="s">
        <v>2556</v>
      </c>
      <c r="B289" s="524" t="s">
        <v>2557</v>
      </c>
      <c r="C289" s="525">
        <v>4.5199999999999997E-2</v>
      </c>
      <c r="D289" s="528">
        <v>105.4</v>
      </c>
      <c r="E289" s="528">
        <v>106.4</v>
      </c>
      <c r="F289" s="528">
        <v>109.3</v>
      </c>
      <c r="G289" s="528">
        <v>111</v>
      </c>
      <c r="H289" s="528">
        <v>108.3</v>
      </c>
      <c r="I289" s="528">
        <v>112</v>
      </c>
      <c r="J289" s="528">
        <v>114.5</v>
      </c>
      <c r="K289" s="528">
        <v>113.9</v>
      </c>
      <c r="L289" s="528">
        <v>114.6</v>
      </c>
      <c r="M289" s="528">
        <v>118.6</v>
      </c>
      <c r="N289" s="528">
        <v>117.8</v>
      </c>
      <c r="O289" s="528">
        <v>125.7</v>
      </c>
      <c r="P289" s="528">
        <v>127.1</v>
      </c>
      <c r="Q289" s="528">
        <v>128.19999999999999</v>
      </c>
      <c r="R289" s="528">
        <v>128.19999999999999</v>
      </c>
      <c r="S289" s="528">
        <v>122.6</v>
      </c>
      <c r="T289" s="528">
        <v>119.2</v>
      </c>
      <c r="U289" s="528">
        <v>118</v>
      </c>
      <c r="V289" s="528">
        <v>118.7</v>
      </c>
      <c r="W289" s="528">
        <v>120.6</v>
      </c>
      <c r="X289" s="528">
        <v>121.1</v>
      </c>
      <c r="Y289" s="528">
        <v>122.6</v>
      </c>
      <c r="Z289" s="528">
        <v>123.7</v>
      </c>
      <c r="AA289" s="528">
        <v>124.9</v>
      </c>
      <c r="AB289" s="528">
        <v>127.3</v>
      </c>
      <c r="AC289" s="528">
        <v>131.9</v>
      </c>
      <c r="AD289" s="528">
        <v>128.1</v>
      </c>
      <c r="AE289" s="528">
        <v>120.3</v>
      </c>
      <c r="AF289" s="528">
        <v>116</v>
      </c>
      <c r="AG289" s="528">
        <v>113.3</v>
      </c>
      <c r="AH289" s="528">
        <v>113.7</v>
      </c>
      <c r="AI289" s="528">
        <v>114.8</v>
      </c>
      <c r="AJ289" s="528">
        <v>113.9</v>
      </c>
      <c r="AK289" s="528">
        <v>114.2</v>
      </c>
      <c r="AL289" s="528">
        <v>114.5</v>
      </c>
      <c r="AM289" s="528">
        <v>117.1</v>
      </c>
      <c r="AN289" s="528">
        <v>116.6</v>
      </c>
      <c r="AO289" s="528">
        <v>115.7</v>
      </c>
      <c r="AP289" s="528">
        <v>114.9</v>
      </c>
      <c r="AQ289" s="528">
        <v>114.2</v>
      </c>
      <c r="AR289" s="528">
        <v>117.4</v>
      </c>
      <c r="AS289" s="528">
        <v>117.8</v>
      </c>
      <c r="AT289" s="528">
        <v>120.8</v>
      </c>
      <c r="AU289" s="528">
        <v>123.3</v>
      </c>
      <c r="AV289" s="528">
        <v>126.4</v>
      </c>
      <c r="AW289" s="528">
        <v>129</v>
      </c>
      <c r="AX289" s="528">
        <v>130.1</v>
      </c>
      <c r="AY289" s="528">
        <v>131.9</v>
      </c>
      <c r="AZ289" s="528">
        <v>135.9</v>
      </c>
      <c r="BA289" s="528">
        <v>141.6</v>
      </c>
      <c r="BB289" s="528">
        <v>140</v>
      </c>
      <c r="BC289" s="528">
        <v>147.19999999999999</v>
      </c>
      <c r="BD289" s="528">
        <v>151.30000000000001</v>
      </c>
      <c r="BE289" s="528">
        <v>155.19999999999999</v>
      </c>
      <c r="BF289" s="528">
        <v>160.30000000000001</v>
      </c>
      <c r="BG289" s="528">
        <v>164.9</v>
      </c>
      <c r="BH289" s="528">
        <v>166</v>
      </c>
      <c r="BI289" s="528">
        <v>164.2</v>
      </c>
      <c r="BJ289" s="528">
        <v>164.6</v>
      </c>
      <c r="BK289" s="528">
        <v>166.2</v>
      </c>
      <c r="BL289" s="528">
        <v>167.2</v>
      </c>
      <c r="BM289" s="528">
        <v>170.2</v>
      </c>
      <c r="BN289" s="528">
        <v>175.5</v>
      </c>
      <c r="BO289" s="528">
        <v>173.1</v>
      </c>
      <c r="BP289" s="528">
        <v>176.2</v>
      </c>
      <c r="BQ289" s="528">
        <v>176.9</v>
      </c>
      <c r="BR289" s="528">
        <v>175.7</v>
      </c>
      <c r="BS289" s="528">
        <v>176.3</v>
      </c>
      <c r="BT289" s="528">
        <v>181.3</v>
      </c>
      <c r="BU289" s="528">
        <v>183.1</v>
      </c>
      <c r="BV289" s="528">
        <v>184.1</v>
      </c>
      <c r="BW289" s="528">
        <v>196.3</v>
      </c>
      <c r="BX289" s="528">
        <v>205.3</v>
      </c>
      <c r="BY289" s="528">
        <v>212.3</v>
      </c>
      <c r="BZ289" s="528">
        <v>211.8</v>
      </c>
      <c r="CA289" s="528">
        <v>216.8</v>
      </c>
      <c r="CB289" s="528">
        <v>215.1</v>
      </c>
      <c r="CC289" s="528">
        <v>215.4</v>
      </c>
      <c r="CD289" s="528">
        <v>211.5</v>
      </c>
      <c r="CE289" s="528">
        <v>206.3</v>
      </c>
      <c r="CF289" s="528">
        <v>202.7</v>
      </c>
      <c r="CG289" s="528">
        <v>198.5</v>
      </c>
      <c r="CH289" s="528">
        <v>197.4</v>
      </c>
      <c r="CI289" s="528">
        <v>193</v>
      </c>
      <c r="CJ289" s="528">
        <v>193.7</v>
      </c>
      <c r="CK289" s="528">
        <v>194</v>
      </c>
      <c r="CL289" s="528">
        <v>193.4</v>
      </c>
    </row>
    <row r="290" spans="1:90">
      <c r="A290" s="524" t="s">
        <v>2558</v>
      </c>
      <c r="B290" s="524" t="s">
        <v>2559</v>
      </c>
      <c r="C290" s="525">
        <v>4.2119999999999998E-2</v>
      </c>
      <c r="D290" s="528">
        <v>107.4</v>
      </c>
      <c r="E290" s="528">
        <v>107.4</v>
      </c>
      <c r="F290" s="528">
        <v>104.9</v>
      </c>
      <c r="G290" s="528">
        <v>110.2</v>
      </c>
      <c r="H290" s="528">
        <v>113.5</v>
      </c>
      <c r="I290" s="528">
        <v>114.1</v>
      </c>
      <c r="J290" s="528">
        <v>113.1</v>
      </c>
      <c r="K290" s="528">
        <v>112.7</v>
      </c>
      <c r="L290" s="528">
        <v>109.5</v>
      </c>
      <c r="M290" s="528">
        <v>111.3</v>
      </c>
      <c r="N290" s="528">
        <v>111.5</v>
      </c>
      <c r="O290" s="528">
        <v>110.8</v>
      </c>
      <c r="P290" s="528">
        <v>108.1</v>
      </c>
      <c r="Q290" s="528">
        <v>107.1</v>
      </c>
      <c r="R290" s="528">
        <v>106.6</v>
      </c>
      <c r="S290" s="528">
        <v>109.2</v>
      </c>
      <c r="T290" s="528">
        <v>109.1</v>
      </c>
      <c r="U290" s="528">
        <v>109.7</v>
      </c>
      <c r="V290" s="528">
        <v>109.8</v>
      </c>
      <c r="W290" s="528">
        <v>109.7</v>
      </c>
      <c r="X290" s="528">
        <v>110</v>
      </c>
      <c r="Y290" s="528">
        <v>110.2</v>
      </c>
      <c r="Z290" s="528">
        <v>111.1</v>
      </c>
      <c r="AA290" s="528">
        <v>109.6</v>
      </c>
      <c r="AB290" s="528">
        <v>111.4</v>
      </c>
      <c r="AC290" s="528">
        <v>110.9</v>
      </c>
      <c r="AD290" s="528">
        <v>109.6</v>
      </c>
      <c r="AE290" s="528">
        <v>109.8</v>
      </c>
      <c r="AF290" s="528">
        <v>109.9</v>
      </c>
      <c r="AG290" s="528">
        <v>109.9</v>
      </c>
      <c r="AH290" s="528">
        <v>104.7</v>
      </c>
      <c r="AI290" s="528">
        <v>103.4</v>
      </c>
      <c r="AJ290" s="528">
        <v>104.8</v>
      </c>
      <c r="AK290" s="528">
        <v>104.4</v>
      </c>
      <c r="AL290" s="528">
        <v>104.5</v>
      </c>
      <c r="AM290" s="528">
        <v>104.2</v>
      </c>
      <c r="AN290" s="528">
        <v>102</v>
      </c>
      <c r="AO290" s="528">
        <v>102.1</v>
      </c>
      <c r="AP290" s="528">
        <v>102</v>
      </c>
      <c r="AQ290" s="528">
        <v>102</v>
      </c>
      <c r="AR290" s="528">
        <v>102.1</v>
      </c>
      <c r="AS290" s="528">
        <v>102.1</v>
      </c>
      <c r="AT290" s="528">
        <v>104.3</v>
      </c>
      <c r="AU290" s="528">
        <v>103.4</v>
      </c>
      <c r="AV290" s="528">
        <v>104.3</v>
      </c>
      <c r="AW290" s="528">
        <v>104.3</v>
      </c>
      <c r="AX290" s="528">
        <v>104.3</v>
      </c>
      <c r="AY290" s="528">
        <v>104.3</v>
      </c>
      <c r="AZ290" s="528">
        <v>113.8</v>
      </c>
      <c r="BA290" s="528">
        <v>113.6</v>
      </c>
      <c r="BB290" s="528">
        <v>114.5</v>
      </c>
      <c r="BC290" s="528">
        <v>114.6</v>
      </c>
      <c r="BD290" s="528">
        <v>114.6</v>
      </c>
      <c r="BE290" s="528">
        <v>113.6</v>
      </c>
      <c r="BF290" s="528">
        <v>120.5</v>
      </c>
      <c r="BG290" s="528">
        <v>120.8</v>
      </c>
      <c r="BH290" s="528">
        <v>121.5</v>
      </c>
      <c r="BI290" s="528">
        <v>121.5</v>
      </c>
      <c r="BJ290" s="528">
        <v>120.9</v>
      </c>
      <c r="BK290" s="528">
        <v>120.7</v>
      </c>
      <c r="BL290" s="528">
        <v>121.3</v>
      </c>
      <c r="BM290" s="528">
        <v>121.5</v>
      </c>
      <c r="BN290" s="528">
        <v>122</v>
      </c>
      <c r="BO290" s="528">
        <v>121.3</v>
      </c>
      <c r="BP290" s="528">
        <v>121.3</v>
      </c>
      <c r="BQ290" s="528">
        <v>121.3</v>
      </c>
      <c r="BR290" s="528">
        <v>122.5</v>
      </c>
      <c r="BS290" s="528">
        <v>121.9</v>
      </c>
      <c r="BT290" s="528">
        <v>123.6</v>
      </c>
      <c r="BU290" s="528">
        <v>125.6</v>
      </c>
      <c r="BV290" s="528">
        <v>125.5</v>
      </c>
      <c r="BW290" s="528">
        <v>125.5</v>
      </c>
      <c r="BX290" s="528">
        <v>126.5</v>
      </c>
      <c r="BY290" s="528">
        <v>128.1</v>
      </c>
      <c r="BZ290" s="528">
        <v>128</v>
      </c>
      <c r="CA290" s="528">
        <v>129.4</v>
      </c>
      <c r="CB290" s="528">
        <v>130.4</v>
      </c>
      <c r="CC290" s="528">
        <v>129.4</v>
      </c>
      <c r="CD290" s="528">
        <v>135.5</v>
      </c>
      <c r="CE290" s="528">
        <v>137.19999999999999</v>
      </c>
      <c r="CF290" s="528">
        <v>138.1</v>
      </c>
      <c r="CG290" s="528">
        <v>139.5</v>
      </c>
      <c r="CH290" s="528">
        <v>142.5</v>
      </c>
      <c r="CI290" s="528">
        <v>145</v>
      </c>
      <c r="CJ290" s="528">
        <v>142.1</v>
      </c>
      <c r="CK290" s="528">
        <v>139.80000000000001</v>
      </c>
      <c r="CL290" s="528">
        <v>140</v>
      </c>
    </row>
    <row r="291" spans="1:90">
      <c r="A291" s="524" t="s">
        <v>2560</v>
      </c>
      <c r="B291" s="524" t="s">
        <v>2561</v>
      </c>
      <c r="C291" s="525">
        <v>2.0539999999999999E-2</v>
      </c>
      <c r="D291" s="528">
        <v>105.2</v>
      </c>
      <c r="E291" s="528">
        <v>107.7</v>
      </c>
      <c r="F291" s="528">
        <v>112.3</v>
      </c>
      <c r="G291" s="528">
        <v>122.4</v>
      </c>
      <c r="H291" s="528">
        <v>120.2</v>
      </c>
      <c r="I291" s="528">
        <v>122.7</v>
      </c>
      <c r="J291" s="528">
        <v>120.4</v>
      </c>
      <c r="K291" s="528">
        <v>120.9</v>
      </c>
      <c r="L291" s="528">
        <v>121.6</v>
      </c>
      <c r="M291" s="528">
        <v>113.7</v>
      </c>
      <c r="N291" s="528">
        <v>111.4</v>
      </c>
      <c r="O291" s="528">
        <v>113.1</v>
      </c>
      <c r="P291" s="528">
        <v>114.8</v>
      </c>
      <c r="Q291" s="528">
        <v>114.6</v>
      </c>
      <c r="R291" s="528">
        <v>113.6</v>
      </c>
      <c r="S291" s="528">
        <v>118.1</v>
      </c>
      <c r="T291" s="528">
        <v>121.6</v>
      </c>
      <c r="U291" s="528">
        <v>121.6</v>
      </c>
      <c r="V291" s="528">
        <v>119.3</v>
      </c>
      <c r="W291" s="528">
        <v>120.1</v>
      </c>
      <c r="X291" s="528">
        <v>119.8</v>
      </c>
      <c r="Y291" s="528">
        <v>118.6</v>
      </c>
      <c r="Z291" s="528">
        <v>118.1</v>
      </c>
      <c r="AA291" s="528">
        <v>118.4</v>
      </c>
      <c r="AB291" s="528">
        <v>116.5</v>
      </c>
      <c r="AC291" s="528">
        <v>116.7</v>
      </c>
      <c r="AD291" s="528">
        <v>117.9</v>
      </c>
      <c r="AE291" s="528">
        <v>120.9</v>
      </c>
      <c r="AF291" s="528">
        <v>118.3</v>
      </c>
      <c r="AG291" s="528">
        <v>114.6</v>
      </c>
      <c r="AH291" s="528">
        <v>115.6</v>
      </c>
      <c r="AI291" s="528">
        <v>110.9</v>
      </c>
      <c r="AJ291" s="528">
        <v>113.3</v>
      </c>
      <c r="AK291" s="528">
        <v>110.5</v>
      </c>
      <c r="AL291" s="528">
        <v>110.8</v>
      </c>
      <c r="AM291" s="528">
        <v>104.7</v>
      </c>
      <c r="AN291" s="528">
        <v>113.8</v>
      </c>
      <c r="AO291" s="528">
        <v>122</v>
      </c>
      <c r="AP291" s="528">
        <v>119.1</v>
      </c>
      <c r="AQ291" s="528">
        <v>114.6</v>
      </c>
      <c r="AR291" s="528">
        <v>117.5</v>
      </c>
      <c r="AS291" s="528">
        <v>118.8</v>
      </c>
      <c r="AT291" s="528">
        <v>120.1</v>
      </c>
      <c r="AU291" s="528">
        <v>119.1</v>
      </c>
      <c r="AV291" s="528">
        <v>115.2</v>
      </c>
      <c r="AW291" s="528">
        <v>118.1</v>
      </c>
      <c r="AX291" s="528">
        <v>120.6</v>
      </c>
      <c r="AY291" s="528">
        <v>119.6</v>
      </c>
      <c r="AZ291" s="528">
        <v>127.4</v>
      </c>
      <c r="BA291" s="528">
        <v>125.5</v>
      </c>
      <c r="BB291" s="528">
        <v>129.4</v>
      </c>
      <c r="BC291" s="528">
        <v>145.9</v>
      </c>
      <c r="BD291" s="528">
        <v>145.80000000000001</v>
      </c>
      <c r="BE291" s="528">
        <v>145.30000000000001</v>
      </c>
      <c r="BF291" s="528">
        <v>148.80000000000001</v>
      </c>
      <c r="BG291" s="528">
        <v>151.19999999999999</v>
      </c>
      <c r="BH291" s="528">
        <v>150.30000000000001</v>
      </c>
      <c r="BI291" s="528">
        <v>155.19999999999999</v>
      </c>
      <c r="BJ291" s="528">
        <v>162.69999999999999</v>
      </c>
      <c r="BK291" s="528">
        <v>166.3</v>
      </c>
      <c r="BL291" s="528">
        <v>167</v>
      </c>
      <c r="BM291" s="528">
        <v>167</v>
      </c>
      <c r="BN291" s="528">
        <v>169.9</v>
      </c>
      <c r="BO291" s="528">
        <v>169.4</v>
      </c>
      <c r="BP291" s="528">
        <v>167.3</v>
      </c>
      <c r="BQ291" s="528">
        <v>166.1</v>
      </c>
      <c r="BR291" s="528">
        <v>164.3</v>
      </c>
      <c r="BS291" s="528">
        <v>163.19999999999999</v>
      </c>
      <c r="BT291" s="528">
        <v>162.9</v>
      </c>
      <c r="BU291" s="528">
        <v>162.9</v>
      </c>
      <c r="BV291" s="528">
        <v>162.9</v>
      </c>
      <c r="BW291" s="528">
        <v>166.2</v>
      </c>
      <c r="BX291" s="528">
        <v>176.8</v>
      </c>
      <c r="BY291" s="528">
        <v>179.6</v>
      </c>
      <c r="BZ291" s="528">
        <v>183.3</v>
      </c>
      <c r="CA291" s="528">
        <v>189.5</v>
      </c>
      <c r="CB291" s="528">
        <v>192.8</v>
      </c>
      <c r="CC291" s="528">
        <v>191.3</v>
      </c>
      <c r="CD291" s="528">
        <v>188.4</v>
      </c>
      <c r="CE291" s="528">
        <v>173.9</v>
      </c>
      <c r="CF291" s="528">
        <v>162.6</v>
      </c>
      <c r="CG291" s="528">
        <v>167.9</v>
      </c>
      <c r="CH291" s="528">
        <v>166</v>
      </c>
      <c r="CI291" s="528">
        <v>164.5</v>
      </c>
      <c r="CJ291" s="528">
        <v>167.7</v>
      </c>
      <c r="CK291" s="528">
        <v>165.1</v>
      </c>
      <c r="CL291" s="528">
        <v>165.1</v>
      </c>
    </row>
    <row r="292" spans="1:90">
      <c r="A292" s="524" t="s">
        <v>2562</v>
      </c>
      <c r="B292" s="524" t="s">
        <v>2563</v>
      </c>
      <c r="C292" s="525">
        <v>5.2670000000000002E-2</v>
      </c>
      <c r="D292" s="528">
        <v>104.6</v>
      </c>
      <c r="E292" s="528">
        <v>105.9</v>
      </c>
      <c r="F292" s="528">
        <v>106.8</v>
      </c>
      <c r="G292" s="528">
        <v>107.1</v>
      </c>
      <c r="H292" s="528">
        <v>106.2</v>
      </c>
      <c r="I292" s="528">
        <v>109.2</v>
      </c>
      <c r="J292" s="528">
        <v>107.5</v>
      </c>
      <c r="K292" s="528">
        <v>106.8</v>
      </c>
      <c r="L292" s="528">
        <v>107.1</v>
      </c>
      <c r="M292" s="528">
        <v>108.6</v>
      </c>
      <c r="N292" s="528">
        <v>110</v>
      </c>
      <c r="O292" s="528">
        <v>109.9</v>
      </c>
      <c r="P292" s="528">
        <v>110.3</v>
      </c>
      <c r="Q292" s="528">
        <v>112.4</v>
      </c>
      <c r="R292" s="528">
        <v>110</v>
      </c>
      <c r="S292" s="528">
        <v>109.8</v>
      </c>
      <c r="T292" s="528">
        <v>110.6</v>
      </c>
      <c r="U292" s="528">
        <v>109.4</v>
      </c>
      <c r="V292" s="528">
        <v>109.3</v>
      </c>
      <c r="W292" s="528">
        <v>109.3</v>
      </c>
      <c r="X292" s="528">
        <v>109.7</v>
      </c>
      <c r="Y292" s="528">
        <v>112.8</v>
      </c>
      <c r="Z292" s="528">
        <v>110.3</v>
      </c>
      <c r="AA292" s="528">
        <v>112.1</v>
      </c>
      <c r="AB292" s="528">
        <v>114</v>
      </c>
      <c r="AC292" s="528">
        <v>115.2</v>
      </c>
      <c r="AD292" s="528">
        <v>123</v>
      </c>
      <c r="AE292" s="528">
        <v>126.4</v>
      </c>
      <c r="AF292" s="528">
        <v>119.5</v>
      </c>
      <c r="AG292" s="528">
        <v>113.4</v>
      </c>
      <c r="AH292" s="528">
        <v>113.9</v>
      </c>
      <c r="AI292" s="528">
        <v>112.2</v>
      </c>
      <c r="AJ292" s="528">
        <v>112.3</v>
      </c>
      <c r="AK292" s="528">
        <v>110.3</v>
      </c>
      <c r="AL292" s="528">
        <v>110.5</v>
      </c>
      <c r="AM292" s="528">
        <v>111.4</v>
      </c>
      <c r="AN292" s="528">
        <v>108.3</v>
      </c>
      <c r="AO292" s="528">
        <v>108.8</v>
      </c>
      <c r="AP292" s="528">
        <v>108.3</v>
      </c>
      <c r="AQ292" s="528">
        <v>106.8</v>
      </c>
      <c r="AR292" s="528">
        <v>111.5</v>
      </c>
      <c r="AS292" s="528">
        <v>111.4</v>
      </c>
      <c r="AT292" s="528">
        <v>114.1</v>
      </c>
      <c r="AU292" s="528">
        <v>115.4</v>
      </c>
      <c r="AV292" s="528">
        <v>115.3</v>
      </c>
      <c r="AW292" s="528">
        <v>117.2</v>
      </c>
      <c r="AX292" s="528">
        <v>117.4</v>
      </c>
      <c r="AY292" s="528">
        <v>117.6</v>
      </c>
      <c r="AZ292" s="528">
        <v>124.4</v>
      </c>
      <c r="BA292" s="528">
        <v>125.8</v>
      </c>
      <c r="BB292" s="528">
        <v>131.19999999999999</v>
      </c>
      <c r="BC292" s="528">
        <v>134.80000000000001</v>
      </c>
      <c r="BD292" s="528">
        <v>137.1</v>
      </c>
      <c r="BE292" s="528">
        <v>140.1</v>
      </c>
      <c r="BF292" s="528">
        <v>142.5</v>
      </c>
      <c r="BG292" s="528">
        <v>140.19999999999999</v>
      </c>
      <c r="BH292" s="528">
        <v>140.69999999999999</v>
      </c>
      <c r="BI292" s="528">
        <v>142.80000000000001</v>
      </c>
      <c r="BJ292" s="528">
        <v>145.80000000000001</v>
      </c>
      <c r="BK292" s="528">
        <v>151.19999999999999</v>
      </c>
      <c r="BL292" s="528">
        <v>153.4</v>
      </c>
      <c r="BM292" s="528">
        <v>153.4</v>
      </c>
      <c r="BN292" s="528">
        <v>161.80000000000001</v>
      </c>
      <c r="BO292" s="528">
        <v>158.5</v>
      </c>
      <c r="BP292" s="528">
        <v>158.6</v>
      </c>
      <c r="BQ292" s="528">
        <v>158.30000000000001</v>
      </c>
      <c r="BR292" s="528">
        <v>153.30000000000001</v>
      </c>
      <c r="BS292" s="528">
        <v>154</v>
      </c>
      <c r="BT292" s="528">
        <v>156.4</v>
      </c>
      <c r="BU292" s="528">
        <v>157.9</v>
      </c>
      <c r="BV292" s="528">
        <v>163.6</v>
      </c>
      <c r="BW292" s="528">
        <v>172</v>
      </c>
      <c r="BX292" s="528">
        <v>180.5</v>
      </c>
      <c r="BY292" s="528">
        <v>177.9</v>
      </c>
      <c r="BZ292" s="528">
        <v>181.5</v>
      </c>
      <c r="CA292" s="528">
        <v>183.1</v>
      </c>
      <c r="CB292" s="528">
        <v>182</v>
      </c>
      <c r="CC292" s="528">
        <v>182.2</v>
      </c>
      <c r="CD292" s="528">
        <v>179</v>
      </c>
      <c r="CE292" s="528">
        <v>173</v>
      </c>
      <c r="CF292" s="528">
        <v>176.3</v>
      </c>
      <c r="CG292" s="528">
        <v>172</v>
      </c>
      <c r="CH292" s="528">
        <v>168.8</v>
      </c>
      <c r="CI292" s="528">
        <v>169.1</v>
      </c>
      <c r="CJ292" s="528">
        <v>168.8</v>
      </c>
      <c r="CK292" s="528">
        <v>170.5</v>
      </c>
      <c r="CL292" s="528">
        <v>171.5</v>
      </c>
    </row>
    <row r="293" spans="1:90">
      <c r="A293" s="524" t="s">
        <v>2564</v>
      </c>
      <c r="B293" s="524" t="s">
        <v>2565</v>
      </c>
      <c r="C293" s="525">
        <v>1.95994</v>
      </c>
      <c r="D293" s="528">
        <v>100.2</v>
      </c>
      <c r="E293" s="528">
        <v>100.2</v>
      </c>
      <c r="F293" s="528">
        <v>100.2</v>
      </c>
      <c r="G293" s="528">
        <v>99.7</v>
      </c>
      <c r="H293" s="528">
        <v>99.7</v>
      </c>
      <c r="I293" s="528">
        <v>99.6</v>
      </c>
      <c r="J293" s="528">
        <v>99.6</v>
      </c>
      <c r="K293" s="528">
        <v>99.4</v>
      </c>
      <c r="L293" s="528">
        <v>99.4</v>
      </c>
      <c r="M293" s="528">
        <v>99.5</v>
      </c>
      <c r="N293" s="528">
        <v>99.4</v>
      </c>
      <c r="O293" s="528">
        <v>100.4</v>
      </c>
      <c r="P293" s="528">
        <v>100.4</v>
      </c>
      <c r="Q293" s="528">
        <v>101.1</v>
      </c>
      <c r="R293" s="528">
        <v>100.8</v>
      </c>
      <c r="S293" s="528">
        <v>103.7</v>
      </c>
      <c r="T293" s="528">
        <v>103.1</v>
      </c>
      <c r="U293" s="528">
        <v>103.4</v>
      </c>
      <c r="V293" s="528">
        <v>103.4</v>
      </c>
      <c r="W293" s="528">
        <v>103.4</v>
      </c>
      <c r="X293" s="528">
        <v>103.6</v>
      </c>
      <c r="Y293" s="528">
        <v>103.7</v>
      </c>
      <c r="Z293" s="528">
        <v>103.8</v>
      </c>
      <c r="AA293" s="528">
        <v>104.2</v>
      </c>
      <c r="AB293" s="528">
        <v>102.9</v>
      </c>
      <c r="AC293" s="528">
        <v>102.8</v>
      </c>
      <c r="AD293" s="528">
        <v>102.5</v>
      </c>
      <c r="AE293" s="528">
        <v>103.1</v>
      </c>
      <c r="AF293" s="528">
        <v>102.9</v>
      </c>
      <c r="AG293" s="528">
        <v>101.9</v>
      </c>
      <c r="AH293" s="528">
        <v>101.8</v>
      </c>
      <c r="AI293" s="528">
        <v>101.9</v>
      </c>
      <c r="AJ293" s="528">
        <v>101.8</v>
      </c>
      <c r="AK293" s="528">
        <v>101.8</v>
      </c>
      <c r="AL293" s="528">
        <v>101.8</v>
      </c>
      <c r="AM293" s="528">
        <v>101.8</v>
      </c>
      <c r="AN293" s="528">
        <v>101.9</v>
      </c>
      <c r="AO293" s="528">
        <v>102.2</v>
      </c>
      <c r="AP293" s="528">
        <v>102.7</v>
      </c>
      <c r="AQ293" s="528">
        <v>104.2</v>
      </c>
      <c r="AR293" s="528">
        <v>103.3</v>
      </c>
      <c r="AS293" s="528">
        <v>103.2</v>
      </c>
      <c r="AT293" s="528">
        <v>103.2</v>
      </c>
      <c r="AU293" s="528">
        <v>103.2</v>
      </c>
      <c r="AV293" s="528">
        <v>102.9</v>
      </c>
      <c r="AW293" s="528">
        <v>102.4</v>
      </c>
      <c r="AX293" s="528">
        <v>101.6</v>
      </c>
      <c r="AY293" s="528">
        <v>102.7</v>
      </c>
      <c r="AZ293" s="528">
        <v>103</v>
      </c>
      <c r="BA293" s="528">
        <v>100.7</v>
      </c>
      <c r="BB293" s="528">
        <v>101</v>
      </c>
      <c r="BC293" s="528">
        <v>100.6</v>
      </c>
      <c r="BD293" s="528">
        <v>101.3</v>
      </c>
      <c r="BE293" s="528">
        <v>102.2</v>
      </c>
      <c r="BF293" s="528">
        <v>102.4</v>
      </c>
      <c r="BG293" s="528">
        <v>101.7</v>
      </c>
      <c r="BH293" s="528">
        <v>103</v>
      </c>
      <c r="BI293" s="528">
        <v>103.2</v>
      </c>
      <c r="BJ293" s="528">
        <v>101.7</v>
      </c>
      <c r="BK293" s="528">
        <v>102.4</v>
      </c>
      <c r="BL293" s="528">
        <v>104</v>
      </c>
      <c r="BM293" s="528">
        <v>104.8</v>
      </c>
      <c r="BN293" s="528">
        <v>104.4</v>
      </c>
      <c r="BO293" s="528">
        <v>106.9</v>
      </c>
      <c r="BP293" s="528">
        <v>107.8</v>
      </c>
      <c r="BQ293" s="528">
        <v>108.6</v>
      </c>
      <c r="BR293" s="528">
        <v>107.3</v>
      </c>
      <c r="BS293" s="528">
        <v>107.8</v>
      </c>
      <c r="BT293" s="528">
        <v>107.7</v>
      </c>
      <c r="BU293" s="528">
        <v>107.9</v>
      </c>
      <c r="BV293" s="528">
        <v>107.9</v>
      </c>
      <c r="BW293" s="528">
        <v>108.4</v>
      </c>
      <c r="BX293" s="528">
        <v>107.4</v>
      </c>
      <c r="BY293" s="528">
        <v>106.3</v>
      </c>
      <c r="BZ293" s="528">
        <v>109</v>
      </c>
      <c r="CA293" s="528">
        <v>109.4</v>
      </c>
      <c r="CB293" s="528">
        <v>112</v>
      </c>
      <c r="CC293" s="528">
        <v>111.8</v>
      </c>
      <c r="CD293" s="528">
        <v>111.1</v>
      </c>
      <c r="CE293" s="528">
        <v>110.5</v>
      </c>
      <c r="CF293" s="528">
        <v>110.6</v>
      </c>
      <c r="CG293" s="528">
        <v>110.2</v>
      </c>
      <c r="CH293" s="528">
        <v>109.8</v>
      </c>
      <c r="CI293" s="528">
        <v>110.1</v>
      </c>
      <c r="CJ293" s="528">
        <v>111.4</v>
      </c>
      <c r="CK293" s="528">
        <v>111.8</v>
      </c>
      <c r="CL293" s="528">
        <v>111.9</v>
      </c>
    </row>
    <row r="294" spans="1:90">
      <c r="A294" s="524" t="s">
        <v>2566</v>
      </c>
      <c r="B294" s="524" t="s">
        <v>2567</v>
      </c>
      <c r="C294" s="525">
        <v>1.50468</v>
      </c>
      <c r="D294" s="528">
        <v>99.4</v>
      </c>
      <c r="E294" s="528">
        <v>99.4</v>
      </c>
      <c r="F294" s="528">
        <v>99.4</v>
      </c>
      <c r="G294" s="528">
        <v>99.6</v>
      </c>
      <c r="H294" s="528">
        <v>99.6</v>
      </c>
      <c r="I294" s="528">
        <v>99.5</v>
      </c>
      <c r="J294" s="528">
        <v>99.5</v>
      </c>
      <c r="K294" s="528">
        <v>99.5</v>
      </c>
      <c r="L294" s="528">
        <v>99.5</v>
      </c>
      <c r="M294" s="528">
        <v>99.5</v>
      </c>
      <c r="N294" s="528">
        <v>99.5</v>
      </c>
      <c r="O294" s="528">
        <v>100</v>
      </c>
      <c r="P294" s="528">
        <v>99.8</v>
      </c>
      <c r="Q294" s="528">
        <v>99.8</v>
      </c>
      <c r="R294" s="528">
        <v>99.5</v>
      </c>
      <c r="S294" s="528">
        <v>101.3</v>
      </c>
      <c r="T294" s="528">
        <v>101.3</v>
      </c>
      <c r="U294" s="528">
        <v>101.6</v>
      </c>
      <c r="V294" s="528">
        <v>101.6</v>
      </c>
      <c r="W294" s="528">
        <v>101.6</v>
      </c>
      <c r="X294" s="528">
        <v>101.8</v>
      </c>
      <c r="Y294" s="528">
        <v>101.8</v>
      </c>
      <c r="Z294" s="528">
        <v>101.8</v>
      </c>
      <c r="AA294" s="528">
        <v>101.4</v>
      </c>
      <c r="AB294" s="528">
        <v>99.1</v>
      </c>
      <c r="AC294" s="528">
        <v>99.1</v>
      </c>
      <c r="AD294" s="528">
        <v>99</v>
      </c>
      <c r="AE294" s="528">
        <v>99</v>
      </c>
      <c r="AF294" s="528">
        <v>99</v>
      </c>
      <c r="AG294" s="528">
        <v>98.2</v>
      </c>
      <c r="AH294" s="528">
        <v>98.2</v>
      </c>
      <c r="AI294" s="528">
        <v>98.2</v>
      </c>
      <c r="AJ294" s="528">
        <v>98.3</v>
      </c>
      <c r="AK294" s="528">
        <v>98.3</v>
      </c>
      <c r="AL294" s="528">
        <v>98.3</v>
      </c>
      <c r="AM294" s="528">
        <v>98</v>
      </c>
      <c r="AN294" s="528">
        <v>97.4</v>
      </c>
      <c r="AO294" s="528">
        <v>97.4</v>
      </c>
      <c r="AP294" s="528">
        <v>97.4</v>
      </c>
      <c r="AQ294" s="528">
        <v>98.5</v>
      </c>
      <c r="AR294" s="528">
        <v>98.5</v>
      </c>
      <c r="AS294" s="528">
        <v>98.5</v>
      </c>
      <c r="AT294" s="528">
        <v>98.5</v>
      </c>
      <c r="AU294" s="528">
        <v>98.5</v>
      </c>
      <c r="AV294" s="528">
        <v>98.5</v>
      </c>
      <c r="AW294" s="528">
        <v>98.5</v>
      </c>
      <c r="AX294" s="528">
        <v>97.2</v>
      </c>
      <c r="AY294" s="528">
        <v>98.3</v>
      </c>
      <c r="AZ294" s="528">
        <v>97.2</v>
      </c>
      <c r="BA294" s="528">
        <v>93.9</v>
      </c>
      <c r="BB294" s="528">
        <v>93.9</v>
      </c>
      <c r="BC294" s="528">
        <v>93.2</v>
      </c>
      <c r="BD294" s="528">
        <v>94.3</v>
      </c>
      <c r="BE294" s="528">
        <v>95.2</v>
      </c>
      <c r="BF294" s="528">
        <v>95.8</v>
      </c>
      <c r="BG294" s="528">
        <v>94.9</v>
      </c>
      <c r="BH294" s="528">
        <v>96.3</v>
      </c>
      <c r="BI294" s="528">
        <v>95.5</v>
      </c>
      <c r="BJ294" s="528">
        <v>93.3</v>
      </c>
      <c r="BK294" s="528">
        <v>94</v>
      </c>
      <c r="BL294" s="528">
        <v>96.7</v>
      </c>
      <c r="BM294" s="528">
        <v>97.3</v>
      </c>
      <c r="BN294" s="528">
        <v>96.6</v>
      </c>
      <c r="BO294" s="528">
        <v>99.6</v>
      </c>
      <c r="BP294" s="528">
        <v>100.6</v>
      </c>
      <c r="BQ294" s="528">
        <v>102.2</v>
      </c>
      <c r="BR294" s="528">
        <v>100.5</v>
      </c>
      <c r="BS294" s="528">
        <v>100.7</v>
      </c>
      <c r="BT294" s="528">
        <v>100.5</v>
      </c>
      <c r="BU294" s="528">
        <v>100.5</v>
      </c>
      <c r="BV294" s="528">
        <v>100.5</v>
      </c>
      <c r="BW294" s="528">
        <v>100.5</v>
      </c>
      <c r="BX294" s="528">
        <v>98.3</v>
      </c>
      <c r="BY294" s="528">
        <v>96.7</v>
      </c>
      <c r="BZ294" s="528">
        <v>99.3</v>
      </c>
      <c r="CA294" s="528">
        <v>99.2</v>
      </c>
      <c r="CB294" s="528">
        <v>101.5</v>
      </c>
      <c r="CC294" s="528">
        <v>101.1</v>
      </c>
      <c r="CD294" s="528">
        <v>100.3</v>
      </c>
      <c r="CE294" s="528">
        <v>99</v>
      </c>
      <c r="CF294" s="528">
        <v>99</v>
      </c>
      <c r="CG294" s="528">
        <v>99</v>
      </c>
      <c r="CH294" s="528">
        <v>99</v>
      </c>
      <c r="CI294" s="528">
        <v>99</v>
      </c>
      <c r="CJ294" s="528">
        <v>100.5</v>
      </c>
      <c r="CK294" s="528">
        <v>100.5</v>
      </c>
      <c r="CL294" s="528">
        <v>100.5</v>
      </c>
    </row>
    <row r="295" spans="1:90">
      <c r="A295" s="524" t="s">
        <v>2568</v>
      </c>
      <c r="B295" s="524" t="s">
        <v>2569</v>
      </c>
      <c r="C295" s="525">
        <v>0.14791000000000001</v>
      </c>
      <c r="D295" s="528">
        <v>104.2</v>
      </c>
      <c r="E295" s="528">
        <v>104.2</v>
      </c>
      <c r="F295" s="528">
        <v>104.2</v>
      </c>
      <c r="G295" s="528">
        <v>94.5</v>
      </c>
      <c r="H295" s="528">
        <v>93.9</v>
      </c>
      <c r="I295" s="528">
        <v>93.9</v>
      </c>
      <c r="J295" s="528">
        <v>92.9</v>
      </c>
      <c r="K295" s="528">
        <v>89.1</v>
      </c>
      <c r="L295" s="528">
        <v>89.1</v>
      </c>
      <c r="M295" s="528">
        <v>89.1</v>
      </c>
      <c r="N295" s="528">
        <v>89.1</v>
      </c>
      <c r="O295" s="528">
        <v>94.3</v>
      </c>
      <c r="P295" s="528">
        <v>94.3</v>
      </c>
      <c r="Q295" s="528">
        <v>102.2</v>
      </c>
      <c r="R295" s="528">
        <v>101</v>
      </c>
      <c r="S295" s="528">
        <v>113.2</v>
      </c>
      <c r="T295" s="528">
        <v>106.6</v>
      </c>
      <c r="U295" s="528">
        <v>106.6</v>
      </c>
      <c r="V295" s="528">
        <v>106.6</v>
      </c>
      <c r="W295" s="528">
        <v>106.6</v>
      </c>
      <c r="X295" s="528">
        <v>108.1</v>
      </c>
      <c r="Y295" s="528">
        <v>109.1</v>
      </c>
      <c r="Z295" s="528">
        <v>109.1</v>
      </c>
      <c r="AA295" s="528">
        <v>119.6</v>
      </c>
      <c r="AB295" s="528">
        <v>120.3</v>
      </c>
      <c r="AC295" s="528">
        <v>118.1</v>
      </c>
      <c r="AD295" s="528">
        <v>118.1</v>
      </c>
      <c r="AE295" s="528">
        <v>122.8</v>
      </c>
      <c r="AF295" s="528">
        <v>119.8</v>
      </c>
      <c r="AG295" s="528">
        <v>116.9</v>
      </c>
      <c r="AH295" s="528">
        <v>113.6</v>
      </c>
      <c r="AI295" s="528">
        <v>112.5</v>
      </c>
      <c r="AJ295" s="528">
        <v>112.5</v>
      </c>
      <c r="AK295" s="528">
        <v>112.5</v>
      </c>
      <c r="AL295" s="528">
        <v>112.5</v>
      </c>
      <c r="AM295" s="528">
        <v>115.4</v>
      </c>
      <c r="AN295" s="528">
        <v>118.2</v>
      </c>
      <c r="AO295" s="528">
        <v>124</v>
      </c>
      <c r="AP295" s="528">
        <v>127.9</v>
      </c>
      <c r="AQ295" s="528">
        <v>132.1</v>
      </c>
      <c r="AR295" s="528">
        <v>124</v>
      </c>
      <c r="AS295" s="528">
        <v>122.8</v>
      </c>
      <c r="AT295" s="528">
        <v>121.9</v>
      </c>
      <c r="AU295" s="528">
        <v>123.4</v>
      </c>
      <c r="AV295" s="528">
        <v>117.8</v>
      </c>
      <c r="AW295" s="528">
        <v>110</v>
      </c>
      <c r="AX295" s="528">
        <v>110</v>
      </c>
      <c r="AY295" s="528">
        <v>110</v>
      </c>
      <c r="AZ295" s="528">
        <v>111.2</v>
      </c>
      <c r="BA295" s="528">
        <v>111.3</v>
      </c>
      <c r="BB295" s="528">
        <v>111.3</v>
      </c>
      <c r="BC295" s="528">
        <v>111.3</v>
      </c>
      <c r="BD295" s="528">
        <v>111.3</v>
      </c>
      <c r="BE295" s="528">
        <v>111.3</v>
      </c>
      <c r="BF295" s="528">
        <v>111.3</v>
      </c>
      <c r="BG295" s="528">
        <v>111.6</v>
      </c>
      <c r="BH295" s="528">
        <v>115</v>
      </c>
      <c r="BI295" s="528">
        <v>121.8</v>
      </c>
      <c r="BJ295" s="528">
        <v>124.2</v>
      </c>
      <c r="BK295" s="528">
        <v>126.4</v>
      </c>
      <c r="BL295" s="528">
        <v>125.9</v>
      </c>
      <c r="BM295" s="528">
        <v>126</v>
      </c>
      <c r="BN295" s="528">
        <v>126.1</v>
      </c>
      <c r="BO295" s="528">
        <v>127.5</v>
      </c>
      <c r="BP295" s="528">
        <v>127.5</v>
      </c>
      <c r="BQ295" s="528">
        <v>127.5</v>
      </c>
      <c r="BR295" s="528">
        <v>127.5</v>
      </c>
      <c r="BS295" s="528">
        <v>127.5</v>
      </c>
      <c r="BT295" s="528">
        <v>127.5</v>
      </c>
      <c r="BU295" s="528">
        <v>127.5</v>
      </c>
      <c r="BV295" s="528">
        <v>127.5</v>
      </c>
      <c r="BW295" s="528">
        <v>127.5</v>
      </c>
      <c r="BX295" s="528">
        <v>125.4</v>
      </c>
      <c r="BY295" s="528">
        <v>124.5</v>
      </c>
      <c r="BZ295" s="528">
        <v>124.5</v>
      </c>
      <c r="CA295" s="528">
        <v>124.5</v>
      </c>
      <c r="CB295" s="528">
        <v>124.3</v>
      </c>
      <c r="CC295" s="528">
        <v>125.5</v>
      </c>
      <c r="CD295" s="528">
        <v>128.80000000000001</v>
      </c>
      <c r="CE295" s="528">
        <v>131.30000000000001</v>
      </c>
      <c r="CF295" s="528">
        <v>132.30000000000001</v>
      </c>
      <c r="CG295" s="528">
        <v>132.5</v>
      </c>
      <c r="CH295" s="528">
        <v>132.1</v>
      </c>
      <c r="CI295" s="528">
        <v>131.80000000000001</v>
      </c>
      <c r="CJ295" s="528">
        <v>133.6</v>
      </c>
      <c r="CK295" s="528">
        <v>137.80000000000001</v>
      </c>
      <c r="CL295" s="528">
        <v>138.19999999999999</v>
      </c>
    </row>
    <row r="296" spans="1:90">
      <c r="A296" s="524" t="s">
        <v>2570</v>
      </c>
      <c r="B296" s="524" t="s">
        <v>2571</v>
      </c>
      <c r="C296" s="525">
        <v>9.2299999999999993E-2</v>
      </c>
      <c r="D296" s="528">
        <v>100.2</v>
      </c>
      <c r="E296" s="528">
        <v>100.2</v>
      </c>
      <c r="F296" s="528">
        <v>100.2</v>
      </c>
      <c r="G296" s="528">
        <v>102.1</v>
      </c>
      <c r="H296" s="528">
        <v>102.1</v>
      </c>
      <c r="I296" s="528">
        <v>102.1</v>
      </c>
      <c r="J296" s="528">
        <v>102.3</v>
      </c>
      <c r="K296" s="528">
        <v>102.3</v>
      </c>
      <c r="L296" s="528">
        <v>102.3</v>
      </c>
      <c r="M296" s="528">
        <v>102.3</v>
      </c>
      <c r="N296" s="528">
        <v>102.3</v>
      </c>
      <c r="O296" s="528">
        <v>102.5</v>
      </c>
      <c r="P296" s="528">
        <v>103.2</v>
      </c>
      <c r="Q296" s="528">
        <v>103.2</v>
      </c>
      <c r="R296" s="528">
        <v>103.2</v>
      </c>
      <c r="S296" s="528">
        <v>107.9</v>
      </c>
      <c r="T296" s="528">
        <v>109.2</v>
      </c>
      <c r="U296" s="528">
        <v>109.2</v>
      </c>
      <c r="V296" s="528">
        <v>109.2</v>
      </c>
      <c r="W296" s="528">
        <v>109.2</v>
      </c>
      <c r="X296" s="528">
        <v>109.2</v>
      </c>
      <c r="Y296" s="528">
        <v>109.2</v>
      </c>
      <c r="Z296" s="528">
        <v>109.2</v>
      </c>
      <c r="AA296" s="528">
        <v>109.2</v>
      </c>
      <c r="AB296" s="528">
        <v>109.5</v>
      </c>
      <c r="AC296" s="528">
        <v>109.5</v>
      </c>
      <c r="AD296" s="528">
        <v>109.5</v>
      </c>
      <c r="AE296" s="528">
        <v>112.4</v>
      </c>
      <c r="AF296" s="528">
        <v>112.4</v>
      </c>
      <c r="AG296" s="528">
        <v>112.4</v>
      </c>
      <c r="AH296" s="528">
        <v>112.4</v>
      </c>
      <c r="AI296" s="528">
        <v>113.7</v>
      </c>
      <c r="AJ296" s="528">
        <v>113.7</v>
      </c>
      <c r="AK296" s="528">
        <v>113.7</v>
      </c>
      <c r="AL296" s="528">
        <v>113.7</v>
      </c>
      <c r="AM296" s="528">
        <v>113.7</v>
      </c>
      <c r="AN296" s="528">
        <v>114.3</v>
      </c>
      <c r="AO296" s="528">
        <v>114.3</v>
      </c>
      <c r="AP296" s="528">
        <v>113.7</v>
      </c>
      <c r="AQ296" s="528">
        <v>114.6</v>
      </c>
      <c r="AR296" s="528">
        <v>112.1</v>
      </c>
      <c r="AS296" s="528">
        <v>109.6</v>
      </c>
      <c r="AT296" s="528">
        <v>113.1</v>
      </c>
      <c r="AU296" s="528">
        <v>111.5</v>
      </c>
      <c r="AV296" s="528">
        <v>114.6</v>
      </c>
      <c r="AW296" s="528">
        <v>116.2</v>
      </c>
      <c r="AX296" s="528">
        <v>117.6</v>
      </c>
      <c r="AY296" s="528">
        <v>116.7</v>
      </c>
      <c r="AZ296" s="528">
        <v>118.2</v>
      </c>
      <c r="BA296" s="528">
        <v>117</v>
      </c>
      <c r="BB296" s="528">
        <v>115.8</v>
      </c>
      <c r="BC296" s="528">
        <v>115.8</v>
      </c>
      <c r="BD296" s="528">
        <v>116.4</v>
      </c>
      <c r="BE296" s="528">
        <v>116.4</v>
      </c>
      <c r="BF296" s="528">
        <v>116.4</v>
      </c>
      <c r="BG296" s="528">
        <v>116.4</v>
      </c>
      <c r="BH296" s="528">
        <v>116.6</v>
      </c>
      <c r="BI296" s="528">
        <v>117.4</v>
      </c>
      <c r="BJ296" s="528">
        <v>116.9</v>
      </c>
      <c r="BK296" s="528">
        <v>118.7</v>
      </c>
      <c r="BL296" s="528">
        <v>121.1</v>
      </c>
      <c r="BM296" s="528">
        <v>120</v>
      </c>
      <c r="BN296" s="528">
        <v>120.4</v>
      </c>
      <c r="BO296" s="528">
        <v>121.3</v>
      </c>
      <c r="BP296" s="528">
        <v>121.3</v>
      </c>
      <c r="BQ296" s="528">
        <v>121.3</v>
      </c>
      <c r="BR296" s="528">
        <v>121.3</v>
      </c>
      <c r="BS296" s="528">
        <v>121.3</v>
      </c>
      <c r="BT296" s="528">
        <v>121.3</v>
      </c>
      <c r="BU296" s="528">
        <v>121.3</v>
      </c>
      <c r="BV296" s="528">
        <v>121.3</v>
      </c>
      <c r="BW296" s="528">
        <v>121.3</v>
      </c>
      <c r="BX296" s="528">
        <v>127.6</v>
      </c>
      <c r="BY296" s="528">
        <v>127.2</v>
      </c>
      <c r="BZ296" s="528">
        <v>132.1</v>
      </c>
      <c r="CA296" s="528">
        <v>134.19999999999999</v>
      </c>
      <c r="CB296" s="528">
        <v>135.80000000000001</v>
      </c>
      <c r="CC296" s="528">
        <v>134.30000000000001</v>
      </c>
      <c r="CD296" s="528">
        <v>134.30000000000001</v>
      </c>
      <c r="CE296" s="528">
        <v>136.5</v>
      </c>
      <c r="CF296" s="528">
        <v>137.6</v>
      </c>
      <c r="CG296" s="528">
        <v>138.19999999999999</v>
      </c>
      <c r="CH296" s="528">
        <v>134.80000000000001</v>
      </c>
      <c r="CI296" s="528">
        <v>136</v>
      </c>
      <c r="CJ296" s="528">
        <v>134.30000000000001</v>
      </c>
      <c r="CK296" s="528">
        <v>134</v>
      </c>
      <c r="CL296" s="528">
        <v>133.30000000000001</v>
      </c>
    </row>
    <row r="297" spans="1:90">
      <c r="A297" s="524" t="s">
        <v>1101</v>
      </c>
      <c r="B297" s="524" t="s">
        <v>2572</v>
      </c>
      <c r="C297" s="525">
        <v>5.6030000000000003E-2</v>
      </c>
      <c r="D297" s="528">
        <v>100.4</v>
      </c>
      <c r="E297" s="528">
        <v>100</v>
      </c>
      <c r="F297" s="528">
        <v>100.8</v>
      </c>
      <c r="G297" s="528">
        <v>105.3</v>
      </c>
      <c r="H297" s="528">
        <v>105.2</v>
      </c>
      <c r="I297" s="528">
        <v>105.3</v>
      </c>
      <c r="J297" s="528">
        <v>105.9</v>
      </c>
      <c r="K297" s="528">
        <v>106.3</v>
      </c>
      <c r="L297" s="528">
        <v>105.8</v>
      </c>
      <c r="M297" s="528">
        <v>106.1</v>
      </c>
      <c r="N297" s="528">
        <v>105.6</v>
      </c>
      <c r="O297" s="528">
        <v>106.3</v>
      </c>
      <c r="P297" s="528">
        <v>110.4</v>
      </c>
      <c r="Q297" s="528">
        <v>110.1</v>
      </c>
      <c r="R297" s="528">
        <v>111.6</v>
      </c>
      <c r="S297" s="528">
        <v>107.9</v>
      </c>
      <c r="T297" s="528">
        <v>109.2</v>
      </c>
      <c r="U297" s="528">
        <v>109</v>
      </c>
      <c r="V297" s="528">
        <v>110.4</v>
      </c>
      <c r="W297" s="528">
        <v>109.3</v>
      </c>
      <c r="X297" s="528">
        <v>111.3</v>
      </c>
      <c r="Y297" s="528">
        <v>110.2</v>
      </c>
      <c r="Z297" s="528">
        <v>108.9</v>
      </c>
      <c r="AA297" s="528">
        <v>110.7</v>
      </c>
      <c r="AB297" s="528">
        <v>110.7</v>
      </c>
      <c r="AC297" s="528">
        <v>110.1</v>
      </c>
      <c r="AD297" s="528">
        <v>108.8</v>
      </c>
      <c r="AE297" s="528">
        <v>108.3</v>
      </c>
      <c r="AF297" s="528">
        <v>109.4</v>
      </c>
      <c r="AG297" s="528">
        <v>108.2</v>
      </c>
      <c r="AH297" s="528">
        <v>109.3</v>
      </c>
      <c r="AI297" s="528">
        <v>109.6</v>
      </c>
      <c r="AJ297" s="528">
        <v>108.9</v>
      </c>
      <c r="AK297" s="528">
        <v>109.3</v>
      </c>
      <c r="AL297" s="528">
        <v>108.9</v>
      </c>
      <c r="AM297" s="528">
        <v>109.3</v>
      </c>
      <c r="AN297" s="528">
        <v>101.5</v>
      </c>
      <c r="AO297" s="528">
        <v>101.4</v>
      </c>
      <c r="AP297" s="528">
        <v>101.4</v>
      </c>
      <c r="AQ297" s="528">
        <v>100.8</v>
      </c>
      <c r="AR297" s="528">
        <v>100.2</v>
      </c>
      <c r="AS297" s="528">
        <v>99.6</v>
      </c>
      <c r="AT297" s="528">
        <v>100.5</v>
      </c>
      <c r="AU297" s="528">
        <v>99.3</v>
      </c>
      <c r="AV297" s="528">
        <v>100.1</v>
      </c>
      <c r="AW297" s="528">
        <v>100.6</v>
      </c>
      <c r="AX297" s="528">
        <v>101.3</v>
      </c>
      <c r="AY297" s="528">
        <v>101.5</v>
      </c>
      <c r="AZ297" s="528">
        <v>107.6</v>
      </c>
      <c r="BA297" s="528">
        <v>107.8</v>
      </c>
      <c r="BB297" s="528">
        <v>106.8</v>
      </c>
      <c r="BC297" s="528">
        <v>108.6</v>
      </c>
      <c r="BD297" s="528">
        <v>106</v>
      </c>
      <c r="BE297" s="528">
        <v>108</v>
      </c>
      <c r="BF297" s="528">
        <v>104</v>
      </c>
      <c r="BG297" s="528">
        <v>104.8</v>
      </c>
      <c r="BH297" s="528">
        <v>105.5</v>
      </c>
      <c r="BI297" s="528">
        <v>107.4</v>
      </c>
      <c r="BJ297" s="528">
        <v>105.3</v>
      </c>
      <c r="BK297" s="528">
        <v>105.8</v>
      </c>
      <c r="BL297" s="528">
        <v>104.4</v>
      </c>
      <c r="BM297" s="528">
        <v>104.1</v>
      </c>
      <c r="BN297" s="528">
        <v>105.2</v>
      </c>
      <c r="BO297" s="528">
        <v>107.9</v>
      </c>
      <c r="BP297" s="528">
        <v>104</v>
      </c>
      <c r="BQ297" s="528">
        <v>104.1</v>
      </c>
      <c r="BR297" s="528">
        <v>104.1</v>
      </c>
      <c r="BS297" s="528">
        <v>104.2</v>
      </c>
      <c r="BT297" s="528">
        <v>104.7</v>
      </c>
      <c r="BU297" s="528">
        <v>104.7</v>
      </c>
      <c r="BV297" s="528">
        <v>105.1</v>
      </c>
      <c r="BW297" s="528">
        <v>104.7</v>
      </c>
      <c r="BX297" s="528">
        <v>119</v>
      </c>
      <c r="BY297" s="528">
        <v>125.4</v>
      </c>
      <c r="BZ297" s="528">
        <v>126.4</v>
      </c>
      <c r="CA297" s="528">
        <v>126.2</v>
      </c>
      <c r="CB297" s="528">
        <v>128.1</v>
      </c>
      <c r="CC297" s="528">
        <v>126.8</v>
      </c>
      <c r="CD297" s="528">
        <v>125.7</v>
      </c>
      <c r="CE297" s="528">
        <v>124.7</v>
      </c>
      <c r="CF297" s="528">
        <v>124</v>
      </c>
      <c r="CG297" s="528">
        <v>124</v>
      </c>
      <c r="CH297" s="528">
        <v>124</v>
      </c>
      <c r="CI297" s="528">
        <v>124</v>
      </c>
      <c r="CJ297" s="528">
        <v>124</v>
      </c>
      <c r="CK297" s="528">
        <v>124</v>
      </c>
      <c r="CL297" s="528">
        <v>124</v>
      </c>
    </row>
    <row r="298" spans="1:90">
      <c r="A298" s="524" t="s">
        <v>2573</v>
      </c>
      <c r="B298" s="524" t="s">
        <v>2574</v>
      </c>
      <c r="C298" s="525">
        <v>2.1659999999999999E-2</v>
      </c>
      <c r="D298" s="528">
        <v>101.6</v>
      </c>
      <c r="E298" s="528">
        <v>102.1</v>
      </c>
      <c r="F298" s="528">
        <v>102.9</v>
      </c>
      <c r="G298" s="528">
        <v>106.8</v>
      </c>
      <c r="H298" s="528">
        <v>105.5</v>
      </c>
      <c r="I298" s="528">
        <v>108.3</v>
      </c>
      <c r="J298" s="528">
        <v>107.7</v>
      </c>
      <c r="K298" s="528">
        <v>107.1</v>
      </c>
      <c r="L298" s="528">
        <v>106.8</v>
      </c>
      <c r="M298" s="528">
        <v>106.3</v>
      </c>
      <c r="N298" s="528">
        <v>106.4</v>
      </c>
      <c r="O298" s="528">
        <v>107.1</v>
      </c>
      <c r="P298" s="528">
        <v>107.9</v>
      </c>
      <c r="Q298" s="528">
        <v>108.1</v>
      </c>
      <c r="R298" s="528">
        <v>108.1</v>
      </c>
      <c r="S298" s="528">
        <v>109.6</v>
      </c>
      <c r="T298" s="528">
        <v>109.2</v>
      </c>
      <c r="U298" s="528">
        <v>108.3</v>
      </c>
      <c r="V298" s="528">
        <v>107.9</v>
      </c>
      <c r="W298" s="528">
        <v>107.7</v>
      </c>
      <c r="X298" s="528">
        <v>108.7</v>
      </c>
      <c r="Y298" s="528">
        <v>109.3</v>
      </c>
      <c r="Z298" s="528">
        <v>109.8</v>
      </c>
      <c r="AA298" s="528">
        <v>109.7</v>
      </c>
      <c r="AB298" s="528">
        <v>110.4</v>
      </c>
      <c r="AC298" s="528">
        <v>111.9</v>
      </c>
      <c r="AD298" s="528">
        <v>112.9</v>
      </c>
      <c r="AE298" s="528">
        <v>111.2</v>
      </c>
      <c r="AF298" s="528">
        <v>109</v>
      </c>
      <c r="AG298" s="528">
        <v>107</v>
      </c>
      <c r="AH298" s="528">
        <v>106.5</v>
      </c>
      <c r="AI298" s="528">
        <v>107.1</v>
      </c>
      <c r="AJ298" s="528">
        <v>107.6</v>
      </c>
      <c r="AK298" s="528">
        <v>107.6</v>
      </c>
      <c r="AL298" s="528">
        <v>107.3</v>
      </c>
      <c r="AM298" s="528">
        <v>106.2</v>
      </c>
      <c r="AN298" s="528">
        <v>106.2</v>
      </c>
      <c r="AO298" s="528">
        <v>105.8</v>
      </c>
      <c r="AP298" s="528">
        <v>106.4</v>
      </c>
      <c r="AQ298" s="528">
        <v>106</v>
      </c>
      <c r="AR298" s="528">
        <v>106.8</v>
      </c>
      <c r="AS298" s="528">
        <v>106.6</v>
      </c>
      <c r="AT298" s="528">
        <v>108.1</v>
      </c>
      <c r="AU298" s="528">
        <v>108.3</v>
      </c>
      <c r="AV298" s="528">
        <v>110.7</v>
      </c>
      <c r="AW298" s="528">
        <v>112.4</v>
      </c>
      <c r="AX298" s="528">
        <v>113.1</v>
      </c>
      <c r="AY298" s="528">
        <v>115.3</v>
      </c>
      <c r="AZ298" s="528">
        <v>116.2</v>
      </c>
      <c r="BA298" s="528">
        <v>122.8</v>
      </c>
      <c r="BB298" s="528">
        <v>124.1</v>
      </c>
      <c r="BC298" s="528">
        <v>129.69999999999999</v>
      </c>
      <c r="BD298" s="528">
        <v>130.19999999999999</v>
      </c>
      <c r="BE298" s="528">
        <v>132.4</v>
      </c>
      <c r="BF298" s="528">
        <v>133.80000000000001</v>
      </c>
      <c r="BG298" s="528">
        <v>128.9</v>
      </c>
      <c r="BH298" s="528">
        <v>127</v>
      </c>
      <c r="BI298" s="528">
        <v>130.30000000000001</v>
      </c>
      <c r="BJ298" s="528">
        <v>129.69999999999999</v>
      </c>
      <c r="BK298" s="528">
        <v>132.5</v>
      </c>
      <c r="BL298" s="528">
        <v>135</v>
      </c>
      <c r="BM298" s="528">
        <v>134</v>
      </c>
      <c r="BN298" s="528">
        <v>136.69999999999999</v>
      </c>
      <c r="BO298" s="528">
        <v>136.6</v>
      </c>
      <c r="BP298" s="528">
        <v>129.80000000000001</v>
      </c>
      <c r="BQ298" s="528">
        <v>124.8</v>
      </c>
      <c r="BR298" s="528">
        <v>136.30000000000001</v>
      </c>
      <c r="BS298" s="528">
        <v>136.6</v>
      </c>
      <c r="BT298" s="528">
        <v>138.30000000000001</v>
      </c>
      <c r="BU298" s="528">
        <v>140</v>
      </c>
      <c r="BV298" s="528">
        <v>139.6</v>
      </c>
      <c r="BW298" s="528">
        <v>142.69999999999999</v>
      </c>
      <c r="BX298" s="528">
        <v>151.30000000000001</v>
      </c>
      <c r="BY298" s="528">
        <v>156.5</v>
      </c>
      <c r="BZ298" s="528">
        <v>157.19999999999999</v>
      </c>
      <c r="CA298" s="528">
        <v>153.4</v>
      </c>
      <c r="CB298" s="528">
        <v>153.6</v>
      </c>
      <c r="CC298" s="528">
        <v>154.4</v>
      </c>
      <c r="CD298" s="528">
        <v>151.6</v>
      </c>
      <c r="CE298" s="528">
        <v>144.69999999999999</v>
      </c>
      <c r="CF298" s="528">
        <v>143.1</v>
      </c>
      <c r="CG298" s="528">
        <v>139.5</v>
      </c>
      <c r="CH298" s="528">
        <v>142.30000000000001</v>
      </c>
      <c r="CI298" s="528">
        <v>148.80000000000001</v>
      </c>
      <c r="CJ298" s="528">
        <v>143.30000000000001</v>
      </c>
      <c r="CK298" s="528">
        <v>145.1</v>
      </c>
      <c r="CL298" s="528">
        <v>146.30000000000001</v>
      </c>
    </row>
    <row r="299" spans="1:90">
      <c r="A299" s="524" t="s">
        <v>2575</v>
      </c>
      <c r="B299" s="524" t="s">
        <v>2576</v>
      </c>
      <c r="C299" s="525">
        <v>6.5729999999999997E-2</v>
      </c>
      <c r="D299" s="528">
        <v>109.3</v>
      </c>
      <c r="E299" s="528">
        <v>110.3</v>
      </c>
      <c r="F299" s="528">
        <v>108.4</v>
      </c>
      <c r="G299" s="528">
        <v>108.8</v>
      </c>
      <c r="H299" s="528">
        <v>111.6</v>
      </c>
      <c r="I299" s="528">
        <v>108</v>
      </c>
      <c r="J299" s="528">
        <v>111.3</v>
      </c>
      <c r="K299" s="528">
        <v>112.3</v>
      </c>
      <c r="L299" s="528">
        <v>114</v>
      </c>
      <c r="M299" s="528">
        <v>115.5</v>
      </c>
      <c r="N299" s="528">
        <v>113.6</v>
      </c>
      <c r="O299" s="528">
        <v>120.1</v>
      </c>
      <c r="P299" s="528">
        <v>118.8</v>
      </c>
      <c r="Q299" s="528">
        <v>122.3</v>
      </c>
      <c r="R299" s="528">
        <v>121.7</v>
      </c>
      <c r="S299" s="528">
        <v>125</v>
      </c>
      <c r="T299" s="528">
        <v>119.2</v>
      </c>
      <c r="U299" s="528">
        <v>121.1</v>
      </c>
      <c r="V299" s="528">
        <v>120.1</v>
      </c>
      <c r="W299" s="528">
        <v>119.9</v>
      </c>
      <c r="X299" s="528">
        <v>117.2</v>
      </c>
      <c r="Y299" s="528">
        <v>119</v>
      </c>
      <c r="Z299" s="528">
        <v>121.7</v>
      </c>
      <c r="AA299" s="528">
        <v>118.7</v>
      </c>
      <c r="AB299" s="528">
        <v>127.4</v>
      </c>
      <c r="AC299" s="528">
        <v>127.6</v>
      </c>
      <c r="AD299" s="528">
        <v>124.2</v>
      </c>
      <c r="AE299" s="528">
        <v>123.5</v>
      </c>
      <c r="AF299" s="528">
        <v>123.6</v>
      </c>
      <c r="AG299" s="528">
        <v>122.2</v>
      </c>
      <c r="AH299" s="528">
        <v>124.8</v>
      </c>
      <c r="AI299" s="528">
        <v>126.5</v>
      </c>
      <c r="AJ299" s="528">
        <v>123.1</v>
      </c>
      <c r="AK299" s="528">
        <v>122.2</v>
      </c>
      <c r="AL299" s="528">
        <v>123.9</v>
      </c>
      <c r="AM299" s="528">
        <v>124.7</v>
      </c>
      <c r="AN299" s="528">
        <v>138</v>
      </c>
      <c r="AO299" s="528">
        <v>135.80000000000001</v>
      </c>
      <c r="AP299" s="528">
        <v>141.69999999999999</v>
      </c>
      <c r="AQ299" s="528">
        <v>149.1</v>
      </c>
      <c r="AR299" s="528">
        <v>143.69999999999999</v>
      </c>
      <c r="AS299" s="528">
        <v>146.80000000000001</v>
      </c>
      <c r="AT299" s="528">
        <v>143.6</v>
      </c>
      <c r="AU299" s="528">
        <v>139.5</v>
      </c>
      <c r="AV299" s="528">
        <v>139.5</v>
      </c>
      <c r="AW299" s="528">
        <v>139.5</v>
      </c>
      <c r="AX299" s="528">
        <v>139.5</v>
      </c>
      <c r="AY299" s="528">
        <v>147.30000000000001</v>
      </c>
      <c r="AZ299" s="528">
        <v>172.6</v>
      </c>
      <c r="BA299" s="528">
        <v>177.5</v>
      </c>
      <c r="BB299" s="528">
        <v>189.6</v>
      </c>
      <c r="BC299" s="528">
        <v>184.2</v>
      </c>
      <c r="BD299" s="528">
        <v>179.9</v>
      </c>
      <c r="BE299" s="528">
        <v>184.5</v>
      </c>
      <c r="BF299" s="528">
        <v>180.6</v>
      </c>
      <c r="BG299" s="528">
        <v>180.2</v>
      </c>
      <c r="BH299" s="528">
        <v>179.6</v>
      </c>
      <c r="BI299" s="528">
        <v>184.1</v>
      </c>
      <c r="BJ299" s="528">
        <v>188.3</v>
      </c>
      <c r="BK299" s="528">
        <v>181.9</v>
      </c>
      <c r="BL299" s="528">
        <v>166.6</v>
      </c>
      <c r="BM299" s="528">
        <v>176.8</v>
      </c>
      <c r="BN299" s="528">
        <v>176.6</v>
      </c>
      <c r="BO299" s="528">
        <v>175.3</v>
      </c>
      <c r="BP299" s="528">
        <v>182.4</v>
      </c>
      <c r="BQ299" s="528">
        <v>173.2</v>
      </c>
      <c r="BR299" s="528">
        <v>169.1</v>
      </c>
      <c r="BS299" s="528">
        <v>179.3</v>
      </c>
      <c r="BT299" s="528">
        <v>176.9</v>
      </c>
      <c r="BU299" s="528">
        <v>185</v>
      </c>
      <c r="BV299" s="528">
        <v>183.8</v>
      </c>
      <c r="BW299" s="528">
        <v>198</v>
      </c>
      <c r="BX299" s="528">
        <v>195.1</v>
      </c>
      <c r="BY299" s="528">
        <v>191.5</v>
      </c>
      <c r="BZ299" s="528">
        <v>199</v>
      </c>
      <c r="CA299" s="528">
        <v>206</v>
      </c>
      <c r="CB299" s="528">
        <v>228.9</v>
      </c>
      <c r="CC299" s="528">
        <v>230.4</v>
      </c>
      <c r="CD299" s="528">
        <v>226.1</v>
      </c>
      <c r="CE299" s="528">
        <v>230.5</v>
      </c>
      <c r="CF299" s="528">
        <v>230.2</v>
      </c>
      <c r="CG299" s="528">
        <v>218.3</v>
      </c>
      <c r="CH299" s="528">
        <v>213.1</v>
      </c>
      <c r="CI299" s="528">
        <v>216.3</v>
      </c>
      <c r="CJ299" s="528">
        <v>220.4</v>
      </c>
      <c r="CK299" s="528">
        <v>222.8</v>
      </c>
      <c r="CL299" s="528">
        <v>225.4</v>
      </c>
    </row>
    <row r="300" spans="1:90">
      <c r="A300" s="524" t="s">
        <v>2577</v>
      </c>
      <c r="B300" s="524" t="s">
        <v>2578</v>
      </c>
      <c r="C300" s="525">
        <v>2.955E-2</v>
      </c>
      <c r="D300" s="528">
        <v>100.2</v>
      </c>
      <c r="E300" s="528">
        <v>100.2</v>
      </c>
      <c r="F300" s="528">
        <v>100.2</v>
      </c>
      <c r="G300" s="528">
        <v>101.3</v>
      </c>
      <c r="H300" s="528">
        <v>101.3</v>
      </c>
      <c r="I300" s="528">
        <v>102.6</v>
      </c>
      <c r="J300" s="528">
        <v>102.6</v>
      </c>
      <c r="K300" s="528">
        <v>102.6</v>
      </c>
      <c r="L300" s="528">
        <v>102.6</v>
      </c>
      <c r="M300" s="528">
        <v>102.6</v>
      </c>
      <c r="N300" s="528">
        <v>102.6</v>
      </c>
      <c r="O300" s="528">
        <v>102.6</v>
      </c>
      <c r="P300" s="528">
        <v>102.1</v>
      </c>
      <c r="Q300" s="528">
        <v>102.1</v>
      </c>
      <c r="R300" s="528">
        <v>102.1</v>
      </c>
      <c r="S300" s="528">
        <v>105</v>
      </c>
      <c r="T300" s="528">
        <v>105</v>
      </c>
      <c r="U300" s="528">
        <v>105</v>
      </c>
      <c r="V300" s="528">
        <v>105</v>
      </c>
      <c r="W300" s="528">
        <v>105</v>
      </c>
      <c r="X300" s="528">
        <v>105</v>
      </c>
      <c r="Y300" s="528">
        <v>105</v>
      </c>
      <c r="Z300" s="528">
        <v>105</v>
      </c>
      <c r="AA300" s="528">
        <v>105</v>
      </c>
      <c r="AB300" s="528">
        <v>111.7</v>
      </c>
      <c r="AC300" s="528">
        <v>111.7</v>
      </c>
      <c r="AD300" s="528">
        <v>111.7</v>
      </c>
      <c r="AE300" s="528">
        <v>112.3</v>
      </c>
      <c r="AF300" s="528">
        <v>112.3</v>
      </c>
      <c r="AG300" s="528">
        <v>113</v>
      </c>
      <c r="AH300" s="528">
        <v>113</v>
      </c>
      <c r="AI300" s="528">
        <v>113</v>
      </c>
      <c r="AJ300" s="528">
        <v>113</v>
      </c>
      <c r="AK300" s="528">
        <v>113</v>
      </c>
      <c r="AL300" s="528">
        <v>113</v>
      </c>
      <c r="AM300" s="528">
        <v>113</v>
      </c>
      <c r="AN300" s="528">
        <v>113</v>
      </c>
      <c r="AO300" s="528">
        <v>113</v>
      </c>
      <c r="AP300" s="528">
        <v>113</v>
      </c>
      <c r="AQ300" s="528">
        <v>112.8</v>
      </c>
      <c r="AR300" s="528">
        <v>114.8</v>
      </c>
      <c r="AS300" s="528">
        <v>114.8</v>
      </c>
      <c r="AT300" s="528">
        <v>114.8</v>
      </c>
      <c r="AU300" s="528">
        <v>117.7</v>
      </c>
      <c r="AV300" s="528">
        <v>117.7</v>
      </c>
      <c r="AW300" s="528">
        <v>117.7</v>
      </c>
      <c r="AX300" s="528">
        <v>117.7</v>
      </c>
      <c r="AY300" s="528">
        <v>117.7</v>
      </c>
      <c r="AZ300" s="528">
        <v>120.6</v>
      </c>
      <c r="BA300" s="528">
        <v>120.6</v>
      </c>
      <c r="BB300" s="528">
        <v>120.6</v>
      </c>
      <c r="BC300" s="528">
        <v>120.6</v>
      </c>
      <c r="BD300" s="528">
        <v>120.6</v>
      </c>
      <c r="BE300" s="528">
        <v>121</v>
      </c>
      <c r="BF300" s="528">
        <v>121</v>
      </c>
      <c r="BG300" s="528">
        <v>121</v>
      </c>
      <c r="BH300" s="528">
        <v>121</v>
      </c>
      <c r="BI300" s="528">
        <v>121.1</v>
      </c>
      <c r="BJ300" s="528">
        <v>121.4</v>
      </c>
      <c r="BK300" s="528">
        <v>123.4</v>
      </c>
      <c r="BL300" s="528">
        <v>123.4</v>
      </c>
      <c r="BM300" s="528">
        <v>124.3</v>
      </c>
      <c r="BN300" s="528">
        <v>126</v>
      </c>
      <c r="BO300" s="528">
        <v>127.5</v>
      </c>
      <c r="BP300" s="528">
        <v>127.4</v>
      </c>
      <c r="BQ300" s="528">
        <v>128.30000000000001</v>
      </c>
      <c r="BR300" s="528">
        <v>128.1</v>
      </c>
      <c r="BS300" s="528">
        <v>128.1</v>
      </c>
      <c r="BT300" s="528">
        <v>128.1</v>
      </c>
      <c r="BU300" s="528">
        <v>128.1</v>
      </c>
      <c r="BV300" s="528">
        <v>128.1</v>
      </c>
      <c r="BW300" s="528">
        <v>128.1</v>
      </c>
      <c r="BX300" s="528">
        <v>133.30000000000001</v>
      </c>
      <c r="BY300" s="528">
        <v>137.30000000000001</v>
      </c>
      <c r="BZ300" s="528">
        <v>138</v>
      </c>
      <c r="CA300" s="528">
        <v>148.4</v>
      </c>
      <c r="CB300" s="528">
        <v>149.80000000000001</v>
      </c>
      <c r="CC300" s="528">
        <v>148.5</v>
      </c>
      <c r="CD300" s="528">
        <v>147.5</v>
      </c>
      <c r="CE300" s="528">
        <v>146.9</v>
      </c>
      <c r="CF300" s="528">
        <v>146.9</v>
      </c>
      <c r="CG300" s="528">
        <v>146.9</v>
      </c>
      <c r="CH300" s="528">
        <v>147.80000000000001</v>
      </c>
      <c r="CI300" s="528">
        <v>147.9</v>
      </c>
      <c r="CJ300" s="528">
        <v>149.30000000000001</v>
      </c>
      <c r="CK300" s="528">
        <v>149.30000000000001</v>
      </c>
      <c r="CL300" s="528">
        <v>149.19999999999999</v>
      </c>
    </row>
    <row r="301" spans="1:90">
      <c r="A301" s="524" t="s">
        <v>2579</v>
      </c>
      <c r="B301" s="524" t="s">
        <v>2580</v>
      </c>
      <c r="C301" s="525">
        <v>1.4540000000000001E-2</v>
      </c>
      <c r="D301" s="528">
        <v>100</v>
      </c>
      <c r="E301" s="528">
        <v>100</v>
      </c>
      <c r="F301" s="528">
        <v>100</v>
      </c>
      <c r="G301" s="528">
        <v>102.5</v>
      </c>
      <c r="H301" s="528">
        <v>102.5</v>
      </c>
      <c r="I301" s="528">
        <v>102.5</v>
      </c>
      <c r="J301" s="528">
        <v>103</v>
      </c>
      <c r="K301" s="528">
        <v>103</v>
      </c>
      <c r="L301" s="528">
        <v>103</v>
      </c>
      <c r="M301" s="528">
        <v>103</v>
      </c>
      <c r="N301" s="528">
        <v>103</v>
      </c>
      <c r="O301" s="528">
        <v>103</v>
      </c>
      <c r="P301" s="528">
        <v>103</v>
      </c>
      <c r="Q301" s="528">
        <v>103</v>
      </c>
      <c r="R301" s="528">
        <v>103</v>
      </c>
      <c r="S301" s="528">
        <v>101.8</v>
      </c>
      <c r="T301" s="528">
        <v>101.8</v>
      </c>
      <c r="U301" s="528">
        <v>101.2</v>
      </c>
      <c r="V301" s="528">
        <v>101.2</v>
      </c>
      <c r="W301" s="528">
        <v>101.2</v>
      </c>
      <c r="X301" s="528">
        <v>101.2</v>
      </c>
      <c r="Y301" s="528">
        <v>101.2</v>
      </c>
      <c r="Z301" s="528">
        <v>101.2</v>
      </c>
      <c r="AA301" s="528">
        <v>101.2</v>
      </c>
      <c r="AB301" s="528">
        <v>101.2</v>
      </c>
      <c r="AC301" s="528">
        <v>101.2</v>
      </c>
      <c r="AD301" s="528">
        <v>101.2</v>
      </c>
      <c r="AE301" s="528">
        <v>104.8</v>
      </c>
      <c r="AF301" s="528">
        <v>104.8</v>
      </c>
      <c r="AG301" s="528">
        <v>104.8</v>
      </c>
      <c r="AH301" s="528">
        <v>103.7</v>
      </c>
      <c r="AI301" s="528">
        <v>103.7</v>
      </c>
      <c r="AJ301" s="528">
        <v>103.7</v>
      </c>
      <c r="AK301" s="528">
        <v>104</v>
      </c>
      <c r="AL301" s="528">
        <v>104</v>
      </c>
      <c r="AM301" s="528">
        <v>103.8</v>
      </c>
      <c r="AN301" s="528">
        <v>105.8</v>
      </c>
      <c r="AO301" s="528">
        <v>107.3</v>
      </c>
      <c r="AP301" s="528">
        <v>107.3</v>
      </c>
      <c r="AQ301" s="528">
        <v>107.3</v>
      </c>
      <c r="AR301" s="528">
        <v>107.3</v>
      </c>
      <c r="AS301" s="528">
        <v>107.3</v>
      </c>
      <c r="AT301" s="528">
        <v>107.3</v>
      </c>
      <c r="AU301" s="528">
        <v>107.3</v>
      </c>
      <c r="AV301" s="528">
        <v>107.3</v>
      </c>
      <c r="AW301" s="528">
        <v>107.3</v>
      </c>
      <c r="AX301" s="528">
        <v>107.3</v>
      </c>
      <c r="AY301" s="528">
        <v>107.3</v>
      </c>
      <c r="AZ301" s="528">
        <v>108.1</v>
      </c>
      <c r="BA301" s="528">
        <v>108.1</v>
      </c>
      <c r="BB301" s="528">
        <v>108.1</v>
      </c>
      <c r="BC301" s="528">
        <v>108.1</v>
      </c>
      <c r="BD301" s="528">
        <v>108.1</v>
      </c>
      <c r="BE301" s="528">
        <v>108.1</v>
      </c>
      <c r="BF301" s="528">
        <v>108.1</v>
      </c>
      <c r="BG301" s="528">
        <v>108.1</v>
      </c>
      <c r="BH301" s="528">
        <v>111</v>
      </c>
      <c r="BI301" s="528">
        <v>113.5</v>
      </c>
      <c r="BJ301" s="528">
        <v>112.3</v>
      </c>
      <c r="BK301" s="528">
        <v>112.3</v>
      </c>
      <c r="BL301" s="528">
        <v>112.9</v>
      </c>
      <c r="BM301" s="528">
        <v>116.1</v>
      </c>
      <c r="BN301" s="528">
        <v>122.5</v>
      </c>
      <c r="BO301" s="528">
        <v>122.5</v>
      </c>
      <c r="BP301" s="528">
        <v>124.7</v>
      </c>
      <c r="BQ301" s="528">
        <v>124.7</v>
      </c>
      <c r="BR301" s="528">
        <v>124.7</v>
      </c>
      <c r="BS301" s="528">
        <v>124.7</v>
      </c>
      <c r="BT301" s="528">
        <v>124.7</v>
      </c>
      <c r="BU301" s="528">
        <v>124.7</v>
      </c>
      <c r="BV301" s="528">
        <v>124.7</v>
      </c>
      <c r="BW301" s="528">
        <v>124.7</v>
      </c>
      <c r="BX301" s="528">
        <v>133.4</v>
      </c>
      <c r="BY301" s="528">
        <v>133.5</v>
      </c>
      <c r="BZ301" s="528">
        <v>133.5</v>
      </c>
      <c r="CA301" s="528">
        <v>133.5</v>
      </c>
      <c r="CB301" s="528">
        <v>133.5</v>
      </c>
      <c r="CC301" s="528">
        <v>133.5</v>
      </c>
      <c r="CD301" s="528">
        <v>129.6</v>
      </c>
      <c r="CE301" s="528">
        <v>129.6</v>
      </c>
      <c r="CF301" s="528">
        <v>129.6</v>
      </c>
      <c r="CG301" s="528">
        <v>129.6</v>
      </c>
      <c r="CH301" s="528">
        <v>129.6</v>
      </c>
      <c r="CI301" s="528">
        <v>129.6</v>
      </c>
      <c r="CJ301" s="528">
        <v>129.6</v>
      </c>
      <c r="CK301" s="528">
        <v>129.6</v>
      </c>
      <c r="CL301" s="528">
        <v>129.6</v>
      </c>
    </row>
    <row r="302" spans="1:90">
      <c r="A302" s="524" t="s">
        <v>2581</v>
      </c>
      <c r="B302" s="524" t="s">
        <v>2582</v>
      </c>
      <c r="C302" s="525">
        <v>2.7539999999999999E-2</v>
      </c>
      <c r="D302" s="528">
        <v>100</v>
      </c>
      <c r="E302" s="528">
        <v>100</v>
      </c>
      <c r="F302" s="528">
        <v>100</v>
      </c>
      <c r="G302" s="528">
        <v>83.1</v>
      </c>
      <c r="H302" s="528">
        <v>83.1</v>
      </c>
      <c r="I302" s="528">
        <v>83.1</v>
      </c>
      <c r="J302" s="528">
        <v>83.1</v>
      </c>
      <c r="K302" s="528">
        <v>83.1</v>
      </c>
      <c r="L302" s="528">
        <v>83.1</v>
      </c>
      <c r="M302" s="528">
        <v>83.1</v>
      </c>
      <c r="N302" s="528">
        <v>83.1</v>
      </c>
      <c r="O302" s="528">
        <v>83.1</v>
      </c>
      <c r="P302" s="528">
        <v>83.1</v>
      </c>
      <c r="Q302" s="528">
        <v>83.1</v>
      </c>
      <c r="R302" s="528">
        <v>83.1</v>
      </c>
      <c r="S302" s="528">
        <v>107.6</v>
      </c>
      <c r="T302" s="528">
        <v>107.6</v>
      </c>
      <c r="U302" s="528">
        <v>107.6</v>
      </c>
      <c r="V302" s="528">
        <v>107.6</v>
      </c>
      <c r="W302" s="528">
        <v>107.6</v>
      </c>
      <c r="X302" s="528">
        <v>107.6</v>
      </c>
      <c r="Y302" s="528">
        <v>107.6</v>
      </c>
      <c r="Z302" s="528">
        <v>107.6</v>
      </c>
      <c r="AA302" s="528">
        <v>107.6</v>
      </c>
      <c r="AB302" s="528">
        <v>107.6</v>
      </c>
      <c r="AC302" s="528">
        <v>107.6</v>
      </c>
      <c r="AD302" s="528">
        <v>107.6</v>
      </c>
      <c r="AE302" s="528">
        <v>112.7</v>
      </c>
      <c r="AF302" s="528">
        <v>112.7</v>
      </c>
      <c r="AG302" s="528">
        <v>112.7</v>
      </c>
      <c r="AH302" s="528">
        <v>112.7</v>
      </c>
      <c r="AI302" s="528">
        <v>112.7</v>
      </c>
      <c r="AJ302" s="528">
        <v>112.7</v>
      </c>
      <c r="AK302" s="528">
        <v>112.7</v>
      </c>
      <c r="AL302" s="528">
        <v>112.7</v>
      </c>
      <c r="AM302" s="528">
        <v>112.7</v>
      </c>
      <c r="AN302" s="528">
        <v>112.7</v>
      </c>
      <c r="AO302" s="528">
        <v>112.7</v>
      </c>
      <c r="AP302" s="528">
        <v>112.7</v>
      </c>
      <c r="AQ302" s="528">
        <v>118.9</v>
      </c>
      <c r="AR302" s="528">
        <v>118.9</v>
      </c>
      <c r="AS302" s="528">
        <v>118.9</v>
      </c>
      <c r="AT302" s="528">
        <v>118.9</v>
      </c>
      <c r="AU302" s="528">
        <v>118.9</v>
      </c>
      <c r="AV302" s="528">
        <v>118.9</v>
      </c>
      <c r="AW302" s="528">
        <v>118.9</v>
      </c>
      <c r="AX302" s="528">
        <v>118.9</v>
      </c>
      <c r="AY302" s="528">
        <v>118.9</v>
      </c>
      <c r="AZ302" s="528">
        <v>118.9</v>
      </c>
      <c r="BA302" s="528">
        <v>118.9</v>
      </c>
      <c r="BB302" s="528">
        <v>118.9</v>
      </c>
      <c r="BC302" s="528">
        <v>130.69999999999999</v>
      </c>
      <c r="BD302" s="528">
        <v>130.69999999999999</v>
      </c>
      <c r="BE302" s="528">
        <v>130.69999999999999</v>
      </c>
      <c r="BF302" s="528">
        <v>130.69999999999999</v>
      </c>
      <c r="BG302" s="528">
        <v>130.69999999999999</v>
      </c>
      <c r="BH302" s="528">
        <v>130.69999999999999</v>
      </c>
      <c r="BI302" s="528">
        <v>130.69999999999999</v>
      </c>
      <c r="BJ302" s="528">
        <v>130.69999999999999</v>
      </c>
      <c r="BK302" s="528">
        <v>130.69999999999999</v>
      </c>
      <c r="BL302" s="528">
        <v>130.69999999999999</v>
      </c>
      <c r="BM302" s="528">
        <v>130.69999999999999</v>
      </c>
      <c r="BN302" s="528">
        <v>130.69999999999999</v>
      </c>
      <c r="BO302" s="528">
        <v>130.69999999999999</v>
      </c>
      <c r="BP302" s="528">
        <v>130.69999999999999</v>
      </c>
      <c r="BQ302" s="528">
        <v>130.69999999999999</v>
      </c>
      <c r="BR302" s="528">
        <v>130.69999999999999</v>
      </c>
      <c r="BS302" s="528">
        <v>130.69999999999999</v>
      </c>
      <c r="BT302" s="528">
        <v>130.69999999999999</v>
      </c>
      <c r="BU302" s="528">
        <v>130.69999999999999</v>
      </c>
      <c r="BV302" s="528">
        <v>130.69999999999999</v>
      </c>
      <c r="BW302" s="528">
        <v>130.69999999999999</v>
      </c>
      <c r="BX302" s="528">
        <v>130.69999999999999</v>
      </c>
      <c r="BY302" s="528">
        <v>130.69999999999999</v>
      </c>
      <c r="BZ302" s="528">
        <v>147.5</v>
      </c>
      <c r="CA302" s="528">
        <v>147.5</v>
      </c>
      <c r="CB302" s="528">
        <v>147.5</v>
      </c>
      <c r="CC302" s="528">
        <v>147.5</v>
      </c>
      <c r="CD302" s="528">
        <v>147.5</v>
      </c>
      <c r="CE302" s="528">
        <v>147.5</v>
      </c>
      <c r="CF302" s="528">
        <v>147.5</v>
      </c>
      <c r="CG302" s="528">
        <v>147.5</v>
      </c>
      <c r="CH302" s="528">
        <v>147.5</v>
      </c>
      <c r="CI302" s="528">
        <v>147.5</v>
      </c>
      <c r="CJ302" s="528">
        <v>151.1</v>
      </c>
      <c r="CK302" s="528">
        <v>151.1</v>
      </c>
      <c r="CL302" s="528">
        <v>151.1</v>
      </c>
    </row>
    <row r="303" spans="1:90">
      <c r="A303" s="524" t="s">
        <v>2583</v>
      </c>
      <c r="B303" s="524" t="s">
        <v>1055</v>
      </c>
      <c r="C303" s="525">
        <v>0.58743999999999996</v>
      </c>
      <c r="D303" s="528">
        <v>101.1</v>
      </c>
      <c r="E303" s="528">
        <v>100.5</v>
      </c>
      <c r="F303" s="528">
        <v>101.1</v>
      </c>
      <c r="G303" s="528">
        <v>102.9</v>
      </c>
      <c r="H303" s="528">
        <v>102.4</v>
      </c>
      <c r="I303" s="528">
        <v>102.8</v>
      </c>
      <c r="J303" s="528">
        <v>103.6</v>
      </c>
      <c r="K303" s="528">
        <v>104.7</v>
      </c>
      <c r="L303" s="528">
        <v>105.2</v>
      </c>
      <c r="M303" s="528">
        <v>106.6</v>
      </c>
      <c r="N303" s="528">
        <v>107.2</v>
      </c>
      <c r="O303" s="528">
        <v>106.6</v>
      </c>
      <c r="P303" s="528">
        <v>108.8</v>
      </c>
      <c r="Q303" s="528">
        <v>108.8</v>
      </c>
      <c r="R303" s="528">
        <v>109.3</v>
      </c>
      <c r="S303" s="528">
        <v>110</v>
      </c>
      <c r="T303" s="528">
        <v>110.9</v>
      </c>
      <c r="U303" s="528">
        <v>110.1</v>
      </c>
      <c r="V303" s="528">
        <v>109.9</v>
      </c>
      <c r="W303" s="528">
        <v>111.8</v>
      </c>
      <c r="X303" s="528">
        <v>110.5</v>
      </c>
      <c r="Y303" s="528">
        <v>110.9</v>
      </c>
      <c r="Z303" s="528">
        <v>111.7</v>
      </c>
      <c r="AA303" s="528">
        <v>112.3</v>
      </c>
      <c r="AB303" s="528">
        <v>115.5</v>
      </c>
      <c r="AC303" s="528">
        <v>114.3</v>
      </c>
      <c r="AD303" s="528">
        <v>115</v>
      </c>
      <c r="AE303" s="528">
        <v>118.8</v>
      </c>
      <c r="AF303" s="528">
        <v>118.7</v>
      </c>
      <c r="AG303" s="528">
        <v>118.1</v>
      </c>
      <c r="AH303" s="528">
        <v>118.6</v>
      </c>
      <c r="AI303" s="528">
        <v>117.3</v>
      </c>
      <c r="AJ303" s="528">
        <v>117.8</v>
      </c>
      <c r="AK303" s="528">
        <v>120.1</v>
      </c>
      <c r="AL303" s="528">
        <v>118.8</v>
      </c>
      <c r="AM303" s="528">
        <v>120.1</v>
      </c>
      <c r="AN303" s="528">
        <v>120.9</v>
      </c>
      <c r="AO303" s="528">
        <v>121.7</v>
      </c>
      <c r="AP303" s="528">
        <v>121.9</v>
      </c>
      <c r="AQ303" s="528">
        <v>122.4</v>
      </c>
      <c r="AR303" s="528">
        <v>124.5</v>
      </c>
      <c r="AS303" s="528">
        <v>125.5</v>
      </c>
      <c r="AT303" s="528">
        <v>127.8</v>
      </c>
      <c r="AU303" s="528">
        <v>130.9</v>
      </c>
      <c r="AV303" s="528">
        <v>132.5</v>
      </c>
      <c r="AW303" s="528">
        <v>131.30000000000001</v>
      </c>
      <c r="AX303" s="528">
        <v>132.4</v>
      </c>
      <c r="AY303" s="528">
        <v>132</v>
      </c>
      <c r="AZ303" s="528">
        <v>136.19999999999999</v>
      </c>
      <c r="BA303" s="528">
        <v>135.9</v>
      </c>
      <c r="BB303" s="528">
        <v>137.4</v>
      </c>
      <c r="BC303" s="528">
        <v>138.5</v>
      </c>
      <c r="BD303" s="528">
        <v>139.5</v>
      </c>
      <c r="BE303" s="528">
        <v>140.1</v>
      </c>
      <c r="BF303" s="528">
        <v>140.80000000000001</v>
      </c>
      <c r="BG303" s="528">
        <v>141.5</v>
      </c>
      <c r="BH303" s="528">
        <v>145.1</v>
      </c>
      <c r="BI303" s="528">
        <v>146.6</v>
      </c>
      <c r="BJ303" s="528">
        <v>145.6</v>
      </c>
      <c r="BK303" s="528">
        <v>145.9</v>
      </c>
      <c r="BL303" s="528">
        <v>143.69999999999999</v>
      </c>
      <c r="BM303" s="528">
        <v>145.6</v>
      </c>
      <c r="BN303" s="528">
        <v>146.4</v>
      </c>
      <c r="BO303" s="528">
        <v>148.80000000000001</v>
      </c>
      <c r="BP303" s="528">
        <v>147.5</v>
      </c>
      <c r="BQ303" s="528">
        <v>146.80000000000001</v>
      </c>
      <c r="BR303" s="528">
        <v>147.69999999999999</v>
      </c>
      <c r="BS303" s="528">
        <v>148.1</v>
      </c>
      <c r="BT303" s="528">
        <v>149.1</v>
      </c>
      <c r="BU303" s="528">
        <v>148.69999999999999</v>
      </c>
      <c r="BV303" s="528">
        <v>148.80000000000001</v>
      </c>
      <c r="BW303" s="528">
        <v>149</v>
      </c>
      <c r="BX303" s="528">
        <v>150.30000000000001</v>
      </c>
      <c r="BY303" s="528">
        <v>151.1</v>
      </c>
      <c r="BZ303" s="528">
        <v>151.69999999999999</v>
      </c>
      <c r="CA303" s="528">
        <v>153.1</v>
      </c>
      <c r="CB303" s="528">
        <v>155.30000000000001</v>
      </c>
      <c r="CC303" s="528">
        <v>160.69999999999999</v>
      </c>
      <c r="CD303" s="528">
        <v>161.9</v>
      </c>
      <c r="CE303" s="528">
        <v>160.9</v>
      </c>
      <c r="CF303" s="528">
        <v>161.6</v>
      </c>
      <c r="CG303" s="528">
        <v>161.80000000000001</v>
      </c>
      <c r="CH303" s="528">
        <v>162.19999999999999</v>
      </c>
      <c r="CI303" s="528">
        <v>162.30000000000001</v>
      </c>
      <c r="CJ303" s="528">
        <v>163.80000000000001</v>
      </c>
      <c r="CK303" s="528">
        <v>163.9</v>
      </c>
      <c r="CL303" s="528">
        <v>164.8</v>
      </c>
    </row>
    <row r="304" spans="1:90">
      <c r="A304" s="524" t="s">
        <v>2584</v>
      </c>
      <c r="B304" s="524" t="s">
        <v>1057</v>
      </c>
      <c r="C304" s="525">
        <v>0.18139</v>
      </c>
      <c r="D304" s="528">
        <v>101.5</v>
      </c>
      <c r="E304" s="528">
        <v>99.7</v>
      </c>
      <c r="F304" s="528">
        <v>102</v>
      </c>
      <c r="G304" s="528">
        <v>101.5</v>
      </c>
      <c r="H304" s="528">
        <v>100.1</v>
      </c>
      <c r="I304" s="528">
        <v>102.6</v>
      </c>
      <c r="J304" s="528">
        <v>102.7</v>
      </c>
      <c r="K304" s="528">
        <v>101.3</v>
      </c>
      <c r="L304" s="528">
        <v>102.3</v>
      </c>
      <c r="M304" s="528">
        <v>102.3</v>
      </c>
      <c r="N304" s="528">
        <v>105</v>
      </c>
      <c r="O304" s="528">
        <v>104.5</v>
      </c>
      <c r="P304" s="528">
        <v>105.4</v>
      </c>
      <c r="Q304" s="528">
        <v>104.3</v>
      </c>
      <c r="R304" s="528">
        <v>104.3</v>
      </c>
      <c r="S304" s="528">
        <v>105.4</v>
      </c>
      <c r="T304" s="528">
        <v>106</v>
      </c>
      <c r="U304" s="528">
        <v>103.2</v>
      </c>
      <c r="V304" s="528">
        <v>102.2</v>
      </c>
      <c r="W304" s="528">
        <v>107.2</v>
      </c>
      <c r="X304" s="528">
        <v>104.2</v>
      </c>
      <c r="Y304" s="528">
        <v>106.4</v>
      </c>
      <c r="Z304" s="528">
        <v>104.8</v>
      </c>
      <c r="AA304" s="528">
        <v>104.4</v>
      </c>
      <c r="AB304" s="528">
        <v>110.5</v>
      </c>
      <c r="AC304" s="528">
        <v>105.2</v>
      </c>
      <c r="AD304" s="528">
        <v>103.2</v>
      </c>
      <c r="AE304" s="528">
        <v>106.2</v>
      </c>
      <c r="AF304" s="528">
        <v>105.5</v>
      </c>
      <c r="AG304" s="528">
        <v>103</v>
      </c>
      <c r="AH304" s="528">
        <v>103.5</v>
      </c>
      <c r="AI304" s="528">
        <v>99.1</v>
      </c>
      <c r="AJ304" s="528">
        <v>101.9</v>
      </c>
      <c r="AK304" s="528">
        <v>105.5</v>
      </c>
      <c r="AL304" s="528">
        <v>102.2</v>
      </c>
      <c r="AM304" s="528">
        <v>104.4</v>
      </c>
      <c r="AN304" s="528">
        <v>106.7</v>
      </c>
      <c r="AO304" s="528">
        <v>107.3</v>
      </c>
      <c r="AP304" s="528">
        <v>108.1</v>
      </c>
      <c r="AQ304" s="528">
        <v>110.3</v>
      </c>
      <c r="AR304" s="528">
        <v>111.8</v>
      </c>
      <c r="AS304" s="528">
        <v>112.3</v>
      </c>
      <c r="AT304" s="528">
        <v>112.8</v>
      </c>
      <c r="AU304" s="528">
        <v>119.3</v>
      </c>
      <c r="AV304" s="528">
        <v>125.7</v>
      </c>
      <c r="AW304" s="528">
        <v>121.9</v>
      </c>
      <c r="AX304" s="528">
        <v>123.8</v>
      </c>
      <c r="AY304" s="528">
        <v>125.9</v>
      </c>
      <c r="AZ304" s="528">
        <v>127</v>
      </c>
      <c r="BA304" s="528">
        <v>125.6</v>
      </c>
      <c r="BB304" s="528">
        <v>130.1</v>
      </c>
      <c r="BC304" s="528">
        <v>124.4</v>
      </c>
      <c r="BD304" s="528">
        <v>127.6</v>
      </c>
      <c r="BE304" s="528">
        <v>127.7</v>
      </c>
      <c r="BF304" s="528">
        <v>126.9</v>
      </c>
      <c r="BG304" s="528">
        <v>129.1</v>
      </c>
      <c r="BH304" s="528">
        <v>129.5</v>
      </c>
      <c r="BI304" s="528">
        <v>129.30000000000001</v>
      </c>
      <c r="BJ304" s="528">
        <v>124.7</v>
      </c>
      <c r="BK304" s="528">
        <v>125.5</v>
      </c>
      <c r="BL304" s="528">
        <v>125.9</v>
      </c>
      <c r="BM304" s="528">
        <v>127.5</v>
      </c>
      <c r="BN304" s="528">
        <v>128</v>
      </c>
      <c r="BO304" s="528">
        <v>129.5</v>
      </c>
      <c r="BP304" s="528">
        <v>130</v>
      </c>
      <c r="BQ304" s="528">
        <v>129.9</v>
      </c>
      <c r="BR304" s="528">
        <v>130.30000000000001</v>
      </c>
      <c r="BS304" s="528">
        <v>130.5</v>
      </c>
      <c r="BT304" s="528">
        <v>133.5</v>
      </c>
      <c r="BU304" s="528">
        <v>133.6</v>
      </c>
      <c r="BV304" s="528">
        <v>134.1</v>
      </c>
      <c r="BW304" s="528">
        <v>134.6</v>
      </c>
      <c r="BX304" s="528">
        <v>132.19999999999999</v>
      </c>
      <c r="BY304" s="528">
        <v>132.30000000000001</v>
      </c>
      <c r="BZ304" s="528">
        <v>133.19999999999999</v>
      </c>
      <c r="CA304" s="528">
        <v>134.4</v>
      </c>
      <c r="CB304" s="528">
        <v>134.9</v>
      </c>
      <c r="CC304" s="528">
        <v>135.80000000000001</v>
      </c>
      <c r="CD304" s="528">
        <v>134.5</v>
      </c>
      <c r="CE304" s="528">
        <v>134.6</v>
      </c>
      <c r="CF304" s="528">
        <v>135.80000000000001</v>
      </c>
      <c r="CG304" s="528">
        <v>136.19999999999999</v>
      </c>
      <c r="CH304" s="528">
        <v>136.4</v>
      </c>
      <c r="CI304" s="528">
        <v>136.6</v>
      </c>
      <c r="CJ304" s="528">
        <v>137.1</v>
      </c>
      <c r="CK304" s="528">
        <v>137.4</v>
      </c>
      <c r="CL304" s="528">
        <v>138.30000000000001</v>
      </c>
    </row>
    <row r="305" spans="1:90">
      <c r="A305" s="524" t="s">
        <v>2585</v>
      </c>
      <c r="B305" s="524" t="s">
        <v>1059</v>
      </c>
      <c r="C305" s="525">
        <v>7.7350000000000002E-2</v>
      </c>
      <c r="D305" s="528">
        <v>103.2</v>
      </c>
      <c r="E305" s="528">
        <v>99</v>
      </c>
      <c r="F305" s="528">
        <v>104.4</v>
      </c>
      <c r="G305" s="528">
        <v>99.9</v>
      </c>
      <c r="H305" s="528">
        <v>96.5</v>
      </c>
      <c r="I305" s="528">
        <v>102.4</v>
      </c>
      <c r="J305" s="528">
        <v>102.5</v>
      </c>
      <c r="K305" s="528">
        <v>99.2</v>
      </c>
      <c r="L305" s="528">
        <v>101.7</v>
      </c>
      <c r="M305" s="528">
        <v>101.7</v>
      </c>
      <c r="N305" s="528">
        <v>107.3</v>
      </c>
      <c r="O305" s="528">
        <v>106.2</v>
      </c>
      <c r="P305" s="528">
        <v>108.2</v>
      </c>
      <c r="Q305" s="528">
        <v>105.7</v>
      </c>
      <c r="R305" s="528">
        <v>105.6</v>
      </c>
      <c r="S305" s="528">
        <v>106.5</v>
      </c>
      <c r="T305" s="528">
        <v>108</v>
      </c>
      <c r="U305" s="528">
        <v>101.5</v>
      </c>
      <c r="V305" s="528">
        <v>99.1</v>
      </c>
      <c r="W305" s="528">
        <v>110.8</v>
      </c>
      <c r="X305" s="528">
        <v>103.8</v>
      </c>
      <c r="Y305" s="528">
        <v>109</v>
      </c>
      <c r="Z305" s="528">
        <v>104.9</v>
      </c>
      <c r="AA305" s="528">
        <v>103.7</v>
      </c>
      <c r="AB305" s="528">
        <v>117.7</v>
      </c>
      <c r="AC305" s="528">
        <v>105.4</v>
      </c>
      <c r="AD305" s="528">
        <v>100.6</v>
      </c>
      <c r="AE305" s="528">
        <v>106.8</v>
      </c>
      <c r="AF305" s="528">
        <v>105.2</v>
      </c>
      <c r="AG305" s="528">
        <v>99.3</v>
      </c>
      <c r="AH305" s="528">
        <v>103.8</v>
      </c>
      <c r="AI305" s="528">
        <v>96.5</v>
      </c>
      <c r="AJ305" s="528">
        <v>102.5</v>
      </c>
      <c r="AK305" s="528">
        <v>109.8</v>
      </c>
      <c r="AL305" s="528">
        <v>101.7</v>
      </c>
      <c r="AM305" s="528">
        <v>102.8</v>
      </c>
      <c r="AN305" s="528">
        <v>103.2</v>
      </c>
      <c r="AO305" s="528">
        <v>103.2</v>
      </c>
      <c r="AP305" s="528">
        <v>103.2</v>
      </c>
      <c r="AQ305" s="528">
        <v>103.2</v>
      </c>
      <c r="AR305" s="528">
        <v>103.2</v>
      </c>
      <c r="AS305" s="528">
        <v>103.2</v>
      </c>
      <c r="AT305" s="528">
        <v>103.2</v>
      </c>
      <c r="AU305" s="528">
        <v>117.2</v>
      </c>
      <c r="AV305" s="528">
        <v>132.19999999999999</v>
      </c>
      <c r="AW305" s="528">
        <v>124.3</v>
      </c>
      <c r="AX305" s="528">
        <v>129.1</v>
      </c>
      <c r="AY305" s="528">
        <v>133.5</v>
      </c>
      <c r="AZ305" s="528">
        <v>125.8</v>
      </c>
      <c r="BA305" s="528">
        <v>122.5</v>
      </c>
      <c r="BB305" s="528">
        <v>132.9</v>
      </c>
      <c r="BC305" s="528">
        <v>119.8</v>
      </c>
      <c r="BD305" s="528">
        <v>127.3</v>
      </c>
      <c r="BE305" s="528">
        <v>127.5</v>
      </c>
      <c r="BF305" s="528">
        <v>125.6</v>
      </c>
      <c r="BG305" s="528">
        <v>130.80000000000001</v>
      </c>
      <c r="BH305" s="528">
        <v>131.6</v>
      </c>
      <c r="BI305" s="528">
        <v>131.19999999999999</v>
      </c>
      <c r="BJ305" s="528">
        <v>120.3</v>
      </c>
      <c r="BK305" s="528">
        <v>122.9</v>
      </c>
      <c r="BL305" s="528">
        <v>122.9</v>
      </c>
      <c r="BM305" s="528">
        <v>122.9</v>
      </c>
      <c r="BN305" s="528">
        <v>122.9</v>
      </c>
      <c r="BO305" s="528">
        <v>122.9</v>
      </c>
      <c r="BP305" s="528">
        <v>122.9</v>
      </c>
      <c r="BQ305" s="528">
        <v>122.9</v>
      </c>
      <c r="BR305" s="528">
        <v>122.9</v>
      </c>
      <c r="BS305" s="528">
        <v>122.9</v>
      </c>
      <c r="BT305" s="528">
        <v>122.9</v>
      </c>
      <c r="BU305" s="528">
        <v>122.9</v>
      </c>
      <c r="BV305" s="528">
        <v>122.9</v>
      </c>
      <c r="BW305" s="528">
        <v>122.9</v>
      </c>
      <c r="BX305" s="528">
        <v>122.9</v>
      </c>
      <c r="BY305" s="528">
        <v>122.9</v>
      </c>
      <c r="BZ305" s="528">
        <v>122.9</v>
      </c>
      <c r="CA305" s="528">
        <v>122.9</v>
      </c>
      <c r="CB305" s="528">
        <v>124.2</v>
      </c>
      <c r="CC305" s="528">
        <v>126.2</v>
      </c>
      <c r="CD305" s="528">
        <v>122.9</v>
      </c>
      <c r="CE305" s="528">
        <v>122.9</v>
      </c>
      <c r="CF305" s="528">
        <v>125.8</v>
      </c>
      <c r="CG305" s="528">
        <v>126.8</v>
      </c>
      <c r="CH305" s="528">
        <v>126.8</v>
      </c>
      <c r="CI305" s="528">
        <v>126.8</v>
      </c>
      <c r="CJ305" s="528">
        <v>126.8</v>
      </c>
      <c r="CK305" s="528">
        <v>126.8</v>
      </c>
      <c r="CL305" s="528">
        <v>128.30000000000001</v>
      </c>
    </row>
    <row r="306" spans="1:90">
      <c r="A306" s="524" t="s">
        <v>2586</v>
      </c>
      <c r="B306" s="524" t="s">
        <v>1061</v>
      </c>
      <c r="C306" s="525">
        <v>0.10403999999999999</v>
      </c>
      <c r="D306" s="528">
        <v>100.3</v>
      </c>
      <c r="E306" s="528">
        <v>100.3</v>
      </c>
      <c r="F306" s="528">
        <v>100.3</v>
      </c>
      <c r="G306" s="528">
        <v>102.8</v>
      </c>
      <c r="H306" s="528">
        <v>102.8</v>
      </c>
      <c r="I306" s="528">
        <v>102.8</v>
      </c>
      <c r="J306" s="528">
        <v>102.8</v>
      </c>
      <c r="K306" s="528">
        <v>102.8</v>
      </c>
      <c r="L306" s="528">
        <v>102.8</v>
      </c>
      <c r="M306" s="528">
        <v>102.8</v>
      </c>
      <c r="N306" s="528">
        <v>103.3</v>
      </c>
      <c r="O306" s="528">
        <v>103.3</v>
      </c>
      <c r="P306" s="528">
        <v>103.3</v>
      </c>
      <c r="Q306" s="528">
        <v>103.3</v>
      </c>
      <c r="R306" s="528">
        <v>103.3</v>
      </c>
      <c r="S306" s="528">
        <v>104.5</v>
      </c>
      <c r="T306" s="528">
        <v>104.5</v>
      </c>
      <c r="U306" s="528">
        <v>104.5</v>
      </c>
      <c r="V306" s="528">
        <v>104.5</v>
      </c>
      <c r="W306" s="528">
        <v>104.5</v>
      </c>
      <c r="X306" s="528">
        <v>104.5</v>
      </c>
      <c r="Y306" s="528">
        <v>104.5</v>
      </c>
      <c r="Z306" s="528">
        <v>104.7</v>
      </c>
      <c r="AA306" s="528">
        <v>104.9</v>
      </c>
      <c r="AB306" s="528">
        <v>105.1</v>
      </c>
      <c r="AC306" s="528">
        <v>105.1</v>
      </c>
      <c r="AD306" s="528">
        <v>105.1</v>
      </c>
      <c r="AE306" s="528">
        <v>105.7</v>
      </c>
      <c r="AF306" s="528">
        <v>105.7</v>
      </c>
      <c r="AG306" s="528">
        <v>105.7</v>
      </c>
      <c r="AH306" s="528">
        <v>103.3</v>
      </c>
      <c r="AI306" s="528">
        <v>101</v>
      </c>
      <c r="AJ306" s="528">
        <v>101.5</v>
      </c>
      <c r="AK306" s="528">
        <v>102.3</v>
      </c>
      <c r="AL306" s="528">
        <v>102.6</v>
      </c>
      <c r="AM306" s="528">
        <v>105.7</v>
      </c>
      <c r="AN306" s="528">
        <v>109.3</v>
      </c>
      <c r="AO306" s="528">
        <v>110.5</v>
      </c>
      <c r="AP306" s="528">
        <v>111.8</v>
      </c>
      <c r="AQ306" s="528">
        <v>115.6</v>
      </c>
      <c r="AR306" s="528">
        <v>118.2</v>
      </c>
      <c r="AS306" s="528">
        <v>119.2</v>
      </c>
      <c r="AT306" s="528">
        <v>120</v>
      </c>
      <c r="AU306" s="528">
        <v>120.9</v>
      </c>
      <c r="AV306" s="528">
        <v>120.8</v>
      </c>
      <c r="AW306" s="528">
        <v>120.2</v>
      </c>
      <c r="AX306" s="528">
        <v>119.9</v>
      </c>
      <c r="AY306" s="528">
        <v>120.3</v>
      </c>
      <c r="AZ306" s="528">
        <v>127.9</v>
      </c>
      <c r="BA306" s="528">
        <v>127.9</v>
      </c>
      <c r="BB306" s="528">
        <v>127.9</v>
      </c>
      <c r="BC306" s="528">
        <v>127.9</v>
      </c>
      <c r="BD306" s="528">
        <v>127.9</v>
      </c>
      <c r="BE306" s="528">
        <v>127.9</v>
      </c>
      <c r="BF306" s="528">
        <v>127.9</v>
      </c>
      <c r="BG306" s="528">
        <v>127.9</v>
      </c>
      <c r="BH306" s="528">
        <v>127.9</v>
      </c>
      <c r="BI306" s="528">
        <v>127.9</v>
      </c>
      <c r="BJ306" s="528">
        <v>127.9</v>
      </c>
      <c r="BK306" s="528">
        <v>127.5</v>
      </c>
      <c r="BL306" s="528">
        <v>128.1</v>
      </c>
      <c r="BM306" s="528">
        <v>130.9</v>
      </c>
      <c r="BN306" s="528">
        <v>131.80000000000001</v>
      </c>
      <c r="BO306" s="528">
        <v>134.30000000000001</v>
      </c>
      <c r="BP306" s="528">
        <v>135.19999999999999</v>
      </c>
      <c r="BQ306" s="528">
        <v>135.1</v>
      </c>
      <c r="BR306" s="528">
        <v>135.80000000000001</v>
      </c>
      <c r="BS306" s="528">
        <v>136.19999999999999</v>
      </c>
      <c r="BT306" s="528">
        <v>141.5</v>
      </c>
      <c r="BU306" s="528">
        <v>141.6</v>
      </c>
      <c r="BV306" s="528">
        <v>142.5</v>
      </c>
      <c r="BW306" s="528">
        <v>143.19999999999999</v>
      </c>
      <c r="BX306" s="528">
        <v>139.19999999999999</v>
      </c>
      <c r="BY306" s="528">
        <v>139.4</v>
      </c>
      <c r="BZ306" s="528">
        <v>140.9</v>
      </c>
      <c r="CA306" s="528">
        <v>142.9</v>
      </c>
      <c r="CB306" s="528">
        <v>143</v>
      </c>
      <c r="CC306" s="528">
        <v>143</v>
      </c>
      <c r="CD306" s="528">
        <v>143.1</v>
      </c>
      <c r="CE306" s="528">
        <v>143.19999999999999</v>
      </c>
      <c r="CF306" s="528">
        <v>143.30000000000001</v>
      </c>
      <c r="CG306" s="528">
        <v>143.19999999999999</v>
      </c>
      <c r="CH306" s="528">
        <v>143.6</v>
      </c>
      <c r="CI306" s="528">
        <v>143.9</v>
      </c>
      <c r="CJ306" s="528">
        <v>144.80000000000001</v>
      </c>
      <c r="CK306" s="528">
        <v>145.4</v>
      </c>
      <c r="CL306" s="528">
        <v>145.80000000000001</v>
      </c>
    </row>
    <row r="307" spans="1:90">
      <c r="A307" s="524" t="s">
        <v>2587</v>
      </c>
      <c r="B307" s="524" t="s">
        <v>1069</v>
      </c>
      <c r="C307" s="525">
        <v>0.12756000000000001</v>
      </c>
      <c r="D307" s="528">
        <v>100.4</v>
      </c>
      <c r="E307" s="528">
        <v>100.3</v>
      </c>
      <c r="F307" s="528">
        <v>100.4</v>
      </c>
      <c r="G307" s="528">
        <v>104</v>
      </c>
      <c r="H307" s="528">
        <v>104.1</v>
      </c>
      <c r="I307" s="528">
        <v>104.1</v>
      </c>
      <c r="J307" s="528">
        <v>104</v>
      </c>
      <c r="K307" s="528">
        <v>104</v>
      </c>
      <c r="L307" s="528">
        <v>104</v>
      </c>
      <c r="M307" s="528">
        <v>104</v>
      </c>
      <c r="N307" s="528">
        <v>104</v>
      </c>
      <c r="O307" s="528">
        <v>104.3</v>
      </c>
      <c r="P307" s="528">
        <v>109</v>
      </c>
      <c r="Q307" s="528">
        <v>108.8</v>
      </c>
      <c r="R307" s="528">
        <v>109</v>
      </c>
      <c r="S307" s="528">
        <v>109.5</v>
      </c>
      <c r="T307" s="528">
        <v>109.5</v>
      </c>
      <c r="U307" s="528">
        <v>109.7</v>
      </c>
      <c r="V307" s="528">
        <v>109.9</v>
      </c>
      <c r="W307" s="528">
        <v>109.9</v>
      </c>
      <c r="X307" s="528">
        <v>109.9</v>
      </c>
      <c r="Y307" s="528">
        <v>110</v>
      </c>
      <c r="Z307" s="528">
        <v>111.5</v>
      </c>
      <c r="AA307" s="528">
        <v>111.8</v>
      </c>
      <c r="AB307" s="528">
        <v>111.5</v>
      </c>
      <c r="AC307" s="528">
        <v>111.5</v>
      </c>
      <c r="AD307" s="528">
        <v>111.6</v>
      </c>
      <c r="AE307" s="528">
        <v>114.6</v>
      </c>
      <c r="AF307" s="528">
        <v>114.9</v>
      </c>
      <c r="AG307" s="528">
        <v>115.3</v>
      </c>
      <c r="AH307" s="528">
        <v>116.3</v>
      </c>
      <c r="AI307" s="528">
        <v>117.8</v>
      </c>
      <c r="AJ307" s="528">
        <v>117.8</v>
      </c>
      <c r="AK307" s="528">
        <v>117.9</v>
      </c>
      <c r="AL307" s="528">
        <v>117.8</v>
      </c>
      <c r="AM307" s="528">
        <v>117.2</v>
      </c>
      <c r="AN307" s="528">
        <v>119.6</v>
      </c>
      <c r="AO307" s="528">
        <v>119.6</v>
      </c>
      <c r="AP307" s="528">
        <v>119.7</v>
      </c>
      <c r="AQ307" s="528">
        <v>120.9</v>
      </c>
      <c r="AR307" s="528">
        <v>121.2</v>
      </c>
      <c r="AS307" s="528">
        <v>121.2</v>
      </c>
      <c r="AT307" s="528">
        <v>127.3</v>
      </c>
      <c r="AU307" s="528">
        <v>128.30000000000001</v>
      </c>
      <c r="AV307" s="528">
        <v>128.30000000000001</v>
      </c>
      <c r="AW307" s="528">
        <v>128.30000000000001</v>
      </c>
      <c r="AX307" s="528">
        <v>132.1</v>
      </c>
      <c r="AY307" s="528">
        <v>128.4</v>
      </c>
      <c r="AZ307" s="528">
        <v>132.80000000000001</v>
      </c>
      <c r="BA307" s="528">
        <v>132.80000000000001</v>
      </c>
      <c r="BB307" s="528">
        <v>132.80000000000001</v>
      </c>
      <c r="BC307" s="528">
        <v>134</v>
      </c>
      <c r="BD307" s="528">
        <v>134</v>
      </c>
      <c r="BE307" s="528">
        <v>135.19999999999999</v>
      </c>
      <c r="BF307" s="528">
        <v>136</v>
      </c>
      <c r="BG307" s="528">
        <v>136.1</v>
      </c>
      <c r="BH307" s="528">
        <v>143.69999999999999</v>
      </c>
      <c r="BI307" s="528">
        <v>143.4</v>
      </c>
      <c r="BJ307" s="528">
        <v>145.30000000000001</v>
      </c>
      <c r="BK307" s="528">
        <v>145.19999999999999</v>
      </c>
      <c r="BL307" s="528">
        <v>145.6</v>
      </c>
      <c r="BM307" s="528">
        <v>146.19999999999999</v>
      </c>
      <c r="BN307" s="528">
        <v>146.9</v>
      </c>
      <c r="BO307" s="528">
        <v>146.4</v>
      </c>
      <c r="BP307" s="528">
        <v>146.69999999999999</v>
      </c>
      <c r="BQ307" s="528">
        <v>146.80000000000001</v>
      </c>
      <c r="BR307" s="528">
        <v>150.1</v>
      </c>
      <c r="BS307" s="528">
        <v>151.80000000000001</v>
      </c>
      <c r="BT307" s="528">
        <v>152.1</v>
      </c>
      <c r="BU307" s="528">
        <v>152.1</v>
      </c>
      <c r="BV307" s="528">
        <v>152.1</v>
      </c>
      <c r="BW307" s="528">
        <v>152.1</v>
      </c>
      <c r="BX307" s="528">
        <v>156.4</v>
      </c>
      <c r="BY307" s="528">
        <v>164.8</v>
      </c>
      <c r="BZ307" s="528">
        <v>165.4</v>
      </c>
      <c r="CA307" s="528">
        <v>163.9</v>
      </c>
      <c r="CB307" s="528">
        <v>168.1</v>
      </c>
      <c r="CC307" s="528">
        <v>170.3</v>
      </c>
      <c r="CD307" s="528">
        <v>169.6</v>
      </c>
      <c r="CE307" s="528">
        <v>170.8</v>
      </c>
      <c r="CF307" s="528">
        <v>170.8</v>
      </c>
      <c r="CG307" s="528">
        <v>171.1</v>
      </c>
      <c r="CH307" s="528">
        <v>171.1</v>
      </c>
      <c r="CI307" s="528">
        <v>171.5</v>
      </c>
      <c r="CJ307" s="528">
        <v>173.9</v>
      </c>
      <c r="CK307" s="528">
        <v>174.2</v>
      </c>
      <c r="CL307" s="528">
        <v>174.7</v>
      </c>
    </row>
    <row r="308" spans="1:90">
      <c r="A308" s="524" t="s">
        <v>2588</v>
      </c>
      <c r="B308" s="524" t="s">
        <v>1071</v>
      </c>
      <c r="C308" s="525">
        <v>8.4790000000000004E-2</v>
      </c>
      <c r="D308" s="528">
        <v>100.9</v>
      </c>
      <c r="E308" s="528">
        <v>100.9</v>
      </c>
      <c r="F308" s="528">
        <v>100.9</v>
      </c>
      <c r="G308" s="528">
        <v>105.2</v>
      </c>
      <c r="H308" s="528">
        <v>105.4</v>
      </c>
      <c r="I308" s="528">
        <v>105.4</v>
      </c>
      <c r="J308" s="528">
        <v>105.4</v>
      </c>
      <c r="K308" s="528">
        <v>105.4</v>
      </c>
      <c r="L308" s="528">
        <v>105.4</v>
      </c>
      <c r="M308" s="528">
        <v>105.4</v>
      </c>
      <c r="N308" s="528">
        <v>105.4</v>
      </c>
      <c r="O308" s="528">
        <v>105.4</v>
      </c>
      <c r="P308" s="528">
        <v>111.6</v>
      </c>
      <c r="Q308" s="528">
        <v>111.6</v>
      </c>
      <c r="R308" s="528">
        <v>111.6</v>
      </c>
      <c r="S308" s="528">
        <v>113.5</v>
      </c>
      <c r="T308" s="528">
        <v>113.5</v>
      </c>
      <c r="U308" s="528">
        <v>114.4</v>
      </c>
      <c r="V308" s="528">
        <v>114.4</v>
      </c>
      <c r="W308" s="528">
        <v>114.4</v>
      </c>
      <c r="X308" s="528">
        <v>114.4</v>
      </c>
      <c r="Y308" s="528">
        <v>114.4</v>
      </c>
      <c r="Z308" s="528">
        <v>115.9</v>
      </c>
      <c r="AA308" s="528">
        <v>116.2</v>
      </c>
      <c r="AB308" s="528">
        <v>116.2</v>
      </c>
      <c r="AC308" s="528">
        <v>116.2</v>
      </c>
      <c r="AD308" s="528">
        <v>116.2</v>
      </c>
      <c r="AE308" s="528">
        <v>120.1</v>
      </c>
      <c r="AF308" s="528">
        <v>120.1</v>
      </c>
      <c r="AG308" s="528">
        <v>120.6</v>
      </c>
      <c r="AH308" s="528">
        <v>121.3</v>
      </c>
      <c r="AI308" s="528">
        <v>121.3</v>
      </c>
      <c r="AJ308" s="528">
        <v>121.3</v>
      </c>
      <c r="AK308" s="528">
        <v>121.3</v>
      </c>
      <c r="AL308" s="528">
        <v>121.3</v>
      </c>
      <c r="AM308" s="528">
        <v>121.7</v>
      </c>
      <c r="AN308" s="528">
        <v>124.7</v>
      </c>
      <c r="AO308" s="528">
        <v>124.7</v>
      </c>
      <c r="AP308" s="528">
        <v>124.7</v>
      </c>
      <c r="AQ308" s="528">
        <v>126.4</v>
      </c>
      <c r="AR308" s="528">
        <v>126.4</v>
      </c>
      <c r="AS308" s="528">
        <v>126.4</v>
      </c>
      <c r="AT308" s="528">
        <v>126.9</v>
      </c>
      <c r="AU308" s="528">
        <v>128.4</v>
      </c>
      <c r="AV308" s="528">
        <v>128.4</v>
      </c>
      <c r="AW308" s="528">
        <v>128.4</v>
      </c>
      <c r="AX308" s="528">
        <v>128.4</v>
      </c>
      <c r="AY308" s="528">
        <v>128.80000000000001</v>
      </c>
      <c r="AZ308" s="528">
        <v>134.9</v>
      </c>
      <c r="BA308" s="528">
        <v>134.9</v>
      </c>
      <c r="BB308" s="528">
        <v>134.9</v>
      </c>
      <c r="BC308" s="528">
        <v>137.1</v>
      </c>
      <c r="BD308" s="528">
        <v>137.1</v>
      </c>
      <c r="BE308" s="528">
        <v>137.1</v>
      </c>
      <c r="BF308" s="528">
        <v>137.1</v>
      </c>
      <c r="BG308" s="528">
        <v>137.1</v>
      </c>
      <c r="BH308" s="528">
        <v>137.1</v>
      </c>
      <c r="BI308" s="528">
        <v>137.1</v>
      </c>
      <c r="BJ308" s="528">
        <v>137.1</v>
      </c>
      <c r="BK308" s="528">
        <v>137.1</v>
      </c>
      <c r="BL308" s="528">
        <v>137.69999999999999</v>
      </c>
      <c r="BM308" s="528">
        <v>138.5</v>
      </c>
      <c r="BN308" s="528">
        <v>139.4</v>
      </c>
      <c r="BO308" s="528">
        <v>138.80000000000001</v>
      </c>
      <c r="BP308" s="528">
        <v>138.80000000000001</v>
      </c>
      <c r="BQ308" s="528">
        <v>138.69999999999999</v>
      </c>
      <c r="BR308" s="528">
        <v>142.80000000000001</v>
      </c>
      <c r="BS308" s="528">
        <v>144.19999999999999</v>
      </c>
      <c r="BT308" s="528">
        <v>144.69999999999999</v>
      </c>
      <c r="BU308" s="528">
        <v>144.69999999999999</v>
      </c>
      <c r="BV308" s="528">
        <v>144.69999999999999</v>
      </c>
      <c r="BW308" s="528">
        <v>144.69999999999999</v>
      </c>
      <c r="BX308" s="528">
        <v>147.1</v>
      </c>
      <c r="BY308" s="528">
        <v>153.6</v>
      </c>
      <c r="BZ308" s="528">
        <v>154.6</v>
      </c>
      <c r="CA308" s="528">
        <v>152.9</v>
      </c>
      <c r="CB308" s="528">
        <v>158.80000000000001</v>
      </c>
      <c r="CC308" s="528">
        <v>159.80000000000001</v>
      </c>
      <c r="CD308" s="528">
        <v>159.80000000000001</v>
      </c>
      <c r="CE308" s="528">
        <v>161.30000000000001</v>
      </c>
      <c r="CF308" s="528">
        <v>161.30000000000001</v>
      </c>
      <c r="CG308" s="528">
        <v>161.30000000000001</v>
      </c>
      <c r="CH308" s="528">
        <v>161.30000000000001</v>
      </c>
      <c r="CI308" s="528">
        <v>161.9</v>
      </c>
      <c r="CJ308" s="528">
        <v>164.5</v>
      </c>
      <c r="CK308" s="528">
        <v>164.9</v>
      </c>
      <c r="CL308" s="528">
        <v>165.1</v>
      </c>
    </row>
    <row r="309" spans="1:90">
      <c r="A309" s="524" t="s">
        <v>2589</v>
      </c>
      <c r="B309" s="524" t="s">
        <v>1073</v>
      </c>
      <c r="C309" s="525">
        <v>1.439E-2</v>
      </c>
      <c r="D309" s="528">
        <v>96.1</v>
      </c>
      <c r="E309" s="528">
        <v>94.7</v>
      </c>
      <c r="F309" s="528">
        <v>94.7</v>
      </c>
      <c r="G309" s="528">
        <v>94.7</v>
      </c>
      <c r="H309" s="528">
        <v>94.7</v>
      </c>
      <c r="I309" s="528">
        <v>94.7</v>
      </c>
      <c r="J309" s="528">
        <v>94.7</v>
      </c>
      <c r="K309" s="528">
        <v>94.7</v>
      </c>
      <c r="L309" s="528">
        <v>94.7</v>
      </c>
      <c r="M309" s="528">
        <v>94.7</v>
      </c>
      <c r="N309" s="528">
        <v>94.7</v>
      </c>
      <c r="O309" s="528">
        <v>94.7</v>
      </c>
      <c r="P309" s="528">
        <v>97</v>
      </c>
      <c r="Q309" s="528">
        <v>97</v>
      </c>
      <c r="R309" s="528">
        <v>97</v>
      </c>
      <c r="S309" s="528">
        <v>97</v>
      </c>
      <c r="T309" s="528">
        <v>97</v>
      </c>
      <c r="U309" s="528">
        <v>97</v>
      </c>
      <c r="V309" s="528">
        <v>97</v>
      </c>
      <c r="W309" s="528">
        <v>97</v>
      </c>
      <c r="X309" s="528">
        <v>97</v>
      </c>
      <c r="Y309" s="528">
        <v>97</v>
      </c>
      <c r="Z309" s="528">
        <v>97</v>
      </c>
      <c r="AA309" s="528">
        <v>97</v>
      </c>
      <c r="AB309" s="528">
        <v>92.2</v>
      </c>
      <c r="AC309" s="528">
        <v>92.2</v>
      </c>
      <c r="AD309" s="528">
        <v>92.2</v>
      </c>
      <c r="AE309" s="528">
        <v>92.2</v>
      </c>
      <c r="AF309" s="528">
        <v>93</v>
      </c>
      <c r="AG309" s="528">
        <v>93</v>
      </c>
      <c r="AH309" s="528">
        <v>97.6</v>
      </c>
      <c r="AI309" s="528">
        <v>110.6</v>
      </c>
      <c r="AJ309" s="528">
        <v>110.6</v>
      </c>
      <c r="AK309" s="528">
        <v>110.6</v>
      </c>
      <c r="AL309" s="528">
        <v>109.2</v>
      </c>
      <c r="AM309" s="528">
        <v>105.1</v>
      </c>
      <c r="AN309" s="528">
        <v>105.7</v>
      </c>
      <c r="AO309" s="528">
        <v>105.7</v>
      </c>
      <c r="AP309" s="528">
        <v>105.7</v>
      </c>
      <c r="AQ309" s="528">
        <v>106.8</v>
      </c>
      <c r="AR309" s="528">
        <v>106.8</v>
      </c>
      <c r="AS309" s="528">
        <v>106.8</v>
      </c>
      <c r="AT309" s="528">
        <v>106.8</v>
      </c>
      <c r="AU309" s="528">
        <v>106.8</v>
      </c>
      <c r="AV309" s="528">
        <v>106.8</v>
      </c>
      <c r="AW309" s="528">
        <v>106.8</v>
      </c>
      <c r="AX309" s="528">
        <v>106.8</v>
      </c>
      <c r="AY309" s="528">
        <v>106.8</v>
      </c>
      <c r="AZ309" s="528">
        <v>105.6</v>
      </c>
      <c r="BA309" s="528">
        <v>105.4</v>
      </c>
      <c r="BB309" s="528">
        <v>104.9</v>
      </c>
      <c r="BC309" s="528">
        <v>104.9</v>
      </c>
      <c r="BD309" s="528">
        <v>104.9</v>
      </c>
      <c r="BE309" s="528">
        <v>115.6</v>
      </c>
      <c r="BF309" s="528">
        <v>119.1</v>
      </c>
      <c r="BG309" s="528">
        <v>119.1</v>
      </c>
      <c r="BH309" s="528">
        <v>119.1</v>
      </c>
      <c r="BI309" s="528">
        <v>119.1</v>
      </c>
      <c r="BJ309" s="528">
        <v>119.1</v>
      </c>
      <c r="BK309" s="528">
        <v>119.1</v>
      </c>
      <c r="BL309" s="528">
        <v>119.1</v>
      </c>
      <c r="BM309" s="528">
        <v>119.1</v>
      </c>
      <c r="BN309" s="528">
        <v>119.1</v>
      </c>
      <c r="BO309" s="528">
        <v>119.5</v>
      </c>
      <c r="BP309" s="528">
        <v>120</v>
      </c>
      <c r="BQ309" s="528">
        <v>121.2</v>
      </c>
      <c r="BR309" s="528">
        <v>126.4</v>
      </c>
      <c r="BS309" s="528">
        <v>132.69999999999999</v>
      </c>
      <c r="BT309" s="528">
        <v>132.69999999999999</v>
      </c>
      <c r="BU309" s="528">
        <v>132.69999999999999</v>
      </c>
      <c r="BV309" s="528">
        <v>132.69999999999999</v>
      </c>
      <c r="BW309" s="528">
        <v>132.69999999999999</v>
      </c>
      <c r="BX309" s="528">
        <v>134.4</v>
      </c>
      <c r="BY309" s="528">
        <v>141</v>
      </c>
      <c r="BZ309" s="528">
        <v>141</v>
      </c>
      <c r="CA309" s="528">
        <v>141</v>
      </c>
      <c r="CB309" s="528">
        <v>141</v>
      </c>
      <c r="CC309" s="528">
        <v>141</v>
      </c>
      <c r="CD309" s="528">
        <v>141</v>
      </c>
      <c r="CE309" s="528">
        <v>141</v>
      </c>
      <c r="CF309" s="528">
        <v>141</v>
      </c>
      <c r="CG309" s="528">
        <v>144.4</v>
      </c>
      <c r="CH309" s="528">
        <v>144.4</v>
      </c>
      <c r="CI309" s="528">
        <v>144.4</v>
      </c>
      <c r="CJ309" s="528">
        <v>144.4</v>
      </c>
      <c r="CK309" s="528">
        <v>144.4</v>
      </c>
      <c r="CL309" s="528">
        <v>145.1</v>
      </c>
    </row>
    <row r="310" spans="1:90">
      <c r="A310" s="524" t="s">
        <v>2590</v>
      </c>
      <c r="B310" s="524" t="s">
        <v>1075</v>
      </c>
      <c r="C310" s="525">
        <v>1.5570000000000001E-2</v>
      </c>
      <c r="D310" s="528">
        <v>100</v>
      </c>
      <c r="E310" s="528">
        <v>100</v>
      </c>
      <c r="F310" s="528">
        <v>100</v>
      </c>
      <c r="G310" s="528">
        <v>105</v>
      </c>
      <c r="H310" s="528">
        <v>105</v>
      </c>
      <c r="I310" s="528">
        <v>105</v>
      </c>
      <c r="J310" s="528">
        <v>105</v>
      </c>
      <c r="K310" s="528">
        <v>105</v>
      </c>
      <c r="L310" s="528">
        <v>105</v>
      </c>
      <c r="M310" s="528">
        <v>105</v>
      </c>
      <c r="N310" s="528">
        <v>105</v>
      </c>
      <c r="O310" s="528">
        <v>105</v>
      </c>
      <c r="P310" s="528">
        <v>105</v>
      </c>
      <c r="Q310" s="528">
        <v>105</v>
      </c>
      <c r="R310" s="528">
        <v>105</v>
      </c>
      <c r="S310" s="528">
        <v>97.9</v>
      </c>
      <c r="T310" s="528">
        <v>97.9</v>
      </c>
      <c r="U310" s="528">
        <v>97.9</v>
      </c>
      <c r="V310" s="528">
        <v>99.4</v>
      </c>
      <c r="W310" s="528">
        <v>99.4</v>
      </c>
      <c r="X310" s="528">
        <v>99.4</v>
      </c>
      <c r="Y310" s="528">
        <v>99.4</v>
      </c>
      <c r="Z310" s="528">
        <v>99.4</v>
      </c>
      <c r="AA310" s="528">
        <v>99.4</v>
      </c>
      <c r="AB310" s="528">
        <v>99.4</v>
      </c>
      <c r="AC310" s="528">
        <v>99.4</v>
      </c>
      <c r="AD310" s="528">
        <v>99.4</v>
      </c>
      <c r="AE310" s="528">
        <v>103</v>
      </c>
      <c r="AF310" s="528">
        <v>103</v>
      </c>
      <c r="AG310" s="528">
        <v>103</v>
      </c>
      <c r="AH310" s="528">
        <v>103</v>
      </c>
      <c r="AI310" s="528">
        <v>103</v>
      </c>
      <c r="AJ310" s="528">
        <v>103</v>
      </c>
      <c r="AK310" s="528">
        <v>103</v>
      </c>
      <c r="AL310" s="528">
        <v>103</v>
      </c>
      <c r="AM310" s="528">
        <v>103</v>
      </c>
      <c r="AN310" s="528">
        <v>103</v>
      </c>
      <c r="AO310" s="528">
        <v>103</v>
      </c>
      <c r="AP310" s="528">
        <v>103</v>
      </c>
      <c r="AQ310" s="528">
        <v>103</v>
      </c>
      <c r="AR310" s="528">
        <v>105.3</v>
      </c>
      <c r="AS310" s="528">
        <v>105.3</v>
      </c>
      <c r="AT310" s="528">
        <v>152.30000000000001</v>
      </c>
      <c r="AU310" s="528">
        <v>152.30000000000001</v>
      </c>
      <c r="AV310" s="528">
        <v>152.30000000000001</v>
      </c>
      <c r="AW310" s="528">
        <v>152.30000000000001</v>
      </c>
      <c r="AX310" s="528">
        <v>183.6</v>
      </c>
      <c r="AY310" s="528">
        <v>151.69999999999999</v>
      </c>
      <c r="AZ310" s="528">
        <v>151.5</v>
      </c>
      <c r="BA310" s="528">
        <v>151.5</v>
      </c>
      <c r="BB310" s="528">
        <v>151.80000000000001</v>
      </c>
      <c r="BC310" s="528">
        <v>149.30000000000001</v>
      </c>
      <c r="BD310" s="528">
        <v>149.30000000000001</v>
      </c>
      <c r="BE310" s="528">
        <v>149.30000000000001</v>
      </c>
      <c r="BF310" s="528">
        <v>152.5</v>
      </c>
      <c r="BG310" s="528">
        <v>153.69999999999999</v>
      </c>
      <c r="BH310" s="528">
        <v>216</v>
      </c>
      <c r="BI310" s="528">
        <v>213.6</v>
      </c>
      <c r="BJ310" s="528">
        <v>228.5</v>
      </c>
      <c r="BK310" s="528">
        <v>228.5</v>
      </c>
      <c r="BL310" s="528">
        <v>228.6</v>
      </c>
      <c r="BM310" s="528">
        <v>228.6</v>
      </c>
      <c r="BN310" s="528">
        <v>228.6</v>
      </c>
      <c r="BO310" s="528">
        <v>228.6</v>
      </c>
      <c r="BP310" s="528">
        <v>228.6</v>
      </c>
      <c r="BQ310" s="528">
        <v>228.6</v>
      </c>
      <c r="BR310" s="528">
        <v>228.6</v>
      </c>
      <c r="BS310" s="528">
        <v>228.6</v>
      </c>
      <c r="BT310" s="528">
        <v>228.6</v>
      </c>
      <c r="BU310" s="528">
        <v>228.6</v>
      </c>
      <c r="BV310" s="528">
        <v>228.6</v>
      </c>
      <c r="BW310" s="528">
        <v>228.6</v>
      </c>
      <c r="BX310" s="528">
        <v>246.3</v>
      </c>
      <c r="BY310" s="528">
        <v>272.8</v>
      </c>
      <c r="BZ310" s="528">
        <v>272.8</v>
      </c>
      <c r="CA310" s="528">
        <v>272.8</v>
      </c>
      <c r="CB310" s="528">
        <v>272.8</v>
      </c>
      <c r="CC310" s="528">
        <v>278.8</v>
      </c>
      <c r="CD310" s="528">
        <v>272.8</v>
      </c>
      <c r="CE310" s="528">
        <v>272.8</v>
      </c>
      <c r="CF310" s="528">
        <v>272.8</v>
      </c>
      <c r="CG310" s="528">
        <v>272.8</v>
      </c>
      <c r="CH310" s="528">
        <v>272.8</v>
      </c>
      <c r="CI310" s="528">
        <v>272.8</v>
      </c>
      <c r="CJ310" s="528">
        <v>277.8</v>
      </c>
      <c r="CK310" s="528">
        <v>277.8</v>
      </c>
      <c r="CL310" s="528">
        <v>280.39999999999998</v>
      </c>
    </row>
    <row r="311" spans="1:90">
      <c r="A311" s="524" t="s">
        <v>2591</v>
      </c>
      <c r="B311" s="524" t="s">
        <v>1077</v>
      </c>
      <c r="C311" s="525">
        <v>1.281E-2</v>
      </c>
      <c r="D311" s="528">
        <v>102.5</v>
      </c>
      <c r="E311" s="528">
        <v>102.5</v>
      </c>
      <c r="F311" s="528">
        <v>103.5</v>
      </c>
      <c r="G311" s="528">
        <v>104.9</v>
      </c>
      <c r="H311" s="528">
        <v>104.9</v>
      </c>
      <c r="I311" s="528">
        <v>104.9</v>
      </c>
      <c r="J311" s="528">
        <v>104.5</v>
      </c>
      <c r="K311" s="528">
        <v>104.4</v>
      </c>
      <c r="L311" s="528">
        <v>104.4</v>
      </c>
      <c r="M311" s="528">
        <v>104.4</v>
      </c>
      <c r="N311" s="528">
        <v>104.5</v>
      </c>
      <c r="O311" s="528">
        <v>107</v>
      </c>
      <c r="P311" s="528">
        <v>109.8</v>
      </c>
      <c r="Q311" s="528">
        <v>107.8</v>
      </c>
      <c r="R311" s="528">
        <v>110.2</v>
      </c>
      <c r="S311" s="528">
        <v>111.1</v>
      </c>
      <c r="T311" s="528">
        <v>111.5</v>
      </c>
      <c r="U311" s="528">
        <v>107.5</v>
      </c>
      <c r="V311" s="528">
        <v>107.5</v>
      </c>
      <c r="W311" s="528">
        <v>107.5</v>
      </c>
      <c r="X311" s="528">
        <v>107.5</v>
      </c>
      <c r="Y311" s="528">
        <v>108.1</v>
      </c>
      <c r="Z311" s="528">
        <v>113.3</v>
      </c>
      <c r="AA311" s="528">
        <v>114.2</v>
      </c>
      <c r="AB311" s="528">
        <v>117.1</v>
      </c>
      <c r="AC311" s="528">
        <v>117.1</v>
      </c>
      <c r="AD311" s="528">
        <v>117.5</v>
      </c>
      <c r="AE311" s="528">
        <v>117.5</v>
      </c>
      <c r="AF311" s="528">
        <v>119.3</v>
      </c>
      <c r="AG311" s="528">
        <v>120.4</v>
      </c>
      <c r="AH311" s="528">
        <v>120.4</v>
      </c>
      <c r="AI311" s="528">
        <v>120.4</v>
      </c>
      <c r="AJ311" s="528">
        <v>120.9</v>
      </c>
      <c r="AK311" s="528">
        <v>121.8</v>
      </c>
      <c r="AL311" s="528">
        <v>121.8</v>
      </c>
      <c r="AM311" s="528">
        <v>118.4</v>
      </c>
      <c r="AN311" s="528">
        <v>121.5</v>
      </c>
      <c r="AO311" s="528">
        <v>121.5</v>
      </c>
      <c r="AP311" s="528">
        <v>122.3</v>
      </c>
      <c r="AQ311" s="528">
        <v>122.5</v>
      </c>
      <c r="AR311" s="528">
        <v>122.5</v>
      </c>
      <c r="AS311" s="528">
        <v>122.5</v>
      </c>
      <c r="AT311" s="528">
        <v>122.6</v>
      </c>
      <c r="AU311" s="528">
        <v>122.6</v>
      </c>
      <c r="AV311" s="528">
        <v>122.6</v>
      </c>
      <c r="AW311" s="528">
        <v>122.7</v>
      </c>
      <c r="AX311" s="528">
        <v>122.7</v>
      </c>
      <c r="AY311" s="528">
        <v>122.7</v>
      </c>
      <c r="AZ311" s="528">
        <v>127.2</v>
      </c>
      <c r="BA311" s="528">
        <v>127.2</v>
      </c>
      <c r="BB311" s="528">
        <v>127.4</v>
      </c>
      <c r="BC311" s="528">
        <v>127.6</v>
      </c>
      <c r="BD311" s="528">
        <v>127.6</v>
      </c>
      <c r="BE311" s="528">
        <v>127.4</v>
      </c>
      <c r="BF311" s="528">
        <v>127.5</v>
      </c>
      <c r="BG311" s="528">
        <v>127.4</v>
      </c>
      <c r="BH311" s="528">
        <v>127.6</v>
      </c>
      <c r="BI311" s="528">
        <v>127.4</v>
      </c>
      <c r="BJ311" s="528">
        <v>127.4</v>
      </c>
      <c r="BK311" s="528">
        <v>127.3</v>
      </c>
      <c r="BL311" s="528">
        <v>127.2</v>
      </c>
      <c r="BM311" s="528">
        <v>127.2</v>
      </c>
      <c r="BN311" s="528">
        <v>128.80000000000001</v>
      </c>
      <c r="BO311" s="528">
        <v>127.8</v>
      </c>
      <c r="BP311" s="528">
        <v>129.9</v>
      </c>
      <c r="BQ311" s="528">
        <v>129.9</v>
      </c>
      <c r="BR311" s="528">
        <v>129.9</v>
      </c>
      <c r="BS311" s="528">
        <v>129.9</v>
      </c>
      <c r="BT311" s="528">
        <v>129.9</v>
      </c>
      <c r="BU311" s="528">
        <v>129.9</v>
      </c>
      <c r="BV311" s="528">
        <v>129.9</v>
      </c>
      <c r="BW311" s="528">
        <v>129.9</v>
      </c>
      <c r="BX311" s="528">
        <v>133.69999999999999</v>
      </c>
      <c r="BY311" s="528">
        <v>134.5</v>
      </c>
      <c r="BZ311" s="528">
        <v>133.69999999999999</v>
      </c>
      <c r="CA311" s="528">
        <v>130.1</v>
      </c>
      <c r="CB311" s="528">
        <v>132.69999999999999</v>
      </c>
      <c r="CC311" s="528">
        <v>140.5</v>
      </c>
      <c r="CD311" s="528">
        <v>140.9</v>
      </c>
      <c r="CE311" s="528">
        <v>142.69999999999999</v>
      </c>
      <c r="CF311" s="528">
        <v>142.69999999999999</v>
      </c>
      <c r="CG311" s="528">
        <v>142.69999999999999</v>
      </c>
      <c r="CH311" s="528">
        <v>142.69999999999999</v>
      </c>
      <c r="CI311" s="528">
        <v>142.69999999999999</v>
      </c>
      <c r="CJ311" s="528">
        <v>143.1</v>
      </c>
      <c r="CK311" s="528">
        <v>143.1</v>
      </c>
      <c r="CL311" s="528">
        <v>143.1</v>
      </c>
    </row>
    <row r="312" spans="1:90">
      <c r="A312" s="524" t="s">
        <v>2592</v>
      </c>
      <c r="B312" s="524" t="s">
        <v>1085</v>
      </c>
      <c r="C312" s="525">
        <v>0.24088000000000001</v>
      </c>
      <c r="D312" s="528">
        <v>101.2</v>
      </c>
      <c r="E312" s="528">
        <v>101.2</v>
      </c>
      <c r="F312" s="528">
        <v>101.2</v>
      </c>
      <c r="G312" s="528">
        <v>103.1</v>
      </c>
      <c r="H312" s="528">
        <v>103.3</v>
      </c>
      <c r="I312" s="528">
        <v>102.4</v>
      </c>
      <c r="J312" s="528">
        <v>104.3</v>
      </c>
      <c r="K312" s="528">
        <v>108</v>
      </c>
      <c r="L312" s="528">
        <v>108.6</v>
      </c>
      <c r="M312" s="528">
        <v>111.5</v>
      </c>
      <c r="N312" s="528">
        <v>111.2</v>
      </c>
      <c r="O312" s="528">
        <v>109.8</v>
      </c>
      <c r="P312" s="528">
        <v>111.9</v>
      </c>
      <c r="Q312" s="528">
        <v>112.7</v>
      </c>
      <c r="R312" s="528">
        <v>113.9</v>
      </c>
      <c r="S312" s="528">
        <v>114.2</v>
      </c>
      <c r="T312" s="528">
        <v>116</v>
      </c>
      <c r="U312" s="528">
        <v>116.1</v>
      </c>
      <c r="V312" s="528">
        <v>116.6</v>
      </c>
      <c r="W312" s="528">
        <v>117.5</v>
      </c>
      <c r="X312" s="528">
        <v>116</v>
      </c>
      <c r="Y312" s="528">
        <v>115.5</v>
      </c>
      <c r="Z312" s="528">
        <v>117.9</v>
      </c>
      <c r="AA312" s="528">
        <v>119.4</v>
      </c>
      <c r="AB312" s="528">
        <v>122.3</v>
      </c>
      <c r="AC312" s="528">
        <v>123.1</v>
      </c>
      <c r="AD312" s="528">
        <v>126.5</v>
      </c>
      <c r="AE312" s="528">
        <v>131.9</v>
      </c>
      <c r="AF312" s="528">
        <v>131.9</v>
      </c>
      <c r="AG312" s="528">
        <v>132.6</v>
      </c>
      <c r="AH312" s="528">
        <v>132.5</v>
      </c>
      <c r="AI312" s="528">
        <v>131.80000000000001</v>
      </c>
      <c r="AJ312" s="528">
        <v>131</v>
      </c>
      <c r="AK312" s="528">
        <v>134.1</v>
      </c>
      <c r="AL312" s="528">
        <v>133.69999999999999</v>
      </c>
      <c r="AM312" s="528">
        <v>135.19999999999999</v>
      </c>
      <c r="AN312" s="528">
        <v>133.6</v>
      </c>
      <c r="AO312" s="528">
        <v>135.30000000000001</v>
      </c>
      <c r="AP312" s="528">
        <v>135.30000000000001</v>
      </c>
      <c r="AQ312" s="528">
        <v>134.30000000000001</v>
      </c>
      <c r="AR312" s="528">
        <v>137.80000000000001</v>
      </c>
      <c r="AS312" s="528">
        <v>139.69999999999999</v>
      </c>
      <c r="AT312" s="528">
        <v>141.6</v>
      </c>
      <c r="AU312" s="528">
        <v>143.19999999999999</v>
      </c>
      <c r="AV312" s="528">
        <v>142.80000000000001</v>
      </c>
      <c r="AW312" s="528">
        <v>142.30000000000001</v>
      </c>
      <c r="AX312" s="528">
        <v>141.19999999999999</v>
      </c>
      <c r="AY312" s="528">
        <v>141.30000000000001</v>
      </c>
      <c r="AZ312" s="528">
        <v>147.6</v>
      </c>
      <c r="BA312" s="528">
        <v>148.30000000000001</v>
      </c>
      <c r="BB312" s="528">
        <v>149.19999999999999</v>
      </c>
      <c r="BC312" s="528">
        <v>154.80000000000001</v>
      </c>
      <c r="BD312" s="528">
        <v>154.80000000000001</v>
      </c>
      <c r="BE312" s="528">
        <v>155.4</v>
      </c>
      <c r="BF312" s="528">
        <v>156.69999999999999</v>
      </c>
      <c r="BG312" s="528">
        <v>156.80000000000001</v>
      </c>
      <c r="BH312" s="528">
        <v>161.30000000000001</v>
      </c>
      <c r="BI312" s="528">
        <v>165.3</v>
      </c>
      <c r="BJ312" s="528">
        <v>165.5</v>
      </c>
      <c r="BK312" s="528">
        <v>165.7</v>
      </c>
      <c r="BL312" s="528">
        <v>159.6</v>
      </c>
      <c r="BM312" s="528">
        <v>162.9</v>
      </c>
      <c r="BN312" s="528">
        <v>163.9</v>
      </c>
      <c r="BO312" s="528">
        <v>168.8</v>
      </c>
      <c r="BP312" s="528">
        <v>165.8</v>
      </c>
      <c r="BQ312" s="528">
        <v>164.3</v>
      </c>
      <c r="BR312" s="528">
        <v>164.1</v>
      </c>
      <c r="BS312" s="528">
        <v>164.1</v>
      </c>
      <c r="BT312" s="528">
        <v>163.9</v>
      </c>
      <c r="BU312" s="528">
        <v>162.80000000000001</v>
      </c>
      <c r="BV312" s="528">
        <v>162.69999999999999</v>
      </c>
      <c r="BW312" s="528">
        <v>163</v>
      </c>
      <c r="BX312" s="528">
        <v>165.1</v>
      </c>
      <c r="BY312" s="528">
        <v>163</v>
      </c>
      <c r="BZ312" s="528">
        <v>163.1</v>
      </c>
      <c r="CA312" s="528">
        <v>165.6</v>
      </c>
      <c r="CB312" s="528">
        <v>168.1</v>
      </c>
      <c r="CC312" s="528">
        <v>179.3</v>
      </c>
      <c r="CD312" s="528">
        <v>183.4</v>
      </c>
      <c r="CE312" s="528">
        <v>180.2</v>
      </c>
      <c r="CF312" s="528">
        <v>180.8</v>
      </c>
      <c r="CG312" s="528">
        <v>181.2</v>
      </c>
      <c r="CH312" s="528">
        <v>182.1</v>
      </c>
      <c r="CI312" s="528">
        <v>181.1</v>
      </c>
      <c r="CJ312" s="528">
        <v>182.6</v>
      </c>
      <c r="CK312" s="528">
        <v>182.6</v>
      </c>
      <c r="CL312" s="528">
        <v>184.1</v>
      </c>
    </row>
    <row r="313" spans="1:90">
      <c r="A313" s="524" t="s">
        <v>2593</v>
      </c>
      <c r="B313" s="524" t="s">
        <v>1087</v>
      </c>
      <c r="C313" s="525">
        <v>0.16825999999999999</v>
      </c>
      <c r="D313" s="528">
        <v>101.4</v>
      </c>
      <c r="E313" s="528">
        <v>101.4</v>
      </c>
      <c r="F313" s="528">
        <v>101.4</v>
      </c>
      <c r="G313" s="528">
        <v>104</v>
      </c>
      <c r="H313" s="528">
        <v>104.2</v>
      </c>
      <c r="I313" s="528">
        <v>103.5</v>
      </c>
      <c r="J313" s="528">
        <v>106.1</v>
      </c>
      <c r="K313" s="528">
        <v>111.3</v>
      </c>
      <c r="L313" s="528">
        <v>112.5</v>
      </c>
      <c r="M313" s="528">
        <v>116.3</v>
      </c>
      <c r="N313" s="528">
        <v>115.7</v>
      </c>
      <c r="O313" s="528">
        <v>113.8</v>
      </c>
      <c r="P313" s="528">
        <v>116.8</v>
      </c>
      <c r="Q313" s="528">
        <v>118.1</v>
      </c>
      <c r="R313" s="528">
        <v>119.6</v>
      </c>
      <c r="S313" s="528">
        <v>119.4</v>
      </c>
      <c r="T313" s="528">
        <v>121.6</v>
      </c>
      <c r="U313" s="528">
        <v>121.6</v>
      </c>
      <c r="V313" s="528">
        <v>122.3</v>
      </c>
      <c r="W313" s="528">
        <v>123.6</v>
      </c>
      <c r="X313" s="528">
        <v>121.5</v>
      </c>
      <c r="Y313" s="528">
        <v>120.7</v>
      </c>
      <c r="Z313" s="528">
        <v>123.9</v>
      </c>
      <c r="AA313" s="528">
        <v>125.7</v>
      </c>
      <c r="AB313" s="528">
        <v>130.4</v>
      </c>
      <c r="AC313" s="528">
        <v>131.4</v>
      </c>
      <c r="AD313" s="528">
        <v>135.4</v>
      </c>
      <c r="AE313" s="528">
        <v>141</v>
      </c>
      <c r="AF313" s="528">
        <v>139.80000000000001</v>
      </c>
      <c r="AG313" s="528">
        <v>140.4</v>
      </c>
      <c r="AH313" s="528">
        <v>140.1</v>
      </c>
      <c r="AI313" s="528">
        <v>139.30000000000001</v>
      </c>
      <c r="AJ313" s="528">
        <v>138.19999999999999</v>
      </c>
      <c r="AK313" s="528">
        <v>142.1</v>
      </c>
      <c r="AL313" s="528">
        <v>141.6</v>
      </c>
      <c r="AM313" s="528">
        <v>143.9</v>
      </c>
      <c r="AN313" s="528">
        <v>141.6</v>
      </c>
      <c r="AO313" s="528">
        <v>143</v>
      </c>
      <c r="AP313" s="528">
        <v>142.4</v>
      </c>
      <c r="AQ313" s="528">
        <v>141.1</v>
      </c>
      <c r="AR313" s="528">
        <v>146</v>
      </c>
      <c r="AS313" s="528">
        <v>148.5</v>
      </c>
      <c r="AT313" s="528">
        <v>150.9</v>
      </c>
      <c r="AU313" s="528">
        <v>152.4</v>
      </c>
      <c r="AV313" s="528">
        <v>151.80000000000001</v>
      </c>
      <c r="AW313" s="528">
        <v>151.1</v>
      </c>
      <c r="AX313" s="528">
        <v>149.6</v>
      </c>
      <c r="AY313" s="528">
        <v>149.80000000000001</v>
      </c>
      <c r="AZ313" s="528">
        <v>157.19999999999999</v>
      </c>
      <c r="BA313" s="528">
        <v>156.6</v>
      </c>
      <c r="BB313" s="528">
        <v>157.69999999999999</v>
      </c>
      <c r="BC313" s="528">
        <v>165.8</v>
      </c>
      <c r="BD313" s="528">
        <v>165.8</v>
      </c>
      <c r="BE313" s="528">
        <v>166.6</v>
      </c>
      <c r="BF313" s="528">
        <v>168</v>
      </c>
      <c r="BG313" s="528">
        <v>168.2</v>
      </c>
      <c r="BH313" s="528">
        <v>174.6</v>
      </c>
      <c r="BI313" s="528">
        <v>180.4</v>
      </c>
      <c r="BJ313" s="528">
        <v>180.4</v>
      </c>
      <c r="BK313" s="528">
        <v>180.7</v>
      </c>
      <c r="BL313" s="528">
        <v>171.9</v>
      </c>
      <c r="BM313" s="528">
        <v>176.6</v>
      </c>
      <c r="BN313" s="528">
        <v>179.5</v>
      </c>
      <c r="BO313" s="528">
        <v>186.8</v>
      </c>
      <c r="BP313" s="528">
        <v>182.5</v>
      </c>
      <c r="BQ313" s="528">
        <v>180.3</v>
      </c>
      <c r="BR313" s="528">
        <v>179.9</v>
      </c>
      <c r="BS313" s="528">
        <v>179.9</v>
      </c>
      <c r="BT313" s="528">
        <v>179.6</v>
      </c>
      <c r="BU313" s="528">
        <v>177.8</v>
      </c>
      <c r="BV313" s="528">
        <v>177.5</v>
      </c>
      <c r="BW313" s="528">
        <v>178.1</v>
      </c>
      <c r="BX313" s="528">
        <v>180.7</v>
      </c>
      <c r="BY313" s="528">
        <v>176.7</v>
      </c>
      <c r="BZ313" s="528">
        <v>176.3</v>
      </c>
      <c r="CA313" s="528">
        <v>179.7</v>
      </c>
      <c r="CB313" s="528">
        <v>183.3</v>
      </c>
      <c r="CC313" s="528">
        <v>198.1</v>
      </c>
      <c r="CD313" s="528">
        <v>203.8</v>
      </c>
      <c r="CE313" s="528">
        <v>199.3</v>
      </c>
      <c r="CF313" s="528">
        <v>200.1</v>
      </c>
      <c r="CG313" s="528">
        <v>200.6</v>
      </c>
      <c r="CH313" s="528">
        <v>201.7</v>
      </c>
      <c r="CI313" s="528">
        <v>200.4</v>
      </c>
      <c r="CJ313" s="528">
        <v>202.5</v>
      </c>
      <c r="CK313" s="528">
        <v>202.6</v>
      </c>
      <c r="CL313" s="528">
        <v>204.2</v>
      </c>
    </row>
    <row r="314" spans="1:90">
      <c r="A314" s="524" t="s">
        <v>2594</v>
      </c>
      <c r="B314" s="524" t="s">
        <v>1089</v>
      </c>
      <c r="C314" s="525">
        <v>7.2620000000000004E-2</v>
      </c>
      <c r="D314" s="528">
        <v>100.7</v>
      </c>
      <c r="E314" s="528">
        <v>100.8</v>
      </c>
      <c r="F314" s="528">
        <v>100.8</v>
      </c>
      <c r="G314" s="528">
        <v>101.1</v>
      </c>
      <c r="H314" s="528">
        <v>101.1</v>
      </c>
      <c r="I314" s="528">
        <v>99.8</v>
      </c>
      <c r="J314" s="528">
        <v>100.2</v>
      </c>
      <c r="K314" s="528">
        <v>100.4</v>
      </c>
      <c r="L314" s="528">
        <v>99.6</v>
      </c>
      <c r="M314" s="528">
        <v>100.4</v>
      </c>
      <c r="N314" s="528">
        <v>100.8</v>
      </c>
      <c r="O314" s="528">
        <v>100.4</v>
      </c>
      <c r="P314" s="528">
        <v>100.5</v>
      </c>
      <c r="Q314" s="528">
        <v>100.1</v>
      </c>
      <c r="R314" s="528">
        <v>100.6</v>
      </c>
      <c r="S314" s="528">
        <v>102.3</v>
      </c>
      <c r="T314" s="528">
        <v>103.1</v>
      </c>
      <c r="U314" s="528">
        <v>103.2</v>
      </c>
      <c r="V314" s="528">
        <v>103.5</v>
      </c>
      <c r="W314" s="528">
        <v>103.5</v>
      </c>
      <c r="X314" s="528">
        <v>103.4</v>
      </c>
      <c r="Y314" s="528">
        <v>103.4</v>
      </c>
      <c r="Z314" s="528">
        <v>104.1</v>
      </c>
      <c r="AA314" s="528">
        <v>104.6</v>
      </c>
      <c r="AB314" s="528">
        <v>103.6</v>
      </c>
      <c r="AC314" s="528">
        <v>103.9</v>
      </c>
      <c r="AD314" s="528">
        <v>106</v>
      </c>
      <c r="AE314" s="528">
        <v>110.8</v>
      </c>
      <c r="AF314" s="528">
        <v>113.5</v>
      </c>
      <c r="AG314" s="528">
        <v>114.5</v>
      </c>
      <c r="AH314" s="528">
        <v>114.9</v>
      </c>
      <c r="AI314" s="528">
        <v>114.5</v>
      </c>
      <c r="AJ314" s="528">
        <v>114.5</v>
      </c>
      <c r="AK314" s="528">
        <v>115.7</v>
      </c>
      <c r="AL314" s="528">
        <v>115.3</v>
      </c>
      <c r="AM314" s="528">
        <v>115</v>
      </c>
      <c r="AN314" s="528">
        <v>115.2</v>
      </c>
      <c r="AO314" s="528">
        <v>117.8</v>
      </c>
      <c r="AP314" s="528">
        <v>118.7</v>
      </c>
      <c r="AQ314" s="528">
        <v>118.4</v>
      </c>
      <c r="AR314" s="528">
        <v>118.7</v>
      </c>
      <c r="AS314" s="528">
        <v>119.2</v>
      </c>
      <c r="AT314" s="528">
        <v>119.9</v>
      </c>
      <c r="AU314" s="528">
        <v>121.8</v>
      </c>
      <c r="AV314" s="528">
        <v>121.8</v>
      </c>
      <c r="AW314" s="528">
        <v>121.8</v>
      </c>
      <c r="AX314" s="528">
        <v>121.8</v>
      </c>
      <c r="AY314" s="528">
        <v>121.4</v>
      </c>
      <c r="AZ314" s="528">
        <v>125.4</v>
      </c>
      <c r="BA314" s="528">
        <v>128.9</v>
      </c>
      <c r="BB314" s="528">
        <v>129.6</v>
      </c>
      <c r="BC314" s="528">
        <v>129.4</v>
      </c>
      <c r="BD314" s="528">
        <v>129.4</v>
      </c>
      <c r="BE314" s="528">
        <v>129.6</v>
      </c>
      <c r="BF314" s="528">
        <v>130.30000000000001</v>
      </c>
      <c r="BG314" s="528">
        <v>130.4</v>
      </c>
      <c r="BH314" s="528">
        <v>130.4</v>
      </c>
      <c r="BI314" s="528">
        <v>130.4</v>
      </c>
      <c r="BJ314" s="528">
        <v>130.69999999999999</v>
      </c>
      <c r="BK314" s="528">
        <v>130.9</v>
      </c>
      <c r="BL314" s="528">
        <v>131.1</v>
      </c>
      <c r="BM314" s="528">
        <v>131.1</v>
      </c>
      <c r="BN314" s="528">
        <v>127.6</v>
      </c>
      <c r="BO314" s="528">
        <v>127.1</v>
      </c>
      <c r="BP314" s="528">
        <v>127</v>
      </c>
      <c r="BQ314" s="528">
        <v>127.3</v>
      </c>
      <c r="BR314" s="528">
        <v>127.5</v>
      </c>
      <c r="BS314" s="528">
        <v>127.5</v>
      </c>
      <c r="BT314" s="528">
        <v>127.5</v>
      </c>
      <c r="BU314" s="528">
        <v>128</v>
      </c>
      <c r="BV314" s="528">
        <v>128.1</v>
      </c>
      <c r="BW314" s="528">
        <v>128.19999999999999</v>
      </c>
      <c r="BX314" s="528">
        <v>129</v>
      </c>
      <c r="BY314" s="528">
        <v>131.30000000000001</v>
      </c>
      <c r="BZ314" s="528">
        <v>132.5</v>
      </c>
      <c r="CA314" s="528">
        <v>132.69999999999999</v>
      </c>
      <c r="CB314" s="528">
        <v>133.19999999999999</v>
      </c>
      <c r="CC314" s="528">
        <v>136</v>
      </c>
      <c r="CD314" s="528">
        <v>136.1</v>
      </c>
      <c r="CE314" s="528">
        <v>136.1</v>
      </c>
      <c r="CF314" s="528">
        <v>136.1</v>
      </c>
      <c r="CG314" s="528">
        <v>136.1</v>
      </c>
      <c r="CH314" s="528">
        <v>136.5</v>
      </c>
      <c r="CI314" s="528">
        <v>136.30000000000001</v>
      </c>
      <c r="CJ314" s="528">
        <v>136.30000000000001</v>
      </c>
      <c r="CK314" s="528">
        <v>136.30000000000001</v>
      </c>
      <c r="CL314" s="528">
        <v>137.4</v>
      </c>
    </row>
    <row r="315" spans="1:90">
      <c r="A315" s="524" t="s">
        <v>2595</v>
      </c>
      <c r="B315" s="524" t="s">
        <v>1091</v>
      </c>
      <c r="C315" s="525">
        <v>3.7609999999999998E-2</v>
      </c>
      <c r="D315" s="528">
        <v>101.3</v>
      </c>
      <c r="E315" s="528">
        <v>99.8</v>
      </c>
      <c r="F315" s="528">
        <v>99.1</v>
      </c>
      <c r="G315" s="528">
        <v>104</v>
      </c>
      <c r="H315" s="528">
        <v>101.8</v>
      </c>
      <c r="I315" s="528">
        <v>101.6</v>
      </c>
      <c r="J315" s="528">
        <v>101.5</v>
      </c>
      <c r="K315" s="528">
        <v>102.1</v>
      </c>
      <c r="L315" s="528">
        <v>101</v>
      </c>
      <c r="M315" s="528">
        <v>104.7</v>
      </c>
      <c r="N315" s="528">
        <v>103.3</v>
      </c>
      <c r="O315" s="528">
        <v>103.3</v>
      </c>
      <c r="P315" s="528">
        <v>104.1</v>
      </c>
      <c r="Q315" s="528">
        <v>105.7</v>
      </c>
      <c r="R315" s="528">
        <v>105.7</v>
      </c>
      <c r="S315" s="528">
        <v>105.9</v>
      </c>
      <c r="T315" s="528">
        <v>106</v>
      </c>
      <c r="U315" s="528">
        <v>106.8</v>
      </c>
      <c r="V315" s="528">
        <v>104.6</v>
      </c>
      <c r="W315" s="528">
        <v>104.6</v>
      </c>
      <c r="X315" s="528">
        <v>107.1</v>
      </c>
      <c r="Y315" s="528">
        <v>105.8</v>
      </c>
      <c r="Z315" s="528">
        <v>106.2</v>
      </c>
      <c r="AA315" s="528">
        <v>107.2</v>
      </c>
      <c r="AB315" s="528">
        <v>109.9</v>
      </c>
      <c r="AC315" s="528">
        <v>110.5</v>
      </c>
      <c r="AD315" s="528">
        <v>109.8</v>
      </c>
      <c r="AE315" s="528">
        <v>109.3</v>
      </c>
      <c r="AF315" s="528">
        <v>110.8</v>
      </c>
      <c r="AG315" s="528">
        <v>107.1</v>
      </c>
      <c r="AH315" s="528">
        <v>109.1</v>
      </c>
      <c r="AI315" s="528">
        <v>110.2</v>
      </c>
      <c r="AJ315" s="528">
        <v>109.5</v>
      </c>
      <c r="AK315" s="528">
        <v>108.4</v>
      </c>
      <c r="AL315" s="528">
        <v>106.4</v>
      </c>
      <c r="AM315" s="528">
        <v>108.1</v>
      </c>
      <c r="AN315" s="528">
        <v>113</v>
      </c>
      <c r="AO315" s="528">
        <v>110.1</v>
      </c>
      <c r="AP315" s="528">
        <v>110.8</v>
      </c>
      <c r="AQ315" s="528">
        <v>109.4</v>
      </c>
      <c r="AR315" s="528">
        <v>111.7</v>
      </c>
      <c r="AS315" s="528">
        <v>113.5</v>
      </c>
      <c r="AT315" s="528">
        <v>113.6</v>
      </c>
      <c r="AU315" s="528">
        <v>117.2</v>
      </c>
      <c r="AV315" s="528">
        <v>115.2</v>
      </c>
      <c r="AW315" s="528">
        <v>116.4</v>
      </c>
      <c r="AX315" s="528">
        <v>117.8</v>
      </c>
      <c r="AY315" s="528">
        <v>114</v>
      </c>
      <c r="AZ315" s="528">
        <v>118.9</v>
      </c>
      <c r="BA315" s="528">
        <v>117.6</v>
      </c>
      <c r="BB315" s="528">
        <v>112.4</v>
      </c>
      <c r="BC315" s="528">
        <v>117.4</v>
      </c>
      <c r="BD315" s="528">
        <v>118.3</v>
      </c>
      <c r="BE315" s="528">
        <v>118.2</v>
      </c>
      <c r="BF315" s="528">
        <v>122.1</v>
      </c>
      <c r="BG315" s="528">
        <v>121.7</v>
      </c>
      <c r="BH315" s="528">
        <v>122.1</v>
      </c>
      <c r="BI315" s="528">
        <v>120.5</v>
      </c>
      <c r="BJ315" s="528">
        <v>120.3</v>
      </c>
      <c r="BK315" s="528">
        <v>119.3</v>
      </c>
      <c r="BL315" s="528">
        <v>121.3</v>
      </c>
      <c r="BM315" s="528">
        <v>120.4</v>
      </c>
      <c r="BN315" s="528">
        <v>120.4</v>
      </c>
      <c r="BO315" s="528">
        <v>121.3</v>
      </c>
      <c r="BP315" s="528">
        <v>117.9</v>
      </c>
      <c r="BQ315" s="528">
        <v>117.7</v>
      </c>
      <c r="BR315" s="528">
        <v>118.4</v>
      </c>
      <c r="BS315" s="528">
        <v>117.7</v>
      </c>
      <c r="BT315" s="528">
        <v>119.1</v>
      </c>
      <c r="BU315" s="528">
        <v>119.4</v>
      </c>
      <c r="BV315" s="528">
        <v>119.5</v>
      </c>
      <c r="BW315" s="528">
        <v>117.3</v>
      </c>
      <c r="BX315" s="528">
        <v>121.1</v>
      </c>
      <c r="BY315" s="528">
        <v>119.3</v>
      </c>
      <c r="BZ315" s="528">
        <v>121</v>
      </c>
      <c r="CA315" s="528">
        <v>126.3</v>
      </c>
      <c r="CB315" s="528">
        <v>127.3</v>
      </c>
      <c r="CC315" s="528">
        <v>129.4</v>
      </c>
      <c r="CD315" s="528">
        <v>129.9</v>
      </c>
      <c r="CE315" s="528">
        <v>130.80000000000001</v>
      </c>
      <c r="CF315" s="528">
        <v>132.80000000000001</v>
      </c>
      <c r="CG315" s="528">
        <v>129</v>
      </c>
      <c r="CH315" s="528">
        <v>128.80000000000001</v>
      </c>
      <c r="CI315" s="528">
        <v>134.5</v>
      </c>
      <c r="CJ315" s="528">
        <v>137.5</v>
      </c>
      <c r="CK315" s="528">
        <v>136.69999999999999</v>
      </c>
      <c r="CL315" s="528">
        <v>134.6</v>
      </c>
    </row>
    <row r="316" spans="1:90">
      <c r="A316" s="524" t="s">
        <v>2596</v>
      </c>
      <c r="B316" s="524" t="s">
        <v>1092</v>
      </c>
      <c r="C316" s="525">
        <v>2.6610000000000002E-2</v>
      </c>
      <c r="D316" s="528">
        <v>101.9</v>
      </c>
      <c r="E316" s="528">
        <v>99.7</v>
      </c>
      <c r="F316" s="528">
        <v>98.7</v>
      </c>
      <c r="G316" s="528">
        <v>106.6</v>
      </c>
      <c r="H316" s="528">
        <v>103.5</v>
      </c>
      <c r="I316" s="528">
        <v>103.2</v>
      </c>
      <c r="J316" s="528">
        <v>103.1</v>
      </c>
      <c r="K316" s="528">
        <v>103.9</v>
      </c>
      <c r="L316" s="528">
        <v>102.3</v>
      </c>
      <c r="M316" s="528">
        <v>107.6</v>
      </c>
      <c r="N316" s="528">
        <v>105.6</v>
      </c>
      <c r="O316" s="528">
        <v>105.6</v>
      </c>
      <c r="P316" s="528">
        <v>106.7</v>
      </c>
      <c r="Q316" s="528">
        <v>109</v>
      </c>
      <c r="R316" s="528">
        <v>109</v>
      </c>
      <c r="S316" s="528">
        <v>109.7</v>
      </c>
      <c r="T316" s="528">
        <v>109.9</v>
      </c>
      <c r="U316" s="528">
        <v>111</v>
      </c>
      <c r="V316" s="528">
        <v>107.9</v>
      </c>
      <c r="W316" s="528">
        <v>107.8</v>
      </c>
      <c r="X316" s="528">
        <v>111.4</v>
      </c>
      <c r="Y316" s="528">
        <v>109.6</v>
      </c>
      <c r="Z316" s="528">
        <v>110.1</v>
      </c>
      <c r="AA316" s="528">
        <v>111.6</v>
      </c>
      <c r="AB316" s="528">
        <v>115.3</v>
      </c>
      <c r="AC316" s="528">
        <v>116.2</v>
      </c>
      <c r="AD316" s="528">
        <v>115.2</v>
      </c>
      <c r="AE316" s="528">
        <v>113.7</v>
      </c>
      <c r="AF316" s="528">
        <v>115.9</v>
      </c>
      <c r="AG316" s="528">
        <v>110.6</v>
      </c>
      <c r="AH316" s="528">
        <v>113.5</v>
      </c>
      <c r="AI316" s="528">
        <v>115</v>
      </c>
      <c r="AJ316" s="528">
        <v>114.1</v>
      </c>
      <c r="AK316" s="528">
        <v>112.5</v>
      </c>
      <c r="AL316" s="528">
        <v>109.7</v>
      </c>
      <c r="AM316" s="528">
        <v>112.1</v>
      </c>
      <c r="AN316" s="528">
        <v>114.1</v>
      </c>
      <c r="AO316" s="528">
        <v>114.1</v>
      </c>
      <c r="AP316" s="528">
        <v>113.9</v>
      </c>
      <c r="AQ316" s="528">
        <v>107.9</v>
      </c>
      <c r="AR316" s="528">
        <v>109.3</v>
      </c>
      <c r="AS316" s="528">
        <v>111.7</v>
      </c>
      <c r="AT316" s="528">
        <v>113</v>
      </c>
      <c r="AU316" s="528">
        <v>118.3</v>
      </c>
      <c r="AV316" s="528">
        <v>114.4</v>
      </c>
      <c r="AW316" s="528">
        <v>115.4</v>
      </c>
      <c r="AX316" s="528">
        <v>118.4</v>
      </c>
      <c r="AY316" s="528">
        <v>112.8</v>
      </c>
      <c r="AZ316" s="528">
        <v>113.6</v>
      </c>
      <c r="BA316" s="528">
        <v>112.5</v>
      </c>
      <c r="BB316" s="528">
        <v>108.9</v>
      </c>
      <c r="BC316" s="528">
        <v>110.9</v>
      </c>
      <c r="BD316" s="528">
        <v>111.3</v>
      </c>
      <c r="BE316" s="528">
        <v>111.9</v>
      </c>
      <c r="BF316" s="528">
        <v>114.1</v>
      </c>
      <c r="BG316" s="528">
        <v>112.6</v>
      </c>
      <c r="BH316" s="528">
        <v>113.7</v>
      </c>
      <c r="BI316" s="528">
        <v>111.9</v>
      </c>
      <c r="BJ316" s="528">
        <v>111</v>
      </c>
      <c r="BK316" s="528">
        <v>109.8</v>
      </c>
      <c r="BL316" s="528">
        <v>109.8</v>
      </c>
      <c r="BM316" s="528">
        <v>110</v>
      </c>
      <c r="BN316" s="528">
        <v>110</v>
      </c>
      <c r="BO316" s="528">
        <v>111.1</v>
      </c>
      <c r="BP316" s="528">
        <v>104.5</v>
      </c>
      <c r="BQ316" s="528">
        <v>104.5</v>
      </c>
      <c r="BR316" s="528">
        <v>104.5</v>
      </c>
      <c r="BS316" s="528">
        <v>104.5</v>
      </c>
      <c r="BT316" s="528">
        <v>104.5</v>
      </c>
      <c r="BU316" s="528">
        <v>104.5</v>
      </c>
      <c r="BV316" s="528">
        <v>104.5</v>
      </c>
      <c r="BW316" s="528">
        <v>101.5</v>
      </c>
      <c r="BX316" s="528">
        <v>102.9</v>
      </c>
      <c r="BY316" s="528">
        <v>103.5</v>
      </c>
      <c r="BZ316" s="528">
        <v>104.7</v>
      </c>
      <c r="CA316" s="528">
        <v>105.6</v>
      </c>
      <c r="CB316" s="528">
        <v>107.2</v>
      </c>
      <c r="CC316" s="528">
        <v>108.3</v>
      </c>
      <c r="CD316" s="528">
        <v>108.9</v>
      </c>
      <c r="CE316" s="528">
        <v>109.5</v>
      </c>
      <c r="CF316" s="528">
        <v>111</v>
      </c>
      <c r="CG316" s="528">
        <v>110.3</v>
      </c>
      <c r="CH316" s="528">
        <v>110.3</v>
      </c>
      <c r="CI316" s="528">
        <v>112.2</v>
      </c>
      <c r="CJ316" s="528">
        <v>115</v>
      </c>
      <c r="CK316" s="528">
        <v>115.7</v>
      </c>
      <c r="CL316" s="528">
        <v>115.4</v>
      </c>
    </row>
    <row r="317" spans="1:90">
      <c r="A317" s="524" t="s">
        <v>2597</v>
      </c>
      <c r="B317" s="524" t="s">
        <v>1094</v>
      </c>
      <c r="C317" s="525">
        <v>1.0999999999999999E-2</v>
      </c>
      <c r="D317" s="528">
        <v>100</v>
      </c>
      <c r="E317" s="528">
        <v>100</v>
      </c>
      <c r="F317" s="528">
        <v>100</v>
      </c>
      <c r="G317" s="528">
        <v>97.7</v>
      </c>
      <c r="H317" s="528">
        <v>97.7</v>
      </c>
      <c r="I317" s="528">
        <v>97.7</v>
      </c>
      <c r="J317" s="528">
        <v>97.7</v>
      </c>
      <c r="K317" s="528">
        <v>97.7</v>
      </c>
      <c r="L317" s="528">
        <v>97.7</v>
      </c>
      <c r="M317" s="528">
        <v>97.7</v>
      </c>
      <c r="N317" s="528">
        <v>97.7</v>
      </c>
      <c r="O317" s="528">
        <v>97.7</v>
      </c>
      <c r="P317" s="528">
        <v>97.7</v>
      </c>
      <c r="Q317" s="528">
        <v>97.7</v>
      </c>
      <c r="R317" s="528">
        <v>97.7</v>
      </c>
      <c r="S317" s="528">
        <v>96.7</v>
      </c>
      <c r="T317" s="528">
        <v>96.7</v>
      </c>
      <c r="U317" s="528">
        <v>96.7</v>
      </c>
      <c r="V317" s="528">
        <v>96.7</v>
      </c>
      <c r="W317" s="528">
        <v>96.7</v>
      </c>
      <c r="X317" s="528">
        <v>96.7</v>
      </c>
      <c r="Y317" s="528">
        <v>96.7</v>
      </c>
      <c r="Z317" s="528">
        <v>96.7</v>
      </c>
      <c r="AA317" s="528">
        <v>96.7</v>
      </c>
      <c r="AB317" s="528">
        <v>96.7</v>
      </c>
      <c r="AC317" s="528">
        <v>96.7</v>
      </c>
      <c r="AD317" s="528">
        <v>96.7</v>
      </c>
      <c r="AE317" s="528">
        <v>98.5</v>
      </c>
      <c r="AF317" s="528">
        <v>98.5</v>
      </c>
      <c r="AG317" s="528">
        <v>98.5</v>
      </c>
      <c r="AH317" s="528">
        <v>98.5</v>
      </c>
      <c r="AI317" s="528">
        <v>98.5</v>
      </c>
      <c r="AJ317" s="528">
        <v>98.5</v>
      </c>
      <c r="AK317" s="528">
        <v>98.5</v>
      </c>
      <c r="AL317" s="528">
        <v>98.5</v>
      </c>
      <c r="AM317" s="528">
        <v>98.5</v>
      </c>
      <c r="AN317" s="528">
        <v>110.4</v>
      </c>
      <c r="AO317" s="528">
        <v>100.5</v>
      </c>
      <c r="AP317" s="528">
        <v>103.4</v>
      </c>
      <c r="AQ317" s="528">
        <v>113</v>
      </c>
      <c r="AR317" s="528">
        <v>117.5</v>
      </c>
      <c r="AS317" s="528">
        <v>118</v>
      </c>
      <c r="AT317" s="528">
        <v>115.1</v>
      </c>
      <c r="AU317" s="528">
        <v>114.7</v>
      </c>
      <c r="AV317" s="528">
        <v>117.2</v>
      </c>
      <c r="AW317" s="528">
        <v>118.9</v>
      </c>
      <c r="AX317" s="528">
        <v>116.4</v>
      </c>
      <c r="AY317" s="528">
        <v>116.9</v>
      </c>
      <c r="AZ317" s="528">
        <v>131.69999999999999</v>
      </c>
      <c r="BA317" s="528">
        <v>130.30000000000001</v>
      </c>
      <c r="BB317" s="528">
        <v>120.9</v>
      </c>
      <c r="BC317" s="528">
        <v>133.30000000000001</v>
      </c>
      <c r="BD317" s="528">
        <v>135.30000000000001</v>
      </c>
      <c r="BE317" s="528">
        <v>133.6</v>
      </c>
      <c r="BF317" s="528">
        <v>141.5</v>
      </c>
      <c r="BG317" s="528">
        <v>143.69999999999999</v>
      </c>
      <c r="BH317" s="528">
        <v>142.30000000000001</v>
      </c>
      <c r="BI317" s="528">
        <v>141.4</v>
      </c>
      <c r="BJ317" s="528">
        <v>142.69999999999999</v>
      </c>
      <c r="BK317" s="528">
        <v>142.4</v>
      </c>
      <c r="BL317" s="528">
        <v>149.1</v>
      </c>
      <c r="BM317" s="528">
        <v>145.80000000000001</v>
      </c>
      <c r="BN317" s="528">
        <v>145.6</v>
      </c>
      <c r="BO317" s="528">
        <v>146</v>
      </c>
      <c r="BP317" s="528">
        <v>150.19999999999999</v>
      </c>
      <c r="BQ317" s="528">
        <v>149.4</v>
      </c>
      <c r="BR317" s="528">
        <v>152.1</v>
      </c>
      <c r="BS317" s="528">
        <v>149.80000000000001</v>
      </c>
      <c r="BT317" s="528">
        <v>154.4</v>
      </c>
      <c r="BU317" s="528">
        <v>155.4</v>
      </c>
      <c r="BV317" s="528">
        <v>155.69999999999999</v>
      </c>
      <c r="BW317" s="528">
        <v>155.6</v>
      </c>
      <c r="BX317" s="528">
        <v>165</v>
      </c>
      <c r="BY317" s="528">
        <v>157.69999999999999</v>
      </c>
      <c r="BZ317" s="528">
        <v>160.6</v>
      </c>
      <c r="CA317" s="528">
        <v>176.3</v>
      </c>
      <c r="CB317" s="528">
        <v>175.8</v>
      </c>
      <c r="CC317" s="528">
        <v>180.4</v>
      </c>
      <c r="CD317" s="528">
        <v>180.9</v>
      </c>
      <c r="CE317" s="528">
        <v>182.3</v>
      </c>
      <c r="CF317" s="528">
        <v>185.7</v>
      </c>
      <c r="CG317" s="528">
        <v>174.4</v>
      </c>
      <c r="CH317" s="528">
        <v>173.7</v>
      </c>
      <c r="CI317" s="528">
        <v>188.4</v>
      </c>
      <c r="CJ317" s="528">
        <v>191.7</v>
      </c>
      <c r="CK317" s="528">
        <v>187.6</v>
      </c>
      <c r="CL317" s="528">
        <v>181.1</v>
      </c>
    </row>
    <row r="318" spans="1:90">
      <c r="A318" s="524" t="s">
        <v>2598</v>
      </c>
      <c r="B318" s="524" t="s">
        <v>1118</v>
      </c>
      <c r="C318" s="525">
        <v>2.0335000000000001</v>
      </c>
      <c r="D318" s="528">
        <v>100.6</v>
      </c>
      <c r="E318" s="528">
        <v>101.2</v>
      </c>
      <c r="F318" s="528">
        <v>101.5</v>
      </c>
      <c r="G318" s="528">
        <v>102.4</v>
      </c>
      <c r="H318" s="528">
        <v>102.5</v>
      </c>
      <c r="I318" s="528">
        <v>102.4</v>
      </c>
      <c r="J318" s="528">
        <v>103.2</v>
      </c>
      <c r="K318" s="528">
        <v>103.2</v>
      </c>
      <c r="L318" s="528">
        <v>103.3</v>
      </c>
      <c r="M318" s="528">
        <v>103.4</v>
      </c>
      <c r="N318" s="528">
        <v>103.6</v>
      </c>
      <c r="O318" s="528">
        <v>104.1</v>
      </c>
      <c r="P318" s="528">
        <v>104.9</v>
      </c>
      <c r="Q318" s="528">
        <v>104.8</v>
      </c>
      <c r="R318" s="528">
        <v>105.8</v>
      </c>
      <c r="S318" s="528">
        <v>107.4</v>
      </c>
      <c r="T318" s="528">
        <v>107</v>
      </c>
      <c r="U318" s="528">
        <v>107.3</v>
      </c>
      <c r="V318" s="528">
        <v>107.5</v>
      </c>
      <c r="W318" s="528">
        <v>107.9</v>
      </c>
      <c r="X318" s="528">
        <v>108.3</v>
      </c>
      <c r="Y318" s="528">
        <v>108.4</v>
      </c>
      <c r="Z318" s="528">
        <v>108.3</v>
      </c>
      <c r="AA318" s="528">
        <v>108.8</v>
      </c>
      <c r="AB318" s="528">
        <v>109.7</v>
      </c>
      <c r="AC318" s="528">
        <v>109.9</v>
      </c>
      <c r="AD318" s="528">
        <v>110.3</v>
      </c>
      <c r="AE318" s="528">
        <v>110.4</v>
      </c>
      <c r="AF318" s="528">
        <v>110.2</v>
      </c>
      <c r="AG318" s="528">
        <v>110.8</v>
      </c>
      <c r="AH318" s="528">
        <v>111</v>
      </c>
      <c r="AI318" s="528">
        <v>111.2</v>
      </c>
      <c r="AJ318" s="528">
        <v>111.1</v>
      </c>
      <c r="AK318" s="528">
        <v>111.5</v>
      </c>
      <c r="AL318" s="528">
        <v>111.9</v>
      </c>
      <c r="AM318" s="528">
        <v>111.8</v>
      </c>
      <c r="AN318" s="528">
        <v>112.8</v>
      </c>
      <c r="AO318" s="528">
        <v>113.1</v>
      </c>
      <c r="AP318" s="528">
        <v>113.5</v>
      </c>
      <c r="AQ318" s="528">
        <v>114.4</v>
      </c>
      <c r="AR318" s="528">
        <v>114.8</v>
      </c>
      <c r="AS318" s="528">
        <v>115</v>
      </c>
      <c r="AT318" s="528">
        <v>115.9</v>
      </c>
      <c r="AU318" s="528">
        <v>116.3</v>
      </c>
      <c r="AV318" s="528">
        <v>116.9</v>
      </c>
      <c r="AW318" s="528">
        <v>117.6</v>
      </c>
      <c r="AX318" s="528">
        <v>117.4</v>
      </c>
      <c r="AY318" s="528">
        <v>117</v>
      </c>
      <c r="AZ318" s="528">
        <v>117</v>
      </c>
      <c r="BA318" s="528">
        <v>116.7</v>
      </c>
      <c r="BB318" s="528">
        <v>116.6</v>
      </c>
      <c r="BC318" s="528">
        <v>116.5</v>
      </c>
      <c r="BD318" s="528">
        <v>117.6</v>
      </c>
      <c r="BE318" s="528">
        <v>118</v>
      </c>
      <c r="BF318" s="528">
        <v>118</v>
      </c>
      <c r="BG318" s="528">
        <v>119.5</v>
      </c>
      <c r="BH318" s="528">
        <v>119.3</v>
      </c>
      <c r="BI318" s="528">
        <v>119.2</v>
      </c>
      <c r="BJ318" s="528">
        <v>119</v>
      </c>
      <c r="BK318" s="528">
        <v>120.2</v>
      </c>
      <c r="BL318" s="528">
        <v>119.8</v>
      </c>
      <c r="BM318" s="528">
        <v>119.7</v>
      </c>
      <c r="BN318" s="528">
        <v>119.5</v>
      </c>
      <c r="BO318" s="528">
        <v>122.4</v>
      </c>
      <c r="BP318" s="528">
        <v>121.9</v>
      </c>
      <c r="BQ318" s="528">
        <v>122</v>
      </c>
      <c r="BR318" s="528">
        <v>123.4</v>
      </c>
      <c r="BS318" s="528">
        <v>125.6</v>
      </c>
      <c r="BT318" s="528">
        <v>125.6</v>
      </c>
      <c r="BU318" s="528">
        <v>125.6</v>
      </c>
      <c r="BV318" s="528">
        <v>125.8</v>
      </c>
      <c r="BW318" s="528">
        <v>125.7</v>
      </c>
      <c r="BX318" s="528">
        <v>126.6</v>
      </c>
      <c r="BY318" s="528">
        <v>128.19999999999999</v>
      </c>
      <c r="BZ318" s="528">
        <v>129.5</v>
      </c>
      <c r="CA318" s="528">
        <v>130.80000000000001</v>
      </c>
      <c r="CB318" s="528">
        <v>131.5</v>
      </c>
      <c r="CC318" s="528">
        <v>131.5</v>
      </c>
      <c r="CD318" s="528">
        <v>131.30000000000001</v>
      </c>
      <c r="CE318" s="528">
        <v>131.69999999999999</v>
      </c>
      <c r="CF318" s="528">
        <v>132.30000000000001</v>
      </c>
      <c r="CG318" s="528">
        <v>132.4</v>
      </c>
      <c r="CH318" s="528">
        <v>132.4</v>
      </c>
      <c r="CI318" s="528">
        <v>132.30000000000001</v>
      </c>
      <c r="CJ318" s="528">
        <v>132</v>
      </c>
      <c r="CK318" s="528">
        <v>132.30000000000001</v>
      </c>
      <c r="CL318" s="528">
        <v>132.69999999999999</v>
      </c>
    </row>
    <row r="319" spans="1:90">
      <c r="A319" s="524" t="s">
        <v>2599</v>
      </c>
      <c r="B319" s="524" t="s">
        <v>1120</v>
      </c>
      <c r="C319" s="525">
        <v>1.0190999999999999</v>
      </c>
      <c r="D319" s="528">
        <v>100.2</v>
      </c>
      <c r="E319" s="528">
        <v>100.2</v>
      </c>
      <c r="F319" s="528">
        <v>100.5</v>
      </c>
      <c r="G319" s="528">
        <v>101.4</v>
      </c>
      <c r="H319" s="528">
        <v>101.8</v>
      </c>
      <c r="I319" s="528">
        <v>101.9</v>
      </c>
      <c r="J319" s="528">
        <v>103</v>
      </c>
      <c r="K319" s="528">
        <v>103.1</v>
      </c>
      <c r="L319" s="528">
        <v>103</v>
      </c>
      <c r="M319" s="528">
        <v>103.2</v>
      </c>
      <c r="N319" s="528">
        <v>102.6</v>
      </c>
      <c r="O319" s="528">
        <v>104</v>
      </c>
      <c r="P319" s="528">
        <v>104.3</v>
      </c>
      <c r="Q319" s="528">
        <v>104.3</v>
      </c>
      <c r="R319" s="528">
        <v>105.4</v>
      </c>
      <c r="S319" s="528">
        <v>106</v>
      </c>
      <c r="T319" s="528">
        <v>106.1</v>
      </c>
      <c r="U319" s="528">
        <v>106.2</v>
      </c>
      <c r="V319" s="528">
        <v>106.2</v>
      </c>
      <c r="W319" s="528">
        <v>106.7</v>
      </c>
      <c r="X319" s="528">
        <v>106.4</v>
      </c>
      <c r="Y319" s="528">
        <v>107.2</v>
      </c>
      <c r="Z319" s="528">
        <v>107.2</v>
      </c>
      <c r="AA319" s="528">
        <v>107.3</v>
      </c>
      <c r="AB319" s="528">
        <v>108.7</v>
      </c>
      <c r="AC319" s="528">
        <v>108.7</v>
      </c>
      <c r="AD319" s="528">
        <v>109.1</v>
      </c>
      <c r="AE319" s="528">
        <v>110.2</v>
      </c>
      <c r="AF319" s="528">
        <v>110.6</v>
      </c>
      <c r="AG319" s="528">
        <v>111</v>
      </c>
      <c r="AH319" s="528">
        <v>111.5</v>
      </c>
      <c r="AI319" s="528">
        <v>112.1</v>
      </c>
      <c r="AJ319" s="528">
        <v>111.9</v>
      </c>
      <c r="AK319" s="528">
        <v>113.1</v>
      </c>
      <c r="AL319" s="528">
        <v>113.3</v>
      </c>
      <c r="AM319" s="528">
        <v>113.4</v>
      </c>
      <c r="AN319" s="528">
        <v>113.6</v>
      </c>
      <c r="AO319" s="528">
        <v>114.1</v>
      </c>
      <c r="AP319" s="528">
        <v>114.3</v>
      </c>
      <c r="AQ319" s="528">
        <v>114.6</v>
      </c>
      <c r="AR319" s="528">
        <v>115.3</v>
      </c>
      <c r="AS319" s="528">
        <v>116</v>
      </c>
      <c r="AT319" s="528">
        <v>117.2</v>
      </c>
      <c r="AU319" s="528">
        <v>117.8</v>
      </c>
      <c r="AV319" s="528">
        <v>118.6</v>
      </c>
      <c r="AW319" s="528">
        <v>119.4</v>
      </c>
      <c r="AX319" s="528">
        <v>119.1</v>
      </c>
      <c r="AY319" s="528">
        <v>118.2</v>
      </c>
      <c r="AZ319" s="528">
        <v>116.9</v>
      </c>
      <c r="BA319" s="528">
        <v>116.3</v>
      </c>
      <c r="BB319" s="528">
        <v>116.1</v>
      </c>
      <c r="BC319" s="528">
        <v>116.1</v>
      </c>
      <c r="BD319" s="528">
        <v>116.1</v>
      </c>
      <c r="BE319" s="528">
        <v>115.9</v>
      </c>
      <c r="BF319" s="528">
        <v>115.8</v>
      </c>
      <c r="BG319" s="528">
        <v>116.9</v>
      </c>
      <c r="BH319" s="528">
        <v>116.6</v>
      </c>
      <c r="BI319" s="528">
        <v>117.1</v>
      </c>
      <c r="BJ319" s="528">
        <v>117.6</v>
      </c>
      <c r="BK319" s="528">
        <v>118.3</v>
      </c>
      <c r="BL319" s="528">
        <v>118.2</v>
      </c>
      <c r="BM319" s="528">
        <v>118.9</v>
      </c>
      <c r="BN319" s="528">
        <v>119.3</v>
      </c>
      <c r="BO319" s="528">
        <v>121.8</v>
      </c>
      <c r="BP319" s="528">
        <v>122.6</v>
      </c>
      <c r="BQ319" s="528">
        <v>122.8</v>
      </c>
      <c r="BR319" s="528">
        <v>123.2</v>
      </c>
      <c r="BS319" s="528">
        <v>123.3</v>
      </c>
      <c r="BT319" s="528">
        <v>124.5</v>
      </c>
      <c r="BU319" s="528">
        <v>125</v>
      </c>
      <c r="BV319" s="528">
        <v>125.3</v>
      </c>
      <c r="BW319" s="528">
        <v>125.1</v>
      </c>
      <c r="BX319" s="528">
        <v>126.8</v>
      </c>
      <c r="BY319" s="528">
        <v>129.19999999999999</v>
      </c>
      <c r="BZ319" s="528">
        <v>132</v>
      </c>
      <c r="CA319" s="528">
        <v>132.69999999999999</v>
      </c>
      <c r="CB319" s="528">
        <v>133.30000000000001</v>
      </c>
      <c r="CC319" s="528">
        <v>132.4</v>
      </c>
      <c r="CD319" s="528">
        <v>132.19999999999999</v>
      </c>
      <c r="CE319" s="528">
        <v>133.4</v>
      </c>
      <c r="CF319" s="528">
        <v>133.5</v>
      </c>
      <c r="CG319" s="528">
        <v>133.6</v>
      </c>
      <c r="CH319" s="528">
        <v>133.4</v>
      </c>
      <c r="CI319" s="528">
        <v>133.1</v>
      </c>
      <c r="CJ319" s="528">
        <v>132.30000000000001</v>
      </c>
      <c r="CK319" s="528">
        <v>132.5</v>
      </c>
      <c r="CL319" s="528">
        <v>133</v>
      </c>
    </row>
    <row r="320" spans="1:90">
      <c r="A320" s="524" t="s">
        <v>2600</v>
      </c>
      <c r="B320" s="524" t="s">
        <v>1122</v>
      </c>
      <c r="C320" s="525">
        <v>0.48194999999999999</v>
      </c>
      <c r="D320" s="528">
        <v>99.6</v>
      </c>
      <c r="E320" s="528">
        <v>99.6</v>
      </c>
      <c r="F320" s="528">
        <v>100</v>
      </c>
      <c r="G320" s="528">
        <v>100.3</v>
      </c>
      <c r="H320" s="528">
        <v>100.9</v>
      </c>
      <c r="I320" s="528">
        <v>100.8</v>
      </c>
      <c r="J320" s="528">
        <v>102.6</v>
      </c>
      <c r="K320" s="528">
        <v>102.7</v>
      </c>
      <c r="L320" s="528">
        <v>101.9</v>
      </c>
      <c r="M320" s="528">
        <v>101.6</v>
      </c>
      <c r="N320" s="528">
        <v>100.5</v>
      </c>
      <c r="O320" s="528">
        <v>102.6</v>
      </c>
      <c r="P320" s="528">
        <v>103</v>
      </c>
      <c r="Q320" s="528">
        <v>103</v>
      </c>
      <c r="R320" s="528">
        <v>103.5</v>
      </c>
      <c r="S320" s="528">
        <v>104</v>
      </c>
      <c r="T320" s="528">
        <v>104</v>
      </c>
      <c r="U320" s="528">
        <v>104</v>
      </c>
      <c r="V320" s="528">
        <v>103.4</v>
      </c>
      <c r="W320" s="528">
        <v>104</v>
      </c>
      <c r="X320" s="528">
        <v>104.1</v>
      </c>
      <c r="Y320" s="528">
        <v>104.5</v>
      </c>
      <c r="Z320" s="528">
        <v>104.6</v>
      </c>
      <c r="AA320" s="528">
        <v>105</v>
      </c>
      <c r="AB320" s="528">
        <v>106.1</v>
      </c>
      <c r="AC320" s="528">
        <v>106.3</v>
      </c>
      <c r="AD320" s="528">
        <v>106.4</v>
      </c>
      <c r="AE320" s="528">
        <v>108.1</v>
      </c>
      <c r="AF320" s="528">
        <v>108.7</v>
      </c>
      <c r="AG320" s="528">
        <v>110</v>
      </c>
      <c r="AH320" s="528">
        <v>110.3</v>
      </c>
      <c r="AI320" s="528">
        <v>110.9</v>
      </c>
      <c r="AJ320" s="528">
        <v>110.6</v>
      </c>
      <c r="AK320" s="528">
        <v>113.3</v>
      </c>
      <c r="AL320" s="528">
        <v>113.1</v>
      </c>
      <c r="AM320" s="528">
        <v>113.2</v>
      </c>
      <c r="AN320" s="528">
        <v>113.7</v>
      </c>
      <c r="AO320" s="528">
        <v>114.1</v>
      </c>
      <c r="AP320" s="528">
        <v>114.1</v>
      </c>
      <c r="AQ320" s="528">
        <v>112.7</v>
      </c>
      <c r="AR320" s="528">
        <v>113.6</v>
      </c>
      <c r="AS320" s="528">
        <v>113.7</v>
      </c>
      <c r="AT320" s="528">
        <v>114.9</v>
      </c>
      <c r="AU320" s="528">
        <v>115.4</v>
      </c>
      <c r="AV320" s="528">
        <v>115.9</v>
      </c>
      <c r="AW320" s="528">
        <v>115.9</v>
      </c>
      <c r="AX320" s="528">
        <v>115.9</v>
      </c>
      <c r="AY320" s="528">
        <v>114.6</v>
      </c>
      <c r="AZ320" s="528">
        <v>114.6</v>
      </c>
      <c r="BA320" s="528">
        <v>114.4</v>
      </c>
      <c r="BB320" s="528">
        <v>114.3</v>
      </c>
      <c r="BC320" s="528">
        <v>114.4</v>
      </c>
      <c r="BD320" s="528">
        <v>114.6</v>
      </c>
      <c r="BE320" s="528">
        <v>114</v>
      </c>
      <c r="BF320" s="528">
        <v>114.5</v>
      </c>
      <c r="BG320" s="528">
        <v>116.8</v>
      </c>
      <c r="BH320" s="528">
        <v>116.1</v>
      </c>
      <c r="BI320" s="528">
        <v>116.4</v>
      </c>
      <c r="BJ320" s="528">
        <v>117</v>
      </c>
      <c r="BK320" s="528">
        <v>116.9</v>
      </c>
      <c r="BL320" s="528">
        <v>116.5</v>
      </c>
      <c r="BM320" s="528">
        <v>117.1</v>
      </c>
      <c r="BN320" s="528">
        <v>116.6</v>
      </c>
      <c r="BO320" s="528">
        <v>120.9</v>
      </c>
      <c r="BP320" s="528">
        <v>121.8</v>
      </c>
      <c r="BQ320" s="528">
        <v>122.4</v>
      </c>
      <c r="BR320" s="528">
        <v>122.7</v>
      </c>
      <c r="BS320" s="528">
        <v>122.6</v>
      </c>
      <c r="BT320" s="528">
        <v>122</v>
      </c>
      <c r="BU320" s="528">
        <v>122.4</v>
      </c>
      <c r="BV320" s="528">
        <v>123.2</v>
      </c>
      <c r="BW320" s="528">
        <v>122.8</v>
      </c>
      <c r="BX320" s="528">
        <v>124.2</v>
      </c>
      <c r="BY320" s="528">
        <v>127.1</v>
      </c>
      <c r="BZ320" s="528">
        <v>129.5</v>
      </c>
      <c r="CA320" s="528">
        <v>130.1</v>
      </c>
      <c r="CB320" s="528">
        <v>130.30000000000001</v>
      </c>
      <c r="CC320" s="528">
        <v>128.4</v>
      </c>
      <c r="CD320" s="528">
        <v>128.4</v>
      </c>
      <c r="CE320" s="528">
        <v>130</v>
      </c>
      <c r="CF320" s="528">
        <v>130</v>
      </c>
      <c r="CG320" s="528">
        <v>130.1</v>
      </c>
      <c r="CH320" s="528">
        <v>129.9</v>
      </c>
      <c r="CI320" s="528">
        <v>129.30000000000001</v>
      </c>
      <c r="CJ320" s="528">
        <v>127.6</v>
      </c>
      <c r="CK320" s="528">
        <v>127.8</v>
      </c>
      <c r="CL320" s="528">
        <v>128.5</v>
      </c>
    </row>
    <row r="321" spans="1:90">
      <c r="A321" s="524" t="s">
        <v>2601</v>
      </c>
      <c r="B321" s="524" t="s">
        <v>1124</v>
      </c>
      <c r="C321" s="525">
        <v>0.25233</v>
      </c>
      <c r="D321" s="528">
        <v>100.9</v>
      </c>
      <c r="E321" s="528">
        <v>100.8</v>
      </c>
      <c r="F321" s="528">
        <v>100.6</v>
      </c>
      <c r="G321" s="528">
        <v>102.7</v>
      </c>
      <c r="H321" s="528">
        <v>103</v>
      </c>
      <c r="I321" s="528">
        <v>103.5</v>
      </c>
      <c r="J321" s="528">
        <v>103.9</v>
      </c>
      <c r="K321" s="528">
        <v>104.2</v>
      </c>
      <c r="L321" s="528">
        <v>104.9</v>
      </c>
      <c r="M321" s="528">
        <v>105.3</v>
      </c>
      <c r="N321" s="528">
        <v>105.4</v>
      </c>
      <c r="O321" s="528">
        <v>106.4</v>
      </c>
      <c r="P321" s="528">
        <v>106.1</v>
      </c>
      <c r="Q321" s="528">
        <v>106.2</v>
      </c>
      <c r="R321" s="528">
        <v>109.4</v>
      </c>
      <c r="S321" s="528">
        <v>109</v>
      </c>
      <c r="T321" s="528">
        <v>109.3</v>
      </c>
      <c r="U321" s="528">
        <v>109.8</v>
      </c>
      <c r="V321" s="528">
        <v>110.1</v>
      </c>
      <c r="W321" s="528">
        <v>110.8</v>
      </c>
      <c r="X321" s="528">
        <v>109.1</v>
      </c>
      <c r="Y321" s="528">
        <v>110.9</v>
      </c>
      <c r="Z321" s="528">
        <v>110.8</v>
      </c>
      <c r="AA321" s="528">
        <v>110.8</v>
      </c>
      <c r="AB321" s="528">
        <v>113.5</v>
      </c>
      <c r="AC321" s="528">
        <v>112.7</v>
      </c>
      <c r="AD321" s="528">
        <v>113.5</v>
      </c>
      <c r="AE321" s="528">
        <v>113.5</v>
      </c>
      <c r="AF321" s="528">
        <v>113.7</v>
      </c>
      <c r="AG321" s="528">
        <v>113.9</v>
      </c>
      <c r="AH321" s="528">
        <v>115.4</v>
      </c>
      <c r="AI321" s="528">
        <v>115.9</v>
      </c>
      <c r="AJ321" s="528">
        <v>116.2</v>
      </c>
      <c r="AK321" s="528">
        <v>116.4</v>
      </c>
      <c r="AL321" s="528">
        <v>116.5</v>
      </c>
      <c r="AM321" s="528">
        <v>116.7</v>
      </c>
      <c r="AN321" s="528">
        <v>116.6</v>
      </c>
      <c r="AO321" s="528">
        <v>117</v>
      </c>
      <c r="AP321" s="528">
        <v>117.7</v>
      </c>
      <c r="AQ321" s="528">
        <v>119.4</v>
      </c>
      <c r="AR321" s="528">
        <v>119.7</v>
      </c>
      <c r="AS321" s="528">
        <v>122</v>
      </c>
      <c r="AT321" s="528">
        <v>121.8</v>
      </c>
      <c r="AU321" s="528">
        <v>122.2</v>
      </c>
      <c r="AV321" s="528">
        <v>122.9</v>
      </c>
      <c r="AW321" s="528">
        <v>126.7</v>
      </c>
      <c r="AX321" s="528">
        <v>126.2</v>
      </c>
      <c r="AY321" s="528">
        <v>126.3</v>
      </c>
      <c r="AZ321" s="528">
        <v>123.3</v>
      </c>
      <c r="BA321" s="528">
        <v>122.1</v>
      </c>
      <c r="BB321" s="528">
        <v>122.5</v>
      </c>
      <c r="BC321" s="528">
        <v>122.7</v>
      </c>
      <c r="BD321" s="528">
        <v>122.8</v>
      </c>
      <c r="BE321" s="528">
        <v>122.9</v>
      </c>
      <c r="BF321" s="528">
        <v>122.5</v>
      </c>
      <c r="BG321" s="528">
        <v>122.4</v>
      </c>
      <c r="BH321" s="528">
        <v>123</v>
      </c>
      <c r="BI321" s="528">
        <v>124</v>
      </c>
      <c r="BJ321" s="528">
        <v>125.2</v>
      </c>
      <c r="BK321" s="528">
        <v>126.2</v>
      </c>
      <c r="BL321" s="528">
        <v>126.7</v>
      </c>
      <c r="BM321" s="528">
        <v>128.1</v>
      </c>
      <c r="BN321" s="528">
        <v>129</v>
      </c>
      <c r="BO321" s="528">
        <v>131</v>
      </c>
      <c r="BP321" s="528">
        <v>131.30000000000001</v>
      </c>
      <c r="BQ321" s="528">
        <v>131.30000000000001</v>
      </c>
      <c r="BR321" s="528">
        <v>131.30000000000001</v>
      </c>
      <c r="BS321" s="528">
        <v>131.5</v>
      </c>
      <c r="BT321" s="528">
        <v>137.4</v>
      </c>
      <c r="BU321" s="528">
        <v>137.6</v>
      </c>
      <c r="BV321" s="528">
        <v>136.69999999999999</v>
      </c>
      <c r="BW321" s="528">
        <v>136.6</v>
      </c>
      <c r="BX321" s="528">
        <v>137.69999999999999</v>
      </c>
      <c r="BY321" s="528">
        <v>141.30000000000001</v>
      </c>
      <c r="BZ321" s="528">
        <v>146.19999999999999</v>
      </c>
      <c r="CA321" s="528">
        <v>146.19999999999999</v>
      </c>
      <c r="CB321" s="528">
        <v>145.80000000000001</v>
      </c>
      <c r="CC321" s="528">
        <v>145.4</v>
      </c>
      <c r="CD321" s="528">
        <v>145</v>
      </c>
      <c r="CE321" s="528">
        <v>146.1</v>
      </c>
      <c r="CF321" s="528">
        <v>146.1</v>
      </c>
      <c r="CG321" s="528">
        <v>146.1</v>
      </c>
      <c r="CH321" s="528">
        <v>145.80000000000001</v>
      </c>
      <c r="CI321" s="528">
        <v>145.4</v>
      </c>
      <c r="CJ321" s="528">
        <v>145.6</v>
      </c>
      <c r="CK321" s="528">
        <v>145.80000000000001</v>
      </c>
      <c r="CL321" s="528">
        <v>146</v>
      </c>
    </row>
    <row r="322" spans="1:90">
      <c r="A322" s="524" t="s">
        <v>1203</v>
      </c>
      <c r="B322" s="524" t="s">
        <v>1126</v>
      </c>
      <c r="C322" s="525">
        <v>7.9509999999999997E-2</v>
      </c>
      <c r="D322" s="528">
        <v>100.7</v>
      </c>
      <c r="E322" s="528">
        <v>101.5</v>
      </c>
      <c r="F322" s="528">
        <v>102.7</v>
      </c>
      <c r="G322" s="528">
        <v>104.2</v>
      </c>
      <c r="H322" s="528">
        <v>104</v>
      </c>
      <c r="I322" s="528">
        <v>103.1</v>
      </c>
      <c r="J322" s="528">
        <v>103.9</v>
      </c>
      <c r="K322" s="528">
        <v>103.3</v>
      </c>
      <c r="L322" s="528">
        <v>103.6</v>
      </c>
      <c r="M322" s="528">
        <v>104.2</v>
      </c>
      <c r="N322" s="528">
        <v>104.8</v>
      </c>
      <c r="O322" s="528">
        <v>105.1</v>
      </c>
      <c r="P322" s="528">
        <v>106.1</v>
      </c>
      <c r="Q322" s="528">
        <v>106.5</v>
      </c>
      <c r="R322" s="528">
        <v>106.8</v>
      </c>
      <c r="S322" s="528">
        <v>109.8</v>
      </c>
      <c r="T322" s="528">
        <v>108.1</v>
      </c>
      <c r="U322" s="528">
        <v>109.1</v>
      </c>
      <c r="V322" s="528">
        <v>111.3</v>
      </c>
      <c r="W322" s="528">
        <v>111.5</v>
      </c>
      <c r="X322" s="528">
        <v>111.5</v>
      </c>
      <c r="Y322" s="528">
        <v>112.3</v>
      </c>
      <c r="Z322" s="528">
        <v>111.8</v>
      </c>
      <c r="AA322" s="528">
        <v>111.3</v>
      </c>
      <c r="AB322" s="528">
        <v>113.3</v>
      </c>
      <c r="AC322" s="528">
        <v>114.9</v>
      </c>
      <c r="AD322" s="528">
        <v>115.1</v>
      </c>
      <c r="AE322" s="528">
        <v>116.7</v>
      </c>
      <c r="AF322" s="528">
        <v>117.1</v>
      </c>
      <c r="AG322" s="528">
        <v>114.4</v>
      </c>
      <c r="AH322" s="528">
        <v>113.7</v>
      </c>
      <c r="AI322" s="528">
        <v>114.9</v>
      </c>
      <c r="AJ322" s="528">
        <v>112.1</v>
      </c>
      <c r="AK322" s="528">
        <v>110.3</v>
      </c>
      <c r="AL322" s="528">
        <v>113.4</v>
      </c>
      <c r="AM322" s="528">
        <v>112.8</v>
      </c>
      <c r="AN322" s="528">
        <v>111.6</v>
      </c>
      <c r="AO322" s="528">
        <v>113.2</v>
      </c>
      <c r="AP322" s="528">
        <v>114.7</v>
      </c>
      <c r="AQ322" s="528">
        <v>123.8</v>
      </c>
      <c r="AR322" s="528">
        <v>125.1</v>
      </c>
      <c r="AS322" s="528">
        <v>125.4</v>
      </c>
      <c r="AT322" s="528">
        <v>130.30000000000001</v>
      </c>
      <c r="AU322" s="528">
        <v>131.6</v>
      </c>
      <c r="AV322" s="528">
        <v>131.80000000000001</v>
      </c>
      <c r="AW322" s="528">
        <v>128.9</v>
      </c>
      <c r="AX322" s="528">
        <v>126.8</v>
      </c>
      <c r="AY322" s="528">
        <v>124</v>
      </c>
      <c r="AZ322" s="528">
        <v>118.2</v>
      </c>
      <c r="BA322" s="528">
        <v>115.5</v>
      </c>
      <c r="BB322" s="528">
        <v>112.6</v>
      </c>
      <c r="BC322" s="528">
        <v>110.9</v>
      </c>
      <c r="BD322" s="528">
        <v>112.2</v>
      </c>
      <c r="BE322" s="528">
        <v>112.6</v>
      </c>
      <c r="BF322" s="528">
        <v>111.2</v>
      </c>
      <c r="BG322" s="528">
        <v>111.2</v>
      </c>
      <c r="BH322" s="528">
        <v>109.7</v>
      </c>
      <c r="BI322" s="528">
        <v>110</v>
      </c>
      <c r="BJ322" s="528">
        <v>109.9</v>
      </c>
      <c r="BK322" s="528">
        <v>110.2</v>
      </c>
      <c r="BL322" s="528">
        <v>110.1</v>
      </c>
      <c r="BM322" s="528">
        <v>110.2</v>
      </c>
      <c r="BN322" s="528">
        <v>110.2</v>
      </c>
      <c r="BO322" s="528">
        <v>111.9</v>
      </c>
      <c r="BP322" s="528">
        <v>112</v>
      </c>
      <c r="BQ322" s="528">
        <v>111.6</v>
      </c>
      <c r="BR322" s="528">
        <v>111.6</v>
      </c>
      <c r="BS322" s="528">
        <v>111.6</v>
      </c>
      <c r="BT322" s="528">
        <v>112.3</v>
      </c>
      <c r="BU322" s="528">
        <v>113.9</v>
      </c>
      <c r="BV322" s="528">
        <v>115.4</v>
      </c>
      <c r="BW322" s="528">
        <v>115.7</v>
      </c>
      <c r="BX322" s="528">
        <v>115.7</v>
      </c>
      <c r="BY322" s="528">
        <v>113.3</v>
      </c>
      <c r="BZ322" s="528">
        <v>115.8</v>
      </c>
      <c r="CA322" s="528">
        <v>116.8</v>
      </c>
      <c r="CB322" s="528">
        <v>117.8</v>
      </c>
      <c r="CC322" s="528">
        <v>119.3</v>
      </c>
      <c r="CD322" s="528">
        <v>119.2</v>
      </c>
      <c r="CE322" s="528">
        <v>118.8</v>
      </c>
      <c r="CF322" s="528">
        <v>118.7</v>
      </c>
      <c r="CG322" s="528">
        <v>118.6</v>
      </c>
      <c r="CH322" s="528">
        <v>118.6</v>
      </c>
      <c r="CI322" s="528">
        <v>118.6</v>
      </c>
      <c r="CJ322" s="528">
        <v>118.6</v>
      </c>
      <c r="CK322" s="528">
        <v>118.6</v>
      </c>
      <c r="CL322" s="528">
        <v>118.6</v>
      </c>
    </row>
    <row r="323" spans="1:90">
      <c r="A323" s="524" t="s">
        <v>1213</v>
      </c>
      <c r="B323" s="524" t="s">
        <v>1128</v>
      </c>
      <c r="C323" s="525">
        <v>3.9910000000000001E-2</v>
      </c>
      <c r="D323" s="528">
        <v>100.1</v>
      </c>
      <c r="E323" s="528">
        <v>99.7</v>
      </c>
      <c r="F323" s="528">
        <v>100.2</v>
      </c>
      <c r="G323" s="528">
        <v>101.9</v>
      </c>
      <c r="H323" s="528">
        <v>102.6</v>
      </c>
      <c r="I323" s="528">
        <v>103.2</v>
      </c>
      <c r="J323" s="528">
        <v>104.2</v>
      </c>
      <c r="K323" s="528">
        <v>105.1</v>
      </c>
      <c r="L323" s="528">
        <v>102.7</v>
      </c>
      <c r="M323" s="528">
        <v>105.7</v>
      </c>
      <c r="N323" s="528">
        <v>103.3</v>
      </c>
      <c r="O323" s="528">
        <v>104.8</v>
      </c>
      <c r="P323" s="528">
        <v>106.5</v>
      </c>
      <c r="Q323" s="528">
        <v>105.8</v>
      </c>
      <c r="R323" s="528">
        <v>106.5</v>
      </c>
      <c r="S323" s="528">
        <v>108.7</v>
      </c>
      <c r="T323" s="528">
        <v>107.9</v>
      </c>
      <c r="U323" s="528">
        <v>107.7</v>
      </c>
      <c r="V323" s="528">
        <v>106.5</v>
      </c>
      <c r="W323" s="528">
        <v>107.5</v>
      </c>
      <c r="X323" s="528">
        <v>108.5</v>
      </c>
      <c r="Y323" s="528">
        <v>108.3</v>
      </c>
      <c r="Z323" s="528">
        <v>109.8</v>
      </c>
      <c r="AA323" s="528">
        <v>109.2</v>
      </c>
      <c r="AB323" s="528">
        <v>108.8</v>
      </c>
      <c r="AC323" s="528">
        <v>109.2</v>
      </c>
      <c r="AD323" s="528">
        <v>109</v>
      </c>
      <c r="AE323" s="528">
        <v>111.4</v>
      </c>
      <c r="AF323" s="528">
        <v>109.6</v>
      </c>
      <c r="AG323" s="528">
        <v>109.4</v>
      </c>
      <c r="AH323" s="528">
        <v>108.6</v>
      </c>
      <c r="AI323" s="528">
        <v>108.6</v>
      </c>
      <c r="AJ323" s="528">
        <v>110.9</v>
      </c>
      <c r="AK323" s="528">
        <v>110</v>
      </c>
      <c r="AL323" s="528">
        <v>110.5</v>
      </c>
      <c r="AM323" s="528">
        <v>110.4</v>
      </c>
      <c r="AN323" s="528">
        <v>112.8</v>
      </c>
      <c r="AO323" s="528">
        <v>112.8</v>
      </c>
      <c r="AP323" s="528">
        <v>112.8</v>
      </c>
      <c r="AQ323" s="528">
        <v>113.3</v>
      </c>
      <c r="AR323" s="528">
        <v>113.3</v>
      </c>
      <c r="AS323" s="528">
        <v>113.3</v>
      </c>
      <c r="AT323" s="528">
        <v>113.3</v>
      </c>
      <c r="AU323" s="528">
        <v>113.3</v>
      </c>
      <c r="AV323" s="528">
        <v>113.3</v>
      </c>
      <c r="AW323" s="528">
        <v>113.3</v>
      </c>
      <c r="AX323" s="528">
        <v>113.3</v>
      </c>
      <c r="AY323" s="528">
        <v>113.7</v>
      </c>
      <c r="AZ323" s="528">
        <v>113.7</v>
      </c>
      <c r="BA323" s="528">
        <v>113.7</v>
      </c>
      <c r="BB323" s="528">
        <v>113</v>
      </c>
      <c r="BC323" s="528">
        <v>113</v>
      </c>
      <c r="BD323" s="528">
        <v>113</v>
      </c>
      <c r="BE323" s="528">
        <v>113</v>
      </c>
      <c r="BF323" s="528">
        <v>113</v>
      </c>
      <c r="BG323" s="528">
        <v>113</v>
      </c>
      <c r="BH323" s="528">
        <v>113</v>
      </c>
      <c r="BI323" s="528">
        <v>113.5</v>
      </c>
      <c r="BJ323" s="528">
        <v>114.8</v>
      </c>
      <c r="BK323" s="528">
        <v>128</v>
      </c>
      <c r="BL323" s="528">
        <v>125.7</v>
      </c>
      <c r="BM323" s="528">
        <v>124.6</v>
      </c>
      <c r="BN323" s="528">
        <v>125.5</v>
      </c>
      <c r="BO323" s="528">
        <v>121.9</v>
      </c>
      <c r="BP323" s="528">
        <v>127.1</v>
      </c>
      <c r="BQ323" s="528">
        <v>127.1</v>
      </c>
      <c r="BR323" s="528">
        <v>130.5</v>
      </c>
      <c r="BS323" s="528">
        <v>131.4</v>
      </c>
      <c r="BT323" s="528">
        <v>131.4</v>
      </c>
      <c r="BU323" s="528">
        <v>133.9</v>
      </c>
      <c r="BV323" s="528">
        <v>133.9</v>
      </c>
      <c r="BW323" s="528">
        <v>133.9</v>
      </c>
      <c r="BX323" s="528">
        <v>133.9</v>
      </c>
      <c r="BY323" s="528">
        <v>133.9</v>
      </c>
      <c r="BZ323" s="528">
        <v>133.1</v>
      </c>
      <c r="CA323" s="528">
        <v>133.9</v>
      </c>
      <c r="CB323" s="528">
        <v>133.9</v>
      </c>
      <c r="CC323" s="528">
        <v>133.9</v>
      </c>
      <c r="CD323" s="528">
        <v>133.9</v>
      </c>
      <c r="CE323" s="528">
        <v>137.80000000000001</v>
      </c>
      <c r="CF323" s="528">
        <v>140.5</v>
      </c>
      <c r="CG323" s="528">
        <v>140.5</v>
      </c>
      <c r="CH323" s="528">
        <v>140.6</v>
      </c>
      <c r="CI323" s="528">
        <v>140.6</v>
      </c>
      <c r="CJ323" s="528">
        <v>140.5</v>
      </c>
      <c r="CK323" s="528">
        <v>140.5</v>
      </c>
      <c r="CL323" s="528">
        <v>140.5</v>
      </c>
    </row>
    <row r="324" spans="1:90">
      <c r="A324" s="524" t="s">
        <v>2602</v>
      </c>
      <c r="B324" s="524" t="s">
        <v>2603</v>
      </c>
      <c r="C324" s="525">
        <v>2.1770000000000001E-2</v>
      </c>
      <c r="D324" s="528">
        <v>99</v>
      </c>
      <c r="E324" s="528">
        <v>99</v>
      </c>
      <c r="F324" s="528">
        <v>99.5</v>
      </c>
      <c r="G324" s="528">
        <v>99.7</v>
      </c>
      <c r="H324" s="528">
        <v>100.9</v>
      </c>
      <c r="I324" s="528">
        <v>101.5</v>
      </c>
      <c r="J324" s="528">
        <v>101.5</v>
      </c>
      <c r="K324" s="528">
        <v>101.5</v>
      </c>
      <c r="L324" s="528">
        <v>101.5</v>
      </c>
      <c r="M324" s="528">
        <v>101.8</v>
      </c>
      <c r="N324" s="528">
        <v>101.8</v>
      </c>
      <c r="O324" s="528">
        <v>101.8</v>
      </c>
      <c r="P324" s="528">
        <v>104.6</v>
      </c>
      <c r="Q324" s="528">
        <v>104.6</v>
      </c>
      <c r="R324" s="528">
        <v>105.2</v>
      </c>
      <c r="S324" s="528">
        <v>105.4</v>
      </c>
      <c r="T324" s="528">
        <v>105.4</v>
      </c>
      <c r="U324" s="528">
        <v>105.4</v>
      </c>
      <c r="V324" s="528">
        <v>105.6</v>
      </c>
      <c r="W324" s="528">
        <v>107.2</v>
      </c>
      <c r="X324" s="528">
        <v>107.2</v>
      </c>
      <c r="Y324" s="528">
        <v>107.2</v>
      </c>
      <c r="Z324" s="528">
        <v>107.2</v>
      </c>
      <c r="AA324" s="528">
        <v>107.2</v>
      </c>
      <c r="AB324" s="528">
        <v>107.9</v>
      </c>
      <c r="AC324" s="528">
        <v>107.7</v>
      </c>
      <c r="AD324" s="528">
        <v>107.7</v>
      </c>
      <c r="AE324" s="528">
        <v>108</v>
      </c>
      <c r="AF324" s="528">
        <v>108.3</v>
      </c>
      <c r="AG324" s="528">
        <v>108.3</v>
      </c>
      <c r="AH324" s="528">
        <v>109.8</v>
      </c>
      <c r="AI324" s="528">
        <v>109.8</v>
      </c>
      <c r="AJ324" s="528">
        <v>109.8</v>
      </c>
      <c r="AK324" s="528">
        <v>109.8</v>
      </c>
      <c r="AL324" s="528">
        <v>110.5</v>
      </c>
      <c r="AM324" s="528">
        <v>110.5</v>
      </c>
      <c r="AN324" s="528">
        <v>110.4</v>
      </c>
      <c r="AO324" s="528">
        <v>110.4</v>
      </c>
      <c r="AP324" s="528">
        <v>110</v>
      </c>
      <c r="AQ324" s="528">
        <v>109.6</v>
      </c>
      <c r="AR324" s="528">
        <v>110</v>
      </c>
      <c r="AS324" s="528">
        <v>110.1</v>
      </c>
      <c r="AT324" s="528">
        <v>112.3</v>
      </c>
      <c r="AU324" s="528">
        <v>113.7</v>
      </c>
      <c r="AV324" s="528">
        <v>114.4</v>
      </c>
      <c r="AW324" s="528">
        <v>118.8</v>
      </c>
      <c r="AX324" s="528">
        <v>118.8</v>
      </c>
      <c r="AY324" s="528">
        <v>117.7</v>
      </c>
      <c r="AZ324" s="528">
        <v>115.2</v>
      </c>
      <c r="BA324" s="528">
        <v>114.1</v>
      </c>
      <c r="BB324" s="528">
        <v>113.8</v>
      </c>
      <c r="BC324" s="528">
        <v>115</v>
      </c>
      <c r="BD324" s="528">
        <v>113.1</v>
      </c>
      <c r="BE324" s="528">
        <v>114.2</v>
      </c>
      <c r="BF324" s="528">
        <v>115.1</v>
      </c>
      <c r="BG324" s="528">
        <v>116</v>
      </c>
      <c r="BH324" s="528">
        <v>116</v>
      </c>
      <c r="BI324" s="528">
        <v>116</v>
      </c>
      <c r="BJ324" s="528">
        <v>115.3</v>
      </c>
      <c r="BK324" s="528">
        <v>115.3</v>
      </c>
      <c r="BL324" s="528">
        <v>114.2</v>
      </c>
      <c r="BM324" s="528">
        <v>114.6</v>
      </c>
      <c r="BN324" s="528">
        <v>114.6</v>
      </c>
      <c r="BO324" s="528">
        <v>116.6</v>
      </c>
      <c r="BP324" s="528">
        <v>119</v>
      </c>
      <c r="BQ324" s="528">
        <v>119.1</v>
      </c>
      <c r="BR324" s="528">
        <v>119.1</v>
      </c>
      <c r="BS324" s="528">
        <v>119.1</v>
      </c>
      <c r="BT324" s="528">
        <v>119.1</v>
      </c>
      <c r="BU324" s="528">
        <v>119.1</v>
      </c>
      <c r="BV324" s="528">
        <v>119.1</v>
      </c>
      <c r="BW324" s="528">
        <v>119.1</v>
      </c>
      <c r="BX324" s="528">
        <v>120.3</v>
      </c>
      <c r="BY324" s="528">
        <v>119.9</v>
      </c>
      <c r="BZ324" s="528">
        <v>120.3</v>
      </c>
      <c r="CA324" s="528">
        <v>121.1</v>
      </c>
      <c r="CB324" s="528">
        <v>122.1</v>
      </c>
      <c r="CC324" s="528">
        <v>122</v>
      </c>
      <c r="CD324" s="528">
        <v>122.2</v>
      </c>
      <c r="CE324" s="528">
        <v>122.7</v>
      </c>
      <c r="CF324" s="528">
        <v>123.1</v>
      </c>
      <c r="CG324" s="528">
        <v>121.8</v>
      </c>
      <c r="CH324" s="528">
        <v>122</v>
      </c>
      <c r="CI324" s="528">
        <v>121.4</v>
      </c>
      <c r="CJ324" s="528">
        <v>121.4</v>
      </c>
      <c r="CK324" s="528">
        <v>122</v>
      </c>
      <c r="CL324" s="528">
        <v>123.4</v>
      </c>
    </row>
    <row r="325" spans="1:90">
      <c r="A325" s="524" t="s">
        <v>2604</v>
      </c>
      <c r="B325" s="524" t="s">
        <v>2605</v>
      </c>
      <c r="C325" s="525">
        <v>2.7890000000000002E-2</v>
      </c>
      <c r="D325" s="528">
        <v>101.2</v>
      </c>
      <c r="E325" s="528">
        <v>101.7</v>
      </c>
      <c r="F325" s="528">
        <v>102</v>
      </c>
      <c r="G325" s="528">
        <v>102.7</v>
      </c>
      <c r="H325" s="528">
        <v>103.7</v>
      </c>
      <c r="I325" s="528">
        <v>103.9</v>
      </c>
      <c r="J325" s="528">
        <v>104.1</v>
      </c>
      <c r="K325" s="528">
        <v>105.4</v>
      </c>
      <c r="L325" s="528">
        <v>105.8</v>
      </c>
      <c r="M325" s="528">
        <v>107.4</v>
      </c>
      <c r="N325" s="528">
        <v>107.2</v>
      </c>
      <c r="O325" s="528">
        <v>107.3</v>
      </c>
      <c r="P325" s="528">
        <v>108.3</v>
      </c>
      <c r="Q325" s="528">
        <v>108.7</v>
      </c>
      <c r="R325" s="528">
        <v>108.2</v>
      </c>
      <c r="S325" s="528">
        <v>108</v>
      </c>
      <c r="T325" s="528">
        <v>110.3</v>
      </c>
      <c r="U325" s="528">
        <v>110.7</v>
      </c>
      <c r="V325" s="528">
        <v>110.6</v>
      </c>
      <c r="W325" s="528">
        <v>110.3</v>
      </c>
      <c r="X325" s="528">
        <v>110.4</v>
      </c>
      <c r="Y325" s="528">
        <v>112.4</v>
      </c>
      <c r="Z325" s="528">
        <v>113.1</v>
      </c>
      <c r="AA325" s="528">
        <v>112</v>
      </c>
      <c r="AB325" s="528">
        <v>113.8</v>
      </c>
      <c r="AC325" s="528">
        <v>113.1</v>
      </c>
      <c r="AD325" s="528">
        <v>114.2</v>
      </c>
      <c r="AE325" s="528">
        <v>115.2</v>
      </c>
      <c r="AF325" s="528">
        <v>116.3</v>
      </c>
      <c r="AG325" s="528">
        <v>117.5</v>
      </c>
      <c r="AH325" s="528">
        <v>118.3</v>
      </c>
      <c r="AI325" s="528">
        <v>118.9</v>
      </c>
      <c r="AJ325" s="528">
        <v>119.7</v>
      </c>
      <c r="AK325" s="528">
        <v>120</v>
      </c>
      <c r="AL325" s="528">
        <v>119.4</v>
      </c>
      <c r="AM325" s="528">
        <v>120.5</v>
      </c>
      <c r="AN325" s="528">
        <v>120.5</v>
      </c>
      <c r="AO325" s="528">
        <v>120.5</v>
      </c>
      <c r="AP325" s="528">
        <v>117.3</v>
      </c>
      <c r="AQ325" s="528">
        <v>118</v>
      </c>
      <c r="AR325" s="528">
        <v>118</v>
      </c>
      <c r="AS325" s="528">
        <v>117.9</v>
      </c>
      <c r="AT325" s="528">
        <v>119.8</v>
      </c>
      <c r="AU325" s="528">
        <v>120.3</v>
      </c>
      <c r="AV325" s="528">
        <v>121.8</v>
      </c>
      <c r="AW325" s="528">
        <v>122.6</v>
      </c>
      <c r="AX325" s="528">
        <v>122.6</v>
      </c>
      <c r="AY325" s="528">
        <v>120.6</v>
      </c>
      <c r="AZ325" s="528">
        <v>119.3</v>
      </c>
      <c r="BA325" s="528">
        <v>118.9</v>
      </c>
      <c r="BB325" s="528">
        <v>118.9</v>
      </c>
      <c r="BC325" s="528">
        <v>118.2</v>
      </c>
      <c r="BD325" s="528">
        <v>118.1</v>
      </c>
      <c r="BE325" s="528">
        <v>118.1</v>
      </c>
      <c r="BF325" s="528">
        <v>117.8</v>
      </c>
      <c r="BG325" s="528">
        <v>116.8</v>
      </c>
      <c r="BH325" s="528">
        <v>116.4</v>
      </c>
      <c r="BI325" s="528">
        <v>116.3</v>
      </c>
      <c r="BJ325" s="528">
        <v>115.6</v>
      </c>
      <c r="BK325" s="528">
        <v>116.3</v>
      </c>
      <c r="BL325" s="528">
        <v>116.3</v>
      </c>
      <c r="BM325" s="528">
        <v>116.3</v>
      </c>
      <c r="BN325" s="528">
        <v>116.3</v>
      </c>
      <c r="BO325" s="528">
        <v>116</v>
      </c>
      <c r="BP325" s="528">
        <v>116.6</v>
      </c>
      <c r="BQ325" s="528">
        <v>116.6</v>
      </c>
      <c r="BR325" s="528">
        <v>116.6</v>
      </c>
      <c r="BS325" s="528">
        <v>116.6</v>
      </c>
      <c r="BT325" s="528">
        <v>116.5</v>
      </c>
      <c r="BU325" s="528">
        <v>116.6</v>
      </c>
      <c r="BV325" s="528">
        <v>117.7</v>
      </c>
      <c r="BW325" s="528">
        <v>118.8</v>
      </c>
      <c r="BX325" s="528">
        <v>117.6</v>
      </c>
      <c r="BY325" s="528">
        <v>118.8</v>
      </c>
      <c r="BZ325" s="528">
        <v>118.7</v>
      </c>
      <c r="CA325" s="528">
        <v>119.9</v>
      </c>
      <c r="CB325" s="528">
        <v>122.2</v>
      </c>
      <c r="CC325" s="528">
        <v>127.1</v>
      </c>
      <c r="CD325" s="528">
        <v>126.5</v>
      </c>
      <c r="CE325" s="528">
        <v>126.5</v>
      </c>
      <c r="CF325" s="528">
        <v>126.5</v>
      </c>
      <c r="CG325" s="528">
        <v>126.5</v>
      </c>
      <c r="CH325" s="528">
        <v>126.5</v>
      </c>
      <c r="CI325" s="528">
        <v>126.9</v>
      </c>
      <c r="CJ325" s="528">
        <v>125.1</v>
      </c>
      <c r="CK325" s="528">
        <v>125.3</v>
      </c>
      <c r="CL325" s="528">
        <v>126</v>
      </c>
    </row>
    <row r="326" spans="1:90">
      <c r="A326" s="524" t="s">
        <v>2606</v>
      </c>
      <c r="B326" s="524" t="s">
        <v>2607</v>
      </c>
      <c r="C326" s="525">
        <v>3.2399999999999998E-2</v>
      </c>
      <c r="D326" s="528">
        <v>100.3</v>
      </c>
      <c r="E326" s="528">
        <v>100.3</v>
      </c>
      <c r="F326" s="528">
        <v>100.3</v>
      </c>
      <c r="G326" s="528">
        <v>101.8</v>
      </c>
      <c r="H326" s="528">
        <v>103.3</v>
      </c>
      <c r="I326" s="528">
        <v>103.3</v>
      </c>
      <c r="J326" s="528">
        <v>103.3</v>
      </c>
      <c r="K326" s="528">
        <v>103.3</v>
      </c>
      <c r="L326" s="528">
        <v>103.3</v>
      </c>
      <c r="M326" s="528">
        <v>103.3</v>
      </c>
      <c r="N326" s="528">
        <v>103.3</v>
      </c>
      <c r="O326" s="528">
        <v>103.7</v>
      </c>
      <c r="P326" s="528">
        <v>103.7</v>
      </c>
      <c r="Q326" s="528">
        <v>103.7</v>
      </c>
      <c r="R326" s="528">
        <v>103.7</v>
      </c>
      <c r="S326" s="528">
        <v>107.9</v>
      </c>
      <c r="T326" s="528">
        <v>108.1</v>
      </c>
      <c r="U326" s="528">
        <v>108.1</v>
      </c>
      <c r="V326" s="528">
        <v>108.1</v>
      </c>
      <c r="W326" s="528">
        <v>108.1</v>
      </c>
      <c r="X326" s="528">
        <v>108.1</v>
      </c>
      <c r="Y326" s="528">
        <v>108.1</v>
      </c>
      <c r="Z326" s="528">
        <v>108.1</v>
      </c>
      <c r="AA326" s="528">
        <v>108.1</v>
      </c>
      <c r="AB326" s="528">
        <v>108.1</v>
      </c>
      <c r="AC326" s="528">
        <v>108.1</v>
      </c>
      <c r="AD326" s="528">
        <v>108.1</v>
      </c>
      <c r="AE326" s="528">
        <v>109.5</v>
      </c>
      <c r="AF326" s="528">
        <v>109.5</v>
      </c>
      <c r="AG326" s="528">
        <v>109.5</v>
      </c>
      <c r="AH326" s="528">
        <v>109.9</v>
      </c>
      <c r="AI326" s="528">
        <v>109.9</v>
      </c>
      <c r="AJ326" s="528">
        <v>109.9</v>
      </c>
      <c r="AK326" s="528">
        <v>109.9</v>
      </c>
      <c r="AL326" s="528">
        <v>109.9</v>
      </c>
      <c r="AM326" s="528">
        <v>110.6</v>
      </c>
      <c r="AN326" s="528">
        <v>111.8</v>
      </c>
      <c r="AO326" s="528">
        <v>112.1</v>
      </c>
      <c r="AP326" s="528">
        <v>112.1</v>
      </c>
      <c r="AQ326" s="528">
        <v>105.9</v>
      </c>
      <c r="AR326" s="528">
        <v>106.4</v>
      </c>
      <c r="AS326" s="528">
        <v>107.8</v>
      </c>
      <c r="AT326" s="528">
        <v>109.1</v>
      </c>
      <c r="AU326" s="528">
        <v>109.1</v>
      </c>
      <c r="AV326" s="528">
        <v>109.1</v>
      </c>
      <c r="AW326" s="528">
        <v>109.1</v>
      </c>
      <c r="AX326" s="528">
        <v>109.1</v>
      </c>
      <c r="AY326" s="528">
        <v>109.1</v>
      </c>
      <c r="AZ326" s="528">
        <v>113</v>
      </c>
      <c r="BA326" s="528">
        <v>112.8</v>
      </c>
      <c r="BB326" s="528">
        <v>112.4</v>
      </c>
      <c r="BC326" s="528">
        <v>113</v>
      </c>
      <c r="BD326" s="528">
        <v>113</v>
      </c>
      <c r="BE326" s="528">
        <v>113</v>
      </c>
      <c r="BF326" s="528">
        <v>112</v>
      </c>
      <c r="BG326" s="528">
        <v>112.2</v>
      </c>
      <c r="BH326" s="528">
        <v>112.2</v>
      </c>
      <c r="BI326" s="528">
        <v>112.2</v>
      </c>
      <c r="BJ326" s="528">
        <v>112.2</v>
      </c>
      <c r="BK326" s="528">
        <v>112.2</v>
      </c>
      <c r="BL326" s="528">
        <v>111.6</v>
      </c>
      <c r="BM326" s="528">
        <v>114.8</v>
      </c>
      <c r="BN326" s="528">
        <v>125.5</v>
      </c>
      <c r="BO326" s="528">
        <v>126</v>
      </c>
      <c r="BP326" s="528">
        <v>126</v>
      </c>
      <c r="BQ326" s="528">
        <v>126</v>
      </c>
      <c r="BR326" s="528">
        <v>126</v>
      </c>
      <c r="BS326" s="528">
        <v>126</v>
      </c>
      <c r="BT326" s="528">
        <v>126</v>
      </c>
      <c r="BU326" s="528">
        <v>126</v>
      </c>
      <c r="BV326" s="528">
        <v>126</v>
      </c>
      <c r="BW326" s="528">
        <v>126</v>
      </c>
      <c r="BX326" s="528">
        <v>127.3</v>
      </c>
      <c r="BY326" s="528">
        <v>127.8</v>
      </c>
      <c r="BZ326" s="528">
        <v>127.8</v>
      </c>
      <c r="CA326" s="528">
        <v>127.8</v>
      </c>
      <c r="CB326" s="528">
        <v>127.8</v>
      </c>
      <c r="CC326" s="528">
        <v>127.3</v>
      </c>
      <c r="CD326" s="528">
        <v>128</v>
      </c>
      <c r="CE326" s="528">
        <v>128</v>
      </c>
      <c r="CF326" s="528">
        <v>128</v>
      </c>
      <c r="CG326" s="528">
        <v>128</v>
      </c>
      <c r="CH326" s="528">
        <v>128.80000000000001</v>
      </c>
      <c r="CI326" s="528">
        <v>129.1</v>
      </c>
      <c r="CJ326" s="528">
        <v>129.6</v>
      </c>
      <c r="CK326" s="528">
        <v>129.19999999999999</v>
      </c>
      <c r="CL326" s="528">
        <v>129.6</v>
      </c>
    </row>
    <row r="327" spans="1:90">
      <c r="A327" s="524" t="s">
        <v>2608</v>
      </c>
      <c r="B327" s="524" t="s">
        <v>2609</v>
      </c>
      <c r="C327" s="525">
        <v>3.5139999999999998E-2</v>
      </c>
      <c r="D327" s="528">
        <v>101.7</v>
      </c>
      <c r="E327" s="528">
        <v>101.7</v>
      </c>
      <c r="F327" s="528">
        <v>102.1</v>
      </c>
      <c r="G327" s="528">
        <v>101.5</v>
      </c>
      <c r="H327" s="528">
        <v>101.5</v>
      </c>
      <c r="I327" s="528">
        <v>101.5</v>
      </c>
      <c r="J327" s="528">
        <v>101.8</v>
      </c>
      <c r="K327" s="528">
        <v>101.8</v>
      </c>
      <c r="L327" s="528">
        <v>104.1</v>
      </c>
      <c r="M327" s="528">
        <v>104.1</v>
      </c>
      <c r="N327" s="528">
        <v>105</v>
      </c>
      <c r="O327" s="528">
        <v>105</v>
      </c>
      <c r="P327" s="528">
        <v>105</v>
      </c>
      <c r="Q327" s="528">
        <v>105.1</v>
      </c>
      <c r="R327" s="528">
        <v>105.1</v>
      </c>
      <c r="S327" s="528">
        <v>105.4</v>
      </c>
      <c r="T327" s="528">
        <v>105.6</v>
      </c>
      <c r="U327" s="528">
        <v>105.6</v>
      </c>
      <c r="V327" s="528">
        <v>105.6</v>
      </c>
      <c r="W327" s="528">
        <v>106.7</v>
      </c>
      <c r="X327" s="528">
        <v>106.7</v>
      </c>
      <c r="Y327" s="528">
        <v>106.7</v>
      </c>
      <c r="Z327" s="528">
        <v>105.4</v>
      </c>
      <c r="AA327" s="528">
        <v>105.7</v>
      </c>
      <c r="AB327" s="528">
        <v>106</v>
      </c>
      <c r="AC327" s="528">
        <v>106.4</v>
      </c>
      <c r="AD327" s="528">
        <v>107.2</v>
      </c>
      <c r="AE327" s="528">
        <v>107.8</v>
      </c>
      <c r="AF327" s="528">
        <v>108.8</v>
      </c>
      <c r="AG327" s="528">
        <v>108.8</v>
      </c>
      <c r="AH327" s="528">
        <v>108.8</v>
      </c>
      <c r="AI327" s="528">
        <v>110.5</v>
      </c>
      <c r="AJ327" s="528">
        <v>110.5</v>
      </c>
      <c r="AK327" s="528">
        <v>110.5</v>
      </c>
      <c r="AL327" s="528">
        <v>110.9</v>
      </c>
      <c r="AM327" s="528">
        <v>111.1</v>
      </c>
      <c r="AN327" s="528">
        <v>110.3</v>
      </c>
      <c r="AO327" s="528">
        <v>112.7</v>
      </c>
      <c r="AP327" s="528">
        <v>112.9</v>
      </c>
      <c r="AQ327" s="528">
        <v>113.3</v>
      </c>
      <c r="AR327" s="528">
        <v>113.8</v>
      </c>
      <c r="AS327" s="528">
        <v>114.5</v>
      </c>
      <c r="AT327" s="528">
        <v>117.4</v>
      </c>
      <c r="AU327" s="528">
        <v>122</v>
      </c>
      <c r="AV327" s="528">
        <v>125.2</v>
      </c>
      <c r="AW327" s="528">
        <v>124.4</v>
      </c>
      <c r="AX327" s="528">
        <v>122.7</v>
      </c>
      <c r="AY327" s="528">
        <v>118.4</v>
      </c>
      <c r="AZ327" s="528">
        <v>116.8</v>
      </c>
      <c r="BA327" s="528">
        <v>116.3</v>
      </c>
      <c r="BB327" s="528">
        <v>117.3</v>
      </c>
      <c r="BC327" s="528">
        <v>117.7</v>
      </c>
      <c r="BD327" s="528">
        <v>117.6</v>
      </c>
      <c r="BE327" s="528">
        <v>117.9</v>
      </c>
      <c r="BF327" s="528">
        <v>117.1</v>
      </c>
      <c r="BG327" s="528">
        <v>117.3</v>
      </c>
      <c r="BH327" s="528">
        <v>117.3</v>
      </c>
      <c r="BI327" s="528">
        <v>117.1</v>
      </c>
      <c r="BJ327" s="528">
        <v>116</v>
      </c>
      <c r="BK327" s="528">
        <v>116</v>
      </c>
      <c r="BL327" s="528">
        <v>116</v>
      </c>
      <c r="BM327" s="528">
        <v>114.8</v>
      </c>
      <c r="BN327" s="528">
        <v>114.8</v>
      </c>
      <c r="BO327" s="528">
        <v>118.4</v>
      </c>
      <c r="BP327" s="528">
        <v>119.9</v>
      </c>
      <c r="BQ327" s="528">
        <v>120.3</v>
      </c>
      <c r="BR327" s="528">
        <v>120.3</v>
      </c>
      <c r="BS327" s="528">
        <v>120.3</v>
      </c>
      <c r="BT327" s="528">
        <v>120.3</v>
      </c>
      <c r="BU327" s="528">
        <v>120.3</v>
      </c>
      <c r="BV327" s="528">
        <v>120.3</v>
      </c>
      <c r="BW327" s="528">
        <v>120.3</v>
      </c>
      <c r="BX327" s="528">
        <v>126.7</v>
      </c>
      <c r="BY327" s="528">
        <v>131.5</v>
      </c>
      <c r="BZ327" s="528">
        <v>140.19999999999999</v>
      </c>
      <c r="CA327" s="528">
        <v>145.4</v>
      </c>
      <c r="CB327" s="528">
        <v>157.1</v>
      </c>
      <c r="CC327" s="528">
        <v>154.69999999999999</v>
      </c>
      <c r="CD327" s="528">
        <v>152</v>
      </c>
      <c r="CE327" s="528">
        <v>151.5</v>
      </c>
      <c r="CF327" s="528">
        <v>151.6</v>
      </c>
      <c r="CG327" s="528">
        <v>151.1</v>
      </c>
      <c r="CH327" s="528">
        <v>148.9</v>
      </c>
      <c r="CI327" s="528">
        <v>150.19999999999999</v>
      </c>
      <c r="CJ327" s="528">
        <v>151.30000000000001</v>
      </c>
      <c r="CK327" s="528">
        <v>152.30000000000001</v>
      </c>
      <c r="CL327" s="528">
        <v>153.69999999999999</v>
      </c>
    </row>
    <row r="328" spans="1:90">
      <c r="A328" s="524" t="s">
        <v>2610</v>
      </c>
      <c r="B328" s="524" t="s">
        <v>2611</v>
      </c>
      <c r="C328" s="525">
        <v>3.3579999999999999E-2</v>
      </c>
      <c r="D328" s="528">
        <v>100</v>
      </c>
      <c r="E328" s="528">
        <v>100</v>
      </c>
      <c r="F328" s="528">
        <v>100</v>
      </c>
      <c r="G328" s="528">
        <v>100</v>
      </c>
      <c r="H328" s="528">
        <v>100</v>
      </c>
      <c r="I328" s="528">
        <v>100</v>
      </c>
      <c r="J328" s="528">
        <v>100</v>
      </c>
      <c r="K328" s="528">
        <v>100</v>
      </c>
      <c r="L328" s="528">
        <v>100</v>
      </c>
      <c r="M328" s="528">
        <v>100</v>
      </c>
      <c r="N328" s="528">
        <v>100</v>
      </c>
      <c r="O328" s="528">
        <v>100</v>
      </c>
      <c r="P328" s="528">
        <v>100</v>
      </c>
      <c r="Q328" s="528">
        <v>100</v>
      </c>
      <c r="R328" s="528">
        <v>100</v>
      </c>
      <c r="S328" s="528">
        <v>100</v>
      </c>
      <c r="T328" s="528">
        <v>100</v>
      </c>
      <c r="U328" s="528">
        <v>100</v>
      </c>
      <c r="V328" s="528">
        <v>100</v>
      </c>
      <c r="W328" s="528">
        <v>100</v>
      </c>
      <c r="X328" s="528">
        <v>100</v>
      </c>
      <c r="Y328" s="528">
        <v>100</v>
      </c>
      <c r="Z328" s="528">
        <v>100</v>
      </c>
      <c r="AA328" s="528">
        <v>100</v>
      </c>
      <c r="AB328" s="528">
        <v>100</v>
      </c>
      <c r="AC328" s="528">
        <v>100</v>
      </c>
      <c r="AD328" s="528">
        <v>100</v>
      </c>
      <c r="AE328" s="528">
        <v>100</v>
      </c>
      <c r="AF328" s="528">
        <v>100</v>
      </c>
      <c r="AG328" s="528">
        <v>100</v>
      </c>
      <c r="AH328" s="528">
        <v>100</v>
      </c>
      <c r="AI328" s="528">
        <v>100</v>
      </c>
      <c r="AJ328" s="528">
        <v>100</v>
      </c>
      <c r="AK328" s="528">
        <v>100</v>
      </c>
      <c r="AL328" s="528">
        <v>100</v>
      </c>
      <c r="AM328" s="528">
        <v>100</v>
      </c>
      <c r="AN328" s="528">
        <v>100</v>
      </c>
      <c r="AO328" s="528">
        <v>100</v>
      </c>
      <c r="AP328" s="528">
        <v>100</v>
      </c>
      <c r="AQ328" s="528">
        <v>100</v>
      </c>
      <c r="AR328" s="528">
        <v>100</v>
      </c>
      <c r="AS328" s="528">
        <v>100</v>
      </c>
      <c r="AT328" s="528">
        <v>100</v>
      </c>
      <c r="AU328" s="528">
        <v>100</v>
      </c>
      <c r="AV328" s="528">
        <v>100</v>
      </c>
      <c r="AW328" s="528">
        <v>100</v>
      </c>
      <c r="AX328" s="528">
        <v>100</v>
      </c>
      <c r="AY328" s="528">
        <v>100</v>
      </c>
      <c r="AZ328" s="528">
        <v>100</v>
      </c>
      <c r="BA328" s="528">
        <v>100</v>
      </c>
      <c r="BB328" s="528">
        <v>100</v>
      </c>
      <c r="BC328" s="528">
        <v>100</v>
      </c>
      <c r="BD328" s="528">
        <v>100</v>
      </c>
      <c r="BE328" s="528">
        <v>100</v>
      </c>
      <c r="BF328" s="528">
        <v>100</v>
      </c>
      <c r="BG328" s="528">
        <v>100</v>
      </c>
      <c r="BH328" s="528">
        <v>100</v>
      </c>
      <c r="BI328" s="528">
        <v>100</v>
      </c>
      <c r="BJ328" s="528">
        <v>100</v>
      </c>
      <c r="BK328" s="528">
        <v>100</v>
      </c>
      <c r="BL328" s="528">
        <v>100</v>
      </c>
      <c r="BM328" s="528">
        <v>100</v>
      </c>
      <c r="BN328" s="528">
        <v>100</v>
      </c>
      <c r="BO328" s="528">
        <v>94.7</v>
      </c>
      <c r="BP328" s="528">
        <v>92.9</v>
      </c>
      <c r="BQ328" s="528">
        <v>92.9</v>
      </c>
      <c r="BR328" s="528">
        <v>92.9</v>
      </c>
      <c r="BS328" s="528">
        <v>92.9</v>
      </c>
      <c r="BT328" s="528">
        <v>92.9</v>
      </c>
      <c r="BU328" s="528">
        <v>92.9</v>
      </c>
      <c r="BV328" s="528">
        <v>92.9</v>
      </c>
      <c r="BW328" s="528">
        <v>92.9</v>
      </c>
      <c r="BX328" s="528">
        <v>108.5</v>
      </c>
      <c r="BY328" s="528">
        <v>110.9</v>
      </c>
      <c r="BZ328" s="528">
        <v>110.9</v>
      </c>
      <c r="CA328" s="528">
        <v>110.9</v>
      </c>
      <c r="CB328" s="528">
        <v>110.9</v>
      </c>
      <c r="CC328" s="528">
        <v>110.9</v>
      </c>
      <c r="CD328" s="528">
        <v>110.9</v>
      </c>
      <c r="CE328" s="528">
        <v>110.9</v>
      </c>
      <c r="CF328" s="528">
        <v>110.9</v>
      </c>
      <c r="CG328" s="528">
        <v>110.9</v>
      </c>
      <c r="CH328" s="528">
        <v>110.9</v>
      </c>
      <c r="CI328" s="528">
        <v>110.9</v>
      </c>
      <c r="CJ328" s="528">
        <v>110.9</v>
      </c>
      <c r="CK328" s="528">
        <v>110.9</v>
      </c>
      <c r="CL328" s="528">
        <v>110.9</v>
      </c>
    </row>
    <row r="329" spans="1:90">
      <c r="A329" s="524" t="s">
        <v>2612</v>
      </c>
      <c r="B329" s="524" t="s">
        <v>2613</v>
      </c>
      <c r="C329" s="525">
        <v>7.6499999999999997E-3</v>
      </c>
      <c r="D329" s="528">
        <v>100.7</v>
      </c>
      <c r="E329" s="528">
        <v>100.8</v>
      </c>
      <c r="F329" s="528">
        <v>100.9</v>
      </c>
      <c r="G329" s="528">
        <v>101.9</v>
      </c>
      <c r="H329" s="528">
        <v>101.9</v>
      </c>
      <c r="I329" s="528">
        <v>102.2</v>
      </c>
      <c r="J329" s="528">
        <v>102.5</v>
      </c>
      <c r="K329" s="528">
        <v>102.5</v>
      </c>
      <c r="L329" s="528">
        <v>102.5</v>
      </c>
      <c r="M329" s="528">
        <v>103.1</v>
      </c>
      <c r="N329" s="528">
        <v>103.6</v>
      </c>
      <c r="O329" s="528">
        <v>103.6</v>
      </c>
      <c r="P329" s="528">
        <v>104.4</v>
      </c>
      <c r="Q329" s="528">
        <v>104.4</v>
      </c>
      <c r="R329" s="528">
        <v>104.4</v>
      </c>
      <c r="S329" s="528">
        <v>104.5</v>
      </c>
      <c r="T329" s="528">
        <v>104.5</v>
      </c>
      <c r="U329" s="528">
        <v>104.5</v>
      </c>
      <c r="V329" s="528">
        <v>104.5</v>
      </c>
      <c r="W329" s="528">
        <v>105.1</v>
      </c>
      <c r="X329" s="528">
        <v>105.1</v>
      </c>
      <c r="Y329" s="528">
        <v>105.1</v>
      </c>
      <c r="Z329" s="528">
        <v>105.1</v>
      </c>
      <c r="AA329" s="528">
        <v>105.1</v>
      </c>
      <c r="AB329" s="528">
        <v>106.2</v>
      </c>
      <c r="AC329" s="528">
        <v>106.2</v>
      </c>
      <c r="AD329" s="528">
        <v>106.2</v>
      </c>
      <c r="AE329" s="528">
        <v>107.3</v>
      </c>
      <c r="AF329" s="528">
        <v>107.3</v>
      </c>
      <c r="AG329" s="528">
        <v>107.3</v>
      </c>
      <c r="AH329" s="528">
        <v>108.3</v>
      </c>
      <c r="AI329" s="528">
        <v>108.3</v>
      </c>
      <c r="AJ329" s="528">
        <v>108.2</v>
      </c>
      <c r="AK329" s="528">
        <v>108.3</v>
      </c>
      <c r="AL329" s="528">
        <v>108.3</v>
      </c>
      <c r="AM329" s="528">
        <v>108.3</v>
      </c>
      <c r="AN329" s="528">
        <v>108.3</v>
      </c>
      <c r="AO329" s="528">
        <v>108.3</v>
      </c>
      <c r="AP329" s="528">
        <v>107.6</v>
      </c>
      <c r="AQ329" s="528">
        <v>107.6</v>
      </c>
      <c r="AR329" s="528">
        <v>107.6</v>
      </c>
      <c r="AS329" s="528">
        <v>107.5</v>
      </c>
      <c r="AT329" s="528">
        <v>108.6</v>
      </c>
      <c r="AU329" s="528">
        <v>108.8</v>
      </c>
      <c r="AV329" s="528">
        <v>110.3</v>
      </c>
      <c r="AW329" s="528">
        <v>110.3</v>
      </c>
      <c r="AX329" s="528">
        <v>110.3</v>
      </c>
      <c r="AY329" s="528">
        <v>108.9</v>
      </c>
      <c r="AZ329" s="528">
        <v>107.7</v>
      </c>
      <c r="BA329" s="528">
        <v>107.7</v>
      </c>
      <c r="BB329" s="528">
        <v>107.7</v>
      </c>
      <c r="BC329" s="528">
        <v>107</v>
      </c>
      <c r="BD329" s="528">
        <v>105.4</v>
      </c>
      <c r="BE329" s="528">
        <v>105.4</v>
      </c>
      <c r="BF329" s="528">
        <v>102.8</v>
      </c>
      <c r="BG329" s="528">
        <v>102.8</v>
      </c>
      <c r="BH329" s="528">
        <v>102.8</v>
      </c>
      <c r="BI329" s="528">
        <v>102.3</v>
      </c>
      <c r="BJ329" s="528">
        <v>101.5</v>
      </c>
      <c r="BK329" s="528">
        <v>101.5</v>
      </c>
      <c r="BL329" s="528">
        <v>101.4</v>
      </c>
      <c r="BM329" s="528">
        <v>101.6</v>
      </c>
      <c r="BN329" s="528">
        <v>101.6</v>
      </c>
      <c r="BO329" s="528">
        <v>101.8</v>
      </c>
      <c r="BP329" s="528">
        <v>102.4</v>
      </c>
      <c r="BQ329" s="528">
        <v>102.5</v>
      </c>
      <c r="BR329" s="528">
        <v>103</v>
      </c>
      <c r="BS329" s="528">
        <v>103.4</v>
      </c>
      <c r="BT329" s="528">
        <v>103.4</v>
      </c>
      <c r="BU329" s="528">
        <v>103.4</v>
      </c>
      <c r="BV329" s="528">
        <v>103.4</v>
      </c>
      <c r="BW329" s="528">
        <v>103.4</v>
      </c>
      <c r="BX329" s="528">
        <v>103.4</v>
      </c>
      <c r="BY329" s="528">
        <v>104.5</v>
      </c>
      <c r="BZ329" s="528">
        <v>105.2</v>
      </c>
      <c r="CA329" s="528">
        <v>107</v>
      </c>
      <c r="CB329" s="528">
        <v>107.7</v>
      </c>
      <c r="CC329" s="528">
        <v>108.7</v>
      </c>
      <c r="CD329" s="528">
        <v>108.5</v>
      </c>
      <c r="CE329" s="528">
        <v>108</v>
      </c>
      <c r="CF329" s="528">
        <v>108</v>
      </c>
      <c r="CG329" s="528">
        <v>108</v>
      </c>
      <c r="CH329" s="528">
        <v>108</v>
      </c>
      <c r="CI329" s="528">
        <v>108</v>
      </c>
      <c r="CJ329" s="528">
        <v>108</v>
      </c>
      <c r="CK329" s="528">
        <v>108</v>
      </c>
      <c r="CL329" s="528">
        <v>108.3</v>
      </c>
    </row>
    <row r="330" spans="1:90">
      <c r="A330" s="524" t="s">
        <v>2614</v>
      </c>
      <c r="B330" s="524" t="s">
        <v>2615</v>
      </c>
      <c r="C330" s="525">
        <v>6.9699999999999996E-3</v>
      </c>
      <c r="D330" s="528">
        <v>101.1</v>
      </c>
      <c r="E330" s="528">
        <v>101.1</v>
      </c>
      <c r="F330" s="528">
        <v>101.1</v>
      </c>
      <c r="G330" s="528">
        <v>99.8</v>
      </c>
      <c r="H330" s="528">
        <v>99.5</v>
      </c>
      <c r="I330" s="528">
        <v>99.5</v>
      </c>
      <c r="J330" s="528">
        <v>99.5</v>
      </c>
      <c r="K330" s="528">
        <v>99.5</v>
      </c>
      <c r="L330" s="528">
        <v>99.5</v>
      </c>
      <c r="M330" s="528">
        <v>99.5</v>
      </c>
      <c r="N330" s="528">
        <v>99.5</v>
      </c>
      <c r="O330" s="528">
        <v>99.5</v>
      </c>
      <c r="P330" s="528">
        <v>99.5</v>
      </c>
      <c r="Q330" s="528">
        <v>99.5</v>
      </c>
      <c r="R330" s="528">
        <v>100.1</v>
      </c>
      <c r="S330" s="528">
        <v>100.1</v>
      </c>
      <c r="T330" s="528">
        <v>100.1</v>
      </c>
      <c r="U330" s="528">
        <v>100.1</v>
      </c>
      <c r="V330" s="528">
        <v>100.1</v>
      </c>
      <c r="W330" s="528">
        <v>100.1</v>
      </c>
      <c r="X330" s="528">
        <v>102.8</v>
      </c>
      <c r="Y330" s="528">
        <v>106.5</v>
      </c>
      <c r="Z330" s="528">
        <v>107.3</v>
      </c>
      <c r="AA330" s="528">
        <v>105.2</v>
      </c>
      <c r="AB330" s="528">
        <v>107.5</v>
      </c>
      <c r="AC330" s="528">
        <v>107</v>
      </c>
      <c r="AD330" s="528">
        <v>107</v>
      </c>
      <c r="AE330" s="528">
        <v>107</v>
      </c>
      <c r="AF330" s="528">
        <v>107</v>
      </c>
      <c r="AG330" s="528">
        <v>107</v>
      </c>
      <c r="AH330" s="528">
        <v>107</v>
      </c>
      <c r="AI330" s="528">
        <v>106</v>
      </c>
      <c r="AJ330" s="528">
        <v>106</v>
      </c>
      <c r="AK330" s="528">
        <v>106</v>
      </c>
      <c r="AL330" s="528">
        <v>106</v>
      </c>
      <c r="AM330" s="528">
        <v>106</v>
      </c>
      <c r="AN330" s="528">
        <v>106</v>
      </c>
      <c r="AO330" s="528">
        <v>106</v>
      </c>
      <c r="AP330" s="528">
        <v>106</v>
      </c>
      <c r="AQ330" s="528">
        <v>106</v>
      </c>
      <c r="AR330" s="528">
        <v>106</v>
      </c>
      <c r="AS330" s="528">
        <v>106</v>
      </c>
      <c r="AT330" s="528">
        <v>106</v>
      </c>
      <c r="AU330" s="528">
        <v>118</v>
      </c>
      <c r="AV330" s="528">
        <v>137.80000000000001</v>
      </c>
      <c r="AW330" s="528">
        <v>142.30000000000001</v>
      </c>
      <c r="AX330" s="528">
        <v>142.30000000000001</v>
      </c>
      <c r="AY330" s="528">
        <v>153.30000000000001</v>
      </c>
      <c r="AZ330" s="528">
        <v>154.6</v>
      </c>
      <c r="BA330" s="528">
        <v>154.6</v>
      </c>
      <c r="BB330" s="528">
        <v>154.6</v>
      </c>
      <c r="BC330" s="528">
        <v>154.6</v>
      </c>
      <c r="BD330" s="528">
        <v>138.6</v>
      </c>
      <c r="BE330" s="528">
        <v>138.6</v>
      </c>
      <c r="BF330" s="528">
        <v>135</v>
      </c>
      <c r="BG330" s="528">
        <v>135</v>
      </c>
      <c r="BH330" s="528">
        <v>135</v>
      </c>
      <c r="BI330" s="528">
        <v>138.5</v>
      </c>
      <c r="BJ330" s="528">
        <v>140.9</v>
      </c>
      <c r="BK330" s="528">
        <v>140.9</v>
      </c>
      <c r="BL330" s="528">
        <v>140.9</v>
      </c>
      <c r="BM330" s="528">
        <v>147.80000000000001</v>
      </c>
      <c r="BN330" s="528">
        <v>147.80000000000001</v>
      </c>
      <c r="BO330" s="528">
        <v>147.80000000000001</v>
      </c>
      <c r="BP330" s="528">
        <v>151.19999999999999</v>
      </c>
      <c r="BQ330" s="528">
        <v>151.19999999999999</v>
      </c>
      <c r="BR330" s="528">
        <v>171.9</v>
      </c>
      <c r="BS330" s="528">
        <v>171.9</v>
      </c>
      <c r="BT330" s="528">
        <v>171.9</v>
      </c>
      <c r="BU330" s="528">
        <v>171.9</v>
      </c>
      <c r="BV330" s="528">
        <v>171.9</v>
      </c>
      <c r="BW330" s="528">
        <v>167.6</v>
      </c>
      <c r="BX330" s="528">
        <v>172.6</v>
      </c>
      <c r="BY330" s="528">
        <v>171.3</v>
      </c>
      <c r="BZ330" s="528">
        <v>174.9</v>
      </c>
      <c r="CA330" s="528">
        <v>174.4</v>
      </c>
      <c r="CB330" s="528">
        <v>174.3</v>
      </c>
      <c r="CC330" s="528">
        <v>174.3</v>
      </c>
      <c r="CD330" s="528">
        <v>174.3</v>
      </c>
      <c r="CE330" s="528">
        <v>174.3</v>
      </c>
      <c r="CF330" s="528">
        <v>181.3</v>
      </c>
      <c r="CG330" s="528">
        <v>198.6</v>
      </c>
      <c r="CH330" s="528">
        <v>198.6</v>
      </c>
      <c r="CI330" s="528">
        <v>198.6</v>
      </c>
      <c r="CJ330" s="528">
        <v>198.6</v>
      </c>
      <c r="CK330" s="528">
        <v>198.6</v>
      </c>
      <c r="CL330" s="528">
        <v>205.7</v>
      </c>
    </row>
    <row r="331" spans="1:90">
      <c r="A331" s="524" t="s">
        <v>2616</v>
      </c>
      <c r="B331" s="524" t="s">
        <v>1130</v>
      </c>
      <c r="C331" s="525">
        <v>0.54979</v>
      </c>
      <c r="D331" s="528">
        <v>100.6</v>
      </c>
      <c r="E331" s="528">
        <v>100.5</v>
      </c>
      <c r="F331" s="528">
        <v>100.9</v>
      </c>
      <c r="G331" s="528">
        <v>101.5</v>
      </c>
      <c r="H331" s="528">
        <v>101.1</v>
      </c>
      <c r="I331" s="528">
        <v>100.4</v>
      </c>
      <c r="J331" s="528">
        <v>101.2</v>
      </c>
      <c r="K331" s="528">
        <v>101.1</v>
      </c>
      <c r="L331" s="528">
        <v>101.6</v>
      </c>
      <c r="M331" s="528">
        <v>101.6</v>
      </c>
      <c r="N331" s="528">
        <v>101.3</v>
      </c>
      <c r="O331" s="528">
        <v>100.6</v>
      </c>
      <c r="P331" s="528">
        <v>103</v>
      </c>
      <c r="Q331" s="528">
        <v>102.3</v>
      </c>
      <c r="R331" s="528">
        <v>103.7</v>
      </c>
      <c r="S331" s="528">
        <v>106.9</v>
      </c>
      <c r="T331" s="528">
        <v>105.3</v>
      </c>
      <c r="U331" s="528">
        <v>106</v>
      </c>
      <c r="V331" s="528">
        <v>106.9</v>
      </c>
      <c r="W331" s="528">
        <v>106.6</v>
      </c>
      <c r="X331" s="528">
        <v>108</v>
      </c>
      <c r="Y331" s="528">
        <v>107.4</v>
      </c>
      <c r="Z331" s="528">
        <v>107</v>
      </c>
      <c r="AA331" s="528">
        <v>108.6</v>
      </c>
      <c r="AB331" s="528">
        <v>110.7</v>
      </c>
      <c r="AC331" s="528">
        <v>111.3</v>
      </c>
      <c r="AD331" s="528">
        <v>112.1</v>
      </c>
      <c r="AE331" s="528">
        <v>108.5</v>
      </c>
      <c r="AF331" s="528">
        <v>108.7</v>
      </c>
      <c r="AG331" s="528">
        <v>110.2</v>
      </c>
      <c r="AH331" s="528">
        <v>109.8</v>
      </c>
      <c r="AI331" s="528">
        <v>109.1</v>
      </c>
      <c r="AJ331" s="528">
        <v>109.1</v>
      </c>
      <c r="AK331" s="528">
        <v>108.6</v>
      </c>
      <c r="AL331" s="528">
        <v>109.2</v>
      </c>
      <c r="AM331" s="528">
        <v>109.2</v>
      </c>
      <c r="AN331" s="528">
        <v>110.2</v>
      </c>
      <c r="AO331" s="528">
        <v>110.3</v>
      </c>
      <c r="AP331" s="528">
        <v>111</v>
      </c>
      <c r="AQ331" s="528">
        <v>112.4</v>
      </c>
      <c r="AR331" s="528">
        <v>112.5</v>
      </c>
      <c r="AS331" s="528">
        <v>112.5</v>
      </c>
      <c r="AT331" s="528">
        <v>112.5</v>
      </c>
      <c r="AU331" s="528">
        <v>113.1</v>
      </c>
      <c r="AV331" s="528">
        <v>113.2</v>
      </c>
      <c r="AW331" s="528">
        <v>113.9</v>
      </c>
      <c r="AX331" s="528">
        <v>114.4</v>
      </c>
      <c r="AY331" s="528">
        <v>113.9</v>
      </c>
      <c r="AZ331" s="528">
        <v>115.5</v>
      </c>
      <c r="BA331" s="528">
        <v>115.3</v>
      </c>
      <c r="BB331" s="528">
        <v>115.7</v>
      </c>
      <c r="BC331" s="528">
        <v>115.5</v>
      </c>
      <c r="BD331" s="528">
        <v>116.4</v>
      </c>
      <c r="BE331" s="528">
        <v>117.2</v>
      </c>
      <c r="BF331" s="528">
        <v>117.3</v>
      </c>
      <c r="BG331" s="528">
        <v>120.6</v>
      </c>
      <c r="BH331" s="528">
        <v>120.2</v>
      </c>
      <c r="BI331" s="528">
        <v>118.9</v>
      </c>
      <c r="BJ331" s="528">
        <v>116.7</v>
      </c>
      <c r="BK331" s="528">
        <v>119</v>
      </c>
      <c r="BL331" s="528">
        <v>117.7</v>
      </c>
      <c r="BM331" s="528">
        <v>117.1</v>
      </c>
      <c r="BN331" s="528">
        <v>115.8</v>
      </c>
      <c r="BO331" s="528">
        <v>121.2</v>
      </c>
      <c r="BP331" s="528">
        <v>122.9</v>
      </c>
      <c r="BQ331" s="528">
        <v>122.2</v>
      </c>
      <c r="BR331" s="528">
        <v>122.1</v>
      </c>
      <c r="BS331" s="528">
        <v>122.4</v>
      </c>
      <c r="BT331" s="528">
        <v>122.6</v>
      </c>
      <c r="BU331" s="528">
        <v>123.1</v>
      </c>
      <c r="BV331" s="528">
        <v>123</v>
      </c>
      <c r="BW331" s="528">
        <v>122.2</v>
      </c>
      <c r="BX331" s="528">
        <v>123.1</v>
      </c>
      <c r="BY331" s="528">
        <v>124.4</v>
      </c>
      <c r="BZ331" s="528">
        <v>123.4</v>
      </c>
      <c r="CA331" s="528">
        <v>126</v>
      </c>
      <c r="CB331" s="528">
        <v>127</v>
      </c>
      <c r="CC331" s="528">
        <v>127.6</v>
      </c>
      <c r="CD331" s="528">
        <v>126.1</v>
      </c>
      <c r="CE331" s="528">
        <v>125.2</v>
      </c>
      <c r="CF331" s="528">
        <v>123</v>
      </c>
      <c r="CG331" s="528">
        <v>123.2</v>
      </c>
      <c r="CH331" s="528">
        <v>123.8</v>
      </c>
      <c r="CI331" s="528">
        <v>123.9</v>
      </c>
      <c r="CJ331" s="528">
        <v>124.1</v>
      </c>
      <c r="CK331" s="528">
        <v>124.5</v>
      </c>
      <c r="CL331" s="528">
        <v>124.9</v>
      </c>
    </row>
    <row r="332" spans="1:90">
      <c r="A332" s="524" t="s">
        <v>2617</v>
      </c>
      <c r="B332" s="524" t="s">
        <v>1132</v>
      </c>
      <c r="C332" s="525">
        <v>0.30223</v>
      </c>
      <c r="D332" s="528">
        <v>100.7</v>
      </c>
      <c r="E332" s="528">
        <v>100.5</v>
      </c>
      <c r="F332" s="528">
        <v>101.4</v>
      </c>
      <c r="G332" s="528">
        <v>101.6</v>
      </c>
      <c r="H332" s="528">
        <v>101.6</v>
      </c>
      <c r="I332" s="528">
        <v>100.6</v>
      </c>
      <c r="J332" s="528">
        <v>101.4</v>
      </c>
      <c r="K332" s="528">
        <v>101.6</v>
      </c>
      <c r="L332" s="528">
        <v>101.6</v>
      </c>
      <c r="M332" s="528">
        <v>101.2</v>
      </c>
      <c r="N332" s="528">
        <v>100.4</v>
      </c>
      <c r="O332" s="528">
        <v>99.2</v>
      </c>
      <c r="P332" s="528">
        <v>103.4</v>
      </c>
      <c r="Q332" s="528">
        <v>102.4</v>
      </c>
      <c r="R332" s="528">
        <v>105</v>
      </c>
      <c r="S332" s="528">
        <v>109.4</v>
      </c>
      <c r="T332" s="528">
        <v>106.2</v>
      </c>
      <c r="U332" s="528">
        <v>107.2</v>
      </c>
      <c r="V332" s="528">
        <v>108.2</v>
      </c>
      <c r="W332" s="528">
        <v>107.7</v>
      </c>
      <c r="X332" s="528">
        <v>110.4</v>
      </c>
      <c r="Y332" s="528">
        <v>109</v>
      </c>
      <c r="Z332" s="528">
        <v>108.5</v>
      </c>
      <c r="AA332" s="528">
        <v>110.9</v>
      </c>
      <c r="AB332" s="528">
        <v>114.4</v>
      </c>
      <c r="AC332" s="528">
        <v>114.8</v>
      </c>
      <c r="AD332" s="528">
        <v>116.8</v>
      </c>
      <c r="AE332" s="528">
        <v>110.1</v>
      </c>
      <c r="AF332" s="528">
        <v>110.6</v>
      </c>
      <c r="AG332" s="528">
        <v>113.1</v>
      </c>
      <c r="AH332" s="528">
        <v>112.1</v>
      </c>
      <c r="AI332" s="528">
        <v>111.5</v>
      </c>
      <c r="AJ332" s="528">
        <v>111.3</v>
      </c>
      <c r="AK332" s="528">
        <v>111.1</v>
      </c>
      <c r="AL332" s="528">
        <v>111.7</v>
      </c>
      <c r="AM332" s="528">
        <v>111.6</v>
      </c>
      <c r="AN332" s="528">
        <v>112.5</v>
      </c>
      <c r="AO332" s="528">
        <v>112.8</v>
      </c>
      <c r="AP332" s="528">
        <v>114</v>
      </c>
      <c r="AQ332" s="528">
        <v>116.7</v>
      </c>
      <c r="AR332" s="528">
        <v>116.8</v>
      </c>
      <c r="AS332" s="528">
        <v>116.8</v>
      </c>
      <c r="AT332" s="528">
        <v>116.8</v>
      </c>
      <c r="AU332" s="528">
        <v>116.8</v>
      </c>
      <c r="AV332" s="528">
        <v>116.8</v>
      </c>
      <c r="AW332" s="528">
        <v>116.8</v>
      </c>
      <c r="AX332" s="528">
        <v>118.1</v>
      </c>
      <c r="AY332" s="528">
        <v>117.8</v>
      </c>
      <c r="AZ332" s="528">
        <v>120</v>
      </c>
      <c r="BA332" s="528">
        <v>119.6</v>
      </c>
      <c r="BB332" s="528">
        <v>120.1</v>
      </c>
      <c r="BC332" s="528">
        <v>119</v>
      </c>
      <c r="BD332" s="528">
        <v>119.7</v>
      </c>
      <c r="BE332" s="528">
        <v>121.2</v>
      </c>
      <c r="BF332" s="528">
        <v>121.2</v>
      </c>
      <c r="BG332" s="528">
        <v>126.9</v>
      </c>
      <c r="BH332" s="528">
        <v>126.3</v>
      </c>
      <c r="BI332" s="528">
        <v>123.5</v>
      </c>
      <c r="BJ332" s="528">
        <v>118.7</v>
      </c>
      <c r="BK332" s="528">
        <v>122.9</v>
      </c>
      <c r="BL332" s="528">
        <v>120.2</v>
      </c>
      <c r="BM332" s="528">
        <v>118.8</v>
      </c>
      <c r="BN332" s="528">
        <v>115.2</v>
      </c>
      <c r="BO332" s="528">
        <v>122</v>
      </c>
      <c r="BP332" s="528">
        <v>123.2</v>
      </c>
      <c r="BQ332" s="528">
        <v>121.7</v>
      </c>
      <c r="BR332" s="528">
        <v>121.7</v>
      </c>
      <c r="BS332" s="528">
        <v>121.7</v>
      </c>
      <c r="BT332" s="528">
        <v>121.7</v>
      </c>
      <c r="BU332" s="528">
        <v>121.7</v>
      </c>
      <c r="BV332" s="528">
        <v>121.7</v>
      </c>
      <c r="BW332" s="528">
        <v>121.7</v>
      </c>
      <c r="BX332" s="528">
        <v>121.4</v>
      </c>
      <c r="BY332" s="528">
        <v>123.6</v>
      </c>
      <c r="BZ332" s="528">
        <v>121.5</v>
      </c>
      <c r="CA332" s="528">
        <v>125.1</v>
      </c>
      <c r="CB332" s="528">
        <v>125.8</v>
      </c>
      <c r="CC332" s="528">
        <v>128.19999999999999</v>
      </c>
      <c r="CD332" s="528">
        <v>125.7</v>
      </c>
      <c r="CE332" s="528">
        <v>122.9</v>
      </c>
      <c r="CF332" s="528">
        <v>119.9</v>
      </c>
      <c r="CG332" s="528">
        <v>119.9</v>
      </c>
      <c r="CH332" s="528">
        <v>120.7</v>
      </c>
      <c r="CI332" s="528">
        <v>121.6</v>
      </c>
      <c r="CJ332" s="528">
        <v>122.5</v>
      </c>
      <c r="CK332" s="528">
        <v>122.5</v>
      </c>
      <c r="CL332" s="528">
        <v>122.8</v>
      </c>
    </row>
    <row r="333" spans="1:90">
      <c r="A333" s="524" t="s">
        <v>2618</v>
      </c>
      <c r="B333" s="524" t="s">
        <v>1134</v>
      </c>
      <c r="C333" s="525">
        <v>0.12391000000000001</v>
      </c>
      <c r="D333" s="528">
        <v>100</v>
      </c>
      <c r="E333" s="528">
        <v>100</v>
      </c>
      <c r="F333" s="528">
        <v>100</v>
      </c>
      <c r="G333" s="528">
        <v>100</v>
      </c>
      <c r="H333" s="528">
        <v>100</v>
      </c>
      <c r="I333" s="528">
        <v>100</v>
      </c>
      <c r="J333" s="528">
        <v>100</v>
      </c>
      <c r="K333" s="528">
        <v>100</v>
      </c>
      <c r="L333" s="528">
        <v>100</v>
      </c>
      <c r="M333" s="528">
        <v>100</v>
      </c>
      <c r="N333" s="528">
        <v>100</v>
      </c>
      <c r="O333" s="528">
        <v>100</v>
      </c>
      <c r="P333" s="528">
        <v>100</v>
      </c>
      <c r="Q333" s="528">
        <v>100</v>
      </c>
      <c r="R333" s="528">
        <v>100</v>
      </c>
      <c r="S333" s="528">
        <v>101.6</v>
      </c>
      <c r="T333" s="528">
        <v>101.6</v>
      </c>
      <c r="U333" s="528">
        <v>101.6</v>
      </c>
      <c r="V333" s="528">
        <v>103.6</v>
      </c>
      <c r="W333" s="528">
        <v>103.6</v>
      </c>
      <c r="X333" s="528">
        <v>103.6</v>
      </c>
      <c r="Y333" s="528">
        <v>103.6</v>
      </c>
      <c r="Z333" s="528">
        <v>103.6</v>
      </c>
      <c r="AA333" s="528">
        <v>104.5</v>
      </c>
      <c r="AB333" s="528">
        <v>104.5</v>
      </c>
      <c r="AC333" s="528">
        <v>104.5</v>
      </c>
      <c r="AD333" s="528">
        <v>104.5</v>
      </c>
      <c r="AE333" s="528">
        <v>104.6</v>
      </c>
      <c r="AF333" s="528">
        <v>104.6</v>
      </c>
      <c r="AG333" s="528">
        <v>104.6</v>
      </c>
      <c r="AH333" s="528">
        <v>104.6</v>
      </c>
      <c r="AI333" s="528">
        <v>104.6</v>
      </c>
      <c r="AJ333" s="528">
        <v>104.6</v>
      </c>
      <c r="AK333" s="528">
        <v>104.6</v>
      </c>
      <c r="AL333" s="528">
        <v>104.6</v>
      </c>
      <c r="AM333" s="528">
        <v>105</v>
      </c>
      <c r="AN333" s="528">
        <v>105</v>
      </c>
      <c r="AO333" s="528">
        <v>105</v>
      </c>
      <c r="AP333" s="528">
        <v>105</v>
      </c>
      <c r="AQ333" s="528">
        <v>105</v>
      </c>
      <c r="AR333" s="528">
        <v>105</v>
      </c>
      <c r="AS333" s="528">
        <v>104.7</v>
      </c>
      <c r="AT333" s="528">
        <v>103.8</v>
      </c>
      <c r="AU333" s="528">
        <v>106.6</v>
      </c>
      <c r="AV333" s="528">
        <v>106</v>
      </c>
      <c r="AW333" s="528">
        <v>106.7</v>
      </c>
      <c r="AX333" s="528">
        <v>106.3</v>
      </c>
      <c r="AY333" s="528">
        <v>105.6</v>
      </c>
      <c r="AZ333" s="528">
        <v>105.5</v>
      </c>
      <c r="BA333" s="528">
        <v>105.4</v>
      </c>
      <c r="BB333" s="528">
        <v>105.3</v>
      </c>
      <c r="BC333" s="528">
        <v>106.5</v>
      </c>
      <c r="BD333" s="528">
        <v>108.4</v>
      </c>
      <c r="BE333" s="528">
        <v>109.3</v>
      </c>
      <c r="BF333" s="528">
        <v>109.8</v>
      </c>
      <c r="BG333" s="528">
        <v>110.4</v>
      </c>
      <c r="BH333" s="528">
        <v>111.3</v>
      </c>
      <c r="BI333" s="528">
        <v>110.4</v>
      </c>
      <c r="BJ333" s="528">
        <v>111.6</v>
      </c>
      <c r="BK333" s="528">
        <v>112.4</v>
      </c>
      <c r="BL333" s="528">
        <v>112.5</v>
      </c>
      <c r="BM333" s="528">
        <v>113.4</v>
      </c>
      <c r="BN333" s="528">
        <v>113.4</v>
      </c>
      <c r="BO333" s="528">
        <v>115.3</v>
      </c>
      <c r="BP333" s="528">
        <v>118.8</v>
      </c>
      <c r="BQ333" s="528">
        <v>118.4</v>
      </c>
      <c r="BR333" s="528">
        <v>118.1</v>
      </c>
      <c r="BS333" s="528">
        <v>118.8</v>
      </c>
      <c r="BT333" s="528">
        <v>119.2</v>
      </c>
      <c r="BU333" s="528">
        <v>122.2</v>
      </c>
      <c r="BV333" s="528">
        <v>121.6</v>
      </c>
      <c r="BW333" s="528">
        <v>118.3</v>
      </c>
      <c r="BX333" s="528">
        <v>117</v>
      </c>
      <c r="BY333" s="528">
        <v>116.4</v>
      </c>
      <c r="BZ333" s="528">
        <v>121.2</v>
      </c>
      <c r="CA333" s="528">
        <v>122.2</v>
      </c>
      <c r="CB333" s="528">
        <v>124</v>
      </c>
      <c r="CC333" s="528">
        <v>122.3</v>
      </c>
      <c r="CD333" s="528">
        <v>121.9</v>
      </c>
      <c r="CE333" s="528">
        <v>124.1</v>
      </c>
      <c r="CF333" s="528">
        <v>122.1</v>
      </c>
      <c r="CG333" s="528">
        <v>122.4</v>
      </c>
      <c r="CH333" s="528">
        <v>122.4</v>
      </c>
      <c r="CI333" s="528">
        <v>121</v>
      </c>
      <c r="CJ333" s="528">
        <v>120.3</v>
      </c>
      <c r="CK333" s="528">
        <v>120.3</v>
      </c>
      <c r="CL333" s="528">
        <v>119.8</v>
      </c>
    </row>
    <row r="334" spans="1:90">
      <c r="A334" s="524" t="s">
        <v>2619</v>
      </c>
      <c r="B334" s="524" t="s">
        <v>1136</v>
      </c>
      <c r="C334" s="525">
        <v>8.1189999999999998E-2</v>
      </c>
      <c r="D334" s="528">
        <v>101.3</v>
      </c>
      <c r="E334" s="528">
        <v>101</v>
      </c>
      <c r="F334" s="528">
        <v>100.8</v>
      </c>
      <c r="G334" s="528">
        <v>100.4</v>
      </c>
      <c r="H334" s="528">
        <v>99.8</v>
      </c>
      <c r="I334" s="528">
        <v>99.8</v>
      </c>
      <c r="J334" s="528">
        <v>101.9</v>
      </c>
      <c r="K334" s="528">
        <v>101.1</v>
      </c>
      <c r="L334" s="528">
        <v>100.8</v>
      </c>
      <c r="M334" s="528">
        <v>102.5</v>
      </c>
      <c r="N334" s="528">
        <v>103.4</v>
      </c>
      <c r="O334" s="528">
        <v>102.7</v>
      </c>
      <c r="P334" s="528">
        <v>104</v>
      </c>
      <c r="Q334" s="528">
        <v>102.5</v>
      </c>
      <c r="R334" s="528">
        <v>102.9</v>
      </c>
      <c r="S334" s="528">
        <v>102.7</v>
      </c>
      <c r="T334" s="528">
        <v>103.7</v>
      </c>
      <c r="U334" s="528">
        <v>104.4</v>
      </c>
      <c r="V334" s="528">
        <v>103.8</v>
      </c>
      <c r="W334" s="528">
        <v>103.9</v>
      </c>
      <c r="X334" s="528">
        <v>103.1</v>
      </c>
      <c r="Y334" s="528">
        <v>104.5</v>
      </c>
      <c r="Z334" s="528">
        <v>104.1</v>
      </c>
      <c r="AA334" s="528">
        <v>104</v>
      </c>
      <c r="AB334" s="528">
        <v>105</v>
      </c>
      <c r="AC334" s="528">
        <v>107.5</v>
      </c>
      <c r="AD334" s="528">
        <v>105.7</v>
      </c>
      <c r="AE334" s="528">
        <v>107.9</v>
      </c>
      <c r="AF334" s="528">
        <v>107.4</v>
      </c>
      <c r="AG334" s="528">
        <v>107.9</v>
      </c>
      <c r="AH334" s="528">
        <v>108.6</v>
      </c>
      <c r="AI334" s="528">
        <v>107.1</v>
      </c>
      <c r="AJ334" s="528">
        <v>107.4</v>
      </c>
      <c r="AK334" s="528">
        <v>104.3</v>
      </c>
      <c r="AL334" s="528">
        <v>106.2</v>
      </c>
      <c r="AM334" s="528">
        <v>106.5</v>
      </c>
      <c r="AN334" s="528">
        <v>106.5</v>
      </c>
      <c r="AO334" s="528">
        <v>106.5</v>
      </c>
      <c r="AP334" s="528">
        <v>106.2</v>
      </c>
      <c r="AQ334" s="528">
        <v>106.2</v>
      </c>
      <c r="AR334" s="528">
        <v>106.5</v>
      </c>
      <c r="AS334" s="528">
        <v>106.5</v>
      </c>
      <c r="AT334" s="528">
        <v>106.5</v>
      </c>
      <c r="AU334" s="528">
        <v>106.5</v>
      </c>
      <c r="AV334" s="528">
        <v>107.6</v>
      </c>
      <c r="AW334" s="528">
        <v>111.3</v>
      </c>
      <c r="AX334" s="528">
        <v>110.5</v>
      </c>
      <c r="AY334" s="528">
        <v>109.5</v>
      </c>
      <c r="AZ334" s="528">
        <v>108.4</v>
      </c>
      <c r="BA334" s="528">
        <v>109</v>
      </c>
      <c r="BB334" s="528">
        <v>109.6</v>
      </c>
      <c r="BC334" s="528">
        <v>114.3</v>
      </c>
      <c r="BD334" s="528">
        <v>114.1</v>
      </c>
      <c r="BE334" s="528">
        <v>112.8</v>
      </c>
      <c r="BF334" s="528">
        <v>112.9</v>
      </c>
      <c r="BG334" s="528">
        <v>113</v>
      </c>
      <c r="BH334" s="528">
        <v>111.1</v>
      </c>
      <c r="BI334" s="528">
        <v>114.2</v>
      </c>
      <c r="BJ334" s="528">
        <v>115.3</v>
      </c>
      <c r="BK334" s="528">
        <v>115.4</v>
      </c>
      <c r="BL334" s="528">
        <v>116.2</v>
      </c>
      <c r="BM334" s="528">
        <v>116.2</v>
      </c>
      <c r="BN334" s="528">
        <v>116.5</v>
      </c>
      <c r="BO334" s="528">
        <v>118.1</v>
      </c>
      <c r="BP334" s="528">
        <v>119.4</v>
      </c>
      <c r="BQ334" s="528">
        <v>120.7</v>
      </c>
      <c r="BR334" s="528">
        <v>120.9</v>
      </c>
      <c r="BS334" s="528">
        <v>121.5</v>
      </c>
      <c r="BT334" s="528">
        <v>122.2</v>
      </c>
      <c r="BU334" s="528">
        <v>121.3</v>
      </c>
      <c r="BV334" s="528">
        <v>120.8</v>
      </c>
      <c r="BW334" s="528">
        <v>120.5</v>
      </c>
      <c r="BX334" s="528">
        <v>124.1</v>
      </c>
      <c r="BY334" s="528">
        <v>125</v>
      </c>
      <c r="BZ334" s="528">
        <v>126.3</v>
      </c>
      <c r="CA334" s="528">
        <v>128.9</v>
      </c>
      <c r="CB334" s="528">
        <v>128.1</v>
      </c>
      <c r="CC334" s="528">
        <v>128.1</v>
      </c>
      <c r="CD334" s="528">
        <v>128</v>
      </c>
      <c r="CE334" s="528">
        <v>128.5</v>
      </c>
      <c r="CF334" s="528">
        <v>128</v>
      </c>
      <c r="CG334" s="528">
        <v>128.4</v>
      </c>
      <c r="CH334" s="528">
        <v>129.30000000000001</v>
      </c>
      <c r="CI334" s="528">
        <v>129.19999999999999</v>
      </c>
      <c r="CJ334" s="528">
        <v>128.6</v>
      </c>
      <c r="CK334" s="528">
        <v>131</v>
      </c>
      <c r="CL334" s="528">
        <v>133.30000000000001</v>
      </c>
    </row>
    <row r="335" spans="1:90">
      <c r="A335" s="524" t="s">
        <v>2620</v>
      </c>
      <c r="B335" s="524" t="s">
        <v>1138</v>
      </c>
      <c r="C335" s="525">
        <v>4.2459999999999998E-2</v>
      </c>
      <c r="D335" s="528">
        <v>100.2</v>
      </c>
      <c r="E335" s="528">
        <v>100.2</v>
      </c>
      <c r="F335" s="528">
        <v>100.2</v>
      </c>
      <c r="G335" s="528">
        <v>106.8</v>
      </c>
      <c r="H335" s="528">
        <v>102.7</v>
      </c>
      <c r="I335" s="528">
        <v>101.3</v>
      </c>
      <c r="J335" s="528">
        <v>101.3</v>
      </c>
      <c r="K335" s="528">
        <v>101.3</v>
      </c>
      <c r="L335" s="528">
        <v>107.2</v>
      </c>
      <c r="M335" s="528">
        <v>107.2</v>
      </c>
      <c r="N335" s="528">
        <v>107.2</v>
      </c>
      <c r="O335" s="528">
        <v>107.2</v>
      </c>
      <c r="P335" s="528">
        <v>107.2</v>
      </c>
      <c r="Q335" s="528">
        <v>107.2</v>
      </c>
      <c r="R335" s="528">
        <v>107.2</v>
      </c>
      <c r="S335" s="528">
        <v>112.7</v>
      </c>
      <c r="T335" s="528">
        <v>112.7</v>
      </c>
      <c r="U335" s="528">
        <v>112.7</v>
      </c>
      <c r="V335" s="528">
        <v>112.7</v>
      </c>
      <c r="W335" s="528">
        <v>112.7</v>
      </c>
      <c r="X335" s="528">
        <v>112.7</v>
      </c>
      <c r="Y335" s="528">
        <v>112.7</v>
      </c>
      <c r="Z335" s="528">
        <v>112.7</v>
      </c>
      <c r="AA335" s="528">
        <v>113</v>
      </c>
      <c r="AB335" s="528">
        <v>113</v>
      </c>
      <c r="AC335" s="528">
        <v>113</v>
      </c>
      <c r="AD335" s="528">
        <v>113</v>
      </c>
      <c r="AE335" s="528">
        <v>109.7</v>
      </c>
      <c r="AF335" s="528">
        <v>109.7</v>
      </c>
      <c r="AG335" s="528">
        <v>109.7</v>
      </c>
      <c r="AH335" s="528">
        <v>109.7</v>
      </c>
      <c r="AI335" s="528">
        <v>109.7</v>
      </c>
      <c r="AJ335" s="528">
        <v>109.7</v>
      </c>
      <c r="AK335" s="528">
        <v>109.7</v>
      </c>
      <c r="AL335" s="528">
        <v>109.7</v>
      </c>
      <c r="AM335" s="528">
        <v>109.7</v>
      </c>
      <c r="AN335" s="528">
        <v>116.1</v>
      </c>
      <c r="AO335" s="528">
        <v>116.1</v>
      </c>
      <c r="AP335" s="528">
        <v>115.7</v>
      </c>
      <c r="AQ335" s="528">
        <v>115.7</v>
      </c>
      <c r="AR335" s="528">
        <v>115.7</v>
      </c>
      <c r="AS335" s="528">
        <v>115.7</v>
      </c>
      <c r="AT335" s="528">
        <v>118.8</v>
      </c>
      <c r="AU335" s="528">
        <v>118.8</v>
      </c>
      <c r="AV335" s="528">
        <v>118.8</v>
      </c>
      <c r="AW335" s="528">
        <v>118.8</v>
      </c>
      <c r="AX335" s="528">
        <v>118.8</v>
      </c>
      <c r="AY335" s="528">
        <v>118.8</v>
      </c>
      <c r="AZ335" s="528">
        <v>126.2</v>
      </c>
      <c r="BA335" s="528">
        <v>126.1</v>
      </c>
      <c r="BB335" s="528">
        <v>125.7</v>
      </c>
      <c r="BC335" s="528">
        <v>119.9</v>
      </c>
      <c r="BD335" s="528">
        <v>119.9</v>
      </c>
      <c r="BE335" s="528">
        <v>119.9</v>
      </c>
      <c r="BF335" s="528">
        <v>119.9</v>
      </c>
      <c r="BG335" s="528">
        <v>119.9</v>
      </c>
      <c r="BH335" s="528">
        <v>119.9</v>
      </c>
      <c r="BI335" s="528">
        <v>119.9</v>
      </c>
      <c r="BJ335" s="528">
        <v>119.3</v>
      </c>
      <c r="BK335" s="528">
        <v>117.5</v>
      </c>
      <c r="BL335" s="528">
        <v>117.5</v>
      </c>
      <c r="BM335" s="528">
        <v>117.5</v>
      </c>
      <c r="BN335" s="528">
        <v>125.5</v>
      </c>
      <c r="BO335" s="528">
        <v>139.5</v>
      </c>
      <c r="BP335" s="528">
        <v>139.5</v>
      </c>
      <c r="BQ335" s="528">
        <v>139.5</v>
      </c>
      <c r="BR335" s="528">
        <v>139.5</v>
      </c>
      <c r="BS335" s="528">
        <v>139.5</v>
      </c>
      <c r="BT335" s="528">
        <v>139.5</v>
      </c>
      <c r="BU335" s="528">
        <v>139.5</v>
      </c>
      <c r="BV335" s="528">
        <v>139.5</v>
      </c>
      <c r="BW335" s="528">
        <v>139.5</v>
      </c>
      <c r="BX335" s="528">
        <v>151</v>
      </c>
      <c r="BY335" s="528">
        <v>152.69999999999999</v>
      </c>
      <c r="BZ335" s="528">
        <v>137.80000000000001</v>
      </c>
      <c r="CA335" s="528">
        <v>137.80000000000001</v>
      </c>
      <c r="CB335" s="528">
        <v>142.30000000000001</v>
      </c>
      <c r="CC335" s="528">
        <v>137.80000000000001</v>
      </c>
      <c r="CD335" s="528">
        <v>137.80000000000001</v>
      </c>
      <c r="CE335" s="528">
        <v>137.80000000000001</v>
      </c>
      <c r="CF335" s="528">
        <v>137.80000000000001</v>
      </c>
      <c r="CG335" s="528">
        <v>138.69999999999999</v>
      </c>
      <c r="CH335" s="528">
        <v>139.4</v>
      </c>
      <c r="CI335" s="528">
        <v>138.4</v>
      </c>
      <c r="CJ335" s="528">
        <v>138.4</v>
      </c>
      <c r="CK335" s="528">
        <v>138.4</v>
      </c>
      <c r="CL335" s="528">
        <v>138.6</v>
      </c>
    </row>
    <row r="336" spans="1:90">
      <c r="A336" s="524" t="s">
        <v>2621</v>
      </c>
      <c r="B336" s="524" t="s">
        <v>2622</v>
      </c>
      <c r="C336" s="525">
        <v>0.46461000000000002</v>
      </c>
      <c r="D336" s="528">
        <v>101.7</v>
      </c>
      <c r="E336" s="528">
        <v>104.3</v>
      </c>
      <c r="F336" s="528">
        <v>104.2</v>
      </c>
      <c r="G336" s="528">
        <v>105.7</v>
      </c>
      <c r="H336" s="528">
        <v>105.8</v>
      </c>
      <c r="I336" s="528">
        <v>106</v>
      </c>
      <c r="J336" s="528">
        <v>105.8</v>
      </c>
      <c r="K336" s="528">
        <v>105.8</v>
      </c>
      <c r="L336" s="528">
        <v>105.8</v>
      </c>
      <c r="M336" s="528">
        <v>106</v>
      </c>
      <c r="N336" s="528">
        <v>108.4</v>
      </c>
      <c r="O336" s="528">
        <v>108.6</v>
      </c>
      <c r="P336" s="528">
        <v>108.5</v>
      </c>
      <c r="Q336" s="528">
        <v>108.7</v>
      </c>
      <c r="R336" s="528">
        <v>109.1</v>
      </c>
      <c r="S336" s="528">
        <v>111</v>
      </c>
      <c r="T336" s="528">
        <v>111</v>
      </c>
      <c r="U336" s="528">
        <v>111.1</v>
      </c>
      <c r="V336" s="528">
        <v>111.1</v>
      </c>
      <c r="W336" s="528">
        <v>112.1</v>
      </c>
      <c r="X336" s="528">
        <v>112.8</v>
      </c>
      <c r="Y336" s="528">
        <v>112.2</v>
      </c>
      <c r="Z336" s="528">
        <v>112.2</v>
      </c>
      <c r="AA336" s="528">
        <v>112.2</v>
      </c>
      <c r="AB336" s="528">
        <v>110.7</v>
      </c>
      <c r="AC336" s="528">
        <v>111</v>
      </c>
      <c r="AD336" s="528">
        <v>111</v>
      </c>
      <c r="AE336" s="528">
        <v>113.2</v>
      </c>
      <c r="AF336" s="528">
        <v>111.3</v>
      </c>
      <c r="AG336" s="528">
        <v>111.2</v>
      </c>
      <c r="AH336" s="528">
        <v>111.2</v>
      </c>
      <c r="AI336" s="528">
        <v>111.6</v>
      </c>
      <c r="AJ336" s="528">
        <v>111.4</v>
      </c>
      <c r="AK336" s="528">
        <v>111.5</v>
      </c>
      <c r="AL336" s="528">
        <v>112</v>
      </c>
      <c r="AM336" s="528">
        <v>111.5</v>
      </c>
      <c r="AN336" s="528">
        <v>114.2</v>
      </c>
      <c r="AO336" s="528">
        <v>114.4</v>
      </c>
      <c r="AP336" s="528">
        <v>114.6</v>
      </c>
      <c r="AQ336" s="528">
        <v>116.3</v>
      </c>
      <c r="AR336" s="528">
        <v>116.3</v>
      </c>
      <c r="AS336" s="528">
        <v>116.2</v>
      </c>
      <c r="AT336" s="528">
        <v>117.4</v>
      </c>
      <c r="AU336" s="528">
        <v>116.8</v>
      </c>
      <c r="AV336" s="528">
        <v>117.8</v>
      </c>
      <c r="AW336" s="528">
        <v>118.1</v>
      </c>
      <c r="AX336" s="528">
        <v>117.4</v>
      </c>
      <c r="AY336" s="528">
        <v>118.1</v>
      </c>
      <c r="AZ336" s="528">
        <v>118.9</v>
      </c>
      <c r="BA336" s="528">
        <v>119</v>
      </c>
      <c r="BB336" s="528">
        <v>118.9</v>
      </c>
      <c r="BC336" s="528">
        <v>118.7</v>
      </c>
      <c r="BD336" s="528">
        <v>122.6</v>
      </c>
      <c r="BE336" s="528">
        <v>123.3</v>
      </c>
      <c r="BF336" s="528">
        <v>123.4</v>
      </c>
      <c r="BG336" s="528">
        <v>123.7</v>
      </c>
      <c r="BH336" s="528">
        <v>124.2</v>
      </c>
      <c r="BI336" s="528">
        <v>124.1</v>
      </c>
      <c r="BJ336" s="528">
        <v>125</v>
      </c>
      <c r="BK336" s="528">
        <v>125.5</v>
      </c>
      <c r="BL336" s="528">
        <v>125.8</v>
      </c>
      <c r="BM336" s="528">
        <v>124.8</v>
      </c>
      <c r="BN336" s="528">
        <v>124.6</v>
      </c>
      <c r="BO336" s="528">
        <v>125.2</v>
      </c>
      <c r="BP336" s="528">
        <v>119.1</v>
      </c>
      <c r="BQ336" s="528">
        <v>120</v>
      </c>
      <c r="BR336" s="528">
        <v>125.5</v>
      </c>
      <c r="BS336" s="528">
        <v>134.5</v>
      </c>
      <c r="BT336" s="528">
        <v>131.19999999999999</v>
      </c>
      <c r="BU336" s="528">
        <v>130.1</v>
      </c>
      <c r="BV336" s="528">
        <v>130.1</v>
      </c>
      <c r="BW336" s="528">
        <v>131.1</v>
      </c>
      <c r="BX336" s="528">
        <v>130.30000000000001</v>
      </c>
      <c r="BY336" s="528">
        <v>130.4</v>
      </c>
      <c r="BZ336" s="528">
        <v>131.1</v>
      </c>
      <c r="CA336" s="528">
        <v>132.1</v>
      </c>
      <c r="CB336" s="528">
        <v>133</v>
      </c>
      <c r="CC336" s="528">
        <v>134</v>
      </c>
      <c r="CD336" s="528">
        <v>135.30000000000001</v>
      </c>
      <c r="CE336" s="528">
        <v>135.80000000000001</v>
      </c>
      <c r="CF336" s="528">
        <v>140.5</v>
      </c>
      <c r="CG336" s="528">
        <v>140.5</v>
      </c>
      <c r="CH336" s="528">
        <v>140.5</v>
      </c>
      <c r="CI336" s="528">
        <v>140.5</v>
      </c>
      <c r="CJ336" s="528">
        <v>140.5</v>
      </c>
      <c r="CK336" s="528">
        <v>140.9</v>
      </c>
      <c r="CL336" s="528">
        <v>141.19999999999999</v>
      </c>
    </row>
    <row r="337" spans="1:90">
      <c r="A337" s="524" t="s">
        <v>2623</v>
      </c>
      <c r="B337" s="524" t="s">
        <v>2624</v>
      </c>
      <c r="C337" s="525">
        <v>0.2601</v>
      </c>
      <c r="D337" s="528">
        <v>101</v>
      </c>
      <c r="E337" s="528">
        <v>101</v>
      </c>
      <c r="F337" s="528">
        <v>101</v>
      </c>
      <c r="G337" s="528">
        <v>103.4</v>
      </c>
      <c r="H337" s="528">
        <v>103.4</v>
      </c>
      <c r="I337" s="528">
        <v>103.4</v>
      </c>
      <c r="J337" s="528">
        <v>103.4</v>
      </c>
      <c r="K337" s="528">
        <v>103.4</v>
      </c>
      <c r="L337" s="528">
        <v>103.4</v>
      </c>
      <c r="M337" s="528">
        <v>103.6</v>
      </c>
      <c r="N337" s="528">
        <v>107.4</v>
      </c>
      <c r="O337" s="528">
        <v>107.4</v>
      </c>
      <c r="P337" s="528">
        <v>108</v>
      </c>
      <c r="Q337" s="528">
        <v>108</v>
      </c>
      <c r="R337" s="528">
        <v>108</v>
      </c>
      <c r="S337" s="528">
        <v>110.4</v>
      </c>
      <c r="T337" s="528">
        <v>110.4</v>
      </c>
      <c r="U337" s="528">
        <v>110.4</v>
      </c>
      <c r="V337" s="528">
        <v>110.4</v>
      </c>
      <c r="W337" s="528">
        <v>111.3</v>
      </c>
      <c r="X337" s="528">
        <v>112.1</v>
      </c>
      <c r="Y337" s="528">
        <v>111</v>
      </c>
      <c r="Z337" s="528">
        <v>111.1</v>
      </c>
      <c r="AA337" s="528">
        <v>111.1</v>
      </c>
      <c r="AB337" s="528">
        <v>108.3</v>
      </c>
      <c r="AC337" s="528">
        <v>108.3</v>
      </c>
      <c r="AD337" s="528">
        <v>108.3</v>
      </c>
      <c r="AE337" s="528">
        <v>111.5</v>
      </c>
      <c r="AF337" s="528">
        <v>109</v>
      </c>
      <c r="AG337" s="528">
        <v>108.2</v>
      </c>
      <c r="AH337" s="528">
        <v>108.2</v>
      </c>
      <c r="AI337" s="528">
        <v>108.2</v>
      </c>
      <c r="AJ337" s="528">
        <v>108.2</v>
      </c>
      <c r="AK337" s="528">
        <v>108.2</v>
      </c>
      <c r="AL337" s="528">
        <v>109.1</v>
      </c>
      <c r="AM337" s="528">
        <v>109.1</v>
      </c>
      <c r="AN337" s="528">
        <v>108</v>
      </c>
      <c r="AO337" s="528">
        <v>108</v>
      </c>
      <c r="AP337" s="528">
        <v>108</v>
      </c>
      <c r="AQ337" s="528">
        <v>111.3</v>
      </c>
      <c r="AR337" s="528">
        <v>111.3</v>
      </c>
      <c r="AS337" s="528">
        <v>111.3</v>
      </c>
      <c r="AT337" s="528">
        <v>112.7</v>
      </c>
      <c r="AU337" s="528">
        <v>111.3</v>
      </c>
      <c r="AV337" s="528">
        <v>111.3</v>
      </c>
      <c r="AW337" s="528">
        <v>111.3</v>
      </c>
      <c r="AX337" s="528">
        <v>109.3</v>
      </c>
      <c r="AY337" s="528">
        <v>108.6</v>
      </c>
      <c r="AZ337" s="528">
        <v>110.7</v>
      </c>
      <c r="BA337" s="528">
        <v>110.7</v>
      </c>
      <c r="BB337" s="528">
        <v>110.7</v>
      </c>
      <c r="BC337" s="528">
        <v>110.7</v>
      </c>
      <c r="BD337" s="528">
        <v>110.7</v>
      </c>
      <c r="BE337" s="528">
        <v>110.2</v>
      </c>
      <c r="BF337" s="528">
        <v>109.7</v>
      </c>
      <c r="BG337" s="528">
        <v>110.5</v>
      </c>
      <c r="BH337" s="528">
        <v>110.3</v>
      </c>
      <c r="BI337" s="528">
        <v>110.5</v>
      </c>
      <c r="BJ337" s="528">
        <v>112</v>
      </c>
      <c r="BK337" s="528">
        <v>112.5</v>
      </c>
      <c r="BL337" s="528">
        <v>112.8</v>
      </c>
      <c r="BM337" s="528">
        <v>111.2</v>
      </c>
      <c r="BN337" s="528">
        <v>111.2</v>
      </c>
      <c r="BO337" s="528">
        <v>112.2</v>
      </c>
      <c r="BP337" s="528">
        <v>114.2</v>
      </c>
      <c r="BQ337" s="528">
        <v>115.7</v>
      </c>
      <c r="BR337" s="528">
        <v>125.7</v>
      </c>
      <c r="BS337" s="528">
        <v>129.30000000000001</v>
      </c>
      <c r="BT337" s="528">
        <v>126.4</v>
      </c>
      <c r="BU337" s="528">
        <v>126.7</v>
      </c>
      <c r="BV337" s="528">
        <v>126.9</v>
      </c>
      <c r="BW337" s="528">
        <v>129.30000000000001</v>
      </c>
      <c r="BX337" s="528">
        <v>130.19999999999999</v>
      </c>
      <c r="BY337" s="528">
        <v>130.6</v>
      </c>
      <c r="BZ337" s="528">
        <v>134.30000000000001</v>
      </c>
      <c r="CA337" s="528">
        <v>134.6</v>
      </c>
      <c r="CB337" s="528">
        <v>134.6</v>
      </c>
      <c r="CC337" s="528">
        <v>134.6</v>
      </c>
      <c r="CD337" s="528">
        <v>136.9</v>
      </c>
      <c r="CE337" s="528">
        <v>134.19999999999999</v>
      </c>
      <c r="CF337" s="528">
        <v>139</v>
      </c>
      <c r="CG337" s="528">
        <v>139</v>
      </c>
      <c r="CH337" s="528">
        <v>139</v>
      </c>
      <c r="CI337" s="528">
        <v>139</v>
      </c>
      <c r="CJ337" s="528">
        <v>139</v>
      </c>
      <c r="CK337" s="528">
        <v>139</v>
      </c>
      <c r="CL337" s="528">
        <v>139.30000000000001</v>
      </c>
    </row>
    <row r="338" spans="1:90">
      <c r="A338" s="524" t="s">
        <v>1251</v>
      </c>
      <c r="B338" s="524" t="s">
        <v>2625</v>
      </c>
      <c r="C338" s="525">
        <v>0.12881999999999999</v>
      </c>
      <c r="D338" s="528">
        <v>103.6</v>
      </c>
      <c r="E338" s="528">
        <v>112.5</v>
      </c>
      <c r="F338" s="528">
        <v>112.5</v>
      </c>
      <c r="G338" s="528">
        <v>112.5</v>
      </c>
      <c r="H338" s="528">
        <v>112.5</v>
      </c>
      <c r="I338" s="528">
        <v>112.5</v>
      </c>
      <c r="J338" s="528">
        <v>112.5</v>
      </c>
      <c r="K338" s="528">
        <v>112.5</v>
      </c>
      <c r="L338" s="528">
        <v>112.5</v>
      </c>
      <c r="M338" s="528">
        <v>112.5</v>
      </c>
      <c r="N338" s="528">
        <v>112.5</v>
      </c>
      <c r="O338" s="528">
        <v>112.5</v>
      </c>
      <c r="P338" s="528">
        <v>112.5</v>
      </c>
      <c r="Q338" s="528">
        <v>112.5</v>
      </c>
      <c r="R338" s="528">
        <v>114.2</v>
      </c>
      <c r="S338" s="528">
        <v>115.9</v>
      </c>
      <c r="T338" s="528">
        <v>115.9</v>
      </c>
      <c r="U338" s="528">
        <v>115.9</v>
      </c>
      <c r="V338" s="528">
        <v>115.9</v>
      </c>
      <c r="W338" s="528">
        <v>118.5</v>
      </c>
      <c r="X338" s="528">
        <v>119.4</v>
      </c>
      <c r="Y338" s="528">
        <v>119.4</v>
      </c>
      <c r="Z338" s="528">
        <v>119.4</v>
      </c>
      <c r="AA338" s="528">
        <v>119.4</v>
      </c>
      <c r="AB338" s="528">
        <v>119.4</v>
      </c>
      <c r="AC338" s="528">
        <v>119.4</v>
      </c>
      <c r="AD338" s="528">
        <v>119.4</v>
      </c>
      <c r="AE338" s="528">
        <v>119.4</v>
      </c>
      <c r="AF338" s="528">
        <v>119.4</v>
      </c>
      <c r="AG338" s="528">
        <v>119.4</v>
      </c>
      <c r="AH338" s="528">
        <v>119.4</v>
      </c>
      <c r="AI338" s="528">
        <v>119.4</v>
      </c>
      <c r="AJ338" s="528">
        <v>119.4</v>
      </c>
      <c r="AK338" s="528">
        <v>119.4</v>
      </c>
      <c r="AL338" s="528">
        <v>119.4</v>
      </c>
      <c r="AM338" s="528">
        <v>119.4</v>
      </c>
      <c r="AN338" s="528">
        <v>127</v>
      </c>
      <c r="AO338" s="528">
        <v>127.6</v>
      </c>
      <c r="AP338" s="528">
        <v>127.6</v>
      </c>
      <c r="AQ338" s="528">
        <v>127.6</v>
      </c>
      <c r="AR338" s="528">
        <v>127.6</v>
      </c>
      <c r="AS338" s="528">
        <v>127.6</v>
      </c>
      <c r="AT338" s="528">
        <v>127.6</v>
      </c>
      <c r="AU338" s="528">
        <v>128.69999999999999</v>
      </c>
      <c r="AV338" s="528">
        <v>133</v>
      </c>
      <c r="AW338" s="528">
        <v>133</v>
      </c>
      <c r="AX338" s="528">
        <v>133.69999999999999</v>
      </c>
      <c r="AY338" s="528">
        <v>138.9</v>
      </c>
      <c r="AZ338" s="528">
        <v>138.19999999999999</v>
      </c>
      <c r="BA338" s="528">
        <v>138.19999999999999</v>
      </c>
      <c r="BB338" s="528">
        <v>138.19999999999999</v>
      </c>
      <c r="BC338" s="528">
        <v>138.19999999999999</v>
      </c>
      <c r="BD338" s="528">
        <v>152.5</v>
      </c>
      <c r="BE338" s="528">
        <v>156.1</v>
      </c>
      <c r="BF338" s="528">
        <v>156.1</v>
      </c>
      <c r="BG338" s="528">
        <v>156.1</v>
      </c>
      <c r="BH338" s="528">
        <v>156.1</v>
      </c>
      <c r="BI338" s="528">
        <v>156.1</v>
      </c>
      <c r="BJ338" s="528">
        <v>156.1</v>
      </c>
      <c r="BK338" s="528">
        <v>156.1</v>
      </c>
      <c r="BL338" s="528">
        <v>156.1</v>
      </c>
      <c r="BM338" s="528">
        <v>156.1</v>
      </c>
      <c r="BN338" s="528">
        <v>156.1</v>
      </c>
      <c r="BO338" s="528">
        <v>154.30000000000001</v>
      </c>
      <c r="BP338" s="528">
        <v>130.80000000000001</v>
      </c>
      <c r="BQ338" s="528">
        <v>130.80000000000001</v>
      </c>
      <c r="BR338" s="528">
        <v>130.80000000000001</v>
      </c>
      <c r="BS338" s="528">
        <v>152.5</v>
      </c>
      <c r="BT338" s="528">
        <v>152.5</v>
      </c>
      <c r="BU338" s="528">
        <v>148</v>
      </c>
      <c r="BV338" s="528">
        <v>147.5</v>
      </c>
      <c r="BW338" s="528">
        <v>146.4</v>
      </c>
      <c r="BX338" s="528">
        <v>143.4</v>
      </c>
      <c r="BY338" s="528">
        <v>143</v>
      </c>
      <c r="BZ338" s="528">
        <v>137.1</v>
      </c>
      <c r="CA338" s="528">
        <v>138.19999999999999</v>
      </c>
      <c r="CB338" s="528">
        <v>140.4</v>
      </c>
      <c r="CC338" s="528">
        <v>139.80000000000001</v>
      </c>
      <c r="CD338" s="528">
        <v>139.80000000000001</v>
      </c>
      <c r="CE338" s="528">
        <v>147.1</v>
      </c>
      <c r="CF338" s="528">
        <v>154.4</v>
      </c>
      <c r="CG338" s="528">
        <v>154.4</v>
      </c>
      <c r="CH338" s="528">
        <v>154.4</v>
      </c>
      <c r="CI338" s="528">
        <v>154.4</v>
      </c>
      <c r="CJ338" s="528">
        <v>154.4</v>
      </c>
      <c r="CK338" s="528">
        <v>154.4</v>
      </c>
      <c r="CL338" s="528">
        <v>154.4</v>
      </c>
    </row>
    <row r="339" spans="1:90">
      <c r="A339" s="524" t="s">
        <v>2626</v>
      </c>
      <c r="B339" s="524" t="s">
        <v>2627</v>
      </c>
      <c r="C339" s="525">
        <v>7.5689999999999993E-2</v>
      </c>
      <c r="D339" s="528">
        <v>100.9</v>
      </c>
      <c r="E339" s="528">
        <v>101.4</v>
      </c>
      <c r="F339" s="528">
        <v>101</v>
      </c>
      <c r="G339" s="528">
        <v>102.1</v>
      </c>
      <c r="H339" s="528">
        <v>102.6</v>
      </c>
      <c r="I339" s="528">
        <v>103.7</v>
      </c>
      <c r="J339" s="528">
        <v>102.9</v>
      </c>
      <c r="K339" s="528">
        <v>102.6</v>
      </c>
      <c r="L339" s="528">
        <v>102.9</v>
      </c>
      <c r="M339" s="528">
        <v>103.2</v>
      </c>
      <c r="N339" s="528">
        <v>104.6</v>
      </c>
      <c r="O339" s="528">
        <v>106</v>
      </c>
      <c r="P339" s="528">
        <v>103.2</v>
      </c>
      <c r="Q339" s="528">
        <v>104.9</v>
      </c>
      <c r="R339" s="528">
        <v>104</v>
      </c>
      <c r="S339" s="528">
        <v>104.8</v>
      </c>
      <c r="T339" s="528">
        <v>104.8</v>
      </c>
      <c r="U339" s="528">
        <v>105.1</v>
      </c>
      <c r="V339" s="528">
        <v>105.1</v>
      </c>
      <c r="W339" s="528">
        <v>103.9</v>
      </c>
      <c r="X339" s="528">
        <v>103.9</v>
      </c>
      <c r="Y339" s="528">
        <v>103.9</v>
      </c>
      <c r="Z339" s="528">
        <v>103.9</v>
      </c>
      <c r="AA339" s="528">
        <v>103.9</v>
      </c>
      <c r="AB339" s="528">
        <v>104.2</v>
      </c>
      <c r="AC339" s="528">
        <v>106</v>
      </c>
      <c r="AD339" s="528">
        <v>106.2</v>
      </c>
      <c r="AE339" s="528">
        <v>108.6</v>
      </c>
      <c r="AF339" s="528">
        <v>105.1</v>
      </c>
      <c r="AG339" s="528">
        <v>107.4</v>
      </c>
      <c r="AH339" s="528">
        <v>107.4</v>
      </c>
      <c r="AI339" s="528">
        <v>110.2</v>
      </c>
      <c r="AJ339" s="528">
        <v>109</v>
      </c>
      <c r="AK339" s="528">
        <v>109.2</v>
      </c>
      <c r="AL339" s="528">
        <v>109.3</v>
      </c>
      <c r="AM339" s="528">
        <v>106.5</v>
      </c>
      <c r="AN339" s="528">
        <v>114.1</v>
      </c>
      <c r="AO339" s="528">
        <v>114.1</v>
      </c>
      <c r="AP339" s="528">
        <v>115</v>
      </c>
      <c r="AQ339" s="528">
        <v>114.1</v>
      </c>
      <c r="AR339" s="528">
        <v>114.2</v>
      </c>
      <c r="AS339" s="528">
        <v>113.8</v>
      </c>
      <c r="AT339" s="528">
        <v>115.9</v>
      </c>
      <c r="AU339" s="528">
        <v>115.5</v>
      </c>
      <c r="AV339" s="528">
        <v>114.4</v>
      </c>
      <c r="AW339" s="528">
        <v>116.1</v>
      </c>
      <c r="AX339" s="528">
        <v>117</v>
      </c>
      <c r="AY339" s="528">
        <v>115.3</v>
      </c>
      <c r="AZ339" s="528">
        <v>114.5</v>
      </c>
      <c r="BA339" s="528">
        <v>114.8</v>
      </c>
      <c r="BB339" s="528">
        <v>114.1</v>
      </c>
      <c r="BC339" s="528">
        <v>113.3</v>
      </c>
      <c r="BD339" s="528">
        <v>112.7</v>
      </c>
      <c r="BE339" s="528">
        <v>112.8</v>
      </c>
      <c r="BF339" s="528">
        <v>114.9</v>
      </c>
      <c r="BG339" s="528">
        <v>113.9</v>
      </c>
      <c r="BH339" s="528">
        <v>117.4</v>
      </c>
      <c r="BI339" s="528">
        <v>116.1</v>
      </c>
      <c r="BJ339" s="528">
        <v>116.4</v>
      </c>
      <c r="BK339" s="528">
        <v>118.5</v>
      </c>
      <c r="BL339" s="528">
        <v>118.7</v>
      </c>
      <c r="BM339" s="528">
        <v>118.2</v>
      </c>
      <c r="BN339" s="528">
        <v>117.3</v>
      </c>
      <c r="BO339" s="528">
        <v>120.4</v>
      </c>
      <c r="BP339" s="528">
        <v>116.3</v>
      </c>
      <c r="BQ339" s="528">
        <v>116.6</v>
      </c>
      <c r="BR339" s="528">
        <v>115.5</v>
      </c>
      <c r="BS339" s="528">
        <v>121.8</v>
      </c>
      <c r="BT339" s="528">
        <v>111.5</v>
      </c>
      <c r="BU339" s="528">
        <v>111.3</v>
      </c>
      <c r="BV339" s="528">
        <v>111.2</v>
      </c>
      <c r="BW339" s="528">
        <v>111.2</v>
      </c>
      <c r="BX339" s="528">
        <v>108.4</v>
      </c>
      <c r="BY339" s="528">
        <v>108.4</v>
      </c>
      <c r="BZ339" s="528">
        <v>109.6</v>
      </c>
      <c r="CA339" s="528">
        <v>112.7</v>
      </c>
      <c r="CB339" s="528">
        <v>115.1</v>
      </c>
      <c r="CC339" s="528">
        <v>121.9</v>
      </c>
      <c r="CD339" s="528">
        <v>122.5</v>
      </c>
      <c r="CE339" s="528">
        <v>121.8</v>
      </c>
      <c r="CF339" s="528">
        <v>121.9</v>
      </c>
      <c r="CG339" s="528">
        <v>121.9</v>
      </c>
      <c r="CH339" s="528">
        <v>121.9</v>
      </c>
      <c r="CI339" s="528">
        <v>121.9</v>
      </c>
      <c r="CJ339" s="528">
        <v>122</v>
      </c>
      <c r="CK339" s="528">
        <v>124.1</v>
      </c>
      <c r="CL339" s="528">
        <v>125</v>
      </c>
    </row>
    <row r="340" spans="1:90">
      <c r="A340" s="524" t="s">
        <v>2628</v>
      </c>
      <c r="B340" s="524" t="s">
        <v>1140</v>
      </c>
      <c r="C340" s="525">
        <v>0.83509</v>
      </c>
      <c r="D340" s="528">
        <v>100.7</v>
      </c>
      <c r="E340" s="528">
        <v>101.5</v>
      </c>
      <c r="F340" s="528">
        <v>101.3</v>
      </c>
      <c r="G340" s="528">
        <v>102.6</v>
      </c>
      <c r="H340" s="528">
        <v>103.8</v>
      </c>
      <c r="I340" s="528">
        <v>104.4</v>
      </c>
      <c r="J340" s="528">
        <v>104.8</v>
      </c>
      <c r="K340" s="528">
        <v>104.4</v>
      </c>
      <c r="L340" s="528">
        <v>104</v>
      </c>
      <c r="M340" s="528">
        <v>104.3</v>
      </c>
      <c r="N340" s="528">
        <v>104.3</v>
      </c>
      <c r="O340" s="528">
        <v>104</v>
      </c>
      <c r="P340" s="528">
        <v>104.3</v>
      </c>
      <c r="Q340" s="528">
        <v>104.3</v>
      </c>
      <c r="R340" s="528">
        <v>105.8</v>
      </c>
      <c r="S340" s="528">
        <v>109.5</v>
      </c>
      <c r="T340" s="528">
        <v>112</v>
      </c>
      <c r="U340" s="528">
        <v>111.3</v>
      </c>
      <c r="V340" s="528">
        <v>111.7</v>
      </c>
      <c r="W340" s="528">
        <v>113.8</v>
      </c>
      <c r="X340" s="528">
        <v>113.8</v>
      </c>
      <c r="Y340" s="528">
        <v>112.8</v>
      </c>
      <c r="Z340" s="528">
        <v>112.4</v>
      </c>
      <c r="AA340" s="528">
        <v>112.7</v>
      </c>
      <c r="AB340" s="528">
        <v>113.8</v>
      </c>
      <c r="AC340" s="528">
        <v>112.7</v>
      </c>
      <c r="AD340" s="528">
        <v>114</v>
      </c>
      <c r="AE340" s="528">
        <v>113.8</v>
      </c>
      <c r="AF340" s="528">
        <v>114.8</v>
      </c>
      <c r="AG340" s="528">
        <v>114.4</v>
      </c>
      <c r="AH340" s="528">
        <v>114.8</v>
      </c>
      <c r="AI340" s="528">
        <v>115.5</v>
      </c>
      <c r="AJ340" s="528">
        <v>117.2</v>
      </c>
      <c r="AK340" s="528">
        <v>115.3</v>
      </c>
      <c r="AL340" s="528">
        <v>115.1</v>
      </c>
      <c r="AM340" s="528">
        <v>115.7</v>
      </c>
      <c r="AN340" s="528">
        <v>118.2</v>
      </c>
      <c r="AO340" s="528">
        <v>118</v>
      </c>
      <c r="AP340" s="528">
        <v>119</v>
      </c>
      <c r="AQ340" s="528">
        <v>118.5</v>
      </c>
      <c r="AR340" s="528">
        <v>120.1</v>
      </c>
      <c r="AS340" s="528">
        <v>120.8</v>
      </c>
      <c r="AT340" s="528">
        <v>121</v>
      </c>
      <c r="AU340" s="528">
        <v>121.4</v>
      </c>
      <c r="AV340" s="528">
        <v>123.8</v>
      </c>
      <c r="AW340" s="528">
        <v>123.8</v>
      </c>
      <c r="AX340" s="528">
        <v>122.9</v>
      </c>
      <c r="AY340" s="528">
        <v>122.4</v>
      </c>
      <c r="AZ340" s="528">
        <v>124.2</v>
      </c>
      <c r="BA340" s="528">
        <v>124.6</v>
      </c>
      <c r="BB340" s="528">
        <v>124.3</v>
      </c>
      <c r="BC340" s="528">
        <v>127.9</v>
      </c>
      <c r="BD340" s="528">
        <v>128.30000000000001</v>
      </c>
      <c r="BE340" s="528">
        <v>129.4</v>
      </c>
      <c r="BF340" s="528">
        <v>128.69999999999999</v>
      </c>
      <c r="BG340" s="528">
        <v>128.69999999999999</v>
      </c>
      <c r="BH340" s="528">
        <v>128.30000000000001</v>
      </c>
      <c r="BI340" s="528">
        <v>130</v>
      </c>
      <c r="BJ340" s="528">
        <v>130.19999999999999</v>
      </c>
      <c r="BK340" s="528">
        <v>129.6</v>
      </c>
      <c r="BL340" s="528">
        <v>126.4</v>
      </c>
      <c r="BM340" s="528">
        <v>125.3</v>
      </c>
      <c r="BN340" s="528">
        <v>127.4</v>
      </c>
      <c r="BO340" s="528">
        <v>126.9</v>
      </c>
      <c r="BP340" s="528">
        <v>128.30000000000001</v>
      </c>
      <c r="BQ340" s="528">
        <v>127.8</v>
      </c>
      <c r="BR340" s="528">
        <v>128.69999999999999</v>
      </c>
      <c r="BS340" s="528">
        <v>128.80000000000001</v>
      </c>
      <c r="BT340" s="528">
        <v>128.19999999999999</v>
      </c>
      <c r="BU340" s="528">
        <v>128.19999999999999</v>
      </c>
      <c r="BV340" s="528">
        <v>127.8</v>
      </c>
      <c r="BW340" s="528">
        <v>127.8</v>
      </c>
      <c r="BX340" s="528">
        <v>123.2</v>
      </c>
      <c r="BY340" s="528">
        <v>123.8</v>
      </c>
      <c r="BZ340" s="528">
        <v>125.5</v>
      </c>
      <c r="CA340" s="528">
        <v>126.7</v>
      </c>
      <c r="CB340" s="528">
        <v>127.6</v>
      </c>
      <c r="CC340" s="528">
        <v>129.30000000000001</v>
      </c>
      <c r="CD340" s="528">
        <v>130</v>
      </c>
      <c r="CE340" s="528">
        <v>129.6</v>
      </c>
      <c r="CF340" s="528">
        <v>129.6</v>
      </c>
      <c r="CG340" s="528">
        <v>130.80000000000001</v>
      </c>
      <c r="CH340" s="528">
        <v>131.80000000000001</v>
      </c>
      <c r="CI340" s="528">
        <v>131.6</v>
      </c>
      <c r="CJ340" s="528">
        <v>131.30000000000001</v>
      </c>
      <c r="CK340" s="528">
        <v>130.4</v>
      </c>
      <c r="CL340" s="528">
        <v>131.69999999999999</v>
      </c>
    </row>
    <row r="341" spans="1:90">
      <c r="A341" s="524" t="s">
        <v>2629</v>
      </c>
      <c r="B341" s="524" t="s">
        <v>1142</v>
      </c>
      <c r="C341" s="525">
        <v>0.22325</v>
      </c>
      <c r="D341" s="528">
        <v>99.4</v>
      </c>
      <c r="E341" s="528">
        <v>99.8</v>
      </c>
      <c r="F341" s="528">
        <v>99.8</v>
      </c>
      <c r="G341" s="528">
        <v>99.4</v>
      </c>
      <c r="H341" s="528">
        <v>100.7</v>
      </c>
      <c r="I341" s="528">
        <v>100.2</v>
      </c>
      <c r="J341" s="528">
        <v>101.3</v>
      </c>
      <c r="K341" s="528">
        <v>99.4</v>
      </c>
      <c r="L341" s="528">
        <v>99.7</v>
      </c>
      <c r="M341" s="528">
        <v>100.2</v>
      </c>
      <c r="N341" s="528">
        <v>100.3</v>
      </c>
      <c r="O341" s="528">
        <v>100.3</v>
      </c>
      <c r="P341" s="528">
        <v>97.2</v>
      </c>
      <c r="Q341" s="528">
        <v>97.7</v>
      </c>
      <c r="R341" s="528">
        <v>100.8</v>
      </c>
      <c r="S341" s="528">
        <v>111.8</v>
      </c>
      <c r="T341" s="528">
        <v>113.8</v>
      </c>
      <c r="U341" s="528">
        <v>112.3</v>
      </c>
      <c r="V341" s="528">
        <v>111.8</v>
      </c>
      <c r="W341" s="528">
        <v>112.6</v>
      </c>
      <c r="X341" s="528">
        <v>112.4</v>
      </c>
      <c r="Y341" s="528">
        <v>113.2</v>
      </c>
      <c r="Z341" s="528">
        <v>112</v>
      </c>
      <c r="AA341" s="528">
        <v>113.8</v>
      </c>
      <c r="AB341" s="528">
        <v>113.3</v>
      </c>
      <c r="AC341" s="528">
        <v>112.4</v>
      </c>
      <c r="AD341" s="528">
        <v>111.2</v>
      </c>
      <c r="AE341" s="528">
        <v>105.8</v>
      </c>
      <c r="AF341" s="528">
        <v>105.7</v>
      </c>
      <c r="AG341" s="528">
        <v>106</v>
      </c>
      <c r="AH341" s="528">
        <v>106.2</v>
      </c>
      <c r="AI341" s="528">
        <v>105</v>
      </c>
      <c r="AJ341" s="528">
        <v>106.5</v>
      </c>
      <c r="AK341" s="528">
        <v>106.3</v>
      </c>
      <c r="AL341" s="528">
        <v>106.3</v>
      </c>
      <c r="AM341" s="528">
        <v>106.2</v>
      </c>
      <c r="AN341" s="528">
        <v>114.6</v>
      </c>
      <c r="AO341" s="528">
        <v>116.2</v>
      </c>
      <c r="AP341" s="528">
        <v>116.2</v>
      </c>
      <c r="AQ341" s="528">
        <v>117.7</v>
      </c>
      <c r="AR341" s="528">
        <v>117.7</v>
      </c>
      <c r="AS341" s="528">
        <v>117.7</v>
      </c>
      <c r="AT341" s="528">
        <v>118.4</v>
      </c>
      <c r="AU341" s="528">
        <v>118.8</v>
      </c>
      <c r="AV341" s="528">
        <v>118.8</v>
      </c>
      <c r="AW341" s="528">
        <v>119</v>
      </c>
      <c r="AX341" s="528">
        <v>118.5</v>
      </c>
      <c r="AY341" s="528">
        <v>118.4</v>
      </c>
      <c r="AZ341" s="528">
        <v>124.7</v>
      </c>
      <c r="BA341" s="528">
        <v>125</v>
      </c>
      <c r="BB341" s="528">
        <v>125</v>
      </c>
      <c r="BC341" s="528">
        <v>125.1</v>
      </c>
      <c r="BD341" s="528">
        <v>124.9</v>
      </c>
      <c r="BE341" s="528">
        <v>124.8</v>
      </c>
      <c r="BF341" s="528">
        <v>125</v>
      </c>
      <c r="BG341" s="528">
        <v>125.1</v>
      </c>
      <c r="BH341" s="528">
        <v>123.4</v>
      </c>
      <c r="BI341" s="528">
        <v>120.7</v>
      </c>
      <c r="BJ341" s="528">
        <v>121.4</v>
      </c>
      <c r="BK341" s="528">
        <v>122</v>
      </c>
      <c r="BL341" s="528">
        <v>121.1</v>
      </c>
      <c r="BM341" s="528">
        <v>121.2</v>
      </c>
      <c r="BN341" s="528">
        <v>121.3</v>
      </c>
      <c r="BO341" s="528">
        <v>121.4</v>
      </c>
      <c r="BP341" s="528">
        <v>122.2</v>
      </c>
      <c r="BQ341" s="528">
        <v>123</v>
      </c>
      <c r="BR341" s="528">
        <v>123.3</v>
      </c>
      <c r="BS341" s="528">
        <v>123.6</v>
      </c>
      <c r="BT341" s="528">
        <v>123.1</v>
      </c>
      <c r="BU341" s="528">
        <v>123</v>
      </c>
      <c r="BV341" s="528">
        <v>123.1</v>
      </c>
      <c r="BW341" s="528">
        <v>123.4</v>
      </c>
      <c r="BX341" s="528">
        <v>110.2</v>
      </c>
      <c r="BY341" s="528">
        <v>111.8</v>
      </c>
      <c r="BZ341" s="528">
        <v>112.3</v>
      </c>
      <c r="CA341" s="528">
        <v>110.9</v>
      </c>
      <c r="CB341" s="528">
        <v>112.5</v>
      </c>
      <c r="CC341" s="528">
        <v>112.8</v>
      </c>
      <c r="CD341" s="528">
        <v>111.6</v>
      </c>
      <c r="CE341" s="528">
        <v>108.8</v>
      </c>
      <c r="CF341" s="528">
        <v>109</v>
      </c>
      <c r="CG341" s="528">
        <v>110.2</v>
      </c>
      <c r="CH341" s="528">
        <v>111.4</v>
      </c>
      <c r="CI341" s="528">
        <v>111</v>
      </c>
      <c r="CJ341" s="528">
        <v>111.4</v>
      </c>
      <c r="CK341" s="528">
        <v>110.5</v>
      </c>
      <c r="CL341" s="528">
        <v>111.1</v>
      </c>
    </row>
    <row r="342" spans="1:90">
      <c r="A342" s="524" t="s">
        <v>2630</v>
      </c>
      <c r="B342" s="524" t="s">
        <v>1144</v>
      </c>
      <c r="C342" s="525">
        <v>0.13172</v>
      </c>
      <c r="D342" s="528">
        <v>99.3</v>
      </c>
      <c r="E342" s="528">
        <v>100</v>
      </c>
      <c r="F342" s="528">
        <v>100.1</v>
      </c>
      <c r="G342" s="528">
        <v>101</v>
      </c>
      <c r="H342" s="528">
        <v>103.4</v>
      </c>
      <c r="I342" s="528">
        <v>102.1</v>
      </c>
      <c r="J342" s="528">
        <v>103.7</v>
      </c>
      <c r="K342" s="528">
        <v>99.9</v>
      </c>
      <c r="L342" s="528">
        <v>101.2</v>
      </c>
      <c r="M342" s="528">
        <v>102.1</v>
      </c>
      <c r="N342" s="528">
        <v>103</v>
      </c>
      <c r="O342" s="528">
        <v>103.1</v>
      </c>
      <c r="P342" s="528">
        <v>97.9</v>
      </c>
      <c r="Q342" s="528">
        <v>100.2</v>
      </c>
      <c r="R342" s="528">
        <v>104.4</v>
      </c>
      <c r="S342" s="528">
        <v>117.3</v>
      </c>
      <c r="T342" s="528">
        <v>118.6</v>
      </c>
      <c r="U342" s="528">
        <v>115.8</v>
      </c>
      <c r="V342" s="528">
        <v>113.4</v>
      </c>
      <c r="W342" s="528">
        <v>115.1</v>
      </c>
      <c r="X342" s="528">
        <v>114.4</v>
      </c>
      <c r="Y342" s="528">
        <v>115.7</v>
      </c>
      <c r="Z342" s="528">
        <v>114</v>
      </c>
      <c r="AA342" s="528">
        <v>113.8</v>
      </c>
      <c r="AB342" s="528">
        <v>115.1</v>
      </c>
      <c r="AC342" s="528">
        <v>114</v>
      </c>
      <c r="AD342" s="528">
        <v>111.8</v>
      </c>
      <c r="AE342" s="528">
        <v>101.2</v>
      </c>
      <c r="AF342" s="528">
        <v>101.8</v>
      </c>
      <c r="AG342" s="528">
        <v>102.5</v>
      </c>
      <c r="AH342" s="528">
        <v>103.2</v>
      </c>
      <c r="AI342" s="528">
        <v>101.2</v>
      </c>
      <c r="AJ342" s="528">
        <v>103.7</v>
      </c>
      <c r="AK342" s="528">
        <v>103</v>
      </c>
      <c r="AL342" s="528">
        <v>103</v>
      </c>
      <c r="AM342" s="528">
        <v>102.7</v>
      </c>
      <c r="AN342" s="528">
        <v>115.8</v>
      </c>
      <c r="AO342" s="528">
        <v>118.4</v>
      </c>
      <c r="AP342" s="528">
        <v>118.4</v>
      </c>
      <c r="AQ342" s="528">
        <v>118.4</v>
      </c>
      <c r="AR342" s="528">
        <v>118.4</v>
      </c>
      <c r="AS342" s="528">
        <v>118.4</v>
      </c>
      <c r="AT342" s="528">
        <v>118.4</v>
      </c>
      <c r="AU342" s="528">
        <v>118.4</v>
      </c>
      <c r="AV342" s="528">
        <v>118.4</v>
      </c>
      <c r="AW342" s="528">
        <v>118.4</v>
      </c>
      <c r="AX342" s="528">
        <v>118.4</v>
      </c>
      <c r="AY342" s="528">
        <v>118.5</v>
      </c>
      <c r="AZ342" s="528">
        <v>129</v>
      </c>
      <c r="BA342" s="528">
        <v>129</v>
      </c>
      <c r="BB342" s="528">
        <v>129</v>
      </c>
      <c r="BC342" s="528">
        <v>129.19999999999999</v>
      </c>
      <c r="BD342" s="528">
        <v>129.19999999999999</v>
      </c>
      <c r="BE342" s="528">
        <v>129.19999999999999</v>
      </c>
      <c r="BF342" s="528">
        <v>129.30000000000001</v>
      </c>
      <c r="BG342" s="528">
        <v>129.30000000000001</v>
      </c>
      <c r="BH342" s="528">
        <v>129.9</v>
      </c>
      <c r="BI342" s="528">
        <v>125.7</v>
      </c>
      <c r="BJ342" s="528">
        <v>127.5</v>
      </c>
      <c r="BK342" s="528">
        <v>127.8</v>
      </c>
      <c r="BL342" s="528">
        <v>127.4</v>
      </c>
      <c r="BM342" s="528">
        <v>127.7</v>
      </c>
      <c r="BN342" s="528">
        <v>127.9</v>
      </c>
      <c r="BO342" s="528">
        <v>128</v>
      </c>
      <c r="BP342" s="528">
        <v>128.1</v>
      </c>
      <c r="BQ342" s="528">
        <v>129.19999999999999</v>
      </c>
      <c r="BR342" s="528">
        <v>129.19999999999999</v>
      </c>
      <c r="BS342" s="528">
        <v>129.19999999999999</v>
      </c>
      <c r="BT342" s="528">
        <v>129.19999999999999</v>
      </c>
      <c r="BU342" s="528">
        <v>129.19999999999999</v>
      </c>
      <c r="BV342" s="528">
        <v>129.19999999999999</v>
      </c>
      <c r="BW342" s="528">
        <v>129.19999999999999</v>
      </c>
      <c r="BX342" s="528">
        <v>109.4</v>
      </c>
      <c r="BY342" s="528">
        <v>109.1</v>
      </c>
      <c r="BZ342" s="528">
        <v>108.2</v>
      </c>
      <c r="CA342" s="528">
        <v>106.7</v>
      </c>
      <c r="CB342" s="528">
        <v>109.1</v>
      </c>
      <c r="CC342" s="528">
        <v>109.5</v>
      </c>
      <c r="CD342" s="528">
        <v>106.2</v>
      </c>
      <c r="CE342" s="528">
        <v>102.6</v>
      </c>
      <c r="CF342" s="528">
        <v>103.5</v>
      </c>
      <c r="CG342" s="528">
        <v>105.5</v>
      </c>
      <c r="CH342" s="528">
        <v>107.6</v>
      </c>
      <c r="CI342" s="528">
        <v>107.4</v>
      </c>
      <c r="CJ342" s="528">
        <v>107.8</v>
      </c>
      <c r="CK342" s="528">
        <v>106.3</v>
      </c>
      <c r="CL342" s="528">
        <v>107.1</v>
      </c>
    </row>
    <row r="343" spans="1:90">
      <c r="A343" s="524" t="s">
        <v>2631</v>
      </c>
      <c r="B343" s="524" t="s">
        <v>1146</v>
      </c>
      <c r="C343" s="525">
        <v>7.7090000000000006E-2</v>
      </c>
      <c r="D343" s="528">
        <v>99.5</v>
      </c>
      <c r="E343" s="528">
        <v>99.4</v>
      </c>
      <c r="F343" s="528">
        <v>99.1</v>
      </c>
      <c r="G343" s="528">
        <v>96.2</v>
      </c>
      <c r="H343" s="528">
        <v>96</v>
      </c>
      <c r="I343" s="528">
        <v>96.3</v>
      </c>
      <c r="J343" s="528">
        <v>97</v>
      </c>
      <c r="K343" s="528">
        <v>98.2</v>
      </c>
      <c r="L343" s="528">
        <v>96.9</v>
      </c>
      <c r="M343" s="528">
        <v>96.7</v>
      </c>
      <c r="N343" s="528">
        <v>95.3</v>
      </c>
      <c r="O343" s="528">
        <v>95.1</v>
      </c>
      <c r="P343" s="528">
        <v>95.1</v>
      </c>
      <c r="Q343" s="528">
        <v>92.8</v>
      </c>
      <c r="R343" s="528">
        <v>94.4</v>
      </c>
      <c r="S343" s="528">
        <v>104.2</v>
      </c>
      <c r="T343" s="528">
        <v>107.8</v>
      </c>
      <c r="U343" s="528">
        <v>108.3</v>
      </c>
      <c r="V343" s="528">
        <v>111</v>
      </c>
      <c r="W343" s="528">
        <v>110.4</v>
      </c>
      <c r="X343" s="528">
        <v>110.8</v>
      </c>
      <c r="Y343" s="528">
        <v>110.8</v>
      </c>
      <c r="Z343" s="528">
        <v>110.4</v>
      </c>
      <c r="AA343" s="528">
        <v>116.1</v>
      </c>
      <c r="AB343" s="528">
        <v>112.3</v>
      </c>
      <c r="AC343" s="528">
        <v>111.7</v>
      </c>
      <c r="AD343" s="528">
        <v>112</v>
      </c>
      <c r="AE343" s="528">
        <v>114.3</v>
      </c>
      <c r="AF343" s="528">
        <v>113.1</v>
      </c>
      <c r="AG343" s="528">
        <v>112.9</v>
      </c>
      <c r="AH343" s="528">
        <v>112.1</v>
      </c>
      <c r="AI343" s="528">
        <v>112.1</v>
      </c>
      <c r="AJ343" s="528">
        <v>112.2</v>
      </c>
      <c r="AK343" s="528">
        <v>112.6</v>
      </c>
      <c r="AL343" s="528">
        <v>112.8</v>
      </c>
      <c r="AM343" s="528">
        <v>112.9</v>
      </c>
      <c r="AN343" s="528">
        <v>115.2</v>
      </c>
      <c r="AO343" s="528">
        <v>115.2</v>
      </c>
      <c r="AP343" s="528">
        <v>115.2</v>
      </c>
      <c r="AQ343" s="528">
        <v>119.4</v>
      </c>
      <c r="AR343" s="528">
        <v>119.4</v>
      </c>
      <c r="AS343" s="528">
        <v>119.4</v>
      </c>
      <c r="AT343" s="528">
        <v>121.5</v>
      </c>
      <c r="AU343" s="528">
        <v>122.7</v>
      </c>
      <c r="AV343" s="528">
        <v>122.7</v>
      </c>
      <c r="AW343" s="528">
        <v>123.1</v>
      </c>
      <c r="AX343" s="528">
        <v>121.8</v>
      </c>
      <c r="AY343" s="528">
        <v>121.4</v>
      </c>
      <c r="AZ343" s="528">
        <v>121.7</v>
      </c>
      <c r="BA343" s="528">
        <v>122.5</v>
      </c>
      <c r="BB343" s="528">
        <v>122.5</v>
      </c>
      <c r="BC343" s="528">
        <v>122.3</v>
      </c>
      <c r="BD343" s="528">
        <v>122</v>
      </c>
      <c r="BE343" s="528">
        <v>121.6</v>
      </c>
      <c r="BF343" s="528">
        <v>122</v>
      </c>
      <c r="BG343" s="528">
        <v>122.3</v>
      </c>
      <c r="BH343" s="528">
        <v>116.2</v>
      </c>
      <c r="BI343" s="528">
        <v>115.8</v>
      </c>
      <c r="BJ343" s="528">
        <v>114.7</v>
      </c>
      <c r="BK343" s="528">
        <v>115.8</v>
      </c>
      <c r="BL343" s="528">
        <v>115.4</v>
      </c>
      <c r="BM343" s="528">
        <v>115.3</v>
      </c>
      <c r="BN343" s="528">
        <v>115.3</v>
      </c>
      <c r="BO343" s="528">
        <v>115.5</v>
      </c>
      <c r="BP343" s="528">
        <v>117.5</v>
      </c>
      <c r="BQ343" s="528">
        <v>117.9</v>
      </c>
      <c r="BR343" s="528">
        <v>118.7</v>
      </c>
      <c r="BS343" s="528">
        <v>119.7</v>
      </c>
      <c r="BT343" s="528">
        <v>118</v>
      </c>
      <c r="BU343" s="528">
        <v>117.8</v>
      </c>
      <c r="BV343" s="528">
        <v>118.1</v>
      </c>
      <c r="BW343" s="528">
        <v>119.2</v>
      </c>
      <c r="BX343" s="528">
        <v>114.7</v>
      </c>
      <c r="BY343" s="528">
        <v>119.8</v>
      </c>
      <c r="BZ343" s="528">
        <v>123.2</v>
      </c>
      <c r="CA343" s="528">
        <v>119.8</v>
      </c>
      <c r="CB343" s="528">
        <v>120.2</v>
      </c>
      <c r="CC343" s="528">
        <v>120.3</v>
      </c>
      <c r="CD343" s="528">
        <v>122.5</v>
      </c>
      <c r="CE343" s="528">
        <v>120.7</v>
      </c>
      <c r="CF343" s="528">
        <v>120.8</v>
      </c>
      <c r="CG343" s="528">
        <v>120.9</v>
      </c>
      <c r="CH343" s="528">
        <v>120.8</v>
      </c>
      <c r="CI343" s="528">
        <v>119.8</v>
      </c>
      <c r="CJ343" s="528">
        <v>120.5</v>
      </c>
      <c r="CK343" s="528">
        <v>120.4</v>
      </c>
      <c r="CL343" s="528">
        <v>120.9</v>
      </c>
    </row>
    <row r="344" spans="1:90">
      <c r="A344" s="524" t="s">
        <v>2632</v>
      </c>
      <c r="B344" s="524" t="s">
        <v>2633</v>
      </c>
      <c r="C344" s="525">
        <v>1.444E-2</v>
      </c>
      <c r="D344" s="528">
        <v>100</v>
      </c>
      <c r="E344" s="528">
        <v>100</v>
      </c>
      <c r="F344" s="528">
        <v>100</v>
      </c>
      <c r="G344" s="528">
        <v>102</v>
      </c>
      <c r="H344" s="528">
        <v>102</v>
      </c>
      <c r="I344" s="528">
        <v>102</v>
      </c>
      <c r="J344" s="528">
        <v>102</v>
      </c>
      <c r="K344" s="528">
        <v>102</v>
      </c>
      <c r="L344" s="528">
        <v>102</v>
      </c>
      <c r="M344" s="528">
        <v>102</v>
      </c>
      <c r="N344" s="528">
        <v>102</v>
      </c>
      <c r="O344" s="528">
        <v>102</v>
      </c>
      <c r="P344" s="528">
        <v>102</v>
      </c>
      <c r="Q344" s="528">
        <v>102</v>
      </c>
      <c r="R344" s="528">
        <v>102</v>
      </c>
      <c r="S344" s="528">
        <v>102</v>
      </c>
      <c r="T344" s="528">
        <v>102</v>
      </c>
      <c r="U344" s="528">
        <v>102</v>
      </c>
      <c r="V344" s="528">
        <v>102</v>
      </c>
      <c r="W344" s="528">
        <v>102</v>
      </c>
      <c r="X344" s="528">
        <v>102</v>
      </c>
      <c r="Y344" s="528">
        <v>102</v>
      </c>
      <c r="Z344" s="528">
        <v>102</v>
      </c>
      <c r="AA344" s="528">
        <v>102</v>
      </c>
      <c r="AB344" s="528">
        <v>102</v>
      </c>
      <c r="AC344" s="528">
        <v>102</v>
      </c>
      <c r="AD344" s="528">
        <v>102</v>
      </c>
      <c r="AE344" s="528">
        <v>102</v>
      </c>
      <c r="AF344" s="528">
        <v>102</v>
      </c>
      <c r="AG344" s="528">
        <v>102</v>
      </c>
      <c r="AH344" s="528">
        <v>102</v>
      </c>
      <c r="AI344" s="528">
        <v>102</v>
      </c>
      <c r="AJ344" s="528">
        <v>102</v>
      </c>
      <c r="AK344" s="528">
        <v>102</v>
      </c>
      <c r="AL344" s="528">
        <v>102</v>
      </c>
      <c r="AM344" s="528">
        <v>102</v>
      </c>
      <c r="AN344" s="528">
        <v>102</v>
      </c>
      <c r="AO344" s="528">
        <v>102</v>
      </c>
      <c r="AP344" s="528">
        <v>102</v>
      </c>
      <c r="AQ344" s="528">
        <v>102</v>
      </c>
      <c r="AR344" s="528">
        <v>102</v>
      </c>
      <c r="AS344" s="528">
        <v>102</v>
      </c>
      <c r="AT344" s="528">
        <v>102</v>
      </c>
      <c r="AU344" s="528">
        <v>102</v>
      </c>
      <c r="AV344" s="528">
        <v>102</v>
      </c>
      <c r="AW344" s="528">
        <v>102</v>
      </c>
      <c r="AX344" s="528">
        <v>102</v>
      </c>
      <c r="AY344" s="528">
        <v>102</v>
      </c>
      <c r="AZ344" s="528">
        <v>102</v>
      </c>
      <c r="BA344" s="528">
        <v>102</v>
      </c>
      <c r="BB344" s="528">
        <v>102</v>
      </c>
      <c r="BC344" s="528">
        <v>102</v>
      </c>
      <c r="BD344" s="528">
        <v>102</v>
      </c>
      <c r="BE344" s="528">
        <v>102</v>
      </c>
      <c r="BF344" s="528">
        <v>102</v>
      </c>
      <c r="BG344" s="528">
        <v>102</v>
      </c>
      <c r="BH344" s="528">
        <v>102</v>
      </c>
      <c r="BI344" s="528">
        <v>102</v>
      </c>
      <c r="BJ344" s="528">
        <v>102</v>
      </c>
      <c r="BK344" s="528">
        <v>102</v>
      </c>
      <c r="BL344" s="528">
        <v>93.7</v>
      </c>
      <c r="BM344" s="528">
        <v>93.7</v>
      </c>
      <c r="BN344" s="528">
        <v>93.7</v>
      </c>
      <c r="BO344" s="528">
        <v>93.7</v>
      </c>
      <c r="BP344" s="528">
        <v>93.7</v>
      </c>
      <c r="BQ344" s="528">
        <v>93.7</v>
      </c>
      <c r="BR344" s="528">
        <v>93.7</v>
      </c>
      <c r="BS344" s="528">
        <v>93.7</v>
      </c>
      <c r="BT344" s="528">
        <v>93.7</v>
      </c>
      <c r="BU344" s="528">
        <v>93.7</v>
      </c>
      <c r="BV344" s="528">
        <v>93.7</v>
      </c>
      <c r="BW344" s="528">
        <v>93.7</v>
      </c>
      <c r="BX344" s="528">
        <v>93.7</v>
      </c>
      <c r="BY344" s="528">
        <v>93.3</v>
      </c>
      <c r="BZ344" s="528">
        <v>92</v>
      </c>
      <c r="CA344" s="528">
        <v>101.8</v>
      </c>
      <c r="CB344" s="528">
        <v>101.8</v>
      </c>
      <c r="CC344" s="528">
        <v>102.7</v>
      </c>
      <c r="CD344" s="528">
        <v>102.7</v>
      </c>
      <c r="CE344" s="528">
        <v>102.7</v>
      </c>
      <c r="CF344" s="528">
        <v>96.9</v>
      </c>
      <c r="CG344" s="528">
        <v>96.1</v>
      </c>
      <c r="CH344" s="528">
        <v>96.1</v>
      </c>
      <c r="CI344" s="528">
        <v>96.1</v>
      </c>
      <c r="CJ344" s="528">
        <v>96.1</v>
      </c>
      <c r="CK344" s="528">
        <v>95.2</v>
      </c>
      <c r="CL344" s="528">
        <v>95.2</v>
      </c>
    </row>
    <row r="345" spans="1:90">
      <c r="A345" s="524" t="s">
        <v>2634</v>
      </c>
      <c r="B345" s="524" t="s">
        <v>1148</v>
      </c>
      <c r="C345" s="525">
        <v>0.40908</v>
      </c>
      <c r="D345" s="528">
        <v>101.3</v>
      </c>
      <c r="E345" s="528">
        <v>102.8</v>
      </c>
      <c r="F345" s="528">
        <v>102.8</v>
      </c>
      <c r="G345" s="528">
        <v>105.7</v>
      </c>
      <c r="H345" s="528">
        <v>107.4</v>
      </c>
      <c r="I345" s="528">
        <v>108.3</v>
      </c>
      <c r="J345" s="528">
        <v>107.8</v>
      </c>
      <c r="K345" s="528">
        <v>107.7</v>
      </c>
      <c r="L345" s="528">
        <v>107.2</v>
      </c>
      <c r="M345" s="528">
        <v>107.6</v>
      </c>
      <c r="N345" s="528">
        <v>107.5</v>
      </c>
      <c r="O345" s="528">
        <v>107</v>
      </c>
      <c r="P345" s="528">
        <v>108.9</v>
      </c>
      <c r="Q345" s="528">
        <v>108.4</v>
      </c>
      <c r="R345" s="528">
        <v>109.9</v>
      </c>
      <c r="S345" s="528">
        <v>110</v>
      </c>
      <c r="T345" s="528">
        <v>113.7</v>
      </c>
      <c r="U345" s="528">
        <v>112.4</v>
      </c>
      <c r="V345" s="528">
        <v>113.7</v>
      </c>
      <c r="W345" s="528">
        <v>117.5</v>
      </c>
      <c r="X345" s="528">
        <v>117</v>
      </c>
      <c r="Y345" s="528">
        <v>115.5</v>
      </c>
      <c r="Z345" s="528">
        <v>114.4</v>
      </c>
      <c r="AA345" s="528">
        <v>113.9</v>
      </c>
      <c r="AB345" s="528">
        <v>115.7</v>
      </c>
      <c r="AC345" s="528">
        <v>114</v>
      </c>
      <c r="AD345" s="528">
        <v>116.3</v>
      </c>
      <c r="AE345" s="528">
        <v>118.7</v>
      </c>
      <c r="AF345" s="528">
        <v>120.9</v>
      </c>
      <c r="AG345" s="528">
        <v>119.2</v>
      </c>
      <c r="AH345" s="528">
        <v>120.4</v>
      </c>
      <c r="AI345" s="528">
        <v>122.3</v>
      </c>
      <c r="AJ345" s="528">
        <v>124</v>
      </c>
      <c r="AK345" s="528">
        <v>121.1</v>
      </c>
      <c r="AL345" s="528">
        <v>121.1</v>
      </c>
      <c r="AM345" s="528">
        <v>121.7</v>
      </c>
      <c r="AN345" s="528">
        <v>121.1</v>
      </c>
      <c r="AO345" s="528">
        <v>120.6</v>
      </c>
      <c r="AP345" s="528">
        <v>122.2</v>
      </c>
      <c r="AQ345" s="528">
        <v>120.3</v>
      </c>
      <c r="AR345" s="528">
        <v>121.1</v>
      </c>
      <c r="AS345" s="528">
        <v>121.6</v>
      </c>
      <c r="AT345" s="528">
        <v>122.3</v>
      </c>
      <c r="AU345" s="528">
        <v>122.2</v>
      </c>
      <c r="AV345" s="528">
        <v>126.3</v>
      </c>
      <c r="AW345" s="528">
        <v>126.5</v>
      </c>
      <c r="AX345" s="528">
        <v>124.8</v>
      </c>
      <c r="AY345" s="528">
        <v>124.5</v>
      </c>
      <c r="AZ345" s="528">
        <v>126.8</v>
      </c>
      <c r="BA345" s="528">
        <v>126.6</v>
      </c>
      <c r="BB345" s="528">
        <v>125.8</v>
      </c>
      <c r="BC345" s="528">
        <v>131.4</v>
      </c>
      <c r="BD345" s="528">
        <v>131.69999999999999</v>
      </c>
      <c r="BE345" s="528">
        <v>136.4</v>
      </c>
      <c r="BF345" s="528">
        <v>132.5</v>
      </c>
      <c r="BG345" s="528">
        <v>134.5</v>
      </c>
      <c r="BH345" s="528">
        <v>136.1</v>
      </c>
      <c r="BI345" s="528">
        <v>139.69999999999999</v>
      </c>
      <c r="BJ345" s="528">
        <v>138.9</v>
      </c>
      <c r="BK345" s="528">
        <v>138.4</v>
      </c>
      <c r="BL345" s="528">
        <v>131.5</v>
      </c>
      <c r="BM345" s="528">
        <v>130.19999999999999</v>
      </c>
      <c r="BN345" s="528">
        <v>135</v>
      </c>
      <c r="BO345" s="528">
        <v>134.80000000000001</v>
      </c>
      <c r="BP345" s="528">
        <v>136.30000000000001</v>
      </c>
      <c r="BQ345" s="528">
        <v>135.1</v>
      </c>
      <c r="BR345" s="528">
        <v>136.69999999999999</v>
      </c>
      <c r="BS345" s="528">
        <v>136.80000000000001</v>
      </c>
      <c r="BT345" s="528">
        <v>135.80000000000001</v>
      </c>
      <c r="BU345" s="528">
        <v>136</v>
      </c>
      <c r="BV345" s="528">
        <v>135.19999999999999</v>
      </c>
      <c r="BW345" s="528">
        <v>135.19999999999999</v>
      </c>
      <c r="BX345" s="528">
        <v>134.4</v>
      </c>
      <c r="BY345" s="528">
        <v>133.69999999999999</v>
      </c>
      <c r="BZ345" s="528">
        <v>135.80000000000001</v>
      </c>
      <c r="CA345" s="528">
        <v>139.4</v>
      </c>
      <c r="CB345" s="528">
        <v>140.30000000000001</v>
      </c>
      <c r="CC345" s="528">
        <v>142.30000000000001</v>
      </c>
      <c r="CD345" s="528">
        <v>143.9</v>
      </c>
      <c r="CE345" s="528">
        <v>144.30000000000001</v>
      </c>
      <c r="CF345" s="528">
        <v>143.9</v>
      </c>
      <c r="CG345" s="528">
        <v>145.9</v>
      </c>
      <c r="CH345" s="528">
        <v>145.9</v>
      </c>
      <c r="CI345" s="528">
        <v>145.19999999999999</v>
      </c>
      <c r="CJ345" s="528">
        <v>144.6</v>
      </c>
      <c r="CK345" s="528">
        <v>143.9</v>
      </c>
      <c r="CL345" s="528">
        <v>146</v>
      </c>
    </row>
    <row r="346" spans="1:90">
      <c r="A346" s="524" t="s">
        <v>2635</v>
      </c>
      <c r="B346" s="524" t="s">
        <v>1150</v>
      </c>
      <c r="C346" s="525">
        <v>0.15075</v>
      </c>
      <c r="D346" s="528">
        <v>103</v>
      </c>
      <c r="E346" s="528">
        <v>106.3</v>
      </c>
      <c r="F346" s="528">
        <v>103.2</v>
      </c>
      <c r="G346" s="528">
        <v>106.7</v>
      </c>
      <c r="H346" s="528">
        <v>106.7</v>
      </c>
      <c r="I346" s="528">
        <v>106.5</v>
      </c>
      <c r="J346" s="528">
        <v>105.1</v>
      </c>
      <c r="K346" s="528">
        <v>105.1</v>
      </c>
      <c r="L346" s="528">
        <v>103.4</v>
      </c>
      <c r="M346" s="528">
        <v>103.8</v>
      </c>
      <c r="N346" s="528">
        <v>103</v>
      </c>
      <c r="O346" s="528">
        <v>103.8</v>
      </c>
      <c r="P346" s="528">
        <v>106.2</v>
      </c>
      <c r="Q346" s="528">
        <v>105.5</v>
      </c>
      <c r="R346" s="528">
        <v>108.7</v>
      </c>
      <c r="S346" s="528">
        <v>105.4</v>
      </c>
      <c r="T346" s="528">
        <v>108.5</v>
      </c>
      <c r="U346" s="528">
        <v>108.7</v>
      </c>
      <c r="V346" s="528">
        <v>108.8</v>
      </c>
      <c r="W346" s="528">
        <v>113.5</v>
      </c>
      <c r="X346" s="528">
        <v>114.3</v>
      </c>
      <c r="Y346" s="528">
        <v>112.4</v>
      </c>
      <c r="Z346" s="528">
        <v>112.1</v>
      </c>
      <c r="AA346" s="528">
        <v>110.3</v>
      </c>
      <c r="AB346" s="528">
        <v>113.7</v>
      </c>
      <c r="AC346" s="528">
        <v>109.9</v>
      </c>
      <c r="AD346" s="528">
        <v>116.2</v>
      </c>
      <c r="AE346" s="528">
        <v>118.6</v>
      </c>
      <c r="AF346" s="528">
        <v>122.6</v>
      </c>
      <c r="AG346" s="528">
        <v>118.2</v>
      </c>
      <c r="AH346" s="528">
        <v>121.1</v>
      </c>
      <c r="AI346" s="528">
        <v>124.7</v>
      </c>
      <c r="AJ346" s="528">
        <v>125.4</v>
      </c>
      <c r="AK346" s="528">
        <v>119.6</v>
      </c>
      <c r="AL346" s="528">
        <v>120.2</v>
      </c>
      <c r="AM346" s="528">
        <v>121</v>
      </c>
      <c r="AN346" s="528">
        <v>117.9</v>
      </c>
      <c r="AO346" s="528">
        <v>116.6</v>
      </c>
      <c r="AP346" s="528">
        <v>121</v>
      </c>
      <c r="AQ346" s="528">
        <v>116.3</v>
      </c>
      <c r="AR346" s="528">
        <v>116.5</v>
      </c>
      <c r="AS346" s="528">
        <v>116.8</v>
      </c>
      <c r="AT346" s="528">
        <v>116.9</v>
      </c>
      <c r="AU346" s="528">
        <v>116.7</v>
      </c>
      <c r="AV346" s="528">
        <v>127.6</v>
      </c>
      <c r="AW346" s="528">
        <v>128.5</v>
      </c>
      <c r="AX346" s="528">
        <v>123.8</v>
      </c>
      <c r="AY346" s="528">
        <v>121.8</v>
      </c>
      <c r="AZ346" s="528">
        <v>115.2</v>
      </c>
      <c r="BA346" s="528">
        <v>122.3</v>
      </c>
      <c r="BB346" s="528">
        <v>121.5</v>
      </c>
      <c r="BC346" s="528">
        <v>123.4</v>
      </c>
      <c r="BD346" s="528">
        <v>122.9</v>
      </c>
      <c r="BE346" s="528">
        <v>124.7</v>
      </c>
      <c r="BF346" s="528">
        <v>120.7</v>
      </c>
      <c r="BG346" s="528">
        <v>125.2</v>
      </c>
      <c r="BH346" s="528">
        <v>129.30000000000001</v>
      </c>
      <c r="BI346" s="528">
        <v>135.30000000000001</v>
      </c>
      <c r="BJ346" s="528">
        <v>133.1</v>
      </c>
      <c r="BK346" s="528">
        <v>131.80000000000001</v>
      </c>
      <c r="BL346" s="528">
        <v>122.8</v>
      </c>
      <c r="BM346" s="528">
        <v>119</v>
      </c>
      <c r="BN346" s="528">
        <v>130</v>
      </c>
      <c r="BO346" s="528">
        <v>133.9</v>
      </c>
      <c r="BP346" s="528">
        <v>137.5</v>
      </c>
      <c r="BQ346" s="528">
        <v>135.1</v>
      </c>
      <c r="BR346" s="528">
        <v>139.30000000000001</v>
      </c>
      <c r="BS346" s="528">
        <v>139.6</v>
      </c>
      <c r="BT346" s="528">
        <v>136.80000000000001</v>
      </c>
      <c r="BU346" s="528">
        <v>137.5</v>
      </c>
      <c r="BV346" s="528">
        <v>135.4</v>
      </c>
      <c r="BW346" s="528">
        <v>135.19999999999999</v>
      </c>
      <c r="BX346" s="528">
        <v>130.80000000000001</v>
      </c>
      <c r="BY346" s="528">
        <v>128.30000000000001</v>
      </c>
      <c r="BZ346" s="528">
        <v>133.4</v>
      </c>
      <c r="CA346" s="528">
        <v>134.30000000000001</v>
      </c>
      <c r="CB346" s="528">
        <v>139.19999999999999</v>
      </c>
      <c r="CC346" s="528">
        <v>142.80000000000001</v>
      </c>
      <c r="CD346" s="528">
        <v>144.80000000000001</v>
      </c>
      <c r="CE346" s="528">
        <v>145.9</v>
      </c>
      <c r="CF346" s="528">
        <v>144.30000000000001</v>
      </c>
      <c r="CG346" s="528">
        <v>149.5</v>
      </c>
      <c r="CH346" s="528">
        <v>148.1</v>
      </c>
      <c r="CI346" s="528">
        <v>144.80000000000001</v>
      </c>
      <c r="CJ346" s="528">
        <v>145.69999999999999</v>
      </c>
      <c r="CK346" s="528">
        <v>145.80000000000001</v>
      </c>
      <c r="CL346" s="528">
        <v>150.69999999999999</v>
      </c>
    </row>
    <row r="347" spans="1:90">
      <c r="A347" s="524" t="s">
        <v>2636</v>
      </c>
      <c r="B347" s="524" t="s">
        <v>1152</v>
      </c>
      <c r="C347" s="525">
        <v>0.12214</v>
      </c>
      <c r="D347" s="528">
        <v>100.6</v>
      </c>
      <c r="E347" s="528">
        <v>101</v>
      </c>
      <c r="F347" s="528">
        <v>102.1</v>
      </c>
      <c r="G347" s="528">
        <v>101.7</v>
      </c>
      <c r="H347" s="528">
        <v>102.9</v>
      </c>
      <c r="I347" s="528">
        <v>102.1</v>
      </c>
      <c r="J347" s="528">
        <v>103.7</v>
      </c>
      <c r="K347" s="528">
        <v>103.9</v>
      </c>
      <c r="L347" s="528">
        <v>104.3</v>
      </c>
      <c r="M347" s="528">
        <v>104.9</v>
      </c>
      <c r="N347" s="528">
        <v>104.4</v>
      </c>
      <c r="O347" s="528">
        <v>103.6</v>
      </c>
      <c r="P347" s="528">
        <v>106.3</v>
      </c>
      <c r="Q347" s="528">
        <v>105.3</v>
      </c>
      <c r="R347" s="528">
        <v>105.2</v>
      </c>
      <c r="S347" s="528">
        <v>106.9</v>
      </c>
      <c r="T347" s="528">
        <v>108.2</v>
      </c>
      <c r="U347" s="528">
        <v>108.1</v>
      </c>
      <c r="V347" s="528">
        <v>108.2</v>
      </c>
      <c r="W347" s="528">
        <v>110.5</v>
      </c>
      <c r="X347" s="528">
        <v>110</v>
      </c>
      <c r="Y347" s="528">
        <v>109.1</v>
      </c>
      <c r="Z347" s="528">
        <v>108.4</v>
      </c>
      <c r="AA347" s="528">
        <v>109</v>
      </c>
      <c r="AB347" s="528">
        <v>112</v>
      </c>
      <c r="AC347" s="528">
        <v>112.4</v>
      </c>
      <c r="AD347" s="528">
        <v>112</v>
      </c>
      <c r="AE347" s="528">
        <v>113.1</v>
      </c>
      <c r="AF347" s="528">
        <v>114</v>
      </c>
      <c r="AG347" s="528">
        <v>113.4</v>
      </c>
      <c r="AH347" s="528">
        <v>112.9</v>
      </c>
      <c r="AI347" s="528">
        <v>112.6</v>
      </c>
      <c r="AJ347" s="528">
        <v>113.8</v>
      </c>
      <c r="AK347" s="528">
        <v>113.7</v>
      </c>
      <c r="AL347" s="528">
        <v>114.2</v>
      </c>
      <c r="AM347" s="528">
        <v>114.6</v>
      </c>
      <c r="AN347" s="528">
        <v>115.2</v>
      </c>
      <c r="AO347" s="528">
        <v>115.2</v>
      </c>
      <c r="AP347" s="528">
        <v>115.2</v>
      </c>
      <c r="AQ347" s="528">
        <v>115.2</v>
      </c>
      <c r="AR347" s="528">
        <v>115.2</v>
      </c>
      <c r="AS347" s="528">
        <v>115.2</v>
      </c>
      <c r="AT347" s="528">
        <v>115.2</v>
      </c>
      <c r="AU347" s="528">
        <v>115.2</v>
      </c>
      <c r="AV347" s="528">
        <v>115.2</v>
      </c>
      <c r="AW347" s="528">
        <v>115.2</v>
      </c>
      <c r="AX347" s="528">
        <v>115.2</v>
      </c>
      <c r="AY347" s="528">
        <v>116</v>
      </c>
      <c r="AZ347" s="528">
        <v>114.2</v>
      </c>
      <c r="BA347" s="528">
        <v>112.9</v>
      </c>
      <c r="BB347" s="528">
        <v>113.2</v>
      </c>
      <c r="BC347" s="528">
        <v>120.4</v>
      </c>
      <c r="BD347" s="528">
        <v>121.9</v>
      </c>
      <c r="BE347" s="528">
        <v>126.5</v>
      </c>
      <c r="BF347" s="528">
        <v>118</v>
      </c>
      <c r="BG347" s="528">
        <v>119</v>
      </c>
      <c r="BH347" s="528">
        <v>117.7</v>
      </c>
      <c r="BI347" s="528">
        <v>119.2</v>
      </c>
      <c r="BJ347" s="528">
        <v>122.5</v>
      </c>
      <c r="BK347" s="528">
        <v>124.8</v>
      </c>
      <c r="BL347" s="528">
        <v>123.3</v>
      </c>
      <c r="BM347" s="528">
        <v>124.6</v>
      </c>
      <c r="BN347" s="528">
        <v>126.9</v>
      </c>
      <c r="BO347" s="528">
        <v>122</v>
      </c>
      <c r="BP347" s="528">
        <v>123.2</v>
      </c>
      <c r="BQ347" s="528">
        <v>122.1</v>
      </c>
      <c r="BR347" s="528">
        <v>122.1</v>
      </c>
      <c r="BS347" s="528">
        <v>122.1</v>
      </c>
      <c r="BT347" s="528">
        <v>122.1</v>
      </c>
      <c r="BU347" s="528">
        <v>122.1</v>
      </c>
      <c r="BV347" s="528">
        <v>122.1</v>
      </c>
      <c r="BW347" s="528">
        <v>122.1</v>
      </c>
      <c r="BX347" s="528">
        <v>120.3</v>
      </c>
      <c r="BY347" s="528">
        <v>119.8</v>
      </c>
      <c r="BZ347" s="528">
        <v>118.6</v>
      </c>
      <c r="CA347" s="528">
        <v>124.3</v>
      </c>
      <c r="CB347" s="528">
        <v>126.5</v>
      </c>
      <c r="CC347" s="528">
        <v>128.9</v>
      </c>
      <c r="CD347" s="528">
        <v>131.19999999999999</v>
      </c>
      <c r="CE347" s="528">
        <v>128.80000000000001</v>
      </c>
      <c r="CF347" s="528">
        <v>128.1</v>
      </c>
      <c r="CG347" s="528">
        <v>128.5</v>
      </c>
      <c r="CH347" s="528">
        <v>129.4</v>
      </c>
      <c r="CI347" s="528">
        <v>131</v>
      </c>
      <c r="CJ347" s="528">
        <v>128</v>
      </c>
      <c r="CK347" s="528">
        <v>126.9</v>
      </c>
      <c r="CL347" s="528">
        <v>126.4</v>
      </c>
    </row>
    <row r="348" spans="1:90">
      <c r="A348" s="524" t="s">
        <v>2637</v>
      </c>
      <c r="B348" s="524" t="s">
        <v>1154</v>
      </c>
      <c r="C348" s="525">
        <v>2.5780000000000001E-2</v>
      </c>
      <c r="D348" s="528">
        <v>98.1</v>
      </c>
      <c r="E348" s="528">
        <v>100.9</v>
      </c>
      <c r="F348" s="528">
        <v>114.2</v>
      </c>
      <c r="G348" s="528">
        <v>104.6</v>
      </c>
      <c r="H348" s="528">
        <v>126.2</v>
      </c>
      <c r="I348" s="528">
        <v>144.30000000000001</v>
      </c>
      <c r="J348" s="528">
        <v>138.1</v>
      </c>
      <c r="K348" s="528">
        <v>135</v>
      </c>
      <c r="L348" s="528">
        <v>136</v>
      </c>
      <c r="M348" s="528">
        <v>136</v>
      </c>
      <c r="N348" s="528">
        <v>134.4</v>
      </c>
      <c r="O348" s="528">
        <v>125.8</v>
      </c>
      <c r="P348" s="528">
        <v>123.8</v>
      </c>
      <c r="Q348" s="528">
        <v>124.7</v>
      </c>
      <c r="R348" s="528">
        <v>129.9</v>
      </c>
      <c r="S348" s="528">
        <v>132.19999999999999</v>
      </c>
      <c r="T348" s="528">
        <v>167</v>
      </c>
      <c r="U348" s="528">
        <v>145.30000000000001</v>
      </c>
      <c r="V348" s="528">
        <v>157.69999999999999</v>
      </c>
      <c r="W348" s="528">
        <v>178.9</v>
      </c>
      <c r="X348" s="528">
        <v>167.8</v>
      </c>
      <c r="Y348" s="528">
        <v>159.1</v>
      </c>
      <c r="Z348" s="528">
        <v>147.30000000000001</v>
      </c>
      <c r="AA348" s="528">
        <v>146.5</v>
      </c>
      <c r="AB348" s="528">
        <v>139.9</v>
      </c>
      <c r="AC348" s="528">
        <v>133.80000000000001</v>
      </c>
      <c r="AD348" s="528">
        <v>133</v>
      </c>
      <c r="AE348" s="528">
        <v>141.19999999999999</v>
      </c>
      <c r="AF348" s="528">
        <v>146</v>
      </c>
      <c r="AG348" s="528">
        <v>145.5</v>
      </c>
      <c r="AH348" s="528">
        <v>149.9</v>
      </c>
      <c r="AI348" s="528">
        <v>158.80000000000001</v>
      </c>
      <c r="AJ348" s="528">
        <v>176</v>
      </c>
      <c r="AK348" s="528">
        <v>160.30000000000001</v>
      </c>
      <c r="AL348" s="528">
        <v>154.30000000000001</v>
      </c>
      <c r="AM348" s="528">
        <v>156.9</v>
      </c>
      <c r="AN348" s="528">
        <v>157.30000000000001</v>
      </c>
      <c r="AO348" s="528">
        <v>157.30000000000001</v>
      </c>
      <c r="AP348" s="528">
        <v>157.30000000000001</v>
      </c>
      <c r="AQ348" s="528">
        <v>157.30000000000001</v>
      </c>
      <c r="AR348" s="528">
        <v>165</v>
      </c>
      <c r="AS348" s="528">
        <v>165</v>
      </c>
      <c r="AT348" s="528">
        <v>165</v>
      </c>
      <c r="AU348" s="528">
        <v>165</v>
      </c>
      <c r="AV348" s="528">
        <v>165</v>
      </c>
      <c r="AW348" s="528">
        <v>165</v>
      </c>
      <c r="AX348" s="528">
        <v>165</v>
      </c>
      <c r="AY348" s="528">
        <v>165</v>
      </c>
      <c r="AZ348" s="528">
        <v>204.3</v>
      </c>
      <c r="BA348" s="528">
        <v>199.2</v>
      </c>
      <c r="BB348" s="528">
        <v>196.8</v>
      </c>
      <c r="BC348" s="528">
        <v>207.5</v>
      </c>
      <c r="BD348" s="528">
        <v>201.9</v>
      </c>
      <c r="BE348" s="528">
        <v>202.5</v>
      </c>
      <c r="BF348" s="528">
        <v>205.4</v>
      </c>
      <c r="BG348" s="528">
        <v>207.4</v>
      </c>
      <c r="BH348" s="528">
        <v>208.1</v>
      </c>
      <c r="BI348" s="528">
        <v>211.5</v>
      </c>
      <c r="BJ348" s="528">
        <v>226.4</v>
      </c>
      <c r="BK348" s="528">
        <v>211.2</v>
      </c>
      <c r="BL348" s="528">
        <v>178.7</v>
      </c>
      <c r="BM348" s="528">
        <v>176.3</v>
      </c>
      <c r="BN348" s="528">
        <v>176.3</v>
      </c>
      <c r="BO348" s="528">
        <v>181.2</v>
      </c>
      <c r="BP348" s="528">
        <v>179.6</v>
      </c>
      <c r="BQ348" s="528">
        <v>179.2</v>
      </c>
      <c r="BR348" s="528">
        <v>179.2</v>
      </c>
      <c r="BS348" s="528">
        <v>179.2</v>
      </c>
      <c r="BT348" s="528">
        <v>179.2</v>
      </c>
      <c r="BU348" s="528">
        <v>179.2</v>
      </c>
      <c r="BV348" s="528">
        <v>179.2</v>
      </c>
      <c r="BW348" s="528">
        <v>179.2</v>
      </c>
      <c r="BX348" s="528">
        <v>177.5</v>
      </c>
      <c r="BY348" s="528">
        <v>179.1</v>
      </c>
      <c r="BZ348" s="528">
        <v>178.8</v>
      </c>
      <c r="CA348" s="528">
        <v>179.9</v>
      </c>
      <c r="CB348" s="528">
        <v>183.8</v>
      </c>
      <c r="CC348" s="528">
        <v>182.6</v>
      </c>
      <c r="CD348" s="528">
        <v>182</v>
      </c>
      <c r="CE348" s="528">
        <v>182.2</v>
      </c>
      <c r="CF348" s="528">
        <v>186.5</v>
      </c>
      <c r="CG348" s="528">
        <v>186.7</v>
      </c>
      <c r="CH348" s="528">
        <v>191.1</v>
      </c>
      <c r="CI348" s="528">
        <v>191.7</v>
      </c>
      <c r="CJ348" s="528">
        <v>191.3</v>
      </c>
      <c r="CK348" s="528">
        <v>189.6</v>
      </c>
      <c r="CL348" s="528">
        <v>185.8</v>
      </c>
    </row>
    <row r="349" spans="1:90">
      <c r="A349" s="524" t="s">
        <v>2638</v>
      </c>
      <c r="B349" s="524" t="s">
        <v>1156</v>
      </c>
      <c r="C349" s="525">
        <v>1.555E-2</v>
      </c>
      <c r="D349" s="528">
        <v>100</v>
      </c>
      <c r="E349" s="528">
        <v>100</v>
      </c>
      <c r="F349" s="528">
        <v>100</v>
      </c>
      <c r="G349" s="528">
        <v>104.3</v>
      </c>
      <c r="H349" s="528">
        <v>104.3</v>
      </c>
      <c r="I349" s="528">
        <v>104.3</v>
      </c>
      <c r="J349" s="528">
        <v>104.3</v>
      </c>
      <c r="K349" s="528">
        <v>104.5</v>
      </c>
      <c r="L349" s="528">
        <v>104.5</v>
      </c>
      <c r="M349" s="528">
        <v>104.9</v>
      </c>
      <c r="N349" s="528">
        <v>104.9</v>
      </c>
      <c r="O349" s="528">
        <v>104.9</v>
      </c>
      <c r="P349" s="528">
        <v>104.9</v>
      </c>
      <c r="Q349" s="528">
        <v>104.9</v>
      </c>
      <c r="R349" s="528">
        <v>105.2</v>
      </c>
      <c r="S349" s="528">
        <v>106.8</v>
      </c>
      <c r="T349" s="528">
        <v>106.8</v>
      </c>
      <c r="U349" s="528">
        <v>106.8</v>
      </c>
      <c r="V349" s="528">
        <v>106.8</v>
      </c>
      <c r="W349" s="528">
        <v>106.8</v>
      </c>
      <c r="X349" s="528">
        <v>108.1</v>
      </c>
      <c r="Y349" s="528">
        <v>110.5</v>
      </c>
      <c r="Z349" s="528">
        <v>110.5</v>
      </c>
      <c r="AA349" s="528">
        <v>110.5</v>
      </c>
      <c r="AB349" s="528">
        <v>110.5</v>
      </c>
      <c r="AC349" s="528">
        <v>110.5</v>
      </c>
      <c r="AD349" s="528">
        <v>112.8</v>
      </c>
      <c r="AE349" s="528">
        <v>121</v>
      </c>
      <c r="AF349" s="528">
        <v>126.3</v>
      </c>
      <c r="AG349" s="528">
        <v>127.3</v>
      </c>
      <c r="AH349" s="528">
        <v>128.9</v>
      </c>
      <c r="AI349" s="528">
        <v>128.9</v>
      </c>
      <c r="AJ349" s="528">
        <v>128.9</v>
      </c>
      <c r="AK349" s="528">
        <v>135.30000000000001</v>
      </c>
      <c r="AL349" s="528">
        <v>135.30000000000001</v>
      </c>
      <c r="AM349" s="528">
        <v>134.6</v>
      </c>
      <c r="AN349" s="528">
        <v>134.6</v>
      </c>
      <c r="AO349" s="528">
        <v>134.6</v>
      </c>
      <c r="AP349" s="528">
        <v>134.19999999999999</v>
      </c>
      <c r="AQ349" s="528">
        <v>127.6</v>
      </c>
      <c r="AR349" s="528">
        <v>127.6</v>
      </c>
      <c r="AS349" s="528">
        <v>127.6</v>
      </c>
      <c r="AT349" s="528">
        <v>127.6</v>
      </c>
      <c r="AU349" s="528">
        <v>127.6</v>
      </c>
      <c r="AV349" s="528">
        <v>129.6</v>
      </c>
      <c r="AW349" s="528">
        <v>127.5</v>
      </c>
      <c r="AX349" s="528">
        <v>127.5</v>
      </c>
      <c r="AY349" s="528">
        <v>127.5</v>
      </c>
      <c r="AZ349" s="528">
        <v>129.1</v>
      </c>
      <c r="BA349" s="528">
        <v>129.1</v>
      </c>
      <c r="BB349" s="528">
        <v>129</v>
      </c>
      <c r="BC349" s="528">
        <v>129.5</v>
      </c>
      <c r="BD349" s="528">
        <v>129.80000000000001</v>
      </c>
      <c r="BE349" s="528">
        <v>128.69999999999999</v>
      </c>
      <c r="BF349" s="528">
        <v>129.6</v>
      </c>
      <c r="BG349" s="528">
        <v>133.69999999999999</v>
      </c>
      <c r="BH349" s="528">
        <v>134.69999999999999</v>
      </c>
      <c r="BI349" s="528">
        <v>134.6</v>
      </c>
      <c r="BJ349" s="528">
        <v>134.5</v>
      </c>
      <c r="BK349" s="528">
        <v>132.5</v>
      </c>
      <c r="BL349" s="528">
        <v>127.9</v>
      </c>
      <c r="BM349" s="528">
        <v>127.8</v>
      </c>
      <c r="BN349" s="528">
        <v>125.3</v>
      </c>
      <c r="BO349" s="528">
        <v>116</v>
      </c>
      <c r="BP349" s="528">
        <v>117.5</v>
      </c>
      <c r="BQ349" s="528">
        <v>120.8</v>
      </c>
      <c r="BR349" s="528">
        <v>120.8</v>
      </c>
      <c r="BS349" s="528">
        <v>120.8</v>
      </c>
      <c r="BT349" s="528">
        <v>120.8</v>
      </c>
      <c r="BU349" s="528">
        <v>120.8</v>
      </c>
      <c r="BV349" s="528">
        <v>120.8</v>
      </c>
      <c r="BW349" s="528">
        <v>120.8</v>
      </c>
      <c r="BX349" s="528">
        <v>127.2</v>
      </c>
      <c r="BY349" s="528">
        <v>126.3</v>
      </c>
      <c r="BZ349" s="528">
        <v>128.19999999999999</v>
      </c>
      <c r="CA349" s="528">
        <v>132.69999999999999</v>
      </c>
      <c r="CB349" s="528">
        <v>133.80000000000001</v>
      </c>
      <c r="CC349" s="528">
        <v>135.80000000000001</v>
      </c>
      <c r="CD349" s="528">
        <v>136.1</v>
      </c>
      <c r="CE349" s="528">
        <v>137.19999999999999</v>
      </c>
      <c r="CF349" s="528">
        <v>135.80000000000001</v>
      </c>
      <c r="CG349" s="528">
        <v>132.5</v>
      </c>
      <c r="CH349" s="528">
        <v>132</v>
      </c>
      <c r="CI349" s="528">
        <v>132.6</v>
      </c>
      <c r="CJ349" s="528">
        <v>132.30000000000001</v>
      </c>
      <c r="CK349" s="528">
        <v>132.19999999999999</v>
      </c>
      <c r="CL349" s="528">
        <v>133.6</v>
      </c>
    </row>
    <row r="350" spans="1:90">
      <c r="A350" s="524" t="s">
        <v>2639</v>
      </c>
      <c r="B350" s="524" t="s">
        <v>2640</v>
      </c>
      <c r="C350" s="525">
        <v>9.486E-2</v>
      </c>
      <c r="D350" s="528">
        <v>100.4</v>
      </c>
      <c r="E350" s="528">
        <v>100.4</v>
      </c>
      <c r="F350" s="528">
        <v>100.4</v>
      </c>
      <c r="G350" s="528">
        <v>109.7</v>
      </c>
      <c r="H350" s="528">
        <v>109.7</v>
      </c>
      <c r="I350" s="528">
        <v>109.7</v>
      </c>
      <c r="J350" s="528">
        <v>109.7</v>
      </c>
      <c r="K350" s="528">
        <v>109.8</v>
      </c>
      <c r="L350" s="528">
        <v>109.8</v>
      </c>
      <c r="M350" s="528">
        <v>109.9</v>
      </c>
      <c r="N350" s="528">
        <v>111.6</v>
      </c>
      <c r="O350" s="528">
        <v>111.6</v>
      </c>
      <c r="P350" s="528">
        <v>113</v>
      </c>
      <c r="Q350" s="528">
        <v>113</v>
      </c>
      <c r="R350" s="528">
        <v>113.1</v>
      </c>
      <c r="S350" s="528">
        <v>115.6</v>
      </c>
      <c r="T350" s="528">
        <v>115.6</v>
      </c>
      <c r="U350" s="528">
        <v>115.9</v>
      </c>
      <c r="V350" s="528">
        <v>117.7</v>
      </c>
      <c r="W350" s="528">
        <v>117.9</v>
      </c>
      <c r="X350" s="528">
        <v>117.9</v>
      </c>
      <c r="Y350" s="528">
        <v>117.9</v>
      </c>
      <c r="Z350" s="528">
        <v>117.8</v>
      </c>
      <c r="AA350" s="528">
        <v>117.8</v>
      </c>
      <c r="AB350" s="528">
        <v>117.8</v>
      </c>
      <c r="AC350" s="528">
        <v>117.8</v>
      </c>
      <c r="AD350" s="528">
        <v>118</v>
      </c>
      <c r="AE350" s="528">
        <v>119.6</v>
      </c>
      <c r="AF350" s="528">
        <v>119.3</v>
      </c>
      <c r="AG350" s="528">
        <v>119.4</v>
      </c>
      <c r="AH350" s="528">
        <v>119.6</v>
      </c>
      <c r="AI350" s="528">
        <v>119.8</v>
      </c>
      <c r="AJ350" s="528">
        <v>119.9</v>
      </c>
      <c r="AK350" s="528">
        <v>120</v>
      </c>
      <c r="AL350" s="528">
        <v>120.1</v>
      </c>
      <c r="AM350" s="528">
        <v>120.1</v>
      </c>
      <c r="AN350" s="528">
        <v>121.6</v>
      </c>
      <c r="AO350" s="528">
        <v>121.5</v>
      </c>
      <c r="AP350" s="528">
        <v>121.7</v>
      </c>
      <c r="AQ350" s="528">
        <v>121.7</v>
      </c>
      <c r="AR350" s="528">
        <v>122.9</v>
      </c>
      <c r="AS350" s="528">
        <v>124.5</v>
      </c>
      <c r="AT350" s="528">
        <v>127.4</v>
      </c>
      <c r="AU350" s="528">
        <v>127.4</v>
      </c>
      <c r="AV350" s="528">
        <v>127.4</v>
      </c>
      <c r="AW350" s="528">
        <v>127.4</v>
      </c>
      <c r="AX350" s="528">
        <v>127.4</v>
      </c>
      <c r="AY350" s="528">
        <v>128.19999999999999</v>
      </c>
      <c r="AZ350" s="528">
        <v>139.80000000000001</v>
      </c>
      <c r="BA350" s="528">
        <v>131</v>
      </c>
      <c r="BB350" s="528">
        <v>129.1</v>
      </c>
      <c r="BC350" s="528">
        <v>137.6</v>
      </c>
      <c r="BD350" s="528">
        <v>139.69999999999999</v>
      </c>
      <c r="BE350" s="528">
        <v>151.19999999999999</v>
      </c>
      <c r="BF350" s="528">
        <v>150.80000000000001</v>
      </c>
      <c r="BG350" s="528">
        <v>149.5</v>
      </c>
      <c r="BH350" s="528">
        <v>151.4</v>
      </c>
      <c r="BI350" s="528">
        <v>154.4</v>
      </c>
      <c r="BJ350" s="528">
        <v>146.30000000000001</v>
      </c>
      <c r="BK350" s="528">
        <v>147.9</v>
      </c>
      <c r="BL350" s="528">
        <v>143.80000000000001</v>
      </c>
      <c r="BM350" s="528">
        <v>142.9</v>
      </c>
      <c r="BN350" s="528">
        <v>143.9</v>
      </c>
      <c r="BO350" s="528">
        <v>142.9</v>
      </c>
      <c r="BP350" s="528">
        <v>142.4</v>
      </c>
      <c r="BQ350" s="528">
        <v>142.4</v>
      </c>
      <c r="BR350" s="528">
        <v>142.4</v>
      </c>
      <c r="BS350" s="528">
        <v>142.4</v>
      </c>
      <c r="BT350" s="528">
        <v>142.4</v>
      </c>
      <c r="BU350" s="528">
        <v>142.4</v>
      </c>
      <c r="BV350" s="528">
        <v>142.4</v>
      </c>
      <c r="BW350" s="528">
        <v>142.5</v>
      </c>
      <c r="BX350" s="528">
        <v>147.69999999999999</v>
      </c>
      <c r="BY350" s="528">
        <v>148.9</v>
      </c>
      <c r="BZ350" s="528">
        <v>151.6</v>
      </c>
      <c r="CA350" s="528">
        <v>156.80000000000001</v>
      </c>
      <c r="CB350" s="528">
        <v>148.9</v>
      </c>
      <c r="CC350" s="528">
        <v>148.9</v>
      </c>
      <c r="CD350" s="528">
        <v>149.6</v>
      </c>
      <c r="CE350" s="528">
        <v>152.80000000000001</v>
      </c>
      <c r="CF350" s="528">
        <v>153.6</v>
      </c>
      <c r="CG350" s="528">
        <v>153.6</v>
      </c>
      <c r="CH350" s="528">
        <v>153.5</v>
      </c>
      <c r="CI350" s="528">
        <v>153.6</v>
      </c>
      <c r="CJ350" s="528">
        <v>153.30000000000001</v>
      </c>
      <c r="CK350" s="528">
        <v>152.30000000000001</v>
      </c>
      <c r="CL350" s="528">
        <v>154.80000000000001</v>
      </c>
    </row>
    <row r="351" spans="1:90">
      <c r="A351" s="524" t="s">
        <v>2641</v>
      </c>
      <c r="B351" s="524" t="s">
        <v>1158</v>
      </c>
      <c r="C351" s="525">
        <v>0.20276</v>
      </c>
      <c r="D351" s="528">
        <v>101.2</v>
      </c>
      <c r="E351" s="528">
        <v>101</v>
      </c>
      <c r="F351" s="528">
        <v>99.9</v>
      </c>
      <c r="G351" s="528">
        <v>99.7</v>
      </c>
      <c r="H351" s="528">
        <v>100</v>
      </c>
      <c r="I351" s="528">
        <v>101.3</v>
      </c>
      <c r="J351" s="528">
        <v>102.7</v>
      </c>
      <c r="K351" s="528">
        <v>103.4</v>
      </c>
      <c r="L351" s="528">
        <v>102.2</v>
      </c>
      <c r="M351" s="528">
        <v>102.2</v>
      </c>
      <c r="N351" s="528">
        <v>102.2</v>
      </c>
      <c r="O351" s="528">
        <v>102.2</v>
      </c>
      <c r="P351" s="528">
        <v>102.9</v>
      </c>
      <c r="Q351" s="528">
        <v>103.2</v>
      </c>
      <c r="R351" s="528">
        <v>103.1</v>
      </c>
      <c r="S351" s="528">
        <v>106.1</v>
      </c>
      <c r="T351" s="528">
        <v>106.6</v>
      </c>
      <c r="U351" s="528">
        <v>107.8</v>
      </c>
      <c r="V351" s="528">
        <v>107.7</v>
      </c>
      <c r="W351" s="528">
        <v>107.9</v>
      </c>
      <c r="X351" s="528">
        <v>109</v>
      </c>
      <c r="Y351" s="528">
        <v>107</v>
      </c>
      <c r="Z351" s="528">
        <v>108.6</v>
      </c>
      <c r="AA351" s="528">
        <v>109.1</v>
      </c>
      <c r="AB351" s="528">
        <v>110.6</v>
      </c>
      <c r="AC351" s="528">
        <v>110.3</v>
      </c>
      <c r="AD351" s="528">
        <v>112.5</v>
      </c>
      <c r="AE351" s="528">
        <v>112.6</v>
      </c>
      <c r="AF351" s="528">
        <v>112.6</v>
      </c>
      <c r="AG351" s="528">
        <v>114</v>
      </c>
      <c r="AH351" s="528">
        <v>112.9</v>
      </c>
      <c r="AI351" s="528">
        <v>113.4</v>
      </c>
      <c r="AJ351" s="528">
        <v>115.3</v>
      </c>
      <c r="AK351" s="528">
        <v>113.4</v>
      </c>
      <c r="AL351" s="528">
        <v>112.4</v>
      </c>
      <c r="AM351" s="528">
        <v>114.1</v>
      </c>
      <c r="AN351" s="528">
        <v>116.3</v>
      </c>
      <c r="AO351" s="528">
        <v>114.7</v>
      </c>
      <c r="AP351" s="528">
        <v>115.7</v>
      </c>
      <c r="AQ351" s="528">
        <v>115.9</v>
      </c>
      <c r="AR351" s="528">
        <v>120.7</v>
      </c>
      <c r="AS351" s="528">
        <v>122.6</v>
      </c>
      <c r="AT351" s="528">
        <v>121.5</v>
      </c>
      <c r="AU351" s="528">
        <v>122.9</v>
      </c>
      <c r="AV351" s="528">
        <v>124.4</v>
      </c>
      <c r="AW351" s="528">
        <v>123.9</v>
      </c>
      <c r="AX351" s="528">
        <v>123.9</v>
      </c>
      <c r="AY351" s="528">
        <v>122.5</v>
      </c>
      <c r="AZ351" s="528">
        <v>118.6</v>
      </c>
      <c r="BA351" s="528">
        <v>120</v>
      </c>
      <c r="BB351" s="528">
        <v>120.4</v>
      </c>
      <c r="BC351" s="528">
        <v>124</v>
      </c>
      <c r="BD351" s="528">
        <v>124.9</v>
      </c>
      <c r="BE351" s="528">
        <v>120.1</v>
      </c>
      <c r="BF351" s="528">
        <v>125.1</v>
      </c>
      <c r="BG351" s="528">
        <v>120.8</v>
      </c>
      <c r="BH351" s="528">
        <v>117.7</v>
      </c>
      <c r="BI351" s="528">
        <v>120.8</v>
      </c>
      <c r="BJ351" s="528">
        <v>122.1</v>
      </c>
      <c r="BK351" s="528">
        <v>120.2</v>
      </c>
      <c r="BL351" s="528">
        <v>122</v>
      </c>
      <c r="BM351" s="528">
        <v>120.2</v>
      </c>
      <c r="BN351" s="528">
        <v>119</v>
      </c>
      <c r="BO351" s="528">
        <v>117.1</v>
      </c>
      <c r="BP351" s="528">
        <v>119</v>
      </c>
      <c r="BQ351" s="528">
        <v>118.4</v>
      </c>
      <c r="BR351" s="528">
        <v>118.4</v>
      </c>
      <c r="BS351" s="528">
        <v>118.4</v>
      </c>
      <c r="BT351" s="528">
        <v>118.4</v>
      </c>
      <c r="BU351" s="528">
        <v>118.4</v>
      </c>
      <c r="BV351" s="528">
        <v>118.2</v>
      </c>
      <c r="BW351" s="528">
        <v>118</v>
      </c>
      <c r="BX351" s="528">
        <v>114.9</v>
      </c>
      <c r="BY351" s="528">
        <v>117.1</v>
      </c>
      <c r="BZ351" s="528">
        <v>119.3</v>
      </c>
      <c r="CA351" s="528">
        <v>118.5</v>
      </c>
      <c r="CB351" s="528">
        <v>118.8</v>
      </c>
      <c r="CC351" s="528">
        <v>121.3</v>
      </c>
      <c r="CD351" s="528">
        <v>122.1</v>
      </c>
      <c r="CE351" s="528">
        <v>122.6</v>
      </c>
      <c r="CF351" s="528">
        <v>123.1</v>
      </c>
      <c r="CG351" s="528">
        <v>123.3</v>
      </c>
      <c r="CH351" s="528">
        <v>125.8</v>
      </c>
      <c r="CI351" s="528">
        <v>126.8</v>
      </c>
      <c r="CJ351" s="528">
        <v>126.3</v>
      </c>
      <c r="CK351" s="528">
        <v>124.9</v>
      </c>
      <c r="CL351" s="528">
        <v>125.4</v>
      </c>
    </row>
    <row r="352" spans="1:90">
      <c r="A352" s="524" t="s">
        <v>2642</v>
      </c>
      <c r="B352" s="524" t="s">
        <v>1160</v>
      </c>
      <c r="C352" s="525">
        <v>0.11083</v>
      </c>
      <c r="D352" s="528">
        <v>101.7</v>
      </c>
      <c r="E352" s="528">
        <v>101.4</v>
      </c>
      <c r="F352" s="528">
        <v>99.5</v>
      </c>
      <c r="G352" s="528">
        <v>97.3</v>
      </c>
      <c r="H352" s="528">
        <v>97.8</v>
      </c>
      <c r="I352" s="528">
        <v>100.2</v>
      </c>
      <c r="J352" s="528">
        <v>102.7</v>
      </c>
      <c r="K352" s="528">
        <v>103.3</v>
      </c>
      <c r="L352" s="528">
        <v>101.1</v>
      </c>
      <c r="M352" s="528">
        <v>101.1</v>
      </c>
      <c r="N352" s="528">
        <v>101.4</v>
      </c>
      <c r="O352" s="528">
        <v>100.9</v>
      </c>
      <c r="P352" s="528">
        <v>102.3</v>
      </c>
      <c r="Q352" s="528">
        <v>102.9</v>
      </c>
      <c r="R352" s="528">
        <v>102.4</v>
      </c>
      <c r="S352" s="528">
        <v>105</v>
      </c>
      <c r="T352" s="528">
        <v>105.7</v>
      </c>
      <c r="U352" s="528">
        <v>107.6</v>
      </c>
      <c r="V352" s="528">
        <v>106.6</v>
      </c>
      <c r="W352" s="528">
        <v>106.2</v>
      </c>
      <c r="X352" s="528">
        <v>108</v>
      </c>
      <c r="Y352" s="528">
        <v>104.7</v>
      </c>
      <c r="Z352" s="528">
        <v>107.7</v>
      </c>
      <c r="AA352" s="528">
        <v>109</v>
      </c>
      <c r="AB352" s="528">
        <v>106.6</v>
      </c>
      <c r="AC352" s="528">
        <v>106.3</v>
      </c>
      <c r="AD352" s="528">
        <v>110</v>
      </c>
      <c r="AE352" s="528">
        <v>109.7</v>
      </c>
      <c r="AF352" s="528">
        <v>109.9</v>
      </c>
      <c r="AG352" s="528">
        <v>112.5</v>
      </c>
      <c r="AH352" s="528">
        <v>110.6</v>
      </c>
      <c r="AI352" s="528">
        <v>111.5</v>
      </c>
      <c r="AJ352" s="528">
        <v>115</v>
      </c>
      <c r="AK352" s="528">
        <v>111.6</v>
      </c>
      <c r="AL352" s="528">
        <v>109.8</v>
      </c>
      <c r="AM352" s="528">
        <v>112.6</v>
      </c>
      <c r="AN352" s="528">
        <v>115</v>
      </c>
      <c r="AO352" s="528">
        <v>112.7</v>
      </c>
      <c r="AP352" s="528">
        <v>113.3</v>
      </c>
      <c r="AQ352" s="528">
        <v>110.8</v>
      </c>
      <c r="AR352" s="528">
        <v>117.3</v>
      </c>
      <c r="AS352" s="528">
        <v>120.7</v>
      </c>
      <c r="AT352" s="528">
        <v>118.7</v>
      </c>
      <c r="AU352" s="528">
        <v>117.2</v>
      </c>
      <c r="AV352" s="528">
        <v>118.6</v>
      </c>
      <c r="AW352" s="528">
        <v>117.8</v>
      </c>
      <c r="AX352" s="528">
        <v>117.4</v>
      </c>
      <c r="AY352" s="528">
        <v>118.2</v>
      </c>
      <c r="AZ352" s="528">
        <v>113.7</v>
      </c>
      <c r="BA352" s="528">
        <v>113.7</v>
      </c>
      <c r="BB352" s="528">
        <v>113.8</v>
      </c>
      <c r="BC352" s="528">
        <v>118.8</v>
      </c>
      <c r="BD352" s="528">
        <v>120.5</v>
      </c>
      <c r="BE352" s="528">
        <v>112.3</v>
      </c>
      <c r="BF352" s="528">
        <v>121.2</v>
      </c>
      <c r="BG352" s="528">
        <v>113.2</v>
      </c>
      <c r="BH352" s="528">
        <v>107.6</v>
      </c>
      <c r="BI352" s="528">
        <v>113.6</v>
      </c>
      <c r="BJ352" s="528">
        <v>115.7</v>
      </c>
      <c r="BK352" s="528">
        <v>114.8</v>
      </c>
      <c r="BL352" s="528">
        <v>115.4</v>
      </c>
      <c r="BM352" s="528">
        <v>110.9</v>
      </c>
      <c r="BN352" s="528">
        <v>109.4</v>
      </c>
      <c r="BO352" s="528">
        <v>104.8</v>
      </c>
      <c r="BP352" s="528">
        <v>109</v>
      </c>
      <c r="BQ352" s="528">
        <v>109</v>
      </c>
      <c r="BR352" s="528">
        <v>109</v>
      </c>
      <c r="BS352" s="528">
        <v>109</v>
      </c>
      <c r="BT352" s="528">
        <v>109</v>
      </c>
      <c r="BU352" s="528">
        <v>109</v>
      </c>
      <c r="BV352" s="528">
        <v>109</v>
      </c>
      <c r="BW352" s="528">
        <v>109</v>
      </c>
      <c r="BX352" s="528">
        <v>107</v>
      </c>
      <c r="BY352" s="528">
        <v>110.5</v>
      </c>
      <c r="BZ352" s="528">
        <v>113.3</v>
      </c>
      <c r="CA352" s="528">
        <v>111.2</v>
      </c>
      <c r="CB352" s="528">
        <v>111.3</v>
      </c>
      <c r="CC352" s="528">
        <v>114.9</v>
      </c>
      <c r="CD352" s="528">
        <v>116.3</v>
      </c>
      <c r="CE352" s="528">
        <v>116.6</v>
      </c>
      <c r="CF352" s="528">
        <v>116.1</v>
      </c>
      <c r="CG352" s="528">
        <v>116.1</v>
      </c>
      <c r="CH352" s="528">
        <v>119.4</v>
      </c>
      <c r="CI352" s="528">
        <v>119.6</v>
      </c>
      <c r="CJ352" s="528">
        <v>118.9</v>
      </c>
      <c r="CK352" s="528">
        <v>118.2</v>
      </c>
      <c r="CL352" s="528">
        <v>118.9</v>
      </c>
    </row>
    <row r="353" spans="1:90">
      <c r="A353" s="524" t="s">
        <v>2643</v>
      </c>
      <c r="B353" s="524" t="s">
        <v>1162</v>
      </c>
      <c r="C353" s="525">
        <v>2.7390000000000001E-2</v>
      </c>
      <c r="D353" s="528">
        <v>101.1</v>
      </c>
      <c r="E353" s="528">
        <v>101.1</v>
      </c>
      <c r="F353" s="528">
        <v>101.1</v>
      </c>
      <c r="G353" s="528">
        <v>102.5</v>
      </c>
      <c r="H353" s="528">
        <v>102.5</v>
      </c>
      <c r="I353" s="528">
        <v>102.5</v>
      </c>
      <c r="J353" s="528">
        <v>102.5</v>
      </c>
      <c r="K353" s="528">
        <v>102.5</v>
      </c>
      <c r="L353" s="528">
        <v>102.5</v>
      </c>
      <c r="M353" s="528">
        <v>102.5</v>
      </c>
      <c r="N353" s="528">
        <v>102.5</v>
      </c>
      <c r="O353" s="528">
        <v>102.5</v>
      </c>
      <c r="P353" s="528">
        <v>100.8</v>
      </c>
      <c r="Q353" s="528">
        <v>100.8</v>
      </c>
      <c r="R353" s="528">
        <v>100.8</v>
      </c>
      <c r="S353" s="528">
        <v>104.7</v>
      </c>
      <c r="T353" s="528">
        <v>104.7</v>
      </c>
      <c r="U353" s="528">
        <v>104.7</v>
      </c>
      <c r="V353" s="528">
        <v>104.7</v>
      </c>
      <c r="W353" s="528">
        <v>104.7</v>
      </c>
      <c r="X353" s="528">
        <v>104.7</v>
      </c>
      <c r="Y353" s="528">
        <v>104.7</v>
      </c>
      <c r="Z353" s="528">
        <v>104.7</v>
      </c>
      <c r="AA353" s="528">
        <v>104.7</v>
      </c>
      <c r="AB353" s="528">
        <v>127.4</v>
      </c>
      <c r="AC353" s="528">
        <v>127.4</v>
      </c>
      <c r="AD353" s="528">
        <v>127.4</v>
      </c>
      <c r="AE353" s="528">
        <v>126.2</v>
      </c>
      <c r="AF353" s="528">
        <v>126.2</v>
      </c>
      <c r="AG353" s="528">
        <v>126.2</v>
      </c>
      <c r="AH353" s="528">
        <v>126.2</v>
      </c>
      <c r="AI353" s="528">
        <v>126.2</v>
      </c>
      <c r="AJ353" s="528">
        <v>126.2</v>
      </c>
      <c r="AK353" s="528">
        <v>126.2</v>
      </c>
      <c r="AL353" s="528">
        <v>126.2</v>
      </c>
      <c r="AM353" s="528">
        <v>127</v>
      </c>
      <c r="AN353" s="528">
        <v>132.69999999999999</v>
      </c>
      <c r="AO353" s="528">
        <v>132.69999999999999</v>
      </c>
      <c r="AP353" s="528">
        <v>137.6</v>
      </c>
      <c r="AQ353" s="528">
        <v>141.5</v>
      </c>
      <c r="AR353" s="528">
        <v>149.80000000000001</v>
      </c>
      <c r="AS353" s="528">
        <v>150.9</v>
      </c>
      <c r="AT353" s="528">
        <v>150.9</v>
      </c>
      <c r="AU353" s="528">
        <v>150.9</v>
      </c>
      <c r="AV353" s="528">
        <v>150.9</v>
      </c>
      <c r="AW353" s="528">
        <v>150.9</v>
      </c>
      <c r="AX353" s="528">
        <v>150.9</v>
      </c>
      <c r="AY353" s="528">
        <v>150.9</v>
      </c>
      <c r="AZ353" s="528">
        <v>141.5</v>
      </c>
      <c r="BA353" s="528">
        <v>141.30000000000001</v>
      </c>
      <c r="BB353" s="528">
        <v>141.30000000000001</v>
      </c>
      <c r="BC353" s="528">
        <v>141.30000000000001</v>
      </c>
      <c r="BD353" s="528">
        <v>141.30000000000001</v>
      </c>
      <c r="BE353" s="528">
        <v>141.30000000000001</v>
      </c>
      <c r="BF353" s="528">
        <v>142.19999999999999</v>
      </c>
      <c r="BG353" s="528">
        <v>142.19999999999999</v>
      </c>
      <c r="BH353" s="528">
        <v>142.19999999999999</v>
      </c>
      <c r="BI353" s="528">
        <v>142.19999999999999</v>
      </c>
      <c r="BJ353" s="528">
        <v>142.19999999999999</v>
      </c>
      <c r="BK353" s="528">
        <v>142.19999999999999</v>
      </c>
      <c r="BL353" s="528">
        <v>150</v>
      </c>
      <c r="BM353" s="528">
        <v>152</v>
      </c>
      <c r="BN353" s="528">
        <v>152.5</v>
      </c>
      <c r="BO353" s="528">
        <v>152.5</v>
      </c>
      <c r="BP353" s="528">
        <v>152.5</v>
      </c>
      <c r="BQ353" s="528">
        <v>152.5</v>
      </c>
      <c r="BR353" s="528">
        <v>152.5</v>
      </c>
      <c r="BS353" s="528">
        <v>152.5</v>
      </c>
      <c r="BT353" s="528">
        <v>152.5</v>
      </c>
      <c r="BU353" s="528">
        <v>152.5</v>
      </c>
      <c r="BV353" s="528">
        <v>152.5</v>
      </c>
      <c r="BW353" s="528">
        <v>152.5</v>
      </c>
      <c r="BX353" s="528">
        <v>136.30000000000001</v>
      </c>
      <c r="BY353" s="528">
        <v>137.80000000000001</v>
      </c>
      <c r="BZ353" s="528">
        <v>138.80000000000001</v>
      </c>
      <c r="CA353" s="528">
        <v>138.19999999999999</v>
      </c>
      <c r="CB353" s="528">
        <v>136.80000000000001</v>
      </c>
      <c r="CC353" s="528">
        <v>138.4</v>
      </c>
      <c r="CD353" s="528">
        <v>135.6</v>
      </c>
      <c r="CE353" s="528">
        <v>137.9</v>
      </c>
      <c r="CF353" s="528">
        <v>142.30000000000001</v>
      </c>
      <c r="CG353" s="528">
        <v>142.80000000000001</v>
      </c>
      <c r="CH353" s="528">
        <v>143.30000000000001</v>
      </c>
      <c r="CI353" s="528">
        <v>146.4</v>
      </c>
      <c r="CJ353" s="528">
        <v>144.6</v>
      </c>
      <c r="CK353" s="528">
        <v>144.69999999999999</v>
      </c>
      <c r="CL353" s="528">
        <v>145.1</v>
      </c>
    </row>
    <row r="354" spans="1:90">
      <c r="A354" s="524" t="s">
        <v>2644</v>
      </c>
      <c r="B354" s="524" t="s">
        <v>1164</v>
      </c>
      <c r="C354" s="525">
        <v>3.9870000000000003E-2</v>
      </c>
      <c r="D354" s="528">
        <v>100.4</v>
      </c>
      <c r="E354" s="528">
        <v>100.4</v>
      </c>
      <c r="F354" s="528">
        <v>100.4</v>
      </c>
      <c r="G354" s="528">
        <v>102.1</v>
      </c>
      <c r="H354" s="528">
        <v>101.9</v>
      </c>
      <c r="I354" s="528">
        <v>101.9</v>
      </c>
      <c r="J354" s="528">
        <v>101.9</v>
      </c>
      <c r="K354" s="528">
        <v>103.9</v>
      </c>
      <c r="L354" s="528">
        <v>103.9</v>
      </c>
      <c r="M354" s="528">
        <v>103.9</v>
      </c>
      <c r="N354" s="528">
        <v>103</v>
      </c>
      <c r="O354" s="528">
        <v>104.8</v>
      </c>
      <c r="P354" s="528">
        <v>104.3</v>
      </c>
      <c r="Q354" s="528">
        <v>104.3</v>
      </c>
      <c r="R354" s="528">
        <v>105.1</v>
      </c>
      <c r="S354" s="528">
        <v>104.5</v>
      </c>
      <c r="T354" s="528">
        <v>105.1</v>
      </c>
      <c r="U354" s="528">
        <v>106.2</v>
      </c>
      <c r="V354" s="528">
        <v>108.5</v>
      </c>
      <c r="W354" s="528">
        <v>110.4</v>
      </c>
      <c r="X354" s="528">
        <v>111.1</v>
      </c>
      <c r="Y354" s="528">
        <v>110.1</v>
      </c>
      <c r="Z354" s="528">
        <v>110.1</v>
      </c>
      <c r="AA354" s="528">
        <v>108.9</v>
      </c>
      <c r="AB354" s="528">
        <v>108</v>
      </c>
      <c r="AC354" s="528">
        <v>107</v>
      </c>
      <c r="AD354" s="528">
        <v>107.7</v>
      </c>
      <c r="AE354" s="528">
        <v>107.7</v>
      </c>
      <c r="AF354" s="528">
        <v>107.7</v>
      </c>
      <c r="AG354" s="528">
        <v>107.8</v>
      </c>
      <c r="AH354" s="528">
        <v>107.4</v>
      </c>
      <c r="AI354" s="528">
        <v>107.4</v>
      </c>
      <c r="AJ354" s="528">
        <v>107.2</v>
      </c>
      <c r="AK354" s="528">
        <v>107.2</v>
      </c>
      <c r="AL354" s="528">
        <v>107.2</v>
      </c>
      <c r="AM354" s="528">
        <v>107.2</v>
      </c>
      <c r="AN354" s="528">
        <v>107.9</v>
      </c>
      <c r="AO354" s="528">
        <v>106.2</v>
      </c>
      <c r="AP354" s="528">
        <v>106.2</v>
      </c>
      <c r="AQ354" s="528">
        <v>107.9</v>
      </c>
      <c r="AR354" s="528">
        <v>107.9</v>
      </c>
      <c r="AS354" s="528">
        <v>107.9</v>
      </c>
      <c r="AT354" s="528">
        <v>108</v>
      </c>
      <c r="AU354" s="528">
        <v>119.9</v>
      </c>
      <c r="AV354" s="528">
        <v>123.2</v>
      </c>
      <c r="AW354" s="528">
        <v>122.8</v>
      </c>
      <c r="AX354" s="528">
        <v>123.3</v>
      </c>
      <c r="AY354" s="528">
        <v>114.1</v>
      </c>
      <c r="AZ354" s="528">
        <v>112.4</v>
      </c>
      <c r="BA354" s="528">
        <v>119.8</v>
      </c>
      <c r="BB354" s="528">
        <v>121.6</v>
      </c>
      <c r="BC354" s="528">
        <v>121.9</v>
      </c>
      <c r="BD354" s="528">
        <v>121.2</v>
      </c>
      <c r="BE354" s="528">
        <v>120.4</v>
      </c>
      <c r="BF354" s="528">
        <v>120.3</v>
      </c>
      <c r="BG354" s="528">
        <v>121.1</v>
      </c>
      <c r="BH354" s="528">
        <v>121.8</v>
      </c>
      <c r="BI354" s="528">
        <v>121.3</v>
      </c>
      <c r="BJ354" s="528">
        <v>124.2</v>
      </c>
      <c r="BK354" s="528">
        <v>120.9</v>
      </c>
      <c r="BL354" s="528">
        <v>120.7</v>
      </c>
      <c r="BM354" s="528">
        <v>122</v>
      </c>
      <c r="BN354" s="528">
        <v>120.2</v>
      </c>
      <c r="BO354" s="528">
        <v>119.8</v>
      </c>
      <c r="BP354" s="528">
        <v>119.1</v>
      </c>
      <c r="BQ354" s="528">
        <v>119.1</v>
      </c>
      <c r="BR354" s="528">
        <v>119.1</v>
      </c>
      <c r="BS354" s="528">
        <v>119.1</v>
      </c>
      <c r="BT354" s="528">
        <v>119.1</v>
      </c>
      <c r="BU354" s="528">
        <v>119.1</v>
      </c>
      <c r="BV354" s="528">
        <v>118.2</v>
      </c>
      <c r="BW354" s="528">
        <v>117</v>
      </c>
      <c r="BX354" s="528">
        <v>116.7</v>
      </c>
      <c r="BY354" s="528">
        <v>118.8</v>
      </c>
      <c r="BZ354" s="528">
        <v>124.3</v>
      </c>
      <c r="CA354" s="528">
        <v>126.4</v>
      </c>
      <c r="CB354" s="528">
        <v>126.6</v>
      </c>
      <c r="CC354" s="528">
        <v>129.69999999999999</v>
      </c>
      <c r="CD354" s="528">
        <v>131.1</v>
      </c>
      <c r="CE354" s="528">
        <v>131.6</v>
      </c>
      <c r="CF354" s="528">
        <v>132</v>
      </c>
      <c r="CG354" s="528">
        <v>132.19999999999999</v>
      </c>
      <c r="CH354" s="528">
        <v>135</v>
      </c>
      <c r="CI354" s="528">
        <v>137.5</v>
      </c>
      <c r="CJ354" s="528">
        <v>137.80000000000001</v>
      </c>
      <c r="CK354" s="528">
        <v>132.19999999999999</v>
      </c>
      <c r="CL354" s="528">
        <v>132.4</v>
      </c>
    </row>
    <row r="355" spans="1:90">
      <c r="A355" s="524" t="s">
        <v>2645</v>
      </c>
      <c r="B355" s="524" t="s">
        <v>1166</v>
      </c>
      <c r="C355" s="525">
        <v>1.204E-2</v>
      </c>
      <c r="D355" s="528">
        <v>99.9</v>
      </c>
      <c r="E355" s="528">
        <v>99.9</v>
      </c>
      <c r="F355" s="528">
        <v>99.9</v>
      </c>
      <c r="G355" s="528">
        <v>100.9</v>
      </c>
      <c r="H355" s="528">
        <v>100.9</v>
      </c>
      <c r="I355" s="528">
        <v>100.9</v>
      </c>
      <c r="J355" s="528">
        <v>100.9</v>
      </c>
      <c r="K355" s="528">
        <v>100.9</v>
      </c>
      <c r="L355" s="528">
        <v>100.9</v>
      </c>
      <c r="M355" s="528">
        <v>100.9</v>
      </c>
      <c r="N355" s="528">
        <v>100.9</v>
      </c>
      <c r="O355" s="528">
        <v>100.9</v>
      </c>
      <c r="P355" s="528">
        <v>104.2</v>
      </c>
      <c r="Q355" s="528">
        <v>104.2</v>
      </c>
      <c r="R355" s="528">
        <v>104.2</v>
      </c>
      <c r="S355" s="528">
        <v>113.8</v>
      </c>
      <c r="T355" s="528">
        <v>113.8</v>
      </c>
      <c r="U355" s="528">
        <v>113.8</v>
      </c>
      <c r="V355" s="528">
        <v>113.8</v>
      </c>
      <c r="W355" s="528">
        <v>113.8</v>
      </c>
      <c r="X355" s="528">
        <v>113.8</v>
      </c>
      <c r="Y355" s="528">
        <v>113.8</v>
      </c>
      <c r="Z355" s="528">
        <v>113.8</v>
      </c>
      <c r="AA355" s="528">
        <v>113.8</v>
      </c>
      <c r="AB355" s="528">
        <v>112.7</v>
      </c>
      <c r="AC355" s="528">
        <v>112.7</v>
      </c>
      <c r="AD355" s="528">
        <v>112.7</v>
      </c>
      <c r="AE355" s="528">
        <v>113.6</v>
      </c>
      <c r="AF355" s="528">
        <v>110.9</v>
      </c>
      <c r="AG355" s="528">
        <v>110.9</v>
      </c>
      <c r="AH355" s="528">
        <v>110.9</v>
      </c>
      <c r="AI355" s="528">
        <v>110.9</v>
      </c>
      <c r="AJ355" s="528">
        <v>110.9</v>
      </c>
      <c r="AK355" s="528">
        <v>110.9</v>
      </c>
      <c r="AL355" s="528">
        <v>110.9</v>
      </c>
      <c r="AM355" s="528">
        <v>110.9</v>
      </c>
      <c r="AN355" s="528">
        <v>110.9</v>
      </c>
      <c r="AO355" s="528">
        <v>111.2</v>
      </c>
      <c r="AP355" s="528">
        <v>111.8</v>
      </c>
      <c r="AQ355" s="528">
        <v>115.5</v>
      </c>
      <c r="AR355" s="528">
        <v>116.3</v>
      </c>
      <c r="AS355" s="528">
        <v>115.9</v>
      </c>
      <c r="AT355" s="528">
        <v>115.6</v>
      </c>
      <c r="AU355" s="528">
        <v>117.4</v>
      </c>
      <c r="AV355" s="528">
        <v>119</v>
      </c>
      <c r="AW355" s="528">
        <v>120.1</v>
      </c>
      <c r="AX355" s="528">
        <v>120.9</v>
      </c>
      <c r="AY355" s="528">
        <v>121.1</v>
      </c>
      <c r="AZ355" s="528">
        <v>121.9</v>
      </c>
      <c r="BA355" s="528">
        <v>121.3</v>
      </c>
      <c r="BB355" s="528">
        <v>121.7</v>
      </c>
      <c r="BC355" s="528">
        <v>140.30000000000001</v>
      </c>
      <c r="BD355" s="528">
        <v>140.30000000000001</v>
      </c>
      <c r="BE355" s="528">
        <v>138.19999999999999</v>
      </c>
      <c r="BF355" s="528">
        <v>137.80000000000001</v>
      </c>
      <c r="BG355" s="528">
        <v>138.1</v>
      </c>
      <c r="BH355" s="528">
        <v>135.9</v>
      </c>
      <c r="BI355" s="528">
        <v>132.6</v>
      </c>
      <c r="BJ355" s="528">
        <v>126.7</v>
      </c>
      <c r="BK355" s="528">
        <v>113.2</v>
      </c>
      <c r="BL355" s="528">
        <v>121.7</v>
      </c>
      <c r="BM355" s="528">
        <v>122</v>
      </c>
      <c r="BN355" s="528">
        <v>122</v>
      </c>
      <c r="BO355" s="528">
        <v>133.30000000000001</v>
      </c>
      <c r="BP355" s="528">
        <v>129.69999999999999</v>
      </c>
      <c r="BQ355" s="528">
        <v>119.4</v>
      </c>
      <c r="BR355" s="528">
        <v>119.4</v>
      </c>
      <c r="BS355" s="528">
        <v>119.4</v>
      </c>
      <c r="BT355" s="528">
        <v>119.4</v>
      </c>
      <c r="BU355" s="528">
        <v>119.4</v>
      </c>
      <c r="BV355" s="528">
        <v>119.4</v>
      </c>
      <c r="BW355" s="528">
        <v>119.4</v>
      </c>
      <c r="BX355" s="528">
        <v>118.6</v>
      </c>
      <c r="BY355" s="528">
        <v>113.9</v>
      </c>
      <c r="BZ355" s="528">
        <v>111.2</v>
      </c>
      <c r="CA355" s="528">
        <v>110.6</v>
      </c>
      <c r="CB355" s="528">
        <v>116.8</v>
      </c>
      <c r="CC355" s="528">
        <v>116.6</v>
      </c>
      <c r="CD355" s="528">
        <v>118</v>
      </c>
      <c r="CE355" s="528">
        <v>116.7</v>
      </c>
      <c r="CF355" s="528">
        <v>119.2</v>
      </c>
      <c r="CG355" s="528">
        <v>120.9</v>
      </c>
      <c r="CH355" s="528">
        <v>122.3</v>
      </c>
      <c r="CI355" s="528">
        <v>121.7</v>
      </c>
      <c r="CJ355" s="528">
        <v>122.4</v>
      </c>
      <c r="CK355" s="528">
        <v>124.7</v>
      </c>
      <c r="CL355" s="528">
        <v>124.4</v>
      </c>
    </row>
    <row r="356" spans="1:90">
      <c r="A356" s="524" t="s">
        <v>2646</v>
      </c>
      <c r="B356" s="524" t="s">
        <v>1168</v>
      </c>
      <c r="C356" s="525">
        <v>1.2630000000000001E-2</v>
      </c>
      <c r="D356" s="528">
        <v>100</v>
      </c>
      <c r="E356" s="528">
        <v>100</v>
      </c>
      <c r="F356" s="528">
        <v>100</v>
      </c>
      <c r="G356" s="528">
        <v>106.7</v>
      </c>
      <c r="H356" s="528">
        <v>106.7</v>
      </c>
      <c r="I356" s="528">
        <v>106.7</v>
      </c>
      <c r="J356" s="528">
        <v>106.7</v>
      </c>
      <c r="K356" s="528">
        <v>106.7</v>
      </c>
      <c r="L356" s="528">
        <v>106.7</v>
      </c>
      <c r="M356" s="528">
        <v>106.7</v>
      </c>
      <c r="N356" s="528">
        <v>106.7</v>
      </c>
      <c r="O356" s="528">
        <v>106.7</v>
      </c>
      <c r="P356" s="528">
        <v>106.7</v>
      </c>
      <c r="Q356" s="528">
        <v>106.7</v>
      </c>
      <c r="R356" s="528">
        <v>106.7</v>
      </c>
      <c r="S356" s="528">
        <v>115.9</v>
      </c>
      <c r="T356" s="528">
        <v>115.9</v>
      </c>
      <c r="U356" s="528">
        <v>115.9</v>
      </c>
      <c r="V356" s="528">
        <v>115.9</v>
      </c>
      <c r="W356" s="528">
        <v>115.9</v>
      </c>
      <c r="X356" s="528">
        <v>115.9</v>
      </c>
      <c r="Y356" s="528">
        <v>115.9</v>
      </c>
      <c r="Z356" s="528">
        <v>115.9</v>
      </c>
      <c r="AA356" s="528">
        <v>115.9</v>
      </c>
      <c r="AB356" s="528">
        <v>115.9</v>
      </c>
      <c r="AC356" s="528">
        <v>115.9</v>
      </c>
      <c r="AD356" s="528">
        <v>116.8</v>
      </c>
      <c r="AE356" s="528">
        <v>123.4</v>
      </c>
      <c r="AF356" s="528">
        <v>123.4</v>
      </c>
      <c r="AG356" s="528">
        <v>123.4</v>
      </c>
      <c r="AH356" s="528">
        <v>123.4</v>
      </c>
      <c r="AI356" s="528">
        <v>123.4</v>
      </c>
      <c r="AJ356" s="528">
        <v>123.4</v>
      </c>
      <c r="AK356" s="528">
        <v>123.4</v>
      </c>
      <c r="AL356" s="528">
        <v>123.4</v>
      </c>
      <c r="AM356" s="528">
        <v>123.4</v>
      </c>
      <c r="AN356" s="528">
        <v>123.4</v>
      </c>
      <c r="AO356" s="528">
        <v>123.4</v>
      </c>
      <c r="AP356" s="528">
        <v>123.4</v>
      </c>
      <c r="AQ356" s="528">
        <v>131</v>
      </c>
      <c r="AR356" s="528">
        <v>131</v>
      </c>
      <c r="AS356" s="528">
        <v>131</v>
      </c>
      <c r="AT356" s="528">
        <v>130.4</v>
      </c>
      <c r="AU356" s="528">
        <v>126.6</v>
      </c>
      <c r="AV356" s="528">
        <v>126.6</v>
      </c>
      <c r="AW356" s="528">
        <v>126.6</v>
      </c>
      <c r="AX356" s="528">
        <v>126.6</v>
      </c>
      <c r="AY356" s="528">
        <v>126.6</v>
      </c>
      <c r="AZ356" s="528">
        <v>128.19999999999999</v>
      </c>
      <c r="BA356" s="528">
        <v>128.19999999999999</v>
      </c>
      <c r="BB356" s="528">
        <v>127.2</v>
      </c>
      <c r="BC356" s="528">
        <v>124.3</v>
      </c>
      <c r="BD356" s="528">
        <v>124.3</v>
      </c>
      <c r="BE356" s="528">
        <v>124.3</v>
      </c>
      <c r="BF356" s="528">
        <v>124.3</v>
      </c>
      <c r="BG356" s="528">
        <v>124.3</v>
      </c>
      <c r="BH356" s="528">
        <v>123.2</v>
      </c>
      <c r="BI356" s="528">
        <v>123.9</v>
      </c>
      <c r="BJ356" s="528">
        <v>123.9</v>
      </c>
      <c r="BK356" s="528">
        <v>123.9</v>
      </c>
      <c r="BL356" s="528">
        <v>123.9</v>
      </c>
      <c r="BM356" s="528">
        <v>123.9</v>
      </c>
      <c r="BN356" s="528">
        <v>123.9</v>
      </c>
      <c r="BO356" s="528">
        <v>123.7</v>
      </c>
      <c r="BP356" s="528">
        <v>123.7</v>
      </c>
      <c r="BQ356" s="528">
        <v>123.7</v>
      </c>
      <c r="BR356" s="528">
        <v>123.7</v>
      </c>
      <c r="BS356" s="528">
        <v>123.7</v>
      </c>
      <c r="BT356" s="528">
        <v>123.7</v>
      </c>
      <c r="BU356" s="528">
        <v>123.7</v>
      </c>
      <c r="BV356" s="528">
        <v>123.7</v>
      </c>
      <c r="BW356" s="528">
        <v>123.7</v>
      </c>
      <c r="BX356" s="528">
        <v>128.4</v>
      </c>
      <c r="BY356" s="528">
        <v>128.4</v>
      </c>
      <c r="BZ356" s="528">
        <v>121.9</v>
      </c>
      <c r="CA356" s="528">
        <v>122.5</v>
      </c>
      <c r="CB356" s="528">
        <v>122.6</v>
      </c>
      <c r="CC356" s="528">
        <v>118.8</v>
      </c>
      <c r="CD356" s="528">
        <v>119.1</v>
      </c>
      <c r="CE356" s="528">
        <v>119.1</v>
      </c>
      <c r="CF356" s="528">
        <v>119.1</v>
      </c>
      <c r="CG356" s="528">
        <v>119.1</v>
      </c>
      <c r="CH356" s="528">
        <v>119</v>
      </c>
      <c r="CI356" s="528">
        <v>119</v>
      </c>
      <c r="CJ356" s="528">
        <v>119</v>
      </c>
      <c r="CK356" s="528">
        <v>118.1</v>
      </c>
      <c r="CL356" s="528">
        <v>118.1</v>
      </c>
    </row>
    <row r="357" spans="1:90">
      <c r="A357" s="524" t="s">
        <v>2647</v>
      </c>
      <c r="B357" s="524" t="s">
        <v>1170</v>
      </c>
      <c r="C357" s="525">
        <v>2.9869699999999999</v>
      </c>
      <c r="D357" s="528">
        <v>100.2</v>
      </c>
      <c r="E357" s="528">
        <v>100.5</v>
      </c>
      <c r="F357" s="528">
        <v>100.3</v>
      </c>
      <c r="G357" s="528">
        <v>101.9</v>
      </c>
      <c r="H357" s="528">
        <v>101.5</v>
      </c>
      <c r="I357" s="528">
        <v>100.8</v>
      </c>
      <c r="J357" s="528">
        <v>101.2</v>
      </c>
      <c r="K357" s="528">
        <v>101.2</v>
      </c>
      <c r="L357" s="528">
        <v>101.8</v>
      </c>
      <c r="M357" s="528">
        <v>102.2</v>
      </c>
      <c r="N357" s="528">
        <v>102.3</v>
      </c>
      <c r="O357" s="528">
        <v>101.9</v>
      </c>
      <c r="P357" s="528">
        <v>102.6</v>
      </c>
      <c r="Q357" s="528">
        <v>102.9</v>
      </c>
      <c r="R357" s="528">
        <v>102.6</v>
      </c>
      <c r="S357" s="528">
        <v>104.2</v>
      </c>
      <c r="T357" s="528">
        <v>104.8</v>
      </c>
      <c r="U357" s="528">
        <v>106.2</v>
      </c>
      <c r="V357" s="528">
        <v>107.4</v>
      </c>
      <c r="W357" s="528">
        <v>108.1</v>
      </c>
      <c r="X357" s="528">
        <v>109</v>
      </c>
      <c r="Y357" s="528">
        <v>109</v>
      </c>
      <c r="Z357" s="528">
        <v>108.3</v>
      </c>
      <c r="AA357" s="528">
        <v>108.3</v>
      </c>
      <c r="AB357" s="528">
        <v>108.5</v>
      </c>
      <c r="AC357" s="528">
        <v>108.7</v>
      </c>
      <c r="AD357" s="528">
        <v>109.1</v>
      </c>
      <c r="AE357" s="528">
        <v>111.3</v>
      </c>
      <c r="AF357" s="528">
        <v>111.2</v>
      </c>
      <c r="AG357" s="528">
        <v>111</v>
      </c>
      <c r="AH357" s="528">
        <v>111</v>
      </c>
      <c r="AI357" s="528">
        <v>111.4</v>
      </c>
      <c r="AJ357" s="528">
        <v>111.8</v>
      </c>
      <c r="AK357" s="528">
        <v>112</v>
      </c>
      <c r="AL357" s="528">
        <v>112</v>
      </c>
      <c r="AM357" s="528">
        <v>112.8</v>
      </c>
      <c r="AN357" s="528">
        <v>113.9</v>
      </c>
      <c r="AO357" s="528">
        <v>114.3</v>
      </c>
      <c r="AP357" s="528">
        <v>114.2</v>
      </c>
      <c r="AQ357" s="528">
        <v>115.6</v>
      </c>
      <c r="AR357" s="528">
        <v>116</v>
      </c>
      <c r="AS357" s="528">
        <v>117.3</v>
      </c>
      <c r="AT357" s="528">
        <v>118.2</v>
      </c>
      <c r="AU357" s="528">
        <v>118.7</v>
      </c>
      <c r="AV357" s="528">
        <v>120.6</v>
      </c>
      <c r="AW357" s="528">
        <v>119.8</v>
      </c>
      <c r="AX357" s="528">
        <v>117.7</v>
      </c>
      <c r="AY357" s="528">
        <v>116.1</v>
      </c>
      <c r="AZ357" s="528">
        <v>115.7</v>
      </c>
      <c r="BA357" s="528">
        <v>116.1</v>
      </c>
      <c r="BB357" s="528">
        <v>116</v>
      </c>
      <c r="BC357" s="528">
        <v>116.2</v>
      </c>
      <c r="BD357" s="528">
        <v>117.4</v>
      </c>
      <c r="BE357" s="528">
        <v>116.9</v>
      </c>
      <c r="BF357" s="528">
        <v>117.8</v>
      </c>
      <c r="BG357" s="528">
        <v>118.3</v>
      </c>
      <c r="BH357" s="528">
        <v>118.5</v>
      </c>
      <c r="BI357" s="528">
        <v>117.7</v>
      </c>
      <c r="BJ357" s="528">
        <v>117.9</v>
      </c>
      <c r="BK357" s="528">
        <v>118.4</v>
      </c>
      <c r="BL357" s="528">
        <v>119.1</v>
      </c>
      <c r="BM357" s="528">
        <v>119.8</v>
      </c>
      <c r="BN357" s="528">
        <v>120.3</v>
      </c>
      <c r="BO357" s="528">
        <v>121.9</v>
      </c>
      <c r="BP357" s="528">
        <v>122.9</v>
      </c>
      <c r="BQ357" s="528">
        <v>123</v>
      </c>
      <c r="BR357" s="528">
        <v>123.7</v>
      </c>
      <c r="BS357" s="528">
        <v>123.8</v>
      </c>
      <c r="BT357" s="528">
        <v>124.1</v>
      </c>
      <c r="BU357" s="528">
        <v>125</v>
      </c>
      <c r="BV357" s="528">
        <v>126.7</v>
      </c>
      <c r="BW357" s="528">
        <v>127.6</v>
      </c>
      <c r="BX357" s="528">
        <v>130</v>
      </c>
      <c r="BY357" s="528">
        <v>131.30000000000001</v>
      </c>
      <c r="BZ357" s="528">
        <v>133</v>
      </c>
      <c r="CA357" s="528">
        <v>133.5</v>
      </c>
      <c r="CB357" s="528">
        <v>132.9</v>
      </c>
      <c r="CC357" s="528">
        <v>132.9</v>
      </c>
      <c r="CD357" s="528">
        <v>133.30000000000001</v>
      </c>
      <c r="CE357" s="528">
        <v>133.6</v>
      </c>
      <c r="CF357" s="528">
        <v>133.30000000000001</v>
      </c>
      <c r="CG357" s="528">
        <v>133.5</v>
      </c>
      <c r="CH357" s="528">
        <v>133.4</v>
      </c>
      <c r="CI357" s="528">
        <v>133.9</v>
      </c>
      <c r="CJ357" s="528">
        <v>134.30000000000001</v>
      </c>
      <c r="CK357" s="528">
        <v>134.19999999999999</v>
      </c>
      <c r="CL357" s="528">
        <v>134.6</v>
      </c>
    </row>
    <row r="358" spans="1:90">
      <c r="A358" s="524" t="s">
        <v>2648</v>
      </c>
      <c r="B358" s="524" t="s">
        <v>1172</v>
      </c>
      <c r="C358" s="525">
        <v>0.54127999999999998</v>
      </c>
      <c r="D358" s="528">
        <v>101.2</v>
      </c>
      <c r="E358" s="528">
        <v>101.3</v>
      </c>
      <c r="F358" s="528">
        <v>101.1</v>
      </c>
      <c r="G358" s="528">
        <v>101</v>
      </c>
      <c r="H358" s="528">
        <v>101.8</v>
      </c>
      <c r="I358" s="528">
        <v>102</v>
      </c>
      <c r="J358" s="528">
        <v>102.1</v>
      </c>
      <c r="K358" s="528">
        <v>102.8</v>
      </c>
      <c r="L358" s="528">
        <v>103</v>
      </c>
      <c r="M358" s="528">
        <v>103.6</v>
      </c>
      <c r="N358" s="528">
        <v>104</v>
      </c>
      <c r="O358" s="528">
        <v>104.1</v>
      </c>
      <c r="P358" s="528">
        <v>104.1</v>
      </c>
      <c r="Q358" s="528">
        <v>104.8</v>
      </c>
      <c r="R358" s="528">
        <v>104.9</v>
      </c>
      <c r="S358" s="528">
        <v>107.1</v>
      </c>
      <c r="T358" s="528">
        <v>108</v>
      </c>
      <c r="U358" s="528">
        <v>111</v>
      </c>
      <c r="V358" s="528">
        <v>113.4</v>
      </c>
      <c r="W358" s="528">
        <v>114.1</v>
      </c>
      <c r="X358" s="528">
        <v>114.1</v>
      </c>
      <c r="Y358" s="528">
        <v>114.4</v>
      </c>
      <c r="Z358" s="528">
        <v>114.3</v>
      </c>
      <c r="AA358" s="528">
        <v>114.3</v>
      </c>
      <c r="AB358" s="528">
        <v>114.4</v>
      </c>
      <c r="AC358" s="528">
        <v>114.5</v>
      </c>
      <c r="AD358" s="528">
        <v>115.7</v>
      </c>
      <c r="AE358" s="528">
        <v>118.1</v>
      </c>
      <c r="AF358" s="528">
        <v>118.1</v>
      </c>
      <c r="AG358" s="528">
        <v>118.1</v>
      </c>
      <c r="AH358" s="528">
        <v>118.1</v>
      </c>
      <c r="AI358" s="528">
        <v>118.3</v>
      </c>
      <c r="AJ358" s="528">
        <v>119.3</v>
      </c>
      <c r="AK358" s="528">
        <v>119.8</v>
      </c>
      <c r="AL358" s="528">
        <v>120</v>
      </c>
      <c r="AM358" s="528">
        <v>121.1</v>
      </c>
      <c r="AN358" s="528">
        <v>122.5</v>
      </c>
      <c r="AO358" s="528">
        <v>122.7</v>
      </c>
      <c r="AP358" s="528">
        <v>122.6</v>
      </c>
      <c r="AQ358" s="528">
        <v>123.4</v>
      </c>
      <c r="AR358" s="528">
        <v>124.3</v>
      </c>
      <c r="AS358" s="528">
        <v>125</v>
      </c>
      <c r="AT358" s="528">
        <v>125.8</v>
      </c>
      <c r="AU358" s="528">
        <v>126.2</v>
      </c>
      <c r="AV358" s="528">
        <v>127</v>
      </c>
      <c r="AW358" s="528">
        <v>127.2</v>
      </c>
      <c r="AX358" s="528">
        <v>127.2</v>
      </c>
      <c r="AY358" s="528">
        <v>126.8</v>
      </c>
      <c r="AZ358" s="528">
        <v>126</v>
      </c>
      <c r="BA358" s="528">
        <v>125.9</v>
      </c>
      <c r="BB358" s="528">
        <v>125.8</v>
      </c>
      <c r="BC358" s="528">
        <v>127.9</v>
      </c>
      <c r="BD358" s="528">
        <v>128.80000000000001</v>
      </c>
      <c r="BE358" s="528">
        <v>128.80000000000001</v>
      </c>
      <c r="BF358" s="528">
        <v>128.80000000000001</v>
      </c>
      <c r="BG358" s="528">
        <v>128.80000000000001</v>
      </c>
      <c r="BH358" s="528">
        <v>128.80000000000001</v>
      </c>
      <c r="BI358" s="528">
        <v>129.1</v>
      </c>
      <c r="BJ358" s="528">
        <v>129.6</v>
      </c>
      <c r="BK358" s="528">
        <v>130.19999999999999</v>
      </c>
      <c r="BL358" s="528">
        <v>132.30000000000001</v>
      </c>
      <c r="BM358" s="528">
        <v>132.80000000000001</v>
      </c>
      <c r="BN358" s="528">
        <v>135.19999999999999</v>
      </c>
      <c r="BO358" s="528">
        <v>135.9</v>
      </c>
      <c r="BP358" s="528">
        <v>140.4</v>
      </c>
      <c r="BQ358" s="528">
        <v>141.1</v>
      </c>
      <c r="BR358" s="528">
        <v>141.19999999999999</v>
      </c>
      <c r="BS358" s="528">
        <v>144.9</v>
      </c>
      <c r="BT358" s="528">
        <v>145.1</v>
      </c>
      <c r="BU358" s="528">
        <v>145.30000000000001</v>
      </c>
      <c r="BV358" s="528">
        <v>148.69999999999999</v>
      </c>
      <c r="BW358" s="528">
        <v>150.19999999999999</v>
      </c>
      <c r="BX358" s="528">
        <v>153.69999999999999</v>
      </c>
      <c r="BY358" s="528">
        <v>154.6</v>
      </c>
      <c r="BZ358" s="528">
        <v>156.80000000000001</v>
      </c>
      <c r="CA358" s="528">
        <v>158.1</v>
      </c>
      <c r="CB358" s="528">
        <v>159.80000000000001</v>
      </c>
      <c r="CC358" s="528">
        <v>160.6</v>
      </c>
      <c r="CD358" s="528">
        <v>160.6</v>
      </c>
      <c r="CE358" s="528">
        <v>161.30000000000001</v>
      </c>
      <c r="CF358" s="528">
        <v>161.69999999999999</v>
      </c>
      <c r="CG358" s="528">
        <v>161.69999999999999</v>
      </c>
      <c r="CH358" s="528">
        <v>161.6</v>
      </c>
      <c r="CI358" s="528">
        <v>161.80000000000001</v>
      </c>
      <c r="CJ358" s="528">
        <v>162.1</v>
      </c>
      <c r="CK358" s="528">
        <v>162.1</v>
      </c>
      <c r="CL358" s="528">
        <v>162.4</v>
      </c>
    </row>
    <row r="359" spans="1:90">
      <c r="A359" s="524" t="s">
        <v>2649</v>
      </c>
      <c r="B359" s="524" t="s">
        <v>2650</v>
      </c>
      <c r="C359" s="525">
        <v>0.48809000000000002</v>
      </c>
      <c r="D359" s="528">
        <v>101.4</v>
      </c>
      <c r="E359" s="528">
        <v>101.5</v>
      </c>
      <c r="F359" s="528">
        <v>101.1</v>
      </c>
      <c r="G359" s="528">
        <v>100.9</v>
      </c>
      <c r="H359" s="528">
        <v>101.7</v>
      </c>
      <c r="I359" s="528">
        <v>101.9</v>
      </c>
      <c r="J359" s="528">
        <v>102</v>
      </c>
      <c r="K359" s="528">
        <v>102.8</v>
      </c>
      <c r="L359" s="528">
        <v>103</v>
      </c>
      <c r="M359" s="528">
        <v>103.6</v>
      </c>
      <c r="N359" s="528">
        <v>104</v>
      </c>
      <c r="O359" s="528">
        <v>104</v>
      </c>
      <c r="P359" s="528">
        <v>103.9</v>
      </c>
      <c r="Q359" s="528">
        <v>104.5</v>
      </c>
      <c r="R359" s="528">
        <v>104.5</v>
      </c>
      <c r="S359" s="528">
        <v>107.2</v>
      </c>
      <c r="T359" s="528">
        <v>108.1</v>
      </c>
      <c r="U359" s="528">
        <v>111</v>
      </c>
      <c r="V359" s="528">
        <v>113.6</v>
      </c>
      <c r="W359" s="528">
        <v>114.3</v>
      </c>
      <c r="X359" s="528">
        <v>114.3</v>
      </c>
      <c r="Y359" s="528">
        <v>114.5</v>
      </c>
      <c r="Z359" s="528">
        <v>114.5</v>
      </c>
      <c r="AA359" s="528">
        <v>114.5</v>
      </c>
      <c r="AB359" s="528">
        <v>114.6</v>
      </c>
      <c r="AC359" s="528">
        <v>114.6</v>
      </c>
      <c r="AD359" s="528">
        <v>115.7</v>
      </c>
      <c r="AE359" s="528">
        <v>118.2</v>
      </c>
      <c r="AF359" s="528">
        <v>118.2</v>
      </c>
      <c r="AG359" s="528">
        <v>118.2</v>
      </c>
      <c r="AH359" s="528">
        <v>118.2</v>
      </c>
      <c r="AI359" s="528">
        <v>118.4</v>
      </c>
      <c r="AJ359" s="528">
        <v>119.4</v>
      </c>
      <c r="AK359" s="528">
        <v>119.8</v>
      </c>
      <c r="AL359" s="528">
        <v>120</v>
      </c>
      <c r="AM359" s="528">
        <v>120.6</v>
      </c>
      <c r="AN359" s="528">
        <v>122.2</v>
      </c>
      <c r="AO359" s="528">
        <v>122.4</v>
      </c>
      <c r="AP359" s="528">
        <v>122.3</v>
      </c>
      <c r="AQ359" s="528">
        <v>122.9</v>
      </c>
      <c r="AR359" s="528">
        <v>123.6</v>
      </c>
      <c r="AS359" s="528">
        <v>124.4</v>
      </c>
      <c r="AT359" s="528">
        <v>125.3</v>
      </c>
      <c r="AU359" s="528">
        <v>125.6</v>
      </c>
      <c r="AV359" s="528">
        <v>126.3</v>
      </c>
      <c r="AW359" s="528">
        <v>126.4</v>
      </c>
      <c r="AX359" s="528">
        <v>126.4</v>
      </c>
      <c r="AY359" s="528">
        <v>125.9</v>
      </c>
      <c r="AZ359" s="528">
        <v>125</v>
      </c>
      <c r="BA359" s="528">
        <v>125</v>
      </c>
      <c r="BB359" s="528">
        <v>124.8</v>
      </c>
      <c r="BC359" s="528">
        <v>127.2</v>
      </c>
      <c r="BD359" s="528">
        <v>128</v>
      </c>
      <c r="BE359" s="528">
        <v>128</v>
      </c>
      <c r="BF359" s="528">
        <v>128</v>
      </c>
      <c r="BG359" s="528">
        <v>128</v>
      </c>
      <c r="BH359" s="528">
        <v>128</v>
      </c>
      <c r="BI359" s="528">
        <v>128.1</v>
      </c>
      <c r="BJ359" s="528">
        <v>128.69999999999999</v>
      </c>
      <c r="BK359" s="528">
        <v>129.19999999999999</v>
      </c>
      <c r="BL359" s="528">
        <v>131.19999999999999</v>
      </c>
      <c r="BM359" s="528">
        <v>131.80000000000001</v>
      </c>
      <c r="BN359" s="528">
        <v>134.4</v>
      </c>
      <c r="BO359" s="528">
        <v>135.1</v>
      </c>
      <c r="BP359" s="528">
        <v>139.5</v>
      </c>
      <c r="BQ359" s="528">
        <v>140.19999999999999</v>
      </c>
      <c r="BR359" s="528">
        <v>140.19999999999999</v>
      </c>
      <c r="BS359" s="528">
        <v>144.30000000000001</v>
      </c>
      <c r="BT359" s="528">
        <v>144.4</v>
      </c>
      <c r="BU359" s="528">
        <v>144.5</v>
      </c>
      <c r="BV359" s="528">
        <v>148.30000000000001</v>
      </c>
      <c r="BW359" s="528">
        <v>149.80000000000001</v>
      </c>
      <c r="BX359" s="528">
        <v>153.6</v>
      </c>
      <c r="BY359" s="528">
        <v>154.5</v>
      </c>
      <c r="BZ359" s="528">
        <v>157</v>
      </c>
      <c r="CA359" s="528">
        <v>158.30000000000001</v>
      </c>
      <c r="CB359" s="528">
        <v>159.5</v>
      </c>
      <c r="CC359" s="528">
        <v>160.4</v>
      </c>
      <c r="CD359" s="528">
        <v>160.19999999999999</v>
      </c>
      <c r="CE359" s="528">
        <v>161</v>
      </c>
      <c r="CF359" s="528">
        <v>161.5</v>
      </c>
      <c r="CG359" s="528">
        <v>161.5</v>
      </c>
      <c r="CH359" s="528">
        <v>161.4</v>
      </c>
      <c r="CI359" s="528">
        <v>161.5</v>
      </c>
      <c r="CJ359" s="528">
        <v>161.80000000000001</v>
      </c>
      <c r="CK359" s="528">
        <v>161.9</v>
      </c>
      <c r="CL359" s="528">
        <v>162.19999999999999</v>
      </c>
    </row>
    <row r="360" spans="1:90">
      <c r="A360" s="524" t="s">
        <v>2651</v>
      </c>
      <c r="B360" s="524" t="s">
        <v>2652</v>
      </c>
      <c r="C360" s="525">
        <v>0.19728999999999999</v>
      </c>
      <c r="D360" s="528">
        <v>101.6</v>
      </c>
      <c r="E360" s="528">
        <v>102</v>
      </c>
      <c r="F360" s="528">
        <v>100.3</v>
      </c>
      <c r="G360" s="528">
        <v>100.4</v>
      </c>
      <c r="H360" s="528">
        <v>100.9</v>
      </c>
      <c r="I360" s="528">
        <v>101</v>
      </c>
      <c r="J360" s="528">
        <v>101</v>
      </c>
      <c r="K360" s="528">
        <v>101.7</v>
      </c>
      <c r="L360" s="528">
        <v>101.8</v>
      </c>
      <c r="M360" s="528">
        <v>101.8</v>
      </c>
      <c r="N360" s="528">
        <v>102.1</v>
      </c>
      <c r="O360" s="528">
        <v>102.1</v>
      </c>
      <c r="P360" s="528">
        <v>101.8</v>
      </c>
      <c r="Q360" s="528">
        <v>103.3</v>
      </c>
      <c r="R360" s="528">
        <v>103.1</v>
      </c>
      <c r="S360" s="528">
        <v>105.6</v>
      </c>
      <c r="T360" s="528">
        <v>106.3</v>
      </c>
      <c r="U360" s="528">
        <v>109</v>
      </c>
      <c r="V360" s="528">
        <v>111.1</v>
      </c>
      <c r="W360" s="528">
        <v>111.9</v>
      </c>
      <c r="X360" s="528">
        <v>111.9</v>
      </c>
      <c r="Y360" s="528">
        <v>111.9</v>
      </c>
      <c r="Z360" s="528">
        <v>111.9</v>
      </c>
      <c r="AA360" s="528">
        <v>111.9</v>
      </c>
      <c r="AB360" s="528">
        <v>112.2</v>
      </c>
      <c r="AC360" s="528">
        <v>112.4</v>
      </c>
      <c r="AD360" s="528">
        <v>113.5</v>
      </c>
      <c r="AE360" s="528">
        <v>114.5</v>
      </c>
      <c r="AF360" s="528">
        <v>114.4</v>
      </c>
      <c r="AG360" s="528">
        <v>114.4</v>
      </c>
      <c r="AH360" s="528">
        <v>114.4</v>
      </c>
      <c r="AI360" s="528">
        <v>114.9</v>
      </c>
      <c r="AJ360" s="528">
        <v>114.9</v>
      </c>
      <c r="AK360" s="528">
        <v>114.9</v>
      </c>
      <c r="AL360" s="528">
        <v>114.9</v>
      </c>
      <c r="AM360" s="528">
        <v>115.1</v>
      </c>
      <c r="AN360" s="528">
        <v>115.8</v>
      </c>
      <c r="AO360" s="528">
        <v>116</v>
      </c>
      <c r="AP360" s="528">
        <v>115.6</v>
      </c>
      <c r="AQ360" s="528">
        <v>115.7</v>
      </c>
      <c r="AR360" s="528">
        <v>116.3</v>
      </c>
      <c r="AS360" s="528">
        <v>116.9</v>
      </c>
      <c r="AT360" s="528">
        <v>117.3</v>
      </c>
      <c r="AU360" s="528">
        <v>117.3</v>
      </c>
      <c r="AV360" s="528">
        <v>117.3</v>
      </c>
      <c r="AW360" s="528">
        <v>117.3</v>
      </c>
      <c r="AX360" s="528">
        <v>117.3</v>
      </c>
      <c r="AY360" s="528">
        <v>117.3</v>
      </c>
      <c r="AZ360" s="528">
        <v>115.9</v>
      </c>
      <c r="BA360" s="528">
        <v>115.9</v>
      </c>
      <c r="BB360" s="528">
        <v>115.7</v>
      </c>
      <c r="BC360" s="528">
        <v>117.5</v>
      </c>
      <c r="BD360" s="528">
        <v>118.1</v>
      </c>
      <c r="BE360" s="528">
        <v>118.1</v>
      </c>
      <c r="BF360" s="528">
        <v>118.1</v>
      </c>
      <c r="BG360" s="528">
        <v>118.1</v>
      </c>
      <c r="BH360" s="528">
        <v>118.1</v>
      </c>
      <c r="BI360" s="528">
        <v>118.5</v>
      </c>
      <c r="BJ360" s="528">
        <v>118.7</v>
      </c>
      <c r="BK360" s="528">
        <v>120</v>
      </c>
      <c r="BL360" s="528">
        <v>120.4</v>
      </c>
      <c r="BM360" s="528">
        <v>120.4</v>
      </c>
      <c r="BN360" s="528">
        <v>123.2</v>
      </c>
      <c r="BO360" s="528">
        <v>122.9</v>
      </c>
      <c r="BP360" s="528">
        <v>123.6</v>
      </c>
      <c r="BQ360" s="528">
        <v>123.6</v>
      </c>
      <c r="BR360" s="528">
        <v>123.6</v>
      </c>
      <c r="BS360" s="528">
        <v>127</v>
      </c>
      <c r="BT360" s="528">
        <v>127.3</v>
      </c>
      <c r="BU360" s="528">
        <v>127.4</v>
      </c>
      <c r="BV360" s="528">
        <v>127.4</v>
      </c>
      <c r="BW360" s="528">
        <v>127.4</v>
      </c>
      <c r="BX360" s="528">
        <v>135.1</v>
      </c>
      <c r="BY360" s="528">
        <v>137.9</v>
      </c>
      <c r="BZ360" s="528">
        <v>138.30000000000001</v>
      </c>
      <c r="CA360" s="528">
        <v>139.19999999999999</v>
      </c>
      <c r="CB360" s="528">
        <v>139.19999999999999</v>
      </c>
      <c r="CC360" s="528">
        <v>139.4</v>
      </c>
      <c r="CD360" s="528">
        <v>136.80000000000001</v>
      </c>
      <c r="CE360" s="528">
        <v>137.5</v>
      </c>
      <c r="CF360" s="528">
        <v>138.30000000000001</v>
      </c>
      <c r="CG360" s="528">
        <v>138.30000000000001</v>
      </c>
      <c r="CH360" s="528">
        <v>138.1</v>
      </c>
      <c r="CI360" s="528">
        <v>138.1</v>
      </c>
      <c r="CJ360" s="528">
        <v>138.1</v>
      </c>
      <c r="CK360" s="528">
        <v>138.4</v>
      </c>
      <c r="CL360" s="528">
        <v>138.80000000000001</v>
      </c>
    </row>
    <row r="361" spans="1:90">
      <c r="A361" s="524" t="s">
        <v>2653</v>
      </c>
      <c r="B361" s="524" t="s">
        <v>2654</v>
      </c>
      <c r="C361" s="525">
        <v>0.16697000000000001</v>
      </c>
      <c r="D361" s="528">
        <v>100.2</v>
      </c>
      <c r="E361" s="528">
        <v>100.2</v>
      </c>
      <c r="F361" s="528">
        <v>100.6</v>
      </c>
      <c r="G361" s="528">
        <v>100.2</v>
      </c>
      <c r="H361" s="528">
        <v>101.4</v>
      </c>
      <c r="I361" s="528">
        <v>101.4</v>
      </c>
      <c r="J361" s="528">
        <v>101.4</v>
      </c>
      <c r="K361" s="528">
        <v>102.5</v>
      </c>
      <c r="L361" s="528">
        <v>102.8</v>
      </c>
      <c r="M361" s="528">
        <v>103.6</v>
      </c>
      <c r="N361" s="528">
        <v>103.6</v>
      </c>
      <c r="O361" s="528">
        <v>103.6</v>
      </c>
      <c r="P361" s="528">
        <v>103.6</v>
      </c>
      <c r="Q361" s="528">
        <v>103.3</v>
      </c>
      <c r="R361" s="528">
        <v>103.4</v>
      </c>
      <c r="S361" s="528">
        <v>106.4</v>
      </c>
      <c r="T361" s="528">
        <v>107.4</v>
      </c>
      <c r="U361" s="528">
        <v>110.2</v>
      </c>
      <c r="V361" s="528">
        <v>112.1</v>
      </c>
      <c r="W361" s="528">
        <v>113.1</v>
      </c>
      <c r="X361" s="528">
        <v>113.1</v>
      </c>
      <c r="Y361" s="528">
        <v>113.2</v>
      </c>
      <c r="Z361" s="528">
        <v>113.2</v>
      </c>
      <c r="AA361" s="528">
        <v>113.2</v>
      </c>
      <c r="AB361" s="528">
        <v>113.2</v>
      </c>
      <c r="AC361" s="528">
        <v>113.2</v>
      </c>
      <c r="AD361" s="528">
        <v>113.6</v>
      </c>
      <c r="AE361" s="528">
        <v>115.4</v>
      </c>
      <c r="AF361" s="528">
        <v>115.4</v>
      </c>
      <c r="AG361" s="528">
        <v>115.4</v>
      </c>
      <c r="AH361" s="528">
        <v>115.4</v>
      </c>
      <c r="AI361" s="528">
        <v>115.4</v>
      </c>
      <c r="AJ361" s="528">
        <v>118.4</v>
      </c>
      <c r="AK361" s="528">
        <v>119.2</v>
      </c>
      <c r="AL361" s="528">
        <v>119.2</v>
      </c>
      <c r="AM361" s="528">
        <v>119.2</v>
      </c>
      <c r="AN361" s="528">
        <v>119.4</v>
      </c>
      <c r="AO361" s="528">
        <v>119.7</v>
      </c>
      <c r="AP361" s="528">
        <v>119.7</v>
      </c>
      <c r="AQ361" s="528">
        <v>120.3</v>
      </c>
      <c r="AR361" s="528">
        <v>121</v>
      </c>
      <c r="AS361" s="528">
        <v>121.7</v>
      </c>
      <c r="AT361" s="528">
        <v>123.6</v>
      </c>
      <c r="AU361" s="528">
        <v>123.6</v>
      </c>
      <c r="AV361" s="528">
        <v>123.6</v>
      </c>
      <c r="AW361" s="528">
        <v>123.6</v>
      </c>
      <c r="AX361" s="528">
        <v>123.6</v>
      </c>
      <c r="AY361" s="528">
        <v>123.2</v>
      </c>
      <c r="AZ361" s="528">
        <v>122.6</v>
      </c>
      <c r="BA361" s="528">
        <v>122.5</v>
      </c>
      <c r="BB361" s="528">
        <v>122.4</v>
      </c>
      <c r="BC361" s="528">
        <v>123.8</v>
      </c>
      <c r="BD361" s="528">
        <v>124.3</v>
      </c>
      <c r="BE361" s="528">
        <v>124.4</v>
      </c>
      <c r="BF361" s="528">
        <v>124.2</v>
      </c>
      <c r="BG361" s="528">
        <v>124.2</v>
      </c>
      <c r="BH361" s="528">
        <v>124.2</v>
      </c>
      <c r="BI361" s="528">
        <v>124.3</v>
      </c>
      <c r="BJ361" s="528">
        <v>124.8</v>
      </c>
      <c r="BK361" s="528">
        <v>124.8</v>
      </c>
      <c r="BL361" s="528">
        <v>126.5</v>
      </c>
      <c r="BM361" s="528">
        <v>128.19999999999999</v>
      </c>
      <c r="BN361" s="528">
        <v>128.1</v>
      </c>
      <c r="BO361" s="528">
        <v>131.4</v>
      </c>
      <c r="BP361" s="528">
        <v>138.30000000000001</v>
      </c>
      <c r="BQ361" s="528">
        <v>139.5</v>
      </c>
      <c r="BR361" s="528">
        <v>139.5</v>
      </c>
      <c r="BS361" s="528">
        <v>145.30000000000001</v>
      </c>
      <c r="BT361" s="528">
        <v>145.30000000000001</v>
      </c>
      <c r="BU361" s="528">
        <v>145.30000000000001</v>
      </c>
      <c r="BV361" s="528">
        <v>156.19999999999999</v>
      </c>
      <c r="BW361" s="528">
        <v>160.4</v>
      </c>
      <c r="BX361" s="528">
        <v>161</v>
      </c>
      <c r="BY361" s="528">
        <v>160.6</v>
      </c>
      <c r="BZ361" s="528">
        <v>161.69999999999999</v>
      </c>
      <c r="CA361" s="528">
        <v>163.69999999999999</v>
      </c>
      <c r="CB361" s="528">
        <v>163.69999999999999</v>
      </c>
      <c r="CC361" s="528">
        <v>163.69999999999999</v>
      </c>
      <c r="CD361" s="528">
        <v>163.69999999999999</v>
      </c>
      <c r="CE361" s="528">
        <v>163.69999999999999</v>
      </c>
      <c r="CF361" s="528">
        <v>163.69999999999999</v>
      </c>
      <c r="CG361" s="528">
        <v>163.69999999999999</v>
      </c>
      <c r="CH361" s="528">
        <v>163.69999999999999</v>
      </c>
      <c r="CI361" s="528">
        <v>163.69999999999999</v>
      </c>
      <c r="CJ361" s="528">
        <v>163.69999999999999</v>
      </c>
      <c r="CK361" s="528">
        <v>163.69999999999999</v>
      </c>
      <c r="CL361" s="528">
        <v>164</v>
      </c>
    </row>
    <row r="362" spans="1:90">
      <c r="A362" s="524" t="s">
        <v>2655</v>
      </c>
      <c r="B362" s="524" t="s">
        <v>2656</v>
      </c>
      <c r="C362" s="525">
        <v>4.419E-2</v>
      </c>
      <c r="D362" s="528">
        <v>100.5</v>
      </c>
      <c r="E362" s="528">
        <v>100.5</v>
      </c>
      <c r="F362" s="528">
        <v>100.5</v>
      </c>
      <c r="G362" s="528">
        <v>100.5</v>
      </c>
      <c r="H362" s="528">
        <v>100.5</v>
      </c>
      <c r="I362" s="528">
        <v>101.6</v>
      </c>
      <c r="J362" s="528">
        <v>102.1</v>
      </c>
      <c r="K362" s="528">
        <v>102.1</v>
      </c>
      <c r="L362" s="528">
        <v>102.3</v>
      </c>
      <c r="M362" s="528">
        <v>104.4</v>
      </c>
      <c r="N362" s="528">
        <v>105</v>
      </c>
      <c r="O362" s="528">
        <v>105.6</v>
      </c>
      <c r="P362" s="528">
        <v>106.2</v>
      </c>
      <c r="Q362" s="528">
        <v>106.2</v>
      </c>
      <c r="R362" s="528">
        <v>106.2</v>
      </c>
      <c r="S362" s="528">
        <v>107.5</v>
      </c>
      <c r="T362" s="528">
        <v>108.4</v>
      </c>
      <c r="U362" s="528">
        <v>110.3</v>
      </c>
      <c r="V362" s="528">
        <v>113.2</v>
      </c>
      <c r="W362" s="528">
        <v>113.2</v>
      </c>
      <c r="X362" s="528">
        <v>113.2</v>
      </c>
      <c r="Y362" s="528">
        <v>113.2</v>
      </c>
      <c r="Z362" s="528">
        <v>113.2</v>
      </c>
      <c r="AA362" s="528">
        <v>113.2</v>
      </c>
      <c r="AB362" s="528">
        <v>113.2</v>
      </c>
      <c r="AC362" s="528">
        <v>113.2</v>
      </c>
      <c r="AD362" s="528">
        <v>114.1</v>
      </c>
      <c r="AE362" s="528">
        <v>119.4</v>
      </c>
      <c r="AF362" s="528">
        <v>119.4</v>
      </c>
      <c r="AG362" s="528">
        <v>119.4</v>
      </c>
      <c r="AH362" s="528">
        <v>119.4</v>
      </c>
      <c r="AI362" s="528">
        <v>119.4</v>
      </c>
      <c r="AJ362" s="528">
        <v>119.4</v>
      </c>
      <c r="AK362" s="528">
        <v>119.4</v>
      </c>
      <c r="AL362" s="528">
        <v>119.4</v>
      </c>
      <c r="AM362" s="528">
        <v>122.5</v>
      </c>
      <c r="AN362" s="528">
        <v>127.1</v>
      </c>
      <c r="AO362" s="528">
        <v>127.1</v>
      </c>
      <c r="AP362" s="528">
        <v>127.4</v>
      </c>
      <c r="AQ362" s="528">
        <v>127.8</v>
      </c>
      <c r="AR362" s="528">
        <v>129.69999999999999</v>
      </c>
      <c r="AS362" s="528">
        <v>129.69999999999999</v>
      </c>
      <c r="AT362" s="528">
        <v>130.69999999999999</v>
      </c>
      <c r="AU362" s="528">
        <v>131.69999999999999</v>
      </c>
      <c r="AV362" s="528">
        <v>133.30000000000001</v>
      </c>
      <c r="AW362" s="528">
        <v>133.9</v>
      </c>
      <c r="AX362" s="528">
        <v>133.9</v>
      </c>
      <c r="AY362" s="528">
        <v>131.30000000000001</v>
      </c>
      <c r="AZ362" s="528">
        <v>130.9</v>
      </c>
      <c r="BA362" s="528">
        <v>130.9</v>
      </c>
      <c r="BB362" s="528">
        <v>130.9</v>
      </c>
      <c r="BC362" s="528">
        <v>130.9</v>
      </c>
      <c r="BD362" s="528">
        <v>130.9</v>
      </c>
      <c r="BE362" s="528">
        <v>130.9</v>
      </c>
      <c r="BF362" s="528">
        <v>130.9</v>
      </c>
      <c r="BG362" s="528">
        <v>130.9</v>
      </c>
      <c r="BH362" s="528">
        <v>130.6</v>
      </c>
      <c r="BI362" s="528">
        <v>130</v>
      </c>
      <c r="BJ362" s="528">
        <v>133.69999999999999</v>
      </c>
      <c r="BK362" s="528">
        <v>133.69999999999999</v>
      </c>
      <c r="BL362" s="528">
        <v>133.69999999999999</v>
      </c>
      <c r="BM362" s="528">
        <v>133.69999999999999</v>
      </c>
      <c r="BN362" s="528">
        <v>133.69999999999999</v>
      </c>
      <c r="BO362" s="528">
        <v>140.69999999999999</v>
      </c>
      <c r="BP362" s="528">
        <v>149.19999999999999</v>
      </c>
      <c r="BQ362" s="528">
        <v>149.19999999999999</v>
      </c>
      <c r="BR362" s="528">
        <v>149.19999999999999</v>
      </c>
      <c r="BS362" s="528">
        <v>149.19999999999999</v>
      </c>
      <c r="BT362" s="528">
        <v>149.19999999999999</v>
      </c>
      <c r="BU362" s="528">
        <v>149.19999999999999</v>
      </c>
      <c r="BV362" s="528">
        <v>149.19999999999999</v>
      </c>
      <c r="BW362" s="528">
        <v>149.19999999999999</v>
      </c>
      <c r="BX362" s="528">
        <v>150.30000000000001</v>
      </c>
      <c r="BY362" s="528">
        <v>149</v>
      </c>
      <c r="BZ362" s="528">
        <v>170.8</v>
      </c>
      <c r="CA362" s="528">
        <v>173.4</v>
      </c>
      <c r="CB362" s="528">
        <v>179.9</v>
      </c>
      <c r="CC362" s="528">
        <v>180.8</v>
      </c>
      <c r="CD362" s="528">
        <v>182.2</v>
      </c>
      <c r="CE362" s="528">
        <v>185</v>
      </c>
      <c r="CF362" s="528">
        <v>185.7</v>
      </c>
      <c r="CG362" s="528">
        <v>185.7</v>
      </c>
      <c r="CH362" s="528">
        <v>185.7</v>
      </c>
      <c r="CI362" s="528">
        <v>185.7</v>
      </c>
      <c r="CJ362" s="528">
        <v>185.7</v>
      </c>
      <c r="CK362" s="528">
        <v>185.7</v>
      </c>
      <c r="CL362" s="528">
        <v>185.7</v>
      </c>
    </row>
    <row r="363" spans="1:90">
      <c r="A363" s="524" t="s">
        <v>1493</v>
      </c>
      <c r="B363" s="524" t="s">
        <v>2657</v>
      </c>
      <c r="C363" s="525">
        <v>4.4380000000000003E-2</v>
      </c>
      <c r="D363" s="528">
        <v>108.4</v>
      </c>
      <c r="E363" s="528">
        <v>108.4</v>
      </c>
      <c r="F363" s="528">
        <v>109.1</v>
      </c>
      <c r="G363" s="528">
        <v>108.6</v>
      </c>
      <c r="H363" s="528">
        <v>110.6</v>
      </c>
      <c r="I363" s="528">
        <v>111.1</v>
      </c>
      <c r="J363" s="528">
        <v>111.6</v>
      </c>
      <c r="K363" s="528">
        <v>112.8</v>
      </c>
      <c r="L363" s="528">
        <v>113.5</v>
      </c>
      <c r="M363" s="528">
        <v>113.5</v>
      </c>
      <c r="N363" s="528">
        <v>113.5</v>
      </c>
      <c r="O363" s="528">
        <v>113.5</v>
      </c>
      <c r="P363" s="528">
        <v>113.5</v>
      </c>
      <c r="Q363" s="528">
        <v>113.5</v>
      </c>
      <c r="R363" s="528">
        <v>113.5</v>
      </c>
      <c r="S363" s="528">
        <v>117.9</v>
      </c>
      <c r="T363" s="528">
        <v>118.4</v>
      </c>
      <c r="U363" s="528">
        <v>125</v>
      </c>
      <c r="V363" s="528">
        <v>130.9</v>
      </c>
      <c r="W363" s="528">
        <v>130.9</v>
      </c>
      <c r="X363" s="528">
        <v>130.9</v>
      </c>
      <c r="Y363" s="528">
        <v>132.30000000000001</v>
      </c>
      <c r="Z363" s="528">
        <v>132.30000000000001</v>
      </c>
      <c r="AA363" s="528">
        <v>132.30000000000001</v>
      </c>
      <c r="AB363" s="528">
        <v>132.30000000000001</v>
      </c>
      <c r="AC363" s="528">
        <v>132.30000000000001</v>
      </c>
      <c r="AD363" s="528">
        <v>134.69999999999999</v>
      </c>
      <c r="AE363" s="528">
        <v>144.5</v>
      </c>
      <c r="AF363" s="528">
        <v>144.6</v>
      </c>
      <c r="AG363" s="528">
        <v>144.6</v>
      </c>
      <c r="AH363" s="528">
        <v>144.6</v>
      </c>
      <c r="AI363" s="528">
        <v>144.69999999999999</v>
      </c>
      <c r="AJ363" s="528">
        <v>144.69999999999999</v>
      </c>
      <c r="AK363" s="528">
        <v>144.69999999999999</v>
      </c>
      <c r="AL363" s="528">
        <v>144.69999999999999</v>
      </c>
      <c r="AM363" s="528">
        <v>145.1</v>
      </c>
      <c r="AN363" s="528">
        <v>152.9</v>
      </c>
      <c r="AO363" s="528">
        <v>153</v>
      </c>
      <c r="AP363" s="528">
        <v>152.69999999999999</v>
      </c>
      <c r="AQ363" s="528">
        <v>153.6</v>
      </c>
      <c r="AR363" s="528">
        <v>153.6</v>
      </c>
      <c r="AS363" s="528">
        <v>154.9</v>
      </c>
      <c r="AT363" s="528">
        <v>154.9</v>
      </c>
      <c r="AU363" s="528">
        <v>154.9</v>
      </c>
      <c r="AV363" s="528">
        <v>154.9</v>
      </c>
      <c r="AW363" s="528">
        <v>154.9</v>
      </c>
      <c r="AX363" s="528">
        <v>154.9</v>
      </c>
      <c r="AY363" s="528">
        <v>153.19999999999999</v>
      </c>
      <c r="AZ363" s="528">
        <v>152.6</v>
      </c>
      <c r="BA363" s="528">
        <v>152.5</v>
      </c>
      <c r="BB363" s="528">
        <v>152.19999999999999</v>
      </c>
      <c r="BC363" s="528">
        <v>164.9</v>
      </c>
      <c r="BD363" s="528">
        <v>169.1</v>
      </c>
      <c r="BE363" s="528">
        <v>169.1</v>
      </c>
      <c r="BF363" s="528">
        <v>169.1</v>
      </c>
      <c r="BG363" s="528">
        <v>169.1</v>
      </c>
      <c r="BH363" s="528">
        <v>169.1</v>
      </c>
      <c r="BI363" s="528">
        <v>169.1</v>
      </c>
      <c r="BJ363" s="528">
        <v>169.1</v>
      </c>
      <c r="BK363" s="528">
        <v>169.1</v>
      </c>
      <c r="BL363" s="528">
        <v>180.4</v>
      </c>
      <c r="BM363" s="528">
        <v>180.4</v>
      </c>
      <c r="BN363" s="528">
        <v>196.6</v>
      </c>
      <c r="BO363" s="528">
        <v>185.1</v>
      </c>
      <c r="BP363" s="528">
        <v>191.3</v>
      </c>
      <c r="BQ363" s="528">
        <v>194.2</v>
      </c>
      <c r="BR363" s="528">
        <v>194.2</v>
      </c>
      <c r="BS363" s="528">
        <v>201.9</v>
      </c>
      <c r="BT363" s="528">
        <v>201.9</v>
      </c>
      <c r="BU363" s="528">
        <v>201.9</v>
      </c>
      <c r="BV363" s="528">
        <v>201.9</v>
      </c>
      <c r="BW363" s="528">
        <v>204.1</v>
      </c>
      <c r="BX363" s="528">
        <v>203.7</v>
      </c>
      <c r="BY363" s="528">
        <v>204.8</v>
      </c>
      <c r="BZ363" s="528">
        <v>204.4</v>
      </c>
      <c r="CA363" s="528">
        <v>202.7</v>
      </c>
      <c r="CB363" s="528">
        <v>204</v>
      </c>
      <c r="CC363" s="528">
        <v>210.1</v>
      </c>
      <c r="CD363" s="528">
        <v>210.6</v>
      </c>
      <c r="CE363" s="528">
        <v>211.6</v>
      </c>
      <c r="CF363" s="528">
        <v>211</v>
      </c>
      <c r="CG363" s="528">
        <v>211.4</v>
      </c>
      <c r="CH363" s="528">
        <v>211</v>
      </c>
      <c r="CI363" s="528">
        <v>211</v>
      </c>
      <c r="CJ363" s="528">
        <v>211</v>
      </c>
      <c r="CK363" s="528">
        <v>210.9</v>
      </c>
      <c r="CL363" s="528">
        <v>212</v>
      </c>
    </row>
    <row r="364" spans="1:90">
      <c r="A364" s="524" t="s">
        <v>2658</v>
      </c>
      <c r="B364" s="524" t="s">
        <v>2659</v>
      </c>
      <c r="C364" s="525">
        <v>3.526E-2</v>
      </c>
      <c r="D364" s="528">
        <v>98.5</v>
      </c>
      <c r="E364" s="528">
        <v>97.7</v>
      </c>
      <c r="F364" s="528">
        <v>97.7</v>
      </c>
      <c r="G364" s="528">
        <v>97.7</v>
      </c>
      <c r="H364" s="528">
        <v>97.8</v>
      </c>
      <c r="I364" s="528">
        <v>98.4</v>
      </c>
      <c r="J364" s="528">
        <v>98.4</v>
      </c>
      <c r="K364" s="528">
        <v>98.4</v>
      </c>
      <c r="L364" s="528">
        <v>98.4</v>
      </c>
      <c r="M364" s="528">
        <v>99.9</v>
      </c>
      <c r="N364" s="528">
        <v>102.8</v>
      </c>
      <c r="O364" s="528">
        <v>103.1</v>
      </c>
      <c r="P364" s="528">
        <v>103.1</v>
      </c>
      <c r="Q364" s="528">
        <v>104.1</v>
      </c>
      <c r="R364" s="528">
        <v>104.4</v>
      </c>
      <c r="S364" s="528">
        <v>105.7</v>
      </c>
      <c r="T364" s="528">
        <v>107.3</v>
      </c>
      <c r="U364" s="528">
        <v>109.9</v>
      </c>
      <c r="V364" s="528">
        <v>112.8</v>
      </c>
      <c r="W364" s="528">
        <v>113.6</v>
      </c>
      <c r="X364" s="528">
        <v>113.9</v>
      </c>
      <c r="Y364" s="528">
        <v>114.2</v>
      </c>
      <c r="Z364" s="528">
        <v>114.2</v>
      </c>
      <c r="AA364" s="528">
        <v>114.2</v>
      </c>
      <c r="AB364" s="528">
        <v>114.2</v>
      </c>
      <c r="AC364" s="528">
        <v>114</v>
      </c>
      <c r="AD364" s="528">
        <v>115</v>
      </c>
      <c r="AE364" s="528">
        <v>117.3</v>
      </c>
      <c r="AF364" s="528">
        <v>117.3</v>
      </c>
      <c r="AG364" s="528">
        <v>117.3</v>
      </c>
      <c r="AH364" s="528">
        <v>117.3</v>
      </c>
      <c r="AI364" s="528">
        <v>117.3</v>
      </c>
      <c r="AJ364" s="528">
        <v>117.4</v>
      </c>
      <c r="AK364" s="528">
        <v>119.7</v>
      </c>
      <c r="AL364" s="528">
        <v>122.5</v>
      </c>
      <c r="AM364" s="528">
        <v>125</v>
      </c>
      <c r="AN364" s="528">
        <v>126</v>
      </c>
      <c r="AO364" s="528">
        <v>126</v>
      </c>
      <c r="AP364" s="528">
        <v>126.9</v>
      </c>
      <c r="AQ364" s="528">
        <v>130.19999999999999</v>
      </c>
      <c r="AR364" s="528">
        <v>132.1</v>
      </c>
      <c r="AS364" s="528">
        <v>133.5</v>
      </c>
      <c r="AT364" s="528">
        <v>133.9</v>
      </c>
      <c r="AU364" s="528">
        <v>136.6</v>
      </c>
      <c r="AV364" s="528">
        <v>144</v>
      </c>
      <c r="AW364" s="528">
        <v>145.30000000000001</v>
      </c>
      <c r="AX364" s="528">
        <v>145.5</v>
      </c>
      <c r="AY364" s="528">
        <v>145.5</v>
      </c>
      <c r="AZ364" s="528">
        <v>145.5</v>
      </c>
      <c r="BA364" s="528">
        <v>145.5</v>
      </c>
      <c r="BB364" s="528">
        <v>145.5</v>
      </c>
      <c r="BC364" s="528">
        <v>145.5</v>
      </c>
      <c r="BD364" s="528">
        <v>145.5</v>
      </c>
      <c r="BE364" s="528">
        <v>145.5</v>
      </c>
      <c r="BF364" s="528">
        <v>145.5</v>
      </c>
      <c r="BG364" s="528">
        <v>145.5</v>
      </c>
      <c r="BH364" s="528">
        <v>145.5</v>
      </c>
      <c r="BI364" s="528">
        <v>145.5</v>
      </c>
      <c r="BJ364" s="528">
        <v>146.30000000000001</v>
      </c>
      <c r="BK364" s="528">
        <v>146.4</v>
      </c>
      <c r="BL364" s="528">
        <v>148.4</v>
      </c>
      <c r="BM364" s="528">
        <v>148.9</v>
      </c>
      <c r="BN364" s="528">
        <v>149.5</v>
      </c>
      <c r="BO364" s="528">
        <v>150.69999999999999</v>
      </c>
      <c r="BP364" s="528">
        <v>157.6</v>
      </c>
      <c r="BQ364" s="528">
        <v>157.6</v>
      </c>
      <c r="BR364" s="528">
        <v>157.6</v>
      </c>
      <c r="BS364" s="528">
        <v>158.30000000000001</v>
      </c>
      <c r="BT364" s="528">
        <v>158.30000000000001</v>
      </c>
      <c r="BU364" s="528">
        <v>158.30000000000001</v>
      </c>
      <c r="BV364" s="528">
        <v>158.30000000000001</v>
      </c>
      <c r="BW364" s="528">
        <v>158.30000000000001</v>
      </c>
      <c r="BX364" s="528">
        <v>164.1</v>
      </c>
      <c r="BY364" s="528">
        <v>162.19999999999999</v>
      </c>
      <c r="BZ364" s="528">
        <v>162.19999999999999</v>
      </c>
      <c r="CA364" s="528">
        <v>165.2</v>
      </c>
      <c r="CB364" s="528">
        <v>172.2</v>
      </c>
      <c r="CC364" s="528">
        <v>174.5</v>
      </c>
      <c r="CD364" s="528">
        <v>184</v>
      </c>
      <c r="CE364" s="528">
        <v>185.1</v>
      </c>
      <c r="CF364" s="528">
        <v>188.2</v>
      </c>
      <c r="CG364" s="528">
        <v>188.2</v>
      </c>
      <c r="CH364" s="528">
        <v>188.2</v>
      </c>
      <c r="CI364" s="528">
        <v>189.8</v>
      </c>
      <c r="CJ364" s="528">
        <v>193.8</v>
      </c>
      <c r="CK364" s="528">
        <v>193</v>
      </c>
      <c r="CL364" s="528">
        <v>193</v>
      </c>
    </row>
    <row r="365" spans="1:90">
      <c r="A365" s="524" t="s">
        <v>2660</v>
      </c>
      <c r="B365" s="524" t="s">
        <v>2661</v>
      </c>
      <c r="C365" s="525">
        <v>5.3190000000000001E-2</v>
      </c>
      <c r="D365" s="528">
        <v>99.2</v>
      </c>
      <c r="E365" s="528">
        <v>99.2</v>
      </c>
      <c r="F365" s="528">
        <v>101.4</v>
      </c>
      <c r="G365" s="528">
        <v>102.2</v>
      </c>
      <c r="H365" s="528">
        <v>102.3</v>
      </c>
      <c r="I365" s="528">
        <v>102.9</v>
      </c>
      <c r="J365" s="528">
        <v>102.9</v>
      </c>
      <c r="K365" s="528">
        <v>102.9</v>
      </c>
      <c r="L365" s="528">
        <v>102.9</v>
      </c>
      <c r="M365" s="528">
        <v>103.7</v>
      </c>
      <c r="N365" s="528">
        <v>105.1</v>
      </c>
      <c r="O365" s="528">
        <v>105.4</v>
      </c>
      <c r="P365" s="528">
        <v>105.5</v>
      </c>
      <c r="Q365" s="528">
        <v>107.9</v>
      </c>
      <c r="R365" s="528">
        <v>108.3</v>
      </c>
      <c r="S365" s="528">
        <v>106.6</v>
      </c>
      <c r="T365" s="528">
        <v>107.7</v>
      </c>
      <c r="U365" s="528">
        <v>110.5</v>
      </c>
      <c r="V365" s="528">
        <v>111.8</v>
      </c>
      <c r="W365" s="528">
        <v>112.2</v>
      </c>
      <c r="X365" s="528">
        <v>112.3</v>
      </c>
      <c r="Y365" s="528">
        <v>112.8</v>
      </c>
      <c r="Z365" s="528">
        <v>112.6</v>
      </c>
      <c r="AA365" s="528">
        <v>112.5</v>
      </c>
      <c r="AB365" s="528">
        <v>113</v>
      </c>
      <c r="AC365" s="528">
        <v>113.3</v>
      </c>
      <c r="AD365" s="528">
        <v>115.9</v>
      </c>
      <c r="AE365" s="528">
        <v>116.8</v>
      </c>
      <c r="AF365" s="528">
        <v>116.7</v>
      </c>
      <c r="AG365" s="528">
        <v>116.8</v>
      </c>
      <c r="AH365" s="528">
        <v>117.1</v>
      </c>
      <c r="AI365" s="528">
        <v>117.4</v>
      </c>
      <c r="AJ365" s="528">
        <v>118</v>
      </c>
      <c r="AK365" s="528">
        <v>119.7</v>
      </c>
      <c r="AL365" s="528">
        <v>120.2</v>
      </c>
      <c r="AM365" s="528">
        <v>124.8</v>
      </c>
      <c r="AN365" s="528">
        <v>125.1</v>
      </c>
      <c r="AO365" s="528">
        <v>125.2</v>
      </c>
      <c r="AP365" s="528">
        <v>125.5</v>
      </c>
      <c r="AQ365" s="528">
        <v>128.69999999999999</v>
      </c>
      <c r="AR365" s="528">
        <v>130.19999999999999</v>
      </c>
      <c r="AS365" s="528">
        <v>130.4</v>
      </c>
      <c r="AT365" s="528">
        <v>130.69999999999999</v>
      </c>
      <c r="AU365" s="528">
        <v>131.6</v>
      </c>
      <c r="AV365" s="528">
        <v>134.4</v>
      </c>
      <c r="AW365" s="528">
        <v>134.9</v>
      </c>
      <c r="AX365" s="528">
        <v>134.9</v>
      </c>
      <c r="AY365" s="528">
        <v>134.80000000000001</v>
      </c>
      <c r="AZ365" s="528">
        <v>134.9</v>
      </c>
      <c r="BA365" s="528">
        <v>134.5</v>
      </c>
      <c r="BB365" s="528">
        <v>134.80000000000001</v>
      </c>
      <c r="BC365" s="528">
        <v>134.5</v>
      </c>
      <c r="BD365" s="528">
        <v>136.19999999999999</v>
      </c>
      <c r="BE365" s="528">
        <v>136.19999999999999</v>
      </c>
      <c r="BF365" s="528">
        <v>136.19999999999999</v>
      </c>
      <c r="BG365" s="528">
        <v>136.19999999999999</v>
      </c>
      <c r="BH365" s="528">
        <v>136.5</v>
      </c>
      <c r="BI365" s="528">
        <v>138</v>
      </c>
      <c r="BJ365" s="528">
        <v>138.4</v>
      </c>
      <c r="BK365" s="528">
        <v>138.5</v>
      </c>
      <c r="BL365" s="528">
        <v>142.30000000000001</v>
      </c>
      <c r="BM365" s="528">
        <v>142.30000000000001</v>
      </c>
      <c r="BN365" s="528">
        <v>142.6</v>
      </c>
      <c r="BO365" s="528">
        <v>143.6</v>
      </c>
      <c r="BP365" s="528">
        <v>148.1</v>
      </c>
      <c r="BQ365" s="528">
        <v>149.4</v>
      </c>
      <c r="BR365" s="528">
        <v>150.6</v>
      </c>
      <c r="BS365" s="528">
        <v>150.9</v>
      </c>
      <c r="BT365" s="528">
        <v>151.4</v>
      </c>
      <c r="BU365" s="528">
        <v>152.80000000000001</v>
      </c>
      <c r="BV365" s="528">
        <v>152.9</v>
      </c>
      <c r="BW365" s="528">
        <v>153.80000000000001</v>
      </c>
      <c r="BX365" s="528">
        <v>154.30000000000001</v>
      </c>
      <c r="BY365" s="528">
        <v>155.5</v>
      </c>
      <c r="BZ365" s="528">
        <v>155.5</v>
      </c>
      <c r="CA365" s="528">
        <v>156.19999999999999</v>
      </c>
      <c r="CB365" s="528">
        <v>161.69999999999999</v>
      </c>
      <c r="CC365" s="528">
        <v>162.4</v>
      </c>
      <c r="CD365" s="528">
        <v>164.1</v>
      </c>
      <c r="CE365" s="528">
        <v>163.80000000000001</v>
      </c>
      <c r="CF365" s="528">
        <v>163.1</v>
      </c>
      <c r="CG365" s="528">
        <v>163.19999999999999</v>
      </c>
      <c r="CH365" s="528">
        <v>163.9</v>
      </c>
      <c r="CI365" s="528">
        <v>164.3</v>
      </c>
      <c r="CJ365" s="528">
        <v>165</v>
      </c>
      <c r="CK365" s="528">
        <v>164.4</v>
      </c>
      <c r="CL365" s="528">
        <v>164.3</v>
      </c>
    </row>
    <row r="366" spans="1:90">
      <c r="A366" s="524" t="s">
        <v>2662</v>
      </c>
      <c r="B366" s="524" t="s">
        <v>2663</v>
      </c>
      <c r="C366" s="525">
        <v>1.822E-2</v>
      </c>
      <c r="D366" s="528">
        <v>97.1</v>
      </c>
      <c r="E366" s="528">
        <v>97.1</v>
      </c>
      <c r="F366" s="528">
        <v>98.2</v>
      </c>
      <c r="G366" s="528">
        <v>98.1</v>
      </c>
      <c r="H366" s="528">
        <v>98.3</v>
      </c>
      <c r="I366" s="528">
        <v>100</v>
      </c>
      <c r="J366" s="528">
        <v>99.9</v>
      </c>
      <c r="K366" s="528">
        <v>99.8</v>
      </c>
      <c r="L366" s="528">
        <v>99.8</v>
      </c>
      <c r="M366" s="528">
        <v>101</v>
      </c>
      <c r="N366" s="528">
        <v>104.7</v>
      </c>
      <c r="O366" s="528">
        <v>105.5</v>
      </c>
      <c r="P366" s="528">
        <v>105.6</v>
      </c>
      <c r="Q366" s="528">
        <v>108.5</v>
      </c>
      <c r="R366" s="528">
        <v>109.7</v>
      </c>
      <c r="S366" s="528">
        <v>112</v>
      </c>
      <c r="T366" s="528">
        <v>115.3</v>
      </c>
      <c r="U366" s="528">
        <v>120.3</v>
      </c>
      <c r="V366" s="528">
        <v>124.1</v>
      </c>
      <c r="W366" s="528">
        <v>125.1</v>
      </c>
      <c r="X366" s="528">
        <v>125.3</v>
      </c>
      <c r="Y366" s="528">
        <v>127.1</v>
      </c>
      <c r="Z366" s="528">
        <v>126.2</v>
      </c>
      <c r="AA366" s="528">
        <v>126</v>
      </c>
      <c r="AB366" s="528">
        <v>126.1</v>
      </c>
      <c r="AC366" s="528">
        <v>126.9</v>
      </c>
      <c r="AD366" s="528">
        <v>130</v>
      </c>
      <c r="AE366" s="528">
        <v>132.80000000000001</v>
      </c>
      <c r="AF366" s="528">
        <v>132.6</v>
      </c>
      <c r="AG366" s="528">
        <v>132.6</v>
      </c>
      <c r="AH366" s="528">
        <v>133.5</v>
      </c>
      <c r="AI366" s="528">
        <v>134.4</v>
      </c>
      <c r="AJ366" s="528">
        <v>136.1</v>
      </c>
      <c r="AK366" s="528">
        <v>139.80000000000001</v>
      </c>
      <c r="AL366" s="528">
        <v>141</v>
      </c>
      <c r="AM366" s="528">
        <v>143.9</v>
      </c>
      <c r="AN366" s="528">
        <v>137.5</v>
      </c>
      <c r="AO366" s="528">
        <v>137.5</v>
      </c>
      <c r="AP366" s="528">
        <v>138.5</v>
      </c>
      <c r="AQ366" s="528">
        <v>140.9</v>
      </c>
      <c r="AR366" s="528">
        <v>143.80000000000001</v>
      </c>
      <c r="AS366" s="528">
        <v>144.69999999999999</v>
      </c>
      <c r="AT366" s="528">
        <v>145.19999999999999</v>
      </c>
      <c r="AU366" s="528">
        <v>146.30000000000001</v>
      </c>
      <c r="AV366" s="528">
        <v>153.9</v>
      </c>
      <c r="AW366" s="528">
        <v>155.4</v>
      </c>
      <c r="AX366" s="528">
        <v>155.4</v>
      </c>
      <c r="AY366" s="528">
        <v>155.4</v>
      </c>
      <c r="AZ366" s="528">
        <v>155.4</v>
      </c>
      <c r="BA366" s="528">
        <v>155.4</v>
      </c>
      <c r="BB366" s="528">
        <v>155.1</v>
      </c>
      <c r="BC366" s="528">
        <v>154.30000000000001</v>
      </c>
      <c r="BD366" s="528">
        <v>159.19999999999999</v>
      </c>
      <c r="BE366" s="528">
        <v>159.19999999999999</v>
      </c>
      <c r="BF366" s="528">
        <v>159.19999999999999</v>
      </c>
      <c r="BG366" s="528">
        <v>159.19999999999999</v>
      </c>
      <c r="BH366" s="528">
        <v>159.19999999999999</v>
      </c>
      <c r="BI366" s="528">
        <v>161.19999999999999</v>
      </c>
      <c r="BJ366" s="528">
        <v>162.19999999999999</v>
      </c>
      <c r="BK366" s="528">
        <v>162</v>
      </c>
      <c r="BL366" s="528">
        <v>169.2</v>
      </c>
      <c r="BM366" s="528">
        <v>170.5</v>
      </c>
      <c r="BN366" s="528">
        <v>171</v>
      </c>
      <c r="BO366" s="528">
        <v>172.5</v>
      </c>
      <c r="BP366" s="528">
        <v>183.8</v>
      </c>
      <c r="BQ366" s="528">
        <v>184.1</v>
      </c>
      <c r="BR366" s="528">
        <v>184.7</v>
      </c>
      <c r="BS366" s="528">
        <v>185.6</v>
      </c>
      <c r="BT366" s="528">
        <v>187</v>
      </c>
      <c r="BU366" s="528">
        <v>191.1</v>
      </c>
      <c r="BV366" s="528">
        <v>191.3</v>
      </c>
      <c r="BW366" s="528">
        <v>191.7</v>
      </c>
      <c r="BX366" s="528">
        <v>192.6</v>
      </c>
      <c r="BY366" s="528">
        <v>193.5</v>
      </c>
      <c r="BZ366" s="528">
        <v>193.5</v>
      </c>
      <c r="CA366" s="528">
        <v>194.7</v>
      </c>
      <c r="CB366" s="528">
        <v>202.7</v>
      </c>
      <c r="CC366" s="528">
        <v>202.7</v>
      </c>
      <c r="CD366" s="528">
        <v>207.2</v>
      </c>
      <c r="CE366" s="528">
        <v>206.5</v>
      </c>
      <c r="CF366" s="528">
        <v>204.3</v>
      </c>
      <c r="CG366" s="528">
        <v>204.6</v>
      </c>
      <c r="CH366" s="528">
        <v>207.1</v>
      </c>
      <c r="CI366" s="528">
        <v>208.2</v>
      </c>
      <c r="CJ366" s="528">
        <v>210.8</v>
      </c>
      <c r="CK366" s="528">
        <v>210.8</v>
      </c>
      <c r="CL366" s="528">
        <v>210.8</v>
      </c>
    </row>
    <row r="367" spans="1:90">
      <c r="A367" s="524" t="s">
        <v>2664</v>
      </c>
      <c r="B367" s="524" t="s">
        <v>2665</v>
      </c>
      <c r="C367" s="525">
        <v>2.5309999999999999E-2</v>
      </c>
      <c r="D367" s="528">
        <v>99.8</v>
      </c>
      <c r="E367" s="528">
        <v>99.8</v>
      </c>
      <c r="F367" s="528">
        <v>103.5</v>
      </c>
      <c r="G367" s="528">
        <v>104.5</v>
      </c>
      <c r="H367" s="528">
        <v>104.6</v>
      </c>
      <c r="I367" s="528">
        <v>104.6</v>
      </c>
      <c r="J367" s="528">
        <v>104.6</v>
      </c>
      <c r="K367" s="528">
        <v>104.6</v>
      </c>
      <c r="L367" s="528">
        <v>104.6</v>
      </c>
      <c r="M367" s="528">
        <v>105.4</v>
      </c>
      <c r="N367" s="528">
        <v>105.7</v>
      </c>
      <c r="O367" s="528">
        <v>105.7</v>
      </c>
      <c r="P367" s="528">
        <v>105.7</v>
      </c>
      <c r="Q367" s="528">
        <v>108.4</v>
      </c>
      <c r="R367" s="528">
        <v>108.4</v>
      </c>
      <c r="S367" s="528">
        <v>103.4</v>
      </c>
      <c r="T367" s="528">
        <v>103.4</v>
      </c>
      <c r="U367" s="528">
        <v>105.5</v>
      </c>
      <c r="V367" s="528">
        <v>105.5</v>
      </c>
      <c r="W367" s="528">
        <v>105.5</v>
      </c>
      <c r="X367" s="528">
        <v>105.5</v>
      </c>
      <c r="Y367" s="528">
        <v>105.5</v>
      </c>
      <c r="Z367" s="528">
        <v>105.5</v>
      </c>
      <c r="AA367" s="528">
        <v>105.5</v>
      </c>
      <c r="AB367" s="528">
        <v>105.5</v>
      </c>
      <c r="AC367" s="528">
        <v>105.5</v>
      </c>
      <c r="AD367" s="528">
        <v>108.3</v>
      </c>
      <c r="AE367" s="528">
        <v>108.3</v>
      </c>
      <c r="AF367" s="528">
        <v>108.3</v>
      </c>
      <c r="AG367" s="528">
        <v>108.5</v>
      </c>
      <c r="AH367" s="528">
        <v>108.5</v>
      </c>
      <c r="AI367" s="528">
        <v>108.5</v>
      </c>
      <c r="AJ367" s="528">
        <v>108.5</v>
      </c>
      <c r="AK367" s="528">
        <v>109.4</v>
      </c>
      <c r="AL367" s="528">
        <v>110.4</v>
      </c>
      <c r="AM367" s="528">
        <v>118</v>
      </c>
      <c r="AN367" s="528">
        <v>123</v>
      </c>
      <c r="AO367" s="528">
        <v>123.2</v>
      </c>
      <c r="AP367" s="528">
        <v>123.3</v>
      </c>
      <c r="AQ367" s="528">
        <v>128</v>
      </c>
      <c r="AR367" s="528">
        <v>128</v>
      </c>
      <c r="AS367" s="528">
        <v>128</v>
      </c>
      <c r="AT367" s="528">
        <v>128</v>
      </c>
      <c r="AU367" s="528">
        <v>128</v>
      </c>
      <c r="AV367" s="528">
        <v>128</v>
      </c>
      <c r="AW367" s="528">
        <v>128</v>
      </c>
      <c r="AX367" s="528">
        <v>128</v>
      </c>
      <c r="AY367" s="528">
        <v>128</v>
      </c>
      <c r="AZ367" s="528">
        <v>128.4</v>
      </c>
      <c r="BA367" s="528">
        <v>127.6</v>
      </c>
      <c r="BB367" s="528">
        <v>128.5</v>
      </c>
      <c r="BC367" s="528">
        <v>128.5</v>
      </c>
      <c r="BD367" s="528">
        <v>128.5</v>
      </c>
      <c r="BE367" s="528">
        <v>128.5</v>
      </c>
      <c r="BF367" s="528">
        <v>128.5</v>
      </c>
      <c r="BG367" s="528">
        <v>128.5</v>
      </c>
      <c r="BH367" s="528">
        <v>129.1</v>
      </c>
      <c r="BI367" s="528">
        <v>130.80000000000001</v>
      </c>
      <c r="BJ367" s="528">
        <v>130.80000000000001</v>
      </c>
      <c r="BK367" s="528">
        <v>130.80000000000001</v>
      </c>
      <c r="BL367" s="528">
        <v>133.5</v>
      </c>
      <c r="BM367" s="528">
        <v>132.30000000000001</v>
      </c>
      <c r="BN367" s="528">
        <v>132.30000000000001</v>
      </c>
      <c r="BO367" s="528">
        <v>133</v>
      </c>
      <c r="BP367" s="528">
        <v>134.5</v>
      </c>
      <c r="BQ367" s="528">
        <v>137</v>
      </c>
      <c r="BR367" s="528">
        <v>139.1</v>
      </c>
      <c r="BS367" s="528">
        <v>139.1</v>
      </c>
      <c r="BT367" s="528">
        <v>139.1</v>
      </c>
      <c r="BU367" s="528">
        <v>139.1</v>
      </c>
      <c r="BV367" s="528">
        <v>139.1</v>
      </c>
      <c r="BW367" s="528">
        <v>138.6</v>
      </c>
      <c r="BX367" s="528">
        <v>137</v>
      </c>
      <c r="BY367" s="528">
        <v>138.69999999999999</v>
      </c>
      <c r="BZ367" s="528">
        <v>138.69999999999999</v>
      </c>
      <c r="CA367" s="528">
        <v>138.69999999999999</v>
      </c>
      <c r="CB367" s="528">
        <v>143.19999999999999</v>
      </c>
      <c r="CC367" s="528">
        <v>144.69999999999999</v>
      </c>
      <c r="CD367" s="528">
        <v>144.69999999999999</v>
      </c>
      <c r="CE367" s="528">
        <v>144.69999999999999</v>
      </c>
      <c r="CF367" s="528">
        <v>144.69999999999999</v>
      </c>
      <c r="CG367" s="528">
        <v>144.69999999999999</v>
      </c>
      <c r="CH367" s="528">
        <v>144.69999999999999</v>
      </c>
      <c r="CI367" s="528">
        <v>144.69999999999999</v>
      </c>
      <c r="CJ367" s="528">
        <v>144.69999999999999</v>
      </c>
      <c r="CK367" s="528">
        <v>144.69999999999999</v>
      </c>
      <c r="CL367" s="528">
        <v>144.80000000000001</v>
      </c>
    </row>
    <row r="368" spans="1:90">
      <c r="A368" s="524" t="s">
        <v>2666</v>
      </c>
      <c r="B368" s="524" t="s">
        <v>2667</v>
      </c>
      <c r="C368" s="525">
        <v>9.6600000000000002E-3</v>
      </c>
      <c r="D368" s="528">
        <v>101.5</v>
      </c>
      <c r="E368" s="528">
        <v>101.5</v>
      </c>
      <c r="F368" s="528">
        <v>102.1</v>
      </c>
      <c r="G368" s="528">
        <v>104.1</v>
      </c>
      <c r="H368" s="528">
        <v>104.1</v>
      </c>
      <c r="I368" s="528">
        <v>104.1</v>
      </c>
      <c r="J368" s="528">
        <v>104.3</v>
      </c>
      <c r="K368" s="528">
        <v>104.4</v>
      </c>
      <c r="L368" s="528">
        <v>104.4</v>
      </c>
      <c r="M368" s="528">
        <v>104.4</v>
      </c>
      <c r="N368" s="528">
        <v>104.4</v>
      </c>
      <c r="O368" s="528">
        <v>104.4</v>
      </c>
      <c r="P368" s="528">
        <v>104.8</v>
      </c>
      <c r="Q368" s="528">
        <v>105.2</v>
      </c>
      <c r="R368" s="528">
        <v>105.2</v>
      </c>
      <c r="S368" s="528">
        <v>104.6</v>
      </c>
      <c r="T368" s="528">
        <v>104.6</v>
      </c>
      <c r="U368" s="528">
        <v>105.1</v>
      </c>
      <c r="V368" s="528">
        <v>105.3</v>
      </c>
      <c r="W368" s="528">
        <v>105.3</v>
      </c>
      <c r="X368" s="528">
        <v>105.3</v>
      </c>
      <c r="Y368" s="528">
        <v>105.3</v>
      </c>
      <c r="Z368" s="528">
        <v>105.3</v>
      </c>
      <c r="AA368" s="528">
        <v>105.3</v>
      </c>
      <c r="AB368" s="528">
        <v>108</v>
      </c>
      <c r="AC368" s="528">
        <v>108</v>
      </c>
      <c r="AD368" s="528">
        <v>109.3</v>
      </c>
      <c r="AE368" s="528">
        <v>108.5</v>
      </c>
      <c r="AF368" s="528">
        <v>108.5</v>
      </c>
      <c r="AG368" s="528">
        <v>108.5</v>
      </c>
      <c r="AH368" s="528">
        <v>108.5</v>
      </c>
      <c r="AI368" s="528">
        <v>108.5</v>
      </c>
      <c r="AJ368" s="528">
        <v>108.5</v>
      </c>
      <c r="AK368" s="528">
        <v>108.5</v>
      </c>
      <c r="AL368" s="528">
        <v>106.4</v>
      </c>
      <c r="AM368" s="528">
        <v>106.4</v>
      </c>
      <c r="AN368" s="528">
        <v>107.2</v>
      </c>
      <c r="AO368" s="528">
        <v>107.2</v>
      </c>
      <c r="AP368" s="528">
        <v>107.2</v>
      </c>
      <c r="AQ368" s="528">
        <v>107.6</v>
      </c>
      <c r="AR368" s="528">
        <v>109.9</v>
      </c>
      <c r="AS368" s="528">
        <v>109.9</v>
      </c>
      <c r="AT368" s="528">
        <v>110.7</v>
      </c>
      <c r="AU368" s="528">
        <v>113.1</v>
      </c>
      <c r="AV368" s="528">
        <v>114.1</v>
      </c>
      <c r="AW368" s="528">
        <v>114.1</v>
      </c>
      <c r="AX368" s="528">
        <v>114.1</v>
      </c>
      <c r="AY368" s="528">
        <v>113.3</v>
      </c>
      <c r="AZ368" s="528">
        <v>113.1</v>
      </c>
      <c r="BA368" s="528">
        <v>113</v>
      </c>
      <c r="BB368" s="528">
        <v>112.9</v>
      </c>
      <c r="BC368" s="528">
        <v>112.9</v>
      </c>
      <c r="BD368" s="528">
        <v>112.9</v>
      </c>
      <c r="BE368" s="528">
        <v>112.9</v>
      </c>
      <c r="BF368" s="528">
        <v>112.9</v>
      </c>
      <c r="BG368" s="528">
        <v>112.9</v>
      </c>
      <c r="BH368" s="528">
        <v>112.9</v>
      </c>
      <c r="BI368" s="528">
        <v>112.9</v>
      </c>
      <c r="BJ368" s="528">
        <v>113.3</v>
      </c>
      <c r="BK368" s="528">
        <v>114.6</v>
      </c>
      <c r="BL368" s="528">
        <v>114.6</v>
      </c>
      <c r="BM368" s="528">
        <v>114.9</v>
      </c>
      <c r="BN368" s="528">
        <v>116</v>
      </c>
      <c r="BO368" s="528">
        <v>117</v>
      </c>
      <c r="BP368" s="528">
        <v>116.7</v>
      </c>
      <c r="BQ368" s="528">
        <v>116.6</v>
      </c>
      <c r="BR368" s="528">
        <v>116.6</v>
      </c>
      <c r="BS368" s="528">
        <v>116.6</v>
      </c>
      <c r="BT368" s="528">
        <v>116.6</v>
      </c>
      <c r="BU368" s="528">
        <v>116.6</v>
      </c>
      <c r="BV368" s="528">
        <v>116.6</v>
      </c>
      <c r="BW368" s="528">
        <v>121.8</v>
      </c>
      <c r="BX368" s="528">
        <v>127.4</v>
      </c>
      <c r="BY368" s="528">
        <v>127.5</v>
      </c>
      <c r="BZ368" s="528">
        <v>127.6</v>
      </c>
      <c r="CA368" s="528">
        <v>129.6</v>
      </c>
      <c r="CB368" s="528">
        <v>132.80000000000001</v>
      </c>
      <c r="CC368" s="528">
        <v>132.80000000000001</v>
      </c>
      <c r="CD368" s="528">
        <v>133.5</v>
      </c>
      <c r="CE368" s="528">
        <v>133.69999999999999</v>
      </c>
      <c r="CF368" s="528">
        <v>133.6</v>
      </c>
      <c r="CG368" s="528">
        <v>133.69999999999999</v>
      </c>
      <c r="CH368" s="528">
        <v>132.69999999999999</v>
      </c>
      <c r="CI368" s="528">
        <v>132.69999999999999</v>
      </c>
      <c r="CJ368" s="528">
        <v>131.6</v>
      </c>
      <c r="CK368" s="528">
        <v>128.19999999999999</v>
      </c>
      <c r="CL368" s="528">
        <v>127.8</v>
      </c>
    </row>
    <row r="369" spans="1:90">
      <c r="A369" s="524" t="s">
        <v>2668</v>
      </c>
      <c r="B369" s="524" t="s">
        <v>1180</v>
      </c>
      <c r="C369" s="525">
        <v>1.86134</v>
      </c>
      <c r="D369" s="528">
        <v>99.6</v>
      </c>
      <c r="E369" s="528">
        <v>99.7</v>
      </c>
      <c r="F369" s="528">
        <v>99.8</v>
      </c>
      <c r="G369" s="528">
        <v>101.6</v>
      </c>
      <c r="H369" s="528">
        <v>100.8</v>
      </c>
      <c r="I369" s="528">
        <v>99.7</v>
      </c>
      <c r="J369" s="528">
        <v>100.3</v>
      </c>
      <c r="K369" s="528">
        <v>100.3</v>
      </c>
      <c r="L369" s="528">
        <v>101.1</v>
      </c>
      <c r="M369" s="528">
        <v>101.5</v>
      </c>
      <c r="N369" s="528">
        <v>101.7</v>
      </c>
      <c r="O369" s="528">
        <v>100.9</v>
      </c>
      <c r="P369" s="528">
        <v>101.9</v>
      </c>
      <c r="Q369" s="528">
        <v>102.2</v>
      </c>
      <c r="R369" s="528">
        <v>101.6</v>
      </c>
      <c r="S369" s="528">
        <v>102.6</v>
      </c>
      <c r="T369" s="528">
        <v>103.4</v>
      </c>
      <c r="U369" s="528">
        <v>104.6</v>
      </c>
      <c r="V369" s="528">
        <v>105.9</v>
      </c>
      <c r="W369" s="528">
        <v>106.8</v>
      </c>
      <c r="X369" s="528">
        <v>108</v>
      </c>
      <c r="Y369" s="528">
        <v>107.9</v>
      </c>
      <c r="Z369" s="528">
        <v>106.8</v>
      </c>
      <c r="AA369" s="528">
        <v>106.8</v>
      </c>
      <c r="AB369" s="528">
        <v>107.1</v>
      </c>
      <c r="AC369" s="528">
        <v>107.3</v>
      </c>
      <c r="AD369" s="528">
        <v>107.4</v>
      </c>
      <c r="AE369" s="528">
        <v>109</v>
      </c>
      <c r="AF369" s="528">
        <v>108.9</v>
      </c>
      <c r="AG369" s="528">
        <v>108.6</v>
      </c>
      <c r="AH369" s="528">
        <v>108.6</v>
      </c>
      <c r="AI369" s="528">
        <v>109.1</v>
      </c>
      <c r="AJ369" s="528">
        <v>109.4</v>
      </c>
      <c r="AK369" s="528">
        <v>109.4</v>
      </c>
      <c r="AL369" s="528">
        <v>109.3</v>
      </c>
      <c r="AM369" s="528">
        <v>110</v>
      </c>
      <c r="AN369" s="528">
        <v>110.6</v>
      </c>
      <c r="AO369" s="528">
        <v>110.7</v>
      </c>
      <c r="AP369" s="528">
        <v>110.6</v>
      </c>
      <c r="AQ369" s="528">
        <v>112.2</v>
      </c>
      <c r="AR369" s="528">
        <v>112.4</v>
      </c>
      <c r="AS369" s="528">
        <v>114.1</v>
      </c>
      <c r="AT369" s="528">
        <v>115.2</v>
      </c>
      <c r="AU369" s="528">
        <v>115.9</v>
      </c>
      <c r="AV369" s="528">
        <v>118.6</v>
      </c>
      <c r="AW369" s="528">
        <v>117.1</v>
      </c>
      <c r="AX369" s="528">
        <v>113.7</v>
      </c>
      <c r="AY369" s="528">
        <v>111.4</v>
      </c>
      <c r="AZ369" s="528">
        <v>110.9</v>
      </c>
      <c r="BA369" s="528">
        <v>111.8</v>
      </c>
      <c r="BB369" s="528">
        <v>112.3</v>
      </c>
      <c r="BC369" s="528">
        <v>111.9</v>
      </c>
      <c r="BD369" s="528">
        <v>113.6</v>
      </c>
      <c r="BE369" s="528">
        <v>113</v>
      </c>
      <c r="BF369" s="528">
        <v>113.2</v>
      </c>
      <c r="BG369" s="528">
        <v>114</v>
      </c>
      <c r="BH369" s="528">
        <v>114.2</v>
      </c>
      <c r="BI369" s="528">
        <v>112.8</v>
      </c>
      <c r="BJ369" s="528">
        <v>112.8</v>
      </c>
      <c r="BK369" s="528">
        <v>113.4</v>
      </c>
      <c r="BL369" s="528">
        <v>113.7</v>
      </c>
      <c r="BM369" s="528">
        <v>114.4</v>
      </c>
      <c r="BN369" s="528">
        <v>114.3</v>
      </c>
      <c r="BO369" s="528">
        <v>116.3</v>
      </c>
      <c r="BP369" s="528">
        <v>116.7</v>
      </c>
      <c r="BQ369" s="528">
        <v>116.6</v>
      </c>
      <c r="BR369" s="528">
        <v>117.3</v>
      </c>
      <c r="BS369" s="528">
        <v>116.6</v>
      </c>
      <c r="BT369" s="528">
        <v>117</v>
      </c>
      <c r="BU369" s="528">
        <v>118.2</v>
      </c>
      <c r="BV369" s="528">
        <v>119.8</v>
      </c>
      <c r="BW369" s="528">
        <v>120.5</v>
      </c>
      <c r="BX369" s="528">
        <v>122.5</v>
      </c>
      <c r="BY369" s="528">
        <v>123</v>
      </c>
      <c r="BZ369" s="528">
        <v>124.1</v>
      </c>
      <c r="CA369" s="528">
        <v>124.4</v>
      </c>
      <c r="CB369" s="528">
        <v>122.3</v>
      </c>
      <c r="CC369" s="528">
        <v>121.9</v>
      </c>
      <c r="CD369" s="528">
        <v>122.6</v>
      </c>
      <c r="CE369" s="528">
        <v>122.6</v>
      </c>
      <c r="CF369" s="528">
        <v>121.8</v>
      </c>
      <c r="CG369" s="528">
        <v>121.6</v>
      </c>
      <c r="CH369" s="528">
        <v>121.5</v>
      </c>
      <c r="CI369" s="528">
        <v>122.3</v>
      </c>
      <c r="CJ369" s="528">
        <v>122.7</v>
      </c>
      <c r="CK369" s="528">
        <v>122.6</v>
      </c>
      <c r="CL369" s="528">
        <v>123.1</v>
      </c>
    </row>
    <row r="370" spans="1:90">
      <c r="A370" s="524" t="s">
        <v>2669</v>
      </c>
      <c r="B370" s="524" t="s">
        <v>1182</v>
      </c>
      <c r="C370" s="525">
        <v>0.17752000000000001</v>
      </c>
      <c r="D370" s="528">
        <v>100.2</v>
      </c>
      <c r="E370" s="528">
        <v>100.9</v>
      </c>
      <c r="F370" s="528">
        <v>100.9</v>
      </c>
      <c r="G370" s="528">
        <v>105.2</v>
      </c>
      <c r="H370" s="528">
        <v>103.1</v>
      </c>
      <c r="I370" s="528">
        <v>103.2</v>
      </c>
      <c r="J370" s="528">
        <v>103.6</v>
      </c>
      <c r="K370" s="528">
        <v>103.6</v>
      </c>
      <c r="L370" s="528">
        <v>104.4</v>
      </c>
      <c r="M370" s="528">
        <v>105.2</v>
      </c>
      <c r="N370" s="528">
        <v>104.3</v>
      </c>
      <c r="O370" s="528">
        <v>102.5</v>
      </c>
      <c r="P370" s="528">
        <v>102.5</v>
      </c>
      <c r="Q370" s="528">
        <v>102.5</v>
      </c>
      <c r="R370" s="528">
        <v>102.3</v>
      </c>
      <c r="S370" s="528">
        <v>104</v>
      </c>
      <c r="T370" s="528">
        <v>104.7</v>
      </c>
      <c r="U370" s="528">
        <v>105.3</v>
      </c>
      <c r="V370" s="528">
        <v>104.4</v>
      </c>
      <c r="W370" s="528">
        <v>104.6</v>
      </c>
      <c r="X370" s="528">
        <v>107.2</v>
      </c>
      <c r="Y370" s="528">
        <v>106.9</v>
      </c>
      <c r="Z370" s="528">
        <v>105.6</v>
      </c>
      <c r="AA370" s="528">
        <v>106</v>
      </c>
      <c r="AB370" s="528">
        <v>106.5</v>
      </c>
      <c r="AC370" s="528">
        <v>107.1</v>
      </c>
      <c r="AD370" s="528">
        <v>107.7</v>
      </c>
      <c r="AE370" s="528">
        <v>112.2</v>
      </c>
      <c r="AF370" s="528">
        <v>112.3</v>
      </c>
      <c r="AG370" s="528">
        <v>112.3</v>
      </c>
      <c r="AH370" s="528">
        <v>112.4</v>
      </c>
      <c r="AI370" s="528">
        <v>112.8</v>
      </c>
      <c r="AJ370" s="528">
        <v>112.8</v>
      </c>
      <c r="AK370" s="528">
        <v>112.6</v>
      </c>
      <c r="AL370" s="528">
        <v>112.4</v>
      </c>
      <c r="AM370" s="528">
        <v>112.7</v>
      </c>
      <c r="AN370" s="528">
        <v>112.8</v>
      </c>
      <c r="AO370" s="528">
        <v>112.8</v>
      </c>
      <c r="AP370" s="528">
        <v>112.8</v>
      </c>
      <c r="AQ370" s="528">
        <v>117.3</v>
      </c>
      <c r="AR370" s="528">
        <v>117.3</v>
      </c>
      <c r="AS370" s="528">
        <v>117.3</v>
      </c>
      <c r="AT370" s="528">
        <v>117.3</v>
      </c>
      <c r="AU370" s="528">
        <v>117.3</v>
      </c>
      <c r="AV370" s="528">
        <v>153.5</v>
      </c>
      <c r="AW370" s="528">
        <v>146.69999999999999</v>
      </c>
      <c r="AX370" s="528">
        <v>134.6</v>
      </c>
      <c r="AY370" s="528">
        <v>123.4</v>
      </c>
      <c r="AZ370" s="528">
        <v>122.1</v>
      </c>
      <c r="BA370" s="528">
        <v>122</v>
      </c>
      <c r="BB370" s="528">
        <v>121.8</v>
      </c>
      <c r="BC370" s="528">
        <v>121.8</v>
      </c>
      <c r="BD370" s="528">
        <v>128.4</v>
      </c>
      <c r="BE370" s="528">
        <v>129.5</v>
      </c>
      <c r="BF370" s="528">
        <v>131.6</v>
      </c>
      <c r="BG370" s="528">
        <v>131.6</v>
      </c>
      <c r="BH370" s="528">
        <v>131.6</v>
      </c>
      <c r="BI370" s="528">
        <v>131.6</v>
      </c>
      <c r="BJ370" s="528">
        <v>131.6</v>
      </c>
      <c r="BK370" s="528">
        <v>131.6</v>
      </c>
      <c r="BL370" s="528">
        <v>132.9</v>
      </c>
      <c r="BM370" s="528">
        <v>133.69999999999999</v>
      </c>
      <c r="BN370" s="528">
        <v>133.69999999999999</v>
      </c>
      <c r="BO370" s="528">
        <v>133.69999999999999</v>
      </c>
      <c r="BP370" s="528">
        <v>133.69999999999999</v>
      </c>
      <c r="BQ370" s="528">
        <v>133.69999999999999</v>
      </c>
      <c r="BR370" s="528">
        <v>139.69999999999999</v>
      </c>
      <c r="BS370" s="528">
        <v>133.69999999999999</v>
      </c>
      <c r="BT370" s="528">
        <v>136.4</v>
      </c>
      <c r="BU370" s="528">
        <v>144.4</v>
      </c>
      <c r="BV370" s="528">
        <v>144.4</v>
      </c>
      <c r="BW370" s="528">
        <v>144.4</v>
      </c>
      <c r="BX370" s="528">
        <v>144.4</v>
      </c>
      <c r="BY370" s="528">
        <v>144.4</v>
      </c>
      <c r="BZ370" s="528">
        <v>145.80000000000001</v>
      </c>
      <c r="CA370" s="528">
        <v>147</v>
      </c>
      <c r="CB370" s="528">
        <v>147.1</v>
      </c>
      <c r="CC370" s="528">
        <v>146.6</v>
      </c>
      <c r="CD370" s="528">
        <v>145</v>
      </c>
      <c r="CE370" s="528">
        <v>145.4</v>
      </c>
      <c r="CF370" s="528">
        <v>146</v>
      </c>
      <c r="CG370" s="528">
        <v>144.69999999999999</v>
      </c>
      <c r="CH370" s="528">
        <v>143.19999999999999</v>
      </c>
      <c r="CI370" s="528">
        <v>145.1</v>
      </c>
      <c r="CJ370" s="528">
        <v>144.9</v>
      </c>
      <c r="CK370" s="528">
        <v>144.5</v>
      </c>
      <c r="CL370" s="528">
        <v>145.1</v>
      </c>
    </row>
    <row r="371" spans="1:90">
      <c r="A371" s="524" t="s">
        <v>2670</v>
      </c>
      <c r="B371" s="524" t="s">
        <v>1184</v>
      </c>
      <c r="C371" s="525">
        <v>0.12659999999999999</v>
      </c>
      <c r="D371" s="528">
        <v>98.9</v>
      </c>
      <c r="E371" s="528">
        <v>98.9</v>
      </c>
      <c r="F371" s="528">
        <v>98.9</v>
      </c>
      <c r="G371" s="528">
        <v>98.3</v>
      </c>
      <c r="H371" s="528">
        <v>98.3</v>
      </c>
      <c r="I371" s="528">
        <v>98.3</v>
      </c>
      <c r="J371" s="528">
        <v>98.3</v>
      </c>
      <c r="K371" s="528">
        <v>98.9</v>
      </c>
      <c r="L371" s="528">
        <v>100.7</v>
      </c>
      <c r="M371" s="528">
        <v>100.7</v>
      </c>
      <c r="N371" s="528">
        <v>100.7</v>
      </c>
      <c r="O371" s="528">
        <v>100.7</v>
      </c>
      <c r="P371" s="528">
        <v>100.7</v>
      </c>
      <c r="Q371" s="528">
        <v>100.7</v>
      </c>
      <c r="R371" s="528">
        <v>96.5</v>
      </c>
      <c r="S371" s="528">
        <v>96.9</v>
      </c>
      <c r="T371" s="528">
        <v>96.9</v>
      </c>
      <c r="U371" s="528">
        <v>96.9</v>
      </c>
      <c r="V371" s="528">
        <v>96.9</v>
      </c>
      <c r="W371" s="528">
        <v>96.9</v>
      </c>
      <c r="X371" s="528">
        <v>97.8</v>
      </c>
      <c r="Y371" s="528">
        <v>99.3</v>
      </c>
      <c r="Z371" s="528">
        <v>99.2</v>
      </c>
      <c r="AA371" s="528">
        <v>99.2</v>
      </c>
      <c r="AB371" s="528">
        <v>99.7</v>
      </c>
      <c r="AC371" s="528">
        <v>100</v>
      </c>
      <c r="AD371" s="528">
        <v>100.2</v>
      </c>
      <c r="AE371" s="528">
        <v>100.7</v>
      </c>
      <c r="AF371" s="528">
        <v>100.7</v>
      </c>
      <c r="AG371" s="528">
        <v>96.2</v>
      </c>
      <c r="AH371" s="528">
        <v>95.7</v>
      </c>
      <c r="AI371" s="528">
        <v>96.1</v>
      </c>
      <c r="AJ371" s="528">
        <v>98.6</v>
      </c>
      <c r="AK371" s="528">
        <v>98.6</v>
      </c>
      <c r="AL371" s="528">
        <v>98.6</v>
      </c>
      <c r="AM371" s="528">
        <v>99</v>
      </c>
      <c r="AN371" s="528">
        <v>97.1</v>
      </c>
      <c r="AO371" s="528">
        <v>97.1</v>
      </c>
      <c r="AP371" s="528">
        <v>96.9</v>
      </c>
      <c r="AQ371" s="528">
        <v>98.1</v>
      </c>
      <c r="AR371" s="528">
        <v>98.1</v>
      </c>
      <c r="AS371" s="528">
        <v>98.1</v>
      </c>
      <c r="AT371" s="528">
        <v>100.6</v>
      </c>
      <c r="AU371" s="528">
        <v>100.6</v>
      </c>
      <c r="AV371" s="528">
        <v>100</v>
      </c>
      <c r="AW371" s="528">
        <v>96.2</v>
      </c>
      <c r="AX371" s="528">
        <v>94.3</v>
      </c>
      <c r="AY371" s="528">
        <v>93.7</v>
      </c>
      <c r="AZ371" s="528">
        <v>93.7</v>
      </c>
      <c r="BA371" s="528">
        <v>94.9</v>
      </c>
      <c r="BB371" s="528">
        <v>97.7</v>
      </c>
      <c r="BC371" s="528">
        <v>98.1</v>
      </c>
      <c r="BD371" s="528">
        <v>98.1</v>
      </c>
      <c r="BE371" s="528">
        <v>97.8</v>
      </c>
      <c r="BF371" s="528">
        <v>98.2</v>
      </c>
      <c r="BG371" s="528">
        <v>98.6</v>
      </c>
      <c r="BH371" s="528">
        <v>99.2</v>
      </c>
      <c r="BI371" s="528">
        <v>97.1</v>
      </c>
      <c r="BJ371" s="528">
        <v>97.7</v>
      </c>
      <c r="BK371" s="528">
        <v>100.3</v>
      </c>
      <c r="BL371" s="528">
        <v>103.5</v>
      </c>
      <c r="BM371" s="528">
        <v>103.9</v>
      </c>
      <c r="BN371" s="528">
        <v>104.5</v>
      </c>
      <c r="BO371" s="528">
        <v>103.6</v>
      </c>
      <c r="BP371" s="528">
        <v>102.9</v>
      </c>
      <c r="BQ371" s="528">
        <v>101.6</v>
      </c>
      <c r="BR371" s="528">
        <v>101.3</v>
      </c>
      <c r="BS371" s="528">
        <v>102.5</v>
      </c>
      <c r="BT371" s="528">
        <v>102.5</v>
      </c>
      <c r="BU371" s="528">
        <v>102.5</v>
      </c>
      <c r="BV371" s="528">
        <v>102.5</v>
      </c>
      <c r="BW371" s="528">
        <v>102.5</v>
      </c>
      <c r="BX371" s="528">
        <v>102.3</v>
      </c>
      <c r="BY371" s="528">
        <v>102.2</v>
      </c>
      <c r="BZ371" s="528">
        <v>108.9</v>
      </c>
      <c r="CA371" s="528">
        <v>109.1</v>
      </c>
      <c r="CB371" s="528">
        <v>109.3</v>
      </c>
      <c r="CC371" s="528">
        <v>109.3</v>
      </c>
      <c r="CD371" s="528">
        <v>110.8</v>
      </c>
      <c r="CE371" s="528">
        <v>110.8</v>
      </c>
      <c r="CF371" s="528">
        <v>110.7</v>
      </c>
      <c r="CG371" s="528">
        <v>111.5</v>
      </c>
      <c r="CH371" s="528">
        <v>111.5</v>
      </c>
      <c r="CI371" s="528">
        <v>111.5</v>
      </c>
      <c r="CJ371" s="528">
        <v>111.5</v>
      </c>
      <c r="CK371" s="528">
        <v>111.4</v>
      </c>
      <c r="CL371" s="528">
        <v>111.2</v>
      </c>
    </row>
    <row r="372" spans="1:90">
      <c r="A372" s="524" t="s">
        <v>2671</v>
      </c>
      <c r="B372" s="524" t="s">
        <v>1186</v>
      </c>
      <c r="C372" s="525">
        <v>0.11032</v>
      </c>
      <c r="D372" s="528">
        <v>100.5</v>
      </c>
      <c r="E372" s="528">
        <v>100.5</v>
      </c>
      <c r="F372" s="528">
        <v>100.5</v>
      </c>
      <c r="G372" s="528">
        <v>100.5</v>
      </c>
      <c r="H372" s="528">
        <v>100.5</v>
      </c>
      <c r="I372" s="528">
        <v>100.5</v>
      </c>
      <c r="J372" s="528">
        <v>100.5</v>
      </c>
      <c r="K372" s="528">
        <v>98.3</v>
      </c>
      <c r="L372" s="528">
        <v>99.5</v>
      </c>
      <c r="M372" s="528">
        <v>99.5</v>
      </c>
      <c r="N372" s="528">
        <v>99.5</v>
      </c>
      <c r="O372" s="528">
        <v>98.5</v>
      </c>
      <c r="P372" s="528">
        <v>100.2</v>
      </c>
      <c r="Q372" s="528">
        <v>100.2</v>
      </c>
      <c r="R372" s="528">
        <v>100.2</v>
      </c>
      <c r="S372" s="528">
        <v>100.3</v>
      </c>
      <c r="T372" s="528">
        <v>100.3</v>
      </c>
      <c r="U372" s="528">
        <v>101.6</v>
      </c>
      <c r="V372" s="528">
        <v>101.6</v>
      </c>
      <c r="W372" s="528">
        <v>102</v>
      </c>
      <c r="X372" s="528">
        <v>102.5</v>
      </c>
      <c r="Y372" s="528">
        <v>102.5</v>
      </c>
      <c r="Z372" s="528">
        <v>101.2</v>
      </c>
      <c r="AA372" s="528">
        <v>101.2</v>
      </c>
      <c r="AB372" s="528">
        <v>101.6</v>
      </c>
      <c r="AC372" s="528">
        <v>101.6</v>
      </c>
      <c r="AD372" s="528">
        <v>101.6</v>
      </c>
      <c r="AE372" s="528">
        <v>106.5</v>
      </c>
      <c r="AF372" s="528">
        <v>106.5</v>
      </c>
      <c r="AG372" s="528">
        <v>106.5</v>
      </c>
      <c r="AH372" s="528">
        <v>106.5</v>
      </c>
      <c r="AI372" s="528">
        <v>107.4</v>
      </c>
      <c r="AJ372" s="528">
        <v>107.4</v>
      </c>
      <c r="AK372" s="528">
        <v>107.4</v>
      </c>
      <c r="AL372" s="528">
        <v>107.4</v>
      </c>
      <c r="AM372" s="528">
        <v>107.4</v>
      </c>
      <c r="AN372" s="528">
        <v>107.4</v>
      </c>
      <c r="AO372" s="528">
        <v>107.4</v>
      </c>
      <c r="AP372" s="528">
        <v>107.8</v>
      </c>
      <c r="AQ372" s="528">
        <v>112.5</v>
      </c>
      <c r="AR372" s="528">
        <v>113.5</v>
      </c>
      <c r="AS372" s="528">
        <v>116.3</v>
      </c>
      <c r="AT372" s="528">
        <v>116.3</v>
      </c>
      <c r="AU372" s="528">
        <v>116.3</v>
      </c>
      <c r="AV372" s="528">
        <v>114.3</v>
      </c>
      <c r="AW372" s="528">
        <v>112.2</v>
      </c>
      <c r="AX372" s="528">
        <v>108.8</v>
      </c>
      <c r="AY372" s="528">
        <v>108.2</v>
      </c>
      <c r="AZ372" s="528">
        <v>108.5</v>
      </c>
      <c r="BA372" s="528">
        <v>108.9</v>
      </c>
      <c r="BB372" s="528">
        <v>108.9</v>
      </c>
      <c r="BC372" s="528">
        <v>103.6</v>
      </c>
      <c r="BD372" s="528">
        <v>104.5</v>
      </c>
      <c r="BE372" s="528">
        <v>103.3</v>
      </c>
      <c r="BF372" s="528">
        <v>104.4</v>
      </c>
      <c r="BG372" s="528">
        <v>104.4</v>
      </c>
      <c r="BH372" s="528">
        <v>105.6</v>
      </c>
      <c r="BI372" s="528">
        <v>101.3</v>
      </c>
      <c r="BJ372" s="528">
        <v>101.8</v>
      </c>
      <c r="BK372" s="528">
        <v>103.3</v>
      </c>
      <c r="BL372" s="528">
        <v>101.6</v>
      </c>
      <c r="BM372" s="528">
        <v>101.6</v>
      </c>
      <c r="BN372" s="528">
        <v>102.8</v>
      </c>
      <c r="BO372" s="528">
        <v>104.1</v>
      </c>
      <c r="BP372" s="528">
        <v>101.6</v>
      </c>
      <c r="BQ372" s="528">
        <v>101.6</v>
      </c>
      <c r="BR372" s="528">
        <v>101.9</v>
      </c>
      <c r="BS372" s="528">
        <v>103.6</v>
      </c>
      <c r="BT372" s="528">
        <v>103.7</v>
      </c>
      <c r="BU372" s="528">
        <v>104.7</v>
      </c>
      <c r="BV372" s="528">
        <v>104.7</v>
      </c>
      <c r="BW372" s="528">
        <v>108.3</v>
      </c>
      <c r="BX372" s="528">
        <v>111.2</v>
      </c>
      <c r="BY372" s="528">
        <v>111.1</v>
      </c>
      <c r="BZ372" s="528">
        <v>112.4</v>
      </c>
      <c r="CA372" s="528">
        <v>115.1</v>
      </c>
      <c r="CB372" s="528">
        <v>116.4</v>
      </c>
      <c r="CC372" s="528">
        <v>116.5</v>
      </c>
      <c r="CD372" s="528">
        <v>117.4</v>
      </c>
      <c r="CE372" s="528">
        <v>117.2</v>
      </c>
      <c r="CF372" s="528">
        <v>117.4</v>
      </c>
      <c r="CG372" s="528">
        <v>116.9</v>
      </c>
      <c r="CH372" s="528">
        <v>116.4</v>
      </c>
      <c r="CI372" s="528">
        <v>116.4</v>
      </c>
      <c r="CJ372" s="528">
        <v>116.1</v>
      </c>
      <c r="CK372" s="528">
        <v>116.4</v>
      </c>
      <c r="CL372" s="528">
        <v>116.5</v>
      </c>
    </row>
    <row r="373" spans="1:90">
      <c r="A373" s="524" t="s">
        <v>2672</v>
      </c>
      <c r="B373" s="524" t="s">
        <v>2673</v>
      </c>
      <c r="C373" s="525">
        <v>0.15286</v>
      </c>
      <c r="D373" s="528">
        <v>102.8</v>
      </c>
      <c r="E373" s="528">
        <v>103.1</v>
      </c>
      <c r="F373" s="528">
        <v>102.5</v>
      </c>
      <c r="G373" s="528">
        <v>104.7</v>
      </c>
      <c r="H373" s="528">
        <v>104</v>
      </c>
      <c r="I373" s="528">
        <v>102.6</v>
      </c>
      <c r="J373" s="528">
        <v>101.9</v>
      </c>
      <c r="K373" s="528">
        <v>101.7</v>
      </c>
      <c r="L373" s="528">
        <v>103.1</v>
      </c>
      <c r="M373" s="528">
        <v>104.9</v>
      </c>
      <c r="N373" s="528">
        <v>105.4</v>
      </c>
      <c r="O373" s="528">
        <v>103.8</v>
      </c>
      <c r="P373" s="528">
        <v>104.8</v>
      </c>
      <c r="Q373" s="528">
        <v>104.7</v>
      </c>
      <c r="R373" s="528">
        <v>104.6</v>
      </c>
      <c r="S373" s="528">
        <v>105</v>
      </c>
      <c r="T373" s="528">
        <v>104.1</v>
      </c>
      <c r="U373" s="528">
        <v>105.9</v>
      </c>
      <c r="V373" s="528">
        <v>107.1</v>
      </c>
      <c r="W373" s="528">
        <v>109.7</v>
      </c>
      <c r="X373" s="528">
        <v>111.6</v>
      </c>
      <c r="Y373" s="528">
        <v>111.4</v>
      </c>
      <c r="Z373" s="528">
        <v>111</v>
      </c>
      <c r="AA373" s="528">
        <v>111.8</v>
      </c>
      <c r="AB373" s="528">
        <v>110.4</v>
      </c>
      <c r="AC373" s="528">
        <v>111.8</v>
      </c>
      <c r="AD373" s="528">
        <v>111.5</v>
      </c>
      <c r="AE373" s="528">
        <v>112.9</v>
      </c>
      <c r="AF373" s="528">
        <v>111.8</v>
      </c>
      <c r="AG373" s="528">
        <v>113</v>
      </c>
      <c r="AH373" s="528">
        <v>112.5</v>
      </c>
      <c r="AI373" s="528">
        <v>114</v>
      </c>
      <c r="AJ373" s="528">
        <v>115.8</v>
      </c>
      <c r="AK373" s="528">
        <v>113.7</v>
      </c>
      <c r="AL373" s="528">
        <v>113.7</v>
      </c>
      <c r="AM373" s="528">
        <v>114.3</v>
      </c>
      <c r="AN373" s="528">
        <v>115.6</v>
      </c>
      <c r="AO373" s="528">
        <v>116</v>
      </c>
      <c r="AP373" s="528">
        <v>116.6</v>
      </c>
      <c r="AQ373" s="528">
        <v>118.3</v>
      </c>
      <c r="AR373" s="528">
        <v>119.3</v>
      </c>
      <c r="AS373" s="528">
        <v>122</v>
      </c>
      <c r="AT373" s="528">
        <v>123</v>
      </c>
      <c r="AU373" s="528">
        <v>127.8</v>
      </c>
      <c r="AV373" s="528">
        <v>127.3</v>
      </c>
      <c r="AW373" s="528">
        <v>125</v>
      </c>
      <c r="AX373" s="528">
        <v>120.8</v>
      </c>
      <c r="AY373" s="528">
        <v>113.9</v>
      </c>
      <c r="AZ373" s="528">
        <v>112.1</v>
      </c>
      <c r="BA373" s="528">
        <v>116.9</v>
      </c>
      <c r="BB373" s="528">
        <v>117.7</v>
      </c>
      <c r="BC373" s="528">
        <v>116.7</v>
      </c>
      <c r="BD373" s="528">
        <v>116.6</v>
      </c>
      <c r="BE373" s="528">
        <v>114.2</v>
      </c>
      <c r="BF373" s="528">
        <v>114.6</v>
      </c>
      <c r="BG373" s="528">
        <v>116</v>
      </c>
      <c r="BH373" s="528">
        <v>117.4</v>
      </c>
      <c r="BI373" s="528">
        <v>115.4</v>
      </c>
      <c r="BJ373" s="528">
        <v>114.8</v>
      </c>
      <c r="BK373" s="528">
        <v>114.5</v>
      </c>
      <c r="BL373" s="528">
        <v>112</v>
      </c>
      <c r="BM373" s="528">
        <v>111.8</v>
      </c>
      <c r="BN373" s="528">
        <v>112.5</v>
      </c>
      <c r="BO373" s="528">
        <v>109.4</v>
      </c>
      <c r="BP373" s="528">
        <v>109.5</v>
      </c>
      <c r="BQ373" s="528">
        <v>109</v>
      </c>
      <c r="BR373" s="528">
        <v>110.3</v>
      </c>
      <c r="BS373" s="528">
        <v>109.8</v>
      </c>
      <c r="BT373" s="528">
        <v>109.3</v>
      </c>
      <c r="BU373" s="528">
        <v>109.1</v>
      </c>
      <c r="BV373" s="528">
        <v>109.3</v>
      </c>
      <c r="BW373" s="528">
        <v>110.3</v>
      </c>
      <c r="BX373" s="528">
        <v>112.9</v>
      </c>
      <c r="BY373" s="528">
        <v>115</v>
      </c>
      <c r="BZ373" s="528">
        <v>117.6</v>
      </c>
      <c r="CA373" s="528">
        <v>119.7</v>
      </c>
      <c r="CB373" s="528">
        <v>119.4</v>
      </c>
      <c r="CC373" s="528">
        <v>118.8</v>
      </c>
      <c r="CD373" s="528">
        <v>119.4</v>
      </c>
      <c r="CE373" s="528">
        <v>120.2</v>
      </c>
      <c r="CF373" s="528">
        <v>119.9</v>
      </c>
      <c r="CG373" s="528">
        <v>121.3</v>
      </c>
      <c r="CH373" s="528">
        <v>122.5</v>
      </c>
      <c r="CI373" s="528">
        <v>123.4</v>
      </c>
      <c r="CJ373" s="528">
        <v>122.7</v>
      </c>
      <c r="CK373" s="528">
        <v>122.6</v>
      </c>
      <c r="CL373" s="528">
        <v>124.7</v>
      </c>
    </row>
    <row r="374" spans="1:90">
      <c r="A374" s="524" t="s">
        <v>2674</v>
      </c>
      <c r="B374" s="524" t="s">
        <v>2675</v>
      </c>
      <c r="C374" s="525">
        <v>0.17118</v>
      </c>
      <c r="D374" s="528">
        <v>101.4</v>
      </c>
      <c r="E374" s="528">
        <v>100.8</v>
      </c>
      <c r="F374" s="528">
        <v>101.8</v>
      </c>
      <c r="G374" s="528">
        <v>102.1</v>
      </c>
      <c r="H374" s="528">
        <v>102.8</v>
      </c>
      <c r="I374" s="528">
        <v>101.6</v>
      </c>
      <c r="J374" s="528">
        <v>102.7</v>
      </c>
      <c r="K374" s="528">
        <v>102.5</v>
      </c>
      <c r="L374" s="528">
        <v>103.2</v>
      </c>
      <c r="M374" s="528">
        <v>102.7</v>
      </c>
      <c r="N374" s="528">
        <v>103.6</v>
      </c>
      <c r="O374" s="528">
        <v>103.7</v>
      </c>
      <c r="P374" s="528">
        <v>105.6</v>
      </c>
      <c r="Q374" s="528">
        <v>105.5</v>
      </c>
      <c r="R374" s="528">
        <v>106.4</v>
      </c>
      <c r="S374" s="528">
        <v>105.3</v>
      </c>
      <c r="T374" s="528">
        <v>105</v>
      </c>
      <c r="U374" s="528">
        <v>105.4</v>
      </c>
      <c r="V374" s="528">
        <v>108.2</v>
      </c>
      <c r="W374" s="528">
        <v>107.7</v>
      </c>
      <c r="X374" s="528">
        <v>110.2</v>
      </c>
      <c r="Y374" s="528">
        <v>110.6</v>
      </c>
      <c r="Z374" s="528">
        <v>110.6</v>
      </c>
      <c r="AA374" s="528">
        <v>108.7</v>
      </c>
      <c r="AB374" s="528">
        <v>109.5</v>
      </c>
      <c r="AC374" s="528">
        <v>109.2</v>
      </c>
      <c r="AD374" s="528">
        <v>110.2</v>
      </c>
      <c r="AE374" s="528">
        <v>111.2</v>
      </c>
      <c r="AF374" s="528">
        <v>110.7</v>
      </c>
      <c r="AG374" s="528">
        <v>110.5</v>
      </c>
      <c r="AH374" s="528">
        <v>110.5</v>
      </c>
      <c r="AI374" s="528">
        <v>110.9</v>
      </c>
      <c r="AJ374" s="528">
        <v>110.2</v>
      </c>
      <c r="AK374" s="528">
        <v>111.2</v>
      </c>
      <c r="AL374" s="528">
        <v>111.3</v>
      </c>
      <c r="AM374" s="528">
        <v>111.8</v>
      </c>
      <c r="AN374" s="528">
        <v>114.1</v>
      </c>
      <c r="AO374" s="528">
        <v>114.1</v>
      </c>
      <c r="AP374" s="528">
        <v>115</v>
      </c>
      <c r="AQ374" s="528">
        <v>116.5</v>
      </c>
      <c r="AR374" s="528">
        <v>117.3</v>
      </c>
      <c r="AS374" s="528">
        <v>118.8</v>
      </c>
      <c r="AT374" s="528">
        <v>120.8</v>
      </c>
      <c r="AU374" s="528">
        <v>121</v>
      </c>
      <c r="AV374" s="528">
        <v>121.5</v>
      </c>
      <c r="AW374" s="528">
        <v>119.8</v>
      </c>
      <c r="AX374" s="528">
        <v>118.6</v>
      </c>
      <c r="AY374" s="528">
        <v>116.4</v>
      </c>
      <c r="AZ374" s="528">
        <v>114.8</v>
      </c>
      <c r="BA374" s="528">
        <v>114.5</v>
      </c>
      <c r="BB374" s="528">
        <v>115.1</v>
      </c>
      <c r="BC374" s="528">
        <v>115.5</v>
      </c>
      <c r="BD374" s="528">
        <v>115.7</v>
      </c>
      <c r="BE374" s="528">
        <v>114.6</v>
      </c>
      <c r="BF374" s="528">
        <v>116.8</v>
      </c>
      <c r="BG374" s="528">
        <v>117.3</v>
      </c>
      <c r="BH374" s="528">
        <v>116.4</v>
      </c>
      <c r="BI374" s="528">
        <v>117.3</v>
      </c>
      <c r="BJ374" s="528">
        <v>119.7</v>
      </c>
      <c r="BK374" s="528">
        <v>120.7</v>
      </c>
      <c r="BL374" s="528">
        <v>120.6</v>
      </c>
      <c r="BM374" s="528">
        <v>121.8</v>
      </c>
      <c r="BN374" s="528">
        <v>122.3</v>
      </c>
      <c r="BO374" s="528">
        <v>118.5</v>
      </c>
      <c r="BP374" s="528">
        <v>118.6</v>
      </c>
      <c r="BQ374" s="528">
        <v>118.6</v>
      </c>
      <c r="BR374" s="528">
        <v>118.6</v>
      </c>
      <c r="BS374" s="528">
        <v>118.6</v>
      </c>
      <c r="BT374" s="528">
        <v>118.6</v>
      </c>
      <c r="BU374" s="528">
        <v>118.6</v>
      </c>
      <c r="BV374" s="528">
        <v>118.6</v>
      </c>
      <c r="BW374" s="528">
        <v>118.8</v>
      </c>
      <c r="BX374" s="528">
        <v>123.1</v>
      </c>
      <c r="BY374" s="528">
        <v>122.3</v>
      </c>
      <c r="BZ374" s="528">
        <v>126.5</v>
      </c>
      <c r="CA374" s="528">
        <v>126.2</v>
      </c>
      <c r="CB374" s="528">
        <v>126.3</v>
      </c>
      <c r="CC374" s="528">
        <v>126.1</v>
      </c>
      <c r="CD374" s="528">
        <v>126</v>
      </c>
      <c r="CE374" s="528">
        <v>124.5</v>
      </c>
      <c r="CF374" s="528">
        <v>123</v>
      </c>
      <c r="CG374" s="528">
        <v>123.6</v>
      </c>
      <c r="CH374" s="528">
        <v>123.7</v>
      </c>
      <c r="CI374" s="528">
        <v>124.4</v>
      </c>
      <c r="CJ374" s="528">
        <v>124.8</v>
      </c>
      <c r="CK374" s="528">
        <v>125.1</v>
      </c>
      <c r="CL374" s="528">
        <v>126.4</v>
      </c>
    </row>
    <row r="375" spans="1:90">
      <c r="A375" s="524" t="s">
        <v>2676</v>
      </c>
      <c r="B375" s="524" t="s">
        <v>2677</v>
      </c>
      <c r="C375" s="525">
        <v>7.7060000000000003E-2</v>
      </c>
      <c r="D375" s="528">
        <v>99.9</v>
      </c>
      <c r="E375" s="528">
        <v>100.1</v>
      </c>
      <c r="F375" s="528">
        <v>100.4</v>
      </c>
      <c r="G375" s="528">
        <v>107.4</v>
      </c>
      <c r="H375" s="528">
        <v>107.1</v>
      </c>
      <c r="I375" s="528">
        <v>106.1</v>
      </c>
      <c r="J375" s="528">
        <v>108.4</v>
      </c>
      <c r="K375" s="528">
        <v>108.4</v>
      </c>
      <c r="L375" s="528">
        <v>108.4</v>
      </c>
      <c r="M375" s="528">
        <v>108.7</v>
      </c>
      <c r="N375" s="528">
        <v>108.9</v>
      </c>
      <c r="O375" s="528">
        <v>108.3</v>
      </c>
      <c r="P375" s="528">
        <v>109.3</v>
      </c>
      <c r="Q375" s="528">
        <v>109</v>
      </c>
      <c r="R375" s="528">
        <v>108.9</v>
      </c>
      <c r="S375" s="528">
        <v>118.6</v>
      </c>
      <c r="T375" s="528">
        <v>119.7</v>
      </c>
      <c r="U375" s="528">
        <v>122</v>
      </c>
      <c r="V375" s="528">
        <v>124.2</v>
      </c>
      <c r="W375" s="528">
        <v>125</v>
      </c>
      <c r="X375" s="528">
        <v>125.7</v>
      </c>
      <c r="Y375" s="528">
        <v>126.9</v>
      </c>
      <c r="Z375" s="528">
        <v>125.9</v>
      </c>
      <c r="AA375" s="528">
        <v>129</v>
      </c>
      <c r="AB375" s="528">
        <v>128.80000000000001</v>
      </c>
      <c r="AC375" s="528">
        <v>128.69999999999999</v>
      </c>
      <c r="AD375" s="528">
        <v>127.4</v>
      </c>
      <c r="AE375" s="528">
        <v>128.4</v>
      </c>
      <c r="AF375" s="528">
        <v>127.4</v>
      </c>
      <c r="AG375" s="528">
        <v>126.9</v>
      </c>
      <c r="AH375" s="528">
        <v>127.2</v>
      </c>
      <c r="AI375" s="528">
        <v>130.69999999999999</v>
      </c>
      <c r="AJ375" s="528">
        <v>131.30000000000001</v>
      </c>
      <c r="AK375" s="528">
        <v>132.19999999999999</v>
      </c>
      <c r="AL375" s="528">
        <v>131.9</v>
      </c>
      <c r="AM375" s="528">
        <v>131.9</v>
      </c>
      <c r="AN375" s="528">
        <v>131.9</v>
      </c>
      <c r="AO375" s="528">
        <v>131.9</v>
      </c>
      <c r="AP375" s="528">
        <v>131.9</v>
      </c>
      <c r="AQ375" s="528">
        <v>129.30000000000001</v>
      </c>
      <c r="AR375" s="528">
        <v>129.80000000000001</v>
      </c>
      <c r="AS375" s="528">
        <v>131.30000000000001</v>
      </c>
      <c r="AT375" s="528">
        <v>131.9</v>
      </c>
      <c r="AU375" s="528">
        <v>132.1</v>
      </c>
      <c r="AV375" s="528">
        <v>131.5</v>
      </c>
      <c r="AW375" s="528">
        <v>129.4</v>
      </c>
      <c r="AX375" s="528">
        <v>125.5</v>
      </c>
      <c r="AY375" s="528">
        <v>125</v>
      </c>
      <c r="AZ375" s="528">
        <v>126.4</v>
      </c>
      <c r="BA375" s="528">
        <v>127.3</v>
      </c>
      <c r="BB375" s="528">
        <v>128.1</v>
      </c>
      <c r="BC375" s="528">
        <v>128.9</v>
      </c>
      <c r="BD375" s="528">
        <v>128.30000000000001</v>
      </c>
      <c r="BE375" s="528">
        <v>129.4</v>
      </c>
      <c r="BF375" s="528">
        <v>129.4</v>
      </c>
      <c r="BG375" s="528">
        <v>129.30000000000001</v>
      </c>
      <c r="BH375" s="528">
        <v>129.19999999999999</v>
      </c>
      <c r="BI375" s="528">
        <v>129.19999999999999</v>
      </c>
      <c r="BJ375" s="528">
        <v>129.19999999999999</v>
      </c>
      <c r="BK375" s="528">
        <v>129.19999999999999</v>
      </c>
      <c r="BL375" s="528">
        <v>130.80000000000001</v>
      </c>
      <c r="BM375" s="528">
        <v>131</v>
      </c>
      <c r="BN375" s="528">
        <v>131</v>
      </c>
      <c r="BO375" s="528">
        <v>138.30000000000001</v>
      </c>
      <c r="BP375" s="528">
        <v>138.30000000000001</v>
      </c>
      <c r="BQ375" s="528">
        <v>138.30000000000001</v>
      </c>
      <c r="BR375" s="528">
        <v>138.30000000000001</v>
      </c>
      <c r="BS375" s="528">
        <v>138.30000000000001</v>
      </c>
      <c r="BT375" s="528">
        <v>138.30000000000001</v>
      </c>
      <c r="BU375" s="528">
        <v>138.30000000000001</v>
      </c>
      <c r="BV375" s="528">
        <v>138.30000000000001</v>
      </c>
      <c r="BW375" s="528">
        <v>138.30000000000001</v>
      </c>
      <c r="BX375" s="528">
        <v>136.69999999999999</v>
      </c>
      <c r="BY375" s="528">
        <v>132</v>
      </c>
      <c r="BZ375" s="528">
        <v>134.5</v>
      </c>
      <c r="CA375" s="528">
        <v>134.30000000000001</v>
      </c>
      <c r="CB375" s="528">
        <v>137.30000000000001</v>
      </c>
      <c r="CC375" s="528">
        <v>138.5</v>
      </c>
      <c r="CD375" s="528">
        <v>140.69999999999999</v>
      </c>
      <c r="CE375" s="528">
        <v>143.80000000000001</v>
      </c>
      <c r="CF375" s="528">
        <v>145</v>
      </c>
      <c r="CG375" s="528">
        <v>147.30000000000001</v>
      </c>
      <c r="CH375" s="528">
        <v>148.1</v>
      </c>
      <c r="CI375" s="528">
        <v>149.5</v>
      </c>
      <c r="CJ375" s="528">
        <v>149.9</v>
      </c>
      <c r="CK375" s="528">
        <v>147.6</v>
      </c>
      <c r="CL375" s="528">
        <v>148.30000000000001</v>
      </c>
    </row>
    <row r="376" spans="1:90">
      <c r="A376" s="524" t="s">
        <v>2678</v>
      </c>
      <c r="B376" s="524" t="s">
        <v>2679</v>
      </c>
      <c r="C376" s="525">
        <v>1.5010000000000001E-2</v>
      </c>
      <c r="D376" s="528">
        <v>101.2</v>
      </c>
      <c r="E376" s="528">
        <v>101.2</v>
      </c>
      <c r="F376" s="528">
        <v>101.2</v>
      </c>
      <c r="G376" s="528">
        <v>102</v>
      </c>
      <c r="H376" s="528">
        <v>102.5</v>
      </c>
      <c r="I376" s="528">
        <v>103</v>
      </c>
      <c r="J376" s="528">
        <v>103</v>
      </c>
      <c r="K376" s="528">
        <v>103</v>
      </c>
      <c r="L376" s="528">
        <v>103</v>
      </c>
      <c r="M376" s="528">
        <v>104</v>
      </c>
      <c r="N376" s="528">
        <v>104</v>
      </c>
      <c r="O376" s="528">
        <v>104</v>
      </c>
      <c r="P376" s="528">
        <v>104</v>
      </c>
      <c r="Q376" s="528">
        <v>104</v>
      </c>
      <c r="R376" s="528">
        <v>104</v>
      </c>
      <c r="S376" s="528">
        <v>105.8</v>
      </c>
      <c r="T376" s="528">
        <v>106.7</v>
      </c>
      <c r="U376" s="528">
        <v>106.7</v>
      </c>
      <c r="V376" s="528">
        <v>108.5</v>
      </c>
      <c r="W376" s="528">
        <v>108.8</v>
      </c>
      <c r="X376" s="528">
        <v>109.7</v>
      </c>
      <c r="Y376" s="528">
        <v>111</v>
      </c>
      <c r="Z376" s="528">
        <v>111.7</v>
      </c>
      <c r="AA376" s="528">
        <v>111.7</v>
      </c>
      <c r="AB376" s="528">
        <v>111.7</v>
      </c>
      <c r="AC376" s="528">
        <v>128</v>
      </c>
      <c r="AD376" s="528">
        <v>127.9</v>
      </c>
      <c r="AE376" s="528">
        <v>128.9</v>
      </c>
      <c r="AF376" s="528">
        <v>134.19999999999999</v>
      </c>
      <c r="AG376" s="528">
        <v>134.69999999999999</v>
      </c>
      <c r="AH376" s="528">
        <v>134.69999999999999</v>
      </c>
      <c r="AI376" s="528">
        <v>134.69999999999999</v>
      </c>
      <c r="AJ376" s="528">
        <v>134.69999999999999</v>
      </c>
      <c r="AK376" s="528">
        <v>134.69999999999999</v>
      </c>
      <c r="AL376" s="528">
        <v>134.69999999999999</v>
      </c>
      <c r="AM376" s="528">
        <v>135.80000000000001</v>
      </c>
      <c r="AN376" s="528">
        <v>137.1</v>
      </c>
      <c r="AO376" s="528">
        <v>137.1</v>
      </c>
      <c r="AP376" s="528">
        <v>141.69999999999999</v>
      </c>
      <c r="AQ376" s="528">
        <v>141.69999999999999</v>
      </c>
      <c r="AR376" s="528">
        <v>141.69999999999999</v>
      </c>
      <c r="AS376" s="528">
        <v>141.69999999999999</v>
      </c>
      <c r="AT376" s="528">
        <v>143.69999999999999</v>
      </c>
      <c r="AU376" s="528">
        <v>143.69999999999999</v>
      </c>
      <c r="AV376" s="528">
        <v>143.69999999999999</v>
      </c>
      <c r="AW376" s="528">
        <v>143.69999999999999</v>
      </c>
      <c r="AX376" s="528">
        <v>143.69999999999999</v>
      </c>
      <c r="AY376" s="528">
        <v>138.6</v>
      </c>
      <c r="AZ376" s="528">
        <v>139.4</v>
      </c>
      <c r="BA376" s="528">
        <v>139.4</v>
      </c>
      <c r="BB376" s="528">
        <v>139.4</v>
      </c>
      <c r="BC376" s="528">
        <v>139.4</v>
      </c>
      <c r="BD376" s="528">
        <v>139.4</v>
      </c>
      <c r="BE376" s="528">
        <v>139.4</v>
      </c>
      <c r="BF376" s="528">
        <v>139.4</v>
      </c>
      <c r="BG376" s="528">
        <v>139.4</v>
      </c>
      <c r="BH376" s="528">
        <v>139.4</v>
      </c>
      <c r="BI376" s="528">
        <v>139.4</v>
      </c>
      <c r="BJ376" s="528">
        <v>139.4</v>
      </c>
      <c r="BK376" s="528">
        <v>139.4</v>
      </c>
      <c r="BL376" s="528">
        <v>139.4</v>
      </c>
      <c r="BM376" s="528">
        <v>139.4</v>
      </c>
      <c r="BN376" s="528">
        <v>139.4</v>
      </c>
      <c r="BO376" s="528">
        <v>137.4</v>
      </c>
      <c r="BP376" s="528">
        <v>138.19999999999999</v>
      </c>
      <c r="BQ376" s="528">
        <v>138.19999999999999</v>
      </c>
      <c r="BR376" s="528">
        <v>138.19999999999999</v>
      </c>
      <c r="BS376" s="528">
        <v>138.19999999999999</v>
      </c>
      <c r="BT376" s="528">
        <v>138.19999999999999</v>
      </c>
      <c r="BU376" s="528">
        <v>138.19999999999999</v>
      </c>
      <c r="BV376" s="528">
        <v>138.6</v>
      </c>
      <c r="BW376" s="528">
        <v>173.8</v>
      </c>
      <c r="BX376" s="528">
        <v>132.80000000000001</v>
      </c>
      <c r="BY376" s="528">
        <v>131.30000000000001</v>
      </c>
      <c r="BZ376" s="528">
        <v>131.30000000000001</v>
      </c>
      <c r="CA376" s="528">
        <v>131.30000000000001</v>
      </c>
      <c r="CB376" s="528">
        <v>132.19999999999999</v>
      </c>
      <c r="CC376" s="528">
        <v>133.4</v>
      </c>
      <c r="CD376" s="528">
        <v>133.4</v>
      </c>
      <c r="CE376" s="528">
        <v>133.4</v>
      </c>
      <c r="CF376" s="528">
        <v>133.4</v>
      </c>
      <c r="CG376" s="528">
        <v>133.4</v>
      </c>
      <c r="CH376" s="528">
        <v>133.4</v>
      </c>
      <c r="CI376" s="528">
        <v>133.5</v>
      </c>
      <c r="CJ376" s="528">
        <v>133.9</v>
      </c>
      <c r="CK376" s="528">
        <v>133.9</v>
      </c>
      <c r="CL376" s="528">
        <v>133.30000000000001</v>
      </c>
    </row>
    <row r="377" spans="1:90">
      <c r="A377" s="524" t="s">
        <v>2680</v>
      </c>
      <c r="B377" s="524" t="s">
        <v>2681</v>
      </c>
      <c r="C377" s="525">
        <v>2.8830000000000001E-2</v>
      </c>
      <c r="D377" s="528">
        <v>101.6</v>
      </c>
      <c r="E377" s="528">
        <v>101.6</v>
      </c>
      <c r="F377" s="528">
        <v>101.6</v>
      </c>
      <c r="G377" s="528">
        <v>111.9</v>
      </c>
      <c r="H377" s="528">
        <v>111.9</v>
      </c>
      <c r="I377" s="528">
        <v>111.2</v>
      </c>
      <c r="J377" s="528">
        <v>111</v>
      </c>
      <c r="K377" s="528">
        <v>111</v>
      </c>
      <c r="L377" s="528">
        <v>111</v>
      </c>
      <c r="M377" s="528">
        <v>112.3</v>
      </c>
      <c r="N377" s="528">
        <v>112.3</v>
      </c>
      <c r="O377" s="528">
        <v>112.3</v>
      </c>
      <c r="P377" s="528">
        <v>112.3</v>
      </c>
      <c r="Q377" s="528">
        <v>112.3</v>
      </c>
      <c r="R377" s="528">
        <v>112.3</v>
      </c>
      <c r="S377" s="528">
        <v>114.3</v>
      </c>
      <c r="T377" s="528">
        <v>114.4</v>
      </c>
      <c r="U377" s="528">
        <v>114</v>
      </c>
      <c r="V377" s="528">
        <v>113.8</v>
      </c>
      <c r="W377" s="528">
        <v>115.2</v>
      </c>
      <c r="X377" s="528">
        <v>114.7</v>
      </c>
      <c r="Y377" s="528">
        <v>114.7</v>
      </c>
      <c r="Z377" s="528">
        <v>114.7</v>
      </c>
      <c r="AA377" s="528">
        <v>113.9</v>
      </c>
      <c r="AB377" s="528">
        <v>113.1</v>
      </c>
      <c r="AC377" s="528">
        <v>112.7</v>
      </c>
      <c r="AD377" s="528">
        <v>112.4</v>
      </c>
      <c r="AE377" s="528">
        <v>117.6</v>
      </c>
      <c r="AF377" s="528">
        <v>117.6</v>
      </c>
      <c r="AG377" s="528">
        <v>117.6</v>
      </c>
      <c r="AH377" s="528">
        <v>117.6</v>
      </c>
      <c r="AI377" s="528">
        <v>117.6</v>
      </c>
      <c r="AJ377" s="528">
        <v>118.7</v>
      </c>
      <c r="AK377" s="528">
        <v>118.7</v>
      </c>
      <c r="AL377" s="528">
        <v>118.7</v>
      </c>
      <c r="AM377" s="528">
        <v>118.7</v>
      </c>
      <c r="AN377" s="528">
        <v>117</v>
      </c>
      <c r="AO377" s="528">
        <v>117</v>
      </c>
      <c r="AP377" s="528">
        <v>116.7</v>
      </c>
      <c r="AQ377" s="528">
        <v>116.7</v>
      </c>
      <c r="AR377" s="528">
        <v>116.7</v>
      </c>
      <c r="AS377" s="528">
        <v>111.2</v>
      </c>
      <c r="AT377" s="528">
        <v>113.6</v>
      </c>
      <c r="AU377" s="528">
        <v>126.7</v>
      </c>
      <c r="AV377" s="528">
        <v>126.2</v>
      </c>
      <c r="AW377" s="528">
        <v>126.8</v>
      </c>
      <c r="AX377" s="528">
        <v>119.5</v>
      </c>
      <c r="AY377" s="528">
        <v>119.5</v>
      </c>
      <c r="AZ377" s="528">
        <v>121.1</v>
      </c>
      <c r="BA377" s="528">
        <v>120.5</v>
      </c>
      <c r="BB377" s="528">
        <v>125.4</v>
      </c>
      <c r="BC377" s="528">
        <v>122.4</v>
      </c>
      <c r="BD377" s="528">
        <v>126.8</v>
      </c>
      <c r="BE377" s="528">
        <v>116.8</v>
      </c>
      <c r="BF377" s="528">
        <v>115.8</v>
      </c>
      <c r="BG377" s="528">
        <v>116.4</v>
      </c>
      <c r="BH377" s="528">
        <v>118.3</v>
      </c>
      <c r="BI377" s="528">
        <v>118.9</v>
      </c>
      <c r="BJ377" s="528">
        <v>121.3</v>
      </c>
      <c r="BK377" s="528">
        <v>121.4</v>
      </c>
      <c r="BL377" s="528">
        <v>130</v>
      </c>
      <c r="BM377" s="528">
        <v>129.80000000000001</v>
      </c>
      <c r="BN377" s="528">
        <v>132.1</v>
      </c>
      <c r="BO377" s="528">
        <v>136</v>
      </c>
      <c r="BP377" s="528">
        <v>136.6</v>
      </c>
      <c r="BQ377" s="528">
        <v>135.5</v>
      </c>
      <c r="BR377" s="528">
        <v>135.5</v>
      </c>
      <c r="BS377" s="528">
        <v>135.5</v>
      </c>
      <c r="BT377" s="528">
        <v>138.6</v>
      </c>
      <c r="BU377" s="528">
        <v>138.6</v>
      </c>
      <c r="BV377" s="528">
        <v>138.6</v>
      </c>
      <c r="BW377" s="528">
        <v>138.6</v>
      </c>
      <c r="BX377" s="528">
        <v>138.6</v>
      </c>
      <c r="BY377" s="528">
        <v>147.30000000000001</v>
      </c>
      <c r="BZ377" s="528">
        <v>154.6</v>
      </c>
      <c r="CA377" s="528">
        <v>158.5</v>
      </c>
      <c r="CB377" s="528">
        <v>157.5</v>
      </c>
      <c r="CC377" s="528">
        <v>157.5</v>
      </c>
      <c r="CD377" s="528">
        <v>157.5</v>
      </c>
      <c r="CE377" s="528">
        <v>155.1</v>
      </c>
      <c r="CF377" s="528">
        <v>144.9</v>
      </c>
      <c r="CG377" s="528">
        <v>143.30000000000001</v>
      </c>
      <c r="CH377" s="528">
        <v>143.4</v>
      </c>
      <c r="CI377" s="528">
        <v>142.69999999999999</v>
      </c>
      <c r="CJ377" s="528">
        <v>142.1</v>
      </c>
      <c r="CK377" s="528">
        <v>142.5</v>
      </c>
      <c r="CL377" s="528">
        <v>141.80000000000001</v>
      </c>
    </row>
    <row r="378" spans="1:90">
      <c r="A378" s="524" t="s">
        <v>2682</v>
      </c>
      <c r="B378" s="524" t="s">
        <v>2683</v>
      </c>
      <c r="C378" s="525">
        <v>9.1299999999999992E-3</v>
      </c>
      <c r="D378" s="528">
        <v>100</v>
      </c>
      <c r="E378" s="528">
        <v>100</v>
      </c>
      <c r="F378" s="528">
        <v>100</v>
      </c>
      <c r="G378" s="528">
        <v>104.6</v>
      </c>
      <c r="H378" s="528">
        <v>104.6</v>
      </c>
      <c r="I378" s="528">
        <v>104.6</v>
      </c>
      <c r="J378" s="528">
        <v>104.6</v>
      </c>
      <c r="K378" s="528">
        <v>104.6</v>
      </c>
      <c r="L378" s="528">
        <v>104.6</v>
      </c>
      <c r="M378" s="528">
        <v>104.6</v>
      </c>
      <c r="N378" s="528">
        <v>104.6</v>
      </c>
      <c r="O378" s="528">
        <v>104.6</v>
      </c>
      <c r="P378" s="528">
        <v>104.6</v>
      </c>
      <c r="Q378" s="528">
        <v>104.6</v>
      </c>
      <c r="R378" s="528">
        <v>104.6</v>
      </c>
      <c r="S378" s="528">
        <v>106.6</v>
      </c>
      <c r="T378" s="528">
        <v>106.6</v>
      </c>
      <c r="U378" s="528">
        <v>106.6</v>
      </c>
      <c r="V378" s="528">
        <v>106.6</v>
      </c>
      <c r="W378" s="528">
        <v>106.6</v>
      </c>
      <c r="X378" s="528">
        <v>106.6</v>
      </c>
      <c r="Y378" s="528">
        <v>106.6</v>
      </c>
      <c r="Z378" s="528">
        <v>106.6</v>
      </c>
      <c r="AA378" s="528">
        <v>106.6</v>
      </c>
      <c r="AB378" s="528">
        <v>107.2</v>
      </c>
      <c r="AC378" s="528">
        <v>107.2</v>
      </c>
      <c r="AD378" s="528">
        <v>109.4</v>
      </c>
      <c r="AE378" s="528">
        <v>110.8</v>
      </c>
      <c r="AF378" s="528">
        <v>110.8</v>
      </c>
      <c r="AG378" s="528">
        <v>110.8</v>
      </c>
      <c r="AH378" s="528">
        <v>110.8</v>
      </c>
      <c r="AI378" s="528">
        <v>110.8</v>
      </c>
      <c r="AJ378" s="528">
        <v>110.8</v>
      </c>
      <c r="AK378" s="528">
        <v>110.8</v>
      </c>
      <c r="AL378" s="528">
        <v>110.8</v>
      </c>
      <c r="AM378" s="528">
        <v>110.8</v>
      </c>
      <c r="AN378" s="528">
        <v>111.2</v>
      </c>
      <c r="AO378" s="528">
        <v>111.2</v>
      </c>
      <c r="AP378" s="528">
        <v>115.2</v>
      </c>
      <c r="AQ378" s="528">
        <v>115.2</v>
      </c>
      <c r="AR378" s="528">
        <v>115.2</v>
      </c>
      <c r="AS378" s="528">
        <v>115.2</v>
      </c>
      <c r="AT378" s="528">
        <v>115.2</v>
      </c>
      <c r="AU378" s="528">
        <v>115.2</v>
      </c>
      <c r="AV378" s="528">
        <v>115.2</v>
      </c>
      <c r="AW378" s="528">
        <v>115.2</v>
      </c>
      <c r="AX378" s="528">
        <v>115.2</v>
      </c>
      <c r="AY378" s="528">
        <v>115.2</v>
      </c>
      <c r="AZ378" s="528">
        <v>117.2</v>
      </c>
      <c r="BA378" s="528">
        <v>118</v>
      </c>
      <c r="BB378" s="528">
        <v>118</v>
      </c>
      <c r="BC378" s="528">
        <v>118</v>
      </c>
      <c r="BD378" s="528">
        <v>118</v>
      </c>
      <c r="BE378" s="528">
        <v>118</v>
      </c>
      <c r="BF378" s="528">
        <v>118</v>
      </c>
      <c r="BG378" s="528">
        <v>117</v>
      </c>
      <c r="BH378" s="528">
        <v>113.1</v>
      </c>
      <c r="BI378" s="528">
        <v>113.1</v>
      </c>
      <c r="BJ378" s="528">
        <v>113.3</v>
      </c>
      <c r="BK378" s="528">
        <v>113.3</v>
      </c>
      <c r="BL378" s="528">
        <v>113.3</v>
      </c>
      <c r="BM378" s="528">
        <v>113.5</v>
      </c>
      <c r="BN378" s="528">
        <v>113.7</v>
      </c>
      <c r="BO378" s="528">
        <v>113.8</v>
      </c>
      <c r="BP378" s="528">
        <v>113.8</v>
      </c>
      <c r="BQ378" s="528">
        <v>113.8</v>
      </c>
      <c r="BR378" s="528">
        <v>113.8</v>
      </c>
      <c r="BS378" s="528">
        <v>113.8</v>
      </c>
      <c r="BT378" s="528">
        <v>113.8</v>
      </c>
      <c r="BU378" s="528">
        <v>113.8</v>
      </c>
      <c r="BV378" s="528">
        <v>113.8</v>
      </c>
      <c r="BW378" s="528">
        <v>113.8</v>
      </c>
      <c r="BX378" s="528">
        <v>113.8</v>
      </c>
      <c r="BY378" s="528">
        <v>113.8</v>
      </c>
      <c r="BZ378" s="528">
        <v>113.8</v>
      </c>
      <c r="CA378" s="528">
        <v>114.4</v>
      </c>
      <c r="CB378" s="528">
        <v>117</v>
      </c>
      <c r="CC378" s="528">
        <v>117.5</v>
      </c>
      <c r="CD378" s="528">
        <v>119.1</v>
      </c>
      <c r="CE378" s="528">
        <v>119.1</v>
      </c>
      <c r="CF378" s="528">
        <v>119.1</v>
      </c>
      <c r="CG378" s="528">
        <v>119.1</v>
      </c>
      <c r="CH378" s="528">
        <v>119.1</v>
      </c>
      <c r="CI378" s="528">
        <v>119.1</v>
      </c>
      <c r="CJ378" s="528">
        <v>119.1</v>
      </c>
      <c r="CK378" s="528">
        <v>119.1</v>
      </c>
      <c r="CL378" s="528">
        <v>119.1</v>
      </c>
    </row>
    <row r="379" spans="1:90">
      <c r="A379" s="524" t="s">
        <v>2684</v>
      </c>
      <c r="B379" s="524" t="s">
        <v>2685</v>
      </c>
      <c r="C379" s="525">
        <v>6.0909999999999999E-2</v>
      </c>
      <c r="D379" s="528">
        <v>100</v>
      </c>
      <c r="E379" s="528">
        <v>100</v>
      </c>
      <c r="F379" s="528">
        <v>100</v>
      </c>
      <c r="G379" s="528">
        <v>107.2</v>
      </c>
      <c r="H379" s="528">
        <v>107.2</v>
      </c>
      <c r="I379" s="528">
        <v>107.2</v>
      </c>
      <c r="J379" s="528">
        <v>107.2</v>
      </c>
      <c r="K379" s="528">
        <v>107.2</v>
      </c>
      <c r="L379" s="528">
        <v>107.2</v>
      </c>
      <c r="M379" s="528">
        <v>107.2</v>
      </c>
      <c r="N379" s="528">
        <v>108</v>
      </c>
      <c r="O379" s="528">
        <v>108</v>
      </c>
      <c r="P379" s="528">
        <v>108</v>
      </c>
      <c r="Q379" s="528">
        <v>108</v>
      </c>
      <c r="R379" s="528">
        <v>108</v>
      </c>
      <c r="S379" s="528">
        <v>112.4</v>
      </c>
      <c r="T379" s="528">
        <v>112.4</v>
      </c>
      <c r="U379" s="528">
        <v>112.4</v>
      </c>
      <c r="V379" s="528">
        <v>112.4</v>
      </c>
      <c r="W379" s="528">
        <v>112.4</v>
      </c>
      <c r="X379" s="528">
        <v>112.4</v>
      </c>
      <c r="Y379" s="528">
        <v>112.4</v>
      </c>
      <c r="Z379" s="528">
        <v>112.4</v>
      </c>
      <c r="AA379" s="528">
        <v>112.4</v>
      </c>
      <c r="AB379" s="528">
        <v>112.4</v>
      </c>
      <c r="AC379" s="528">
        <v>112.4</v>
      </c>
      <c r="AD379" s="528">
        <v>112.4</v>
      </c>
      <c r="AE379" s="528">
        <v>113.2</v>
      </c>
      <c r="AF379" s="528">
        <v>113.2</v>
      </c>
      <c r="AG379" s="528">
        <v>113.2</v>
      </c>
      <c r="AH379" s="528">
        <v>113.2</v>
      </c>
      <c r="AI379" s="528">
        <v>113.2</v>
      </c>
      <c r="AJ379" s="528">
        <v>113.2</v>
      </c>
      <c r="AK379" s="528">
        <v>113.2</v>
      </c>
      <c r="AL379" s="528">
        <v>113.2</v>
      </c>
      <c r="AM379" s="528">
        <v>113.2</v>
      </c>
      <c r="AN379" s="528">
        <v>113.2</v>
      </c>
      <c r="AO379" s="528">
        <v>113.2</v>
      </c>
      <c r="AP379" s="528">
        <v>113.7</v>
      </c>
      <c r="AQ379" s="528">
        <v>115.5</v>
      </c>
      <c r="AR379" s="528">
        <v>115.6</v>
      </c>
      <c r="AS379" s="528">
        <v>115.6</v>
      </c>
      <c r="AT379" s="528">
        <v>115.6</v>
      </c>
      <c r="AU379" s="528">
        <v>118.2</v>
      </c>
      <c r="AV379" s="528">
        <v>118.2</v>
      </c>
      <c r="AW379" s="528">
        <v>118.2</v>
      </c>
      <c r="AX379" s="528">
        <v>118.2</v>
      </c>
      <c r="AY379" s="528">
        <v>118.2</v>
      </c>
      <c r="AZ379" s="528">
        <v>118.2</v>
      </c>
      <c r="BA379" s="528">
        <v>118.2</v>
      </c>
      <c r="BB379" s="528">
        <v>118.2</v>
      </c>
      <c r="BC379" s="528">
        <v>118.2</v>
      </c>
      <c r="BD379" s="528">
        <v>127</v>
      </c>
      <c r="BE379" s="528">
        <v>127</v>
      </c>
      <c r="BF379" s="528">
        <v>127</v>
      </c>
      <c r="BG379" s="528">
        <v>127</v>
      </c>
      <c r="BH379" s="528">
        <v>127</v>
      </c>
      <c r="BI379" s="528">
        <v>127</v>
      </c>
      <c r="BJ379" s="528">
        <v>127</v>
      </c>
      <c r="BK379" s="528">
        <v>127</v>
      </c>
      <c r="BL379" s="528">
        <v>127</v>
      </c>
      <c r="BM379" s="528">
        <v>127</v>
      </c>
      <c r="BN379" s="528">
        <v>127</v>
      </c>
      <c r="BO379" s="528">
        <v>127</v>
      </c>
      <c r="BP379" s="528">
        <v>127</v>
      </c>
      <c r="BQ379" s="528">
        <v>127</v>
      </c>
      <c r="BR379" s="528">
        <v>127</v>
      </c>
      <c r="BS379" s="528">
        <v>127</v>
      </c>
      <c r="BT379" s="528">
        <v>127</v>
      </c>
      <c r="BU379" s="528">
        <v>127</v>
      </c>
      <c r="BV379" s="528">
        <v>127</v>
      </c>
      <c r="BW379" s="528">
        <v>127</v>
      </c>
      <c r="BX379" s="528">
        <v>127</v>
      </c>
      <c r="BY379" s="528">
        <v>127.1</v>
      </c>
      <c r="BZ379" s="528">
        <v>127.3</v>
      </c>
      <c r="CA379" s="528">
        <v>127.3</v>
      </c>
      <c r="CB379" s="528">
        <v>127.5</v>
      </c>
      <c r="CC379" s="528">
        <v>127.6</v>
      </c>
      <c r="CD379" s="528">
        <v>127.6</v>
      </c>
      <c r="CE379" s="528">
        <v>127.6</v>
      </c>
      <c r="CF379" s="528">
        <v>127.6</v>
      </c>
      <c r="CG379" s="528">
        <v>127.6</v>
      </c>
      <c r="CH379" s="528">
        <v>127.6</v>
      </c>
      <c r="CI379" s="528">
        <v>127.6</v>
      </c>
      <c r="CJ379" s="528">
        <v>127.6</v>
      </c>
      <c r="CK379" s="528">
        <v>127.6</v>
      </c>
      <c r="CL379" s="528">
        <v>127.6</v>
      </c>
    </row>
    <row r="380" spans="1:90">
      <c r="A380" s="524" t="s">
        <v>1567</v>
      </c>
      <c r="B380" s="524" t="s">
        <v>2686</v>
      </c>
      <c r="C380" s="525">
        <v>1.001E-2</v>
      </c>
      <c r="D380" s="528">
        <v>100.6</v>
      </c>
      <c r="E380" s="528">
        <v>108.6</v>
      </c>
      <c r="F380" s="528">
        <v>113.7</v>
      </c>
      <c r="G380" s="528">
        <v>113.7</v>
      </c>
      <c r="H380" s="528">
        <v>99.8</v>
      </c>
      <c r="I380" s="528">
        <v>99.8</v>
      </c>
      <c r="J380" s="528">
        <v>99.8</v>
      </c>
      <c r="K380" s="528">
        <v>99.8</v>
      </c>
      <c r="L380" s="528">
        <v>99.8</v>
      </c>
      <c r="M380" s="528">
        <v>102.6</v>
      </c>
      <c r="N380" s="528">
        <v>102.6</v>
      </c>
      <c r="O380" s="528">
        <v>102.6</v>
      </c>
      <c r="P380" s="528">
        <v>105.7</v>
      </c>
      <c r="Q380" s="528">
        <v>105.7</v>
      </c>
      <c r="R380" s="528">
        <v>104.4</v>
      </c>
      <c r="S380" s="528">
        <v>101.7</v>
      </c>
      <c r="T380" s="528">
        <v>101.7</v>
      </c>
      <c r="U380" s="528">
        <v>101.7</v>
      </c>
      <c r="V380" s="528">
        <v>101.7</v>
      </c>
      <c r="W380" s="528">
        <v>104.8</v>
      </c>
      <c r="X380" s="528">
        <v>106.6</v>
      </c>
      <c r="Y380" s="528">
        <v>104.1</v>
      </c>
      <c r="Z380" s="528">
        <v>105.7</v>
      </c>
      <c r="AA380" s="528">
        <v>107.3</v>
      </c>
      <c r="AB380" s="528">
        <v>107.3</v>
      </c>
      <c r="AC380" s="528">
        <v>107.7</v>
      </c>
      <c r="AD380" s="528">
        <v>107.7</v>
      </c>
      <c r="AE380" s="528">
        <v>112.8</v>
      </c>
      <c r="AF380" s="528">
        <v>112.8</v>
      </c>
      <c r="AG380" s="528">
        <v>110.9</v>
      </c>
      <c r="AH380" s="528">
        <v>110.9</v>
      </c>
      <c r="AI380" s="528">
        <v>105.8</v>
      </c>
      <c r="AJ380" s="528">
        <v>105.8</v>
      </c>
      <c r="AK380" s="528">
        <v>105.8</v>
      </c>
      <c r="AL380" s="528">
        <v>105.8</v>
      </c>
      <c r="AM380" s="528">
        <v>105.8</v>
      </c>
      <c r="AN380" s="528">
        <v>105.8</v>
      </c>
      <c r="AO380" s="528">
        <v>105.8</v>
      </c>
      <c r="AP380" s="528">
        <v>105.8</v>
      </c>
      <c r="AQ380" s="528">
        <v>101.5</v>
      </c>
      <c r="AR380" s="528">
        <v>101.5</v>
      </c>
      <c r="AS380" s="528">
        <v>101.5</v>
      </c>
      <c r="AT380" s="528">
        <v>101.5</v>
      </c>
      <c r="AU380" s="528">
        <v>101.5</v>
      </c>
      <c r="AV380" s="528">
        <v>101.5</v>
      </c>
      <c r="AW380" s="528">
        <v>101.5</v>
      </c>
      <c r="AX380" s="528">
        <v>101.5</v>
      </c>
      <c r="AY380" s="528">
        <v>101.5</v>
      </c>
      <c r="AZ380" s="528">
        <v>102.4</v>
      </c>
      <c r="BA380" s="528">
        <v>102.4</v>
      </c>
      <c r="BB380" s="528">
        <v>102.4</v>
      </c>
      <c r="BC380" s="528">
        <v>102.4</v>
      </c>
      <c r="BD380" s="528">
        <v>102.4</v>
      </c>
      <c r="BE380" s="528">
        <v>102.4</v>
      </c>
      <c r="BF380" s="528">
        <v>102.4</v>
      </c>
      <c r="BG380" s="528">
        <v>102.4</v>
      </c>
      <c r="BH380" s="528">
        <v>102.4</v>
      </c>
      <c r="BI380" s="528">
        <v>102.4</v>
      </c>
      <c r="BJ380" s="528">
        <v>102.4</v>
      </c>
      <c r="BK380" s="528">
        <v>102.4</v>
      </c>
      <c r="BL380" s="528">
        <v>102.4</v>
      </c>
      <c r="BM380" s="528">
        <v>102.4</v>
      </c>
      <c r="BN380" s="528">
        <v>104.2</v>
      </c>
      <c r="BO380" s="528">
        <v>102.8</v>
      </c>
      <c r="BP380" s="528">
        <v>102.4</v>
      </c>
      <c r="BQ380" s="528">
        <v>102.4</v>
      </c>
      <c r="BR380" s="528">
        <v>102.4</v>
      </c>
      <c r="BS380" s="528">
        <v>102.4</v>
      </c>
      <c r="BT380" s="528">
        <v>102.4</v>
      </c>
      <c r="BU380" s="528">
        <v>102.4</v>
      </c>
      <c r="BV380" s="528">
        <v>102.4</v>
      </c>
      <c r="BW380" s="528">
        <v>102.4</v>
      </c>
      <c r="BX380" s="528">
        <v>102.4</v>
      </c>
      <c r="BY380" s="528">
        <v>102.9</v>
      </c>
      <c r="BZ380" s="528">
        <v>104.2</v>
      </c>
      <c r="CA380" s="528">
        <v>104.2</v>
      </c>
      <c r="CB380" s="528">
        <v>104.2</v>
      </c>
      <c r="CC380" s="528">
        <v>104.2</v>
      </c>
      <c r="CD380" s="528">
        <v>104.2</v>
      </c>
      <c r="CE380" s="528">
        <v>104.2</v>
      </c>
      <c r="CF380" s="528">
        <v>104.2</v>
      </c>
      <c r="CG380" s="528">
        <v>104.2</v>
      </c>
      <c r="CH380" s="528">
        <v>104.2</v>
      </c>
      <c r="CI380" s="528">
        <v>104.2</v>
      </c>
      <c r="CJ380" s="528">
        <v>103.5</v>
      </c>
      <c r="CK380" s="528">
        <v>102.7</v>
      </c>
      <c r="CL380" s="528">
        <v>102.7</v>
      </c>
    </row>
    <row r="381" spans="1:90">
      <c r="A381" s="524" t="s">
        <v>2687</v>
      </c>
      <c r="B381" s="524" t="s">
        <v>2688</v>
      </c>
      <c r="C381" s="525">
        <v>7.1739999999999998E-2</v>
      </c>
      <c r="D381" s="528">
        <v>98.7</v>
      </c>
      <c r="E381" s="528">
        <v>96.9</v>
      </c>
      <c r="F381" s="528">
        <v>98.6</v>
      </c>
      <c r="G381" s="528">
        <v>96.7</v>
      </c>
      <c r="H381" s="528">
        <v>96.7</v>
      </c>
      <c r="I381" s="528">
        <v>95.8</v>
      </c>
      <c r="J381" s="528">
        <v>95.8</v>
      </c>
      <c r="K381" s="528">
        <v>95.8</v>
      </c>
      <c r="L381" s="528">
        <v>95</v>
      </c>
      <c r="M381" s="528">
        <v>96.7</v>
      </c>
      <c r="N381" s="528">
        <v>95.8</v>
      </c>
      <c r="O381" s="528">
        <v>95</v>
      </c>
      <c r="P381" s="528">
        <v>98.8</v>
      </c>
      <c r="Q381" s="528">
        <v>98</v>
      </c>
      <c r="R381" s="528">
        <v>99.7</v>
      </c>
      <c r="S381" s="528">
        <v>101.9</v>
      </c>
      <c r="T381" s="528">
        <v>103.9</v>
      </c>
      <c r="U381" s="528">
        <v>103.9</v>
      </c>
      <c r="V381" s="528">
        <v>103.9</v>
      </c>
      <c r="W381" s="528">
        <v>106.9</v>
      </c>
      <c r="X381" s="528">
        <v>107.3</v>
      </c>
      <c r="Y381" s="528">
        <v>106.6</v>
      </c>
      <c r="Z381" s="528">
        <v>105.8</v>
      </c>
      <c r="AA381" s="528">
        <v>104.1</v>
      </c>
      <c r="AB381" s="528">
        <v>105.5</v>
      </c>
      <c r="AC381" s="528">
        <v>108.1</v>
      </c>
      <c r="AD381" s="528">
        <v>107.5</v>
      </c>
      <c r="AE381" s="528">
        <v>106</v>
      </c>
      <c r="AF381" s="528">
        <v>106</v>
      </c>
      <c r="AG381" s="528">
        <v>105.2</v>
      </c>
      <c r="AH381" s="528">
        <v>105.2</v>
      </c>
      <c r="AI381" s="528">
        <v>106.3</v>
      </c>
      <c r="AJ381" s="528">
        <v>108.1</v>
      </c>
      <c r="AK381" s="528">
        <v>107.3</v>
      </c>
      <c r="AL381" s="528">
        <v>106.1</v>
      </c>
      <c r="AM381" s="528">
        <v>107</v>
      </c>
      <c r="AN381" s="528">
        <v>107</v>
      </c>
      <c r="AO381" s="528">
        <v>107</v>
      </c>
      <c r="AP381" s="528">
        <v>108.1</v>
      </c>
      <c r="AQ381" s="528">
        <v>107.3</v>
      </c>
      <c r="AR381" s="528">
        <v>107.4</v>
      </c>
      <c r="AS381" s="528">
        <v>107.5</v>
      </c>
      <c r="AT381" s="528">
        <v>107.5</v>
      </c>
      <c r="AU381" s="528">
        <v>107.5</v>
      </c>
      <c r="AV381" s="528">
        <v>109.7</v>
      </c>
      <c r="AW381" s="528">
        <v>117.6</v>
      </c>
      <c r="AX381" s="528">
        <v>113.5</v>
      </c>
      <c r="AY381" s="528">
        <v>110.8</v>
      </c>
      <c r="AZ381" s="528">
        <v>114.5</v>
      </c>
      <c r="BA381" s="528">
        <v>114.4</v>
      </c>
      <c r="BB381" s="528">
        <v>114.2</v>
      </c>
      <c r="BC381" s="528">
        <v>114.4</v>
      </c>
      <c r="BD381" s="528">
        <v>115.3</v>
      </c>
      <c r="BE381" s="528">
        <v>114.8</v>
      </c>
      <c r="BF381" s="528">
        <v>113.6</v>
      </c>
      <c r="BG381" s="528">
        <v>114.2</v>
      </c>
      <c r="BH381" s="528">
        <v>114.2</v>
      </c>
      <c r="BI381" s="528">
        <v>112.5</v>
      </c>
      <c r="BJ381" s="528">
        <v>112.6</v>
      </c>
      <c r="BK381" s="528">
        <v>112.1</v>
      </c>
      <c r="BL381" s="528">
        <v>109</v>
      </c>
      <c r="BM381" s="528">
        <v>110.7</v>
      </c>
      <c r="BN381" s="528">
        <v>99.2</v>
      </c>
      <c r="BO381" s="528">
        <v>100</v>
      </c>
      <c r="BP381" s="528">
        <v>99.7</v>
      </c>
      <c r="BQ381" s="528">
        <v>99.6</v>
      </c>
      <c r="BR381" s="528">
        <v>100.4</v>
      </c>
      <c r="BS381" s="528">
        <v>99.4</v>
      </c>
      <c r="BT381" s="528">
        <v>98</v>
      </c>
      <c r="BU381" s="528">
        <v>97.6</v>
      </c>
      <c r="BV381" s="528">
        <v>99</v>
      </c>
      <c r="BW381" s="528">
        <v>100.3</v>
      </c>
      <c r="BX381" s="528">
        <v>99.7</v>
      </c>
      <c r="BY381" s="528">
        <v>99.6</v>
      </c>
      <c r="BZ381" s="528">
        <v>100.3</v>
      </c>
      <c r="CA381" s="528">
        <v>100.5</v>
      </c>
      <c r="CB381" s="528">
        <v>101.5</v>
      </c>
      <c r="CC381" s="528">
        <v>102.3</v>
      </c>
      <c r="CD381" s="528">
        <v>101.9</v>
      </c>
      <c r="CE381" s="528">
        <v>97.9</v>
      </c>
      <c r="CF381" s="528">
        <v>99.3</v>
      </c>
      <c r="CG381" s="528">
        <v>98.2</v>
      </c>
      <c r="CH381" s="528">
        <v>97.9</v>
      </c>
      <c r="CI381" s="528">
        <v>100.8</v>
      </c>
      <c r="CJ381" s="528">
        <v>104.2</v>
      </c>
      <c r="CK381" s="528">
        <v>104.2</v>
      </c>
      <c r="CL381" s="528">
        <v>104.2</v>
      </c>
    </row>
    <row r="382" spans="1:90">
      <c r="A382" s="524" t="s">
        <v>2689</v>
      </c>
      <c r="B382" s="524" t="s">
        <v>2690</v>
      </c>
      <c r="C382" s="525">
        <v>2.0150000000000001E-2</v>
      </c>
      <c r="D382" s="528">
        <v>98.6</v>
      </c>
      <c r="E382" s="528">
        <v>98.6</v>
      </c>
      <c r="F382" s="528">
        <v>98.6</v>
      </c>
      <c r="G382" s="528">
        <v>101.1</v>
      </c>
      <c r="H382" s="528">
        <v>101.2</v>
      </c>
      <c r="I382" s="528">
        <v>101.4</v>
      </c>
      <c r="J382" s="528">
        <v>101.4</v>
      </c>
      <c r="K382" s="528">
        <v>101.4</v>
      </c>
      <c r="L382" s="528">
        <v>101.6</v>
      </c>
      <c r="M382" s="528">
        <v>101.6</v>
      </c>
      <c r="N382" s="528">
        <v>101.6</v>
      </c>
      <c r="O382" s="528">
        <v>101.6</v>
      </c>
      <c r="P382" s="528">
        <v>102.5</v>
      </c>
      <c r="Q382" s="528">
        <v>102.7</v>
      </c>
      <c r="R382" s="528">
        <v>102.7</v>
      </c>
      <c r="S382" s="528">
        <v>111</v>
      </c>
      <c r="T382" s="528">
        <v>111</v>
      </c>
      <c r="U382" s="528">
        <v>111</v>
      </c>
      <c r="V382" s="528">
        <v>111</v>
      </c>
      <c r="W382" s="528">
        <v>111.5</v>
      </c>
      <c r="X382" s="528">
        <v>111.7</v>
      </c>
      <c r="Y382" s="528">
        <v>111.7</v>
      </c>
      <c r="Z382" s="528">
        <v>111.1</v>
      </c>
      <c r="AA382" s="528">
        <v>111.1</v>
      </c>
      <c r="AB382" s="528">
        <v>111.4</v>
      </c>
      <c r="AC382" s="528">
        <v>111.5</v>
      </c>
      <c r="AD382" s="528">
        <v>111.7</v>
      </c>
      <c r="AE382" s="528">
        <v>112.3</v>
      </c>
      <c r="AF382" s="528">
        <v>112.3</v>
      </c>
      <c r="AG382" s="528">
        <v>113</v>
      </c>
      <c r="AH382" s="528">
        <v>113.3</v>
      </c>
      <c r="AI382" s="528">
        <v>113.3</v>
      </c>
      <c r="AJ382" s="528">
        <v>113.3</v>
      </c>
      <c r="AK382" s="528">
        <v>113.3</v>
      </c>
      <c r="AL382" s="528">
        <v>115</v>
      </c>
      <c r="AM382" s="528">
        <v>114.5</v>
      </c>
      <c r="AN382" s="528">
        <v>116.5</v>
      </c>
      <c r="AO382" s="528">
        <v>117.8</v>
      </c>
      <c r="AP382" s="528">
        <v>118.1</v>
      </c>
      <c r="AQ382" s="528">
        <v>118.7</v>
      </c>
      <c r="AR382" s="528">
        <v>118.7</v>
      </c>
      <c r="AS382" s="528">
        <v>120</v>
      </c>
      <c r="AT382" s="528">
        <v>120.3</v>
      </c>
      <c r="AU382" s="528">
        <v>120.3</v>
      </c>
      <c r="AV382" s="528">
        <v>120.4</v>
      </c>
      <c r="AW382" s="528">
        <v>120.8</v>
      </c>
      <c r="AX382" s="528">
        <v>120.8</v>
      </c>
      <c r="AY382" s="528">
        <v>120.7</v>
      </c>
      <c r="AZ382" s="528">
        <v>121.9</v>
      </c>
      <c r="BA382" s="528">
        <v>120.1</v>
      </c>
      <c r="BB382" s="528">
        <v>120</v>
      </c>
      <c r="BC382" s="528">
        <v>122.9</v>
      </c>
      <c r="BD382" s="528">
        <v>123.4</v>
      </c>
      <c r="BE382" s="528">
        <v>123.9</v>
      </c>
      <c r="BF382" s="528">
        <v>124.3</v>
      </c>
      <c r="BG382" s="528">
        <v>124.9</v>
      </c>
      <c r="BH382" s="528">
        <v>123.9</v>
      </c>
      <c r="BI382" s="528">
        <v>121.1</v>
      </c>
      <c r="BJ382" s="528">
        <v>120.8</v>
      </c>
      <c r="BK382" s="528">
        <v>120.8</v>
      </c>
      <c r="BL382" s="528">
        <v>129.6</v>
      </c>
      <c r="BM382" s="528">
        <v>141.80000000000001</v>
      </c>
      <c r="BN382" s="528">
        <v>144.30000000000001</v>
      </c>
      <c r="BO382" s="528">
        <v>146.80000000000001</v>
      </c>
      <c r="BP382" s="528">
        <v>146.5</v>
      </c>
      <c r="BQ382" s="528">
        <v>146.4</v>
      </c>
      <c r="BR382" s="528">
        <v>146.4</v>
      </c>
      <c r="BS382" s="528">
        <v>146.4</v>
      </c>
      <c r="BT382" s="528">
        <v>146.4</v>
      </c>
      <c r="BU382" s="528">
        <v>146.4</v>
      </c>
      <c r="BV382" s="528">
        <v>146.4</v>
      </c>
      <c r="BW382" s="528">
        <v>146.4</v>
      </c>
      <c r="BX382" s="528">
        <v>147.69999999999999</v>
      </c>
      <c r="BY382" s="528">
        <v>146.4</v>
      </c>
      <c r="BZ382" s="528">
        <v>146.4</v>
      </c>
      <c r="CA382" s="528">
        <v>147.5</v>
      </c>
      <c r="CB382" s="528">
        <v>148.80000000000001</v>
      </c>
      <c r="CC382" s="528">
        <v>149.19999999999999</v>
      </c>
      <c r="CD382" s="528">
        <v>149.1</v>
      </c>
      <c r="CE382" s="528">
        <v>151.5</v>
      </c>
      <c r="CF382" s="528">
        <v>151.5</v>
      </c>
      <c r="CG382" s="528">
        <v>151.5</v>
      </c>
      <c r="CH382" s="528">
        <v>151.5</v>
      </c>
      <c r="CI382" s="528">
        <v>151.5</v>
      </c>
      <c r="CJ382" s="528">
        <v>151.5</v>
      </c>
      <c r="CK382" s="528">
        <v>151.5</v>
      </c>
      <c r="CL382" s="528">
        <v>151.5</v>
      </c>
    </row>
    <row r="383" spans="1:90">
      <c r="A383" s="524" t="s">
        <v>2691</v>
      </c>
      <c r="B383" s="524" t="s">
        <v>2692</v>
      </c>
      <c r="C383" s="525">
        <v>9.8099999999999993E-3</v>
      </c>
      <c r="D383" s="528">
        <v>99.3</v>
      </c>
      <c r="E383" s="528">
        <v>99.3</v>
      </c>
      <c r="F383" s="528">
        <v>99.3</v>
      </c>
      <c r="G383" s="528">
        <v>100</v>
      </c>
      <c r="H383" s="528">
        <v>100</v>
      </c>
      <c r="I383" s="528">
        <v>100</v>
      </c>
      <c r="J383" s="528">
        <v>100</v>
      </c>
      <c r="K383" s="528">
        <v>100</v>
      </c>
      <c r="L383" s="528">
        <v>100</v>
      </c>
      <c r="M383" s="528">
        <v>100</v>
      </c>
      <c r="N383" s="528">
        <v>100</v>
      </c>
      <c r="O383" s="528">
        <v>100</v>
      </c>
      <c r="P383" s="528">
        <v>100.5</v>
      </c>
      <c r="Q383" s="528">
        <v>100.5</v>
      </c>
      <c r="R383" s="528">
        <v>100.5</v>
      </c>
      <c r="S383" s="528">
        <v>101.4</v>
      </c>
      <c r="T383" s="528">
        <v>101.4</v>
      </c>
      <c r="U383" s="528">
        <v>101.4</v>
      </c>
      <c r="V383" s="528">
        <v>101.4</v>
      </c>
      <c r="W383" s="528">
        <v>101.4</v>
      </c>
      <c r="X383" s="528">
        <v>101.4</v>
      </c>
      <c r="Y383" s="528">
        <v>101.4</v>
      </c>
      <c r="Z383" s="528">
        <v>101.4</v>
      </c>
      <c r="AA383" s="528">
        <v>101.4</v>
      </c>
      <c r="AB383" s="528">
        <v>101.4</v>
      </c>
      <c r="AC383" s="528">
        <v>101.4</v>
      </c>
      <c r="AD383" s="528">
        <v>101.4</v>
      </c>
      <c r="AE383" s="528">
        <v>107.1</v>
      </c>
      <c r="AF383" s="528">
        <v>107.1</v>
      </c>
      <c r="AG383" s="528">
        <v>107.1</v>
      </c>
      <c r="AH383" s="528">
        <v>107.1</v>
      </c>
      <c r="AI383" s="528">
        <v>107.1</v>
      </c>
      <c r="AJ383" s="528">
        <v>107.1</v>
      </c>
      <c r="AK383" s="528">
        <v>107.1</v>
      </c>
      <c r="AL383" s="528">
        <v>107.1</v>
      </c>
      <c r="AM383" s="528">
        <v>110.4</v>
      </c>
      <c r="AN383" s="528">
        <v>110.4</v>
      </c>
      <c r="AO383" s="528">
        <v>110.4</v>
      </c>
      <c r="AP383" s="528">
        <v>110.4</v>
      </c>
      <c r="AQ383" s="528">
        <v>110.4</v>
      </c>
      <c r="AR383" s="528">
        <v>110.4</v>
      </c>
      <c r="AS383" s="528">
        <v>110.4</v>
      </c>
      <c r="AT383" s="528">
        <v>110.4</v>
      </c>
      <c r="AU383" s="528">
        <v>110.4</v>
      </c>
      <c r="AV383" s="528">
        <v>110.4</v>
      </c>
      <c r="AW383" s="528">
        <v>110.4</v>
      </c>
      <c r="AX383" s="528">
        <v>110.4</v>
      </c>
      <c r="AY383" s="528">
        <v>108.9</v>
      </c>
      <c r="AZ383" s="528">
        <v>108.2</v>
      </c>
      <c r="BA383" s="528">
        <v>108.2</v>
      </c>
      <c r="BB383" s="528">
        <v>108.2</v>
      </c>
      <c r="BC383" s="528">
        <v>108.2</v>
      </c>
      <c r="BD383" s="528">
        <v>108.2</v>
      </c>
      <c r="BE383" s="528">
        <v>108.2</v>
      </c>
      <c r="BF383" s="528">
        <v>108.2</v>
      </c>
      <c r="BG383" s="528">
        <v>108.2</v>
      </c>
      <c r="BH383" s="528">
        <v>108.2</v>
      </c>
      <c r="BI383" s="528">
        <v>106.1</v>
      </c>
      <c r="BJ383" s="528">
        <v>106.1</v>
      </c>
      <c r="BK383" s="528">
        <v>106.1</v>
      </c>
      <c r="BL383" s="528">
        <v>106.1</v>
      </c>
      <c r="BM383" s="528">
        <v>106.1</v>
      </c>
      <c r="BN383" s="528">
        <v>106.1</v>
      </c>
      <c r="BO383" s="528">
        <v>107.1</v>
      </c>
      <c r="BP383" s="528">
        <v>107.1</v>
      </c>
      <c r="BQ383" s="528">
        <v>107.1</v>
      </c>
      <c r="BR383" s="528">
        <v>107.1</v>
      </c>
      <c r="BS383" s="528">
        <v>107.1</v>
      </c>
      <c r="BT383" s="528">
        <v>107.1</v>
      </c>
      <c r="BU383" s="528">
        <v>107.1</v>
      </c>
      <c r="BV383" s="528">
        <v>107.1</v>
      </c>
      <c r="BW383" s="528">
        <v>106.6</v>
      </c>
      <c r="BX383" s="528">
        <v>106.1</v>
      </c>
      <c r="BY383" s="528">
        <v>106.1</v>
      </c>
      <c r="BZ383" s="528">
        <v>106.1</v>
      </c>
      <c r="CA383" s="528">
        <v>105.8</v>
      </c>
      <c r="CB383" s="528">
        <v>105.7</v>
      </c>
      <c r="CC383" s="528">
        <v>105.7</v>
      </c>
      <c r="CD383" s="528">
        <v>104.8</v>
      </c>
      <c r="CE383" s="528">
        <v>104.6</v>
      </c>
      <c r="CF383" s="528">
        <v>104.6</v>
      </c>
      <c r="CG383" s="528">
        <v>104.6</v>
      </c>
      <c r="CH383" s="528">
        <v>104.6</v>
      </c>
      <c r="CI383" s="528">
        <v>104.6</v>
      </c>
      <c r="CJ383" s="528">
        <v>104.6</v>
      </c>
      <c r="CK383" s="528">
        <v>104.6</v>
      </c>
      <c r="CL383" s="528">
        <v>104.6</v>
      </c>
    </row>
    <row r="384" spans="1:90">
      <c r="A384" s="524" t="s">
        <v>2693</v>
      </c>
      <c r="B384" s="524" t="s">
        <v>2694</v>
      </c>
      <c r="C384" s="525">
        <v>0.23888000000000001</v>
      </c>
      <c r="D384" s="528">
        <v>96.6</v>
      </c>
      <c r="E384" s="528">
        <v>97</v>
      </c>
      <c r="F384" s="528">
        <v>96.3</v>
      </c>
      <c r="G384" s="528">
        <v>94.6</v>
      </c>
      <c r="H384" s="528">
        <v>93.1</v>
      </c>
      <c r="I384" s="528">
        <v>90.4</v>
      </c>
      <c r="J384" s="528">
        <v>89.7</v>
      </c>
      <c r="K384" s="528">
        <v>91.1</v>
      </c>
      <c r="L384" s="528">
        <v>91.8</v>
      </c>
      <c r="M384" s="528">
        <v>90.7</v>
      </c>
      <c r="N384" s="528">
        <v>92.8</v>
      </c>
      <c r="O384" s="528">
        <v>92.6</v>
      </c>
      <c r="P384" s="528">
        <v>92.7</v>
      </c>
      <c r="Q384" s="528">
        <v>93.9</v>
      </c>
      <c r="R384" s="528">
        <v>94.3</v>
      </c>
      <c r="S384" s="528">
        <v>93.1</v>
      </c>
      <c r="T384" s="528">
        <v>93.6</v>
      </c>
      <c r="U384" s="528">
        <v>95.8</v>
      </c>
      <c r="V384" s="528">
        <v>98.8</v>
      </c>
      <c r="W384" s="528">
        <v>99.4</v>
      </c>
      <c r="X384" s="528">
        <v>99.7</v>
      </c>
      <c r="Y384" s="528">
        <v>100.7</v>
      </c>
      <c r="Z384" s="528">
        <v>97.5</v>
      </c>
      <c r="AA384" s="528">
        <v>97.5</v>
      </c>
      <c r="AB384" s="528">
        <v>97.8</v>
      </c>
      <c r="AC384" s="528">
        <v>98.2</v>
      </c>
      <c r="AD384" s="528">
        <v>98.5</v>
      </c>
      <c r="AE384" s="528">
        <v>99.2</v>
      </c>
      <c r="AF384" s="528">
        <v>99.4</v>
      </c>
      <c r="AG384" s="528">
        <v>98.7</v>
      </c>
      <c r="AH384" s="528">
        <v>98.7</v>
      </c>
      <c r="AI384" s="528">
        <v>98.1</v>
      </c>
      <c r="AJ384" s="528">
        <v>98.2</v>
      </c>
      <c r="AK384" s="528">
        <v>98.5</v>
      </c>
      <c r="AL384" s="528">
        <v>98.1</v>
      </c>
      <c r="AM384" s="528">
        <v>99.2</v>
      </c>
      <c r="AN384" s="528">
        <v>100.3</v>
      </c>
      <c r="AO384" s="528">
        <v>100.5</v>
      </c>
      <c r="AP384" s="528">
        <v>99.5</v>
      </c>
      <c r="AQ384" s="528">
        <v>101.1</v>
      </c>
      <c r="AR384" s="528">
        <v>101.1</v>
      </c>
      <c r="AS384" s="528">
        <v>105.8</v>
      </c>
      <c r="AT384" s="528">
        <v>107.1</v>
      </c>
      <c r="AU384" s="528">
        <v>106.2</v>
      </c>
      <c r="AV384" s="528">
        <v>103.3</v>
      </c>
      <c r="AW384" s="528">
        <v>102.4</v>
      </c>
      <c r="AX384" s="528">
        <v>100.4</v>
      </c>
      <c r="AY384" s="528">
        <v>100.1</v>
      </c>
      <c r="AZ384" s="528">
        <v>94.1</v>
      </c>
      <c r="BA384" s="528">
        <v>95.2</v>
      </c>
      <c r="BB384" s="528">
        <v>96.2</v>
      </c>
      <c r="BC384" s="528">
        <v>94.7</v>
      </c>
      <c r="BD384" s="528">
        <v>97</v>
      </c>
      <c r="BE384" s="528">
        <v>95.5</v>
      </c>
      <c r="BF384" s="528">
        <v>94.8</v>
      </c>
      <c r="BG384" s="528">
        <v>97.4</v>
      </c>
      <c r="BH384" s="528">
        <v>97.5</v>
      </c>
      <c r="BI384" s="528">
        <v>95.6</v>
      </c>
      <c r="BJ384" s="528">
        <v>95.6</v>
      </c>
      <c r="BK384" s="528">
        <v>97.9</v>
      </c>
      <c r="BL384" s="528">
        <v>98.4</v>
      </c>
      <c r="BM384" s="528">
        <v>99.3</v>
      </c>
      <c r="BN384" s="528">
        <v>98.7</v>
      </c>
      <c r="BO384" s="528">
        <v>100.1</v>
      </c>
      <c r="BP384" s="528">
        <v>102.1</v>
      </c>
      <c r="BQ384" s="528">
        <v>102.7</v>
      </c>
      <c r="BR384" s="528">
        <v>104.1</v>
      </c>
      <c r="BS384" s="528">
        <v>105.9</v>
      </c>
      <c r="BT384" s="528">
        <v>105.5</v>
      </c>
      <c r="BU384" s="528">
        <v>109.3</v>
      </c>
      <c r="BV384" s="528">
        <v>122.3</v>
      </c>
      <c r="BW384" s="528">
        <v>123</v>
      </c>
      <c r="BX384" s="528">
        <v>129</v>
      </c>
      <c r="BY384" s="528">
        <v>128.80000000000001</v>
      </c>
      <c r="BZ384" s="528">
        <v>124.8</v>
      </c>
      <c r="CA384" s="528">
        <v>121.7</v>
      </c>
      <c r="CB384" s="528">
        <v>113.8</v>
      </c>
      <c r="CC384" s="528">
        <v>110.7</v>
      </c>
      <c r="CD384" s="528">
        <v>111.9</v>
      </c>
      <c r="CE384" s="528">
        <v>111.4</v>
      </c>
      <c r="CF384" s="528">
        <v>107.8</v>
      </c>
      <c r="CG384" s="528">
        <v>107.2</v>
      </c>
      <c r="CH384" s="528">
        <v>106.6</v>
      </c>
      <c r="CI384" s="528">
        <v>105.3</v>
      </c>
      <c r="CJ384" s="528">
        <v>104.8</v>
      </c>
      <c r="CK384" s="528">
        <v>105.1</v>
      </c>
      <c r="CL384" s="528">
        <v>105.9</v>
      </c>
    </row>
    <row r="385" spans="1:90">
      <c r="A385" s="524" t="s">
        <v>2695</v>
      </c>
      <c r="B385" s="524" t="s">
        <v>2696</v>
      </c>
      <c r="C385" s="525">
        <v>0.14318</v>
      </c>
      <c r="D385" s="528">
        <v>94.1</v>
      </c>
      <c r="E385" s="528">
        <v>94</v>
      </c>
      <c r="F385" s="528">
        <v>94</v>
      </c>
      <c r="G385" s="528">
        <v>95.2</v>
      </c>
      <c r="H385" s="528">
        <v>98.8</v>
      </c>
      <c r="I385" s="528">
        <v>98.1</v>
      </c>
      <c r="J385" s="528">
        <v>99.3</v>
      </c>
      <c r="K385" s="528">
        <v>99.9</v>
      </c>
      <c r="L385" s="528">
        <v>100.1</v>
      </c>
      <c r="M385" s="528">
        <v>101.8</v>
      </c>
      <c r="N385" s="528">
        <v>101.4</v>
      </c>
      <c r="O385" s="528">
        <v>100.7</v>
      </c>
      <c r="P385" s="528">
        <v>101.4</v>
      </c>
      <c r="Q385" s="528">
        <v>102.1</v>
      </c>
      <c r="R385" s="528">
        <v>101.8</v>
      </c>
      <c r="S385" s="528">
        <v>101.8</v>
      </c>
      <c r="T385" s="528">
        <v>103.4</v>
      </c>
      <c r="U385" s="528">
        <v>105.1</v>
      </c>
      <c r="V385" s="528">
        <v>106.6</v>
      </c>
      <c r="W385" s="528">
        <v>106.6</v>
      </c>
      <c r="X385" s="528">
        <v>108.2</v>
      </c>
      <c r="Y385" s="528">
        <v>106.2</v>
      </c>
      <c r="Z385" s="528">
        <v>101.7</v>
      </c>
      <c r="AA385" s="528">
        <v>101.4</v>
      </c>
      <c r="AB385" s="528">
        <v>100.6</v>
      </c>
      <c r="AC385" s="528">
        <v>100.6</v>
      </c>
      <c r="AD385" s="528">
        <v>99.3</v>
      </c>
      <c r="AE385" s="528">
        <v>98.7</v>
      </c>
      <c r="AF385" s="528">
        <v>97.9</v>
      </c>
      <c r="AG385" s="528">
        <v>99.4</v>
      </c>
      <c r="AH385" s="528">
        <v>99</v>
      </c>
      <c r="AI385" s="528">
        <v>99.1</v>
      </c>
      <c r="AJ385" s="528">
        <v>100.4</v>
      </c>
      <c r="AK385" s="528">
        <v>100.8</v>
      </c>
      <c r="AL385" s="528">
        <v>100.3</v>
      </c>
      <c r="AM385" s="528">
        <v>100.7</v>
      </c>
      <c r="AN385" s="528">
        <v>100.3</v>
      </c>
      <c r="AO385" s="528">
        <v>99.2</v>
      </c>
      <c r="AP385" s="528">
        <v>98.8</v>
      </c>
      <c r="AQ385" s="528">
        <v>103.5</v>
      </c>
      <c r="AR385" s="528">
        <v>103.3</v>
      </c>
      <c r="AS385" s="528">
        <v>106.7</v>
      </c>
      <c r="AT385" s="528">
        <v>109.3</v>
      </c>
      <c r="AU385" s="528">
        <v>106.2</v>
      </c>
      <c r="AV385" s="528">
        <v>104.2</v>
      </c>
      <c r="AW385" s="528">
        <v>103.7</v>
      </c>
      <c r="AX385" s="528">
        <v>98.7</v>
      </c>
      <c r="AY385" s="528">
        <v>96.7</v>
      </c>
      <c r="AZ385" s="528">
        <v>90.9</v>
      </c>
      <c r="BA385" s="528">
        <v>93.2</v>
      </c>
      <c r="BB385" s="528">
        <v>94.2</v>
      </c>
      <c r="BC385" s="528">
        <v>95</v>
      </c>
      <c r="BD385" s="528">
        <v>98.9</v>
      </c>
      <c r="BE385" s="528">
        <v>97.8</v>
      </c>
      <c r="BF385" s="528">
        <v>96.5</v>
      </c>
      <c r="BG385" s="528">
        <v>99.5</v>
      </c>
      <c r="BH385" s="528">
        <v>99.6</v>
      </c>
      <c r="BI385" s="528">
        <v>97.1</v>
      </c>
      <c r="BJ385" s="528">
        <v>96.9</v>
      </c>
      <c r="BK385" s="528">
        <v>96.9</v>
      </c>
      <c r="BL385" s="528">
        <v>96.9</v>
      </c>
      <c r="BM385" s="528">
        <v>99.8</v>
      </c>
      <c r="BN385" s="528">
        <v>100.1</v>
      </c>
      <c r="BO385" s="528">
        <v>119.4</v>
      </c>
      <c r="BP385" s="528">
        <v>119.4</v>
      </c>
      <c r="BQ385" s="528">
        <v>118.5</v>
      </c>
      <c r="BR385" s="528">
        <v>117.7</v>
      </c>
      <c r="BS385" s="528">
        <v>116.3</v>
      </c>
      <c r="BT385" s="528">
        <v>117.7</v>
      </c>
      <c r="BU385" s="528">
        <v>116.6</v>
      </c>
      <c r="BV385" s="528">
        <v>115.8</v>
      </c>
      <c r="BW385" s="528">
        <v>115.8</v>
      </c>
      <c r="BX385" s="528">
        <v>127</v>
      </c>
      <c r="BY385" s="528">
        <v>134.5</v>
      </c>
      <c r="BZ385" s="528">
        <v>134.5</v>
      </c>
      <c r="CA385" s="528">
        <v>130</v>
      </c>
      <c r="CB385" s="528">
        <v>111.8</v>
      </c>
      <c r="CC385" s="528">
        <v>111.8</v>
      </c>
      <c r="CD385" s="528">
        <v>117.9</v>
      </c>
      <c r="CE385" s="528">
        <v>120.4</v>
      </c>
      <c r="CF385" s="528">
        <v>115.9</v>
      </c>
      <c r="CG385" s="528">
        <v>113.8</v>
      </c>
      <c r="CH385" s="528">
        <v>113.8</v>
      </c>
      <c r="CI385" s="528">
        <v>115.5</v>
      </c>
      <c r="CJ385" s="528">
        <v>118.1</v>
      </c>
      <c r="CK385" s="528">
        <v>116.4</v>
      </c>
      <c r="CL385" s="528">
        <v>116.1</v>
      </c>
    </row>
    <row r="386" spans="1:90">
      <c r="A386" s="524" t="s">
        <v>2697</v>
      </c>
      <c r="B386" s="524" t="s">
        <v>2698</v>
      </c>
      <c r="C386" s="525">
        <v>0.12307</v>
      </c>
      <c r="D386" s="528">
        <v>99.8</v>
      </c>
      <c r="E386" s="528">
        <v>100.5</v>
      </c>
      <c r="F386" s="528">
        <v>101.4</v>
      </c>
      <c r="G386" s="528">
        <v>101.5</v>
      </c>
      <c r="H386" s="528">
        <v>92.9</v>
      </c>
      <c r="I386" s="528">
        <v>88.2</v>
      </c>
      <c r="J386" s="528">
        <v>92.9</v>
      </c>
      <c r="K386" s="528">
        <v>91.9</v>
      </c>
      <c r="L386" s="528">
        <v>93</v>
      </c>
      <c r="M386" s="528">
        <v>93.1</v>
      </c>
      <c r="N386" s="528">
        <v>93</v>
      </c>
      <c r="O386" s="528">
        <v>87.8</v>
      </c>
      <c r="P386" s="528">
        <v>91.2</v>
      </c>
      <c r="Q386" s="528">
        <v>92.7</v>
      </c>
      <c r="R386" s="528">
        <v>88</v>
      </c>
      <c r="S386" s="528">
        <v>85.6</v>
      </c>
      <c r="T386" s="528">
        <v>91.3</v>
      </c>
      <c r="U386" s="528">
        <v>95.2</v>
      </c>
      <c r="V386" s="528">
        <v>97.7</v>
      </c>
      <c r="W386" s="528">
        <v>100.8</v>
      </c>
      <c r="X386" s="528">
        <v>100.4</v>
      </c>
      <c r="Y386" s="528">
        <v>98.1</v>
      </c>
      <c r="Z386" s="528">
        <v>98.2</v>
      </c>
      <c r="AA386" s="528">
        <v>100.4</v>
      </c>
      <c r="AB386" s="528">
        <v>102.7</v>
      </c>
      <c r="AC386" s="528">
        <v>102.4</v>
      </c>
      <c r="AD386" s="528">
        <v>101.9</v>
      </c>
      <c r="AE386" s="528">
        <v>101.5</v>
      </c>
      <c r="AF386" s="528">
        <v>100.1</v>
      </c>
      <c r="AG386" s="528">
        <v>100.5</v>
      </c>
      <c r="AH386" s="528">
        <v>99.4</v>
      </c>
      <c r="AI386" s="528">
        <v>99.4</v>
      </c>
      <c r="AJ386" s="528">
        <v>99.6</v>
      </c>
      <c r="AK386" s="528">
        <v>99.3</v>
      </c>
      <c r="AL386" s="528">
        <v>98.9</v>
      </c>
      <c r="AM386" s="528">
        <v>99.3</v>
      </c>
      <c r="AN386" s="528">
        <v>98.4</v>
      </c>
      <c r="AO386" s="528">
        <v>98.4</v>
      </c>
      <c r="AP386" s="528">
        <v>99.6</v>
      </c>
      <c r="AQ386" s="528">
        <v>100.7</v>
      </c>
      <c r="AR386" s="528">
        <v>100.7</v>
      </c>
      <c r="AS386" s="528">
        <v>102.8</v>
      </c>
      <c r="AT386" s="528">
        <v>104.4</v>
      </c>
      <c r="AU386" s="528">
        <v>104.4</v>
      </c>
      <c r="AV386" s="528">
        <v>104.4</v>
      </c>
      <c r="AW386" s="528">
        <v>104.4</v>
      </c>
      <c r="AX386" s="528">
        <v>104.4</v>
      </c>
      <c r="AY386" s="528">
        <v>104.4</v>
      </c>
      <c r="AZ386" s="528">
        <v>107.1</v>
      </c>
      <c r="BA386" s="528">
        <v>107.1</v>
      </c>
      <c r="BB386" s="528">
        <v>107.1</v>
      </c>
      <c r="BC386" s="528">
        <v>107.1</v>
      </c>
      <c r="BD386" s="528">
        <v>107.1</v>
      </c>
      <c r="BE386" s="528">
        <v>107.1</v>
      </c>
      <c r="BF386" s="528">
        <v>107.1</v>
      </c>
      <c r="BG386" s="528">
        <v>107.1</v>
      </c>
      <c r="BH386" s="528">
        <v>107.1</v>
      </c>
      <c r="BI386" s="528">
        <v>105.7</v>
      </c>
      <c r="BJ386" s="528">
        <v>98.1</v>
      </c>
      <c r="BK386" s="528">
        <v>98.1</v>
      </c>
      <c r="BL386" s="528">
        <v>99.9</v>
      </c>
      <c r="BM386" s="528">
        <v>99.9</v>
      </c>
      <c r="BN386" s="528">
        <v>100.7</v>
      </c>
      <c r="BO386" s="528">
        <v>100.9</v>
      </c>
      <c r="BP386" s="528">
        <v>100.4</v>
      </c>
      <c r="BQ386" s="528">
        <v>100.4</v>
      </c>
      <c r="BR386" s="528">
        <v>100.4</v>
      </c>
      <c r="BS386" s="528">
        <v>100.4</v>
      </c>
      <c r="BT386" s="528">
        <v>100.4</v>
      </c>
      <c r="BU386" s="528">
        <v>100.4</v>
      </c>
      <c r="BV386" s="528">
        <v>100.4</v>
      </c>
      <c r="BW386" s="528">
        <v>100.4</v>
      </c>
      <c r="BX386" s="528">
        <v>100.2</v>
      </c>
      <c r="BY386" s="528">
        <v>100.4</v>
      </c>
      <c r="BZ386" s="528">
        <v>100.4</v>
      </c>
      <c r="CA386" s="528">
        <v>100.4</v>
      </c>
      <c r="CB386" s="528">
        <v>100.4</v>
      </c>
      <c r="CC386" s="528">
        <v>100.4</v>
      </c>
      <c r="CD386" s="528">
        <v>100.4</v>
      </c>
      <c r="CE386" s="528">
        <v>100.4</v>
      </c>
      <c r="CF386" s="528">
        <v>100.4</v>
      </c>
      <c r="CG386" s="528">
        <v>100.4</v>
      </c>
      <c r="CH386" s="528">
        <v>100.4</v>
      </c>
      <c r="CI386" s="528">
        <v>103.4</v>
      </c>
      <c r="CJ386" s="528">
        <v>105.4</v>
      </c>
      <c r="CK386" s="528">
        <v>105.9</v>
      </c>
      <c r="CL386" s="528">
        <v>105.9</v>
      </c>
    </row>
    <row r="387" spans="1:90">
      <c r="A387" s="524" t="s">
        <v>2699</v>
      </c>
      <c r="B387" s="524" t="s">
        <v>2700</v>
      </c>
      <c r="C387" s="525">
        <v>9.9500000000000005E-3</v>
      </c>
      <c r="D387" s="528">
        <v>103.3</v>
      </c>
      <c r="E387" s="528">
        <v>103.3</v>
      </c>
      <c r="F387" s="528">
        <v>103.3</v>
      </c>
      <c r="G387" s="528">
        <v>107.2</v>
      </c>
      <c r="H387" s="528">
        <v>107.2</v>
      </c>
      <c r="I387" s="528">
        <v>107.2</v>
      </c>
      <c r="J387" s="528">
        <v>107.2</v>
      </c>
      <c r="K387" s="528">
        <v>107.2</v>
      </c>
      <c r="L387" s="528">
        <v>107.2</v>
      </c>
      <c r="M387" s="528">
        <v>107.2</v>
      </c>
      <c r="N387" s="528">
        <v>107.2</v>
      </c>
      <c r="O387" s="528">
        <v>107.2</v>
      </c>
      <c r="P387" s="528">
        <v>109.4</v>
      </c>
      <c r="Q387" s="528">
        <v>109.4</v>
      </c>
      <c r="R387" s="528">
        <v>109.4</v>
      </c>
      <c r="S387" s="528">
        <v>110.9</v>
      </c>
      <c r="T387" s="528">
        <v>110.9</v>
      </c>
      <c r="U387" s="528">
        <v>111.9</v>
      </c>
      <c r="V387" s="528">
        <v>111.9</v>
      </c>
      <c r="W387" s="528">
        <v>111.9</v>
      </c>
      <c r="X387" s="528">
        <v>111.9</v>
      </c>
      <c r="Y387" s="528">
        <v>111.9</v>
      </c>
      <c r="Z387" s="528">
        <v>111.9</v>
      </c>
      <c r="AA387" s="528">
        <v>111.9</v>
      </c>
      <c r="AB387" s="528">
        <v>112.7</v>
      </c>
      <c r="AC387" s="528">
        <v>112.7</v>
      </c>
      <c r="AD387" s="528">
        <v>112.7</v>
      </c>
      <c r="AE387" s="528">
        <v>114.5</v>
      </c>
      <c r="AF387" s="528">
        <v>114.5</v>
      </c>
      <c r="AG387" s="528">
        <v>115.7</v>
      </c>
      <c r="AH387" s="528">
        <v>115.7</v>
      </c>
      <c r="AI387" s="528">
        <v>115.7</v>
      </c>
      <c r="AJ387" s="528">
        <v>115.7</v>
      </c>
      <c r="AK387" s="528">
        <v>115.7</v>
      </c>
      <c r="AL387" s="528">
        <v>115.7</v>
      </c>
      <c r="AM387" s="528">
        <v>117</v>
      </c>
      <c r="AN387" s="528">
        <v>117</v>
      </c>
      <c r="AO387" s="528">
        <v>117</v>
      </c>
      <c r="AP387" s="528">
        <v>117</v>
      </c>
      <c r="AQ387" s="528">
        <v>116.7</v>
      </c>
      <c r="AR387" s="528">
        <v>116.7</v>
      </c>
      <c r="AS387" s="528">
        <v>116.1</v>
      </c>
      <c r="AT387" s="528">
        <v>116.1</v>
      </c>
      <c r="AU387" s="528">
        <v>117</v>
      </c>
      <c r="AV387" s="528">
        <v>118.3</v>
      </c>
      <c r="AW387" s="528">
        <v>118.3</v>
      </c>
      <c r="AX387" s="528">
        <v>118.3</v>
      </c>
      <c r="AY387" s="528">
        <v>117.9</v>
      </c>
      <c r="AZ387" s="528">
        <v>118.6</v>
      </c>
      <c r="BA387" s="528">
        <v>118.6</v>
      </c>
      <c r="BB387" s="528">
        <v>118.6</v>
      </c>
      <c r="BC387" s="528">
        <v>114.1</v>
      </c>
      <c r="BD387" s="528">
        <v>114.1</v>
      </c>
      <c r="BE387" s="528">
        <v>114.1</v>
      </c>
      <c r="BF387" s="528">
        <v>114.1</v>
      </c>
      <c r="BG387" s="528">
        <v>114.1</v>
      </c>
      <c r="BH387" s="528">
        <v>113</v>
      </c>
      <c r="BI387" s="528">
        <v>113</v>
      </c>
      <c r="BJ387" s="528">
        <v>113</v>
      </c>
      <c r="BK387" s="528">
        <v>113</v>
      </c>
      <c r="BL387" s="528">
        <v>113</v>
      </c>
      <c r="BM387" s="528">
        <v>113.3</v>
      </c>
      <c r="BN387" s="528">
        <v>114.4</v>
      </c>
      <c r="BO387" s="528">
        <v>116.6</v>
      </c>
      <c r="BP387" s="528">
        <v>145</v>
      </c>
      <c r="BQ387" s="528">
        <v>145</v>
      </c>
      <c r="BR387" s="528">
        <v>145</v>
      </c>
      <c r="BS387" s="528">
        <v>120.9</v>
      </c>
      <c r="BT387" s="528">
        <v>120.9</v>
      </c>
      <c r="BU387" s="528">
        <v>120.9</v>
      </c>
      <c r="BV387" s="528">
        <v>120.9</v>
      </c>
      <c r="BW387" s="528">
        <v>121.5</v>
      </c>
      <c r="BX387" s="528">
        <v>123.1</v>
      </c>
      <c r="BY387" s="528">
        <v>123.1</v>
      </c>
      <c r="BZ387" s="528">
        <v>123.1</v>
      </c>
      <c r="CA387" s="528">
        <v>124</v>
      </c>
      <c r="CB387" s="528">
        <v>125.4</v>
      </c>
      <c r="CC387" s="528">
        <v>125.4</v>
      </c>
      <c r="CD387" s="528">
        <v>125.7</v>
      </c>
      <c r="CE387" s="528">
        <v>127.1</v>
      </c>
      <c r="CF387" s="528">
        <v>125.4</v>
      </c>
      <c r="CG387" s="528">
        <v>127.5</v>
      </c>
      <c r="CH387" s="528">
        <v>127.5</v>
      </c>
      <c r="CI387" s="528">
        <v>127.6</v>
      </c>
      <c r="CJ387" s="528">
        <v>127.8</v>
      </c>
      <c r="CK387" s="528">
        <v>127.5</v>
      </c>
      <c r="CL387" s="528">
        <v>127.5</v>
      </c>
    </row>
    <row r="388" spans="1:90">
      <c r="A388" s="524" t="s">
        <v>1165</v>
      </c>
      <c r="B388" s="524" t="s">
        <v>2701</v>
      </c>
      <c r="C388" s="525">
        <v>1.3169999999999999E-2</v>
      </c>
      <c r="D388" s="528">
        <v>101.5</v>
      </c>
      <c r="E388" s="528">
        <v>101.5</v>
      </c>
      <c r="F388" s="528">
        <v>101.5</v>
      </c>
      <c r="G388" s="528">
        <v>102.3</v>
      </c>
      <c r="H388" s="528">
        <v>102.4</v>
      </c>
      <c r="I388" s="528">
        <v>102.6</v>
      </c>
      <c r="J388" s="528">
        <v>102.6</v>
      </c>
      <c r="K388" s="528">
        <v>103</v>
      </c>
      <c r="L388" s="528">
        <v>103.2</v>
      </c>
      <c r="M388" s="528">
        <v>103.2</v>
      </c>
      <c r="N388" s="528">
        <v>103.1</v>
      </c>
      <c r="O388" s="528">
        <v>102.2</v>
      </c>
      <c r="P388" s="528">
        <v>103.7</v>
      </c>
      <c r="Q388" s="528">
        <v>104.6</v>
      </c>
      <c r="R388" s="528">
        <v>104.6</v>
      </c>
      <c r="S388" s="528">
        <v>108</v>
      </c>
      <c r="T388" s="528">
        <v>109.7</v>
      </c>
      <c r="U388" s="528">
        <v>111.3</v>
      </c>
      <c r="V388" s="528">
        <v>112.1</v>
      </c>
      <c r="W388" s="528">
        <v>112.3</v>
      </c>
      <c r="X388" s="528">
        <v>112.3</v>
      </c>
      <c r="Y388" s="528">
        <v>112.3</v>
      </c>
      <c r="Z388" s="528">
        <v>112.3</v>
      </c>
      <c r="AA388" s="528">
        <v>112.3</v>
      </c>
      <c r="AB388" s="528">
        <v>112.4</v>
      </c>
      <c r="AC388" s="528">
        <v>112.1</v>
      </c>
      <c r="AD388" s="528">
        <v>112.6</v>
      </c>
      <c r="AE388" s="528">
        <v>115.8</v>
      </c>
      <c r="AF388" s="528">
        <v>115.8</v>
      </c>
      <c r="AG388" s="528">
        <v>116</v>
      </c>
      <c r="AH388" s="528">
        <v>116.1</v>
      </c>
      <c r="AI388" s="528">
        <v>116.1</v>
      </c>
      <c r="AJ388" s="528">
        <v>116</v>
      </c>
      <c r="AK388" s="528">
        <v>116</v>
      </c>
      <c r="AL388" s="528">
        <v>116.3</v>
      </c>
      <c r="AM388" s="528">
        <v>116.6</v>
      </c>
      <c r="AN388" s="528">
        <v>118.3</v>
      </c>
      <c r="AO388" s="528">
        <v>118.9</v>
      </c>
      <c r="AP388" s="528">
        <v>118.9</v>
      </c>
      <c r="AQ388" s="528">
        <v>119.5</v>
      </c>
      <c r="AR388" s="528">
        <v>119.9</v>
      </c>
      <c r="AS388" s="528">
        <v>121.5</v>
      </c>
      <c r="AT388" s="528">
        <v>121.4</v>
      </c>
      <c r="AU388" s="528">
        <v>124.4</v>
      </c>
      <c r="AV388" s="528">
        <v>124.8</v>
      </c>
      <c r="AW388" s="528">
        <v>124.8</v>
      </c>
      <c r="AX388" s="528">
        <v>124.8</v>
      </c>
      <c r="AY388" s="528">
        <v>124.8</v>
      </c>
      <c r="AZ388" s="528">
        <v>124.7</v>
      </c>
      <c r="BA388" s="528">
        <v>119.6</v>
      </c>
      <c r="BB388" s="528">
        <v>119.6</v>
      </c>
      <c r="BC388" s="528">
        <v>119.5</v>
      </c>
      <c r="BD388" s="528">
        <v>119.7</v>
      </c>
      <c r="BE388" s="528">
        <v>119.7</v>
      </c>
      <c r="BF388" s="528">
        <v>120</v>
      </c>
      <c r="BG388" s="528">
        <v>120</v>
      </c>
      <c r="BH388" s="528">
        <v>121.4</v>
      </c>
      <c r="BI388" s="528">
        <v>124.2</v>
      </c>
      <c r="BJ388" s="528">
        <v>124.7</v>
      </c>
      <c r="BK388" s="528">
        <v>124.7</v>
      </c>
      <c r="BL388" s="528">
        <v>126.6</v>
      </c>
      <c r="BM388" s="528">
        <v>131.1</v>
      </c>
      <c r="BN388" s="528">
        <v>134.4</v>
      </c>
      <c r="BO388" s="528">
        <v>145.6</v>
      </c>
      <c r="BP388" s="528">
        <v>147.80000000000001</v>
      </c>
      <c r="BQ388" s="528">
        <v>150.19999999999999</v>
      </c>
      <c r="BR388" s="528">
        <v>146.9</v>
      </c>
      <c r="BS388" s="528">
        <v>146.9</v>
      </c>
      <c r="BT388" s="528">
        <v>146.9</v>
      </c>
      <c r="BU388" s="528">
        <v>148.69999999999999</v>
      </c>
      <c r="BV388" s="528">
        <v>149.80000000000001</v>
      </c>
      <c r="BW388" s="528">
        <v>150.9</v>
      </c>
      <c r="BX388" s="528">
        <v>162.30000000000001</v>
      </c>
      <c r="BY388" s="528">
        <v>162.30000000000001</v>
      </c>
      <c r="BZ388" s="528">
        <v>165.3</v>
      </c>
      <c r="CA388" s="528">
        <v>169.9</v>
      </c>
      <c r="CB388" s="528">
        <v>169.3</v>
      </c>
      <c r="CC388" s="528">
        <v>169.4</v>
      </c>
      <c r="CD388" s="528">
        <v>169.7</v>
      </c>
      <c r="CE388" s="528">
        <v>171</v>
      </c>
      <c r="CF388" s="528">
        <v>176.5</v>
      </c>
      <c r="CG388" s="528">
        <v>174.7</v>
      </c>
      <c r="CH388" s="528">
        <v>174.3</v>
      </c>
      <c r="CI388" s="528">
        <v>174.3</v>
      </c>
      <c r="CJ388" s="528">
        <v>174.3</v>
      </c>
      <c r="CK388" s="528">
        <v>175.4</v>
      </c>
      <c r="CL388" s="528">
        <v>176.2</v>
      </c>
    </row>
    <row r="389" spans="1:90">
      <c r="A389" s="524" t="s">
        <v>2702</v>
      </c>
      <c r="B389" s="524" t="s">
        <v>2703</v>
      </c>
      <c r="C389" s="525">
        <v>8.0100000000000005E-2</v>
      </c>
      <c r="D389" s="528">
        <v>100.8</v>
      </c>
      <c r="E389" s="528">
        <v>101.1</v>
      </c>
      <c r="F389" s="528">
        <v>100.3</v>
      </c>
      <c r="G389" s="528">
        <v>100.9</v>
      </c>
      <c r="H389" s="528">
        <v>101.8</v>
      </c>
      <c r="I389" s="528">
        <v>102.1</v>
      </c>
      <c r="J389" s="528">
        <v>102.5</v>
      </c>
      <c r="K389" s="528">
        <v>102.5</v>
      </c>
      <c r="L389" s="528">
        <v>102.5</v>
      </c>
      <c r="M389" s="528">
        <v>102.5</v>
      </c>
      <c r="N389" s="528">
        <v>102.6</v>
      </c>
      <c r="O389" s="528">
        <v>102.6</v>
      </c>
      <c r="P389" s="528">
        <v>103</v>
      </c>
      <c r="Q389" s="528">
        <v>103</v>
      </c>
      <c r="R389" s="528">
        <v>103</v>
      </c>
      <c r="S389" s="528">
        <v>104.6</v>
      </c>
      <c r="T389" s="528">
        <v>104.6</v>
      </c>
      <c r="U389" s="528">
        <v>104.6</v>
      </c>
      <c r="V389" s="528">
        <v>105</v>
      </c>
      <c r="W389" s="528">
        <v>104.8</v>
      </c>
      <c r="X389" s="528">
        <v>104.6</v>
      </c>
      <c r="Y389" s="528">
        <v>105.3</v>
      </c>
      <c r="Z389" s="528">
        <v>106.4</v>
      </c>
      <c r="AA389" s="528">
        <v>106.8</v>
      </c>
      <c r="AB389" s="528">
        <v>106.8</v>
      </c>
      <c r="AC389" s="528">
        <v>106.8</v>
      </c>
      <c r="AD389" s="528">
        <v>106.8</v>
      </c>
      <c r="AE389" s="528">
        <v>109.5</v>
      </c>
      <c r="AF389" s="528">
        <v>110.3</v>
      </c>
      <c r="AG389" s="528">
        <v>111.3</v>
      </c>
      <c r="AH389" s="528">
        <v>110.9</v>
      </c>
      <c r="AI389" s="528">
        <v>110</v>
      </c>
      <c r="AJ389" s="528">
        <v>109.1</v>
      </c>
      <c r="AK389" s="528">
        <v>109.6</v>
      </c>
      <c r="AL389" s="528">
        <v>109.8</v>
      </c>
      <c r="AM389" s="528">
        <v>112.1</v>
      </c>
      <c r="AN389" s="528">
        <v>112.9</v>
      </c>
      <c r="AO389" s="528">
        <v>113.1</v>
      </c>
      <c r="AP389" s="528">
        <v>113</v>
      </c>
      <c r="AQ389" s="528">
        <v>114.5</v>
      </c>
      <c r="AR389" s="528">
        <v>114.5</v>
      </c>
      <c r="AS389" s="528">
        <v>114.5</v>
      </c>
      <c r="AT389" s="528">
        <v>114.5</v>
      </c>
      <c r="AU389" s="528">
        <v>114.5</v>
      </c>
      <c r="AV389" s="528">
        <v>114.5</v>
      </c>
      <c r="AW389" s="528">
        <v>114.5</v>
      </c>
      <c r="AX389" s="528">
        <v>114.5</v>
      </c>
      <c r="AY389" s="528">
        <v>114.5</v>
      </c>
      <c r="AZ389" s="528">
        <v>132.6</v>
      </c>
      <c r="BA389" s="528">
        <v>132.6</v>
      </c>
      <c r="BB389" s="528">
        <v>132.6</v>
      </c>
      <c r="BC389" s="528">
        <v>132.6</v>
      </c>
      <c r="BD389" s="528">
        <v>132.6</v>
      </c>
      <c r="BE389" s="528">
        <v>132.6</v>
      </c>
      <c r="BF389" s="528">
        <v>132.6</v>
      </c>
      <c r="BG389" s="528">
        <v>132.6</v>
      </c>
      <c r="BH389" s="528">
        <v>132.6</v>
      </c>
      <c r="BI389" s="528">
        <v>129.30000000000001</v>
      </c>
      <c r="BJ389" s="528">
        <v>134.19999999999999</v>
      </c>
      <c r="BK389" s="528">
        <v>133.4</v>
      </c>
      <c r="BL389" s="528">
        <v>130.9</v>
      </c>
      <c r="BM389" s="528">
        <v>126.8</v>
      </c>
      <c r="BN389" s="528">
        <v>124.9</v>
      </c>
      <c r="BO389" s="528">
        <v>126.8</v>
      </c>
      <c r="BP389" s="528">
        <v>126.8</v>
      </c>
      <c r="BQ389" s="528">
        <v>126.8</v>
      </c>
      <c r="BR389" s="528">
        <v>126.8</v>
      </c>
      <c r="BS389" s="528">
        <v>126.8</v>
      </c>
      <c r="BT389" s="528">
        <v>126.8</v>
      </c>
      <c r="BU389" s="528">
        <v>126.8</v>
      </c>
      <c r="BV389" s="528">
        <v>126.8</v>
      </c>
      <c r="BW389" s="528">
        <v>126.8</v>
      </c>
      <c r="BX389" s="528">
        <v>126.8</v>
      </c>
      <c r="BY389" s="528">
        <v>126.8</v>
      </c>
      <c r="BZ389" s="528">
        <v>127.9</v>
      </c>
      <c r="CA389" s="528">
        <v>136</v>
      </c>
      <c r="CB389" s="528">
        <v>137.69999999999999</v>
      </c>
      <c r="CC389" s="528">
        <v>137.69999999999999</v>
      </c>
      <c r="CD389" s="528">
        <v>137.6</v>
      </c>
      <c r="CE389" s="528">
        <v>137.6</v>
      </c>
      <c r="CF389" s="528">
        <v>137.69999999999999</v>
      </c>
      <c r="CG389" s="528">
        <v>137.69999999999999</v>
      </c>
      <c r="CH389" s="528">
        <v>137.69999999999999</v>
      </c>
      <c r="CI389" s="528">
        <v>137.69999999999999</v>
      </c>
      <c r="CJ389" s="528">
        <v>137.69999999999999</v>
      </c>
      <c r="CK389" s="528">
        <v>137.69999999999999</v>
      </c>
      <c r="CL389" s="528">
        <v>138</v>
      </c>
    </row>
    <row r="390" spans="1:90">
      <c r="A390" s="524" t="s">
        <v>2704</v>
      </c>
      <c r="B390" s="524" t="s">
        <v>2705</v>
      </c>
      <c r="C390" s="525">
        <v>2.0160000000000001E-2</v>
      </c>
      <c r="D390" s="528">
        <v>101.5</v>
      </c>
      <c r="E390" s="528">
        <v>101.5</v>
      </c>
      <c r="F390" s="528">
        <v>101.5</v>
      </c>
      <c r="G390" s="528">
        <v>103.9</v>
      </c>
      <c r="H390" s="528">
        <v>103.9</v>
      </c>
      <c r="I390" s="528">
        <v>102.3</v>
      </c>
      <c r="J390" s="528">
        <v>102.3</v>
      </c>
      <c r="K390" s="528">
        <v>102.3</v>
      </c>
      <c r="L390" s="528">
        <v>102.3</v>
      </c>
      <c r="M390" s="528">
        <v>102.3</v>
      </c>
      <c r="N390" s="528">
        <v>102.3</v>
      </c>
      <c r="O390" s="528">
        <v>103.4</v>
      </c>
      <c r="P390" s="528">
        <v>103.4</v>
      </c>
      <c r="Q390" s="528">
        <v>103.4</v>
      </c>
      <c r="R390" s="528">
        <v>103.4</v>
      </c>
      <c r="S390" s="528">
        <v>114.7</v>
      </c>
      <c r="T390" s="528">
        <v>114.7</v>
      </c>
      <c r="U390" s="528">
        <v>114.7</v>
      </c>
      <c r="V390" s="528">
        <v>114.7</v>
      </c>
      <c r="W390" s="528">
        <v>114.7</v>
      </c>
      <c r="X390" s="528">
        <v>114.7</v>
      </c>
      <c r="Y390" s="528">
        <v>114.7</v>
      </c>
      <c r="Z390" s="528">
        <v>116.2</v>
      </c>
      <c r="AA390" s="528">
        <v>116.2</v>
      </c>
      <c r="AB390" s="528">
        <v>116.2</v>
      </c>
      <c r="AC390" s="528">
        <v>116.2</v>
      </c>
      <c r="AD390" s="528">
        <v>116.2</v>
      </c>
      <c r="AE390" s="528">
        <v>116.9</v>
      </c>
      <c r="AF390" s="528">
        <v>116.9</v>
      </c>
      <c r="AG390" s="528">
        <v>116.9</v>
      </c>
      <c r="AH390" s="528">
        <v>116.9</v>
      </c>
      <c r="AI390" s="528">
        <v>116.9</v>
      </c>
      <c r="AJ390" s="528">
        <v>116.9</v>
      </c>
      <c r="AK390" s="528">
        <v>118</v>
      </c>
      <c r="AL390" s="528">
        <v>118</v>
      </c>
      <c r="AM390" s="528">
        <v>118</v>
      </c>
      <c r="AN390" s="528">
        <v>118</v>
      </c>
      <c r="AO390" s="528">
        <v>118</v>
      </c>
      <c r="AP390" s="528">
        <v>118</v>
      </c>
      <c r="AQ390" s="528">
        <v>118</v>
      </c>
      <c r="AR390" s="528">
        <v>118</v>
      </c>
      <c r="AS390" s="528">
        <v>118</v>
      </c>
      <c r="AT390" s="528">
        <v>120</v>
      </c>
      <c r="AU390" s="528">
        <v>120</v>
      </c>
      <c r="AV390" s="528">
        <v>120</v>
      </c>
      <c r="AW390" s="528">
        <v>120</v>
      </c>
      <c r="AX390" s="528">
        <v>120</v>
      </c>
      <c r="AY390" s="528">
        <v>120</v>
      </c>
      <c r="AZ390" s="528">
        <v>116.7</v>
      </c>
      <c r="BA390" s="528">
        <v>116.6</v>
      </c>
      <c r="BB390" s="528">
        <v>116.9</v>
      </c>
      <c r="BC390" s="528">
        <v>118</v>
      </c>
      <c r="BD390" s="528">
        <v>117.7</v>
      </c>
      <c r="BE390" s="528">
        <v>118.8</v>
      </c>
      <c r="BF390" s="528">
        <v>118.8</v>
      </c>
      <c r="BG390" s="528">
        <v>119.2</v>
      </c>
      <c r="BH390" s="528">
        <v>118.6</v>
      </c>
      <c r="BI390" s="528">
        <v>117.7</v>
      </c>
      <c r="BJ390" s="528">
        <v>115.9</v>
      </c>
      <c r="BK390" s="528">
        <v>115.3</v>
      </c>
      <c r="BL390" s="528">
        <v>113.6</v>
      </c>
      <c r="BM390" s="528">
        <v>113.6</v>
      </c>
      <c r="BN390" s="528">
        <v>113.6</v>
      </c>
      <c r="BO390" s="528">
        <v>114</v>
      </c>
      <c r="BP390" s="528">
        <v>114</v>
      </c>
      <c r="BQ390" s="528">
        <v>114</v>
      </c>
      <c r="BR390" s="528">
        <v>114</v>
      </c>
      <c r="BS390" s="528">
        <v>114</v>
      </c>
      <c r="BT390" s="528">
        <v>114</v>
      </c>
      <c r="BU390" s="528">
        <v>114</v>
      </c>
      <c r="BV390" s="528">
        <v>114</v>
      </c>
      <c r="BW390" s="528">
        <v>114</v>
      </c>
      <c r="BX390" s="528">
        <v>114.8</v>
      </c>
      <c r="BY390" s="528">
        <v>114.8</v>
      </c>
      <c r="BZ390" s="528">
        <v>115.2</v>
      </c>
      <c r="CA390" s="528">
        <v>115.2</v>
      </c>
      <c r="CB390" s="528">
        <v>115.2</v>
      </c>
      <c r="CC390" s="528">
        <v>115.2</v>
      </c>
      <c r="CD390" s="528">
        <v>115.2</v>
      </c>
      <c r="CE390" s="528">
        <v>115.2</v>
      </c>
      <c r="CF390" s="528">
        <v>115.2</v>
      </c>
      <c r="CG390" s="528">
        <v>115.2</v>
      </c>
      <c r="CH390" s="528">
        <v>115.2</v>
      </c>
      <c r="CI390" s="528">
        <v>120.3</v>
      </c>
      <c r="CJ390" s="528">
        <v>128</v>
      </c>
      <c r="CK390" s="528">
        <v>128</v>
      </c>
      <c r="CL390" s="528">
        <v>128</v>
      </c>
    </row>
    <row r="391" spans="1:90">
      <c r="A391" s="524" t="s">
        <v>2706</v>
      </c>
      <c r="B391" s="524" t="s">
        <v>2707</v>
      </c>
      <c r="C391" s="525">
        <v>5.4820000000000001E-2</v>
      </c>
      <c r="D391" s="528">
        <v>100.3</v>
      </c>
      <c r="E391" s="528">
        <v>99.9</v>
      </c>
      <c r="F391" s="528">
        <v>100.9</v>
      </c>
      <c r="G391" s="528">
        <v>102.2</v>
      </c>
      <c r="H391" s="528">
        <v>103.2</v>
      </c>
      <c r="I391" s="528">
        <v>101.5</v>
      </c>
      <c r="J391" s="528">
        <v>102.2</v>
      </c>
      <c r="K391" s="528">
        <v>102.8</v>
      </c>
      <c r="L391" s="528">
        <v>104.2</v>
      </c>
      <c r="M391" s="528">
        <v>105</v>
      </c>
      <c r="N391" s="528">
        <v>105</v>
      </c>
      <c r="O391" s="528">
        <v>105.5</v>
      </c>
      <c r="P391" s="528">
        <v>104.2</v>
      </c>
      <c r="Q391" s="528">
        <v>105.1</v>
      </c>
      <c r="R391" s="528">
        <v>104.5</v>
      </c>
      <c r="S391" s="528">
        <v>106</v>
      </c>
      <c r="T391" s="528">
        <v>106.9</v>
      </c>
      <c r="U391" s="528">
        <v>110.2</v>
      </c>
      <c r="V391" s="528">
        <v>114.9</v>
      </c>
      <c r="W391" s="528">
        <v>116</v>
      </c>
      <c r="X391" s="528">
        <v>120.9</v>
      </c>
      <c r="Y391" s="528">
        <v>122.1</v>
      </c>
      <c r="Z391" s="528">
        <v>120.3</v>
      </c>
      <c r="AA391" s="528">
        <v>117.7</v>
      </c>
      <c r="AB391" s="528">
        <v>117.7</v>
      </c>
      <c r="AC391" s="528">
        <v>117.6</v>
      </c>
      <c r="AD391" s="528">
        <v>117.7</v>
      </c>
      <c r="AE391" s="528">
        <v>117.3</v>
      </c>
      <c r="AF391" s="528">
        <v>118.1</v>
      </c>
      <c r="AG391" s="528">
        <v>117.6</v>
      </c>
      <c r="AH391" s="528">
        <v>117.1</v>
      </c>
      <c r="AI391" s="528">
        <v>117.7</v>
      </c>
      <c r="AJ391" s="528">
        <v>118.5</v>
      </c>
      <c r="AK391" s="528">
        <v>118.7</v>
      </c>
      <c r="AL391" s="528">
        <v>118.2</v>
      </c>
      <c r="AM391" s="528">
        <v>117.6</v>
      </c>
      <c r="AN391" s="528">
        <v>119.7</v>
      </c>
      <c r="AO391" s="528">
        <v>120.3</v>
      </c>
      <c r="AP391" s="528">
        <v>120.8</v>
      </c>
      <c r="AQ391" s="528">
        <v>119.9</v>
      </c>
      <c r="AR391" s="528">
        <v>120.6</v>
      </c>
      <c r="AS391" s="528">
        <v>122.4</v>
      </c>
      <c r="AT391" s="528">
        <v>122.4</v>
      </c>
      <c r="AU391" s="528">
        <v>125.8</v>
      </c>
      <c r="AV391" s="528">
        <v>125.8</v>
      </c>
      <c r="AW391" s="528">
        <v>126</v>
      </c>
      <c r="AX391" s="528">
        <v>119.3</v>
      </c>
      <c r="AY391" s="528">
        <v>119.3</v>
      </c>
      <c r="AZ391" s="528">
        <v>113.5</v>
      </c>
      <c r="BA391" s="528">
        <v>115.5</v>
      </c>
      <c r="BB391" s="528">
        <v>114</v>
      </c>
      <c r="BC391" s="528">
        <v>114.4</v>
      </c>
      <c r="BD391" s="528">
        <v>114.6</v>
      </c>
      <c r="BE391" s="528">
        <v>114.4</v>
      </c>
      <c r="BF391" s="528">
        <v>115</v>
      </c>
      <c r="BG391" s="528">
        <v>115.5</v>
      </c>
      <c r="BH391" s="528">
        <v>115.7</v>
      </c>
      <c r="BI391" s="528">
        <v>114.8</v>
      </c>
      <c r="BJ391" s="528">
        <v>112.5</v>
      </c>
      <c r="BK391" s="528">
        <v>114.9</v>
      </c>
      <c r="BL391" s="528">
        <v>115</v>
      </c>
      <c r="BM391" s="528">
        <v>114.7</v>
      </c>
      <c r="BN391" s="528">
        <v>116.7</v>
      </c>
      <c r="BO391" s="528">
        <v>120.8</v>
      </c>
      <c r="BP391" s="528">
        <v>120.7</v>
      </c>
      <c r="BQ391" s="528">
        <v>120.6</v>
      </c>
      <c r="BR391" s="528">
        <v>121.3</v>
      </c>
      <c r="BS391" s="528">
        <v>120.5</v>
      </c>
      <c r="BT391" s="528">
        <v>120.9</v>
      </c>
      <c r="BU391" s="528">
        <v>120.7</v>
      </c>
      <c r="BV391" s="528">
        <v>121.3</v>
      </c>
      <c r="BW391" s="528">
        <v>119.9</v>
      </c>
      <c r="BX391" s="528">
        <v>120.9</v>
      </c>
      <c r="BY391" s="528">
        <v>122.4</v>
      </c>
      <c r="BZ391" s="528">
        <v>121</v>
      </c>
      <c r="CA391" s="528">
        <v>122.5</v>
      </c>
      <c r="CB391" s="528">
        <v>124</v>
      </c>
      <c r="CC391" s="528">
        <v>122.8</v>
      </c>
      <c r="CD391" s="528">
        <v>121.4</v>
      </c>
      <c r="CE391" s="528">
        <v>121.3</v>
      </c>
      <c r="CF391" s="528">
        <v>122.4</v>
      </c>
      <c r="CG391" s="528">
        <v>123.7</v>
      </c>
      <c r="CH391" s="528">
        <v>124.3</v>
      </c>
      <c r="CI391" s="528">
        <v>126.2</v>
      </c>
      <c r="CJ391" s="528">
        <v>126.8</v>
      </c>
      <c r="CK391" s="528">
        <v>126.2</v>
      </c>
      <c r="CL391" s="528">
        <v>127.1</v>
      </c>
    </row>
    <row r="392" spans="1:90">
      <c r="A392" s="524" t="s">
        <v>2708</v>
      </c>
      <c r="B392" s="524" t="s">
        <v>2709</v>
      </c>
      <c r="C392" s="525">
        <v>4.1759999999999999E-2</v>
      </c>
      <c r="D392" s="528">
        <v>101.6</v>
      </c>
      <c r="E392" s="528">
        <v>98.9</v>
      </c>
      <c r="F392" s="528">
        <v>99.6</v>
      </c>
      <c r="G392" s="528">
        <v>111.3</v>
      </c>
      <c r="H392" s="528">
        <v>107.8</v>
      </c>
      <c r="I392" s="528">
        <v>105.4</v>
      </c>
      <c r="J392" s="528">
        <v>106.5</v>
      </c>
      <c r="K392" s="528">
        <v>104.3</v>
      </c>
      <c r="L392" s="528">
        <v>109.9</v>
      </c>
      <c r="M392" s="528">
        <v>112.5</v>
      </c>
      <c r="N392" s="528">
        <v>111.5</v>
      </c>
      <c r="O392" s="528">
        <v>113.5</v>
      </c>
      <c r="P392" s="528">
        <v>112</v>
      </c>
      <c r="Q392" s="528">
        <v>111.8</v>
      </c>
      <c r="R392" s="528">
        <v>106.5</v>
      </c>
      <c r="S392" s="528">
        <v>112.6</v>
      </c>
      <c r="T392" s="528">
        <v>111.2</v>
      </c>
      <c r="U392" s="528">
        <v>112</v>
      </c>
      <c r="V392" s="528">
        <v>115.5</v>
      </c>
      <c r="W392" s="528">
        <v>120.8</v>
      </c>
      <c r="X392" s="528">
        <v>122.9</v>
      </c>
      <c r="Y392" s="528">
        <v>120.9</v>
      </c>
      <c r="Z392" s="528">
        <v>117.8</v>
      </c>
      <c r="AA392" s="528">
        <v>120.4</v>
      </c>
      <c r="AB392" s="528">
        <v>122.2</v>
      </c>
      <c r="AC392" s="528">
        <v>117</v>
      </c>
      <c r="AD392" s="528">
        <v>121.9</v>
      </c>
      <c r="AE392" s="528">
        <v>120.8</v>
      </c>
      <c r="AF392" s="528">
        <v>116.3</v>
      </c>
      <c r="AG392" s="528">
        <v>115.8</v>
      </c>
      <c r="AH392" s="528">
        <v>122</v>
      </c>
      <c r="AI392" s="528">
        <v>126.8</v>
      </c>
      <c r="AJ392" s="528">
        <v>122.4</v>
      </c>
      <c r="AK392" s="528">
        <v>119.9</v>
      </c>
      <c r="AL392" s="528">
        <v>121.7</v>
      </c>
      <c r="AM392" s="528">
        <v>127.6</v>
      </c>
      <c r="AN392" s="528">
        <v>134.69999999999999</v>
      </c>
      <c r="AO392" s="528">
        <v>137.30000000000001</v>
      </c>
      <c r="AP392" s="528">
        <v>127.2</v>
      </c>
      <c r="AQ392" s="528">
        <v>123.2</v>
      </c>
      <c r="AR392" s="528">
        <v>121.7</v>
      </c>
      <c r="AS392" s="528">
        <v>126.9</v>
      </c>
      <c r="AT392" s="528">
        <v>126.8</v>
      </c>
      <c r="AU392" s="528">
        <v>133.6</v>
      </c>
      <c r="AV392" s="528">
        <v>130.80000000000001</v>
      </c>
      <c r="AW392" s="528">
        <v>123.7</v>
      </c>
      <c r="AX392" s="528">
        <v>117.2</v>
      </c>
      <c r="AY392" s="528">
        <v>116.1</v>
      </c>
      <c r="AZ392" s="528">
        <v>117.1</v>
      </c>
      <c r="BA392" s="528">
        <v>118.4</v>
      </c>
      <c r="BB392" s="528">
        <v>120</v>
      </c>
      <c r="BC392" s="528">
        <v>117.4</v>
      </c>
      <c r="BD392" s="528">
        <v>114.1</v>
      </c>
      <c r="BE392" s="528">
        <v>120.3</v>
      </c>
      <c r="BF392" s="528">
        <v>119.7</v>
      </c>
      <c r="BG392" s="528">
        <v>117.7</v>
      </c>
      <c r="BH392" s="528">
        <v>118.1</v>
      </c>
      <c r="BI392" s="528">
        <v>117.7</v>
      </c>
      <c r="BJ392" s="528">
        <v>120.5</v>
      </c>
      <c r="BK392" s="528">
        <v>120.6</v>
      </c>
      <c r="BL392" s="528">
        <v>120.8</v>
      </c>
      <c r="BM392" s="528">
        <v>125.2</v>
      </c>
      <c r="BN392" s="528">
        <v>123.2</v>
      </c>
      <c r="BO392" s="528">
        <v>125.6</v>
      </c>
      <c r="BP392" s="528">
        <v>129.5</v>
      </c>
      <c r="BQ392" s="528">
        <v>131.69999999999999</v>
      </c>
      <c r="BR392" s="528">
        <v>125.2</v>
      </c>
      <c r="BS392" s="528">
        <v>122.2</v>
      </c>
      <c r="BT392" s="528">
        <v>127.7</v>
      </c>
      <c r="BU392" s="528">
        <v>127.7</v>
      </c>
      <c r="BV392" s="528">
        <v>122.9</v>
      </c>
      <c r="BW392" s="528">
        <v>122.6</v>
      </c>
      <c r="BX392" s="528">
        <v>123.9</v>
      </c>
      <c r="BY392" s="528">
        <v>119.2</v>
      </c>
      <c r="BZ392" s="528">
        <v>119.2</v>
      </c>
      <c r="CA392" s="528">
        <v>119.2</v>
      </c>
      <c r="CB392" s="528">
        <v>119.4</v>
      </c>
      <c r="CC392" s="528">
        <v>119.2</v>
      </c>
      <c r="CD392" s="528">
        <v>118</v>
      </c>
      <c r="CE392" s="528">
        <v>118</v>
      </c>
      <c r="CF392" s="528">
        <v>118</v>
      </c>
      <c r="CG392" s="528">
        <v>118</v>
      </c>
      <c r="CH392" s="528">
        <v>116.3</v>
      </c>
      <c r="CI392" s="528">
        <v>116.9</v>
      </c>
      <c r="CJ392" s="528">
        <v>116.9</v>
      </c>
      <c r="CK392" s="528">
        <v>116.9</v>
      </c>
      <c r="CL392" s="528">
        <v>116.9</v>
      </c>
    </row>
    <row r="393" spans="1:90">
      <c r="A393" s="524" t="s">
        <v>2710</v>
      </c>
      <c r="B393" s="524" t="s">
        <v>2711</v>
      </c>
      <c r="C393" s="525">
        <v>1.172E-2</v>
      </c>
      <c r="D393" s="528">
        <v>103.1</v>
      </c>
      <c r="E393" s="528">
        <v>102</v>
      </c>
      <c r="F393" s="528">
        <v>101.1</v>
      </c>
      <c r="G393" s="528">
        <v>101.3</v>
      </c>
      <c r="H393" s="528">
        <v>100.9</v>
      </c>
      <c r="I393" s="528">
        <v>100.3</v>
      </c>
      <c r="J393" s="528">
        <v>99.7</v>
      </c>
      <c r="K393" s="528">
        <v>100.7</v>
      </c>
      <c r="L393" s="528">
        <v>103.5</v>
      </c>
      <c r="M393" s="528">
        <v>104.1</v>
      </c>
      <c r="N393" s="528">
        <v>105</v>
      </c>
      <c r="O393" s="528">
        <v>102.5</v>
      </c>
      <c r="P393" s="528">
        <v>103</v>
      </c>
      <c r="Q393" s="528">
        <v>103.6</v>
      </c>
      <c r="R393" s="528">
        <v>104.6</v>
      </c>
      <c r="S393" s="528">
        <v>106.9</v>
      </c>
      <c r="T393" s="528">
        <v>107.8</v>
      </c>
      <c r="U393" s="528">
        <v>109</v>
      </c>
      <c r="V393" s="528">
        <v>111.3</v>
      </c>
      <c r="W393" s="528">
        <v>114.4</v>
      </c>
      <c r="X393" s="528">
        <v>118.8</v>
      </c>
      <c r="Y393" s="528">
        <v>119.8</v>
      </c>
      <c r="Z393" s="528">
        <v>117.6</v>
      </c>
      <c r="AA393" s="528">
        <v>112.7</v>
      </c>
      <c r="AB393" s="528">
        <v>108.4</v>
      </c>
      <c r="AC393" s="528">
        <v>106.8</v>
      </c>
      <c r="AD393" s="528">
        <v>107.8</v>
      </c>
      <c r="AE393" s="528">
        <v>108.8</v>
      </c>
      <c r="AF393" s="528">
        <v>108.1</v>
      </c>
      <c r="AG393" s="528">
        <v>102.6</v>
      </c>
      <c r="AH393" s="528">
        <v>99.8</v>
      </c>
      <c r="AI393" s="528">
        <v>101</v>
      </c>
      <c r="AJ393" s="528">
        <v>101.9</v>
      </c>
      <c r="AK393" s="528">
        <v>101.4</v>
      </c>
      <c r="AL393" s="528">
        <v>101.6</v>
      </c>
      <c r="AM393" s="528">
        <v>101.7</v>
      </c>
      <c r="AN393" s="528">
        <v>101</v>
      </c>
      <c r="AO393" s="528">
        <v>100.5</v>
      </c>
      <c r="AP393" s="528">
        <v>102.3</v>
      </c>
      <c r="AQ393" s="528">
        <v>102.3</v>
      </c>
      <c r="AR393" s="528">
        <v>102.9</v>
      </c>
      <c r="AS393" s="528">
        <v>105.8</v>
      </c>
      <c r="AT393" s="528">
        <v>112.4</v>
      </c>
      <c r="AU393" s="528">
        <v>115.3</v>
      </c>
      <c r="AV393" s="528">
        <v>112.8</v>
      </c>
      <c r="AW393" s="528">
        <v>106.7</v>
      </c>
      <c r="AX393" s="528">
        <v>99.9</v>
      </c>
      <c r="AY393" s="528">
        <v>99.9</v>
      </c>
      <c r="AZ393" s="528">
        <v>101.2</v>
      </c>
      <c r="BA393" s="528">
        <v>102.1</v>
      </c>
      <c r="BB393" s="528">
        <v>103</v>
      </c>
      <c r="BC393" s="528">
        <v>105.2</v>
      </c>
      <c r="BD393" s="528">
        <v>105.6</v>
      </c>
      <c r="BE393" s="528">
        <v>103.2</v>
      </c>
      <c r="BF393" s="528">
        <v>104.3</v>
      </c>
      <c r="BG393" s="528">
        <v>106.1</v>
      </c>
      <c r="BH393" s="528">
        <v>104.2</v>
      </c>
      <c r="BI393" s="528">
        <v>104.5</v>
      </c>
      <c r="BJ393" s="528">
        <v>102.9</v>
      </c>
      <c r="BK393" s="528">
        <v>101.6</v>
      </c>
      <c r="BL393" s="528">
        <v>99.6</v>
      </c>
      <c r="BM393" s="528">
        <v>99.3</v>
      </c>
      <c r="BN393" s="528">
        <v>100.2</v>
      </c>
      <c r="BO393" s="528">
        <v>102.8</v>
      </c>
      <c r="BP393" s="528">
        <v>101.3</v>
      </c>
      <c r="BQ393" s="528">
        <v>101</v>
      </c>
      <c r="BR393" s="528">
        <v>101</v>
      </c>
      <c r="BS393" s="528">
        <v>101</v>
      </c>
      <c r="BT393" s="528">
        <v>101</v>
      </c>
      <c r="BU393" s="528">
        <v>101</v>
      </c>
      <c r="BV393" s="528">
        <v>101</v>
      </c>
      <c r="BW393" s="528">
        <v>101.8</v>
      </c>
      <c r="BX393" s="528">
        <v>104.3</v>
      </c>
      <c r="BY393" s="528">
        <v>104.4</v>
      </c>
      <c r="BZ393" s="528">
        <v>107.2</v>
      </c>
      <c r="CA393" s="528">
        <v>110.5</v>
      </c>
      <c r="CB393" s="528">
        <v>110.3</v>
      </c>
      <c r="CC393" s="528">
        <v>109.3</v>
      </c>
      <c r="CD393" s="528">
        <v>109.3</v>
      </c>
      <c r="CE393" s="528">
        <v>109.3</v>
      </c>
      <c r="CF393" s="528">
        <v>109.4</v>
      </c>
      <c r="CG393" s="528">
        <v>110.3</v>
      </c>
      <c r="CH393" s="528">
        <v>110.5</v>
      </c>
      <c r="CI393" s="528">
        <v>111.8</v>
      </c>
      <c r="CJ393" s="528">
        <v>112.3</v>
      </c>
      <c r="CK393" s="528">
        <v>111.8</v>
      </c>
      <c r="CL393" s="528">
        <v>111.7</v>
      </c>
    </row>
    <row r="394" spans="1:90">
      <c r="A394" s="524" t="s">
        <v>2712</v>
      </c>
      <c r="B394" s="524" t="s">
        <v>2713</v>
      </c>
      <c r="C394" s="525">
        <v>8.3400000000000002E-2</v>
      </c>
      <c r="D394" s="528">
        <v>102.3</v>
      </c>
      <c r="E394" s="528">
        <v>102.7</v>
      </c>
      <c r="F394" s="528">
        <v>102.7</v>
      </c>
      <c r="G394" s="528">
        <v>108.6</v>
      </c>
      <c r="H394" s="528">
        <v>108.8</v>
      </c>
      <c r="I394" s="528">
        <v>109</v>
      </c>
      <c r="J394" s="528">
        <v>109</v>
      </c>
      <c r="K394" s="528">
        <v>109</v>
      </c>
      <c r="L394" s="528">
        <v>109</v>
      </c>
      <c r="M394" s="528">
        <v>109</v>
      </c>
      <c r="N394" s="528">
        <v>109</v>
      </c>
      <c r="O394" s="528">
        <v>109</v>
      </c>
      <c r="P394" s="528">
        <v>111.8</v>
      </c>
      <c r="Q394" s="528">
        <v>111.8</v>
      </c>
      <c r="R394" s="528">
        <v>111.8</v>
      </c>
      <c r="S394" s="528">
        <v>113.7</v>
      </c>
      <c r="T394" s="528">
        <v>114.7</v>
      </c>
      <c r="U394" s="528">
        <v>114.7</v>
      </c>
      <c r="V394" s="528">
        <v>115.1</v>
      </c>
      <c r="W394" s="528">
        <v>115.6</v>
      </c>
      <c r="X394" s="528">
        <v>116.5</v>
      </c>
      <c r="Y394" s="528">
        <v>115.9</v>
      </c>
      <c r="Z394" s="528">
        <v>115.9</v>
      </c>
      <c r="AA394" s="528">
        <v>115.9</v>
      </c>
      <c r="AB394" s="528">
        <v>115.9</v>
      </c>
      <c r="AC394" s="528">
        <v>114.3</v>
      </c>
      <c r="AD394" s="528">
        <v>113.7</v>
      </c>
      <c r="AE394" s="528">
        <v>122.2</v>
      </c>
      <c r="AF394" s="528">
        <v>125.2</v>
      </c>
      <c r="AG394" s="528">
        <v>125.1</v>
      </c>
      <c r="AH394" s="528">
        <v>125.1</v>
      </c>
      <c r="AI394" s="528">
        <v>125.1</v>
      </c>
      <c r="AJ394" s="528">
        <v>125.1</v>
      </c>
      <c r="AK394" s="528">
        <v>127</v>
      </c>
      <c r="AL394" s="528">
        <v>127.6</v>
      </c>
      <c r="AM394" s="528">
        <v>127.6</v>
      </c>
      <c r="AN394" s="528">
        <v>130</v>
      </c>
      <c r="AO394" s="528">
        <v>130.4</v>
      </c>
      <c r="AP394" s="528">
        <v>129.1</v>
      </c>
      <c r="AQ394" s="528">
        <v>129.1</v>
      </c>
      <c r="AR394" s="528">
        <v>129.1</v>
      </c>
      <c r="AS394" s="528">
        <v>129.1</v>
      </c>
      <c r="AT394" s="528">
        <v>129.80000000000001</v>
      </c>
      <c r="AU394" s="528">
        <v>130.5</v>
      </c>
      <c r="AV394" s="528">
        <v>130.5</v>
      </c>
      <c r="AW394" s="528">
        <v>130.5</v>
      </c>
      <c r="AX394" s="528">
        <v>130.5</v>
      </c>
      <c r="AY394" s="528">
        <v>130.5</v>
      </c>
      <c r="AZ394" s="528">
        <v>131.80000000000001</v>
      </c>
      <c r="BA394" s="528">
        <v>132.1</v>
      </c>
      <c r="BB394" s="528">
        <v>132.1</v>
      </c>
      <c r="BC394" s="528">
        <v>132.5</v>
      </c>
      <c r="BD394" s="528">
        <v>135.1</v>
      </c>
      <c r="BE394" s="528">
        <v>133.1</v>
      </c>
      <c r="BF394" s="528">
        <v>133.6</v>
      </c>
      <c r="BG394" s="528">
        <v>132.1</v>
      </c>
      <c r="BH394" s="528">
        <v>132.69999999999999</v>
      </c>
      <c r="BI394" s="528">
        <v>131.9</v>
      </c>
      <c r="BJ394" s="528">
        <v>132.9</v>
      </c>
      <c r="BK394" s="528">
        <v>132.80000000000001</v>
      </c>
      <c r="BL394" s="528">
        <v>133.19999999999999</v>
      </c>
      <c r="BM394" s="528">
        <v>133.6</v>
      </c>
      <c r="BN394" s="528">
        <v>134.1</v>
      </c>
      <c r="BO394" s="528">
        <v>136.80000000000001</v>
      </c>
      <c r="BP394" s="528">
        <v>139.9</v>
      </c>
      <c r="BQ394" s="528">
        <v>139.1</v>
      </c>
      <c r="BR394" s="528">
        <v>138.80000000000001</v>
      </c>
      <c r="BS394" s="528">
        <v>137.80000000000001</v>
      </c>
      <c r="BT394" s="528">
        <v>137.9</v>
      </c>
      <c r="BU394" s="528">
        <v>137.30000000000001</v>
      </c>
      <c r="BV394" s="528">
        <v>137.6</v>
      </c>
      <c r="BW394" s="528">
        <v>137.6</v>
      </c>
      <c r="BX394" s="528">
        <v>134.4</v>
      </c>
      <c r="BY394" s="528">
        <v>134.19999999999999</v>
      </c>
      <c r="BZ394" s="528">
        <v>134.5</v>
      </c>
      <c r="CA394" s="528">
        <v>135.80000000000001</v>
      </c>
      <c r="CB394" s="528">
        <v>136.1</v>
      </c>
      <c r="CC394" s="528">
        <v>136.1</v>
      </c>
      <c r="CD394" s="528">
        <v>136.1</v>
      </c>
      <c r="CE394" s="528">
        <v>136.1</v>
      </c>
      <c r="CF394" s="528">
        <v>136.1</v>
      </c>
      <c r="CG394" s="528">
        <v>136.30000000000001</v>
      </c>
      <c r="CH394" s="528">
        <v>136.80000000000001</v>
      </c>
      <c r="CI394" s="528">
        <v>136.6</v>
      </c>
      <c r="CJ394" s="528">
        <v>136.6</v>
      </c>
      <c r="CK394" s="528">
        <v>136.5</v>
      </c>
      <c r="CL394" s="528">
        <v>136.80000000000001</v>
      </c>
    </row>
    <row r="395" spans="1:90">
      <c r="A395" s="524" t="s">
        <v>2714</v>
      </c>
      <c r="B395" s="524" t="s">
        <v>1188</v>
      </c>
      <c r="C395" s="525">
        <v>0.58435000000000004</v>
      </c>
      <c r="D395" s="528">
        <v>101.2</v>
      </c>
      <c r="E395" s="528">
        <v>102.1</v>
      </c>
      <c r="F395" s="528">
        <v>101.1</v>
      </c>
      <c r="G395" s="528">
        <v>103.7</v>
      </c>
      <c r="H395" s="528">
        <v>103.3</v>
      </c>
      <c r="I395" s="528">
        <v>103.3</v>
      </c>
      <c r="J395" s="528">
        <v>103.2</v>
      </c>
      <c r="K395" s="528">
        <v>102.9</v>
      </c>
      <c r="L395" s="528">
        <v>103.1</v>
      </c>
      <c r="M395" s="528">
        <v>102.9</v>
      </c>
      <c r="N395" s="528">
        <v>102.7</v>
      </c>
      <c r="O395" s="528">
        <v>102.8</v>
      </c>
      <c r="P395" s="528">
        <v>103.7</v>
      </c>
      <c r="Q395" s="528">
        <v>103.6</v>
      </c>
      <c r="R395" s="528">
        <v>103.7</v>
      </c>
      <c r="S395" s="528">
        <v>106.3</v>
      </c>
      <c r="T395" s="528">
        <v>106.2</v>
      </c>
      <c r="U395" s="528">
        <v>106.8</v>
      </c>
      <c r="V395" s="528">
        <v>106.9</v>
      </c>
      <c r="W395" s="528">
        <v>107</v>
      </c>
      <c r="X395" s="528">
        <v>107.3</v>
      </c>
      <c r="Y395" s="528">
        <v>107.5</v>
      </c>
      <c r="Z395" s="528">
        <v>107.6</v>
      </c>
      <c r="AA395" s="528">
        <v>107.2</v>
      </c>
      <c r="AB395" s="528">
        <v>107.7</v>
      </c>
      <c r="AC395" s="528">
        <v>107.8</v>
      </c>
      <c r="AD395" s="528">
        <v>108.5</v>
      </c>
      <c r="AE395" s="528">
        <v>112</v>
      </c>
      <c r="AF395" s="528">
        <v>112</v>
      </c>
      <c r="AG395" s="528">
        <v>112.1</v>
      </c>
      <c r="AH395" s="528">
        <v>112.2</v>
      </c>
      <c r="AI395" s="528">
        <v>112.5</v>
      </c>
      <c r="AJ395" s="528">
        <v>112.2</v>
      </c>
      <c r="AK395" s="528">
        <v>113.1</v>
      </c>
      <c r="AL395" s="528">
        <v>113.4</v>
      </c>
      <c r="AM395" s="528">
        <v>114.1</v>
      </c>
      <c r="AN395" s="528">
        <v>116.4</v>
      </c>
      <c r="AO395" s="528">
        <v>117.9</v>
      </c>
      <c r="AP395" s="528">
        <v>118</v>
      </c>
      <c r="AQ395" s="528">
        <v>119.2</v>
      </c>
      <c r="AR395" s="528">
        <v>119.7</v>
      </c>
      <c r="AS395" s="528">
        <v>120.7</v>
      </c>
      <c r="AT395" s="528">
        <v>120.8</v>
      </c>
      <c r="AU395" s="528">
        <v>121</v>
      </c>
      <c r="AV395" s="528">
        <v>121.1</v>
      </c>
      <c r="AW395" s="528">
        <v>121.6</v>
      </c>
      <c r="AX395" s="528">
        <v>121.3</v>
      </c>
      <c r="AY395" s="528">
        <v>121.3</v>
      </c>
      <c r="AZ395" s="528">
        <v>121.5</v>
      </c>
      <c r="BA395" s="528">
        <v>120.9</v>
      </c>
      <c r="BB395" s="528">
        <v>118.7</v>
      </c>
      <c r="BC395" s="528">
        <v>119.1</v>
      </c>
      <c r="BD395" s="528">
        <v>119.2</v>
      </c>
      <c r="BE395" s="528">
        <v>118.7</v>
      </c>
      <c r="BF395" s="528">
        <v>122.1</v>
      </c>
      <c r="BG395" s="528">
        <v>122.6</v>
      </c>
      <c r="BH395" s="528">
        <v>122.8</v>
      </c>
      <c r="BI395" s="528">
        <v>122.8</v>
      </c>
      <c r="BJ395" s="528">
        <v>122.9</v>
      </c>
      <c r="BK395" s="528">
        <v>123.5</v>
      </c>
      <c r="BL395" s="528">
        <v>123.8</v>
      </c>
      <c r="BM395" s="528">
        <v>125</v>
      </c>
      <c r="BN395" s="528">
        <v>125.8</v>
      </c>
      <c r="BO395" s="528">
        <v>126.9</v>
      </c>
      <c r="BP395" s="528">
        <v>126.7</v>
      </c>
      <c r="BQ395" s="528">
        <v>127.1</v>
      </c>
      <c r="BR395" s="528">
        <v>127.9</v>
      </c>
      <c r="BS395" s="528">
        <v>127</v>
      </c>
      <c r="BT395" s="528">
        <v>127.1</v>
      </c>
      <c r="BU395" s="528">
        <v>127.6</v>
      </c>
      <c r="BV395" s="528">
        <v>128.30000000000001</v>
      </c>
      <c r="BW395" s="528">
        <v>128.9</v>
      </c>
      <c r="BX395" s="528">
        <v>131.80000000000001</v>
      </c>
      <c r="BY395" s="528">
        <v>135.9</v>
      </c>
      <c r="BZ395" s="528">
        <v>139.1</v>
      </c>
      <c r="CA395" s="528">
        <v>140.1</v>
      </c>
      <c r="CB395" s="528">
        <v>141.6</v>
      </c>
      <c r="CC395" s="528">
        <v>142</v>
      </c>
      <c r="CD395" s="528">
        <v>142.1</v>
      </c>
      <c r="CE395" s="528">
        <v>142.5</v>
      </c>
      <c r="CF395" s="528">
        <v>143.6</v>
      </c>
      <c r="CG395" s="528">
        <v>145</v>
      </c>
      <c r="CH395" s="528">
        <v>144.80000000000001</v>
      </c>
      <c r="CI395" s="528">
        <v>145.19999999999999</v>
      </c>
      <c r="CJ395" s="528">
        <v>145.5</v>
      </c>
      <c r="CK395" s="528">
        <v>145.19999999999999</v>
      </c>
      <c r="CL395" s="528">
        <v>145.30000000000001</v>
      </c>
    </row>
    <row r="396" spans="1:90">
      <c r="A396" s="524" t="s">
        <v>2715</v>
      </c>
      <c r="B396" s="524" t="s">
        <v>1190</v>
      </c>
      <c r="C396" s="525">
        <v>0.17147000000000001</v>
      </c>
      <c r="D396" s="528">
        <v>100.3</v>
      </c>
      <c r="E396" s="528">
        <v>100.3</v>
      </c>
      <c r="F396" s="528">
        <v>100.3</v>
      </c>
      <c r="G396" s="528">
        <v>104.1</v>
      </c>
      <c r="H396" s="528">
        <v>104.1</v>
      </c>
      <c r="I396" s="528">
        <v>104.1</v>
      </c>
      <c r="J396" s="528">
        <v>104.1</v>
      </c>
      <c r="K396" s="528">
        <v>104.1</v>
      </c>
      <c r="L396" s="528">
        <v>104.1</v>
      </c>
      <c r="M396" s="528">
        <v>104.1</v>
      </c>
      <c r="N396" s="528">
        <v>104.1</v>
      </c>
      <c r="O396" s="528">
        <v>104.1</v>
      </c>
      <c r="P396" s="528">
        <v>104.1</v>
      </c>
      <c r="Q396" s="528">
        <v>104.1</v>
      </c>
      <c r="R396" s="528">
        <v>104.1</v>
      </c>
      <c r="S396" s="528">
        <v>105.9</v>
      </c>
      <c r="T396" s="528">
        <v>105.9</v>
      </c>
      <c r="U396" s="528">
        <v>105.9</v>
      </c>
      <c r="V396" s="528">
        <v>105.9</v>
      </c>
      <c r="W396" s="528">
        <v>106.4</v>
      </c>
      <c r="X396" s="528">
        <v>107.8</v>
      </c>
      <c r="Y396" s="528">
        <v>107.3</v>
      </c>
      <c r="Z396" s="528">
        <v>105.8</v>
      </c>
      <c r="AA396" s="528">
        <v>105.8</v>
      </c>
      <c r="AB396" s="528">
        <v>105.5</v>
      </c>
      <c r="AC396" s="528">
        <v>104.7</v>
      </c>
      <c r="AD396" s="528">
        <v>104.8</v>
      </c>
      <c r="AE396" s="528">
        <v>110.5</v>
      </c>
      <c r="AF396" s="528">
        <v>110.5</v>
      </c>
      <c r="AG396" s="528">
        <v>110.5</v>
      </c>
      <c r="AH396" s="528">
        <v>110.5</v>
      </c>
      <c r="AI396" s="528">
        <v>110.5</v>
      </c>
      <c r="AJ396" s="528">
        <v>110.5</v>
      </c>
      <c r="AK396" s="528">
        <v>110.7</v>
      </c>
      <c r="AL396" s="528">
        <v>110.8</v>
      </c>
      <c r="AM396" s="528">
        <v>113</v>
      </c>
      <c r="AN396" s="528">
        <v>121.7</v>
      </c>
      <c r="AO396" s="528">
        <v>126.3</v>
      </c>
      <c r="AP396" s="528">
        <v>126.3</v>
      </c>
      <c r="AQ396" s="528">
        <v>128.9</v>
      </c>
      <c r="AR396" s="528">
        <v>128.9</v>
      </c>
      <c r="AS396" s="528">
        <v>128.9</v>
      </c>
      <c r="AT396" s="528">
        <v>128.9</v>
      </c>
      <c r="AU396" s="528">
        <v>128.9</v>
      </c>
      <c r="AV396" s="528">
        <v>128.9</v>
      </c>
      <c r="AW396" s="528">
        <v>128.9</v>
      </c>
      <c r="AX396" s="528">
        <v>128.9</v>
      </c>
      <c r="AY396" s="528">
        <v>128.9</v>
      </c>
      <c r="AZ396" s="528">
        <v>126.9</v>
      </c>
      <c r="BA396" s="528">
        <v>126.8</v>
      </c>
      <c r="BB396" s="528">
        <v>126.3</v>
      </c>
      <c r="BC396" s="528">
        <v>126.3</v>
      </c>
      <c r="BD396" s="528">
        <v>126.3</v>
      </c>
      <c r="BE396" s="528">
        <v>126.3</v>
      </c>
      <c r="BF396" s="528">
        <v>136.5</v>
      </c>
      <c r="BG396" s="528">
        <v>138.6</v>
      </c>
      <c r="BH396" s="528">
        <v>138.4</v>
      </c>
      <c r="BI396" s="528">
        <v>138.4</v>
      </c>
      <c r="BJ396" s="528">
        <v>138.30000000000001</v>
      </c>
      <c r="BK396" s="528">
        <v>139.1</v>
      </c>
      <c r="BL396" s="528">
        <v>139.4</v>
      </c>
      <c r="BM396" s="528">
        <v>140.69999999999999</v>
      </c>
      <c r="BN396" s="528">
        <v>140.9</v>
      </c>
      <c r="BO396" s="528">
        <v>139.6</v>
      </c>
      <c r="BP396" s="528">
        <v>139.4</v>
      </c>
      <c r="BQ396" s="528">
        <v>139.4</v>
      </c>
      <c r="BR396" s="528">
        <v>139.4</v>
      </c>
      <c r="BS396" s="528">
        <v>139.4</v>
      </c>
      <c r="BT396" s="528">
        <v>138.69999999999999</v>
      </c>
      <c r="BU396" s="528">
        <v>138.4</v>
      </c>
      <c r="BV396" s="528">
        <v>138.4</v>
      </c>
      <c r="BW396" s="528">
        <v>138.6</v>
      </c>
      <c r="BX396" s="528">
        <v>142.1</v>
      </c>
      <c r="BY396" s="528">
        <v>145.5</v>
      </c>
      <c r="BZ396" s="528">
        <v>156.19999999999999</v>
      </c>
      <c r="CA396" s="528">
        <v>156.4</v>
      </c>
      <c r="CB396" s="528">
        <v>157.80000000000001</v>
      </c>
      <c r="CC396" s="528">
        <v>158.19999999999999</v>
      </c>
      <c r="CD396" s="528">
        <v>158.19999999999999</v>
      </c>
      <c r="CE396" s="528">
        <v>158.9</v>
      </c>
      <c r="CF396" s="528">
        <v>159.80000000000001</v>
      </c>
      <c r="CG396" s="528">
        <v>160.30000000000001</v>
      </c>
      <c r="CH396" s="528">
        <v>160.30000000000001</v>
      </c>
      <c r="CI396" s="528">
        <v>160.30000000000001</v>
      </c>
      <c r="CJ396" s="528">
        <v>160.30000000000001</v>
      </c>
      <c r="CK396" s="528">
        <v>160.30000000000001</v>
      </c>
      <c r="CL396" s="528">
        <v>160.5</v>
      </c>
    </row>
    <row r="397" spans="1:90">
      <c r="A397" s="524" t="s">
        <v>2716</v>
      </c>
      <c r="B397" s="524" t="s">
        <v>1192</v>
      </c>
      <c r="C397" s="525">
        <v>0.11786000000000001</v>
      </c>
      <c r="D397" s="528">
        <v>103.5</v>
      </c>
      <c r="E397" s="528">
        <v>108.4</v>
      </c>
      <c r="F397" s="528">
        <v>102.4</v>
      </c>
      <c r="G397" s="528">
        <v>105.8</v>
      </c>
      <c r="H397" s="528">
        <v>103.2</v>
      </c>
      <c r="I397" s="528">
        <v>102.8</v>
      </c>
      <c r="J397" s="528">
        <v>102.4</v>
      </c>
      <c r="K397" s="528">
        <v>101.7</v>
      </c>
      <c r="L397" s="528">
        <v>101.9</v>
      </c>
      <c r="M397" s="528">
        <v>100.9</v>
      </c>
      <c r="N397" s="528">
        <v>100</v>
      </c>
      <c r="O397" s="528">
        <v>100.8</v>
      </c>
      <c r="P397" s="528">
        <v>101.9</v>
      </c>
      <c r="Q397" s="528">
        <v>100.9</v>
      </c>
      <c r="R397" s="528">
        <v>99.2</v>
      </c>
      <c r="S397" s="528">
        <v>100.7</v>
      </c>
      <c r="T397" s="528">
        <v>99.5</v>
      </c>
      <c r="U397" s="528">
        <v>100.9</v>
      </c>
      <c r="V397" s="528">
        <v>101.8</v>
      </c>
      <c r="W397" s="528">
        <v>101.5</v>
      </c>
      <c r="X397" s="528">
        <v>102</v>
      </c>
      <c r="Y397" s="528">
        <v>103.5</v>
      </c>
      <c r="Z397" s="528">
        <v>104.9</v>
      </c>
      <c r="AA397" s="528">
        <v>103.5</v>
      </c>
      <c r="AB397" s="528">
        <v>104.4</v>
      </c>
      <c r="AC397" s="528">
        <v>105.9</v>
      </c>
      <c r="AD397" s="528">
        <v>106.1</v>
      </c>
      <c r="AE397" s="528">
        <v>107</v>
      </c>
      <c r="AF397" s="528">
        <v>107.5</v>
      </c>
      <c r="AG397" s="528">
        <v>106.6</v>
      </c>
      <c r="AH397" s="528">
        <v>106.6</v>
      </c>
      <c r="AI397" s="528">
        <v>108.5</v>
      </c>
      <c r="AJ397" s="528">
        <v>105.4</v>
      </c>
      <c r="AK397" s="528">
        <v>108.9</v>
      </c>
      <c r="AL397" s="528">
        <v>109.8</v>
      </c>
      <c r="AM397" s="528">
        <v>108</v>
      </c>
      <c r="AN397" s="528">
        <v>105.1</v>
      </c>
      <c r="AO397" s="528">
        <v>105.1</v>
      </c>
      <c r="AP397" s="528">
        <v>105.4</v>
      </c>
      <c r="AQ397" s="528">
        <v>105.4</v>
      </c>
      <c r="AR397" s="528">
        <v>105.4</v>
      </c>
      <c r="AS397" s="528">
        <v>105.4</v>
      </c>
      <c r="AT397" s="528">
        <v>105.4</v>
      </c>
      <c r="AU397" s="528">
        <v>105.4</v>
      </c>
      <c r="AV397" s="528">
        <v>105.4</v>
      </c>
      <c r="AW397" s="528">
        <v>105.4</v>
      </c>
      <c r="AX397" s="528">
        <v>105.4</v>
      </c>
      <c r="AY397" s="528">
        <v>103.4</v>
      </c>
      <c r="AZ397" s="528">
        <v>103.5</v>
      </c>
      <c r="BA397" s="528">
        <v>100</v>
      </c>
      <c r="BB397" s="528">
        <v>100.8</v>
      </c>
      <c r="BC397" s="528">
        <v>100</v>
      </c>
      <c r="BD397" s="528">
        <v>100.6</v>
      </c>
      <c r="BE397" s="528">
        <v>100.3</v>
      </c>
      <c r="BF397" s="528">
        <v>100.6</v>
      </c>
      <c r="BG397" s="528">
        <v>100.5</v>
      </c>
      <c r="BH397" s="528">
        <v>100.2</v>
      </c>
      <c r="BI397" s="528">
        <v>100.6</v>
      </c>
      <c r="BJ397" s="528">
        <v>100.3</v>
      </c>
      <c r="BK397" s="528">
        <v>100.6</v>
      </c>
      <c r="BL397" s="528">
        <v>101</v>
      </c>
      <c r="BM397" s="528">
        <v>101.1</v>
      </c>
      <c r="BN397" s="528">
        <v>100.8</v>
      </c>
      <c r="BO397" s="528">
        <v>100.8</v>
      </c>
      <c r="BP397" s="528">
        <v>101</v>
      </c>
      <c r="BQ397" s="528">
        <v>101.1</v>
      </c>
      <c r="BR397" s="528">
        <v>101.1</v>
      </c>
      <c r="BS397" s="528">
        <v>101.1</v>
      </c>
      <c r="BT397" s="528">
        <v>101.1</v>
      </c>
      <c r="BU397" s="528">
        <v>101.1</v>
      </c>
      <c r="BV397" s="528">
        <v>101.1</v>
      </c>
      <c r="BW397" s="528">
        <v>101.1</v>
      </c>
      <c r="BX397" s="528">
        <v>101.1</v>
      </c>
      <c r="BY397" s="528">
        <v>102.3</v>
      </c>
      <c r="BZ397" s="528">
        <v>100.9</v>
      </c>
      <c r="CA397" s="528">
        <v>104.3</v>
      </c>
      <c r="CB397" s="528">
        <v>104.3</v>
      </c>
      <c r="CC397" s="528">
        <v>104.5</v>
      </c>
      <c r="CD397" s="528">
        <v>104.7</v>
      </c>
      <c r="CE397" s="528">
        <v>104.7</v>
      </c>
      <c r="CF397" s="528">
        <v>104.7</v>
      </c>
      <c r="CG397" s="528">
        <v>104.7</v>
      </c>
      <c r="CH397" s="528">
        <v>104.7</v>
      </c>
      <c r="CI397" s="528">
        <v>104.7</v>
      </c>
      <c r="CJ397" s="528">
        <v>104.7</v>
      </c>
      <c r="CK397" s="528">
        <v>104.7</v>
      </c>
      <c r="CL397" s="528">
        <v>104.7</v>
      </c>
    </row>
    <row r="398" spans="1:90">
      <c r="A398" s="524" t="s">
        <v>2717</v>
      </c>
      <c r="B398" s="524" t="s">
        <v>2718</v>
      </c>
      <c r="C398" s="525">
        <v>2.264E-2</v>
      </c>
      <c r="D398" s="528">
        <v>101.1</v>
      </c>
      <c r="E398" s="528">
        <v>100.8</v>
      </c>
      <c r="F398" s="528">
        <v>104.3</v>
      </c>
      <c r="G398" s="528">
        <v>99.1</v>
      </c>
      <c r="H398" s="528">
        <v>100.3</v>
      </c>
      <c r="I398" s="528">
        <v>100.5</v>
      </c>
      <c r="J398" s="528">
        <v>99.6</v>
      </c>
      <c r="K398" s="528">
        <v>99.1</v>
      </c>
      <c r="L398" s="528">
        <v>99.4</v>
      </c>
      <c r="M398" s="528">
        <v>97.2</v>
      </c>
      <c r="N398" s="528">
        <v>98.8</v>
      </c>
      <c r="O398" s="528">
        <v>97.8</v>
      </c>
      <c r="P398" s="528">
        <v>104.2</v>
      </c>
      <c r="Q398" s="528">
        <v>103.1</v>
      </c>
      <c r="R398" s="528">
        <v>102.3</v>
      </c>
      <c r="S398" s="528">
        <v>105.4</v>
      </c>
      <c r="T398" s="528">
        <v>102</v>
      </c>
      <c r="U398" s="528">
        <v>104.3</v>
      </c>
      <c r="V398" s="528">
        <v>102.6</v>
      </c>
      <c r="W398" s="528">
        <v>104.5</v>
      </c>
      <c r="X398" s="528">
        <v>102.7</v>
      </c>
      <c r="Y398" s="528">
        <v>103.9</v>
      </c>
      <c r="Z398" s="528">
        <v>107.5</v>
      </c>
      <c r="AA398" s="528">
        <v>101.2</v>
      </c>
      <c r="AB398" s="528">
        <v>104.7</v>
      </c>
      <c r="AC398" s="528">
        <v>104.7</v>
      </c>
      <c r="AD398" s="528">
        <v>113.6</v>
      </c>
      <c r="AE398" s="528">
        <v>111.1</v>
      </c>
      <c r="AF398" s="528">
        <v>110.8</v>
      </c>
      <c r="AG398" s="528">
        <v>113.6</v>
      </c>
      <c r="AH398" s="528">
        <v>109.5</v>
      </c>
      <c r="AI398" s="528">
        <v>108.8</v>
      </c>
      <c r="AJ398" s="528">
        <v>115.7</v>
      </c>
      <c r="AK398" s="528">
        <v>115.7</v>
      </c>
      <c r="AL398" s="528">
        <v>115.4</v>
      </c>
      <c r="AM398" s="528">
        <v>116.8</v>
      </c>
      <c r="AN398" s="528">
        <v>116.6</v>
      </c>
      <c r="AO398" s="528">
        <v>116.6</v>
      </c>
      <c r="AP398" s="528">
        <v>117.7</v>
      </c>
      <c r="AQ398" s="528">
        <v>119.5</v>
      </c>
      <c r="AR398" s="528">
        <v>119.5</v>
      </c>
      <c r="AS398" s="528">
        <v>119.5</v>
      </c>
      <c r="AT398" s="528">
        <v>119.5</v>
      </c>
      <c r="AU398" s="528">
        <v>119.5</v>
      </c>
      <c r="AV398" s="528">
        <v>119.5</v>
      </c>
      <c r="AW398" s="528">
        <v>119.5</v>
      </c>
      <c r="AX398" s="528">
        <v>119.5</v>
      </c>
      <c r="AY398" s="528">
        <v>119.1</v>
      </c>
      <c r="AZ398" s="528">
        <v>118.6</v>
      </c>
      <c r="BA398" s="528">
        <v>118.5</v>
      </c>
      <c r="BB398" s="528">
        <v>118.4</v>
      </c>
      <c r="BC398" s="528">
        <v>118.4</v>
      </c>
      <c r="BD398" s="528">
        <v>118</v>
      </c>
      <c r="BE398" s="528">
        <v>117.5</v>
      </c>
      <c r="BF398" s="528">
        <v>117.5</v>
      </c>
      <c r="BG398" s="528">
        <v>117.5</v>
      </c>
      <c r="BH398" s="528">
        <v>117.5</v>
      </c>
      <c r="BI398" s="528">
        <v>117.5</v>
      </c>
      <c r="BJ398" s="528">
        <v>117.5</v>
      </c>
      <c r="BK398" s="528">
        <v>117.5</v>
      </c>
      <c r="BL398" s="528">
        <v>111.5</v>
      </c>
      <c r="BM398" s="528">
        <v>111.4</v>
      </c>
      <c r="BN398" s="528">
        <v>111.4</v>
      </c>
      <c r="BO398" s="528">
        <v>111.9</v>
      </c>
      <c r="BP398" s="528">
        <v>111.9</v>
      </c>
      <c r="BQ398" s="528">
        <v>111.9</v>
      </c>
      <c r="BR398" s="528">
        <v>111.9</v>
      </c>
      <c r="BS398" s="528">
        <v>97.6</v>
      </c>
      <c r="BT398" s="528">
        <v>111.9</v>
      </c>
      <c r="BU398" s="528">
        <v>111.9</v>
      </c>
      <c r="BV398" s="528">
        <v>112.1</v>
      </c>
      <c r="BW398" s="528">
        <v>119.2</v>
      </c>
      <c r="BX398" s="528">
        <v>111.3</v>
      </c>
      <c r="BY398" s="528">
        <v>118.5</v>
      </c>
      <c r="BZ398" s="528">
        <v>112.2</v>
      </c>
      <c r="CA398" s="528">
        <v>117.1</v>
      </c>
      <c r="CB398" s="528">
        <v>115.3</v>
      </c>
      <c r="CC398" s="528">
        <v>117</v>
      </c>
      <c r="CD398" s="528">
        <v>118.2</v>
      </c>
      <c r="CE398" s="528">
        <v>123.8</v>
      </c>
      <c r="CF398" s="528">
        <v>119.1</v>
      </c>
      <c r="CG398" s="528">
        <v>122.9</v>
      </c>
      <c r="CH398" s="528">
        <v>122.9</v>
      </c>
      <c r="CI398" s="528">
        <v>122.9</v>
      </c>
      <c r="CJ398" s="528">
        <v>122.9</v>
      </c>
      <c r="CK398" s="528">
        <v>122.9</v>
      </c>
      <c r="CL398" s="528">
        <v>122.9</v>
      </c>
    </row>
    <row r="399" spans="1:90">
      <c r="A399" s="524" t="s">
        <v>2719</v>
      </c>
      <c r="B399" s="524" t="s">
        <v>2720</v>
      </c>
      <c r="C399" s="525">
        <v>9.6920000000000006E-2</v>
      </c>
      <c r="D399" s="528">
        <v>100.8</v>
      </c>
      <c r="E399" s="528">
        <v>100.8</v>
      </c>
      <c r="F399" s="528">
        <v>100.8</v>
      </c>
      <c r="G399" s="528">
        <v>103.5</v>
      </c>
      <c r="H399" s="528">
        <v>103.5</v>
      </c>
      <c r="I399" s="528">
        <v>103.5</v>
      </c>
      <c r="J399" s="528">
        <v>103.5</v>
      </c>
      <c r="K399" s="528">
        <v>103.5</v>
      </c>
      <c r="L399" s="528">
        <v>103.5</v>
      </c>
      <c r="M399" s="528">
        <v>103.5</v>
      </c>
      <c r="N399" s="528">
        <v>103.5</v>
      </c>
      <c r="O399" s="528">
        <v>103.5</v>
      </c>
      <c r="P399" s="528">
        <v>104.8</v>
      </c>
      <c r="Q399" s="528">
        <v>104.9</v>
      </c>
      <c r="R399" s="528">
        <v>106.1</v>
      </c>
      <c r="S399" s="528">
        <v>106.7</v>
      </c>
      <c r="T399" s="528">
        <v>107.3</v>
      </c>
      <c r="U399" s="528">
        <v>108.4</v>
      </c>
      <c r="V399" s="528">
        <v>108.3</v>
      </c>
      <c r="W399" s="528">
        <v>108.3</v>
      </c>
      <c r="X399" s="528">
        <v>108.3</v>
      </c>
      <c r="Y399" s="528">
        <v>108.3</v>
      </c>
      <c r="Z399" s="528">
        <v>108.7</v>
      </c>
      <c r="AA399" s="528">
        <v>109.7</v>
      </c>
      <c r="AB399" s="528">
        <v>109.7</v>
      </c>
      <c r="AC399" s="528">
        <v>109.7</v>
      </c>
      <c r="AD399" s="528">
        <v>110</v>
      </c>
      <c r="AE399" s="528">
        <v>113.8</v>
      </c>
      <c r="AF399" s="528">
        <v>113.8</v>
      </c>
      <c r="AG399" s="528">
        <v>113.9</v>
      </c>
      <c r="AH399" s="528">
        <v>113.9</v>
      </c>
      <c r="AI399" s="528">
        <v>113.9</v>
      </c>
      <c r="AJ399" s="528">
        <v>113.9</v>
      </c>
      <c r="AK399" s="528">
        <v>114</v>
      </c>
      <c r="AL399" s="528">
        <v>114.1</v>
      </c>
      <c r="AM399" s="528">
        <v>116</v>
      </c>
      <c r="AN399" s="528">
        <v>118.3</v>
      </c>
      <c r="AO399" s="528">
        <v>118.4</v>
      </c>
      <c r="AP399" s="528">
        <v>118.3</v>
      </c>
      <c r="AQ399" s="528">
        <v>119.6</v>
      </c>
      <c r="AR399" s="528">
        <v>120.8</v>
      </c>
      <c r="AS399" s="528">
        <v>126.2</v>
      </c>
      <c r="AT399" s="528">
        <v>125.6</v>
      </c>
      <c r="AU399" s="528">
        <v>126.4</v>
      </c>
      <c r="AV399" s="528">
        <v>128</v>
      </c>
      <c r="AW399" s="528">
        <v>132.69999999999999</v>
      </c>
      <c r="AX399" s="528">
        <v>130.80000000000001</v>
      </c>
      <c r="AY399" s="528">
        <v>132.6</v>
      </c>
      <c r="AZ399" s="528">
        <v>134.6</v>
      </c>
      <c r="BA399" s="528">
        <v>134.80000000000001</v>
      </c>
      <c r="BB399" s="528">
        <v>124.1</v>
      </c>
      <c r="BC399" s="528">
        <v>124</v>
      </c>
      <c r="BD399" s="528">
        <v>124.4</v>
      </c>
      <c r="BE399" s="528">
        <v>123.3</v>
      </c>
      <c r="BF399" s="528">
        <v>122.9</v>
      </c>
      <c r="BG399" s="528">
        <v>122.5</v>
      </c>
      <c r="BH399" s="528">
        <v>122.9</v>
      </c>
      <c r="BI399" s="528">
        <v>122.4</v>
      </c>
      <c r="BJ399" s="528">
        <v>122.7</v>
      </c>
      <c r="BK399" s="528">
        <v>122.6</v>
      </c>
      <c r="BL399" s="528">
        <v>123.2</v>
      </c>
      <c r="BM399" s="528">
        <v>124.1</v>
      </c>
      <c r="BN399" s="528">
        <v>124.6</v>
      </c>
      <c r="BO399" s="528">
        <v>126</v>
      </c>
      <c r="BP399" s="528">
        <v>126.6</v>
      </c>
      <c r="BQ399" s="528">
        <v>126.8</v>
      </c>
      <c r="BR399" s="528">
        <v>126.8</v>
      </c>
      <c r="BS399" s="528">
        <v>126.8</v>
      </c>
      <c r="BT399" s="528">
        <v>126.8</v>
      </c>
      <c r="BU399" s="528">
        <v>126.4</v>
      </c>
      <c r="BV399" s="528">
        <v>126.4</v>
      </c>
      <c r="BW399" s="528">
        <v>126.3</v>
      </c>
      <c r="BX399" s="528">
        <v>127.9</v>
      </c>
      <c r="BY399" s="528">
        <v>130.30000000000001</v>
      </c>
      <c r="BZ399" s="528">
        <v>131.69999999999999</v>
      </c>
      <c r="CA399" s="528">
        <v>131.69999999999999</v>
      </c>
      <c r="CB399" s="528">
        <v>138.5</v>
      </c>
      <c r="CC399" s="528">
        <v>141.30000000000001</v>
      </c>
      <c r="CD399" s="528">
        <v>142</v>
      </c>
      <c r="CE399" s="528">
        <v>142.1</v>
      </c>
      <c r="CF399" s="528">
        <v>146.1</v>
      </c>
      <c r="CG399" s="528">
        <v>150.19999999999999</v>
      </c>
      <c r="CH399" s="528">
        <v>152.80000000000001</v>
      </c>
      <c r="CI399" s="528">
        <v>156.1</v>
      </c>
      <c r="CJ399" s="528">
        <v>156.4</v>
      </c>
      <c r="CK399" s="528">
        <v>155</v>
      </c>
      <c r="CL399" s="528">
        <v>154.5</v>
      </c>
    </row>
    <row r="400" spans="1:90">
      <c r="A400" s="524" t="s">
        <v>2721</v>
      </c>
      <c r="B400" s="524" t="s">
        <v>2722</v>
      </c>
      <c r="C400" s="525">
        <v>2.2179999999999998E-2</v>
      </c>
      <c r="D400" s="528">
        <v>100</v>
      </c>
      <c r="E400" s="528">
        <v>100</v>
      </c>
      <c r="F400" s="528">
        <v>100</v>
      </c>
      <c r="G400" s="528">
        <v>102.7</v>
      </c>
      <c r="H400" s="528">
        <v>102.7</v>
      </c>
      <c r="I400" s="528">
        <v>102.7</v>
      </c>
      <c r="J400" s="528">
        <v>102.7</v>
      </c>
      <c r="K400" s="528">
        <v>102.7</v>
      </c>
      <c r="L400" s="528">
        <v>102.7</v>
      </c>
      <c r="M400" s="528">
        <v>102.7</v>
      </c>
      <c r="N400" s="528">
        <v>102.7</v>
      </c>
      <c r="O400" s="528">
        <v>102.7</v>
      </c>
      <c r="P400" s="528">
        <v>102.7</v>
      </c>
      <c r="Q400" s="528">
        <v>102.7</v>
      </c>
      <c r="R400" s="528">
        <v>102.8</v>
      </c>
      <c r="S400" s="528">
        <v>117.6</v>
      </c>
      <c r="T400" s="528">
        <v>117.6</v>
      </c>
      <c r="U400" s="528">
        <v>117.6</v>
      </c>
      <c r="V400" s="528">
        <v>117.6</v>
      </c>
      <c r="W400" s="528">
        <v>117.6</v>
      </c>
      <c r="X400" s="528">
        <v>117.6</v>
      </c>
      <c r="Y400" s="528">
        <v>117.6</v>
      </c>
      <c r="Z400" s="528">
        <v>117.6</v>
      </c>
      <c r="AA400" s="528">
        <v>117.6</v>
      </c>
      <c r="AB400" s="528">
        <v>117.6</v>
      </c>
      <c r="AC400" s="528">
        <v>117.6</v>
      </c>
      <c r="AD400" s="528">
        <v>117.6</v>
      </c>
      <c r="AE400" s="528">
        <v>125</v>
      </c>
      <c r="AF400" s="528">
        <v>125</v>
      </c>
      <c r="AG400" s="528">
        <v>125</v>
      </c>
      <c r="AH400" s="528">
        <v>123.1</v>
      </c>
      <c r="AI400" s="528">
        <v>123.1</v>
      </c>
      <c r="AJ400" s="528">
        <v>123.1</v>
      </c>
      <c r="AK400" s="528">
        <v>123.1</v>
      </c>
      <c r="AL400" s="528">
        <v>123.1</v>
      </c>
      <c r="AM400" s="528">
        <v>123.1</v>
      </c>
      <c r="AN400" s="528">
        <v>130.30000000000001</v>
      </c>
      <c r="AO400" s="528">
        <v>130.30000000000001</v>
      </c>
      <c r="AP400" s="528">
        <v>130.30000000000001</v>
      </c>
      <c r="AQ400" s="528">
        <v>130.30000000000001</v>
      </c>
      <c r="AR400" s="528">
        <v>135.30000000000001</v>
      </c>
      <c r="AS400" s="528">
        <v>135.30000000000001</v>
      </c>
      <c r="AT400" s="528">
        <v>135.30000000000001</v>
      </c>
      <c r="AU400" s="528">
        <v>135.30000000000001</v>
      </c>
      <c r="AV400" s="528">
        <v>135.30000000000001</v>
      </c>
      <c r="AW400" s="528">
        <v>135.30000000000001</v>
      </c>
      <c r="AX400" s="528">
        <v>135.30000000000001</v>
      </c>
      <c r="AY400" s="528">
        <v>138.9</v>
      </c>
      <c r="AZ400" s="528">
        <v>147.4</v>
      </c>
      <c r="BA400" s="528">
        <v>147.4</v>
      </c>
      <c r="BB400" s="528">
        <v>147.5</v>
      </c>
      <c r="BC400" s="528">
        <v>147.5</v>
      </c>
      <c r="BD400" s="528">
        <v>147.5</v>
      </c>
      <c r="BE400" s="528">
        <v>147.5</v>
      </c>
      <c r="BF400" s="528">
        <v>141.69999999999999</v>
      </c>
      <c r="BG400" s="528">
        <v>141.69999999999999</v>
      </c>
      <c r="BH400" s="528">
        <v>141.69999999999999</v>
      </c>
      <c r="BI400" s="528">
        <v>141.69999999999999</v>
      </c>
      <c r="BJ400" s="528">
        <v>147.80000000000001</v>
      </c>
      <c r="BK400" s="528">
        <v>148.6</v>
      </c>
      <c r="BL400" s="528">
        <v>153.30000000000001</v>
      </c>
      <c r="BM400" s="528">
        <v>154</v>
      </c>
      <c r="BN400" s="528">
        <v>156.69999999999999</v>
      </c>
      <c r="BO400" s="528">
        <v>156.69999999999999</v>
      </c>
      <c r="BP400" s="528">
        <v>156.69999999999999</v>
      </c>
      <c r="BQ400" s="528">
        <v>156.69999999999999</v>
      </c>
      <c r="BR400" s="528">
        <v>156.69999999999999</v>
      </c>
      <c r="BS400" s="528">
        <v>156.69999999999999</v>
      </c>
      <c r="BT400" s="528">
        <v>156.69999999999999</v>
      </c>
      <c r="BU400" s="528">
        <v>156.69999999999999</v>
      </c>
      <c r="BV400" s="528">
        <v>156.69999999999999</v>
      </c>
      <c r="BW400" s="528">
        <v>156.69999999999999</v>
      </c>
      <c r="BX400" s="528">
        <v>161</v>
      </c>
      <c r="BY400" s="528">
        <v>170.3</v>
      </c>
      <c r="BZ400" s="528">
        <v>189</v>
      </c>
      <c r="CA400" s="528">
        <v>182.3</v>
      </c>
      <c r="CB400" s="528">
        <v>186.1</v>
      </c>
      <c r="CC400" s="528">
        <v>189.7</v>
      </c>
      <c r="CD400" s="528">
        <v>196.2</v>
      </c>
      <c r="CE400" s="528">
        <v>201</v>
      </c>
      <c r="CF400" s="528">
        <v>202.3</v>
      </c>
      <c r="CG400" s="528">
        <v>203.5</v>
      </c>
      <c r="CH400" s="528">
        <v>204.3</v>
      </c>
      <c r="CI400" s="528">
        <v>204.4</v>
      </c>
      <c r="CJ400" s="528">
        <v>204.9</v>
      </c>
      <c r="CK400" s="528">
        <v>205.5</v>
      </c>
      <c r="CL400" s="528">
        <v>206.7</v>
      </c>
    </row>
    <row r="401" spans="1:90">
      <c r="A401" s="524" t="s">
        <v>2723</v>
      </c>
      <c r="B401" s="524" t="s">
        <v>2724</v>
      </c>
      <c r="C401" s="525">
        <v>1.3809999999999999E-2</v>
      </c>
      <c r="D401" s="528">
        <v>100</v>
      </c>
      <c r="E401" s="528">
        <v>100</v>
      </c>
      <c r="F401" s="528">
        <v>100.2</v>
      </c>
      <c r="G401" s="528">
        <v>102.3</v>
      </c>
      <c r="H401" s="528">
        <v>102.3</v>
      </c>
      <c r="I401" s="528">
        <v>102.3</v>
      </c>
      <c r="J401" s="528">
        <v>102.3</v>
      </c>
      <c r="K401" s="528">
        <v>102.3</v>
      </c>
      <c r="L401" s="528">
        <v>102.3</v>
      </c>
      <c r="M401" s="528">
        <v>102.3</v>
      </c>
      <c r="N401" s="528">
        <v>102.3</v>
      </c>
      <c r="O401" s="528">
        <v>102.3</v>
      </c>
      <c r="P401" s="528">
        <v>102.3</v>
      </c>
      <c r="Q401" s="528">
        <v>102.3</v>
      </c>
      <c r="R401" s="528">
        <v>105.5</v>
      </c>
      <c r="S401" s="528">
        <v>107.1</v>
      </c>
      <c r="T401" s="528">
        <v>107.1</v>
      </c>
      <c r="U401" s="528">
        <v>107.1</v>
      </c>
      <c r="V401" s="528">
        <v>107.1</v>
      </c>
      <c r="W401" s="528">
        <v>107.1</v>
      </c>
      <c r="X401" s="528">
        <v>107.1</v>
      </c>
      <c r="Y401" s="528">
        <v>107.1</v>
      </c>
      <c r="Z401" s="528">
        <v>107.1</v>
      </c>
      <c r="AA401" s="528">
        <v>107.1</v>
      </c>
      <c r="AB401" s="528">
        <v>107.1</v>
      </c>
      <c r="AC401" s="528">
        <v>107.1</v>
      </c>
      <c r="AD401" s="528">
        <v>107.5</v>
      </c>
      <c r="AE401" s="528">
        <v>110.7</v>
      </c>
      <c r="AF401" s="528">
        <v>110.7</v>
      </c>
      <c r="AG401" s="528">
        <v>114.5</v>
      </c>
      <c r="AH401" s="528">
        <v>129.69999999999999</v>
      </c>
      <c r="AI401" s="528">
        <v>129.69999999999999</v>
      </c>
      <c r="AJ401" s="528">
        <v>129.69999999999999</v>
      </c>
      <c r="AK401" s="528">
        <v>129.69999999999999</v>
      </c>
      <c r="AL401" s="528">
        <v>129.69999999999999</v>
      </c>
      <c r="AM401" s="528">
        <v>129.69999999999999</v>
      </c>
      <c r="AN401" s="528">
        <v>129.69999999999999</v>
      </c>
      <c r="AO401" s="528">
        <v>129.69999999999999</v>
      </c>
      <c r="AP401" s="528">
        <v>129.69999999999999</v>
      </c>
      <c r="AQ401" s="528">
        <v>129.69999999999999</v>
      </c>
      <c r="AR401" s="528">
        <v>129.69999999999999</v>
      </c>
      <c r="AS401" s="528">
        <v>129.69999999999999</v>
      </c>
      <c r="AT401" s="528">
        <v>129.69999999999999</v>
      </c>
      <c r="AU401" s="528">
        <v>130.19999999999999</v>
      </c>
      <c r="AV401" s="528">
        <v>130</v>
      </c>
      <c r="AW401" s="528">
        <v>129.6</v>
      </c>
      <c r="AX401" s="528">
        <v>126.3</v>
      </c>
      <c r="AY401" s="528">
        <v>120.8</v>
      </c>
      <c r="AZ401" s="528">
        <v>120.9</v>
      </c>
      <c r="BA401" s="528">
        <v>120.8</v>
      </c>
      <c r="BB401" s="528">
        <v>120.3</v>
      </c>
      <c r="BC401" s="528">
        <v>124.5</v>
      </c>
      <c r="BD401" s="528">
        <v>127.6</v>
      </c>
      <c r="BE401" s="528">
        <v>128.19999999999999</v>
      </c>
      <c r="BF401" s="528">
        <v>125</v>
      </c>
      <c r="BG401" s="528">
        <v>125.5</v>
      </c>
      <c r="BH401" s="528">
        <v>128.4</v>
      </c>
      <c r="BI401" s="528">
        <v>131.9</v>
      </c>
      <c r="BJ401" s="528">
        <v>134.5</v>
      </c>
      <c r="BK401" s="528">
        <v>131.9</v>
      </c>
      <c r="BL401" s="528">
        <v>132.9</v>
      </c>
      <c r="BM401" s="528">
        <v>133.9</v>
      </c>
      <c r="BN401" s="528">
        <v>133.80000000000001</v>
      </c>
      <c r="BO401" s="528">
        <v>135.9</v>
      </c>
      <c r="BP401" s="528">
        <v>138.5</v>
      </c>
      <c r="BQ401" s="528">
        <v>138.69999999999999</v>
      </c>
      <c r="BR401" s="528">
        <v>138.5</v>
      </c>
      <c r="BS401" s="528">
        <v>138.1</v>
      </c>
      <c r="BT401" s="528">
        <v>137.4</v>
      </c>
      <c r="BU401" s="528">
        <v>138.4</v>
      </c>
      <c r="BV401" s="528">
        <v>138.30000000000001</v>
      </c>
      <c r="BW401" s="528">
        <v>139.5</v>
      </c>
      <c r="BX401" s="528">
        <v>140.6</v>
      </c>
      <c r="BY401" s="528">
        <v>151.9</v>
      </c>
      <c r="BZ401" s="528">
        <v>149.5</v>
      </c>
      <c r="CA401" s="528">
        <v>148.80000000000001</v>
      </c>
      <c r="CB401" s="528">
        <v>151.30000000000001</v>
      </c>
      <c r="CC401" s="528">
        <v>149.6</v>
      </c>
      <c r="CD401" s="528">
        <v>148.19999999999999</v>
      </c>
      <c r="CE401" s="528">
        <v>151.1</v>
      </c>
      <c r="CF401" s="528">
        <v>152</v>
      </c>
      <c r="CG401" s="528">
        <v>150.30000000000001</v>
      </c>
      <c r="CH401" s="528">
        <v>149.6</v>
      </c>
      <c r="CI401" s="528">
        <v>148.19999999999999</v>
      </c>
      <c r="CJ401" s="528">
        <v>149.9</v>
      </c>
      <c r="CK401" s="528">
        <v>150.30000000000001</v>
      </c>
      <c r="CL401" s="528">
        <v>150.9</v>
      </c>
    </row>
    <row r="402" spans="1:90">
      <c r="A402" s="524" t="s">
        <v>2725</v>
      </c>
      <c r="B402" s="524" t="s">
        <v>2726</v>
      </c>
      <c r="C402" s="525">
        <v>1.6449999999999999E-2</v>
      </c>
      <c r="D402" s="528">
        <v>100</v>
      </c>
      <c r="E402" s="528">
        <v>100</v>
      </c>
      <c r="F402" s="528">
        <v>100</v>
      </c>
      <c r="G402" s="528">
        <v>105.1</v>
      </c>
      <c r="H402" s="528">
        <v>105.1</v>
      </c>
      <c r="I402" s="528">
        <v>105.1</v>
      </c>
      <c r="J402" s="528">
        <v>105.1</v>
      </c>
      <c r="K402" s="528">
        <v>105.1</v>
      </c>
      <c r="L402" s="528">
        <v>105.1</v>
      </c>
      <c r="M402" s="528">
        <v>105.1</v>
      </c>
      <c r="N402" s="528">
        <v>105.1</v>
      </c>
      <c r="O402" s="528">
        <v>105.1</v>
      </c>
      <c r="P402" s="528">
        <v>105.1</v>
      </c>
      <c r="Q402" s="528">
        <v>105.1</v>
      </c>
      <c r="R402" s="528">
        <v>112.3</v>
      </c>
      <c r="S402" s="528">
        <v>113.4</v>
      </c>
      <c r="T402" s="528">
        <v>113.4</v>
      </c>
      <c r="U402" s="528">
        <v>113.4</v>
      </c>
      <c r="V402" s="528">
        <v>113.5</v>
      </c>
      <c r="W402" s="528">
        <v>113.5</v>
      </c>
      <c r="X402" s="528">
        <v>113.5</v>
      </c>
      <c r="Y402" s="528">
        <v>113.5</v>
      </c>
      <c r="Z402" s="528">
        <v>113.5</v>
      </c>
      <c r="AA402" s="528">
        <v>113.5</v>
      </c>
      <c r="AB402" s="528">
        <v>115</v>
      </c>
      <c r="AC402" s="528">
        <v>115</v>
      </c>
      <c r="AD402" s="528">
        <v>115</v>
      </c>
      <c r="AE402" s="528">
        <v>116.1</v>
      </c>
      <c r="AF402" s="528">
        <v>116.1</v>
      </c>
      <c r="AG402" s="528">
        <v>116.1</v>
      </c>
      <c r="AH402" s="528">
        <v>116.1</v>
      </c>
      <c r="AI402" s="528">
        <v>116.1</v>
      </c>
      <c r="AJ402" s="528">
        <v>116.1</v>
      </c>
      <c r="AK402" s="528">
        <v>116.1</v>
      </c>
      <c r="AL402" s="528">
        <v>116.1</v>
      </c>
      <c r="AM402" s="528">
        <v>116.1</v>
      </c>
      <c r="AN402" s="528">
        <v>116.1</v>
      </c>
      <c r="AO402" s="528">
        <v>116.1</v>
      </c>
      <c r="AP402" s="528">
        <v>116.1</v>
      </c>
      <c r="AQ402" s="528">
        <v>116.1</v>
      </c>
      <c r="AR402" s="528">
        <v>115.9</v>
      </c>
      <c r="AS402" s="528">
        <v>115.9</v>
      </c>
      <c r="AT402" s="528">
        <v>115.9</v>
      </c>
      <c r="AU402" s="528">
        <v>115.9</v>
      </c>
      <c r="AV402" s="528">
        <v>115.9</v>
      </c>
      <c r="AW402" s="528">
        <v>115.9</v>
      </c>
      <c r="AX402" s="528">
        <v>115.9</v>
      </c>
      <c r="AY402" s="528">
        <v>115.5</v>
      </c>
      <c r="AZ402" s="528">
        <v>119.3</v>
      </c>
      <c r="BA402" s="528">
        <v>120.1</v>
      </c>
      <c r="BB402" s="528">
        <v>122.5</v>
      </c>
      <c r="BC402" s="528">
        <v>122.5</v>
      </c>
      <c r="BD402" s="528">
        <v>122.5</v>
      </c>
      <c r="BE402" s="528">
        <v>123.6</v>
      </c>
      <c r="BF402" s="528">
        <v>123.5</v>
      </c>
      <c r="BG402" s="528">
        <v>122.1</v>
      </c>
      <c r="BH402" s="528">
        <v>121.8</v>
      </c>
      <c r="BI402" s="528">
        <v>121.9</v>
      </c>
      <c r="BJ402" s="528">
        <v>115.6</v>
      </c>
      <c r="BK402" s="528">
        <v>114.1</v>
      </c>
      <c r="BL402" s="528">
        <v>116.2</v>
      </c>
      <c r="BM402" s="528">
        <v>118.8</v>
      </c>
      <c r="BN402" s="528">
        <v>123.8</v>
      </c>
      <c r="BO402" s="528">
        <v>125.2</v>
      </c>
      <c r="BP402" s="528">
        <v>124.2</v>
      </c>
      <c r="BQ402" s="528">
        <v>124.3</v>
      </c>
      <c r="BR402" s="528">
        <v>124.3</v>
      </c>
      <c r="BS402" s="528">
        <v>124.3</v>
      </c>
      <c r="BT402" s="528">
        <v>124.3</v>
      </c>
      <c r="BU402" s="528">
        <v>124.3</v>
      </c>
      <c r="BV402" s="528">
        <v>124.3</v>
      </c>
      <c r="BW402" s="528">
        <v>126</v>
      </c>
      <c r="BX402" s="528">
        <v>132.80000000000001</v>
      </c>
      <c r="BY402" s="528">
        <v>137.80000000000001</v>
      </c>
      <c r="BZ402" s="528">
        <v>137.1</v>
      </c>
      <c r="CA402" s="528">
        <v>136.6</v>
      </c>
      <c r="CB402" s="528">
        <v>137.69999999999999</v>
      </c>
      <c r="CC402" s="528">
        <v>136.30000000000001</v>
      </c>
      <c r="CD402" s="528">
        <v>135.9</v>
      </c>
      <c r="CE402" s="528">
        <v>136.1</v>
      </c>
      <c r="CF402" s="528">
        <v>136.19999999999999</v>
      </c>
      <c r="CG402" s="528">
        <v>137.30000000000001</v>
      </c>
      <c r="CH402" s="528">
        <v>136.4</v>
      </c>
      <c r="CI402" s="528">
        <v>135.5</v>
      </c>
      <c r="CJ402" s="528">
        <v>135.4</v>
      </c>
      <c r="CK402" s="528">
        <v>137.19999999999999</v>
      </c>
      <c r="CL402" s="528">
        <v>137.4</v>
      </c>
    </row>
    <row r="403" spans="1:90">
      <c r="A403" s="524" t="s">
        <v>2727</v>
      </c>
      <c r="B403" s="524" t="s">
        <v>2728</v>
      </c>
      <c r="C403" s="525">
        <v>2.0670000000000001E-2</v>
      </c>
      <c r="D403" s="528">
        <v>100.1</v>
      </c>
      <c r="E403" s="528">
        <v>100.1</v>
      </c>
      <c r="F403" s="528">
        <v>101</v>
      </c>
      <c r="G403" s="528">
        <v>103.6</v>
      </c>
      <c r="H403" s="528">
        <v>103.6</v>
      </c>
      <c r="I403" s="528">
        <v>103.6</v>
      </c>
      <c r="J403" s="528">
        <v>103.6</v>
      </c>
      <c r="K403" s="528">
        <v>103.6</v>
      </c>
      <c r="L403" s="528">
        <v>103.6</v>
      </c>
      <c r="M403" s="528">
        <v>103.6</v>
      </c>
      <c r="N403" s="528">
        <v>103.6</v>
      </c>
      <c r="O403" s="528">
        <v>103.6</v>
      </c>
      <c r="P403" s="528">
        <v>103.6</v>
      </c>
      <c r="Q403" s="528">
        <v>103.6</v>
      </c>
      <c r="R403" s="528">
        <v>103.6</v>
      </c>
      <c r="S403" s="528">
        <v>91.3</v>
      </c>
      <c r="T403" s="528">
        <v>91.3</v>
      </c>
      <c r="U403" s="528">
        <v>91.3</v>
      </c>
      <c r="V403" s="528">
        <v>91.3</v>
      </c>
      <c r="W403" s="528">
        <v>91.3</v>
      </c>
      <c r="X403" s="528">
        <v>91.3</v>
      </c>
      <c r="Y403" s="528">
        <v>91.3</v>
      </c>
      <c r="Z403" s="528">
        <v>91.3</v>
      </c>
      <c r="AA403" s="528">
        <v>91.3</v>
      </c>
      <c r="AB403" s="528">
        <v>91.3</v>
      </c>
      <c r="AC403" s="528">
        <v>91.3</v>
      </c>
      <c r="AD403" s="528">
        <v>91.3</v>
      </c>
      <c r="AE403" s="528">
        <v>91.3</v>
      </c>
      <c r="AF403" s="528">
        <v>91.3</v>
      </c>
      <c r="AG403" s="528">
        <v>91.3</v>
      </c>
      <c r="AH403" s="528">
        <v>91.3</v>
      </c>
      <c r="AI403" s="528">
        <v>91.3</v>
      </c>
      <c r="AJ403" s="528">
        <v>91.3</v>
      </c>
      <c r="AK403" s="528">
        <v>91.1</v>
      </c>
      <c r="AL403" s="528">
        <v>91.1</v>
      </c>
      <c r="AM403" s="528">
        <v>91.1</v>
      </c>
      <c r="AN403" s="528">
        <v>91.1</v>
      </c>
      <c r="AO403" s="528">
        <v>91.1</v>
      </c>
      <c r="AP403" s="528">
        <v>91.1</v>
      </c>
      <c r="AQ403" s="528">
        <v>91.1</v>
      </c>
      <c r="AR403" s="528">
        <v>91.1</v>
      </c>
      <c r="AS403" s="528">
        <v>91.1</v>
      </c>
      <c r="AT403" s="528">
        <v>91.1</v>
      </c>
      <c r="AU403" s="528">
        <v>91.1</v>
      </c>
      <c r="AV403" s="528">
        <v>91.1</v>
      </c>
      <c r="AW403" s="528">
        <v>91.1</v>
      </c>
      <c r="AX403" s="528">
        <v>91.1</v>
      </c>
      <c r="AY403" s="528">
        <v>91.1</v>
      </c>
      <c r="AZ403" s="528">
        <v>91.1</v>
      </c>
      <c r="BA403" s="528">
        <v>92.3</v>
      </c>
      <c r="BB403" s="528">
        <v>93.5</v>
      </c>
      <c r="BC403" s="528">
        <v>93.5</v>
      </c>
      <c r="BD403" s="528">
        <v>93.5</v>
      </c>
      <c r="BE403" s="528">
        <v>93.5</v>
      </c>
      <c r="BF403" s="528">
        <v>93.5</v>
      </c>
      <c r="BG403" s="528">
        <v>93.5</v>
      </c>
      <c r="BH403" s="528">
        <v>95.5</v>
      </c>
      <c r="BI403" s="528">
        <v>95.5</v>
      </c>
      <c r="BJ403" s="528">
        <v>95.5</v>
      </c>
      <c r="BK403" s="528">
        <v>95.5</v>
      </c>
      <c r="BL403" s="528">
        <v>95.5</v>
      </c>
      <c r="BM403" s="528">
        <v>95.5</v>
      </c>
      <c r="BN403" s="528">
        <v>95.5</v>
      </c>
      <c r="BO403" s="528">
        <v>95</v>
      </c>
      <c r="BP403" s="528">
        <v>95</v>
      </c>
      <c r="BQ403" s="528">
        <v>95</v>
      </c>
      <c r="BR403" s="528">
        <v>95</v>
      </c>
      <c r="BS403" s="528">
        <v>95</v>
      </c>
      <c r="BT403" s="528">
        <v>95</v>
      </c>
      <c r="BU403" s="528">
        <v>95</v>
      </c>
      <c r="BV403" s="528">
        <v>95</v>
      </c>
      <c r="BW403" s="528">
        <v>95</v>
      </c>
      <c r="BX403" s="528">
        <v>95.6</v>
      </c>
      <c r="BY403" s="528">
        <v>95.6</v>
      </c>
      <c r="BZ403" s="528">
        <v>95.6</v>
      </c>
      <c r="CA403" s="528">
        <v>95.6</v>
      </c>
      <c r="CB403" s="528">
        <v>95.6</v>
      </c>
      <c r="CC403" s="528">
        <v>95.6</v>
      </c>
      <c r="CD403" s="528">
        <v>95.7</v>
      </c>
      <c r="CE403" s="528">
        <v>95.7</v>
      </c>
      <c r="CF403" s="528">
        <v>97.7</v>
      </c>
      <c r="CG403" s="528">
        <v>95.3</v>
      </c>
      <c r="CH403" s="528">
        <v>93.3</v>
      </c>
      <c r="CI403" s="528">
        <v>94</v>
      </c>
      <c r="CJ403" s="528">
        <v>94.8</v>
      </c>
      <c r="CK403" s="528">
        <v>94.9</v>
      </c>
      <c r="CL403" s="528">
        <v>94.9</v>
      </c>
    </row>
    <row r="404" spans="1:90">
      <c r="A404" s="524" t="s">
        <v>2729</v>
      </c>
      <c r="B404" s="524" t="s">
        <v>2730</v>
      </c>
      <c r="C404" s="525">
        <v>1.3089999999999999E-2</v>
      </c>
      <c r="D404" s="528">
        <v>101</v>
      </c>
      <c r="E404" s="528">
        <v>101</v>
      </c>
      <c r="F404" s="528">
        <v>101</v>
      </c>
      <c r="G404" s="528">
        <v>102.2</v>
      </c>
      <c r="H404" s="528">
        <v>103.2</v>
      </c>
      <c r="I404" s="528">
        <v>103.2</v>
      </c>
      <c r="J404" s="528">
        <v>101.6</v>
      </c>
      <c r="K404" s="528">
        <v>99.5</v>
      </c>
      <c r="L404" s="528">
        <v>100</v>
      </c>
      <c r="M404" s="528">
        <v>100</v>
      </c>
      <c r="N404" s="528">
        <v>100</v>
      </c>
      <c r="O404" s="528">
        <v>99</v>
      </c>
      <c r="P404" s="528">
        <v>98.5</v>
      </c>
      <c r="Q404" s="528">
        <v>99.4</v>
      </c>
      <c r="R404" s="528">
        <v>100.3</v>
      </c>
      <c r="S404" s="528">
        <v>101.4</v>
      </c>
      <c r="T404" s="528">
        <v>101.4</v>
      </c>
      <c r="U404" s="528">
        <v>102.3</v>
      </c>
      <c r="V404" s="528">
        <v>103.1</v>
      </c>
      <c r="W404" s="528">
        <v>103.1</v>
      </c>
      <c r="X404" s="528">
        <v>103.1</v>
      </c>
      <c r="Y404" s="528">
        <v>103.1</v>
      </c>
      <c r="Z404" s="528">
        <v>103.1</v>
      </c>
      <c r="AA404" s="528">
        <v>103.1</v>
      </c>
      <c r="AB404" s="528">
        <v>103.1</v>
      </c>
      <c r="AC404" s="528">
        <v>103.1</v>
      </c>
      <c r="AD404" s="528">
        <v>113</v>
      </c>
      <c r="AE404" s="528">
        <v>113</v>
      </c>
      <c r="AF404" s="528">
        <v>113</v>
      </c>
      <c r="AG404" s="528">
        <v>113</v>
      </c>
      <c r="AH404" s="528">
        <v>113</v>
      </c>
      <c r="AI404" s="528">
        <v>114.1</v>
      </c>
      <c r="AJ404" s="528">
        <v>114.1</v>
      </c>
      <c r="AK404" s="528">
        <v>114.1</v>
      </c>
      <c r="AL404" s="528">
        <v>114.1</v>
      </c>
      <c r="AM404" s="528">
        <v>116.1</v>
      </c>
      <c r="AN404" s="528">
        <v>119.3</v>
      </c>
      <c r="AO404" s="528">
        <v>119.3</v>
      </c>
      <c r="AP404" s="528">
        <v>118.8</v>
      </c>
      <c r="AQ404" s="528">
        <v>118.8</v>
      </c>
      <c r="AR404" s="528">
        <v>118.8</v>
      </c>
      <c r="AS404" s="528">
        <v>118.5</v>
      </c>
      <c r="AT404" s="528">
        <v>121.2</v>
      </c>
      <c r="AU404" s="528">
        <v>120.3</v>
      </c>
      <c r="AV404" s="528">
        <v>120.1</v>
      </c>
      <c r="AW404" s="528">
        <v>120.1</v>
      </c>
      <c r="AX404" s="528">
        <v>120.1</v>
      </c>
      <c r="AY404" s="528">
        <v>119.3</v>
      </c>
      <c r="AZ404" s="528">
        <v>120.5</v>
      </c>
      <c r="BA404" s="528">
        <v>120.4</v>
      </c>
      <c r="BB404" s="528">
        <v>120.1</v>
      </c>
      <c r="BC404" s="528">
        <v>120.1</v>
      </c>
      <c r="BD404" s="528">
        <v>120.1</v>
      </c>
      <c r="BE404" s="528">
        <v>120.1</v>
      </c>
      <c r="BF404" s="528">
        <v>120.1</v>
      </c>
      <c r="BG404" s="528">
        <v>120.1</v>
      </c>
      <c r="BH404" s="528">
        <v>120.1</v>
      </c>
      <c r="BI404" s="528">
        <v>120.1</v>
      </c>
      <c r="BJ404" s="528">
        <v>120.1</v>
      </c>
      <c r="BK404" s="528">
        <v>120.1</v>
      </c>
      <c r="BL404" s="528">
        <v>120.1</v>
      </c>
      <c r="BM404" s="528">
        <v>120.1</v>
      </c>
      <c r="BN404" s="528">
        <v>120.1</v>
      </c>
      <c r="BO404" s="528">
        <v>120.7</v>
      </c>
      <c r="BP404" s="528">
        <v>120.7</v>
      </c>
      <c r="BQ404" s="528">
        <v>120.7</v>
      </c>
      <c r="BR404" s="528">
        <v>120.7</v>
      </c>
      <c r="BS404" s="528">
        <v>120.7</v>
      </c>
      <c r="BT404" s="528">
        <v>120.7</v>
      </c>
      <c r="BU404" s="528">
        <v>123.6</v>
      </c>
      <c r="BV404" s="528">
        <v>123.6</v>
      </c>
      <c r="BW404" s="528">
        <v>123.6</v>
      </c>
      <c r="BX404" s="528">
        <v>123.6</v>
      </c>
      <c r="BY404" s="528">
        <v>123.6</v>
      </c>
      <c r="BZ404" s="528">
        <v>123.7</v>
      </c>
      <c r="CA404" s="528">
        <v>124.8</v>
      </c>
      <c r="CB404" s="528">
        <v>124.8</v>
      </c>
      <c r="CC404" s="528">
        <v>124.8</v>
      </c>
      <c r="CD404" s="528">
        <v>124.8</v>
      </c>
      <c r="CE404" s="528">
        <v>124.8</v>
      </c>
      <c r="CF404" s="528">
        <v>126</v>
      </c>
      <c r="CG404" s="528">
        <v>126.4</v>
      </c>
      <c r="CH404" s="528">
        <v>126.5</v>
      </c>
      <c r="CI404" s="528">
        <v>126.5</v>
      </c>
      <c r="CJ404" s="528">
        <v>126.3</v>
      </c>
      <c r="CK404" s="528">
        <v>125.6</v>
      </c>
      <c r="CL404" s="528">
        <v>126.3</v>
      </c>
    </row>
    <row r="405" spans="1:90">
      <c r="A405" s="524" t="s">
        <v>2731</v>
      </c>
      <c r="B405" s="524" t="s">
        <v>2732</v>
      </c>
      <c r="C405" s="525">
        <v>9.7800000000000005E-3</v>
      </c>
      <c r="D405" s="528">
        <v>102.5</v>
      </c>
      <c r="E405" s="528">
        <v>102.5</v>
      </c>
      <c r="F405" s="528">
        <v>102.5</v>
      </c>
      <c r="G405" s="528">
        <v>107.5</v>
      </c>
      <c r="H405" s="528">
        <v>111.6</v>
      </c>
      <c r="I405" s="528">
        <v>111.6</v>
      </c>
      <c r="J405" s="528">
        <v>115.3</v>
      </c>
      <c r="K405" s="528">
        <v>115.3</v>
      </c>
      <c r="L405" s="528">
        <v>115.3</v>
      </c>
      <c r="M405" s="528">
        <v>116</v>
      </c>
      <c r="N405" s="528">
        <v>116</v>
      </c>
      <c r="O405" s="528">
        <v>116</v>
      </c>
      <c r="P405" s="528">
        <v>117.6</v>
      </c>
      <c r="Q405" s="528">
        <v>117.6</v>
      </c>
      <c r="R405" s="528">
        <v>117.6</v>
      </c>
      <c r="S405" s="528">
        <v>121.5</v>
      </c>
      <c r="T405" s="528">
        <v>121.5</v>
      </c>
      <c r="U405" s="528">
        <v>121.5</v>
      </c>
      <c r="V405" s="528">
        <v>122.9</v>
      </c>
      <c r="W405" s="528">
        <v>122.9</v>
      </c>
      <c r="X405" s="528">
        <v>123.1</v>
      </c>
      <c r="Y405" s="528">
        <v>123.7</v>
      </c>
      <c r="Z405" s="528">
        <v>123.5</v>
      </c>
      <c r="AA405" s="528">
        <v>123.2</v>
      </c>
      <c r="AB405" s="528">
        <v>123.9</v>
      </c>
      <c r="AC405" s="528">
        <v>123.9</v>
      </c>
      <c r="AD405" s="528">
        <v>124.2</v>
      </c>
      <c r="AE405" s="528">
        <v>125.3</v>
      </c>
      <c r="AF405" s="528">
        <v>125.3</v>
      </c>
      <c r="AG405" s="528">
        <v>125.3</v>
      </c>
      <c r="AH405" s="528">
        <v>125.1</v>
      </c>
      <c r="AI405" s="528">
        <v>125.1</v>
      </c>
      <c r="AJ405" s="528">
        <v>125</v>
      </c>
      <c r="AK405" s="528">
        <v>131.80000000000001</v>
      </c>
      <c r="AL405" s="528">
        <v>131.80000000000001</v>
      </c>
      <c r="AM405" s="528">
        <v>131.80000000000001</v>
      </c>
      <c r="AN405" s="528">
        <v>126.4</v>
      </c>
      <c r="AO405" s="528">
        <v>126.2</v>
      </c>
      <c r="AP405" s="528">
        <v>126.4</v>
      </c>
      <c r="AQ405" s="528">
        <v>126.4</v>
      </c>
      <c r="AR405" s="528">
        <v>126.4</v>
      </c>
      <c r="AS405" s="528">
        <v>126.4</v>
      </c>
      <c r="AT405" s="528">
        <v>126.2</v>
      </c>
      <c r="AU405" s="528">
        <v>124.1</v>
      </c>
      <c r="AV405" s="528">
        <v>124.3</v>
      </c>
      <c r="AW405" s="528">
        <v>124.3</v>
      </c>
      <c r="AX405" s="528">
        <v>124.3</v>
      </c>
      <c r="AY405" s="528">
        <v>124.3</v>
      </c>
      <c r="AZ405" s="528">
        <v>125.4</v>
      </c>
      <c r="BA405" s="528">
        <v>125.4</v>
      </c>
      <c r="BB405" s="528">
        <v>125.4</v>
      </c>
      <c r="BC405" s="528">
        <v>125.4</v>
      </c>
      <c r="BD405" s="528">
        <v>125.4</v>
      </c>
      <c r="BE405" s="528">
        <v>125.4</v>
      </c>
      <c r="BF405" s="528">
        <v>125.4</v>
      </c>
      <c r="BG405" s="528">
        <v>125.4</v>
      </c>
      <c r="BH405" s="528">
        <v>125.4</v>
      </c>
      <c r="BI405" s="528">
        <v>125.4</v>
      </c>
      <c r="BJ405" s="528">
        <v>126.3</v>
      </c>
      <c r="BK405" s="528">
        <v>126.2</v>
      </c>
      <c r="BL405" s="528">
        <v>123.5</v>
      </c>
      <c r="BM405" s="528">
        <v>122.1</v>
      </c>
      <c r="BN405" s="528">
        <v>119.9</v>
      </c>
      <c r="BO405" s="528">
        <v>123.8</v>
      </c>
      <c r="BP405" s="528">
        <v>123.7</v>
      </c>
      <c r="BQ405" s="528">
        <v>123.7</v>
      </c>
      <c r="BR405" s="528">
        <v>124.2</v>
      </c>
      <c r="BS405" s="528">
        <v>129.6</v>
      </c>
      <c r="BT405" s="528">
        <v>131.30000000000001</v>
      </c>
      <c r="BU405" s="528">
        <v>130.9</v>
      </c>
      <c r="BV405" s="528">
        <v>130.9</v>
      </c>
      <c r="BW405" s="528">
        <v>131.30000000000001</v>
      </c>
      <c r="BX405" s="528">
        <v>131.19999999999999</v>
      </c>
      <c r="BY405" s="528">
        <v>144.30000000000001</v>
      </c>
      <c r="BZ405" s="528">
        <v>148.6</v>
      </c>
      <c r="CA405" s="528">
        <v>148.6</v>
      </c>
      <c r="CB405" s="528">
        <v>147.80000000000001</v>
      </c>
      <c r="CC405" s="528">
        <v>143.80000000000001</v>
      </c>
      <c r="CD405" s="528">
        <v>142.19999999999999</v>
      </c>
      <c r="CE405" s="528">
        <v>140.19999999999999</v>
      </c>
      <c r="CF405" s="528">
        <v>139.4</v>
      </c>
      <c r="CG405" s="528">
        <v>148.4</v>
      </c>
      <c r="CH405" s="528">
        <v>153</v>
      </c>
      <c r="CI405" s="528">
        <v>154.80000000000001</v>
      </c>
      <c r="CJ405" s="528">
        <v>156</v>
      </c>
      <c r="CK405" s="528">
        <v>154.1</v>
      </c>
      <c r="CL405" s="528">
        <v>153.5</v>
      </c>
    </row>
    <row r="406" spans="1:90">
      <c r="A406" s="524" t="s">
        <v>2733</v>
      </c>
      <c r="B406" s="524" t="s">
        <v>2734</v>
      </c>
      <c r="C406" s="525">
        <v>4.2500000000000003E-3</v>
      </c>
      <c r="D406" s="528">
        <v>100.3</v>
      </c>
      <c r="E406" s="528">
        <v>100.3</v>
      </c>
      <c r="F406" s="528">
        <v>100.3</v>
      </c>
      <c r="G406" s="528">
        <v>100.9</v>
      </c>
      <c r="H406" s="528">
        <v>100.9</v>
      </c>
      <c r="I406" s="528">
        <v>100.9</v>
      </c>
      <c r="J406" s="528">
        <v>100.9</v>
      </c>
      <c r="K406" s="528">
        <v>100.9</v>
      </c>
      <c r="L406" s="528">
        <v>100.9</v>
      </c>
      <c r="M406" s="528">
        <v>100.9</v>
      </c>
      <c r="N406" s="528">
        <v>100.9</v>
      </c>
      <c r="O406" s="528">
        <v>100.9</v>
      </c>
      <c r="P406" s="528">
        <v>100.9</v>
      </c>
      <c r="Q406" s="528">
        <v>101.2</v>
      </c>
      <c r="R406" s="528">
        <v>101.5</v>
      </c>
      <c r="S406" s="528">
        <v>103.2</v>
      </c>
      <c r="T406" s="528">
        <v>103.2</v>
      </c>
      <c r="U406" s="528">
        <v>104.7</v>
      </c>
      <c r="V406" s="528">
        <v>106</v>
      </c>
      <c r="W406" s="528">
        <v>106</v>
      </c>
      <c r="X406" s="528">
        <v>106</v>
      </c>
      <c r="Y406" s="528">
        <v>106</v>
      </c>
      <c r="Z406" s="528">
        <v>106</v>
      </c>
      <c r="AA406" s="528">
        <v>107.5</v>
      </c>
      <c r="AB406" s="528">
        <v>107.5</v>
      </c>
      <c r="AC406" s="528">
        <v>107.5</v>
      </c>
      <c r="AD406" s="528">
        <v>107.5</v>
      </c>
      <c r="AE406" s="528">
        <v>109.5</v>
      </c>
      <c r="AF406" s="528">
        <v>109.5</v>
      </c>
      <c r="AG406" s="528">
        <v>109.5</v>
      </c>
      <c r="AH406" s="528">
        <v>109.9</v>
      </c>
      <c r="AI406" s="528">
        <v>110.4</v>
      </c>
      <c r="AJ406" s="528">
        <v>110.7</v>
      </c>
      <c r="AK406" s="528">
        <v>112.1</v>
      </c>
      <c r="AL406" s="528">
        <v>112.1</v>
      </c>
      <c r="AM406" s="528">
        <v>111.1</v>
      </c>
      <c r="AN406" s="528">
        <v>110.9</v>
      </c>
      <c r="AO406" s="528">
        <v>110.9</v>
      </c>
      <c r="AP406" s="528">
        <v>110.9</v>
      </c>
      <c r="AQ406" s="528">
        <v>111.9</v>
      </c>
      <c r="AR406" s="528">
        <v>111.9</v>
      </c>
      <c r="AS406" s="528">
        <v>111.9</v>
      </c>
      <c r="AT406" s="528">
        <v>113.4</v>
      </c>
      <c r="AU406" s="528">
        <v>113.4</v>
      </c>
      <c r="AV406" s="528">
        <v>113.4</v>
      </c>
      <c r="AW406" s="528">
        <v>113.4</v>
      </c>
      <c r="AX406" s="528">
        <v>113.4</v>
      </c>
      <c r="AY406" s="528">
        <v>113.4</v>
      </c>
      <c r="AZ406" s="528">
        <v>113.4</v>
      </c>
      <c r="BA406" s="528">
        <v>113.4</v>
      </c>
      <c r="BB406" s="528">
        <v>113.4</v>
      </c>
      <c r="BC406" s="528">
        <v>113.4</v>
      </c>
      <c r="BD406" s="528">
        <v>113.4</v>
      </c>
      <c r="BE406" s="528">
        <v>113.4</v>
      </c>
      <c r="BF406" s="528">
        <v>113.4</v>
      </c>
      <c r="BG406" s="528">
        <v>113.4</v>
      </c>
      <c r="BH406" s="528">
        <v>114.4</v>
      </c>
      <c r="BI406" s="528">
        <v>114.4</v>
      </c>
      <c r="BJ406" s="528">
        <v>114.4</v>
      </c>
      <c r="BK406" s="528">
        <v>114.4</v>
      </c>
      <c r="BL406" s="528">
        <v>118.8</v>
      </c>
      <c r="BM406" s="528">
        <v>118.8</v>
      </c>
      <c r="BN406" s="528">
        <v>121.1</v>
      </c>
      <c r="BO406" s="528">
        <v>124.8</v>
      </c>
      <c r="BP406" s="528">
        <v>120.5</v>
      </c>
      <c r="BQ406" s="528">
        <v>123.3</v>
      </c>
      <c r="BR406" s="528">
        <v>123.3</v>
      </c>
      <c r="BS406" s="528">
        <v>126.1</v>
      </c>
      <c r="BT406" s="528">
        <v>126.1</v>
      </c>
      <c r="BU406" s="528">
        <v>126.1</v>
      </c>
      <c r="BV406" s="528">
        <v>127</v>
      </c>
      <c r="BW406" s="528">
        <v>127</v>
      </c>
      <c r="BX406" s="528">
        <v>133</v>
      </c>
      <c r="BY406" s="528">
        <v>133.80000000000001</v>
      </c>
      <c r="BZ406" s="528">
        <v>133.69999999999999</v>
      </c>
      <c r="CA406" s="528">
        <v>137.6</v>
      </c>
      <c r="CB406" s="528">
        <v>140.5</v>
      </c>
      <c r="CC406" s="528">
        <v>140.80000000000001</v>
      </c>
      <c r="CD406" s="528">
        <v>141.69999999999999</v>
      </c>
      <c r="CE406" s="528">
        <v>141.69999999999999</v>
      </c>
      <c r="CF406" s="528">
        <v>141.69999999999999</v>
      </c>
      <c r="CG406" s="528">
        <v>142.80000000000001</v>
      </c>
      <c r="CH406" s="528">
        <v>146.19999999999999</v>
      </c>
      <c r="CI406" s="528">
        <v>150.30000000000001</v>
      </c>
      <c r="CJ406" s="528">
        <v>150.80000000000001</v>
      </c>
      <c r="CK406" s="528">
        <v>151.5</v>
      </c>
      <c r="CL406" s="528">
        <v>151.5</v>
      </c>
    </row>
    <row r="407" spans="1:90">
      <c r="A407" s="524" t="s">
        <v>2735</v>
      </c>
      <c r="B407" s="524" t="s">
        <v>2736</v>
      </c>
      <c r="C407" s="525">
        <v>7.5230000000000005E-2</v>
      </c>
      <c r="D407" s="528">
        <v>101.2</v>
      </c>
      <c r="E407" s="528">
        <v>101</v>
      </c>
      <c r="F407" s="528">
        <v>101.3</v>
      </c>
      <c r="G407" s="528">
        <v>101.5</v>
      </c>
      <c r="H407" s="528">
        <v>101.6</v>
      </c>
      <c r="I407" s="528">
        <v>101.4</v>
      </c>
      <c r="J407" s="528">
        <v>101.3</v>
      </c>
      <c r="K407" s="528">
        <v>101.2</v>
      </c>
      <c r="L407" s="528">
        <v>101.8</v>
      </c>
      <c r="M407" s="528">
        <v>102.3</v>
      </c>
      <c r="N407" s="528">
        <v>101.8</v>
      </c>
      <c r="O407" s="528">
        <v>102</v>
      </c>
      <c r="P407" s="528">
        <v>103.3</v>
      </c>
      <c r="Q407" s="528">
        <v>104.2</v>
      </c>
      <c r="R407" s="528">
        <v>104.5</v>
      </c>
      <c r="S407" s="528">
        <v>113.5</v>
      </c>
      <c r="T407" s="528">
        <v>114.8</v>
      </c>
      <c r="U407" s="528">
        <v>115.5</v>
      </c>
      <c r="V407" s="528">
        <v>114.8</v>
      </c>
      <c r="W407" s="528">
        <v>114.2</v>
      </c>
      <c r="X407" s="528">
        <v>113.6</v>
      </c>
      <c r="Y407" s="528">
        <v>113.3</v>
      </c>
      <c r="Z407" s="528">
        <v>113.4</v>
      </c>
      <c r="AA407" s="528">
        <v>113.1</v>
      </c>
      <c r="AB407" s="528">
        <v>115.3</v>
      </c>
      <c r="AC407" s="528">
        <v>115.5</v>
      </c>
      <c r="AD407" s="528">
        <v>115.4</v>
      </c>
      <c r="AE407" s="528">
        <v>121</v>
      </c>
      <c r="AF407" s="528">
        <v>120.3</v>
      </c>
      <c r="AG407" s="528">
        <v>120.3</v>
      </c>
      <c r="AH407" s="528">
        <v>120.1</v>
      </c>
      <c r="AI407" s="528">
        <v>120.1</v>
      </c>
      <c r="AJ407" s="528">
        <v>120.1</v>
      </c>
      <c r="AK407" s="528">
        <v>120.5</v>
      </c>
      <c r="AL407" s="528">
        <v>121</v>
      </c>
      <c r="AM407" s="528">
        <v>120.5</v>
      </c>
      <c r="AN407" s="528">
        <v>119</v>
      </c>
      <c r="AO407" s="528">
        <v>119.3</v>
      </c>
      <c r="AP407" s="528">
        <v>119.2</v>
      </c>
      <c r="AQ407" s="528">
        <v>121.1</v>
      </c>
      <c r="AR407" s="528">
        <v>122.2</v>
      </c>
      <c r="AS407" s="528">
        <v>122.2</v>
      </c>
      <c r="AT407" s="528">
        <v>123.2</v>
      </c>
      <c r="AU407" s="528">
        <v>124.5</v>
      </c>
      <c r="AV407" s="528">
        <v>123.4</v>
      </c>
      <c r="AW407" s="528">
        <v>121.4</v>
      </c>
      <c r="AX407" s="528">
        <v>121.4</v>
      </c>
      <c r="AY407" s="528">
        <v>122.5</v>
      </c>
      <c r="AZ407" s="528">
        <v>122.8</v>
      </c>
      <c r="BA407" s="528">
        <v>123</v>
      </c>
      <c r="BB407" s="528">
        <v>119</v>
      </c>
      <c r="BC407" s="528">
        <v>123.1</v>
      </c>
      <c r="BD407" s="528">
        <v>121.7</v>
      </c>
      <c r="BE407" s="528">
        <v>119.5</v>
      </c>
      <c r="BF407" s="528">
        <v>124.5</v>
      </c>
      <c r="BG407" s="528">
        <v>124.9</v>
      </c>
      <c r="BH407" s="528">
        <v>125.9</v>
      </c>
      <c r="BI407" s="528">
        <v>124.9</v>
      </c>
      <c r="BJ407" s="528">
        <v>125.1</v>
      </c>
      <c r="BK407" s="528">
        <v>128</v>
      </c>
      <c r="BL407" s="528">
        <v>128.1</v>
      </c>
      <c r="BM407" s="528">
        <v>132.80000000000001</v>
      </c>
      <c r="BN407" s="528">
        <v>136.9</v>
      </c>
      <c r="BO407" s="528">
        <v>144.9</v>
      </c>
      <c r="BP407" s="528">
        <v>142.69999999999999</v>
      </c>
      <c r="BQ407" s="528">
        <v>144.80000000000001</v>
      </c>
      <c r="BR407" s="528">
        <v>151.5</v>
      </c>
      <c r="BS407" s="528">
        <v>148.19999999999999</v>
      </c>
      <c r="BT407" s="528">
        <v>146.1</v>
      </c>
      <c r="BU407" s="528">
        <v>150.5</v>
      </c>
      <c r="BV407" s="528">
        <v>155.80000000000001</v>
      </c>
      <c r="BW407" s="528">
        <v>157</v>
      </c>
      <c r="BX407" s="528">
        <v>168.4</v>
      </c>
      <c r="BY407" s="528">
        <v>178.3</v>
      </c>
      <c r="BZ407" s="528">
        <v>175.3</v>
      </c>
      <c r="CA407" s="528">
        <v>177.1</v>
      </c>
      <c r="CB407" s="528">
        <v>175.7</v>
      </c>
      <c r="CC407" s="528">
        <v>174</v>
      </c>
      <c r="CD407" s="528">
        <v>171.6</v>
      </c>
      <c r="CE407" s="528">
        <v>169.4</v>
      </c>
      <c r="CF407" s="528">
        <v>171.4</v>
      </c>
      <c r="CG407" s="528">
        <v>172.8</v>
      </c>
      <c r="CH407" s="528">
        <v>168.5</v>
      </c>
      <c r="CI407" s="528">
        <v>166.8</v>
      </c>
      <c r="CJ407" s="528">
        <v>168.1</v>
      </c>
      <c r="CK407" s="528">
        <v>167.4</v>
      </c>
      <c r="CL407" s="528">
        <v>167.6</v>
      </c>
    </row>
    <row r="408" spans="1:90">
      <c r="A408" s="524" t="s">
        <v>2737</v>
      </c>
      <c r="B408" s="524" t="s">
        <v>1200</v>
      </c>
      <c r="C408" s="525">
        <v>12.0177</v>
      </c>
      <c r="D408" s="528">
        <v>101.3</v>
      </c>
      <c r="E408" s="528">
        <v>101.5</v>
      </c>
      <c r="F408" s="528">
        <v>101.9</v>
      </c>
      <c r="G408" s="528">
        <v>103.6</v>
      </c>
      <c r="H408" s="528">
        <v>103.4</v>
      </c>
      <c r="I408" s="528">
        <v>103.1</v>
      </c>
      <c r="J408" s="528">
        <v>103.4</v>
      </c>
      <c r="K408" s="528">
        <v>103.5</v>
      </c>
      <c r="L408" s="528">
        <v>103.7</v>
      </c>
      <c r="M408" s="528">
        <v>103.6</v>
      </c>
      <c r="N408" s="528">
        <v>103.9</v>
      </c>
      <c r="O408" s="528">
        <v>103.7</v>
      </c>
      <c r="P408" s="528">
        <v>104.3</v>
      </c>
      <c r="Q408" s="528">
        <v>104.5</v>
      </c>
      <c r="R408" s="528">
        <v>104.8</v>
      </c>
      <c r="S408" s="528">
        <v>106.7</v>
      </c>
      <c r="T408" s="528">
        <v>107.2</v>
      </c>
      <c r="U408" s="528">
        <v>107.8</v>
      </c>
      <c r="V408" s="528">
        <v>108.3</v>
      </c>
      <c r="W408" s="528">
        <v>108.8</v>
      </c>
      <c r="X408" s="528">
        <v>109.6</v>
      </c>
      <c r="Y408" s="528">
        <v>109.5</v>
      </c>
      <c r="Z408" s="528">
        <v>109.5</v>
      </c>
      <c r="AA408" s="528">
        <v>109.6</v>
      </c>
      <c r="AB408" s="528">
        <v>110.1</v>
      </c>
      <c r="AC408" s="528">
        <v>110</v>
      </c>
      <c r="AD408" s="528">
        <v>110.2</v>
      </c>
      <c r="AE408" s="528">
        <v>110.9</v>
      </c>
      <c r="AF408" s="528">
        <v>111</v>
      </c>
      <c r="AG408" s="528">
        <v>111.5</v>
      </c>
      <c r="AH408" s="528">
        <v>111.9</v>
      </c>
      <c r="AI408" s="528">
        <v>112</v>
      </c>
      <c r="AJ408" s="528">
        <v>112.1</v>
      </c>
      <c r="AK408" s="528">
        <v>112.8</v>
      </c>
      <c r="AL408" s="528">
        <v>112.9</v>
      </c>
      <c r="AM408" s="528">
        <v>113.7</v>
      </c>
      <c r="AN408" s="528">
        <v>114.8</v>
      </c>
      <c r="AO408" s="528">
        <v>114.9</v>
      </c>
      <c r="AP408" s="528">
        <v>115.5</v>
      </c>
      <c r="AQ408" s="528">
        <v>116.6</v>
      </c>
      <c r="AR408" s="528">
        <v>117.9</v>
      </c>
      <c r="AS408" s="528">
        <v>118.9</v>
      </c>
      <c r="AT408" s="528">
        <v>119.4</v>
      </c>
      <c r="AU408" s="528">
        <v>120.6</v>
      </c>
      <c r="AV408" s="528">
        <v>120</v>
      </c>
      <c r="AW408" s="528">
        <v>119.7</v>
      </c>
      <c r="AX408" s="528">
        <v>118.3</v>
      </c>
      <c r="AY408" s="528">
        <v>116.6</v>
      </c>
      <c r="AZ408" s="528">
        <v>116.4</v>
      </c>
      <c r="BA408" s="528">
        <v>116.3</v>
      </c>
      <c r="BB408" s="528">
        <v>116.1</v>
      </c>
      <c r="BC408" s="528">
        <v>116.2</v>
      </c>
      <c r="BD408" s="528">
        <v>116.5</v>
      </c>
      <c r="BE408" s="528">
        <v>116.3</v>
      </c>
      <c r="BF408" s="528">
        <v>117</v>
      </c>
      <c r="BG408" s="528">
        <v>117.5</v>
      </c>
      <c r="BH408" s="528">
        <v>117.4</v>
      </c>
      <c r="BI408" s="528">
        <v>117.2</v>
      </c>
      <c r="BJ408" s="528">
        <v>117.2</v>
      </c>
      <c r="BK408" s="528">
        <v>118.3</v>
      </c>
      <c r="BL408" s="528">
        <v>119.3</v>
      </c>
      <c r="BM408" s="528">
        <v>119.8</v>
      </c>
      <c r="BN408" s="528">
        <v>120.4</v>
      </c>
      <c r="BO408" s="528">
        <v>122.6</v>
      </c>
      <c r="BP408" s="528">
        <v>122.6</v>
      </c>
      <c r="BQ408" s="528">
        <v>122.4</v>
      </c>
      <c r="BR408" s="528">
        <v>122.1</v>
      </c>
      <c r="BS408" s="528">
        <v>122.6</v>
      </c>
      <c r="BT408" s="528">
        <v>122.8</v>
      </c>
      <c r="BU408" s="528">
        <v>123</v>
      </c>
      <c r="BV408" s="528">
        <v>123.3</v>
      </c>
      <c r="BW408" s="528">
        <v>124.2</v>
      </c>
      <c r="BX408" s="528">
        <v>125.9</v>
      </c>
      <c r="BY408" s="528">
        <v>127.7</v>
      </c>
      <c r="BZ408" s="528">
        <v>129.30000000000001</v>
      </c>
      <c r="CA408" s="528">
        <v>131</v>
      </c>
      <c r="CB408" s="528">
        <v>131.80000000000001</v>
      </c>
      <c r="CC408" s="528">
        <v>132.19999999999999</v>
      </c>
      <c r="CD408" s="528">
        <v>132.69999999999999</v>
      </c>
      <c r="CE408" s="528">
        <v>133</v>
      </c>
      <c r="CF408" s="528">
        <v>133.80000000000001</v>
      </c>
      <c r="CG408" s="528">
        <v>135.19999999999999</v>
      </c>
      <c r="CH408" s="528">
        <v>135.6</v>
      </c>
      <c r="CI408" s="528">
        <v>136.5</v>
      </c>
      <c r="CJ408" s="528">
        <v>137.80000000000001</v>
      </c>
      <c r="CK408" s="528">
        <v>137.9</v>
      </c>
      <c r="CL408" s="528">
        <v>139.19999999999999</v>
      </c>
    </row>
    <row r="409" spans="1:90">
      <c r="A409" s="524" t="s">
        <v>2738</v>
      </c>
      <c r="B409" s="524" t="s">
        <v>1202</v>
      </c>
      <c r="C409" s="525">
        <v>1.1873400000000001</v>
      </c>
      <c r="D409" s="528">
        <v>102.7</v>
      </c>
      <c r="E409" s="528">
        <v>103.3</v>
      </c>
      <c r="F409" s="528">
        <v>103.8</v>
      </c>
      <c r="G409" s="528">
        <v>106.8</v>
      </c>
      <c r="H409" s="528">
        <v>106.6</v>
      </c>
      <c r="I409" s="528">
        <v>106.8</v>
      </c>
      <c r="J409" s="528">
        <v>107</v>
      </c>
      <c r="K409" s="528">
        <v>106.7</v>
      </c>
      <c r="L409" s="528">
        <v>106.4</v>
      </c>
      <c r="M409" s="528">
        <v>106.2</v>
      </c>
      <c r="N409" s="528">
        <v>106.4</v>
      </c>
      <c r="O409" s="528">
        <v>106.1</v>
      </c>
      <c r="P409" s="528">
        <v>106.3</v>
      </c>
      <c r="Q409" s="528">
        <v>106.1</v>
      </c>
      <c r="R409" s="528">
        <v>105.8</v>
      </c>
      <c r="S409" s="528">
        <v>108.2</v>
      </c>
      <c r="T409" s="528">
        <v>108.5</v>
      </c>
      <c r="U409" s="528">
        <v>109</v>
      </c>
      <c r="V409" s="528">
        <v>108</v>
      </c>
      <c r="W409" s="528">
        <v>109</v>
      </c>
      <c r="X409" s="528">
        <v>109.8</v>
      </c>
      <c r="Y409" s="528">
        <v>109.6</v>
      </c>
      <c r="Z409" s="528">
        <v>110.1</v>
      </c>
      <c r="AA409" s="528">
        <v>110.6</v>
      </c>
      <c r="AB409" s="528">
        <v>109.8</v>
      </c>
      <c r="AC409" s="528">
        <v>110.6</v>
      </c>
      <c r="AD409" s="528">
        <v>110.5</v>
      </c>
      <c r="AE409" s="528">
        <v>111.9</v>
      </c>
      <c r="AF409" s="528">
        <v>112.1</v>
      </c>
      <c r="AG409" s="528">
        <v>113</v>
      </c>
      <c r="AH409" s="528">
        <v>114.6</v>
      </c>
      <c r="AI409" s="528">
        <v>116</v>
      </c>
      <c r="AJ409" s="528">
        <v>116.9</v>
      </c>
      <c r="AK409" s="528">
        <v>118.8</v>
      </c>
      <c r="AL409" s="528">
        <v>119</v>
      </c>
      <c r="AM409" s="528">
        <v>120</v>
      </c>
      <c r="AN409" s="528">
        <v>119.9</v>
      </c>
      <c r="AO409" s="528">
        <v>120.9</v>
      </c>
      <c r="AP409" s="528">
        <v>121.8</v>
      </c>
      <c r="AQ409" s="528">
        <v>123.4</v>
      </c>
      <c r="AR409" s="528">
        <v>124.6</v>
      </c>
      <c r="AS409" s="528">
        <v>124.9</v>
      </c>
      <c r="AT409" s="528">
        <v>125.5</v>
      </c>
      <c r="AU409" s="528">
        <v>126.9</v>
      </c>
      <c r="AV409" s="528">
        <v>126.8</v>
      </c>
      <c r="AW409" s="528">
        <v>127.7</v>
      </c>
      <c r="AX409" s="528">
        <v>127.7</v>
      </c>
      <c r="AY409" s="528">
        <v>126.1</v>
      </c>
      <c r="AZ409" s="528">
        <v>127.3</v>
      </c>
      <c r="BA409" s="528">
        <v>127.6</v>
      </c>
      <c r="BB409" s="528">
        <v>125.8</v>
      </c>
      <c r="BC409" s="528">
        <v>126.3</v>
      </c>
      <c r="BD409" s="528">
        <v>125.5</v>
      </c>
      <c r="BE409" s="528">
        <v>125.5</v>
      </c>
      <c r="BF409" s="528">
        <v>124.9</v>
      </c>
      <c r="BG409" s="528">
        <v>123.8</v>
      </c>
      <c r="BH409" s="528">
        <v>125.4</v>
      </c>
      <c r="BI409" s="528">
        <v>124.3</v>
      </c>
      <c r="BJ409" s="528">
        <v>124.6</v>
      </c>
      <c r="BK409" s="528">
        <v>125</v>
      </c>
      <c r="BL409" s="528">
        <v>124.7</v>
      </c>
      <c r="BM409" s="528">
        <v>124.9</v>
      </c>
      <c r="BN409" s="528">
        <v>125.1</v>
      </c>
      <c r="BO409" s="528">
        <v>124.9</v>
      </c>
      <c r="BP409" s="528">
        <v>125.2</v>
      </c>
      <c r="BQ409" s="528">
        <v>125.8</v>
      </c>
      <c r="BR409" s="528">
        <v>125.3</v>
      </c>
      <c r="BS409" s="528">
        <v>125</v>
      </c>
      <c r="BT409" s="528">
        <v>124.9</v>
      </c>
      <c r="BU409" s="528">
        <v>125.8</v>
      </c>
      <c r="BV409" s="528">
        <v>125.5</v>
      </c>
      <c r="BW409" s="528">
        <v>126.8</v>
      </c>
      <c r="BX409" s="528">
        <v>127.4</v>
      </c>
      <c r="BY409" s="528">
        <v>128.30000000000001</v>
      </c>
      <c r="BZ409" s="528">
        <v>130.19999999999999</v>
      </c>
      <c r="CA409" s="528">
        <v>132.80000000000001</v>
      </c>
      <c r="CB409" s="528">
        <v>135.19999999999999</v>
      </c>
      <c r="CC409" s="528">
        <v>137.19999999999999</v>
      </c>
      <c r="CD409" s="528">
        <v>138.6</v>
      </c>
      <c r="CE409" s="528">
        <v>137.9</v>
      </c>
      <c r="CF409" s="528">
        <v>137.19999999999999</v>
      </c>
      <c r="CG409" s="528">
        <v>137.9</v>
      </c>
      <c r="CH409" s="528">
        <v>139.19999999999999</v>
      </c>
      <c r="CI409" s="528">
        <v>139.5</v>
      </c>
      <c r="CJ409" s="528">
        <v>140.9</v>
      </c>
      <c r="CK409" s="528">
        <v>141.5</v>
      </c>
      <c r="CL409" s="528">
        <v>141</v>
      </c>
    </row>
    <row r="410" spans="1:90">
      <c r="A410" s="524" t="s">
        <v>2739</v>
      </c>
      <c r="B410" s="524" t="s">
        <v>1204</v>
      </c>
      <c r="C410" s="525">
        <v>9.9589999999999998E-2</v>
      </c>
      <c r="D410" s="528">
        <v>101.3</v>
      </c>
      <c r="E410" s="528">
        <v>102</v>
      </c>
      <c r="F410" s="528">
        <v>102</v>
      </c>
      <c r="G410" s="528">
        <v>103.2</v>
      </c>
      <c r="H410" s="528">
        <v>103.2</v>
      </c>
      <c r="I410" s="528">
        <v>103.2</v>
      </c>
      <c r="J410" s="528">
        <v>103.8</v>
      </c>
      <c r="K410" s="528">
        <v>103.8</v>
      </c>
      <c r="L410" s="528">
        <v>103.7</v>
      </c>
      <c r="M410" s="528">
        <v>103.4</v>
      </c>
      <c r="N410" s="528">
        <v>103.2</v>
      </c>
      <c r="O410" s="528">
        <v>103.7</v>
      </c>
      <c r="P410" s="528">
        <v>106.5</v>
      </c>
      <c r="Q410" s="528">
        <v>106.5</v>
      </c>
      <c r="R410" s="528">
        <v>106.5</v>
      </c>
      <c r="S410" s="528">
        <v>115.7</v>
      </c>
      <c r="T410" s="528">
        <v>116.1</v>
      </c>
      <c r="U410" s="528">
        <v>116.1</v>
      </c>
      <c r="V410" s="528">
        <v>116.7</v>
      </c>
      <c r="W410" s="528">
        <v>116.7</v>
      </c>
      <c r="X410" s="528">
        <v>116.9</v>
      </c>
      <c r="Y410" s="528">
        <v>120.1</v>
      </c>
      <c r="Z410" s="528">
        <v>120.1</v>
      </c>
      <c r="AA410" s="528">
        <v>120.5</v>
      </c>
      <c r="AB410" s="528">
        <v>120.5</v>
      </c>
      <c r="AC410" s="528">
        <v>121.4</v>
      </c>
      <c r="AD410" s="528">
        <v>121.5</v>
      </c>
      <c r="AE410" s="528">
        <v>122.7</v>
      </c>
      <c r="AF410" s="528">
        <v>122.7</v>
      </c>
      <c r="AG410" s="528">
        <v>122.7</v>
      </c>
      <c r="AH410" s="528">
        <v>123.8</v>
      </c>
      <c r="AI410" s="528">
        <v>123.8</v>
      </c>
      <c r="AJ410" s="528">
        <v>124.6</v>
      </c>
      <c r="AK410" s="528">
        <v>125.5</v>
      </c>
      <c r="AL410" s="528">
        <v>125.5</v>
      </c>
      <c r="AM410" s="528">
        <v>126.7</v>
      </c>
      <c r="AN410" s="528">
        <v>128.6</v>
      </c>
      <c r="AO410" s="528">
        <v>128.6</v>
      </c>
      <c r="AP410" s="528">
        <v>128.6</v>
      </c>
      <c r="AQ410" s="528">
        <v>132.19999999999999</v>
      </c>
      <c r="AR410" s="528">
        <v>132.19999999999999</v>
      </c>
      <c r="AS410" s="528">
        <v>132.19999999999999</v>
      </c>
      <c r="AT410" s="528">
        <v>132.19999999999999</v>
      </c>
      <c r="AU410" s="528">
        <v>135.6</v>
      </c>
      <c r="AV410" s="528">
        <v>135.6</v>
      </c>
      <c r="AW410" s="528">
        <v>135.6</v>
      </c>
      <c r="AX410" s="528">
        <v>135.6</v>
      </c>
      <c r="AY410" s="528">
        <v>135.6</v>
      </c>
      <c r="AZ410" s="528">
        <v>131.9</v>
      </c>
      <c r="BA410" s="528">
        <v>131</v>
      </c>
      <c r="BB410" s="528">
        <v>129.5</v>
      </c>
      <c r="BC410" s="528">
        <v>132.69999999999999</v>
      </c>
      <c r="BD410" s="528">
        <v>132.30000000000001</v>
      </c>
      <c r="BE410" s="528">
        <v>133.69999999999999</v>
      </c>
      <c r="BF410" s="528">
        <v>133.5</v>
      </c>
      <c r="BG410" s="528">
        <v>132.9</v>
      </c>
      <c r="BH410" s="528">
        <v>132.9</v>
      </c>
      <c r="BI410" s="528">
        <v>134.69999999999999</v>
      </c>
      <c r="BJ410" s="528">
        <v>135.5</v>
      </c>
      <c r="BK410" s="528">
        <v>135.5</v>
      </c>
      <c r="BL410" s="528">
        <v>135.80000000000001</v>
      </c>
      <c r="BM410" s="528">
        <v>135.19999999999999</v>
      </c>
      <c r="BN410" s="528">
        <v>138.4</v>
      </c>
      <c r="BO410" s="528">
        <v>138.69999999999999</v>
      </c>
      <c r="BP410" s="528">
        <v>139.4</v>
      </c>
      <c r="BQ410" s="528">
        <v>139.4</v>
      </c>
      <c r="BR410" s="528">
        <v>139.4</v>
      </c>
      <c r="BS410" s="528">
        <v>139.4</v>
      </c>
      <c r="BT410" s="528">
        <v>139.4</v>
      </c>
      <c r="BU410" s="528">
        <v>139.4</v>
      </c>
      <c r="BV410" s="528">
        <v>139.4</v>
      </c>
      <c r="BW410" s="528">
        <v>139.4</v>
      </c>
      <c r="BX410" s="528">
        <v>140.30000000000001</v>
      </c>
      <c r="BY410" s="528">
        <v>140.6</v>
      </c>
      <c r="BZ410" s="528">
        <v>140.80000000000001</v>
      </c>
      <c r="CA410" s="528">
        <v>141.4</v>
      </c>
      <c r="CB410" s="528">
        <v>141.4</v>
      </c>
      <c r="CC410" s="528">
        <v>144.5</v>
      </c>
      <c r="CD410" s="528">
        <v>145.19999999999999</v>
      </c>
      <c r="CE410" s="528">
        <v>145.19999999999999</v>
      </c>
      <c r="CF410" s="528">
        <v>143.4</v>
      </c>
      <c r="CG410" s="528">
        <v>143.4</v>
      </c>
      <c r="CH410" s="528">
        <v>147.19999999999999</v>
      </c>
      <c r="CI410" s="528">
        <v>149.1</v>
      </c>
      <c r="CJ410" s="528">
        <v>149.1</v>
      </c>
      <c r="CK410" s="528">
        <v>149.1</v>
      </c>
      <c r="CL410" s="528">
        <v>149.19999999999999</v>
      </c>
    </row>
    <row r="411" spans="1:90">
      <c r="A411" s="524" t="s">
        <v>2740</v>
      </c>
      <c r="B411" s="524" t="s">
        <v>1206</v>
      </c>
      <c r="C411" s="525">
        <v>0.17510000000000001</v>
      </c>
      <c r="D411" s="528">
        <v>105.2</v>
      </c>
      <c r="E411" s="528">
        <v>105.1</v>
      </c>
      <c r="F411" s="528">
        <v>104.5</v>
      </c>
      <c r="G411" s="528">
        <v>106.1</v>
      </c>
      <c r="H411" s="528">
        <v>105.5</v>
      </c>
      <c r="I411" s="528">
        <v>105</v>
      </c>
      <c r="J411" s="528">
        <v>104.1</v>
      </c>
      <c r="K411" s="528">
        <v>101.9</v>
      </c>
      <c r="L411" s="528">
        <v>102.6</v>
      </c>
      <c r="M411" s="528">
        <v>103.8</v>
      </c>
      <c r="N411" s="528">
        <v>103.4</v>
      </c>
      <c r="O411" s="528">
        <v>105.9</v>
      </c>
      <c r="P411" s="528">
        <v>102.8</v>
      </c>
      <c r="Q411" s="528">
        <v>100.3</v>
      </c>
      <c r="R411" s="528">
        <v>97.2</v>
      </c>
      <c r="S411" s="528">
        <v>96.9</v>
      </c>
      <c r="T411" s="528">
        <v>96.7</v>
      </c>
      <c r="U411" s="528">
        <v>96.5</v>
      </c>
      <c r="V411" s="528">
        <v>92.5</v>
      </c>
      <c r="W411" s="528">
        <v>92.6</v>
      </c>
      <c r="X411" s="528">
        <v>93.9</v>
      </c>
      <c r="Y411" s="528">
        <v>94.2</v>
      </c>
      <c r="Z411" s="528">
        <v>94.9</v>
      </c>
      <c r="AA411" s="528">
        <v>93.7</v>
      </c>
      <c r="AB411" s="528">
        <v>93.6</v>
      </c>
      <c r="AC411" s="528">
        <v>93.6</v>
      </c>
      <c r="AD411" s="528">
        <v>94.3</v>
      </c>
      <c r="AE411" s="528">
        <v>100.3</v>
      </c>
      <c r="AF411" s="528">
        <v>101.9</v>
      </c>
      <c r="AG411" s="528">
        <v>104.2</v>
      </c>
      <c r="AH411" s="528">
        <v>108.5</v>
      </c>
      <c r="AI411" s="528">
        <v>113.2</v>
      </c>
      <c r="AJ411" s="528">
        <v>117.2</v>
      </c>
      <c r="AK411" s="528">
        <v>124.7</v>
      </c>
      <c r="AL411" s="528">
        <v>121.4</v>
      </c>
      <c r="AM411" s="528">
        <v>128.30000000000001</v>
      </c>
      <c r="AN411" s="528">
        <v>125</v>
      </c>
      <c r="AO411" s="528">
        <v>126.3</v>
      </c>
      <c r="AP411" s="528">
        <v>128.30000000000001</v>
      </c>
      <c r="AQ411" s="528">
        <v>131.1</v>
      </c>
      <c r="AR411" s="528">
        <v>132.4</v>
      </c>
      <c r="AS411" s="528">
        <v>132.6</v>
      </c>
      <c r="AT411" s="528">
        <v>133.1</v>
      </c>
      <c r="AU411" s="528">
        <v>132.9</v>
      </c>
      <c r="AV411" s="528">
        <v>132.19999999999999</v>
      </c>
      <c r="AW411" s="528">
        <v>131.5</v>
      </c>
      <c r="AX411" s="528">
        <v>131.1</v>
      </c>
      <c r="AY411" s="528">
        <v>130.69999999999999</v>
      </c>
      <c r="AZ411" s="528">
        <v>134.4</v>
      </c>
      <c r="BA411" s="528">
        <v>134.6</v>
      </c>
      <c r="BB411" s="528">
        <v>133.69999999999999</v>
      </c>
      <c r="BC411" s="528">
        <v>130.4</v>
      </c>
      <c r="BD411" s="528">
        <v>128.30000000000001</v>
      </c>
      <c r="BE411" s="528">
        <v>128.80000000000001</v>
      </c>
      <c r="BF411" s="528">
        <v>129.5</v>
      </c>
      <c r="BG411" s="528">
        <v>130.1</v>
      </c>
      <c r="BH411" s="528">
        <v>131.69999999999999</v>
      </c>
      <c r="BI411" s="528">
        <v>131.30000000000001</v>
      </c>
      <c r="BJ411" s="528">
        <v>129.6</v>
      </c>
      <c r="BK411" s="528">
        <v>131.5</v>
      </c>
      <c r="BL411" s="528">
        <v>132.1</v>
      </c>
      <c r="BM411" s="528">
        <v>131.69999999999999</v>
      </c>
      <c r="BN411" s="528">
        <v>133.1</v>
      </c>
      <c r="BO411" s="528">
        <v>136.80000000000001</v>
      </c>
      <c r="BP411" s="528">
        <v>135.80000000000001</v>
      </c>
      <c r="BQ411" s="528">
        <v>139.4</v>
      </c>
      <c r="BR411" s="528">
        <v>144.19999999999999</v>
      </c>
      <c r="BS411" s="528">
        <v>144.9</v>
      </c>
      <c r="BT411" s="528">
        <v>143.1</v>
      </c>
      <c r="BU411" s="528">
        <v>146.5</v>
      </c>
      <c r="BV411" s="528">
        <v>144.69999999999999</v>
      </c>
      <c r="BW411" s="528">
        <v>143.80000000000001</v>
      </c>
      <c r="BX411" s="528">
        <v>145.19999999999999</v>
      </c>
      <c r="BY411" s="528">
        <v>144.30000000000001</v>
      </c>
      <c r="BZ411" s="528">
        <v>146.69999999999999</v>
      </c>
      <c r="CA411" s="528">
        <v>152</v>
      </c>
      <c r="CB411" s="528">
        <v>152</v>
      </c>
      <c r="CC411" s="528">
        <v>159.30000000000001</v>
      </c>
      <c r="CD411" s="528">
        <v>159.6</v>
      </c>
      <c r="CE411" s="528">
        <v>154.4</v>
      </c>
      <c r="CF411" s="528">
        <v>149.4</v>
      </c>
      <c r="CG411" s="528">
        <v>151.19999999999999</v>
      </c>
      <c r="CH411" s="528">
        <v>151.4</v>
      </c>
      <c r="CI411" s="528">
        <v>148</v>
      </c>
      <c r="CJ411" s="528">
        <v>150.1</v>
      </c>
      <c r="CK411" s="528">
        <v>148.9</v>
      </c>
      <c r="CL411" s="528">
        <v>142.6</v>
      </c>
    </row>
    <row r="412" spans="1:90">
      <c r="A412" s="524" t="s">
        <v>2741</v>
      </c>
      <c r="B412" s="524" t="s">
        <v>1208</v>
      </c>
      <c r="C412" s="525">
        <v>0.28444999999999998</v>
      </c>
      <c r="D412" s="528">
        <v>105.4</v>
      </c>
      <c r="E412" s="528">
        <v>108.6</v>
      </c>
      <c r="F412" s="528">
        <v>110.9</v>
      </c>
      <c r="G412" s="528">
        <v>118.3</v>
      </c>
      <c r="H412" s="528">
        <v>117.3</v>
      </c>
      <c r="I412" s="528">
        <v>118.7</v>
      </c>
      <c r="J412" s="528">
        <v>117.3</v>
      </c>
      <c r="K412" s="528">
        <v>117</v>
      </c>
      <c r="L412" s="528">
        <v>115.4</v>
      </c>
      <c r="M412" s="528">
        <v>114.7</v>
      </c>
      <c r="N412" s="528">
        <v>115.5</v>
      </c>
      <c r="O412" s="528">
        <v>111.9</v>
      </c>
      <c r="P412" s="528">
        <v>111.4</v>
      </c>
      <c r="Q412" s="528">
        <v>112.5</v>
      </c>
      <c r="R412" s="528">
        <v>112.4</v>
      </c>
      <c r="S412" s="528">
        <v>115.8</v>
      </c>
      <c r="T412" s="528">
        <v>116.7</v>
      </c>
      <c r="U412" s="528">
        <v>117.3</v>
      </c>
      <c r="V412" s="528">
        <v>116.6</v>
      </c>
      <c r="W412" s="528">
        <v>120.3</v>
      </c>
      <c r="X412" s="528">
        <v>121.8</v>
      </c>
      <c r="Y412" s="528">
        <v>119.8</v>
      </c>
      <c r="Z412" s="528">
        <v>121.4</v>
      </c>
      <c r="AA412" s="528">
        <v>122.6</v>
      </c>
      <c r="AB412" s="528">
        <v>118.9</v>
      </c>
      <c r="AC412" s="528">
        <v>120.7</v>
      </c>
      <c r="AD412" s="528">
        <v>119.6</v>
      </c>
      <c r="AE412" s="528">
        <v>120.5</v>
      </c>
      <c r="AF412" s="528">
        <v>120.6</v>
      </c>
      <c r="AG412" s="528">
        <v>122.1</v>
      </c>
      <c r="AH412" s="528">
        <v>123.5</v>
      </c>
      <c r="AI412" s="528">
        <v>125.2</v>
      </c>
      <c r="AJ412" s="528">
        <v>126.3</v>
      </c>
      <c r="AK412" s="528">
        <v>129.30000000000001</v>
      </c>
      <c r="AL412" s="528">
        <v>132.30000000000001</v>
      </c>
      <c r="AM412" s="528">
        <v>130</v>
      </c>
      <c r="AN412" s="528">
        <v>129.80000000000001</v>
      </c>
      <c r="AO412" s="528">
        <v>130.9</v>
      </c>
      <c r="AP412" s="528">
        <v>130.5</v>
      </c>
      <c r="AQ412" s="528">
        <v>131.9</v>
      </c>
      <c r="AR412" s="528">
        <v>134.1</v>
      </c>
      <c r="AS412" s="528">
        <v>133.30000000000001</v>
      </c>
      <c r="AT412" s="528">
        <v>134.80000000000001</v>
      </c>
      <c r="AU412" s="528">
        <v>138.69999999999999</v>
      </c>
      <c r="AV412" s="528">
        <v>137.1</v>
      </c>
      <c r="AW412" s="528">
        <v>140.80000000000001</v>
      </c>
      <c r="AX412" s="528">
        <v>141.1</v>
      </c>
      <c r="AY412" s="528">
        <v>139.80000000000001</v>
      </c>
      <c r="AZ412" s="528">
        <v>140.4</v>
      </c>
      <c r="BA412" s="528">
        <v>144.4</v>
      </c>
      <c r="BB412" s="528">
        <v>139.80000000000001</v>
      </c>
      <c r="BC412" s="528">
        <v>143.19999999999999</v>
      </c>
      <c r="BD412" s="528">
        <v>142.1</v>
      </c>
      <c r="BE412" s="528">
        <v>141.4</v>
      </c>
      <c r="BF412" s="528">
        <v>137.4</v>
      </c>
      <c r="BG412" s="528">
        <v>132.9</v>
      </c>
      <c r="BH412" s="528">
        <v>137.5</v>
      </c>
      <c r="BI412" s="528">
        <v>133.6</v>
      </c>
      <c r="BJ412" s="528">
        <v>133.4</v>
      </c>
      <c r="BK412" s="528">
        <v>134.19999999999999</v>
      </c>
      <c r="BL412" s="528">
        <v>133.4</v>
      </c>
      <c r="BM412" s="528">
        <v>134.9</v>
      </c>
      <c r="BN412" s="528">
        <v>131.9</v>
      </c>
      <c r="BO412" s="528">
        <v>128.19999999999999</v>
      </c>
      <c r="BP412" s="528">
        <v>130.80000000000001</v>
      </c>
      <c r="BQ412" s="528">
        <v>130.9</v>
      </c>
      <c r="BR412" s="528">
        <v>125.7</v>
      </c>
      <c r="BS412" s="528">
        <v>124.2</v>
      </c>
      <c r="BT412" s="528">
        <v>123.9</v>
      </c>
      <c r="BU412" s="528">
        <v>125.5</v>
      </c>
      <c r="BV412" s="528">
        <v>125.3</v>
      </c>
      <c r="BW412" s="528">
        <v>130.1</v>
      </c>
      <c r="BX412" s="528">
        <v>134.5</v>
      </c>
      <c r="BY412" s="528">
        <v>136.4</v>
      </c>
      <c r="BZ412" s="528">
        <v>138.4</v>
      </c>
      <c r="CA412" s="528">
        <v>142.30000000000001</v>
      </c>
      <c r="CB412" s="528">
        <v>145.5</v>
      </c>
      <c r="CC412" s="528">
        <v>144.9</v>
      </c>
      <c r="CD412" s="528">
        <v>149.19999999999999</v>
      </c>
      <c r="CE412" s="528">
        <v>150.1</v>
      </c>
      <c r="CF412" s="528">
        <v>149.6</v>
      </c>
      <c r="CG412" s="528">
        <v>149.6</v>
      </c>
      <c r="CH412" s="528">
        <v>151.1</v>
      </c>
      <c r="CI412" s="528">
        <v>153</v>
      </c>
      <c r="CJ412" s="528">
        <v>154.9</v>
      </c>
      <c r="CK412" s="528">
        <v>156.80000000000001</v>
      </c>
      <c r="CL412" s="528">
        <v>158.5</v>
      </c>
    </row>
    <row r="413" spans="1:90">
      <c r="A413" s="524" t="s">
        <v>2742</v>
      </c>
      <c r="B413" s="524" t="s">
        <v>1210</v>
      </c>
      <c r="C413" s="525">
        <v>0.10545</v>
      </c>
      <c r="D413" s="528">
        <v>99.6</v>
      </c>
      <c r="E413" s="528">
        <v>99.6</v>
      </c>
      <c r="F413" s="528">
        <v>99.6</v>
      </c>
      <c r="G413" s="528">
        <v>99</v>
      </c>
      <c r="H413" s="528">
        <v>98.8</v>
      </c>
      <c r="I413" s="528">
        <v>98.8</v>
      </c>
      <c r="J413" s="528">
        <v>103</v>
      </c>
      <c r="K413" s="528">
        <v>105.1</v>
      </c>
      <c r="L413" s="528">
        <v>105.1</v>
      </c>
      <c r="M413" s="528">
        <v>105.1</v>
      </c>
      <c r="N413" s="528">
        <v>105.1</v>
      </c>
      <c r="O413" s="528">
        <v>105.1</v>
      </c>
      <c r="P413" s="528">
        <v>105.1</v>
      </c>
      <c r="Q413" s="528">
        <v>105</v>
      </c>
      <c r="R413" s="528">
        <v>105</v>
      </c>
      <c r="S413" s="528">
        <v>104.2</v>
      </c>
      <c r="T413" s="528">
        <v>104.2</v>
      </c>
      <c r="U413" s="528">
        <v>104.1</v>
      </c>
      <c r="V413" s="528">
        <v>101.4</v>
      </c>
      <c r="W413" s="528">
        <v>101.4</v>
      </c>
      <c r="X413" s="528">
        <v>101.4</v>
      </c>
      <c r="Y413" s="528">
        <v>101.4</v>
      </c>
      <c r="Z413" s="528">
        <v>101.2</v>
      </c>
      <c r="AA413" s="528">
        <v>101.4</v>
      </c>
      <c r="AB413" s="528">
        <v>101.4</v>
      </c>
      <c r="AC413" s="528">
        <v>101.4</v>
      </c>
      <c r="AD413" s="528">
        <v>101.1</v>
      </c>
      <c r="AE413" s="528">
        <v>100.1</v>
      </c>
      <c r="AF413" s="528">
        <v>100.1</v>
      </c>
      <c r="AG413" s="528">
        <v>100.1</v>
      </c>
      <c r="AH413" s="528">
        <v>103.8</v>
      </c>
      <c r="AI413" s="528">
        <v>103.8</v>
      </c>
      <c r="AJ413" s="528">
        <v>103.8</v>
      </c>
      <c r="AK413" s="528">
        <v>103.8</v>
      </c>
      <c r="AL413" s="528">
        <v>103.8</v>
      </c>
      <c r="AM413" s="528">
        <v>103.8</v>
      </c>
      <c r="AN413" s="528">
        <v>105.3</v>
      </c>
      <c r="AO413" s="528">
        <v>105.3</v>
      </c>
      <c r="AP413" s="528">
        <v>105.4</v>
      </c>
      <c r="AQ413" s="528">
        <v>105.4</v>
      </c>
      <c r="AR413" s="528">
        <v>104.8</v>
      </c>
      <c r="AS413" s="528">
        <v>104.8</v>
      </c>
      <c r="AT413" s="528">
        <v>104.8</v>
      </c>
      <c r="AU413" s="528">
        <v>104.8</v>
      </c>
      <c r="AV413" s="528">
        <v>104.8</v>
      </c>
      <c r="AW413" s="528">
        <v>104.8</v>
      </c>
      <c r="AX413" s="528">
        <v>104.5</v>
      </c>
      <c r="AY413" s="528">
        <v>101</v>
      </c>
      <c r="AZ413" s="528">
        <v>101</v>
      </c>
      <c r="BA413" s="528">
        <v>100.8</v>
      </c>
      <c r="BB413" s="528">
        <v>100.4</v>
      </c>
      <c r="BC413" s="528">
        <v>99.6</v>
      </c>
      <c r="BD413" s="528">
        <v>99.7</v>
      </c>
      <c r="BE413" s="528">
        <v>99.6</v>
      </c>
      <c r="BF413" s="528">
        <v>100.2</v>
      </c>
      <c r="BG413" s="528">
        <v>99.8</v>
      </c>
      <c r="BH413" s="528">
        <v>99.9</v>
      </c>
      <c r="BI413" s="528">
        <v>100.9</v>
      </c>
      <c r="BJ413" s="528">
        <v>101.5</v>
      </c>
      <c r="BK413" s="528">
        <v>101.6</v>
      </c>
      <c r="BL413" s="528">
        <v>100.1</v>
      </c>
      <c r="BM413" s="528">
        <v>98.5</v>
      </c>
      <c r="BN413" s="528">
        <v>102</v>
      </c>
      <c r="BO413" s="528">
        <v>100.5</v>
      </c>
      <c r="BP413" s="528">
        <v>98.1</v>
      </c>
      <c r="BQ413" s="528">
        <v>97.9</v>
      </c>
      <c r="BR413" s="528">
        <v>97.9</v>
      </c>
      <c r="BS413" s="528">
        <v>97.9</v>
      </c>
      <c r="BT413" s="528">
        <v>97.9</v>
      </c>
      <c r="BU413" s="528">
        <v>97.9</v>
      </c>
      <c r="BV413" s="528">
        <v>97.9</v>
      </c>
      <c r="BW413" s="528">
        <v>97.9</v>
      </c>
      <c r="BX413" s="528">
        <v>97.4</v>
      </c>
      <c r="BY413" s="528">
        <v>99.1</v>
      </c>
      <c r="BZ413" s="528">
        <v>99.6</v>
      </c>
      <c r="CA413" s="528">
        <v>99.2</v>
      </c>
      <c r="CB413" s="528">
        <v>99.7</v>
      </c>
      <c r="CC413" s="528">
        <v>100.2</v>
      </c>
      <c r="CD413" s="528">
        <v>100.2</v>
      </c>
      <c r="CE413" s="528">
        <v>100</v>
      </c>
      <c r="CF413" s="528">
        <v>99.7</v>
      </c>
      <c r="CG413" s="528">
        <v>99.5</v>
      </c>
      <c r="CH413" s="528">
        <v>101.1</v>
      </c>
      <c r="CI413" s="528">
        <v>100</v>
      </c>
      <c r="CJ413" s="528">
        <v>101.3</v>
      </c>
      <c r="CK413" s="528">
        <v>102.3</v>
      </c>
      <c r="CL413" s="528">
        <v>102.3</v>
      </c>
    </row>
    <row r="414" spans="1:90">
      <c r="A414" s="524" t="s">
        <v>2743</v>
      </c>
      <c r="B414" s="524" t="s">
        <v>1212</v>
      </c>
      <c r="C414" s="525">
        <v>2.1989999999999999E-2</v>
      </c>
      <c r="D414" s="528">
        <v>99.9</v>
      </c>
      <c r="E414" s="528">
        <v>99.8</v>
      </c>
      <c r="F414" s="528">
        <v>99.7</v>
      </c>
      <c r="G414" s="528">
        <v>99.3</v>
      </c>
      <c r="H414" s="528">
        <v>99.9</v>
      </c>
      <c r="I414" s="528">
        <v>99.7</v>
      </c>
      <c r="J414" s="528">
        <v>99.5</v>
      </c>
      <c r="K414" s="528">
        <v>100.3</v>
      </c>
      <c r="L414" s="528">
        <v>100.1</v>
      </c>
      <c r="M414" s="528">
        <v>99.8</v>
      </c>
      <c r="N414" s="528">
        <v>99.7</v>
      </c>
      <c r="O414" s="528">
        <v>100</v>
      </c>
      <c r="P414" s="528">
        <v>102.9</v>
      </c>
      <c r="Q414" s="528">
        <v>99.3</v>
      </c>
      <c r="R414" s="528">
        <v>98.8</v>
      </c>
      <c r="S414" s="528">
        <v>99</v>
      </c>
      <c r="T414" s="528">
        <v>99.4</v>
      </c>
      <c r="U414" s="528">
        <v>99.9</v>
      </c>
      <c r="V414" s="528">
        <v>99.8</v>
      </c>
      <c r="W414" s="528">
        <v>100.6</v>
      </c>
      <c r="X414" s="528">
        <v>101.1</v>
      </c>
      <c r="Y414" s="528">
        <v>102.8</v>
      </c>
      <c r="Z414" s="528">
        <v>104.6</v>
      </c>
      <c r="AA414" s="528">
        <v>104.7</v>
      </c>
      <c r="AB414" s="528">
        <v>105.7</v>
      </c>
      <c r="AC414" s="528">
        <v>106.1</v>
      </c>
      <c r="AD414" s="528">
        <v>106.1</v>
      </c>
      <c r="AE414" s="528">
        <v>106.3</v>
      </c>
      <c r="AF414" s="528">
        <v>107.6</v>
      </c>
      <c r="AG414" s="528">
        <v>107.4</v>
      </c>
      <c r="AH414" s="528">
        <v>107.2</v>
      </c>
      <c r="AI414" s="528">
        <v>107.7</v>
      </c>
      <c r="AJ414" s="528">
        <v>108.7</v>
      </c>
      <c r="AK414" s="528">
        <v>112.1</v>
      </c>
      <c r="AL414" s="528">
        <v>112.7</v>
      </c>
      <c r="AM414" s="528">
        <v>114.5</v>
      </c>
      <c r="AN414" s="528">
        <v>115.2</v>
      </c>
      <c r="AO414" s="528">
        <v>116.1</v>
      </c>
      <c r="AP414" s="528">
        <v>117.8</v>
      </c>
      <c r="AQ414" s="528">
        <v>121.9</v>
      </c>
      <c r="AR414" s="528">
        <v>121.7</v>
      </c>
      <c r="AS414" s="528">
        <v>122.4</v>
      </c>
      <c r="AT414" s="528">
        <v>123.5</v>
      </c>
      <c r="AU414" s="528">
        <v>126</v>
      </c>
      <c r="AV414" s="528">
        <v>127.3</v>
      </c>
      <c r="AW414" s="528">
        <v>126.7</v>
      </c>
      <c r="AX414" s="528">
        <v>125.8</v>
      </c>
      <c r="AY414" s="528">
        <v>122.4</v>
      </c>
      <c r="AZ414" s="528">
        <v>122.5</v>
      </c>
      <c r="BA414" s="528">
        <v>121.6</v>
      </c>
      <c r="BB414" s="528">
        <v>120.6</v>
      </c>
      <c r="BC414" s="528">
        <v>121.3</v>
      </c>
      <c r="BD414" s="528">
        <v>121.7</v>
      </c>
      <c r="BE414" s="528">
        <v>122.4</v>
      </c>
      <c r="BF414" s="528">
        <v>122</v>
      </c>
      <c r="BG414" s="528">
        <v>122</v>
      </c>
      <c r="BH414" s="528">
        <v>121.9</v>
      </c>
      <c r="BI414" s="528">
        <v>121.9</v>
      </c>
      <c r="BJ414" s="528">
        <v>126.8</v>
      </c>
      <c r="BK414" s="528">
        <v>126.6</v>
      </c>
      <c r="BL414" s="528">
        <v>127</v>
      </c>
      <c r="BM414" s="528">
        <v>127.1</v>
      </c>
      <c r="BN414" s="528">
        <v>127.1</v>
      </c>
      <c r="BO414" s="528">
        <v>127.6</v>
      </c>
      <c r="BP414" s="528">
        <v>127.4</v>
      </c>
      <c r="BQ414" s="528">
        <v>127.3</v>
      </c>
      <c r="BR414" s="528">
        <v>126.9</v>
      </c>
      <c r="BS414" s="528">
        <v>127.6</v>
      </c>
      <c r="BT414" s="528">
        <v>127.6</v>
      </c>
      <c r="BU414" s="528">
        <v>127.6</v>
      </c>
      <c r="BV414" s="528">
        <v>127.6</v>
      </c>
      <c r="BW414" s="528">
        <v>132.80000000000001</v>
      </c>
      <c r="BX414" s="528">
        <v>139.80000000000001</v>
      </c>
      <c r="BY414" s="528">
        <v>139.80000000000001</v>
      </c>
      <c r="BZ414" s="528">
        <v>140.80000000000001</v>
      </c>
      <c r="CA414" s="528">
        <v>141.30000000000001</v>
      </c>
      <c r="CB414" s="528">
        <v>141.1</v>
      </c>
      <c r="CC414" s="528">
        <v>138.5</v>
      </c>
      <c r="CD414" s="528">
        <v>138.5</v>
      </c>
      <c r="CE414" s="528">
        <v>139.6</v>
      </c>
      <c r="CF414" s="528">
        <v>139</v>
      </c>
      <c r="CG414" s="528">
        <v>139.6</v>
      </c>
      <c r="CH414" s="528">
        <v>139.5</v>
      </c>
      <c r="CI414" s="528">
        <v>138.6</v>
      </c>
      <c r="CJ414" s="528">
        <v>137.9</v>
      </c>
      <c r="CK414" s="528">
        <v>138.1</v>
      </c>
      <c r="CL414" s="528">
        <v>136.5</v>
      </c>
    </row>
    <row r="415" spans="1:90">
      <c r="A415" s="524" t="s">
        <v>2744</v>
      </c>
      <c r="B415" s="524" t="s">
        <v>1214</v>
      </c>
      <c r="C415" s="525">
        <v>6.0330000000000002E-2</v>
      </c>
      <c r="D415" s="528">
        <v>101.1</v>
      </c>
      <c r="E415" s="528">
        <v>100.9</v>
      </c>
      <c r="F415" s="528">
        <v>100.7</v>
      </c>
      <c r="G415" s="528">
        <v>102.1</v>
      </c>
      <c r="H415" s="528">
        <v>103.8</v>
      </c>
      <c r="I415" s="528">
        <v>104.4</v>
      </c>
      <c r="J415" s="528">
        <v>104.2</v>
      </c>
      <c r="K415" s="528">
        <v>103.9</v>
      </c>
      <c r="L415" s="528">
        <v>103.8</v>
      </c>
      <c r="M415" s="528">
        <v>103.9</v>
      </c>
      <c r="N415" s="528">
        <v>104.3</v>
      </c>
      <c r="O415" s="528">
        <v>106.3</v>
      </c>
      <c r="P415" s="528">
        <v>107.9</v>
      </c>
      <c r="Q415" s="528">
        <v>108.7</v>
      </c>
      <c r="R415" s="528">
        <v>110.2</v>
      </c>
      <c r="S415" s="528">
        <v>117</v>
      </c>
      <c r="T415" s="528">
        <v>119.3</v>
      </c>
      <c r="U415" s="528">
        <v>120.9</v>
      </c>
      <c r="V415" s="528">
        <v>120.9</v>
      </c>
      <c r="W415" s="528">
        <v>118.9</v>
      </c>
      <c r="X415" s="528">
        <v>119.8</v>
      </c>
      <c r="Y415" s="528">
        <v>119.1</v>
      </c>
      <c r="Z415" s="528">
        <v>120.9</v>
      </c>
      <c r="AA415" s="528">
        <v>121.7</v>
      </c>
      <c r="AB415" s="528">
        <v>122.1</v>
      </c>
      <c r="AC415" s="528">
        <v>122.1</v>
      </c>
      <c r="AD415" s="528">
        <v>121.4</v>
      </c>
      <c r="AE415" s="528">
        <v>122.4</v>
      </c>
      <c r="AF415" s="528">
        <v>122.4</v>
      </c>
      <c r="AG415" s="528">
        <v>122</v>
      </c>
      <c r="AH415" s="528">
        <v>121.1</v>
      </c>
      <c r="AI415" s="528">
        <v>121.4</v>
      </c>
      <c r="AJ415" s="528">
        <v>123.1</v>
      </c>
      <c r="AK415" s="528">
        <v>124.8</v>
      </c>
      <c r="AL415" s="528">
        <v>124.6</v>
      </c>
      <c r="AM415" s="528">
        <v>124.6</v>
      </c>
      <c r="AN415" s="528">
        <v>127.3</v>
      </c>
      <c r="AO415" s="528">
        <v>127.3</v>
      </c>
      <c r="AP415" s="528">
        <v>126.7</v>
      </c>
      <c r="AQ415" s="528">
        <v>127.5</v>
      </c>
      <c r="AR415" s="528">
        <v>127.6</v>
      </c>
      <c r="AS415" s="528">
        <v>127.8</v>
      </c>
      <c r="AT415" s="528">
        <v>128.6</v>
      </c>
      <c r="AU415" s="528">
        <v>128.80000000000001</v>
      </c>
      <c r="AV415" s="528">
        <v>129.1</v>
      </c>
      <c r="AW415" s="528">
        <v>129.80000000000001</v>
      </c>
      <c r="AX415" s="528">
        <v>129.69999999999999</v>
      </c>
      <c r="AY415" s="528">
        <v>129.19999999999999</v>
      </c>
      <c r="AZ415" s="528">
        <v>133.19999999999999</v>
      </c>
      <c r="BA415" s="528">
        <v>131.6</v>
      </c>
      <c r="BB415" s="528">
        <v>128.30000000000001</v>
      </c>
      <c r="BC415" s="528">
        <v>126.9</v>
      </c>
      <c r="BD415" s="528">
        <v>127.1</v>
      </c>
      <c r="BE415" s="528">
        <v>127</v>
      </c>
      <c r="BF415" s="528">
        <v>127</v>
      </c>
      <c r="BG415" s="528">
        <v>127.1</v>
      </c>
      <c r="BH415" s="528">
        <v>127.2</v>
      </c>
      <c r="BI415" s="528">
        <v>121.7</v>
      </c>
      <c r="BJ415" s="528">
        <v>124.4</v>
      </c>
      <c r="BK415" s="528">
        <v>121</v>
      </c>
      <c r="BL415" s="528">
        <v>119.6</v>
      </c>
      <c r="BM415" s="528">
        <v>120.8</v>
      </c>
      <c r="BN415" s="528">
        <v>121.6</v>
      </c>
      <c r="BO415" s="528">
        <v>124.1</v>
      </c>
      <c r="BP415" s="528">
        <v>121.2</v>
      </c>
      <c r="BQ415" s="528">
        <v>122.1</v>
      </c>
      <c r="BR415" s="528">
        <v>122.2</v>
      </c>
      <c r="BS415" s="528">
        <v>120.2</v>
      </c>
      <c r="BT415" s="528">
        <v>120.4</v>
      </c>
      <c r="BU415" s="528">
        <v>118.2</v>
      </c>
      <c r="BV415" s="528">
        <v>117.9</v>
      </c>
      <c r="BW415" s="528">
        <v>117.5</v>
      </c>
      <c r="BX415" s="528">
        <v>117.8</v>
      </c>
      <c r="BY415" s="528">
        <v>122.2</v>
      </c>
      <c r="BZ415" s="528">
        <v>125.1</v>
      </c>
      <c r="CA415" s="528">
        <v>126.5</v>
      </c>
      <c r="CB415" s="528">
        <v>129.9</v>
      </c>
      <c r="CC415" s="528">
        <v>133.19999999999999</v>
      </c>
      <c r="CD415" s="528">
        <v>133.5</v>
      </c>
      <c r="CE415" s="528">
        <v>133.4</v>
      </c>
      <c r="CF415" s="528">
        <v>132.19999999999999</v>
      </c>
      <c r="CG415" s="528">
        <v>135.30000000000001</v>
      </c>
      <c r="CH415" s="528">
        <v>135.9</v>
      </c>
      <c r="CI415" s="528">
        <v>137.30000000000001</v>
      </c>
      <c r="CJ415" s="528">
        <v>138.9</v>
      </c>
      <c r="CK415" s="528">
        <v>139.4</v>
      </c>
      <c r="CL415" s="528">
        <v>140.6</v>
      </c>
    </row>
    <row r="416" spans="1:90">
      <c r="A416" s="524" t="s">
        <v>2745</v>
      </c>
      <c r="B416" s="524" t="s">
        <v>1216</v>
      </c>
      <c r="C416" s="525">
        <v>4.4000000000000003E-3</v>
      </c>
      <c r="D416" s="528">
        <v>105.2</v>
      </c>
      <c r="E416" s="528">
        <v>104.6</v>
      </c>
      <c r="F416" s="528">
        <v>114.5</v>
      </c>
      <c r="G416" s="528">
        <v>102.3</v>
      </c>
      <c r="H416" s="528">
        <v>102.3</v>
      </c>
      <c r="I416" s="528">
        <v>102.3</v>
      </c>
      <c r="J416" s="528">
        <v>102.3</v>
      </c>
      <c r="K416" s="528">
        <v>102.3</v>
      </c>
      <c r="L416" s="528">
        <v>102.3</v>
      </c>
      <c r="M416" s="528">
        <v>102.3</v>
      </c>
      <c r="N416" s="528">
        <v>111.3</v>
      </c>
      <c r="O416" s="528">
        <v>111.3</v>
      </c>
      <c r="P416" s="528">
        <v>111.9</v>
      </c>
      <c r="Q416" s="528">
        <v>111.9</v>
      </c>
      <c r="R416" s="528">
        <v>111.9</v>
      </c>
      <c r="S416" s="528">
        <v>112.5</v>
      </c>
      <c r="T416" s="528">
        <v>112.5</v>
      </c>
      <c r="U416" s="528">
        <v>112.5</v>
      </c>
      <c r="V416" s="528">
        <v>112.5</v>
      </c>
      <c r="W416" s="528">
        <v>113.4</v>
      </c>
      <c r="X416" s="528">
        <v>114.3</v>
      </c>
      <c r="Y416" s="528">
        <v>114.3</v>
      </c>
      <c r="Z416" s="528">
        <v>114.3</v>
      </c>
      <c r="AA416" s="528">
        <v>114.3</v>
      </c>
      <c r="AB416" s="528">
        <v>113.7</v>
      </c>
      <c r="AC416" s="528">
        <v>113.7</v>
      </c>
      <c r="AD416" s="528">
        <v>113.7</v>
      </c>
      <c r="AE416" s="528">
        <v>113.7</v>
      </c>
      <c r="AF416" s="528">
        <v>113.7</v>
      </c>
      <c r="AG416" s="528">
        <v>113.7</v>
      </c>
      <c r="AH416" s="528">
        <v>113.7</v>
      </c>
      <c r="AI416" s="528">
        <v>112.3</v>
      </c>
      <c r="AJ416" s="528">
        <v>111.9</v>
      </c>
      <c r="AK416" s="528">
        <v>111.9</v>
      </c>
      <c r="AL416" s="528">
        <v>111.9</v>
      </c>
      <c r="AM416" s="528">
        <v>111.2</v>
      </c>
      <c r="AN416" s="528">
        <v>108.6</v>
      </c>
      <c r="AO416" s="528">
        <v>108.6</v>
      </c>
      <c r="AP416" s="528">
        <v>108.6</v>
      </c>
      <c r="AQ416" s="528">
        <v>108.6</v>
      </c>
      <c r="AR416" s="528">
        <v>108.6</v>
      </c>
      <c r="AS416" s="528">
        <v>108.6</v>
      </c>
      <c r="AT416" s="528">
        <v>108.6</v>
      </c>
      <c r="AU416" s="528">
        <v>108.6</v>
      </c>
      <c r="AV416" s="528">
        <v>108.6</v>
      </c>
      <c r="AW416" s="528">
        <v>108.6</v>
      </c>
      <c r="AX416" s="528">
        <v>108.6</v>
      </c>
      <c r="AY416" s="528">
        <v>108.6</v>
      </c>
      <c r="AZ416" s="528">
        <v>114.3</v>
      </c>
      <c r="BA416" s="528">
        <v>114.3</v>
      </c>
      <c r="BB416" s="528">
        <v>114.3</v>
      </c>
      <c r="BC416" s="528">
        <v>114.3</v>
      </c>
      <c r="BD416" s="528">
        <v>115.5</v>
      </c>
      <c r="BE416" s="528">
        <v>115.5</v>
      </c>
      <c r="BF416" s="528">
        <v>116.7</v>
      </c>
      <c r="BG416" s="528">
        <v>116.7</v>
      </c>
      <c r="BH416" s="528">
        <v>116.7</v>
      </c>
      <c r="BI416" s="528">
        <v>115.5</v>
      </c>
      <c r="BJ416" s="528">
        <v>114.3</v>
      </c>
      <c r="BK416" s="528">
        <v>109.2</v>
      </c>
      <c r="BL416" s="528">
        <v>109.2</v>
      </c>
      <c r="BM416" s="528">
        <v>109.2</v>
      </c>
      <c r="BN416" s="528">
        <v>109.2</v>
      </c>
      <c r="BO416" s="528">
        <v>109.2</v>
      </c>
      <c r="BP416" s="528">
        <v>109.2</v>
      </c>
      <c r="BQ416" s="528">
        <v>109.2</v>
      </c>
      <c r="BR416" s="528">
        <v>109.2</v>
      </c>
      <c r="BS416" s="528">
        <v>109.2</v>
      </c>
      <c r="BT416" s="528">
        <v>109.2</v>
      </c>
      <c r="BU416" s="528">
        <v>109.2</v>
      </c>
      <c r="BV416" s="528">
        <v>109.2</v>
      </c>
      <c r="BW416" s="528">
        <v>109.2</v>
      </c>
      <c r="BX416" s="528">
        <v>115.1</v>
      </c>
      <c r="BY416" s="528">
        <v>124</v>
      </c>
      <c r="BZ416" s="528">
        <v>124</v>
      </c>
      <c r="CA416" s="528">
        <v>138.9</v>
      </c>
      <c r="CB416" s="528">
        <v>144.9</v>
      </c>
      <c r="CC416" s="528">
        <v>156.80000000000001</v>
      </c>
      <c r="CD416" s="528">
        <v>156.80000000000001</v>
      </c>
      <c r="CE416" s="528">
        <v>159.1</v>
      </c>
      <c r="CF416" s="528">
        <v>159.80000000000001</v>
      </c>
      <c r="CG416" s="528">
        <v>156.80000000000001</v>
      </c>
      <c r="CH416" s="528">
        <v>156.80000000000001</v>
      </c>
      <c r="CI416" s="528">
        <v>156.80000000000001</v>
      </c>
      <c r="CJ416" s="528">
        <v>156.80000000000001</v>
      </c>
      <c r="CK416" s="528">
        <v>156.80000000000001</v>
      </c>
      <c r="CL416" s="528">
        <v>156.80000000000001</v>
      </c>
    </row>
    <row r="417" spans="1:90">
      <c r="A417" s="524" t="s">
        <v>2746</v>
      </c>
      <c r="B417" s="524" t="s">
        <v>1218</v>
      </c>
      <c r="C417" s="525">
        <v>9.92E-3</v>
      </c>
      <c r="D417" s="528">
        <v>106.8</v>
      </c>
      <c r="E417" s="528">
        <v>103.6</v>
      </c>
      <c r="F417" s="528">
        <v>100.6</v>
      </c>
      <c r="G417" s="528">
        <v>101.6</v>
      </c>
      <c r="H417" s="528">
        <v>101.1</v>
      </c>
      <c r="I417" s="528">
        <v>97.9</v>
      </c>
      <c r="J417" s="528">
        <v>98</v>
      </c>
      <c r="K417" s="528">
        <v>98.9</v>
      </c>
      <c r="L417" s="528">
        <v>100.2</v>
      </c>
      <c r="M417" s="528">
        <v>100.3</v>
      </c>
      <c r="N417" s="528">
        <v>103.6</v>
      </c>
      <c r="O417" s="528">
        <v>104.7</v>
      </c>
      <c r="P417" s="528">
        <v>104.8</v>
      </c>
      <c r="Q417" s="528">
        <v>104.3</v>
      </c>
      <c r="R417" s="528">
        <v>100.8</v>
      </c>
      <c r="S417" s="528">
        <v>105.2</v>
      </c>
      <c r="T417" s="528">
        <v>102.2</v>
      </c>
      <c r="U417" s="528">
        <v>102.8</v>
      </c>
      <c r="V417" s="528">
        <v>101.4</v>
      </c>
      <c r="W417" s="528">
        <v>105.8</v>
      </c>
      <c r="X417" s="528">
        <v>107.1</v>
      </c>
      <c r="Y417" s="528">
        <v>110.5</v>
      </c>
      <c r="Z417" s="528">
        <v>105.7</v>
      </c>
      <c r="AA417" s="528">
        <v>101.7</v>
      </c>
      <c r="AB417" s="528">
        <v>101.3</v>
      </c>
      <c r="AC417" s="528">
        <v>99.6</v>
      </c>
      <c r="AD417" s="528">
        <v>100.8</v>
      </c>
      <c r="AE417" s="528">
        <v>100</v>
      </c>
      <c r="AF417" s="528">
        <v>100.6</v>
      </c>
      <c r="AG417" s="528">
        <v>100.5</v>
      </c>
      <c r="AH417" s="528">
        <v>101.3</v>
      </c>
      <c r="AI417" s="528">
        <v>101.9</v>
      </c>
      <c r="AJ417" s="528">
        <v>101.3</v>
      </c>
      <c r="AK417" s="528">
        <v>101.7</v>
      </c>
      <c r="AL417" s="528">
        <v>107.3</v>
      </c>
      <c r="AM417" s="528">
        <v>108.2</v>
      </c>
      <c r="AN417" s="528">
        <v>110.4</v>
      </c>
      <c r="AO417" s="528">
        <v>109.8</v>
      </c>
      <c r="AP417" s="528">
        <v>109.5</v>
      </c>
      <c r="AQ417" s="528">
        <v>111.2</v>
      </c>
      <c r="AR417" s="528">
        <v>114</v>
      </c>
      <c r="AS417" s="528">
        <v>114</v>
      </c>
      <c r="AT417" s="528">
        <v>114</v>
      </c>
      <c r="AU417" s="528">
        <v>114</v>
      </c>
      <c r="AV417" s="528">
        <v>114</v>
      </c>
      <c r="AW417" s="528">
        <v>114</v>
      </c>
      <c r="AX417" s="528">
        <v>114</v>
      </c>
      <c r="AY417" s="528">
        <v>114</v>
      </c>
      <c r="AZ417" s="528">
        <v>105.8</v>
      </c>
      <c r="BA417" s="528">
        <v>100.5</v>
      </c>
      <c r="BB417" s="528">
        <v>101.7</v>
      </c>
      <c r="BC417" s="528">
        <v>101.4</v>
      </c>
      <c r="BD417" s="528">
        <v>101.1</v>
      </c>
      <c r="BE417" s="528">
        <v>100</v>
      </c>
      <c r="BF417" s="528">
        <v>95.5</v>
      </c>
      <c r="BG417" s="528">
        <v>91.6</v>
      </c>
      <c r="BH417" s="528">
        <v>89.9</v>
      </c>
      <c r="BI417" s="528">
        <v>85.5</v>
      </c>
      <c r="BJ417" s="528">
        <v>85.2</v>
      </c>
      <c r="BK417" s="528">
        <v>84</v>
      </c>
      <c r="BL417" s="528">
        <v>90.4</v>
      </c>
      <c r="BM417" s="528">
        <v>92.6</v>
      </c>
      <c r="BN417" s="528">
        <v>95.8</v>
      </c>
      <c r="BO417" s="528">
        <v>95.8</v>
      </c>
      <c r="BP417" s="528">
        <v>94.1</v>
      </c>
      <c r="BQ417" s="528">
        <v>94.1</v>
      </c>
      <c r="BR417" s="528">
        <v>94.1</v>
      </c>
      <c r="BS417" s="528">
        <v>94.1</v>
      </c>
      <c r="BT417" s="528">
        <v>94.1</v>
      </c>
      <c r="BU417" s="528">
        <v>94.1</v>
      </c>
      <c r="BV417" s="528">
        <v>94.1</v>
      </c>
      <c r="BW417" s="528">
        <v>94.1</v>
      </c>
      <c r="BX417" s="528">
        <v>101</v>
      </c>
      <c r="BY417" s="528">
        <v>105.6</v>
      </c>
      <c r="BZ417" s="528">
        <v>120.7</v>
      </c>
      <c r="CA417" s="528">
        <v>121</v>
      </c>
      <c r="CB417" s="528">
        <v>122.6</v>
      </c>
      <c r="CC417" s="528">
        <v>124.7</v>
      </c>
      <c r="CD417" s="528">
        <v>115.7</v>
      </c>
      <c r="CE417" s="528">
        <v>100.9</v>
      </c>
      <c r="CF417" s="528">
        <v>99.7</v>
      </c>
      <c r="CG417" s="528">
        <v>102</v>
      </c>
      <c r="CH417" s="528">
        <v>104.9</v>
      </c>
      <c r="CI417" s="528">
        <v>105.6</v>
      </c>
      <c r="CJ417" s="528">
        <v>105.6</v>
      </c>
      <c r="CK417" s="528">
        <v>105.6</v>
      </c>
      <c r="CL417" s="528">
        <v>104.7</v>
      </c>
    </row>
    <row r="418" spans="1:90">
      <c r="A418" s="524" t="s">
        <v>2747</v>
      </c>
      <c r="B418" s="524" t="s">
        <v>1220</v>
      </c>
      <c r="C418" s="525">
        <v>4.1020000000000001E-2</v>
      </c>
      <c r="D418" s="528">
        <v>100.4</v>
      </c>
      <c r="E418" s="528">
        <v>100.4</v>
      </c>
      <c r="F418" s="528">
        <v>100.4</v>
      </c>
      <c r="G418" s="528">
        <v>99.6</v>
      </c>
      <c r="H418" s="528">
        <v>99.6</v>
      </c>
      <c r="I418" s="528">
        <v>99.6</v>
      </c>
      <c r="J418" s="528">
        <v>99.6</v>
      </c>
      <c r="K418" s="528">
        <v>99.6</v>
      </c>
      <c r="L418" s="528">
        <v>99.6</v>
      </c>
      <c r="M418" s="528">
        <v>99.6</v>
      </c>
      <c r="N418" s="528">
        <v>99.6</v>
      </c>
      <c r="O418" s="528">
        <v>97</v>
      </c>
      <c r="P418" s="528">
        <v>97</v>
      </c>
      <c r="Q418" s="528">
        <v>97</v>
      </c>
      <c r="R418" s="528">
        <v>97</v>
      </c>
      <c r="S418" s="528">
        <v>95.9</v>
      </c>
      <c r="T418" s="528">
        <v>95.9</v>
      </c>
      <c r="U418" s="528">
        <v>95.9</v>
      </c>
      <c r="V418" s="528">
        <v>97</v>
      </c>
      <c r="W418" s="528">
        <v>97</v>
      </c>
      <c r="X418" s="528">
        <v>97</v>
      </c>
      <c r="Y418" s="528">
        <v>97</v>
      </c>
      <c r="Z418" s="528">
        <v>97</v>
      </c>
      <c r="AA418" s="528">
        <v>97</v>
      </c>
      <c r="AB418" s="528">
        <v>97</v>
      </c>
      <c r="AC418" s="528">
        <v>97</v>
      </c>
      <c r="AD418" s="528">
        <v>98.5</v>
      </c>
      <c r="AE418" s="528">
        <v>97.8</v>
      </c>
      <c r="AF418" s="528">
        <v>97.8</v>
      </c>
      <c r="AG418" s="528">
        <v>106.4</v>
      </c>
      <c r="AH418" s="528">
        <v>106.7</v>
      </c>
      <c r="AI418" s="528">
        <v>107.7</v>
      </c>
      <c r="AJ418" s="528">
        <v>107.7</v>
      </c>
      <c r="AK418" s="528">
        <v>106.7</v>
      </c>
      <c r="AL418" s="528">
        <v>106.7</v>
      </c>
      <c r="AM418" s="528">
        <v>106.7</v>
      </c>
      <c r="AN418" s="528">
        <v>106.7</v>
      </c>
      <c r="AO418" s="528">
        <v>112</v>
      </c>
      <c r="AP418" s="528">
        <v>112.5</v>
      </c>
      <c r="AQ418" s="528">
        <v>114.8</v>
      </c>
      <c r="AR418" s="528">
        <v>115.1</v>
      </c>
      <c r="AS418" s="528">
        <v>118.1</v>
      </c>
      <c r="AT418" s="528">
        <v>118.1</v>
      </c>
      <c r="AU418" s="528">
        <v>118.1</v>
      </c>
      <c r="AV418" s="528">
        <v>118.1</v>
      </c>
      <c r="AW418" s="528">
        <v>120.4</v>
      </c>
      <c r="AX418" s="528">
        <v>121.2</v>
      </c>
      <c r="AY418" s="528">
        <v>116.7</v>
      </c>
      <c r="AZ418" s="528">
        <v>120.4</v>
      </c>
      <c r="BA418" s="528">
        <v>120.4</v>
      </c>
      <c r="BB418" s="528">
        <v>120.2</v>
      </c>
      <c r="BC418" s="528">
        <v>120.2</v>
      </c>
      <c r="BD418" s="528">
        <v>120.2</v>
      </c>
      <c r="BE418" s="528">
        <v>120.2</v>
      </c>
      <c r="BF418" s="528">
        <v>120.2</v>
      </c>
      <c r="BG418" s="528">
        <v>120.2</v>
      </c>
      <c r="BH418" s="528">
        <v>120.2</v>
      </c>
      <c r="BI418" s="528">
        <v>120.2</v>
      </c>
      <c r="BJ418" s="528">
        <v>120.1</v>
      </c>
      <c r="BK418" s="528">
        <v>120.1</v>
      </c>
      <c r="BL418" s="528">
        <v>120.3</v>
      </c>
      <c r="BM418" s="528">
        <v>122.8</v>
      </c>
      <c r="BN418" s="528">
        <v>124</v>
      </c>
      <c r="BO418" s="528">
        <v>119.1</v>
      </c>
      <c r="BP418" s="528">
        <v>127.2</v>
      </c>
      <c r="BQ418" s="528">
        <v>127.3</v>
      </c>
      <c r="BR418" s="528">
        <v>127.3</v>
      </c>
      <c r="BS418" s="528">
        <v>127.3</v>
      </c>
      <c r="BT418" s="528">
        <v>132.30000000000001</v>
      </c>
      <c r="BU418" s="528">
        <v>132.69999999999999</v>
      </c>
      <c r="BV418" s="528">
        <v>133</v>
      </c>
      <c r="BW418" s="528">
        <v>135.1</v>
      </c>
      <c r="BX418" s="528">
        <v>134.6</v>
      </c>
      <c r="BY418" s="528">
        <v>135.30000000000001</v>
      </c>
      <c r="BZ418" s="528">
        <v>140.69999999999999</v>
      </c>
      <c r="CA418" s="528">
        <v>145.19999999999999</v>
      </c>
      <c r="CB418" s="528">
        <v>171</v>
      </c>
      <c r="CC418" s="528">
        <v>179.5</v>
      </c>
      <c r="CD418" s="528">
        <v>179.5</v>
      </c>
      <c r="CE418" s="528">
        <v>184.8</v>
      </c>
      <c r="CF418" s="528">
        <v>188.8</v>
      </c>
      <c r="CG418" s="528">
        <v>188.8</v>
      </c>
      <c r="CH418" s="528">
        <v>188.8</v>
      </c>
      <c r="CI418" s="528">
        <v>188.8</v>
      </c>
      <c r="CJ418" s="528">
        <v>188.8</v>
      </c>
      <c r="CK418" s="528">
        <v>188.8</v>
      </c>
      <c r="CL418" s="528">
        <v>189.5</v>
      </c>
    </row>
    <row r="419" spans="1:90">
      <c r="A419" s="524" t="s">
        <v>2748</v>
      </c>
      <c r="B419" s="524" t="s">
        <v>1222</v>
      </c>
      <c r="C419" s="525">
        <v>1.866E-2</v>
      </c>
      <c r="D419" s="528">
        <v>101.5</v>
      </c>
      <c r="E419" s="528">
        <v>103.3</v>
      </c>
      <c r="F419" s="528">
        <v>104.8</v>
      </c>
      <c r="G419" s="528">
        <v>108.1</v>
      </c>
      <c r="H419" s="528">
        <v>107</v>
      </c>
      <c r="I419" s="528">
        <v>107.7</v>
      </c>
      <c r="J419" s="528">
        <v>107</v>
      </c>
      <c r="K419" s="528">
        <v>107.8</v>
      </c>
      <c r="L419" s="528">
        <v>109.1</v>
      </c>
      <c r="M419" s="528">
        <v>109.8</v>
      </c>
      <c r="N419" s="528">
        <v>118.1</v>
      </c>
      <c r="O419" s="528">
        <v>123.4</v>
      </c>
      <c r="P419" s="528">
        <v>133.19999999999999</v>
      </c>
      <c r="Q419" s="528">
        <v>143.1</v>
      </c>
      <c r="R419" s="528">
        <v>150.80000000000001</v>
      </c>
      <c r="S419" s="528">
        <v>164.7</v>
      </c>
      <c r="T419" s="528">
        <v>179.8</v>
      </c>
      <c r="U419" s="528">
        <v>200.1</v>
      </c>
      <c r="V419" s="528">
        <v>194.3</v>
      </c>
      <c r="W419" s="528">
        <v>195.5</v>
      </c>
      <c r="X419" s="528">
        <v>200.4</v>
      </c>
      <c r="Y419" s="528">
        <v>200.7</v>
      </c>
      <c r="Z419" s="528">
        <v>207.9</v>
      </c>
      <c r="AA419" s="528">
        <v>211.9</v>
      </c>
      <c r="AB419" s="528">
        <v>216</v>
      </c>
      <c r="AC419" s="528">
        <v>212.5</v>
      </c>
      <c r="AD419" s="528">
        <v>209.3</v>
      </c>
      <c r="AE419" s="528">
        <v>200.8</v>
      </c>
      <c r="AF419" s="528">
        <v>204.5</v>
      </c>
      <c r="AG419" s="528">
        <v>207.4</v>
      </c>
      <c r="AH419" s="528">
        <v>201.6</v>
      </c>
      <c r="AI419" s="528">
        <v>199.3</v>
      </c>
      <c r="AJ419" s="528">
        <v>194.3</v>
      </c>
      <c r="AK419" s="528">
        <v>195.1</v>
      </c>
      <c r="AL419" s="528">
        <v>191.5</v>
      </c>
      <c r="AM419" s="528">
        <v>181.8</v>
      </c>
      <c r="AN419" s="528">
        <v>174.4</v>
      </c>
      <c r="AO419" s="528">
        <v>174.8</v>
      </c>
      <c r="AP419" s="528">
        <v>179.5</v>
      </c>
      <c r="AQ419" s="528">
        <v>172.8</v>
      </c>
      <c r="AR419" s="528">
        <v>170.1</v>
      </c>
      <c r="AS419" s="528">
        <v>164.1</v>
      </c>
      <c r="AT419" s="528">
        <v>162.5</v>
      </c>
      <c r="AU419" s="528">
        <v>162.4</v>
      </c>
      <c r="AV419" s="528">
        <v>160.6</v>
      </c>
      <c r="AW419" s="528">
        <v>161.30000000000001</v>
      </c>
      <c r="AX419" s="528">
        <v>156.4</v>
      </c>
      <c r="AY419" s="528">
        <v>156.1</v>
      </c>
      <c r="AZ419" s="528">
        <v>150.5</v>
      </c>
      <c r="BA419" s="528">
        <v>149.4</v>
      </c>
      <c r="BB419" s="528">
        <v>148.5</v>
      </c>
      <c r="BC419" s="528">
        <v>154</v>
      </c>
      <c r="BD419" s="528">
        <v>157.4</v>
      </c>
      <c r="BE419" s="528">
        <v>157.69999999999999</v>
      </c>
      <c r="BF419" s="528">
        <v>157.6</v>
      </c>
      <c r="BG419" s="528">
        <v>158.9</v>
      </c>
      <c r="BH419" s="528">
        <v>160.4</v>
      </c>
      <c r="BI419" s="528">
        <v>163.80000000000001</v>
      </c>
      <c r="BJ419" s="528">
        <v>167.5</v>
      </c>
      <c r="BK419" s="528">
        <v>168.1</v>
      </c>
      <c r="BL419" s="528">
        <v>167.7</v>
      </c>
      <c r="BM419" s="528">
        <v>167.7</v>
      </c>
      <c r="BN419" s="528">
        <v>167.7</v>
      </c>
      <c r="BO419" s="528">
        <v>167.7</v>
      </c>
      <c r="BP419" s="528">
        <v>167.7</v>
      </c>
      <c r="BQ419" s="528">
        <v>167.7</v>
      </c>
      <c r="BR419" s="528">
        <v>167.7</v>
      </c>
      <c r="BS419" s="528">
        <v>167.7</v>
      </c>
      <c r="BT419" s="528">
        <v>167.7</v>
      </c>
      <c r="BU419" s="528">
        <v>167.7</v>
      </c>
      <c r="BV419" s="528">
        <v>167.7</v>
      </c>
      <c r="BW419" s="528">
        <v>167.7</v>
      </c>
      <c r="BX419" s="528">
        <v>167.7</v>
      </c>
      <c r="BY419" s="528">
        <v>167.7</v>
      </c>
      <c r="BZ419" s="528">
        <v>167.7</v>
      </c>
      <c r="CA419" s="528">
        <v>157.4</v>
      </c>
      <c r="CB419" s="528">
        <v>155</v>
      </c>
      <c r="CC419" s="528">
        <v>155</v>
      </c>
      <c r="CD419" s="528">
        <v>155</v>
      </c>
      <c r="CE419" s="528">
        <v>155</v>
      </c>
      <c r="CF419" s="528">
        <v>155</v>
      </c>
      <c r="CG419" s="528">
        <v>155</v>
      </c>
      <c r="CH419" s="528">
        <v>155</v>
      </c>
      <c r="CI419" s="528">
        <v>155</v>
      </c>
      <c r="CJ419" s="528">
        <v>155</v>
      </c>
      <c r="CK419" s="528">
        <v>155</v>
      </c>
      <c r="CL419" s="528">
        <v>155</v>
      </c>
    </row>
    <row r="420" spans="1:90">
      <c r="A420" s="524" t="s">
        <v>2749</v>
      </c>
      <c r="B420" s="524" t="s">
        <v>1224</v>
      </c>
      <c r="C420" s="525">
        <v>6.6290000000000002E-2</v>
      </c>
      <c r="D420" s="528">
        <v>103.2</v>
      </c>
      <c r="E420" s="528">
        <v>103.3</v>
      </c>
      <c r="F420" s="528">
        <v>104.4</v>
      </c>
      <c r="G420" s="528">
        <v>109.6</v>
      </c>
      <c r="H420" s="528">
        <v>110.5</v>
      </c>
      <c r="I420" s="528">
        <v>110.3</v>
      </c>
      <c r="J420" s="528">
        <v>109.9</v>
      </c>
      <c r="K420" s="528">
        <v>109.7</v>
      </c>
      <c r="L420" s="528">
        <v>109.6</v>
      </c>
      <c r="M420" s="528">
        <v>109.3</v>
      </c>
      <c r="N420" s="528">
        <v>109.8</v>
      </c>
      <c r="O420" s="528">
        <v>109.9</v>
      </c>
      <c r="P420" s="528">
        <v>112.1</v>
      </c>
      <c r="Q420" s="528">
        <v>112.1</v>
      </c>
      <c r="R420" s="528">
        <v>111.8</v>
      </c>
      <c r="S420" s="528">
        <v>116.4</v>
      </c>
      <c r="T420" s="528">
        <v>115.3</v>
      </c>
      <c r="U420" s="528">
        <v>115.1</v>
      </c>
      <c r="V420" s="528">
        <v>114.9</v>
      </c>
      <c r="W420" s="528">
        <v>114.3</v>
      </c>
      <c r="X420" s="528">
        <v>114.3</v>
      </c>
      <c r="Y420" s="528">
        <v>114.3</v>
      </c>
      <c r="Z420" s="528">
        <v>114.6</v>
      </c>
      <c r="AA420" s="528">
        <v>115.3</v>
      </c>
      <c r="AB420" s="528">
        <v>116.3</v>
      </c>
      <c r="AC420" s="528">
        <v>116.2</v>
      </c>
      <c r="AD420" s="528">
        <v>116</v>
      </c>
      <c r="AE420" s="528">
        <v>117.1</v>
      </c>
      <c r="AF420" s="528">
        <v>116.7</v>
      </c>
      <c r="AG420" s="528">
        <v>117.1</v>
      </c>
      <c r="AH420" s="528">
        <v>117.7</v>
      </c>
      <c r="AI420" s="528">
        <v>117.7</v>
      </c>
      <c r="AJ420" s="528">
        <v>117.7</v>
      </c>
      <c r="AK420" s="528">
        <v>117.5</v>
      </c>
      <c r="AL420" s="528">
        <v>117.5</v>
      </c>
      <c r="AM420" s="528">
        <v>119.7</v>
      </c>
      <c r="AN420" s="528">
        <v>118.3</v>
      </c>
      <c r="AO420" s="528">
        <v>118.8</v>
      </c>
      <c r="AP420" s="528">
        <v>117.9</v>
      </c>
      <c r="AQ420" s="528">
        <v>119.2</v>
      </c>
      <c r="AR420" s="528">
        <v>122</v>
      </c>
      <c r="AS420" s="528">
        <v>124.9</v>
      </c>
      <c r="AT420" s="528">
        <v>127</v>
      </c>
      <c r="AU420" s="528">
        <v>125.6</v>
      </c>
      <c r="AV420" s="528">
        <v>126</v>
      </c>
      <c r="AW420" s="528">
        <v>125.8</v>
      </c>
      <c r="AX420" s="528">
        <v>125.6</v>
      </c>
      <c r="AY420" s="528">
        <v>124.3</v>
      </c>
      <c r="AZ420" s="528">
        <v>131.69999999999999</v>
      </c>
      <c r="BA420" s="528">
        <v>131.30000000000001</v>
      </c>
      <c r="BB420" s="528">
        <v>131.30000000000001</v>
      </c>
      <c r="BC420" s="528">
        <v>128.6</v>
      </c>
      <c r="BD420" s="528">
        <v>128.80000000000001</v>
      </c>
      <c r="BE420" s="528">
        <v>128.6</v>
      </c>
      <c r="BF420" s="528">
        <v>128.80000000000001</v>
      </c>
      <c r="BG420" s="528">
        <v>128.6</v>
      </c>
      <c r="BH420" s="528">
        <v>128.4</v>
      </c>
      <c r="BI420" s="528">
        <v>129.19999999999999</v>
      </c>
      <c r="BJ420" s="528">
        <v>129.4</v>
      </c>
      <c r="BK420" s="528">
        <v>129.80000000000001</v>
      </c>
      <c r="BL420" s="528">
        <v>127.2</v>
      </c>
      <c r="BM420" s="528">
        <v>127.2</v>
      </c>
      <c r="BN420" s="528">
        <v>126.9</v>
      </c>
      <c r="BO420" s="528">
        <v>127.6</v>
      </c>
      <c r="BP420" s="528">
        <v>127</v>
      </c>
      <c r="BQ420" s="528">
        <v>128</v>
      </c>
      <c r="BR420" s="528">
        <v>128.1</v>
      </c>
      <c r="BS420" s="528">
        <v>128.30000000000001</v>
      </c>
      <c r="BT420" s="528">
        <v>128.6</v>
      </c>
      <c r="BU420" s="528">
        <v>128.69999999999999</v>
      </c>
      <c r="BV420" s="528">
        <v>128.80000000000001</v>
      </c>
      <c r="BW420" s="528">
        <v>130.1</v>
      </c>
      <c r="BX420" s="528">
        <v>126.6</v>
      </c>
      <c r="BY420" s="528">
        <v>129.1</v>
      </c>
      <c r="BZ420" s="528">
        <v>129.19999999999999</v>
      </c>
      <c r="CA420" s="528">
        <v>130</v>
      </c>
      <c r="CB420" s="528">
        <v>133.4</v>
      </c>
      <c r="CC420" s="528">
        <v>132.5</v>
      </c>
      <c r="CD420" s="528">
        <v>132.9</v>
      </c>
      <c r="CE420" s="528">
        <v>132.1</v>
      </c>
      <c r="CF420" s="528">
        <v>132</v>
      </c>
      <c r="CG420" s="528">
        <v>132.1</v>
      </c>
      <c r="CH420" s="528">
        <v>132.5</v>
      </c>
      <c r="CI420" s="528">
        <v>133.69999999999999</v>
      </c>
      <c r="CJ420" s="528">
        <v>136.19999999999999</v>
      </c>
      <c r="CK420" s="528">
        <v>136.9</v>
      </c>
      <c r="CL420" s="528">
        <v>138.19999999999999</v>
      </c>
    </row>
    <row r="421" spans="1:90">
      <c r="A421" s="524" t="s">
        <v>2750</v>
      </c>
      <c r="B421" s="524" t="s">
        <v>1226</v>
      </c>
      <c r="C421" s="525">
        <v>5.0400000000000002E-3</v>
      </c>
      <c r="D421" s="528">
        <v>101.1</v>
      </c>
      <c r="E421" s="528">
        <v>101.3</v>
      </c>
      <c r="F421" s="528">
        <v>100.9</v>
      </c>
      <c r="G421" s="528">
        <v>94.6</v>
      </c>
      <c r="H421" s="528">
        <v>93.6</v>
      </c>
      <c r="I421" s="528">
        <v>92.8</v>
      </c>
      <c r="J421" s="528">
        <v>92.2</v>
      </c>
      <c r="K421" s="528">
        <v>91.1</v>
      </c>
      <c r="L421" s="528">
        <v>90</v>
      </c>
      <c r="M421" s="528">
        <v>88.9</v>
      </c>
      <c r="N421" s="528">
        <v>89.1</v>
      </c>
      <c r="O421" s="528">
        <v>89</v>
      </c>
      <c r="P421" s="528">
        <v>89.1</v>
      </c>
      <c r="Q421" s="528">
        <v>89.1</v>
      </c>
      <c r="R421" s="528">
        <v>89.3</v>
      </c>
      <c r="S421" s="528">
        <v>89.2</v>
      </c>
      <c r="T421" s="528">
        <v>88.8</v>
      </c>
      <c r="U421" s="528">
        <v>88.9</v>
      </c>
      <c r="V421" s="528">
        <v>88.6</v>
      </c>
      <c r="W421" s="528">
        <v>88.2</v>
      </c>
      <c r="X421" s="528">
        <v>88.1</v>
      </c>
      <c r="Y421" s="528">
        <v>87.9</v>
      </c>
      <c r="Z421" s="528">
        <v>88.1</v>
      </c>
      <c r="AA421" s="528">
        <v>89.4</v>
      </c>
      <c r="AB421" s="528">
        <v>102.2</v>
      </c>
      <c r="AC421" s="528">
        <v>103.6</v>
      </c>
      <c r="AD421" s="528">
        <v>102.8</v>
      </c>
      <c r="AE421" s="528">
        <v>104.5</v>
      </c>
      <c r="AF421" s="528">
        <v>104.8</v>
      </c>
      <c r="AG421" s="528">
        <v>104.7</v>
      </c>
      <c r="AH421" s="528">
        <v>118.3</v>
      </c>
      <c r="AI421" s="528">
        <v>124.2</v>
      </c>
      <c r="AJ421" s="528">
        <v>126.8</v>
      </c>
      <c r="AK421" s="528">
        <v>126.5</v>
      </c>
      <c r="AL421" s="528">
        <v>125</v>
      </c>
      <c r="AM421" s="528">
        <v>136.5</v>
      </c>
      <c r="AN421" s="528">
        <v>138.30000000000001</v>
      </c>
      <c r="AO421" s="528">
        <v>145.19999999999999</v>
      </c>
      <c r="AP421" s="528">
        <v>144.69999999999999</v>
      </c>
      <c r="AQ421" s="528">
        <v>145.6</v>
      </c>
      <c r="AR421" s="528">
        <v>143.9</v>
      </c>
      <c r="AS421" s="528">
        <v>143.80000000000001</v>
      </c>
      <c r="AT421" s="528">
        <v>143.80000000000001</v>
      </c>
      <c r="AU421" s="528">
        <v>143.80000000000001</v>
      </c>
      <c r="AV421" s="528">
        <v>143.80000000000001</v>
      </c>
      <c r="AW421" s="528">
        <v>143.80000000000001</v>
      </c>
      <c r="AX421" s="528">
        <v>142</v>
      </c>
      <c r="AY421" s="528">
        <v>141.30000000000001</v>
      </c>
      <c r="AZ421" s="528">
        <v>137.4</v>
      </c>
      <c r="BA421" s="528">
        <v>134.1</v>
      </c>
      <c r="BB421" s="528">
        <v>132.80000000000001</v>
      </c>
      <c r="BC421" s="528">
        <v>130</v>
      </c>
      <c r="BD421" s="528">
        <v>130.1</v>
      </c>
      <c r="BE421" s="528">
        <v>133</v>
      </c>
      <c r="BF421" s="528">
        <v>133</v>
      </c>
      <c r="BG421" s="528">
        <v>133.1</v>
      </c>
      <c r="BH421" s="528">
        <v>132.30000000000001</v>
      </c>
      <c r="BI421" s="528">
        <v>133</v>
      </c>
      <c r="BJ421" s="528">
        <v>130</v>
      </c>
      <c r="BK421" s="528">
        <v>134.1</v>
      </c>
      <c r="BL421" s="528">
        <v>136.80000000000001</v>
      </c>
      <c r="BM421" s="528">
        <v>136.80000000000001</v>
      </c>
      <c r="BN421" s="528">
        <v>136.80000000000001</v>
      </c>
      <c r="BO421" s="528">
        <v>155.9</v>
      </c>
      <c r="BP421" s="528">
        <v>150.9</v>
      </c>
      <c r="BQ421" s="528">
        <v>146.30000000000001</v>
      </c>
      <c r="BR421" s="528">
        <v>140.5</v>
      </c>
      <c r="BS421" s="528">
        <v>139.9</v>
      </c>
      <c r="BT421" s="528">
        <v>140.69999999999999</v>
      </c>
      <c r="BU421" s="528">
        <v>141.4</v>
      </c>
      <c r="BV421" s="528">
        <v>140.6</v>
      </c>
      <c r="BW421" s="528">
        <v>144.69999999999999</v>
      </c>
      <c r="BX421" s="528">
        <v>163.69999999999999</v>
      </c>
      <c r="BY421" s="528">
        <v>174.7</v>
      </c>
      <c r="BZ421" s="528">
        <v>170.1</v>
      </c>
      <c r="CA421" s="528">
        <v>165.4</v>
      </c>
      <c r="CB421" s="528">
        <v>153.69999999999999</v>
      </c>
      <c r="CC421" s="528">
        <v>141.6</v>
      </c>
      <c r="CD421" s="528">
        <v>141.4</v>
      </c>
      <c r="CE421" s="528">
        <v>132.5</v>
      </c>
      <c r="CF421" s="528">
        <v>135.1</v>
      </c>
      <c r="CG421" s="528">
        <v>136.9</v>
      </c>
      <c r="CH421" s="528">
        <v>138.69999999999999</v>
      </c>
      <c r="CI421" s="528">
        <v>142.69999999999999</v>
      </c>
      <c r="CJ421" s="528">
        <v>152.4</v>
      </c>
      <c r="CK421" s="528">
        <v>150.80000000000001</v>
      </c>
      <c r="CL421" s="528">
        <v>150.4</v>
      </c>
    </row>
    <row r="422" spans="1:90">
      <c r="A422" s="524" t="s">
        <v>2751</v>
      </c>
      <c r="B422" s="524" t="s">
        <v>1228</v>
      </c>
      <c r="C422" s="525">
        <v>6.1350000000000002E-2</v>
      </c>
      <c r="D422" s="528">
        <v>105.6</v>
      </c>
      <c r="E422" s="528">
        <v>103.1</v>
      </c>
      <c r="F422" s="528">
        <v>103.3</v>
      </c>
      <c r="G422" s="528">
        <v>102.8</v>
      </c>
      <c r="H422" s="528">
        <v>100.4</v>
      </c>
      <c r="I422" s="528">
        <v>97.9</v>
      </c>
      <c r="J422" s="528">
        <v>102.5</v>
      </c>
      <c r="K422" s="528">
        <v>101.9</v>
      </c>
      <c r="L422" s="528">
        <v>104.5</v>
      </c>
      <c r="M422" s="528">
        <v>104</v>
      </c>
      <c r="N422" s="528">
        <v>105.8</v>
      </c>
      <c r="O422" s="528">
        <v>110.5</v>
      </c>
      <c r="P422" s="528">
        <v>115.3</v>
      </c>
      <c r="Q422" s="528">
        <v>113.5</v>
      </c>
      <c r="R422" s="528">
        <v>113.4</v>
      </c>
      <c r="S422" s="528">
        <v>114.1</v>
      </c>
      <c r="T422" s="528">
        <v>113</v>
      </c>
      <c r="U422" s="528">
        <v>113</v>
      </c>
      <c r="V422" s="528">
        <v>113.7</v>
      </c>
      <c r="W422" s="528">
        <v>115.1</v>
      </c>
      <c r="X422" s="528">
        <v>115.8</v>
      </c>
      <c r="Y422" s="528">
        <v>115.8</v>
      </c>
      <c r="Z422" s="528">
        <v>114.5</v>
      </c>
      <c r="AA422" s="528">
        <v>114.7</v>
      </c>
      <c r="AB422" s="528">
        <v>114.8</v>
      </c>
      <c r="AC422" s="528">
        <v>121.3</v>
      </c>
      <c r="AD422" s="528">
        <v>120.9</v>
      </c>
      <c r="AE422" s="528">
        <v>121.8</v>
      </c>
      <c r="AF422" s="528">
        <v>118.6</v>
      </c>
      <c r="AG422" s="528">
        <v>117.4</v>
      </c>
      <c r="AH422" s="528">
        <v>117.4</v>
      </c>
      <c r="AI422" s="528">
        <v>116.6</v>
      </c>
      <c r="AJ422" s="528">
        <v>113.6</v>
      </c>
      <c r="AK422" s="528">
        <v>111.8</v>
      </c>
      <c r="AL422" s="528">
        <v>110.9</v>
      </c>
      <c r="AM422" s="528">
        <v>111.7</v>
      </c>
      <c r="AN422" s="528">
        <v>114.3</v>
      </c>
      <c r="AO422" s="528">
        <v>117.4</v>
      </c>
      <c r="AP422" s="528">
        <v>130.30000000000001</v>
      </c>
      <c r="AQ422" s="528">
        <v>133</v>
      </c>
      <c r="AR422" s="528">
        <v>134.6</v>
      </c>
      <c r="AS422" s="528">
        <v>134.19999999999999</v>
      </c>
      <c r="AT422" s="528">
        <v>134.4</v>
      </c>
      <c r="AU422" s="528">
        <v>135.6</v>
      </c>
      <c r="AV422" s="528">
        <v>139.5</v>
      </c>
      <c r="AW422" s="528">
        <v>138.5</v>
      </c>
      <c r="AX422" s="528">
        <v>140.9</v>
      </c>
      <c r="AY422" s="528">
        <v>132.69999999999999</v>
      </c>
      <c r="AZ422" s="528">
        <v>132.80000000000001</v>
      </c>
      <c r="BA422" s="528">
        <v>132.1</v>
      </c>
      <c r="BB422" s="528">
        <v>133.69999999999999</v>
      </c>
      <c r="BC422" s="528">
        <v>135.69999999999999</v>
      </c>
      <c r="BD422" s="528">
        <v>131.4</v>
      </c>
      <c r="BE422" s="528">
        <v>134.30000000000001</v>
      </c>
      <c r="BF422" s="528">
        <v>130.19999999999999</v>
      </c>
      <c r="BG422" s="528">
        <v>127.8</v>
      </c>
      <c r="BH422" s="528">
        <v>127.7</v>
      </c>
      <c r="BI422" s="528">
        <v>126.6</v>
      </c>
      <c r="BJ422" s="528">
        <v>128.80000000000001</v>
      </c>
      <c r="BK422" s="528">
        <v>130.69999999999999</v>
      </c>
      <c r="BL422" s="528">
        <v>132</v>
      </c>
      <c r="BM422" s="528">
        <v>131.80000000000001</v>
      </c>
      <c r="BN422" s="528">
        <v>130.69999999999999</v>
      </c>
      <c r="BO422" s="528">
        <v>127.3</v>
      </c>
      <c r="BP422" s="528">
        <v>127.3</v>
      </c>
      <c r="BQ422" s="528">
        <v>127.3</v>
      </c>
      <c r="BR422" s="528">
        <v>127.3</v>
      </c>
      <c r="BS422" s="528">
        <v>127.3</v>
      </c>
      <c r="BT422" s="528">
        <v>127.3</v>
      </c>
      <c r="BU422" s="528">
        <v>127.3</v>
      </c>
      <c r="BV422" s="528">
        <v>127.3</v>
      </c>
      <c r="BW422" s="528">
        <v>127.3</v>
      </c>
      <c r="BX422" s="528">
        <v>124.1</v>
      </c>
      <c r="BY422" s="528">
        <v>122.7</v>
      </c>
      <c r="BZ422" s="528">
        <v>122.7</v>
      </c>
      <c r="CA422" s="528">
        <v>125.9</v>
      </c>
      <c r="CB422" s="528">
        <v>127.6</v>
      </c>
      <c r="CC422" s="528">
        <v>135.19999999999999</v>
      </c>
      <c r="CD422" s="528">
        <v>136.30000000000001</v>
      </c>
      <c r="CE422" s="528">
        <v>138.4</v>
      </c>
      <c r="CF422" s="528">
        <v>141.19999999999999</v>
      </c>
      <c r="CG422" s="528">
        <v>146</v>
      </c>
      <c r="CH422" s="528">
        <v>146</v>
      </c>
      <c r="CI422" s="528">
        <v>147.6</v>
      </c>
      <c r="CJ422" s="528">
        <v>147.6</v>
      </c>
      <c r="CK422" s="528">
        <v>147.6</v>
      </c>
      <c r="CL422" s="528">
        <v>146.5</v>
      </c>
    </row>
    <row r="423" spans="1:90">
      <c r="A423" s="524" t="s">
        <v>2752</v>
      </c>
      <c r="B423" s="524" t="s">
        <v>2753</v>
      </c>
      <c r="C423" s="525">
        <v>1.074E-2</v>
      </c>
      <c r="D423" s="528">
        <v>105.7</v>
      </c>
      <c r="E423" s="528">
        <v>101</v>
      </c>
      <c r="F423" s="528">
        <v>102.1</v>
      </c>
      <c r="G423" s="528">
        <v>113.7</v>
      </c>
      <c r="H423" s="528">
        <v>113.7</v>
      </c>
      <c r="I423" s="528">
        <v>113.7</v>
      </c>
      <c r="J423" s="528">
        <v>113.2</v>
      </c>
      <c r="K423" s="528">
        <v>114.6</v>
      </c>
      <c r="L423" s="528">
        <v>115.1</v>
      </c>
      <c r="M423" s="528">
        <v>113.7</v>
      </c>
      <c r="N423" s="528">
        <v>109.8</v>
      </c>
      <c r="O423" s="528">
        <v>109.1</v>
      </c>
      <c r="P423" s="528">
        <v>104.8</v>
      </c>
      <c r="Q423" s="528">
        <v>103.9</v>
      </c>
      <c r="R423" s="528">
        <v>102.3</v>
      </c>
      <c r="S423" s="528">
        <v>94.6</v>
      </c>
      <c r="T423" s="528">
        <v>94.6</v>
      </c>
      <c r="U423" s="528">
        <v>94.6</v>
      </c>
      <c r="V423" s="528">
        <v>94.6</v>
      </c>
      <c r="W423" s="528">
        <v>94.2</v>
      </c>
      <c r="X423" s="528">
        <v>91.3</v>
      </c>
      <c r="Y423" s="528">
        <v>91</v>
      </c>
      <c r="Z423" s="528">
        <v>91</v>
      </c>
      <c r="AA423" s="528">
        <v>90.6</v>
      </c>
      <c r="AB423" s="528">
        <v>90.2</v>
      </c>
      <c r="AC423" s="528">
        <v>89.4</v>
      </c>
      <c r="AD423" s="528">
        <v>88.8</v>
      </c>
      <c r="AE423" s="528">
        <v>85.2</v>
      </c>
      <c r="AF423" s="528">
        <v>84.1</v>
      </c>
      <c r="AG423" s="528">
        <v>84.1</v>
      </c>
      <c r="AH423" s="528">
        <v>84.1</v>
      </c>
      <c r="AI423" s="528">
        <v>81.3</v>
      </c>
      <c r="AJ423" s="528">
        <v>84.8</v>
      </c>
      <c r="AK423" s="528">
        <v>84.6</v>
      </c>
      <c r="AL423" s="528">
        <v>86</v>
      </c>
      <c r="AM423" s="528">
        <v>88.1</v>
      </c>
      <c r="AN423" s="528">
        <v>88.2</v>
      </c>
      <c r="AO423" s="528">
        <v>88.2</v>
      </c>
      <c r="AP423" s="528">
        <v>88.6</v>
      </c>
      <c r="AQ423" s="528">
        <v>87.5</v>
      </c>
      <c r="AR423" s="528">
        <v>87.5</v>
      </c>
      <c r="AS423" s="528">
        <v>87.5</v>
      </c>
      <c r="AT423" s="528">
        <v>87.5</v>
      </c>
      <c r="AU423" s="528">
        <v>87.5</v>
      </c>
      <c r="AV423" s="528">
        <v>87.5</v>
      </c>
      <c r="AW423" s="528">
        <v>87.5</v>
      </c>
      <c r="AX423" s="528">
        <v>87.5</v>
      </c>
      <c r="AY423" s="528">
        <v>87.5</v>
      </c>
      <c r="AZ423" s="528">
        <v>83.8</v>
      </c>
      <c r="BA423" s="528">
        <v>88.1</v>
      </c>
      <c r="BB423" s="528">
        <v>88.1</v>
      </c>
      <c r="BC423" s="528">
        <v>88.1</v>
      </c>
      <c r="BD423" s="528">
        <v>80.900000000000006</v>
      </c>
      <c r="BE423" s="528">
        <v>80.900000000000006</v>
      </c>
      <c r="BF423" s="528">
        <v>80.900000000000006</v>
      </c>
      <c r="BG423" s="528">
        <v>80.900000000000006</v>
      </c>
      <c r="BH423" s="528">
        <v>80.900000000000006</v>
      </c>
      <c r="BI423" s="528">
        <v>80.900000000000006</v>
      </c>
      <c r="BJ423" s="528">
        <v>80.900000000000006</v>
      </c>
      <c r="BK423" s="528">
        <v>80.900000000000006</v>
      </c>
      <c r="BL423" s="528">
        <v>80.900000000000006</v>
      </c>
      <c r="BM423" s="528">
        <v>80.900000000000006</v>
      </c>
      <c r="BN423" s="528">
        <v>81.099999999999994</v>
      </c>
      <c r="BO423" s="528">
        <v>81.099999999999994</v>
      </c>
      <c r="BP423" s="528">
        <v>80.900000000000006</v>
      </c>
      <c r="BQ423" s="528">
        <v>80.900000000000006</v>
      </c>
      <c r="BR423" s="528">
        <v>80.900000000000006</v>
      </c>
      <c r="BS423" s="528">
        <v>80.900000000000006</v>
      </c>
      <c r="BT423" s="528">
        <v>80.900000000000006</v>
      </c>
      <c r="BU423" s="528">
        <v>80.900000000000006</v>
      </c>
      <c r="BV423" s="528">
        <v>80.900000000000006</v>
      </c>
      <c r="BW423" s="528">
        <v>80.900000000000006</v>
      </c>
      <c r="BX423" s="528">
        <v>80.900000000000006</v>
      </c>
      <c r="BY423" s="528">
        <v>81.2</v>
      </c>
      <c r="BZ423" s="528">
        <v>75.3</v>
      </c>
      <c r="CA423" s="528">
        <v>75.3</v>
      </c>
      <c r="CB423" s="528">
        <v>78</v>
      </c>
      <c r="CC423" s="528">
        <v>87.3</v>
      </c>
      <c r="CD423" s="528">
        <v>87.3</v>
      </c>
      <c r="CE423" s="528">
        <v>85</v>
      </c>
      <c r="CF423" s="528">
        <v>83.1</v>
      </c>
      <c r="CG423" s="528">
        <v>81.8</v>
      </c>
      <c r="CH423" s="528">
        <v>80.3</v>
      </c>
      <c r="CI423" s="528">
        <v>83.5</v>
      </c>
      <c r="CJ423" s="528">
        <v>78.099999999999994</v>
      </c>
      <c r="CK423" s="528">
        <v>78.8</v>
      </c>
      <c r="CL423" s="528">
        <v>80.5</v>
      </c>
    </row>
    <row r="424" spans="1:90">
      <c r="A424" s="524" t="s">
        <v>2754</v>
      </c>
      <c r="B424" s="524" t="s">
        <v>2755</v>
      </c>
      <c r="C424" s="525">
        <v>5.042E-2</v>
      </c>
      <c r="D424" s="528">
        <v>97.4</v>
      </c>
      <c r="E424" s="528">
        <v>97.1</v>
      </c>
      <c r="F424" s="528">
        <v>96.5</v>
      </c>
      <c r="G424" s="528">
        <v>101.3</v>
      </c>
      <c r="H424" s="528">
        <v>103.9</v>
      </c>
      <c r="I424" s="528">
        <v>103.9</v>
      </c>
      <c r="J424" s="528">
        <v>104.2</v>
      </c>
      <c r="K424" s="528">
        <v>102.6</v>
      </c>
      <c r="L424" s="528">
        <v>98.9</v>
      </c>
      <c r="M424" s="528">
        <v>96.8</v>
      </c>
      <c r="N424" s="528">
        <v>93.7</v>
      </c>
      <c r="O424" s="528">
        <v>89.6</v>
      </c>
      <c r="P424" s="528">
        <v>86.7</v>
      </c>
      <c r="Q424" s="528">
        <v>85.7</v>
      </c>
      <c r="R424" s="528">
        <v>86.4</v>
      </c>
      <c r="S424" s="528">
        <v>84.8</v>
      </c>
      <c r="T424" s="528">
        <v>80.400000000000006</v>
      </c>
      <c r="U424" s="528">
        <v>79.5</v>
      </c>
      <c r="V424" s="528">
        <v>78.2</v>
      </c>
      <c r="W424" s="528">
        <v>76.8</v>
      </c>
      <c r="X424" s="528">
        <v>77.599999999999994</v>
      </c>
      <c r="Y424" s="528">
        <v>76.900000000000006</v>
      </c>
      <c r="Z424" s="528">
        <v>73.8</v>
      </c>
      <c r="AA424" s="528">
        <v>74.3</v>
      </c>
      <c r="AB424" s="528">
        <v>70.900000000000006</v>
      </c>
      <c r="AC424" s="528">
        <v>68.599999999999994</v>
      </c>
      <c r="AD424" s="528">
        <v>69.2</v>
      </c>
      <c r="AE424" s="528">
        <v>66.900000000000006</v>
      </c>
      <c r="AF424" s="528">
        <v>67.599999999999994</v>
      </c>
      <c r="AG424" s="528">
        <v>68.099999999999994</v>
      </c>
      <c r="AH424" s="528">
        <v>75.599999999999994</v>
      </c>
      <c r="AI424" s="528">
        <v>80.400000000000006</v>
      </c>
      <c r="AJ424" s="528">
        <v>82.5</v>
      </c>
      <c r="AK424" s="528">
        <v>80.3</v>
      </c>
      <c r="AL424" s="528">
        <v>79.900000000000006</v>
      </c>
      <c r="AM424" s="528">
        <v>80.599999999999994</v>
      </c>
      <c r="AN424" s="528">
        <v>79.599999999999994</v>
      </c>
      <c r="AO424" s="528">
        <v>78.400000000000006</v>
      </c>
      <c r="AP424" s="528">
        <v>78.5</v>
      </c>
      <c r="AQ424" s="528">
        <v>80.8</v>
      </c>
      <c r="AR424" s="528">
        <v>80.599999999999994</v>
      </c>
      <c r="AS424" s="528">
        <v>80</v>
      </c>
      <c r="AT424" s="528">
        <v>78.8</v>
      </c>
      <c r="AU424" s="528">
        <v>78</v>
      </c>
      <c r="AV424" s="528">
        <v>77.3</v>
      </c>
      <c r="AW424" s="528">
        <v>76.599999999999994</v>
      </c>
      <c r="AX424" s="528">
        <v>76.5</v>
      </c>
      <c r="AY424" s="528">
        <v>73.8</v>
      </c>
      <c r="AZ424" s="528">
        <v>72</v>
      </c>
      <c r="BA424" s="528">
        <v>68.599999999999994</v>
      </c>
      <c r="BB424" s="528">
        <v>68.7</v>
      </c>
      <c r="BC424" s="528">
        <v>63.4</v>
      </c>
      <c r="BD424" s="528">
        <v>63.1</v>
      </c>
      <c r="BE424" s="528">
        <v>63.6</v>
      </c>
      <c r="BF424" s="528">
        <v>66.8</v>
      </c>
      <c r="BG424" s="528">
        <v>67.599999999999994</v>
      </c>
      <c r="BH424" s="528">
        <v>66.900000000000006</v>
      </c>
      <c r="BI424" s="528">
        <v>67.3</v>
      </c>
      <c r="BJ424" s="528">
        <v>65.3</v>
      </c>
      <c r="BK424" s="528">
        <v>64.900000000000006</v>
      </c>
      <c r="BL424" s="528">
        <v>62.7</v>
      </c>
      <c r="BM424" s="528">
        <v>61.2</v>
      </c>
      <c r="BN424" s="528">
        <v>61.1</v>
      </c>
      <c r="BO424" s="528">
        <v>64.8</v>
      </c>
      <c r="BP424" s="528">
        <v>66.599999999999994</v>
      </c>
      <c r="BQ424" s="528">
        <v>68.400000000000006</v>
      </c>
      <c r="BR424" s="528">
        <v>72.400000000000006</v>
      </c>
      <c r="BS424" s="528">
        <v>72.2</v>
      </c>
      <c r="BT424" s="528">
        <v>72.5</v>
      </c>
      <c r="BU424" s="528">
        <v>74.099999999999994</v>
      </c>
      <c r="BV424" s="528">
        <v>73.599999999999994</v>
      </c>
      <c r="BW424" s="528">
        <v>72.7</v>
      </c>
      <c r="BX424" s="528">
        <v>68.599999999999994</v>
      </c>
      <c r="BY424" s="528">
        <v>65.5</v>
      </c>
      <c r="BZ424" s="528">
        <v>72.3</v>
      </c>
      <c r="CA424" s="528">
        <v>81.3</v>
      </c>
      <c r="CB424" s="528">
        <v>86.6</v>
      </c>
      <c r="CC424" s="528">
        <v>81.3</v>
      </c>
      <c r="CD424" s="528">
        <v>73.099999999999994</v>
      </c>
      <c r="CE424" s="528">
        <v>74.5</v>
      </c>
      <c r="CF424" s="528">
        <v>70.900000000000006</v>
      </c>
      <c r="CG424" s="528">
        <v>65.400000000000006</v>
      </c>
      <c r="CH424" s="528">
        <v>65.599999999999994</v>
      </c>
      <c r="CI424" s="528">
        <v>60.8</v>
      </c>
      <c r="CJ424" s="528">
        <v>57.4</v>
      </c>
      <c r="CK424" s="528">
        <v>56.5</v>
      </c>
      <c r="CL424" s="528">
        <v>55</v>
      </c>
    </row>
    <row r="425" spans="1:90">
      <c r="A425" s="524" t="s">
        <v>2756</v>
      </c>
      <c r="B425" s="524" t="s">
        <v>2757</v>
      </c>
      <c r="C425" s="525">
        <v>6.96E-3</v>
      </c>
      <c r="D425" s="528">
        <v>100.5</v>
      </c>
      <c r="E425" s="528">
        <v>100.5</v>
      </c>
      <c r="F425" s="528">
        <v>100.5</v>
      </c>
      <c r="G425" s="528">
        <v>101.4</v>
      </c>
      <c r="H425" s="528">
        <v>101.4</v>
      </c>
      <c r="I425" s="528">
        <v>101.4</v>
      </c>
      <c r="J425" s="528">
        <v>101.4</v>
      </c>
      <c r="K425" s="528">
        <v>101.4</v>
      </c>
      <c r="L425" s="528">
        <v>101.4</v>
      </c>
      <c r="M425" s="528">
        <v>101.4</v>
      </c>
      <c r="N425" s="528">
        <v>101.4</v>
      </c>
      <c r="O425" s="528">
        <v>101.4</v>
      </c>
      <c r="P425" s="528">
        <v>101.4</v>
      </c>
      <c r="Q425" s="528">
        <v>101.4</v>
      </c>
      <c r="R425" s="528">
        <v>101.8</v>
      </c>
      <c r="S425" s="528">
        <v>104.7</v>
      </c>
      <c r="T425" s="528">
        <v>104.7</v>
      </c>
      <c r="U425" s="528">
        <v>104.7</v>
      </c>
      <c r="V425" s="528">
        <v>104.7</v>
      </c>
      <c r="W425" s="528">
        <v>104.7</v>
      </c>
      <c r="X425" s="528">
        <v>104.7</v>
      </c>
      <c r="Y425" s="528">
        <v>104.7</v>
      </c>
      <c r="Z425" s="528">
        <v>104.7</v>
      </c>
      <c r="AA425" s="528">
        <v>104.7</v>
      </c>
      <c r="AB425" s="528">
        <v>108.4</v>
      </c>
      <c r="AC425" s="528">
        <v>108.4</v>
      </c>
      <c r="AD425" s="528">
        <v>108.4</v>
      </c>
      <c r="AE425" s="528">
        <v>111.8</v>
      </c>
      <c r="AF425" s="528">
        <v>111.8</v>
      </c>
      <c r="AG425" s="528">
        <v>111.8</v>
      </c>
      <c r="AH425" s="528">
        <v>111.8</v>
      </c>
      <c r="AI425" s="528">
        <v>111.8</v>
      </c>
      <c r="AJ425" s="528">
        <v>111.8</v>
      </c>
      <c r="AK425" s="528">
        <v>111.8</v>
      </c>
      <c r="AL425" s="528">
        <v>111.8</v>
      </c>
      <c r="AM425" s="528">
        <v>111.8</v>
      </c>
      <c r="AN425" s="528">
        <v>115.4</v>
      </c>
      <c r="AO425" s="528">
        <v>115.4</v>
      </c>
      <c r="AP425" s="528">
        <v>115.4</v>
      </c>
      <c r="AQ425" s="528">
        <v>122.6</v>
      </c>
      <c r="AR425" s="528">
        <v>122.6</v>
      </c>
      <c r="AS425" s="528">
        <v>122.6</v>
      </c>
      <c r="AT425" s="528">
        <v>122.6</v>
      </c>
      <c r="AU425" s="528">
        <v>122.6</v>
      </c>
      <c r="AV425" s="528">
        <v>122.6</v>
      </c>
      <c r="AW425" s="528">
        <v>122.6</v>
      </c>
      <c r="AX425" s="528">
        <v>122.6</v>
      </c>
      <c r="AY425" s="528">
        <v>120</v>
      </c>
      <c r="AZ425" s="528">
        <v>113.2</v>
      </c>
      <c r="BA425" s="528">
        <v>112.7</v>
      </c>
      <c r="BB425" s="528">
        <v>111</v>
      </c>
      <c r="BC425" s="528">
        <v>110.6</v>
      </c>
      <c r="BD425" s="528">
        <v>110.6</v>
      </c>
      <c r="BE425" s="528">
        <v>110.6</v>
      </c>
      <c r="BF425" s="528">
        <v>110.6</v>
      </c>
      <c r="BG425" s="528">
        <v>110.6</v>
      </c>
      <c r="BH425" s="528">
        <v>110.6</v>
      </c>
      <c r="BI425" s="528">
        <v>110.6</v>
      </c>
      <c r="BJ425" s="528">
        <v>110.6</v>
      </c>
      <c r="BK425" s="528">
        <v>110.6</v>
      </c>
      <c r="BL425" s="528">
        <v>112.3</v>
      </c>
      <c r="BM425" s="528">
        <v>113.4</v>
      </c>
      <c r="BN425" s="528">
        <v>113.8</v>
      </c>
      <c r="BO425" s="528">
        <v>116.9</v>
      </c>
      <c r="BP425" s="528">
        <v>116.6</v>
      </c>
      <c r="BQ425" s="528">
        <v>116.6</v>
      </c>
      <c r="BR425" s="528">
        <v>116.6</v>
      </c>
      <c r="BS425" s="528">
        <v>116.6</v>
      </c>
      <c r="BT425" s="528">
        <v>116.6</v>
      </c>
      <c r="BU425" s="528">
        <v>116.6</v>
      </c>
      <c r="BV425" s="528">
        <v>116.6</v>
      </c>
      <c r="BW425" s="528">
        <v>116.6</v>
      </c>
      <c r="BX425" s="528">
        <v>116.6</v>
      </c>
      <c r="BY425" s="528">
        <v>118.2</v>
      </c>
      <c r="BZ425" s="528">
        <v>118.5</v>
      </c>
      <c r="CA425" s="528">
        <v>118.9</v>
      </c>
      <c r="CB425" s="528">
        <v>119.1</v>
      </c>
      <c r="CC425" s="528">
        <v>119.8</v>
      </c>
      <c r="CD425" s="528">
        <v>121.2</v>
      </c>
      <c r="CE425" s="528">
        <v>121.4</v>
      </c>
      <c r="CF425" s="528">
        <v>119.8</v>
      </c>
      <c r="CG425" s="528">
        <v>120.6</v>
      </c>
      <c r="CH425" s="528">
        <v>120.6</v>
      </c>
      <c r="CI425" s="528">
        <v>119.6</v>
      </c>
      <c r="CJ425" s="528">
        <v>119.6</v>
      </c>
      <c r="CK425" s="528">
        <v>119.8</v>
      </c>
      <c r="CL425" s="528">
        <v>119.2</v>
      </c>
    </row>
    <row r="426" spans="1:90">
      <c r="A426" s="524" t="s">
        <v>2758</v>
      </c>
      <c r="B426" s="524" t="s">
        <v>2759</v>
      </c>
      <c r="C426" s="525">
        <v>5.0400000000000002E-3</v>
      </c>
      <c r="D426" s="528">
        <v>100.3</v>
      </c>
      <c r="E426" s="528">
        <v>100.3</v>
      </c>
      <c r="F426" s="528">
        <v>95.7</v>
      </c>
      <c r="G426" s="528">
        <v>101.3</v>
      </c>
      <c r="H426" s="528">
        <v>99.7</v>
      </c>
      <c r="I426" s="528">
        <v>101.3</v>
      </c>
      <c r="J426" s="528">
        <v>101.3</v>
      </c>
      <c r="K426" s="528">
        <v>99.7</v>
      </c>
      <c r="L426" s="528">
        <v>99.7</v>
      </c>
      <c r="M426" s="528">
        <v>99.7</v>
      </c>
      <c r="N426" s="528">
        <v>98.2</v>
      </c>
      <c r="O426" s="528">
        <v>99.7</v>
      </c>
      <c r="P426" s="528">
        <v>99.7</v>
      </c>
      <c r="Q426" s="528">
        <v>99.7</v>
      </c>
      <c r="R426" s="528">
        <v>101.3</v>
      </c>
      <c r="S426" s="528">
        <v>104.8</v>
      </c>
      <c r="T426" s="528">
        <v>103.2</v>
      </c>
      <c r="U426" s="528">
        <v>104.8</v>
      </c>
      <c r="V426" s="528">
        <v>107.9</v>
      </c>
      <c r="W426" s="528">
        <v>109.5</v>
      </c>
      <c r="X426" s="528">
        <v>109.5</v>
      </c>
      <c r="Y426" s="528">
        <v>111</v>
      </c>
      <c r="Z426" s="528">
        <v>109.5</v>
      </c>
      <c r="AA426" s="528">
        <v>109.5</v>
      </c>
      <c r="AB426" s="528">
        <v>106.7</v>
      </c>
      <c r="AC426" s="528">
        <v>108.3</v>
      </c>
      <c r="AD426" s="528">
        <v>108.3</v>
      </c>
      <c r="AE426" s="528">
        <v>108</v>
      </c>
      <c r="AF426" s="528">
        <v>108</v>
      </c>
      <c r="AG426" s="528">
        <v>108</v>
      </c>
      <c r="AH426" s="528">
        <v>108</v>
      </c>
      <c r="AI426" s="528">
        <v>106.4</v>
      </c>
      <c r="AJ426" s="528">
        <v>106.4</v>
      </c>
      <c r="AK426" s="528">
        <v>108</v>
      </c>
      <c r="AL426" s="528">
        <v>108</v>
      </c>
      <c r="AM426" s="528">
        <v>108</v>
      </c>
      <c r="AN426" s="528">
        <v>107.6</v>
      </c>
      <c r="AO426" s="528">
        <v>107.6</v>
      </c>
      <c r="AP426" s="528">
        <v>104.2</v>
      </c>
      <c r="AQ426" s="528">
        <v>107.3</v>
      </c>
      <c r="AR426" s="528">
        <v>110.3</v>
      </c>
      <c r="AS426" s="528">
        <v>110.3</v>
      </c>
      <c r="AT426" s="528">
        <v>113.9</v>
      </c>
      <c r="AU426" s="528">
        <v>116.2</v>
      </c>
      <c r="AV426" s="528">
        <v>115</v>
      </c>
      <c r="AW426" s="528">
        <v>115</v>
      </c>
      <c r="AX426" s="528">
        <v>114.1</v>
      </c>
      <c r="AY426" s="528">
        <v>114.1</v>
      </c>
      <c r="AZ426" s="528">
        <v>112.3</v>
      </c>
      <c r="BA426" s="528">
        <v>109.2</v>
      </c>
      <c r="BB426" s="528">
        <v>108.1</v>
      </c>
      <c r="BC426" s="528">
        <v>112.1</v>
      </c>
      <c r="BD426" s="528">
        <v>104.2</v>
      </c>
      <c r="BE426" s="528">
        <v>107.2</v>
      </c>
      <c r="BF426" s="528">
        <v>108.6</v>
      </c>
      <c r="BG426" s="528">
        <v>107.2</v>
      </c>
      <c r="BH426" s="528">
        <v>104.3</v>
      </c>
      <c r="BI426" s="528">
        <v>107.2</v>
      </c>
      <c r="BJ426" s="528">
        <v>107.2</v>
      </c>
      <c r="BK426" s="528">
        <v>107.2</v>
      </c>
      <c r="BL426" s="528">
        <v>102.9</v>
      </c>
      <c r="BM426" s="528">
        <v>102.9</v>
      </c>
      <c r="BN426" s="528">
        <v>95.9</v>
      </c>
      <c r="BO426" s="528">
        <v>99.3</v>
      </c>
      <c r="BP426" s="528">
        <v>102.9</v>
      </c>
      <c r="BQ426" s="528">
        <v>102.9</v>
      </c>
      <c r="BR426" s="528">
        <v>102.9</v>
      </c>
      <c r="BS426" s="528">
        <v>102.9</v>
      </c>
      <c r="BT426" s="528">
        <v>102.9</v>
      </c>
      <c r="BU426" s="528">
        <v>102.9</v>
      </c>
      <c r="BV426" s="528">
        <v>102.9</v>
      </c>
      <c r="BW426" s="528">
        <v>102.9</v>
      </c>
      <c r="BX426" s="528">
        <v>99.3</v>
      </c>
      <c r="BY426" s="528">
        <v>102.2</v>
      </c>
      <c r="BZ426" s="528">
        <v>101.8</v>
      </c>
      <c r="CA426" s="528">
        <v>103.9</v>
      </c>
      <c r="CB426" s="528">
        <v>106.3</v>
      </c>
      <c r="CC426" s="528">
        <v>114.8</v>
      </c>
      <c r="CD426" s="528">
        <v>111.5</v>
      </c>
      <c r="CE426" s="528">
        <v>109.8</v>
      </c>
      <c r="CF426" s="528">
        <v>109.8</v>
      </c>
      <c r="CG426" s="528">
        <v>112.9</v>
      </c>
      <c r="CH426" s="528">
        <v>120.8</v>
      </c>
      <c r="CI426" s="528">
        <v>122.4</v>
      </c>
      <c r="CJ426" s="528">
        <v>124.8</v>
      </c>
      <c r="CK426" s="528">
        <v>125.2</v>
      </c>
      <c r="CL426" s="528">
        <v>124</v>
      </c>
    </row>
    <row r="427" spans="1:90">
      <c r="A427" s="524" t="s">
        <v>2760</v>
      </c>
      <c r="B427" s="524" t="s">
        <v>2761</v>
      </c>
      <c r="C427" s="525">
        <v>1.2840000000000001E-2</v>
      </c>
      <c r="D427" s="528">
        <v>100.4</v>
      </c>
      <c r="E427" s="528">
        <v>100.1</v>
      </c>
      <c r="F427" s="528">
        <v>100.1</v>
      </c>
      <c r="G427" s="528">
        <v>100.2</v>
      </c>
      <c r="H427" s="528">
        <v>100.2</v>
      </c>
      <c r="I427" s="528">
        <v>100.2</v>
      </c>
      <c r="J427" s="528">
        <v>100.3</v>
      </c>
      <c r="K427" s="528">
        <v>100.3</v>
      </c>
      <c r="L427" s="528">
        <v>100.3</v>
      </c>
      <c r="M427" s="528">
        <v>100.7</v>
      </c>
      <c r="N427" s="528">
        <v>100.7</v>
      </c>
      <c r="O427" s="528">
        <v>100.7</v>
      </c>
      <c r="P427" s="528">
        <v>100.6</v>
      </c>
      <c r="Q427" s="528">
        <v>100.6</v>
      </c>
      <c r="R427" s="528">
        <v>100.6</v>
      </c>
      <c r="S427" s="528">
        <v>103.9</v>
      </c>
      <c r="T427" s="528">
        <v>103.9</v>
      </c>
      <c r="U427" s="528">
        <v>103.9</v>
      </c>
      <c r="V427" s="528">
        <v>103.9</v>
      </c>
      <c r="W427" s="528">
        <v>104.2</v>
      </c>
      <c r="X427" s="528">
        <v>104.2</v>
      </c>
      <c r="Y427" s="528">
        <v>104.3</v>
      </c>
      <c r="Z427" s="528">
        <v>104.3</v>
      </c>
      <c r="AA427" s="528">
        <v>104.2</v>
      </c>
      <c r="AB427" s="528">
        <v>104</v>
      </c>
      <c r="AC427" s="528">
        <v>104</v>
      </c>
      <c r="AD427" s="528">
        <v>104.1</v>
      </c>
      <c r="AE427" s="528">
        <v>107.8</v>
      </c>
      <c r="AF427" s="528">
        <v>107.8</v>
      </c>
      <c r="AG427" s="528">
        <v>107.8</v>
      </c>
      <c r="AH427" s="528">
        <v>107.8</v>
      </c>
      <c r="AI427" s="528">
        <v>107.8</v>
      </c>
      <c r="AJ427" s="528">
        <v>107.8</v>
      </c>
      <c r="AK427" s="528">
        <v>107.7</v>
      </c>
      <c r="AL427" s="528">
        <v>107.7</v>
      </c>
      <c r="AM427" s="528">
        <v>107.7</v>
      </c>
      <c r="AN427" s="528">
        <v>111</v>
      </c>
      <c r="AO427" s="528">
        <v>111</v>
      </c>
      <c r="AP427" s="528">
        <v>111.1</v>
      </c>
      <c r="AQ427" s="528">
        <v>111.4</v>
      </c>
      <c r="AR427" s="528">
        <v>110.4</v>
      </c>
      <c r="AS427" s="528">
        <v>110.3</v>
      </c>
      <c r="AT427" s="528">
        <v>111.1</v>
      </c>
      <c r="AU427" s="528">
        <v>111.2</v>
      </c>
      <c r="AV427" s="528">
        <v>111.1</v>
      </c>
      <c r="AW427" s="528">
        <v>111.5</v>
      </c>
      <c r="AX427" s="528">
        <v>111.2</v>
      </c>
      <c r="AY427" s="528">
        <v>111</v>
      </c>
      <c r="AZ427" s="528">
        <v>109</v>
      </c>
      <c r="BA427" s="528">
        <v>109</v>
      </c>
      <c r="BB427" s="528">
        <v>105.7</v>
      </c>
      <c r="BC427" s="528">
        <v>105.7</v>
      </c>
      <c r="BD427" s="528">
        <v>105.3</v>
      </c>
      <c r="BE427" s="528">
        <v>105.7</v>
      </c>
      <c r="BF427" s="528">
        <v>105.9</v>
      </c>
      <c r="BG427" s="528">
        <v>106.1</v>
      </c>
      <c r="BH427" s="528">
        <v>106</v>
      </c>
      <c r="BI427" s="528">
        <v>107</v>
      </c>
      <c r="BJ427" s="528">
        <v>104.5</v>
      </c>
      <c r="BK427" s="528">
        <v>102.5</v>
      </c>
      <c r="BL427" s="528">
        <v>101.5</v>
      </c>
      <c r="BM427" s="528">
        <v>101.5</v>
      </c>
      <c r="BN427" s="528">
        <v>101.6</v>
      </c>
      <c r="BO427" s="528">
        <v>103.1</v>
      </c>
      <c r="BP427" s="528">
        <v>100.9</v>
      </c>
      <c r="BQ427" s="528">
        <v>100.9</v>
      </c>
      <c r="BR427" s="528">
        <v>101</v>
      </c>
      <c r="BS427" s="528">
        <v>101.6</v>
      </c>
      <c r="BT427" s="528">
        <v>100.9</v>
      </c>
      <c r="BU427" s="528">
        <v>101</v>
      </c>
      <c r="BV427" s="528">
        <v>101</v>
      </c>
      <c r="BW427" s="528">
        <v>101</v>
      </c>
      <c r="BX427" s="528">
        <v>102.6</v>
      </c>
      <c r="BY427" s="528">
        <v>104.1</v>
      </c>
      <c r="BZ427" s="528">
        <v>106.9</v>
      </c>
      <c r="CA427" s="528">
        <v>107.4</v>
      </c>
      <c r="CB427" s="528">
        <v>109.8</v>
      </c>
      <c r="CC427" s="528">
        <v>112.1</v>
      </c>
      <c r="CD427" s="528">
        <v>111.9</v>
      </c>
      <c r="CE427" s="528">
        <v>111.1</v>
      </c>
      <c r="CF427" s="528">
        <v>111.8</v>
      </c>
      <c r="CG427" s="528">
        <v>109</v>
      </c>
      <c r="CH427" s="528">
        <v>112.3</v>
      </c>
      <c r="CI427" s="528">
        <v>110</v>
      </c>
      <c r="CJ427" s="528">
        <v>113</v>
      </c>
      <c r="CK427" s="528">
        <v>117.7</v>
      </c>
      <c r="CL427" s="528">
        <v>120.2</v>
      </c>
    </row>
    <row r="428" spans="1:90">
      <c r="A428" s="524" t="s">
        <v>2762</v>
      </c>
      <c r="B428" s="524" t="s">
        <v>2763</v>
      </c>
      <c r="C428" s="525">
        <v>1.5949999999999999E-2</v>
      </c>
      <c r="D428" s="528">
        <v>100</v>
      </c>
      <c r="E428" s="528">
        <v>100</v>
      </c>
      <c r="F428" s="528">
        <v>100</v>
      </c>
      <c r="G428" s="528">
        <v>111.2</v>
      </c>
      <c r="H428" s="528">
        <v>111.2</v>
      </c>
      <c r="I428" s="528">
        <v>111.2</v>
      </c>
      <c r="J428" s="528">
        <v>111.2</v>
      </c>
      <c r="K428" s="528">
        <v>111.2</v>
      </c>
      <c r="L428" s="528">
        <v>111.2</v>
      </c>
      <c r="M428" s="528">
        <v>111.2</v>
      </c>
      <c r="N428" s="528">
        <v>111.2</v>
      </c>
      <c r="O428" s="528">
        <v>111.2</v>
      </c>
      <c r="P428" s="528">
        <v>111.6</v>
      </c>
      <c r="Q428" s="528">
        <v>111.6</v>
      </c>
      <c r="R428" s="528">
        <v>111.6</v>
      </c>
      <c r="S428" s="528">
        <v>113.8</v>
      </c>
      <c r="T428" s="528">
        <v>113.8</v>
      </c>
      <c r="U428" s="528">
        <v>113.8</v>
      </c>
      <c r="V428" s="528">
        <v>113.8</v>
      </c>
      <c r="W428" s="528">
        <v>113.8</v>
      </c>
      <c r="X428" s="528">
        <v>113.8</v>
      </c>
      <c r="Y428" s="528">
        <v>113.8</v>
      </c>
      <c r="Z428" s="528">
        <v>113.8</v>
      </c>
      <c r="AA428" s="528">
        <v>113.8</v>
      </c>
      <c r="AB428" s="528">
        <v>113.8</v>
      </c>
      <c r="AC428" s="528">
        <v>113.8</v>
      </c>
      <c r="AD428" s="528">
        <v>113.8</v>
      </c>
      <c r="AE428" s="528">
        <v>122.4</v>
      </c>
      <c r="AF428" s="528">
        <v>122.4</v>
      </c>
      <c r="AG428" s="528">
        <v>122.4</v>
      </c>
      <c r="AH428" s="528">
        <v>122.4</v>
      </c>
      <c r="AI428" s="528">
        <v>122.4</v>
      </c>
      <c r="AJ428" s="528">
        <v>122.4</v>
      </c>
      <c r="AK428" s="528">
        <v>122.4</v>
      </c>
      <c r="AL428" s="528">
        <v>122.4</v>
      </c>
      <c r="AM428" s="528">
        <v>122.4</v>
      </c>
      <c r="AN428" s="528">
        <v>122.4</v>
      </c>
      <c r="AO428" s="528">
        <v>122.4</v>
      </c>
      <c r="AP428" s="528">
        <v>122.4</v>
      </c>
      <c r="AQ428" s="528">
        <v>120.6</v>
      </c>
      <c r="AR428" s="528">
        <v>120.8</v>
      </c>
      <c r="AS428" s="528">
        <v>122.1</v>
      </c>
      <c r="AT428" s="528">
        <v>123.2</v>
      </c>
      <c r="AU428" s="528">
        <v>123.3</v>
      </c>
      <c r="AV428" s="528">
        <v>123.8</v>
      </c>
      <c r="AW428" s="528">
        <v>124.1</v>
      </c>
      <c r="AX428" s="528">
        <v>124.1</v>
      </c>
      <c r="AY428" s="528">
        <v>124.1</v>
      </c>
      <c r="AZ428" s="528">
        <v>124.2</v>
      </c>
      <c r="BA428" s="528">
        <v>124.2</v>
      </c>
      <c r="BB428" s="528">
        <v>124.2</v>
      </c>
      <c r="BC428" s="528">
        <v>120.5</v>
      </c>
      <c r="BD428" s="528">
        <v>120.5</v>
      </c>
      <c r="BE428" s="528">
        <v>120.5</v>
      </c>
      <c r="BF428" s="528">
        <v>120.5</v>
      </c>
      <c r="BG428" s="528">
        <v>120.5</v>
      </c>
      <c r="BH428" s="528">
        <v>120.1</v>
      </c>
      <c r="BI428" s="528">
        <v>121.4</v>
      </c>
      <c r="BJ428" s="528">
        <v>119.5</v>
      </c>
      <c r="BK428" s="528">
        <v>119.7</v>
      </c>
      <c r="BL428" s="528">
        <v>121.1</v>
      </c>
      <c r="BM428" s="528">
        <v>121.1</v>
      </c>
      <c r="BN428" s="528">
        <v>121.1</v>
      </c>
      <c r="BO428" s="528">
        <v>121</v>
      </c>
      <c r="BP428" s="528">
        <v>121.2</v>
      </c>
      <c r="BQ428" s="528">
        <v>121.1</v>
      </c>
      <c r="BR428" s="528">
        <v>120.6</v>
      </c>
      <c r="BS428" s="528">
        <v>121.1</v>
      </c>
      <c r="BT428" s="528">
        <v>122.6</v>
      </c>
      <c r="BU428" s="528">
        <v>122.6</v>
      </c>
      <c r="BV428" s="528">
        <v>122.6</v>
      </c>
      <c r="BW428" s="528">
        <v>122.6</v>
      </c>
      <c r="BX428" s="528">
        <v>125.4</v>
      </c>
      <c r="BY428" s="528">
        <v>128.5</v>
      </c>
      <c r="BZ428" s="528">
        <v>129.4</v>
      </c>
      <c r="CA428" s="528">
        <v>130.80000000000001</v>
      </c>
      <c r="CB428" s="528">
        <v>130.80000000000001</v>
      </c>
      <c r="CC428" s="528">
        <v>130.80000000000001</v>
      </c>
      <c r="CD428" s="528">
        <v>132.19999999999999</v>
      </c>
      <c r="CE428" s="528">
        <v>134.9</v>
      </c>
      <c r="CF428" s="528">
        <v>135.1</v>
      </c>
      <c r="CG428" s="528">
        <v>135.30000000000001</v>
      </c>
      <c r="CH428" s="528">
        <v>134</v>
      </c>
      <c r="CI428" s="528">
        <v>135</v>
      </c>
      <c r="CJ428" s="528">
        <v>136.69999999999999</v>
      </c>
      <c r="CK428" s="528">
        <v>137.1</v>
      </c>
      <c r="CL428" s="528">
        <v>137.69999999999999</v>
      </c>
    </row>
    <row r="429" spans="1:90">
      <c r="A429" s="524" t="s">
        <v>1313</v>
      </c>
      <c r="B429" s="524" t="s">
        <v>2764</v>
      </c>
      <c r="C429" s="525">
        <v>0.1318</v>
      </c>
      <c r="D429" s="528">
        <v>100</v>
      </c>
      <c r="E429" s="528">
        <v>99.8</v>
      </c>
      <c r="F429" s="528">
        <v>99.8</v>
      </c>
      <c r="G429" s="528">
        <v>100.8</v>
      </c>
      <c r="H429" s="528">
        <v>100.9</v>
      </c>
      <c r="I429" s="528">
        <v>101.8</v>
      </c>
      <c r="J429" s="528">
        <v>102.5</v>
      </c>
      <c r="K429" s="528">
        <v>102.2</v>
      </c>
      <c r="L429" s="528">
        <v>101.9</v>
      </c>
      <c r="M429" s="528">
        <v>101.4</v>
      </c>
      <c r="N429" s="528">
        <v>101.3</v>
      </c>
      <c r="O429" s="528">
        <v>101.1</v>
      </c>
      <c r="P429" s="528">
        <v>100.9</v>
      </c>
      <c r="Q429" s="528">
        <v>100.5</v>
      </c>
      <c r="R429" s="528">
        <v>101</v>
      </c>
      <c r="S429" s="528">
        <v>102</v>
      </c>
      <c r="T429" s="528">
        <v>102.9</v>
      </c>
      <c r="U429" s="528">
        <v>102.7</v>
      </c>
      <c r="V429" s="528">
        <v>103</v>
      </c>
      <c r="W429" s="528">
        <v>103.6</v>
      </c>
      <c r="X429" s="528">
        <v>104.6</v>
      </c>
      <c r="Y429" s="528">
        <v>104.4</v>
      </c>
      <c r="Z429" s="528">
        <v>104.5</v>
      </c>
      <c r="AA429" s="528">
        <v>105.9</v>
      </c>
      <c r="AB429" s="528">
        <v>105.9</v>
      </c>
      <c r="AC429" s="528">
        <v>107.2</v>
      </c>
      <c r="AD429" s="528">
        <v>108.1</v>
      </c>
      <c r="AE429" s="528">
        <v>110.2</v>
      </c>
      <c r="AF429" s="528">
        <v>110.1</v>
      </c>
      <c r="AG429" s="528">
        <v>109.9</v>
      </c>
      <c r="AH429" s="528">
        <v>109.7</v>
      </c>
      <c r="AI429" s="528">
        <v>109.8</v>
      </c>
      <c r="AJ429" s="528">
        <v>109.8</v>
      </c>
      <c r="AK429" s="528">
        <v>110.6</v>
      </c>
      <c r="AL429" s="528">
        <v>111.2</v>
      </c>
      <c r="AM429" s="528">
        <v>113.3</v>
      </c>
      <c r="AN429" s="528">
        <v>113.9</v>
      </c>
      <c r="AO429" s="528">
        <v>115.5</v>
      </c>
      <c r="AP429" s="528">
        <v>115.3</v>
      </c>
      <c r="AQ429" s="528">
        <v>116.5</v>
      </c>
      <c r="AR429" s="528">
        <v>119.2</v>
      </c>
      <c r="AS429" s="528">
        <v>121.8</v>
      </c>
      <c r="AT429" s="528">
        <v>121.9</v>
      </c>
      <c r="AU429" s="528">
        <v>123.2</v>
      </c>
      <c r="AV429" s="528">
        <v>125.3</v>
      </c>
      <c r="AW429" s="528">
        <v>125.7</v>
      </c>
      <c r="AX429" s="528">
        <v>126.1</v>
      </c>
      <c r="AY429" s="528">
        <v>125.8</v>
      </c>
      <c r="AZ429" s="528">
        <v>129.69999999999999</v>
      </c>
      <c r="BA429" s="528">
        <v>127</v>
      </c>
      <c r="BB429" s="528">
        <v>125.1</v>
      </c>
      <c r="BC429" s="528">
        <v>127.5</v>
      </c>
      <c r="BD429" s="528">
        <v>128.1</v>
      </c>
      <c r="BE429" s="528">
        <v>126.4</v>
      </c>
      <c r="BF429" s="528">
        <v>128.4</v>
      </c>
      <c r="BG429" s="528">
        <v>130</v>
      </c>
      <c r="BH429" s="528">
        <v>132</v>
      </c>
      <c r="BI429" s="528">
        <v>131.19999999999999</v>
      </c>
      <c r="BJ429" s="528">
        <v>133.6</v>
      </c>
      <c r="BK429" s="528">
        <v>132.9</v>
      </c>
      <c r="BL429" s="528">
        <v>134.4</v>
      </c>
      <c r="BM429" s="528">
        <v>134.1</v>
      </c>
      <c r="BN429" s="528">
        <v>134.9</v>
      </c>
      <c r="BO429" s="528">
        <v>136.6</v>
      </c>
      <c r="BP429" s="528">
        <v>135</v>
      </c>
      <c r="BQ429" s="528">
        <v>134.5</v>
      </c>
      <c r="BR429" s="528">
        <v>133</v>
      </c>
      <c r="BS429" s="528">
        <v>133.1</v>
      </c>
      <c r="BT429" s="528">
        <v>133.80000000000001</v>
      </c>
      <c r="BU429" s="528">
        <v>134</v>
      </c>
      <c r="BV429" s="528">
        <v>134.30000000000001</v>
      </c>
      <c r="BW429" s="528">
        <v>134.4</v>
      </c>
      <c r="BX429" s="528">
        <v>130.5</v>
      </c>
      <c r="BY429" s="528">
        <v>130.69999999999999</v>
      </c>
      <c r="BZ429" s="528">
        <v>133.1</v>
      </c>
      <c r="CA429" s="528">
        <v>134.19999999999999</v>
      </c>
      <c r="CB429" s="528">
        <v>134.30000000000001</v>
      </c>
      <c r="CC429" s="528">
        <v>135.30000000000001</v>
      </c>
      <c r="CD429" s="528">
        <v>139.9</v>
      </c>
      <c r="CE429" s="528">
        <v>138</v>
      </c>
      <c r="CF429" s="528">
        <v>140.19999999999999</v>
      </c>
      <c r="CG429" s="528">
        <v>142.6</v>
      </c>
      <c r="CH429" s="528">
        <v>145.30000000000001</v>
      </c>
      <c r="CI429" s="528">
        <v>148</v>
      </c>
      <c r="CJ429" s="528">
        <v>151.80000000000001</v>
      </c>
      <c r="CK429" s="528">
        <v>152.69999999999999</v>
      </c>
      <c r="CL429" s="528">
        <v>152.80000000000001</v>
      </c>
    </row>
    <row r="430" spans="1:90">
      <c r="A430" s="524" t="s">
        <v>2765</v>
      </c>
      <c r="B430" s="524" t="s">
        <v>1230</v>
      </c>
      <c r="C430" s="525">
        <v>1.95204</v>
      </c>
      <c r="D430" s="528">
        <v>100.5</v>
      </c>
      <c r="E430" s="528">
        <v>101.1</v>
      </c>
      <c r="F430" s="528">
        <v>102.3</v>
      </c>
      <c r="G430" s="528">
        <v>105.7</v>
      </c>
      <c r="H430" s="528">
        <v>104.3</v>
      </c>
      <c r="I430" s="528">
        <v>102.2</v>
      </c>
      <c r="J430" s="528">
        <v>102.3</v>
      </c>
      <c r="K430" s="528">
        <v>103</v>
      </c>
      <c r="L430" s="528">
        <v>102.9</v>
      </c>
      <c r="M430" s="528">
        <v>103.1</v>
      </c>
      <c r="N430" s="528">
        <v>103.9</v>
      </c>
      <c r="O430" s="528">
        <v>102.8</v>
      </c>
      <c r="P430" s="528">
        <v>103.9</v>
      </c>
      <c r="Q430" s="528">
        <v>104.2</v>
      </c>
      <c r="R430" s="528">
        <v>105.1</v>
      </c>
      <c r="S430" s="528">
        <v>107.4</v>
      </c>
      <c r="T430" s="528">
        <v>108.4</v>
      </c>
      <c r="U430" s="528">
        <v>109.3</v>
      </c>
      <c r="V430" s="528">
        <v>110.8</v>
      </c>
      <c r="W430" s="528">
        <v>111.6</v>
      </c>
      <c r="X430" s="528">
        <v>113.9</v>
      </c>
      <c r="Y430" s="528">
        <v>112</v>
      </c>
      <c r="Z430" s="528">
        <v>111.6</v>
      </c>
      <c r="AA430" s="528">
        <v>110.9</v>
      </c>
      <c r="AB430" s="528">
        <v>112.8</v>
      </c>
      <c r="AC430" s="528">
        <v>111.9</v>
      </c>
      <c r="AD430" s="528">
        <v>111.2</v>
      </c>
      <c r="AE430" s="528">
        <v>110.6</v>
      </c>
      <c r="AF430" s="528">
        <v>109.8</v>
      </c>
      <c r="AG430" s="528">
        <v>110.7</v>
      </c>
      <c r="AH430" s="528">
        <v>110.4</v>
      </c>
      <c r="AI430" s="528">
        <v>109.8</v>
      </c>
      <c r="AJ430" s="528">
        <v>109.8</v>
      </c>
      <c r="AK430" s="528">
        <v>110.6</v>
      </c>
      <c r="AL430" s="528">
        <v>111.7</v>
      </c>
      <c r="AM430" s="528">
        <v>113.5</v>
      </c>
      <c r="AN430" s="528">
        <v>115.5</v>
      </c>
      <c r="AO430" s="528">
        <v>115.2</v>
      </c>
      <c r="AP430" s="528">
        <v>115.9</v>
      </c>
      <c r="AQ430" s="528">
        <v>117.5</v>
      </c>
      <c r="AR430" s="528">
        <v>119.8</v>
      </c>
      <c r="AS430" s="528">
        <v>123.9</v>
      </c>
      <c r="AT430" s="528">
        <v>124.2</v>
      </c>
      <c r="AU430" s="528">
        <v>126.3</v>
      </c>
      <c r="AV430" s="528">
        <v>124.8</v>
      </c>
      <c r="AW430" s="528">
        <v>124</v>
      </c>
      <c r="AX430" s="528">
        <v>117.7</v>
      </c>
      <c r="AY430" s="528">
        <v>111.7</v>
      </c>
      <c r="AZ430" s="528">
        <v>108.5</v>
      </c>
      <c r="BA430" s="528">
        <v>108</v>
      </c>
      <c r="BB430" s="528">
        <v>109.3</v>
      </c>
      <c r="BC430" s="528">
        <v>109.6</v>
      </c>
      <c r="BD430" s="528">
        <v>110.6</v>
      </c>
      <c r="BE430" s="528">
        <v>110.3</v>
      </c>
      <c r="BF430" s="528">
        <v>113.8</v>
      </c>
      <c r="BG430" s="528">
        <v>117.1</v>
      </c>
      <c r="BH430" s="528">
        <v>117.2</v>
      </c>
      <c r="BI430" s="528">
        <v>116.3</v>
      </c>
      <c r="BJ430" s="528">
        <v>116</v>
      </c>
      <c r="BK430" s="528">
        <v>116.8</v>
      </c>
      <c r="BL430" s="528">
        <v>119</v>
      </c>
      <c r="BM430" s="528">
        <v>120.4</v>
      </c>
      <c r="BN430" s="528">
        <v>121.1</v>
      </c>
      <c r="BO430" s="528">
        <v>122.7</v>
      </c>
      <c r="BP430" s="528">
        <v>123.5</v>
      </c>
      <c r="BQ430" s="528">
        <v>122.9</v>
      </c>
      <c r="BR430" s="528">
        <v>121.6</v>
      </c>
      <c r="BS430" s="528">
        <v>122.1</v>
      </c>
      <c r="BT430" s="528">
        <v>121.5</v>
      </c>
      <c r="BU430" s="528">
        <v>122.5</v>
      </c>
      <c r="BV430" s="528">
        <v>123.2</v>
      </c>
      <c r="BW430" s="528">
        <v>124.8</v>
      </c>
      <c r="BX430" s="528">
        <v>126.9</v>
      </c>
      <c r="BY430" s="528">
        <v>129.30000000000001</v>
      </c>
      <c r="BZ430" s="528">
        <v>131.69999999999999</v>
      </c>
      <c r="CA430" s="528">
        <v>133.9</v>
      </c>
      <c r="CB430" s="528">
        <v>135.5</v>
      </c>
      <c r="CC430" s="528">
        <v>135</v>
      </c>
      <c r="CD430" s="528">
        <v>134.9</v>
      </c>
      <c r="CE430" s="528">
        <v>134.80000000000001</v>
      </c>
      <c r="CF430" s="528">
        <v>135.30000000000001</v>
      </c>
      <c r="CG430" s="528">
        <v>134.4</v>
      </c>
      <c r="CH430" s="528">
        <v>132</v>
      </c>
      <c r="CI430" s="528">
        <v>132.6</v>
      </c>
      <c r="CJ430" s="528">
        <v>135.9</v>
      </c>
      <c r="CK430" s="528">
        <v>136.80000000000001</v>
      </c>
      <c r="CL430" s="528">
        <v>139.4</v>
      </c>
    </row>
    <row r="431" spans="1:90">
      <c r="A431" s="524" t="s">
        <v>2766</v>
      </c>
      <c r="B431" s="524" t="s">
        <v>1232</v>
      </c>
      <c r="C431" s="525">
        <v>4.7480000000000001E-2</v>
      </c>
      <c r="D431" s="528">
        <v>96</v>
      </c>
      <c r="E431" s="528">
        <v>96.6</v>
      </c>
      <c r="F431" s="528">
        <v>96.4</v>
      </c>
      <c r="G431" s="528">
        <v>97.3</v>
      </c>
      <c r="H431" s="528">
        <v>99.1</v>
      </c>
      <c r="I431" s="528">
        <v>98.7</v>
      </c>
      <c r="J431" s="528">
        <v>98</v>
      </c>
      <c r="K431" s="528">
        <v>97.9</v>
      </c>
      <c r="L431" s="528">
        <v>97.6</v>
      </c>
      <c r="M431" s="528">
        <v>98.7</v>
      </c>
      <c r="N431" s="528">
        <v>97</v>
      </c>
      <c r="O431" s="528">
        <v>96</v>
      </c>
      <c r="P431" s="528">
        <v>97</v>
      </c>
      <c r="Q431" s="528">
        <v>97.9</v>
      </c>
      <c r="R431" s="528">
        <v>96.2</v>
      </c>
      <c r="S431" s="528">
        <v>95.3</v>
      </c>
      <c r="T431" s="528">
        <v>97.1</v>
      </c>
      <c r="U431" s="528">
        <v>98.2</v>
      </c>
      <c r="V431" s="528">
        <v>99.3</v>
      </c>
      <c r="W431" s="528">
        <v>101.6</v>
      </c>
      <c r="X431" s="528">
        <v>98.1</v>
      </c>
      <c r="Y431" s="528">
        <v>97.4</v>
      </c>
      <c r="Z431" s="528">
        <v>97.6</v>
      </c>
      <c r="AA431" s="528">
        <v>98.7</v>
      </c>
      <c r="AB431" s="528">
        <v>102.2</v>
      </c>
      <c r="AC431" s="528">
        <v>103.5</v>
      </c>
      <c r="AD431" s="528">
        <v>103.6</v>
      </c>
      <c r="AE431" s="528">
        <v>110</v>
      </c>
      <c r="AF431" s="528">
        <v>113.6</v>
      </c>
      <c r="AG431" s="528">
        <v>114.3</v>
      </c>
      <c r="AH431" s="528">
        <v>123.3</v>
      </c>
      <c r="AI431" s="528">
        <v>118.5</v>
      </c>
      <c r="AJ431" s="528">
        <v>118.7</v>
      </c>
      <c r="AK431" s="528">
        <v>118.1</v>
      </c>
      <c r="AL431" s="528">
        <v>120.5</v>
      </c>
      <c r="AM431" s="528">
        <v>119.1</v>
      </c>
      <c r="AN431" s="528">
        <v>122.6</v>
      </c>
      <c r="AO431" s="528">
        <v>122.5</v>
      </c>
      <c r="AP431" s="528">
        <v>122.9</v>
      </c>
      <c r="AQ431" s="528">
        <v>120.7</v>
      </c>
      <c r="AR431" s="528">
        <v>119.4</v>
      </c>
      <c r="AS431" s="528">
        <v>117.3</v>
      </c>
      <c r="AT431" s="528">
        <v>119.6</v>
      </c>
      <c r="AU431" s="528">
        <v>119.3</v>
      </c>
      <c r="AV431" s="528">
        <v>119.4</v>
      </c>
      <c r="AW431" s="528">
        <v>115.4</v>
      </c>
      <c r="AX431" s="528">
        <v>112.5</v>
      </c>
      <c r="AY431" s="528">
        <v>109.9</v>
      </c>
      <c r="AZ431" s="528">
        <v>108.5</v>
      </c>
      <c r="BA431" s="528">
        <v>110.8</v>
      </c>
      <c r="BB431" s="528">
        <v>110.9</v>
      </c>
      <c r="BC431" s="528">
        <v>111</v>
      </c>
      <c r="BD431" s="528">
        <v>113.7</v>
      </c>
      <c r="BE431" s="528">
        <v>114.3</v>
      </c>
      <c r="BF431" s="528">
        <v>114.1</v>
      </c>
      <c r="BG431" s="528">
        <v>113.7</v>
      </c>
      <c r="BH431" s="528">
        <v>114.8</v>
      </c>
      <c r="BI431" s="528">
        <v>119.8</v>
      </c>
      <c r="BJ431" s="528">
        <v>114.6</v>
      </c>
      <c r="BK431" s="528">
        <v>116</v>
      </c>
      <c r="BL431" s="528">
        <v>115.4</v>
      </c>
      <c r="BM431" s="528">
        <v>114.3</v>
      </c>
      <c r="BN431" s="528">
        <v>118.6</v>
      </c>
      <c r="BO431" s="528">
        <v>120.3</v>
      </c>
      <c r="BP431" s="528">
        <v>120.7</v>
      </c>
      <c r="BQ431" s="528">
        <v>122</v>
      </c>
      <c r="BR431" s="528">
        <v>121.9</v>
      </c>
      <c r="BS431" s="528">
        <v>122.1</v>
      </c>
      <c r="BT431" s="528">
        <v>122.2</v>
      </c>
      <c r="BU431" s="528">
        <v>121.5</v>
      </c>
      <c r="BV431" s="528">
        <v>124.1</v>
      </c>
      <c r="BW431" s="528">
        <v>125.8</v>
      </c>
      <c r="BX431" s="528">
        <v>135.19999999999999</v>
      </c>
      <c r="BY431" s="528">
        <v>138.69999999999999</v>
      </c>
      <c r="BZ431" s="528">
        <v>138.80000000000001</v>
      </c>
      <c r="CA431" s="528">
        <v>138.19999999999999</v>
      </c>
      <c r="CB431" s="528">
        <v>134.1</v>
      </c>
      <c r="CC431" s="528">
        <v>134.69999999999999</v>
      </c>
      <c r="CD431" s="528">
        <v>134.19999999999999</v>
      </c>
      <c r="CE431" s="528">
        <v>133.6</v>
      </c>
      <c r="CF431" s="528">
        <v>133.30000000000001</v>
      </c>
      <c r="CG431" s="528">
        <v>136.9</v>
      </c>
      <c r="CH431" s="528">
        <v>134.19999999999999</v>
      </c>
      <c r="CI431" s="528">
        <v>135</v>
      </c>
      <c r="CJ431" s="528">
        <v>135.9</v>
      </c>
      <c r="CK431" s="528">
        <v>135.9</v>
      </c>
      <c r="CL431" s="528">
        <v>137</v>
      </c>
    </row>
    <row r="432" spans="1:90">
      <c r="A432" s="524" t="s">
        <v>2767</v>
      </c>
      <c r="B432" s="524" t="s">
        <v>1234</v>
      </c>
      <c r="C432" s="525">
        <v>0.11208</v>
      </c>
      <c r="D432" s="528">
        <v>96.7</v>
      </c>
      <c r="E432" s="528">
        <v>99.8</v>
      </c>
      <c r="F432" s="528">
        <v>104.2</v>
      </c>
      <c r="G432" s="528">
        <v>106.3</v>
      </c>
      <c r="H432" s="528">
        <v>103.9</v>
      </c>
      <c r="I432" s="528">
        <v>101.4</v>
      </c>
      <c r="J432" s="528">
        <v>100.9</v>
      </c>
      <c r="K432" s="528">
        <v>101</v>
      </c>
      <c r="L432" s="528">
        <v>101.8</v>
      </c>
      <c r="M432" s="528">
        <v>101.8</v>
      </c>
      <c r="N432" s="528">
        <v>102</v>
      </c>
      <c r="O432" s="528">
        <v>101.9</v>
      </c>
      <c r="P432" s="528">
        <v>102.1</v>
      </c>
      <c r="Q432" s="528">
        <v>102</v>
      </c>
      <c r="R432" s="528">
        <v>102.5</v>
      </c>
      <c r="S432" s="528">
        <v>105.2</v>
      </c>
      <c r="T432" s="528">
        <v>104.5</v>
      </c>
      <c r="U432" s="528">
        <v>104.2</v>
      </c>
      <c r="V432" s="528">
        <v>102.8</v>
      </c>
      <c r="W432" s="528">
        <v>103.9</v>
      </c>
      <c r="X432" s="528">
        <v>106.8</v>
      </c>
      <c r="Y432" s="528">
        <v>107.3</v>
      </c>
      <c r="Z432" s="528">
        <v>108.3</v>
      </c>
      <c r="AA432" s="528">
        <v>106.3</v>
      </c>
      <c r="AB432" s="528">
        <v>106.9</v>
      </c>
      <c r="AC432" s="528">
        <v>107.5</v>
      </c>
      <c r="AD432" s="528">
        <v>104.1</v>
      </c>
      <c r="AE432" s="528">
        <v>103</v>
      </c>
      <c r="AF432" s="528">
        <v>102.8</v>
      </c>
      <c r="AG432" s="528">
        <v>104.5</v>
      </c>
      <c r="AH432" s="528">
        <v>106.2</v>
      </c>
      <c r="AI432" s="528">
        <v>106.7</v>
      </c>
      <c r="AJ432" s="528">
        <v>107.9</v>
      </c>
      <c r="AK432" s="528">
        <v>108.3</v>
      </c>
      <c r="AL432" s="528">
        <v>108.2</v>
      </c>
      <c r="AM432" s="528">
        <v>107.3</v>
      </c>
      <c r="AN432" s="528">
        <v>104.1</v>
      </c>
      <c r="AO432" s="528">
        <v>104.1</v>
      </c>
      <c r="AP432" s="528">
        <v>104.1</v>
      </c>
      <c r="AQ432" s="528">
        <v>107.2</v>
      </c>
      <c r="AR432" s="528">
        <v>111.7</v>
      </c>
      <c r="AS432" s="528">
        <v>113.2</v>
      </c>
      <c r="AT432" s="528">
        <v>116.9</v>
      </c>
      <c r="AU432" s="528">
        <v>117.7</v>
      </c>
      <c r="AV432" s="528">
        <v>115.7</v>
      </c>
      <c r="AW432" s="528">
        <v>115.2</v>
      </c>
      <c r="AX432" s="528">
        <v>114.7</v>
      </c>
      <c r="AY432" s="528">
        <v>108.3</v>
      </c>
      <c r="AZ432" s="528">
        <v>104.5</v>
      </c>
      <c r="BA432" s="528">
        <v>103.6</v>
      </c>
      <c r="BB432" s="528">
        <v>104.7</v>
      </c>
      <c r="BC432" s="528">
        <v>106</v>
      </c>
      <c r="BD432" s="528">
        <v>107.9</v>
      </c>
      <c r="BE432" s="528">
        <v>104.5</v>
      </c>
      <c r="BF432" s="528">
        <v>104.3</v>
      </c>
      <c r="BG432" s="528">
        <v>104.1</v>
      </c>
      <c r="BH432" s="528">
        <v>106.5</v>
      </c>
      <c r="BI432" s="528">
        <v>103.3</v>
      </c>
      <c r="BJ432" s="528">
        <v>104.3</v>
      </c>
      <c r="BK432" s="528">
        <v>107</v>
      </c>
      <c r="BL432" s="528">
        <v>113.3</v>
      </c>
      <c r="BM432" s="528">
        <v>113.5</v>
      </c>
      <c r="BN432" s="528">
        <v>111.9</v>
      </c>
      <c r="BO432" s="528">
        <v>112.1</v>
      </c>
      <c r="BP432" s="528">
        <v>111.8</v>
      </c>
      <c r="BQ432" s="528">
        <v>111.2</v>
      </c>
      <c r="BR432" s="528">
        <v>111.1</v>
      </c>
      <c r="BS432" s="528">
        <v>114.5</v>
      </c>
      <c r="BT432" s="528">
        <v>114.2</v>
      </c>
      <c r="BU432" s="528">
        <v>114.1</v>
      </c>
      <c r="BV432" s="528">
        <v>114.1</v>
      </c>
      <c r="BW432" s="528">
        <v>114.3</v>
      </c>
      <c r="BX432" s="528">
        <v>113.8</v>
      </c>
      <c r="BY432" s="528">
        <v>115.2</v>
      </c>
      <c r="BZ432" s="528">
        <v>117.4</v>
      </c>
      <c r="CA432" s="528">
        <v>119.5</v>
      </c>
      <c r="CB432" s="528">
        <v>119.6</v>
      </c>
      <c r="CC432" s="528">
        <v>114.5</v>
      </c>
      <c r="CD432" s="528">
        <v>114.9</v>
      </c>
      <c r="CE432" s="528">
        <v>115.8</v>
      </c>
      <c r="CF432" s="528">
        <v>116.7</v>
      </c>
      <c r="CG432" s="528">
        <v>118.6</v>
      </c>
      <c r="CH432" s="528">
        <v>117.8</v>
      </c>
      <c r="CI432" s="528">
        <v>117.3</v>
      </c>
      <c r="CJ432" s="528">
        <v>117.4</v>
      </c>
      <c r="CK432" s="528">
        <v>117.5</v>
      </c>
      <c r="CL432" s="528">
        <v>119.2</v>
      </c>
    </row>
    <row r="433" spans="1:90">
      <c r="A433" s="524" t="s">
        <v>2768</v>
      </c>
      <c r="B433" s="524" t="s">
        <v>1236</v>
      </c>
      <c r="C433" s="525">
        <v>0.17609</v>
      </c>
      <c r="D433" s="528">
        <v>101.9</v>
      </c>
      <c r="E433" s="528">
        <v>103.2</v>
      </c>
      <c r="F433" s="528">
        <v>102.8</v>
      </c>
      <c r="G433" s="528">
        <v>108.7</v>
      </c>
      <c r="H433" s="528">
        <v>108.1</v>
      </c>
      <c r="I433" s="528">
        <v>106.2</v>
      </c>
      <c r="J433" s="528">
        <v>105</v>
      </c>
      <c r="K433" s="528">
        <v>104.7</v>
      </c>
      <c r="L433" s="528">
        <v>104.2</v>
      </c>
      <c r="M433" s="528">
        <v>104.6</v>
      </c>
      <c r="N433" s="528">
        <v>104.1</v>
      </c>
      <c r="O433" s="528">
        <v>104.5</v>
      </c>
      <c r="P433" s="528">
        <v>106.1</v>
      </c>
      <c r="Q433" s="528">
        <v>106.4</v>
      </c>
      <c r="R433" s="528">
        <v>106.4</v>
      </c>
      <c r="S433" s="528">
        <v>107</v>
      </c>
      <c r="T433" s="528">
        <v>108.8</v>
      </c>
      <c r="U433" s="528">
        <v>110.1</v>
      </c>
      <c r="V433" s="528">
        <v>110.7</v>
      </c>
      <c r="W433" s="528">
        <v>110.3</v>
      </c>
      <c r="X433" s="528">
        <v>115.7</v>
      </c>
      <c r="Y433" s="528">
        <v>117.4</v>
      </c>
      <c r="Z433" s="528">
        <v>119.8</v>
      </c>
      <c r="AA433" s="528">
        <v>120.5</v>
      </c>
      <c r="AB433" s="528">
        <v>122.7</v>
      </c>
      <c r="AC433" s="528">
        <v>121.3</v>
      </c>
      <c r="AD433" s="528">
        <v>114.9</v>
      </c>
      <c r="AE433" s="528">
        <v>110.3</v>
      </c>
      <c r="AF433" s="528">
        <v>105.6</v>
      </c>
      <c r="AG433" s="528">
        <v>104.7</v>
      </c>
      <c r="AH433" s="528">
        <v>104.7</v>
      </c>
      <c r="AI433" s="528">
        <v>104.3</v>
      </c>
      <c r="AJ433" s="528">
        <v>105.1</v>
      </c>
      <c r="AK433" s="528">
        <v>106.8</v>
      </c>
      <c r="AL433" s="528">
        <v>107.8</v>
      </c>
      <c r="AM433" s="528">
        <v>107.4</v>
      </c>
      <c r="AN433" s="528">
        <v>107.3</v>
      </c>
      <c r="AO433" s="528">
        <v>106.5</v>
      </c>
      <c r="AP433" s="528">
        <v>106.3</v>
      </c>
      <c r="AQ433" s="528">
        <v>106.2</v>
      </c>
      <c r="AR433" s="528">
        <v>108.6</v>
      </c>
      <c r="AS433" s="528">
        <v>109.1</v>
      </c>
      <c r="AT433" s="528">
        <v>109.1</v>
      </c>
      <c r="AU433" s="528">
        <v>109.3</v>
      </c>
      <c r="AV433" s="528">
        <v>109.3</v>
      </c>
      <c r="AW433" s="528">
        <v>109.3</v>
      </c>
      <c r="AX433" s="528">
        <v>109.3</v>
      </c>
      <c r="AY433" s="528">
        <v>109.3</v>
      </c>
      <c r="AZ433" s="528">
        <v>111.2</v>
      </c>
      <c r="BA433" s="528">
        <v>109.8</v>
      </c>
      <c r="BB433" s="528">
        <v>111</v>
      </c>
      <c r="BC433" s="528">
        <v>111.6</v>
      </c>
      <c r="BD433" s="528">
        <v>111.6</v>
      </c>
      <c r="BE433" s="528">
        <v>111.4</v>
      </c>
      <c r="BF433" s="528">
        <v>112.3</v>
      </c>
      <c r="BG433" s="528">
        <v>113.4</v>
      </c>
      <c r="BH433" s="528">
        <v>115.7</v>
      </c>
      <c r="BI433" s="528">
        <v>115.8</v>
      </c>
      <c r="BJ433" s="528">
        <v>116.8</v>
      </c>
      <c r="BK433" s="528">
        <v>116.3</v>
      </c>
      <c r="BL433" s="528">
        <v>116.5</v>
      </c>
      <c r="BM433" s="528">
        <v>116.2</v>
      </c>
      <c r="BN433" s="528">
        <v>115.9</v>
      </c>
      <c r="BO433" s="528">
        <v>115.6</v>
      </c>
      <c r="BP433" s="528">
        <v>115.2</v>
      </c>
      <c r="BQ433" s="528">
        <v>114</v>
      </c>
      <c r="BR433" s="528">
        <v>112.4</v>
      </c>
      <c r="BS433" s="528">
        <v>112.2</v>
      </c>
      <c r="BT433" s="528">
        <v>111.6</v>
      </c>
      <c r="BU433" s="528">
        <v>113.2</v>
      </c>
      <c r="BV433" s="528">
        <v>113.9</v>
      </c>
      <c r="BW433" s="528">
        <v>113.6</v>
      </c>
      <c r="BX433" s="528">
        <v>117.9</v>
      </c>
      <c r="BY433" s="528">
        <v>116.2</v>
      </c>
      <c r="BZ433" s="528">
        <v>117</v>
      </c>
      <c r="CA433" s="528">
        <v>118.9</v>
      </c>
      <c r="CB433" s="528">
        <v>119.2</v>
      </c>
      <c r="CC433" s="528">
        <v>117.8</v>
      </c>
      <c r="CD433" s="528">
        <v>118.8</v>
      </c>
      <c r="CE433" s="528">
        <v>119.9</v>
      </c>
      <c r="CF433" s="528">
        <v>121.4</v>
      </c>
      <c r="CG433" s="528">
        <v>122.1</v>
      </c>
      <c r="CH433" s="528">
        <v>121.8</v>
      </c>
      <c r="CI433" s="528">
        <v>120.8</v>
      </c>
      <c r="CJ433" s="528">
        <v>121.9</v>
      </c>
      <c r="CK433" s="528">
        <v>122</v>
      </c>
      <c r="CL433" s="528">
        <v>121.7</v>
      </c>
    </row>
    <row r="434" spans="1:90">
      <c r="A434" s="524" t="s">
        <v>2769</v>
      </c>
      <c r="B434" s="524" t="s">
        <v>1238</v>
      </c>
      <c r="C434" s="525">
        <v>1.7559999999999999E-2</v>
      </c>
      <c r="D434" s="528">
        <v>102.5</v>
      </c>
      <c r="E434" s="528">
        <v>102.5</v>
      </c>
      <c r="F434" s="528">
        <v>105.8</v>
      </c>
      <c r="G434" s="528">
        <v>109.5</v>
      </c>
      <c r="H434" s="528">
        <v>109.5</v>
      </c>
      <c r="I434" s="528">
        <v>108.8</v>
      </c>
      <c r="J434" s="528">
        <v>105.9</v>
      </c>
      <c r="K434" s="528">
        <v>105.4</v>
      </c>
      <c r="L434" s="528">
        <v>105.4</v>
      </c>
      <c r="M434" s="528">
        <v>101.2</v>
      </c>
      <c r="N434" s="528">
        <v>101.2</v>
      </c>
      <c r="O434" s="528">
        <v>101.2</v>
      </c>
      <c r="P434" s="528">
        <v>101.2</v>
      </c>
      <c r="Q434" s="528">
        <v>101.2</v>
      </c>
      <c r="R434" s="528">
        <v>101.2</v>
      </c>
      <c r="S434" s="528">
        <v>101.2</v>
      </c>
      <c r="T434" s="528">
        <v>104.4</v>
      </c>
      <c r="U434" s="528">
        <v>104.4</v>
      </c>
      <c r="V434" s="528">
        <v>104.4</v>
      </c>
      <c r="W434" s="528">
        <v>104.4</v>
      </c>
      <c r="X434" s="528">
        <v>105.5</v>
      </c>
      <c r="Y434" s="528">
        <v>106.4</v>
      </c>
      <c r="Z434" s="528">
        <v>110</v>
      </c>
      <c r="AA434" s="528">
        <v>110</v>
      </c>
      <c r="AB434" s="528">
        <v>110</v>
      </c>
      <c r="AC434" s="528">
        <v>110</v>
      </c>
      <c r="AD434" s="528">
        <v>110.7</v>
      </c>
      <c r="AE434" s="528">
        <v>110.9</v>
      </c>
      <c r="AF434" s="528">
        <v>110.9</v>
      </c>
      <c r="AG434" s="528">
        <v>110.9</v>
      </c>
      <c r="AH434" s="528">
        <v>110.9</v>
      </c>
      <c r="AI434" s="528">
        <v>110.9</v>
      </c>
      <c r="AJ434" s="528">
        <v>111.6</v>
      </c>
      <c r="AK434" s="528">
        <v>111.8</v>
      </c>
      <c r="AL434" s="528">
        <v>111.8</v>
      </c>
      <c r="AM434" s="528">
        <v>111.8</v>
      </c>
      <c r="AN434" s="528">
        <v>111.8</v>
      </c>
      <c r="AO434" s="528">
        <v>111.8</v>
      </c>
      <c r="AP434" s="528">
        <v>116.3</v>
      </c>
      <c r="AQ434" s="528">
        <v>119.8</v>
      </c>
      <c r="AR434" s="528">
        <v>121.3</v>
      </c>
      <c r="AS434" s="528">
        <v>124.1</v>
      </c>
      <c r="AT434" s="528">
        <v>124.1</v>
      </c>
      <c r="AU434" s="528">
        <v>124.1</v>
      </c>
      <c r="AV434" s="528">
        <v>143.1</v>
      </c>
      <c r="AW434" s="528">
        <v>151.4</v>
      </c>
      <c r="AX434" s="528">
        <v>151.4</v>
      </c>
      <c r="AY434" s="528">
        <v>151.4</v>
      </c>
      <c r="AZ434" s="528">
        <v>151.4</v>
      </c>
      <c r="BA434" s="528">
        <v>151.4</v>
      </c>
      <c r="BB434" s="528">
        <v>151.4</v>
      </c>
      <c r="BC434" s="528">
        <v>134.1</v>
      </c>
      <c r="BD434" s="528">
        <v>116.7</v>
      </c>
      <c r="BE434" s="528">
        <v>116.7</v>
      </c>
      <c r="BF434" s="528">
        <v>116.7</v>
      </c>
      <c r="BG434" s="528">
        <v>128.69999999999999</v>
      </c>
      <c r="BH434" s="528">
        <v>121</v>
      </c>
      <c r="BI434" s="528">
        <v>118</v>
      </c>
      <c r="BJ434" s="528">
        <v>119.3</v>
      </c>
      <c r="BK434" s="528">
        <v>121.2</v>
      </c>
      <c r="BL434" s="528">
        <v>121.2</v>
      </c>
      <c r="BM434" s="528">
        <v>121.2</v>
      </c>
      <c r="BN434" s="528">
        <v>121.2</v>
      </c>
      <c r="BO434" s="528">
        <v>121.2</v>
      </c>
      <c r="BP434" s="528">
        <v>121.2</v>
      </c>
      <c r="BQ434" s="528">
        <v>121.2</v>
      </c>
      <c r="BR434" s="528">
        <v>121.2</v>
      </c>
      <c r="BS434" s="528">
        <v>121.2</v>
      </c>
      <c r="BT434" s="528">
        <v>121.2</v>
      </c>
      <c r="BU434" s="528">
        <v>121.2</v>
      </c>
      <c r="BV434" s="528">
        <v>121.2</v>
      </c>
      <c r="BW434" s="528">
        <v>121.2</v>
      </c>
      <c r="BX434" s="528">
        <v>121.2</v>
      </c>
      <c r="BY434" s="528">
        <v>121.2</v>
      </c>
      <c r="BZ434" s="528">
        <v>119.4</v>
      </c>
      <c r="CA434" s="528">
        <v>114.5</v>
      </c>
      <c r="CB434" s="528">
        <v>115.3</v>
      </c>
      <c r="CC434" s="528">
        <v>115.3</v>
      </c>
      <c r="CD434" s="528">
        <v>115.3</v>
      </c>
      <c r="CE434" s="528">
        <v>115.3</v>
      </c>
      <c r="CF434" s="528">
        <v>115.3</v>
      </c>
      <c r="CG434" s="528">
        <v>115.3</v>
      </c>
      <c r="CH434" s="528">
        <v>115.3</v>
      </c>
      <c r="CI434" s="528">
        <v>115.3</v>
      </c>
      <c r="CJ434" s="528">
        <v>115.3</v>
      </c>
      <c r="CK434" s="528">
        <v>115.3</v>
      </c>
      <c r="CL434" s="528">
        <v>115.3</v>
      </c>
    </row>
    <row r="435" spans="1:90">
      <c r="A435" s="524" t="s">
        <v>2770</v>
      </c>
      <c r="B435" s="524" t="s">
        <v>2771</v>
      </c>
      <c r="C435" s="525">
        <v>0.10957</v>
      </c>
      <c r="D435" s="528">
        <v>98.1</v>
      </c>
      <c r="E435" s="528">
        <v>100.6</v>
      </c>
      <c r="F435" s="528">
        <v>99.8</v>
      </c>
      <c r="G435" s="528">
        <v>108.3</v>
      </c>
      <c r="H435" s="528">
        <v>102.7</v>
      </c>
      <c r="I435" s="528">
        <v>99</v>
      </c>
      <c r="J435" s="528">
        <v>100.7</v>
      </c>
      <c r="K435" s="528">
        <v>101.8</v>
      </c>
      <c r="L435" s="528">
        <v>102.7</v>
      </c>
      <c r="M435" s="528">
        <v>104.4</v>
      </c>
      <c r="N435" s="528">
        <v>103.7</v>
      </c>
      <c r="O435" s="528">
        <v>105</v>
      </c>
      <c r="P435" s="528">
        <v>105.9</v>
      </c>
      <c r="Q435" s="528">
        <v>106</v>
      </c>
      <c r="R435" s="528">
        <v>105.8</v>
      </c>
      <c r="S435" s="528">
        <v>112.7</v>
      </c>
      <c r="T435" s="528">
        <v>113.9</v>
      </c>
      <c r="U435" s="528">
        <v>114</v>
      </c>
      <c r="V435" s="528">
        <v>114.7</v>
      </c>
      <c r="W435" s="528">
        <v>115.8</v>
      </c>
      <c r="X435" s="528">
        <v>116.1</v>
      </c>
      <c r="Y435" s="528">
        <v>113.6</v>
      </c>
      <c r="Z435" s="528">
        <v>112.2</v>
      </c>
      <c r="AA435" s="528">
        <v>112.9</v>
      </c>
      <c r="AB435" s="528">
        <v>113.3</v>
      </c>
      <c r="AC435" s="528">
        <v>113.2</v>
      </c>
      <c r="AD435" s="528">
        <v>112.9</v>
      </c>
      <c r="AE435" s="528">
        <v>115</v>
      </c>
      <c r="AF435" s="528">
        <v>114.6</v>
      </c>
      <c r="AG435" s="528">
        <v>115.3</v>
      </c>
      <c r="AH435" s="528">
        <v>115.5</v>
      </c>
      <c r="AI435" s="528">
        <v>115.5</v>
      </c>
      <c r="AJ435" s="528">
        <v>118.3</v>
      </c>
      <c r="AK435" s="528">
        <v>122.1</v>
      </c>
      <c r="AL435" s="528">
        <v>123.5</v>
      </c>
      <c r="AM435" s="528">
        <v>127.9</v>
      </c>
      <c r="AN435" s="528">
        <v>137.69999999999999</v>
      </c>
      <c r="AO435" s="528">
        <v>132.80000000000001</v>
      </c>
      <c r="AP435" s="528">
        <v>130.9</v>
      </c>
      <c r="AQ435" s="528">
        <v>130.9</v>
      </c>
      <c r="AR435" s="528">
        <v>130.9</v>
      </c>
      <c r="AS435" s="528">
        <v>130.9</v>
      </c>
      <c r="AT435" s="528">
        <v>130.9</v>
      </c>
      <c r="AU435" s="528">
        <v>130.9</v>
      </c>
      <c r="AV435" s="528">
        <v>130.9</v>
      </c>
      <c r="AW435" s="528">
        <v>130.9</v>
      </c>
      <c r="AX435" s="528">
        <v>130.9</v>
      </c>
      <c r="AY435" s="528">
        <v>130.9</v>
      </c>
      <c r="AZ435" s="528">
        <v>130.9</v>
      </c>
      <c r="BA435" s="528">
        <v>130.9</v>
      </c>
      <c r="BB435" s="528">
        <v>130.9</v>
      </c>
      <c r="BC435" s="528">
        <v>130.9</v>
      </c>
      <c r="BD435" s="528">
        <v>130.9</v>
      </c>
      <c r="BE435" s="528">
        <v>130.9</v>
      </c>
      <c r="BF435" s="528">
        <v>130.9</v>
      </c>
      <c r="BG435" s="528">
        <v>130.9</v>
      </c>
      <c r="BH435" s="528">
        <v>130.9</v>
      </c>
      <c r="BI435" s="528">
        <v>130.9</v>
      </c>
      <c r="BJ435" s="528">
        <v>130.9</v>
      </c>
      <c r="BK435" s="528">
        <v>130.9</v>
      </c>
      <c r="BL435" s="528">
        <v>130.9</v>
      </c>
      <c r="BM435" s="528">
        <v>130.9</v>
      </c>
      <c r="BN435" s="528">
        <v>130.9</v>
      </c>
      <c r="BO435" s="528">
        <v>129.4</v>
      </c>
      <c r="BP435" s="528">
        <v>128.19999999999999</v>
      </c>
      <c r="BQ435" s="528">
        <v>128.1</v>
      </c>
      <c r="BR435" s="528">
        <v>128.1</v>
      </c>
      <c r="BS435" s="528">
        <v>128.1</v>
      </c>
      <c r="BT435" s="528">
        <v>128.1</v>
      </c>
      <c r="BU435" s="528">
        <v>128.1</v>
      </c>
      <c r="BV435" s="528">
        <v>128.1</v>
      </c>
      <c r="BW435" s="528">
        <v>128.19999999999999</v>
      </c>
      <c r="BX435" s="528">
        <v>129.1</v>
      </c>
      <c r="BY435" s="528">
        <v>129.80000000000001</v>
      </c>
      <c r="BZ435" s="528">
        <v>131.1</v>
      </c>
      <c r="CA435" s="528">
        <v>131.69999999999999</v>
      </c>
      <c r="CB435" s="528">
        <v>132.6</v>
      </c>
      <c r="CC435" s="528">
        <v>132.69999999999999</v>
      </c>
      <c r="CD435" s="528">
        <v>133</v>
      </c>
      <c r="CE435" s="528">
        <v>133.4</v>
      </c>
      <c r="CF435" s="528">
        <v>133.4</v>
      </c>
      <c r="CG435" s="528">
        <v>134</v>
      </c>
      <c r="CH435" s="528">
        <v>136.30000000000001</v>
      </c>
      <c r="CI435" s="528">
        <v>136.80000000000001</v>
      </c>
      <c r="CJ435" s="528">
        <v>136.69999999999999</v>
      </c>
      <c r="CK435" s="528">
        <v>135.69999999999999</v>
      </c>
      <c r="CL435" s="528">
        <v>135.19999999999999</v>
      </c>
    </row>
    <row r="436" spans="1:90">
      <c r="A436" s="524" t="s">
        <v>2772</v>
      </c>
      <c r="B436" s="524" t="s">
        <v>2773</v>
      </c>
      <c r="C436" s="525">
        <v>7.9869999999999997E-2</v>
      </c>
      <c r="D436" s="528">
        <v>100</v>
      </c>
      <c r="E436" s="528">
        <v>100</v>
      </c>
      <c r="F436" s="528">
        <v>100</v>
      </c>
      <c r="G436" s="528">
        <v>100</v>
      </c>
      <c r="H436" s="528">
        <v>100</v>
      </c>
      <c r="I436" s="528">
        <v>99.8</v>
      </c>
      <c r="J436" s="528">
        <v>99.8</v>
      </c>
      <c r="K436" s="528">
        <v>100.4</v>
      </c>
      <c r="L436" s="528">
        <v>98.9</v>
      </c>
      <c r="M436" s="528">
        <v>100.1</v>
      </c>
      <c r="N436" s="528">
        <v>98</v>
      </c>
      <c r="O436" s="528">
        <v>98.1</v>
      </c>
      <c r="P436" s="528">
        <v>94.3</v>
      </c>
      <c r="Q436" s="528">
        <v>96.2</v>
      </c>
      <c r="R436" s="528">
        <v>96.6</v>
      </c>
      <c r="S436" s="528">
        <v>95.8</v>
      </c>
      <c r="T436" s="528">
        <v>97.9</v>
      </c>
      <c r="U436" s="528">
        <v>97.4</v>
      </c>
      <c r="V436" s="528">
        <v>95.7</v>
      </c>
      <c r="W436" s="528">
        <v>96</v>
      </c>
      <c r="X436" s="528">
        <v>98.2</v>
      </c>
      <c r="Y436" s="528">
        <v>95.3</v>
      </c>
      <c r="Z436" s="528">
        <v>95.6</v>
      </c>
      <c r="AA436" s="528">
        <v>93.1</v>
      </c>
      <c r="AB436" s="528">
        <v>92.9</v>
      </c>
      <c r="AC436" s="528">
        <v>95.6</v>
      </c>
      <c r="AD436" s="528">
        <v>97.3</v>
      </c>
      <c r="AE436" s="528">
        <v>102.3</v>
      </c>
      <c r="AF436" s="528">
        <v>102.6</v>
      </c>
      <c r="AG436" s="528">
        <v>108.6</v>
      </c>
      <c r="AH436" s="528">
        <v>102.3</v>
      </c>
      <c r="AI436" s="528">
        <v>98.4</v>
      </c>
      <c r="AJ436" s="528">
        <v>102.2</v>
      </c>
      <c r="AK436" s="528">
        <v>102.4</v>
      </c>
      <c r="AL436" s="528">
        <v>100.7</v>
      </c>
      <c r="AM436" s="528">
        <v>100.8</v>
      </c>
      <c r="AN436" s="528">
        <v>100.8</v>
      </c>
      <c r="AO436" s="528">
        <v>95.4</v>
      </c>
      <c r="AP436" s="528">
        <v>95.8</v>
      </c>
      <c r="AQ436" s="528">
        <v>94.5</v>
      </c>
      <c r="AR436" s="528">
        <v>94.9</v>
      </c>
      <c r="AS436" s="528">
        <v>102.2</v>
      </c>
      <c r="AT436" s="528">
        <v>104.4</v>
      </c>
      <c r="AU436" s="528">
        <v>100.6</v>
      </c>
      <c r="AV436" s="528">
        <v>103.5</v>
      </c>
      <c r="AW436" s="528">
        <v>103.8</v>
      </c>
      <c r="AX436" s="528">
        <v>112.5</v>
      </c>
      <c r="AY436" s="528">
        <v>114.1</v>
      </c>
      <c r="AZ436" s="528">
        <v>105.8</v>
      </c>
      <c r="BA436" s="528">
        <v>94.5</v>
      </c>
      <c r="BB436" s="528">
        <v>93.3</v>
      </c>
      <c r="BC436" s="528">
        <v>93</v>
      </c>
      <c r="BD436" s="528">
        <v>103.5</v>
      </c>
      <c r="BE436" s="528">
        <v>99</v>
      </c>
      <c r="BF436" s="528">
        <v>95.3</v>
      </c>
      <c r="BG436" s="528">
        <v>93.9</v>
      </c>
      <c r="BH436" s="528">
        <v>100</v>
      </c>
      <c r="BI436" s="528">
        <v>101.3</v>
      </c>
      <c r="BJ436" s="528">
        <v>101.3</v>
      </c>
      <c r="BK436" s="528">
        <v>101.3</v>
      </c>
      <c r="BL436" s="528">
        <v>96.9</v>
      </c>
      <c r="BM436" s="528">
        <v>96.1</v>
      </c>
      <c r="BN436" s="528">
        <v>96.1</v>
      </c>
      <c r="BO436" s="528">
        <v>98.6</v>
      </c>
      <c r="BP436" s="528">
        <v>96.7</v>
      </c>
      <c r="BQ436" s="528">
        <v>99.1</v>
      </c>
      <c r="BR436" s="528">
        <v>98.3</v>
      </c>
      <c r="BS436" s="528">
        <v>107</v>
      </c>
      <c r="BT436" s="528">
        <v>98.9</v>
      </c>
      <c r="BU436" s="528">
        <v>107.1</v>
      </c>
      <c r="BV436" s="528">
        <v>109.4</v>
      </c>
      <c r="BW436" s="528">
        <v>118.7</v>
      </c>
      <c r="BX436" s="528">
        <v>123.9</v>
      </c>
      <c r="BY436" s="528">
        <v>135.19999999999999</v>
      </c>
      <c r="BZ436" s="528">
        <v>148.19999999999999</v>
      </c>
      <c r="CA436" s="528">
        <v>152.30000000000001</v>
      </c>
      <c r="CB436" s="528">
        <v>151.4</v>
      </c>
      <c r="CC436" s="528">
        <v>148.5</v>
      </c>
      <c r="CD436" s="528">
        <v>153.1</v>
      </c>
      <c r="CE436" s="528">
        <v>143.69999999999999</v>
      </c>
      <c r="CF436" s="528">
        <v>148.1</v>
      </c>
      <c r="CG436" s="528">
        <v>138.30000000000001</v>
      </c>
      <c r="CH436" s="528">
        <v>142.1</v>
      </c>
      <c r="CI436" s="528">
        <v>141.5</v>
      </c>
      <c r="CJ436" s="528">
        <v>142.1</v>
      </c>
      <c r="CK436" s="528">
        <v>142.4</v>
      </c>
      <c r="CL436" s="528">
        <v>143.19999999999999</v>
      </c>
    </row>
    <row r="437" spans="1:90">
      <c r="A437" s="524" t="s">
        <v>2774</v>
      </c>
      <c r="B437" s="524" t="s">
        <v>2775</v>
      </c>
      <c r="C437" s="525">
        <v>0.15514</v>
      </c>
      <c r="D437" s="528">
        <v>94.8</v>
      </c>
      <c r="E437" s="528">
        <v>95.4</v>
      </c>
      <c r="F437" s="528">
        <v>102.9</v>
      </c>
      <c r="G437" s="528">
        <v>104.2</v>
      </c>
      <c r="H437" s="528">
        <v>98.3</v>
      </c>
      <c r="I437" s="528">
        <v>94.6</v>
      </c>
      <c r="J437" s="528">
        <v>95.7</v>
      </c>
      <c r="K437" s="528">
        <v>95</v>
      </c>
      <c r="L437" s="528">
        <v>93.7</v>
      </c>
      <c r="M437" s="528">
        <v>92.6</v>
      </c>
      <c r="N437" s="528">
        <v>92.6</v>
      </c>
      <c r="O437" s="528">
        <v>89.7</v>
      </c>
      <c r="P437" s="528">
        <v>87.4</v>
      </c>
      <c r="Q437" s="528">
        <v>88.1</v>
      </c>
      <c r="R437" s="528">
        <v>90.4</v>
      </c>
      <c r="S437" s="528">
        <v>92</v>
      </c>
      <c r="T437" s="528">
        <v>95.3</v>
      </c>
      <c r="U437" s="528">
        <v>98.4</v>
      </c>
      <c r="V437" s="528">
        <v>99.7</v>
      </c>
      <c r="W437" s="528">
        <v>101.4</v>
      </c>
      <c r="X437" s="528">
        <v>106.4</v>
      </c>
      <c r="Y437" s="528">
        <v>105.4</v>
      </c>
      <c r="Z437" s="528">
        <v>102</v>
      </c>
      <c r="AA437" s="528">
        <v>102.8</v>
      </c>
      <c r="AB437" s="528">
        <v>102.8</v>
      </c>
      <c r="AC437" s="528">
        <v>105.6</v>
      </c>
      <c r="AD437" s="528">
        <v>105.4</v>
      </c>
      <c r="AE437" s="528">
        <v>104.9</v>
      </c>
      <c r="AF437" s="528">
        <v>104.7</v>
      </c>
      <c r="AG437" s="528">
        <v>105.3</v>
      </c>
      <c r="AH437" s="528">
        <v>106</v>
      </c>
      <c r="AI437" s="528">
        <v>106.2</v>
      </c>
      <c r="AJ437" s="528">
        <v>104.7</v>
      </c>
      <c r="AK437" s="528">
        <v>104.3</v>
      </c>
      <c r="AL437" s="528">
        <v>104.1</v>
      </c>
      <c r="AM437" s="528">
        <v>104.1</v>
      </c>
      <c r="AN437" s="528">
        <v>104.1</v>
      </c>
      <c r="AO437" s="528">
        <v>104.1</v>
      </c>
      <c r="AP437" s="528">
        <v>104.8</v>
      </c>
      <c r="AQ437" s="528">
        <v>107.4</v>
      </c>
      <c r="AR437" s="528">
        <v>110.4</v>
      </c>
      <c r="AS437" s="528">
        <v>111.3</v>
      </c>
      <c r="AT437" s="528">
        <v>113.8</v>
      </c>
      <c r="AU437" s="528">
        <v>116.5</v>
      </c>
      <c r="AV437" s="528">
        <v>114.7</v>
      </c>
      <c r="AW437" s="528">
        <v>114</v>
      </c>
      <c r="AX437" s="528">
        <v>112</v>
      </c>
      <c r="AY437" s="528">
        <v>107</v>
      </c>
      <c r="AZ437" s="528">
        <v>108.1</v>
      </c>
      <c r="BA437" s="528">
        <v>110.7</v>
      </c>
      <c r="BB437" s="528">
        <v>113.9</v>
      </c>
      <c r="BC437" s="528">
        <v>112.7</v>
      </c>
      <c r="BD437" s="528">
        <v>111.4</v>
      </c>
      <c r="BE437" s="528">
        <v>110.2</v>
      </c>
      <c r="BF437" s="528">
        <v>117.3</v>
      </c>
      <c r="BG437" s="528">
        <v>121.7</v>
      </c>
      <c r="BH437" s="528">
        <v>125.2</v>
      </c>
      <c r="BI437" s="528">
        <v>126.9</v>
      </c>
      <c r="BJ437" s="528">
        <v>124.3</v>
      </c>
      <c r="BK437" s="528">
        <v>125.5</v>
      </c>
      <c r="BL437" s="528">
        <v>125.7</v>
      </c>
      <c r="BM437" s="528">
        <v>126.1</v>
      </c>
      <c r="BN437" s="528">
        <v>126.1</v>
      </c>
      <c r="BO437" s="528">
        <v>142.19999999999999</v>
      </c>
      <c r="BP437" s="528">
        <v>141.6</v>
      </c>
      <c r="BQ437" s="528">
        <v>142</v>
      </c>
      <c r="BR437" s="528">
        <v>142</v>
      </c>
      <c r="BS437" s="528">
        <v>142</v>
      </c>
      <c r="BT437" s="528">
        <v>142</v>
      </c>
      <c r="BU437" s="528">
        <v>142</v>
      </c>
      <c r="BV437" s="528">
        <v>142</v>
      </c>
      <c r="BW437" s="528">
        <v>141.30000000000001</v>
      </c>
      <c r="BX437" s="528">
        <v>126.5</v>
      </c>
      <c r="BY437" s="528">
        <v>126.3</v>
      </c>
      <c r="BZ437" s="528">
        <v>129.9</v>
      </c>
      <c r="CA437" s="528">
        <v>133.30000000000001</v>
      </c>
      <c r="CB437" s="528">
        <v>131.69999999999999</v>
      </c>
      <c r="CC437" s="528">
        <v>131</v>
      </c>
      <c r="CD437" s="528">
        <v>130.4</v>
      </c>
      <c r="CE437" s="528">
        <v>132.19999999999999</v>
      </c>
      <c r="CF437" s="528">
        <v>132.19999999999999</v>
      </c>
      <c r="CG437" s="528">
        <v>132.19999999999999</v>
      </c>
      <c r="CH437" s="528">
        <v>131.4</v>
      </c>
      <c r="CI437" s="528">
        <v>131.4</v>
      </c>
      <c r="CJ437" s="528">
        <v>131.4</v>
      </c>
      <c r="CK437" s="528">
        <v>134.6</v>
      </c>
      <c r="CL437" s="528">
        <v>136.19999999999999</v>
      </c>
    </row>
    <row r="438" spans="1:90">
      <c r="A438" s="524" t="s">
        <v>2776</v>
      </c>
      <c r="B438" s="524" t="s">
        <v>2777</v>
      </c>
      <c r="C438" s="525">
        <v>3.6450000000000003E-2</v>
      </c>
      <c r="D438" s="528">
        <v>102.4</v>
      </c>
      <c r="E438" s="528">
        <v>102.3</v>
      </c>
      <c r="F438" s="528">
        <v>101.9</v>
      </c>
      <c r="G438" s="528">
        <v>108.1</v>
      </c>
      <c r="H438" s="528">
        <v>111</v>
      </c>
      <c r="I438" s="528">
        <v>111.2</v>
      </c>
      <c r="J438" s="528">
        <v>110.9</v>
      </c>
      <c r="K438" s="528">
        <v>111.3</v>
      </c>
      <c r="L438" s="528">
        <v>109.9</v>
      </c>
      <c r="M438" s="528">
        <v>106.9</v>
      </c>
      <c r="N438" s="528">
        <v>107.3</v>
      </c>
      <c r="O438" s="528">
        <v>107.4</v>
      </c>
      <c r="P438" s="528">
        <v>110.2</v>
      </c>
      <c r="Q438" s="528">
        <v>113.3</v>
      </c>
      <c r="R438" s="528">
        <v>113.1</v>
      </c>
      <c r="S438" s="528">
        <v>117.8</v>
      </c>
      <c r="T438" s="528">
        <v>117.8</v>
      </c>
      <c r="U438" s="528">
        <v>119.8</v>
      </c>
      <c r="V438" s="528">
        <v>123.7</v>
      </c>
      <c r="W438" s="528">
        <v>128.69999999999999</v>
      </c>
      <c r="X438" s="528">
        <v>131.19999999999999</v>
      </c>
      <c r="Y438" s="528">
        <v>137.69999999999999</v>
      </c>
      <c r="Z438" s="528">
        <v>138.80000000000001</v>
      </c>
      <c r="AA438" s="528">
        <v>141.30000000000001</v>
      </c>
      <c r="AB438" s="528">
        <v>143.5</v>
      </c>
      <c r="AC438" s="528">
        <v>143.80000000000001</v>
      </c>
      <c r="AD438" s="528">
        <v>141.69999999999999</v>
      </c>
      <c r="AE438" s="528">
        <v>139.30000000000001</v>
      </c>
      <c r="AF438" s="528">
        <v>137.4</v>
      </c>
      <c r="AG438" s="528">
        <v>138.69999999999999</v>
      </c>
      <c r="AH438" s="528">
        <v>137.80000000000001</v>
      </c>
      <c r="AI438" s="528">
        <v>138.30000000000001</v>
      </c>
      <c r="AJ438" s="528">
        <v>134.6</v>
      </c>
      <c r="AK438" s="528">
        <v>136</v>
      </c>
      <c r="AL438" s="528">
        <v>133.6</v>
      </c>
      <c r="AM438" s="528">
        <v>132.9</v>
      </c>
      <c r="AN438" s="528">
        <v>132.5</v>
      </c>
      <c r="AO438" s="528">
        <v>133.6</v>
      </c>
      <c r="AP438" s="528">
        <v>132.5</v>
      </c>
      <c r="AQ438" s="528">
        <v>132.5</v>
      </c>
      <c r="AR438" s="528">
        <v>132.1</v>
      </c>
      <c r="AS438" s="528">
        <v>132.6</v>
      </c>
      <c r="AT438" s="528">
        <v>136.5</v>
      </c>
      <c r="AU438" s="528">
        <v>137.5</v>
      </c>
      <c r="AV438" s="528">
        <v>136.5</v>
      </c>
      <c r="AW438" s="528">
        <v>135.19999999999999</v>
      </c>
      <c r="AX438" s="528">
        <v>135.9</v>
      </c>
      <c r="AY438" s="528">
        <v>135.5</v>
      </c>
      <c r="AZ438" s="528">
        <v>136.6</v>
      </c>
      <c r="BA438" s="528">
        <v>143.4</v>
      </c>
      <c r="BB438" s="528">
        <v>143.1</v>
      </c>
      <c r="BC438" s="528">
        <v>142.5</v>
      </c>
      <c r="BD438" s="528">
        <v>145.4</v>
      </c>
      <c r="BE438" s="528">
        <v>147.19999999999999</v>
      </c>
      <c r="BF438" s="528">
        <v>151.1</v>
      </c>
      <c r="BG438" s="528">
        <v>151.6</v>
      </c>
      <c r="BH438" s="528">
        <v>153.1</v>
      </c>
      <c r="BI438" s="528">
        <v>152.1</v>
      </c>
      <c r="BJ438" s="528">
        <v>156.4</v>
      </c>
      <c r="BK438" s="528">
        <v>165.2</v>
      </c>
      <c r="BL438" s="528">
        <v>179.6</v>
      </c>
      <c r="BM438" s="528">
        <v>183.4</v>
      </c>
      <c r="BN438" s="528">
        <v>189.7</v>
      </c>
      <c r="BO438" s="528">
        <v>191.3</v>
      </c>
      <c r="BP438" s="528">
        <v>189</v>
      </c>
      <c r="BQ438" s="528">
        <v>189.1</v>
      </c>
      <c r="BR438" s="528">
        <v>189.6</v>
      </c>
      <c r="BS438" s="528">
        <v>190.3</v>
      </c>
      <c r="BT438" s="528">
        <v>190.5</v>
      </c>
      <c r="BU438" s="528">
        <v>190.4</v>
      </c>
      <c r="BV438" s="528">
        <v>190.4</v>
      </c>
      <c r="BW438" s="528">
        <v>193.5</v>
      </c>
      <c r="BX438" s="528">
        <v>206.2</v>
      </c>
      <c r="BY438" s="528">
        <v>214</v>
      </c>
      <c r="BZ438" s="528">
        <v>212.7</v>
      </c>
      <c r="CA438" s="528">
        <v>213.4</v>
      </c>
      <c r="CB438" s="528">
        <v>216.7</v>
      </c>
      <c r="CC438" s="528">
        <v>216.4</v>
      </c>
      <c r="CD438" s="528">
        <v>215.9</v>
      </c>
      <c r="CE438" s="528">
        <v>213.2</v>
      </c>
      <c r="CF438" s="528">
        <v>212</v>
      </c>
      <c r="CG438" s="528">
        <v>202</v>
      </c>
      <c r="CH438" s="528">
        <v>197.5</v>
      </c>
      <c r="CI438" s="528">
        <v>197.3</v>
      </c>
      <c r="CJ438" s="528">
        <v>198.9</v>
      </c>
      <c r="CK438" s="528">
        <v>200.8</v>
      </c>
      <c r="CL438" s="528">
        <v>200.7</v>
      </c>
    </row>
    <row r="439" spans="1:90">
      <c r="A439" s="524" t="s">
        <v>2778</v>
      </c>
      <c r="B439" s="524" t="s">
        <v>2779</v>
      </c>
      <c r="C439" s="525">
        <v>1.5630000000000002E-2</v>
      </c>
      <c r="D439" s="528">
        <v>100</v>
      </c>
      <c r="E439" s="528">
        <v>100</v>
      </c>
      <c r="F439" s="528">
        <v>100</v>
      </c>
      <c r="G439" s="528">
        <v>104.8</v>
      </c>
      <c r="H439" s="528">
        <v>104.8</v>
      </c>
      <c r="I439" s="528">
        <v>104.8</v>
      </c>
      <c r="J439" s="528">
        <v>104.8</v>
      </c>
      <c r="K439" s="528">
        <v>104.8</v>
      </c>
      <c r="L439" s="528">
        <v>104.8</v>
      </c>
      <c r="M439" s="528">
        <v>104.8</v>
      </c>
      <c r="N439" s="528">
        <v>104.8</v>
      </c>
      <c r="O439" s="528">
        <v>104.8</v>
      </c>
      <c r="P439" s="528">
        <v>104.8</v>
      </c>
      <c r="Q439" s="528">
        <v>104.8</v>
      </c>
      <c r="R439" s="528">
        <v>104.8</v>
      </c>
      <c r="S439" s="528">
        <v>104.8</v>
      </c>
      <c r="T439" s="528">
        <v>104.8</v>
      </c>
      <c r="U439" s="528">
        <v>104.8</v>
      </c>
      <c r="V439" s="528">
        <v>104.8</v>
      </c>
      <c r="W439" s="528">
        <v>104.8</v>
      </c>
      <c r="X439" s="528">
        <v>104.8</v>
      </c>
      <c r="Y439" s="528">
        <v>104.8</v>
      </c>
      <c r="Z439" s="528">
        <v>104.8</v>
      </c>
      <c r="AA439" s="528">
        <v>104.8</v>
      </c>
      <c r="AB439" s="528">
        <v>104.8</v>
      </c>
      <c r="AC439" s="528">
        <v>104.8</v>
      </c>
      <c r="AD439" s="528">
        <v>104.8</v>
      </c>
      <c r="AE439" s="528">
        <v>104.9</v>
      </c>
      <c r="AF439" s="528">
        <v>104.9</v>
      </c>
      <c r="AG439" s="528">
        <v>104.9</v>
      </c>
      <c r="AH439" s="528">
        <v>104.9</v>
      </c>
      <c r="AI439" s="528">
        <v>104.9</v>
      </c>
      <c r="AJ439" s="528">
        <v>104.9</v>
      </c>
      <c r="AK439" s="528">
        <v>104.9</v>
      </c>
      <c r="AL439" s="528">
        <v>104.9</v>
      </c>
      <c r="AM439" s="528">
        <v>104.9</v>
      </c>
      <c r="AN439" s="528">
        <v>104.9</v>
      </c>
      <c r="AO439" s="528">
        <v>104.9</v>
      </c>
      <c r="AP439" s="528">
        <v>104.9</v>
      </c>
      <c r="AQ439" s="528">
        <v>104.9</v>
      </c>
      <c r="AR439" s="528">
        <v>104.9</v>
      </c>
      <c r="AS439" s="528">
        <v>104.9</v>
      </c>
      <c r="AT439" s="528">
        <v>104.9</v>
      </c>
      <c r="AU439" s="528">
        <v>104.9</v>
      </c>
      <c r="AV439" s="528">
        <v>104.9</v>
      </c>
      <c r="AW439" s="528">
        <v>109.3</v>
      </c>
      <c r="AX439" s="528">
        <v>110.8</v>
      </c>
      <c r="AY439" s="528">
        <v>108</v>
      </c>
      <c r="AZ439" s="528">
        <v>105.6</v>
      </c>
      <c r="BA439" s="528">
        <v>105.7</v>
      </c>
      <c r="BB439" s="528">
        <v>108.4</v>
      </c>
      <c r="BC439" s="528">
        <v>108.4</v>
      </c>
      <c r="BD439" s="528">
        <v>105.3</v>
      </c>
      <c r="BE439" s="528">
        <v>105.3</v>
      </c>
      <c r="BF439" s="528">
        <v>105.3</v>
      </c>
      <c r="BG439" s="528">
        <v>105.3</v>
      </c>
      <c r="BH439" s="528">
        <v>106.3</v>
      </c>
      <c r="BI439" s="528">
        <v>106.7</v>
      </c>
      <c r="BJ439" s="528">
        <v>106.7</v>
      </c>
      <c r="BK439" s="528">
        <v>106.7</v>
      </c>
      <c r="BL439" s="528">
        <v>102.6</v>
      </c>
      <c r="BM439" s="528">
        <v>99.9</v>
      </c>
      <c r="BN439" s="528">
        <v>99.9</v>
      </c>
      <c r="BO439" s="528">
        <v>99.9</v>
      </c>
      <c r="BP439" s="528">
        <v>99.9</v>
      </c>
      <c r="BQ439" s="528">
        <v>99.9</v>
      </c>
      <c r="BR439" s="528">
        <v>100.7</v>
      </c>
      <c r="BS439" s="528">
        <v>101.2</v>
      </c>
      <c r="BT439" s="528">
        <v>101.2</v>
      </c>
      <c r="BU439" s="528">
        <v>101.2</v>
      </c>
      <c r="BV439" s="528">
        <v>101.2</v>
      </c>
      <c r="BW439" s="528">
        <v>101</v>
      </c>
      <c r="BX439" s="528">
        <v>101.2</v>
      </c>
      <c r="BY439" s="528">
        <v>101.2</v>
      </c>
      <c r="BZ439" s="528">
        <v>101.7</v>
      </c>
      <c r="CA439" s="528">
        <v>107.2</v>
      </c>
      <c r="CB439" s="528">
        <v>108.6</v>
      </c>
      <c r="CC439" s="528">
        <v>108.6</v>
      </c>
      <c r="CD439" s="528">
        <v>108.6</v>
      </c>
      <c r="CE439" s="528">
        <v>117.1</v>
      </c>
      <c r="CF439" s="528">
        <v>107.9</v>
      </c>
      <c r="CG439" s="528">
        <v>107.9</v>
      </c>
      <c r="CH439" s="528">
        <v>107.9</v>
      </c>
      <c r="CI439" s="528">
        <v>107.9</v>
      </c>
      <c r="CJ439" s="528">
        <v>107.9</v>
      </c>
      <c r="CK439" s="528">
        <v>107.9</v>
      </c>
      <c r="CL439" s="528">
        <v>107.9</v>
      </c>
    </row>
    <row r="440" spans="1:90">
      <c r="A440" s="524" t="s">
        <v>2780</v>
      </c>
      <c r="B440" s="524" t="s">
        <v>2781</v>
      </c>
      <c r="C440" s="525">
        <v>4.6399999999999997E-2</v>
      </c>
      <c r="D440" s="528">
        <v>99.8</v>
      </c>
      <c r="E440" s="528">
        <v>99.8</v>
      </c>
      <c r="F440" s="528">
        <v>102.1</v>
      </c>
      <c r="G440" s="528">
        <v>100.9</v>
      </c>
      <c r="H440" s="528">
        <v>100.9</v>
      </c>
      <c r="I440" s="528">
        <v>100.9</v>
      </c>
      <c r="J440" s="528">
        <v>100.9</v>
      </c>
      <c r="K440" s="528">
        <v>100.9</v>
      </c>
      <c r="L440" s="528">
        <v>100.9</v>
      </c>
      <c r="M440" s="528">
        <v>100.9</v>
      </c>
      <c r="N440" s="528">
        <v>100.9</v>
      </c>
      <c r="O440" s="528">
        <v>100.9</v>
      </c>
      <c r="P440" s="528">
        <v>100.9</v>
      </c>
      <c r="Q440" s="528">
        <v>100.9</v>
      </c>
      <c r="R440" s="528">
        <v>104.9</v>
      </c>
      <c r="S440" s="528">
        <v>111.6</v>
      </c>
      <c r="T440" s="528">
        <v>111.6</v>
      </c>
      <c r="U440" s="528">
        <v>111.6</v>
      </c>
      <c r="V440" s="528">
        <v>111.6</v>
      </c>
      <c r="W440" s="528">
        <v>111.6</v>
      </c>
      <c r="X440" s="528">
        <v>115</v>
      </c>
      <c r="Y440" s="528">
        <v>115</v>
      </c>
      <c r="Z440" s="528">
        <v>115</v>
      </c>
      <c r="AA440" s="528">
        <v>113.8</v>
      </c>
      <c r="AB440" s="528">
        <v>113.8</v>
      </c>
      <c r="AC440" s="528">
        <v>113.8</v>
      </c>
      <c r="AD440" s="528">
        <v>115.9</v>
      </c>
      <c r="AE440" s="528">
        <v>118.1</v>
      </c>
      <c r="AF440" s="528">
        <v>118.1</v>
      </c>
      <c r="AG440" s="528">
        <v>118.1</v>
      </c>
      <c r="AH440" s="528">
        <v>118.1</v>
      </c>
      <c r="AI440" s="528">
        <v>118.1</v>
      </c>
      <c r="AJ440" s="528">
        <v>118.1</v>
      </c>
      <c r="AK440" s="528">
        <v>118.1</v>
      </c>
      <c r="AL440" s="528">
        <v>118.1</v>
      </c>
      <c r="AM440" s="528">
        <v>118.1</v>
      </c>
      <c r="AN440" s="528">
        <v>113.6</v>
      </c>
      <c r="AO440" s="528">
        <v>115.5</v>
      </c>
      <c r="AP440" s="528">
        <v>118.3</v>
      </c>
      <c r="AQ440" s="528">
        <v>122.4</v>
      </c>
      <c r="AR440" s="528">
        <v>126.6</v>
      </c>
      <c r="AS440" s="528">
        <v>119.4</v>
      </c>
      <c r="AT440" s="528">
        <v>118</v>
      </c>
      <c r="AU440" s="528">
        <v>118</v>
      </c>
      <c r="AV440" s="528">
        <v>118</v>
      </c>
      <c r="AW440" s="528">
        <v>118</v>
      </c>
      <c r="AX440" s="528">
        <v>118</v>
      </c>
      <c r="AY440" s="528">
        <v>118</v>
      </c>
      <c r="AZ440" s="528">
        <v>112.8</v>
      </c>
      <c r="BA440" s="528">
        <v>116.8</v>
      </c>
      <c r="BB440" s="528">
        <v>120.2</v>
      </c>
      <c r="BC440" s="528">
        <v>126.5</v>
      </c>
      <c r="BD440" s="528">
        <v>134.5</v>
      </c>
      <c r="BE440" s="528">
        <v>136.19999999999999</v>
      </c>
      <c r="BF440" s="528">
        <v>140.1</v>
      </c>
      <c r="BG440" s="528">
        <v>140.9</v>
      </c>
      <c r="BH440" s="528">
        <v>138.9</v>
      </c>
      <c r="BI440" s="528">
        <v>134.80000000000001</v>
      </c>
      <c r="BJ440" s="528">
        <v>127.1</v>
      </c>
      <c r="BK440" s="528">
        <v>121.5</v>
      </c>
      <c r="BL440" s="528">
        <v>118.7</v>
      </c>
      <c r="BM440" s="528">
        <v>118.7</v>
      </c>
      <c r="BN440" s="528">
        <v>135.80000000000001</v>
      </c>
      <c r="BO440" s="528">
        <v>142.80000000000001</v>
      </c>
      <c r="BP440" s="528">
        <v>138.19999999999999</v>
      </c>
      <c r="BQ440" s="528">
        <v>138.19999999999999</v>
      </c>
      <c r="BR440" s="528">
        <v>138.19999999999999</v>
      </c>
      <c r="BS440" s="528">
        <v>138.19999999999999</v>
      </c>
      <c r="BT440" s="528">
        <v>138.19999999999999</v>
      </c>
      <c r="BU440" s="528">
        <v>138.19999999999999</v>
      </c>
      <c r="BV440" s="528">
        <v>138.19999999999999</v>
      </c>
      <c r="BW440" s="528">
        <v>146.19999999999999</v>
      </c>
      <c r="BX440" s="528">
        <v>154.1</v>
      </c>
      <c r="BY440" s="528">
        <v>156.9</v>
      </c>
      <c r="BZ440" s="528">
        <v>169.4</v>
      </c>
      <c r="CA440" s="528">
        <v>170.8</v>
      </c>
      <c r="CB440" s="528">
        <v>170.8</v>
      </c>
      <c r="CC440" s="528">
        <v>170.8</v>
      </c>
      <c r="CD440" s="528">
        <v>170.8</v>
      </c>
      <c r="CE440" s="528">
        <v>170.8</v>
      </c>
      <c r="CF440" s="528">
        <v>170.8</v>
      </c>
      <c r="CG440" s="528">
        <v>169.1</v>
      </c>
      <c r="CH440" s="528">
        <v>165.7</v>
      </c>
      <c r="CI440" s="528">
        <v>166.8</v>
      </c>
      <c r="CJ440" s="528">
        <v>166.8</v>
      </c>
      <c r="CK440" s="528">
        <v>150.19999999999999</v>
      </c>
      <c r="CL440" s="528">
        <v>152</v>
      </c>
    </row>
    <row r="441" spans="1:90">
      <c r="A441" s="524" t="s">
        <v>2782</v>
      </c>
      <c r="B441" s="524" t="s">
        <v>2783</v>
      </c>
      <c r="C441" s="525">
        <v>1.805E-2</v>
      </c>
      <c r="D441" s="528">
        <v>100</v>
      </c>
      <c r="E441" s="528">
        <v>100</v>
      </c>
      <c r="F441" s="528">
        <v>100</v>
      </c>
      <c r="G441" s="528">
        <v>100.3</v>
      </c>
      <c r="H441" s="528">
        <v>100.3</v>
      </c>
      <c r="I441" s="528">
        <v>100.3</v>
      </c>
      <c r="J441" s="528">
        <v>100.3</v>
      </c>
      <c r="K441" s="528">
        <v>100.3</v>
      </c>
      <c r="L441" s="528">
        <v>100.3</v>
      </c>
      <c r="M441" s="528">
        <v>100.3</v>
      </c>
      <c r="N441" s="528">
        <v>100.3</v>
      </c>
      <c r="O441" s="528">
        <v>100</v>
      </c>
      <c r="P441" s="528">
        <v>105.1</v>
      </c>
      <c r="Q441" s="528">
        <v>104.6</v>
      </c>
      <c r="R441" s="528">
        <v>104.6</v>
      </c>
      <c r="S441" s="528">
        <v>104.7</v>
      </c>
      <c r="T441" s="528">
        <v>105</v>
      </c>
      <c r="U441" s="528">
        <v>105</v>
      </c>
      <c r="V441" s="528">
        <v>105</v>
      </c>
      <c r="W441" s="528">
        <v>105</v>
      </c>
      <c r="X441" s="528">
        <v>105</v>
      </c>
      <c r="Y441" s="528">
        <v>105.4</v>
      </c>
      <c r="Z441" s="528">
        <v>101.3</v>
      </c>
      <c r="AA441" s="528">
        <v>101.5</v>
      </c>
      <c r="AB441" s="528">
        <v>101.1</v>
      </c>
      <c r="AC441" s="528">
        <v>101.4</v>
      </c>
      <c r="AD441" s="528">
        <v>102.8</v>
      </c>
      <c r="AE441" s="528">
        <v>102.4</v>
      </c>
      <c r="AF441" s="528">
        <v>102.3</v>
      </c>
      <c r="AG441" s="528">
        <v>101.7</v>
      </c>
      <c r="AH441" s="528">
        <v>101.6</v>
      </c>
      <c r="AI441" s="528">
        <v>101.6</v>
      </c>
      <c r="AJ441" s="528">
        <v>101.2</v>
      </c>
      <c r="AK441" s="528">
        <v>100.9</v>
      </c>
      <c r="AL441" s="528">
        <v>100.9</v>
      </c>
      <c r="AM441" s="528">
        <v>100.6</v>
      </c>
      <c r="AN441" s="528">
        <v>100.5</v>
      </c>
      <c r="AO441" s="528">
        <v>100.5</v>
      </c>
      <c r="AP441" s="528">
        <v>100.5</v>
      </c>
      <c r="AQ441" s="528">
        <v>100.5</v>
      </c>
      <c r="AR441" s="528">
        <v>100.5</v>
      </c>
      <c r="AS441" s="528">
        <v>102.2</v>
      </c>
      <c r="AT441" s="528">
        <v>104.3</v>
      </c>
      <c r="AU441" s="528">
        <v>104.3</v>
      </c>
      <c r="AV441" s="528">
        <v>104.3</v>
      </c>
      <c r="AW441" s="528">
        <v>102.6</v>
      </c>
      <c r="AX441" s="528">
        <v>100.9</v>
      </c>
      <c r="AY441" s="528">
        <v>101.2</v>
      </c>
      <c r="AZ441" s="528">
        <v>102.2</v>
      </c>
      <c r="BA441" s="528">
        <v>102.2</v>
      </c>
      <c r="BB441" s="528">
        <v>102.2</v>
      </c>
      <c r="BC441" s="528">
        <v>102.2</v>
      </c>
      <c r="BD441" s="528">
        <v>102.2</v>
      </c>
      <c r="BE441" s="528">
        <v>102.2</v>
      </c>
      <c r="BF441" s="528">
        <v>102.2</v>
      </c>
      <c r="BG441" s="528">
        <v>102.4</v>
      </c>
      <c r="BH441" s="528">
        <v>102.5</v>
      </c>
      <c r="BI441" s="528">
        <v>102.7</v>
      </c>
      <c r="BJ441" s="528">
        <v>107.8</v>
      </c>
      <c r="BK441" s="528">
        <v>122.9</v>
      </c>
      <c r="BL441" s="528">
        <v>122.9</v>
      </c>
      <c r="BM441" s="528">
        <v>122.9</v>
      </c>
      <c r="BN441" s="528">
        <v>122.9</v>
      </c>
      <c r="BO441" s="528">
        <v>123</v>
      </c>
      <c r="BP441" s="528">
        <v>123.2</v>
      </c>
      <c r="BQ441" s="528">
        <v>123.2</v>
      </c>
      <c r="BR441" s="528">
        <v>123.2</v>
      </c>
      <c r="BS441" s="528">
        <v>123.2</v>
      </c>
      <c r="BT441" s="528">
        <v>123.2</v>
      </c>
      <c r="BU441" s="528">
        <v>123.2</v>
      </c>
      <c r="BV441" s="528">
        <v>123.2</v>
      </c>
      <c r="BW441" s="528">
        <v>123.2</v>
      </c>
      <c r="BX441" s="528">
        <v>119.6</v>
      </c>
      <c r="BY441" s="528">
        <v>121.4</v>
      </c>
      <c r="BZ441" s="528">
        <v>123.2</v>
      </c>
      <c r="CA441" s="528">
        <v>121.8</v>
      </c>
      <c r="CB441" s="528">
        <v>121.8</v>
      </c>
      <c r="CC441" s="528">
        <v>124.6</v>
      </c>
      <c r="CD441" s="528">
        <v>124.6</v>
      </c>
      <c r="CE441" s="528">
        <v>124.6</v>
      </c>
      <c r="CF441" s="528">
        <v>122.8</v>
      </c>
      <c r="CG441" s="528">
        <v>123.2</v>
      </c>
      <c r="CH441" s="528">
        <v>123.2</v>
      </c>
      <c r="CI441" s="528">
        <v>123.2</v>
      </c>
      <c r="CJ441" s="528">
        <v>123.2</v>
      </c>
      <c r="CK441" s="528">
        <v>122.9</v>
      </c>
      <c r="CL441" s="528">
        <v>123.2</v>
      </c>
    </row>
    <row r="442" spans="1:90">
      <c r="A442" s="524" t="s">
        <v>1271</v>
      </c>
      <c r="B442" s="524" t="s">
        <v>2784</v>
      </c>
      <c r="C442" s="525">
        <v>0.14188000000000001</v>
      </c>
      <c r="D442" s="528">
        <v>101.6</v>
      </c>
      <c r="E442" s="528">
        <v>102.4</v>
      </c>
      <c r="F442" s="528">
        <v>103.8</v>
      </c>
      <c r="G442" s="528">
        <v>105.1</v>
      </c>
      <c r="H442" s="528">
        <v>103.9</v>
      </c>
      <c r="I442" s="528">
        <v>100.9</v>
      </c>
      <c r="J442" s="528">
        <v>101.4</v>
      </c>
      <c r="K442" s="528">
        <v>101.9</v>
      </c>
      <c r="L442" s="528">
        <v>102.3</v>
      </c>
      <c r="M442" s="528">
        <v>102.8</v>
      </c>
      <c r="N442" s="528">
        <v>103.2</v>
      </c>
      <c r="O442" s="528">
        <v>101.5</v>
      </c>
      <c r="P442" s="528">
        <v>102</v>
      </c>
      <c r="Q442" s="528">
        <v>102.6</v>
      </c>
      <c r="R442" s="528">
        <v>102.4</v>
      </c>
      <c r="S442" s="528">
        <v>104.5</v>
      </c>
      <c r="T442" s="528">
        <v>105.5</v>
      </c>
      <c r="U442" s="528">
        <v>105.9</v>
      </c>
      <c r="V442" s="528">
        <v>106.8</v>
      </c>
      <c r="W442" s="528">
        <v>107.2</v>
      </c>
      <c r="X442" s="528">
        <v>108.7</v>
      </c>
      <c r="Y442" s="528">
        <v>107.5</v>
      </c>
      <c r="Z442" s="528">
        <v>107.2</v>
      </c>
      <c r="AA442" s="528">
        <v>106.5</v>
      </c>
      <c r="AB442" s="528">
        <v>108.9</v>
      </c>
      <c r="AC442" s="528">
        <v>108.3</v>
      </c>
      <c r="AD442" s="528">
        <v>107.6</v>
      </c>
      <c r="AE442" s="528">
        <v>107.2</v>
      </c>
      <c r="AF442" s="528">
        <v>106.6</v>
      </c>
      <c r="AG442" s="528">
        <v>108.2</v>
      </c>
      <c r="AH442" s="528">
        <v>109.5</v>
      </c>
      <c r="AI442" s="528">
        <v>109.9</v>
      </c>
      <c r="AJ442" s="528">
        <v>109.4</v>
      </c>
      <c r="AK442" s="528">
        <v>108.8</v>
      </c>
      <c r="AL442" s="528">
        <v>108.8</v>
      </c>
      <c r="AM442" s="528">
        <v>109.1</v>
      </c>
      <c r="AN442" s="528">
        <v>112.3</v>
      </c>
      <c r="AO442" s="528">
        <v>112.5</v>
      </c>
      <c r="AP442" s="528">
        <v>115.3</v>
      </c>
      <c r="AQ442" s="528">
        <v>117.3</v>
      </c>
      <c r="AR442" s="528">
        <v>118.2</v>
      </c>
      <c r="AS442" s="528">
        <v>126.2</v>
      </c>
      <c r="AT442" s="528">
        <v>132.1</v>
      </c>
      <c r="AU442" s="528">
        <v>135.80000000000001</v>
      </c>
      <c r="AV442" s="528">
        <v>132.6</v>
      </c>
      <c r="AW442" s="528">
        <v>131</v>
      </c>
      <c r="AX442" s="528">
        <v>120.9</v>
      </c>
      <c r="AY442" s="528">
        <v>114</v>
      </c>
      <c r="AZ442" s="528">
        <v>111.5</v>
      </c>
      <c r="BA442" s="528">
        <v>113</v>
      </c>
      <c r="BB442" s="528">
        <v>115.2</v>
      </c>
      <c r="BC442" s="528">
        <v>115.1</v>
      </c>
      <c r="BD442" s="528">
        <v>115.2</v>
      </c>
      <c r="BE442" s="528">
        <v>113.7</v>
      </c>
      <c r="BF442" s="528">
        <v>114.9</v>
      </c>
      <c r="BG442" s="528">
        <v>115.1</v>
      </c>
      <c r="BH442" s="528">
        <v>116.9</v>
      </c>
      <c r="BI442" s="528">
        <v>116.4</v>
      </c>
      <c r="BJ442" s="528">
        <v>115.4</v>
      </c>
      <c r="BK442" s="528">
        <v>114.8</v>
      </c>
      <c r="BL442" s="528">
        <v>114.4</v>
      </c>
      <c r="BM442" s="528">
        <v>115.1</v>
      </c>
      <c r="BN442" s="528">
        <v>115.8</v>
      </c>
      <c r="BO442" s="528">
        <v>116.7</v>
      </c>
      <c r="BP442" s="528">
        <v>117.3</v>
      </c>
      <c r="BQ442" s="528">
        <v>116.5</v>
      </c>
      <c r="BR442" s="528">
        <v>115.2</v>
      </c>
      <c r="BS442" s="528">
        <v>115.1</v>
      </c>
      <c r="BT442" s="528">
        <v>115.7</v>
      </c>
      <c r="BU442" s="528">
        <v>116.7</v>
      </c>
      <c r="BV442" s="528">
        <v>117</v>
      </c>
      <c r="BW442" s="528">
        <v>117.7</v>
      </c>
      <c r="BX442" s="528">
        <v>117.9</v>
      </c>
      <c r="BY442" s="528">
        <v>121</v>
      </c>
      <c r="BZ442" s="528">
        <v>122.2</v>
      </c>
      <c r="CA442" s="528">
        <v>125</v>
      </c>
      <c r="CB442" s="528">
        <v>129.9</v>
      </c>
      <c r="CC442" s="528">
        <v>127</v>
      </c>
      <c r="CD442" s="528">
        <v>125</v>
      </c>
      <c r="CE442" s="528">
        <v>123.1</v>
      </c>
      <c r="CF442" s="528">
        <v>123.1</v>
      </c>
      <c r="CG442" s="528">
        <v>123</v>
      </c>
      <c r="CH442" s="528">
        <v>122.2</v>
      </c>
      <c r="CI442" s="528">
        <v>125</v>
      </c>
      <c r="CJ442" s="528">
        <v>124.5</v>
      </c>
      <c r="CK442" s="528">
        <v>124</v>
      </c>
      <c r="CL442" s="528">
        <v>124.8</v>
      </c>
    </row>
    <row r="443" spans="1:90">
      <c r="A443" s="524" t="s">
        <v>2785</v>
      </c>
      <c r="B443" s="524" t="s">
        <v>2786</v>
      </c>
      <c r="C443" s="525">
        <v>2.0559999999999998E-2</v>
      </c>
      <c r="D443" s="528">
        <v>102.1</v>
      </c>
      <c r="E443" s="528">
        <v>110</v>
      </c>
      <c r="F443" s="528">
        <v>112.3</v>
      </c>
      <c r="G443" s="528">
        <v>111.2</v>
      </c>
      <c r="H443" s="528">
        <v>104.7</v>
      </c>
      <c r="I443" s="528">
        <v>100.2</v>
      </c>
      <c r="J443" s="528">
        <v>97.9</v>
      </c>
      <c r="K443" s="528">
        <v>94.8</v>
      </c>
      <c r="L443" s="528">
        <v>95.6</v>
      </c>
      <c r="M443" s="528">
        <v>97.3</v>
      </c>
      <c r="N443" s="528">
        <v>100.2</v>
      </c>
      <c r="O443" s="528">
        <v>101.1</v>
      </c>
      <c r="P443" s="528">
        <v>106.9</v>
      </c>
      <c r="Q443" s="528">
        <v>110</v>
      </c>
      <c r="R443" s="528">
        <v>109.7</v>
      </c>
      <c r="S443" s="528">
        <v>116.1</v>
      </c>
      <c r="T443" s="528">
        <v>123.2</v>
      </c>
      <c r="U443" s="528">
        <v>125.5</v>
      </c>
      <c r="V443" s="528">
        <v>128.9</v>
      </c>
      <c r="W443" s="528">
        <v>127.5</v>
      </c>
      <c r="X443" s="528">
        <v>134.9</v>
      </c>
      <c r="Y443" s="528">
        <v>143.9</v>
      </c>
      <c r="Z443" s="528">
        <v>150.6</v>
      </c>
      <c r="AA443" s="528">
        <v>153.80000000000001</v>
      </c>
      <c r="AB443" s="528">
        <v>154.6</v>
      </c>
      <c r="AC443" s="528">
        <v>152</v>
      </c>
      <c r="AD443" s="528">
        <v>134.69999999999999</v>
      </c>
      <c r="AE443" s="528">
        <v>120.4</v>
      </c>
      <c r="AF443" s="528">
        <v>108.2</v>
      </c>
      <c r="AG443" s="528">
        <v>110.6</v>
      </c>
      <c r="AH443" s="528">
        <v>110.4</v>
      </c>
      <c r="AI443" s="528">
        <v>110.8</v>
      </c>
      <c r="AJ443" s="528">
        <v>111.9</v>
      </c>
      <c r="AK443" s="528">
        <v>129</v>
      </c>
      <c r="AL443" s="528">
        <v>143.6</v>
      </c>
      <c r="AM443" s="528">
        <v>145.80000000000001</v>
      </c>
      <c r="AN443" s="528">
        <v>142.80000000000001</v>
      </c>
      <c r="AO443" s="528">
        <v>138.5</v>
      </c>
      <c r="AP443" s="528">
        <v>139.69999999999999</v>
      </c>
      <c r="AQ443" s="528">
        <v>138.80000000000001</v>
      </c>
      <c r="AR443" s="528">
        <v>137.30000000000001</v>
      </c>
      <c r="AS443" s="528">
        <v>145.6</v>
      </c>
      <c r="AT443" s="528">
        <v>147.6</v>
      </c>
      <c r="AU443" s="528">
        <v>139.1</v>
      </c>
      <c r="AV443" s="528">
        <v>138.6</v>
      </c>
      <c r="AW443" s="528">
        <v>136.4</v>
      </c>
      <c r="AX443" s="528">
        <v>130</v>
      </c>
      <c r="AY443" s="528">
        <v>123.9</v>
      </c>
      <c r="AZ443" s="528">
        <v>118.4</v>
      </c>
      <c r="BA443" s="528">
        <v>117</v>
      </c>
      <c r="BB443" s="528">
        <v>114.3</v>
      </c>
      <c r="BC443" s="528">
        <v>114.4</v>
      </c>
      <c r="BD443" s="528">
        <v>116</v>
      </c>
      <c r="BE443" s="528">
        <v>114.6</v>
      </c>
      <c r="BF443" s="528">
        <v>115.6</v>
      </c>
      <c r="BG443" s="528">
        <v>115.8</v>
      </c>
      <c r="BH443" s="528">
        <v>118.9</v>
      </c>
      <c r="BI443" s="528">
        <v>118.3</v>
      </c>
      <c r="BJ443" s="528">
        <v>115.4</v>
      </c>
      <c r="BK443" s="528">
        <v>113.6</v>
      </c>
      <c r="BL443" s="528">
        <v>102.1</v>
      </c>
      <c r="BM443" s="528">
        <v>101.9</v>
      </c>
      <c r="BN443" s="528">
        <v>101</v>
      </c>
      <c r="BO443" s="528">
        <v>99</v>
      </c>
      <c r="BP443" s="528">
        <v>99.2</v>
      </c>
      <c r="BQ443" s="528">
        <v>98</v>
      </c>
      <c r="BR443" s="528">
        <v>95.5</v>
      </c>
      <c r="BS443" s="528">
        <v>95.6</v>
      </c>
      <c r="BT443" s="528">
        <v>97</v>
      </c>
      <c r="BU443" s="528">
        <v>96.7</v>
      </c>
      <c r="BV443" s="528">
        <v>101.4</v>
      </c>
      <c r="BW443" s="528">
        <v>98.9</v>
      </c>
      <c r="BX443" s="528">
        <v>108.9</v>
      </c>
      <c r="BY443" s="528">
        <v>111.9</v>
      </c>
      <c r="BZ443" s="528">
        <v>115.5</v>
      </c>
      <c r="CA443" s="528">
        <v>114.3</v>
      </c>
      <c r="CB443" s="528">
        <v>114.1</v>
      </c>
      <c r="CC443" s="528">
        <v>114.7</v>
      </c>
      <c r="CD443" s="528">
        <v>114</v>
      </c>
      <c r="CE443" s="528">
        <v>114.4</v>
      </c>
      <c r="CF443" s="528">
        <v>118.1</v>
      </c>
      <c r="CG443" s="528">
        <v>121.8</v>
      </c>
      <c r="CH443" s="528">
        <v>123.1</v>
      </c>
      <c r="CI443" s="528">
        <v>122.4</v>
      </c>
      <c r="CJ443" s="528">
        <v>123.2</v>
      </c>
      <c r="CK443" s="528">
        <v>125</v>
      </c>
      <c r="CL443" s="528">
        <v>124.6</v>
      </c>
    </row>
    <row r="444" spans="1:90">
      <c r="A444" s="524" t="s">
        <v>1295</v>
      </c>
      <c r="B444" s="524" t="s">
        <v>2787</v>
      </c>
      <c r="C444" s="525">
        <v>3.0200000000000001E-2</v>
      </c>
      <c r="D444" s="528">
        <v>106.7</v>
      </c>
      <c r="E444" s="528">
        <v>106.7</v>
      </c>
      <c r="F444" s="528">
        <v>106.7</v>
      </c>
      <c r="G444" s="528">
        <v>120.6</v>
      </c>
      <c r="H444" s="528">
        <v>120.6</v>
      </c>
      <c r="I444" s="528">
        <v>120.6</v>
      </c>
      <c r="J444" s="528">
        <v>122.4</v>
      </c>
      <c r="K444" s="528">
        <v>122.4</v>
      </c>
      <c r="L444" s="528">
        <v>122.4</v>
      </c>
      <c r="M444" s="528">
        <v>124.9</v>
      </c>
      <c r="N444" s="528">
        <v>124.9</v>
      </c>
      <c r="O444" s="528">
        <v>126.4</v>
      </c>
      <c r="P444" s="528">
        <v>132.5</v>
      </c>
      <c r="Q444" s="528">
        <v>132.5</v>
      </c>
      <c r="R444" s="528">
        <v>132.5</v>
      </c>
      <c r="S444" s="528">
        <v>164.8</v>
      </c>
      <c r="T444" s="528">
        <v>164.8</v>
      </c>
      <c r="U444" s="528">
        <v>164.8</v>
      </c>
      <c r="V444" s="528">
        <v>149.80000000000001</v>
      </c>
      <c r="W444" s="528">
        <v>149.80000000000001</v>
      </c>
      <c r="X444" s="528">
        <v>150.30000000000001</v>
      </c>
      <c r="Y444" s="528">
        <v>152.30000000000001</v>
      </c>
      <c r="Z444" s="528">
        <v>152.30000000000001</v>
      </c>
      <c r="AA444" s="528">
        <v>152.30000000000001</v>
      </c>
      <c r="AB444" s="528">
        <v>161.5</v>
      </c>
      <c r="AC444" s="528">
        <v>161.5</v>
      </c>
      <c r="AD444" s="528">
        <v>159.6</v>
      </c>
      <c r="AE444" s="528">
        <v>143.30000000000001</v>
      </c>
      <c r="AF444" s="528">
        <v>143.30000000000001</v>
      </c>
      <c r="AG444" s="528">
        <v>144.5</v>
      </c>
      <c r="AH444" s="528">
        <v>149.19999999999999</v>
      </c>
      <c r="AI444" s="528">
        <v>149.19999999999999</v>
      </c>
      <c r="AJ444" s="528">
        <v>149.19999999999999</v>
      </c>
      <c r="AK444" s="528">
        <v>144.5</v>
      </c>
      <c r="AL444" s="528">
        <v>144.5</v>
      </c>
      <c r="AM444" s="528">
        <v>144.5</v>
      </c>
      <c r="AN444" s="528">
        <v>137.80000000000001</v>
      </c>
      <c r="AO444" s="528">
        <v>138.1</v>
      </c>
      <c r="AP444" s="528">
        <v>137.5</v>
      </c>
      <c r="AQ444" s="528">
        <v>137.5</v>
      </c>
      <c r="AR444" s="528">
        <v>137.5</v>
      </c>
      <c r="AS444" s="528">
        <v>137.5</v>
      </c>
      <c r="AT444" s="528">
        <v>137.5</v>
      </c>
      <c r="AU444" s="528">
        <v>137.5</v>
      </c>
      <c r="AV444" s="528">
        <v>135</v>
      </c>
      <c r="AW444" s="528">
        <v>135.4</v>
      </c>
      <c r="AX444" s="528">
        <v>132</v>
      </c>
      <c r="AY444" s="528">
        <v>130.19999999999999</v>
      </c>
      <c r="AZ444" s="528">
        <v>126.9</v>
      </c>
      <c r="BA444" s="528">
        <v>126.2</v>
      </c>
      <c r="BB444" s="528">
        <v>125.4</v>
      </c>
      <c r="BC444" s="528">
        <v>126.6</v>
      </c>
      <c r="BD444" s="528">
        <v>126.8</v>
      </c>
      <c r="BE444" s="528">
        <v>126.8</v>
      </c>
      <c r="BF444" s="528">
        <v>126.8</v>
      </c>
      <c r="BG444" s="528">
        <v>126</v>
      </c>
      <c r="BH444" s="528">
        <v>126.6</v>
      </c>
      <c r="BI444" s="528">
        <v>126.8</v>
      </c>
      <c r="BJ444" s="528">
        <v>128.30000000000001</v>
      </c>
      <c r="BK444" s="528">
        <v>132.19999999999999</v>
      </c>
      <c r="BL444" s="528">
        <v>133.5</v>
      </c>
      <c r="BM444" s="528">
        <v>132.9</v>
      </c>
      <c r="BN444" s="528">
        <v>131.80000000000001</v>
      </c>
      <c r="BO444" s="528">
        <v>133.6</v>
      </c>
      <c r="BP444" s="528">
        <v>134.9</v>
      </c>
      <c r="BQ444" s="528">
        <v>138.1</v>
      </c>
      <c r="BR444" s="528">
        <v>138.1</v>
      </c>
      <c r="BS444" s="528">
        <v>138.1</v>
      </c>
      <c r="BT444" s="528">
        <v>138.1</v>
      </c>
      <c r="BU444" s="528">
        <v>138.1</v>
      </c>
      <c r="BV444" s="528">
        <v>138.1</v>
      </c>
      <c r="BW444" s="528">
        <v>138.1</v>
      </c>
      <c r="BX444" s="528">
        <v>138.1</v>
      </c>
      <c r="BY444" s="528">
        <v>136.19999999999999</v>
      </c>
      <c r="BZ444" s="528">
        <v>143</v>
      </c>
      <c r="CA444" s="528">
        <v>143.1</v>
      </c>
      <c r="CB444" s="528">
        <v>144.5</v>
      </c>
      <c r="CC444" s="528">
        <v>136</v>
      </c>
      <c r="CD444" s="528">
        <v>133.19999999999999</v>
      </c>
      <c r="CE444" s="528">
        <v>134.69999999999999</v>
      </c>
      <c r="CF444" s="528">
        <v>135.1</v>
      </c>
      <c r="CG444" s="528">
        <v>136</v>
      </c>
      <c r="CH444" s="528">
        <v>141.9</v>
      </c>
      <c r="CI444" s="528">
        <v>141.5</v>
      </c>
      <c r="CJ444" s="528">
        <v>141.5</v>
      </c>
      <c r="CK444" s="528">
        <v>141.5</v>
      </c>
      <c r="CL444" s="528">
        <v>146.6</v>
      </c>
    </row>
    <row r="445" spans="1:90">
      <c r="A445" s="524" t="s">
        <v>2788</v>
      </c>
      <c r="B445" s="524" t="s">
        <v>2789</v>
      </c>
      <c r="C445" s="525">
        <v>5.3629999999999997E-2</v>
      </c>
      <c r="D445" s="528">
        <v>105.5</v>
      </c>
      <c r="E445" s="528">
        <v>106.1</v>
      </c>
      <c r="F445" s="528">
        <v>106</v>
      </c>
      <c r="G445" s="528">
        <v>106.6</v>
      </c>
      <c r="H445" s="528">
        <v>103.5</v>
      </c>
      <c r="I445" s="528">
        <v>99.8</v>
      </c>
      <c r="J445" s="528">
        <v>100.6</v>
      </c>
      <c r="K445" s="528">
        <v>100.6</v>
      </c>
      <c r="L445" s="528">
        <v>99.4</v>
      </c>
      <c r="M445" s="528">
        <v>100.6</v>
      </c>
      <c r="N445" s="528">
        <v>99.4</v>
      </c>
      <c r="O445" s="528">
        <v>98.3</v>
      </c>
      <c r="P445" s="528">
        <v>117.6</v>
      </c>
      <c r="Q445" s="528">
        <v>118.8</v>
      </c>
      <c r="R445" s="528">
        <v>119.6</v>
      </c>
      <c r="S445" s="528">
        <v>119.1</v>
      </c>
      <c r="T445" s="528">
        <v>121.9</v>
      </c>
      <c r="U445" s="528">
        <v>124.5</v>
      </c>
      <c r="V445" s="528">
        <v>126.1</v>
      </c>
      <c r="W445" s="528">
        <v>126.1</v>
      </c>
      <c r="X445" s="528">
        <v>125.6</v>
      </c>
      <c r="Y445" s="528">
        <v>124.5</v>
      </c>
      <c r="Z445" s="528">
        <v>126.4</v>
      </c>
      <c r="AA445" s="528">
        <v>129.9</v>
      </c>
      <c r="AB445" s="528">
        <v>133.30000000000001</v>
      </c>
      <c r="AC445" s="528">
        <v>133.69999999999999</v>
      </c>
      <c r="AD445" s="528">
        <v>135.6</v>
      </c>
      <c r="AE445" s="528">
        <v>135.6</v>
      </c>
      <c r="AF445" s="528">
        <v>138.80000000000001</v>
      </c>
      <c r="AG445" s="528">
        <v>137.80000000000001</v>
      </c>
      <c r="AH445" s="528">
        <v>136.19999999999999</v>
      </c>
      <c r="AI445" s="528">
        <v>136.19999999999999</v>
      </c>
      <c r="AJ445" s="528">
        <v>137</v>
      </c>
      <c r="AK445" s="528">
        <v>138.1</v>
      </c>
      <c r="AL445" s="528">
        <v>138.30000000000001</v>
      </c>
      <c r="AM445" s="528">
        <v>136.9</v>
      </c>
      <c r="AN445" s="528">
        <v>133.9</v>
      </c>
      <c r="AO445" s="528">
        <v>133.9</v>
      </c>
      <c r="AP445" s="528">
        <v>133.9</v>
      </c>
      <c r="AQ445" s="528">
        <v>134.6</v>
      </c>
      <c r="AR445" s="528">
        <v>137.30000000000001</v>
      </c>
      <c r="AS445" s="528">
        <v>140.1</v>
      </c>
      <c r="AT445" s="528">
        <v>140.1</v>
      </c>
      <c r="AU445" s="528">
        <v>140.1</v>
      </c>
      <c r="AV445" s="528">
        <v>140.1</v>
      </c>
      <c r="AW445" s="528">
        <v>140.1</v>
      </c>
      <c r="AX445" s="528">
        <v>134.19999999999999</v>
      </c>
      <c r="AY445" s="528">
        <v>122.8</v>
      </c>
      <c r="AZ445" s="528">
        <v>121.1</v>
      </c>
      <c r="BA445" s="528">
        <v>109.1</v>
      </c>
      <c r="BB445" s="528">
        <v>110.8</v>
      </c>
      <c r="BC445" s="528">
        <v>112.2</v>
      </c>
      <c r="BD445" s="528">
        <v>113.7</v>
      </c>
      <c r="BE445" s="528">
        <v>113.7</v>
      </c>
      <c r="BF445" s="528">
        <v>116</v>
      </c>
      <c r="BG445" s="528">
        <v>117.4</v>
      </c>
      <c r="BH445" s="528">
        <v>118.1</v>
      </c>
      <c r="BI445" s="528">
        <v>116.2</v>
      </c>
      <c r="BJ445" s="528">
        <v>116.1</v>
      </c>
      <c r="BK445" s="528">
        <v>111.7</v>
      </c>
      <c r="BL445" s="528">
        <v>112.1</v>
      </c>
      <c r="BM445" s="528">
        <v>127.7</v>
      </c>
      <c r="BN445" s="528">
        <v>130.9</v>
      </c>
      <c r="BO445" s="528">
        <v>131.9</v>
      </c>
      <c r="BP445" s="528">
        <v>133.69999999999999</v>
      </c>
      <c r="BQ445" s="528">
        <v>131.30000000000001</v>
      </c>
      <c r="BR445" s="528">
        <v>130.30000000000001</v>
      </c>
      <c r="BS445" s="528">
        <v>135.9</v>
      </c>
      <c r="BT445" s="528">
        <v>137.80000000000001</v>
      </c>
      <c r="BU445" s="528">
        <v>144.5</v>
      </c>
      <c r="BV445" s="528">
        <v>137.4</v>
      </c>
      <c r="BW445" s="528">
        <v>135.6</v>
      </c>
      <c r="BX445" s="528">
        <v>137.80000000000001</v>
      </c>
      <c r="BY445" s="528">
        <v>139.4</v>
      </c>
      <c r="BZ445" s="528">
        <v>143.4</v>
      </c>
      <c r="CA445" s="528">
        <v>150</v>
      </c>
      <c r="CB445" s="528">
        <v>151.69999999999999</v>
      </c>
      <c r="CC445" s="528">
        <v>146.1</v>
      </c>
      <c r="CD445" s="528">
        <v>138.9</v>
      </c>
      <c r="CE445" s="528">
        <v>140.5</v>
      </c>
      <c r="CF445" s="528">
        <v>138</v>
      </c>
      <c r="CG445" s="528">
        <v>136.80000000000001</v>
      </c>
      <c r="CH445" s="528">
        <v>129.4</v>
      </c>
      <c r="CI445" s="528">
        <v>128.6</v>
      </c>
      <c r="CJ445" s="528">
        <v>134.5</v>
      </c>
      <c r="CK445" s="528">
        <v>135.1</v>
      </c>
      <c r="CL445" s="528">
        <v>134.69999999999999</v>
      </c>
    </row>
    <row r="446" spans="1:90">
      <c r="A446" s="524" t="s">
        <v>2790</v>
      </c>
      <c r="B446" s="524" t="s">
        <v>2791</v>
      </c>
      <c r="C446" s="525">
        <v>3.3689999999999998E-2</v>
      </c>
      <c r="D446" s="528">
        <v>98.2</v>
      </c>
      <c r="E446" s="528">
        <v>98.3</v>
      </c>
      <c r="F446" s="528">
        <v>102.4</v>
      </c>
      <c r="G446" s="528">
        <v>107.6</v>
      </c>
      <c r="H446" s="528">
        <v>107.3</v>
      </c>
      <c r="I446" s="528">
        <v>106.3</v>
      </c>
      <c r="J446" s="528">
        <v>102.7</v>
      </c>
      <c r="K446" s="528">
        <v>103.7</v>
      </c>
      <c r="L446" s="528">
        <v>102.8</v>
      </c>
      <c r="M446" s="528">
        <v>102.1</v>
      </c>
      <c r="N446" s="528">
        <v>101.8</v>
      </c>
      <c r="O446" s="528">
        <v>101.8</v>
      </c>
      <c r="P446" s="528">
        <v>102.1</v>
      </c>
      <c r="Q446" s="528">
        <v>102.3</v>
      </c>
      <c r="R446" s="528">
        <v>102.1</v>
      </c>
      <c r="S446" s="528">
        <v>109.4</v>
      </c>
      <c r="T446" s="528">
        <v>114.5</v>
      </c>
      <c r="U446" s="528">
        <v>112.8</v>
      </c>
      <c r="V446" s="528">
        <v>113.9</v>
      </c>
      <c r="W446" s="528">
        <v>113.5</v>
      </c>
      <c r="X446" s="528">
        <v>113.6</v>
      </c>
      <c r="Y446" s="528">
        <v>112.5</v>
      </c>
      <c r="Z446" s="528">
        <v>112.7</v>
      </c>
      <c r="AA446" s="528">
        <v>112.4</v>
      </c>
      <c r="AB446" s="528">
        <v>115.1</v>
      </c>
      <c r="AC446" s="528">
        <v>113.8</v>
      </c>
      <c r="AD446" s="528">
        <v>114.2</v>
      </c>
      <c r="AE446" s="528">
        <v>103.7</v>
      </c>
      <c r="AF446" s="528">
        <v>103.5</v>
      </c>
      <c r="AG446" s="528">
        <v>107</v>
      </c>
      <c r="AH446" s="528">
        <v>103.9</v>
      </c>
      <c r="AI446" s="528">
        <v>112</v>
      </c>
      <c r="AJ446" s="528">
        <v>107.1</v>
      </c>
      <c r="AK446" s="528">
        <v>104</v>
      </c>
      <c r="AL446" s="528">
        <v>103.5</v>
      </c>
      <c r="AM446" s="528">
        <v>104.5</v>
      </c>
      <c r="AN446" s="528">
        <v>104.5</v>
      </c>
      <c r="AO446" s="528">
        <v>104.5</v>
      </c>
      <c r="AP446" s="528">
        <v>104.5</v>
      </c>
      <c r="AQ446" s="528">
        <v>124.5</v>
      </c>
      <c r="AR446" s="528">
        <v>130.69999999999999</v>
      </c>
      <c r="AS446" s="528">
        <v>130.69999999999999</v>
      </c>
      <c r="AT446" s="528">
        <v>130.69999999999999</v>
      </c>
      <c r="AU446" s="528">
        <v>130.69999999999999</v>
      </c>
      <c r="AV446" s="528">
        <v>130.69999999999999</v>
      </c>
      <c r="AW446" s="528">
        <v>130.69999999999999</v>
      </c>
      <c r="AX446" s="528">
        <v>130.69999999999999</v>
      </c>
      <c r="AY446" s="528">
        <v>124.9</v>
      </c>
      <c r="AZ446" s="528">
        <v>107.4</v>
      </c>
      <c r="BA446" s="528">
        <v>92.9</v>
      </c>
      <c r="BB446" s="528">
        <v>98.3</v>
      </c>
      <c r="BC446" s="528">
        <v>100.3</v>
      </c>
      <c r="BD446" s="528">
        <v>90.4</v>
      </c>
      <c r="BE446" s="528">
        <v>89.2</v>
      </c>
      <c r="BF446" s="528">
        <v>91.5</v>
      </c>
      <c r="BG446" s="528">
        <v>95</v>
      </c>
      <c r="BH446" s="528">
        <v>93.7</v>
      </c>
      <c r="BI446" s="528">
        <v>93.2</v>
      </c>
      <c r="BJ446" s="528">
        <v>92.7</v>
      </c>
      <c r="BK446" s="528">
        <v>106.8</v>
      </c>
      <c r="BL446" s="528">
        <v>106.8</v>
      </c>
      <c r="BM446" s="528">
        <v>106.8</v>
      </c>
      <c r="BN446" s="528">
        <v>106.8</v>
      </c>
      <c r="BO446" s="528">
        <v>106.8</v>
      </c>
      <c r="BP446" s="528">
        <v>106.8</v>
      </c>
      <c r="BQ446" s="528">
        <v>106.8</v>
      </c>
      <c r="BR446" s="528">
        <v>106.8</v>
      </c>
      <c r="BS446" s="528">
        <v>106.8</v>
      </c>
      <c r="BT446" s="528">
        <v>106.8</v>
      </c>
      <c r="BU446" s="528">
        <v>106.8</v>
      </c>
      <c r="BV446" s="528">
        <v>106.8</v>
      </c>
      <c r="BW446" s="528">
        <v>106.8</v>
      </c>
      <c r="BX446" s="528">
        <v>111.2</v>
      </c>
      <c r="BY446" s="528">
        <v>131.5</v>
      </c>
      <c r="BZ446" s="528">
        <v>123.3</v>
      </c>
      <c r="CA446" s="528">
        <v>121.4</v>
      </c>
      <c r="CB446" s="528">
        <v>124.5</v>
      </c>
      <c r="CC446" s="528">
        <v>121.8</v>
      </c>
      <c r="CD446" s="528">
        <v>121.3</v>
      </c>
      <c r="CE446" s="528">
        <v>113.3</v>
      </c>
      <c r="CF446" s="528">
        <v>116.7</v>
      </c>
      <c r="CG446" s="528">
        <v>121.6</v>
      </c>
      <c r="CH446" s="528">
        <v>123.7</v>
      </c>
      <c r="CI446" s="528">
        <v>123.9</v>
      </c>
      <c r="CJ446" s="528">
        <v>126</v>
      </c>
      <c r="CK446" s="528">
        <v>126.7</v>
      </c>
      <c r="CL446" s="528">
        <v>121.5</v>
      </c>
    </row>
    <row r="447" spans="1:90">
      <c r="A447" s="524" t="s">
        <v>2792</v>
      </c>
      <c r="B447" s="524" t="s">
        <v>2793</v>
      </c>
      <c r="C447" s="525">
        <v>2.3050000000000001E-2</v>
      </c>
      <c r="D447" s="528">
        <v>103.2</v>
      </c>
      <c r="E447" s="528">
        <v>103.2</v>
      </c>
      <c r="F447" s="528">
        <v>99.7</v>
      </c>
      <c r="G447" s="528">
        <v>104.8</v>
      </c>
      <c r="H447" s="528">
        <v>103.7</v>
      </c>
      <c r="I447" s="528">
        <v>104.8</v>
      </c>
      <c r="J447" s="528">
        <v>106</v>
      </c>
      <c r="K447" s="528">
        <v>110.7</v>
      </c>
      <c r="L447" s="528">
        <v>113</v>
      </c>
      <c r="M447" s="528">
        <v>109.5</v>
      </c>
      <c r="N447" s="528">
        <v>114.2</v>
      </c>
      <c r="O447" s="528">
        <v>103.7</v>
      </c>
      <c r="P447" s="528">
        <v>107.8</v>
      </c>
      <c r="Q447" s="528">
        <v>109</v>
      </c>
      <c r="R447" s="528">
        <v>104.3</v>
      </c>
      <c r="S447" s="528">
        <v>110.2</v>
      </c>
      <c r="T447" s="528">
        <v>113.7</v>
      </c>
      <c r="U447" s="528">
        <v>110.2</v>
      </c>
      <c r="V447" s="528">
        <v>116</v>
      </c>
      <c r="W447" s="528">
        <v>116</v>
      </c>
      <c r="X447" s="528">
        <v>109</v>
      </c>
      <c r="Y447" s="528">
        <v>118.3</v>
      </c>
      <c r="Z447" s="528">
        <v>110.2</v>
      </c>
      <c r="AA447" s="528">
        <v>113.7</v>
      </c>
      <c r="AB447" s="528">
        <v>110.5</v>
      </c>
      <c r="AC447" s="528">
        <v>108.2</v>
      </c>
      <c r="AD447" s="528">
        <v>107.7</v>
      </c>
      <c r="AE447" s="528">
        <v>108.9</v>
      </c>
      <c r="AF447" s="528">
        <v>111.3</v>
      </c>
      <c r="AG447" s="528">
        <v>113.6</v>
      </c>
      <c r="AH447" s="528">
        <v>113.6</v>
      </c>
      <c r="AI447" s="528">
        <v>106.6</v>
      </c>
      <c r="AJ447" s="528">
        <v>110.1</v>
      </c>
      <c r="AK447" s="528">
        <v>111.3</v>
      </c>
      <c r="AL447" s="528">
        <v>110.1</v>
      </c>
      <c r="AM447" s="528">
        <v>111.3</v>
      </c>
      <c r="AN447" s="528">
        <v>111.1</v>
      </c>
      <c r="AO447" s="528">
        <v>111.1</v>
      </c>
      <c r="AP447" s="528">
        <v>111.1</v>
      </c>
      <c r="AQ447" s="528">
        <v>111.1</v>
      </c>
      <c r="AR447" s="528">
        <v>111.1</v>
      </c>
      <c r="AS447" s="528">
        <v>111.1</v>
      </c>
      <c r="AT447" s="528">
        <v>111.1</v>
      </c>
      <c r="AU447" s="528">
        <v>111.1</v>
      </c>
      <c r="AV447" s="528">
        <v>111.1</v>
      </c>
      <c r="AW447" s="528">
        <v>111.1</v>
      </c>
      <c r="AX447" s="528">
        <v>111.1</v>
      </c>
      <c r="AY447" s="528">
        <v>111.1</v>
      </c>
      <c r="AZ447" s="528">
        <v>111.1</v>
      </c>
      <c r="BA447" s="528">
        <v>111.1</v>
      </c>
      <c r="BB447" s="528">
        <v>111.1</v>
      </c>
      <c r="BC447" s="528">
        <v>111.1</v>
      </c>
      <c r="BD447" s="528">
        <v>111.1</v>
      </c>
      <c r="BE447" s="528">
        <v>110.8</v>
      </c>
      <c r="BF447" s="528">
        <v>110.8</v>
      </c>
      <c r="BG447" s="528">
        <v>110.8</v>
      </c>
      <c r="BH447" s="528">
        <v>110.8</v>
      </c>
      <c r="BI447" s="528">
        <v>112.8</v>
      </c>
      <c r="BJ447" s="528">
        <v>119.9</v>
      </c>
      <c r="BK447" s="528">
        <v>118</v>
      </c>
      <c r="BL447" s="528">
        <v>119</v>
      </c>
      <c r="BM447" s="528">
        <v>119.6</v>
      </c>
      <c r="BN447" s="528">
        <v>119.6</v>
      </c>
      <c r="BO447" s="528">
        <v>118.5</v>
      </c>
      <c r="BP447" s="528">
        <v>122.8</v>
      </c>
      <c r="BQ447" s="528">
        <v>122.5</v>
      </c>
      <c r="BR447" s="528">
        <v>121.6</v>
      </c>
      <c r="BS447" s="528">
        <v>121.9</v>
      </c>
      <c r="BT447" s="528">
        <v>121.7</v>
      </c>
      <c r="BU447" s="528">
        <v>121.6</v>
      </c>
      <c r="BV447" s="528">
        <v>123.6</v>
      </c>
      <c r="BW447" s="528">
        <v>125.2</v>
      </c>
      <c r="BX447" s="528">
        <v>123</v>
      </c>
      <c r="BY447" s="528">
        <v>122.9</v>
      </c>
      <c r="BZ447" s="528">
        <v>124.1</v>
      </c>
      <c r="CA447" s="528">
        <v>119.9</v>
      </c>
      <c r="CB447" s="528">
        <v>121.5</v>
      </c>
      <c r="CC447" s="528">
        <v>123.6</v>
      </c>
      <c r="CD447" s="528">
        <v>123.6</v>
      </c>
      <c r="CE447" s="528">
        <v>123.6</v>
      </c>
      <c r="CF447" s="528">
        <v>123.6</v>
      </c>
      <c r="CG447" s="528">
        <v>123.6</v>
      </c>
      <c r="CH447" s="528">
        <v>123.6</v>
      </c>
      <c r="CI447" s="528">
        <v>123.6</v>
      </c>
      <c r="CJ447" s="528">
        <v>123.6</v>
      </c>
      <c r="CK447" s="528">
        <v>123.6</v>
      </c>
      <c r="CL447" s="528">
        <v>123.6</v>
      </c>
    </row>
    <row r="448" spans="1:90">
      <c r="A448" s="524" t="s">
        <v>2794</v>
      </c>
      <c r="B448" s="524" t="s">
        <v>2795</v>
      </c>
      <c r="C448" s="525">
        <v>2.6349999999999998E-2</v>
      </c>
      <c r="D448" s="528">
        <v>101.7</v>
      </c>
      <c r="E448" s="528">
        <v>101.7</v>
      </c>
      <c r="F448" s="528">
        <v>101.7</v>
      </c>
      <c r="G448" s="528">
        <v>106.2</v>
      </c>
      <c r="H448" s="528">
        <v>106.2</v>
      </c>
      <c r="I448" s="528">
        <v>106.2</v>
      </c>
      <c r="J448" s="528">
        <v>106.2</v>
      </c>
      <c r="K448" s="528">
        <v>106.2</v>
      </c>
      <c r="L448" s="528">
        <v>106.2</v>
      </c>
      <c r="M448" s="528">
        <v>106.2</v>
      </c>
      <c r="N448" s="528">
        <v>106.2</v>
      </c>
      <c r="O448" s="528">
        <v>106.7</v>
      </c>
      <c r="P448" s="528">
        <v>108.9</v>
      </c>
      <c r="Q448" s="528">
        <v>108.9</v>
      </c>
      <c r="R448" s="528">
        <v>108.9</v>
      </c>
      <c r="S448" s="528">
        <v>109.7</v>
      </c>
      <c r="T448" s="528">
        <v>109.7</v>
      </c>
      <c r="U448" s="528">
        <v>109.7</v>
      </c>
      <c r="V448" s="528">
        <v>109.7</v>
      </c>
      <c r="W448" s="528">
        <v>109.8</v>
      </c>
      <c r="X448" s="528">
        <v>109.8</v>
      </c>
      <c r="Y448" s="528">
        <v>109.8</v>
      </c>
      <c r="Z448" s="528">
        <v>109.8</v>
      </c>
      <c r="AA448" s="528">
        <v>109.8</v>
      </c>
      <c r="AB448" s="528">
        <v>113.2</v>
      </c>
      <c r="AC448" s="528">
        <v>113.2</v>
      </c>
      <c r="AD448" s="528">
        <v>113.3</v>
      </c>
      <c r="AE448" s="528">
        <v>114.2</v>
      </c>
      <c r="AF448" s="528">
        <v>115.3</v>
      </c>
      <c r="AG448" s="528">
        <v>115.3</v>
      </c>
      <c r="AH448" s="528">
        <v>115.8</v>
      </c>
      <c r="AI448" s="528">
        <v>115.8</v>
      </c>
      <c r="AJ448" s="528">
        <v>116.1</v>
      </c>
      <c r="AK448" s="528">
        <v>116.1</v>
      </c>
      <c r="AL448" s="528">
        <v>116.1</v>
      </c>
      <c r="AM448" s="528">
        <v>116.1</v>
      </c>
      <c r="AN448" s="528">
        <v>116.1</v>
      </c>
      <c r="AO448" s="528">
        <v>116.1</v>
      </c>
      <c r="AP448" s="528">
        <v>116.1</v>
      </c>
      <c r="AQ448" s="528">
        <v>116.1</v>
      </c>
      <c r="AR448" s="528">
        <v>116</v>
      </c>
      <c r="AS448" s="528">
        <v>116</v>
      </c>
      <c r="AT448" s="528">
        <v>116</v>
      </c>
      <c r="AU448" s="528">
        <v>115.9</v>
      </c>
      <c r="AV448" s="528">
        <v>115.9</v>
      </c>
      <c r="AW448" s="528">
        <v>115.9</v>
      </c>
      <c r="AX448" s="528">
        <v>115.9</v>
      </c>
      <c r="AY448" s="528">
        <v>115.9</v>
      </c>
      <c r="AZ448" s="528">
        <v>115.2</v>
      </c>
      <c r="BA448" s="528">
        <v>115.1</v>
      </c>
      <c r="BB448" s="528">
        <v>115</v>
      </c>
      <c r="BC448" s="528">
        <v>115</v>
      </c>
      <c r="BD448" s="528">
        <v>115</v>
      </c>
      <c r="BE448" s="528">
        <v>115</v>
      </c>
      <c r="BF448" s="528">
        <v>115</v>
      </c>
      <c r="BG448" s="528">
        <v>115</v>
      </c>
      <c r="BH448" s="528">
        <v>115</v>
      </c>
      <c r="BI448" s="528">
        <v>115.4</v>
      </c>
      <c r="BJ448" s="528">
        <v>115.3</v>
      </c>
      <c r="BK448" s="528">
        <v>115.7</v>
      </c>
      <c r="BL448" s="528">
        <v>117.6</v>
      </c>
      <c r="BM448" s="528">
        <v>125.3</v>
      </c>
      <c r="BN448" s="528">
        <v>125.5</v>
      </c>
      <c r="BO448" s="528">
        <v>125.5</v>
      </c>
      <c r="BP448" s="528">
        <v>125.3</v>
      </c>
      <c r="BQ448" s="528">
        <v>125.3</v>
      </c>
      <c r="BR448" s="528">
        <v>125.3</v>
      </c>
      <c r="BS448" s="528">
        <v>125.3</v>
      </c>
      <c r="BT448" s="528">
        <v>125.3</v>
      </c>
      <c r="BU448" s="528">
        <v>125.3</v>
      </c>
      <c r="BV448" s="528">
        <v>125.3</v>
      </c>
      <c r="BW448" s="528">
        <v>125.8</v>
      </c>
      <c r="BX448" s="528">
        <v>127.2</v>
      </c>
      <c r="BY448" s="528">
        <v>127.2</v>
      </c>
      <c r="BZ448" s="528">
        <v>127.4</v>
      </c>
      <c r="CA448" s="528">
        <v>125.2</v>
      </c>
      <c r="CB448" s="528">
        <v>129.69999999999999</v>
      </c>
      <c r="CC448" s="528">
        <v>129.69999999999999</v>
      </c>
      <c r="CD448" s="528">
        <v>128.30000000000001</v>
      </c>
      <c r="CE448" s="528">
        <v>126.9</v>
      </c>
      <c r="CF448" s="528">
        <v>126.9</v>
      </c>
      <c r="CG448" s="528">
        <v>129.4</v>
      </c>
      <c r="CH448" s="528">
        <v>129.6</v>
      </c>
      <c r="CI448" s="528">
        <v>132.4</v>
      </c>
      <c r="CJ448" s="528">
        <v>135.69999999999999</v>
      </c>
      <c r="CK448" s="528">
        <v>133.19999999999999</v>
      </c>
      <c r="CL448" s="528">
        <v>133.9</v>
      </c>
    </row>
    <row r="449" spans="1:90">
      <c r="A449" s="524" t="s">
        <v>2796</v>
      </c>
      <c r="B449" s="524" t="s">
        <v>2797</v>
      </c>
      <c r="C449" s="525">
        <v>0.64780000000000004</v>
      </c>
      <c r="D449" s="528">
        <v>101.5</v>
      </c>
      <c r="E449" s="528">
        <v>101.1</v>
      </c>
      <c r="F449" s="528">
        <v>102.2</v>
      </c>
      <c r="G449" s="528">
        <v>105.3</v>
      </c>
      <c r="H449" s="528">
        <v>104.6</v>
      </c>
      <c r="I449" s="528">
        <v>101.9</v>
      </c>
      <c r="J449" s="528">
        <v>102.1</v>
      </c>
      <c r="K449" s="528">
        <v>104.2</v>
      </c>
      <c r="L449" s="528">
        <v>104.1</v>
      </c>
      <c r="M449" s="528">
        <v>104.1</v>
      </c>
      <c r="N449" s="528">
        <v>106.1</v>
      </c>
      <c r="O449" s="528">
        <v>103.6</v>
      </c>
      <c r="P449" s="528">
        <v>104.7</v>
      </c>
      <c r="Q449" s="528">
        <v>104.6</v>
      </c>
      <c r="R449" s="528">
        <v>107.1</v>
      </c>
      <c r="S449" s="528">
        <v>107.9</v>
      </c>
      <c r="T449" s="528">
        <v>107.6</v>
      </c>
      <c r="U449" s="528">
        <v>109</v>
      </c>
      <c r="V449" s="528">
        <v>113.4</v>
      </c>
      <c r="W449" s="528">
        <v>114.8</v>
      </c>
      <c r="X449" s="528">
        <v>117.2</v>
      </c>
      <c r="Y449" s="528">
        <v>111.1</v>
      </c>
      <c r="Z449" s="528">
        <v>110.2</v>
      </c>
      <c r="AA449" s="528">
        <v>108</v>
      </c>
      <c r="AB449" s="528">
        <v>110.8</v>
      </c>
      <c r="AC449" s="528">
        <v>107.9</v>
      </c>
      <c r="AD449" s="528">
        <v>108.5</v>
      </c>
      <c r="AE449" s="528">
        <v>107.7</v>
      </c>
      <c r="AF449" s="528">
        <v>107</v>
      </c>
      <c r="AG449" s="528">
        <v>107.9</v>
      </c>
      <c r="AH449" s="528">
        <v>107</v>
      </c>
      <c r="AI449" s="528">
        <v>105.7</v>
      </c>
      <c r="AJ449" s="528">
        <v>105.4</v>
      </c>
      <c r="AK449" s="528">
        <v>106.3</v>
      </c>
      <c r="AL449" s="528">
        <v>108.4</v>
      </c>
      <c r="AM449" s="528">
        <v>113</v>
      </c>
      <c r="AN449" s="528">
        <v>116.3</v>
      </c>
      <c r="AO449" s="528">
        <v>117.1</v>
      </c>
      <c r="AP449" s="528">
        <v>118.4</v>
      </c>
      <c r="AQ449" s="528">
        <v>120.2</v>
      </c>
      <c r="AR449" s="528">
        <v>123.8</v>
      </c>
      <c r="AS449" s="528">
        <v>132.6</v>
      </c>
      <c r="AT449" s="528">
        <v>129.6</v>
      </c>
      <c r="AU449" s="528">
        <v>135</v>
      </c>
      <c r="AV449" s="528">
        <v>131.80000000000001</v>
      </c>
      <c r="AW449" s="528">
        <v>130</v>
      </c>
      <c r="AX449" s="528">
        <v>114.1</v>
      </c>
      <c r="AY449" s="528">
        <v>101.6</v>
      </c>
      <c r="AZ449" s="528">
        <v>94.8</v>
      </c>
      <c r="BA449" s="528">
        <v>95.7</v>
      </c>
      <c r="BB449" s="528">
        <v>96.8</v>
      </c>
      <c r="BC449" s="528">
        <v>98.1</v>
      </c>
      <c r="BD449" s="528">
        <v>99.7</v>
      </c>
      <c r="BE449" s="528">
        <v>100.6</v>
      </c>
      <c r="BF449" s="528">
        <v>108.3</v>
      </c>
      <c r="BG449" s="528">
        <v>116.6</v>
      </c>
      <c r="BH449" s="528">
        <v>113.5</v>
      </c>
      <c r="BI449" s="528">
        <v>111.2</v>
      </c>
      <c r="BJ449" s="528">
        <v>110.9</v>
      </c>
      <c r="BK449" s="528">
        <v>112</v>
      </c>
      <c r="BL449" s="528">
        <v>117.6</v>
      </c>
      <c r="BM449" s="528">
        <v>119.8</v>
      </c>
      <c r="BN449" s="528">
        <v>119.6</v>
      </c>
      <c r="BO449" s="528">
        <v>119.5</v>
      </c>
      <c r="BP449" s="528">
        <v>122.4</v>
      </c>
      <c r="BQ449" s="528">
        <v>120.9</v>
      </c>
      <c r="BR449" s="528">
        <v>118.2</v>
      </c>
      <c r="BS449" s="528">
        <v>117.8</v>
      </c>
      <c r="BT449" s="528">
        <v>116.8</v>
      </c>
      <c r="BU449" s="528">
        <v>117.6</v>
      </c>
      <c r="BV449" s="528">
        <v>119</v>
      </c>
      <c r="BW449" s="528">
        <v>121.8</v>
      </c>
      <c r="BX449" s="528">
        <v>126.8</v>
      </c>
      <c r="BY449" s="528">
        <v>129.80000000000001</v>
      </c>
      <c r="BZ449" s="528">
        <v>131.9</v>
      </c>
      <c r="CA449" s="528">
        <v>134.30000000000001</v>
      </c>
      <c r="CB449" s="528">
        <v>137.19999999999999</v>
      </c>
      <c r="CC449" s="528">
        <v>139.5</v>
      </c>
      <c r="CD449" s="528">
        <v>139.69999999999999</v>
      </c>
      <c r="CE449" s="528">
        <v>140</v>
      </c>
      <c r="CF449" s="528">
        <v>140.80000000000001</v>
      </c>
      <c r="CG449" s="528">
        <v>138.5</v>
      </c>
      <c r="CH449" s="528">
        <v>131.4</v>
      </c>
      <c r="CI449" s="528">
        <v>132.6</v>
      </c>
      <c r="CJ449" s="528">
        <v>141</v>
      </c>
      <c r="CK449" s="528">
        <v>144.1</v>
      </c>
      <c r="CL449" s="528">
        <v>151.19999999999999</v>
      </c>
    </row>
    <row r="450" spans="1:90">
      <c r="A450" s="524" t="s">
        <v>2798</v>
      </c>
      <c r="B450" s="524" t="s">
        <v>2799</v>
      </c>
      <c r="C450" s="525">
        <v>0.16056000000000001</v>
      </c>
      <c r="D450" s="528">
        <v>102.1</v>
      </c>
      <c r="E450" s="528">
        <v>102.5</v>
      </c>
      <c r="F450" s="528">
        <v>101.6</v>
      </c>
      <c r="G450" s="528">
        <v>106</v>
      </c>
      <c r="H450" s="528">
        <v>106.3</v>
      </c>
      <c r="I450" s="528">
        <v>105.5</v>
      </c>
      <c r="J450" s="528">
        <v>105.8</v>
      </c>
      <c r="K450" s="528">
        <v>106</v>
      </c>
      <c r="L450" s="528">
        <v>105.9</v>
      </c>
      <c r="M450" s="528">
        <v>107.3</v>
      </c>
      <c r="N450" s="528">
        <v>109.5</v>
      </c>
      <c r="O450" s="528">
        <v>111.2</v>
      </c>
      <c r="P450" s="528">
        <v>111.3</v>
      </c>
      <c r="Q450" s="528">
        <v>110.1</v>
      </c>
      <c r="R450" s="528">
        <v>109</v>
      </c>
      <c r="S450" s="528">
        <v>111.5</v>
      </c>
      <c r="T450" s="528">
        <v>112.5</v>
      </c>
      <c r="U450" s="528">
        <v>112</v>
      </c>
      <c r="V450" s="528">
        <v>111.7</v>
      </c>
      <c r="W450" s="528">
        <v>110.9</v>
      </c>
      <c r="X450" s="528">
        <v>112.2</v>
      </c>
      <c r="Y450" s="528">
        <v>113.5</v>
      </c>
      <c r="Z450" s="528">
        <v>112.7</v>
      </c>
      <c r="AA450" s="528">
        <v>112</v>
      </c>
      <c r="AB450" s="528">
        <v>113</v>
      </c>
      <c r="AC450" s="528">
        <v>112.2</v>
      </c>
      <c r="AD450" s="528">
        <v>112.7</v>
      </c>
      <c r="AE450" s="528">
        <v>115.6</v>
      </c>
      <c r="AF450" s="528">
        <v>114.6</v>
      </c>
      <c r="AG450" s="528">
        <v>114.8</v>
      </c>
      <c r="AH450" s="528">
        <v>112.5</v>
      </c>
      <c r="AI450" s="528">
        <v>112</v>
      </c>
      <c r="AJ450" s="528">
        <v>110.9</v>
      </c>
      <c r="AK450" s="528">
        <v>111.8</v>
      </c>
      <c r="AL450" s="528">
        <v>113.5</v>
      </c>
      <c r="AM450" s="528">
        <v>114.8</v>
      </c>
      <c r="AN450" s="528">
        <v>121.4</v>
      </c>
      <c r="AO450" s="528">
        <v>121.2</v>
      </c>
      <c r="AP450" s="528">
        <v>121</v>
      </c>
      <c r="AQ450" s="528">
        <v>123.3</v>
      </c>
      <c r="AR450" s="528">
        <v>123.6</v>
      </c>
      <c r="AS450" s="528">
        <v>125.4</v>
      </c>
      <c r="AT450" s="528">
        <v>127.6</v>
      </c>
      <c r="AU450" s="528">
        <v>127.5</v>
      </c>
      <c r="AV450" s="528">
        <v>125.2</v>
      </c>
      <c r="AW450" s="528">
        <v>125.8</v>
      </c>
      <c r="AX450" s="528">
        <v>124.7</v>
      </c>
      <c r="AY450" s="528">
        <v>123.7</v>
      </c>
      <c r="AZ450" s="528">
        <v>125.4</v>
      </c>
      <c r="BA450" s="528">
        <v>124.6</v>
      </c>
      <c r="BB450" s="528">
        <v>126</v>
      </c>
      <c r="BC450" s="528">
        <v>124</v>
      </c>
      <c r="BD450" s="528">
        <v>124.2</v>
      </c>
      <c r="BE450" s="528">
        <v>123.4</v>
      </c>
      <c r="BF450" s="528">
        <v>124.1</v>
      </c>
      <c r="BG450" s="528">
        <v>124.3</v>
      </c>
      <c r="BH450" s="528">
        <v>125.3</v>
      </c>
      <c r="BI450" s="528">
        <v>125.1</v>
      </c>
      <c r="BJ450" s="528">
        <v>124.8</v>
      </c>
      <c r="BK450" s="528">
        <v>125.1</v>
      </c>
      <c r="BL450" s="528">
        <v>124.4</v>
      </c>
      <c r="BM450" s="528">
        <v>125.6</v>
      </c>
      <c r="BN450" s="528">
        <v>126.8</v>
      </c>
      <c r="BO450" s="528">
        <v>127.2</v>
      </c>
      <c r="BP450" s="528">
        <v>128.30000000000001</v>
      </c>
      <c r="BQ450" s="528">
        <v>128.1</v>
      </c>
      <c r="BR450" s="528">
        <v>127.2</v>
      </c>
      <c r="BS450" s="528">
        <v>126</v>
      </c>
      <c r="BT450" s="528">
        <v>126.3</v>
      </c>
      <c r="BU450" s="528">
        <v>127.1</v>
      </c>
      <c r="BV450" s="528">
        <v>128.1</v>
      </c>
      <c r="BW450" s="528">
        <v>129.80000000000001</v>
      </c>
      <c r="BX450" s="528">
        <v>130.4</v>
      </c>
      <c r="BY450" s="528">
        <v>131.19999999999999</v>
      </c>
      <c r="BZ450" s="528">
        <v>133.19999999999999</v>
      </c>
      <c r="CA450" s="528">
        <v>136.6</v>
      </c>
      <c r="CB450" s="528">
        <v>139.6</v>
      </c>
      <c r="CC450" s="528">
        <v>137.30000000000001</v>
      </c>
      <c r="CD450" s="528">
        <v>137</v>
      </c>
      <c r="CE450" s="528">
        <v>137.4</v>
      </c>
      <c r="CF450" s="528">
        <v>138.19999999999999</v>
      </c>
      <c r="CG450" s="528">
        <v>138.4</v>
      </c>
      <c r="CH450" s="528">
        <v>140.1</v>
      </c>
      <c r="CI450" s="528">
        <v>141.19999999999999</v>
      </c>
      <c r="CJ450" s="528">
        <v>142.1</v>
      </c>
      <c r="CK450" s="528">
        <v>142.4</v>
      </c>
      <c r="CL450" s="528">
        <v>142.4</v>
      </c>
    </row>
    <row r="451" spans="1:90">
      <c r="A451" s="524" t="s">
        <v>2800</v>
      </c>
      <c r="B451" s="524" t="s">
        <v>1240</v>
      </c>
      <c r="C451" s="525">
        <v>3.1446399999999999</v>
      </c>
      <c r="D451" s="528">
        <v>101.3</v>
      </c>
      <c r="E451" s="528">
        <v>101</v>
      </c>
      <c r="F451" s="528">
        <v>101.1</v>
      </c>
      <c r="G451" s="528">
        <v>101.8</v>
      </c>
      <c r="H451" s="528">
        <v>101.9</v>
      </c>
      <c r="I451" s="528">
        <v>101.8</v>
      </c>
      <c r="J451" s="528">
        <v>102</v>
      </c>
      <c r="K451" s="528">
        <v>102</v>
      </c>
      <c r="L451" s="528">
        <v>102.2</v>
      </c>
      <c r="M451" s="528">
        <v>102.2</v>
      </c>
      <c r="N451" s="528">
        <v>102.2</v>
      </c>
      <c r="O451" s="528">
        <v>102.2</v>
      </c>
      <c r="P451" s="528">
        <v>102.7</v>
      </c>
      <c r="Q451" s="528">
        <v>102.8</v>
      </c>
      <c r="R451" s="528">
        <v>103</v>
      </c>
      <c r="S451" s="528">
        <v>104</v>
      </c>
      <c r="T451" s="528">
        <v>104.1</v>
      </c>
      <c r="U451" s="528">
        <v>104.3</v>
      </c>
      <c r="V451" s="528">
        <v>104.6</v>
      </c>
      <c r="W451" s="528">
        <v>104.4</v>
      </c>
      <c r="X451" s="528">
        <v>104.7</v>
      </c>
      <c r="Y451" s="528">
        <v>105.6</v>
      </c>
      <c r="Z451" s="528">
        <v>105.6</v>
      </c>
      <c r="AA451" s="528">
        <v>105.6</v>
      </c>
      <c r="AB451" s="528">
        <v>105.6</v>
      </c>
      <c r="AC451" s="528">
        <v>105.5</v>
      </c>
      <c r="AD451" s="528">
        <v>105.8</v>
      </c>
      <c r="AE451" s="528">
        <v>106</v>
      </c>
      <c r="AF451" s="528">
        <v>105.9</v>
      </c>
      <c r="AG451" s="528">
        <v>106.4</v>
      </c>
      <c r="AH451" s="528">
        <v>106.5</v>
      </c>
      <c r="AI451" s="528">
        <v>106.4</v>
      </c>
      <c r="AJ451" s="528">
        <v>106.1</v>
      </c>
      <c r="AK451" s="528">
        <v>106.1</v>
      </c>
      <c r="AL451" s="528">
        <v>105.9</v>
      </c>
      <c r="AM451" s="528">
        <v>106.1</v>
      </c>
      <c r="AN451" s="528">
        <v>107</v>
      </c>
      <c r="AO451" s="528">
        <v>107</v>
      </c>
      <c r="AP451" s="528">
        <v>107</v>
      </c>
      <c r="AQ451" s="528">
        <v>107.3</v>
      </c>
      <c r="AR451" s="528">
        <v>107.9</v>
      </c>
      <c r="AS451" s="528">
        <v>107.6</v>
      </c>
      <c r="AT451" s="528">
        <v>107</v>
      </c>
      <c r="AU451" s="528">
        <v>107.1</v>
      </c>
      <c r="AV451" s="528">
        <v>106.8</v>
      </c>
      <c r="AW451" s="528">
        <v>106.7</v>
      </c>
      <c r="AX451" s="528">
        <v>106.5</v>
      </c>
      <c r="AY451" s="528">
        <v>106.5</v>
      </c>
      <c r="AZ451" s="528">
        <v>108.6</v>
      </c>
      <c r="BA451" s="528">
        <v>108</v>
      </c>
      <c r="BB451" s="528">
        <v>108.5</v>
      </c>
      <c r="BC451" s="528">
        <v>108.2</v>
      </c>
      <c r="BD451" s="528">
        <v>107.9</v>
      </c>
      <c r="BE451" s="528">
        <v>108</v>
      </c>
      <c r="BF451" s="528">
        <v>107.9</v>
      </c>
      <c r="BG451" s="528">
        <v>107.7</v>
      </c>
      <c r="BH451" s="528">
        <v>107.6</v>
      </c>
      <c r="BI451" s="528">
        <v>108.5</v>
      </c>
      <c r="BJ451" s="528">
        <v>108.9</v>
      </c>
      <c r="BK451" s="528">
        <v>109.3</v>
      </c>
      <c r="BL451" s="528">
        <v>109.1</v>
      </c>
      <c r="BM451" s="528">
        <v>109.2</v>
      </c>
      <c r="BN451" s="528">
        <v>110.1</v>
      </c>
      <c r="BO451" s="528">
        <v>114.6</v>
      </c>
      <c r="BP451" s="528">
        <v>115</v>
      </c>
      <c r="BQ451" s="528">
        <v>115</v>
      </c>
      <c r="BR451" s="528">
        <v>115</v>
      </c>
      <c r="BS451" s="528">
        <v>116</v>
      </c>
      <c r="BT451" s="528">
        <v>116.1</v>
      </c>
      <c r="BU451" s="528">
        <v>115.9</v>
      </c>
      <c r="BV451" s="528">
        <v>116.2</v>
      </c>
      <c r="BW451" s="528">
        <v>116.1</v>
      </c>
      <c r="BX451" s="528">
        <v>117</v>
      </c>
      <c r="BY451" s="528">
        <v>119.2</v>
      </c>
      <c r="BZ451" s="528">
        <v>119.7</v>
      </c>
      <c r="CA451" s="528">
        <v>121.6</v>
      </c>
      <c r="CB451" s="528">
        <v>123.5</v>
      </c>
      <c r="CC451" s="528">
        <v>123.9</v>
      </c>
      <c r="CD451" s="528">
        <v>125</v>
      </c>
      <c r="CE451" s="528">
        <v>125.8</v>
      </c>
      <c r="CF451" s="528">
        <v>127.9</v>
      </c>
      <c r="CG451" s="528">
        <v>131.80000000000001</v>
      </c>
      <c r="CH451" s="528">
        <v>134</v>
      </c>
      <c r="CI451" s="528">
        <v>135.1</v>
      </c>
      <c r="CJ451" s="528">
        <v>135.80000000000001</v>
      </c>
      <c r="CK451" s="528">
        <v>136.30000000000001</v>
      </c>
      <c r="CL451" s="528">
        <v>137.30000000000001</v>
      </c>
    </row>
    <row r="452" spans="1:90">
      <c r="A452" s="524" t="s">
        <v>2801</v>
      </c>
      <c r="B452" s="524" t="s">
        <v>2802</v>
      </c>
      <c r="C452" s="525">
        <v>2.6612300000000002</v>
      </c>
      <c r="D452" s="528">
        <v>101.6</v>
      </c>
      <c r="E452" s="528">
        <v>101.5</v>
      </c>
      <c r="F452" s="528">
        <v>101.4</v>
      </c>
      <c r="G452" s="528">
        <v>101.7</v>
      </c>
      <c r="H452" s="528">
        <v>101.7</v>
      </c>
      <c r="I452" s="528">
        <v>101.8</v>
      </c>
      <c r="J452" s="528">
        <v>102</v>
      </c>
      <c r="K452" s="528">
        <v>102</v>
      </c>
      <c r="L452" s="528">
        <v>102.2</v>
      </c>
      <c r="M452" s="528">
        <v>102.2</v>
      </c>
      <c r="N452" s="528">
        <v>102.3</v>
      </c>
      <c r="O452" s="528">
        <v>102.3</v>
      </c>
      <c r="P452" s="528">
        <v>102.9</v>
      </c>
      <c r="Q452" s="528">
        <v>102.9</v>
      </c>
      <c r="R452" s="528">
        <v>102.9</v>
      </c>
      <c r="S452" s="528">
        <v>103.2</v>
      </c>
      <c r="T452" s="528">
        <v>103.3</v>
      </c>
      <c r="U452" s="528">
        <v>103.4</v>
      </c>
      <c r="V452" s="528">
        <v>103.7</v>
      </c>
      <c r="W452" s="528">
        <v>103.7</v>
      </c>
      <c r="X452" s="528">
        <v>103.9</v>
      </c>
      <c r="Y452" s="528">
        <v>105.1</v>
      </c>
      <c r="Z452" s="528">
        <v>105.1</v>
      </c>
      <c r="AA452" s="528">
        <v>105.1</v>
      </c>
      <c r="AB452" s="528">
        <v>105.2</v>
      </c>
      <c r="AC452" s="528">
        <v>105.3</v>
      </c>
      <c r="AD452" s="528">
        <v>105.4</v>
      </c>
      <c r="AE452" s="528">
        <v>106</v>
      </c>
      <c r="AF452" s="528">
        <v>105.8</v>
      </c>
      <c r="AG452" s="528">
        <v>106.3</v>
      </c>
      <c r="AH452" s="528">
        <v>106.5</v>
      </c>
      <c r="AI452" s="528">
        <v>106.3</v>
      </c>
      <c r="AJ452" s="528">
        <v>106</v>
      </c>
      <c r="AK452" s="528">
        <v>106</v>
      </c>
      <c r="AL452" s="528">
        <v>105.8</v>
      </c>
      <c r="AM452" s="528">
        <v>106</v>
      </c>
      <c r="AN452" s="528">
        <v>106.9</v>
      </c>
      <c r="AO452" s="528">
        <v>106.9</v>
      </c>
      <c r="AP452" s="528">
        <v>107</v>
      </c>
      <c r="AQ452" s="528">
        <v>107.1</v>
      </c>
      <c r="AR452" s="528">
        <v>107.6</v>
      </c>
      <c r="AS452" s="528">
        <v>107.2</v>
      </c>
      <c r="AT452" s="528">
        <v>106.3</v>
      </c>
      <c r="AU452" s="528">
        <v>106.3</v>
      </c>
      <c r="AV452" s="528">
        <v>106.2</v>
      </c>
      <c r="AW452" s="528">
        <v>106.1</v>
      </c>
      <c r="AX452" s="528">
        <v>106.1</v>
      </c>
      <c r="AY452" s="528">
        <v>106.1</v>
      </c>
      <c r="AZ452" s="528">
        <v>107.9</v>
      </c>
      <c r="BA452" s="528">
        <v>107.2</v>
      </c>
      <c r="BB452" s="528">
        <v>107.7</v>
      </c>
      <c r="BC452" s="528">
        <v>107.6</v>
      </c>
      <c r="BD452" s="528">
        <v>107.5</v>
      </c>
      <c r="BE452" s="528">
        <v>107.6</v>
      </c>
      <c r="BF452" s="528">
        <v>107.5</v>
      </c>
      <c r="BG452" s="528">
        <v>107.2</v>
      </c>
      <c r="BH452" s="528">
        <v>107.1</v>
      </c>
      <c r="BI452" s="528">
        <v>108.1</v>
      </c>
      <c r="BJ452" s="528">
        <v>108.5</v>
      </c>
      <c r="BK452" s="528">
        <v>109</v>
      </c>
      <c r="BL452" s="528">
        <v>108.9</v>
      </c>
      <c r="BM452" s="528">
        <v>109</v>
      </c>
      <c r="BN452" s="528">
        <v>109.8</v>
      </c>
      <c r="BO452" s="528">
        <v>114.6</v>
      </c>
      <c r="BP452" s="528">
        <v>115.2</v>
      </c>
      <c r="BQ452" s="528">
        <v>115.3</v>
      </c>
      <c r="BR452" s="528">
        <v>115.3</v>
      </c>
      <c r="BS452" s="528">
        <v>116.5</v>
      </c>
      <c r="BT452" s="528">
        <v>116.5</v>
      </c>
      <c r="BU452" s="528">
        <v>116.3</v>
      </c>
      <c r="BV452" s="528">
        <v>116.6</v>
      </c>
      <c r="BW452" s="528">
        <v>116.5</v>
      </c>
      <c r="BX452" s="528">
        <v>117.8</v>
      </c>
      <c r="BY452" s="528">
        <v>120.3</v>
      </c>
      <c r="BZ452" s="528">
        <v>120.7</v>
      </c>
      <c r="CA452" s="528">
        <v>122.9</v>
      </c>
      <c r="CB452" s="528">
        <v>125.2</v>
      </c>
      <c r="CC452" s="528">
        <v>125.7</v>
      </c>
      <c r="CD452" s="528">
        <v>127</v>
      </c>
      <c r="CE452" s="528">
        <v>127.9</v>
      </c>
      <c r="CF452" s="528">
        <v>130.4</v>
      </c>
      <c r="CG452" s="528">
        <v>134.9</v>
      </c>
      <c r="CH452" s="528">
        <v>137.6</v>
      </c>
      <c r="CI452" s="528">
        <v>138.69999999999999</v>
      </c>
      <c r="CJ452" s="528">
        <v>139.5</v>
      </c>
      <c r="CK452" s="528">
        <v>140.1</v>
      </c>
      <c r="CL452" s="528">
        <v>141.1</v>
      </c>
    </row>
    <row r="453" spans="1:90">
      <c r="A453" s="524" t="s">
        <v>1325</v>
      </c>
      <c r="B453" s="524" t="s">
        <v>2803</v>
      </c>
      <c r="C453" s="525">
        <v>1.57884</v>
      </c>
      <c r="D453" s="528">
        <v>101.6</v>
      </c>
      <c r="E453" s="528">
        <v>101.4</v>
      </c>
      <c r="F453" s="528">
        <v>101.2</v>
      </c>
      <c r="G453" s="528">
        <v>101.1</v>
      </c>
      <c r="H453" s="528">
        <v>101.1</v>
      </c>
      <c r="I453" s="528">
        <v>101.1</v>
      </c>
      <c r="J453" s="528">
        <v>101.4</v>
      </c>
      <c r="K453" s="528">
        <v>101.4</v>
      </c>
      <c r="L453" s="528">
        <v>101.6</v>
      </c>
      <c r="M453" s="528">
        <v>101.6</v>
      </c>
      <c r="N453" s="528">
        <v>101.6</v>
      </c>
      <c r="O453" s="528">
        <v>101.6</v>
      </c>
      <c r="P453" s="528">
        <v>102.1</v>
      </c>
      <c r="Q453" s="528">
        <v>102.1</v>
      </c>
      <c r="R453" s="528">
        <v>102.1</v>
      </c>
      <c r="S453" s="528">
        <v>102.3</v>
      </c>
      <c r="T453" s="528">
        <v>102.3</v>
      </c>
      <c r="U453" s="528">
        <v>102.3</v>
      </c>
      <c r="V453" s="528">
        <v>102.7</v>
      </c>
      <c r="W453" s="528">
        <v>102.7</v>
      </c>
      <c r="X453" s="528">
        <v>102.9</v>
      </c>
      <c r="Y453" s="528">
        <v>104.8</v>
      </c>
      <c r="Z453" s="528">
        <v>104.8</v>
      </c>
      <c r="AA453" s="528">
        <v>104.8</v>
      </c>
      <c r="AB453" s="528">
        <v>104.8</v>
      </c>
      <c r="AC453" s="528">
        <v>104.9</v>
      </c>
      <c r="AD453" s="528">
        <v>105.1</v>
      </c>
      <c r="AE453" s="528">
        <v>105.5</v>
      </c>
      <c r="AF453" s="528">
        <v>105.3</v>
      </c>
      <c r="AG453" s="528">
        <v>106.2</v>
      </c>
      <c r="AH453" s="528">
        <v>106.5</v>
      </c>
      <c r="AI453" s="528">
        <v>106.2</v>
      </c>
      <c r="AJ453" s="528">
        <v>105.6</v>
      </c>
      <c r="AK453" s="528">
        <v>105.6</v>
      </c>
      <c r="AL453" s="528">
        <v>105.1</v>
      </c>
      <c r="AM453" s="528">
        <v>105.1</v>
      </c>
      <c r="AN453" s="528">
        <v>105.9</v>
      </c>
      <c r="AO453" s="528">
        <v>105.9</v>
      </c>
      <c r="AP453" s="528">
        <v>105.9</v>
      </c>
      <c r="AQ453" s="528">
        <v>106</v>
      </c>
      <c r="AR453" s="528">
        <v>106</v>
      </c>
      <c r="AS453" s="528">
        <v>105.4</v>
      </c>
      <c r="AT453" s="528">
        <v>105.4</v>
      </c>
      <c r="AU453" s="528">
        <v>105.4</v>
      </c>
      <c r="AV453" s="528">
        <v>105.4</v>
      </c>
      <c r="AW453" s="528">
        <v>105.4</v>
      </c>
      <c r="AX453" s="528">
        <v>105.4</v>
      </c>
      <c r="AY453" s="528">
        <v>105.4</v>
      </c>
      <c r="AZ453" s="528">
        <v>105.4</v>
      </c>
      <c r="BA453" s="528">
        <v>105.4</v>
      </c>
      <c r="BB453" s="528">
        <v>105.4</v>
      </c>
      <c r="BC453" s="528">
        <v>105.4</v>
      </c>
      <c r="BD453" s="528">
        <v>105.4</v>
      </c>
      <c r="BE453" s="528">
        <v>105.4</v>
      </c>
      <c r="BF453" s="528">
        <v>105.4</v>
      </c>
      <c r="BG453" s="528">
        <v>105.4</v>
      </c>
      <c r="BH453" s="528">
        <v>105.4</v>
      </c>
      <c r="BI453" s="528">
        <v>105.7</v>
      </c>
      <c r="BJ453" s="528">
        <v>106.2</v>
      </c>
      <c r="BK453" s="528">
        <v>106.6</v>
      </c>
      <c r="BL453" s="528">
        <v>106</v>
      </c>
      <c r="BM453" s="528">
        <v>106.3</v>
      </c>
      <c r="BN453" s="528">
        <v>107.2</v>
      </c>
      <c r="BO453" s="528">
        <v>111.9</v>
      </c>
      <c r="BP453" s="528">
        <v>112.2</v>
      </c>
      <c r="BQ453" s="528">
        <v>112.2</v>
      </c>
      <c r="BR453" s="528">
        <v>112.2</v>
      </c>
      <c r="BS453" s="528">
        <v>114.3</v>
      </c>
      <c r="BT453" s="528">
        <v>114.3</v>
      </c>
      <c r="BU453" s="528">
        <v>113.8</v>
      </c>
      <c r="BV453" s="528">
        <v>114.3</v>
      </c>
      <c r="BW453" s="528">
        <v>114.2</v>
      </c>
      <c r="BX453" s="528">
        <v>114.5</v>
      </c>
      <c r="BY453" s="528">
        <v>116.4</v>
      </c>
      <c r="BZ453" s="528">
        <v>116.2</v>
      </c>
      <c r="CA453" s="528">
        <v>118.7</v>
      </c>
      <c r="CB453" s="528">
        <v>120.2</v>
      </c>
      <c r="CC453" s="528">
        <v>120</v>
      </c>
      <c r="CD453" s="528">
        <v>121.2</v>
      </c>
      <c r="CE453" s="528">
        <v>122.3</v>
      </c>
      <c r="CF453" s="528">
        <v>123.5</v>
      </c>
      <c r="CG453" s="528">
        <v>124.7</v>
      </c>
      <c r="CH453" s="528">
        <v>125.1</v>
      </c>
      <c r="CI453" s="528">
        <v>125.1</v>
      </c>
      <c r="CJ453" s="528">
        <v>126.4</v>
      </c>
      <c r="CK453" s="528">
        <v>126.4</v>
      </c>
      <c r="CL453" s="528">
        <v>126.4</v>
      </c>
    </row>
    <row r="454" spans="1:90">
      <c r="A454" s="524" t="s">
        <v>2804</v>
      </c>
      <c r="B454" s="524" t="s">
        <v>2805</v>
      </c>
      <c r="C454" s="525">
        <v>2.1680000000000001E-2</v>
      </c>
      <c r="D454" s="528">
        <v>102</v>
      </c>
      <c r="E454" s="528">
        <v>102</v>
      </c>
      <c r="F454" s="528">
        <v>102.5</v>
      </c>
      <c r="G454" s="528">
        <v>102.8</v>
      </c>
      <c r="H454" s="528">
        <v>102.8</v>
      </c>
      <c r="I454" s="528">
        <v>104.1</v>
      </c>
      <c r="J454" s="528">
        <v>104.1</v>
      </c>
      <c r="K454" s="528">
        <v>105</v>
      </c>
      <c r="L454" s="528">
        <v>105</v>
      </c>
      <c r="M454" s="528">
        <v>107.9</v>
      </c>
      <c r="N454" s="528">
        <v>107.8</v>
      </c>
      <c r="O454" s="528">
        <v>107.8</v>
      </c>
      <c r="P454" s="528">
        <v>109.1</v>
      </c>
      <c r="Q454" s="528">
        <v>109.1</v>
      </c>
      <c r="R454" s="528">
        <v>109.1</v>
      </c>
      <c r="S454" s="528">
        <v>109.3</v>
      </c>
      <c r="T454" s="528">
        <v>109.7</v>
      </c>
      <c r="U454" s="528">
        <v>110.4</v>
      </c>
      <c r="V454" s="528">
        <v>113.9</v>
      </c>
      <c r="W454" s="528">
        <v>115.1</v>
      </c>
      <c r="X454" s="528">
        <v>116.8</v>
      </c>
      <c r="Y454" s="528">
        <v>116.8</v>
      </c>
      <c r="Z454" s="528">
        <v>116.8</v>
      </c>
      <c r="AA454" s="528">
        <v>116.8</v>
      </c>
      <c r="AB454" s="528">
        <v>116.8</v>
      </c>
      <c r="AC454" s="528">
        <v>116.8</v>
      </c>
      <c r="AD454" s="528">
        <v>116.8</v>
      </c>
      <c r="AE454" s="528">
        <v>118.6</v>
      </c>
      <c r="AF454" s="528">
        <v>119.3</v>
      </c>
      <c r="AG454" s="528">
        <v>119.5</v>
      </c>
      <c r="AH454" s="528">
        <v>120.9</v>
      </c>
      <c r="AI454" s="528">
        <v>122</v>
      </c>
      <c r="AJ454" s="528">
        <v>124.2</v>
      </c>
      <c r="AK454" s="528">
        <v>125.7</v>
      </c>
      <c r="AL454" s="528">
        <v>130.5</v>
      </c>
      <c r="AM454" s="528">
        <v>133.9</v>
      </c>
      <c r="AN454" s="528">
        <v>133.5</v>
      </c>
      <c r="AO454" s="528">
        <v>133.5</v>
      </c>
      <c r="AP454" s="528">
        <v>145.6</v>
      </c>
      <c r="AQ454" s="528">
        <v>153.6</v>
      </c>
      <c r="AR454" s="528">
        <v>173.8</v>
      </c>
      <c r="AS454" s="528">
        <v>173.8</v>
      </c>
      <c r="AT454" s="528">
        <v>180</v>
      </c>
      <c r="AU454" s="528">
        <v>180</v>
      </c>
      <c r="AV454" s="528">
        <v>183.4</v>
      </c>
      <c r="AW454" s="528">
        <v>185.4</v>
      </c>
      <c r="AX454" s="528">
        <v>185.4</v>
      </c>
      <c r="AY454" s="528">
        <v>190.4</v>
      </c>
      <c r="AZ454" s="528">
        <v>199.1</v>
      </c>
      <c r="BA454" s="528">
        <v>190.4</v>
      </c>
      <c r="BB454" s="528">
        <v>190.4</v>
      </c>
      <c r="BC454" s="528">
        <v>183.9</v>
      </c>
      <c r="BD454" s="528">
        <v>174.4</v>
      </c>
      <c r="BE454" s="528">
        <v>172.1</v>
      </c>
      <c r="BF454" s="528">
        <v>165</v>
      </c>
      <c r="BG454" s="528">
        <v>165</v>
      </c>
      <c r="BH454" s="528">
        <v>165</v>
      </c>
      <c r="BI454" s="528">
        <v>165</v>
      </c>
      <c r="BJ454" s="528">
        <v>164.1</v>
      </c>
      <c r="BK454" s="528">
        <v>160.5</v>
      </c>
      <c r="BL454" s="528">
        <v>161.1</v>
      </c>
      <c r="BM454" s="528">
        <v>161.19999999999999</v>
      </c>
      <c r="BN454" s="528">
        <v>161.30000000000001</v>
      </c>
      <c r="BO454" s="528">
        <v>160.4</v>
      </c>
      <c r="BP454" s="528">
        <v>158.5</v>
      </c>
      <c r="BQ454" s="528">
        <v>158.5</v>
      </c>
      <c r="BR454" s="528">
        <v>157.1</v>
      </c>
      <c r="BS454" s="528">
        <v>156.80000000000001</v>
      </c>
      <c r="BT454" s="528">
        <v>156.80000000000001</v>
      </c>
      <c r="BU454" s="528">
        <v>156.80000000000001</v>
      </c>
      <c r="BV454" s="528">
        <v>156.80000000000001</v>
      </c>
      <c r="BW454" s="528">
        <v>156.80000000000001</v>
      </c>
      <c r="BX454" s="528">
        <v>148.4</v>
      </c>
      <c r="BY454" s="528">
        <v>151.69999999999999</v>
      </c>
      <c r="BZ454" s="528">
        <v>155</v>
      </c>
      <c r="CA454" s="528">
        <v>143.1</v>
      </c>
      <c r="CB454" s="528">
        <v>143.4</v>
      </c>
      <c r="CC454" s="528">
        <v>143.6</v>
      </c>
      <c r="CD454" s="528">
        <v>143.6</v>
      </c>
      <c r="CE454" s="528">
        <v>151.1</v>
      </c>
      <c r="CF454" s="528">
        <v>153.1</v>
      </c>
      <c r="CG454" s="528">
        <v>157.19999999999999</v>
      </c>
      <c r="CH454" s="528">
        <v>159.1</v>
      </c>
      <c r="CI454" s="528">
        <v>162.9</v>
      </c>
      <c r="CJ454" s="528">
        <v>172</v>
      </c>
      <c r="CK454" s="528">
        <v>172</v>
      </c>
      <c r="CL454" s="528">
        <v>172.2</v>
      </c>
    </row>
    <row r="455" spans="1:90">
      <c r="A455" s="524" t="s">
        <v>2806</v>
      </c>
      <c r="B455" s="524" t="s">
        <v>2807</v>
      </c>
      <c r="C455" s="525">
        <v>5.892E-2</v>
      </c>
      <c r="D455" s="528">
        <v>106</v>
      </c>
      <c r="E455" s="528">
        <v>106</v>
      </c>
      <c r="F455" s="528">
        <v>105.7</v>
      </c>
      <c r="G455" s="528">
        <v>106.4</v>
      </c>
      <c r="H455" s="528">
        <v>105.8</v>
      </c>
      <c r="I455" s="528">
        <v>105.4</v>
      </c>
      <c r="J455" s="528">
        <v>105.4</v>
      </c>
      <c r="K455" s="528">
        <v>105.9</v>
      </c>
      <c r="L455" s="528">
        <v>105.5</v>
      </c>
      <c r="M455" s="528">
        <v>105.4</v>
      </c>
      <c r="N455" s="528">
        <v>105.5</v>
      </c>
      <c r="O455" s="528">
        <v>106.5</v>
      </c>
      <c r="P455" s="528">
        <v>109.8</v>
      </c>
      <c r="Q455" s="528">
        <v>109.8</v>
      </c>
      <c r="R455" s="528">
        <v>110.3</v>
      </c>
      <c r="S455" s="528">
        <v>112.3</v>
      </c>
      <c r="T455" s="528">
        <v>112.5</v>
      </c>
      <c r="U455" s="528">
        <v>113.2</v>
      </c>
      <c r="V455" s="528">
        <v>113.1</v>
      </c>
      <c r="W455" s="528">
        <v>114</v>
      </c>
      <c r="X455" s="528">
        <v>114.1</v>
      </c>
      <c r="Y455" s="528">
        <v>113.6</v>
      </c>
      <c r="Z455" s="528">
        <v>114.5</v>
      </c>
      <c r="AA455" s="528">
        <v>114.8</v>
      </c>
      <c r="AB455" s="528">
        <v>115.6</v>
      </c>
      <c r="AC455" s="528">
        <v>115.8</v>
      </c>
      <c r="AD455" s="528">
        <v>117.5</v>
      </c>
      <c r="AE455" s="528">
        <v>117.8</v>
      </c>
      <c r="AF455" s="528">
        <v>118.1</v>
      </c>
      <c r="AG455" s="528">
        <v>118.4</v>
      </c>
      <c r="AH455" s="528">
        <v>118.8</v>
      </c>
      <c r="AI455" s="528">
        <v>118.8</v>
      </c>
      <c r="AJ455" s="528">
        <v>118.8</v>
      </c>
      <c r="AK455" s="528">
        <v>118.8</v>
      </c>
      <c r="AL455" s="528">
        <v>119</v>
      </c>
      <c r="AM455" s="528">
        <v>119.5</v>
      </c>
      <c r="AN455" s="528">
        <v>125.5</v>
      </c>
      <c r="AO455" s="528">
        <v>126</v>
      </c>
      <c r="AP455" s="528">
        <v>126</v>
      </c>
      <c r="AQ455" s="528">
        <v>128.4</v>
      </c>
      <c r="AR455" s="528">
        <v>140.4</v>
      </c>
      <c r="AS455" s="528">
        <v>140.9</v>
      </c>
      <c r="AT455" s="528">
        <v>142.4</v>
      </c>
      <c r="AU455" s="528">
        <v>142.6</v>
      </c>
      <c r="AV455" s="528">
        <v>143.69999999999999</v>
      </c>
      <c r="AW455" s="528">
        <v>141.80000000000001</v>
      </c>
      <c r="AX455" s="528">
        <v>139.69999999999999</v>
      </c>
      <c r="AY455" s="528">
        <v>141.19999999999999</v>
      </c>
      <c r="AZ455" s="528">
        <v>141.5</v>
      </c>
      <c r="BA455" s="528">
        <v>138</v>
      </c>
      <c r="BB455" s="528">
        <v>138.1</v>
      </c>
      <c r="BC455" s="528">
        <v>143.6</v>
      </c>
      <c r="BD455" s="528">
        <v>141.1</v>
      </c>
      <c r="BE455" s="528">
        <v>143.5</v>
      </c>
      <c r="BF455" s="528">
        <v>146.9</v>
      </c>
      <c r="BG455" s="528">
        <v>145.30000000000001</v>
      </c>
      <c r="BH455" s="528">
        <v>145.1</v>
      </c>
      <c r="BI455" s="528">
        <v>142.19999999999999</v>
      </c>
      <c r="BJ455" s="528">
        <v>141.9</v>
      </c>
      <c r="BK455" s="528">
        <v>142.1</v>
      </c>
      <c r="BL455" s="528">
        <v>142.4</v>
      </c>
      <c r="BM455" s="528">
        <v>142.4</v>
      </c>
      <c r="BN455" s="528">
        <v>140.5</v>
      </c>
      <c r="BO455" s="528">
        <v>149.6</v>
      </c>
      <c r="BP455" s="528">
        <v>149.80000000000001</v>
      </c>
      <c r="BQ455" s="528">
        <v>148.1</v>
      </c>
      <c r="BR455" s="528">
        <v>149.6</v>
      </c>
      <c r="BS455" s="528">
        <v>149.1</v>
      </c>
      <c r="BT455" s="528">
        <v>149.1</v>
      </c>
      <c r="BU455" s="528">
        <v>152.4</v>
      </c>
      <c r="BV455" s="528">
        <v>150.9</v>
      </c>
      <c r="BW455" s="528">
        <v>149.5</v>
      </c>
      <c r="BX455" s="528">
        <v>149.69999999999999</v>
      </c>
      <c r="BY455" s="528">
        <v>153.1</v>
      </c>
      <c r="BZ455" s="528">
        <v>160.4</v>
      </c>
      <c r="CA455" s="528">
        <v>161.30000000000001</v>
      </c>
      <c r="CB455" s="528">
        <v>168.8</v>
      </c>
      <c r="CC455" s="528">
        <v>176.1</v>
      </c>
      <c r="CD455" s="528">
        <v>176.6</v>
      </c>
      <c r="CE455" s="528">
        <v>173.1</v>
      </c>
      <c r="CF455" s="528">
        <v>172.8</v>
      </c>
      <c r="CG455" s="528">
        <v>176.1</v>
      </c>
      <c r="CH455" s="528">
        <v>178.5</v>
      </c>
      <c r="CI455" s="528">
        <v>179.4</v>
      </c>
      <c r="CJ455" s="528">
        <v>181.1</v>
      </c>
      <c r="CK455" s="528">
        <v>184.4</v>
      </c>
      <c r="CL455" s="528">
        <v>183.1</v>
      </c>
    </row>
    <row r="456" spans="1:90">
      <c r="A456" s="524" t="s">
        <v>2808</v>
      </c>
      <c r="B456" s="524" t="s">
        <v>2809</v>
      </c>
      <c r="C456" s="525">
        <v>0.48671999999999999</v>
      </c>
      <c r="D456" s="528">
        <v>100</v>
      </c>
      <c r="E456" s="528">
        <v>100</v>
      </c>
      <c r="F456" s="528">
        <v>100</v>
      </c>
      <c r="G456" s="528">
        <v>100.9</v>
      </c>
      <c r="H456" s="528">
        <v>100.9</v>
      </c>
      <c r="I456" s="528">
        <v>100.9</v>
      </c>
      <c r="J456" s="528">
        <v>100.9</v>
      </c>
      <c r="K456" s="528">
        <v>100.9</v>
      </c>
      <c r="L456" s="528">
        <v>100.9</v>
      </c>
      <c r="M456" s="528">
        <v>100.9</v>
      </c>
      <c r="N456" s="528">
        <v>100.9</v>
      </c>
      <c r="O456" s="528">
        <v>100.9</v>
      </c>
      <c r="P456" s="528">
        <v>100.9</v>
      </c>
      <c r="Q456" s="528">
        <v>100.9</v>
      </c>
      <c r="R456" s="528">
        <v>100.9</v>
      </c>
      <c r="S456" s="528">
        <v>101.7</v>
      </c>
      <c r="T456" s="528">
        <v>101.7</v>
      </c>
      <c r="U456" s="528">
        <v>101.7</v>
      </c>
      <c r="V456" s="528">
        <v>101.7</v>
      </c>
      <c r="W456" s="528">
        <v>101.7</v>
      </c>
      <c r="X456" s="528">
        <v>101.7</v>
      </c>
      <c r="Y456" s="528">
        <v>101.7</v>
      </c>
      <c r="Z456" s="528">
        <v>101.7</v>
      </c>
      <c r="AA456" s="528">
        <v>101.7</v>
      </c>
      <c r="AB456" s="528">
        <v>101.7</v>
      </c>
      <c r="AC456" s="528">
        <v>101.7</v>
      </c>
      <c r="AD456" s="528">
        <v>101.7</v>
      </c>
      <c r="AE456" s="528">
        <v>101.7</v>
      </c>
      <c r="AF456" s="528">
        <v>101.7</v>
      </c>
      <c r="AG456" s="528">
        <v>101.7</v>
      </c>
      <c r="AH456" s="528">
        <v>101.7</v>
      </c>
      <c r="AI456" s="528">
        <v>101.7</v>
      </c>
      <c r="AJ456" s="528">
        <v>101.7</v>
      </c>
      <c r="AK456" s="528">
        <v>101.7</v>
      </c>
      <c r="AL456" s="528">
        <v>101.7</v>
      </c>
      <c r="AM456" s="528">
        <v>101.7</v>
      </c>
      <c r="AN456" s="528">
        <v>103.3</v>
      </c>
      <c r="AO456" s="528">
        <v>103.3</v>
      </c>
      <c r="AP456" s="528">
        <v>103.3</v>
      </c>
      <c r="AQ456" s="528">
        <v>103.5</v>
      </c>
      <c r="AR456" s="528">
        <v>103.5</v>
      </c>
      <c r="AS456" s="528">
        <v>103.5</v>
      </c>
      <c r="AT456" s="528">
        <v>99.1</v>
      </c>
      <c r="AU456" s="528">
        <v>99.1</v>
      </c>
      <c r="AV456" s="528">
        <v>99.1</v>
      </c>
      <c r="AW456" s="528">
        <v>99.1</v>
      </c>
      <c r="AX456" s="528">
        <v>99.1</v>
      </c>
      <c r="AY456" s="528">
        <v>99.1</v>
      </c>
      <c r="AZ456" s="528">
        <v>104.7</v>
      </c>
      <c r="BA456" s="528">
        <v>101.7</v>
      </c>
      <c r="BB456" s="528">
        <v>104.4</v>
      </c>
      <c r="BC456" s="528">
        <v>102.1</v>
      </c>
      <c r="BD456" s="528">
        <v>102.1</v>
      </c>
      <c r="BE456" s="528">
        <v>102.1</v>
      </c>
      <c r="BF456" s="528">
        <v>102.1</v>
      </c>
      <c r="BG456" s="528">
        <v>100.6</v>
      </c>
      <c r="BH456" s="528">
        <v>100.6</v>
      </c>
      <c r="BI456" s="528">
        <v>100.6</v>
      </c>
      <c r="BJ456" s="528">
        <v>100.6</v>
      </c>
      <c r="BK456" s="528">
        <v>101</v>
      </c>
      <c r="BL456" s="528">
        <v>100.8</v>
      </c>
      <c r="BM456" s="528">
        <v>100.8</v>
      </c>
      <c r="BN456" s="528">
        <v>100.8</v>
      </c>
      <c r="BO456" s="528">
        <v>110.5</v>
      </c>
      <c r="BP456" s="528">
        <v>116</v>
      </c>
      <c r="BQ456" s="528">
        <v>116.3</v>
      </c>
      <c r="BR456" s="528">
        <v>116.3</v>
      </c>
      <c r="BS456" s="528">
        <v>116.8</v>
      </c>
      <c r="BT456" s="528">
        <v>116.8</v>
      </c>
      <c r="BU456" s="528">
        <v>116.8</v>
      </c>
      <c r="BV456" s="528">
        <v>116.8</v>
      </c>
      <c r="BW456" s="528">
        <v>117</v>
      </c>
      <c r="BX456" s="528">
        <v>120.6</v>
      </c>
      <c r="BY456" s="528">
        <v>125</v>
      </c>
      <c r="BZ456" s="528">
        <v>125.1</v>
      </c>
      <c r="CA456" s="528">
        <v>129</v>
      </c>
      <c r="CB456" s="528">
        <v>133.69999999999999</v>
      </c>
      <c r="CC456" s="528">
        <v>135.9</v>
      </c>
      <c r="CD456" s="528">
        <v>136.19999999999999</v>
      </c>
      <c r="CE456" s="528">
        <v>137.4</v>
      </c>
      <c r="CF456" s="528">
        <v>145.30000000000001</v>
      </c>
      <c r="CG456" s="528">
        <v>160.80000000000001</v>
      </c>
      <c r="CH456" s="528">
        <v>169.6</v>
      </c>
      <c r="CI456" s="528">
        <v>173.3</v>
      </c>
      <c r="CJ456" s="528">
        <v>171.3</v>
      </c>
      <c r="CK456" s="528">
        <v>173</v>
      </c>
      <c r="CL456" s="528">
        <v>177.9</v>
      </c>
    </row>
    <row r="457" spans="1:90">
      <c r="A457" s="524" t="s">
        <v>2810</v>
      </c>
      <c r="B457" s="524" t="s">
        <v>2811</v>
      </c>
      <c r="C457" s="525">
        <v>9.2399999999999999E-3</v>
      </c>
      <c r="D457" s="528">
        <v>99.6</v>
      </c>
      <c r="E457" s="528">
        <v>105</v>
      </c>
      <c r="F457" s="528">
        <v>108.8</v>
      </c>
      <c r="G457" s="528">
        <v>116</v>
      </c>
      <c r="H457" s="528">
        <v>121.4</v>
      </c>
      <c r="I457" s="528">
        <v>122.3</v>
      </c>
      <c r="J457" s="528">
        <v>122.8</v>
      </c>
      <c r="K457" s="528">
        <v>124.8</v>
      </c>
      <c r="L457" s="528">
        <v>126.6</v>
      </c>
      <c r="M457" s="528">
        <v>126.9</v>
      </c>
      <c r="N457" s="528">
        <v>127.5</v>
      </c>
      <c r="O457" s="528">
        <v>128.1</v>
      </c>
      <c r="P457" s="528">
        <v>128.1</v>
      </c>
      <c r="Q457" s="528">
        <v>128.1</v>
      </c>
      <c r="R457" s="528">
        <v>128.1</v>
      </c>
      <c r="S457" s="528">
        <v>130.5</v>
      </c>
      <c r="T457" s="528">
        <v>132.80000000000001</v>
      </c>
      <c r="U457" s="528">
        <v>132.80000000000001</v>
      </c>
      <c r="V457" s="528">
        <v>132.30000000000001</v>
      </c>
      <c r="W457" s="528">
        <v>134.19999999999999</v>
      </c>
      <c r="X457" s="528">
        <v>134.69999999999999</v>
      </c>
      <c r="Y457" s="528">
        <v>137.80000000000001</v>
      </c>
      <c r="Z457" s="528">
        <v>140.19999999999999</v>
      </c>
      <c r="AA457" s="528">
        <v>142.6</v>
      </c>
      <c r="AB457" s="528">
        <v>143.80000000000001</v>
      </c>
      <c r="AC457" s="528">
        <v>143.80000000000001</v>
      </c>
      <c r="AD457" s="528">
        <v>143.80000000000001</v>
      </c>
      <c r="AE457" s="528">
        <v>147.30000000000001</v>
      </c>
      <c r="AF457" s="528">
        <v>148.19999999999999</v>
      </c>
      <c r="AG457" s="528">
        <v>152.1</v>
      </c>
      <c r="AH457" s="528">
        <v>153.5</v>
      </c>
      <c r="AI457" s="528">
        <v>155.9</v>
      </c>
      <c r="AJ457" s="528">
        <v>157.9</v>
      </c>
      <c r="AK457" s="528">
        <v>160</v>
      </c>
      <c r="AL457" s="528">
        <v>161.80000000000001</v>
      </c>
      <c r="AM457" s="528">
        <v>161.80000000000001</v>
      </c>
      <c r="AN457" s="528">
        <v>163.9</v>
      </c>
      <c r="AO457" s="528">
        <v>163.9</v>
      </c>
      <c r="AP457" s="528">
        <v>163.9</v>
      </c>
      <c r="AQ457" s="528">
        <v>168.5</v>
      </c>
      <c r="AR457" s="528">
        <v>169.7</v>
      </c>
      <c r="AS457" s="528">
        <v>170.8</v>
      </c>
      <c r="AT457" s="528">
        <v>173.2</v>
      </c>
      <c r="AU457" s="528">
        <v>174.3</v>
      </c>
      <c r="AV457" s="528">
        <v>174.3</v>
      </c>
      <c r="AW457" s="528">
        <v>174.3</v>
      </c>
      <c r="AX457" s="528">
        <v>173.2</v>
      </c>
      <c r="AY457" s="528">
        <v>173.2</v>
      </c>
      <c r="AZ457" s="528">
        <v>184.7</v>
      </c>
      <c r="BA457" s="528">
        <v>184.7</v>
      </c>
      <c r="BB457" s="528">
        <v>185.3</v>
      </c>
      <c r="BC457" s="528">
        <v>185.5</v>
      </c>
      <c r="BD457" s="528">
        <v>185.5</v>
      </c>
      <c r="BE457" s="528">
        <v>185.1</v>
      </c>
      <c r="BF457" s="528">
        <v>182.8</v>
      </c>
      <c r="BG457" s="528">
        <v>181.5</v>
      </c>
      <c r="BH457" s="528">
        <v>179.6</v>
      </c>
      <c r="BI457" s="528">
        <v>180</v>
      </c>
      <c r="BJ457" s="528">
        <v>177.4</v>
      </c>
      <c r="BK457" s="528">
        <v>181.4</v>
      </c>
      <c r="BL457" s="528">
        <v>182.6</v>
      </c>
      <c r="BM457" s="528">
        <v>185.1</v>
      </c>
      <c r="BN457" s="528">
        <v>185.8</v>
      </c>
      <c r="BO457" s="528">
        <v>191.5</v>
      </c>
      <c r="BP457" s="528">
        <v>191.5</v>
      </c>
      <c r="BQ457" s="528">
        <v>191.5</v>
      </c>
      <c r="BR457" s="528">
        <v>191.5</v>
      </c>
      <c r="BS457" s="528">
        <v>191.5</v>
      </c>
      <c r="BT457" s="528">
        <v>191.6</v>
      </c>
      <c r="BU457" s="528">
        <v>192.6</v>
      </c>
      <c r="BV457" s="528">
        <v>192.1</v>
      </c>
      <c r="BW457" s="528">
        <v>193.6</v>
      </c>
      <c r="BX457" s="528">
        <v>198.3</v>
      </c>
      <c r="BY457" s="528">
        <v>201.1</v>
      </c>
      <c r="BZ457" s="528">
        <v>203.5</v>
      </c>
      <c r="CA457" s="528">
        <v>205.6</v>
      </c>
      <c r="CB457" s="528">
        <v>206.3</v>
      </c>
      <c r="CC457" s="528">
        <v>204.4</v>
      </c>
      <c r="CD457" s="528">
        <v>203.2</v>
      </c>
      <c r="CE457" s="528">
        <v>200.9</v>
      </c>
      <c r="CF457" s="528">
        <v>200.7</v>
      </c>
      <c r="CG457" s="528">
        <v>200.3</v>
      </c>
      <c r="CH457" s="528">
        <v>201.8</v>
      </c>
      <c r="CI457" s="528">
        <v>204.7</v>
      </c>
      <c r="CJ457" s="528">
        <v>207</v>
      </c>
      <c r="CK457" s="528">
        <v>209.6</v>
      </c>
      <c r="CL457" s="528">
        <v>211.4</v>
      </c>
    </row>
    <row r="458" spans="1:90">
      <c r="A458" s="524" t="s">
        <v>2812</v>
      </c>
      <c r="B458" s="524" t="s">
        <v>2813</v>
      </c>
      <c r="C458" s="525">
        <v>0.25580999999999998</v>
      </c>
      <c r="D458" s="528">
        <v>101.9</v>
      </c>
      <c r="E458" s="528">
        <v>101.4</v>
      </c>
      <c r="F458" s="528">
        <v>101.4</v>
      </c>
      <c r="G458" s="528">
        <v>102.6</v>
      </c>
      <c r="H458" s="528">
        <v>102.7</v>
      </c>
      <c r="I458" s="528">
        <v>102.1</v>
      </c>
      <c r="J458" s="528">
        <v>102.7</v>
      </c>
      <c r="K458" s="528">
        <v>102.4</v>
      </c>
      <c r="L458" s="528">
        <v>102.8</v>
      </c>
      <c r="M458" s="528">
        <v>103.1</v>
      </c>
      <c r="N458" s="528">
        <v>103.2</v>
      </c>
      <c r="O458" s="528">
        <v>103.4</v>
      </c>
      <c r="P458" s="528">
        <v>103.8</v>
      </c>
      <c r="Q458" s="528">
        <v>103.4</v>
      </c>
      <c r="R458" s="528">
        <v>103.8</v>
      </c>
      <c r="S458" s="528">
        <v>104.3</v>
      </c>
      <c r="T458" s="528">
        <v>104.3</v>
      </c>
      <c r="U458" s="528">
        <v>105.2</v>
      </c>
      <c r="V458" s="528">
        <v>105.5</v>
      </c>
      <c r="W458" s="528">
        <v>105.3</v>
      </c>
      <c r="X458" s="528">
        <v>105.4</v>
      </c>
      <c r="Y458" s="528">
        <v>105.6</v>
      </c>
      <c r="Z458" s="528">
        <v>105.5</v>
      </c>
      <c r="AA458" s="528">
        <v>104.8</v>
      </c>
      <c r="AB458" s="528">
        <v>105.5</v>
      </c>
      <c r="AC458" s="528">
        <v>105.6</v>
      </c>
      <c r="AD458" s="528">
        <v>105.6</v>
      </c>
      <c r="AE458" s="528">
        <v>107.5</v>
      </c>
      <c r="AF458" s="528">
        <v>107.6</v>
      </c>
      <c r="AG458" s="528">
        <v>106.9</v>
      </c>
      <c r="AH458" s="528">
        <v>107.1</v>
      </c>
      <c r="AI458" s="528">
        <v>107.1</v>
      </c>
      <c r="AJ458" s="528">
        <v>107.3</v>
      </c>
      <c r="AK458" s="528">
        <v>107.2</v>
      </c>
      <c r="AL458" s="528">
        <v>107.7</v>
      </c>
      <c r="AM458" s="528">
        <v>108.7</v>
      </c>
      <c r="AN458" s="528">
        <v>108</v>
      </c>
      <c r="AO458" s="528">
        <v>108.1</v>
      </c>
      <c r="AP458" s="528">
        <v>108.1</v>
      </c>
      <c r="AQ458" s="528">
        <v>106.1</v>
      </c>
      <c r="AR458" s="528">
        <v>106.1</v>
      </c>
      <c r="AS458" s="528">
        <v>104.6</v>
      </c>
      <c r="AT458" s="528">
        <v>102</v>
      </c>
      <c r="AU458" s="528">
        <v>102</v>
      </c>
      <c r="AV458" s="528">
        <v>100.7</v>
      </c>
      <c r="AW458" s="528">
        <v>100.6</v>
      </c>
      <c r="AX458" s="528">
        <v>100.7</v>
      </c>
      <c r="AY458" s="528">
        <v>100.7</v>
      </c>
      <c r="AZ458" s="528">
        <v>103.4</v>
      </c>
      <c r="BA458" s="528">
        <v>103.8</v>
      </c>
      <c r="BB458" s="528">
        <v>104</v>
      </c>
      <c r="BC458" s="528">
        <v>103.9</v>
      </c>
      <c r="BD458" s="528">
        <v>103.9</v>
      </c>
      <c r="BE458" s="528">
        <v>104</v>
      </c>
      <c r="BF458" s="528">
        <v>104</v>
      </c>
      <c r="BG458" s="528">
        <v>104</v>
      </c>
      <c r="BH458" s="528">
        <v>104</v>
      </c>
      <c r="BI458" s="528">
        <v>112.5</v>
      </c>
      <c r="BJ458" s="528">
        <v>112.8</v>
      </c>
      <c r="BK458" s="528">
        <v>113.1</v>
      </c>
      <c r="BL458" s="528">
        <v>115.1</v>
      </c>
      <c r="BM458" s="528">
        <v>114.8</v>
      </c>
      <c r="BN458" s="528">
        <v>117.1</v>
      </c>
      <c r="BO458" s="528">
        <v>115.6</v>
      </c>
      <c r="BP458" s="528">
        <v>110.3</v>
      </c>
      <c r="BQ458" s="528">
        <v>110.3</v>
      </c>
      <c r="BR458" s="528">
        <v>110.3</v>
      </c>
      <c r="BS458" s="528">
        <v>109.9</v>
      </c>
      <c r="BT458" s="528">
        <v>109.2</v>
      </c>
      <c r="BU458" s="528">
        <v>109.9</v>
      </c>
      <c r="BV458" s="528">
        <v>109.9</v>
      </c>
      <c r="BW458" s="528">
        <v>109.9</v>
      </c>
      <c r="BX458" s="528">
        <v>107.2</v>
      </c>
      <c r="BY458" s="528">
        <v>107.9</v>
      </c>
      <c r="BZ458" s="528">
        <v>111</v>
      </c>
      <c r="CA458" s="528">
        <v>111</v>
      </c>
      <c r="CB458" s="528">
        <v>114.8</v>
      </c>
      <c r="CC458" s="528">
        <v>114.8</v>
      </c>
      <c r="CD458" s="528">
        <v>118.2</v>
      </c>
      <c r="CE458" s="528">
        <v>120.6</v>
      </c>
      <c r="CF458" s="528">
        <v>123.3</v>
      </c>
      <c r="CG458" s="528">
        <v>133.1</v>
      </c>
      <c r="CH458" s="528">
        <v>138.6</v>
      </c>
      <c r="CI458" s="528">
        <v>139.69999999999999</v>
      </c>
      <c r="CJ458" s="528">
        <v>143</v>
      </c>
      <c r="CK458" s="528">
        <v>143</v>
      </c>
      <c r="CL458" s="528">
        <v>143.30000000000001</v>
      </c>
    </row>
    <row r="459" spans="1:90">
      <c r="A459" s="524" t="s">
        <v>2814</v>
      </c>
      <c r="B459" s="524" t="s">
        <v>2815</v>
      </c>
      <c r="C459" s="525">
        <v>0.22134999999999999</v>
      </c>
      <c r="D459" s="528">
        <v>103.3</v>
      </c>
      <c r="E459" s="528">
        <v>103.6</v>
      </c>
      <c r="F459" s="528">
        <v>104</v>
      </c>
      <c r="G459" s="528">
        <v>104.1</v>
      </c>
      <c r="H459" s="528">
        <v>104.5</v>
      </c>
      <c r="I459" s="528">
        <v>105.3</v>
      </c>
      <c r="J459" s="528">
        <v>106</v>
      </c>
      <c r="K459" s="528">
        <v>106</v>
      </c>
      <c r="L459" s="528">
        <v>106</v>
      </c>
      <c r="M459" s="528">
        <v>106</v>
      </c>
      <c r="N459" s="528">
        <v>106.6</v>
      </c>
      <c r="O459" s="528">
        <v>106.5</v>
      </c>
      <c r="P459" s="528">
        <v>108</v>
      </c>
      <c r="Q459" s="528">
        <v>108</v>
      </c>
      <c r="R459" s="528">
        <v>107.7</v>
      </c>
      <c r="S459" s="528">
        <v>107.2</v>
      </c>
      <c r="T459" s="528">
        <v>107.4</v>
      </c>
      <c r="U459" s="528">
        <v>107.8</v>
      </c>
      <c r="V459" s="528">
        <v>107.8</v>
      </c>
      <c r="W459" s="528">
        <v>107.8</v>
      </c>
      <c r="X459" s="528">
        <v>108.2</v>
      </c>
      <c r="Y459" s="528">
        <v>108.3</v>
      </c>
      <c r="Z459" s="528">
        <v>108.7</v>
      </c>
      <c r="AA459" s="528">
        <v>108.9</v>
      </c>
      <c r="AB459" s="528">
        <v>109</v>
      </c>
      <c r="AC459" s="528">
        <v>109</v>
      </c>
      <c r="AD459" s="528">
        <v>109</v>
      </c>
      <c r="AE459" s="528">
        <v>110.8</v>
      </c>
      <c r="AF459" s="528">
        <v>109.7</v>
      </c>
      <c r="AG459" s="528">
        <v>109.5</v>
      </c>
      <c r="AH459" s="528">
        <v>108.9</v>
      </c>
      <c r="AI459" s="528">
        <v>108.9</v>
      </c>
      <c r="AJ459" s="528">
        <v>108.5</v>
      </c>
      <c r="AK459" s="528">
        <v>108</v>
      </c>
      <c r="AL459" s="528">
        <v>108.8</v>
      </c>
      <c r="AM459" s="528">
        <v>108.8</v>
      </c>
      <c r="AN459" s="528">
        <v>109.9</v>
      </c>
      <c r="AO459" s="528">
        <v>110.1</v>
      </c>
      <c r="AP459" s="528">
        <v>109.9</v>
      </c>
      <c r="AQ459" s="528">
        <v>110.7</v>
      </c>
      <c r="AR459" s="528">
        <v>110.9</v>
      </c>
      <c r="AS459" s="528">
        <v>112</v>
      </c>
      <c r="AT459" s="528">
        <v>112.5</v>
      </c>
      <c r="AU459" s="528">
        <v>113</v>
      </c>
      <c r="AV459" s="528">
        <v>112</v>
      </c>
      <c r="AW459" s="528">
        <v>112.1</v>
      </c>
      <c r="AX459" s="528">
        <v>111.7</v>
      </c>
      <c r="AY459" s="528">
        <v>110.7</v>
      </c>
      <c r="AZ459" s="528">
        <v>115.3</v>
      </c>
      <c r="BA459" s="528">
        <v>116</v>
      </c>
      <c r="BB459" s="528">
        <v>115.4</v>
      </c>
      <c r="BC459" s="528">
        <v>118.8</v>
      </c>
      <c r="BD459" s="528">
        <v>119.3</v>
      </c>
      <c r="BE459" s="528">
        <v>118.9</v>
      </c>
      <c r="BF459" s="528">
        <v>118.1</v>
      </c>
      <c r="BG459" s="528">
        <v>118.5</v>
      </c>
      <c r="BH459" s="528">
        <v>118</v>
      </c>
      <c r="BI459" s="528">
        <v>117.7</v>
      </c>
      <c r="BJ459" s="528">
        <v>118.8</v>
      </c>
      <c r="BK459" s="528">
        <v>119.7</v>
      </c>
      <c r="BL459" s="528">
        <v>120.2</v>
      </c>
      <c r="BM459" s="528">
        <v>119.8</v>
      </c>
      <c r="BN459" s="528">
        <v>120</v>
      </c>
      <c r="BO459" s="528">
        <v>122.7</v>
      </c>
      <c r="BP459" s="528">
        <v>122.7</v>
      </c>
      <c r="BQ459" s="528">
        <v>123</v>
      </c>
      <c r="BR459" s="528">
        <v>123</v>
      </c>
      <c r="BS459" s="528">
        <v>123</v>
      </c>
      <c r="BT459" s="528">
        <v>123</v>
      </c>
      <c r="BU459" s="528">
        <v>123</v>
      </c>
      <c r="BV459" s="528">
        <v>123</v>
      </c>
      <c r="BW459" s="528">
        <v>123</v>
      </c>
      <c r="BX459" s="528">
        <v>131</v>
      </c>
      <c r="BY459" s="528">
        <v>136.1</v>
      </c>
      <c r="BZ459" s="528">
        <v>137.19999999999999</v>
      </c>
      <c r="CA459" s="528">
        <v>138.80000000000001</v>
      </c>
      <c r="CB459" s="528">
        <v>138.9</v>
      </c>
      <c r="CC459" s="528">
        <v>139.5</v>
      </c>
      <c r="CD459" s="528">
        <v>141.4</v>
      </c>
      <c r="CE459" s="528">
        <v>139.5</v>
      </c>
      <c r="CF459" s="528">
        <v>139.5</v>
      </c>
      <c r="CG459" s="528">
        <v>139.5</v>
      </c>
      <c r="CH459" s="528">
        <v>141.30000000000001</v>
      </c>
      <c r="CI459" s="528">
        <v>143.69999999999999</v>
      </c>
      <c r="CJ459" s="528">
        <v>143.69999999999999</v>
      </c>
      <c r="CK459" s="528">
        <v>145.80000000000001</v>
      </c>
      <c r="CL459" s="528">
        <v>147.6</v>
      </c>
    </row>
    <row r="460" spans="1:90">
      <c r="A460" s="524" t="s">
        <v>2816</v>
      </c>
      <c r="B460" s="524" t="s">
        <v>2817</v>
      </c>
      <c r="C460" s="525">
        <v>2.8670000000000001E-2</v>
      </c>
      <c r="D460" s="528">
        <v>100.6</v>
      </c>
      <c r="E460" s="528">
        <v>100.6</v>
      </c>
      <c r="F460" s="528">
        <v>100.6</v>
      </c>
      <c r="G460" s="528">
        <v>102.7</v>
      </c>
      <c r="H460" s="528">
        <v>102.7</v>
      </c>
      <c r="I460" s="528">
        <v>103.9</v>
      </c>
      <c r="J460" s="528">
        <v>104.8</v>
      </c>
      <c r="K460" s="528">
        <v>104.6</v>
      </c>
      <c r="L460" s="528">
        <v>105.3</v>
      </c>
      <c r="M460" s="528">
        <v>105.4</v>
      </c>
      <c r="N460" s="528">
        <v>105.6</v>
      </c>
      <c r="O460" s="528">
        <v>105.6</v>
      </c>
      <c r="P460" s="528">
        <v>105.6</v>
      </c>
      <c r="Q460" s="528">
        <v>105.6</v>
      </c>
      <c r="R460" s="528">
        <v>105.6</v>
      </c>
      <c r="S460" s="528">
        <v>106.9</v>
      </c>
      <c r="T460" s="528">
        <v>106.9</v>
      </c>
      <c r="U460" s="528">
        <v>106.9</v>
      </c>
      <c r="V460" s="528">
        <v>108.3</v>
      </c>
      <c r="W460" s="528">
        <v>108.6</v>
      </c>
      <c r="X460" s="528">
        <v>108.8</v>
      </c>
      <c r="Y460" s="528">
        <v>109</v>
      </c>
      <c r="Z460" s="528">
        <v>109.3</v>
      </c>
      <c r="AA460" s="528">
        <v>109.3</v>
      </c>
      <c r="AB460" s="528">
        <v>109.2</v>
      </c>
      <c r="AC460" s="528">
        <v>109.2</v>
      </c>
      <c r="AD460" s="528">
        <v>109.2</v>
      </c>
      <c r="AE460" s="528">
        <v>111.7</v>
      </c>
      <c r="AF460" s="528">
        <v>111.7</v>
      </c>
      <c r="AG460" s="528">
        <v>111.7</v>
      </c>
      <c r="AH460" s="528">
        <v>111.7</v>
      </c>
      <c r="AI460" s="528">
        <v>111.7</v>
      </c>
      <c r="AJ460" s="528">
        <v>112</v>
      </c>
      <c r="AK460" s="528">
        <v>112</v>
      </c>
      <c r="AL460" s="528">
        <v>112</v>
      </c>
      <c r="AM460" s="528">
        <v>112</v>
      </c>
      <c r="AN460" s="528">
        <v>112.5</v>
      </c>
      <c r="AO460" s="528">
        <v>112.6</v>
      </c>
      <c r="AP460" s="528">
        <v>112.6</v>
      </c>
      <c r="AQ460" s="528">
        <v>112.5</v>
      </c>
      <c r="AR460" s="528">
        <v>114.4</v>
      </c>
      <c r="AS460" s="528">
        <v>114.4</v>
      </c>
      <c r="AT460" s="528">
        <v>114.4</v>
      </c>
      <c r="AU460" s="528">
        <v>114.4</v>
      </c>
      <c r="AV460" s="528">
        <v>114.4</v>
      </c>
      <c r="AW460" s="528">
        <v>114.4</v>
      </c>
      <c r="AX460" s="528">
        <v>114.4</v>
      </c>
      <c r="AY460" s="528">
        <v>114.4</v>
      </c>
      <c r="AZ460" s="528">
        <v>114.5</v>
      </c>
      <c r="BA460" s="528">
        <v>114.5</v>
      </c>
      <c r="BB460" s="528">
        <v>114.5</v>
      </c>
      <c r="BC460" s="528">
        <v>114.5</v>
      </c>
      <c r="BD460" s="528">
        <v>114.5</v>
      </c>
      <c r="BE460" s="528">
        <v>114.5</v>
      </c>
      <c r="BF460" s="528">
        <v>114.5</v>
      </c>
      <c r="BG460" s="528">
        <v>114.5</v>
      </c>
      <c r="BH460" s="528">
        <v>114.5</v>
      </c>
      <c r="BI460" s="528">
        <v>115.8</v>
      </c>
      <c r="BJ460" s="528">
        <v>123.7</v>
      </c>
      <c r="BK460" s="528">
        <v>132.5</v>
      </c>
      <c r="BL460" s="528">
        <v>132.5</v>
      </c>
      <c r="BM460" s="528">
        <v>132.5</v>
      </c>
      <c r="BN460" s="528">
        <v>132.5</v>
      </c>
      <c r="BO460" s="528">
        <v>132.5</v>
      </c>
      <c r="BP460" s="528">
        <v>124.9</v>
      </c>
      <c r="BQ460" s="528">
        <v>124.9</v>
      </c>
      <c r="BR460" s="528">
        <v>124.9</v>
      </c>
      <c r="BS460" s="528">
        <v>124.9</v>
      </c>
      <c r="BT460" s="528">
        <v>124.9</v>
      </c>
      <c r="BU460" s="528">
        <v>124.9</v>
      </c>
      <c r="BV460" s="528">
        <v>124.9</v>
      </c>
      <c r="BW460" s="528">
        <v>124.9</v>
      </c>
      <c r="BX460" s="528">
        <v>128</v>
      </c>
      <c r="BY460" s="528">
        <v>128.80000000000001</v>
      </c>
      <c r="BZ460" s="528">
        <v>118.2</v>
      </c>
      <c r="CA460" s="528">
        <v>114.7</v>
      </c>
      <c r="CB460" s="528">
        <v>114.7</v>
      </c>
      <c r="CC460" s="528">
        <v>116.1</v>
      </c>
      <c r="CD460" s="528">
        <v>116.1</v>
      </c>
      <c r="CE460" s="528">
        <v>116.1</v>
      </c>
      <c r="CF460" s="528">
        <v>117</v>
      </c>
      <c r="CG460" s="528">
        <v>120.5</v>
      </c>
      <c r="CH460" s="528">
        <v>121.9</v>
      </c>
      <c r="CI460" s="528">
        <v>125</v>
      </c>
      <c r="CJ460" s="528">
        <v>125</v>
      </c>
      <c r="CK460" s="528">
        <v>125</v>
      </c>
      <c r="CL460" s="528">
        <v>125</v>
      </c>
    </row>
    <row r="461" spans="1:90">
      <c r="A461" s="524" t="s">
        <v>2818</v>
      </c>
      <c r="B461" s="524" t="s">
        <v>2819</v>
      </c>
      <c r="C461" s="525">
        <v>0.48341000000000001</v>
      </c>
      <c r="D461" s="528">
        <v>99.6</v>
      </c>
      <c r="E461" s="528">
        <v>98.7</v>
      </c>
      <c r="F461" s="528">
        <v>99.5</v>
      </c>
      <c r="G461" s="528">
        <v>102.5</v>
      </c>
      <c r="H461" s="528">
        <v>103</v>
      </c>
      <c r="I461" s="528">
        <v>102.3</v>
      </c>
      <c r="J461" s="528">
        <v>102.2</v>
      </c>
      <c r="K461" s="528">
        <v>102</v>
      </c>
      <c r="L461" s="528">
        <v>101.9</v>
      </c>
      <c r="M461" s="528">
        <v>101.9</v>
      </c>
      <c r="N461" s="528">
        <v>101.8</v>
      </c>
      <c r="O461" s="528">
        <v>101.7</v>
      </c>
      <c r="P461" s="528">
        <v>101.7</v>
      </c>
      <c r="Q461" s="528">
        <v>102.1</v>
      </c>
      <c r="R461" s="528">
        <v>103.7</v>
      </c>
      <c r="S461" s="528">
        <v>108.6</v>
      </c>
      <c r="T461" s="528">
        <v>108.4</v>
      </c>
      <c r="U461" s="528">
        <v>109.1</v>
      </c>
      <c r="V461" s="528">
        <v>109.6</v>
      </c>
      <c r="W461" s="528">
        <v>108.1</v>
      </c>
      <c r="X461" s="528">
        <v>108.7</v>
      </c>
      <c r="Y461" s="528">
        <v>108.4</v>
      </c>
      <c r="Z461" s="528">
        <v>108.6</v>
      </c>
      <c r="AA461" s="528">
        <v>108.3</v>
      </c>
      <c r="AB461" s="528">
        <v>107.6</v>
      </c>
      <c r="AC461" s="528">
        <v>107.4</v>
      </c>
      <c r="AD461" s="528">
        <v>108.2</v>
      </c>
      <c r="AE461" s="528">
        <v>106.3</v>
      </c>
      <c r="AF461" s="528">
        <v>106.2</v>
      </c>
      <c r="AG461" s="528">
        <v>106.6</v>
      </c>
      <c r="AH461" s="528">
        <v>106.6</v>
      </c>
      <c r="AI461" s="528">
        <v>107</v>
      </c>
      <c r="AJ461" s="528">
        <v>106.7</v>
      </c>
      <c r="AK461" s="528">
        <v>106.5</v>
      </c>
      <c r="AL461" s="528">
        <v>106.2</v>
      </c>
      <c r="AM461" s="528">
        <v>106.6</v>
      </c>
      <c r="AN461" s="528">
        <v>107.4</v>
      </c>
      <c r="AO461" s="528">
        <v>107.4</v>
      </c>
      <c r="AP461" s="528">
        <v>107.3</v>
      </c>
      <c r="AQ461" s="528">
        <v>108.7</v>
      </c>
      <c r="AR461" s="528">
        <v>109.7</v>
      </c>
      <c r="AS461" s="528">
        <v>110</v>
      </c>
      <c r="AT461" s="528">
        <v>110.7</v>
      </c>
      <c r="AU461" s="528">
        <v>111</v>
      </c>
      <c r="AV461" s="528">
        <v>109.9</v>
      </c>
      <c r="AW461" s="528">
        <v>109.9</v>
      </c>
      <c r="AX461" s="528">
        <v>108.9</v>
      </c>
      <c r="AY461" s="528">
        <v>108.6</v>
      </c>
      <c r="AZ461" s="528">
        <v>112.7</v>
      </c>
      <c r="BA461" s="528">
        <v>112.7</v>
      </c>
      <c r="BB461" s="528">
        <v>112.6</v>
      </c>
      <c r="BC461" s="528">
        <v>111.6</v>
      </c>
      <c r="BD461" s="528">
        <v>110.4</v>
      </c>
      <c r="BE461" s="528">
        <v>110.1</v>
      </c>
      <c r="BF461" s="528">
        <v>110.2</v>
      </c>
      <c r="BG461" s="528">
        <v>110.6</v>
      </c>
      <c r="BH461" s="528">
        <v>110.4</v>
      </c>
      <c r="BI461" s="528">
        <v>110.5</v>
      </c>
      <c r="BJ461" s="528">
        <v>110.7</v>
      </c>
      <c r="BK461" s="528">
        <v>110.6</v>
      </c>
      <c r="BL461" s="528">
        <v>110.2</v>
      </c>
      <c r="BM461" s="528">
        <v>110.2</v>
      </c>
      <c r="BN461" s="528">
        <v>111.8</v>
      </c>
      <c r="BO461" s="528">
        <v>114.6</v>
      </c>
      <c r="BP461" s="528">
        <v>113.6</v>
      </c>
      <c r="BQ461" s="528">
        <v>113.6</v>
      </c>
      <c r="BR461" s="528">
        <v>113.4</v>
      </c>
      <c r="BS461" s="528">
        <v>113.3</v>
      </c>
      <c r="BT461" s="528">
        <v>113.4</v>
      </c>
      <c r="BU461" s="528">
        <v>113.7</v>
      </c>
      <c r="BV461" s="528">
        <v>114</v>
      </c>
      <c r="BW461" s="528">
        <v>113.9</v>
      </c>
      <c r="BX461" s="528">
        <v>112.9</v>
      </c>
      <c r="BY461" s="528">
        <v>113.1</v>
      </c>
      <c r="BZ461" s="528">
        <v>113.9</v>
      </c>
      <c r="CA461" s="528">
        <v>114.1</v>
      </c>
      <c r="CB461" s="528">
        <v>113.9</v>
      </c>
      <c r="CC461" s="528">
        <v>113.8</v>
      </c>
      <c r="CD461" s="528">
        <v>114.5</v>
      </c>
      <c r="CE461" s="528">
        <v>114.6</v>
      </c>
      <c r="CF461" s="528">
        <v>114.8</v>
      </c>
      <c r="CG461" s="528">
        <v>114.6</v>
      </c>
      <c r="CH461" s="528">
        <v>114.6</v>
      </c>
      <c r="CI461" s="528">
        <v>115.3</v>
      </c>
      <c r="CJ461" s="528">
        <v>115.9</v>
      </c>
      <c r="CK461" s="528">
        <v>115.9</v>
      </c>
      <c r="CL461" s="528">
        <v>116.2</v>
      </c>
    </row>
    <row r="462" spans="1:90">
      <c r="A462" s="524" t="s">
        <v>2820</v>
      </c>
      <c r="B462" s="524" t="s">
        <v>2821</v>
      </c>
      <c r="C462" s="525">
        <v>1.6879999999999999E-2</v>
      </c>
      <c r="D462" s="528">
        <v>101.1</v>
      </c>
      <c r="E462" s="528">
        <v>101.3</v>
      </c>
      <c r="F462" s="528">
        <v>101.3</v>
      </c>
      <c r="G462" s="528">
        <v>100.2</v>
      </c>
      <c r="H462" s="528">
        <v>100.2</v>
      </c>
      <c r="I462" s="528">
        <v>100.2</v>
      </c>
      <c r="J462" s="528">
        <v>100.2</v>
      </c>
      <c r="K462" s="528">
        <v>100.2</v>
      </c>
      <c r="L462" s="528">
        <v>100.2</v>
      </c>
      <c r="M462" s="528">
        <v>100.2</v>
      </c>
      <c r="N462" s="528">
        <v>100.2</v>
      </c>
      <c r="O462" s="528">
        <v>100.5</v>
      </c>
      <c r="P462" s="528">
        <v>100.5</v>
      </c>
      <c r="Q462" s="528">
        <v>100.5</v>
      </c>
      <c r="R462" s="528">
        <v>100.9</v>
      </c>
      <c r="S462" s="528">
        <v>100.9</v>
      </c>
      <c r="T462" s="528">
        <v>100.6</v>
      </c>
      <c r="U462" s="528">
        <v>100.6</v>
      </c>
      <c r="V462" s="528">
        <v>100.6</v>
      </c>
      <c r="W462" s="528">
        <v>100.6</v>
      </c>
      <c r="X462" s="528">
        <v>100.6</v>
      </c>
      <c r="Y462" s="528">
        <v>100.6</v>
      </c>
      <c r="Z462" s="528">
        <v>100.6</v>
      </c>
      <c r="AA462" s="528">
        <v>100.6</v>
      </c>
      <c r="AB462" s="528">
        <v>100.9</v>
      </c>
      <c r="AC462" s="528">
        <v>101.2</v>
      </c>
      <c r="AD462" s="528">
        <v>101.2</v>
      </c>
      <c r="AE462" s="528">
        <v>100.2</v>
      </c>
      <c r="AF462" s="528">
        <v>100.2</v>
      </c>
      <c r="AG462" s="528">
        <v>102</v>
      </c>
      <c r="AH462" s="528">
        <v>102.1</v>
      </c>
      <c r="AI462" s="528">
        <v>102.2</v>
      </c>
      <c r="AJ462" s="528">
        <v>102.2</v>
      </c>
      <c r="AK462" s="528">
        <v>102.2</v>
      </c>
      <c r="AL462" s="528">
        <v>102.2</v>
      </c>
      <c r="AM462" s="528">
        <v>102.2</v>
      </c>
      <c r="AN462" s="528">
        <v>102</v>
      </c>
      <c r="AO462" s="528">
        <v>102</v>
      </c>
      <c r="AP462" s="528">
        <v>101.2</v>
      </c>
      <c r="AQ462" s="528">
        <v>99.7</v>
      </c>
      <c r="AR462" s="528">
        <v>101.5</v>
      </c>
      <c r="AS462" s="528">
        <v>103</v>
      </c>
      <c r="AT462" s="528">
        <v>105</v>
      </c>
      <c r="AU462" s="528">
        <v>105.8</v>
      </c>
      <c r="AV462" s="528">
        <v>105.8</v>
      </c>
      <c r="AW462" s="528">
        <v>105.8</v>
      </c>
      <c r="AX462" s="528">
        <v>105.8</v>
      </c>
      <c r="AY462" s="528">
        <v>105.3</v>
      </c>
      <c r="AZ462" s="528">
        <v>104.7</v>
      </c>
      <c r="BA462" s="528">
        <v>103.3</v>
      </c>
      <c r="BB462" s="528">
        <v>102.8</v>
      </c>
      <c r="BC462" s="528">
        <v>102.8</v>
      </c>
      <c r="BD462" s="528">
        <v>102.8</v>
      </c>
      <c r="BE462" s="528">
        <v>102.8</v>
      </c>
      <c r="BF462" s="528">
        <v>102.8</v>
      </c>
      <c r="BG462" s="528">
        <v>102.8</v>
      </c>
      <c r="BH462" s="528">
        <v>102.8</v>
      </c>
      <c r="BI462" s="528">
        <v>102.8</v>
      </c>
      <c r="BJ462" s="528">
        <v>102.2</v>
      </c>
      <c r="BK462" s="528">
        <v>100.5</v>
      </c>
      <c r="BL462" s="528">
        <v>100.5</v>
      </c>
      <c r="BM462" s="528">
        <v>100.8</v>
      </c>
      <c r="BN462" s="528">
        <v>100.5</v>
      </c>
      <c r="BO462" s="528">
        <v>100</v>
      </c>
      <c r="BP462" s="528">
        <v>100.5</v>
      </c>
      <c r="BQ462" s="528">
        <v>100.5</v>
      </c>
      <c r="BR462" s="528">
        <v>100.5</v>
      </c>
      <c r="BS462" s="528">
        <v>100.5</v>
      </c>
      <c r="BT462" s="528">
        <v>100.5</v>
      </c>
      <c r="BU462" s="528">
        <v>100.5</v>
      </c>
      <c r="BV462" s="528">
        <v>100.5</v>
      </c>
      <c r="BW462" s="528">
        <v>100.5</v>
      </c>
      <c r="BX462" s="528">
        <v>100.8</v>
      </c>
      <c r="BY462" s="528">
        <v>100.8</v>
      </c>
      <c r="BZ462" s="528">
        <v>100.8</v>
      </c>
      <c r="CA462" s="528">
        <v>101.9</v>
      </c>
      <c r="CB462" s="528">
        <v>101.9</v>
      </c>
      <c r="CC462" s="528">
        <v>101.9</v>
      </c>
      <c r="CD462" s="528">
        <v>101.9</v>
      </c>
      <c r="CE462" s="528">
        <v>101.9</v>
      </c>
      <c r="CF462" s="528">
        <v>101.9</v>
      </c>
      <c r="CG462" s="528">
        <v>101.9</v>
      </c>
      <c r="CH462" s="528">
        <v>101.9</v>
      </c>
      <c r="CI462" s="528">
        <v>101.9</v>
      </c>
      <c r="CJ462" s="528">
        <v>101.9</v>
      </c>
      <c r="CK462" s="528">
        <v>101.9</v>
      </c>
      <c r="CL462" s="528">
        <v>101.9</v>
      </c>
    </row>
    <row r="463" spans="1:90">
      <c r="A463" s="524" t="s">
        <v>2822</v>
      </c>
      <c r="B463" s="524" t="s">
        <v>2823</v>
      </c>
      <c r="C463" s="525">
        <v>1.2670000000000001E-2</v>
      </c>
      <c r="D463" s="528">
        <v>99.1</v>
      </c>
      <c r="E463" s="528">
        <v>102.6</v>
      </c>
      <c r="F463" s="528">
        <v>102.8</v>
      </c>
      <c r="G463" s="528">
        <v>103.5</v>
      </c>
      <c r="H463" s="528">
        <v>102.9</v>
      </c>
      <c r="I463" s="528">
        <v>103.2</v>
      </c>
      <c r="J463" s="528">
        <v>103.7</v>
      </c>
      <c r="K463" s="528">
        <v>102.1</v>
      </c>
      <c r="L463" s="528">
        <v>101.6</v>
      </c>
      <c r="M463" s="528">
        <v>105.3</v>
      </c>
      <c r="N463" s="528">
        <v>105</v>
      </c>
      <c r="O463" s="528">
        <v>105.1</v>
      </c>
      <c r="P463" s="528">
        <v>105</v>
      </c>
      <c r="Q463" s="528">
        <v>104.8</v>
      </c>
      <c r="R463" s="528">
        <v>101.8</v>
      </c>
      <c r="S463" s="528">
        <v>97.1</v>
      </c>
      <c r="T463" s="528">
        <v>96.7</v>
      </c>
      <c r="U463" s="528">
        <v>97.5</v>
      </c>
      <c r="V463" s="528">
        <v>95.8</v>
      </c>
      <c r="W463" s="528">
        <v>95.5</v>
      </c>
      <c r="X463" s="528">
        <v>96.1</v>
      </c>
      <c r="Y463" s="528">
        <v>96.1</v>
      </c>
      <c r="Z463" s="528">
        <v>93.5</v>
      </c>
      <c r="AA463" s="528">
        <v>98.7</v>
      </c>
      <c r="AB463" s="528">
        <v>97.5</v>
      </c>
      <c r="AC463" s="528">
        <v>93.2</v>
      </c>
      <c r="AD463" s="528">
        <v>95.5</v>
      </c>
      <c r="AE463" s="528">
        <v>96.3</v>
      </c>
      <c r="AF463" s="528">
        <v>94.8</v>
      </c>
      <c r="AG463" s="528">
        <v>97.7</v>
      </c>
      <c r="AH463" s="528">
        <v>97.8</v>
      </c>
      <c r="AI463" s="528">
        <v>97</v>
      </c>
      <c r="AJ463" s="528">
        <v>97.1</v>
      </c>
      <c r="AK463" s="528">
        <v>97.4</v>
      </c>
      <c r="AL463" s="528">
        <v>97.7</v>
      </c>
      <c r="AM463" s="528">
        <v>96.7</v>
      </c>
      <c r="AN463" s="528">
        <v>99.4</v>
      </c>
      <c r="AO463" s="528">
        <v>98</v>
      </c>
      <c r="AP463" s="528">
        <v>99.6</v>
      </c>
      <c r="AQ463" s="528">
        <v>102.7</v>
      </c>
      <c r="AR463" s="528">
        <v>102.8</v>
      </c>
      <c r="AS463" s="528">
        <v>105.5</v>
      </c>
      <c r="AT463" s="528">
        <v>107.6</v>
      </c>
      <c r="AU463" s="528">
        <v>107.6</v>
      </c>
      <c r="AV463" s="528">
        <v>107.6</v>
      </c>
      <c r="AW463" s="528">
        <v>107.6</v>
      </c>
      <c r="AX463" s="528">
        <v>107.6</v>
      </c>
      <c r="AY463" s="528">
        <v>106.9</v>
      </c>
      <c r="AZ463" s="528">
        <v>108.3</v>
      </c>
      <c r="BA463" s="528">
        <v>108.1</v>
      </c>
      <c r="BB463" s="528">
        <v>104.6</v>
      </c>
      <c r="BC463" s="528">
        <v>104.8</v>
      </c>
      <c r="BD463" s="528">
        <v>107.9</v>
      </c>
      <c r="BE463" s="528">
        <v>106.4</v>
      </c>
      <c r="BF463" s="528">
        <v>105.7</v>
      </c>
      <c r="BG463" s="528">
        <v>109.5</v>
      </c>
      <c r="BH463" s="528">
        <v>103.9</v>
      </c>
      <c r="BI463" s="528">
        <v>104.1</v>
      </c>
      <c r="BJ463" s="528">
        <v>104</v>
      </c>
      <c r="BK463" s="528">
        <v>103.9</v>
      </c>
      <c r="BL463" s="528">
        <v>103.9</v>
      </c>
      <c r="BM463" s="528">
        <v>103.3</v>
      </c>
      <c r="BN463" s="528">
        <v>103.3</v>
      </c>
      <c r="BO463" s="528">
        <v>105.2</v>
      </c>
      <c r="BP463" s="528">
        <v>104.9</v>
      </c>
      <c r="BQ463" s="528">
        <v>105.3</v>
      </c>
      <c r="BR463" s="528">
        <v>107</v>
      </c>
      <c r="BS463" s="528">
        <v>107.5</v>
      </c>
      <c r="BT463" s="528">
        <v>107</v>
      </c>
      <c r="BU463" s="528">
        <v>107.1</v>
      </c>
      <c r="BV463" s="528">
        <v>111.5</v>
      </c>
      <c r="BW463" s="528">
        <v>111.6</v>
      </c>
      <c r="BX463" s="528">
        <v>108</v>
      </c>
      <c r="BY463" s="528">
        <v>107.1</v>
      </c>
      <c r="BZ463" s="528">
        <v>107.6</v>
      </c>
      <c r="CA463" s="528">
        <v>106.1</v>
      </c>
      <c r="CB463" s="528">
        <v>104.7</v>
      </c>
      <c r="CC463" s="528">
        <v>103.9</v>
      </c>
      <c r="CD463" s="528">
        <v>105</v>
      </c>
      <c r="CE463" s="528">
        <v>105</v>
      </c>
      <c r="CF463" s="528">
        <v>105</v>
      </c>
      <c r="CG463" s="528">
        <v>105</v>
      </c>
      <c r="CH463" s="528">
        <v>105</v>
      </c>
      <c r="CI463" s="528">
        <v>105</v>
      </c>
      <c r="CJ463" s="528">
        <v>105</v>
      </c>
      <c r="CK463" s="528">
        <v>105</v>
      </c>
      <c r="CL463" s="528">
        <v>105</v>
      </c>
    </row>
    <row r="464" spans="1:90">
      <c r="A464" s="524" t="s">
        <v>2824</v>
      </c>
      <c r="B464" s="524" t="s">
        <v>2825</v>
      </c>
      <c r="C464" s="525">
        <v>5.0709999999999998E-2</v>
      </c>
      <c r="D464" s="528">
        <v>99.7</v>
      </c>
      <c r="E464" s="528">
        <v>99.7</v>
      </c>
      <c r="F464" s="528">
        <v>99.7</v>
      </c>
      <c r="G464" s="528">
        <v>103.9</v>
      </c>
      <c r="H464" s="528">
        <v>103.5</v>
      </c>
      <c r="I464" s="528">
        <v>102.4</v>
      </c>
      <c r="J464" s="528">
        <v>102.4</v>
      </c>
      <c r="K464" s="528">
        <v>102.4</v>
      </c>
      <c r="L464" s="528">
        <v>102.4</v>
      </c>
      <c r="M464" s="528">
        <v>102.4</v>
      </c>
      <c r="N464" s="528">
        <v>102.4</v>
      </c>
      <c r="O464" s="528">
        <v>102.4</v>
      </c>
      <c r="P464" s="528">
        <v>102.4</v>
      </c>
      <c r="Q464" s="528">
        <v>102.4</v>
      </c>
      <c r="R464" s="528">
        <v>102.4</v>
      </c>
      <c r="S464" s="528">
        <v>103.2</v>
      </c>
      <c r="T464" s="528">
        <v>103.2</v>
      </c>
      <c r="U464" s="528">
        <v>103.2</v>
      </c>
      <c r="V464" s="528">
        <v>103.2</v>
      </c>
      <c r="W464" s="528">
        <v>103.2</v>
      </c>
      <c r="X464" s="528">
        <v>103.2</v>
      </c>
      <c r="Y464" s="528">
        <v>103.2</v>
      </c>
      <c r="Z464" s="528">
        <v>103.2</v>
      </c>
      <c r="AA464" s="528">
        <v>103.2</v>
      </c>
      <c r="AB464" s="528">
        <v>103.2</v>
      </c>
      <c r="AC464" s="528">
        <v>103.2</v>
      </c>
      <c r="AD464" s="528">
        <v>102.6</v>
      </c>
      <c r="AE464" s="528">
        <v>103.9</v>
      </c>
      <c r="AF464" s="528">
        <v>103.9</v>
      </c>
      <c r="AG464" s="528">
        <v>103.9</v>
      </c>
      <c r="AH464" s="528">
        <v>103.9</v>
      </c>
      <c r="AI464" s="528">
        <v>103.9</v>
      </c>
      <c r="AJ464" s="528">
        <v>103.9</v>
      </c>
      <c r="AK464" s="528">
        <v>102.8</v>
      </c>
      <c r="AL464" s="528">
        <v>102.4</v>
      </c>
      <c r="AM464" s="528">
        <v>104</v>
      </c>
      <c r="AN464" s="528">
        <v>104</v>
      </c>
      <c r="AO464" s="528">
        <v>104</v>
      </c>
      <c r="AP464" s="528">
        <v>103.2</v>
      </c>
      <c r="AQ464" s="528">
        <v>107.6</v>
      </c>
      <c r="AR464" s="528">
        <v>107.6</v>
      </c>
      <c r="AS464" s="528">
        <v>109.3</v>
      </c>
      <c r="AT464" s="528">
        <v>111</v>
      </c>
      <c r="AU464" s="528">
        <v>111</v>
      </c>
      <c r="AV464" s="528">
        <v>111</v>
      </c>
      <c r="AW464" s="528">
        <v>111</v>
      </c>
      <c r="AX464" s="528">
        <v>111</v>
      </c>
      <c r="AY464" s="528">
        <v>110.3</v>
      </c>
      <c r="AZ464" s="528">
        <v>111.6</v>
      </c>
      <c r="BA464" s="528">
        <v>113.4</v>
      </c>
      <c r="BB464" s="528">
        <v>118.9</v>
      </c>
      <c r="BC464" s="528">
        <v>114.5</v>
      </c>
      <c r="BD464" s="528">
        <v>110.5</v>
      </c>
      <c r="BE464" s="528">
        <v>108.2</v>
      </c>
      <c r="BF464" s="528">
        <v>109.5</v>
      </c>
      <c r="BG464" s="528">
        <v>111.7</v>
      </c>
      <c r="BH464" s="528">
        <v>111.4</v>
      </c>
      <c r="BI464" s="528">
        <v>112.6</v>
      </c>
      <c r="BJ464" s="528">
        <v>113.8</v>
      </c>
      <c r="BK464" s="528">
        <v>114.8</v>
      </c>
      <c r="BL464" s="528">
        <v>108.8</v>
      </c>
      <c r="BM464" s="528">
        <v>108.8</v>
      </c>
      <c r="BN464" s="528">
        <v>121.8</v>
      </c>
      <c r="BO464" s="528">
        <v>122.7</v>
      </c>
      <c r="BP464" s="528">
        <v>122.7</v>
      </c>
      <c r="BQ464" s="528">
        <v>122.7</v>
      </c>
      <c r="BR464" s="528">
        <v>122.7</v>
      </c>
      <c r="BS464" s="528">
        <v>122.7</v>
      </c>
      <c r="BT464" s="528">
        <v>122.7</v>
      </c>
      <c r="BU464" s="528">
        <v>122.7</v>
      </c>
      <c r="BV464" s="528">
        <v>122.7</v>
      </c>
      <c r="BW464" s="528">
        <v>122.7</v>
      </c>
      <c r="BX464" s="528">
        <v>122.7</v>
      </c>
      <c r="BY464" s="528">
        <v>124.1</v>
      </c>
      <c r="BZ464" s="528">
        <v>122</v>
      </c>
      <c r="CA464" s="528">
        <v>119.8</v>
      </c>
      <c r="CB464" s="528">
        <v>119.6</v>
      </c>
      <c r="CC464" s="528">
        <v>119.6</v>
      </c>
      <c r="CD464" s="528">
        <v>119.6</v>
      </c>
      <c r="CE464" s="528">
        <v>119.6</v>
      </c>
      <c r="CF464" s="528">
        <v>120.5</v>
      </c>
      <c r="CG464" s="528">
        <v>120.8</v>
      </c>
      <c r="CH464" s="528">
        <v>120.8</v>
      </c>
      <c r="CI464" s="528">
        <v>122</v>
      </c>
      <c r="CJ464" s="528">
        <v>126.5</v>
      </c>
      <c r="CK464" s="528">
        <v>128.1</v>
      </c>
      <c r="CL464" s="528">
        <v>128.80000000000001</v>
      </c>
    </row>
    <row r="465" spans="1:90">
      <c r="A465" s="524" t="s">
        <v>2826</v>
      </c>
      <c r="B465" s="524" t="s">
        <v>2827</v>
      </c>
      <c r="C465" s="525">
        <v>0.17404</v>
      </c>
      <c r="D465" s="528">
        <v>98.9</v>
      </c>
      <c r="E465" s="528">
        <v>98.9</v>
      </c>
      <c r="F465" s="528">
        <v>98.9</v>
      </c>
      <c r="G465" s="528">
        <v>102.9</v>
      </c>
      <c r="H465" s="528">
        <v>103.3</v>
      </c>
      <c r="I465" s="528">
        <v>103.3</v>
      </c>
      <c r="J465" s="528">
        <v>103.3</v>
      </c>
      <c r="K465" s="528">
        <v>103.3</v>
      </c>
      <c r="L465" s="528">
        <v>103.3</v>
      </c>
      <c r="M465" s="528">
        <v>103.3</v>
      </c>
      <c r="N465" s="528">
        <v>103.3</v>
      </c>
      <c r="O465" s="528">
        <v>103.3</v>
      </c>
      <c r="P465" s="528">
        <v>103.3</v>
      </c>
      <c r="Q465" s="528">
        <v>103.3</v>
      </c>
      <c r="R465" s="528">
        <v>103.3</v>
      </c>
      <c r="S465" s="528">
        <v>111.1</v>
      </c>
      <c r="T465" s="528">
        <v>111.7</v>
      </c>
      <c r="U465" s="528">
        <v>110.6</v>
      </c>
      <c r="V465" s="528">
        <v>111.7</v>
      </c>
      <c r="W465" s="528">
        <v>111.7</v>
      </c>
      <c r="X465" s="528">
        <v>111.7</v>
      </c>
      <c r="Y465" s="528">
        <v>111.7</v>
      </c>
      <c r="Z465" s="528">
        <v>111.7</v>
      </c>
      <c r="AA465" s="528">
        <v>111.7</v>
      </c>
      <c r="AB465" s="528">
        <v>111.7</v>
      </c>
      <c r="AC465" s="528">
        <v>110.6</v>
      </c>
      <c r="AD465" s="528">
        <v>110.7</v>
      </c>
      <c r="AE465" s="528">
        <v>111.7</v>
      </c>
      <c r="AF465" s="528">
        <v>111.7</v>
      </c>
      <c r="AG465" s="528">
        <v>111.7</v>
      </c>
      <c r="AH465" s="528">
        <v>111.7</v>
      </c>
      <c r="AI465" s="528">
        <v>111.7</v>
      </c>
      <c r="AJ465" s="528">
        <v>111.7</v>
      </c>
      <c r="AK465" s="528">
        <v>111.7</v>
      </c>
      <c r="AL465" s="528">
        <v>111.7</v>
      </c>
      <c r="AM465" s="528">
        <v>111.7</v>
      </c>
      <c r="AN465" s="528">
        <v>111.7</v>
      </c>
      <c r="AO465" s="528">
        <v>111.7</v>
      </c>
      <c r="AP465" s="528">
        <v>111.7</v>
      </c>
      <c r="AQ465" s="528">
        <v>111.7</v>
      </c>
      <c r="AR465" s="528">
        <v>111.7</v>
      </c>
      <c r="AS465" s="528">
        <v>111.7</v>
      </c>
      <c r="AT465" s="528">
        <v>111.7</v>
      </c>
      <c r="AU465" s="528">
        <v>111.7</v>
      </c>
      <c r="AV465" s="528">
        <v>107.8</v>
      </c>
      <c r="AW465" s="528">
        <v>107.8</v>
      </c>
      <c r="AX465" s="528">
        <v>107.8</v>
      </c>
      <c r="AY465" s="528">
        <v>108.7</v>
      </c>
      <c r="AZ465" s="528">
        <v>121.4</v>
      </c>
      <c r="BA465" s="528">
        <v>121.4</v>
      </c>
      <c r="BB465" s="528">
        <v>121.1</v>
      </c>
      <c r="BC465" s="528">
        <v>121.1</v>
      </c>
      <c r="BD465" s="528">
        <v>118.4</v>
      </c>
      <c r="BE465" s="528">
        <v>118.4</v>
      </c>
      <c r="BF465" s="528">
        <v>118.4</v>
      </c>
      <c r="BG465" s="528">
        <v>118.4</v>
      </c>
      <c r="BH465" s="528">
        <v>118.4</v>
      </c>
      <c r="BI465" s="528">
        <v>118.4</v>
      </c>
      <c r="BJ465" s="528">
        <v>118.4</v>
      </c>
      <c r="BK465" s="528">
        <v>118.4</v>
      </c>
      <c r="BL465" s="528">
        <v>118.4</v>
      </c>
      <c r="BM465" s="528">
        <v>118.4</v>
      </c>
      <c r="BN465" s="528">
        <v>119</v>
      </c>
      <c r="BO465" s="528">
        <v>119.2</v>
      </c>
      <c r="BP465" s="528">
        <v>119.2</v>
      </c>
      <c r="BQ465" s="528">
        <v>119.2</v>
      </c>
      <c r="BR465" s="528">
        <v>119.2</v>
      </c>
      <c r="BS465" s="528">
        <v>119.2</v>
      </c>
      <c r="BT465" s="528">
        <v>119.2</v>
      </c>
      <c r="BU465" s="528">
        <v>119.2</v>
      </c>
      <c r="BV465" s="528">
        <v>119.2</v>
      </c>
      <c r="BW465" s="528">
        <v>119.2</v>
      </c>
      <c r="BX465" s="528">
        <v>116.2</v>
      </c>
      <c r="BY465" s="528">
        <v>116.3</v>
      </c>
      <c r="BZ465" s="528">
        <v>116.3</v>
      </c>
      <c r="CA465" s="528">
        <v>116.3</v>
      </c>
      <c r="CB465" s="528">
        <v>116.3</v>
      </c>
      <c r="CC465" s="528">
        <v>111.6</v>
      </c>
      <c r="CD465" s="528">
        <v>113.6</v>
      </c>
      <c r="CE465" s="528">
        <v>113.6</v>
      </c>
      <c r="CF465" s="528">
        <v>113.6</v>
      </c>
      <c r="CG465" s="528">
        <v>114.9</v>
      </c>
      <c r="CH465" s="528">
        <v>114.9</v>
      </c>
      <c r="CI465" s="528">
        <v>114.9</v>
      </c>
      <c r="CJ465" s="528">
        <v>114.9</v>
      </c>
      <c r="CK465" s="528">
        <v>114.9</v>
      </c>
      <c r="CL465" s="528">
        <v>115.2</v>
      </c>
    </row>
    <row r="466" spans="1:90">
      <c r="A466" s="524" t="s">
        <v>2828</v>
      </c>
      <c r="B466" s="524" t="s">
        <v>2829</v>
      </c>
      <c r="C466" s="525">
        <v>0.22911000000000001</v>
      </c>
      <c r="D466" s="528">
        <v>100.1</v>
      </c>
      <c r="E466" s="528">
        <v>98</v>
      </c>
      <c r="F466" s="528">
        <v>99.6</v>
      </c>
      <c r="G466" s="528">
        <v>102</v>
      </c>
      <c r="H466" s="528">
        <v>103</v>
      </c>
      <c r="I466" s="528">
        <v>101.7</v>
      </c>
      <c r="J466" s="528">
        <v>101.3</v>
      </c>
      <c r="K466" s="528">
        <v>101</v>
      </c>
      <c r="L466" s="528">
        <v>100.8</v>
      </c>
      <c r="M466" s="528">
        <v>100.6</v>
      </c>
      <c r="N466" s="528">
        <v>100.5</v>
      </c>
      <c r="O466" s="528">
        <v>100.2</v>
      </c>
      <c r="P466" s="528">
        <v>100.3</v>
      </c>
      <c r="Q466" s="528">
        <v>101</v>
      </c>
      <c r="R466" s="528">
        <v>104.5</v>
      </c>
      <c r="S466" s="528">
        <v>109.1</v>
      </c>
      <c r="T466" s="528">
        <v>108.3</v>
      </c>
      <c r="U466" s="528">
        <v>110.6</v>
      </c>
      <c r="V466" s="528">
        <v>110.8</v>
      </c>
      <c r="W466" s="528">
        <v>107.8</v>
      </c>
      <c r="X466" s="528">
        <v>108.9</v>
      </c>
      <c r="Y466" s="528">
        <v>108.3</v>
      </c>
      <c r="Z466" s="528">
        <v>108.8</v>
      </c>
      <c r="AA466" s="528">
        <v>108</v>
      </c>
      <c r="AB466" s="528">
        <v>106.5</v>
      </c>
      <c r="AC466" s="528">
        <v>107.2</v>
      </c>
      <c r="AD466" s="528">
        <v>108.7</v>
      </c>
      <c r="AE466" s="528">
        <v>103.8</v>
      </c>
      <c r="AF466" s="528">
        <v>103.5</v>
      </c>
      <c r="AG466" s="528">
        <v>104.1</v>
      </c>
      <c r="AH466" s="528">
        <v>104.2</v>
      </c>
      <c r="AI466" s="528">
        <v>105.1</v>
      </c>
      <c r="AJ466" s="528">
        <v>104.3</v>
      </c>
      <c r="AK466" s="528">
        <v>104.3</v>
      </c>
      <c r="AL466" s="528">
        <v>103.7</v>
      </c>
      <c r="AM466" s="528">
        <v>104.2</v>
      </c>
      <c r="AN466" s="528">
        <v>105.7</v>
      </c>
      <c r="AO466" s="528">
        <v>105.9</v>
      </c>
      <c r="AP466" s="528">
        <v>105.6</v>
      </c>
      <c r="AQ466" s="528">
        <v>107.7</v>
      </c>
      <c r="AR466" s="528">
        <v>109.7</v>
      </c>
      <c r="AS466" s="528">
        <v>109.7</v>
      </c>
      <c r="AT466" s="528">
        <v>110.5</v>
      </c>
      <c r="AU466" s="528">
        <v>111</v>
      </c>
      <c r="AV466" s="528">
        <v>111.6</v>
      </c>
      <c r="AW466" s="528">
        <v>111.6</v>
      </c>
      <c r="AX466" s="528">
        <v>109.5</v>
      </c>
      <c r="AY466" s="528">
        <v>108.6</v>
      </c>
      <c r="AZ466" s="528">
        <v>107.1</v>
      </c>
      <c r="BA466" s="528">
        <v>106.8</v>
      </c>
      <c r="BB466" s="528">
        <v>106</v>
      </c>
      <c r="BC466" s="528">
        <v>104.9</v>
      </c>
      <c r="BD466" s="528">
        <v>105.1</v>
      </c>
      <c r="BE466" s="528">
        <v>105.1</v>
      </c>
      <c r="BF466" s="528">
        <v>105</v>
      </c>
      <c r="BG466" s="528">
        <v>105</v>
      </c>
      <c r="BH466" s="528">
        <v>105</v>
      </c>
      <c r="BI466" s="528">
        <v>105</v>
      </c>
      <c r="BJ466" s="528">
        <v>105</v>
      </c>
      <c r="BK466" s="528">
        <v>105</v>
      </c>
      <c r="BL466" s="528">
        <v>105.3</v>
      </c>
      <c r="BM466" s="528">
        <v>105.3</v>
      </c>
      <c r="BN466" s="528">
        <v>105.5</v>
      </c>
      <c r="BO466" s="528">
        <v>110.9</v>
      </c>
      <c r="BP466" s="528">
        <v>108.7</v>
      </c>
      <c r="BQ466" s="528">
        <v>108.8</v>
      </c>
      <c r="BR466" s="528">
        <v>108.3</v>
      </c>
      <c r="BS466" s="528">
        <v>107.9</v>
      </c>
      <c r="BT466" s="528">
        <v>108.2</v>
      </c>
      <c r="BU466" s="528">
        <v>108.9</v>
      </c>
      <c r="BV466" s="528">
        <v>109.1</v>
      </c>
      <c r="BW466" s="528">
        <v>109</v>
      </c>
      <c r="BX466" s="528">
        <v>109.4</v>
      </c>
      <c r="BY466" s="528">
        <v>109.4</v>
      </c>
      <c r="BZ466" s="528">
        <v>111.6</v>
      </c>
      <c r="CA466" s="528">
        <v>112.4</v>
      </c>
      <c r="CB466" s="528">
        <v>112.2</v>
      </c>
      <c r="CC466" s="528">
        <v>115.6</v>
      </c>
      <c r="CD466" s="528">
        <v>115.6</v>
      </c>
      <c r="CE466" s="528">
        <v>115.7</v>
      </c>
      <c r="CF466" s="528">
        <v>115.9</v>
      </c>
      <c r="CG466" s="528">
        <v>114.5</v>
      </c>
      <c r="CH466" s="528">
        <v>114.5</v>
      </c>
      <c r="CI466" s="528">
        <v>115.7</v>
      </c>
      <c r="CJ466" s="528">
        <v>115.9</v>
      </c>
      <c r="CK466" s="528">
        <v>115.7</v>
      </c>
      <c r="CL466" s="528">
        <v>115.9</v>
      </c>
    </row>
    <row r="467" spans="1:90">
      <c r="A467" s="524" t="s">
        <v>2830</v>
      </c>
      <c r="B467" s="524" t="s">
        <v>2831</v>
      </c>
      <c r="C467" s="525">
        <v>0.52932000000000001</v>
      </c>
      <c r="D467" s="528">
        <v>100.9</v>
      </c>
      <c r="E467" s="528">
        <v>101.7</v>
      </c>
      <c r="F467" s="528">
        <v>102.4</v>
      </c>
      <c r="G467" s="528">
        <v>103.2</v>
      </c>
      <c r="H467" s="528">
        <v>103.3</v>
      </c>
      <c r="I467" s="528">
        <v>103.8</v>
      </c>
      <c r="J467" s="528">
        <v>104</v>
      </c>
      <c r="K467" s="528">
        <v>104.2</v>
      </c>
      <c r="L467" s="528">
        <v>104.5</v>
      </c>
      <c r="M467" s="528">
        <v>104.5</v>
      </c>
      <c r="N467" s="528">
        <v>105.4</v>
      </c>
      <c r="O467" s="528">
        <v>105.4</v>
      </c>
      <c r="P467" s="528">
        <v>104.6</v>
      </c>
      <c r="Q467" s="528">
        <v>104.3</v>
      </c>
      <c r="R467" s="528">
        <v>103.9</v>
      </c>
      <c r="S467" s="528">
        <v>104.3</v>
      </c>
      <c r="T467" s="528">
        <v>104.4</v>
      </c>
      <c r="U467" s="528">
        <v>104.8</v>
      </c>
      <c r="V467" s="528">
        <v>105.2</v>
      </c>
      <c r="W467" s="528">
        <v>105.2</v>
      </c>
      <c r="X467" s="528">
        <v>105.8</v>
      </c>
      <c r="Y467" s="528">
        <v>106.2</v>
      </c>
      <c r="Z467" s="528">
        <v>106.2</v>
      </c>
      <c r="AA467" s="528">
        <v>106.1</v>
      </c>
      <c r="AB467" s="528">
        <v>106.3</v>
      </c>
      <c r="AC467" s="528">
        <v>106.7</v>
      </c>
      <c r="AD467" s="528">
        <v>107</v>
      </c>
      <c r="AE467" s="528">
        <v>109</v>
      </c>
      <c r="AF467" s="528">
        <v>109.9</v>
      </c>
      <c r="AG467" s="528">
        <v>109.9</v>
      </c>
      <c r="AH467" s="528">
        <v>109.9</v>
      </c>
      <c r="AI467" s="528">
        <v>109.9</v>
      </c>
      <c r="AJ467" s="528">
        <v>109.8</v>
      </c>
      <c r="AK467" s="528">
        <v>109.9</v>
      </c>
      <c r="AL467" s="528">
        <v>109.9</v>
      </c>
      <c r="AM467" s="528">
        <v>109.9</v>
      </c>
      <c r="AN467" s="528">
        <v>112</v>
      </c>
      <c r="AO467" s="528">
        <v>112.2</v>
      </c>
      <c r="AP467" s="528">
        <v>114.4</v>
      </c>
      <c r="AQ467" s="528">
        <v>114.5</v>
      </c>
      <c r="AR467" s="528">
        <v>114.4</v>
      </c>
      <c r="AS467" s="528">
        <v>116.3</v>
      </c>
      <c r="AT467" s="528">
        <v>117.1</v>
      </c>
      <c r="AU467" s="528">
        <v>119.8</v>
      </c>
      <c r="AV467" s="528">
        <v>118.5</v>
      </c>
      <c r="AW467" s="528">
        <v>119.5</v>
      </c>
      <c r="AX467" s="528">
        <v>118.7</v>
      </c>
      <c r="AY467" s="528">
        <v>118.2</v>
      </c>
      <c r="AZ467" s="528">
        <v>118.3</v>
      </c>
      <c r="BA467" s="528">
        <v>118.5</v>
      </c>
      <c r="BB467" s="528">
        <v>117.3</v>
      </c>
      <c r="BC467" s="528">
        <v>119.4</v>
      </c>
      <c r="BD467" s="528">
        <v>118.3</v>
      </c>
      <c r="BE467" s="528">
        <v>116.8</v>
      </c>
      <c r="BF467" s="528">
        <v>116.7</v>
      </c>
      <c r="BG467" s="528">
        <v>115</v>
      </c>
      <c r="BH467" s="528">
        <v>115</v>
      </c>
      <c r="BI467" s="528">
        <v>115</v>
      </c>
      <c r="BJ467" s="528">
        <v>114.7</v>
      </c>
      <c r="BK467" s="528">
        <v>115.3</v>
      </c>
      <c r="BL467" s="528">
        <v>120.8</v>
      </c>
      <c r="BM467" s="528">
        <v>121.3</v>
      </c>
      <c r="BN467" s="528">
        <v>122.2</v>
      </c>
      <c r="BO467" s="528">
        <v>122.4</v>
      </c>
      <c r="BP467" s="528">
        <v>122.6</v>
      </c>
      <c r="BQ467" s="528">
        <v>122.6</v>
      </c>
      <c r="BR467" s="528">
        <v>123</v>
      </c>
      <c r="BS467" s="528">
        <v>123.2</v>
      </c>
      <c r="BT467" s="528">
        <v>123.1</v>
      </c>
      <c r="BU467" s="528">
        <v>123.2</v>
      </c>
      <c r="BV467" s="528">
        <v>123.2</v>
      </c>
      <c r="BW467" s="528">
        <v>123.3</v>
      </c>
      <c r="BX467" s="528">
        <v>121.2</v>
      </c>
      <c r="BY467" s="528">
        <v>120.9</v>
      </c>
      <c r="BZ467" s="528">
        <v>123</v>
      </c>
      <c r="CA467" s="528">
        <v>123.5</v>
      </c>
      <c r="CB467" s="528">
        <v>120.1</v>
      </c>
      <c r="CC467" s="528">
        <v>123.6</v>
      </c>
      <c r="CD467" s="528">
        <v>124.9</v>
      </c>
      <c r="CE467" s="528">
        <v>125.6</v>
      </c>
      <c r="CF467" s="528">
        <v>126.6</v>
      </c>
      <c r="CG467" s="528">
        <v>127.5</v>
      </c>
      <c r="CH467" s="528">
        <v>130.9</v>
      </c>
      <c r="CI467" s="528">
        <v>132.19999999999999</v>
      </c>
      <c r="CJ467" s="528">
        <v>134.30000000000001</v>
      </c>
      <c r="CK467" s="528">
        <v>134.9</v>
      </c>
      <c r="CL467" s="528">
        <v>137.69999999999999</v>
      </c>
    </row>
    <row r="468" spans="1:90">
      <c r="A468" s="524" t="s">
        <v>2832</v>
      </c>
      <c r="B468" s="524" t="s">
        <v>2833</v>
      </c>
      <c r="C468" s="525">
        <v>0.37359999999999999</v>
      </c>
      <c r="D468" s="528">
        <v>100.9</v>
      </c>
      <c r="E468" s="528">
        <v>100.9</v>
      </c>
      <c r="F468" s="528">
        <v>101.6</v>
      </c>
      <c r="G468" s="528">
        <v>102.7</v>
      </c>
      <c r="H468" s="528">
        <v>102.7</v>
      </c>
      <c r="I468" s="528">
        <v>102.9</v>
      </c>
      <c r="J468" s="528">
        <v>103</v>
      </c>
      <c r="K468" s="528">
        <v>103.3</v>
      </c>
      <c r="L468" s="528">
        <v>103.5</v>
      </c>
      <c r="M468" s="528">
        <v>103.5</v>
      </c>
      <c r="N468" s="528">
        <v>104.7</v>
      </c>
      <c r="O468" s="528">
        <v>104.6</v>
      </c>
      <c r="P468" s="528">
        <v>103.3</v>
      </c>
      <c r="Q468" s="528">
        <v>103</v>
      </c>
      <c r="R468" s="528">
        <v>102.4</v>
      </c>
      <c r="S468" s="528">
        <v>102.5</v>
      </c>
      <c r="T468" s="528">
        <v>102.5</v>
      </c>
      <c r="U468" s="528">
        <v>102.6</v>
      </c>
      <c r="V468" s="528">
        <v>102.8</v>
      </c>
      <c r="W468" s="528">
        <v>102.8</v>
      </c>
      <c r="X468" s="528">
        <v>103.7</v>
      </c>
      <c r="Y468" s="528">
        <v>104.1</v>
      </c>
      <c r="Z468" s="528">
        <v>104.1</v>
      </c>
      <c r="AA468" s="528">
        <v>104.1</v>
      </c>
      <c r="AB468" s="528">
        <v>104.1</v>
      </c>
      <c r="AC468" s="528">
        <v>104.7</v>
      </c>
      <c r="AD468" s="528">
        <v>105</v>
      </c>
      <c r="AE468" s="528">
        <v>108.4</v>
      </c>
      <c r="AF468" s="528">
        <v>109.6</v>
      </c>
      <c r="AG468" s="528">
        <v>109.6</v>
      </c>
      <c r="AH468" s="528">
        <v>109.6</v>
      </c>
      <c r="AI468" s="528">
        <v>109.2</v>
      </c>
      <c r="AJ468" s="528">
        <v>109</v>
      </c>
      <c r="AK468" s="528">
        <v>109</v>
      </c>
      <c r="AL468" s="528">
        <v>109</v>
      </c>
      <c r="AM468" s="528">
        <v>109</v>
      </c>
      <c r="AN468" s="528">
        <v>111.6</v>
      </c>
      <c r="AO468" s="528">
        <v>111.8</v>
      </c>
      <c r="AP468" s="528">
        <v>114.6</v>
      </c>
      <c r="AQ468" s="528">
        <v>114.6</v>
      </c>
      <c r="AR468" s="528">
        <v>114.4</v>
      </c>
      <c r="AS468" s="528">
        <v>116.7</v>
      </c>
      <c r="AT468" s="528">
        <v>117.8</v>
      </c>
      <c r="AU468" s="528">
        <v>121.6</v>
      </c>
      <c r="AV468" s="528">
        <v>119.7</v>
      </c>
      <c r="AW468" s="528">
        <v>121.1</v>
      </c>
      <c r="AX468" s="528">
        <v>119.9</v>
      </c>
      <c r="AY468" s="528">
        <v>117.9</v>
      </c>
      <c r="AZ468" s="528">
        <v>117.7</v>
      </c>
      <c r="BA468" s="528">
        <v>117.9</v>
      </c>
      <c r="BB468" s="528">
        <v>116.3</v>
      </c>
      <c r="BC468" s="528">
        <v>118.5</v>
      </c>
      <c r="BD468" s="528">
        <v>118.4</v>
      </c>
      <c r="BE468" s="528">
        <v>118</v>
      </c>
      <c r="BF468" s="528">
        <v>118.1</v>
      </c>
      <c r="BG468" s="528">
        <v>115.8</v>
      </c>
      <c r="BH468" s="528">
        <v>115.6</v>
      </c>
      <c r="BI468" s="528">
        <v>115.6</v>
      </c>
      <c r="BJ468" s="528">
        <v>114.7</v>
      </c>
      <c r="BK468" s="528">
        <v>114.7</v>
      </c>
      <c r="BL468" s="528">
        <v>122</v>
      </c>
      <c r="BM468" s="528">
        <v>122.3</v>
      </c>
      <c r="BN468" s="528">
        <v>122.3</v>
      </c>
      <c r="BO468" s="528">
        <v>121.7</v>
      </c>
      <c r="BP468" s="528">
        <v>121.8</v>
      </c>
      <c r="BQ468" s="528">
        <v>121.9</v>
      </c>
      <c r="BR468" s="528">
        <v>122.1</v>
      </c>
      <c r="BS468" s="528">
        <v>122.3</v>
      </c>
      <c r="BT468" s="528">
        <v>122.3</v>
      </c>
      <c r="BU468" s="528">
        <v>122.3</v>
      </c>
      <c r="BV468" s="528">
        <v>122.3</v>
      </c>
      <c r="BW468" s="528">
        <v>122.3</v>
      </c>
      <c r="BX468" s="528">
        <v>119.5</v>
      </c>
      <c r="BY468" s="528">
        <v>119</v>
      </c>
      <c r="BZ468" s="528">
        <v>122</v>
      </c>
      <c r="CA468" s="528">
        <v>122.4</v>
      </c>
      <c r="CB468" s="528">
        <v>119.3</v>
      </c>
      <c r="CC468" s="528">
        <v>123.9</v>
      </c>
      <c r="CD468" s="528">
        <v>124.7</v>
      </c>
      <c r="CE468" s="528">
        <v>125.6</v>
      </c>
      <c r="CF468" s="528">
        <v>126.7</v>
      </c>
      <c r="CG468" s="528">
        <v>127.5</v>
      </c>
      <c r="CH468" s="528">
        <v>132.30000000000001</v>
      </c>
      <c r="CI468" s="528">
        <v>133.80000000000001</v>
      </c>
      <c r="CJ468" s="528">
        <v>136.80000000000001</v>
      </c>
      <c r="CK468" s="528">
        <v>137.9</v>
      </c>
      <c r="CL468" s="528">
        <v>141.5</v>
      </c>
    </row>
    <row r="469" spans="1:90">
      <c r="A469" s="524" t="s">
        <v>2834</v>
      </c>
      <c r="B469" s="524" t="s">
        <v>2835</v>
      </c>
      <c r="C469" s="525">
        <v>4.28E-3</v>
      </c>
      <c r="D469" s="528">
        <v>103.1</v>
      </c>
      <c r="E469" s="528">
        <v>103.1</v>
      </c>
      <c r="F469" s="528">
        <v>103.1</v>
      </c>
      <c r="G469" s="528">
        <v>103.1</v>
      </c>
      <c r="H469" s="528">
        <v>102.7</v>
      </c>
      <c r="I469" s="528">
        <v>103.7</v>
      </c>
      <c r="J469" s="528">
        <v>103.7</v>
      </c>
      <c r="K469" s="528">
        <v>105.5</v>
      </c>
      <c r="L469" s="528">
        <v>108.9</v>
      </c>
      <c r="M469" s="528">
        <v>108.9</v>
      </c>
      <c r="N469" s="528">
        <v>118.3</v>
      </c>
      <c r="O469" s="528">
        <v>118.3</v>
      </c>
      <c r="P469" s="528">
        <v>118.3</v>
      </c>
      <c r="Q469" s="528">
        <v>118.3</v>
      </c>
      <c r="R469" s="528">
        <v>111.4</v>
      </c>
      <c r="S469" s="528">
        <v>111.4</v>
      </c>
      <c r="T469" s="528">
        <v>111.9</v>
      </c>
      <c r="U469" s="528">
        <v>111.9</v>
      </c>
      <c r="V469" s="528">
        <v>108.4</v>
      </c>
      <c r="W469" s="528">
        <v>108.4</v>
      </c>
      <c r="X469" s="528">
        <v>107.8</v>
      </c>
      <c r="Y469" s="528">
        <v>108.4</v>
      </c>
      <c r="Z469" s="528">
        <v>108.4</v>
      </c>
      <c r="AA469" s="528">
        <v>104.5</v>
      </c>
      <c r="AB469" s="528">
        <v>104.5</v>
      </c>
      <c r="AC469" s="528">
        <v>104.5</v>
      </c>
      <c r="AD469" s="528">
        <v>107.4</v>
      </c>
      <c r="AE469" s="528">
        <v>106.5</v>
      </c>
      <c r="AF469" s="528">
        <v>106.5</v>
      </c>
      <c r="AG469" s="528">
        <v>107.7</v>
      </c>
      <c r="AH469" s="528">
        <v>107.7</v>
      </c>
      <c r="AI469" s="528">
        <v>108.6</v>
      </c>
      <c r="AJ469" s="528">
        <v>109.1</v>
      </c>
      <c r="AK469" s="528">
        <v>109.1</v>
      </c>
      <c r="AL469" s="528">
        <v>109.1</v>
      </c>
      <c r="AM469" s="528">
        <v>109.9</v>
      </c>
      <c r="AN469" s="528">
        <v>109.9</v>
      </c>
      <c r="AO469" s="528">
        <v>111.1</v>
      </c>
      <c r="AP469" s="528">
        <v>111.6</v>
      </c>
      <c r="AQ469" s="528">
        <v>111.6</v>
      </c>
      <c r="AR469" s="528">
        <v>111.6</v>
      </c>
      <c r="AS469" s="528">
        <v>111.6</v>
      </c>
      <c r="AT469" s="528">
        <v>111.6</v>
      </c>
      <c r="AU469" s="528">
        <v>111.6</v>
      </c>
      <c r="AV469" s="528">
        <v>114.1</v>
      </c>
      <c r="AW469" s="528">
        <v>114.1</v>
      </c>
      <c r="AX469" s="528">
        <v>114.1</v>
      </c>
      <c r="AY469" s="528">
        <v>114.2</v>
      </c>
      <c r="AZ469" s="528">
        <v>111.6</v>
      </c>
      <c r="BA469" s="528">
        <v>111.4</v>
      </c>
      <c r="BB469" s="528">
        <v>111</v>
      </c>
      <c r="BC469" s="528">
        <v>111</v>
      </c>
      <c r="BD469" s="528">
        <v>111</v>
      </c>
      <c r="BE469" s="528">
        <v>111</v>
      </c>
      <c r="BF469" s="528">
        <v>111</v>
      </c>
      <c r="BG469" s="528">
        <v>111</v>
      </c>
      <c r="BH469" s="528">
        <v>111</v>
      </c>
      <c r="BI469" s="528">
        <v>111</v>
      </c>
      <c r="BJ469" s="528">
        <v>110.8</v>
      </c>
      <c r="BK469" s="528">
        <v>111.8</v>
      </c>
      <c r="BL469" s="528">
        <v>111</v>
      </c>
      <c r="BM469" s="528">
        <v>111.1</v>
      </c>
      <c r="BN469" s="528">
        <v>111.2</v>
      </c>
      <c r="BO469" s="528">
        <v>112.1</v>
      </c>
      <c r="BP469" s="528">
        <v>112.1</v>
      </c>
      <c r="BQ469" s="528">
        <v>112.1</v>
      </c>
      <c r="BR469" s="528">
        <v>112.1</v>
      </c>
      <c r="BS469" s="528">
        <v>112.1</v>
      </c>
      <c r="BT469" s="528">
        <v>112.1</v>
      </c>
      <c r="BU469" s="528">
        <v>112.1</v>
      </c>
      <c r="BV469" s="528">
        <v>112.1</v>
      </c>
      <c r="BW469" s="528">
        <v>112.1</v>
      </c>
      <c r="BX469" s="528">
        <v>112.1</v>
      </c>
      <c r="BY469" s="528">
        <v>112.1</v>
      </c>
      <c r="BZ469" s="528">
        <v>112.1</v>
      </c>
      <c r="CA469" s="528">
        <v>112.1</v>
      </c>
      <c r="CB469" s="528">
        <v>112.1</v>
      </c>
      <c r="CC469" s="528">
        <v>112.1</v>
      </c>
      <c r="CD469" s="528">
        <v>114.6</v>
      </c>
      <c r="CE469" s="528">
        <v>114.6</v>
      </c>
      <c r="CF469" s="528">
        <v>116.1</v>
      </c>
      <c r="CG469" s="528">
        <v>117.2</v>
      </c>
      <c r="CH469" s="528">
        <v>117.2</v>
      </c>
      <c r="CI469" s="528">
        <v>117.2</v>
      </c>
      <c r="CJ469" s="528">
        <v>117.2</v>
      </c>
      <c r="CK469" s="528">
        <v>115.4</v>
      </c>
      <c r="CL469" s="528">
        <v>117.2</v>
      </c>
    </row>
    <row r="470" spans="1:90">
      <c r="A470" s="524" t="s">
        <v>2836</v>
      </c>
      <c r="B470" s="524" t="s">
        <v>2837</v>
      </c>
      <c r="C470" s="525">
        <v>2.511E-2</v>
      </c>
      <c r="D470" s="528">
        <v>100.9</v>
      </c>
      <c r="E470" s="528">
        <v>100.4</v>
      </c>
      <c r="F470" s="528">
        <v>100.4</v>
      </c>
      <c r="G470" s="528">
        <v>102.9</v>
      </c>
      <c r="H470" s="528">
        <v>101.7</v>
      </c>
      <c r="I470" s="528">
        <v>102.1</v>
      </c>
      <c r="J470" s="528">
        <v>102.3</v>
      </c>
      <c r="K470" s="528">
        <v>102.4</v>
      </c>
      <c r="L470" s="528">
        <v>104</v>
      </c>
      <c r="M470" s="528">
        <v>104</v>
      </c>
      <c r="N470" s="528">
        <v>104</v>
      </c>
      <c r="O470" s="528">
        <v>104.1</v>
      </c>
      <c r="P470" s="528">
        <v>105.3</v>
      </c>
      <c r="Q470" s="528">
        <v>105.3</v>
      </c>
      <c r="R470" s="528">
        <v>105.3</v>
      </c>
      <c r="S470" s="528">
        <v>103.8</v>
      </c>
      <c r="T470" s="528">
        <v>104.9</v>
      </c>
      <c r="U470" s="528">
        <v>105.3</v>
      </c>
      <c r="V470" s="528">
        <v>105.5</v>
      </c>
      <c r="W470" s="528">
        <v>105.5</v>
      </c>
      <c r="X470" s="528">
        <v>105.6</v>
      </c>
      <c r="Y470" s="528">
        <v>105.6</v>
      </c>
      <c r="Z470" s="528">
        <v>105.6</v>
      </c>
      <c r="AA470" s="528">
        <v>105.6</v>
      </c>
      <c r="AB470" s="528">
        <v>105.7</v>
      </c>
      <c r="AC470" s="528">
        <v>105.8</v>
      </c>
      <c r="AD470" s="528">
        <v>105.8</v>
      </c>
      <c r="AE470" s="528">
        <v>108.5</v>
      </c>
      <c r="AF470" s="528">
        <v>109.9</v>
      </c>
      <c r="AG470" s="528">
        <v>109.9</v>
      </c>
      <c r="AH470" s="528">
        <v>109.9</v>
      </c>
      <c r="AI470" s="528">
        <v>109.9</v>
      </c>
      <c r="AJ470" s="528">
        <v>109.9</v>
      </c>
      <c r="AK470" s="528">
        <v>109.9</v>
      </c>
      <c r="AL470" s="528">
        <v>109.2</v>
      </c>
      <c r="AM470" s="528">
        <v>108.2</v>
      </c>
      <c r="AN470" s="528">
        <v>112</v>
      </c>
      <c r="AO470" s="528">
        <v>112</v>
      </c>
      <c r="AP470" s="528">
        <v>112.9</v>
      </c>
      <c r="AQ470" s="528">
        <v>113</v>
      </c>
      <c r="AR470" s="528">
        <v>114.6</v>
      </c>
      <c r="AS470" s="528">
        <v>116.8</v>
      </c>
      <c r="AT470" s="528">
        <v>117.6</v>
      </c>
      <c r="AU470" s="528">
        <v>117.6</v>
      </c>
      <c r="AV470" s="528">
        <v>117.6</v>
      </c>
      <c r="AW470" s="528">
        <v>117.6</v>
      </c>
      <c r="AX470" s="528">
        <v>116</v>
      </c>
      <c r="AY470" s="528">
        <v>114.3</v>
      </c>
      <c r="AZ470" s="528">
        <v>113.5</v>
      </c>
      <c r="BA470" s="528">
        <v>112.5</v>
      </c>
      <c r="BB470" s="528">
        <v>112.9</v>
      </c>
      <c r="BC470" s="528">
        <v>113.7</v>
      </c>
      <c r="BD470" s="528">
        <v>114</v>
      </c>
      <c r="BE470" s="528">
        <v>114.2</v>
      </c>
      <c r="BF470" s="528">
        <v>114.2</v>
      </c>
      <c r="BG470" s="528">
        <v>114.2</v>
      </c>
      <c r="BH470" s="528">
        <v>114.6</v>
      </c>
      <c r="BI470" s="528">
        <v>114.5</v>
      </c>
      <c r="BJ470" s="528">
        <v>123.2</v>
      </c>
      <c r="BK470" s="528">
        <v>131.19999999999999</v>
      </c>
      <c r="BL470" s="528">
        <v>131.80000000000001</v>
      </c>
      <c r="BM470" s="528">
        <v>132.69999999999999</v>
      </c>
      <c r="BN470" s="528">
        <v>135.1</v>
      </c>
      <c r="BO470" s="528">
        <v>144</v>
      </c>
      <c r="BP470" s="528">
        <v>144.1</v>
      </c>
      <c r="BQ470" s="528">
        <v>144.1</v>
      </c>
      <c r="BR470" s="528">
        <v>144.1</v>
      </c>
      <c r="BS470" s="528">
        <v>144.1</v>
      </c>
      <c r="BT470" s="528">
        <v>144.1</v>
      </c>
      <c r="BU470" s="528">
        <v>144.1</v>
      </c>
      <c r="BV470" s="528">
        <v>144.1</v>
      </c>
      <c r="BW470" s="528">
        <v>141.80000000000001</v>
      </c>
      <c r="BX470" s="528">
        <v>131.9</v>
      </c>
      <c r="BY470" s="528">
        <v>132</v>
      </c>
      <c r="BZ470" s="528">
        <v>131.80000000000001</v>
      </c>
      <c r="CA470" s="528">
        <v>134.69999999999999</v>
      </c>
      <c r="CB470" s="528">
        <v>135.80000000000001</v>
      </c>
      <c r="CC470" s="528">
        <v>135.6</v>
      </c>
      <c r="CD470" s="528">
        <v>134.5</v>
      </c>
      <c r="CE470" s="528">
        <v>134.5</v>
      </c>
      <c r="CF470" s="528">
        <v>134.5</v>
      </c>
      <c r="CG470" s="528">
        <v>135.69999999999999</v>
      </c>
      <c r="CH470" s="528">
        <v>134.80000000000001</v>
      </c>
      <c r="CI470" s="528">
        <v>134.80000000000001</v>
      </c>
      <c r="CJ470" s="528">
        <v>134.80000000000001</v>
      </c>
      <c r="CK470" s="528">
        <v>135</v>
      </c>
      <c r="CL470" s="528">
        <v>135.80000000000001</v>
      </c>
    </row>
    <row r="471" spans="1:90">
      <c r="A471" s="524" t="s">
        <v>2838</v>
      </c>
      <c r="B471" s="524" t="s">
        <v>2839</v>
      </c>
      <c r="C471" s="525">
        <v>7.77E-3</v>
      </c>
      <c r="D471" s="528">
        <v>97.1</v>
      </c>
      <c r="E471" s="528">
        <v>97.1</v>
      </c>
      <c r="F471" s="528">
        <v>97.1</v>
      </c>
      <c r="G471" s="528">
        <v>97.1</v>
      </c>
      <c r="H471" s="528">
        <v>97.1</v>
      </c>
      <c r="I471" s="528">
        <v>97.6</v>
      </c>
      <c r="J471" s="528">
        <v>97.6</v>
      </c>
      <c r="K471" s="528">
        <v>97.6</v>
      </c>
      <c r="L471" s="528">
        <v>97.6</v>
      </c>
      <c r="M471" s="528">
        <v>97.6</v>
      </c>
      <c r="N471" s="528">
        <v>97.6</v>
      </c>
      <c r="O471" s="528">
        <v>97.6</v>
      </c>
      <c r="P471" s="528">
        <v>97.6</v>
      </c>
      <c r="Q471" s="528">
        <v>97.6</v>
      </c>
      <c r="R471" s="528">
        <v>97.6</v>
      </c>
      <c r="S471" s="528">
        <v>97.6</v>
      </c>
      <c r="T471" s="528">
        <v>97.6</v>
      </c>
      <c r="U471" s="528">
        <v>97.6</v>
      </c>
      <c r="V471" s="528">
        <v>97.6</v>
      </c>
      <c r="W471" s="528">
        <v>97.6</v>
      </c>
      <c r="X471" s="528">
        <v>98.3</v>
      </c>
      <c r="Y471" s="528">
        <v>100.4</v>
      </c>
      <c r="Z471" s="528">
        <v>100.4</v>
      </c>
      <c r="AA471" s="528">
        <v>100.4</v>
      </c>
      <c r="AB471" s="528">
        <v>107.3</v>
      </c>
      <c r="AC471" s="528">
        <v>107.7</v>
      </c>
      <c r="AD471" s="528">
        <v>107.7</v>
      </c>
      <c r="AE471" s="528">
        <v>107.7</v>
      </c>
      <c r="AF471" s="528">
        <v>107.7</v>
      </c>
      <c r="AG471" s="528">
        <v>107.7</v>
      </c>
      <c r="AH471" s="528">
        <v>107.7</v>
      </c>
      <c r="AI471" s="528">
        <v>107.7</v>
      </c>
      <c r="AJ471" s="528">
        <v>107.7</v>
      </c>
      <c r="AK471" s="528">
        <v>108.8</v>
      </c>
      <c r="AL471" s="528">
        <v>108.8</v>
      </c>
      <c r="AM471" s="528">
        <v>108.8</v>
      </c>
      <c r="AN471" s="528">
        <v>108.1</v>
      </c>
      <c r="AO471" s="528">
        <v>108.1</v>
      </c>
      <c r="AP471" s="528">
        <v>108.1</v>
      </c>
      <c r="AQ471" s="528">
        <v>108.1</v>
      </c>
      <c r="AR471" s="528">
        <v>108.1</v>
      </c>
      <c r="AS471" s="528">
        <v>108.1</v>
      </c>
      <c r="AT471" s="528">
        <v>108.1</v>
      </c>
      <c r="AU471" s="528">
        <v>108.1</v>
      </c>
      <c r="AV471" s="528">
        <v>108.1</v>
      </c>
      <c r="AW471" s="528">
        <v>108.1</v>
      </c>
      <c r="AX471" s="528">
        <v>108.1</v>
      </c>
      <c r="AY471" s="528">
        <v>108.1</v>
      </c>
      <c r="AZ471" s="528">
        <v>110.2</v>
      </c>
      <c r="BA471" s="528">
        <v>110.2</v>
      </c>
      <c r="BB471" s="528">
        <v>110.2</v>
      </c>
      <c r="BC471" s="528">
        <v>110.2</v>
      </c>
      <c r="BD471" s="528">
        <v>110.2</v>
      </c>
      <c r="BE471" s="528">
        <v>110.2</v>
      </c>
      <c r="BF471" s="528">
        <v>110.2</v>
      </c>
      <c r="BG471" s="528">
        <v>110.2</v>
      </c>
      <c r="BH471" s="528">
        <v>110.2</v>
      </c>
      <c r="BI471" s="528">
        <v>110.2</v>
      </c>
      <c r="BJ471" s="528">
        <v>110.2</v>
      </c>
      <c r="BK471" s="528">
        <v>110.2</v>
      </c>
      <c r="BL471" s="528">
        <v>110.2</v>
      </c>
      <c r="BM471" s="528">
        <v>110.2</v>
      </c>
      <c r="BN471" s="528">
        <v>110.2</v>
      </c>
      <c r="BO471" s="528">
        <v>110.2</v>
      </c>
      <c r="BP471" s="528">
        <v>110.2</v>
      </c>
      <c r="BQ471" s="528">
        <v>110.2</v>
      </c>
      <c r="BR471" s="528">
        <v>110.2</v>
      </c>
      <c r="BS471" s="528">
        <v>110.2</v>
      </c>
      <c r="BT471" s="528">
        <v>110.2</v>
      </c>
      <c r="BU471" s="528">
        <v>110.2</v>
      </c>
      <c r="BV471" s="528">
        <v>110.2</v>
      </c>
      <c r="BW471" s="528">
        <v>116</v>
      </c>
      <c r="BX471" s="528">
        <v>123.6</v>
      </c>
      <c r="BY471" s="528">
        <v>123.6</v>
      </c>
      <c r="BZ471" s="528">
        <v>123.6</v>
      </c>
      <c r="CA471" s="528">
        <v>123.6</v>
      </c>
      <c r="CB471" s="528">
        <v>123.6</v>
      </c>
      <c r="CC471" s="528">
        <v>127.7</v>
      </c>
      <c r="CD471" s="528">
        <v>137.19999999999999</v>
      </c>
      <c r="CE471" s="528">
        <v>138.1</v>
      </c>
      <c r="CF471" s="528">
        <v>140.69999999999999</v>
      </c>
      <c r="CG471" s="528">
        <v>140.69999999999999</v>
      </c>
      <c r="CH471" s="528">
        <v>140.69999999999999</v>
      </c>
      <c r="CI471" s="528">
        <v>142.4</v>
      </c>
      <c r="CJ471" s="528">
        <v>146.6</v>
      </c>
      <c r="CK471" s="528">
        <v>146.6</v>
      </c>
      <c r="CL471" s="528">
        <v>146.6</v>
      </c>
    </row>
    <row r="472" spans="1:90">
      <c r="A472" s="524" t="s">
        <v>2840</v>
      </c>
      <c r="B472" s="524" t="s">
        <v>2841</v>
      </c>
      <c r="C472" s="525">
        <v>1.5740000000000001E-2</v>
      </c>
      <c r="D472" s="528">
        <v>103.2</v>
      </c>
      <c r="E472" s="528">
        <v>103.2</v>
      </c>
      <c r="F472" s="528">
        <v>103.2</v>
      </c>
      <c r="G472" s="528">
        <v>103.2</v>
      </c>
      <c r="H472" s="528">
        <v>105.7</v>
      </c>
      <c r="I472" s="528">
        <v>117.9</v>
      </c>
      <c r="J472" s="528">
        <v>121.6</v>
      </c>
      <c r="K472" s="528">
        <v>121.6</v>
      </c>
      <c r="L472" s="528">
        <v>121.6</v>
      </c>
      <c r="M472" s="528">
        <v>121.6</v>
      </c>
      <c r="N472" s="528">
        <v>121.6</v>
      </c>
      <c r="O472" s="528">
        <v>122.6</v>
      </c>
      <c r="P472" s="528">
        <v>122.6</v>
      </c>
      <c r="Q472" s="528">
        <v>122.6</v>
      </c>
      <c r="R472" s="528">
        <v>122.6</v>
      </c>
      <c r="S472" s="528">
        <v>129.6</v>
      </c>
      <c r="T472" s="528">
        <v>130.9</v>
      </c>
      <c r="U472" s="528">
        <v>131.4</v>
      </c>
      <c r="V472" s="528">
        <v>131.9</v>
      </c>
      <c r="W472" s="528">
        <v>131.9</v>
      </c>
      <c r="X472" s="528">
        <v>131.9</v>
      </c>
      <c r="Y472" s="528">
        <v>131.9</v>
      </c>
      <c r="Z472" s="528">
        <v>131.9</v>
      </c>
      <c r="AA472" s="528">
        <v>131.9</v>
      </c>
      <c r="AB472" s="528">
        <v>132.69999999999999</v>
      </c>
      <c r="AC472" s="528">
        <v>132.69999999999999</v>
      </c>
      <c r="AD472" s="528">
        <v>133.9</v>
      </c>
      <c r="AE472" s="528">
        <v>135.80000000000001</v>
      </c>
      <c r="AF472" s="528">
        <v>135.80000000000001</v>
      </c>
      <c r="AG472" s="528">
        <v>135.80000000000001</v>
      </c>
      <c r="AH472" s="528">
        <v>135.80000000000001</v>
      </c>
      <c r="AI472" s="528">
        <v>147.5</v>
      </c>
      <c r="AJ472" s="528">
        <v>147.5</v>
      </c>
      <c r="AK472" s="528">
        <v>147.5</v>
      </c>
      <c r="AL472" s="528">
        <v>147.5</v>
      </c>
      <c r="AM472" s="528">
        <v>151.80000000000001</v>
      </c>
      <c r="AN472" s="528">
        <v>152.19999999999999</v>
      </c>
      <c r="AO472" s="528">
        <v>152.80000000000001</v>
      </c>
      <c r="AP472" s="528">
        <v>152.80000000000001</v>
      </c>
      <c r="AQ472" s="528">
        <v>152.80000000000001</v>
      </c>
      <c r="AR472" s="528">
        <v>152.80000000000001</v>
      </c>
      <c r="AS472" s="528">
        <v>157.9</v>
      </c>
      <c r="AT472" s="528">
        <v>157.9</v>
      </c>
      <c r="AU472" s="528">
        <v>157.9</v>
      </c>
      <c r="AV472" s="528">
        <v>157.9</v>
      </c>
      <c r="AW472" s="528">
        <v>157.9</v>
      </c>
      <c r="AX472" s="528">
        <v>157.9</v>
      </c>
      <c r="AY472" s="528">
        <v>188.5</v>
      </c>
      <c r="AZ472" s="528">
        <v>198.7</v>
      </c>
      <c r="BA472" s="528">
        <v>198.7</v>
      </c>
      <c r="BB472" s="528">
        <v>198.7</v>
      </c>
      <c r="BC472" s="528">
        <v>200.3</v>
      </c>
      <c r="BD472" s="528">
        <v>200.3</v>
      </c>
      <c r="BE472" s="528">
        <v>200.3</v>
      </c>
      <c r="BF472" s="528">
        <v>199.7</v>
      </c>
      <c r="BG472" s="528">
        <v>197.9</v>
      </c>
      <c r="BH472" s="528">
        <v>197.9</v>
      </c>
      <c r="BI472" s="528">
        <v>198.5</v>
      </c>
      <c r="BJ472" s="528">
        <v>199.4</v>
      </c>
      <c r="BK472" s="528">
        <v>199.4</v>
      </c>
      <c r="BL472" s="528">
        <v>199.4</v>
      </c>
      <c r="BM472" s="528">
        <v>207.1</v>
      </c>
      <c r="BN472" s="528">
        <v>230.9</v>
      </c>
      <c r="BO472" s="528">
        <v>239.9</v>
      </c>
      <c r="BP472" s="528">
        <v>243.2</v>
      </c>
      <c r="BQ472" s="528">
        <v>243.2</v>
      </c>
      <c r="BR472" s="528">
        <v>243.2</v>
      </c>
      <c r="BS472" s="528">
        <v>243.2</v>
      </c>
      <c r="BT472" s="528">
        <v>243.2</v>
      </c>
      <c r="BU472" s="528">
        <v>243.2</v>
      </c>
      <c r="BV472" s="528">
        <v>243.2</v>
      </c>
      <c r="BW472" s="528">
        <v>243.2</v>
      </c>
      <c r="BX472" s="528">
        <v>232.3</v>
      </c>
      <c r="BY472" s="528">
        <v>232.3</v>
      </c>
      <c r="BZ472" s="528">
        <v>232.3</v>
      </c>
      <c r="CA472" s="528">
        <v>232.3</v>
      </c>
      <c r="CB472" s="528">
        <v>190.7</v>
      </c>
      <c r="CC472" s="528">
        <v>202.2</v>
      </c>
      <c r="CD472" s="528">
        <v>203.6</v>
      </c>
      <c r="CE472" s="528">
        <v>203.6</v>
      </c>
      <c r="CF472" s="528">
        <v>203.6</v>
      </c>
      <c r="CG472" s="528">
        <v>204</v>
      </c>
      <c r="CH472" s="528">
        <v>204.3</v>
      </c>
      <c r="CI472" s="528">
        <v>204.3</v>
      </c>
      <c r="CJ472" s="528">
        <v>204.8</v>
      </c>
      <c r="CK472" s="528">
        <v>205.4</v>
      </c>
      <c r="CL472" s="528">
        <v>206</v>
      </c>
    </row>
    <row r="473" spans="1:90">
      <c r="A473" s="524" t="s">
        <v>2842</v>
      </c>
      <c r="B473" s="524" t="s">
        <v>2843</v>
      </c>
      <c r="C473" s="525">
        <v>0.10281999999999999</v>
      </c>
      <c r="D473" s="528">
        <v>100.4</v>
      </c>
      <c r="E473" s="528">
        <v>104.9</v>
      </c>
      <c r="F473" s="528">
        <v>106.3</v>
      </c>
      <c r="G473" s="528">
        <v>105.8</v>
      </c>
      <c r="H473" s="528">
        <v>105.8</v>
      </c>
      <c r="I473" s="528">
        <v>105.8</v>
      </c>
      <c r="J473" s="528">
        <v>105.8</v>
      </c>
      <c r="K473" s="528">
        <v>105.8</v>
      </c>
      <c r="L473" s="528">
        <v>105.8</v>
      </c>
      <c r="M473" s="528">
        <v>105.8</v>
      </c>
      <c r="N473" s="528">
        <v>105.8</v>
      </c>
      <c r="O473" s="528">
        <v>105.9</v>
      </c>
      <c r="P473" s="528">
        <v>106.2</v>
      </c>
      <c r="Q473" s="528">
        <v>106.2</v>
      </c>
      <c r="R473" s="528">
        <v>106.2</v>
      </c>
      <c r="S473" s="528">
        <v>107.1</v>
      </c>
      <c r="T473" s="528">
        <v>107.1</v>
      </c>
      <c r="U473" s="528">
        <v>108.8</v>
      </c>
      <c r="V473" s="528">
        <v>110.2</v>
      </c>
      <c r="W473" s="528">
        <v>110.2</v>
      </c>
      <c r="X473" s="528">
        <v>110.2</v>
      </c>
      <c r="Y473" s="528">
        <v>110.2</v>
      </c>
      <c r="Z473" s="528">
        <v>110.2</v>
      </c>
      <c r="AA473" s="528">
        <v>110.2</v>
      </c>
      <c r="AB473" s="528">
        <v>110.2</v>
      </c>
      <c r="AC473" s="528">
        <v>110.2</v>
      </c>
      <c r="AD473" s="528">
        <v>110.2</v>
      </c>
      <c r="AE473" s="528">
        <v>107.3</v>
      </c>
      <c r="AF473" s="528">
        <v>107.3</v>
      </c>
      <c r="AG473" s="528">
        <v>107.3</v>
      </c>
      <c r="AH473" s="528">
        <v>107.3</v>
      </c>
      <c r="AI473" s="528">
        <v>107.3</v>
      </c>
      <c r="AJ473" s="528">
        <v>107.3</v>
      </c>
      <c r="AK473" s="528">
        <v>107.3</v>
      </c>
      <c r="AL473" s="528">
        <v>107.3</v>
      </c>
      <c r="AM473" s="528">
        <v>107.3</v>
      </c>
      <c r="AN473" s="528">
        <v>107.6</v>
      </c>
      <c r="AO473" s="528">
        <v>107.6</v>
      </c>
      <c r="AP473" s="528">
        <v>108.8</v>
      </c>
      <c r="AQ473" s="528">
        <v>109.1</v>
      </c>
      <c r="AR473" s="528">
        <v>109.1</v>
      </c>
      <c r="AS473" s="528">
        <v>109.1</v>
      </c>
      <c r="AT473" s="528">
        <v>109.1</v>
      </c>
      <c r="AU473" s="528">
        <v>109.1</v>
      </c>
      <c r="AV473" s="528">
        <v>109.1</v>
      </c>
      <c r="AW473" s="528">
        <v>109.3</v>
      </c>
      <c r="AX473" s="528">
        <v>110.4</v>
      </c>
      <c r="AY473" s="528">
        <v>110.5</v>
      </c>
      <c r="AZ473" s="528">
        <v>110.5</v>
      </c>
      <c r="BA473" s="528">
        <v>110.6</v>
      </c>
      <c r="BB473" s="528">
        <v>110.6</v>
      </c>
      <c r="BC473" s="528">
        <v>112.5</v>
      </c>
      <c r="BD473" s="528">
        <v>107.1</v>
      </c>
      <c r="BE473" s="528">
        <v>100.8</v>
      </c>
      <c r="BF473" s="528">
        <v>100.3</v>
      </c>
      <c r="BG473" s="528">
        <v>100.2</v>
      </c>
      <c r="BH473" s="528">
        <v>100.5</v>
      </c>
      <c r="BI473" s="528">
        <v>100.5</v>
      </c>
      <c r="BJ473" s="528">
        <v>99.8</v>
      </c>
      <c r="BK473" s="528">
        <v>101.1</v>
      </c>
      <c r="BL473" s="528">
        <v>102.8</v>
      </c>
      <c r="BM473" s="528">
        <v>103.2</v>
      </c>
      <c r="BN473" s="528">
        <v>103.3</v>
      </c>
      <c r="BO473" s="528">
        <v>103.3</v>
      </c>
      <c r="BP473" s="528">
        <v>103</v>
      </c>
      <c r="BQ473" s="528">
        <v>102.9</v>
      </c>
      <c r="BR473" s="528">
        <v>104.3</v>
      </c>
      <c r="BS473" s="528">
        <v>104.3</v>
      </c>
      <c r="BT473" s="528">
        <v>103.8</v>
      </c>
      <c r="BU473" s="528">
        <v>104.4</v>
      </c>
      <c r="BV473" s="528">
        <v>104.3</v>
      </c>
      <c r="BW473" s="528">
        <v>105.3</v>
      </c>
      <c r="BX473" s="528">
        <v>108</v>
      </c>
      <c r="BY473" s="528">
        <v>108.2</v>
      </c>
      <c r="BZ473" s="528">
        <v>108.4</v>
      </c>
      <c r="CA473" s="528">
        <v>108.4</v>
      </c>
      <c r="CB473" s="528">
        <v>108.4</v>
      </c>
      <c r="CC473" s="528">
        <v>107.7</v>
      </c>
      <c r="CD473" s="528">
        <v>110.3</v>
      </c>
      <c r="CE473" s="528">
        <v>111.4</v>
      </c>
      <c r="CF473" s="528">
        <v>112.3</v>
      </c>
      <c r="CG473" s="528">
        <v>113.5</v>
      </c>
      <c r="CH473" s="528">
        <v>113.3</v>
      </c>
      <c r="CI473" s="528">
        <v>114.5</v>
      </c>
      <c r="CJ473" s="528">
        <v>113.9</v>
      </c>
      <c r="CK473" s="528">
        <v>113</v>
      </c>
      <c r="CL473" s="528">
        <v>113.9</v>
      </c>
    </row>
    <row r="474" spans="1:90">
      <c r="A474" s="524" t="s">
        <v>2844</v>
      </c>
      <c r="B474" s="524" t="s">
        <v>2845</v>
      </c>
      <c r="C474" s="525">
        <v>0.56298000000000004</v>
      </c>
      <c r="D474" s="528">
        <v>99.7</v>
      </c>
      <c r="E474" s="528">
        <v>99.8</v>
      </c>
      <c r="F474" s="528">
        <v>100.5</v>
      </c>
      <c r="G474" s="528">
        <v>103.1</v>
      </c>
      <c r="H474" s="528">
        <v>102.7</v>
      </c>
      <c r="I474" s="528">
        <v>102.1</v>
      </c>
      <c r="J474" s="528">
        <v>102.8</v>
      </c>
      <c r="K474" s="528">
        <v>102.6</v>
      </c>
      <c r="L474" s="528">
        <v>102.5</v>
      </c>
      <c r="M474" s="528">
        <v>101.5</v>
      </c>
      <c r="N474" s="528">
        <v>101.6</v>
      </c>
      <c r="O474" s="528">
        <v>101.4</v>
      </c>
      <c r="P474" s="528">
        <v>102</v>
      </c>
      <c r="Q474" s="528">
        <v>102.6</v>
      </c>
      <c r="R474" s="528">
        <v>102.6</v>
      </c>
      <c r="S474" s="528">
        <v>106.7</v>
      </c>
      <c r="T474" s="528">
        <v>108.3</v>
      </c>
      <c r="U474" s="528">
        <v>108.7</v>
      </c>
      <c r="V474" s="528">
        <v>110.1</v>
      </c>
      <c r="W474" s="528">
        <v>111.6</v>
      </c>
      <c r="X474" s="528">
        <v>113.2</v>
      </c>
      <c r="Y474" s="528">
        <v>112.1</v>
      </c>
      <c r="Z474" s="528">
        <v>111.9</v>
      </c>
      <c r="AA474" s="528">
        <v>110.7</v>
      </c>
      <c r="AB474" s="528">
        <v>110.9</v>
      </c>
      <c r="AC474" s="528">
        <v>111</v>
      </c>
      <c r="AD474" s="528">
        <v>112.2</v>
      </c>
      <c r="AE474" s="528">
        <v>114.1</v>
      </c>
      <c r="AF474" s="528">
        <v>114.6</v>
      </c>
      <c r="AG474" s="528">
        <v>114.6</v>
      </c>
      <c r="AH474" s="528">
        <v>114.7</v>
      </c>
      <c r="AI474" s="528">
        <v>115.1</v>
      </c>
      <c r="AJ474" s="528">
        <v>115.2</v>
      </c>
      <c r="AK474" s="528">
        <v>116.6</v>
      </c>
      <c r="AL474" s="528">
        <v>115.5</v>
      </c>
      <c r="AM474" s="528">
        <v>115.5</v>
      </c>
      <c r="AN474" s="528">
        <v>114.5</v>
      </c>
      <c r="AO474" s="528">
        <v>114.8</v>
      </c>
      <c r="AP474" s="528">
        <v>114.4</v>
      </c>
      <c r="AQ474" s="528">
        <v>115</v>
      </c>
      <c r="AR474" s="528">
        <v>116.7</v>
      </c>
      <c r="AS474" s="528">
        <v>118.8</v>
      </c>
      <c r="AT474" s="528">
        <v>119.3</v>
      </c>
      <c r="AU474" s="528">
        <v>121.2</v>
      </c>
      <c r="AV474" s="528">
        <v>118.9</v>
      </c>
      <c r="AW474" s="528">
        <v>117.4</v>
      </c>
      <c r="AX474" s="528">
        <v>114.6</v>
      </c>
      <c r="AY474" s="528">
        <v>113</v>
      </c>
      <c r="AZ474" s="528">
        <v>110.1</v>
      </c>
      <c r="BA474" s="528">
        <v>110.5</v>
      </c>
      <c r="BB474" s="528">
        <v>110.6</v>
      </c>
      <c r="BC474" s="528">
        <v>111</v>
      </c>
      <c r="BD474" s="528">
        <v>112</v>
      </c>
      <c r="BE474" s="528">
        <v>111.9</v>
      </c>
      <c r="BF474" s="528">
        <v>112.7</v>
      </c>
      <c r="BG474" s="528">
        <v>113</v>
      </c>
      <c r="BH474" s="528">
        <v>112.8</v>
      </c>
      <c r="BI474" s="528">
        <v>111.3</v>
      </c>
      <c r="BJ474" s="528">
        <v>110.3</v>
      </c>
      <c r="BK474" s="528">
        <v>111.5</v>
      </c>
      <c r="BL474" s="528">
        <v>111.5</v>
      </c>
      <c r="BM474" s="528">
        <v>111.9</v>
      </c>
      <c r="BN474" s="528">
        <v>112.4</v>
      </c>
      <c r="BO474" s="528">
        <v>114.6</v>
      </c>
      <c r="BP474" s="528">
        <v>114.9</v>
      </c>
      <c r="BQ474" s="528">
        <v>115.1</v>
      </c>
      <c r="BR474" s="528">
        <v>115.2</v>
      </c>
      <c r="BS474" s="528">
        <v>115</v>
      </c>
      <c r="BT474" s="528">
        <v>115.7</v>
      </c>
      <c r="BU474" s="528">
        <v>117.7</v>
      </c>
      <c r="BV474" s="528">
        <v>116.4</v>
      </c>
      <c r="BW474" s="528">
        <v>116.6</v>
      </c>
      <c r="BX474" s="528">
        <v>118.1</v>
      </c>
      <c r="BY474" s="528">
        <v>117.8</v>
      </c>
      <c r="BZ474" s="528">
        <v>119</v>
      </c>
      <c r="CA474" s="528">
        <v>119.3</v>
      </c>
      <c r="CB474" s="528">
        <v>120</v>
      </c>
      <c r="CC474" s="528">
        <v>120.3</v>
      </c>
      <c r="CD474" s="528">
        <v>121.5</v>
      </c>
      <c r="CE474" s="528">
        <v>124</v>
      </c>
      <c r="CF474" s="528">
        <v>121.6</v>
      </c>
      <c r="CG474" s="528">
        <v>122.8</v>
      </c>
      <c r="CH474" s="528">
        <v>123.8</v>
      </c>
      <c r="CI474" s="528">
        <v>124</v>
      </c>
      <c r="CJ474" s="528">
        <v>124.1</v>
      </c>
      <c r="CK474" s="528">
        <v>123.8</v>
      </c>
      <c r="CL474" s="528">
        <v>124.4</v>
      </c>
    </row>
    <row r="475" spans="1:90">
      <c r="A475" s="524" t="s">
        <v>2846</v>
      </c>
      <c r="B475" s="524" t="s">
        <v>2847</v>
      </c>
      <c r="C475" s="525">
        <v>0.43397000000000002</v>
      </c>
      <c r="D475" s="528">
        <v>99.3</v>
      </c>
      <c r="E475" s="528">
        <v>99.8</v>
      </c>
      <c r="F475" s="528">
        <v>100.5</v>
      </c>
      <c r="G475" s="528">
        <v>103.1</v>
      </c>
      <c r="H475" s="528">
        <v>102.2</v>
      </c>
      <c r="I475" s="528">
        <v>101.6</v>
      </c>
      <c r="J475" s="528">
        <v>102.6</v>
      </c>
      <c r="K475" s="528">
        <v>102.5</v>
      </c>
      <c r="L475" s="528">
        <v>102.3</v>
      </c>
      <c r="M475" s="528">
        <v>101.3</v>
      </c>
      <c r="N475" s="528">
        <v>101.2</v>
      </c>
      <c r="O475" s="528">
        <v>100.9</v>
      </c>
      <c r="P475" s="528">
        <v>101.5</v>
      </c>
      <c r="Q475" s="528">
        <v>102.5</v>
      </c>
      <c r="R475" s="528">
        <v>102.6</v>
      </c>
      <c r="S475" s="528">
        <v>107.2</v>
      </c>
      <c r="T475" s="528">
        <v>109.1</v>
      </c>
      <c r="U475" s="528">
        <v>109.8</v>
      </c>
      <c r="V475" s="528">
        <v>111.5</v>
      </c>
      <c r="W475" s="528">
        <v>113.4</v>
      </c>
      <c r="X475" s="528">
        <v>115.4</v>
      </c>
      <c r="Y475" s="528">
        <v>113.7</v>
      </c>
      <c r="Z475" s="528">
        <v>113.3</v>
      </c>
      <c r="AA475" s="528">
        <v>111.8</v>
      </c>
      <c r="AB475" s="528">
        <v>111.8</v>
      </c>
      <c r="AC475" s="528">
        <v>112</v>
      </c>
      <c r="AD475" s="528">
        <v>113.3</v>
      </c>
      <c r="AE475" s="528">
        <v>116</v>
      </c>
      <c r="AF475" s="528">
        <v>116.5</v>
      </c>
      <c r="AG475" s="528">
        <v>116.6</v>
      </c>
      <c r="AH475" s="528">
        <v>116.3</v>
      </c>
      <c r="AI475" s="528">
        <v>117.1</v>
      </c>
      <c r="AJ475" s="528">
        <v>117.5</v>
      </c>
      <c r="AK475" s="528">
        <v>119.1</v>
      </c>
      <c r="AL475" s="528">
        <v>116.9</v>
      </c>
      <c r="AM475" s="528">
        <v>116.8</v>
      </c>
      <c r="AN475" s="528">
        <v>114.8</v>
      </c>
      <c r="AO475" s="528">
        <v>115.2</v>
      </c>
      <c r="AP475" s="528">
        <v>114.8</v>
      </c>
      <c r="AQ475" s="528">
        <v>115.6</v>
      </c>
      <c r="AR475" s="528">
        <v>118</v>
      </c>
      <c r="AS475" s="528">
        <v>120.4</v>
      </c>
      <c r="AT475" s="528">
        <v>120.7</v>
      </c>
      <c r="AU475" s="528">
        <v>122.8</v>
      </c>
      <c r="AV475" s="528">
        <v>119.7</v>
      </c>
      <c r="AW475" s="528">
        <v>117.9</v>
      </c>
      <c r="AX475" s="528">
        <v>114.2</v>
      </c>
      <c r="AY475" s="528">
        <v>112.1</v>
      </c>
      <c r="AZ475" s="528">
        <v>107.5</v>
      </c>
      <c r="BA475" s="528">
        <v>107.9</v>
      </c>
      <c r="BB475" s="528">
        <v>108</v>
      </c>
      <c r="BC475" s="528">
        <v>109</v>
      </c>
      <c r="BD475" s="528">
        <v>110</v>
      </c>
      <c r="BE475" s="528">
        <v>110.1</v>
      </c>
      <c r="BF475" s="528">
        <v>111</v>
      </c>
      <c r="BG475" s="528">
        <v>112.5</v>
      </c>
      <c r="BH475" s="528">
        <v>112.3</v>
      </c>
      <c r="BI475" s="528">
        <v>110.9</v>
      </c>
      <c r="BJ475" s="528">
        <v>109.6</v>
      </c>
      <c r="BK475" s="528">
        <v>111.3</v>
      </c>
      <c r="BL475" s="528">
        <v>111.3</v>
      </c>
      <c r="BM475" s="528">
        <v>111.7</v>
      </c>
      <c r="BN475" s="528">
        <v>112.4</v>
      </c>
      <c r="BO475" s="528">
        <v>113.8</v>
      </c>
      <c r="BP475" s="528">
        <v>114.4</v>
      </c>
      <c r="BQ475" s="528">
        <v>114.3</v>
      </c>
      <c r="BR475" s="528">
        <v>113.9</v>
      </c>
      <c r="BS475" s="528">
        <v>114.4</v>
      </c>
      <c r="BT475" s="528">
        <v>115.1</v>
      </c>
      <c r="BU475" s="528">
        <v>117.9</v>
      </c>
      <c r="BV475" s="528">
        <v>116.2</v>
      </c>
      <c r="BW475" s="528">
        <v>116.1</v>
      </c>
      <c r="BX475" s="528">
        <v>117.7</v>
      </c>
      <c r="BY475" s="528">
        <v>117.2</v>
      </c>
      <c r="BZ475" s="528">
        <v>119</v>
      </c>
      <c r="CA475" s="528">
        <v>118.5</v>
      </c>
      <c r="CB475" s="528">
        <v>119.1</v>
      </c>
      <c r="CC475" s="528">
        <v>119.7</v>
      </c>
      <c r="CD475" s="528">
        <v>120.7</v>
      </c>
      <c r="CE475" s="528">
        <v>123.6</v>
      </c>
      <c r="CF475" s="528">
        <v>120.7</v>
      </c>
      <c r="CG475" s="528">
        <v>121.6</v>
      </c>
      <c r="CH475" s="528">
        <v>122.5</v>
      </c>
      <c r="CI475" s="528">
        <v>123</v>
      </c>
      <c r="CJ475" s="528">
        <v>123.2</v>
      </c>
      <c r="CK475" s="528">
        <v>122.7</v>
      </c>
      <c r="CL475" s="528">
        <v>123.2</v>
      </c>
    </row>
    <row r="476" spans="1:90">
      <c r="A476" s="524" t="s">
        <v>2848</v>
      </c>
      <c r="B476" s="524" t="s">
        <v>2849</v>
      </c>
      <c r="C476" s="525">
        <v>0.12901000000000001</v>
      </c>
      <c r="D476" s="528">
        <v>100.9</v>
      </c>
      <c r="E476" s="528">
        <v>100.2</v>
      </c>
      <c r="F476" s="528">
        <v>100.7</v>
      </c>
      <c r="G476" s="528">
        <v>103.1</v>
      </c>
      <c r="H476" s="528">
        <v>104.5</v>
      </c>
      <c r="I476" s="528">
        <v>103.5</v>
      </c>
      <c r="J476" s="528">
        <v>103.5</v>
      </c>
      <c r="K476" s="528">
        <v>103.1</v>
      </c>
      <c r="L476" s="528">
        <v>103</v>
      </c>
      <c r="M476" s="528">
        <v>102</v>
      </c>
      <c r="N476" s="528">
        <v>103</v>
      </c>
      <c r="O476" s="528">
        <v>102.8</v>
      </c>
      <c r="P476" s="528">
        <v>103.7</v>
      </c>
      <c r="Q476" s="528">
        <v>103.2</v>
      </c>
      <c r="R476" s="528">
        <v>102.8</v>
      </c>
      <c r="S476" s="528">
        <v>105.2</v>
      </c>
      <c r="T476" s="528">
        <v>105.5</v>
      </c>
      <c r="U476" s="528">
        <v>105.1</v>
      </c>
      <c r="V476" s="528">
        <v>105.5</v>
      </c>
      <c r="W476" s="528">
        <v>105.8</v>
      </c>
      <c r="X476" s="528">
        <v>106</v>
      </c>
      <c r="Y476" s="528">
        <v>106.5</v>
      </c>
      <c r="Z476" s="528">
        <v>107</v>
      </c>
      <c r="AA476" s="528">
        <v>107</v>
      </c>
      <c r="AB476" s="528">
        <v>107.8</v>
      </c>
      <c r="AC476" s="528">
        <v>107.4</v>
      </c>
      <c r="AD476" s="528">
        <v>108.1</v>
      </c>
      <c r="AE476" s="528">
        <v>107.5</v>
      </c>
      <c r="AF476" s="528">
        <v>108.1</v>
      </c>
      <c r="AG476" s="528">
        <v>108</v>
      </c>
      <c r="AH476" s="528">
        <v>109.3</v>
      </c>
      <c r="AI476" s="528">
        <v>108.2</v>
      </c>
      <c r="AJ476" s="528">
        <v>107.5</v>
      </c>
      <c r="AK476" s="528">
        <v>108</v>
      </c>
      <c r="AL476" s="528">
        <v>110.6</v>
      </c>
      <c r="AM476" s="528">
        <v>111.2</v>
      </c>
      <c r="AN476" s="528">
        <v>113.3</v>
      </c>
      <c r="AO476" s="528">
        <v>113.4</v>
      </c>
      <c r="AP476" s="528">
        <v>113.2</v>
      </c>
      <c r="AQ476" s="528">
        <v>113</v>
      </c>
      <c r="AR476" s="528">
        <v>112.5</v>
      </c>
      <c r="AS476" s="528">
        <v>113.5</v>
      </c>
      <c r="AT476" s="528">
        <v>114.6</v>
      </c>
      <c r="AU476" s="528">
        <v>116</v>
      </c>
      <c r="AV476" s="528">
        <v>116</v>
      </c>
      <c r="AW476" s="528">
        <v>115.6</v>
      </c>
      <c r="AX476" s="528">
        <v>116.1</v>
      </c>
      <c r="AY476" s="528">
        <v>115.8</v>
      </c>
      <c r="AZ476" s="528">
        <v>119</v>
      </c>
      <c r="BA476" s="528">
        <v>119.2</v>
      </c>
      <c r="BB476" s="528">
        <v>119.3</v>
      </c>
      <c r="BC476" s="528">
        <v>118</v>
      </c>
      <c r="BD476" s="528">
        <v>118.8</v>
      </c>
      <c r="BE476" s="528">
        <v>118.2</v>
      </c>
      <c r="BF476" s="528">
        <v>118.4</v>
      </c>
      <c r="BG476" s="528">
        <v>115</v>
      </c>
      <c r="BH476" s="528">
        <v>114.5</v>
      </c>
      <c r="BI476" s="528">
        <v>112.6</v>
      </c>
      <c r="BJ476" s="528">
        <v>112.7</v>
      </c>
      <c r="BK476" s="528">
        <v>111.9</v>
      </c>
      <c r="BL476" s="528">
        <v>112.4</v>
      </c>
      <c r="BM476" s="528">
        <v>112.8</v>
      </c>
      <c r="BN476" s="528">
        <v>112.4</v>
      </c>
      <c r="BO476" s="528">
        <v>117.6</v>
      </c>
      <c r="BP476" s="528">
        <v>116.6</v>
      </c>
      <c r="BQ476" s="528">
        <v>117.5</v>
      </c>
      <c r="BR476" s="528">
        <v>119.7</v>
      </c>
      <c r="BS476" s="528">
        <v>116.9</v>
      </c>
      <c r="BT476" s="528">
        <v>117.6</v>
      </c>
      <c r="BU476" s="528">
        <v>117</v>
      </c>
      <c r="BV476" s="528">
        <v>117.3</v>
      </c>
      <c r="BW476" s="528">
        <v>118.2</v>
      </c>
      <c r="BX476" s="528">
        <v>119.5</v>
      </c>
      <c r="BY476" s="528">
        <v>120</v>
      </c>
      <c r="BZ476" s="528">
        <v>118.9</v>
      </c>
      <c r="CA476" s="528">
        <v>121.9</v>
      </c>
      <c r="CB476" s="528">
        <v>123.3</v>
      </c>
      <c r="CC476" s="528">
        <v>122.6</v>
      </c>
      <c r="CD476" s="528">
        <v>124.3</v>
      </c>
      <c r="CE476" s="528">
        <v>125</v>
      </c>
      <c r="CF476" s="528">
        <v>124.7</v>
      </c>
      <c r="CG476" s="528">
        <v>126.6</v>
      </c>
      <c r="CH476" s="528">
        <v>127.8</v>
      </c>
      <c r="CI476" s="528">
        <v>127.3</v>
      </c>
      <c r="CJ476" s="528">
        <v>127.2</v>
      </c>
      <c r="CK476" s="528">
        <v>127.6</v>
      </c>
      <c r="CL476" s="528">
        <v>128.6</v>
      </c>
    </row>
    <row r="477" spans="1:90">
      <c r="A477" s="524" t="s">
        <v>2850</v>
      </c>
      <c r="B477" s="524" t="s">
        <v>2851</v>
      </c>
      <c r="C477" s="525">
        <v>0.45610000000000001</v>
      </c>
      <c r="D477" s="528">
        <v>100</v>
      </c>
      <c r="E477" s="528">
        <v>100.9</v>
      </c>
      <c r="F477" s="528">
        <v>100.8</v>
      </c>
      <c r="G477" s="528">
        <v>100.4</v>
      </c>
      <c r="H477" s="528">
        <v>100.8</v>
      </c>
      <c r="I477" s="528">
        <v>101.1</v>
      </c>
      <c r="J477" s="528">
        <v>101</v>
      </c>
      <c r="K477" s="528">
        <v>100.6</v>
      </c>
      <c r="L477" s="528">
        <v>100.9</v>
      </c>
      <c r="M477" s="528">
        <v>101.4</v>
      </c>
      <c r="N477" s="528">
        <v>101.4</v>
      </c>
      <c r="O477" s="528">
        <v>101.6</v>
      </c>
      <c r="P477" s="528">
        <v>102</v>
      </c>
      <c r="Q477" s="528">
        <v>102.1</v>
      </c>
      <c r="R477" s="528">
        <v>101.9</v>
      </c>
      <c r="S477" s="528">
        <v>102</v>
      </c>
      <c r="T477" s="528">
        <v>101.9</v>
      </c>
      <c r="U477" s="528">
        <v>101.9</v>
      </c>
      <c r="V477" s="528">
        <v>102.2</v>
      </c>
      <c r="W477" s="528">
        <v>102.3</v>
      </c>
      <c r="X477" s="528">
        <v>102.3</v>
      </c>
      <c r="Y477" s="528">
        <v>102.6</v>
      </c>
      <c r="Z477" s="528">
        <v>102.7</v>
      </c>
      <c r="AA477" s="528">
        <v>102.7</v>
      </c>
      <c r="AB477" s="528">
        <v>103.2</v>
      </c>
      <c r="AC477" s="528">
        <v>103.4</v>
      </c>
      <c r="AD477" s="528">
        <v>103.5</v>
      </c>
      <c r="AE477" s="528">
        <v>103.9</v>
      </c>
      <c r="AF477" s="528">
        <v>104.8</v>
      </c>
      <c r="AG477" s="528">
        <v>105.8</v>
      </c>
      <c r="AH477" s="528">
        <v>107</v>
      </c>
      <c r="AI477" s="528">
        <v>107.2</v>
      </c>
      <c r="AJ477" s="528">
        <v>108.4</v>
      </c>
      <c r="AK477" s="528">
        <v>109.9</v>
      </c>
      <c r="AL477" s="528">
        <v>110.1</v>
      </c>
      <c r="AM477" s="528">
        <v>110.3</v>
      </c>
      <c r="AN477" s="528">
        <v>110.4</v>
      </c>
      <c r="AO477" s="528">
        <v>110.2</v>
      </c>
      <c r="AP477" s="528">
        <v>109.3</v>
      </c>
      <c r="AQ477" s="528">
        <v>111</v>
      </c>
      <c r="AR477" s="528">
        <v>110.9</v>
      </c>
      <c r="AS477" s="528">
        <v>111.1</v>
      </c>
      <c r="AT477" s="528">
        <v>111.2</v>
      </c>
      <c r="AU477" s="528">
        <v>111.2</v>
      </c>
      <c r="AV477" s="528">
        <v>112.1</v>
      </c>
      <c r="AW477" s="528">
        <v>111.7</v>
      </c>
      <c r="AX477" s="528">
        <v>111.7</v>
      </c>
      <c r="AY477" s="528">
        <v>111.1</v>
      </c>
      <c r="AZ477" s="528">
        <v>111.3</v>
      </c>
      <c r="BA477" s="528">
        <v>111.4</v>
      </c>
      <c r="BB477" s="528">
        <v>112.2</v>
      </c>
      <c r="BC477" s="528">
        <v>112.5</v>
      </c>
      <c r="BD477" s="528">
        <v>112.5</v>
      </c>
      <c r="BE477" s="528">
        <v>112.3</v>
      </c>
      <c r="BF477" s="528">
        <v>112.3</v>
      </c>
      <c r="BG477" s="528">
        <v>112.3</v>
      </c>
      <c r="BH477" s="528">
        <v>112.2</v>
      </c>
      <c r="BI477" s="528">
        <v>112.3</v>
      </c>
      <c r="BJ477" s="528">
        <v>112.8</v>
      </c>
      <c r="BK477" s="528">
        <v>113.7</v>
      </c>
      <c r="BL477" s="528">
        <v>113.8</v>
      </c>
      <c r="BM477" s="528">
        <v>112.9</v>
      </c>
      <c r="BN477" s="528">
        <v>113</v>
      </c>
      <c r="BO477" s="528">
        <v>114.3</v>
      </c>
      <c r="BP477" s="528">
        <v>114.6</v>
      </c>
      <c r="BQ477" s="528">
        <v>114.6</v>
      </c>
      <c r="BR477" s="528">
        <v>114.8</v>
      </c>
      <c r="BS477" s="528">
        <v>114.8</v>
      </c>
      <c r="BT477" s="528">
        <v>114.8</v>
      </c>
      <c r="BU477" s="528">
        <v>114.8</v>
      </c>
      <c r="BV477" s="528">
        <v>114.8</v>
      </c>
      <c r="BW477" s="528">
        <v>116.8</v>
      </c>
      <c r="BX477" s="528">
        <v>116.7</v>
      </c>
      <c r="BY477" s="528">
        <v>117</v>
      </c>
      <c r="BZ477" s="528">
        <v>116.8</v>
      </c>
      <c r="CA477" s="528">
        <v>117.9</v>
      </c>
      <c r="CB477" s="528">
        <v>117.8</v>
      </c>
      <c r="CC477" s="528">
        <v>118.1</v>
      </c>
      <c r="CD477" s="528">
        <v>118.2</v>
      </c>
      <c r="CE477" s="528">
        <v>118.8</v>
      </c>
      <c r="CF477" s="528">
        <v>119.3</v>
      </c>
      <c r="CG477" s="528">
        <v>119.7</v>
      </c>
      <c r="CH477" s="528">
        <v>120.8</v>
      </c>
      <c r="CI477" s="528">
        <v>121.1</v>
      </c>
      <c r="CJ477" s="528">
        <v>121.3</v>
      </c>
      <c r="CK477" s="528">
        <v>121.3</v>
      </c>
      <c r="CL477" s="528">
        <v>121.4</v>
      </c>
    </row>
    <row r="478" spans="1:90">
      <c r="A478" s="524" t="s">
        <v>2852</v>
      </c>
      <c r="B478" s="524" t="s">
        <v>2853</v>
      </c>
      <c r="C478" s="525">
        <v>0.20605000000000001</v>
      </c>
      <c r="D478" s="528">
        <v>99.9</v>
      </c>
      <c r="E478" s="528">
        <v>100.7</v>
      </c>
      <c r="F478" s="528">
        <v>100.5</v>
      </c>
      <c r="G478" s="528">
        <v>100.2</v>
      </c>
      <c r="H478" s="528">
        <v>100.4</v>
      </c>
      <c r="I478" s="528">
        <v>101.1</v>
      </c>
      <c r="J478" s="528">
        <v>100.6</v>
      </c>
      <c r="K478" s="528">
        <v>99.6</v>
      </c>
      <c r="L478" s="528">
        <v>99.4</v>
      </c>
      <c r="M478" s="528">
        <v>99.9</v>
      </c>
      <c r="N478" s="528">
        <v>99.9</v>
      </c>
      <c r="O478" s="528">
        <v>100.1</v>
      </c>
      <c r="P478" s="528">
        <v>100.1</v>
      </c>
      <c r="Q478" s="528">
        <v>100</v>
      </c>
      <c r="R478" s="528">
        <v>100</v>
      </c>
      <c r="S478" s="528">
        <v>99.8</v>
      </c>
      <c r="T478" s="528">
        <v>99.1</v>
      </c>
      <c r="U478" s="528">
        <v>99.1</v>
      </c>
      <c r="V478" s="528">
        <v>99.6</v>
      </c>
      <c r="W478" s="528">
        <v>99.8</v>
      </c>
      <c r="X478" s="528">
        <v>99.7</v>
      </c>
      <c r="Y478" s="528">
        <v>100</v>
      </c>
      <c r="Z478" s="528">
        <v>100.3</v>
      </c>
      <c r="AA478" s="528">
        <v>100.3</v>
      </c>
      <c r="AB478" s="528">
        <v>100.6</v>
      </c>
      <c r="AC478" s="528">
        <v>100.6</v>
      </c>
      <c r="AD478" s="528">
        <v>100.7</v>
      </c>
      <c r="AE478" s="528">
        <v>101.2</v>
      </c>
      <c r="AF478" s="528">
        <v>102.5</v>
      </c>
      <c r="AG478" s="528">
        <v>104.8</v>
      </c>
      <c r="AH478" s="528">
        <v>107</v>
      </c>
      <c r="AI478" s="528">
        <v>107.4</v>
      </c>
      <c r="AJ478" s="528">
        <v>110.1</v>
      </c>
      <c r="AK478" s="528">
        <v>113.4</v>
      </c>
      <c r="AL478" s="528">
        <v>113.8</v>
      </c>
      <c r="AM478" s="528">
        <v>113.8</v>
      </c>
      <c r="AN478" s="528">
        <v>113.7</v>
      </c>
      <c r="AO478" s="528">
        <v>113.1</v>
      </c>
      <c r="AP478" s="528">
        <v>111.6</v>
      </c>
      <c r="AQ478" s="528">
        <v>114.2</v>
      </c>
      <c r="AR478" s="528">
        <v>113.5</v>
      </c>
      <c r="AS478" s="528">
        <v>113.8</v>
      </c>
      <c r="AT478" s="528">
        <v>113.9</v>
      </c>
      <c r="AU478" s="528">
        <v>112.1</v>
      </c>
      <c r="AV478" s="528">
        <v>113.3</v>
      </c>
      <c r="AW478" s="528">
        <v>112.3</v>
      </c>
      <c r="AX478" s="528">
        <v>112.3</v>
      </c>
      <c r="AY478" s="528">
        <v>111</v>
      </c>
      <c r="AZ478" s="528">
        <v>110.7</v>
      </c>
      <c r="BA478" s="528">
        <v>110.7</v>
      </c>
      <c r="BB478" s="528">
        <v>112.1</v>
      </c>
      <c r="BC478" s="528">
        <v>111.5</v>
      </c>
      <c r="BD478" s="528">
        <v>111.6</v>
      </c>
      <c r="BE478" s="528">
        <v>111.3</v>
      </c>
      <c r="BF478" s="528">
        <v>111.3</v>
      </c>
      <c r="BG478" s="528">
        <v>110.8</v>
      </c>
      <c r="BH478" s="528">
        <v>110.2</v>
      </c>
      <c r="BI478" s="528">
        <v>110.3</v>
      </c>
      <c r="BJ478" s="528">
        <v>110.3</v>
      </c>
      <c r="BK478" s="528">
        <v>109.5</v>
      </c>
      <c r="BL478" s="528">
        <v>109.1</v>
      </c>
      <c r="BM478" s="528">
        <v>110.3</v>
      </c>
      <c r="BN478" s="528">
        <v>110.4</v>
      </c>
      <c r="BO478" s="528">
        <v>110.3</v>
      </c>
      <c r="BP478" s="528">
        <v>110.8</v>
      </c>
      <c r="BQ478" s="528">
        <v>110.8</v>
      </c>
      <c r="BR478" s="528">
        <v>111.1</v>
      </c>
      <c r="BS478" s="528">
        <v>110.8</v>
      </c>
      <c r="BT478" s="528">
        <v>110.8</v>
      </c>
      <c r="BU478" s="528">
        <v>110.8</v>
      </c>
      <c r="BV478" s="528">
        <v>110.8</v>
      </c>
      <c r="BW478" s="528">
        <v>115</v>
      </c>
      <c r="BX478" s="528">
        <v>115.3</v>
      </c>
      <c r="BY478" s="528">
        <v>115.6</v>
      </c>
      <c r="BZ478" s="528">
        <v>114.6</v>
      </c>
      <c r="CA478" s="528">
        <v>115.4</v>
      </c>
      <c r="CB478" s="528">
        <v>114.4</v>
      </c>
      <c r="CC478" s="528">
        <v>114.6</v>
      </c>
      <c r="CD478" s="528">
        <v>114.6</v>
      </c>
      <c r="CE478" s="528">
        <v>115.3</v>
      </c>
      <c r="CF478" s="528">
        <v>115.8</v>
      </c>
      <c r="CG478" s="528">
        <v>116.7</v>
      </c>
      <c r="CH478" s="528">
        <v>119</v>
      </c>
      <c r="CI478" s="528">
        <v>119.8</v>
      </c>
      <c r="CJ478" s="528">
        <v>120</v>
      </c>
      <c r="CK478" s="528">
        <v>120</v>
      </c>
      <c r="CL478" s="528">
        <v>120.2</v>
      </c>
    </row>
    <row r="479" spans="1:90">
      <c r="A479" s="524" t="s">
        <v>2854</v>
      </c>
      <c r="B479" s="524" t="s">
        <v>2855</v>
      </c>
      <c r="C479" s="525">
        <v>9.5700000000000004E-3</v>
      </c>
      <c r="D479" s="528">
        <v>101.9</v>
      </c>
      <c r="E479" s="528">
        <v>104.3</v>
      </c>
      <c r="F479" s="528">
        <v>103.8</v>
      </c>
      <c r="G479" s="528">
        <v>105.3</v>
      </c>
      <c r="H479" s="528">
        <v>104</v>
      </c>
      <c r="I479" s="528">
        <v>98.2</v>
      </c>
      <c r="J479" s="528">
        <v>97.5</v>
      </c>
      <c r="K479" s="528">
        <v>97.2</v>
      </c>
      <c r="L479" s="528">
        <v>97.7</v>
      </c>
      <c r="M479" s="528">
        <v>98.2</v>
      </c>
      <c r="N479" s="528">
        <v>98</v>
      </c>
      <c r="O479" s="528">
        <v>96.6</v>
      </c>
      <c r="P479" s="528">
        <v>97.9</v>
      </c>
      <c r="Q479" s="528">
        <v>98.2</v>
      </c>
      <c r="R479" s="528">
        <v>98.8</v>
      </c>
      <c r="S479" s="528">
        <v>99</v>
      </c>
      <c r="T479" s="528">
        <v>98.4</v>
      </c>
      <c r="U479" s="528">
        <v>97.7</v>
      </c>
      <c r="V479" s="528">
        <v>97.6</v>
      </c>
      <c r="W479" s="528">
        <v>98.1</v>
      </c>
      <c r="X479" s="528">
        <v>97.6</v>
      </c>
      <c r="Y479" s="528">
        <v>98.4</v>
      </c>
      <c r="Z479" s="528">
        <v>98.5</v>
      </c>
      <c r="AA479" s="528">
        <v>98.7</v>
      </c>
      <c r="AB479" s="528">
        <v>100.5</v>
      </c>
      <c r="AC479" s="528">
        <v>98.8</v>
      </c>
      <c r="AD479" s="528">
        <v>99.9</v>
      </c>
      <c r="AE479" s="528">
        <v>99.4</v>
      </c>
      <c r="AF479" s="528">
        <v>100.6</v>
      </c>
      <c r="AG479" s="528">
        <v>101.2</v>
      </c>
      <c r="AH479" s="528">
        <v>102.5</v>
      </c>
      <c r="AI479" s="528">
        <v>103.7</v>
      </c>
      <c r="AJ479" s="528">
        <v>104.3</v>
      </c>
      <c r="AK479" s="528">
        <v>103</v>
      </c>
      <c r="AL479" s="528">
        <v>104.1</v>
      </c>
      <c r="AM479" s="528">
        <v>103.7</v>
      </c>
      <c r="AN479" s="528">
        <v>104.8</v>
      </c>
      <c r="AO479" s="528">
        <v>105.3</v>
      </c>
      <c r="AP479" s="528">
        <v>104.8</v>
      </c>
      <c r="AQ479" s="528">
        <v>103.5</v>
      </c>
      <c r="AR479" s="528">
        <v>103.5</v>
      </c>
      <c r="AS479" s="528">
        <v>103.5</v>
      </c>
      <c r="AT479" s="528">
        <v>103.7</v>
      </c>
      <c r="AU479" s="528">
        <v>107.5</v>
      </c>
      <c r="AV479" s="528">
        <v>107.3</v>
      </c>
      <c r="AW479" s="528">
        <v>109.3</v>
      </c>
      <c r="AX479" s="528">
        <v>110</v>
      </c>
      <c r="AY479" s="528">
        <v>108.9</v>
      </c>
      <c r="AZ479" s="528">
        <v>105.9</v>
      </c>
      <c r="BA479" s="528">
        <v>104.7</v>
      </c>
      <c r="BB479" s="528">
        <v>106.9</v>
      </c>
      <c r="BC479" s="528">
        <v>108.5</v>
      </c>
      <c r="BD479" s="528">
        <v>105.1</v>
      </c>
      <c r="BE479" s="528">
        <v>109.1</v>
      </c>
      <c r="BF479" s="528">
        <v>108.1</v>
      </c>
      <c r="BG479" s="528">
        <v>107.1</v>
      </c>
      <c r="BH479" s="528">
        <v>108.5</v>
      </c>
      <c r="BI479" s="528">
        <v>106.6</v>
      </c>
      <c r="BJ479" s="528">
        <v>106.5</v>
      </c>
      <c r="BK479" s="528">
        <v>105.9</v>
      </c>
      <c r="BL479" s="528">
        <v>111.3</v>
      </c>
      <c r="BM479" s="528">
        <v>111.3</v>
      </c>
      <c r="BN479" s="528">
        <v>112.7</v>
      </c>
      <c r="BO479" s="528">
        <v>115.7</v>
      </c>
      <c r="BP479" s="528">
        <v>115.5</v>
      </c>
      <c r="BQ479" s="528">
        <v>115.5</v>
      </c>
      <c r="BR479" s="528">
        <v>115.5</v>
      </c>
      <c r="BS479" s="528">
        <v>122.8</v>
      </c>
      <c r="BT479" s="528">
        <v>122.8</v>
      </c>
      <c r="BU479" s="528">
        <v>122.8</v>
      </c>
      <c r="BV479" s="528">
        <v>122.8</v>
      </c>
      <c r="BW479" s="528">
        <v>122.8</v>
      </c>
      <c r="BX479" s="528">
        <v>123.7</v>
      </c>
      <c r="BY479" s="528">
        <v>123.7</v>
      </c>
      <c r="BZ479" s="528">
        <v>123.7</v>
      </c>
      <c r="CA479" s="528">
        <v>124.1</v>
      </c>
      <c r="CB479" s="528">
        <v>128.4</v>
      </c>
      <c r="CC479" s="528">
        <v>128.4</v>
      </c>
      <c r="CD479" s="528">
        <v>128.4</v>
      </c>
      <c r="CE479" s="528">
        <v>128.4</v>
      </c>
      <c r="CF479" s="528">
        <v>128.4</v>
      </c>
      <c r="CG479" s="528">
        <v>128.4</v>
      </c>
      <c r="CH479" s="528">
        <v>128.5</v>
      </c>
      <c r="CI479" s="528">
        <v>128.5</v>
      </c>
      <c r="CJ479" s="528">
        <v>128.5</v>
      </c>
      <c r="CK479" s="528">
        <v>128.6</v>
      </c>
      <c r="CL479" s="528">
        <v>128.6</v>
      </c>
    </row>
    <row r="480" spans="1:90">
      <c r="A480" s="524" t="s">
        <v>2856</v>
      </c>
      <c r="B480" s="524" t="s">
        <v>2857</v>
      </c>
      <c r="C480" s="525">
        <v>4.5969999999999997E-2</v>
      </c>
      <c r="D480" s="528">
        <v>101.3</v>
      </c>
      <c r="E480" s="528">
        <v>100.7</v>
      </c>
      <c r="F480" s="528">
        <v>102.5</v>
      </c>
      <c r="G480" s="528">
        <v>102.3</v>
      </c>
      <c r="H480" s="528">
        <v>102.3</v>
      </c>
      <c r="I480" s="528">
        <v>102.6</v>
      </c>
      <c r="J480" s="528">
        <v>102.6</v>
      </c>
      <c r="K480" s="528">
        <v>102.2</v>
      </c>
      <c r="L480" s="528">
        <v>102.7</v>
      </c>
      <c r="M480" s="528">
        <v>104.2</v>
      </c>
      <c r="N480" s="528">
        <v>104</v>
      </c>
      <c r="O480" s="528">
        <v>104</v>
      </c>
      <c r="P480" s="528">
        <v>105.3</v>
      </c>
      <c r="Q480" s="528">
        <v>105.3</v>
      </c>
      <c r="R480" s="528">
        <v>106.4</v>
      </c>
      <c r="S480" s="528">
        <v>106.8</v>
      </c>
      <c r="T480" s="528">
        <v>106.6</v>
      </c>
      <c r="U480" s="528">
        <v>106.6</v>
      </c>
      <c r="V480" s="528">
        <v>106.6</v>
      </c>
      <c r="W480" s="528">
        <v>106.6</v>
      </c>
      <c r="X480" s="528">
        <v>106.6</v>
      </c>
      <c r="Y480" s="528">
        <v>106.9</v>
      </c>
      <c r="Z480" s="528">
        <v>106.9</v>
      </c>
      <c r="AA480" s="528">
        <v>106.9</v>
      </c>
      <c r="AB480" s="528">
        <v>106.9</v>
      </c>
      <c r="AC480" s="528">
        <v>108.4</v>
      </c>
      <c r="AD480" s="528">
        <v>108.4</v>
      </c>
      <c r="AE480" s="528">
        <v>108.2</v>
      </c>
      <c r="AF480" s="528">
        <v>108.2</v>
      </c>
      <c r="AG480" s="528">
        <v>108.2</v>
      </c>
      <c r="AH480" s="528">
        <v>108.2</v>
      </c>
      <c r="AI480" s="528">
        <v>108.2</v>
      </c>
      <c r="AJ480" s="528">
        <v>108.2</v>
      </c>
      <c r="AK480" s="528">
        <v>108.2</v>
      </c>
      <c r="AL480" s="528">
        <v>108.2</v>
      </c>
      <c r="AM480" s="528">
        <v>108.9</v>
      </c>
      <c r="AN480" s="528">
        <v>108.9</v>
      </c>
      <c r="AO480" s="528">
        <v>108.9</v>
      </c>
      <c r="AP480" s="528">
        <v>108.9</v>
      </c>
      <c r="AQ480" s="528">
        <v>110.7</v>
      </c>
      <c r="AR480" s="528">
        <v>110.7</v>
      </c>
      <c r="AS480" s="528">
        <v>110.7</v>
      </c>
      <c r="AT480" s="528">
        <v>110.7</v>
      </c>
      <c r="AU480" s="528">
        <v>116.1</v>
      </c>
      <c r="AV480" s="528">
        <v>118</v>
      </c>
      <c r="AW480" s="528">
        <v>118</v>
      </c>
      <c r="AX480" s="528">
        <v>118</v>
      </c>
      <c r="AY480" s="528">
        <v>118</v>
      </c>
      <c r="AZ480" s="528">
        <v>121.9</v>
      </c>
      <c r="BA480" s="528">
        <v>121.9</v>
      </c>
      <c r="BB480" s="528">
        <v>123.5</v>
      </c>
      <c r="BC480" s="528">
        <v>125.9</v>
      </c>
      <c r="BD480" s="528">
        <v>125.9</v>
      </c>
      <c r="BE480" s="528">
        <v>125.1</v>
      </c>
      <c r="BF480" s="528">
        <v>123</v>
      </c>
      <c r="BG480" s="528">
        <v>123</v>
      </c>
      <c r="BH480" s="528">
        <v>122.4</v>
      </c>
      <c r="BI480" s="528">
        <v>122.4</v>
      </c>
      <c r="BJ480" s="528">
        <v>123</v>
      </c>
      <c r="BK480" s="528">
        <v>124.4</v>
      </c>
      <c r="BL480" s="528">
        <v>123.3</v>
      </c>
      <c r="BM480" s="528">
        <v>123.4</v>
      </c>
      <c r="BN480" s="528">
        <v>123.4</v>
      </c>
      <c r="BO480" s="528">
        <v>123.1</v>
      </c>
      <c r="BP480" s="528">
        <v>123.1</v>
      </c>
      <c r="BQ480" s="528">
        <v>123.1</v>
      </c>
      <c r="BR480" s="528">
        <v>123.1</v>
      </c>
      <c r="BS480" s="528">
        <v>123.1</v>
      </c>
      <c r="BT480" s="528">
        <v>123.1</v>
      </c>
      <c r="BU480" s="528">
        <v>123.1</v>
      </c>
      <c r="BV480" s="528">
        <v>123.1</v>
      </c>
      <c r="BW480" s="528">
        <v>123.1</v>
      </c>
      <c r="BX480" s="528">
        <v>123.1</v>
      </c>
      <c r="BY480" s="528">
        <v>123.3</v>
      </c>
      <c r="BZ480" s="528">
        <v>123.4</v>
      </c>
      <c r="CA480" s="528">
        <v>123.3</v>
      </c>
      <c r="CB480" s="528">
        <v>122.9</v>
      </c>
      <c r="CC480" s="528">
        <v>122.9</v>
      </c>
      <c r="CD480" s="528">
        <v>123.1</v>
      </c>
      <c r="CE480" s="528">
        <v>123.7</v>
      </c>
      <c r="CF480" s="528">
        <v>123.7</v>
      </c>
      <c r="CG480" s="528">
        <v>123.7</v>
      </c>
      <c r="CH480" s="528">
        <v>123.7</v>
      </c>
      <c r="CI480" s="528">
        <v>123.7</v>
      </c>
      <c r="CJ480" s="528">
        <v>123.7</v>
      </c>
      <c r="CK480" s="528">
        <v>123.7</v>
      </c>
      <c r="CL480" s="528">
        <v>123.3</v>
      </c>
    </row>
    <row r="481" spans="1:90">
      <c r="A481" s="524" t="s">
        <v>2858</v>
      </c>
      <c r="B481" s="524" t="s">
        <v>2859</v>
      </c>
      <c r="C481" s="525">
        <v>9.58E-3</v>
      </c>
      <c r="D481" s="528">
        <v>100.3</v>
      </c>
      <c r="E481" s="528">
        <v>103.6</v>
      </c>
      <c r="F481" s="528">
        <v>103.5</v>
      </c>
      <c r="G481" s="528">
        <v>103.5</v>
      </c>
      <c r="H481" s="528">
        <v>103.9</v>
      </c>
      <c r="I481" s="528">
        <v>99.3</v>
      </c>
      <c r="J481" s="528">
        <v>98.9</v>
      </c>
      <c r="K481" s="528">
        <v>98.9</v>
      </c>
      <c r="L481" s="528">
        <v>98.9</v>
      </c>
      <c r="M481" s="528">
        <v>100</v>
      </c>
      <c r="N481" s="528">
        <v>100</v>
      </c>
      <c r="O481" s="528">
        <v>100</v>
      </c>
      <c r="P481" s="528">
        <v>100</v>
      </c>
      <c r="Q481" s="528">
        <v>100.9</v>
      </c>
      <c r="R481" s="528">
        <v>100.2</v>
      </c>
      <c r="S481" s="528">
        <v>99</v>
      </c>
      <c r="T481" s="528">
        <v>99</v>
      </c>
      <c r="U481" s="528">
        <v>100.3</v>
      </c>
      <c r="V481" s="528">
        <v>100.3</v>
      </c>
      <c r="W481" s="528">
        <v>100.1</v>
      </c>
      <c r="X481" s="528">
        <v>100.1</v>
      </c>
      <c r="Y481" s="528">
        <v>100.4</v>
      </c>
      <c r="Z481" s="528">
        <v>100.4</v>
      </c>
      <c r="AA481" s="528">
        <v>100.4</v>
      </c>
      <c r="AB481" s="528">
        <v>100.4</v>
      </c>
      <c r="AC481" s="528">
        <v>100.4</v>
      </c>
      <c r="AD481" s="528">
        <v>99.4</v>
      </c>
      <c r="AE481" s="528">
        <v>103.8</v>
      </c>
      <c r="AF481" s="528">
        <v>103.8</v>
      </c>
      <c r="AG481" s="528">
        <v>103.8</v>
      </c>
      <c r="AH481" s="528">
        <v>103.8</v>
      </c>
      <c r="AI481" s="528">
        <v>103.8</v>
      </c>
      <c r="AJ481" s="528">
        <v>103.8</v>
      </c>
      <c r="AK481" s="528">
        <v>104.6</v>
      </c>
      <c r="AL481" s="528">
        <v>104.6</v>
      </c>
      <c r="AM481" s="528">
        <v>104.1</v>
      </c>
      <c r="AN481" s="528">
        <v>104.1</v>
      </c>
      <c r="AO481" s="528">
        <v>104.1</v>
      </c>
      <c r="AP481" s="528">
        <v>104.1</v>
      </c>
      <c r="AQ481" s="528">
        <v>106.2</v>
      </c>
      <c r="AR481" s="528">
        <v>106.2</v>
      </c>
      <c r="AS481" s="528">
        <v>107.3</v>
      </c>
      <c r="AT481" s="528">
        <v>107.3</v>
      </c>
      <c r="AU481" s="528">
        <v>107.3</v>
      </c>
      <c r="AV481" s="528">
        <v>107.8</v>
      </c>
      <c r="AW481" s="528">
        <v>107.8</v>
      </c>
      <c r="AX481" s="528">
        <v>107.5</v>
      </c>
      <c r="AY481" s="528">
        <v>107.5</v>
      </c>
      <c r="AZ481" s="528">
        <v>112</v>
      </c>
      <c r="BA481" s="528">
        <v>112</v>
      </c>
      <c r="BB481" s="528">
        <v>111.7</v>
      </c>
      <c r="BC481" s="528">
        <v>116.5</v>
      </c>
      <c r="BD481" s="528">
        <v>116.5</v>
      </c>
      <c r="BE481" s="528">
        <v>116.5</v>
      </c>
      <c r="BF481" s="528">
        <v>116.5</v>
      </c>
      <c r="BG481" s="528">
        <v>116.5</v>
      </c>
      <c r="BH481" s="528">
        <v>117.8</v>
      </c>
      <c r="BI481" s="528">
        <v>118.8</v>
      </c>
      <c r="BJ481" s="528">
        <v>122</v>
      </c>
      <c r="BK481" s="528">
        <v>122.3</v>
      </c>
      <c r="BL481" s="528">
        <v>122.3</v>
      </c>
      <c r="BM481" s="528">
        <v>122.3</v>
      </c>
      <c r="BN481" s="528">
        <v>122.8</v>
      </c>
      <c r="BO481" s="528">
        <v>122.9</v>
      </c>
      <c r="BP481" s="528">
        <v>122.9</v>
      </c>
      <c r="BQ481" s="528">
        <v>122.9</v>
      </c>
      <c r="BR481" s="528">
        <v>122.9</v>
      </c>
      <c r="BS481" s="528">
        <v>122.9</v>
      </c>
      <c r="BT481" s="528">
        <v>122.9</v>
      </c>
      <c r="BU481" s="528">
        <v>122.9</v>
      </c>
      <c r="BV481" s="528">
        <v>122.9</v>
      </c>
      <c r="BW481" s="528">
        <v>122.9</v>
      </c>
      <c r="BX481" s="528">
        <v>122.9</v>
      </c>
      <c r="BY481" s="528">
        <v>123.7</v>
      </c>
      <c r="BZ481" s="528">
        <v>124.3</v>
      </c>
      <c r="CA481" s="528">
        <v>125.5</v>
      </c>
      <c r="CB481" s="528">
        <v>124.8</v>
      </c>
      <c r="CC481" s="528">
        <v>124.8</v>
      </c>
      <c r="CD481" s="528">
        <v>124.8</v>
      </c>
      <c r="CE481" s="528">
        <v>125.3</v>
      </c>
      <c r="CF481" s="528">
        <v>126.5</v>
      </c>
      <c r="CG481" s="528">
        <v>125.1</v>
      </c>
      <c r="CH481" s="528">
        <v>122.9</v>
      </c>
      <c r="CI481" s="528">
        <v>123.6</v>
      </c>
      <c r="CJ481" s="528">
        <v>123.8</v>
      </c>
      <c r="CK481" s="528">
        <v>123.8</v>
      </c>
      <c r="CL481" s="528">
        <v>124.7</v>
      </c>
    </row>
    <row r="482" spans="1:90">
      <c r="A482" s="524" t="s">
        <v>2860</v>
      </c>
      <c r="B482" s="524" t="s">
        <v>2861</v>
      </c>
      <c r="C482" s="525">
        <v>3.6850000000000001E-2</v>
      </c>
      <c r="D482" s="528">
        <v>101.8</v>
      </c>
      <c r="E482" s="528">
        <v>102.1</v>
      </c>
      <c r="F482" s="528">
        <v>102</v>
      </c>
      <c r="G482" s="528">
        <v>104.2</v>
      </c>
      <c r="H482" s="528">
        <v>104.9</v>
      </c>
      <c r="I482" s="528">
        <v>105.5</v>
      </c>
      <c r="J482" s="528">
        <v>107.2</v>
      </c>
      <c r="K482" s="528">
        <v>108.1</v>
      </c>
      <c r="L482" s="528">
        <v>110.2</v>
      </c>
      <c r="M482" s="528">
        <v>110.7</v>
      </c>
      <c r="N482" s="528">
        <v>110.1</v>
      </c>
      <c r="O482" s="528">
        <v>110.6</v>
      </c>
      <c r="P482" s="528">
        <v>110.1</v>
      </c>
      <c r="Q482" s="528">
        <v>110.1</v>
      </c>
      <c r="R482" s="528">
        <v>110.1</v>
      </c>
      <c r="S482" s="528">
        <v>110.1</v>
      </c>
      <c r="T482" s="528">
        <v>112.1</v>
      </c>
      <c r="U482" s="528">
        <v>112.1</v>
      </c>
      <c r="V482" s="528">
        <v>112.7</v>
      </c>
      <c r="W482" s="528">
        <v>112.7</v>
      </c>
      <c r="X482" s="528">
        <v>112.7</v>
      </c>
      <c r="Y482" s="528">
        <v>113.5</v>
      </c>
      <c r="Z482" s="528">
        <v>113.7</v>
      </c>
      <c r="AA482" s="528">
        <v>113.7</v>
      </c>
      <c r="AB482" s="528">
        <v>117.2</v>
      </c>
      <c r="AC482" s="528">
        <v>117.3</v>
      </c>
      <c r="AD482" s="528">
        <v>116.6</v>
      </c>
      <c r="AE482" s="528">
        <v>116.6</v>
      </c>
      <c r="AF482" s="528">
        <v>120</v>
      </c>
      <c r="AG482" s="528">
        <v>120</v>
      </c>
      <c r="AH482" s="528">
        <v>121.8</v>
      </c>
      <c r="AI482" s="528">
        <v>121.8</v>
      </c>
      <c r="AJ482" s="528">
        <v>121.6</v>
      </c>
      <c r="AK482" s="528">
        <v>121.6</v>
      </c>
      <c r="AL482" s="528">
        <v>121.6</v>
      </c>
      <c r="AM482" s="528">
        <v>122.5</v>
      </c>
      <c r="AN482" s="528">
        <v>123</v>
      </c>
      <c r="AO482" s="528">
        <v>123</v>
      </c>
      <c r="AP482" s="528">
        <v>120.5</v>
      </c>
      <c r="AQ482" s="528">
        <v>121.4</v>
      </c>
      <c r="AR482" s="528">
        <v>121.4</v>
      </c>
      <c r="AS482" s="528">
        <v>122.5</v>
      </c>
      <c r="AT482" s="528">
        <v>122.5</v>
      </c>
      <c r="AU482" s="528">
        <v>122.8</v>
      </c>
      <c r="AV482" s="528">
        <v>122.3</v>
      </c>
      <c r="AW482" s="528">
        <v>122.3</v>
      </c>
      <c r="AX482" s="528">
        <v>122.3</v>
      </c>
      <c r="AY482" s="528">
        <v>122.6</v>
      </c>
      <c r="AZ482" s="528">
        <v>122.6</v>
      </c>
      <c r="BA482" s="528">
        <v>122.5</v>
      </c>
      <c r="BB482" s="528">
        <v>124.3</v>
      </c>
      <c r="BC482" s="528">
        <v>124.8</v>
      </c>
      <c r="BD482" s="528">
        <v>125.4</v>
      </c>
      <c r="BE482" s="528">
        <v>125.4</v>
      </c>
      <c r="BF482" s="528">
        <v>125.4</v>
      </c>
      <c r="BG482" s="528">
        <v>126.3</v>
      </c>
      <c r="BH482" s="528">
        <v>126.8</v>
      </c>
      <c r="BI482" s="528">
        <v>126.8</v>
      </c>
      <c r="BJ482" s="528">
        <v>127</v>
      </c>
      <c r="BK482" s="528">
        <v>127</v>
      </c>
      <c r="BL482" s="528">
        <v>127</v>
      </c>
      <c r="BM482" s="528">
        <v>127</v>
      </c>
      <c r="BN482" s="528">
        <v>128</v>
      </c>
      <c r="BO482" s="528">
        <v>128.4</v>
      </c>
      <c r="BP482" s="528">
        <v>128.4</v>
      </c>
      <c r="BQ482" s="528">
        <v>128.4</v>
      </c>
      <c r="BR482" s="528">
        <v>128.4</v>
      </c>
      <c r="BS482" s="528">
        <v>128.4</v>
      </c>
      <c r="BT482" s="528">
        <v>128.4</v>
      </c>
      <c r="BU482" s="528">
        <v>128.4</v>
      </c>
      <c r="BV482" s="528">
        <v>128.4</v>
      </c>
      <c r="BW482" s="528">
        <v>128.4</v>
      </c>
      <c r="BX482" s="528">
        <v>127.5</v>
      </c>
      <c r="BY482" s="528">
        <v>127.5</v>
      </c>
      <c r="BZ482" s="528">
        <v>127.8</v>
      </c>
      <c r="CA482" s="528">
        <v>128.30000000000001</v>
      </c>
      <c r="CB482" s="528">
        <v>128.80000000000001</v>
      </c>
      <c r="CC482" s="528">
        <v>128.69999999999999</v>
      </c>
      <c r="CD482" s="528">
        <v>129.30000000000001</v>
      </c>
      <c r="CE482" s="528">
        <v>130.30000000000001</v>
      </c>
      <c r="CF482" s="528">
        <v>130.6</v>
      </c>
      <c r="CG482" s="528">
        <v>130.30000000000001</v>
      </c>
      <c r="CH482" s="528">
        <v>130.30000000000001</v>
      </c>
      <c r="CI482" s="528">
        <v>130.30000000000001</v>
      </c>
      <c r="CJ482" s="528">
        <v>130.5</v>
      </c>
      <c r="CK482" s="528">
        <v>130.6</v>
      </c>
      <c r="CL482" s="528">
        <v>130.9</v>
      </c>
    </row>
    <row r="483" spans="1:90">
      <c r="A483" s="524" t="s">
        <v>2862</v>
      </c>
      <c r="B483" s="524" t="s">
        <v>2863</v>
      </c>
      <c r="C483" s="525">
        <v>2.6579999999999999E-2</v>
      </c>
      <c r="D483" s="528">
        <v>100</v>
      </c>
      <c r="E483" s="528">
        <v>100</v>
      </c>
      <c r="F483" s="528">
        <v>100</v>
      </c>
      <c r="G483" s="528">
        <v>97</v>
      </c>
      <c r="H483" s="528">
        <v>97</v>
      </c>
      <c r="I483" s="528">
        <v>97</v>
      </c>
      <c r="J483" s="528">
        <v>97.1</v>
      </c>
      <c r="K483" s="528">
        <v>97.1</v>
      </c>
      <c r="L483" s="528">
        <v>97.1</v>
      </c>
      <c r="M483" s="528">
        <v>97.1</v>
      </c>
      <c r="N483" s="528">
        <v>97.1</v>
      </c>
      <c r="O483" s="528">
        <v>97.1</v>
      </c>
      <c r="P483" s="528">
        <v>97.1</v>
      </c>
      <c r="Q483" s="528">
        <v>97.1</v>
      </c>
      <c r="R483" s="528">
        <v>92.3</v>
      </c>
      <c r="S483" s="528">
        <v>92.1</v>
      </c>
      <c r="T483" s="528">
        <v>92.1</v>
      </c>
      <c r="U483" s="528">
        <v>92.1</v>
      </c>
      <c r="V483" s="528">
        <v>92.1</v>
      </c>
      <c r="W483" s="528">
        <v>92.1</v>
      </c>
      <c r="X483" s="528">
        <v>92.1</v>
      </c>
      <c r="Y483" s="528">
        <v>92.1</v>
      </c>
      <c r="Z483" s="528">
        <v>92.1</v>
      </c>
      <c r="AA483" s="528">
        <v>92.1</v>
      </c>
      <c r="AB483" s="528">
        <v>92.1</v>
      </c>
      <c r="AC483" s="528">
        <v>92.1</v>
      </c>
      <c r="AD483" s="528">
        <v>92.2</v>
      </c>
      <c r="AE483" s="528">
        <v>91.3</v>
      </c>
      <c r="AF483" s="528">
        <v>91.3</v>
      </c>
      <c r="AG483" s="528">
        <v>91.3</v>
      </c>
      <c r="AH483" s="528">
        <v>91.3</v>
      </c>
      <c r="AI483" s="528">
        <v>91.3</v>
      </c>
      <c r="AJ483" s="528">
        <v>91.3</v>
      </c>
      <c r="AK483" s="528">
        <v>91.3</v>
      </c>
      <c r="AL483" s="528">
        <v>91.3</v>
      </c>
      <c r="AM483" s="528">
        <v>91.3</v>
      </c>
      <c r="AN483" s="528">
        <v>94</v>
      </c>
      <c r="AO483" s="528">
        <v>94</v>
      </c>
      <c r="AP483" s="528">
        <v>95.1</v>
      </c>
      <c r="AQ483" s="528">
        <v>96.4</v>
      </c>
      <c r="AR483" s="528">
        <v>97.9</v>
      </c>
      <c r="AS483" s="528">
        <v>96.4</v>
      </c>
      <c r="AT483" s="528">
        <v>97.4</v>
      </c>
      <c r="AU483" s="528">
        <v>99.1</v>
      </c>
      <c r="AV483" s="528">
        <v>97.7</v>
      </c>
      <c r="AW483" s="528">
        <v>98.6</v>
      </c>
      <c r="AX483" s="528">
        <v>98.6</v>
      </c>
      <c r="AY483" s="528">
        <v>98.2</v>
      </c>
      <c r="AZ483" s="528">
        <v>98.4</v>
      </c>
      <c r="BA483" s="528">
        <v>98</v>
      </c>
      <c r="BB483" s="528">
        <v>95.7</v>
      </c>
      <c r="BC483" s="528">
        <v>98.4</v>
      </c>
      <c r="BD483" s="528">
        <v>98.7</v>
      </c>
      <c r="BE483" s="528">
        <v>97.4</v>
      </c>
      <c r="BF483" s="528">
        <v>97.8</v>
      </c>
      <c r="BG483" s="528">
        <v>99.4</v>
      </c>
      <c r="BH483" s="528">
        <v>99.9</v>
      </c>
      <c r="BI483" s="528">
        <v>100.6</v>
      </c>
      <c r="BJ483" s="528">
        <v>102.2</v>
      </c>
      <c r="BK483" s="528">
        <v>98</v>
      </c>
      <c r="BL483" s="528">
        <v>101.3</v>
      </c>
      <c r="BM483" s="528">
        <v>101.8</v>
      </c>
      <c r="BN483" s="528">
        <v>102.5</v>
      </c>
      <c r="BO483" s="528">
        <v>101.9</v>
      </c>
      <c r="BP483" s="528">
        <v>102.9</v>
      </c>
      <c r="BQ483" s="528">
        <v>102.7</v>
      </c>
      <c r="BR483" s="528">
        <v>102.7</v>
      </c>
      <c r="BS483" s="528">
        <v>102.7</v>
      </c>
      <c r="BT483" s="528">
        <v>102.7</v>
      </c>
      <c r="BU483" s="528">
        <v>102.7</v>
      </c>
      <c r="BV483" s="528">
        <v>102.7</v>
      </c>
      <c r="BW483" s="528">
        <v>104.4</v>
      </c>
      <c r="BX483" s="528">
        <v>103.8</v>
      </c>
      <c r="BY483" s="528">
        <v>106.7</v>
      </c>
      <c r="BZ483" s="528">
        <v>107.9</v>
      </c>
      <c r="CA483" s="528">
        <v>115.7</v>
      </c>
      <c r="CB483" s="528">
        <v>116.9</v>
      </c>
      <c r="CC483" s="528">
        <v>119.6</v>
      </c>
      <c r="CD483" s="528">
        <v>120.2</v>
      </c>
      <c r="CE483" s="528">
        <v>122.3</v>
      </c>
      <c r="CF483" s="528">
        <v>124</v>
      </c>
      <c r="CG483" s="528">
        <v>125.5</v>
      </c>
      <c r="CH483" s="528">
        <v>126.1</v>
      </c>
      <c r="CI483" s="528">
        <v>125.5</v>
      </c>
      <c r="CJ483" s="528">
        <v>125.5</v>
      </c>
      <c r="CK483" s="528">
        <v>125.3</v>
      </c>
      <c r="CL483" s="528">
        <v>124.6</v>
      </c>
    </row>
    <row r="484" spans="1:90">
      <c r="A484" s="524" t="s">
        <v>2864</v>
      </c>
      <c r="B484" s="524" t="s">
        <v>2865</v>
      </c>
      <c r="C484" s="525">
        <v>5.2769999999999997E-2</v>
      </c>
      <c r="D484" s="528">
        <v>98.4</v>
      </c>
      <c r="E484" s="528">
        <v>98.5</v>
      </c>
      <c r="F484" s="528">
        <v>98.8</v>
      </c>
      <c r="G484" s="528">
        <v>98.4</v>
      </c>
      <c r="H484" s="528">
        <v>98.9</v>
      </c>
      <c r="I484" s="528">
        <v>99.3</v>
      </c>
      <c r="J484" s="528">
        <v>99.3</v>
      </c>
      <c r="K484" s="528">
        <v>99.3</v>
      </c>
      <c r="L484" s="528">
        <v>99.3</v>
      </c>
      <c r="M484" s="528">
        <v>99.8</v>
      </c>
      <c r="N484" s="528">
        <v>100.8</v>
      </c>
      <c r="O484" s="528">
        <v>101.2</v>
      </c>
      <c r="P484" s="528">
        <v>103.6</v>
      </c>
      <c r="Q484" s="528">
        <v>104.4</v>
      </c>
      <c r="R484" s="528">
        <v>104.4</v>
      </c>
      <c r="S484" s="528">
        <v>103.7</v>
      </c>
      <c r="T484" s="528">
        <v>104.3</v>
      </c>
      <c r="U484" s="528">
        <v>104.3</v>
      </c>
      <c r="V484" s="528">
        <v>104.4</v>
      </c>
      <c r="W484" s="528">
        <v>104.6</v>
      </c>
      <c r="X484" s="528">
        <v>104.8</v>
      </c>
      <c r="Y484" s="528">
        <v>104.8</v>
      </c>
      <c r="Z484" s="528">
        <v>104.4</v>
      </c>
      <c r="AA484" s="528">
        <v>104.7</v>
      </c>
      <c r="AB484" s="528">
        <v>104.7</v>
      </c>
      <c r="AC484" s="528">
        <v>104.9</v>
      </c>
      <c r="AD484" s="528">
        <v>106.3</v>
      </c>
      <c r="AE484" s="528">
        <v>107.3</v>
      </c>
      <c r="AF484" s="528">
        <v>107.4</v>
      </c>
      <c r="AG484" s="528">
        <v>107.4</v>
      </c>
      <c r="AH484" s="528">
        <v>107.5</v>
      </c>
      <c r="AI484" s="528">
        <v>107.6</v>
      </c>
      <c r="AJ484" s="528">
        <v>107.6</v>
      </c>
      <c r="AK484" s="528">
        <v>107.6</v>
      </c>
      <c r="AL484" s="528">
        <v>107.6</v>
      </c>
      <c r="AM484" s="528">
        <v>108.1</v>
      </c>
      <c r="AN484" s="528">
        <v>107.8</v>
      </c>
      <c r="AO484" s="528">
        <v>107.8</v>
      </c>
      <c r="AP484" s="528">
        <v>107.9</v>
      </c>
      <c r="AQ484" s="528">
        <v>109.2</v>
      </c>
      <c r="AR484" s="528">
        <v>110.3</v>
      </c>
      <c r="AS484" s="528">
        <v>110.3</v>
      </c>
      <c r="AT484" s="528">
        <v>110.1</v>
      </c>
      <c r="AU484" s="528">
        <v>110.9</v>
      </c>
      <c r="AV484" s="528">
        <v>111</v>
      </c>
      <c r="AW484" s="528">
        <v>111</v>
      </c>
      <c r="AX484" s="528">
        <v>111</v>
      </c>
      <c r="AY484" s="528">
        <v>110.3</v>
      </c>
      <c r="AZ484" s="528">
        <v>110</v>
      </c>
      <c r="BA484" s="528">
        <v>110.6</v>
      </c>
      <c r="BB484" s="528">
        <v>111.1</v>
      </c>
      <c r="BC484" s="528">
        <v>111</v>
      </c>
      <c r="BD484" s="528">
        <v>111</v>
      </c>
      <c r="BE484" s="528">
        <v>111</v>
      </c>
      <c r="BF484" s="528">
        <v>112.7</v>
      </c>
      <c r="BG484" s="528">
        <v>113.2</v>
      </c>
      <c r="BH484" s="528">
        <v>113.7</v>
      </c>
      <c r="BI484" s="528">
        <v>114.2</v>
      </c>
      <c r="BJ484" s="528">
        <v>116.3</v>
      </c>
      <c r="BK484" s="528">
        <v>116.5</v>
      </c>
      <c r="BL484" s="528">
        <v>117.4</v>
      </c>
      <c r="BM484" s="528">
        <v>118.3</v>
      </c>
      <c r="BN484" s="528">
        <v>118.6</v>
      </c>
      <c r="BO484" s="528">
        <v>118.7</v>
      </c>
      <c r="BP484" s="528">
        <v>118.6</v>
      </c>
      <c r="BQ484" s="528">
        <v>118.6</v>
      </c>
      <c r="BR484" s="528">
        <v>118.6</v>
      </c>
      <c r="BS484" s="528">
        <v>118.6</v>
      </c>
      <c r="BT484" s="528">
        <v>118.6</v>
      </c>
      <c r="BU484" s="528">
        <v>118.5</v>
      </c>
      <c r="BV484" s="528">
        <v>118.5</v>
      </c>
      <c r="BW484" s="528">
        <v>118.5</v>
      </c>
      <c r="BX484" s="528">
        <v>118.3</v>
      </c>
      <c r="BY484" s="528">
        <v>117.8</v>
      </c>
      <c r="BZ484" s="528">
        <v>118.9</v>
      </c>
      <c r="CA484" s="528">
        <v>121.4</v>
      </c>
      <c r="CB484" s="528">
        <v>122.9</v>
      </c>
      <c r="CC484" s="528">
        <v>123.3</v>
      </c>
      <c r="CD484" s="528">
        <v>123.3</v>
      </c>
      <c r="CE484" s="528">
        <v>123.1</v>
      </c>
      <c r="CF484" s="528">
        <v>124.2</v>
      </c>
      <c r="CG484" s="528">
        <v>124.7</v>
      </c>
      <c r="CH484" s="528">
        <v>124.7</v>
      </c>
      <c r="CI484" s="528">
        <v>124.7</v>
      </c>
      <c r="CJ484" s="528">
        <v>124.7</v>
      </c>
      <c r="CK484" s="528">
        <v>125</v>
      </c>
      <c r="CL484" s="528">
        <v>125.3</v>
      </c>
    </row>
    <row r="485" spans="1:90">
      <c r="A485" s="524" t="s">
        <v>2866</v>
      </c>
      <c r="B485" s="524" t="s">
        <v>2867</v>
      </c>
      <c r="C485" s="525">
        <v>6.8729999999999999E-2</v>
      </c>
      <c r="D485" s="528">
        <v>99.5</v>
      </c>
      <c r="E485" s="528">
        <v>102.1</v>
      </c>
      <c r="F485" s="528">
        <v>100.7</v>
      </c>
      <c r="G485" s="528">
        <v>99.6</v>
      </c>
      <c r="H485" s="528">
        <v>100.8</v>
      </c>
      <c r="I485" s="528">
        <v>101.3</v>
      </c>
      <c r="J485" s="528">
        <v>101.5</v>
      </c>
      <c r="K485" s="528">
        <v>101.6</v>
      </c>
      <c r="L485" s="528">
        <v>102.6</v>
      </c>
      <c r="M485" s="528">
        <v>102.6</v>
      </c>
      <c r="N485" s="528">
        <v>102.6</v>
      </c>
      <c r="O485" s="528">
        <v>102.6</v>
      </c>
      <c r="P485" s="528">
        <v>102.6</v>
      </c>
      <c r="Q485" s="528">
        <v>102.6</v>
      </c>
      <c r="R485" s="528">
        <v>102.6</v>
      </c>
      <c r="S485" s="528">
        <v>104.6</v>
      </c>
      <c r="T485" s="528">
        <v>104.6</v>
      </c>
      <c r="U485" s="528">
        <v>104.6</v>
      </c>
      <c r="V485" s="528">
        <v>104.6</v>
      </c>
      <c r="W485" s="528">
        <v>104.6</v>
      </c>
      <c r="X485" s="528">
        <v>104.6</v>
      </c>
      <c r="Y485" s="528">
        <v>104.6</v>
      </c>
      <c r="Z485" s="528">
        <v>104.6</v>
      </c>
      <c r="AA485" s="528">
        <v>104.9</v>
      </c>
      <c r="AB485" s="528">
        <v>104.9</v>
      </c>
      <c r="AC485" s="528">
        <v>104.9</v>
      </c>
      <c r="AD485" s="528">
        <v>104.9</v>
      </c>
      <c r="AE485" s="528">
        <v>104.9</v>
      </c>
      <c r="AF485" s="528">
        <v>104.9</v>
      </c>
      <c r="AG485" s="528">
        <v>104.9</v>
      </c>
      <c r="AH485" s="528">
        <v>104.9</v>
      </c>
      <c r="AI485" s="528">
        <v>104.9</v>
      </c>
      <c r="AJ485" s="528">
        <v>104.9</v>
      </c>
      <c r="AK485" s="528">
        <v>104.9</v>
      </c>
      <c r="AL485" s="528">
        <v>104.9</v>
      </c>
      <c r="AM485" s="528">
        <v>104.9</v>
      </c>
      <c r="AN485" s="528">
        <v>104.9</v>
      </c>
      <c r="AO485" s="528">
        <v>104.9</v>
      </c>
      <c r="AP485" s="528">
        <v>104.9</v>
      </c>
      <c r="AQ485" s="528">
        <v>104.9</v>
      </c>
      <c r="AR485" s="528">
        <v>104.9</v>
      </c>
      <c r="AS485" s="528">
        <v>104.9</v>
      </c>
      <c r="AT485" s="528">
        <v>104.9</v>
      </c>
      <c r="AU485" s="528">
        <v>104.9</v>
      </c>
      <c r="AV485" s="528">
        <v>106.6</v>
      </c>
      <c r="AW485" s="528">
        <v>106.6</v>
      </c>
      <c r="AX485" s="528">
        <v>106.6</v>
      </c>
      <c r="AY485" s="528">
        <v>106.6</v>
      </c>
      <c r="AZ485" s="528">
        <v>106.6</v>
      </c>
      <c r="BA485" s="528">
        <v>106.6</v>
      </c>
      <c r="BB485" s="528">
        <v>106.6</v>
      </c>
      <c r="BC485" s="528">
        <v>106.6</v>
      </c>
      <c r="BD485" s="528">
        <v>106.6</v>
      </c>
      <c r="BE485" s="528">
        <v>106.6</v>
      </c>
      <c r="BF485" s="528">
        <v>106.6</v>
      </c>
      <c r="BG485" s="528">
        <v>106.6</v>
      </c>
      <c r="BH485" s="528">
        <v>106.6</v>
      </c>
      <c r="BI485" s="528">
        <v>106.6</v>
      </c>
      <c r="BJ485" s="528">
        <v>106.6</v>
      </c>
      <c r="BK485" s="528">
        <v>116</v>
      </c>
      <c r="BL485" s="528">
        <v>116</v>
      </c>
      <c r="BM485" s="528">
        <v>105.5</v>
      </c>
      <c r="BN485" s="528">
        <v>104.2</v>
      </c>
      <c r="BO485" s="528">
        <v>113.3</v>
      </c>
      <c r="BP485" s="528">
        <v>113.3</v>
      </c>
      <c r="BQ485" s="528">
        <v>113.3</v>
      </c>
      <c r="BR485" s="528">
        <v>113.3</v>
      </c>
      <c r="BS485" s="528">
        <v>113.3</v>
      </c>
      <c r="BT485" s="528">
        <v>113.3</v>
      </c>
      <c r="BU485" s="528">
        <v>113.3</v>
      </c>
      <c r="BV485" s="528">
        <v>113.3</v>
      </c>
      <c r="BW485" s="528">
        <v>113.3</v>
      </c>
      <c r="BX485" s="528">
        <v>112.7</v>
      </c>
      <c r="BY485" s="528">
        <v>112.7</v>
      </c>
      <c r="BZ485" s="528">
        <v>112.7</v>
      </c>
      <c r="CA485" s="528">
        <v>112.7</v>
      </c>
      <c r="CB485" s="528">
        <v>112.7</v>
      </c>
      <c r="CC485" s="528">
        <v>112.7</v>
      </c>
      <c r="CD485" s="528">
        <v>112.7</v>
      </c>
      <c r="CE485" s="528">
        <v>112.7</v>
      </c>
      <c r="CF485" s="528">
        <v>112.7</v>
      </c>
      <c r="CG485" s="528">
        <v>112.7</v>
      </c>
      <c r="CH485" s="528">
        <v>112.7</v>
      </c>
      <c r="CI485" s="528">
        <v>112.7</v>
      </c>
      <c r="CJ485" s="528">
        <v>112.7</v>
      </c>
      <c r="CK485" s="528">
        <v>112.7</v>
      </c>
      <c r="CL485" s="528">
        <v>112.7</v>
      </c>
    </row>
    <row r="486" spans="1:90">
      <c r="A486" s="524" t="s">
        <v>2868</v>
      </c>
      <c r="B486" s="524" t="s">
        <v>2869</v>
      </c>
      <c r="C486" s="525">
        <v>1.1304799999999999</v>
      </c>
      <c r="D486" s="528">
        <v>100.7</v>
      </c>
      <c r="E486" s="528">
        <v>100.5</v>
      </c>
      <c r="F486" s="528">
        <v>100.8</v>
      </c>
      <c r="G486" s="528">
        <v>102.2</v>
      </c>
      <c r="H486" s="528">
        <v>102.7</v>
      </c>
      <c r="I486" s="528">
        <v>103.3</v>
      </c>
      <c r="J486" s="528">
        <v>103.9</v>
      </c>
      <c r="K486" s="528">
        <v>103.8</v>
      </c>
      <c r="L486" s="528">
        <v>104.8</v>
      </c>
      <c r="M486" s="528">
        <v>104.8</v>
      </c>
      <c r="N486" s="528">
        <v>104.7</v>
      </c>
      <c r="O486" s="528">
        <v>104.5</v>
      </c>
      <c r="P486" s="528">
        <v>105</v>
      </c>
      <c r="Q486" s="528">
        <v>106.3</v>
      </c>
      <c r="R486" s="528">
        <v>107.9</v>
      </c>
      <c r="S486" s="528">
        <v>109.6</v>
      </c>
      <c r="T486" s="528">
        <v>109.7</v>
      </c>
      <c r="U486" s="528">
        <v>109.4</v>
      </c>
      <c r="V486" s="528">
        <v>109.5</v>
      </c>
      <c r="W486" s="528">
        <v>110</v>
      </c>
      <c r="X486" s="528">
        <v>110.6</v>
      </c>
      <c r="Y486" s="528">
        <v>111</v>
      </c>
      <c r="Z486" s="528">
        <v>111.5</v>
      </c>
      <c r="AA486" s="528">
        <v>112.4</v>
      </c>
      <c r="AB486" s="528">
        <v>112.6</v>
      </c>
      <c r="AC486" s="528">
        <v>113.2</v>
      </c>
      <c r="AD486" s="528">
        <v>114.1</v>
      </c>
      <c r="AE486" s="528">
        <v>116.1</v>
      </c>
      <c r="AF486" s="528">
        <v>116.5</v>
      </c>
      <c r="AG486" s="528">
        <v>116.9</v>
      </c>
      <c r="AH486" s="528">
        <v>117.5</v>
      </c>
      <c r="AI486" s="528">
        <v>118</v>
      </c>
      <c r="AJ486" s="528">
        <v>118.4</v>
      </c>
      <c r="AK486" s="528">
        <v>118.7</v>
      </c>
      <c r="AL486" s="528">
        <v>119.4</v>
      </c>
      <c r="AM486" s="528">
        <v>120.2</v>
      </c>
      <c r="AN486" s="528">
        <v>121.6</v>
      </c>
      <c r="AO486" s="528">
        <v>122.3</v>
      </c>
      <c r="AP486" s="528">
        <v>123.8</v>
      </c>
      <c r="AQ486" s="528">
        <v>124.9</v>
      </c>
      <c r="AR486" s="528">
        <v>125.9</v>
      </c>
      <c r="AS486" s="528">
        <v>127</v>
      </c>
      <c r="AT486" s="528">
        <v>128.19999999999999</v>
      </c>
      <c r="AU486" s="528">
        <v>128.9</v>
      </c>
      <c r="AV486" s="528">
        <v>128.9</v>
      </c>
      <c r="AW486" s="528">
        <v>128.9</v>
      </c>
      <c r="AX486" s="528">
        <v>128.69999999999999</v>
      </c>
      <c r="AY486" s="528">
        <v>130.30000000000001</v>
      </c>
      <c r="AZ486" s="528">
        <v>133.1</v>
      </c>
      <c r="BA486" s="528">
        <v>132.80000000000001</v>
      </c>
      <c r="BB486" s="528">
        <v>132.80000000000001</v>
      </c>
      <c r="BC486" s="528">
        <v>132.5</v>
      </c>
      <c r="BD486" s="528">
        <v>132.5</v>
      </c>
      <c r="BE486" s="528">
        <v>132.69999999999999</v>
      </c>
      <c r="BF486" s="528">
        <v>134.5</v>
      </c>
      <c r="BG486" s="528">
        <v>135.19999999999999</v>
      </c>
      <c r="BH486" s="528">
        <v>135.1</v>
      </c>
      <c r="BI486" s="528">
        <v>135</v>
      </c>
      <c r="BJ486" s="528">
        <v>135.5</v>
      </c>
      <c r="BK486" s="528">
        <v>134.9</v>
      </c>
      <c r="BL486" s="528">
        <v>135.69999999999999</v>
      </c>
      <c r="BM486" s="528">
        <v>136.69999999999999</v>
      </c>
      <c r="BN486" s="528">
        <v>136.80000000000001</v>
      </c>
      <c r="BO486" s="528">
        <v>138.5</v>
      </c>
      <c r="BP486" s="528">
        <v>137</v>
      </c>
      <c r="BQ486" s="528">
        <v>136.5</v>
      </c>
      <c r="BR486" s="528">
        <v>136.4</v>
      </c>
      <c r="BS486" s="528">
        <v>137.4</v>
      </c>
      <c r="BT486" s="528">
        <v>137.4</v>
      </c>
      <c r="BU486" s="528">
        <v>137.6</v>
      </c>
      <c r="BV486" s="528">
        <v>137.9</v>
      </c>
      <c r="BW486" s="528">
        <v>137.69999999999999</v>
      </c>
      <c r="BX486" s="528">
        <v>140.4</v>
      </c>
      <c r="BY486" s="528">
        <v>142.6</v>
      </c>
      <c r="BZ486" s="528">
        <v>142.80000000000001</v>
      </c>
      <c r="CA486" s="528">
        <v>142.80000000000001</v>
      </c>
      <c r="CB486" s="528">
        <v>143.19999999999999</v>
      </c>
      <c r="CC486" s="528">
        <v>143.80000000000001</v>
      </c>
      <c r="CD486" s="528">
        <v>144.9</v>
      </c>
      <c r="CE486" s="528">
        <v>144.9</v>
      </c>
      <c r="CF486" s="528">
        <v>145.4</v>
      </c>
      <c r="CG486" s="528">
        <v>145.5</v>
      </c>
      <c r="CH486" s="528">
        <v>145.5</v>
      </c>
      <c r="CI486" s="528">
        <v>146.1</v>
      </c>
      <c r="CJ486" s="528">
        <v>146.9</v>
      </c>
      <c r="CK486" s="528">
        <v>146.80000000000001</v>
      </c>
      <c r="CL486" s="528">
        <v>148.30000000000001</v>
      </c>
    </row>
    <row r="487" spans="1:90">
      <c r="A487" s="524" t="s">
        <v>2870</v>
      </c>
      <c r="B487" s="524" t="s">
        <v>2871</v>
      </c>
      <c r="C487" s="525">
        <v>0.26840000000000003</v>
      </c>
      <c r="D487" s="528">
        <v>100.4</v>
      </c>
      <c r="E487" s="528">
        <v>100.8</v>
      </c>
      <c r="F487" s="528">
        <v>102.1</v>
      </c>
      <c r="G487" s="528">
        <v>102.1</v>
      </c>
      <c r="H487" s="528">
        <v>102.5</v>
      </c>
      <c r="I487" s="528">
        <v>102.9</v>
      </c>
      <c r="J487" s="528">
        <v>105.5</v>
      </c>
      <c r="K487" s="528">
        <v>105.5</v>
      </c>
      <c r="L487" s="528">
        <v>105.5</v>
      </c>
      <c r="M487" s="528">
        <v>105.5</v>
      </c>
      <c r="N487" s="528">
        <v>105.5</v>
      </c>
      <c r="O487" s="528">
        <v>105.5</v>
      </c>
      <c r="P487" s="528">
        <v>105.5</v>
      </c>
      <c r="Q487" s="528">
        <v>106.4</v>
      </c>
      <c r="R487" s="528">
        <v>110</v>
      </c>
      <c r="S487" s="528">
        <v>110</v>
      </c>
      <c r="T487" s="528">
        <v>110</v>
      </c>
      <c r="U487" s="528">
        <v>109.8</v>
      </c>
      <c r="V487" s="528">
        <v>110.1</v>
      </c>
      <c r="W487" s="528">
        <v>111.3</v>
      </c>
      <c r="X487" s="528">
        <v>111.3</v>
      </c>
      <c r="Y487" s="528">
        <v>112.2</v>
      </c>
      <c r="Z487" s="528">
        <v>112.8</v>
      </c>
      <c r="AA487" s="528">
        <v>114.7</v>
      </c>
      <c r="AB487" s="528">
        <v>114.7</v>
      </c>
      <c r="AC487" s="528">
        <v>114.9</v>
      </c>
      <c r="AD487" s="528">
        <v>117.4</v>
      </c>
      <c r="AE487" s="528">
        <v>121.2</v>
      </c>
      <c r="AF487" s="528">
        <v>121.2</v>
      </c>
      <c r="AG487" s="528">
        <v>121.5</v>
      </c>
      <c r="AH487" s="528">
        <v>123.7</v>
      </c>
      <c r="AI487" s="528">
        <v>123.7</v>
      </c>
      <c r="AJ487" s="528">
        <v>123.7</v>
      </c>
      <c r="AK487" s="528">
        <v>123.7</v>
      </c>
      <c r="AL487" s="528">
        <v>124.5</v>
      </c>
      <c r="AM487" s="528">
        <v>127.4</v>
      </c>
      <c r="AN487" s="528">
        <v>130.69999999999999</v>
      </c>
      <c r="AO487" s="528">
        <v>131.5</v>
      </c>
      <c r="AP487" s="528">
        <v>135</v>
      </c>
      <c r="AQ487" s="528">
        <v>136.30000000000001</v>
      </c>
      <c r="AR487" s="528">
        <v>137.80000000000001</v>
      </c>
      <c r="AS487" s="528">
        <v>139.80000000000001</v>
      </c>
      <c r="AT487" s="528">
        <v>140.9</v>
      </c>
      <c r="AU487" s="528">
        <v>140.5</v>
      </c>
      <c r="AV487" s="528">
        <v>140.5</v>
      </c>
      <c r="AW487" s="528">
        <v>140.5</v>
      </c>
      <c r="AX487" s="528">
        <v>140.5</v>
      </c>
      <c r="AY487" s="528">
        <v>140.1</v>
      </c>
      <c r="AZ487" s="528">
        <v>143.6</v>
      </c>
      <c r="BA487" s="528">
        <v>143</v>
      </c>
      <c r="BB487" s="528">
        <v>141.4</v>
      </c>
      <c r="BC487" s="528">
        <v>141.4</v>
      </c>
      <c r="BD487" s="528">
        <v>141.30000000000001</v>
      </c>
      <c r="BE487" s="528">
        <v>141.30000000000001</v>
      </c>
      <c r="BF487" s="528">
        <v>143.19999999999999</v>
      </c>
      <c r="BG487" s="528">
        <v>143.9</v>
      </c>
      <c r="BH487" s="528">
        <v>143.9</v>
      </c>
      <c r="BI487" s="528">
        <v>143.9</v>
      </c>
      <c r="BJ487" s="528">
        <v>143.9</v>
      </c>
      <c r="BK487" s="528">
        <v>143.9</v>
      </c>
      <c r="BL487" s="528">
        <v>144</v>
      </c>
      <c r="BM487" s="528">
        <v>144.30000000000001</v>
      </c>
      <c r="BN487" s="528">
        <v>144.5</v>
      </c>
      <c r="BO487" s="528">
        <v>144.80000000000001</v>
      </c>
      <c r="BP487" s="528">
        <v>141.30000000000001</v>
      </c>
      <c r="BQ487" s="528">
        <v>141.30000000000001</v>
      </c>
      <c r="BR487" s="528">
        <v>141.5</v>
      </c>
      <c r="BS487" s="528">
        <v>141.9</v>
      </c>
      <c r="BT487" s="528">
        <v>142.9</v>
      </c>
      <c r="BU487" s="528">
        <v>143</v>
      </c>
      <c r="BV487" s="528">
        <v>144.6</v>
      </c>
      <c r="BW487" s="528">
        <v>143.30000000000001</v>
      </c>
      <c r="BX487" s="528">
        <v>143.69999999999999</v>
      </c>
      <c r="BY487" s="528">
        <v>145.69999999999999</v>
      </c>
      <c r="BZ487" s="528">
        <v>145.80000000000001</v>
      </c>
      <c r="CA487" s="528">
        <v>145.19999999999999</v>
      </c>
      <c r="CB487" s="528">
        <v>145.69999999999999</v>
      </c>
      <c r="CC487" s="528">
        <v>145.4</v>
      </c>
      <c r="CD487" s="528">
        <v>147.4</v>
      </c>
      <c r="CE487" s="528">
        <v>147.6</v>
      </c>
      <c r="CF487" s="528">
        <v>147.6</v>
      </c>
      <c r="CG487" s="528">
        <v>146.1</v>
      </c>
      <c r="CH487" s="528">
        <v>145.69999999999999</v>
      </c>
      <c r="CI487" s="528">
        <v>145.80000000000001</v>
      </c>
      <c r="CJ487" s="528">
        <v>146.80000000000001</v>
      </c>
      <c r="CK487" s="528">
        <v>146.80000000000001</v>
      </c>
      <c r="CL487" s="528">
        <v>148</v>
      </c>
    </row>
    <row r="488" spans="1:90">
      <c r="A488" s="524" t="s">
        <v>2872</v>
      </c>
      <c r="B488" s="524" t="s">
        <v>2873</v>
      </c>
      <c r="C488" s="525">
        <v>0.23250000000000001</v>
      </c>
      <c r="D488" s="528">
        <v>100.1</v>
      </c>
      <c r="E488" s="528">
        <v>100</v>
      </c>
      <c r="F488" s="528">
        <v>100.1</v>
      </c>
      <c r="G488" s="528">
        <v>104.2</v>
      </c>
      <c r="H488" s="528">
        <v>105.4</v>
      </c>
      <c r="I488" s="528">
        <v>106.5</v>
      </c>
      <c r="J488" s="528">
        <v>106</v>
      </c>
      <c r="K488" s="528">
        <v>105.6</v>
      </c>
      <c r="L488" s="528">
        <v>107.5</v>
      </c>
      <c r="M488" s="528">
        <v>107.1</v>
      </c>
      <c r="N488" s="528">
        <v>107.1</v>
      </c>
      <c r="O488" s="528">
        <v>107.1</v>
      </c>
      <c r="P488" s="528">
        <v>107.1</v>
      </c>
      <c r="Q488" s="528">
        <v>107.3</v>
      </c>
      <c r="R488" s="528">
        <v>109.3</v>
      </c>
      <c r="S488" s="528">
        <v>112.7</v>
      </c>
      <c r="T488" s="528">
        <v>112.7</v>
      </c>
      <c r="U488" s="528">
        <v>112.7</v>
      </c>
      <c r="V488" s="528">
        <v>112.7</v>
      </c>
      <c r="W488" s="528">
        <v>112.8</v>
      </c>
      <c r="X488" s="528">
        <v>115.5</v>
      </c>
      <c r="Y488" s="528">
        <v>115.8</v>
      </c>
      <c r="Z488" s="528">
        <v>115.8</v>
      </c>
      <c r="AA488" s="528">
        <v>116.2</v>
      </c>
      <c r="AB488" s="528">
        <v>116.2</v>
      </c>
      <c r="AC488" s="528">
        <v>116.2</v>
      </c>
      <c r="AD488" s="528">
        <v>117.6</v>
      </c>
      <c r="AE488" s="528">
        <v>119.8</v>
      </c>
      <c r="AF488" s="528">
        <v>121.2</v>
      </c>
      <c r="AG488" s="528">
        <v>121.8</v>
      </c>
      <c r="AH488" s="528">
        <v>122</v>
      </c>
      <c r="AI488" s="528">
        <v>122.4</v>
      </c>
      <c r="AJ488" s="528">
        <v>123.1</v>
      </c>
      <c r="AK488" s="528">
        <v>123.6</v>
      </c>
      <c r="AL488" s="528">
        <v>125.5</v>
      </c>
      <c r="AM488" s="528">
        <v>125.8</v>
      </c>
      <c r="AN488" s="528">
        <v>127.2</v>
      </c>
      <c r="AO488" s="528">
        <v>129.30000000000001</v>
      </c>
      <c r="AP488" s="528">
        <v>129.80000000000001</v>
      </c>
      <c r="AQ488" s="528">
        <v>130.9</v>
      </c>
      <c r="AR488" s="528">
        <v>131.5</v>
      </c>
      <c r="AS488" s="528">
        <v>131.5</v>
      </c>
      <c r="AT488" s="528">
        <v>131.80000000000001</v>
      </c>
      <c r="AU488" s="528">
        <v>132.9</v>
      </c>
      <c r="AV488" s="528">
        <v>132.80000000000001</v>
      </c>
      <c r="AW488" s="528">
        <v>132.4</v>
      </c>
      <c r="AX488" s="528">
        <v>132.30000000000001</v>
      </c>
      <c r="AY488" s="528">
        <v>135.6</v>
      </c>
      <c r="AZ488" s="528">
        <v>135.80000000000001</v>
      </c>
      <c r="BA488" s="528">
        <v>135.69999999999999</v>
      </c>
      <c r="BB488" s="528">
        <v>135.69999999999999</v>
      </c>
      <c r="BC488" s="528">
        <v>136.4</v>
      </c>
      <c r="BD488" s="528">
        <v>136.30000000000001</v>
      </c>
      <c r="BE488" s="528">
        <v>136.30000000000001</v>
      </c>
      <c r="BF488" s="528">
        <v>140.30000000000001</v>
      </c>
      <c r="BG488" s="528">
        <v>141.69999999999999</v>
      </c>
      <c r="BH488" s="528">
        <v>141.4</v>
      </c>
      <c r="BI488" s="528">
        <v>140.4</v>
      </c>
      <c r="BJ488" s="528">
        <v>139.5</v>
      </c>
      <c r="BK488" s="528">
        <v>139.30000000000001</v>
      </c>
      <c r="BL488" s="528">
        <v>139.80000000000001</v>
      </c>
      <c r="BM488" s="528">
        <v>142.5</v>
      </c>
      <c r="BN488" s="528">
        <v>143.80000000000001</v>
      </c>
      <c r="BO488" s="528">
        <v>146.30000000000001</v>
      </c>
      <c r="BP488" s="528">
        <v>145.4</v>
      </c>
      <c r="BQ488" s="528">
        <v>144.9</v>
      </c>
      <c r="BR488" s="528">
        <v>144.30000000000001</v>
      </c>
      <c r="BS488" s="528">
        <v>144.19999999999999</v>
      </c>
      <c r="BT488" s="528">
        <v>144.1</v>
      </c>
      <c r="BU488" s="528">
        <v>144.30000000000001</v>
      </c>
      <c r="BV488" s="528">
        <v>143.9</v>
      </c>
      <c r="BW488" s="528">
        <v>144.6</v>
      </c>
      <c r="BX488" s="528">
        <v>150.1</v>
      </c>
      <c r="BY488" s="528">
        <v>154.6</v>
      </c>
      <c r="BZ488" s="528">
        <v>156.80000000000001</v>
      </c>
      <c r="CA488" s="528">
        <v>157.4</v>
      </c>
      <c r="CB488" s="528">
        <v>157.9</v>
      </c>
      <c r="CC488" s="528">
        <v>160.80000000000001</v>
      </c>
      <c r="CD488" s="528">
        <v>162.69999999999999</v>
      </c>
      <c r="CE488" s="528">
        <v>162.1</v>
      </c>
      <c r="CF488" s="528">
        <v>163.4</v>
      </c>
      <c r="CG488" s="528">
        <v>164.1</v>
      </c>
      <c r="CH488" s="528">
        <v>164.8</v>
      </c>
      <c r="CI488" s="528">
        <v>165.8</v>
      </c>
      <c r="CJ488" s="528">
        <v>167.7</v>
      </c>
      <c r="CK488" s="528">
        <v>167.7</v>
      </c>
      <c r="CL488" s="528">
        <v>171.1</v>
      </c>
    </row>
    <row r="489" spans="1:90">
      <c r="A489" s="524" t="s">
        <v>2874</v>
      </c>
      <c r="B489" s="524" t="s">
        <v>2875</v>
      </c>
      <c r="C489" s="525">
        <v>0.14666000000000001</v>
      </c>
      <c r="D489" s="528">
        <v>101.4</v>
      </c>
      <c r="E489" s="528">
        <v>100.7</v>
      </c>
      <c r="F489" s="528">
        <v>100.8</v>
      </c>
      <c r="G489" s="528">
        <v>103.1</v>
      </c>
      <c r="H489" s="528">
        <v>103.5</v>
      </c>
      <c r="I489" s="528">
        <v>103.8</v>
      </c>
      <c r="J489" s="528">
        <v>104.1</v>
      </c>
      <c r="K489" s="528">
        <v>103</v>
      </c>
      <c r="L489" s="528">
        <v>106.6</v>
      </c>
      <c r="M489" s="528">
        <v>107</v>
      </c>
      <c r="N489" s="528">
        <v>105.8</v>
      </c>
      <c r="O489" s="528">
        <v>105.9</v>
      </c>
      <c r="P489" s="528">
        <v>105.6</v>
      </c>
      <c r="Q489" s="528">
        <v>105.9</v>
      </c>
      <c r="R489" s="528">
        <v>107.1</v>
      </c>
      <c r="S489" s="528">
        <v>107.8</v>
      </c>
      <c r="T489" s="528">
        <v>108.6</v>
      </c>
      <c r="U489" s="528">
        <v>107.2</v>
      </c>
      <c r="V489" s="528">
        <v>106.8</v>
      </c>
      <c r="W489" s="528">
        <v>107.6</v>
      </c>
      <c r="X489" s="528">
        <v>108.1</v>
      </c>
      <c r="Y489" s="528">
        <v>109.6</v>
      </c>
      <c r="Z489" s="528">
        <v>111.7</v>
      </c>
      <c r="AA489" s="528">
        <v>111.8</v>
      </c>
      <c r="AB489" s="528">
        <v>111.5</v>
      </c>
      <c r="AC489" s="528">
        <v>115</v>
      </c>
      <c r="AD489" s="528">
        <v>113.5</v>
      </c>
      <c r="AE489" s="528">
        <v>114.9</v>
      </c>
      <c r="AF489" s="528">
        <v>114.4</v>
      </c>
      <c r="AG489" s="528">
        <v>115.7</v>
      </c>
      <c r="AH489" s="528">
        <v>116.3</v>
      </c>
      <c r="AI489" s="528">
        <v>118.6</v>
      </c>
      <c r="AJ489" s="528">
        <v>119.3</v>
      </c>
      <c r="AK489" s="528">
        <v>120.4</v>
      </c>
      <c r="AL489" s="528">
        <v>121.2</v>
      </c>
      <c r="AM489" s="528">
        <v>121.8</v>
      </c>
      <c r="AN489" s="528">
        <v>122.6</v>
      </c>
      <c r="AO489" s="528">
        <v>122.6</v>
      </c>
      <c r="AP489" s="528">
        <v>122.5</v>
      </c>
      <c r="AQ489" s="528">
        <v>123.2</v>
      </c>
      <c r="AR489" s="528">
        <v>124.8</v>
      </c>
      <c r="AS489" s="528">
        <v>127.7</v>
      </c>
      <c r="AT489" s="528">
        <v>129.69999999999999</v>
      </c>
      <c r="AU489" s="528">
        <v>134.1</v>
      </c>
      <c r="AV489" s="528">
        <v>134.6</v>
      </c>
      <c r="AW489" s="528">
        <v>134.6</v>
      </c>
      <c r="AX489" s="528">
        <v>134.6</v>
      </c>
      <c r="AY489" s="528">
        <v>140.5</v>
      </c>
      <c r="AZ489" s="528">
        <v>140.69999999999999</v>
      </c>
      <c r="BA489" s="528">
        <v>140.9</v>
      </c>
      <c r="BB489" s="528">
        <v>140.5</v>
      </c>
      <c r="BC489" s="528">
        <v>140.5</v>
      </c>
      <c r="BD489" s="528">
        <v>142.19999999999999</v>
      </c>
      <c r="BE489" s="528">
        <v>142.6</v>
      </c>
      <c r="BF489" s="528">
        <v>144.30000000000001</v>
      </c>
      <c r="BG489" s="528">
        <v>144.9</v>
      </c>
      <c r="BH489" s="528">
        <v>144.9</v>
      </c>
      <c r="BI489" s="528">
        <v>144.9</v>
      </c>
      <c r="BJ489" s="528">
        <v>144.9</v>
      </c>
      <c r="BK489" s="528">
        <v>145.30000000000001</v>
      </c>
      <c r="BL489" s="528">
        <v>146.30000000000001</v>
      </c>
      <c r="BM489" s="528">
        <v>146</v>
      </c>
      <c r="BN489" s="528">
        <v>145.1</v>
      </c>
      <c r="BO489" s="528">
        <v>152.5</v>
      </c>
      <c r="BP489" s="528">
        <v>154.69999999999999</v>
      </c>
      <c r="BQ489" s="528">
        <v>150.9</v>
      </c>
      <c r="BR489" s="528">
        <v>150.19999999999999</v>
      </c>
      <c r="BS489" s="528">
        <v>150.9</v>
      </c>
      <c r="BT489" s="528">
        <v>150.80000000000001</v>
      </c>
      <c r="BU489" s="528">
        <v>150.69999999999999</v>
      </c>
      <c r="BV489" s="528">
        <v>150.6</v>
      </c>
      <c r="BW489" s="528">
        <v>150.80000000000001</v>
      </c>
      <c r="BX489" s="528">
        <v>159.6</v>
      </c>
      <c r="BY489" s="528">
        <v>160.9</v>
      </c>
      <c r="BZ489" s="528">
        <v>158.6</v>
      </c>
      <c r="CA489" s="528">
        <v>157.80000000000001</v>
      </c>
      <c r="CB489" s="528">
        <v>158.6</v>
      </c>
      <c r="CC489" s="528">
        <v>158.69999999999999</v>
      </c>
      <c r="CD489" s="528">
        <v>159.19999999999999</v>
      </c>
      <c r="CE489" s="528">
        <v>158.80000000000001</v>
      </c>
      <c r="CF489" s="528">
        <v>159.6</v>
      </c>
      <c r="CG489" s="528">
        <v>160.69999999999999</v>
      </c>
      <c r="CH489" s="528">
        <v>160.4</v>
      </c>
      <c r="CI489" s="528">
        <v>160.69999999999999</v>
      </c>
      <c r="CJ489" s="528">
        <v>161.30000000000001</v>
      </c>
      <c r="CK489" s="528">
        <v>161.19999999999999</v>
      </c>
      <c r="CL489" s="528">
        <v>166</v>
      </c>
    </row>
    <row r="490" spans="1:90">
      <c r="A490" s="524" t="s">
        <v>2876</v>
      </c>
      <c r="B490" s="524" t="s">
        <v>2877</v>
      </c>
      <c r="C490" s="525">
        <v>4.0499999999999998E-3</v>
      </c>
      <c r="D490" s="528">
        <v>100</v>
      </c>
      <c r="E490" s="528">
        <v>100</v>
      </c>
      <c r="F490" s="528">
        <v>100</v>
      </c>
      <c r="G490" s="528">
        <v>104.5</v>
      </c>
      <c r="H490" s="528">
        <v>104.5</v>
      </c>
      <c r="I490" s="528">
        <v>104.5</v>
      </c>
      <c r="J490" s="528">
        <v>104.5</v>
      </c>
      <c r="K490" s="528">
        <v>104.5</v>
      </c>
      <c r="L490" s="528">
        <v>104.5</v>
      </c>
      <c r="M490" s="528">
        <v>104.5</v>
      </c>
      <c r="N490" s="528">
        <v>104.5</v>
      </c>
      <c r="O490" s="528">
        <v>104.5</v>
      </c>
      <c r="P490" s="528">
        <v>104.5</v>
      </c>
      <c r="Q490" s="528">
        <v>104.5</v>
      </c>
      <c r="R490" s="528">
        <v>104.5</v>
      </c>
      <c r="S490" s="528">
        <v>104.5</v>
      </c>
      <c r="T490" s="528">
        <v>104.5</v>
      </c>
      <c r="U490" s="528">
        <v>104.5</v>
      </c>
      <c r="V490" s="528">
        <v>104.5</v>
      </c>
      <c r="W490" s="528">
        <v>104.5</v>
      </c>
      <c r="X490" s="528">
        <v>104.5</v>
      </c>
      <c r="Y490" s="528">
        <v>104.5</v>
      </c>
      <c r="Z490" s="528">
        <v>104.5</v>
      </c>
      <c r="AA490" s="528">
        <v>104.5</v>
      </c>
      <c r="AB490" s="528">
        <v>104.5</v>
      </c>
      <c r="AC490" s="528">
        <v>109.9</v>
      </c>
      <c r="AD490" s="528">
        <v>111.7</v>
      </c>
      <c r="AE490" s="528">
        <v>113.8</v>
      </c>
      <c r="AF490" s="528">
        <v>113.8</v>
      </c>
      <c r="AG490" s="528">
        <v>113.8</v>
      </c>
      <c r="AH490" s="528">
        <v>113.8</v>
      </c>
      <c r="AI490" s="528">
        <v>113.8</v>
      </c>
      <c r="AJ490" s="528">
        <v>113.8</v>
      </c>
      <c r="AK490" s="528">
        <v>113.8</v>
      </c>
      <c r="AL490" s="528">
        <v>113.8</v>
      </c>
      <c r="AM490" s="528">
        <v>113.8</v>
      </c>
      <c r="AN490" s="528">
        <v>137.30000000000001</v>
      </c>
      <c r="AO490" s="528">
        <v>137.30000000000001</v>
      </c>
      <c r="AP490" s="528">
        <v>137.30000000000001</v>
      </c>
      <c r="AQ490" s="528">
        <v>147.9</v>
      </c>
      <c r="AR490" s="528">
        <v>147.9</v>
      </c>
      <c r="AS490" s="528">
        <v>147.9</v>
      </c>
      <c r="AT490" s="528">
        <v>147.9</v>
      </c>
      <c r="AU490" s="528">
        <v>154</v>
      </c>
      <c r="AV490" s="528">
        <v>154</v>
      </c>
      <c r="AW490" s="528">
        <v>154</v>
      </c>
      <c r="AX490" s="528">
        <v>154</v>
      </c>
      <c r="AY490" s="528">
        <v>154.9</v>
      </c>
      <c r="AZ490" s="528">
        <v>170.3</v>
      </c>
      <c r="BA490" s="528">
        <v>170.3</v>
      </c>
      <c r="BB490" s="528">
        <v>170.3</v>
      </c>
      <c r="BC490" s="528">
        <v>170.3</v>
      </c>
      <c r="BD490" s="528">
        <v>170.3</v>
      </c>
      <c r="BE490" s="528">
        <v>170.3</v>
      </c>
      <c r="BF490" s="528">
        <v>170.3</v>
      </c>
      <c r="BG490" s="528">
        <v>170.3</v>
      </c>
      <c r="BH490" s="528">
        <v>170.3</v>
      </c>
      <c r="BI490" s="528">
        <v>170.3</v>
      </c>
      <c r="BJ490" s="528">
        <v>170.3</v>
      </c>
      <c r="BK490" s="528">
        <v>170.3</v>
      </c>
      <c r="BL490" s="528">
        <v>170.3</v>
      </c>
      <c r="BM490" s="528">
        <v>170.3</v>
      </c>
      <c r="BN490" s="528">
        <v>172</v>
      </c>
      <c r="BO490" s="528">
        <v>173.7</v>
      </c>
      <c r="BP490" s="528">
        <v>173.7</v>
      </c>
      <c r="BQ490" s="528">
        <v>173.7</v>
      </c>
      <c r="BR490" s="528">
        <v>173.7</v>
      </c>
      <c r="BS490" s="528">
        <v>173.7</v>
      </c>
      <c r="BT490" s="528">
        <v>173.7</v>
      </c>
      <c r="BU490" s="528">
        <v>173.7</v>
      </c>
      <c r="BV490" s="528">
        <v>173.7</v>
      </c>
      <c r="BW490" s="528">
        <v>173.7</v>
      </c>
      <c r="BX490" s="528">
        <v>176.4</v>
      </c>
      <c r="BY490" s="528">
        <v>176.4</v>
      </c>
      <c r="BZ490" s="528">
        <v>176.4</v>
      </c>
      <c r="CA490" s="528">
        <v>176.4</v>
      </c>
      <c r="CB490" s="528">
        <v>176.4</v>
      </c>
      <c r="CC490" s="528">
        <v>176.4</v>
      </c>
      <c r="CD490" s="528">
        <v>176.4</v>
      </c>
      <c r="CE490" s="528">
        <v>176.4</v>
      </c>
      <c r="CF490" s="528">
        <v>176.4</v>
      </c>
      <c r="CG490" s="528">
        <v>176.4</v>
      </c>
      <c r="CH490" s="528">
        <v>176.4</v>
      </c>
      <c r="CI490" s="528">
        <v>176.4</v>
      </c>
      <c r="CJ490" s="528">
        <v>176.4</v>
      </c>
      <c r="CK490" s="528">
        <v>176.4</v>
      </c>
      <c r="CL490" s="528">
        <v>176.4</v>
      </c>
    </row>
    <row r="491" spans="1:90">
      <c r="A491" s="524" t="s">
        <v>2878</v>
      </c>
      <c r="B491" s="524" t="s">
        <v>2879</v>
      </c>
      <c r="C491" s="525">
        <v>1.2370000000000001E-2</v>
      </c>
      <c r="D491" s="528">
        <v>100.3</v>
      </c>
      <c r="E491" s="528">
        <v>100.6</v>
      </c>
      <c r="F491" s="528">
        <v>100.7</v>
      </c>
      <c r="G491" s="528">
        <v>105.4</v>
      </c>
      <c r="H491" s="528">
        <v>106.9</v>
      </c>
      <c r="I491" s="528">
        <v>107.2</v>
      </c>
      <c r="J491" s="528">
        <v>108.2</v>
      </c>
      <c r="K491" s="528">
        <v>107.5</v>
      </c>
      <c r="L491" s="528">
        <v>107.6</v>
      </c>
      <c r="M491" s="528">
        <v>108.5</v>
      </c>
      <c r="N491" s="528">
        <v>106.8</v>
      </c>
      <c r="O491" s="528">
        <v>106.4</v>
      </c>
      <c r="P491" s="528">
        <v>106.5</v>
      </c>
      <c r="Q491" s="528">
        <v>100.5</v>
      </c>
      <c r="R491" s="528">
        <v>102.4</v>
      </c>
      <c r="S491" s="528">
        <v>102.8</v>
      </c>
      <c r="T491" s="528">
        <v>102.9</v>
      </c>
      <c r="U491" s="528">
        <v>102.9</v>
      </c>
      <c r="V491" s="528">
        <v>102</v>
      </c>
      <c r="W491" s="528">
        <v>103.2</v>
      </c>
      <c r="X491" s="528">
        <v>104.4</v>
      </c>
      <c r="Y491" s="528">
        <v>103.9</v>
      </c>
      <c r="Z491" s="528">
        <v>102.4</v>
      </c>
      <c r="AA491" s="528">
        <v>102.2</v>
      </c>
      <c r="AB491" s="528">
        <v>103.9</v>
      </c>
      <c r="AC491" s="528">
        <v>103.2</v>
      </c>
      <c r="AD491" s="528">
        <v>103.1</v>
      </c>
      <c r="AE491" s="528">
        <v>102.7</v>
      </c>
      <c r="AF491" s="528">
        <v>104.3</v>
      </c>
      <c r="AG491" s="528">
        <v>102.8</v>
      </c>
      <c r="AH491" s="528">
        <v>102.9</v>
      </c>
      <c r="AI491" s="528">
        <v>103.4</v>
      </c>
      <c r="AJ491" s="528">
        <v>103.8</v>
      </c>
      <c r="AK491" s="528">
        <v>103.9</v>
      </c>
      <c r="AL491" s="528">
        <v>103</v>
      </c>
      <c r="AM491" s="528">
        <v>102.9</v>
      </c>
      <c r="AN491" s="528">
        <v>95.3</v>
      </c>
      <c r="AO491" s="528">
        <v>94.4</v>
      </c>
      <c r="AP491" s="528">
        <v>94.7</v>
      </c>
      <c r="AQ491" s="528">
        <v>94.3</v>
      </c>
      <c r="AR491" s="528">
        <v>94.3</v>
      </c>
      <c r="AS491" s="528">
        <v>94.3</v>
      </c>
      <c r="AT491" s="528">
        <v>95.1</v>
      </c>
      <c r="AU491" s="528">
        <v>95.9</v>
      </c>
      <c r="AV491" s="528">
        <v>96.5</v>
      </c>
      <c r="AW491" s="528">
        <v>96.2</v>
      </c>
      <c r="AX491" s="528">
        <v>95</v>
      </c>
      <c r="AY491" s="528">
        <v>95.5</v>
      </c>
      <c r="AZ491" s="528">
        <v>99.5</v>
      </c>
      <c r="BA491" s="528">
        <v>99.1</v>
      </c>
      <c r="BB491" s="528">
        <v>99.3</v>
      </c>
      <c r="BC491" s="528">
        <v>98.7</v>
      </c>
      <c r="BD491" s="528">
        <v>98.5</v>
      </c>
      <c r="BE491" s="528">
        <v>99.1</v>
      </c>
      <c r="BF491" s="528">
        <v>102.4</v>
      </c>
      <c r="BG491" s="528">
        <v>104.6</v>
      </c>
      <c r="BH491" s="528">
        <v>103.5</v>
      </c>
      <c r="BI491" s="528">
        <v>104.8</v>
      </c>
      <c r="BJ491" s="528">
        <v>104.2</v>
      </c>
      <c r="BK491" s="528">
        <v>102.6</v>
      </c>
      <c r="BL491" s="528">
        <v>101.3</v>
      </c>
      <c r="BM491" s="528">
        <v>102</v>
      </c>
      <c r="BN491" s="528">
        <v>103.8</v>
      </c>
      <c r="BO491" s="528">
        <v>105.1</v>
      </c>
      <c r="BP491" s="528">
        <v>104.9</v>
      </c>
      <c r="BQ491" s="528">
        <v>107.2</v>
      </c>
      <c r="BR491" s="528">
        <v>109</v>
      </c>
      <c r="BS491" s="528">
        <v>108.4</v>
      </c>
      <c r="BT491" s="528">
        <v>110.5</v>
      </c>
      <c r="BU491" s="528">
        <v>108.2</v>
      </c>
      <c r="BV491" s="528">
        <v>106</v>
      </c>
      <c r="BW491" s="528">
        <v>106.6</v>
      </c>
      <c r="BX491" s="528">
        <v>110</v>
      </c>
      <c r="BY491" s="528">
        <v>110.8</v>
      </c>
      <c r="BZ491" s="528">
        <v>110</v>
      </c>
      <c r="CA491" s="528">
        <v>110.1</v>
      </c>
      <c r="CB491" s="528">
        <v>111.7</v>
      </c>
      <c r="CC491" s="528">
        <v>110.7</v>
      </c>
      <c r="CD491" s="528">
        <v>111.2</v>
      </c>
      <c r="CE491" s="528">
        <v>113.7</v>
      </c>
      <c r="CF491" s="528">
        <v>112.7</v>
      </c>
      <c r="CG491" s="528">
        <v>126.3</v>
      </c>
      <c r="CH491" s="528">
        <v>126.5</v>
      </c>
      <c r="CI491" s="528">
        <v>125.6</v>
      </c>
      <c r="CJ491" s="528">
        <v>132.69999999999999</v>
      </c>
      <c r="CK491" s="528">
        <v>131.4</v>
      </c>
      <c r="CL491" s="528">
        <v>132.19999999999999</v>
      </c>
    </row>
    <row r="492" spans="1:90">
      <c r="A492" s="524" t="s">
        <v>2880</v>
      </c>
      <c r="B492" s="524" t="s">
        <v>2881</v>
      </c>
      <c r="C492" s="525">
        <v>0.11015</v>
      </c>
      <c r="D492" s="528">
        <v>102.6</v>
      </c>
      <c r="E492" s="528">
        <v>100.4</v>
      </c>
      <c r="F492" s="528">
        <v>100.4</v>
      </c>
      <c r="G492" s="528">
        <v>100.5</v>
      </c>
      <c r="H492" s="528">
        <v>100.5</v>
      </c>
      <c r="I492" s="528">
        <v>103</v>
      </c>
      <c r="J492" s="528">
        <v>103.7</v>
      </c>
      <c r="K492" s="528">
        <v>104.2</v>
      </c>
      <c r="L492" s="528">
        <v>104.4</v>
      </c>
      <c r="M492" s="528">
        <v>104.4</v>
      </c>
      <c r="N492" s="528">
        <v>104.4</v>
      </c>
      <c r="O492" s="528">
        <v>101.8</v>
      </c>
      <c r="P492" s="528">
        <v>104.8</v>
      </c>
      <c r="Q492" s="528">
        <v>115.8</v>
      </c>
      <c r="R492" s="528">
        <v>116.3</v>
      </c>
      <c r="S492" s="528">
        <v>116.3</v>
      </c>
      <c r="T492" s="528">
        <v>114.1</v>
      </c>
      <c r="U492" s="528">
        <v>114.1</v>
      </c>
      <c r="V492" s="528">
        <v>113.4</v>
      </c>
      <c r="W492" s="528">
        <v>113.4</v>
      </c>
      <c r="X492" s="528">
        <v>113.1</v>
      </c>
      <c r="Y492" s="528">
        <v>113</v>
      </c>
      <c r="Z492" s="528">
        <v>113</v>
      </c>
      <c r="AA492" s="528">
        <v>113.9</v>
      </c>
      <c r="AB492" s="528">
        <v>114</v>
      </c>
      <c r="AC492" s="528">
        <v>114.6</v>
      </c>
      <c r="AD492" s="528">
        <v>115.4</v>
      </c>
      <c r="AE492" s="528">
        <v>115.4</v>
      </c>
      <c r="AF492" s="528">
        <v>116.2</v>
      </c>
      <c r="AG492" s="528">
        <v>116.2</v>
      </c>
      <c r="AH492" s="528">
        <v>116.2</v>
      </c>
      <c r="AI492" s="528">
        <v>116.2</v>
      </c>
      <c r="AJ492" s="528">
        <v>116.2</v>
      </c>
      <c r="AK492" s="528">
        <v>116.6</v>
      </c>
      <c r="AL492" s="528">
        <v>116.6</v>
      </c>
      <c r="AM492" s="528">
        <v>116.3</v>
      </c>
      <c r="AN492" s="528">
        <v>114.8</v>
      </c>
      <c r="AO492" s="528">
        <v>114.8</v>
      </c>
      <c r="AP492" s="528">
        <v>114.8</v>
      </c>
      <c r="AQ492" s="528">
        <v>115</v>
      </c>
      <c r="AR492" s="528">
        <v>114.8</v>
      </c>
      <c r="AS492" s="528">
        <v>114.8</v>
      </c>
      <c r="AT492" s="528">
        <v>114.8</v>
      </c>
      <c r="AU492" s="528">
        <v>114.8</v>
      </c>
      <c r="AV492" s="528">
        <v>114.8</v>
      </c>
      <c r="AW492" s="528">
        <v>114.8</v>
      </c>
      <c r="AX492" s="528">
        <v>114.8</v>
      </c>
      <c r="AY492" s="528">
        <v>115.8</v>
      </c>
      <c r="AZ492" s="528">
        <v>119.1</v>
      </c>
      <c r="BA492" s="528">
        <v>119.1</v>
      </c>
      <c r="BB492" s="528">
        <v>122.3</v>
      </c>
      <c r="BC492" s="528">
        <v>120.3</v>
      </c>
      <c r="BD492" s="528">
        <v>118.9</v>
      </c>
      <c r="BE492" s="528">
        <v>118.9</v>
      </c>
      <c r="BF492" s="528">
        <v>118.3</v>
      </c>
      <c r="BG492" s="528">
        <v>118.9</v>
      </c>
      <c r="BH492" s="528">
        <v>119.1</v>
      </c>
      <c r="BI492" s="528">
        <v>119.1</v>
      </c>
      <c r="BJ492" s="528">
        <v>117.4</v>
      </c>
      <c r="BK492" s="528">
        <v>116.8</v>
      </c>
      <c r="BL492" s="528">
        <v>117.8</v>
      </c>
      <c r="BM492" s="528">
        <v>118.4</v>
      </c>
      <c r="BN492" s="528">
        <v>118.4</v>
      </c>
      <c r="BO492" s="528">
        <v>118.7</v>
      </c>
      <c r="BP492" s="528">
        <v>116.5</v>
      </c>
      <c r="BQ492" s="528">
        <v>115.5</v>
      </c>
      <c r="BR492" s="528">
        <v>115.5</v>
      </c>
      <c r="BS492" s="528">
        <v>115.5</v>
      </c>
      <c r="BT492" s="528">
        <v>115.5</v>
      </c>
      <c r="BU492" s="528">
        <v>115.5</v>
      </c>
      <c r="BV492" s="528">
        <v>115.5</v>
      </c>
      <c r="BW492" s="528">
        <v>115.5</v>
      </c>
      <c r="BX492" s="528">
        <v>115.7</v>
      </c>
      <c r="BY492" s="528">
        <v>115.7</v>
      </c>
      <c r="BZ492" s="528">
        <v>115.7</v>
      </c>
      <c r="CA492" s="528">
        <v>115.7</v>
      </c>
      <c r="CB492" s="528">
        <v>115.7</v>
      </c>
      <c r="CC492" s="528">
        <v>115.7</v>
      </c>
      <c r="CD492" s="528">
        <v>116.7</v>
      </c>
      <c r="CE492" s="528">
        <v>117.3</v>
      </c>
      <c r="CF492" s="528">
        <v>117.3</v>
      </c>
      <c r="CG492" s="528">
        <v>117.3</v>
      </c>
      <c r="CH492" s="528">
        <v>117.3</v>
      </c>
      <c r="CI492" s="528">
        <v>117.3</v>
      </c>
      <c r="CJ492" s="528">
        <v>117.3</v>
      </c>
      <c r="CK492" s="528">
        <v>117.3</v>
      </c>
      <c r="CL492" s="528">
        <v>117.3</v>
      </c>
    </row>
    <row r="493" spans="1:90">
      <c r="A493" s="524" t="s">
        <v>2882</v>
      </c>
      <c r="B493" s="524" t="s">
        <v>2883</v>
      </c>
      <c r="C493" s="525">
        <v>9.4899999999999998E-2</v>
      </c>
      <c r="D493" s="528">
        <v>101.1</v>
      </c>
      <c r="E493" s="528">
        <v>101.3</v>
      </c>
      <c r="F493" s="528">
        <v>101.1</v>
      </c>
      <c r="G493" s="528">
        <v>101.6</v>
      </c>
      <c r="H493" s="528">
        <v>101.6</v>
      </c>
      <c r="I493" s="528">
        <v>101.6</v>
      </c>
      <c r="J493" s="528">
        <v>101.6</v>
      </c>
      <c r="K493" s="528">
        <v>102</v>
      </c>
      <c r="L493" s="528">
        <v>102.1</v>
      </c>
      <c r="M493" s="528">
        <v>102.1</v>
      </c>
      <c r="N493" s="528">
        <v>102.8</v>
      </c>
      <c r="O493" s="528">
        <v>102.8</v>
      </c>
      <c r="P493" s="528">
        <v>103.3</v>
      </c>
      <c r="Q493" s="528">
        <v>103.3</v>
      </c>
      <c r="R493" s="528">
        <v>104.3</v>
      </c>
      <c r="S493" s="528">
        <v>107</v>
      </c>
      <c r="T493" s="528">
        <v>107</v>
      </c>
      <c r="U493" s="528">
        <v>106.2</v>
      </c>
      <c r="V493" s="528">
        <v>106.6</v>
      </c>
      <c r="W493" s="528">
        <v>106.8</v>
      </c>
      <c r="X493" s="528">
        <v>106.8</v>
      </c>
      <c r="Y493" s="528">
        <v>106.8</v>
      </c>
      <c r="Z493" s="528">
        <v>106.8</v>
      </c>
      <c r="AA493" s="528">
        <v>109.3</v>
      </c>
      <c r="AB493" s="528">
        <v>109.1</v>
      </c>
      <c r="AC493" s="528">
        <v>109.7</v>
      </c>
      <c r="AD493" s="528">
        <v>110.1</v>
      </c>
      <c r="AE493" s="528">
        <v>110.2</v>
      </c>
      <c r="AF493" s="528">
        <v>110.2</v>
      </c>
      <c r="AG493" s="528">
        <v>110.2</v>
      </c>
      <c r="AH493" s="528">
        <v>110.2</v>
      </c>
      <c r="AI493" s="528">
        <v>110.2</v>
      </c>
      <c r="AJ493" s="528">
        <v>110.2</v>
      </c>
      <c r="AK493" s="528">
        <v>110.2</v>
      </c>
      <c r="AL493" s="528">
        <v>110.2</v>
      </c>
      <c r="AM493" s="528">
        <v>110.2</v>
      </c>
      <c r="AN493" s="528">
        <v>111.6</v>
      </c>
      <c r="AO493" s="528">
        <v>112.1</v>
      </c>
      <c r="AP493" s="528">
        <v>116.9</v>
      </c>
      <c r="AQ493" s="528">
        <v>120.4</v>
      </c>
      <c r="AR493" s="528">
        <v>120.4</v>
      </c>
      <c r="AS493" s="528">
        <v>120.4</v>
      </c>
      <c r="AT493" s="528">
        <v>122.3</v>
      </c>
      <c r="AU493" s="528">
        <v>126.9</v>
      </c>
      <c r="AV493" s="528">
        <v>127.9</v>
      </c>
      <c r="AW493" s="528">
        <v>127.9</v>
      </c>
      <c r="AX493" s="528">
        <v>127.9</v>
      </c>
      <c r="AY493" s="528">
        <v>129.5</v>
      </c>
      <c r="AZ493" s="528">
        <v>140.5</v>
      </c>
      <c r="BA493" s="528">
        <v>140.5</v>
      </c>
      <c r="BB493" s="528">
        <v>140.5</v>
      </c>
      <c r="BC493" s="528">
        <v>140.5</v>
      </c>
      <c r="BD493" s="528">
        <v>140.5</v>
      </c>
      <c r="BE493" s="528">
        <v>140.5</v>
      </c>
      <c r="BF493" s="528">
        <v>140.5</v>
      </c>
      <c r="BG493" s="528">
        <v>140.5</v>
      </c>
      <c r="BH493" s="528">
        <v>140.5</v>
      </c>
      <c r="BI493" s="528">
        <v>140.5</v>
      </c>
      <c r="BJ493" s="528">
        <v>142.1</v>
      </c>
      <c r="BK493" s="528">
        <v>140.9</v>
      </c>
      <c r="BL493" s="528">
        <v>139.1</v>
      </c>
      <c r="BM493" s="528">
        <v>138.9</v>
      </c>
      <c r="BN493" s="528">
        <v>137.6</v>
      </c>
      <c r="BO493" s="528">
        <v>138.1</v>
      </c>
      <c r="BP493" s="528">
        <v>127.8</v>
      </c>
      <c r="BQ493" s="528">
        <v>127.8</v>
      </c>
      <c r="BR493" s="528">
        <v>127.8</v>
      </c>
      <c r="BS493" s="528">
        <v>138.19999999999999</v>
      </c>
      <c r="BT493" s="528">
        <v>138.19999999999999</v>
      </c>
      <c r="BU493" s="528">
        <v>138.19999999999999</v>
      </c>
      <c r="BV493" s="528">
        <v>138.5</v>
      </c>
      <c r="BW493" s="528">
        <v>138.4</v>
      </c>
      <c r="BX493" s="528">
        <v>137.30000000000001</v>
      </c>
      <c r="BY493" s="528">
        <v>142.69999999999999</v>
      </c>
      <c r="BZ493" s="528">
        <v>145.1</v>
      </c>
      <c r="CA493" s="528">
        <v>146.9</v>
      </c>
      <c r="CB493" s="528">
        <v>148.1</v>
      </c>
      <c r="CC493" s="528">
        <v>147.80000000000001</v>
      </c>
      <c r="CD493" s="528">
        <v>149.5</v>
      </c>
      <c r="CE493" s="528">
        <v>149.5</v>
      </c>
      <c r="CF493" s="528">
        <v>150.80000000000001</v>
      </c>
      <c r="CG493" s="528">
        <v>150.80000000000001</v>
      </c>
      <c r="CH493" s="528">
        <v>150.80000000000001</v>
      </c>
      <c r="CI493" s="528">
        <v>150.80000000000001</v>
      </c>
      <c r="CJ493" s="528">
        <v>150.4</v>
      </c>
      <c r="CK493" s="528">
        <v>151.19999999999999</v>
      </c>
      <c r="CL493" s="528">
        <v>149</v>
      </c>
    </row>
    <row r="494" spans="1:90">
      <c r="A494" s="524" t="s">
        <v>2884</v>
      </c>
      <c r="B494" s="524" t="s">
        <v>2885</v>
      </c>
      <c r="C494" s="525">
        <v>6.2839999999999993E-2</v>
      </c>
      <c r="D494" s="528">
        <v>100.3</v>
      </c>
      <c r="E494" s="528">
        <v>100.3</v>
      </c>
      <c r="F494" s="528">
        <v>100.4</v>
      </c>
      <c r="G494" s="528">
        <v>99.4</v>
      </c>
      <c r="H494" s="528">
        <v>99.4</v>
      </c>
      <c r="I494" s="528">
        <v>99.4</v>
      </c>
      <c r="J494" s="528">
        <v>99.4</v>
      </c>
      <c r="K494" s="528">
        <v>99.4</v>
      </c>
      <c r="L494" s="528">
        <v>99.4</v>
      </c>
      <c r="M494" s="528">
        <v>99.4</v>
      </c>
      <c r="N494" s="528">
        <v>99.4</v>
      </c>
      <c r="O494" s="528">
        <v>99.4</v>
      </c>
      <c r="P494" s="528">
        <v>100</v>
      </c>
      <c r="Q494" s="528">
        <v>100</v>
      </c>
      <c r="R494" s="528">
        <v>100.3</v>
      </c>
      <c r="S494" s="528">
        <v>98.8</v>
      </c>
      <c r="T494" s="528">
        <v>98.8</v>
      </c>
      <c r="U494" s="528">
        <v>98.8</v>
      </c>
      <c r="V494" s="528">
        <v>98.8</v>
      </c>
      <c r="W494" s="528">
        <v>98.9</v>
      </c>
      <c r="X494" s="528">
        <v>98.9</v>
      </c>
      <c r="Y494" s="528">
        <v>98.9</v>
      </c>
      <c r="Z494" s="528">
        <v>98.9</v>
      </c>
      <c r="AA494" s="528">
        <v>98.9</v>
      </c>
      <c r="AB494" s="528">
        <v>98.8</v>
      </c>
      <c r="AC494" s="528">
        <v>98.8</v>
      </c>
      <c r="AD494" s="528">
        <v>99.3</v>
      </c>
      <c r="AE494" s="528">
        <v>101.1</v>
      </c>
      <c r="AF494" s="528">
        <v>101.1</v>
      </c>
      <c r="AG494" s="528">
        <v>101.1</v>
      </c>
      <c r="AH494" s="528">
        <v>101.1</v>
      </c>
      <c r="AI494" s="528">
        <v>103.4</v>
      </c>
      <c r="AJ494" s="528">
        <v>103.4</v>
      </c>
      <c r="AK494" s="528">
        <v>103.4</v>
      </c>
      <c r="AL494" s="528">
        <v>103.4</v>
      </c>
      <c r="AM494" s="528">
        <v>102.8</v>
      </c>
      <c r="AN494" s="528">
        <v>104</v>
      </c>
      <c r="AO494" s="528">
        <v>104</v>
      </c>
      <c r="AP494" s="528">
        <v>103.9</v>
      </c>
      <c r="AQ494" s="528">
        <v>103.9</v>
      </c>
      <c r="AR494" s="528">
        <v>105.3</v>
      </c>
      <c r="AS494" s="528">
        <v>105.3</v>
      </c>
      <c r="AT494" s="528">
        <v>105.3</v>
      </c>
      <c r="AU494" s="528">
        <v>105.9</v>
      </c>
      <c r="AV494" s="528">
        <v>105.9</v>
      </c>
      <c r="AW494" s="528">
        <v>105.9</v>
      </c>
      <c r="AX494" s="528">
        <v>105.9</v>
      </c>
      <c r="AY494" s="528">
        <v>105.2</v>
      </c>
      <c r="AZ494" s="528">
        <v>104.5</v>
      </c>
      <c r="BA494" s="528">
        <v>105.6</v>
      </c>
      <c r="BB494" s="528">
        <v>105.8</v>
      </c>
      <c r="BC494" s="528">
        <v>106.3</v>
      </c>
      <c r="BD494" s="528">
        <v>105.9</v>
      </c>
      <c r="BE494" s="528">
        <v>105.3</v>
      </c>
      <c r="BF494" s="528">
        <v>105.1</v>
      </c>
      <c r="BG494" s="528">
        <v>105.6</v>
      </c>
      <c r="BH494" s="528">
        <v>105.6</v>
      </c>
      <c r="BI494" s="528">
        <v>105.8</v>
      </c>
      <c r="BJ494" s="528">
        <v>107.8</v>
      </c>
      <c r="BK494" s="528">
        <v>107.8</v>
      </c>
      <c r="BL494" s="528">
        <v>114.7</v>
      </c>
      <c r="BM494" s="528">
        <v>113.3</v>
      </c>
      <c r="BN494" s="528">
        <v>114.1</v>
      </c>
      <c r="BO494" s="528">
        <v>115.2</v>
      </c>
      <c r="BP494" s="528">
        <v>115.5</v>
      </c>
      <c r="BQ494" s="528">
        <v>115.5</v>
      </c>
      <c r="BR494" s="528">
        <v>115.6</v>
      </c>
      <c r="BS494" s="528">
        <v>116</v>
      </c>
      <c r="BT494" s="528">
        <v>114</v>
      </c>
      <c r="BU494" s="528">
        <v>114.1</v>
      </c>
      <c r="BV494" s="528">
        <v>114.1</v>
      </c>
      <c r="BW494" s="528">
        <v>114.3</v>
      </c>
      <c r="BX494" s="528">
        <v>113.2</v>
      </c>
      <c r="BY494" s="528">
        <v>112.8</v>
      </c>
      <c r="BZ494" s="528">
        <v>112.5</v>
      </c>
      <c r="CA494" s="528">
        <v>114.6</v>
      </c>
      <c r="CB494" s="528">
        <v>114.2</v>
      </c>
      <c r="CC494" s="528">
        <v>114.2</v>
      </c>
      <c r="CD494" s="528">
        <v>114.3</v>
      </c>
      <c r="CE494" s="528">
        <v>114.5</v>
      </c>
      <c r="CF494" s="528">
        <v>114.7</v>
      </c>
      <c r="CG494" s="528">
        <v>114.9</v>
      </c>
      <c r="CH494" s="528">
        <v>114.9</v>
      </c>
      <c r="CI494" s="528">
        <v>117.8</v>
      </c>
      <c r="CJ494" s="528">
        <v>117.5</v>
      </c>
      <c r="CK494" s="528">
        <v>116.5</v>
      </c>
      <c r="CL494" s="528">
        <v>116.3</v>
      </c>
    </row>
    <row r="495" spans="1:90">
      <c r="A495" s="524" t="s">
        <v>2886</v>
      </c>
      <c r="B495" s="524" t="s">
        <v>2887</v>
      </c>
      <c r="C495" s="525">
        <v>7.9909999999999995E-2</v>
      </c>
      <c r="D495" s="528">
        <v>100</v>
      </c>
      <c r="E495" s="528">
        <v>100</v>
      </c>
      <c r="F495" s="528">
        <v>100</v>
      </c>
      <c r="G495" s="528">
        <v>99</v>
      </c>
      <c r="H495" s="528">
        <v>99.5</v>
      </c>
      <c r="I495" s="528">
        <v>99.5</v>
      </c>
      <c r="J495" s="528">
        <v>99.5</v>
      </c>
      <c r="K495" s="528">
        <v>100.3</v>
      </c>
      <c r="L495" s="528">
        <v>101</v>
      </c>
      <c r="M495" s="528">
        <v>101</v>
      </c>
      <c r="N495" s="528">
        <v>101</v>
      </c>
      <c r="O495" s="528">
        <v>101</v>
      </c>
      <c r="P495" s="528">
        <v>101</v>
      </c>
      <c r="Q495" s="528">
        <v>101</v>
      </c>
      <c r="R495" s="528">
        <v>101</v>
      </c>
      <c r="S495" s="528">
        <v>103.4</v>
      </c>
      <c r="T495" s="528">
        <v>106.5</v>
      </c>
      <c r="U495" s="528">
        <v>106.5</v>
      </c>
      <c r="V495" s="528">
        <v>107.6</v>
      </c>
      <c r="W495" s="528">
        <v>107.6</v>
      </c>
      <c r="X495" s="528">
        <v>107.6</v>
      </c>
      <c r="Y495" s="528">
        <v>107.6</v>
      </c>
      <c r="Z495" s="528">
        <v>107.6</v>
      </c>
      <c r="AA495" s="528">
        <v>107.5</v>
      </c>
      <c r="AB495" s="528">
        <v>107.3</v>
      </c>
      <c r="AC495" s="528">
        <v>107.3</v>
      </c>
      <c r="AD495" s="528">
        <v>107.3</v>
      </c>
      <c r="AE495" s="528">
        <v>108.8</v>
      </c>
      <c r="AF495" s="528">
        <v>108.8</v>
      </c>
      <c r="AG495" s="528">
        <v>108.8</v>
      </c>
      <c r="AH495" s="528">
        <v>108.8</v>
      </c>
      <c r="AI495" s="528">
        <v>108.9</v>
      </c>
      <c r="AJ495" s="528">
        <v>109.2</v>
      </c>
      <c r="AK495" s="528">
        <v>109.2</v>
      </c>
      <c r="AL495" s="528">
        <v>109.2</v>
      </c>
      <c r="AM495" s="528">
        <v>109.2</v>
      </c>
      <c r="AN495" s="528">
        <v>109.2</v>
      </c>
      <c r="AO495" s="528">
        <v>109.2</v>
      </c>
      <c r="AP495" s="528">
        <v>110.5</v>
      </c>
      <c r="AQ495" s="528">
        <v>110.3</v>
      </c>
      <c r="AR495" s="528">
        <v>114.6</v>
      </c>
      <c r="AS495" s="528">
        <v>116.3</v>
      </c>
      <c r="AT495" s="528">
        <v>121.5</v>
      </c>
      <c r="AU495" s="528">
        <v>114.1</v>
      </c>
      <c r="AV495" s="528">
        <v>114.1</v>
      </c>
      <c r="AW495" s="528">
        <v>114.1</v>
      </c>
      <c r="AX495" s="528">
        <v>113.6</v>
      </c>
      <c r="AY495" s="528">
        <v>113.6</v>
      </c>
      <c r="AZ495" s="528">
        <v>117.2</v>
      </c>
      <c r="BA495" s="528">
        <v>116.1</v>
      </c>
      <c r="BB495" s="528">
        <v>116.5</v>
      </c>
      <c r="BC495" s="528">
        <v>117.5</v>
      </c>
      <c r="BD495" s="528">
        <v>117.5</v>
      </c>
      <c r="BE495" s="528">
        <v>117.5</v>
      </c>
      <c r="BF495" s="528">
        <v>117.5</v>
      </c>
      <c r="BG495" s="528">
        <v>117.5</v>
      </c>
      <c r="BH495" s="528">
        <v>117.5</v>
      </c>
      <c r="BI495" s="528">
        <v>119.4</v>
      </c>
      <c r="BJ495" s="528">
        <v>127.9</v>
      </c>
      <c r="BK495" s="528">
        <v>125.7</v>
      </c>
      <c r="BL495" s="528">
        <v>123.3</v>
      </c>
      <c r="BM495" s="528">
        <v>123.5</v>
      </c>
      <c r="BN495" s="528">
        <v>123.6</v>
      </c>
      <c r="BO495" s="528">
        <v>123.6</v>
      </c>
      <c r="BP495" s="528">
        <v>123.9</v>
      </c>
      <c r="BQ495" s="528">
        <v>123.9</v>
      </c>
      <c r="BR495" s="528">
        <v>123.9</v>
      </c>
      <c r="BS495" s="528">
        <v>123.3</v>
      </c>
      <c r="BT495" s="528">
        <v>123.3</v>
      </c>
      <c r="BU495" s="528">
        <v>123.3</v>
      </c>
      <c r="BV495" s="528">
        <v>123.3</v>
      </c>
      <c r="BW495" s="528">
        <v>123.3</v>
      </c>
      <c r="BX495" s="528">
        <v>130</v>
      </c>
      <c r="BY495" s="528">
        <v>130.9</v>
      </c>
      <c r="BZ495" s="528">
        <v>129.19999999999999</v>
      </c>
      <c r="CA495" s="528">
        <v>127.5</v>
      </c>
      <c r="CB495" s="528">
        <v>127.5</v>
      </c>
      <c r="CC495" s="528">
        <v>127.5</v>
      </c>
      <c r="CD495" s="528">
        <v>127.5</v>
      </c>
      <c r="CE495" s="528">
        <v>127.5</v>
      </c>
      <c r="CF495" s="528">
        <v>127.5</v>
      </c>
      <c r="CG495" s="528">
        <v>127.5</v>
      </c>
      <c r="CH495" s="528">
        <v>127.5</v>
      </c>
      <c r="CI495" s="528">
        <v>127.5</v>
      </c>
      <c r="CJ495" s="528">
        <v>127.5</v>
      </c>
      <c r="CK495" s="528">
        <v>127.5</v>
      </c>
      <c r="CL495" s="528">
        <v>127.5</v>
      </c>
    </row>
    <row r="496" spans="1:90">
      <c r="A496" s="524" t="s">
        <v>2888</v>
      </c>
      <c r="B496" s="524" t="s">
        <v>2889</v>
      </c>
      <c r="C496" s="525">
        <v>1.8020000000000001E-2</v>
      </c>
      <c r="D496" s="528">
        <v>100.7</v>
      </c>
      <c r="E496" s="528">
        <v>100.7</v>
      </c>
      <c r="F496" s="528">
        <v>100.7</v>
      </c>
      <c r="G496" s="528">
        <v>102.2</v>
      </c>
      <c r="H496" s="528">
        <v>102.2</v>
      </c>
      <c r="I496" s="528">
        <v>102.2</v>
      </c>
      <c r="J496" s="528">
        <v>102.2</v>
      </c>
      <c r="K496" s="528">
        <v>102.2</v>
      </c>
      <c r="L496" s="528">
        <v>102.2</v>
      </c>
      <c r="M496" s="528">
        <v>102.2</v>
      </c>
      <c r="N496" s="528">
        <v>102.1</v>
      </c>
      <c r="O496" s="528">
        <v>100.5</v>
      </c>
      <c r="P496" s="528">
        <v>99.4</v>
      </c>
      <c r="Q496" s="528">
        <v>100</v>
      </c>
      <c r="R496" s="528">
        <v>100.6</v>
      </c>
      <c r="S496" s="528">
        <v>102.8</v>
      </c>
      <c r="T496" s="528">
        <v>102.8</v>
      </c>
      <c r="U496" s="528">
        <v>102.8</v>
      </c>
      <c r="V496" s="528">
        <v>102.8</v>
      </c>
      <c r="W496" s="528">
        <v>102.8</v>
      </c>
      <c r="X496" s="528">
        <v>102.8</v>
      </c>
      <c r="Y496" s="528">
        <v>102.8</v>
      </c>
      <c r="Z496" s="528">
        <v>102.6</v>
      </c>
      <c r="AA496" s="528">
        <v>102.8</v>
      </c>
      <c r="AB496" s="528">
        <v>102.8</v>
      </c>
      <c r="AC496" s="528">
        <v>103</v>
      </c>
      <c r="AD496" s="528">
        <v>104.7</v>
      </c>
      <c r="AE496" s="528">
        <v>115.6</v>
      </c>
      <c r="AF496" s="528">
        <v>115.6</v>
      </c>
      <c r="AG496" s="528">
        <v>115.6</v>
      </c>
      <c r="AH496" s="528">
        <v>115.6</v>
      </c>
      <c r="AI496" s="528">
        <v>115.6</v>
      </c>
      <c r="AJ496" s="528">
        <v>118.6</v>
      </c>
      <c r="AK496" s="528">
        <v>120.2</v>
      </c>
      <c r="AL496" s="528">
        <v>120.2</v>
      </c>
      <c r="AM496" s="528">
        <v>121.7</v>
      </c>
      <c r="AN496" s="528">
        <v>121.9</v>
      </c>
      <c r="AO496" s="528">
        <v>121.9</v>
      </c>
      <c r="AP496" s="528">
        <v>121.9</v>
      </c>
      <c r="AQ496" s="528">
        <v>121.9</v>
      </c>
      <c r="AR496" s="528">
        <v>121.9</v>
      </c>
      <c r="AS496" s="528">
        <v>121.9</v>
      </c>
      <c r="AT496" s="528">
        <v>121.8</v>
      </c>
      <c r="AU496" s="528">
        <v>121.9</v>
      </c>
      <c r="AV496" s="528">
        <v>121.9</v>
      </c>
      <c r="AW496" s="528">
        <v>121.9</v>
      </c>
      <c r="AX496" s="528">
        <v>121.9</v>
      </c>
      <c r="AY496" s="528">
        <v>124.2</v>
      </c>
      <c r="AZ496" s="528">
        <v>130.9</v>
      </c>
      <c r="BA496" s="528">
        <v>130.80000000000001</v>
      </c>
      <c r="BB496" s="528">
        <v>130.6</v>
      </c>
      <c r="BC496" s="528">
        <v>130.5</v>
      </c>
      <c r="BD496" s="528">
        <v>130.6</v>
      </c>
      <c r="BE496" s="528">
        <v>131</v>
      </c>
      <c r="BF496" s="528">
        <v>134.5</v>
      </c>
      <c r="BG496" s="528">
        <v>134.5</v>
      </c>
      <c r="BH496" s="528">
        <v>134.5</v>
      </c>
      <c r="BI496" s="528">
        <v>134.5</v>
      </c>
      <c r="BJ496" s="528">
        <v>134.5</v>
      </c>
      <c r="BK496" s="528">
        <v>131.5</v>
      </c>
      <c r="BL496" s="528">
        <v>134.5</v>
      </c>
      <c r="BM496" s="528">
        <v>132.5</v>
      </c>
      <c r="BN496" s="528">
        <v>132.69999999999999</v>
      </c>
      <c r="BO496" s="528">
        <v>132.19999999999999</v>
      </c>
      <c r="BP496" s="528">
        <v>133.69999999999999</v>
      </c>
      <c r="BQ496" s="528">
        <v>132.1</v>
      </c>
      <c r="BR496" s="528">
        <v>132.1</v>
      </c>
      <c r="BS496" s="528">
        <v>132.1</v>
      </c>
      <c r="BT496" s="528">
        <v>132.1</v>
      </c>
      <c r="BU496" s="528">
        <v>132.1</v>
      </c>
      <c r="BV496" s="528">
        <v>132.1</v>
      </c>
      <c r="BW496" s="528">
        <v>132.1</v>
      </c>
      <c r="BX496" s="528">
        <v>135.1</v>
      </c>
      <c r="BY496" s="528">
        <v>139.69999999999999</v>
      </c>
      <c r="BZ496" s="528">
        <v>139.69999999999999</v>
      </c>
      <c r="CA496" s="528">
        <v>140.4</v>
      </c>
      <c r="CB496" s="528">
        <v>141.5</v>
      </c>
      <c r="CC496" s="528">
        <v>141.5</v>
      </c>
      <c r="CD496" s="528">
        <v>142</v>
      </c>
      <c r="CE496" s="528">
        <v>141.6</v>
      </c>
      <c r="CF496" s="528">
        <v>141.6</v>
      </c>
      <c r="CG496" s="528">
        <v>141.6</v>
      </c>
      <c r="CH496" s="528">
        <v>141.6</v>
      </c>
      <c r="CI496" s="528">
        <v>141.6</v>
      </c>
      <c r="CJ496" s="528">
        <v>141.6</v>
      </c>
      <c r="CK496" s="528">
        <v>142.1</v>
      </c>
      <c r="CL496" s="528">
        <v>145.30000000000001</v>
      </c>
    </row>
    <row r="497" spans="1:90">
      <c r="A497" s="524" t="s">
        <v>2890</v>
      </c>
      <c r="B497" s="524" t="s">
        <v>2891</v>
      </c>
      <c r="C497" s="525">
        <v>6.4599999999999996E-3</v>
      </c>
      <c r="D497" s="528">
        <v>100</v>
      </c>
      <c r="E497" s="528">
        <v>100</v>
      </c>
      <c r="F497" s="528">
        <v>100</v>
      </c>
      <c r="G497" s="528">
        <v>99.7</v>
      </c>
      <c r="H497" s="528">
        <v>99.7</v>
      </c>
      <c r="I497" s="528">
        <v>99.7</v>
      </c>
      <c r="J497" s="528">
        <v>99.7</v>
      </c>
      <c r="K497" s="528">
        <v>99.7</v>
      </c>
      <c r="L497" s="528">
        <v>99.7</v>
      </c>
      <c r="M497" s="528">
        <v>99.7</v>
      </c>
      <c r="N497" s="528">
        <v>99.7</v>
      </c>
      <c r="O497" s="528">
        <v>99.7</v>
      </c>
      <c r="P497" s="528">
        <v>99.9</v>
      </c>
      <c r="Q497" s="528">
        <v>99.9</v>
      </c>
      <c r="R497" s="528">
        <v>99.9</v>
      </c>
      <c r="S497" s="528">
        <v>102.5</v>
      </c>
      <c r="T497" s="528">
        <v>102.5</v>
      </c>
      <c r="U497" s="528">
        <v>102.5</v>
      </c>
      <c r="V497" s="528">
        <v>102.5</v>
      </c>
      <c r="W497" s="528">
        <v>102.5</v>
      </c>
      <c r="X497" s="528">
        <v>102.5</v>
      </c>
      <c r="Y497" s="528">
        <v>102.5</v>
      </c>
      <c r="Z497" s="528">
        <v>102.5</v>
      </c>
      <c r="AA497" s="528">
        <v>102.5</v>
      </c>
      <c r="AB497" s="528">
        <v>106.2</v>
      </c>
      <c r="AC497" s="528">
        <v>106.2</v>
      </c>
      <c r="AD497" s="528">
        <v>106.2</v>
      </c>
      <c r="AE497" s="528">
        <v>107.5</v>
      </c>
      <c r="AF497" s="528">
        <v>107.5</v>
      </c>
      <c r="AG497" s="528">
        <v>107.5</v>
      </c>
      <c r="AH497" s="528">
        <v>107.5</v>
      </c>
      <c r="AI497" s="528">
        <v>107.5</v>
      </c>
      <c r="AJ497" s="528">
        <v>107.5</v>
      </c>
      <c r="AK497" s="528">
        <v>107.5</v>
      </c>
      <c r="AL497" s="528">
        <v>107.5</v>
      </c>
      <c r="AM497" s="528">
        <v>107.5</v>
      </c>
      <c r="AN497" s="528">
        <v>103.7</v>
      </c>
      <c r="AO497" s="528">
        <v>103.7</v>
      </c>
      <c r="AP497" s="528">
        <v>103.7</v>
      </c>
      <c r="AQ497" s="528">
        <v>103.7</v>
      </c>
      <c r="AR497" s="528">
        <v>103.7</v>
      </c>
      <c r="AS497" s="528">
        <v>103.7</v>
      </c>
      <c r="AT497" s="528">
        <v>103.7</v>
      </c>
      <c r="AU497" s="528">
        <v>103.7</v>
      </c>
      <c r="AV497" s="528">
        <v>103.7</v>
      </c>
      <c r="AW497" s="528">
        <v>103.7</v>
      </c>
      <c r="AX497" s="528">
        <v>103.7</v>
      </c>
      <c r="AY497" s="528">
        <v>103.7</v>
      </c>
      <c r="AZ497" s="528">
        <v>113.6</v>
      </c>
      <c r="BA497" s="528">
        <v>113.6</v>
      </c>
      <c r="BB497" s="528">
        <v>113.6</v>
      </c>
      <c r="BC497" s="528">
        <v>117.7</v>
      </c>
      <c r="BD497" s="528">
        <v>117.7</v>
      </c>
      <c r="BE497" s="528">
        <v>117.7</v>
      </c>
      <c r="BF497" s="528">
        <v>117.7</v>
      </c>
      <c r="BG497" s="528">
        <v>117.7</v>
      </c>
      <c r="BH497" s="528">
        <v>117.7</v>
      </c>
      <c r="BI497" s="528">
        <v>117.7</v>
      </c>
      <c r="BJ497" s="528">
        <v>117.7</v>
      </c>
      <c r="BK497" s="528">
        <v>117.7</v>
      </c>
      <c r="BL497" s="528">
        <v>117.7</v>
      </c>
      <c r="BM497" s="528">
        <v>117.7</v>
      </c>
      <c r="BN497" s="528">
        <v>117.7</v>
      </c>
      <c r="BO497" s="528">
        <v>117.8</v>
      </c>
      <c r="BP497" s="528">
        <v>117.8</v>
      </c>
      <c r="BQ497" s="528">
        <v>117.8</v>
      </c>
      <c r="BR497" s="528">
        <v>117.8</v>
      </c>
      <c r="BS497" s="528">
        <v>117.8</v>
      </c>
      <c r="BT497" s="528">
        <v>117.8</v>
      </c>
      <c r="BU497" s="528">
        <v>117.8</v>
      </c>
      <c r="BV497" s="528">
        <v>117.8</v>
      </c>
      <c r="BW497" s="528">
        <v>116.7</v>
      </c>
      <c r="BX497" s="528">
        <v>115.5</v>
      </c>
      <c r="BY497" s="528">
        <v>120.4</v>
      </c>
      <c r="BZ497" s="528">
        <v>120.4</v>
      </c>
      <c r="CA497" s="528">
        <v>120.4</v>
      </c>
      <c r="CB497" s="528">
        <v>120.4</v>
      </c>
      <c r="CC497" s="528">
        <v>123</v>
      </c>
      <c r="CD497" s="528">
        <v>123</v>
      </c>
      <c r="CE497" s="528">
        <v>123</v>
      </c>
      <c r="CF497" s="528">
        <v>123</v>
      </c>
      <c r="CG497" s="528">
        <v>123</v>
      </c>
      <c r="CH497" s="528">
        <v>123</v>
      </c>
      <c r="CI497" s="528">
        <v>128.4</v>
      </c>
      <c r="CJ497" s="528">
        <v>128.1</v>
      </c>
      <c r="CK497" s="528">
        <v>125.7</v>
      </c>
      <c r="CL497" s="528">
        <v>125.7</v>
      </c>
    </row>
    <row r="498" spans="1:90">
      <c r="A498" s="524" t="s">
        <v>1395</v>
      </c>
      <c r="B498" s="524" t="s">
        <v>2892</v>
      </c>
      <c r="C498" s="525">
        <v>3.4770000000000002E-2</v>
      </c>
      <c r="D498" s="528">
        <v>98.9</v>
      </c>
      <c r="E498" s="528">
        <v>98.9</v>
      </c>
      <c r="F498" s="528">
        <v>98.9</v>
      </c>
      <c r="G498" s="528">
        <v>98.7</v>
      </c>
      <c r="H498" s="528">
        <v>98.7</v>
      </c>
      <c r="I498" s="528">
        <v>98.7</v>
      </c>
      <c r="J498" s="528">
        <v>98.7</v>
      </c>
      <c r="K498" s="528">
        <v>98.7</v>
      </c>
      <c r="L498" s="528">
        <v>98.7</v>
      </c>
      <c r="M498" s="528">
        <v>98.8</v>
      </c>
      <c r="N498" s="528">
        <v>99</v>
      </c>
      <c r="O498" s="528">
        <v>99</v>
      </c>
      <c r="P498" s="528">
        <v>99</v>
      </c>
      <c r="Q498" s="528">
        <v>99</v>
      </c>
      <c r="R498" s="528">
        <v>99</v>
      </c>
      <c r="S498" s="528">
        <v>98.5</v>
      </c>
      <c r="T498" s="528">
        <v>98.5</v>
      </c>
      <c r="U498" s="528">
        <v>98.5</v>
      </c>
      <c r="V498" s="528">
        <v>98.5</v>
      </c>
      <c r="W498" s="528">
        <v>98.5</v>
      </c>
      <c r="X498" s="528">
        <v>98.5</v>
      </c>
      <c r="Y498" s="528">
        <v>98.5</v>
      </c>
      <c r="Z498" s="528">
        <v>98.5</v>
      </c>
      <c r="AA498" s="528">
        <v>98.5</v>
      </c>
      <c r="AB498" s="528">
        <v>98.5</v>
      </c>
      <c r="AC498" s="528">
        <v>98.5</v>
      </c>
      <c r="AD498" s="528">
        <v>98.5</v>
      </c>
      <c r="AE498" s="528">
        <v>100.5</v>
      </c>
      <c r="AF498" s="528">
        <v>100.5</v>
      </c>
      <c r="AG498" s="528">
        <v>100.5</v>
      </c>
      <c r="AH498" s="528">
        <v>100.5</v>
      </c>
      <c r="AI498" s="528">
        <v>100.5</v>
      </c>
      <c r="AJ498" s="528">
        <v>100.5</v>
      </c>
      <c r="AK498" s="528">
        <v>100.5</v>
      </c>
      <c r="AL498" s="528">
        <v>100.5</v>
      </c>
      <c r="AM498" s="528">
        <v>100.5</v>
      </c>
      <c r="AN498" s="528">
        <v>104.5</v>
      </c>
      <c r="AO498" s="528">
        <v>104.5</v>
      </c>
      <c r="AP498" s="528">
        <v>105.5</v>
      </c>
      <c r="AQ498" s="528">
        <v>104.7</v>
      </c>
      <c r="AR498" s="528">
        <v>104.7</v>
      </c>
      <c r="AS498" s="528">
        <v>104.7</v>
      </c>
      <c r="AT498" s="528">
        <v>104.7</v>
      </c>
      <c r="AU498" s="528">
        <v>104.7</v>
      </c>
      <c r="AV498" s="528">
        <v>104.7</v>
      </c>
      <c r="AW498" s="528">
        <v>104.7</v>
      </c>
      <c r="AX498" s="528">
        <v>105</v>
      </c>
      <c r="AY498" s="528">
        <v>104.8</v>
      </c>
      <c r="AZ498" s="528">
        <v>109.3</v>
      </c>
      <c r="BA498" s="528">
        <v>106.8</v>
      </c>
      <c r="BB498" s="528">
        <v>110</v>
      </c>
      <c r="BC498" s="528">
        <v>110</v>
      </c>
      <c r="BD498" s="528">
        <v>110</v>
      </c>
      <c r="BE498" s="528">
        <v>111.8</v>
      </c>
      <c r="BF498" s="528">
        <v>111.8</v>
      </c>
      <c r="BG498" s="528">
        <v>111.8</v>
      </c>
      <c r="BH498" s="528">
        <v>111.8</v>
      </c>
      <c r="BI498" s="528">
        <v>111.8</v>
      </c>
      <c r="BJ498" s="528">
        <v>111.8</v>
      </c>
      <c r="BK498" s="528">
        <v>108.2</v>
      </c>
      <c r="BL498" s="528">
        <v>108.2</v>
      </c>
      <c r="BM498" s="528">
        <v>131.80000000000001</v>
      </c>
      <c r="BN498" s="528">
        <v>132.1</v>
      </c>
      <c r="BO498" s="528">
        <v>132.19999999999999</v>
      </c>
      <c r="BP498" s="528">
        <v>132.80000000000001</v>
      </c>
      <c r="BQ498" s="528">
        <v>132.80000000000001</v>
      </c>
      <c r="BR498" s="528">
        <v>132.80000000000001</v>
      </c>
      <c r="BS498" s="528">
        <v>134.1</v>
      </c>
      <c r="BT498" s="528">
        <v>134.1</v>
      </c>
      <c r="BU498" s="528">
        <v>134.1</v>
      </c>
      <c r="BV498" s="528">
        <v>134.1</v>
      </c>
      <c r="BW498" s="528">
        <v>134.1</v>
      </c>
      <c r="BX498" s="528">
        <v>125.2</v>
      </c>
      <c r="BY498" s="528">
        <v>125.2</v>
      </c>
      <c r="BZ498" s="528">
        <v>117.1</v>
      </c>
      <c r="CA498" s="528">
        <v>115.3</v>
      </c>
      <c r="CB498" s="528">
        <v>115.3</v>
      </c>
      <c r="CC498" s="528">
        <v>115.3</v>
      </c>
      <c r="CD498" s="528">
        <v>115.3</v>
      </c>
      <c r="CE498" s="528">
        <v>115.3</v>
      </c>
      <c r="CF498" s="528">
        <v>115.5</v>
      </c>
      <c r="CG498" s="528">
        <v>115.5</v>
      </c>
      <c r="CH498" s="528">
        <v>115.5</v>
      </c>
      <c r="CI498" s="528">
        <v>115.5</v>
      </c>
      <c r="CJ498" s="528">
        <v>115.5</v>
      </c>
      <c r="CK498" s="528">
        <v>115.5</v>
      </c>
      <c r="CL498" s="528">
        <v>115.5</v>
      </c>
    </row>
    <row r="499" spans="1:90">
      <c r="A499" s="524" t="s">
        <v>2893</v>
      </c>
      <c r="B499" s="524" t="s">
        <v>2894</v>
      </c>
      <c r="C499" s="525">
        <v>4.3270000000000003E-2</v>
      </c>
      <c r="D499" s="528">
        <v>101.1</v>
      </c>
      <c r="E499" s="528">
        <v>101.1</v>
      </c>
      <c r="F499" s="528">
        <v>101.1</v>
      </c>
      <c r="G499" s="528">
        <v>108.8</v>
      </c>
      <c r="H499" s="528">
        <v>109.6</v>
      </c>
      <c r="I499" s="528">
        <v>109.8</v>
      </c>
      <c r="J499" s="528">
        <v>109</v>
      </c>
      <c r="K499" s="528">
        <v>109</v>
      </c>
      <c r="L499" s="528">
        <v>109</v>
      </c>
      <c r="M499" s="528">
        <v>110.4</v>
      </c>
      <c r="N499" s="528">
        <v>110.9</v>
      </c>
      <c r="O499" s="528">
        <v>112.4</v>
      </c>
      <c r="P499" s="528">
        <v>116.7</v>
      </c>
      <c r="Q499" s="528">
        <v>117.4</v>
      </c>
      <c r="R499" s="528">
        <v>118.1</v>
      </c>
      <c r="S499" s="528">
        <v>128.30000000000001</v>
      </c>
      <c r="T499" s="528">
        <v>128.30000000000001</v>
      </c>
      <c r="U499" s="528">
        <v>128.30000000000001</v>
      </c>
      <c r="V499" s="528">
        <v>128.69999999999999</v>
      </c>
      <c r="W499" s="528">
        <v>129.30000000000001</v>
      </c>
      <c r="X499" s="528">
        <v>129.69999999999999</v>
      </c>
      <c r="Y499" s="528">
        <v>129.6</v>
      </c>
      <c r="Z499" s="528">
        <v>130.9</v>
      </c>
      <c r="AA499" s="528">
        <v>131.69999999999999</v>
      </c>
      <c r="AB499" s="528">
        <v>138.4</v>
      </c>
      <c r="AC499" s="528">
        <v>137.6</v>
      </c>
      <c r="AD499" s="528">
        <v>138</v>
      </c>
      <c r="AE499" s="528">
        <v>140.6</v>
      </c>
      <c r="AF499" s="528">
        <v>142.30000000000001</v>
      </c>
      <c r="AG499" s="528">
        <v>142.4</v>
      </c>
      <c r="AH499" s="528">
        <v>143</v>
      </c>
      <c r="AI499" s="528">
        <v>142.80000000000001</v>
      </c>
      <c r="AJ499" s="528">
        <v>143.19999999999999</v>
      </c>
      <c r="AK499" s="528">
        <v>143.5</v>
      </c>
      <c r="AL499" s="528">
        <v>143.5</v>
      </c>
      <c r="AM499" s="528">
        <v>143.5</v>
      </c>
      <c r="AN499" s="528">
        <v>148.19999999999999</v>
      </c>
      <c r="AO499" s="528">
        <v>148.19999999999999</v>
      </c>
      <c r="AP499" s="528">
        <v>149.19999999999999</v>
      </c>
      <c r="AQ499" s="528">
        <v>155.30000000000001</v>
      </c>
      <c r="AR499" s="528">
        <v>155.30000000000001</v>
      </c>
      <c r="AS499" s="528">
        <v>157.19999999999999</v>
      </c>
      <c r="AT499" s="528">
        <v>158.6</v>
      </c>
      <c r="AU499" s="528">
        <v>159.4</v>
      </c>
      <c r="AV499" s="528">
        <v>159.4</v>
      </c>
      <c r="AW499" s="528">
        <v>159.4</v>
      </c>
      <c r="AX499" s="528">
        <v>157.6</v>
      </c>
      <c r="AY499" s="528">
        <v>156.80000000000001</v>
      </c>
      <c r="AZ499" s="528">
        <v>156.19999999999999</v>
      </c>
      <c r="BA499" s="528">
        <v>155.4</v>
      </c>
      <c r="BB499" s="528">
        <v>155.30000000000001</v>
      </c>
      <c r="BC499" s="528">
        <v>147</v>
      </c>
      <c r="BD499" s="528">
        <v>145.5</v>
      </c>
      <c r="BE499" s="528">
        <v>146.9</v>
      </c>
      <c r="BF499" s="528">
        <v>155.30000000000001</v>
      </c>
      <c r="BG499" s="528">
        <v>155.69999999999999</v>
      </c>
      <c r="BH499" s="528">
        <v>154.5</v>
      </c>
      <c r="BI499" s="528">
        <v>154.30000000000001</v>
      </c>
      <c r="BJ499" s="528">
        <v>154.1</v>
      </c>
      <c r="BK499" s="528">
        <v>153.1</v>
      </c>
      <c r="BL499" s="528">
        <v>160.1</v>
      </c>
      <c r="BM499" s="528">
        <v>154</v>
      </c>
      <c r="BN499" s="528">
        <v>151.80000000000001</v>
      </c>
      <c r="BO499" s="528">
        <v>152.30000000000001</v>
      </c>
      <c r="BP499" s="528">
        <v>155.19999999999999</v>
      </c>
      <c r="BQ499" s="528">
        <v>156</v>
      </c>
      <c r="BR499" s="528">
        <v>156.80000000000001</v>
      </c>
      <c r="BS499" s="528">
        <v>155.80000000000001</v>
      </c>
      <c r="BT499" s="528">
        <v>154.80000000000001</v>
      </c>
      <c r="BU499" s="528">
        <v>156.80000000000001</v>
      </c>
      <c r="BV499" s="528">
        <v>156.80000000000001</v>
      </c>
      <c r="BW499" s="528">
        <v>157.19999999999999</v>
      </c>
      <c r="BX499" s="528">
        <v>157.69999999999999</v>
      </c>
      <c r="BY499" s="528">
        <v>159.6</v>
      </c>
      <c r="BZ499" s="528">
        <v>162.80000000000001</v>
      </c>
      <c r="CA499" s="528">
        <v>163.19999999999999</v>
      </c>
      <c r="CB499" s="528">
        <v>164.2</v>
      </c>
      <c r="CC499" s="528">
        <v>165.4</v>
      </c>
      <c r="CD499" s="528">
        <v>165.4</v>
      </c>
      <c r="CE499" s="528">
        <v>165.5</v>
      </c>
      <c r="CF499" s="528">
        <v>165.5</v>
      </c>
      <c r="CG499" s="528">
        <v>166.3</v>
      </c>
      <c r="CH499" s="528">
        <v>166.5</v>
      </c>
      <c r="CI499" s="528">
        <v>167.5</v>
      </c>
      <c r="CJ499" s="528">
        <v>170.9</v>
      </c>
      <c r="CK499" s="528">
        <v>169.7</v>
      </c>
      <c r="CL499" s="528">
        <v>169.9</v>
      </c>
    </row>
    <row r="500" spans="1:90">
      <c r="A500" s="524" t="s">
        <v>2895</v>
      </c>
      <c r="B500" s="524" t="s">
        <v>2896</v>
      </c>
      <c r="C500" s="525">
        <v>3.8300000000000001E-3</v>
      </c>
      <c r="D500" s="528">
        <v>100</v>
      </c>
      <c r="E500" s="528">
        <v>100</v>
      </c>
      <c r="F500" s="528">
        <v>100</v>
      </c>
      <c r="G500" s="528">
        <v>100</v>
      </c>
      <c r="H500" s="528">
        <v>100</v>
      </c>
      <c r="I500" s="528">
        <v>100</v>
      </c>
      <c r="J500" s="528">
        <v>100</v>
      </c>
      <c r="K500" s="528">
        <v>100</v>
      </c>
      <c r="L500" s="528">
        <v>100.7</v>
      </c>
      <c r="M500" s="528">
        <v>100.7</v>
      </c>
      <c r="N500" s="528">
        <v>100.7</v>
      </c>
      <c r="O500" s="528">
        <v>100.7</v>
      </c>
      <c r="P500" s="528">
        <v>100.7</v>
      </c>
      <c r="Q500" s="528">
        <v>100.7</v>
      </c>
      <c r="R500" s="528">
        <v>100.7</v>
      </c>
      <c r="S500" s="528">
        <v>100.7</v>
      </c>
      <c r="T500" s="528">
        <v>100.7</v>
      </c>
      <c r="U500" s="528">
        <v>100.7</v>
      </c>
      <c r="V500" s="528">
        <v>100.7</v>
      </c>
      <c r="W500" s="528">
        <v>100.7</v>
      </c>
      <c r="X500" s="528">
        <v>100.7</v>
      </c>
      <c r="Y500" s="528">
        <v>100.7</v>
      </c>
      <c r="Z500" s="528">
        <v>100.7</v>
      </c>
      <c r="AA500" s="528">
        <v>100.7</v>
      </c>
      <c r="AB500" s="528">
        <v>102.6</v>
      </c>
      <c r="AC500" s="528">
        <v>102.6</v>
      </c>
      <c r="AD500" s="528">
        <v>102.6</v>
      </c>
      <c r="AE500" s="528">
        <v>102.6</v>
      </c>
      <c r="AF500" s="528">
        <v>102.6</v>
      </c>
      <c r="AG500" s="528">
        <v>102.6</v>
      </c>
      <c r="AH500" s="528">
        <v>104.4</v>
      </c>
      <c r="AI500" s="528">
        <v>104.4</v>
      </c>
      <c r="AJ500" s="528">
        <v>104.4</v>
      </c>
      <c r="AK500" s="528">
        <v>104.4</v>
      </c>
      <c r="AL500" s="528">
        <v>104.4</v>
      </c>
      <c r="AM500" s="528">
        <v>104.4</v>
      </c>
      <c r="AN500" s="528">
        <v>104.4</v>
      </c>
      <c r="AO500" s="528">
        <v>104.4</v>
      </c>
      <c r="AP500" s="528">
        <v>105.5</v>
      </c>
      <c r="AQ500" s="528">
        <v>105.5</v>
      </c>
      <c r="AR500" s="528">
        <v>105.5</v>
      </c>
      <c r="AS500" s="528">
        <v>105.5</v>
      </c>
      <c r="AT500" s="528">
        <v>105.5</v>
      </c>
      <c r="AU500" s="528">
        <v>105.5</v>
      </c>
      <c r="AV500" s="528">
        <v>105.5</v>
      </c>
      <c r="AW500" s="528">
        <v>105.5</v>
      </c>
      <c r="AX500" s="528">
        <v>105.5</v>
      </c>
      <c r="AY500" s="528">
        <v>108.4</v>
      </c>
      <c r="AZ500" s="528">
        <v>108.4</v>
      </c>
      <c r="BA500" s="528">
        <v>104.5</v>
      </c>
      <c r="BB500" s="528">
        <v>104.5</v>
      </c>
      <c r="BC500" s="528">
        <v>103.8</v>
      </c>
      <c r="BD500" s="528">
        <v>103.8</v>
      </c>
      <c r="BE500" s="528">
        <v>104.2</v>
      </c>
      <c r="BF500" s="528">
        <v>104</v>
      </c>
      <c r="BG500" s="528">
        <v>106.8</v>
      </c>
      <c r="BH500" s="528">
        <v>106.8</v>
      </c>
      <c r="BI500" s="528">
        <v>109.2</v>
      </c>
      <c r="BJ500" s="528">
        <v>108</v>
      </c>
      <c r="BK500" s="528">
        <v>106.6</v>
      </c>
      <c r="BL500" s="528">
        <v>107.8</v>
      </c>
      <c r="BM500" s="528">
        <v>108</v>
      </c>
      <c r="BN500" s="528">
        <v>108</v>
      </c>
      <c r="BO500" s="528">
        <v>110.3</v>
      </c>
      <c r="BP500" s="528">
        <v>110.4</v>
      </c>
      <c r="BQ500" s="528">
        <v>108</v>
      </c>
      <c r="BR500" s="528">
        <v>108</v>
      </c>
      <c r="BS500" s="528">
        <v>108</v>
      </c>
      <c r="BT500" s="528">
        <v>108</v>
      </c>
      <c r="BU500" s="528">
        <v>109.3</v>
      </c>
      <c r="BV500" s="528">
        <v>105.1</v>
      </c>
      <c r="BW500" s="528">
        <v>103.9</v>
      </c>
      <c r="BX500" s="528">
        <v>103.9</v>
      </c>
      <c r="BY500" s="528">
        <v>103.9</v>
      </c>
      <c r="BZ500" s="528">
        <v>103.9</v>
      </c>
      <c r="CA500" s="528">
        <v>108.7</v>
      </c>
      <c r="CB500" s="528">
        <v>108.8</v>
      </c>
      <c r="CC500" s="528">
        <v>108.9</v>
      </c>
      <c r="CD500" s="528">
        <v>110.6</v>
      </c>
      <c r="CE500" s="528">
        <v>110.8</v>
      </c>
      <c r="CF500" s="528">
        <v>110.4</v>
      </c>
      <c r="CG500" s="528">
        <v>110.4</v>
      </c>
      <c r="CH500" s="528">
        <v>110.5</v>
      </c>
      <c r="CI500" s="528">
        <v>110.5</v>
      </c>
      <c r="CJ500" s="528">
        <v>110.5</v>
      </c>
      <c r="CK500" s="528">
        <v>111.9</v>
      </c>
      <c r="CL500" s="528">
        <v>112.7</v>
      </c>
    </row>
    <row r="501" spans="1:90">
      <c r="A501" s="524" t="s">
        <v>2897</v>
      </c>
      <c r="B501" s="524" t="s">
        <v>2898</v>
      </c>
      <c r="C501" s="525">
        <v>1.235E-2</v>
      </c>
      <c r="D501" s="528">
        <v>99.8</v>
      </c>
      <c r="E501" s="528">
        <v>99.8</v>
      </c>
      <c r="F501" s="528">
        <v>102.6</v>
      </c>
      <c r="G501" s="528">
        <v>98.7</v>
      </c>
      <c r="H501" s="528">
        <v>98.7</v>
      </c>
      <c r="I501" s="528">
        <v>98.7</v>
      </c>
      <c r="J501" s="528">
        <v>98.7</v>
      </c>
      <c r="K501" s="528">
        <v>98.7</v>
      </c>
      <c r="L501" s="528">
        <v>98.7</v>
      </c>
      <c r="M501" s="528">
        <v>98.7</v>
      </c>
      <c r="N501" s="528">
        <v>98.7</v>
      </c>
      <c r="O501" s="528">
        <v>98.7</v>
      </c>
      <c r="P501" s="528">
        <v>98.7</v>
      </c>
      <c r="Q501" s="528">
        <v>98.7</v>
      </c>
      <c r="R501" s="528">
        <v>98.7</v>
      </c>
      <c r="S501" s="528">
        <v>112.7</v>
      </c>
      <c r="T501" s="528">
        <v>112.7</v>
      </c>
      <c r="U501" s="528">
        <v>112.7</v>
      </c>
      <c r="V501" s="528">
        <v>112.7</v>
      </c>
      <c r="W501" s="528">
        <v>112.7</v>
      </c>
      <c r="X501" s="528">
        <v>112.7</v>
      </c>
      <c r="Y501" s="528">
        <v>112.7</v>
      </c>
      <c r="Z501" s="528">
        <v>112.7</v>
      </c>
      <c r="AA501" s="528">
        <v>112.7</v>
      </c>
      <c r="AB501" s="528">
        <v>112.7</v>
      </c>
      <c r="AC501" s="528">
        <v>112.7</v>
      </c>
      <c r="AD501" s="528">
        <v>112.7</v>
      </c>
      <c r="AE501" s="528">
        <v>108.8</v>
      </c>
      <c r="AF501" s="528">
        <v>108.8</v>
      </c>
      <c r="AG501" s="528">
        <v>109</v>
      </c>
      <c r="AH501" s="528">
        <v>109</v>
      </c>
      <c r="AI501" s="528">
        <v>109</v>
      </c>
      <c r="AJ501" s="528">
        <v>109</v>
      </c>
      <c r="AK501" s="528">
        <v>109</v>
      </c>
      <c r="AL501" s="528">
        <v>109</v>
      </c>
      <c r="AM501" s="528">
        <v>111.9</v>
      </c>
      <c r="AN501" s="528">
        <v>104.7</v>
      </c>
      <c r="AO501" s="528">
        <v>104.7</v>
      </c>
      <c r="AP501" s="528">
        <v>104.3</v>
      </c>
      <c r="AQ501" s="528">
        <v>104.3</v>
      </c>
      <c r="AR501" s="528">
        <v>104.3</v>
      </c>
      <c r="AS501" s="528">
        <v>104.3</v>
      </c>
      <c r="AT501" s="528">
        <v>104.3</v>
      </c>
      <c r="AU501" s="528">
        <v>104.3</v>
      </c>
      <c r="AV501" s="528">
        <v>104.3</v>
      </c>
      <c r="AW501" s="528">
        <v>104.3</v>
      </c>
      <c r="AX501" s="528">
        <v>104.3</v>
      </c>
      <c r="AY501" s="528">
        <v>105.5</v>
      </c>
      <c r="AZ501" s="528">
        <v>108.8</v>
      </c>
      <c r="BA501" s="528">
        <v>108.9</v>
      </c>
      <c r="BB501" s="528">
        <v>109.3</v>
      </c>
      <c r="BC501" s="528">
        <v>106.8</v>
      </c>
      <c r="BD501" s="528">
        <v>106.8</v>
      </c>
      <c r="BE501" s="528">
        <v>106.8</v>
      </c>
      <c r="BF501" s="528">
        <v>106.7</v>
      </c>
      <c r="BG501" s="528">
        <v>106.7</v>
      </c>
      <c r="BH501" s="528">
        <v>106.7</v>
      </c>
      <c r="BI501" s="528">
        <v>106.8</v>
      </c>
      <c r="BJ501" s="528">
        <v>106.7</v>
      </c>
      <c r="BK501" s="528">
        <v>106.8</v>
      </c>
      <c r="BL501" s="528">
        <v>106.9</v>
      </c>
      <c r="BM501" s="528">
        <v>106.8</v>
      </c>
      <c r="BN501" s="528">
        <v>106.4</v>
      </c>
      <c r="BO501" s="528">
        <v>106.5</v>
      </c>
      <c r="BP501" s="528">
        <v>115.3</v>
      </c>
      <c r="BQ501" s="528">
        <v>128</v>
      </c>
      <c r="BR501" s="528">
        <v>128</v>
      </c>
      <c r="BS501" s="528">
        <v>128.80000000000001</v>
      </c>
      <c r="BT501" s="528">
        <v>128.80000000000001</v>
      </c>
      <c r="BU501" s="528">
        <v>128.80000000000001</v>
      </c>
      <c r="BV501" s="528">
        <v>128.80000000000001</v>
      </c>
      <c r="BW501" s="528">
        <v>128.80000000000001</v>
      </c>
      <c r="BX501" s="528">
        <v>140.4</v>
      </c>
      <c r="BY501" s="528">
        <v>140.4</v>
      </c>
      <c r="BZ501" s="528">
        <v>140.69999999999999</v>
      </c>
      <c r="CA501" s="528">
        <v>140.1</v>
      </c>
      <c r="CB501" s="528">
        <v>134.69999999999999</v>
      </c>
      <c r="CC501" s="528">
        <v>133.4</v>
      </c>
      <c r="CD501" s="528">
        <v>134.30000000000001</v>
      </c>
      <c r="CE501" s="528">
        <v>133.69999999999999</v>
      </c>
      <c r="CF501" s="528">
        <v>133.30000000000001</v>
      </c>
      <c r="CG501" s="528">
        <v>135.9</v>
      </c>
      <c r="CH501" s="528">
        <v>135.9</v>
      </c>
      <c r="CI501" s="528">
        <v>135.9</v>
      </c>
      <c r="CJ501" s="528">
        <v>135.9</v>
      </c>
      <c r="CK501" s="528">
        <v>129.5</v>
      </c>
      <c r="CL501" s="528">
        <v>129.69999999999999</v>
      </c>
    </row>
    <row r="502" spans="1:90">
      <c r="A502" s="524" t="s">
        <v>2899</v>
      </c>
      <c r="B502" s="524" t="s">
        <v>2900</v>
      </c>
      <c r="C502" s="525">
        <v>0.58631</v>
      </c>
      <c r="D502" s="528">
        <v>102.9</v>
      </c>
      <c r="E502" s="528">
        <v>102.8</v>
      </c>
      <c r="F502" s="528">
        <v>103.5</v>
      </c>
      <c r="G502" s="528">
        <v>109.3</v>
      </c>
      <c r="H502" s="528">
        <v>109.2</v>
      </c>
      <c r="I502" s="528">
        <v>108.8</v>
      </c>
      <c r="J502" s="528">
        <v>108.9</v>
      </c>
      <c r="K502" s="528">
        <v>108.9</v>
      </c>
      <c r="L502" s="528">
        <v>109.5</v>
      </c>
      <c r="M502" s="528">
        <v>109.7</v>
      </c>
      <c r="N502" s="528">
        <v>110.1</v>
      </c>
      <c r="O502" s="528">
        <v>109.9</v>
      </c>
      <c r="P502" s="528">
        <v>110.1</v>
      </c>
      <c r="Q502" s="528">
        <v>110.3</v>
      </c>
      <c r="R502" s="528">
        <v>109.9</v>
      </c>
      <c r="S502" s="528">
        <v>114.1</v>
      </c>
      <c r="T502" s="528">
        <v>114.1</v>
      </c>
      <c r="U502" s="528">
        <v>114.2</v>
      </c>
      <c r="V502" s="528">
        <v>115</v>
      </c>
      <c r="W502" s="528">
        <v>114.8</v>
      </c>
      <c r="X502" s="528">
        <v>114.5</v>
      </c>
      <c r="Y502" s="528">
        <v>115.2</v>
      </c>
      <c r="Z502" s="528">
        <v>116</v>
      </c>
      <c r="AA502" s="528">
        <v>116.2</v>
      </c>
      <c r="AB502" s="528">
        <v>116.2</v>
      </c>
      <c r="AC502" s="528">
        <v>116.4</v>
      </c>
      <c r="AD502" s="528">
        <v>116</v>
      </c>
      <c r="AE502" s="528">
        <v>115.2</v>
      </c>
      <c r="AF502" s="528">
        <v>115</v>
      </c>
      <c r="AG502" s="528">
        <v>115</v>
      </c>
      <c r="AH502" s="528">
        <v>114.8</v>
      </c>
      <c r="AI502" s="528">
        <v>115.8</v>
      </c>
      <c r="AJ502" s="528">
        <v>115.1</v>
      </c>
      <c r="AK502" s="528">
        <v>115</v>
      </c>
      <c r="AL502" s="528">
        <v>115.1</v>
      </c>
      <c r="AM502" s="528">
        <v>114.7</v>
      </c>
      <c r="AN502" s="528">
        <v>115.5</v>
      </c>
      <c r="AO502" s="528">
        <v>115.9</v>
      </c>
      <c r="AP502" s="528">
        <v>116.6</v>
      </c>
      <c r="AQ502" s="528">
        <v>116.5</v>
      </c>
      <c r="AR502" s="528">
        <v>116.4</v>
      </c>
      <c r="AS502" s="528">
        <v>117.4</v>
      </c>
      <c r="AT502" s="528">
        <v>118</v>
      </c>
      <c r="AU502" s="528">
        <v>118.6</v>
      </c>
      <c r="AV502" s="528">
        <v>118.2</v>
      </c>
      <c r="AW502" s="528">
        <v>118.3</v>
      </c>
      <c r="AX502" s="528">
        <v>117.8</v>
      </c>
      <c r="AY502" s="528">
        <v>117.4</v>
      </c>
      <c r="AZ502" s="528">
        <v>115.3</v>
      </c>
      <c r="BA502" s="528">
        <v>114.9</v>
      </c>
      <c r="BB502" s="528">
        <v>113.8</v>
      </c>
      <c r="BC502" s="528">
        <v>115.2</v>
      </c>
      <c r="BD502" s="528">
        <v>115.7</v>
      </c>
      <c r="BE502" s="528">
        <v>115.4</v>
      </c>
      <c r="BF502" s="528">
        <v>115.9</v>
      </c>
      <c r="BG502" s="528">
        <v>115.9</v>
      </c>
      <c r="BH502" s="528">
        <v>116.6</v>
      </c>
      <c r="BI502" s="528">
        <v>117.1</v>
      </c>
      <c r="BJ502" s="528">
        <v>117</v>
      </c>
      <c r="BK502" s="528">
        <v>118.9</v>
      </c>
      <c r="BL502" s="528">
        <v>120.2</v>
      </c>
      <c r="BM502" s="528">
        <v>120.1</v>
      </c>
      <c r="BN502" s="528">
        <v>120.6</v>
      </c>
      <c r="BO502" s="528">
        <v>121.5</v>
      </c>
      <c r="BP502" s="528">
        <v>121.4</v>
      </c>
      <c r="BQ502" s="528">
        <v>121.3</v>
      </c>
      <c r="BR502" s="528">
        <v>121.7</v>
      </c>
      <c r="BS502" s="528">
        <v>122.1</v>
      </c>
      <c r="BT502" s="528">
        <v>122.3</v>
      </c>
      <c r="BU502" s="528">
        <v>122.6</v>
      </c>
      <c r="BV502" s="528">
        <v>123.9</v>
      </c>
      <c r="BW502" s="528">
        <v>123.6</v>
      </c>
      <c r="BX502" s="528">
        <v>124.8</v>
      </c>
      <c r="BY502" s="528">
        <v>126</v>
      </c>
      <c r="BZ502" s="528">
        <v>130</v>
      </c>
      <c r="CA502" s="528">
        <v>131.4</v>
      </c>
      <c r="CB502" s="528">
        <v>132.9</v>
      </c>
      <c r="CC502" s="528">
        <v>134</v>
      </c>
      <c r="CD502" s="528">
        <v>133.30000000000001</v>
      </c>
      <c r="CE502" s="528">
        <v>134.9</v>
      </c>
      <c r="CF502" s="528">
        <v>134.9</v>
      </c>
      <c r="CG502" s="528">
        <v>136.69999999999999</v>
      </c>
      <c r="CH502" s="528">
        <v>138.1</v>
      </c>
      <c r="CI502" s="528">
        <v>140</v>
      </c>
      <c r="CJ502" s="528">
        <v>139.69999999999999</v>
      </c>
      <c r="CK502" s="528">
        <v>138.30000000000001</v>
      </c>
      <c r="CL502" s="528">
        <v>138.5</v>
      </c>
    </row>
    <row r="503" spans="1:90">
      <c r="A503" s="524" t="s">
        <v>1553</v>
      </c>
      <c r="B503" s="524" t="s">
        <v>2901</v>
      </c>
      <c r="C503" s="525">
        <v>0.23400000000000001</v>
      </c>
      <c r="D503" s="528">
        <v>103.4</v>
      </c>
      <c r="E503" s="528">
        <v>103.9</v>
      </c>
      <c r="F503" s="528">
        <v>105.8</v>
      </c>
      <c r="G503" s="528">
        <v>110.1</v>
      </c>
      <c r="H503" s="528">
        <v>110.1</v>
      </c>
      <c r="I503" s="528">
        <v>108.3</v>
      </c>
      <c r="J503" s="528">
        <v>108.1</v>
      </c>
      <c r="K503" s="528">
        <v>108</v>
      </c>
      <c r="L503" s="528">
        <v>108</v>
      </c>
      <c r="M503" s="528">
        <v>107.9</v>
      </c>
      <c r="N503" s="528">
        <v>107.6</v>
      </c>
      <c r="O503" s="528">
        <v>105.6</v>
      </c>
      <c r="P503" s="528">
        <v>104.9</v>
      </c>
      <c r="Q503" s="528">
        <v>105</v>
      </c>
      <c r="R503" s="528">
        <v>104.7</v>
      </c>
      <c r="S503" s="528">
        <v>107.8</v>
      </c>
      <c r="T503" s="528">
        <v>108.2</v>
      </c>
      <c r="U503" s="528">
        <v>108.4</v>
      </c>
      <c r="V503" s="528">
        <v>109.2</v>
      </c>
      <c r="W503" s="528">
        <v>109.5</v>
      </c>
      <c r="X503" s="528">
        <v>109.5</v>
      </c>
      <c r="Y503" s="528">
        <v>109.4</v>
      </c>
      <c r="Z503" s="528">
        <v>109.1</v>
      </c>
      <c r="AA503" s="528">
        <v>109.1</v>
      </c>
      <c r="AB503" s="528">
        <v>109.3</v>
      </c>
      <c r="AC503" s="528">
        <v>110.1</v>
      </c>
      <c r="AD503" s="528">
        <v>111</v>
      </c>
      <c r="AE503" s="528">
        <v>112.9</v>
      </c>
      <c r="AF503" s="528">
        <v>112.9</v>
      </c>
      <c r="AG503" s="528">
        <v>112.9</v>
      </c>
      <c r="AH503" s="528">
        <v>112.9</v>
      </c>
      <c r="AI503" s="528">
        <v>115.2</v>
      </c>
      <c r="AJ503" s="528">
        <v>113.5</v>
      </c>
      <c r="AK503" s="528">
        <v>113.5</v>
      </c>
      <c r="AL503" s="528">
        <v>113.5</v>
      </c>
      <c r="AM503" s="528">
        <v>112.6</v>
      </c>
      <c r="AN503" s="528">
        <v>113.6</v>
      </c>
      <c r="AO503" s="528">
        <v>113.6</v>
      </c>
      <c r="AP503" s="528">
        <v>113.6</v>
      </c>
      <c r="AQ503" s="528">
        <v>113.6</v>
      </c>
      <c r="AR503" s="528">
        <v>113.6</v>
      </c>
      <c r="AS503" s="528">
        <v>113.6</v>
      </c>
      <c r="AT503" s="528">
        <v>113.6</v>
      </c>
      <c r="AU503" s="528">
        <v>115.2</v>
      </c>
      <c r="AV503" s="528">
        <v>115.2</v>
      </c>
      <c r="AW503" s="528">
        <v>115.2</v>
      </c>
      <c r="AX503" s="528">
        <v>115.2</v>
      </c>
      <c r="AY503" s="528">
        <v>115.3</v>
      </c>
      <c r="AZ503" s="528">
        <v>111.4</v>
      </c>
      <c r="BA503" s="528">
        <v>111</v>
      </c>
      <c r="BB503" s="528">
        <v>109.8</v>
      </c>
      <c r="BC503" s="528">
        <v>109.8</v>
      </c>
      <c r="BD503" s="528">
        <v>109.8</v>
      </c>
      <c r="BE503" s="528">
        <v>109.8</v>
      </c>
      <c r="BF503" s="528">
        <v>109.8</v>
      </c>
      <c r="BG503" s="528">
        <v>109.3</v>
      </c>
      <c r="BH503" s="528">
        <v>112.2</v>
      </c>
      <c r="BI503" s="528">
        <v>112.2</v>
      </c>
      <c r="BJ503" s="528">
        <v>112.2</v>
      </c>
      <c r="BK503" s="528">
        <v>112.2</v>
      </c>
      <c r="BL503" s="528">
        <v>112.2</v>
      </c>
      <c r="BM503" s="528">
        <v>112.2</v>
      </c>
      <c r="BN503" s="528">
        <v>112.2</v>
      </c>
      <c r="BO503" s="528">
        <v>112.2</v>
      </c>
      <c r="BP503" s="528">
        <v>112.4</v>
      </c>
      <c r="BQ503" s="528">
        <v>112.4</v>
      </c>
      <c r="BR503" s="528">
        <v>112.4</v>
      </c>
      <c r="BS503" s="528">
        <v>112.4</v>
      </c>
      <c r="BT503" s="528">
        <v>112.4</v>
      </c>
      <c r="BU503" s="528">
        <v>113</v>
      </c>
      <c r="BV503" s="528">
        <v>113.1</v>
      </c>
      <c r="BW503" s="528">
        <v>113.1</v>
      </c>
      <c r="BX503" s="528">
        <v>113.1</v>
      </c>
      <c r="BY503" s="528">
        <v>115.3</v>
      </c>
      <c r="BZ503" s="528">
        <v>116.2</v>
      </c>
      <c r="CA503" s="528">
        <v>116.4</v>
      </c>
      <c r="CB503" s="528">
        <v>116.6</v>
      </c>
      <c r="CC503" s="528">
        <v>118.5</v>
      </c>
      <c r="CD503" s="528">
        <v>118.6</v>
      </c>
      <c r="CE503" s="528">
        <v>118.8</v>
      </c>
      <c r="CF503" s="528">
        <v>118.8</v>
      </c>
      <c r="CG503" s="528">
        <v>118.8</v>
      </c>
      <c r="CH503" s="528">
        <v>119.6</v>
      </c>
      <c r="CI503" s="528">
        <v>119.8</v>
      </c>
      <c r="CJ503" s="528">
        <v>119.9</v>
      </c>
      <c r="CK503" s="528">
        <v>119.9</v>
      </c>
      <c r="CL503" s="528">
        <v>120.3</v>
      </c>
    </row>
    <row r="504" spans="1:90">
      <c r="A504" s="524" t="s">
        <v>2902</v>
      </c>
      <c r="B504" s="524" t="s">
        <v>2903</v>
      </c>
      <c r="C504" s="525">
        <v>7.5399999999999995E-2</v>
      </c>
      <c r="D504" s="528">
        <v>101.4</v>
      </c>
      <c r="E504" s="528">
        <v>102</v>
      </c>
      <c r="F504" s="528">
        <v>101.9</v>
      </c>
      <c r="G504" s="528">
        <v>99.8</v>
      </c>
      <c r="H504" s="528">
        <v>99.9</v>
      </c>
      <c r="I504" s="528">
        <v>100.3</v>
      </c>
      <c r="J504" s="528">
        <v>100.4</v>
      </c>
      <c r="K504" s="528">
        <v>100.3</v>
      </c>
      <c r="L504" s="528">
        <v>101.3</v>
      </c>
      <c r="M504" s="528">
        <v>101.1</v>
      </c>
      <c r="N504" s="528">
        <v>101.3</v>
      </c>
      <c r="O504" s="528">
        <v>102</v>
      </c>
      <c r="P504" s="528">
        <v>102</v>
      </c>
      <c r="Q504" s="528">
        <v>102.1</v>
      </c>
      <c r="R504" s="528">
        <v>101.8</v>
      </c>
      <c r="S504" s="528">
        <v>101.4</v>
      </c>
      <c r="T504" s="528">
        <v>100.7</v>
      </c>
      <c r="U504" s="528">
        <v>100.4</v>
      </c>
      <c r="V504" s="528">
        <v>101.2</v>
      </c>
      <c r="W504" s="528">
        <v>101.3</v>
      </c>
      <c r="X504" s="528">
        <v>101.1</v>
      </c>
      <c r="Y504" s="528">
        <v>101.1</v>
      </c>
      <c r="Z504" s="528">
        <v>101.3</v>
      </c>
      <c r="AA504" s="528">
        <v>101.4</v>
      </c>
      <c r="AB504" s="528">
        <v>101.8</v>
      </c>
      <c r="AC504" s="528">
        <v>101.8</v>
      </c>
      <c r="AD504" s="528">
        <v>102</v>
      </c>
      <c r="AE504" s="528">
        <v>102.6</v>
      </c>
      <c r="AF504" s="528">
        <v>101.5</v>
      </c>
      <c r="AG504" s="528">
        <v>102.2</v>
      </c>
      <c r="AH504" s="528">
        <v>101.4</v>
      </c>
      <c r="AI504" s="528">
        <v>101.3</v>
      </c>
      <c r="AJ504" s="528">
        <v>101.7</v>
      </c>
      <c r="AK504" s="528">
        <v>101.9</v>
      </c>
      <c r="AL504" s="528">
        <v>102.2</v>
      </c>
      <c r="AM504" s="528">
        <v>102.9</v>
      </c>
      <c r="AN504" s="528">
        <v>102.1</v>
      </c>
      <c r="AO504" s="528">
        <v>102.3</v>
      </c>
      <c r="AP504" s="528">
        <v>102.1</v>
      </c>
      <c r="AQ504" s="528">
        <v>102.1</v>
      </c>
      <c r="AR504" s="528">
        <v>102.2</v>
      </c>
      <c r="AS504" s="528">
        <v>102.2</v>
      </c>
      <c r="AT504" s="528">
        <v>102.2</v>
      </c>
      <c r="AU504" s="528">
        <v>102.2</v>
      </c>
      <c r="AV504" s="528">
        <v>102.3</v>
      </c>
      <c r="AW504" s="528">
        <v>102.3</v>
      </c>
      <c r="AX504" s="528">
        <v>102.3</v>
      </c>
      <c r="AY504" s="528">
        <v>101.5</v>
      </c>
      <c r="AZ504" s="528">
        <v>103</v>
      </c>
      <c r="BA504" s="528">
        <v>102.9</v>
      </c>
      <c r="BB504" s="528">
        <v>103.6</v>
      </c>
      <c r="BC504" s="528">
        <v>107.4</v>
      </c>
      <c r="BD504" s="528">
        <v>107.7</v>
      </c>
      <c r="BE504" s="528">
        <v>108</v>
      </c>
      <c r="BF504" s="528">
        <v>108.3</v>
      </c>
      <c r="BG504" s="528">
        <v>107.7</v>
      </c>
      <c r="BH504" s="528">
        <v>106.2</v>
      </c>
      <c r="BI504" s="528">
        <v>106.7</v>
      </c>
      <c r="BJ504" s="528">
        <v>107.2</v>
      </c>
      <c r="BK504" s="528">
        <v>108.4</v>
      </c>
      <c r="BL504" s="528">
        <v>110.3</v>
      </c>
      <c r="BM504" s="528">
        <v>111.3</v>
      </c>
      <c r="BN504" s="528">
        <v>111.7</v>
      </c>
      <c r="BO504" s="528">
        <v>113.8</v>
      </c>
      <c r="BP504" s="528">
        <v>112.1</v>
      </c>
      <c r="BQ504" s="528">
        <v>112.1</v>
      </c>
      <c r="BR504" s="528">
        <v>112.1</v>
      </c>
      <c r="BS504" s="528">
        <v>112.1</v>
      </c>
      <c r="BT504" s="528">
        <v>111.9</v>
      </c>
      <c r="BU504" s="528">
        <v>113.4</v>
      </c>
      <c r="BV504" s="528">
        <v>113.4</v>
      </c>
      <c r="BW504" s="528">
        <v>114.4</v>
      </c>
      <c r="BX504" s="528">
        <v>117.1</v>
      </c>
      <c r="BY504" s="528">
        <v>120</v>
      </c>
      <c r="BZ504" s="528">
        <v>132.4</v>
      </c>
      <c r="CA504" s="528">
        <v>145.80000000000001</v>
      </c>
      <c r="CB504" s="528">
        <v>150.6</v>
      </c>
      <c r="CC504" s="528">
        <v>149.9</v>
      </c>
      <c r="CD504" s="528">
        <v>142.6</v>
      </c>
      <c r="CE504" s="528">
        <v>154.5</v>
      </c>
      <c r="CF504" s="528">
        <v>153.1</v>
      </c>
      <c r="CG504" s="528">
        <v>162.1</v>
      </c>
      <c r="CH504" s="528">
        <v>165.8</v>
      </c>
      <c r="CI504" s="528">
        <v>178.2</v>
      </c>
      <c r="CJ504" s="528">
        <v>177.2</v>
      </c>
      <c r="CK504" s="528">
        <v>166.4</v>
      </c>
      <c r="CL504" s="528">
        <v>165.1</v>
      </c>
    </row>
    <row r="505" spans="1:90">
      <c r="A505" s="524" t="s">
        <v>2904</v>
      </c>
      <c r="B505" s="524" t="s">
        <v>2905</v>
      </c>
      <c r="C505" s="525">
        <v>0.13088</v>
      </c>
      <c r="D505" s="528">
        <v>104.8</v>
      </c>
      <c r="E505" s="528">
        <v>102.2</v>
      </c>
      <c r="F505" s="528">
        <v>101.4</v>
      </c>
      <c r="G505" s="528">
        <v>109.6</v>
      </c>
      <c r="H505" s="528">
        <v>109</v>
      </c>
      <c r="I505" s="528">
        <v>109.6</v>
      </c>
      <c r="J505" s="528">
        <v>109.6</v>
      </c>
      <c r="K505" s="528">
        <v>109.8</v>
      </c>
      <c r="L505" s="528">
        <v>110</v>
      </c>
      <c r="M505" s="528">
        <v>110.3</v>
      </c>
      <c r="N505" s="528">
        <v>110.9</v>
      </c>
      <c r="O505" s="528">
        <v>112.9</v>
      </c>
      <c r="P505" s="528">
        <v>114.2</v>
      </c>
      <c r="Q505" s="528">
        <v>114</v>
      </c>
      <c r="R505" s="528">
        <v>113.9</v>
      </c>
      <c r="S505" s="528">
        <v>111.7</v>
      </c>
      <c r="T505" s="528">
        <v>113.5</v>
      </c>
      <c r="U505" s="528">
        <v>112.6</v>
      </c>
      <c r="V505" s="528">
        <v>115.1</v>
      </c>
      <c r="W505" s="528">
        <v>114</v>
      </c>
      <c r="X505" s="528">
        <v>113.2</v>
      </c>
      <c r="Y505" s="528">
        <v>116.3</v>
      </c>
      <c r="Z505" s="528">
        <v>120</v>
      </c>
      <c r="AA505" s="528">
        <v>121.3</v>
      </c>
      <c r="AB505" s="528">
        <v>120.7</v>
      </c>
      <c r="AC505" s="528">
        <v>119.9</v>
      </c>
      <c r="AD505" s="528">
        <v>119.1</v>
      </c>
      <c r="AE505" s="528">
        <v>121.7</v>
      </c>
      <c r="AF505" s="528">
        <v>122</v>
      </c>
      <c r="AG505" s="528">
        <v>121.6</v>
      </c>
      <c r="AH505" s="528">
        <v>121.2</v>
      </c>
      <c r="AI505" s="528">
        <v>121.3</v>
      </c>
      <c r="AJ505" s="528">
        <v>120.9</v>
      </c>
      <c r="AK505" s="528">
        <v>120.4</v>
      </c>
      <c r="AL505" s="528">
        <v>120.4</v>
      </c>
      <c r="AM505" s="528">
        <v>120.2</v>
      </c>
      <c r="AN505" s="528">
        <v>121.7</v>
      </c>
      <c r="AO505" s="528">
        <v>123.2</v>
      </c>
      <c r="AP505" s="528">
        <v>123.7</v>
      </c>
      <c r="AQ505" s="528">
        <v>121.4</v>
      </c>
      <c r="AR505" s="528">
        <v>119.6</v>
      </c>
      <c r="AS505" s="528">
        <v>120.3</v>
      </c>
      <c r="AT505" s="528">
        <v>121.1</v>
      </c>
      <c r="AU505" s="528">
        <v>121.7</v>
      </c>
      <c r="AV505" s="528">
        <v>121.4</v>
      </c>
      <c r="AW505" s="528">
        <v>122</v>
      </c>
      <c r="AX505" s="528">
        <v>121.9</v>
      </c>
      <c r="AY505" s="528">
        <v>120.7</v>
      </c>
      <c r="AZ505" s="528">
        <v>116.8</v>
      </c>
      <c r="BA505" s="528">
        <v>116.9</v>
      </c>
      <c r="BB505" s="528">
        <v>113.9</v>
      </c>
      <c r="BC505" s="528">
        <v>115.9</v>
      </c>
      <c r="BD505" s="528">
        <v>116.8</v>
      </c>
      <c r="BE505" s="528">
        <v>115.2</v>
      </c>
      <c r="BF505" s="528">
        <v>117</v>
      </c>
      <c r="BG505" s="528">
        <v>118.4</v>
      </c>
      <c r="BH505" s="528">
        <v>116.7</v>
      </c>
      <c r="BI505" s="528">
        <v>118.5</v>
      </c>
      <c r="BJ505" s="528">
        <v>117.5</v>
      </c>
      <c r="BK505" s="528">
        <v>125.5</v>
      </c>
      <c r="BL505" s="528">
        <v>129.4</v>
      </c>
      <c r="BM505" s="528">
        <v>128.30000000000001</v>
      </c>
      <c r="BN505" s="528">
        <v>129.69999999999999</v>
      </c>
      <c r="BO505" s="528">
        <v>131.9</v>
      </c>
      <c r="BP505" s="528">
        <v>131.9</v>
      </c>
      <c r="BQ505" s="528">
        <v>131.6</v>
      </c>
      <c r="BR505" s="528">
        <v>133.19999999999999</v>
      </c>
      <c r="BS505" s="528">
        <v>135.1</v>
      </c>
      <c r="BT505" s="528">
        <v>136.1</v>
      </c>
      <c r="BU505" s="528">
        <v>135.69999999999999</v>
      </c>
      <c r="BV505" s="528">
        <v>135.69999999999999</v>
      </c>
      <c r="BW505" s="528">
        <v>136.6</v>
      </c>
      <c r="BX505" s="528">
        <v>137.9</v>
      </c>
      <c r="BY505" s="528">
        <v>138.5</v>
      </c>
      <c r="BZ505" s="528">
        <v>148.6</v>
      </c>
      <c r="CA505" s="528">
        <v>143.69999999999999</v>
      </c>
      <c r="CB505" s="528">
        <v>147.4</v>
      </c>
      <c r="CC505" s="528">
        <v>150.19999999999999</v>
      </c>
      <c r="CD505" s="528">
        <v>152.5</v>
      </c>
      <c r="CE505" s="528">
        <v>151.80000000000001</v>
      </c>
      <c r="CF505" s="528">
        <v>152.6</v>
      </c>
      <c r="CG505" s="528">
        <v>153.6</v>
      </c>
      <c r="CH505" s="528">
        <v>154.69999999999999</v>
      </c>
      <c r="CI505" s="528">
        <v>154.69999999999999</v>
      </c>
      <c r="CJ505" s="528">
        <v>154.69999999999999</v>
      </c>
      <c r="CK505" s="528">
        <v>154.69999999999999</v>
      </c>
      <c r="CL505" s="528">
        <v>155.1</v>
      </c>
    </row>
    <row r="506" spans="1:90">
      <c r="A506" s="524" t="s">
        <v>2906</v>
      </c>
      <c r="B506" s="524" t="s">
        <v>2907</v>
      </c>
      <c r="C506" s="525">
        <v>3.9559999999999998E-2</v>
      </c>
      <c r="D506" s="528">
        <v>104</v>
      </c>
      <c r="E506" s="528">
        <v>106.5</v>
      </c>
      <c r="F506" s="528">
        <v>108.3</v>
      </c>
      <c r="G506" s="528">
        <v>111.8</v>
      </c>
      <c r="H506" s="528">
        <v>112.3</v>
      </c>
      <c r="I506" s="528">
        <v>114</v>
      </c>
      <c r="J506" s="528">
        <v>116.2</v>
      </c>
      <c r="K506" s="528">
        <v>116.5</v>
      </c>
      <c r="L506" s="528">
        <v>122</v>
      </c>
      <c r="M506" s="528">
        <v>124.7</v>
      </c>
      <c r="N506" s="528">
        <v>130.30000000000001</v>
      </c>
      <c r="O506" s="528">
        <v>131.80000000000001</v>
      </c>
      <c r="P506" s="528">
        <v>135.1</v>
      </c>
      <c r="Q506" s="528">
        <v>137.30000000000001</v>
      </c>
      <c r="R506" s="528">
        <v>133.19999999999999</v>
      </c>
      <c r="S506" s="528">
        <v>133</v>
      </c>
      <c r="T506" s="528">
        <v>127.5</v>
      </c>
      <c r="U506" s="528">
        <v>130</v>
      </c>
      <c r="V506" s="528">
        <v>128.6</v>
      </c>
      <c r="W506" s="528">
        <v>126</v>
      </c>
      <c r="X506" s="528">
        <v>125.8</v>
      </c>
      <c r="Y506" s="528">
        <v>126</v>
      </c>
      <c r="Z506" s="528">
        <v>126</v>
      </c>
      <c r="AA506" s="528">
        <v>125.2</v>
      </c>
      <c r="AB506" s="528">
        <v>125.2</v>
      </c>
      <c r="AC506" s="528">
        <v>125.9</v>
      </c>
      <c r="AD506" s="528">
        <v>127.4</v>
      </c>
      <c r="AE506" s="528">
        <v>126.9</v>
      </c>
      <c r="AF506" s="528">
        <v>125.1</v>
      </c>
      <c r="AG506" s="528">
        <v>123.8</v>
      </c>
      <c r="AH506" s="528">
        <v>123.9</v>
      </c>
      <c r="AI506" s="528">
        <v>124.6</v>
      </c>
      <c r="AJ506" s="528">
        <v>125.6</v>
      </c>
      <c r="AK506" s="528">
        <v>124.9</v>
      </c>
      <c r="AL506" s="528">
        <v>125.1</v>
      </c>
      <c r="AM506" s="528">
        <v>125.4</v>
      </c>
      <c r="AN506" s="528">
        <v>128.1</v>
      </c>
      <c r="AO506" s="528">
        <v>127.8</v>
      </c>
      <c r="AP506" s="528">
        <v>129.30000000000001</v>
      </c>
      <c r="AQ506" s="528">
        <v>134.19999999999999</v>
      </c>
      <c r="AR506" s="528">
        <v>139.30000000000001</v>
      </c>
      <c r="AS506" s="528">
        <v>152</v>
      </c>
      <c r="AT506" s="528">
        <v>158.6</v>
      </c>
      <c r="AU506" s="528">
        <v>156.5</v>
      </c>
      <c r="AV506" s="528">
        <v>150.6</v>
      </c>
      <c r="AW506" s="528">
        <v>149.1</v>
      </c>
      <c r="AX506" s="528">
        <v>142.4</v>
      </c>
      <c r="AY506" s="528">
        <v>142.9</v>
      </c>
      <c r="AZ506" s="528">
        <v>144.69999999999999</v>
      </c>
      <c r="BA506" s="528">
        <v>140.80000000000001</v>
      </c>
      <c r="BB506" s="528">
        <v>138.9</v>
      </c>
      <c r="BC506" s="528">
        <v>146.6</v>
      </c>
      <c r="BD506" s="528">
        <v>150.4</v>
      </c>
      <c r="BE506" s="528">
        <v>150.6</v>
      </c>
      <c r="BF506" s="528">
        <v>151.4</v>
      </c>
      <c r="BG506" s="528">
        <v>151.5</v>
      </c>
      <c r="BH506" s="528">
        <v>152.9</v>
      </c>
      <c r="BI506" s="528">
        <v>153.30000000000001</v>
      </c>
      <c r="BJ506" s="528">
        <v>153</v>
      </c>
      <c r="BK506" s="528">
        <v>153.9</v>
      </c>
      <c r="BL506" s="528">
        <v>155.69999999999999</v>
      </c>
      <c r="BM506" s="528">
        <v>156.6</v>
      </c>
      <c r="BN506" s="528">
        <v>158.30000000000001</v>
      </c>
      <c r="BO506" s="528">
        <v>160.19999999999999</v>
      </c>
      <c r="BP506" s="528">
        <v>161.30000000000001</v>
      </c>
      <c r="BQ506" s="528">
        <v>161.5</v>
      </c>
      <c r="BR506" s="528">
        <v>161.5</v>
      </c>
      <c r="BS506" s="528">
        <v>161.5</v>
      </c>
      <c r="BT506" s="528">
        <v>160.9</v>
      </c>
      <c r="BU506" s="528">
        <v>161.19999999999999</v>
      </c>
      <c r="BV506" s="528">
        <v>178.6</v>
      </c>
      <c r="BW506" s="528">
        <v>169.9</v>
      </c>
      <c r="BX506" s="528">
        <v>177.8</v>
      </c>
      <c r="BY506" s="528">
        <v>175.2</v>
      </c>
      <c r="BZ506" s="528">
        <v>172.8</v>
      </c>
      <c r="CA506" s="528">
        <v>181.6</v>
      </c>
      <c r="CB506" s="528">
        <v>181.8</v>
      </c>
      <c r="CC506" s="528">
        <v>178.9</v>
      </c>
      <c r="CD506" s="528">
        <v>174</v>
      </c>
      <c r="CE506" s="528">
        <v>176.8</v>
      </c>
      <c r="CF506" s="528">
        <v>177.9</v>
      </c>
      <c r="CG506" s="528">
        <v>183.3</v>
      </c>
      <c r="CH506" s="528">
        <v>187.7</v>
      </c>
      <c r="CI506" s="528">
        <v>192</v>
      </c>
      <c r="CJ506" s="528">
        <v>187.6</v>
      </c>
      <c r="CK506" s="528">
        <v>188.5</v>
      </c>
      <c r="CL506" s="528">
        <v>190.6</v>
      </c>
    </row>
    <row r="507" spans="1:90">
      <c r="A507" s="524" t="s">
        <v>2908</v>
      </c>
      <c r="B507" s="524" t="s">
        <v>2909</v>
      </c>
      <c r="C507" s="525">
        <v>0.10647</v>
      </c>
      <c r="D507" s="528">
        <v>100</v>
      </c>
      <c r="E507" s="528">
        <v>100</v>
      </c>
      <c r="F507" s="528">
        <v>100</v>
      </c>
      <c r="G507" s="528">
        <v>113.2</v>
      </c>
      <c r="H507" s="528">
        <v>113.2</v>
      </c>
      <c r="I507" s="528">
        <v>113.2</v>
      </c>
      <c r="J507" s="528">
        <v>113.2</v>
      </c>
      <c r="K507" s="528">
        <v>113.2</v>
      </c>
      <c r="L507" s="528">
        <v>113.2</v>
      </c>
      <c r="M507" s="528">
        <v>113.2</v>
      </c>
      <c r="N507" s="528">
        <v>113.2</v>
      </c>
      <c r="O507" s="528">
        <v>113.2</v>
      </c>
      <c r="P507" s="528">
        <v>113.2</v>
      </c>
      <c r="Q507" s="528">
        <v>113.2</v>
      </c>
      <c r="R507" s="528">
        <v>113.2</v>
      </c>
      <c r="S507" s="528">
        <v>132.69999999999999</v>
      </c>
      <c r="T507" s="528">
        <v>132.69999999999999</v>
      </c>
      <c r="U507" s="528">
        <v>132.69999999999999</v>
      </c>
      <c r="V507" s="528">
        <v>132.69999999999999</v>
      </c>
      <c r="W507" s="528">
        <v>132.69999999999999</v>
      </c>
      <c r="X507" s="528">
        <v>132.69999999999999</v>
      </c>
      <c r="Y507" s="528">
        <v>132.69999999999999</v>
      </c>
      <c r="Z507" s="528">
        <v>132.69999999999999</v>
      </c>
      <c r="AA507" s="528">
        <v>132.69999999999999</v>
      </c>
      <c r="AB507" s="528">
        <v>132.69999999999999</v>
      </c>
      <c r="AC507" s="528">
        <v>132.69999999999999</v>
      </c>
      <c r="AD507" s="528">
        <v>128.69999999999999</v>
      </c>
      <c r="AE507" s="528">
        <v>117</v>
      </c>
      <c r="AF507" s="528">
        <v>117</v>
      </c>
      <c r="AG507" s="528">
        <v>117</v>
      </c>
      <c r="AH507" s="528">
        <v>117</v>
      </c>
      <c r="AI507" s="528">
        <v>117</v>
      </c>
      <c r="AJ507" s="528">
        <v>117</v>
      </c>
      <c r="AK507" s="528">
        <v>117</v>
      </c>
      <c r="AL507" s="528">
        <v>117</v>
      </c>
      <c r="AM507" s="528">
        <v>117</v>
      </c>
      <c r="AN507" s="528">
        <v>117</v>
      </c>
      <c r="AO507" s="528">
        <v>117</v>
      </c>
      <c r="AP507" s="528">
        <v>120.1</v>
      </c>
      <c r="AQ507" s="528">
        <v>120.1</v>
      </c>
      <c r="AR507" s="528">
        <v>120.1</v>
      </c>
      <c r="AS507" s="528">
        <v>120.1</v>
      </c>
      <c r="AT507" s="528">
        <v>120.1</v>
      </c>
      <c r="AU507" s="528">
        <v>120.1</v>
      </c>
      <c r="AV507" s="528">
        <v>120.1</v>
      </c>
      <c r="AW507" s="528">
        <v>120.1</v>
      </c>
      <c r="AX507" s="528">
        <v>120.1</v>
      </c>
      <c r="AY507" s="528">
        <v>120.1</v>
      </c>
      <c r="AZ507" s="528">
        <v>120.1</v>
      </c>
      <c r="BA507" s="528">
        <v>120.1</v>
      </c>
      <c r="BB507" s="528">
        <v>120.1</v>
      </c>
      <c r="BC507" s="528">
        <v>120.1</v>
      </c>
      <c r="BD507" s="528">
        <v>120.1</v>
      </c>
      <c r="BE507" s="528">
        <v>120.1</v>
      </c>
      <c r="BF507" s="528">
        <v>120.1</v>
      </c>
      <c r="BG507" s="528">
        <v>120.1</v>
      </c>
      <c r="BH507" s="528">
        <v>120.1</v>
      </c>
      <c r="BI507" s="528">
        <v>120.1</v>
      </c>
      <c r="BJ507" s="528">
        <v>120.1</v>
      </c>
      <c r="BK507" s="528">
        <v>120.1</v>
      </c>
      <c r="BL507" s="528">
        <v>120.1</v>
      </c>
      <c r="BM507" s="528">
        <v>120.1</v>
      </c>
      <c r="BN507" s="528">
        <v>120.1</v>
      </c>
      <c r="BO507" s="528">
        <v>120.1</v>
      </c>
      <c r="BP507" s="528">
        <v>120.1</v>
      </c>
      <c r="BQ507" s="528">
        <v>120.1</v>
      </c>
      <c r="BR507" s="528">
        <v>120.1</v>
      </c>
      <c r="BS507" s="528">
        <v>120.1</v>
      </c>
      <c r="BT507" s="528">
        <v>120.1</v>
      </c>
      <c r="BU507" s="528">
        <v>120.1</v>
      </c>
      <c r="BV507" s="528">
        <v>120.1</v>
      </c>
      <c r="BW507" s="528">
        <v>120.1</v>
      </c>
      <c r="BX507" s="528">
        <v>120.1</v>
      </c>
      <c r="BY507" s="528">
        <v>120.1</v>
      </c>
      <c r="BZ507" s="528">
        <v>120.1</v>
      </c>
      <c r="CA507" s="528">
        <v>120.1</v>
      </c>
      <c r="CB507" s="528">
        <v>120.1</v>
      </c>
      <c r="CC507" s="528">
        <v>120.1</v>
      </c>
      <c r="CD507" s="528">
        <v>120.1</v>
      </c>
      <c r="CE507" s="528">
        <v>120.1</v>
      </c>
      <c r="CF507" s="528">
        <v>120.1</v>
      </c>
      <c r="CG507" s="528">
        <v>120.1</v>
      </c>
      <c r="CH507" s="528">
        <v>120.1</v>
      </c>
      <c r="CI507" s="528">
        <v>120.1</v>
      </c>
      <c r="CJ507" s="528">
        <v>120.1</v>
      </c>
      <c r="CK507" s="528">
        <v>120.1</v>
      </c>
      <c r="CL507" s="528">
        <v>120.1</v>
      </c>
    </row>
    <row r="508" spans="1:90">
      <c r="A508" s="524" t="s">
        <v>2910</v>
      </c>
      <c r="B508" s="524" t="s">
        <v>2911</v>
      </c>
      <c r="C508" s="525">
        <v>0.97</v>
      </c>
      <c r="D508" s="528">
        <v>101.2</v>
      </c>
      <c r="E508" s="528">
        <v>102.6</v>
      </c>
      <c r="F508" s="528">
        <v>102</v>
      </c>
      <c r="G508" s="528">
        <v>103.1</v>
      </c>
      <c r="H508" s="528">
        <v>102.2</v>
      </c>
      <c r="I508" s="528">
        <v>102.2</v>
      </c>
      <c r="J508" s="528">
        <v>102.3</v>
      </c>
      <c r="K508" s="528">
        <v>101.9</v>
      </c>
      <c r="L508" s="528">
        <v>102.7</v>
      </c>
      <c r="M508" s="528">
        <v>102.6</v>
      </c>
      <c r="N508" s="528">
        <v>102.7</v>
      </c>
      <c r="O508" s="528">
        <v>103</v>
      </c>
      <c r="P508" s="528">
        <v>104.5</v>
      </c>
      <c r="Q508" s="528">
        <v>104.6</v>
      </c>
      <c r="R508" s="528">
        <v>104.6</v>
      </c>
      <c r="S508" s="528">
        <v>105.1</v>
      </c>
      <c r="T508" s="528">
        <v>105.6</v>
      </c>
      <c r="U508" s="528">
        <v>106.6</v>
      </c>
      <c r="V508" s="528">
        <v>107.5</v>
      </c>
      <c r="W508" s="528">
        <v>108.5</v>
      </c>
      <c r="X508" s="528">
        <v>109.5</v>
      </c>
      <c r="Y508" s="528">
        <v>109.4</v>
      </c>
      <c r="Z508" s="528">
        <v>109.1</v>
      </c>
      <c r="AA508" s="528">
        <v>110.9</v>
      </c>
      <c r="AB508" s="528">
        <v>111.2</v>
      </c>
      <c r="AC508" s="528">
        <v>111.3</v>
      </c>
      <c r="AD508" s="528">
        <v>110.8</v>
      </c>
      <c r="AE508" s="528">
        <v>114.5</v>
      </c>
      <c r="AF508" s="528">
        <v>114.9</v>
      </c>
      <c r="AG508" s="528">
        <v>115.5</v>
      </c>
      <c r="AH508" s="528">
        <v>115.4</v>
      </c>
      <c r="AI508" s="528">
        <v>115.1</v>
      </c>
      <c r="AJ508" s="528">
        <v>115.2</v>
      </c>
      <c r="AK508" s="528">
        <v>115.3</v>
      </c>
      <c r="AL508" s="528">
        <v>115.2</v>
      </c>
      <c r="AM508" s="528">
        <v>115.7</v>
      </c>
      <c r="AN508" s="528">
        <v>116.6</v>
      </c>
      <c r="AO508" s="528">
        <v>116.2</v>
      </c>
      <c r="AP508" s="528">
        <v>116.3</v>
      </c>
      <c r="AQ508" s="528">
        <v>116.6</v>
      </c>
      <c r="AR508" s="528">
        <v>117.8</v>
      </c>
      <c r="AS508" s="528">
        <v>117.6</v>
      </c>
      <c r="AT508" s="528">
        <v>119.9</v>
      </c>
      <c r="AU508" s="528">
        <v>120</v>
      </c>
      <c r="AV508" s="528">
        <v>120.6</v>
      </c>
      <c r="AW508" s="528">
        <v>120.8</v>
      </c>
      <c r="AX508" s="528">
        <v>120.9</v>
      </c>
      <c r="AY508" s="528">
        <v>120.2</v>
      </c>
      <c r="AZ508" s="528">
        <v>121</v>
      </c>
      <c r="BA508" s="528">
        <v>120.1</v>
      </c>
      <c r="BB508" s="528">
        <v>119.5</v>
      </c>
      <c r="BC508" s="528">
        <v>119.6</v>
      </c>
      <c r="BD508" s="528">
        <v>118.1</v>
      </c>
      <c r="BE508" s="528">
        <v>117</v>
      </c>
      <c r="BF508" s="528">
        <v>117.6</v>
      </c>
      <c r="BG508" s="528">
        <v>115.8</v>
      </c>
      <c r="BH508" s="528">
        <v>112.3</v>
      </c>
      <c r="BI508" s="528">
        <v>112.1</v>
      </c>
      <c r="BJ508" s="528">
        <v>113</v>
      </c>
      <c r="BK508" s="528">
        <v>113.4</v>
      </c>
      <c r="BL508" s="528">
        <v>116.9</v>
      </c>
      <c r="BM508" s="528">
        <v>118.7</v>
      </c>
      <c r="BN508" s="528">
        <v>121.3</v>
      </c>
      <c r="BO508" s="528">
        <v>121.9</v>
      </c>
      <c r="BP508" s="528">
        <v>120.9</v>
      </c>
      <c r="BQ508" s="528">
        <v>121.1</v>
      </c>
      <c r="BR508" s="528">
        <v>120.8</v>
      </c>
      <c r="BS508" s="528">
        <v>120.7</v>
      </c>
      <c r="BT508" s="528">
        <v>123.3</v>
      </c>
      <c r="BU508" s="528">
        <v>121</v>
      </c>
      <c r="BV508" s="528">
        <v>121.8</v>
      </c>
      <c r="BW508" s="528">
        <v>123.7</v>
      </c>
      <c r="BX508" s="528">
        <v>126.5</v>
      </c>
      <c r="BY508" s="528">
        <v>128.30000000000001</v>
      </c>
      <c r="BZ508" s="528">
        <v>130.5</v>
      </c>
      <c r="CA508" s="528">
        <v>132.19999999999999</v>
      </c>
      <c r="CB508" s="528">
        <v>129.9</v>
      </c>
      <c r="CC508" s="528">
        <v>129.80000000000001</v>
      </c>
      <c r="CD508" s="528">
        <v>128.9</v>
      </c>
      <c r="CE508" s="528">
        <v>129.1</v>
      </c>
      <c r="CF508" s="528">
        <v>129.6</v>
      </c>
      <c r="CG508" s="528">
        <v>130.9</v>
      </c>
      <c r="CH508" s="528">
        <v>129.30000000000001</v>
      </c>
      <c r="CI508" s="528">
        <v>130.69999999999999</v>
      </c>
      <c r="CJ508" s="528">
        <v>131</v>
      </c>
      <c r="CK508" s="528">
        <v>130.5</v>
      </c>
      <c r="CL508" s="528">
        <v>132.6</v>
      </c>
    </row>
    <row r="509" spans="1:90">
      <c r="A509" s="524" t="s">
        <v>2912</v>
      </c>
      <c r="B509" s="524" t="s">
        <v>2913</v>
      </c>
      <c r="C509" s="525">
        <v>0.59386000000000005</v>
      </c>
      <c r="D509" s="528">
        <v>101.3</v>
      </c>
      <c r="E509" s="528">
        <v>101.2</v>
      </c>
      <c r="F509" s="528">
        <v>100.9</v>
      </c>
      <c r="G509" s="528">
        <v>102.9</v>
      </c>
      <c r="H509" s="528">
        <v>101.8</v>
      </c>
      <c r="I509" s="528">
        <v>101.6</v>
      </c>
      <c r="J509" s="528">
        <v>101.4</v>
      </c>
      <c r="K509" s="528">
        <v>101.4</v>
      </c>
      <c r="L509" s="528">
        <v>101.7</v>
      </c>
      <c r="M509" s="528">
        <v>101.6</v>
      </c>
      <c r="N509" s="528">
        <v>101.9</v>
      </c>
      <c r="O509" s="528">
        <v>101.6</v>
      </c>
      <c r="P509" s="528">
        <v>101.5</v>
      </c>
      <c r="Q509" s="528">
        <v>101.7</v>
      </c>
      <c r="R509" s="528">
        <v>101.9</v>
      </c>
      <c r="S509" s="528">
        <v>102.5</v>
      </c>
      <c r="T509" s="528">
        <v>103</v>
      </c>
      <c r="U509" s="528">
        <v>103.2</v>
      </c>
      <c r="V509" s="528">
        <v>103.5</v>
      </c>
      <c r="W509" s="528">
        <v>105.1</v>
      </c>
      <c r="X509" s="528">
        <v>105.9</v>
      </c>
      <c r="Y509" s="528">
        <v>106.6</v>
      </c>
      <c r="Z509" s="528">
        <v>106.5</v>
      </c>
      <c r="AA509" s="528">
        <v>108.4</v>
      </c>
      <c r="AB509" s="528">
        <v>108.9</v>
      </c>
      <c r="AC509" s="528">
        <v>108.7</v>
      </c>
      <c r="AD509" s="528">
        <v>108.8</v>
      </c>
      <c r="AE509" s="528">
        <v>114.5</v>
      </c>
      <c r="AF509" s="528">
        <v>114.4</v>
      </c>
      <c r="AG509" s="528">
        <v>114.4</v>
      </c>
      <c r="AH509" s="528">
        <v>114.3</v>
      </c>
      <c r="AI509" s="528">
        <v>114.4</v>
      </c>
      <c r="AJ509" s="528">
        <v>114.3</v>
      </c>
      <c r="AK509" s="528">
        <v>114.3</v>
      </c>
      <c r="AL509" s="528">
        <v>114.5</v>
      </c>
      <c r="AM509" s="528">
        <v>114.7</v>
      </c>
      <c r="AN509" s="528">
        <v>115.3</v>
      </c>
      <c r="AO509" s="528">
        <v>115.4</v>
      </c>
      <c r="AP509" s="528">
        <v>115.3</v>
      </c>
      <c r="AQ509" s="528">
        <v>115.3</v>
      </c>
      <c r="AR509" s="528">
        <v>115.3</v>
      </c>
      <c r="AS509" s="528">
        <v>115.3</v>
      </c>
      <c r="AT509" s="528">
        <v>115.3</v>
      </c>
      <c r="AU509" s="528">
        <v>115.3</v>
      </c>
      <c r="AV509" s="528">
        <v>115.8</v>
      </c>
      <c r="AW509" s="528">
        <v>115.8</v>
      </c>
      <c r="AX509" s="528">
        <v>115.8</v>
      </c>
      <c r="AY509" s="528">
        <v>115.5</v>
      </c>
      <c r="AZ509" s="528">
        <v>117.1</v>
      </c>
      <c r="BA509" s="528">
        <v>115.5</v>
      </c>
      <c r="BB509" s="528">
        <v>115.4</v>
      </c>
      <c r="BC509" s="528">
        <v>115.4</v>
      </c>
      <c r="BD509" s="528">
        <v>117.2</v>
      </c>
      <c r="BE509" s="528">
        <v>116.3</v>
      </c>
      <c r="BF509" s="528">
        <v>117.2</v>
      </c>
      <c r="BG509" s="528">
        <v>117.2</v>
      </c>
      <c r="BH509" s="528">
        <v>116.8</v>
      </c>
      <c r="BI509" s="528">
        <v>115.7</v>
      </c>
      <c r="BJ509" s="528">
        <v>116.7</v>
      </c>
      <c r="BK509" s="528">
        <v>117.3</v>
      </c>
      <c r="BL509" s="528">
        <v>119.5</v>
      </c>
      <c r="BM509" s="528">
        <v>119</v>
      </c>
      <c r="BN509" s="528">
        <v>120.1</v>
      </c>
      <c r="BO509" s="528">
        <v>119.7</v>
      </c>
      <c r="BP509" s="528">
        <v>119.9</v>
      </c>
      <c r="BQ509" s="528">
        <v>118.7</v>
      </c>
      <c r="BR509" s="528">
        <v>117.8</v>
      </c>
      <c r="BS509" s="528">
        <v>118.4</v>
      </c>
      <c r="BT509" s="528">
        <v>118.8</v>
      </c>
      <c r="BU509" s="528">
        <v>118.9</v>
      </c>
      <c r="BV509" s="528">
        <v>118.8</v>
      </c>
      <c r="BW509" s="528">
        <v>118.7</v>
      </c>
      <c r="BX509" s="528">
        <v>118.8</v>
      </c>
      <c r="BY509" s="528">
        <v>120.2</v>
      </c>
      <c r="BZ509" s="528">
        <v>121.8</v>
      </c>
      <c r="CA509" s="528">
        <v>122.5</v>
      </c>
      <c r="CB509" s="528">
        <v>120.7</v>
      </c>
      <c r="CC509" s="528">
        <v>120.4</v>
      </c>
      <c r="CD509" s="528">
        <v>119.9</v>
      </c>
      <c r="CE509" s="528">
        <v>121.2</v>
      </c>
      <c r="CF509" s="528">
        <v>121.3</v>
      </c>
      <c r="CG509" s="528">
        <v>122</v>
      </c>
      <c r="CH509" s="528">
        <v>122.2</v>
      </c>
      <c r="CI509" s="528">
        <v>123.4</v>
      </c>
      <c r="CJ509" s="528">
        <v>123.5</v>
      </c>
      <c r="CK509" s="528">
        <v>123.6</v>
      </c>
      <c r="CL509" s="528">
        <v>124.4</v>
      </c>
    </row>
    <row r="510" spans="1:90">
      <c r="A510" s="524" t="s">
        <v>2914</v>
      </c>
      <c r="B510" s="524" t="s">
        <v>2915</v>
      </c>
      <c r="C510" s="525">
        <v>0.29232999999999998</v>
      </c>
      <c r="D510" s="528">
        <v>101.2</v>
      </c>
      <c r="E510" s="528">
        <v>105.1</v>
      </c>
      <c r="F510" s="528">
        <v>103.8</v>
      </c>
      <c r="G510" s="528">
        <v>102.4</v>
      </c>
      <c r="H510" s="528">
        <v>101.6</v>
      </c>
      <c r="I510" s="528">
        <v>102</v>
      </c>
      <c r="J510" s="528">
        <v>102.7</v>
      </c>
      <c r="K510" s="528">
        <v>101.5</v>
      </c>
      <c r="L510" s="528">
        <v>102.9</v>
      </c>
      <c r="M510" s="528">
        <v>102.8</v>
      </c>
      <c r="N510" s="528">
        <v>102.8</v>
      </c>
      <c r="O510" s="528">
        <v>104.2</v>
      </c>
      <c r="P510" s="528">
        <v>109.4</v>
      </c>
      <c r="Q510" s="528">
        <v>109.2</v>
      </c>
      <c r="R510" s="528">
        <v>108.8</v>
      </c>
      <c r="S510" s="528">
        <v>107.8</v>
      </c>
      <c r="T510" s="528">
        <v>108.2</v>
      </c>
      <c r="U510" s="528">
        <v>111.1</v>
      </c>
      <c r="V510" s="528">
        <v>112.9</v>
      </c>
      <c r="W510" s="528">
        <v>113.3</v>
      </c>
      <c r="X510" s="528">
        <v>115.6</v>
      </c>
      <c r="Y510" s="528">
        <v>113</v>
      </c>
      <c r="Z510" s="528">
        <v>112.2</v>
      </c>
      <c r="AA510" s="528">
        <v>114.2</v>
      </c>
      <c r="AB510" s="528">
        <v>114.4</v>
      </c>
      <c r="AC510" s="528">
        <v>114.6</v>
      </c>
      <c r="AD510" s="528">
        <v>112.7</v>
      </c>
      <c r="AE510" s="528">
        <v>113.6</v>
      </c>
      <c r="AF510" s="528">
        <v>114.9</v>
      </c>
      <c r="AG510" s="528">
        <v>116.8</v>
      </c>
      <c r="AH510" s="528">
        <v>117</v>
      </c>
      <c r="AI510" s="528">
        <v>115.5</v>
      </c>
      <c r="AJ510" s="528">
        <v>116.2</v>
      </c>
      <c r="AK510" s="528">
        <v>116.4</v>
      </c>
      <c r="AL510" s="528">
        <v>115.7</v>
      </c>
      <c r="AM510" s="528">
        <v>117</v>
      </c>
      <c r="AN510" s="528">
        <v>117.8</v>
      </c>
      <c r="AO510" s="528">
        <v>117.5</v>
      </c>
      <c r="AP510" s="528">
        <v>118.1</v>
      </c>
      <c r="AQ510" s="528">
        <v>117.5</v>
      </c>
      <c r="AR510" s="528">
        <v>122.2</v>
      </c>
      <c r="AS510" s="528">
        <v>120.8</v>
      </c>
      <c r="AT510" s="528">
        <v>127</v>
      </c>
      <c r="AU510" s="528">
        <v>127.4</v>
      </c>
      <c r="AV510" s="528">
        <v>129.5</v>
      </c>
      <c r="AW510" s="528">
        <v>130.19999999999999</v>
      </c>
      <c r="AX510" s="528">
        <v>130.69999999999999</v>
      </c>
      <c r="AY510" s="528">
        <v>129.80000000000001</v>
      </c>
      <c r="AZ510" s="528">
        <v>134.4</v>
      </c>
      <c r="BA510" s="528">
        <v>134.6</v>
      </c>
      <c r="BB510" s="528">
        <v>133</v>
      </c>
      <c r="BC510" s="528">
        <v>133</v>
      </c>
      <c r="BD510" s="528">
        <v>124.1</v>
      </c>
      <c r="BE510" s="528">
        <v>121.9</v>
      </c>
      <c r="BF510" s="528">
        <v>121.8</v>
      </c>
      <c r="BG510" s="528">
        <v>115.9</v>
      </c>
      <c r="BH510" s="528">
        <v>104.5</v>
      </c>
      <c r="BI510" s="528">
        <v>104.5</v>
      </c>
      <c r="BJ510" s="528">
        <v>105.5</v>
      </c>
      <c r="BK510" s="528">
        <v>104.5</v>
      </c>
      <c r="BL510" s="528">
        <v>110.4</v>
      </c>
      <c r="BM510" s="528">
        <v>116.4</v>
      </c>
      <c r="BN510" s="528">
        <v>120.8</v>
      </c>
      <c r="BO510" s="528">
        <v>121</v>
      </c>
      <c r="BP510" s="528">
        <v>117.4</v>
      </c>
      <c r="BQ510" s="528">
        <v>121.3</v>
      </c>
      <c r="BR510" s="528">
        <v>122.3</v>
      </c>
      <c r="BS510" s="528">
        <v>121</v>
      </c>
      <c r="BT510" s="528">
        <v>128.69999999999999</v>
      </c>
      <c r="BU510" s="528">
        <v>121</v>
      </c>
      <c r="BV510" s="528">
        <v>123.4</v>
      </c>
      <c r="BW510" s="528">
        <v>127.6</v>
      </c>
      <c r="BX510" s="528">
        <v>135.30000000000001</v>
      </c>
      <c r="BY510" s="528">
        <v>135.6</v>
      </c>
      <c r="BZ510" s="528">
        <v>138.80000000000001</v>
      </c>
      <c r="CA510" s="528">
        <v>141.69999999999999</v>
      </c>
      <c r="CB510" s="528">
        <v>138.1</v>
      </c>
      <c r="CC510" s="528">
        <v>138</v>
      </c>
      <c r="CD510" s="528">
        <v>135</v>
      </c>
      <c r="CE510" s="528">
        <v>133.6</v>
      </c>
      <c r="CF510" s="528">
        <v>135.6</v>
      </c>
      <c r="CG510" s="528">
        <v>137.69999999999999</v>
      </c>
      <c r="CH510" s="528">
        <v>134.1</v>
      </c>
      <c r="CI510" s="528">
        <v>135.19999999999999</v>
      </c>
      <c r="CJ510" s="528">
        <v>134.69999999999999</v>
      </c>
      <c r="CK510" s="528">
        <v>132.19999999999999</v>
      </c>
      <c r="CL510" s="528">
        <v>137.1</v>
      </c>
    </row>
    <row r="511" spans="1:90">
      <c r="A511" s="524" t="s">
        <v>2916</v>
      </c>
      <c r="B511" s="524" t="s">
        <v>2917</v>
      </c>
      <c r="C511" s="525">
        <v>6.4759999999999998E-2</v>
      </c>
      <c r="D511" s="528">
        <v>100.6</v>
      </c>
      <c r="E511" s="528">
        <v>103.9</v>
      </c>
      <c r="F511" s="528">
        <v>103.9</v>
      </c>
      <c r="G511" s="528">
        <v>108.3</v>
      </c>
      <c r="H511" s="528">
        <v>108.8</v>
      </c>
      <c r="I511" s="528">
        <v>108.4</v>
      </c>
      <c r="J511" s="528">
        <v>108.8</v>
      </c>
      <c r="K511" s="528">
        <v>108</v>
      </c>
      <c r="L511" s="528">
        <v>110.4</v>
      </c>
      <c r="M511" s="528">
        <v>110.4</v>
      </c>
      <c r="N511" s="528">
        <v>109</v>
      </c>
      <c r="O511" s="528">
        <v>109.4</v>
      </c>
      <c r="P511" s="528">
        <v>109.1</v>
      </c>
      <c r="Q511" s="528">
        <v>109.8</v>
      </c>
      <c r="R511" s="528">
        <v>109.8</v>
      </c>
      <c r="S511" s="528">
        <v>117.2</v>
      </c>
      <c r="T511" s="528">
        <v>117.3</v>
      </c>
      <c r="U511" s="528">
        <v>117.3</v>
      </c>
      <c r="V511" s="528">
        <v>120</v>
      </c>
      <c r="W511" s="528">
        <v>118.5</v>
      </c>
      <c r="X511" s="528">
        <v>115.5</v>
      </c>
      <c r="Y511" s="528">
        <v>118.4</v>
      </c>
      <c r="Z511" s="528">
        <v>118.5</v>
      </c>
      <c r="AA511" s="528">
        <v>119.1</v>
      </c>
      <c r="AB511" s="528">
        <v>118.8</v>
      </c>
      <c r="AC511" s="528">
        <v>119.8</v>
      </c>
      <c r="AD511" s="528">
        <v>120.1</v>
      </c>
      <c r="AE511" s="528">
        <v>119</v>
      </c>
      <c r="AF511" s="528">
        <v>120.2</v>
      </c>
      <c r="AG511" s="528">
        <v>119.9</v>
      </c>
      <c r="AH511" s="528">
        <v>119.3</v>
      </c>
      <c r="AI511" s="528">
        <v>119.7</v>
      </c>
      <c r="AJ511" s="528">
        <v>119.6</v>
      </c>
      <c r="AK511" s="528">
        <v>119.8</v>
      </c>
      <c r="AL511" s="528">
        <v>119.9</v>
      </c>
      <c r="AM511" s="528">
        <v>119.9</v>
      </c>
      <c r="AN511" s="528">
        <v>122.8</v>
      </c>
      <c r="AO511" s="528">
        <v>118.7</v>
      </c>
      <c r="AP511" s="528">
        <v>118.1</v>
      </c>
      <c r="AQ511" s="528">
        <v>124.5</v>
      </c>
      <c r="AR511" s="528">
        <v>121.4</v>
      </c>
      <c r="AS511" s="528">
        <v>124.5</v>
      </c>
      <c r="AT511" s="528">
        <v>129.5</v>
      </c>
      <c r="AU511" s="528">
        <v>129.4</v>
      </c>
      <c r="AV511" s="528">
        <v>124.4</v>
      </c>
      <c r="AW511" s="528">
        <v>124.8</v>
      </c>
      <c r="AX511" s="528">
        <v>126.1</v>
      </c>
      <c r="AY511" s="528">
        <v>123.5</v>
      </c>
      <c r="AZ511" s="528">
        <v>100.1</v>
      </c>
      <c r="BA511" s="528">
        <v>99.8</v>
      </c>
      <c r="BB511" s="528">
        <v>99.7</v>
      </c>
      <c r="BC511" s="528">
        <v>100.9</v>
      </c>
      <c r="BD511" s="528">
        <v>102.4</v>
      </c>
      <c r="BE511" s="528">
        <v>102.9</v>
      </c>
      <c r="BF511" s="528">
        <v>104.6</v>
      </c>
      <c r="BG511" s="528">
        <v>105</v>
      </c>
      <c r="BH511" s="528">
        <v>105.7</v>
      </c>
      <c r="BI511" s="528">
        <v>112.2</v>
      </c>
      <c r="BJ511" s="528">
        <v>116.3</v>
      </c>
      <c r="BK511" s="528">
        <v>119.3</v>
      </c>
      <c r="BL511" s="528">
        <v>124.2</v>
      </c>
      <c r="BM511" s="528">
        <v>127.6</v>
      </c>
      <c r="BN511" s="528">
        <v>136.1</v>
      </c>
      <c r="BO511" s="528">
        <v>147.1</v>
      </c>
      <c r="BP511" s="528">
        <v>146.6</v>
      </c>
      <c r="BQ511" s="528">
        <v>143.1</v>
      </c>
      <c r="BR511" s="528">
        <v>141.80000000000001</v>
      </c>
      <c r="BS511" s="528">
        <v>141.4</v>
      </c>
      <c r="BT511" s="528">
        <v>141.30000000000001</v>
      </c>
      <c r="BU511" s="528">
        <v>141.80000000000001</v>
      </c>
      <c r="BV511" s="528">
        <v>142.4</v>
      </c>
      <c r="BW511" s="528">
        <v>153.1</v>
      </c>
      <c r="BX511" s="528">
        <v>161.19999999999999</v>
      </c>
      <c r="BY511" s="528">
        <v>172.2</v>
      </c>
      <c r="BZ511" s="528">
        <v>176.2</v>
      </c>
      <c r="CA511" s="528">
        <v>180.4</v>
      </c>
      <c r="CB511" s="528">
        <v>179.5</v>
      </c>
      <c r="CC511" s="528">
        <v>181.9</v>
      </c>
      <c r="CD511" s="528">
        <v>184.8</v>
      </c>
      <c r="CE511" s="528">
        <v>182.4</v>
      </c>
      <c r="CF511" s="528">
        <v>181</v>
      </c>
      <c r="CG511" s="528">
        <v>183.3</v>
      </c>
      <c r="CH511" s="528">
        <v>174.9</v>
      </c>
      <c r="CI511" s="528">
        <v>178</v>
      </c>
      <c r="CJ511" s="528">
        <v>184.4</v>
      </c>
      <c r="CK511" s="528">
        <v>188.4</v>
      </c>
      <c r="CL511" s="528">
        <v>190.7</v>
      </c>
    </row>
    <row r="512" spans="1:90">
      <c r="A512" s="524" t="s">
        <v>2918</v>
      </c>
      <c r="B512" s="524" t="s">
        <v>2919</v>
      </c>
      <c r="C512" s="525">
        <v>1.9050000000000001E-2</v>
      </c>
      <c r="D512" s="528">
        <v>103.1</v>
      </c>
      <c r="E512" s="528">
        <v>103.1</v>
      </c>
      <c r="F512" s="528">
        <v>103.1</v>
      </c>
      <c r="G512" s="528">
        <v>102.8</v>
      </c>
      <c r="H512" s="528">
        <v>101.7</v>
      </c>
      <c r="I512" s="528">
        <v>101.9</v>
      </c>
      <c r="J512" s="528">
        <v>101.9</v>
      </c>
      <c r="K512" s="528">
        <v>103.8</v>
      </c>
      <c r="L512" s="528">
        <v>103.6</v>
      </c>
      <c r="M512" s="528">
        <v>104.3</v>
      </c>
      <c r="N512" s="528">
        <v>105.3</v>
      </c>
      <c r="O512" s="528">
        <v>105.3</v>
      </c>
      <c r="P512" s="528">
        <v>105.9</v>
      </c>
      <c r="Q512" s="528">
        <v>105.9</v>
      </c>
      <c r="R512" s="528">
        <v>105.9</v>
      </c>
      <c r="S512" s="528">
        <v>105.9</v>
      </c>
      <c r="T512" s="528">
        <v>106.7</v>
      </c>
      <c r="U512" s="528">
        <v>108.4</v>
      </c>
      <c r="V512" s="528">
        <v>108.4</v>
      </c>
      <c r="W512" s="528">
        <v>108.4</v>
      </c>
      <c r="X512" s="528">
        <v>108.4</v>
      </c>
      <c r="Y512" s="528">
        <v>108.4</v>
      </c>
      <c r="Z512" s="528">
        <v>108.8</v>
      </c>
      <c r="AA512" s="528">
        <v>110</v>
      </c>
      <c r="AB512" s="528">
        <v>110</v>
      </c>
      <c r="AC512" s="528">
        <v>110.5</v>
      </c>
      <c r="AD512" s="528">
        <v>112.9</v>
      </c>
      <c r="AE512" s="528">
        <v>112.8</v>
      </c>
      <c r="AF512" s="528">
        <v>112.8</v>
      </c>
      <c r="AG512" s="528">
        <v>112.8</v>
      </c>
      <c r="AH512" s="528">
        <v>113.1</v>
      </c>
      <c r="AI512" s="528">
        <v>113.2</v>
      </c>
      <c r="AJ512" s="528">
        <v>113.5</v>
      </c>
      <c r="AK512" s="528">
        <v>113.5</v>
      </c>
      <c r="AL512" s="528">
        <v>113.5</v>
      </c>
      <c r="AM512" s="528">
        <v>114.1</v>
      </c>
      <c r="AN512" s="528">
        <v>114.5</v>
      </c>
      <c r="AO512" s="528">
        <v>114.7</v>
      </c>
      <c r="AP512" s="528">
        <v>114.7</v>
      </c>
      <c r="AQ512" s="528">
        <v>114.6</v>
      </c>
      <c r="AR512" s="528">
        <v>114.6</v>
      </c>
      <c r="AS512" s="528">
        <v>115.1</v>
      </c>
      <c r="AT512" s="528">
        <v>118.5</v>
      </c>
      <c r="AU512" s="528">
        <v>121.4</v>
      </c>
      <c r="AV512" s="528">
        <v>119.1</v>
      </c>
      <c r="AW512" s="528">
        <v>117.5</v>
      </c>
      <c r="AX512" s="528">
        <v>109.8</v>
      </c>
      <c r="AY512" s="528">
        <v>109.2</v>
      </c>
      <c r="AZ512" s="528">
        <v>109.8</v>
      </c>
      <c r="BA512" s="528">
        <v>109.8</v>
      </c>
      <c r="BB512" s="528">
        <v>109.8</v>
      </c>
      <c r="BC512" s="528">
        <v>109.8</v>
      </c>
      <c r="BD512" s="528">
        <v>109.8</v>
      </c>
      <c r="BE512" s="528">
        <v>109.8</v>
      </c>
      <c r="BF512" s="528">
        <v>109.8</v>
      </c>
      <c r="BG512" s="528">
        <v>109.8</v>
      </c>
      <c r="BH512" s="528">
        <v>112.7</v>
      </c>
      <c r="BI512" s="528">
        <v>112.7</v>
      </c>
      <c r="BJ512" s="528">
        <v>104</v>
      </c>
      <c r="BK512" s="528">
        <v>108.2</v>
      </c>
      <c r="BL512" s="528">
        <v>110.3</v>
      </c>
      <c r="BM512" s="528">
        <v>115.7</v>
      </c>
      <c r="BN512" s="528">
        <v>116.3</v>
      </c>
      <c r="BO512" s="528">
        <v>119.6</v>
      </c>
      <c r="BP512" s="528">
        <v>119.6</v>
      </c>
      <c r="BQ512" s="528">
        <v>119.6</v>
      </c>
      <c r="BR512" s="528">
        <v>119.6</v>
      </c>
      <c r="BS512" s="528">
        <v>119.6</v>
      </c>
      <c r="BT512" s="528">
        <v>119.6</v>
      </c>
      <c r="BU512" s="528">
        <v>119.6</v>
      </c>
      <c r="BV512" s="528">
        <v>119.6</v>
      </c>
      <c r="BW512" s="528">
        <v>119.6</v>
      </c>
      <c r="BX512" s="528">
        <v>115.5</v>
      </c>
      <c r="BY512" s="528">
        <v>118.1</v>
      </c>
      <c r="BZ512" s="528">
        <v>121.4</v>
      </c>
      <c r="CA512" s="528">
        <v>122.3</v>
      </c>
      <c r="CB512" s="528">
        <v>120.1</v>
      </c>
      <c r="CC512" s="528">
        <v>119.7</v>
      </c>
      <c r="CD512" s="528">
        <v>125.3</v>
      </c>
      <c r="CE512" s="528">
        <v>124.9</v>
      </c>
      <c r="CF512" s="528">
        <v>124.9</v>
      </c>
      <c r="CG512" s="528">
        <v>124.9</v>
      </c>
      <c r="CH512" s="528">
        <v>124.9</v>
      </c>
      <c r="CI512" s="528">
        <v>124.9</v>
      </c>
      <c r="CJ512" s="528">
        <v>124.9</v>
      </c>
      <c r="CK512" s="528">
        <v>124.9</v>
      </c>
      <c r="CL512" s="528">
        <v>125.1</v>
      </c>
    </row>
    <row r="513" spans="1:90">
      <c r="A513" s="524" t="s">
        <v>2920</v>
      </c>
      <c r="B513" s="524" t="s">
        <v>2921</v>
      </c>
      <c r="C513" s="525">
        <v>0.86946999999999997</v>
      </c>
      <c r="D513" s="528">
        <v>103.2</v>
      </c>
      <c r="E513" s="528">
        <v>103.1</v>
      </c>
      <c r="F513" s="528">
        <v>103.8</v>
      </c>
      <c r="G513" s="528">
        <v>102.8</v>
      </c>
      <c r="H513" s="528">
        <v>103.8</v>
      </c>
      <c r="I513" s="528">
        <v>102.6</v>
      </c>
      <c r="J513" s="528">
        <v>105</v>
      </c>
      <c r="K513" s="528">
        <v>105.6</v>
      </c>
      <c r="L513" s="528">
        <v>105.3</v>
      </c>
      <c r="M513" s="528">
        <v>104.8</v>
      </c>
      <c r="N513" s="528">
        <v>106.2</v>
      </c>
      <c r="O513" s="528">
        <v>105.1</v>
      </c>
      <c r="P513" s="528">
        <v>106.6</v>
      </c>
      <c r="Q513" s="528">
        <v>106.8</v>
      </c>
      <c r="R513" s="528">
        <v>106.4</v>
      </c>
      <c r="S513" s="528">
        <v>110.4</v>
      </c>
      <c r="T513" s="528">
        <v>112.4</v>
      </c>
      <c r="U513" s="528">
        <v>115.6</v>
      </c>
      <c r="V513" s="528">
        <v>117.2</v>
      </c>
      <c r="W513" s="528">
        <v>117.7</v>
      </c>
      <c r="X513" s="528">
        <v>118.5</v>
      </c>
      <c r="Y513" s="528">
        <v>117</v>
      </c>
      <c r="Z513" s="528">
        <v>117.8</v>
      </c>
      <c r="AA513" s="528">
        <v>117.6</v>
      </c>
      <c r="AB513" s="528">
        <v>118.4</v>
      </c>
      <c r="AC513" s="528">
        <v>117.8</v>
      </c>
      <c r="AD513" s="528">
        <v>118.7</v>
      </c>
      <c r="AE513" s="528">
        <v>116.1</v>
      </c>
      <c r="AF513" s="528">
        <v>116.6</v>
      </c>
      <c r="AG513" s="528">
        <v>116.3</v>
      </c>
      <c r="AH513" s="528">
        <v>118.3</v>
      </c>
      <c r="AI513" s="528">
        <v>118.2</v>
      </c>
      <c r="AJ513" s="528">
        <v>119.1</v>
      </c>
      <c r="AK513" s="528">
        <v>121</v>
      </c>
      <c r="AL513" s="528">
        <v>121.4</v>
      </c>
      <c r="AM513" s="528">
        <v>124.5</v>
      </c>
      <c r="AN513" s="528">
        <v>126.2</v>
      </c>
      <c r="AO513" s="528">
        <v>126.7</v>
      </c>
      <c r="AP513" s="528">
        <v>127.6</v>
      </c>
      <c r="AQ513" s="528">
        <v>131.5</v>
      </c>
      <c r="AR513" s="528">
        <v>136.30000000000001</v>
      </c>
      <c r="AS513" s="528">
        <v>136.5</v>
      </c>
      <c r="AT513" s="528">
        <v>139.30000000000001</v>
      </c>
      <c r="AU513" s="528">
        <v>143.6</v>
      </c>
      <c r="AV513" s="528">
        <v>140.69999999999999</v>
      </c>
      <c r="AW513" s="528">
        <v>137.30000000000001</v>
      </c>
      <c r="AX513" s="528">
        <v>134.80000000000001</v>
      </c>
      <c r="AY513" s="528">
        <v>129.30000000000001</v>
      </c>
      <c r="AZ513" s="528">
        <v>123.8</v>
      </c>
      <c r="BA513" s="528">
        <v>125.8</v>
      </c>
      <c r="BB513" s="528">
        <v>122.5</v>
      </c>
      <c r="BC513" s="528">
        <v>119.8</v>
      </c>
      <c r="BD513" s="528">
        <v>125.5</v>
      </c>
      <c r="BE513" s="528">
        <v>125.9</v>
      </c>
      <c r="BF513" s="528">
        <v>126</v>
      </c>
      <c r="BG513" s="528">
        <v>128.4</v>
      </c>
      <c r="BH513" s="528">
        <v>129.1</v>
      </c>
      <c r="BI513" s="528">
        <v>127.9</v>
      </c>
      <c r="BJ513" s="528">
        <v>124</v>
      </c>
      <c r="BK513" s="528">
        <v>131.30000000000001</v>
      </c>
      <c r="BL513" s="528">
        <v>132.4</v>
      </c>
      <c r="BM513" s="528">
        <v>131.6</v>
      </c>
      <c r="BN513" s="528">
        <v>130.5</v>
      </c>
      <c r="BO513" s="528">
        <v>134.30000000000001</v>
      </c>
      <c r="BP513" s="528">
        <v>134.19999999999999</v>
      </c>
      <c r="BQ513" s="528">
        <v>132.80000000000001</v>
      </c>
      <c r="BR513" s="528">
        <v>131.30000000000001</v>
      </c>
      <c r="BS513" s="528">
        <v>131.30000000000001</v>
      </c>
      <c r="BT513" s="528">
        <v>132.19999999999999</v>
      </c>
      <c r="BU513" s="528">
        <v>132.6</v>
      </c>
      <c r="BV513" s="528">
        <v>133.69999999999999</v>
      </c>
      <c r="BW513" s="528">
        <v>138.1</v>
      </c>
      <c r="BX513" s="528">
        <v>144.6</v>
      </c>
      <c r="BY513" s="528">
        <v>149.80000000000001</v>
      </c>
      <c r="BZ513" s="528">
        <v>153.6</v>
      </c>
      <c r="CA513" s="528">
        <v>157.69999999999999</v>
      </c>
      <c r="CB513" s="528">
        <v>157.80000000000001</v>
      </c>
      <c r="CC513" s="528">
        <v>153.80000000000001</v>
      </c>
      <c r="CD513" s="528">
        <v>153.4</v>
      </c>
      <c r="CE513" s="528">
        <v>153.1</v>
      </c>
      <c r="CF513" s="528">
        <v>154.19999999999999</v>
      </c>
      <c r="CG513" s="528">
        <v>156.1</v>
      </c>
      <c r="CH513" s="528">
        <v>154.4</v>
      </c>
      <c r="CI513" s="528">
        <v>156.5</v>
      </c>
      <c r="CJ513" s="528">
        <v>159.19999999999999</v>
      </c>
      <c r="CK513" s="528">
        <v>158.80000000000001</v>
      </c>
      <c r="CL513" s="528">
        <v>159.30000000000001</v>
      </c>
    </row>
    <row r="514" spans="1:90">
      <c r="A514" s="524" t="s">
        <v>2922</v>
      </c>
      <c r="B514" s="524" t="s">
        <v>2923</v>
      </c>
      <c r="C514" s="525">
        <v>0.42764000000000002</v>
      </c>
      <c r="D514" s="528">
        <v>104.7</v>
      </c>
      <c r="E514" s="528">
        <v>104.5</v>
      </c>
      <c r="F514" s="528">
        <v>105.8</v>
      </c>
      <c r="G514" s="528">
        <v>101.8</v>
      </c>
      <c r="H514" s="528">
        <v>103.5</v>
      </c>
      <c r="I514" s="528">
        <v>101.5</v>
      </c>
      <c r="J514" s="528">
        <v>106.7</v>
      </c>
      <c r="K514" s="528">
        <v>107.5</v>
      </c>
      <c r="L514" s="528">
        <v>107.6</v>
      </c>
      <c r="M514" s="528">
        <v>106</v>
      </c>
      <c r="N514" s="528">
        <v>108.3</v>
      </c>
      <c r="O514" s="528">
        <v>107.1</v>
      </c>
      <c r="P514" s="528">
        <v>110.9</v>
      </c>
      <c r="Q514" s="528">
        <v>111.3</v>
      </c>
      <c r="R514" s="528">
        <v>110.5</v>
      </c>
      <c r="S514" s="528">
        <v>112.2</v>
      </c>
      <c r="T514" s="528">
        <v>115.3</v>
      </c>
      <c r="U514" s="528">
        <v>120</v>
      </c>
      <c r="V514" s="528">
        <v>122.4</v>
      </c>
      <c r="W514" s="528">
        <v>122.7</v>
      </c>
      <c r="X514" s="528">
        <v>122.9</v>
      </c>
      <c r="Y514" s="528">
        <v>120.4</v>
      </c>
      <c r="Z514" s="528">
        <v>121.4</v>
      </c>
      <c r="AA514" s="528">
        <v>121.1</v>
      </c>
      <c r="AB514" s="528">
        <v>122.8</v>
      </c>
      <c r="AC514" s="528">
        <v>121.8</v>
      </c>
      <c r="AD514" s="528">
        <v>121.2</v>
      </c>
      <c r="AE514" s="528">
        <v>114.1</v>
      </c>
      <c r="AF514" s="528">
        <v>115.1</v>
      </c>
      <c r="AG514" s="528">
        <v>114.3</v>
      </c>
      <c r="AH514" s="528">
        <v>117.7</v>
      </c>
      <c r="AI514" s="528">
        <v>117.2</v>
      </c>
      <c r="AJ514" s="528">
        <v>116.6</v>
      </c>
      <c r="AK514" s="528">
        <v>119.9</v>
      </c>
      <c r="AL514" s="528">
        <v>118.9</v>
      </c>
      <c r="AM514" s="528">
        <v>124.2</v>
      </c>
      <c r="AN514" s="528">
        <v>125.5</v>
      </c>
      <c r="AO514" s="528">
        <v>127.9</v>
      </c>
      <c r="AP514" s="528">
        <v>130</v>
      </c>
      <c r="AQ514" s="528">
        <v>132.30000000000001</v>
      </c>
      <c r="AR514" s="528">
        <v>133.9</v>
      </c>
      <c r="AS514" s="528">
        <v>133.9</v>
      </c>
      <c r="AT514" s="528">
        <v>139.4</v>
      </c>
      <c r="AU514" s="528">
        <v>139.4</v>
      </c>
      <c r="AV514" s="528">
        <v>136.30000000000001</v>
      </c>
      <c r="AW514" s="528">
        <v>136.30000000000001</v>
      </c>
      <c r="AX514" s="528">
        <v>136.30000000000001</v>
      </c>
      <c r="AY514" s="528">
        <v>127.5</v>
      </c>
      <c r="AZ514" s="528">
        <v>119.2</v>
      </c>
      <c r="BA514" s="528">
        <v>123.2</v>
      </c>
      <c r="BB514" s="528">
        <v>120.5</v>
      </c>
      <c r="BC514" s="528">
        <v>113.8</v>
      </c>
      <c r="BD514" s="528">
        <v>126</v>
      </c>
      <c r="BE514" s="528">
        <v>126.5</v>
      </c>
      <c r="BF514" s="528">
        <v>127.2</v>
      </c>
      <c r="BG514" s="528">
        <v>131.80000000000001</v>
      </c>
      <c r="BH514" s="528">
        <v>132.6</v>
      </c>
      <c r="BI514" s="528">
        <v>130.6</v>
      </c>
      <c r="BJ514" s="528">
        <v>128.19999999999999</v>
      </c>
      <c r="BK514" s="528">
        <v>143.30000000000001</v>
      </c>
      <c r="BL514" s="528">
        <v>144</v>
      </c>
      <c r="BM514" s="528">
        <v>142.19999999999999</v>
      </c>
      <c r="BN514" s="528">
        <v>138.1</v>
      </c>
      <c r="BO514" s="528">
        <v>141.30000000000001</v>
      </c>
      <c r="BP514" s="528">
        <v>142.30000000000001</v>
      </c>
      <c r="BQ514" s="528">
        <v>139.4</v>
      </c>
      <c r="BR514" s="528">
        <v>136.5</v>
      </c>
      <c r="BS514" s="528">
        <v>136.6</v>
      </c>
      <c r="BT514" s="528">
        <v>138.1</v>
      </c>
      <c r="BU514" s="528">
        <v>138.9</v>
      </c>
      <c r="BV514" s="528">
        <v>141.19999999999999</v>
      </c>
      <c r="BW514" s="528">
        <v>147.9</v>
      </c>
      <c r="BX514" s="528">
        <v>151.6</v>
      </c>
      <c r="BY514" s="528">
        <v>160.6</v>
      </c>
      <c r="BZ514" s="528">
        <v>170</v>
      </c>
      <c r="CA514" s="528">
        <v>175.9</v>
      </c>
      <c r="CB514" s="528">
        <v>177</v>
      </c>
      <c r="CC514" s="528">
        <v>168.2</v>
      </c>
      <c r="CD514" s="528">
        <v>168.9</v>
      </c>
      <c r="CE514" s="528">
        <v>168.2</v>
      </c>
      <c r="CF514" s="528">
        <v>169.9</v>
      </c>
      <c r="CG514" s="528">
        <v>172.4</v>
      </c>
      <c r="CH514" s="528">
        <v>170.3</v>
      </c>
      <c r="CI514" s="528">
        <v>175.5</v>
      </c>
      <c r="CJ514" s="528">
        <v>180.4</v>
      </c>
      <c r="CK514" s="528">
        <v>180.4</v>
      </c>
      <c r="CL514" s="528">
        <v>180.7</v>
      </c>
    </row>
    <row r="515" spans="1:90">
      <c r="A515" s="524" t="s">
        <v>2770</v>
      </c>
      <c r="B515" s="524" t="s">
        <v>2924</v>
      </c>
      <c r="C515" s="525">
        <v>0.10588</v>
      </c>
      <c r="D515" s="528">
        <v>100.4</v>
      </c>
      <c r="E515" s="528">
        <v>100.4</v>
      </c>
      <c r="F515" s="528">
        <v>100.4</v>
      </c>
      <c r="G515" s="528">
        <v>104</v>
      </c>
      <c r="H515" s="528">
        <v>104</v>
      </c>
      <c r="I515" s="528">
        <v>104</v>
      </c>
      <c r="J515" s="528">
        <v>104</v>
      </c>
      <c r="K515" s="528">
        <v>104</v>
      </c>
      <c r="L515" s="528">
        <v>104</v>
      </c>
      <c r="M515" s="528">
        <v>104</v>
      </c>
      <c r="N515" s="528">
        <v>104</v>
      </c>
      <c r="O515" s="528">
        <v>104</v>
      </c>
      <c r="P515" s="528">
        <v>104</v>
      </c>
      <c r="Q515" s="528">
        <v>104</v>
      </c>
      <c r="R515" s="528">
        <v>104</v>
      </c>
      <c r="S515" s="528">
        <v>124.1</v>
      </c>
      <c r="T515" s="528">
        <v>124.1</v>
      </c>
      <c r="U515" s="528">
        <v>124.1</v>
      </c>
      <c r="V515" s="528">
        <v>124.1</v>
      </c>
      <c r="W515" s="528">
        <v>124.1</v>
      </c>
      <c r="X515" s="528">
        <v>124.1</v>
      </c>
      <c r="Y515" s="528">
        <v>124.1</v>
      </c>
      <c r="Z515" s="528">
        <v>124.1</v>
      </c>
      <c r="AA515" s="528">
        <v>124.1</v>
      </c>
      <c r="AB515" s="528">
        <v>124.1</v>
      </c>
      <c r="AC515" s="528">
        <v>124.1</v>
      </c>
      <c r="AD515" s="528">
        <v>124.1</v>
      </c>
      <c r="AE515" s="528">
        <v>124.1</v>
      </c>
      <c r="AF515" s="528">
        <v>124.1</v>
      </c>
      <c r="AG515" s="528">
        <v>124.1</v>
      </c>
      <c r="AH515" s="528">
        <v>124.1</v>
      </c>
      <c r="AI515" s="528">
        <v>124.1</v>
      </c>
      <c r="AJ515" s="528">
        <v>124.1</v>
      </c>
      <c r="AK515" s="528">
        <v>124.1</v>
      </c>
      <c r="AL515" s="528">
        <v>124.1</v>
      </c>
      <c r="AM515" s="528">
        <v>124.1</v>
      </c>
      <c r="AN515" s="528">
        <v>124.1</v>
      </c>
      <c r="AO515" s="528">
        <v>124.1</v>
      </c>
      <c r="AP515" s="528">
        <v>124.1</v>
      </c>
      <c r="AQ515" s="528">
        <v>124.1</v>
      </c>
      <c r="AR515" s="528">
        <v>124.1</v>
      </c>
      <c r="AS515" s="528">
        <v>124.1</v>
      </c>
      <c r="AT515" s="528">
        <v>124.1</v>
      </c>
      <c r="AU515" s="528">
        <v>124.1</v>
      </c>
      <c r="AV515" s="528">
        <v>124.1</v>
      </c>
      <c r="AW515" s="528">
        <v>124.1</v>
      </c>
      <c r="AX515" s="528">
        <v>124.1</v>
      </c>
      <c r="AY515" s="528">
        <v>124.1</v>
      </c>
      <c r="AZ515" s="528">
        <v>124.1</v>
      </c>
      <c r="BA515" s="528">
        <v>124.1</v>
      </c>
      <c r="BB515" s="528">
        <v>124.1</v>
      </c>
      <c r="BC515" s="528">
        <v>124.1</v>
      </c>
      <c r="BD515" s="528">
        <v>124.1</v>
      </c>
      <c r="BE515" s="528">
        <v>124.1</v>
      </c>
      <c r="BF515" s="528">
        <v>124.1</v>
      </c>
      <c r="BG515" s="528">
        <v>124.1</v>
      </c>
      <c r="BH515" s="528">
        <v>124.1</v>
      </c>
      <c r="BI515" s="528">
        <v>124.1</v>
      </c>
      <c r="BJ515" s="528">
        <v>105.7</v>
      </c>
      <c r="BK515" s="528">
        <v>99.6</v>
      </c>
      <c r="BL515" s="528">
        <v>99.6</v>
      </c>
      <c r="BM515" s="528">
        <v>99.6</v>
      </c>
      <c r="BN515" s="528">
        <v>99.6</v>
      </c>
      <c r="BO515" s="528">
        <v>99.6</v>
      </c>
      <c r="BP515" s="528">
        <v>99.6</v>
      </c>
      <c r="BQ515" s="528">
        <v>99.6</v>
      </c>
      <c r="BR515" s="528">
        <v>99.6</v>
      </c>
      <c r="BS515" s="528">
        <v>99.6</v>
      </c>
      <c r="BT515" s="528">
        <v>99.6</v>
      </c>
      <c r="BU515" s="528">
        <v>99.6</v>
      </c>
      <c r="BV515" s="528">
        <v>99.6</v>
      </c>
      <c r="BW515" s="528">
        <v>99.6</v>
      </c>
      <c r="BX515" s="528">
        <v>99.6</v>
      </c>
      <c r="BY515" s="528">
        <v>99.6</v>
      </c>
      <c r="BZ515" s="528">
        <v>99.8</v>
      </c>
      <c r="CA515" s="528">
        <v>100.6</v>
      </c>
      <c r="CB515" s="528">
        <v>100.6</v>
      </c>
      <c r="CC515" s="528">
        <v>100.6</v>
      </c>
      <c r="CD515" s="528">
        <v>100.6</v>
      </c>
      <c r="CE515" s="528">
        <v>99.5</v>
      </c>
      <c r="CF515" s="528">
        <v>101</v>
      </c>
      <c r="CG515" s="528">
        <v>101</v>
      </c>
      <c r="CH515" s="528">
        <v>101.4</v>
      </c>
      <c r="CI515" s="528">
        <v>101.4</v>
      </c>
      <c r="CJ515" s="528">
        <v>101.4</v>
      </c>
      <c r="CK515" s="528">
        <v>101.4</v>
      </c>
      <c r="CL515" s="528">
        <v>101.9</v>
      </c>
    </row>
    <row r="516" spans="1:90">
      <c r="A516" s="524" t="s">
        <v>2925</v>
      </c>
      <c r="B516" s="524" t="s">
        <v>2926</v>
      </c>
      <c r="C516" s="525">
        <v>5.7570000000000003E-2</v>
      </c>
      <c r="D516" s="528">
        <v>100.2</v>
      </c>
      <c r="E516" s="528">
        <v>99.2</v>
      </c>
      <c r="F516" s="528">
        <v>100.3</v>
      </c>
      <c r="G516" s="528">
        <v>100.1</v>
      </c>
      <c r="H516" s="528">
        <v>100.8</v>
      </c>
      <c r="I516" s="528">
        <v>99</v>
      </c>
      <c r="J516" s="528">
        <v>98.6</v>
      </c>
      <c r="K516" s="528">
        <v>97.8</v>
      </c>
      <c r="L516" s="528">
        <v>96.4</v>
      </c>
      <c r="M516" s="528">
        <v>95.8</v>
      </c>
      <c r="N516" s="528">
        <v>96</v>
      </c>
      <c r="O516" s="528">
        <v>93.6</v>
      </c>
      <c r="P516" s="528">
        <v>90.3</v>
      </c>
      <c r="Q516" s="528">
        <v>90</v>
      </c>
      <c r="R516" s="528">
        <v>89.7</v>
      </c>
      <c r="S516" s="528">
        <v>91.1</v>
      </c>
      <c r="T516" s="528">
        <v>92.4</v>
      </c>
      <c r="U516" s="528">
        <v>92.8</v>
      </c>
      <c r="V516" s="528">
        <v>93.7</v>
      </c>
      <c r="W516" s="528">
        <v>98.2</v>
      </c>
      <c r="X516" s="528">
        <v>98.4</v>
      </c>
      <c r="Y516" s="528">
        <v>99.9</v>
      </c>
      <c r="Z516" s="528">
        <v>98.8</v>
      </c>
      <c r="AA516" s="528">
        <v>94.9</v>
      </c>
      <c r="AB516" s="528">
        <v>95.9</v>
      </c>
      <c r="AC516" s="528">
        <v>95.5</v>
      </c>
      <c r="AD516" s="528">
        <v>95.3</v>
      </c>
      <c r="AE516" s="528">
        <v>95.7</v>
      </c>
      <c r="AF516" s="528">
        <v>95.4</v>
      </c>
      <c r="AG516" s="528">
        <v>96.9</v>
      </c>
      <c r="AH516" s="528">
        <v>102</v>
      </c>
      <c r="AI516" s="528">
        <v>104.2</v>
      </c>
      <c r="AJ516" s="528">
        <v>107.6</v>
      </c>
      <c r="AK516" s="528">
        <v>112.5</v>
      </c>
      <c r="AL516" s="528">
        <v>121.7</v>
      </c>
      <c r="AM516" s="528">
        <v>119.1</v>
      </c>
      <c r="AN516" s="528">
        <v>114.8</v>
      </c>
      <c r="AO516" s="528">
        <v>115.1</v>
      </c>
      <c r="AP516" s="528">
        <v>113.9</v>
      </c>
      <c r="AQ516" s="528">
        <v>122.9</v>
      </c>
      <c r="AR516" s="528">
        <v>126.2</v>
      </c>
      <c r="AS516" s="528">
        <v>126.2</v>
      </c>
      <c r="AT516" s="528">
        <v>122.6</v>
      </c>
      <c r="AU516" s="528">
        <v>121.5</v>
      </c>
      <c r="AV516" s="528">
        <v>118.8</v>
      </c>
      <c r="AW516" s="528">
        <v>107.1</v>
      </c>
      <c r="AX516" s="528">
        <v>104.5</v>
      </c>
      <c r="AY516" s="528">
        <v>99.3</v>
      </c>
      <c r="AZ516" s="528">
        <v>84.6</v>
      </c>
      <c r="BA516" s="528">
        <v>83.5</v>
      </c>
      <c r="BB516" s="528">
        <v>83.4</v>
      </c>
      <c r="BC516" s="528">
        <v>84.7</v>
      </c>
      <c r="BD516" s="528">
        <v>85.8</v>
      </c>
      <c r="BE516" s="528">
        <v>84.9</v>
      </c>
      <c r="BF516" s="528">
        <v>84.4</v>
      </c>
      <c r="BG516" s="528">
        <v>84.7</v>
      </c>
      <c r="BH516" s="528">
        <v>85.2</v>
      </c>
      <c r="BI516" s="528">
        <v>84.1</v>
      </c>
      <c r="BJ516" s="528">
        <v>84.3</v>
      </c>
      <c r="BK516" s="528">
        <v>85.1</v>
      </c>
      <c r="BL516" s="528">
        <v>85.1</v>
      </c>
      <c r="BM516" s="528">
        <v>84.9</v>
      </c>
      <c r="BN516" s="528">
        <v>85.6</v>
      </c>
      <c r="BO516" s="528">
        <v>108.5</v>
      </c>
      <c r="BP516" s="528">
        <v>108.4</v>
      </c>
      <c r="BQ516" s="528">
        <v>107.6</v>
      </c>
      <c r="BR516" s="528">
        <v>107.8</v>
      </c>
      <c r="BS516" s="528">
        <v>108.1</v>
      </c>
      <c r="BT516" s="528">
        <v>108.4</v>
      </c>
      <c r="BU516" s="528">
        <v>108.8</v>
      </c>
      <c r="BV516" s="528">
        <v>110.9</v>
      </c>
      <c r="BW516" s="528">
        <v>116</v>
      </c>
      <c r="BX516" s="528">
        <v>115</v>
      </c>
      <c r="BY516" s="528">
        <v>115.5</v>
      </c>
      <c r="BZ516" s="528">
        <v>112</v>
      </c>
      <c r="CA516" s="528">
        <v>112.1</v>
      </c>
      <c r="CB516" s="528">
        <v>118.7</v>
      </c>
      <c r="CC516" s="528">
        <v>119.1</v>
      </c>
      <c r="CD516" s="528">
        <v>115.6</v>
      </c>
      <c r="CE516" s="528">
        <v>117.8</v>
      </c>
      <c r="CF516" s="528">
        <v>120.3</v>
      </c>
      <c r="CG516" s="528">
        <v>125.3</v>
      </c>
      <c r="CH516" s="528">
        <v>127.4</v>
      </c>
      <c r="CI516" s="528">
        <v>125.6</v>
      </c>
      <c r="CJ516" s="528">
        <v>125.9</v>
      </c>
      <c r="CK516" s="528">
        <v>125.1</v>
      </c>
      <c r="CL516" s="528">
        <v>125.2</v>
      </c>
    </row>
    <row r="517" spans="1:90">
      <c r="A517" s="524" t="s">
        <v>2927</v>
      </c>
      <c r="B517" s="524" t="s">
        <v>2928</v>
      </c>
      <c r="C517" s="525">
        <v>2.197E-2</v>
      </c>
      <c r="D517" s="528">
        <v>102.8</v>
      </c>
      <c r="E517" s="528">
        <v>102.8</v>
      </c>
      <c r="F517" s="528">
        <v>95.4</v>
      </c>
      <c r="G517" s="528">
        <v>97.5</v>
      </c>
      <c r="H517" s="528">
        <v>97.5</v>
      </c>
      <c r="I517" s="528">
        <v>97.5</v>
      </c>
      <c r="J517" s="528">
        <v>97.5</v>
      </c>
      <c r="K517" s="528">
        <v>97.5</v>
      </c>
      <c r="L517" s="528">
        <v>97.5</v>
      </c>
      <c r="M517" s="528">
        <v>99.2</v>
      </c>
      <c r="N517" s="528">
        <v>101.7</v>
      </c>
      <c r="O517" s="528">
        <v>101.7</v>
      </c>
      <c r="P517" s="528">
        <v>95.5</v>
      </c>
      <c r="Q517" s="528">
        <v>92.7</v>
      </c>
      <c r="R517" s="528">
        <v>92.7</v>
      </c>
      <c r="S517" s="528">
        <v>82.9</v>
      </c>
      <c r="T517" s="528">
        <v>82.9</v>
      </c>
      <c r="U517" s="528">
        <v>82.9</v>
      </c>
      <c r="V517" s="528">
        <v>82.9</v>
      </c>
      <c r="W517" s="528">
        <v>82.9</v>
      </c>
      <c r="X517" s="528">
        <v>81.3</v>
      </c>
      <c r="Y517" s="528">
        <v>81.3</v>
      </c>
      <c r="Z517" s="528">
        <v>81.3</v>
      </c>
      <c r="AA517" s="528">
        <v>81.3</v>
      </c>
      <c r="AB517" s="528">
        <v>81.3</v>
      </c>
      <c r="AC517" s="528">
        <v>81.3</v>
      </c>
      <c r="AD517" s="528">
        <v>83.4</v>
      </c>
      <c r="AE517" s="528">
        <v>114.7</v>
      </c>
      <c r="AF517" s="528">
        <v>118.9</v>
      </c>
      <c r="AG517" s="528">
        <v>118.9</v>
      </c>
      <c r="AH517" s="528">
        <v>125.3</v>
      </c>
      <c r="AI517" s="528">
        <v>131.6</v>
      </c>
      <c r="AJ517" s="528">
        <v>142.1</v>
      </c>
      <c r="AK517" s="528">
        <v>142.1</v>
      </c>
      <c r="AL517" s="528">
        <v>150.5</v>
      </c>
      <c r="AM517" s="528">
        <v>175</v>
      </c>
      <c r="AN517" s="528">
        <v>182.9</v>
      </c>
      <c r="AO517" s="528">
        <v>182.9</v>
      </c>
      <c r="AP517" s="528">
        <v>182.9</v>
      </c>
      <c r="AQ517" s="528">
        <v>182.9</v>
      </c>
      <c r="AR517" s="528">
        <v>182.9</v>
      </c>
      <c r="AS517" s="528">
        <v>182.9</v>
      </c>
      <c r="AT517" s="528">
        <v>182.9</v>
      </c>
      <c r="AU517" s="528">
        <v>187.1</v>
      </c>
      <c r="AV517" s="528">
        <v>188.2</v>
      </c>
      <c r="AW517" s="528">
        <v>187.5</v>
      </c>
      <c r="AX517" s="528">
        <v>188.2</v>
      </c>
      <c r="AY517" s="528">
        <v>188.2</v>
      </c>
      <c r="AZ517" s="528">
        <v>188.2</v>
      </c>
      <c r="BA517" s="528">
        <v>188.2</v>
      </c>
      <c r="BB517" s="528">
        <v>188.2</v>
      </c>
      <c r="BC517" s="528">
        <v>188.2</v>
      </c>
      <c r="BD517" s="528">
        <v>188.2</v>
      </c>
      <c r="BE517" s="528">
        <v>188.2</v>
      </c>
      <c r="BF517" s="528">
        <v>188.2</v>
      </c>
      <c r="BG517" s="528">
        <v>188.2</v>
      </c>
      <c r="BH517" s="528">
        <v>188.2</v>
      </c>
      <c r="BI517" s="528">
        <v>188.2</v>
      </c>
      <c r="BJ517" s="528">
        <v>188.2</v>
      </c>
      <c r="BK517" s="528">
        <v>188.2</v>
      </c>
      <c r="BL517" s="528">
        <v>188.2</v>
      </c>
      <c r="BM517" s="528">
        <v>188.2</v>
      </c>
      <c r="BN517" s="528">
        <v>188.2</v>
      </c>
      <c r="BO517" s="528">
        <v>188.2</v>
      </c>
      <c r="BP517" s="528">
        <v>188.2</v>
      </c>
      <c r="BQ517" s="528">
        <v>188.2</v>
      </c>
      <c r="BR517" s="528">
        <v>188.2</v>
      </c>
      <c r="BS517" s="528">
        <v>188.2</v>
      </c>
      <c r="BT517" s="528">
        <v>188.2</v>
      </c>
      <c r="BU517" s="528">
        <v>188.2</v>
      </c>
      <c r="BV517" s="528">
        <v>184.3</v>
      </c>
      <c r="BW517" s="528">
        <v>184.1</v>
      </c>
      <c r="BX517" s="528">
        <v>185.8</v>
      </c>
      <c r="BY517" s="528">
        <v>187.1</v>
      </c>
      <c r="BZ517" s="528">
        <v>185.4</v>
      </c>
      <c r="CA517" s="528">
        <v>184.8</v>
      </c>
      <c r="CB517" s="528">
        <v>186.8</v>
      </c>
      <c r="CC517" s="528">
        <v>187.3</v>
      </c>
      <c r="CD517" s="528">
        <v>187.3</v>
      </c>
      <c r="CE517" s="528">
        <v>187.3</v>
      </c>
      <c r="CF517" s="528">
        <v>187.3</v>
      </c>
      <c r="CG517" s="528">
        <v>187.3</v>
      </c>
      <c r="CH517" s="528">
        <v>187.3</v>
      </c>
      <c r="CI517" s="528">
        <v>187.3</v>
      </c>
      <c r="CJ517" s="528">
        <v>187.3</v>
      </c>
      <c r="CK517" s="528">
        <v>187.3</v>
      </c>
      <c r="CL517" s="528">
        <v>187.3</v>
      </c>
    </row>
    <row r="518" spans="1:90">
      <c r="A518" s="524" t="s">
        <v>1423</v>
      </c>
      <c r="B518" s="524" t="s">
        <v>2929</v>
      </c>
      <c r="C518" s="525">
        <v>6.0069999999999998E-2</v>
      </c>
      <c r="D518" s="528">
        <v>102.7</v>
      </c>
      <c r="E518" s="528">
        <v>106</v>
      </c>
      <c r="F518" s="528">
        <v>105.6</v>
      </c>
      <c r="G518" s="528">
        <v>107.2</v>
      </c>
      <c r="H518" s="528">
        <v>107.3</v>
      </c>
      <c r="I518" s="528">
        <v>107.1</v>
      </c>
      <c r="J518" s="528">
        <v>106.8</v>
      </c>
      <c r="K518" s="528">
        <v>107</v>
      </c>
      <c r="L518" s="528">
        <v>106.7</v>
      </c>
      <c r="M518" s="528">
        <v>107.2</v>
      </c>
      <c r="N518" s="528">
        <v>107.1</v>
      </c>
      <c r="O518" s="528">
        <v>107.4</v>
      </c>
      <c r="P518" s="528">
        <v>109.5</v>
      </c>
      <c r="Q518" s="528">
        <v>109.4</v>
      </c>
      <c r="R518" s="528">
        <v>108.2</v>
      </c>
      <c r="S518" s="528">
        <v>108.6</v>
      </c>
      <c r="T518" s="528">
        <v>110.5</v>
      </c>
      <c r="U518" s="528">
        <v>111.9</v>
      </c>
      <c r="V518" s="528">
        <v>111.8</v>
      </c>
      <c r="W518" s="528">
        <v>111.8</v>
      </c>
      <c r="X518" s="528">
        <v>110.8</v>
      </c>
      <c r="Y518" s="528">
        <v>110.2</v>
      </c>
      <c r="Z518" s="528">
        <v>110.2</v>
      </c>
      <c r="AA518" s="528">
        <v>112.1</v>
      </c>
      <c r="AB518" s="528">
        <v>111.3</v>
      </c>
      <c r="AC518" s="528">
        <v>111.3</v>
      </c>
      <c r="AD518" s="528">
        <v>112.3</v>
      </c>
      <c r="AE518" s="528">
        <v>113.8</v>
      </c>
      <c r="AF518" s="528">
        <v>115.4</v>
      </c>
      <c r="AG518" s="528">
        <v>114.8</v>
      </c>
      <c r="AH518" s="528">
        <v>113.8</v>
      </c>
      <c r="AI518" s="528">
        <v>116.5</v>
      </c>
      <c r="AJ518" s="528">
        <v>115.5</v>
      </c>
      <c r="AK518" s="528">
        <v>115.2</v>
      </c>
      <c r="AL518" s="528">
        <v>115.6</v>
      </c>
      <c r="AM518" s="528">
        <v>114.1</v>
      </c>
      <c r="AN518" s="528">
        <v>112.4</v>
      </c>
      <c r="AO518" s="528">
        <v>112.1</v>
      </c>
      <c r="AP518" s="528">
        <v>112.6</v>
      </c>
      <c r="AQ518" s="528">
        <v>115.2</v>
      </c>
      <c r="AR518" s="528">
        <v>115.9</v>
      </c>
      <c r="AS518" s="528">
        <v>117.4</v>
      </c>
      <c r="AT518" s="528">
        <v>117.7</v>
      </c>
      <c r="AU518" s="528">
        <v>117.4</v>
      </c>
      <c r="AV518" s="528">
        <v>117.4</v>
      </c>
      <c r="AW518" s="528">
        <v>115.3</v>
      </c>
      <c r="AX518" s="528">
        <v>114.4</v>
      </c>
      <c r="AY518" s="528">
        <v>113.1</v>
      </c>
      <c r="AZ518" s="528">
        <v>114.2</v>
      </c>
      <c r="BA518" s="528">
        <v>113.7</v>
      </c>
      <c r="BB518" s="528">
        <v>114.5</v>
      </c>
      <c r="BC518" s="528">
        <v>115.7</v>
      </c>
      <c r="BD518" s="528">
        <v>116</v>
      </c>
      <c r="BE518" s="528">
        <v>117.8</v>
      </c>
      <c r="BF518" s="528">
        <v>118</v>
      </c>
      <c r="BG518" s="528">
        <v>116.9</v>
      </c>
      <c r="BH518" s="528">
        <v>116.5</v>
      </c>
      <c r="BI518" s="528">
        <v>116.2</v>
      </c>
      <c r="BJ518" s="528">
        <v>116.6</v>
      </c>
      <c r="BK518" s="528">
        <v>118.5</v>
      </c>
      <c r="BL518" s="528">
        <v>119.8</v>
      </c>
      <c r="BM518" s="528">
        <v>119</v>
      </c>
      <c r="BN518" s="528">
        <v>121.4</v>
      </c>
      <c r="BO518" s="528">
        <v>122.5</v>
      </c>
      <c r="BP518" s="528">
        <v>120.6</v>
      </c>
      <c r="BQ518" s="528">
        <v>120.4</v>
      </c>
      <c r="BR518" s="528">
        <v>120.6</v>
      </c>
      <c r="BS518" s="528">
        <v>120.5</v>
      </c>
      <c r="BT518" s="528">
        <v>120.5</v>
      </c>
      <c r="BU518" s="528">
        <v>120.5</v>
      </c>
      <c r="BV518" s="528">
        <v>120.5</v>
      </c>
      <c r="BW518" s="528">
        <v>120.5</v>
      </c>
      <c r="BX518" s="528">
        <v>119.1</v>
      </c>
      <c r="BY518" s="528">
        <v>125.6</v>
      </c>
      <c r="BZ518" s="528">
        <v>126</v>
      </c>
      <c r="CA518" s="528">
        <v>129.9</v>
      </c>
      <c r="CB518" s="528">
        <v>127.5</v>
      </c>
      <c r="CC518" s="528">
        <v>130.1</v>
      </c>
      <c r="CD518" s="528">
        <v>131.30000000000001</v>
      </c>
      <c r="CE518" s="528">
        <v>129</v>
      </c>
      <c r="CF518" s="528">
        <v>129.6</v>
      </c>
      <c r="CG518" s="528">
        <v>129.69999999999999</v>
      </c>
      <c r="CH518" s="528">
        <v>129.9</v>
      </c>
      <c r="CI518" s="528">
        <v>134.4</v>
      </c>
      <c r="CJ518" s="528">
        <v>134</v>
      </c>
      <c r="CK518" s="528">
        <v>133.9</v>
      </c>
      <c r="CL518" s="528">
        <v>134.69999999999999</v>
      </c>
    </row>
    <row r="519" spans="1:90">
      <c r="A519" s="524" t="s">
        <v>1293</v>
      </c>
      <c r="B519" s="524" t="s">
        <v>2930</v>
      </c>
      <c r="C519" s="525">
        <v>0.19633999999999999</v>
      </c>
      <c r="D519" s="528">
        <v>102.5</v>
      </c>
      <c r="E519" s="528">
        <v>101.7</v>
      </c>
      <c r="F519" s="528">
        <v>102.7</v>
      </c>
      <c r="G519" s="528">
        <v>104.4</v>
      </c>
      <c r="H519" s="528">
        <v>104.9</v>
      </c>
      <c r="I519" s="528">
        <v>104.4</v>
      </c>
      <c r="J519" s="528">
        <v>104.4</v>
      </c>
      <c r="K519" s="528">
        <v>105.3</v>
      </c>
      <c r="L519" s="528">
        <v>104.2</v>
      </c>
      <c r="M519" s="528">
        <v>104.9</v>
      </c>
      <c r="N519" s="528">
        <v>105.9</v>
      </c>
      <c r="O519" s="528">
        <v>104.5</v>
      </c>
      <c r="P519" s="528">
        <v>103.6</v>
      </c>
      <c r="Q519" s="528">
        <v>104.2</v>
      </c>
      <c r="R519" s="528">
        <v>104.8</v>
      </c>
      <c r="S519" s="528">
        <v>108.1</v>
      </c>
      <c r="T519" s="528">
        <v>109.5</v>
      </c>
      <c r="U519" s="528">
        <v>112.9</v>
      </c>
      <c r="V519" s="528">
        <v>114.4</v>
      </c>
      <c r="W519" s="528">
        <v>114.8</v>
      </c>
      <c r="X519" s="528">
        <v>118.4</v>
      </c>
      <c r="Y519" s="528">
        <v>117</v>
      </c>
      <c r="Z519" s="528">
        <v>118.5</v>
      </c>
      <c r="AA519" s="528">
        <v>118.7</v>
      </c>
      <c r="AB519" s="528">
        <v>118.8</v>
      </c>
      <c r="AC519" s="528">
        <v>118.4</v>
      </c>
      <c r="AD519" s="528">
        <v>123.2</v>
      </c>
      <c r="AE519" s="528">
        <v>123</v>
      </c>
      <c r="AF519" s="528">
        <v>122.1</v>
      </c>
      <c r="AG519" s="528">
        <v>122.1</v>
      </c>
      <c r="AH519" s="528">
        <v>122.1</v>
      </c>
      <c r="AI519" s="528">
        <v>120.4</v>
      </c>
      <c r="AJ519" s="528">
        <v>123.8</v>
      </c>
      <c r="AK519" s="528">
        <v>123.8</v>
      </c>
      <c r="AL519" s="528">
        <v>123.8</v>
      </c>
      <c r="AM519" s="528">
        <v>124.6</v>
      </c>
      <c r="AN519" s="528">
        <v>130</v>
      </c>
      <c r="AO519" s="528">
        <v>127.1</v>
      </c>
      <c r="AP519" s="528">
        <v>126.8</v>
      </c>
      <c r="AQ519" s="528">
        <v>135.5</v>
      </c>
      <c r="AR519" s="528">
        <v>152.30000000000001</v>
      </c>
      <c r="AS519" s="528">
        <v>152.4</v>
      </c>
      <c r="AT519" s="528">
        <v>153.80000000000001</v>
      </c>
      <c r="AU519" s="528">
        <v>173</v>
      </c>
      <c r="AV519" s="528">
        <v>167.2</v>
      </c>
      <c r="AW519" s="528">
        <v>156.4</v>
      </c>
      <c r="AX519" s="528">
        <v>146.69999999999999</v>
      </c>
      <c r="AY519" s="528">
        <v>143.4</v>
      </c>
      <c r="AZ519" s="528">
        <v>141.1</v>
      </c>
      <c r="BA519" s="528">
        <v>141.69999999999999</v>
      </c>
      <c r="BB519" s="528">
        <v>132.6</v>
      </c>
      <c r="BC519" s="528">
        <v>134.4</v>
      </c>
      <c r="BD519" s="528">
        <v>132.69999999999999</v>
      </c>
      <c r="BE519" s="528">
        <v>132.9</v>
      </c>
      <c r="BF519" s="528">
        <v>132.1</v>
      </c>
      <c r="BG519" s="528">
        <v>132.9</v>
      </c>
      <c r="BH519" s="528">
        <v>134.19999999999999</v>
      </c>
      <c r="BI519" s="528">
        <v>133.5</v>
      </c>
      <c r="BJ519" s="528">
        <v>131.4</v>
      </c>
      <c r="BK519" s="528">
        <v>133.30000000000001</v>
      </c>
      <c r="BL519" s="528">
        <v>136.6</v>
      </c>
      <c r="BM519" s="528">
        <v>137</v>
      </c>
      <c r="BN519" s="528">
        <v>140.19999999999999</v>
      </c>
      <c r="BO519" s="528">
        <v>142.69999999999999</v>
      </c>
      <c r="BP519" s="528">
        <v>141</v>
      </c>
      <c r="BQ519" s="528">
        <v>141</v>
      </c>
      <c r="BR519" s="528">
        <v>140.69999999999999</v>
      </c>
      <c r="BS519" s="528">
        <v>140.69999999999999</v>
      </c>
      <c r="BT519" s="528">
        <v>141.1</v>
      </c>
      <c r="BU519" s="528">
        <v>141.1</v>
      </c>
      <c r="BV519" s="528">
        <v>140.80000000000001</v>
      </c>
      <c r="BW519" s="528">
        <v>144.1</v>
      </c>
      <c r="BX519" s="528">
        <v>165.6</v>
      </c>
      <c r="BY519" s="528">
        <v>166.6</v>
      </c>
      <c r="BZ519" s="528">
        <v>163.9</v>
      </c>
      <c r="CA519" s="528">
        <v>168</v>
      </c>
      <c r="CB519" s="528">
        <v>164.1</v>
      </c>
      <c r="CC519" s="528">
        <v>165</v>
      </c>
      <c r="CD519" s="528">
        <v>162.30000000000001</v>
      </c>
      <c r="CE519" s="528">
        <v>163</v>
      </c>
      <c r="CF519" s="528">
        <v>162.4</v>
      </c>
      <c r="CG519" s="528">
        <v>164</v>
      </c>
      <c r="CH519" s="528">
        <v>160</v>
      </c>
      <c r="CI519" s="528">
        <v>157.30000000000001</v>
      </c>
      <c r="CJ519" s="528">
        <v>158.4</v>
      </c>
      <c r="CK519" s="528">
        <v>157.1</v>
      </c>
      <c r="CL519" s="528">
        <v>158</v>
      </c>
    </row>
    <row r="520" spans="1:90">
      <c r="A520" s="524" t="s">
        <v>2931</v>
      </c>
      <c r="B520" s="524" t="s">
        <v>2932</v>
      </c>
      <c r="C520" s="525">
        <v>0.62902000000000002</v>
      </c>
      <c r="D520" s="528">
        <v>100.5</v>
      </c>
      <c r="E520" s="528">
        <v>100.4</v>
      </c>
      <c r="F520" s="528">
        <v>100.5</v>
      </c>
      <c r="G520" s="528">
        <v>102.1</v>
      </c>
      <c r="H520" s="528">
        <v>102.3</v>
      </c>
      <c r="I520" s="528">
        <v>102.2</v>
      </c>
      <c r="J520" s="528">
        <v>102</v>
      </c>
      <c r="K520" s="528">
        <v>102.5</v>
      </c>
      <c r="L520" s="528">
        <v>102.9</v>
      </c>
      <c r="M520" s="528">
        <v>102.8</v>
      </c>
      <c r="N520" s="528">
        <v>102.6</v>
      </c>
      <c r="O520" s="528">
        <v>102.7</v>
      </c>
      <c r="P520" s="528">
        <v>103.1</v>
      </c>
      <c r="Q520" s="528">
        <v>103.7</v>
      </c>
      <c r="R520" s="528">
        <v>103.2</v>
      </c>
      <c r="S520" s="528">
        <v>106.3</v>
      </c>
      <c r="T520" s="528">
        <v>106.6</v>
      </c>
      <c r="U520" s="528">
        <v>106.4</v>
      </c>
      <c r="V520" s="528">
        <v>106</v>
      </c>
      <c r="W520" s="528">
        <v>106.8</v>
      </c>
      <c r="X520" s="528">
        <v>107</v>
      </c>
      <c r="Y520" s="528">
        <v>107.2</v>
      </c>
      <c r="Z520" s="528">
        <v>106.7</v>
      </c>
      <c r="AA520" s="528">
        <v>107.2</v>
      </c>
      <c r="AB520" s="528">
        <v>108.4</v>
      </c>
      <c r="AC520" s="528">
        <v>108.5</v>
      </c>
      <c r="AD520" s="528">
        <v>108.6</v>
      </c>
      <c r="AE520" s="528">
        <v>112</v>
      </c>
      <c r="AF520" s="528">
        <v>113</v>
      </c>
      <c r="AG520" s="528">
        <v>113.2</v>
      </c>
      <c r="AH520" s="528">
        <v>113.3</v>
      </c>
      <c r="AI520" s="528">
        <v>114</v>
      </c>
      <c r="AJ520" s="528">
        <v>114</v>
      </c>
      <c r="AK520" s="528">
        <v>113.9</v>
      </c>
      <c r="AL520" s="528">
        <v>114.4</v>
      </c>
      <c r="AM520" s="528">
        <v>114.4</v>
      </c>
      <c r="AN520" s="528">
        <v>116.6</v>
      </c>
      <c r="AO520" s="528">
        <v>116.3</v>
      </c>
      <c r="AP520" s="528">
        <v>117.5</v>
      </c>
      <c r="AQ520" s="528">
        <v>120.1</v>
      </c>
      <c r="AR520" s="528">
        <v>120.5</v>
      </c>
      <c r="AS520" s="528">
        <v>121.1</v>
      </c>
      <c r="AT520" s="528">
        <v>121.2</v>
      </c>
      <c r="AU520" s="528">
        <v>122.3</v>
      </c>
      <c r="AV520" s="528">
        <v>122.5</v>
      </c>
      <c r="AW520" s="528">
        <v>123.2</v>
      </c>
      <c r="AX520" s="528">
        <v>123.4</v>
      </c>
      <c r="AY520" s="528">
        <v>121.9</v>
      </c>
      <c r="AZ520" s="528">
        <v>120.9</v>
      </c>
      <c r="BA520" s="528">
        <v>121.1</v>
      </c>
      <c r="BB520" s="528">
        <v>121</v>
      </c>
      <c r="BC520" s="528">
        <v>123</v>
      </c>
      <c r="BD520" s="528">
        <v>121.9</v>
      </c>
      <c r="BE520" s="528">
        <v>121.8</v>
      </c>
      <c r="BF520" s="528">
        <v>121.9</v>
      </c>
      <c r="BG520" s="528">
        <v>122.2</v>
      </c>
      <c r="BH520" s="528">
        <v>123</v>
      </c>
      <c r="BI520" s="528">
        <v>122.8</v>
      </c>
      <c r="BJ520" s="528">
        <v>123.5</v>
      </c>
      <c r="BK520" s="528">
        <v>125.8</v>
      </c>
      <c r="BL520" s="528">
        <v>126.5</v>
      </c>
      <c r="BM520" s="528">
        <v>126.1</v>
      </c>
      <c r="BN520" s="528">
        <v>127.4</v>
      </c>
      <c r="BO520" s="528">
        <v>127.6</v>
      </c>
      <c r="BP520" s="528">
        <v>128</v>
      </c>
      <c r="BQ520" s="528">
        <v>127.8</v>
      </c>
      <c r="BR520" s="528">
        <v>128.4</v>
      </c>
      <c r="BS520" s="528">
        <v>128.5</v>
      </c>
      <c r="BT520" s="528">
        <v>128.30000000000001</v>
      </c>
      <c r="BU520" s="528">
        <v>128.5</v>
      </c>
      <c r="BV520" s="528">
        <v>128.69999999999999</v>
      </c>
      <c r="BW520" s="528">
        <v>128.69999999999999</v>
      </c>
      <c r="BX520" s="528">
        <v>129.19999999999999</v>
      </c>
      <c r="BY520" s="528">
        <v>130.30000000000001</v>
      </c>
      <c r="BZ520" s="528">
        <v>130.6</v>
      </c>
      <c r="CA520" s="528">
        <v>131.80000000000001</v>
      </c>
      <c r="CB520" s="528">
        <v>132.6</v>
      </c>
      <c r="CC520" s="528">
        <v>133.80000000000001</v>
      </c>
      <c r="CD520" s="528">
        <v>135.19999999999999</v>
      </c>
      <c r="CE520" s="528">
        <v>135</v>
      </c>
      <c r="CF520" s="528">
        <v>135.69999999999999</v>
      </c>
      <c r="CG520" s="528">
        <v>136.4</v>
      </c>
      <c r="CH520" s="528">
        <v>136.4</v>
      </c>
      <c r="CI520" s="528">
        <v>136.4</v>
      </c>
      <c r="CJ520" s="528">
        <v>137.4</v>
      </c>
      <c r="CK520" s="528">
        <v>136.69999999999999</v>
      </c>
      <c r="CL520" s="528">
        <v>138</v>
      </c>
    </row>
    <row r="521" spans="1:90">
      <c r="A521" s="524" t="s">
        <v>2933</v>
      </c>
      <c r="B521" s="524" t="s">
        <v>2934</v>
      </c>
      <c r="C521" s="525">
        <v>8.5610000000000006E-2</v>
      </c>
      <c r="D521" s="528">
        <v>99.4</v>
      </c>
      <c r="E521" s="528">
        <v>99.4</v>
      </c>
      <c r="F521" s="528">
        <v>99.4</v>
      </c>
      <c r="G521" s="528">
        <v>99.6</v>
      </c>
      <c r="H521" s="528">
        <v>100</v>
      </c>
      <c r="I521" s="528">
        <v>100.7</v>
      </c>
      <c r="J521" s="528">
        <v>100.7</v>
      </c>
      <c r="K521" s="528">
        <v>101.2</v>
      </c>
      <c r="L521" s="528">
        <v>101.2</v>
      </c>
      <c r="M521" s="528">
        <v>101.6</v>
      </c>
      <c r="N521" s="528">
        <v>101.6</v>
      </c>
      <c r="O521" s="528">
        <v>101.6</v>
      </c>
      <c r="P521" s="528">
        <v>101.6</v>
      </c>
      <c r="Q521" s="528">
        <v>101.9</v>
      </c>
      <c r="R521" s="528">
        <v>102</v>
      </c>
      <c r="S521" s="528">
        <v>102</v>
      </c>
      <c r="T521" s="528">
        <v>102.1</v>
      </c>
      <c r="U521" s="528">
        <v>102.6</v>
      </c>
      <c r="V521" s="528">
        <v>102.6</v>
      </c>
      <c r="W521" s="528">
        <v>102.8</v>
      </c>
      <c r="X521" s="528">
        <v>102.9</v>
      </c>
      <c r="Y521" s="528">
        <v>103.7</v>
      </c>
      <c r="Z521" s="528">
        <v>104.3</v>
      </c>
      <c r="AA521" s="528">
        <v>106</v>
      </c>
      <c r="AB521" s="528">
        <v>107</v>
      </c>
      <c r="AC521" s="528">
        <v>107</v>
      </c>
      <c r="AD521" s="528">
        <v>107</v>
      </c>
      <c r="AE521" s="528">
        <v>107.7</v>
      </c>
      <c r="AF521" s="528">
        <v>110.8</v>
      </c>
      <c r="AG521" s="528">
        <v>111.7</v>
      </c>
      <c r="AH521" s="528">
        <v>111.7</v>
      </c>
      <c r="AI521" s="528">
        <v>111.7</v>
      </c>
      <c r="AJ521" s="528">
        <v>111.7</v>
      </c>
      <c r="AK521" s="528">
        <v>111.7</v>
      </c>
      <c r="AL521" s="528">
        <v>111.7</v>
      </c>
      <c r="AM521" s="528">
        <v>111.7</v>
      </c>
      <c r="AN521" s="528">
        <v>112.7</v>
      </c>
      <c r="AO521" s="528">
        <v>109</v>
      </c>
      <c r="AP521" s="528">
        <v>109</v>
      </c>
      <c r="AQ521" s="528">
        <v>109</v>
      </c>
      <c r="AR521" s="528">
        <v>109</v>
      </c>
      <c r="AS521" s="528">
        <v>109</v>
      </c>
      <c r="AT521" s="528">
        <v>109.3</v>
      </c>
      <c r="AU521" s="528">
        <v>110.1</v>
      </c>
      <c r="AV521" s="528">
        <v>110.1</v>
      </c>
      <c r="AW521" s="528">
        <v>110.1</v>
      </c>
      <c r="AX521" s="528">
        <v>110.1</v>
      </c>
      <c r="AY521" s="528">
        <v>110.1</v>
      </c>
      <c r="AZ521" s="528">
        <v>110</v>
      </c>
      <c r="BA521" s="528">
        <v>108.9</v>
      </c>
      <c r="BB521" s="528">
        <v>108</v>
      </c>
      <c r="BC521" s="528">
        <v>108.3</v>
      </c>
      <c r="BD521" s="528">
        <v>108.7</v>
      </c>
      <c r="BE521" s="528">
        <v>108.9</v>
      </c>
      <c r="BF521" s="528">
        <v>108.2</v>
      </c>
      <c r="BG521" s="528">
        <v>109.6</v>
      </c>
      <c r="BH521" s="528">
        <v>109.9</v>
      </c>
      <c r="BI521" s="528">
        <v>103.9</v>
      </c>
      <c r="BJ521" s="528">
        <v>103.3</v>
      </c>
      <c r="BK521" s="528">
        <v>103.9</v>
      </c>
      <c r="BL521" s="528">
        <v>104.5</v>
      </c>
      <c r="BM521" s="528">
        <v>103.8</v>
      </c>
      <c r="BN521" s="528">
        <v>109.3</v>
      </c>
      <c r="BO521" s="528">
        <v>111.3</v>
      </c>
      <c r="BP521" s="528">
        <v>110.9</v>
      </c>
      <c r="BQ521" s="528">
        <v>110.9</v>
      </c>
      <c r="BR521" s="528">
        <v>110.9</v>
      </c>
      <c r="BS521" s="528">
        <v>110.9</v>
      </c>
      <c r="BT521" s="528">
        <v>110.9</v>
      </c>
      <c r="BU521" s="528">
        <v>110.9</v>
      </c>
      <c r="BV521" s="528">
        <v>110.9</v>
      </c>
      <c r="BW521" s="528">
        <v>110.9</v>
      </c>
      <c r="BX521" s="528">
        <v>98.8</v>
      </c>
      <c r="BY521" s="528">
        <v>97.2</v>
      </c>
      <c r="BZ521" s="528">
        <v>96.9</v>
      </c>
      <c r="CA521" s="528">
        <v>96.8</v>
      </c>
      <c r="CB521" s="528">
        <v>98.2</v>
      </c>
      <c r="CC521" s="528">
        <v>98.2</v>
      </c>
      <c r="CD521" s="528">
        <v>93.9</v>
      </c>
      <c r="CE521" s="528">
        <v>95.6</v>
      </c>
      <c r="CF521" s="528">
        <v>95.7</v>
      </c>
      <c r="CG521" s="528">
        <v>95.7</v>
      </c>
      <c r="CH521" s="528">
        <v>96</v>
      </c>
      <c r="CI521" s="528">
        <v>96.1</v>
      </c>
      <c r="CJ521" s="528">
        <v>96.1</v>
      </c>
      <c r="CK521" s="528">
        <v>96.1</v>
      </c>
      <c r="CL521" s="528">
        <v>96.1</v>
      </c>
    </row>
    <row r="522" spans="1:90">
      <c r="A522" s="524" t="s">
        <v>2935</v>
      </c>
      <c r="B522" s="524" t="s">
        <v>2936</v>
      </c>
      <c r="C522" s="525">
        <v>9.2090000000000005E-2</v>
      </c>
      <c r="D522" s="528">
        <v>100.3</v>
      </c>
      <c r="E522" s="528">
        <v>102.1</v>
      </c>
      <c r="F522" s="528">
        <v>103</v>
      </c>
      <c r="G522" s="528">
        <v>104.7</v>
      </c>
      <c r="H522" s="528">
        <v>104.9</v>
      </c>
      <c r="I522" s="528">
        <v>104.2</v>
      </c>
      <c r="J522" s="528">
        <v>103.6</v>
      </c>
      <c r="K522" s="528">
        <v>105.4</v>
      </c>
      <c r="L522" s="528">
        <v>105.4</v>
      </c>
      <c r="M522" s="528">
        <v>105</v>
      </c>
      <c r="N522" s="528">
        <v>105.7</v>
      </c>
      <c r="O522" s="528">
        <v>107</v>
      </c>
      <c r="P522" s="528">
        <v>108.4</v>
      </c>
      <c r="Q522" s="528">
        <v>109.3</v>
      </c>
      <c r="R522" s="528">
        <v>109.1</v>
      </c>
      <c r="S522" s="528">
        <v>112.1</v>
      </c>
      <c r="T522" s="528">
        <v>113.6</v>
      </c>
      <c r="U522" s="528">
        <v>114.3</v>
      </c>
      <c r="V522" s="528">
        <v>113.1</v>
      </c>
      <c r="W522" s="528">
        <v>113.9</v>
      </c>
      <c r="X522" s="528">
        <v>113.8</v>
      </c>
      <c r="Y522" s="528">
        <v>113.9</v>
      </c>
      <c r="Z522" s="528">
        <v>114.3</v>
      </c>
      <c r="AA522" s="528">
        <v>113.3</v>
      </c>
      <c r="AB522" s="528">
        <v>114.3</v>
      </c>
      <c r="AC522" s="528">
        <v>114.9</v>
      </c>
      <c r="AD522" s="528">
        <v>116.1</v>
      </c>
      <c r="AE522" s="528">
        <v>119.3</v>
      </c>
      <c r="AF522" s="528">
        <v>121.2</v>
      </c>
      <c r="AG522" s="528">
        <v>121</v>
      </c>
      <c r="AH522" s="528">
        <v>122.1</v>
      </c>
      <c r="AI522" s="528">
        <v>124.3</v>
      </c>
      <c r="AJ522" s="528">
        <v>124.2</v>
      </c>
      <c r="AK522" s="528">
        <v>124.4</v>
      </c>
      <c r="AL522" s="528">
        <v>124</v>
      </c>
      <c r="AM522" s="528">
        <v>122.1</v>
      </c>
      <c r="AN522" s="528">
        <v>124.2</v>
      </c>
      <c r="AO522" s="528">
        <v>124.5</v>
      </c>
      <c r="AP522" s="528">
        <v>125.7</v>
      </c>
      <c r="AQ522" s="528">
        <v>130.19999999999999</v>
      </c>
      <c r="AR522" s="528">
        <v>130.30000000000001</v>
      </c>
      <c r="AS522" s="528">
        <v>131.4</v>
      </c>
      <c r="AT522" s="528">
        <v>132.4</v>
      </c>
      <c r="AU522" s="528">
        <v>132.69999999999999</v>
      </c>
      <c r="AV522" s="528">
        <v>135.6</v>
      </c>
      <c r="AW522" s="528">
        <v>135.9</v>
      </c>
      <c r="AX522" s="528">
        <v>135.6</v>
      </c>
      <c r="AY522" s="528">
        <v>134.4</v>
      </c>
      <c r="AZ522" s="528">
        <v>135.69999999999999</v>
      </c>
      <c r="BA522" s="528">
        <v>137.6</v>
      </c>
      <c r="BB522" s="528">
        <v>137.5</v>
      </c>
      <c r="BC522" s="528">
        <v>141.1</v>
      </c>
      <c r="BD522" s="528">
        <v>142.5</v>
      </c>
      <c r="BE522" s="528">
        <v>142.4</v>
      </c>
      <c r="BF522" s="528">
        <v>140.6</v>
      </c>
      <c r="BG522" s="528">
        <v>139</v>
      </c>
      <c r="BH522" s="528">
        <v>141.19999999999999</v>
      </c>
      <c r="BI522" s="528">
        <v>142.19999999999999</v>
      </c>
      <c r="BJ522" s="528">
        <v>142.9</v>
      </c>
      <c r="BK522" s="528">
        <v>145.80000000000001</v>
      </c>
      <c r="BL522" s="528">
        <v>145</v>
      </c>
      <c r="BM522" s="528">
        <v>145.4</v>
      </c>
      <c r="BN522" s="528">
        <v>148.80000000000001</v>
      </c>
      <c r="BO522" s="528">
        <v>150.9</v>
      </c>
      <c r="BP522" s="528">
        <v>150</v>
      </c>
      <c r="BQ522" s="528">
        <v>150.30000000000001</v>
      </c>
      <c r="BR522" s="528">
        <v>150.30000000000001</v>
      </c>
      <c r="BS522" s="528">
        <v>150.4</v>
      </c>
      <c r="BT522" s="528">
        <v>150.4</v>
      </c>
      <c r="BU522" s="528">
        <v>150.1</v>
      </c>
      <c r="BV522" s="528">
        <v>150.30000000000001</v>
      </c>
      <c r="BW522" s="528">
        <v>151.30000000000001</v>
      </c>
      <c r="BX522" s="528">
        <v>156.6</v>
      </c>
      <c r="BY522" s="528">
        <v>156.5</v>
      </c>
      <c r="BZ522" s="528">
        <v>160.4</v>
      </c>
      <c r="CA522" s="528">
        <v>164.4</v>
      </c>
      <c r="CB522" s="528">
        <v>165.3</v>
      </c>
      <c r="CC522" s="528">
        <v>167.5</v>
      </c>
      <c r="CD522" s="528">
        <v>173.2</v>
      </c>
      <c r="CE522" s="528">
        <v>172</v>
      </c>
      <c r="CF522" s="528">
        <v>171.9</v>
      </c>
      <c r="CG522" s="528">
        <v>172.9</v>
      </c>
      <c r="CH522" s="528">
        <v>173.4</v>
      </c>
      <c r="CI522" s="528">
        <v>173.3</v>
      </c>
      <c r="CJ522" s="528">
        <v>174.1</v>
      </c>
      <c r="CK522" s="528">
        <v>174.3</v>
      </c>
      <c r="CL522" s="528">
        <v>174.9</v>
      </c>
    </row>
    <row r="523" spans="1:90">
      <c r="A523" s="524" t="s">
        <v>2937</v>
      </c>
      <c r="B523" s="524" t="s">
        <v>2938</v>
      </c>
      <c r="C523" s="525">
        <v>8.7069999999999995E-2</v>
      </c>
      <c r="D523" s="528">
        <v>100</v>
      </c>
      <c r="E523" s="528">
        <v>100</v>
      </c>
      <c r="F523" s="528">
        <v>100</v>
      </c>
      <c r="G523" s="528">
        <v>102.6</v>
      </c>
      <c r="H523" s="528">
        <v>102.6</v>
      </c>
      <c r="I523" s="528">
        <v>103.4</v>
      </c>
      <c r="J523" s="528">
        <v>103.4</v>
      </c>
      <c r="K523" s="528">
        <v>104.2</v>
      </c>
      <c r="L523" s="528">
        <v>106.4</v>
      </c>
      <c r="M523" s="528">
        <v>106.4</v>
      </c>
      <c r="N523" s="528">
        <v>106.4</v>
      </c>
      <c r="O523" s="528">
        <v>106.4</v>
      </c>
      <c r="P523" s="528">
        <v>107</v>
      </c>
      <c r="Q523" s="528">
        <v>107</v>
      </c>
      <c r="R523" s="528">
        <v>107</v>
      </c>
      <c r="S523" s="528">
        <v>112.8</v>
      </c>
      <c r="T523" s="528">
        <v>112.8</v>
      </c>
      <c r="U523" s="528">
        <v>112.8</v>
      </c>
      <c r="V523" s="528">
        <v>110.9</v>
      </c>
      <c r="W523" s="528">
        <v>110.9</v>
      </c>
      <c r="X523" s="528">
        <v>110.9</v>
      </c>
      <c r="Y523" s="528">
        <v>110.9</v>
      </c>
      <c r="Z523" s="528">
        <v>110.9</v>
      </c>
      <c r="AA523" s="528">
        <v>110.9</v>
      </c>
      <c r="AB523" s="528">
        <v>110.9</v>
      </c>
      <c r="AC523" s="528">
        <v>110.9</v>
      </c>
      <c r="AD523" s="528">
        <v>110.9</v>
      </c>
      <c r="AE523" s="528">
        <v>115.4</v>
      </c>
      <c r="AF523" s="528">
        <v>115.4</v>
      </c>
      <c r="AG523" s="528">
        <v>115.4</v>
      </c>
      <c r="AH523" s="528">
        <v>115.4</v>
      </c>
      <c r="AI523" s="528">
        <v>115.4</v>
      </c>
      <c r="AJ523" s="528">
        <v>115.4</v>
      </c>
      <c r="AK523" s="528">
        <v>115.4</v>
      </c>
      <c r="AL523" s="528">
        <v>115.4</v>
      </c>
      <c r="AM523" s="528">
        <v>115.4</v>
      </c>
      <c r="AN523" s="528">
        <v>123</v>
      </c>
      <c r="AO523" s="528">
        <v>118.5</v>
      </c>
      <c r="AP523" s="528">
        <v>118.5</v>
      </c>
      <c r="AQ523" s="528">
        <v>125.2</v>
      </c>
      <c r="AR523" s="528">
        <v>125.7</v>
      </c>
      <c r="AS523" s="528">
        <v>125.7</v>
      </c>
      <c r="AT523" s="528">
        <v>126.3</v>
      </c>
      <c r="AU523" s="528">
        <v>129</v>
      </c>
      <c r="AV523" s="528">
        <v>129</v>
      </c>
      <c r="AW523" s="528">
        <v>129</v>
      </c>
      <c r="AX523" s="528">
        <v>129</v>
      </c>
      <c r="AY523" s="528">
        <v>127.1</v>
      </c>
      <c r="AZ523" s="528">
        <v>128.5</v>
      </c>
      <c r="BA523" s="528">
        <v>129.9</v>
      </c>
      <c r="BB523" s="528">
        <v>129.9</v>
      </c>
      <c r="BC523" s="528">
        <v>131.30000000000001</v>
      </c>
      <c r="BD523" s="528">
        <v>131.30000000000001</v>
      </c>
      <c r="BE523" s="528">
        <v>131.30000000000001</v>
      </c>
      <c r="BF523" s="528">
        <v>131.30000000000001</v>
      </c>
      <c r="BG523" s="528">
        <v>131.30000000000001</v>
      </c>
      <c r="BH523" s="528">
        <v>131.30000000000001</v>
      </c>
      <c r="BI523" s="528">
        <v>133.9</v>
      </c>
      <c r="BJ523" s="528">
        <v>133.9</v>
      </c>
      <c r="BK523" s="528">
        <v>133.9</v>
      </c>
      <c r="BL523" s="528">
        <v>133.9</v>
      </c>
      <c r="BM523" s="528">
        <v>133.9</v>
      </c>
      <c r="BN523" s="528">
        <v>133.9</v>
      </c>
      <c r="BO523" s="528">
        <v>133.9</v>
      </c>
      <c r="BP523" s="528">
        <v>133.9</v>
      </c>
      <c r="BQ523" s="528">
        <v>133.9</v>
      </c>
      <c r="BR523" s="528">
        <v>133.9</v>
      </c>
      <c r="BS523" s="528">
        <v>133.9</v>
      </c>
      <c r="BT523" s="528">
        <v>133.9</v>
      </c>
      <c r="BU523" s="528">
        <v>133.9</v>
      </c>
      <c r="BV523" s="528">
        <v>133.9</v>
      </c>
      <c r="BW523" s="528">
        <v>133.9</v>
      </c>
      <c r="BX523" s="528">
        <v>133.9</v>
      </c>
      <c r="BY523" s="528">
        <v>133.9</v>
      </c>
      <c r="BZ523" s="528">
        <v>133.9</v>
      </c>
      <c r="CA523" s="528">
        <v>132</v>
      </c>
      <c r="CB523" s="528">
        <v>135</v>
      </c>
      <c r="CC523" s="528">
        <v>135</v>
      </c>
      <c r="CD523" s="528">
        <v>136</v>
      </c>
      <c r="CE523" s="528">
        <v>136</v>
      </c>
      <c r="CF523" s="528">
        <v>136</v>
      </c>
      <c r="CG523" s="528">
        <v>136</v>
      </c>
      <c r="CH523" s="528">
        <v>135.9</v>
      </c>
      <c r="CI523" s="528">
        <v>135.4</v>
      </c>
      <c r="CJ523" s="528">
        <v>139.80000000000001</v>
      </c>
      <c r="CK523" s="528">
        <v>139.9</v>
      </c>
      <c r="CL523" s="528">
        <v>139.9</v>
      </c>
    </row>
    <row r="524" spans="1:90">
      <c r="A524" s="524" t="s">
        <v>2939</v>
      </c>
      <c r="B524" s="524" t="s">
        <v>2940</v>
      </c>
      <c r="C524" s="525">
        <v>0.20139000000000001</v>
      </c>
      <c r="D524" s="528">
        <v>100.9</v>
      </c>
      <c r="E524" s="528">
        <v>100</v>
      </c>
      <c r="F524" s="528">
        <v>100.9</v>
      </c>
      <c r="G524" s="528">
        <v>103.5</v>
      </c>
      <c r="H524" s="528">
        <v>103.5</v>
      </c>
      <c r="I524" s="528">
        <v>103.2</v>
      </c>
      <c r="J524" s="528">
        <v>102.8</v>
      </c>
      <c r="K524" s="528">
        <v>102.8</v>
      </c>
      <c r="L524" s="528">
        <v>103.1</v>
      </c>
      <c r="M524" s="528">
        <v>103.8</v>
      </c>
      <c r="N524" s="528">
        <v>103.9</v>
      </c>
      <c r="O524" s="528">
        <v>104.3</v>
      </c>
      <c r="P524" s="528">
        <v>106</v>
      </c>
      <c r="Q524" s="528">
        <v>106.6</v>
      </c>
      <c r="R524" s="528">
        <v>105.8</v>
      </c>
      <c r="S524" s="528">
        <v>108.2</v>
      </c>
      <c r="T524" s="528">
        <v>109.1</v>
      </c>
      <c r="U524" s="528">
        <v>107.9</v>
      </c>
      <c r="V524" s="528">
        <v>108.2</v>
      </c>
      <c r="W524" s="528">
        <v>109.1</v>
      </c>
      <c r="X524" s="528">
        <v>110.1</v>
      </c>
      <c r="Y524" s="528">
        <v>110.2</v>
      </c>
      <c r="Z524" s="528">
        <v>108.2</v>
      </c>
      <c r="AA524" s="528">
        <v>107.8</v>
      </c>
      <c r="AB524" s="528">
        <v>109.5</v>
      </c>
      <c r="AC524" s="528">
        <v>109.4</v>
      </c>
      <c r="AD524" s="528">
        <v>109.5</v>
      </c>
      <c r="AE524" s="528">
        <v>109.1</v>
      </c>
      <c r="AF524" s="528">
        <v>109.2</v>
      </c>
      <c r="AG524" s="528">
        <v>109.3</v>
      </c>
      <c r="AH524" s="528">
        <v>109.6</v>
      </c>
      <c r="AI524" s="528">
        <v>109.6</v>
      </c>
      <c r="AJ524" s="528">
        <v>109.7</v>
      </c>
      <c r="AK524" s="528">
        <v>109.8</v>
      </c>
      <c r="AL524" s="528">
        <v>110.3</v>
      </c>
      <c r="AM524" s="528">
        <v>111.1</v>
      </c>
      <c r="AN524" s="528">
        <v>113.6</v>
      </c>
      <c r="AO524" s="528">
        <v>113.6</v>
      </c>
      <c r="AP524" s="528">
        <v>113.2</v>
      </c>
      <c r="AQ524" s="528">
        <v>113.4</v>
      </c>
      <c r="AR524" s="528">
        <v>113.6</v>
      </c>
      <c r="AS524" s="528">
        <v>114</v>
      </c>
      <c r="AT524" s="528">
        <v>113.4</v>
      </c>
      <c r="AU524" s="528">
        <v>114.8</v>
      </c>
      <c r="AV524" s="528">
        <v>114.3</v>
      </c>
      <c r="AW524" s="528">
        <v>114.6</v>
      </c>
      <c r="AX524" s="528">
        <v>115</v>
      </c>
      <c r="AY524" s="528">
        <v>112</v>
      </c>
      <c r="AZ524" s="528">
        <v>108.9</v>
      </c>
      <c r="BA524" s="528">
        <v>109.3</v>
      </c>
      <c r="BB524" s="528">
        <v>110</v>
      </c>
      <c r="BC524" s="528">
        <v>110.3</v>
      </c>
      <c r="BD524" s="528">
        <v>109.6</v>
      </c>
      <c r="BE524" s="528">
        <v>109.6</v>
      </c>
      <c r="BF524" s="528">
        <v>109.9</v>
      </c>
      <c r="BG524" s="528">
        <v>110.5</v>
      </c>
      <c r="BH524" s="528">
        <v>111.2</v>
      </c>
      <c r="BI524" s="528">
        <v>111.2</v>
      </c>
      <c r="BJ524" s="528">
        <v>111.6</v>
      </c>
      <c r="BK524" s="528">
        <v>116.3</v>
      </c>
      <c r="BL524" s="528">
        <v>119.6</v>
      </c>
      <c r="BM524" s="528">
        <v>119.4</v>
      </c>
      <c r="BN524" s="528">
        <v>119.4</v>
      </c>
      <c r="BO524" s="528">
        <v>119.4</v>
      </c>
      <c r="BP524" s="528">
        <v>119.5</v>
      </c>
      <c r="BQ524" s="528">
        <v>119.5</v>
      </c>
      <c r="BR524" s="528">
        <v>120.6</v>
      </c>
      <c r="BS524" s="528">
        <v>120.6</v>
      </c>
      <c r="BT524" s="528">
        <v>120.6</v>
      </c>
      <c r="BU524" s="528">
        <v>120.6</v>
      </c>
      <c r="BV524" s="528">
        <v>120.6</v>
      </c>
      <c r="BW524" s="528">
        <v>120.6</v>
      </c>
      <c r="BX524" s="528">
        <v>122</v>
      </c>
      <c r="BY524" s="528">
        <v>122.7</v>
      </c>
      <c r="BZ524" s="528">
        <v>122.4</v>
      </c>
      <c r="CA524" s="528">
        <v>125</v>
      </c>
      <c r="CB524" s="528">
        <v>125.4</v>
      </c>
      <c r="CC524" s="528">
        <v>126.6</v>
      </c>
      <c r="CD524" s="528">
        <v>129.5</v>
      </c>
      <c r="CE524" s="528">
        <v>129.30000000000001</v>
      </c>
      <c r="CF524" s="528">
        <v>130.9</v>
      </c>
      <c r="CG524" s="528">
        <v>131.69999999999999</v>
      </c>
      <c r="CH524" s="528">
        <v>132.30000000000001</v>
      </c>
      <c r="CI524" s="528">
        <v>132.1</v>
      </c>
      <c r="CJ524" s="528">
        <v>131.6</v>
      </c>
      <c r="CK524" s="528">
        <v>130.69999999999999</v>
      </c>
      <c r="CL524" s="528">
        <v>133.4</v>
      </c>
    </row>
    <row r="525" spans="1:90">
      <c r="A525" s="524" t="s">
        <v>908</v>
      </c>
      <c r="B525" s="524" t="s">
        <v>2941</v>
      </c>
      <c r="C525" s="525">
        <v>9.758E-2</v>
      </c>
      <c r="D525" s="528">
        <v>101</v>
      </c>
      <c r="E525" s="528">
        <v>100.1</v>
      </c>
      <c r="F525" s="528">
        <v>98.1</v>
      </c>
      <c r="G525" s="528">
        <v>98.2</v>
      </c>
      <c r="H525" s="528">
        <v>98.4</v>
      </c>
      <c r="I525" s="528">
        <v>98</v>
      </c>
      <c r="J525" s="528">
        <v>97.8</v>
      </c>
      <c r="K525" s="528">
        <v>97.9</v>
      </c>
      <c r="L525" s="528">
        <v>98.2</v>
      </c>
      <c r="M525" s="528">
        <v>96.2</v>
      </c>
      <c r="N525" s="528">
        <v>92.4</v>
      </c>
      <c r="O525" s="528">
        <v>91.5</v>
      </c>
      <c r="P525" s="528">
        <v>91.3</v>
      </c>
      <c r="Q525" s="528">
        <v>91.4</v>
      </c>
      <c r="R525" s="528">
        <v>90.8</v>
      </c>
      <c r="S525" s="528">
        <v>91.4</v>
      </c>
      <c r="T525" s="528">
        <v>90.5</v>
      </c>
      <c r="U525" s="528">
        <v>91.2</v>
      </c>
      <c r="V525" s="528">
        <v>91.5</v>
      </c>
      <c r="W525" s="528">
        <v>91.8</v>
      </c>
      <c r="X525" s="528">
        <v>91.9</v>
      </c>
      <c r="Y525" s="528">
        <v>92</v>
      </c>
      <c r="Z525" s="528">
        <v>92.9</v>
      </c>
      <c r="AA525" s="528">
        <v>94.2</v>
      </c>
      <c r="AB525" s="528">
        <v>96.4</v>
      </c>
      <c r="AC525" s="528">
        <v>96.7</v>
      </c>
      <c r="AD525" s="528">
        <v>97</v>
      </c>
      <c r="AE525" s="528">
        <v>106.6</v>
      </c>
      <c r="AF525" s="528">
        <v>107.7</v>
      </c>
      <c r="AG525" s="528">
        <v>108.1</v>
      </c>
      <c r="AH525" s="528">
        <v>107.9</v>
      </c>
      <c r="AI525" s="528">
        <v>108.8</v>
      </c>
      <c r="AJ525" s="528">
        <v>108.7</v>
      </c>
      <c r="AK525" s="528">
        <v>108.8</v>
      </c>
      <c r="AL525" s="528">
        <v>109.6</v>
      </c>
      <c r="AM525" s="528">
        <v>109.9</v>
      </c>
      <c r="AN525" s="528">
        <v>110.3</v>
      </c>
      <c r="AO525" s="528">
        <v>114.2</v>
      </c>
      <c r="AP525" s="528">
        <v>122.2</v>
      </c>
      <c r="AQ525" s="528">
        <v>128.1</v>
      </c>
      <c r="AR525" s="528">
        <v>129.80000000000001</v>
      </c>
      <c r="AS525" s="528">
        <v>131.6</v>
      </c>
      <c r="AT525" s="528">
        <v>132.1</v>
      </c>
      <c r="AU525" s="528">
        <v>132.5</v>
      </c>
      <c r="AV525" s="528">
        <v>132.1</v>
      </c>
      <c r="AW525" s="528">
        <v>131.6</v>
      </c>
      <c r="AX525" s="528">
        <v>131</v>
      </c>
      <c r="AY525" s="528">
        <v>129.6</v>
      </c>
      <c r="AZ525" s="528">
        <v>126.5</v>
      </c>
      <c r="BA525" s="528">
        <v>126</v>
      </c>
      <c r="BB525" s="528">
        <v>126.9</v>
      </c>
      <c r="BC525" s="528">
        <v>132.69999999999999</v>
      </c>
      <c r="BD525" s="528">
        <v>131.19999999999999</v>
      </c>
      <c r="BE525" s="528">
        <v>130</v>
      </c>
      <c r="BF525" s="528">
        <v>131.1</v>
      </c>
      <c r="BG525" s="528">
        <v>132.6</v>
      </c>
      <c r="BH525" s="528">
        <v>134.5</v>
      </c>
      <c r="BI525" s="528">
        <v>135.4</v>
      </c>
      <c r="BJ525" s="528">
        <v>136.69999999999999</v>
      </c>
      <c r="BK525" s="528">
        <v>137</v>
      </c>
      <c r="BL525" s="528">
        <v>130</v>
      </c>
      <c r="BM525" s="528">
        <v>130</v>
      </c>
      <c r="BN525" s="528">
        <v>130</v>
      </c>
      <c r="BO525" s="528">
        <v>130</v>
      </c>
      <c r="BP525" s="528">
        <v>130</v>
      </c>
      <c r="BQ525" s="528">
        <v>130</v>
      </c>
      <c r="BR525" s="528">
        <v>130</v>
      </c>
      <c r="BS525" s="528">
        <v>130</v>
      </c>
      <c r="BT525" s="528">
        <v>130</v>
      </c>
      <c r="BU525" s="528">
        <v>130</v>
      </c>
      <c r="BV525" s="528">
        <v>130</v>
      </c>
      <c r="BW525" s="528">
        <v>130</v>
      </c>
      <c r="BX525" s="528">
        <v>133.1</v>
      </c>
      <c r="BY525" s="528">
        <v>139.19999999999999</v>
      </c>
      <c r="BZ525" s="528">
        <v>137</v>
      </c>
      <c r="CA525" s="528">
        <v>135.9</v>
      </c>
      <c r="CB525" s="528">
        <v>135.9</v>
      </c>
      <c r="CC525" s="528">
        <v>135.9</v>
      </c>
      <c r="CD525" s="528">
        <v>135.9</v>
      </c>
      <c r="CE525" s="528">
        <v>135.9</v>
      </c>
      <c r="CF525" s="528">
        <v>135.9</v>
      </c>
      <c r="CG525" s="528">
        <v>138.80000000000001</v>
      </c>
      <c r="CH525" s="528">
        <v>135.4</v>
      </c>
      <c r="CI525" s="528">
        <v>135.4</v>
      </c>
      <c r="CJ525" s="528">
        <v>135.4</v>
      </c>
      <c r="CK525" s="528">
        <v>135.4</v>
      </c>
      <c r="CL525" s="528">
        <v>135.4</v>
      </c>
    </row>
    <row r="526" spans="1:90">
      <c r="A526" s="524" t="s">
        <v>2942</v>
      </c>
      <c r="B526" s="524" t="s">
        <v>2943</v>
      </c>
      <c r="C526" s="525">
        <v>6.6800000000000002E-3</v>
      </c>
      <c r="D526" s="528">
        <v>114.4</v>
      </c>
      <c r="E526" s="528">
        <v>114.4</v>
      </c>
      <c r="F526" s="528">
        <v>114.4</v>
      </c>
      <c r="G526" s="528">
        <v>111.6</v>
      </c>
      <c r="H526" s="528">
        <v>111.6</v>
      </c>
      <c r="I526" s="528">
        <v>111.6</v>
      </c>
      <c r="J526" s="528">
        <v>111.6</v>
      </c>
      <c r="K526" s="528">
        <v>111.6</v>
      </c>
      <c r="L526" s="528">
        <v>111.6</v>
      </c>
      <c r="M526" s="528">
        <v>111.6</v>
      </c>
      <c r="N526" s="528">
        <v>111.6</v>
      </c>
      <c r="O526" s="528">
        <v>111.6</v>
      </c>
      <c r="P526" s="528">
        <v>91.9</v>
      </c>
      <c r="Q526" s="528">
        <v>91.9</v>
      </c>
      <c r="R526" s="528">
        <v>91.9</v>
      </c>
      <c r="S526" s="528">
        <v>91.9</v>
      </c>
      <c r="T526" s="528">
        <v>91.9</v>
      </c>
      <c r="U526" s="528">
        <v>91.9</v>
      </c>
      <c r="V526" s="528">
        <v>91.9</v>
      </c>
      <c r="W526" s="528">
        <v>91.9</v>
      </c>
      <c r="X526" s="528">
        <v>91.9</v>
      </c>
      <c r="Y526" s="528">
        <v>91.9</v>
      </c>
      <c r="Z526" s="528">
        <v>91.9</v>
      </c>
      <c r="AA526" s="528">
        <v>91.9</v>
      </c>
      <c r="AB526" s="528">
        <v>88.6</v>
      </c>
      <c r="AC526" s="528">
        <v>88.6</v>
      </c>
      <c r="AD526" s="528">
        <v>88.6</v>
      </c>
      <c r="AE526" s="528">
        <v>88.6</v>
      </c>
      <c r="AF526" s="528">
        <v>88.6</v>
      </c>
      <c r="AG526" s="528">
        <v>88.6</v>
      </c>
      <c r="AH526" s="528">
        <v>88.6</v>
      </c>
      <c r="AI526" s="528">
        <v>88.6</v>
      </c>
      <c r="AJ526" s="528">
        <v>88.6</v>
      </c>
      <c r="AK526" s="528">
        <v>88.6</v>
      </c>
      <c r="AL526" s="528">
        <v>88.6</v>
      </c>
      <c r="AM526" s="528">
        <v>88.6</v>
      </c>
      <c r="AN526" s="528">
        <v>88.6</v>
      </c>
      <c r="AO526" s="528">
        <v>88.6</v>
      </c>
      <c r="AP526" s="528">
        <v>88.6</v>
      </c>
      <c r="AQ526" s="528">
        <v>88.6</v>
      </c>
      <c r="AR526" s="528">
        <v>88.6</v>
      </c>
      <c r="AS526" s="528">
        <v>88.6</v>
      </c>
      <c r="AT526" s="528">
        <v>88.6</v>
      </c>
      <c r="AU526" s="528">
        <v>88.6</v>
      </c>
      <c r="AV526" s="528">
        <v>88.6</v>
      </c>
      <c r="AW526" s="528">
        <v>88.6</v>
      </c>
      <c r="AX526" s="528">
        <v>88.6</v>
      </c>
      <c r="AY526" s="528">
        <v>88.6</v>
      </c>
      <c r="AZ526" s="528">
        <v>88.6</v>
      </c>
      <c r="BA526" s="528">
        <v>88.6</v>
      </c>
      <c r="BB526" s="528">
        <v>88.6</v>
      </c>
      <c r="BC526" s="528">
        <v>88.6</v>
      </c>
      <c r="BD526" s="528">
        <v>88.6</v>
      </c>
      <c r="BE526" s="528">
        <v>88.6</v>
      </c>
      <c r="BF526" s="528">
        <v>88.6</v>
      </c>
      <c r="BG526" s="528">
        <v>88.6</v>
      </c>
      <c r="BH526" s="528">
        <v>88.6</v>
      </c>
      <c r="BI526" s="528">
        <v>88.6</v>
      </c>
      <c r="BJ526" s="528">
        <v>90</v>
      </c>
      <c r="BK526" s="528">
        <v>90.5</v>
      </c>
      <c r="BL526" s="528">
        <v>126.3</v>
      </c>
      <c r="BM526" s="528">
        <v>133.80000000000001</v>
      </c>
      <c r="BN526" s="528">
        <v>125.6</v>
      </c>
      <c r="BO526" s="528">
        <v>119.3</v>
      </c>
      <c r="BP526" s="528">
        <v>114.4</v>
      </c>
      <c r="BQ526" s="528">
        <v>127.7</v>
      </c>
      <c r="BR526" s="528">
        <v>128.6</v>
      </c>
      <c r="BS526" s="528">
        <v>128.6</v>
      </c>
      <c r="BT526" s="528">
        <v>128.6</v>
      </c>
      <c r="BU526" s="528">
        <v>128.6</v>
      </c>
      <c r="BV526" s="528">
        <v>128.6</v>
      </c>
      <c r="BW526" s="528">
        <v>128.6</v>
      </c>
      <c r="BX526" s="528">
        <v>126.4</v>
      </c>
      <c r="BY526" s="528">
        <v>133.30000000000001</v>
      </c>
      <c r="BZ526" s="528">
        <v>136.30000000000001</v>
      </c>
      <c r="CA526" s="528">
        <v>135.9</v>
      </c>
      <c r="CB526" s="528">
        <v>135.80000000000001</v>
      </c>
      <c r="CC526" s="528">
        <v>135.80000000000001</v>
      </c>
      <c r="CD526" s="528">
        <v>135.80000000000001</v>
      </c>
      <c r="CE526" s="528">
        <v>135.80000000000001</v>
      </c>
      <c r="CF526" s="528">
        <v>135.80000000000001</v>
      </c>
      <c r="CG526" s="528">
        <v>135.80000000000001</v>
      </c>
      <c r="CH526" s="528">
        <v>135.80000000000001</v>
      </c>
      <c r="CI526" s="528">
        <v>135.80000000000001</v>
      </c>
      <c r="CJ526" s="528">
        <v>135.80000000000001</v>
      </c>
      <c r="CK526" s="528">
        <v>135.80000000000001</v>
      </c>
      <c r="CL526" s="528">
        <v>135.80000000000001</v>
      </c>
    </row>
    <row r="527" spans="1:90">
      <c r="A527" s="524" t="s">
        <v>2944</v>
      </c>
      <c r="B527" s="524" t="s">
        <v>2945</v>
      </c>
      <c r="C527" s="525">
        <v>4.6589999999999999E-2</v>
      </c>
      <c r="D527" s="528">
        <v>99.4</v>
      </c>
      <c r="E527" s="528">
        <v>99.2</v>
      </c>
      <c r="F527" s="528">
        <v>98.7</v>
      </c>
      <c r="G527" s="528">
        <v>102.2</v>
      </c>
      <c r="H527" s="528">
        <v>102.5</v>
      </c>
      <c r="I527" s="528">
        <v>102</v>
      </c>
      <c r="J527" s="528">
        <v>102.7</v>
      </c>
      <c r="K527" s="528">
        <v>103.3</v>
      </c>
      <c r="L527" s="528">
        <v>102.1</v>
      </c>
      <c r="M527" s="528">
        <v>102.7</v>
      </c>
      <c r="N527" s="528">
        <v>105.4</v>
      </c>
      <c r="O527" s="528">
        <v>104.9</v>
      </c>
      <c r="P527" s="528">
        <v>102.9</v>
      </c>
      <c r="Q527" s="528">
        <v>105.1</v>
      </c>
      <c r="R527" s="528">
        <v>103.6</v>
      </c>
      <c r="S527" s="528">
        <v>115.7</v>
      </c>
      <c r="T527" s="528">
        <v>115.9</v>
      </c>
      <c r="U527" s="528">
        <v>113.8</v>
      </c>
      <c r="V527" s="528">
        <v>113.6</v>
      </c>
      <c r="W527" s="528">
        <v>116.6</v>
      </c>
      <c r="X527" s="528">
        <v>113.9</v>
      </c>
      <c r="Y527" s="528">
        <v>115.2</v>
      </c>
      <c r="Z527" s="528">
        <v>113.9</v>
      </c>
      <c r="AA527" s="528">
        <v>117.7</v>
      </c>
      <c r="AB527" s="528">
        <v>119.5</v>
      </c>
      <c r="AC527" s="528">
        <v>118.6</v>
      </c>
      <c r="AD527" s="528">
        <v>117.3</v>
      </c>
      <c r="AE527" s="528">
        <v>128.5</v>
      </c>
      <c r="AF527" s="528">
        <v>129.4</v>
      </c>
      <c r="AG527" s="528">
        <v>129.6</v>
      </c>
      <c r="AH527" s="528">
        <v>128</v>
      </c>
      <c r="AI527" s="528">
        <v>131</v>
      </c>
      <c r="AJ527" s="528">
        <v>131.1</v>
      </c>
      <c r="AK527" s="528">
        <v>129.19999999999999</v>
      </c>
      <c r="AL527" s="528">
        <v>131.9</v>
      </c>
      <c r="AM527" s="528">
        <v>131.80000000000001</v>
      </c>
      <c r="AN527" s="528">
        <v>130.80000000000001</v>
      </c>
      <c r="AO527" s="528">
        <v>131.30000000000001</v>
      </c>
      <c r="AP527" s="528">
        <v>130.80000000000001</v>
      </c>
      <c r="AQ527" s="528">
        <v>130.80000000000001</v>
      </c>
      <c r="AR527" s="528">
        <v>130.80000000000001</v>
      </c>
      <c r="AS527" s="528">
        <v>130.80000000000001</v>
      </c>
      <c r="AT527" s="528">
        <v>130.80000000000001</v>
      </c>
      <c r="AU527" s="528">
        <v>130.80000000000001</v>
      </c>
      <c r="AV527" s="528">
        <v>131.19999999999999</v>
      </c>
      <c r="AW527" s="528">
        <v>139.4</v>
      </c>
      <c r="AX527" s="528">
        <v>142.6</v>
      </c>
      <c r="AY527" s="528">
        <v>142.69999999999999</v>
      </c>
      <c r="AZ527" s="528">
        <v>142.5</v>
      </c>
      <c r="BA527" s="528">
        <v>140.5</v>
      </c>
      <c r="BB527" s="528">
        <v>137.9</v>
      </c>
      <c r="BC527" s="528">
        <v>140.80000000000001</v>
      </c>
      <c r="BD527" s="528">
        <v>129.9</v>
      </c>
      <c r="BE527" s="528">
        <v>129.9</v>
      </c>
      <c r="BF527" s="528">
        <v>132.4</v>
      </c>
      <c r="BG527" s="528">
        <v>132.4</v>
      </c>
      <c r="BH527" s="528">
        <v>132.4</v>
      </c>
      <c r="BI527" s="528">
        <v>130.5</v>
      </c>
      <c r="BJ527" s="528">
        <v>136</v>
      </c>
      <c r="BK527" s="528">
        <v>138.80000000000001</v>
      </c>
      <c r="BL527" s="528">
        <v>144</v>
      </c>
      <c r="BM527" s="528">
        <v>139</v>
      </c>
      <c r="BN527" s="528">
        <v>139.9</v>
      </c>
      <c r="BO527" s="528">
        <v>136.30000000000001</v>
      </c>
      <c r="BP527" s="528">
        <v>143.9</v>
      </c>
      <c r="BQ527" s="528">
        <v>139.30000000000001</v>
      </c>
      <c r="BR527" s="528">
        <v>141.9</v>
      </c>
      <c r="BS527" s="528">
        <v>143.19999999999999</v>
      </c>
      <c r="BT527" s="528">
        <v>139.9</v>
      </c>
      <c r="BU527" s="528">
        <v>144.30000000000001</v>
      </c>
      <c r="BV527" s="528">
        <v>146.1</v>
      </c>
      <c r="BW527" s="528">
        <v>144.19999999999999</v>
      </c>
      <c r="BX527" s="528">
        <v>150.1</v>
      </c>
      <c r="BY527" s="528">
        <v>150.4</v>
      </c>
      <c r="BZ527" s="528">
        <v>153.80000000000001</v>
      </c>
      <c r="CA527" s="528">
        <v>156.69999999999999</v>
      </c>
      <c r="CB527" s="528">
        <v>155.5</v>
      </c>
      <c r="CC527" s="528">
        <v>161.6</v>
      </c>
      <c r="CD527" s="528">
        <v>163.1</v>
      </c>
      <c r="CE527" s="528">
        <v>160.4</v>
      </c>
      <c r="CF527" s="528">
        <v>162.80000000000001</v>
      </c>
      <c r="CG527" s="528">
        <v>160.69999999999999</v>
      </c>
      <c r="CH527" s="528">
        <v>163</v>
      </c>
      <c r="CI527" s="528">
        <v>164.2</v>
      </c>
      <c r="CJ527" s="528">
        <v>170.6</v>
      </c>
      <c r="CK527" s="528">
        <v>164.2</v>
      </c>
      <c r="CL527" s="528">
        <v>170</v>
      </c>
    </row>
    <row r="528" spans="1:90">
      <c r="A528" s="524" t="s">
        <v>2946</v>
      </c>
      <c r="B528" s="524" t="s">
        <v>2947</v>
      </c>
      <c r="C528" s="525">
        <v>1.201E-2</v>
      </c>
      <c r="D528" s="528">
        <v>101</v>
      </c>
      <c r="E528" s="528">
        <v>101</v>
      </c>
      <c r="F528" s="528">
        <v>101</v>
      </c>
      <c r="G528" s="528">
        <v>101.6</v>
      </c>
      <c r="H528" s="528">
        <v>101.2</v>
      </c>
      <c r="I528" s="528">
        <v>101.2</v>
      </c>
      <c r="J528" s="528">
        <v>102.3</v>
      </c>
      <c r="K528" s="528">
        <v>101.5</v>
      </c>
      <c r="L528" s="528">
        <v>102</v>
      </c>
      <c r="M528" s="528">
        <v>101.9</v>
      </c>
      <c r="N528" s="528">
        <v>101.2</v>
      </c>
      <c r="O528" s="528">
        <v>101.2</v>
      </c>
      <c r="P528" s="528">
        <v>101.6</v>
      </c>
      <c r="Q528" s="528">
        <v>102.8</v>
      </c>
      <c r="R528" s="528">
        <v>102.8</v>
      </c>
      <c r="S528" s="528">
        <v>103.7</v>
      </c>
      <c r="T528" s="528">
        <v>102.6</v>
      </c>
      <c r="U528" s="528">
        <v>102.6</v>
      </c>
      <c r="V528" s="528">
        <v>103.7</v>
      </c>
      <c r="W528" s="528">
        <v>104.8</v>
      </c>
      <c r="X528" s="528">
        <v>105.5</v>
      </c>
      <c r="Y528" s="528">
        <v>104.8</v>
      </c>
      <c r="Z528" s="528">
        <v>104</v>
      </c>
      <c r="AA528" s="528">
        <v>104.9</v>
      </c>
      <c r="AB528" s="528">
        <v>104.6</v>
      </c>
      <c r="AC528" s="528">
        <v>103.8</v>
      </c>
      <c r="AD528" s="528">
        <v>103.8</v>
      </c>
      <c r="AE528" s="528">
        <v>103.2</v>
      </c>
      <c r="AF528" s="528">
        <v>103.2</v>
      </c>
      <c r="AG528" s="528">
        <v>103.2</v>
      </c>
      <c r="AH528" s="528">
        <v>103.2</v>
      </c>
      <c r="AI528" s="528">
        <v>103.2</v>
      </c>
      <c r="AJ528" s="528">
        <v>103.2</v>
      </c>
      <c r="AK528" s="528">
        <v>104.1</v>
      </c>
      <c r="AL528" s="528">
        <v>105</v>
      </c>
      <c r="AM528" s="528">
        <v>105.5</v>
      </c>
      <c r="AN528" s="528">
        <v>100.7</v>
      </c>
      <c r="AO528" s="528">
        <v>111.2</v>
      </c>
      <c r="AP528" s="528">
        <v>107.2</v>
      </c>
      <c r="AQ528" s="528">
        <v>109.5</v>
      </c>
      <c r="AR528" s="528">
        <v>109.4</v>
      </c>
      <c r="AS528" s="528">
        <v>108.6</v>
      </c>
      <c r="AT528" s="528">
        <v>107.7</v>
      </c>
      <c r="AU528" s="528">
        <v>110.6</v>
      </c>
      <c r="AV528" s="528">
        <v>109.4</v>
      </c>
      <c r="AW528" s="528">
        <v>110.4</v>
      </c>
      <c r="AX528" s="528">
        <v>110.6</v>
      </c>
      <c r="AY528" s="528">
        <v>111.6</v>
      </c>
      <c r="AZ528" s="528">
        <v>121.6</v>
      </c>
      <c r="BA528" s="528">
        <v>116.5</v>
      </c>
      <c r="BB528" s="528">
        <v>110.8</v>
      </c>
      <c r="BC528" s="528">
        <v>110.6</v>
      </c>
      <c r="BD528" s="528">
        <v>108</v>
      </c>
      <c r="BE528" s="528">
        <v>109.6</v>
      </c>
      <c r="BF528" s="528">
        <v>109.4</v>
      </c>
      <c r="BG528" s="528">
        <v>108.8</v>
      </c>
      <c r="BH528" s="528">
        <v>107.8</v>
      </c>
      <c r="BI528" s="528">
        <v>107.8</v>
      </c>
      <c r="BJ528" s="528">
        <v>107.8</v>
      </c>
      <c r="BK528" s="528">
        <v>107.8</v>
      </c>
      <c r="BL528" s="528">
        <v>108.5</v>
      </c>
      <c r="BM528" s="528">
        <v>109.3</v>
      </c>
      <c r="BN528" s="528">
        <v>109.1</v>
      </c>
      <c r="BO528" s="528">
        <v>107.7</v>
      </c>
      <c r="BP528" s="528">
        <v>109.8</v>
      </c>
      <c r="BQ528" s="528">
        <v>109.8</v>
      </c>
      <c r="BR528" s="528">
        <v>109.8</v>
      </c>
      <c r="BS528" s="528">
        <v>109.8</v>
      </c>
      <c r="BT528" s="528">
        <v>110.4</v>
      </c>
      <c r="BU528" s="528">
        <v>110.4</v>
      </c>
      <c r="BV528" s="528">
        <v>110.4</v>
      </c>
      <c r="BW528" s="528">
        <v>110.4</v>
      </c>
      <c r="BX528" s="528">
        <v>110.5</v>
      </c>
      <c r="BY528" s="528">
        <v>112.3</v>
      </c>
      <c r="BZ528" s="528">
        <v>112.3</v>
      </c>
      <c r="CA528" s="528">
        <v>111.8</v>
      </c>
      <c r="CB528" s="528">
        <v>111.1</v>
      </c>
      <c r="CC528" s="528">
        <v>112.3</v>
      </c>
      <c r="CD528" s="528">
        <v>112.4</v>
      </c>
      <c r="CE528" s="528">
        <v>114.7</v>
      </c>
      <c r="CF528" s="528">
        <v>115.5</v>
      </c>
      <c r="CG528" s="528">
        <v>115.5</v>
      </c>
      <c r="CH528" s="528">
        <v>117.9</v>
      </c>
      <c r="CI528" s="528">
        <v>118</v>
      </c>
      <c r="CJ528" s="528">
        <v>118.6</v>
      </c>
      <c r="CK528" s="528">
        <v>118.6</v>
      </c>
      <c r="CL528" s="528">
        <v>116.2</v>
      </c>
    </row>
    <row r="529" spans="1:90">
      <c r="A529" s="524" t="s">
        <v>2948</v>
      </c>
      <c r="B529" s="524" t="s">
        <v>1248</v>
      </c>
      <c r="C529" s="525">
        <v>2.5559699999999999</v>
      </c>
      <c r="D529" s="528">
        <v>99.5</v>
      </c>
      <c r="E529" s="528">
        <v>100.6</v>
      </c>
      <c r="F529" s="528">
        <v>101.5</v>
      </c>
      <c r="G529" s="528">
        <v>103</v>
      </c>
      <c r="H529" s="528">
        <v>103</v>
      </c>
      <c r="I529" s="528">
        <v>102.3</v>
      </c>
      <c r="J529" s="528">
        <v>103.1</v>
      </c>
      <c r="K529" s="528">
        <v>102.8</v>
      </c>
      <c r="L529" s="528">
        <v>102.6</v>
      </c>
      <c r="M529" s="528">
        <v>102.7</v>
      </c>
      <c r="N529" s="528">
        <v>103.1</v>
      </c>
      <c r="O529" s="528">
        <v>103</v>
      </c>
      <c r="P529" s="528">
        <v>103.9</v>
      </c>
      <c r="Q529" s="528">
        <v>105.3</v>
      </c>
      <c r="R529" s="528">
        <v>106.1</v>
      </c>
      <c r="S529" s="528">
        <v>110.1</v>
      </c>
      <c r="T529" s="528">
        <v>111.5</v>
      </c>
      <c r="U529" s="528">
        <v>112.5</v>
      </c>
      <c r="V529" s="528">
        <v>113.5</v>
      </c>
      <c r="W529" s="528">
        <v>113.8</v>
      </c>
      <c r="X529" s="528">
        <v>114.1</v>
      </c>
      <c r="Y529" s="528">
        <v>114.6</v>
      </c>
      <c r="Z529" s="528">
        <v>115.8</v>
      </c>
      <c r="AA529" s="528">
        <v>116.8</v>
      </c>
      <c r="AB529" s="528">
        <v>119.1</v>
      </c>
      <c r="AC529" s="528">
        <v>120</v>
      </c>
      <c r="AD529" s="528">
        <v>122.9</v>
      </c>
      <c r="AE529" s="528">
        <v>125.8</v>
      </c>
      <c r="AF529" s="528">
        <v>126.3</v>
      </c>
      <c r="AG529" s="528">
        <v>127.2</v>
      </c>
      <c r="AH529" s="528">
        <v>127.8</v>
      </c>
      <c r="AI529" s="528">
        <v>128.30000000000001</v>
      </c>
      <c r="AJ529" s="528">
        <v>128.69999999999999</v>
      </c>
      <c r="AK529" s="528">
        <v>129.30000000000001</v>
      </c>
      <c r="AL529" s="528">
        <v>129.30000000000001</v>
      </c>
      <c r="AM529" s="528">
        <v>129.69999999999999</v>
      </c>
      <c r="AN529" s="528">
        <v>128.9</v>
      </c>
      <c r="AO529" s="528">
        <v>128.6</v>
      </c>
      <c r="AP529" s="528">
        <v>129.69999999999999</v>
      </c>
      <c r="AQ529" s="528">
        <v>129.1</v>
      </c>
      <c r="AR529" s="528">
        <v>129</v>
      </c>
      <c r="AS529" s="528">
        <v>128.5</v>
      </c>
      <c r="AT529" s="528">
        <v>129.5</v>
      </c>
      <c r="AU529" s="528">
        <v>130.69999999999999</v>
      </c>
      <c r="AV529" s="528">
        <v>130.30000000000001</v>
      </c>
      <c r="AW529" s="528">
        <v>129.80000000000001</v>
      </c>
      <c r="AX529" s="528">
        <v>131.4</v>
      </c>
      <c r="AY529" s="528">
        <v>131.80000000000001</v>
      </c>
      <c r="AZ529" s="528">
        <v>135</v>
      </c>
      <c r="BA529" s="528">
        <v>136.4</v>
      </c>
      <c r="BB529" s="528">
        <v>138.5</v>
      </c>
      <c r="BC529" s="528">
        <v>139.4</v>
      </c>
      <c r="BD529" s="528">
        <v>139.6</v>
      </c>
      <c r="BE529" s="528">
        <v>140.4</v>
      </c>
      <c r="BF529" s="528">
        <v>140.80000000000001</v>
      </c>
      <c r="BG529" s="528">
        <v>141</v>
      </c>
      <c r="BH529" s="528">
        <v>141.19999999999999</v>
      </c>
      <c r="BI529" s="528">
        <v>141.4</v>
      </c>
      <c r="BJ529" s="528">
        <v>140.80000000000001</v>
      </c>
      <c r="BK529" s="528">
        <v>139.4</v>
      </c>
      <c r="BL529" s="528">
        <v>140.69999999999999</v>
      </c>
      <c r="BM529" s="528">
        <v>142.5</v>
      </c>
      <c r="BN529" s="528">
        <v>143</v>
      </c>
      <c r="BO529" s="528">
        <v>143.69999999999999</v>
      </c>
      <c r="BP529" s="528">
        <v>145</v>
      </c>
      <c r="BQ529" s="528">
        <v>143.30000000000001</v>
      </c>
      <c r="BR529" s="528">
        <v>145.1</v>
      </c>
      <c r="BS529" s="528">
        <v>144</v>
      </c>
      <c r="BT529" s="528">
        <v>143.4</v>
      </c>
      <c r="BU529" s="528">
        <v>145</v>
      </c>
      <c r="BV529" s="528">
        <v>143.80000000000001</v>
      </c>
      <c r="BW529" s="528">
        <v>143.6</v>
      </c>
      <c r="BX529" s="528">
        <v>144.19999999999999</v>
      </c>
      <c r="BY529" s="528">
        <v>146.1</v>
      </c>
      <c r="BZ529" s="528">
        <v>148.30000000000001</v>
      </c>
      <c r="CA529" s="528">
        <v>148.9</v>
      </c>
      <c r="CB529" s="528">
        <v>150.19999999999999</v>
      </c>
      <c r="CC529" s="528">
        <v>149.80000000000001</v>
      </c>
      <c r="CD529" s="528">
        <v>150.19999999999999</v>
      </c>
      <c r="CE529" s="528">
        <v>149.6</v>
      </c>
      <c r="CF529" s="528">
        <v>150.5</v>
      </c>
      <c r="CG529" s="528">
        <v>153.80000000000001</v>
      </c>
      <c r="CH529" s="528">
        <v>155.69999999999999</v>
      </c>
      <c r="CI529" s="528">
        <v>156</v>
      </c>
      <c r="CJ529" s="528">
        <v>155.9</v>
      </c>
      <c r="CK529" s="528">
        <v>156.19999999999999</v>
      </c>
      <c r="CL529" s="528">
        <v>158.19999999999999</v>
      </c>
    </row>
    <row r="530" spans="1:90">
      <c r="A530" s="524" t="s">
        <v>2949</v>
      </c>
      <c r="B530" s="524" t="s">
        <v>1250</v>
      </c>
      <c r="C530" s="525">
        <v>0.65800999999999998</v>
      </c>
      <c r="D530" s="528">
        <v>101.8</v>
      </c>
      <c r="E530" s="528">
        <v>101.7</v>
      </c>
      <c r="F530" s="528">
        <v>101.4</v>
      </c>
      <c r="G530" s="528">
        <v>104.3</v>
      </c>
      <c r="H530" s="528">
        <v>104.6</v>
      </c>
      <c r="I530" s="528">
        <v>104.7</v>
      </c>
      <c r="J530" s="528">
        <v>104.9</v>
      </c>
      <c r="K530" s="528">
        <v>104.8</v>
      </c>
      <c r="L530" s="528">
        <v>103.7</v>
      </c>
      <c r="M530" s="528">
        <v>104.2</v>
      </c>
      <c r="N530" s="528">
        <v>104.6</v>
      </c>
      <c r="O530" s="528">
        <v>105.1</v>
      </c>
      <c r="P530" s="528">
        <v>105.5</v>
      </c>
      <c r="Q530" s="528">
        <v>106.7</v>
      </c>
      <c r="R530" s="528">
        <v>106.7</v>
      </c>
      <c r="S530" s="528">
        <v>108.1</v>
      </c>
      <c r="T530" s="528">
        <v>109</v>
      </c>
      <c r="U530" s="528">
        <v>110.9</v>
      </c>
      <c r="V530" s="528">
        <v>111.8</v>
      </c>
      <c r="W530" s="528">
        <v>111.9</v>
      </c>
      <c r="X530" s="528">
        <v>112.3</v>
      </c>
      <c r="Y530" s="528">
        <v>112.4</v>
      </c>
      <c r="Z530" s="528">
        <v>112.2</v>
      </c>
      <c r="AA530" s="528">
        <v>113.2</v>
      </c>
      <c r="AB530" s="528">
        <v>114.8</v>
      </c>
      <c r="AC530" s="528">
        <v>114.6</v>
      </c>
      <c r="AD530" s="528">
        <v>115.9</v>
      </c>
      <c r="AE530" s="528">
        <v>116.7</v>
      </c>
      <c r="AF530" s="528">
        <v>117.3</v>
      </c>
      <c r="AG530" s="528">
        <v>117.9</v>
      </c>
      <c r="AH530" s="528">
        <v>118.5</v>
      </c>
      <c r="AI530" s="528">
        <v>119.5</v>
      </c>
      <c r="AJ530" s="528">
        <v>119.3</v>
      </c>
      <c r="AK530" s="528">
        <v>119.8</v>
      </c>
      <c r="AL530" s="528">
        <v>120.7</v>
      </c>
      <c r="AM530" s="528">
        <v>121.7</v>
      </c>
      <c r="AN530" s="528">
        <v>123.4</v>
      </c>
      <c r="AO530" s="528">
        <v>124.5</v>
      </c>
      <c r="AP530" s="528">
        <v>124.1</v>
      </c>
      <c r="AQ530" s="528">
        <v>125.2</v>
      </c>
      <c r="AR530" s="528">
        <v>124.2</v>
      </c>
      <c r="AS530" s="528">
        <v>124.5</v>
      </c>
      <c r="AT530" s="528">
        <v>124.1</v>
      </c>
      <c r="AU530" s="528">
        <v>126.6</v>
      </c>
      <c r="AV530" s="528">
        <v>126.6</v>
      </c>
      <c r="AW530" s="528">
        <v>126.1</v>
      </c>
      <c r="AX530" s="528">
        <v>126.5</v>
      </c>
      <c r="AY530" s="528">
        <v>127.4</v>
      </c>
      <c r="AZ530" s="528">
        <v>130.4</v>
      </c>
      <c r="BA530" s="528">
        <v>130.30000000000001</v>
      </c>
      <c r="BB530" s="528">
        <v>130.80000000000001</v>
      </c>
      <c r="BC530" s="528">
        <v>133.30000000000001</v>
      </c>
      <c r="BD530" s="528">
        <v>134.19999999999999</v>
      </c>
      <c r="BE530" s="528">
        <v>134.30000000000001</v>
      </c>
      <c r="BF530" s="528">
        <v>135.9</v>
      </c>
      <c r="BG530" s="528">
        <v>136.1</v>
      </c>
      <c r="BH530" s="528">
        <v>137.1</v>
      </c>
      <c r="BI530" s="528">
        <v>136.4</v>
      </c>
      <c r="BJ530" s="528">
        <v>137.80000000000001</v>
      </c>
      <c r="BK530" s="528">
        <v>137</v>
      </c>
      <c r="BL530" s="528">
        <v>138.9</v>
      </c>
      <c r="BM530" s="528">
        <v>139.4</v>
      </c>
      <c r="BN530" s="528">
        <v>140.30000000000001</v>
      </c>
      <c r="BO530" s="528">
        <v>140.69999999999999</v>
      </c>
      <c r="BP530" s="528">
        <v>143.80000000000001</v>
      </c>
      <c r="BQ530" s="528">
        <v>141</v>
      </c>
      <c r="BR530" s="528">
        <v>141.1</v>
      </c>
      <c r="BS530" s="528">
        <v>140.80000000000001</v>
      </c>
      <c r="BT530" s="528">
        <v>141.19999999999999</v>
      </c>
      <c r="BU530" s="528">
        <v>141.19999999999999</v>
      </c>
      <c r="BV530" s="528">
        <v>141.19999999999999</v>
      </c>
      <c r="BW530" s="528">
        <v>141.80000000000001</v>
      </c>
      <c r="BX530" s="528">
        <v>143.5</v>
      </c>
      <c r="BY530" s="528">
        <v>144.19999999999999</v>
      </c>
      <c r="BZ530" s="528">
        <v>146.19999999999999</v>
      </c>
      <c r="CA530" s="528">
        <v>146.1</v>
      </c>
      <c r="CB530" s="528">
        <v>149.80000000000001</v>
      </c>
      <c r="CC530" s="528">
        <v>151.4</v>
      </c>
      <c r="CD530" s="528">
        <v>153.5</v>
      </c>
      <c r="CE530" s="528">
        <v>153.9</v>
      </c>
      <c r="CF530" s="528">
        <v>155.9</v>
      </c>
      <c r="CG530" s="528">
        <v>157.4</v>
      </c>
      <c r="CH530" s="528">
        <v>158.19999999999999</v>
      </c>
      <c r="CI530" s="528">
        <v>157.9</v>
      </c>
      <c r="CJ530" s="528">
        <v>159.1</v>
      </c>
      <c r="CK530" s="528">
        <v>159.30000000000001</v>
      </c>
      <c r="CL530" s="528">
        <v>160.6</v>
      </c>
    </row>
    <row r="531" spans="1:90">
      <c r="A531" s="524" t="s">
        <v>2950</v>
      </c>
      <c r="B531" s="524" t="s">
        <v>1252</v>
      </c>
      <c r="C531" s="525">
        <v>0.34116999999999997</v>
      </c>
      <c r="D531" s="528">
        <v>101.3</v>
      </c>
      <c r="E531" s="528">
        <v>101.3</v>
      </c>
      <c r="F531" s="528">
        <v>101.2</v>
      </c>
      <c r="G531" s="528">
        <v>104.2</v>
      </c>
      <c r="H531" s="528">
        <v>104.4</v>
      </c>
      <c r="I531" s="528">
        <v>105</v>
      </c>
      <c r="J531" s="528">
        <v>105.1</v>
      </c>
      <c r="K531" s="528">
        <v>105.1</v>
      </c>
      <c r="L531" s="528">
        <v>104.4</v>
      </c>
      <c r="M531" s="528">
        <v>105.4</v>
      </c>
      <c r="N531" s="528">
        <v>106</v>
      </c>
      <c r="O531" s="528">
        <v>106.2</v>
      </c>
      <c r="P531" s="528">
        <v>106.6</v>
      </c>
      <c r="Q531" s="528">
        <v>106.9</v>
      </c>
      <c r="R531" s="528">
        <v>106.9</v>
      </c>
      <c r="S531" s="528">
        <v>108.3</v>
      </c>
      <c r="T531" s="528">
        <v>109</v>
      </c>
      <c r="U531" s="528">
        <v>110</v>
      </c>
      <c r="V531" s="528">
        <v>110.7</v>
      </c>
      <c r="W531" s="528">
        <v>110.6</v>
      </c>
      <c r="X531" s="528">
        <v>110.8</v>
      </c>
      <c r="Y531" s="528">
        <v>111.5</v>
      </c>
      <c r="Z531" s="528">
        <v>111.3</v>
      </c>
      <c r="AA531" s="528">
        <v>112.2</v>
      </c>
      <c r="AB531" s="528">
        <v>113.4</v>
      </c>
      <c r="AC531" s="528">
        <v>115</v>
      </c>
      <c r="AD531" s="528">
        <v>115.4</v>
      </c>
      <c r="AE531" s="528">
        <v>117.5</v>
      </c>
      <c r="AF531" s="528">
        <v>117.9</v>
      </c>
      <c r="AG531" s="528">
        <v>118.6</v>
      </c>
      <c r="AH531" s="528">
        <v>118.7</v>
      </c>
      <c r="AI531" s="528">
        <v>119.6</v>
      </c>
      <c r="AJ531" s="528">
        <v>119.6</v>
      </c>
      <c r="AK531" s="528">
        <v>120.3</v>
      </c>
      <c r="AL531" s="528">
        <v>121.6</v>
      </c>
      <c r="AM531" s="528">
        <v>123.1</v>
      </c>
      <c r="AN531" s="528">
        <v>124.9</v>
      </c>
      <c r="AO531" s="528">
        <v>125.2</v>
      </c>
      <c r="AP531" s="528">
        <v>126.3</v>
      </c>
      <c r="AQ531" s="528">
        <v>128.80000000000001</v>
      </c>
      <c r="AR531" s="528">
        <v>127.5</v>
      </c>
      <c r="AS531" s="528">
        <v>128.4</v>
      </c>
      <c r="AT531" s="528">
        <v>127.3</v>
      </c>
      <c r="AU531" s="528">
        <v>129.80000000000001</v>
      </c>
      <c r="AV531" s="528">
        <v>130.4</v>
      </c>
      <c r="AW531" s="528">
        <v>130.30000000000001</v>
      </c>
      <c r="AX531" s="528">
        <v>130.30000000000001</v>
      </c>
      <c r="AY531" s="528">
        <v>130.19999999999999</v>
      </c>
      <c r="AZ531" s="528">
        <v>136.1</v>
      </c>
      <c r="BA531" s="528">
        <v>136.69999999999999</v>
      </c>
      <c r="BB531" s="528">
        <v>137.80000000000001</v>
      </c>
      <c r="BC531" s="528">
        <v>141.19999999999999</v>
      </c>
      <c r="BD531" s="528">
        <v>142.5</v>
      </c>
      <c r="BE531" s="528">
        <v>143.4</v>
      </c>
      <c r="BF531" s="528">
        <v>145.9</v>
      </c>
      <c r="BG531" s="528">
        <v>146.4</v>
      </c>
      <c r="BH531" s="528">
        <v>147.19999999999999</v>
      </c>
      <c r="BI531" s="528">
        <v>147.30000000000001</v>
      </c>
      <c r="BJ531" s="528">
        <v>148.5</v>
      </c>
      <c r="BK531" s="528">
        <v>148.30000000000001</v>
      </c>
      <c r="BL531" s="528">
        <v>150.4</v>
      </c>
      <c r="BM531" s="528">
        <v>151.9</v>
      </c>
      <c r="BN531" s="528">
        <v>153.19999999999999</v>
      </c>
      <c r="BO531" s="528">
        <v>153.30000000000001</v>
      </c>
      <c r="BP531" s="528">
        <v>154</v>
      </c>
      <c r="BQ531" s="528">
        <v>153.69999999999999</v>
      </c>
      <c r="BR531" s="528">
        <v>153.69999999999999</v>
      </c>
      <c r="BS531" s="528">
        <v>153.1</v>
      </c>
      <c r="BT531" s="528">
        <v>153.9</v>
      </c>
      <c r="BU531" s="528">
        <v>153.80000000000001</v>
      </c>
      <c r="BV531" s="528">
        <v>154</v>
      </c>
      <c r="BW531" s="528">
        <v>155</v>
      </c>
      <c r="BX531" s="528">
        <v>158.4</v>
      </c>
      <c r="BY531" s="528">
        <v>158.1</v>
      </c>
      <c r="BZ531" s="528">
        <v>162.9</v>
      </c>
      <c r="CA531" s="528">
        <v>163</v>
      </c>
      <c r="CB531" s="528">
        <v>166.3</v>
      </c>
      <c r="CC531" s="528">
        <v>167.7</v>
      </c>
      <c r="CD531" s="528">
        <v>171.8</v>
      </c>
      <c r="CE531" s="528">
        <v>173.5</v>
      </c>
      <c r="CF531" s="528">
        <v>175.4</v>
      </c>
      <c r="CG531" s="528">
        <v>176.5</v>
      </c>
      <c r="CH531" s="528">
        <v>177.4</v>
      </c>
      <c r="CI531" s="528">
        <v>177.8</v>
      </c>
      <c r="CJ531" s="528">
        <v>181.3</v>
      </c>
      <c r="CK531" s="528">
        <v>181.5</v>
      </c>
      <c r="CL531" s="528">
        <v>182.3</v>
      </c>
    </row>
    <row r="532" spans="1:90">
      <c r="A532" s="524" t="s">
        <v>2951</v>
      </c>
      <c r="B532" s="524" t="s">
        <v>1254</v>
      </c>
      <c r="C532" s="525">
        <v>6.3250000000000001E-2</v>
      </c>
      <c r="D532" s="528">
        <v>100.7</v>
      </c>
      <c r="E532" s="528">
        <v>101.1</v>
      </c>
      <c r="F532" s="528">
        <v>99.2</v>
      </c>
      <c r="G532" s="528">
        <v>97.8</v>
      </c>
      <c r="H532" s="528">
        <v>95.8</v>
      </c>
      <c r="I532" s="528">
        <v>95.1</v>
      </c>
      <c r="J532" s="528">
        <v>95.2</v>
      </c>
      <c r="K532" s="528">
        <v>94</v>
      </c>
      <c r="L532" s="528">
        <v>95.2</v>
      </c>
      <c r="M532" s="528">
        <v>94.8</v>
      </c>
      <c r="N532" s="528">
        <v>96.2</v>
      </c>
      <c r="O532" s="528">
        <v>99.3</v>
      </c>
      <c r="P532" s="528">
        <v>96.8</v>
      </c>
      <c r="Q532" s="528">
        <v>97.6</v>
      </c>
      <c r="R532" s="528">
        <v>97.6</v>
      </c>
      <c r="S532" s="528">
        <v>102.4</v>
      </c>
      <c r="T532" s="528">
        <v>100.8</v>
      </c>
      <c r="U532" s="528">
        <v>101.1</v>
      </c>
      <c r="V532" s="528">
        <v>101.2</v>
      </c>
      <c r="W532" s="528">
        <v>99.6</v>
      </c>
      <c r="X532" s="528">
        <v>100.7</v>
      </c>
      <c r="Y532" s="528">
        <v>98.2</v>
      </c>
      <c r="Z532" s="528">
        <v>97.2</v>
      </c>
      <c r="AA532" s="528">
        <v>99.4</v>
      </c>
      <c r="AB532" s="528">
        <v>97.1</v>
      </c>
      <c r="AC532" s="528">
        <v>93.6</v>
      </c>
      <c r="AD532" s="528">
        <v>93.4</v>
      </c>
      <c r="AE532" s="528">
        <v>86.7</v>
      </c>
      <c r="AF532" s="528">
        <v>88.5</v>
      </c>
      <c r="AG532" s="528">
        <v>90.2</v>
      </c>
      <c r="AH532" s="528">
        <v>95.3</v>
      </c>
      <c r="AI532" s="528">
        <v>92.3</v>
      </c>
      <c r="AJ532" s="528">
        <v>90.3</v>
      </c>
      <c r="AK532" s="528">
        <v>86.8</v>
      </c>
      <c r="AL532" s="528">
        <v>86</v>
      </c>
      <c r="AM532" s="528">
        <v>86.4</v>
      </c>
      <c r="AN532" s="528">
        <v>85.9</v>
      </c>
      <c r="AO532" s="528">
        <v>87.3</v>
      </c>
      <c r="AP532" s="528">
        <v>84</v>
      </c>
      <c r="AQ532" s="528">
        <v>85.2</v>
      </c>
      <c r="AR532" s="528">
        <v>85.5</v>
      </c>
      <c r="AS532" s="528">
        <v>83.8</v>
      </c>
      <c r="AT532" s="528">
        <v>86.3</v>
      </c>
      <c r="AU532" s="528">
        <v>91.1</v>
      </c>
      <c r="AV532" s="528">
        <v>90.5</v>
      </c>
      <c r="AW532" s="528">
        <v>90.2</v>
      </c>
      <c r="AX532" s="528">
        <v>89</v>
      </c>
      <c r="AY532" s="528">
        <v>93.1</v>
      </c>
      <c r="AZ532" s="528">
        <v>92.7</v>
      </c>
      <c r="BA532" s="528">
        <v>96.2</v>
      </c>
      <c r="BB532" s="528">
        <v>95.6</v>
      </c>
      <c r="BC532" s="528">
        <v>95.2</v>
      </c>
      <c r="BD532" s="528">
        <v>97.5</v>
      </c>
      <c r="BE532" s="528">
        <v>97.8</v>
      </c>
      <c r="BF532" s="528">
        <v>98.6</v>
      </c>
      <c r="BG532" s="528">
        <v>99.1</v>
      </c>
      <c r="BH532" s="528">
        <v>101.1</v>
      </c>
      <c r="BI532" s="528">
        <v>98</v>
      </c>
      <c r="BJ532" s="528">
        <v>100.7</v>
      </c>
      <c r="BK532" s="528">
        <v>98.9</v>
      </c>
      <c r="BL532" s="528">
        <v>101.1</v>
      </c>
      <c r="BM532" s="528">
        <v>95.8</v>
      </c>
      <c r="BN532" s="528">
        <v>94.2</v>
      </c>
      <c r="BO532" s="528">
        <v>94.6</v>
      </c>
      <c r="BP532" s="528">
        <v>94.8</v>
      </c>
      <c r="BQ532" s="528">
        <v>96.9</v>
      </c>
      <c r="BR532" s="528">
        <v>96.3</v>
      </c>
      <c r="BS532" s="528">
        <v>96.5</v>
      </c>
      <c r="BT532" s="528">
        <v>96.9</v>
      </c>
      <c r="BU532" s="528">
        <v>96.2</v>
      </c>
      <c r="BV532" s="528">
        <v>95.6</v>
      </c>
      <c r="BW532" s="528">
        <v>96.7</v>
      </c>
      <c r="BX532" s="528">
        <v>95.4</v>
      </c>
      <c r="BY532" s="528">
        <v>93.4</v>
      </c>
      <c r="BZ532" s="528">
        <v>93.3</v>
      </c>
      <c r="CA532" s="528">
        <v>93.4</v>
      </c>
      <c r="CB532" s="528">
        <v>94.1</v>
      </c>
      <c r="CC532" s="528">
        <v>94.1</v>
      </c>
      <c r="CD532" s="528">
        <v>94.1</v>
      </c>
      <c r="CE532" s="528">
        <v>92.4</v>
      </c>
      <c r="CF532" s="528">
        <v>92.3</v>
      </c>
      <c r="CG532" s="528">
        <v>95.6</v>
      </c>
      <c r="CH532" s="528">
        <v>95.6</v>
      </c>
      <c r="CI532" s="528">
        <v>93.6</v>
      </c>
      <c r="CJ532" s="528">
        <v>93.4</v>
      </c>
      <c r="CK532" s="528">
        <v>93.4</v>
      </c>
      <c r="CL532" s="528">
        <v>93.4</v>
      </c>
    </row>
    <row r="533" spans="1:90">
      <c r="A533" s="524" t="s">
        <v>2952</v>
      </c>
      <c r="B533" s="524" t="s">
        <v>1256</v>
      </c>
      <c r="C533" s="525">
        <v>0.10682</v>
      </c>
      <c r="D533" s="528">
        <v>96.7</v>
      </c>
      <c r="E533" s="528">
        <v>95.6</v>
      </c>
      <c r="F533" s="528">
        <v>95.6</v>
      </c>
      <c r="G533" s="528">
        <v>95.8</v>
      </c>
      <c r="H533" s="528">
        <v>95.4</v>
      </c>
      <c r="I533" s="528">
        <v>94.2</v>
      </c>
      <c r="J533" s="528">
        <v>94.4</v>
      </c>
      <c r="K533" s="528">
        <v>94.4</v>
      </c>
      <c r="L533" s="528">
        <v>94.4</v>
      </c>
      <c r="M533" s="528">
        <v>94.4</v>
      </c>
      <c r="N533" s="528">
        <v>94.4</v>
      </c>
      <c r="O533" s="528">
        <v>94.4</v>
      </c>
      <c r="P533" s="528">
        <v>94.4</v>
      </c>
      <c r="Q533" s="528">
        <v>94.4</v>
      </c>
      <c r="R533" s="528">
        <v>94.4</v>
      </c>
      <c r="S533" s="528">
        <v>94.2</v>
      </c>
      <c r="T533" s="528">
        <v>96</v>
      </c>
      <c r="U533" s="528">
        <v>96</v>
      </c>
      <c r="V533" s="528">
        <v>98.4</v>
      </c>
      <c r="W533" s="528">
        <v>98.4</v>
      </c>
      <c r="X533" s="528">
        <v>99.4</v>
      </c>
      <c r="Y533" s="528">
        <v>99.7</v>
      </c>
      <c r="Z533" s="528">
        <v>99.7</v>
      </c>
      <c r="AA533" s="528">
        <v>99.7</v>
      </c>
      <c r="AB533" s="528">
        <v>104.3</v>
      </c>
      <c r="AC533" s="528">
        <v>104.9</v>
      </c>
      <c r="AD533" s="528">
        <v>112.4</v>
      </c>
      <c r="AE533" s="528">
        <v>113.2</v>
      </c>
      <c r="AF533" s="528">
        <v>115</v>
      </c>
      <c r="AG533" s="528">
        <v>115.1</v>
      </c>
      <c r="AH533" s="528">
        <v>118.5</v>
      </c>
      <c r="AI533" s="528">
        <v>121.9</v>
      </c>
      <c r="AJ533" s="528">
        <v>121.9</v>
      </c>
      <c r="AK533" s="528">
        <v>124.1</v>
      </c>
      <c r="AL533" s="528">
        <v>125.3</v>
      </c>
      <c r="AM533" s="528">
        <v>125.8</v>
      </c>
      <c r="AN533" s="528">
        <v>131.1</v>
      </c>
      <c r="AO533" s="528">
        <v>132.1</v>
      </c>
      <c r="AP533" s="528">
        <v>132.1</v>
      </c>
      <c r="AQ533" s="528">
        <v>129.5</v>
      </c>
      <c r="AR533" s="528">
        <v>129.5</v>
      </c>
      <c r="AS533" s="528">
        <v>128.9</v>
      </c>
      <c r="AT533" s="528">
        <v>128.9</v>
      </c>
      <c r="AU533" s="528">
        <v>130.5</v>
      </c>
      <c r="AV533" s="528">
        <v>130.5</v>
      </c>
      <c r="AW533" s="528">
        <v>130.5</v>
      </c>
      <c r="AX533" s="528">
        <v>130.5</v>
      </c>
      <c r="AY533" s="528">
        <v>130.5</v>
      </c>
      <c r="AZ533" s="528">
        <v>126.1</v>
      </c>
      <c r="BA533" s="528">
        <v>124</v>
      </c>
      <c r="BB533" s="528">
        <v>124.5</v>
      </c>
      <c r="BC533" s="528">
        <v>125.9</v>
      </c>
      <c r="BD533" s="528">
        <v>124.2</v>
      </c>
      <c r="BE533" s="528">
        <v>122.7</v>
      </c>
      <c r="BF533" s="528">
        <v>123</v>
      </c>
      <c r="BG533" s="528">
        <v>123.8</v>
      </c>
      <c r="BH533" s="528">
        <v>123.8</v>
      </c>
      <c r="BI533" s="528">
        <v>123.8</v>
      </c>
      <c r="BJ533" s="528">
        <v>123.8</v>
      </c>
      <c r="BK533" s="528">
        <v>123.7</v>
      </c>
      <c r="BL533" s="528">
        <v>124.3</v>
      </c>
      <c r="BM533" s="528">
        <v>123.6</v>
      </c>
      <c r="BN533" s="528">
        <v>123.8</v>
      </c>
      <c r="BO533" s="528">
        <v>123.8</v>
      </c>
      <c r="BP533" s="528">
        <v>123.6</v>
      </c>
      <c r="BQ533" s="528">
        <v>123.6</v>
      </c>
      <c r="BR533" s="528">
        <v>123.6</v>
      </c>
      <c r="BS533" s="528">
        <v>123.6</v>
      </c>
      <c r="BT533" s="528">
        <v>123.6</v>
      </c>
      <c r="BU533" s="528">
        <v>123.6</v>
      </c>
      <c r="BV533" s="528">
        <v>123.6</v>
      </c>
      <c r="BW533" s="528">
        <v>123.6</v>
      </c>
      <c r="BX533" s="528">
        <v>123.6</v>
      </c>
      <c r="BY533" s="528">
        <v>131</v>
      </c>
      <c r="BZ533" s="528">
        <v>129.30000000000001</v>
      </c>
      <c r="CA533" s="528">
        <v>128.9</v>
      </c>
      <c r="CB533" s="528">
        <v>128.9</v>
      </c>
      <c r="CC533" s="528">
        <v>128.9</v>
      </c>
      <c r="CD533" s="528">
        <v>128.9</v>
      </c>
      <c r="CE533" s="528">
        <v>125.5</v>
      </c>
      <c r="CF533" s="528">
        <v>128</v>
      </c>
      <c r="CG533" s="528">
        <v>127.8</v>
      </c>
      <c r="CH533" s="528">
        <v>127.8</v>
      </c>
      <c r="CI533" s="528">
        <v>126.5</v>
      </c>
      <c r="CJ533" s="528">
        <v>123.7</v>
      </c>
      <c r="CK533" s="528">
        <v>124</v>
      </c>
      <c r="CL533" s="528">
        <v>129.5</v>
      </c>
    </row>
    <row r="534" spans="1:90">
      <c r="A534" s="524" t="s">
        <v>2953</v>
      </c>
      <c r="B534" s="524" t="s">
        <v>1258</v>
      </c>
      <c r="C534" s="525">
        <v>0.14677000000000001</v>
      </c>
      <c r="D534" s="528">
        <v>106.9</v>
      </c>
      <c r="E534" s="528">
        <v>106.9</v>
      </c>
      <c r="F534" s="528">
        <v>106.9</v>
      </c>
      <c r="G534" s="528">
        <v>113.5</v>
      </c>
      <c r="H534" s="528">
        <v>115.6</v>
      </c>
      <c r="I534" s="528">
        <v>115.6</v>
      </c>
      <c r="J534" s="528">
        <v>116.4</v>
      </c>
      <c r="K534" s="528">
        <v>116.5</v>
      </c>
      <c r="L534" s="528">
        <v>112.6</v>
      </c>
      <c r="M534" s="528">
        <v>112.6</v>
      </c>
      <c r="N534" s="528">
        <v>112.6</v>
      </c>
      <c r="O534" s="528">
        <v>113</v>
      </c>
      <c r="P534" s="528">
        <v>115</v>
      </c>
      <c r="Q534" s="528">
        <v>119</v>
      </c>
      <c r="R534" s="528">
        <v>119</v>
      </c>
      <c r="S534" s="528">
        <v>120.1</v>
      </c>
      <c r="T534" s="528">
        <v>122</v>
      </c>
      <c r="U534" s="528">
        <v>127.9</v>
      </c>
      <c r="V534" s="528">
        <v>128.69999999999999</v>
      </c>
      <c r="W534" s="528">
        <v>130</v>
      </c>
      <c r="X534" s="528">
        <v>130</v>
      </c>
      <c r="Y534" s="528">
        <v>130</v>
      </c>
      <c r="Z534" s="528">
        <v>130</v>
      </c>
      <c r="AA534" s="528">
        <v>131.30000000000001</v>
      </c>
      <c r="AB534" s="528">
        <v>133.30000000000001</v>
      </c>
      <c r="AC534" s="528">
        <v>129.6</v>
      </c>
      <c r="AD534" s="528">
        <v>129.30000000000001</v>
      </c>
      <c r="AE534" s="528">
        <v>130.19999999999999</v>
      </c>
      <c r="AF534" s="528">
        <v>130.19999999999999</v>
      </c>
      <c r="AG534" s="528">
        <v>130.30000000000001</v>
      </c>
      <c r="AH534" s="528">
        <v>128.1</v>
      </c>
      <c r="AI534" s="528">
        <v>129.4</v>
      </c>
      <c r="AJ534" s="528">
        <v>129.4</v>
      </c>
      <c r="AK534" s="528">
        <v>130.1</v>
      </c>
      <c r="AL534" s="528">
        <v>130.1</v>
      </c>
      <c r="AM534" s="528">
        <v>130.5</v>
      </c>
      <c r="AN534" s="528">
        <v>130.69999999999999</v>
      </c>
      <c r="AO534" s="528">
        <v>133.19999999999999</v>
      </c>
      <c r="AP534" s="528">
        <v>130.69999999999999</v>
      </c>
      <c r="AQ534" s="528">
        <v>130.6</v>
      </c>
      <c r="AR534" s="528">
        <v>129.5</v>
      </c>
      <c r="AS534" s="528">
        <v>129.80000000000001</v>
      </c>
      <c r="AT534" s="528">
        <v>129.30000000000001</v>
      </c>
      <c r="AU534" s="528">
        <v>131.5</v>
      </c>
      <c r="AV534" s="528">
        <v>130.5</v>
      </c>
      <c r="AW534" s="528">
        <v>128.6</v>
      </c>
      <c r="AX534" s="528">
        <v>130.9</v>
      </c>
      <c r="AY534" s="528">
        <v>133.19999999999999</v>
      </c>
      <c r="AZ534" s="528">
        <v>136.5</v>
      </c>
      <c r="BA534" s="528">
        <v>134.69999999999999</v>
      </c>
      <c r="BB534" s="528">
        <v>134.1</v>
      </c>
      <c r="BC534" s="528">
        <v>136.69999999999999</v>
      </c>
      <c r="BD534" s="528">
        <v>137.80000000000001</v>
      </c>
      <c r="BE534" s="528">
        <v>137.4</v>
      </c>
      <c r="BF534" s="528">
        <v>138.1</v>
      </c>
      <c r="BG534" s="528">
        <v>137.19999999999999</v>
      </c>
      <c r="BH534" s="528">
        <v>138.80000000000001</v>
      </c>
      <c r="BI534" s="528">
        <v>136.9</v>
      </c>
      <c r="BJ534" s="528">
        <v>139.19999999999999</v>
      </c>
      <c r="BK534" s="528">
        <v>137</v>
      </c>
      <c r="BL534" s="528">
        <v>139.19999999999999</v>
      </c>
      <c r="BM534" s="528">
        <v>140.80000000000001</v>
      </c>
      <c r="BN534" s="528">
        <v>142.6</v>
      </c>
      <c r="BO534" s="528">
        <v>143.69999999999999</v>
      </c>
      <c r="BP534" s="528">
        <v>156.1</v>
      </c>
      <c r="BQ534" s="528">
        <v>143.30000000000001</v>
      </c>
      <c r="BR534" s="528">
        <v>143.69999999999999</v>
      </c>
      <c r="BS534" s="528">
        <v>143.69999999999999</v>
      </c>
      <c r="BT534" s="528">
        <v>143.69999999999999</v>
      </c>
      <c r="BU534" s="528">
        <v>143.69999999999999</v>
      </c>
      <c r="BV534" s="528">
        <v>143.69999999999999</v>
      </c>
      <c r="BW534" s="528">
        <v>143.5</v>
      </c>
      <c r="BX534" s="528">
        <v>143.69999999999999</v>
      </c>
      <c r="BY534" s="528">
        <v>143.4</v>
      </c>
      <c r="BZ534" s="528">
        <v>142.30000000000001</v>
      </c>
      <c r="CA534" s="528">
        <v>141.69999999999999</v>
      </c>
      <c r="CB534" s="528">
        <v>150.4</v>
      </c>
      <c r="CC534" s="528">
        <v>154.5</v>
      </c>
      <c r="CD534" s="528">
        <v>154.6</v>
      </c>
      <c r="CE534" s="528">
        <v>155.6</v>
      </c>
      <c r="CF534" s="528">
        <v>158.4</v>
      </c>
      <c r="CG534" s="528">
        <v>161.19999999999999</v>
      </c>
      <c r="CH534" s="528">
        <v>162.69999999999999</v>
      </c>
      <c r="CI534" s="528">
        <v>162.19999999999999</v>
      </c>
      <c r="CJ534" s="528">
        <v>161.9</v>
      </c>
      <c r="CK534" s="528">
        <v>161.80000000000001</v>
      </c>
      <c r="CL534" s="528">
        <v>161.69999999999999</v>
      </c>
    </row>
    <row r="535" spans="1:90">
      <c r="A535" s="524" t="s">
        <v>2954</v>
      </c>
      <c r="B535" s="524" t="s">
        <v>2955</v>
      </c>
      <c r="C535" s="525">
        <v>0.25567000000000001</v>
      </c>
      <c r="D535" s="528">
        <v>101.2</v>
      </c>
      <c r="E535" s="528">
        <v>101.1</v>
      </c>
      <c r="F535" s="528">
        <v>101.3</v>
      </c>
      <c r="G535" s="528">
        <v>104.1</v>
      </c>
      <c r="H535" s="528">
        <v>104.4</v>
      </c>
      <c r="I535" s="528">
        <v>104.3</v>
      </c>
      <c r="J535" s="528">
        <v>104</v>
      </c>
      <c r="K535" s="528">
        <v>104.2</v>
      </c>
      <c r="L535" s="528">
        <v>104.5</v>
      </c>
      <c r="M535" s="528">
        <v>104.3</v>
      </c>
      <c r="N535" s="528">
        <v>103.4</v>
      </c>
      <c r="O535" s="528">
        <v>103.9</v>
      </c>
      <c r="P535" s="528">
        <v>104.3</v>
      </c>
      <c r="Q535" s="528">
        <v>104.3</v>
      </c>
      <c r="R535" s="528">
        <v>104.4</v>
      </c>
      <c r="S535" s="528">
        <v>106.9</v>
      </c>
      <c r="T535" s="528">
        <v>106.7</v>
      </c>
      <c r="U535" s="528">
        <v>107.8</v>
      </c>
      <c r="V535" s="528">
        <v>107.9</v>
      </c>
      <c r="W535" s="528">
        <v>107.8</v>
      </c>
      <c r="X535" s="528">
        <v>108</v>
      </c>
      <c r="Y535" s="528">
        <v>108.3</v>
      </c>
      <c r="Z535" s="528">
        <v>109.2</v>
      </c>
      <c r="AA535" s="528">
        <v>109.3</v>
      </c>
      <c r="AB535" s="528">
        <v>110</v>
      </c>
      <c r="AC535" s="528">
        <v>109.9</v>
      </c>
      <c r="AD535" s="528">
        <v>110.3</v>
      </c>
      <c r="AE535" s="528">
        <v>109.4</v>
      </c>
      <c r="AF535" s="528">
        <v>109.3</v>
      </c>
      <c r="AG535" s="528">
        <v>109.6</v>
      </c>
      <c r="AH535" s="528">
        <v>109.6</v>
      </c>
      <c r="AI535" s="528">
        <v>110</v>
      </c>
      <c r="AJ535" s="528">
        <v>109.9</v>
      </c>
      <c r="AK535" s="528">
        <v>109.8</v>
      </c>
      <c r="AL535" s="528">
        <v>109.7</v>
      </c>
      <c r="AM535" s="528">
        <v>110.4</v>
      </c>
      <c r="AN535" s="528">
        <v>110.2</v>
      </c>
      <c r="AO535" s="528">
        <v>110.3</v>
      </c>
      <c r="AP535" s="528">
        <v>111</v>
      </c>
      <c r="AQ535" s="528">
        <v>111.6</v>
      </c>
      <c r="AR535" s="528">
        <v>111.7</v>
      </c>
      <c r="AS535" s="528">
        <v>112.1</v>
      </c>
      <c r="AT535" s="528">
        <v>112.2</v>
      </c>
      <c r="AU535" s="528">
        <v>113.4</v>
      </c>
      <c r="AV535" s="528">
        <v>113.6</v>
      </c>
      <c r="AW535" s="528">
        <v>113.5</v>
      </c>
      <c r="AX535" s="528">
        <v>113.4</v>
      </c>
      <c r="AY535" s="528">
        <v>113.9</v>
      </c>
      <c r="AZ535" s="528">
        <v>118.9</v>
      </c>
      <c r="BA535" s="528">
        <v>118.9</v>
      </c>
      <c r="BB535" s="528">
        <v>118.2</v>
      </c>
      <c r="BC535" s="528">
        <v>118.2</v>
      </c>
      <c r="BD535" s="528">
        <v>118</v>
      </c>
      <c r="BE535" s="528">
        <v>117.9</v>
      </c>
      <c r="BF535" s="528">
        <v>117.1</v>
      </c>
      <c r="BG535" s="528">
        <v>117.3</v>
      </c>
      <c r="BH535" s="528">
        <v>117.7</v>
      </c>
      <c r="BI535" s="528">
        <v>117.3</v>
      </c>
      <c r="BJ535" s="528">
        <v>117.6</v>
      </c>
      <c r="BK535" s="528">
        <v>117.8</v>
      </c>
      <c r="BL535" s="528">
        <v>118.7</v>
      </c>
      <c r="BM535" s="528">
        <v>120</v>
      </c>
      <c r="BN535" s="528">
        <v>119.2</v>
      </c>
      <c r="BO535" s="528">
        <v>119.8</v>
      </c>
      <c r="BP535" s="528">
        <v>119.6</v>
      </c>
      <c r="BQ535" s="528">
        <v>119.7</v>
      </c>
      <c r="BR535" s="528">
        <v>119.9</v>
      </c>
      <c r="BS535" s="528">
        <v>120.2</v>
      </c>
      <c r="BT535" s="528">
        <v>120.5</v>
      </c>
      <c r="BU535" s="528">
        <v>120.3</v>
      </c>
      <c r="BV535" s="528">
        <v>120.2</v>
      </c>
      <c r="BW535" s="528">
        <v>120.2</v>
      </c>
      <c r="BX535" s="528">
        <v>121.2</v>
      </c>
      <c r="BY535" s="528">
        <v>123.1</v>
      </c>
      <c r="BZ535" s="528">
        <v>124.4</v>
      </c>
      <c r="CA535" s="528">
        <v>125.1</v>
      </c>
      <c r="CB535" s="528">
        <v>125.5</v>
      </c>
      <c r="CC535" s="528">
        <v>126.2</v>
      </c>
      <c r="CD535" s="528">
        <v>126.4</v>
      </c>
      <c r="CE535" s="528">
        <v>126.8</v>
      </c>
      <c r="CF535" s="528">
        <v>127.3</v>
      </c>
      <c r="CG535" s="528">
        <v>127.5</v>
      </c>
      <c r="CH535" s="528">
        <v>127.5</v>
      </c>
      <c r="CI535" s="528">
        <v>127.6</v>
      </c>
      <c r="CJ535" s="528">
        <v>127.9</v>
      </c>
      <c r="CK535" s="528">
        <v>128.1</v>
      </c>
      <c r="CL535" s="528">
        <v>128.30000000000001</v>
      </c>
    </row>
    <row r="536" spans="1:90">
      <c r="A536" s="524" t="s">
        <v>2956</v>
      </c>
      <c r="B536" s="524" t="s">
        <v>2957</v>
      </c>
      <c r="C536" s="525">
        <v>7.6560000000000003E-2</v>
      </c>
      <c r="D536" s="528">
        <v>100.9</v>
      </c>
      <c r="E536" s="528">
        <v>101.1</v>
      </c>
      <c r="F536" s="528">
        <v>101.2</v>
      </c>
      <c r="G536" s="528">
        <v>103.2</v>
      </c>
      <c r="H536" s="528">
        <v>103.5</v>
      </c>
      <c r="I536" s="528">
        <v>103.9</v>
      </c>
      <c r="J536" s="528">
        <v>103.9</v>
      </c>
      <c r="K536" s="528">
        <v>104.1</v>
      </c>
      <c r="L536" s="528">
        <v>104.4</v>
      </c>
      <c r="M536" s="528">
        <v>104.2</v>
      </c>
      <c r="N536" s="528">
        <v>102</v>
      </c>
      <c r="O536" s="528">
        <v>103.2</v>
      </c>
      <c r="P536" s="528">
        <v>103.3</v>
      </c>
      <c r="Q536" s="528">
        <v>103.5</v>
      </c>
      <c r="R536" s="528">
        <v>103.4</v>
      </c>
      <c r="S536" s="528">
        <v>107.9</v>
      </c>
      <c r="T536" s="528">
        <v>107.4</v>
      </c>
      <c r="U536" s="528">
        <v>110.6</v>
      </c>
      <c r="V536" s="528">
        <v>108.5</v>
      </c>
      <c r="W536" s="528">
        <v>109.1</v>
      </c>
      <c r="X536" s="528">
        <v>108.5</v>
      </c>
      <c r="Y536" s="528">
        <v>108.9</v>
      </c>
      <c r="Z536" s="528">
        <v>110.8</v>
      </c>
      <c r="AA536" s="528">
        <v>110.4</v>
      </c>
      <c r="AB536" s="528">
        <v>110.4</v>
      </c>
      <c r="AC536" s="528">
        <v>110.6</v>
      </c>
      <c r="AD536" s="528">
        <v>111.4</v>
      </c>
      <c r="AE536" s="528">
        <v>111.6</v>
      </c>
      <c r="AF536" s="528">
        <v>111.6</v>
      </c>
      <c r="AG536" s="528">
        <v>111.6</v>
      </c>
      <c r="AH536" s="528">
        <v>111.6</v>
      </c>
      <c r="AI536" s="528">
        <v>111.6</v>
      </c>
      <c r="AJ536" s="528">
        <v>111.6</v>
      </c>
      <c r="AK536" s="528">
        <v>112</v>
      </c>
      <c r="AL536" s="528">
        <v>112</v>
      </c>
      <c r="AM536" s="528">
        <v>112</v>
      </c>
      <c r="AN536" s="528">
        <v>112.2</v>
      </c>
      <c r="AO536" s="528">
        <v>112.2</v>
      </c>
      <c r="AP536" s="528">
        <v>113</v>
      </c>
      <c r="AQ536" s="528">
        <v>114.7</v>
      </c>
      <c r="AR536" s="528">
        <v>114.7</v>
      </c>
      <c r="AS536" s="528">
        <v>114.7</v>
      </c>
      <c r="AT536" s="528">
        <v>114.7</v>
      </c>
      <c r="AU536" s="528">
        <v>114.7</v>
      </c>
      <c r="AV536" s="528">
        <v>114.7</v>
      </c>
      <c r="AW536" s="528">
        <v>114.7</v>
      </c>
      <c r="AX536" s="528">
        <v>114.7</v>
      </c>
      <c r="AY536" s="528">
        <v>114.7</v>
      </c>
      <c r="AZ536" s="528">
        <v>124.5</v>
      </c>
      <c r="BA536" s="528">
        <v>126.3</v>
      </c>
      <c r="BB536" s="528">
        <v>125</v>
      </c>
      <c r="BC536" s="528">
        <v>125.4</v>
      </c>
      <c r="BD536" s="528">
        <v>125.2</v>
      </c>
      <c r="BE536" s="528">
        <v>125.1</v>
      </c>
      <c r="BF536" s="528">
        <v>123</v>
      </c>
      <c r="BG536" s="528">
        <v>123.5</v>
      </c>
      <c r="BH536" s="528">
        <v>123.5</v>
      </c>
      <c r="BI536" s="528">
        <v>122.7</v>
      </c>
      <c r="BJ536" s="528">
        <v>126.7</v>
      </c>
      <c r="BK536" s="528">
        <v>125.4</v>
      </c>
      <c r="BL536" s="528">
        <v>126.8</v>
      </c>
      <c r="BM536" s="528">
        <v>130.80000000000001</v>
      </c>
      <c r="BN536" s="528">
        <v>128.69999999999999</v>
      </c>
      <c r="BO536" s="528">
        <v>127.2</v>
      </c>
      <c r="BP536" s="528">
        <v>126.6</v>
      </c>
      <c r="BQ536" s="528">
        <v>126.3</v>
      </c>
      <c r="BR536" s="528">
        <v>126.5</v>
      </c>
      <c r="BS536" s="528">
        <v>127.3</v>
      </c>
      <c r="BT536" s="528">
        <v>127.4</v>
      </c>
      <c r="BU536" s="528">
        <v>127.5</v>
      </c>
      <c r="BV536" s="528">
        <v>127.5</v>
      </c>
      <c r="BW536" s="528">
        <v>127.5</v>
      </c>
      <c r="BX536" s="528">
        <v>129.80000000000001</v>
      </c>
      <c r="BY536" s="528">
        <v>138.9</v>
      </c>
      <c r="BZ536" s="528">
        <v>140.1</v>
      </c>
      <c r="CA536" s="528">
        <v>140.1</v>
      </c>
      <c r="CB536" s="528">
        <v>140.1</v>
      </c>
      <c r="CC536" s="528">
        <v>141.30000000000001</v>
      </c>
      <c r="CD536" s="528">
        <v>141.30000000000001</v>
      </c>
      <c r="CE536" s="528">
        <v>141.19999999999999</v>
      </c>
      <c r="CF536" s="528">
        <v>141.19999999999999</v>
      </c>
      <c r="CG536" s="528">
        <v>141.4</v>
      </c>
      <c r="CH536" s="528">
        <v>141.30000000000001</v>
      </c>
      <c r="CI536" s="528">
        <v>141.30000000000001</v>
      </c>
      <c r="CJ536" s="528">
        <v>142</v>
      </c>
      <c r="CK536" s="528">
        <v>142.1</v>
      </c>
      <c r="CL536" s="528">
        <v>142.30000000000001</v>
      </c>
    </row>
    <row r="537" spans="1:90">
      <c r="A537" s="524" t="s">
        <v>2958</v>
      </c>
      <c r="B537" s="524" t="s">
        <v>2959</v>
      </c>
      <c r="C537" s="525">
        <v>1.7649999999999999E-2</v>
      </c>
      <c r="D537" s="528">
        <v>100</v>
      </c>
      <c r="E537" s="528">
        <v>100</v>
      </c>
      <c r="F537" s="528">
        <v>100</v>
      </c>
      <c r="G537" s="528">
        <v>108.6</v>
      </c>
      <c r="H537" s="528">
        <v>108.6</v>
      </c>
      <c r="I537" s="528">
        <v>108.6</v>
      </c>
      <c r="J537" s="528">
        <v>108.6</v>
      </c>
      <c r="K537" s="528">
        <v>108.6</v>
      </c>
      <c r="L537" s="528">
        <v>108.6</v>
      </c>
      <c r="M537" s="528">
        <v>108.6</v>
      </c>
      <c r="N537" s="528">
        <v>108.6</v>
      </c>
      <c r="O537" s="528">
        <v>108.6</v>
      </c>
      <c r="P537" s="528">
        <v>108.6</v>
      </c>
      <c r="Q537" s="528">
        <v>108.6</v>
      </c>
      <c r="R537" s="528">
        <v>108.6</v>
      </c>
      <c r="S537" s="528">
        <v>109.3</v>
      </c>
      <c r="T537" s="528">
        <v>109.3</v>
      </c>
      <c r="U537" s="528">
        <v>109.3</v>
      </c>
      <c r="V537" s="528">
        <v>109.3</v>
      </c>
      <c r="W537" s="528">
        <v>109.3</v>
      </c>
      <c r="X537" s="528">
        <v>109.3</v>
      </c>
      <c r="Y537" s="528">
        <v>109.3</v>
      </c>
      <c r="Z537" s="528">
        <v>109.3</v>
      </c>
      <c r="AA537" s="528">
        <v>109.3</v>
      </c>
      <c r="AB537" s="528">
        <v>109.3</v>
      </c>
      <c r="AC537" s="528">
        <v>109.3</v>
      </c>
      <c r="AD537" s="528">
        <v>109.3</v>
      </c>
      <c r="AE537" s="528">
        <v>100.4</v>
      </c>
      <c r="AF537" s="528">
        <v>100.4</v>
      </c>
      <c r="AG537" s="528">
        <v>100.4</v>
      </c>
      <c r="AH537" s="528">
        <v>100.4</v>
      </c>
      <c r="AI537" s="528">
        <v>100.4</v>
      </c>
      <c r="AJ537" s="528">
        <v>100.4</v>
      </c>
      <c r="AK537" s="528">
        <v>100.4</v>
      </c>
      <c r="AL537" s="528">
        <v>100.4</v>
      </c>
      <c r="AM537" s="528">
        <v>100.4</v>
      </c>
      <c r="AN537" s="528">
        <v>98.9</v>
      </c>
      <c r="AO537" s="528">
        <v>98.9</v>
      </c>
      <c r="AP537" s="528">
        <v>98.4</v>
      </c>
      <c r="AQ537" s="528">
        <v>98.4</v>
      </c>
      <c r="AR537" s="528">
        <v>98.4</v>
      </c>
      <c r="AS537" s="528">
        <v>98.4</v>
      </c>
      <c r="AT537" s="528">
        <v>98.4</v>
      </c>
      <c r="AU537" s="528">
        <v>98.4</v>
      </c>
      <c r="AV537" s="528">
        <v>98.4</v>
      </c>
      <c r="AW537" s="528">
        <v>98.4</v>
      </c>
      <c r="AX537" s="528">
        <v>98.4</v>
      </c>
      <c r="AY537" s="528">
        <v>98.4</v>
      </c>
      <c r="AZ537" s="528">
        <v>97.5</v>
      </c>
      <c r="BA537" s="528">
        <v>97.5</v>
      </c>
      <c r="BB537" s="528">
        <v>97.1</v>
      </c>
      <c r="BC537" s="528">
        <v>97.1</v>
      </c>
      <c r="BD537" s="528">
        <v>97.1</v>
      </c>
      <c r="BE537" s="528">
        <v>97.1</v>
      </c>
      <c r="BF537" s="528">
        <v>97.1</v>
      </c>
      <c r="BG537" s="528">
        <v>97.1</v>
      </c>
      <c r="BH537" s="528">
        <v>97.1</v>
      </c>
      <c r="BI537" s="528">
        <v>97.1</v>
      </c>
      <c r="BJ537" s="528">
        <v>97.1</v>
      </c>
      <c r="BK537" s="528">
        <v>97.1</v>
      </c>
      <c r="BL537" s="528">
        <v>97.1</v>
      </c>
      <c r="BM537" s="528">
        <v>97.1</v>
      </c>
      <c r="BN537" s="528">
        <v>97.1</v>
      </c>
      <c r="BO537" s="528">
        <v>97.5</v>
      </c>
      <c r="BP537" s="528">
        <v>97.7</v>
      </c>
      <c r="BQ537" s="528">
        <v>98.6</v>
      </c>
      <c r="BR537" s="528">
        <v>98.6</v>
      </c>
      <c r="BS537" s="528">
        <v>98.6</v>
      </c>
      <c r="BT537" s="528">
        <v>98.6</v>
      </c>
      <c r="BU537" s="528">
        <v>98.6</v>
      </c>
      <c r="BV537" s="528">
        <v>98.6</v>
      </c>
      <c r="BW537" s="528">
        <v>98.6</v>
      </c>
      <c r="BX537" s="528">
        <v>99.1</v>
      </c>
      <c r="BY537" s="528">
        <v>99.1</v>
      </c>
      <c r="BZ537" s="528">
        <v>99.1</v>
      </c>
      <c r="CA537" s="528">
        <v>101.3</v>
      </c>
      <c r="CB537" s="528">
        <v>101.3</v>
      </c>
      <c r="CC537" s="528">
        <v>101.3</v>
      </c>
      <c r="CD537" s="528">
        <v>102.3</v>
      </c>
      <c r="CE537" s="528">
        <v>103.9</v>
      </c>
      <c r="CF537" s="528">
        <v>103.9</v>
      </c>
      <c r="CG537" s="528">
        <v>103.9</v>
      </c>
      <c r="CH537" s="528">
        <v>103.9</v>
      </c>
      <c r="CI537" s="528">
        <v>103.9</v>
      </c>
      <c r="CJ537" s="528">
        <v>103.9</v>
      </c>
      <c r="CK537" s="528">
        <v>103.9</v>
      </c>
      <c r="CL537" s="528">
        <v>104.2</v>
      </c>
    </row>
    <row r="538" spans="1:90">
      <c r="A538" s="524" t="s">
        <v>2960</v>
      </c>
      <c r="B538" s="524" t="s">
        <v>2961</v>
      </c>
      <c r="C538" s="525">
        <v>3.9269999999999999E-2</v>
      </c>
      <c r="D538" s="528">
        <v>102.5</v>
      </c>
      <c r="E538" s="528">
        <v>103.5</v>
      </c>
      <c r="F538" s="528">
        <v>104</v>
      </c>
      <c r="G538" s="528">
        <v>103.6</v>
      </c>
      <c r="H538" s="528">
        <v>102.3</v>
      </c>
      <c r="I538" s="528">
        <v>102.5</v>
      </c>
      <c r="J538" s="528">
        <v>100.5</v>
      </c>
      <c r="K538" s="528">
        <v>101.1</v>
      </c>
      <c r="L538" s="528">
        <v>101.3</v>
      </c>
      <c r="M538" s="528">
        <v>100.3</v>
      </c>
      <c r="N538" s="528">
        <v>99.6</v>
      </c>
      <c r="O538" s="528">
        <v>99.4</v>
      </c>
      <c r="P538" s="528">
        <v>98.3</v>
      </c>
      <c r="Q538" s="528">
        <v>97.3</v>
      </c>
      <c r="R538" s="528">
        <v>97.7</v>
      </c>
      <c r="S538" s="528">
        <v>99</v>
      </c>
      <c r="T538" s="528">
        <v>99</v>
      </c>
      <c r="U538" s="528">
        <v>99.2</v>
      </c>
      <c r="V538" s="528">
        <v>101.4</v>
      </c>
      <c r="W538" s="528">
        <v>101.9</v>
      </c>
      <c r="X538" s="528">
        <v>103</v>
      </c>
      <c r="Y538" s="528">
        <v>104.2</v>
      </c>
      <c r="Z538" s="528">
        <v>105.5</v>
      </c>
      <c r="AA538" s="528">
        <v>107.1</v>
      </c>
      <c r="AB538" s="528">
        <v>107</v>
      </c>
      <c r="AC538" s="528">
        <v>106.5</v>
      </c>
      <c r="AD538" s="528">
        <v>106.9</v>
      </c>
      <c r="AE538" s="528">
        <v>103.4</v>
      </c>
      <c r="AF538" s="528">
        <v>100.4</v>
      </c>
      <c r="AG538" s="528">
        <v>101.7</v>
      </c>
      <c r="AH538" s="528">
        <v>102.8</v>
      </c>
      <c r="AI538" s="528">
        <v>103.4</v>
      </c>
      <c r="AJ538" s="528">
        <v>104</v>
      </c>
      <c r="AK538" s="528">
        <v>102.4</v>
      </c>
      <c r="AL538" s="528">
        <v>102.1</v>
      </c>
      <c r="AM538" s="528">
        <v>103.3</v>
      </c>
      <c r="AN538" s="528">
        <v>101.5</v>
      </c>
      <c r="AO538" s="528">
        <v>101.7</v>
      </c>
      <c r="AP538" s="528">
        <v>101.9</v>
      </c>
      <c r="AQ538" s="528">
        <v>101.9</v>
      </c>
      <c r="AR538" s="528">
        <v>99.8</v>
      </c>
      <c r="AS538" s="528">
        <v>101.3</v>
      </c>
      <c r="AT538" s="528">
        <v>101.4</v>
      </c>
      <c r="AU538" s="528">
        <v>107.2</v>
      </c>
      <c r="AV538" s="528">
        <v>108.7</v>
      </c>
      <c r="AW538" s="528">
        <v>107.7</v>
      </c>
      <c r="AX538" s="528">
        <v>107.4</v>
      </c>
      <c r="AY538" s="528">
        <v>110.2</v>
      </c>
      <c r="AZ538" s="528">
        <v>110.9</v>
      </c>
      <c r="BA538" s="528">
        <v>108.1</v>
      </c>
      <c r="BB538" s="528">
        <v>107.6</v>
      </c>
      <c r="BC538" s="528">
        <v>105</v>
      </c>
      <c r="BD538" s="528">
        <v>104.2</v>
      </c>
      <c r="BE538" s="528">
        <v>103.8</v>
      </c>
      <c r="BF538" s="528">
        <v>102.4</v>
      </c>
      <c r="BG538" s="528">
        <v>102.6</v>
      </c>
      <c r="BH538" s="528">
        <v>102.3</v>
      </c>
      <c r="BI538" s="528">
        <v>102</v>
      </c>
      <c r="BJ538" s="528">
        <v>102</v>
      </c>
      <c r="BK538" s="528">
        <v>103.2</v>
      </c>
      <c r="BL538" s="528">
        <v>101.3</v>
      </c>
      <c r="BM538" s="528">
        <v>101.2</v>
      </c>
      <c r="BN538" s="528">
        <v>101.4</v>
      </c>
      <c r="BO538" s="528">
        <v>102.9</v>
      </c>
      <c r="BP538" s="528">
        <v>102.9</v>
      </c>
      <c r="BQ538" s="528">
        <v>103.5</v>
      </c>
      <c r="BR538" s="528">
        <v>104.5</v>
      </c>
      <c r="BS538" s="528">
        <v>105</v>
      </c>
      <c r="BT538" s="528">
        <v>105.8</v>
      </c>
      <c r="BU538" s="528">
        <v>105.1</v>
      </c>
      <c r="BV538" s="528">
        <v>104.9</v>
      </c>
      <c r="BW538" s="528">
        <v>104.1</v>
      </c>
      <c r="BX538" s="528">
        <v>104</v>
      </c>
      <c r="BY538" s="528">
        <v>104.2</v>
      </c>
      <c r="BZ538" s="528">
        <v>104.1</v>
      </c>
      <c r="CA538" s="528">
        <v>104.2</v>
      </c>
      <c r="CB538" s="528">
        <v>104.9</v>
      </c>
      <c r="CC538" s="528">
        <v>105.4</v>
      </c>
      <c r="CD538" s="528">
        <v>106</v>
      </c>
      <c r="CE538" s="528">
        <v>105.6</v>
      </c>
      <c r="CF538" s="528">
        <v>105.6</v>
      </c>
      <c r="CG538" s="528">
        <v>105.4</v>
      </c>
      <c r="CH538" s="528">
        <v>105.5</v>
      </c>
      <c r="CI538" s="528">
        <v>105.7</v>
      </c>
      <c r="CJ538" s="528">
        <v>106</v>
      </c>
      <c r="CK538" s="528">
        <v>106.3</v>
      </c>
      <c r="CL538" s="528">
        <v>107</v>
      </c>
    </row>
    <row r="539" spans="1:90">
      <c r="A539" s="524" t="s">
        <v>2962</v>
      </c>
      <c r="B539" s="524" t="s">
        <v>2963</v>
      </c>
      <c r="C539" s="525">
        <v>4.3299999999999998E-2</v>
      </c>
      <c r="D539" s="528">
        <v>101.7</v>
      </c>
      <c r="E539" s="528">
        <v>99.9</v>
      </c>
      <c r="F539" s="528">
        <v>100.4</v>
      </c>
      <c r="G539" s="528">
        <v>103.2</v>
      </c>
      <c r="H539" s="528">
        <v>105.3</v>
      </c>
      <c r="I539" s="528">
        <v>104.4</v>
      </c>
      <c r="J539" s="528">
        <v>104</v>
      </c>
      <c r="K539" s="528">
        <v>104.3</v>
      </c>
      <c r="L539" s="528">
        <v>105.1</v>
      </c>
      <c r="M539" s="528">
        <v>105.4</v>
      </c>
      <c r="N539" s="528">
        <v>103.9</v>
      </c>
      <c r="O539" s="528">
        <v>104.4</v>
      </c>
      <c r="P539" s="528">
        <v>103.6</v>
      </c>
      <c r="Q539" s="528">
        <v>102</v>
      </c>
      <c r="R539" s="528">
        <v>101.6</v>
      </c>
      <c r="S539" s="528">
        <v>103.8</v>
      </c>
      <c r="T539" s="528">
        <v>103.7</v>
      </c>
      <c r="U539" s="528">
        <v>104.2</v>
      </c>
      <c r="V539" s="528">
        <v>106.5</v>
      </c>
      <c r="W539" s="528">
        <v>104.4</v>
      </c>
      <c r="X539" s="528">
        <v>105.1</v>
      </c>
      <c r="Y539" s="528">
        <v>104.8</v>
      </c>
      <c r="Z539" s="528">
        <v>105.5</v>
      </c>
      <c r="AA539" s="528">
        <v>104.6</v>
      </c>
      <c r="AB539" s="528">
        <v>106.5</v>
      </c>
      <c r="AC539" s="528">
        <v>106.4</v>
      </c>
      <c r="AD539" s="528">
        <v>107.6</v>
      </c>
      <c r="AE539" s="528">
        <v>102</v>
      </c>
      <c r="AF539" s="528">
        <v>104</v>
      </c>
      <c r="AG539" s="528">
        <v>104.4</v>
      </c>
      <c r="AH539" s="528">
        <v>103.4</v>
      </c>
      <c r="AI539" s="528">
        <v>105.4</v>
      </c>
      <c r="AJ539" s="528">
        <v>104</v>
      </c>
      <c r="AK539" s="528">
        <v>104.5</v>
      </c>
      <c r="AL539" s="528">
        <v>104.2</v>
      </c>
      <c r="AM539" s="528">
        <v>106.1</v>
      </c>
      <c r="AN539" s="528">
        <v>104.2</v>
      </c>
      <c r="AO539" s="528">
        <v>104.6</v>
      </c>
      <c r="AP539" s="528">
        <v>107.4</v>
      </c>
      <c r="AQ539" s="528">
        <v>107.3</v>
      </c>
      <c r="AR539" s="528">
        <v>108.5</v>
      </c>
      <c r="AS539" s="528">
        <v>109.9</v>
      </c>
      <c r="AT539" s="528">
        <v>110.1</v>
      </c>
      <c r="AU539" s="528">
        <v>111.6</v>
      </c>
      <c r="AV539" s="528">
        <v>111.6</v>
      </c>
      <c r="AW539" s="528">
        <v>111.6</v>
      </c>
      <c r="AX539" s="528">
        <v>111.6</v>
      </c>
      <c r="AY539" s="528">
        <v>111.4</v>
      </c>
      <c r="AZ539" s="528">
        <v>115.2</v>
      </c>
      <c r="BA539" s="528">
        <v>114.7</v>
      </c>
      <c r="BB539" s="528">
        <v>113.3</v>
      </c>
      <c r="BC539" s="528">
        <v>113.2</v>
      </c>
      <c r="BD539" s="528">
        <v>113.2</v>
      </c>
      <c r="BE539" s="528">
        <v>113.2</v>
      </c>
      <c r="BF539" s="528">
        <v>113.2</v>
      </c>
      <c r="BG539" s="528">
        <v>113.2</v>
      </c>
      <c r="BH539" s="528">
        <v>113.2</v>
      </c>
      <c r="BI539" s="528">
        <v>113.2</v>
      </c>
      <c r="BJ539" s="528">
        <v>108.9</v>
      </c>
      <c r="BK539" s="528">
        <v>109.3</v>
      </c>
      <c r="BL539" s="528">
        <v>110.4</v>
      </c>
      <c r="BM539" s="528">
        <v>110.9</v>
      </c>
      <c r="BN539" s="528">
        <v>109.9</v>
      </c>
      <c r="BO539" s="528">
        <v>110.5</v>
      </c>
      <c r="BP539" s="528">
        <v>110.9</v>
      </c>
      <c r="BQ539" s="528">
        <v>110.9</v>
      </c>
      <c r="BR539" s="528">
        <v>110.7</v>
      </c>
      <c r="BS539" s="528">
        <v>110.7</v>
      </c>
      <c r="BT539" s="528">
        <v>111.3</v>
      </c>
      <c r="BU539" s="528">
        <v>111.1</v>
      </c>
      <c r="BV539" s="528">
        <v>110.5</v>
      </c>
      <c r="BW539" s="528">
        <v>111.1</v>
      </c>
      <c r="BX539" s="528">
        <v>112.6</v>
      </c>
      <c r="BY539" s="528">
        <v>111.8</v>
      </c>
      <c r="BZ539" s="528">
        <v>113</v>
      </c>
      <c r="CA539" s="528">
        <v>111.6</v>
      </c>
      <c r="CB539" s="528">
        <v>112.3</v>
      </c>
      <c r="CC539" s="528">
        <v>113</v>
      </c>
      <c r="CD539" s="528">
        <v>113.3</v>
      </c>
      <c r="CE539" s="528">
        <v>113.9</v>
      </c>
      <c r="CF539" s="528">
        <v>113.9</v>
      </c>
      <c r="CG539" s="528">
        <v>113.9</v>
      </c>
      <c r="CH539" s="528">
        <v>113.9</v>
      </c>
      <c r="CI539" s="528">
        <v>113.9</v>
      </c>
      <c r="CJ539" s="528">
        <v>112.6</v>
      </c>
      <c r="CK539" s="528">
        <v>112.6</v>
      </c>
      <c r="CL539" s="528">
        <v>112.6</v>
      </c>
    </row>
    <row r="540" spans="1:90">
      <c r="A540" s="524" t="s">
        <v>2964</v>
      </c>
      <c r="B540" s="524" t="s">
        <v>2965</v>
      </c>
      <c r="C540" s="525">
        <v>2.5170000000000001E-2</v>
      </c>
      <c r="D540" s="528">
        <v>100</v>
      </c>
      <c r="E540" s="528">
        <v>100</v>
      </c>
      <c r="F540" s="528">
        <v>100.2</v>
      </c>
      <c r="G540" s="528">
        <v>109.1</v>
      </c>
      <c r="H540" s="528">
        <v>109.1</v>
      </c>
      <c r="I540" s="528">
        <v>109.1</v>
      </c>
      <c r="J540" s="528">
        <v>109.1</v>
      </c>
      <c r="K540" s="528">
        <v>109.1</v>
      </c>
      <c r="L540" s="528">
        <v>109.1</v>
      </c>
      <c r="M540" s="528">
        <v>109.1</v>
      </c>
      <c r="N540" s="528">
        <v>109.1</v>
      </c>
      <c r="O540" s="528">
        <v>109.1</v>
      </c>
      <c r="P540" s="528">
        <v>109.1</v>
      </c>
      <c r="Q540" s="528">
        <v>108.9</v>
      </c>
      <c r="R540" s="528">
        <v>108.9</v>
      </c>
      <c r="S540" s="528">
        <v>108.1</v>
      </c>
      <c r="T540" s="528">
        <v>108.1</v>
      </c>
      <c r="U540" s="528">
        <v>108.1</v>
      </c>
      <c r="V540" s="528">
        <v>108.1</v>
      </c>
      <c r="W540" s="528">
        <v>108.1</v>
      </c>
      <c r="X540" s="528">
        <v>108.5</v>
      </c>
      <c r="Y540" s="528">
        <v>108.8</v>
      </c>
      <c r="Z540" s="528">
        <v>108.8</v>
      </c>
      <c r="AA540" s="528">
        <v>108.8</v>
      </c>
      <c r="AB540" s="528">
        <v>109.6</v>
      </c>
      <c r="AC540" s="528">
        <v>109.6</v>
      </c>
      <c r="AD540" s="528">
        <v>109.6</v>
      </c>
      <c r="AE540" s="528">
        <v>117.2</v>
      </c>
      <c r="AF540" s="528">
        <v>117.2</v>
      </c>
      <c r="AG540" s="528">
        <v>117.2</v>
      </c>
      <c r="AH540" s="528">
        <v>117.2</v>
      </c>
      <c r="AI540" s="528">
        <v>117.2</v>
      </c>
      <c r="AJ540" s="528">
        <v>117.2</v>
      </c>
      <c r="AK540" s="528">
        <v>117.2</v>
      </c>
      <c r="AL540" s="528">
        <v>117.2</v>
      </c>
      <c r="AM540" s="528">
        <v>117.2</v>
      </c>
      <c r="AN540" s="528">
        <v>117.2</v>
      </c>
      <c r="AO540" s="528">
        <v>117.2</v>
      </c>
      <c r="AP540" s="528">
        <v>117.2</v>
      </c>
      <c r="AQ540" s="528">
        <v>118.4</v>
      </c>
      <c r="AR540" s="528">
        <v>118.4</v>
      </c>
      <c r="AS540" s="528">
        <v>118.4</v>
      </c>
      <c r="AT540" s="528">
        <v>118.4</v>
      </c>
      <c r="AU540" s="528">
        <v>118.4</v>
      </c>
      <c r="AV540" s="528">
        <v>118.4</v>
      </c>
      <c r="AW540" s="528">
        <v>118.4</v>
      </c>
      <c r="AX540" s="528">
        <v>118.4</v>
      </c>
      <c r="AY540" s="528">
        <v>118.4</v>
      </c>
      <c r="AZ540" s="528">
        <v>119.7</v>
      </c>
      <c r="BA540" s="528">
        <v>119.7</v>
      </c>
      <c r="BB540" s="528">
        <v>119.7</v>
      </c>
      <c r="BC540" s="528">
        <v>120.5</v>
      </c>
      <c r="BD540" s="528">
        <v>120.5</v>
      </c>
      <c r="BE540" s="528">
        <v>120.5</v>
      </c>
      <c r="BF540" s="528">
        <v>120.5</v>
      </c>
      <c r="BG540" s="528">
        <v>120.5</v>
      </c>
      <c r="BH540" s="528">
        <v>123.4</v>
      </c>
      <c r="BI540" s="528">
        <v>122.1</v>
      </c>
      <c r="BJ540" s="528">
        <v>122.1</v>
      </c>
      <c r="BK540" s="528">
        <v>122.1</v>
      </c>
      <c r="BL540" s="528">
        <v>122.1</v>
      </c>
      <c r="BM540" s="528">
        <v>122.6</v>
      </c>
      <c r="BN540" s="528">
        <v>121.1</v>
      </c>
      <c r="BO540" s="528">
        <v>123.1</v>
      </c>
      <c r="BP540" s="528">
        <v>123.1</v>
      </c>
      <c r="BQ540" s="528">
        <v>123.1</v>
      </c>
      <c r="BR540" s="528">
        <v>123.1</v>
      </c>
      <c r="BS540" s="528">
        <v>123.1</v>
      </c>
      <c r="BT540" s="528">
        <v>123.1</v>
      </c>
      <c r="BU540" s="528">
        <v>123.1</v>
      </c>
      <c r="BV540" s="528">
        <v>123.1</v>
      </c>
      <c r="BW540" s="528">
        <v>123.1</v>
      </c>
      <c r="BX540" s="528">
        <v>123.1</v>
      </c>
      <c r="BY540" s="528">
        <v>122.4</v>
      </c>
      <c r="BZ540" s="528">
        <v>132.9</v>
      </c>
      <c r="CA540" s="528">
        <v>136.80000000000001</v>
      </c>
      <c r="CB540" s="528">
        <v>136.80000000000001</v>
      </c>
      <c r="CC540" s="528">
        <v>136.80000000000001</v>
      </c>
      <c r="CD540" s="528">
        <v>136.9</v>
      </c>
      <c r="CE540" s="528">
        <v>136.9</v>
      </c>
      <c r="CF540" s="528">
        <v>140.6</v>
      </c>
      <c r="CG540" s="528">
        <v>141.80000000000001</v>
      </c>
      <c r="CH540" s="528">
        <v>142.30000000000001</v>
      </c>
      <c r="CI540" s="528">
        <v>143.1</v>
      </c>
      <c r="CJ540" s="528">
        <v>144.30000000000001</v>
      </c>
      <c r="CK540" s="528">
        <v>144.30000000000001</v>
      </c>
      <c r="CL540" s="528">
        <v>144.5</v>
      </c>
    </row>
    <row r="541" spans="1:90">
      <c r="A541" s="524" t="s">
        <v>2966</v>
      </c>
      <c r="B541" s="524" t="s">
        <v>2967</v>
      </c>
      <c r="C541" s="525">
        <v>8.5199999999999998E-3</v>
      </c>
      <c r="D541" s="528">
        <v>101.9</v>
      </c>
      <c r="E541" s="528">
        <v>101.9</v>
      </c>
      <c r="F541" s="528">
        <v>101.9</v>
      </c>
      <c r="G541" s="528">
        <v>105</v>
      </c>
      <c r="H541" s="528">
        <v>105</v>
      </c>
      <c r="I541" s="528">
        <v>105</v>
      </c>
      <c r="J541" s="528">
        <v>105</v>
      </c>
      <c r="K541" s="528">
        <v>105</v>
      </c>
      <c r="L541" s="528">
        <v>105</v>
      </c>
      <c r="M541" s="528">
        <v>105</v>
      </c>
      <c r="N541" s="528">
        <v>105</v>
      </c>
      <c r="O541" s="528">
        <v>105</v>
      </c>
      <c r="P541" s="528">
        <v>107.9</v>
      </c>
      <c r="Q541" s="528">
        <v>107.9</v>
      </c>
      <c r="R541" s="528">
        <v>107.9</v>
      </c>
      <c r="S541" s="528">
        <v>111.8</v>
      </c>
      <c r="T541" s="528">
        <v>111.8</v>
      </c>
      <c r="U541" s="528">
        <v>111.8</v>
      </c>
      <c r="V541" s="528">
        <v>111.8</v>
      </c>
      <c r="W541" s="528">
        <v>111.8</v>
      </c>
      <c r="X541" s="528">
        <v>111.8</v>
      </c>
      <c r="Y541" s="528">
        <v>111.8</v>
      </c>
      <c r="Z541" s="528">
        <v>111.8</v>
      </c>
      <c r="AA541" s="528">
        <v>111.8</v>
      </c>
      <c r="AB541" s="528">
        <v>115.3</v>
      </c>
      <c r="AC541" s="528">
        <v>115.3</v>
      </c>
      <c r="AD541" s="528">
        <v>115.3</v>
      </c>
      <c r="AE541" s="528">
        <v>125.2</v>
      </c>
      <c r="AF541" s="528">
        <v>125.2</v>
      </c>
      <c r="AG541" s="528">
        <v>125.2</v>
      </c>
      <c r="AH541" s="528">
        <v>125.2</v>
      </c>
      <c r="AI541" s="528">
        <v>125.2</v>
      </c>
      <c r="AJ541" s="528">
        <v>125.2</v>
      </c>
      <c r="AK541" s="528">
        <v>125.2</v>
      </c>
      <c r="AL541" s="528">
        <v>125.2</v>
      </c>
      <c r="AM541" s="528">
        <v>125.2</v>
      </c>
      <c r="AN541" s="528">
        <v>125.7</v>
      </c>
      <c r="AO541" s="528">
        <v>125.7</v>
      </c>
      <c r="AP541" s="528">
        <v>125.7</v>
      </c>
      <c r="AQ541" s="528">
        <v>124.3</v>
      </c>
      <c r="AR541" s="528">
        <v>124.3</v>
      </c>
      <c r="AS541" s="528">
        <v>124.3</v>
      </c>
      <c r="AT541" s="528">
        <v>124.3</v>
      </c>
      <c r="AU541" s="528">
        <v>124.3</v>
      </c>
      <c r="AV541" s="528">
        <v>124.3</v>
      </c>
      <c r="AW541" s="528">
        <v>124.3</v>
      </c>
      <c r="AX541" s="528">
        <v>124.3</v>
      </c>
      <c r="AY541" s="528">
        <v>124.3</v>
      </c>
      <c r="AZ541" s="528">
        <v>125.1</v>
      </c>
      <c r="BA541" s="528">
        <v>125.1</v>
      </c>
      <c r="BB541" s="528">
        <v>127</v>
      </c>
      <c r="BC541" s="528">
        <v>134.19999999999999</v>
      </c>
      <c r="BD541" s="528">
        <v>134.4</v>
      </c>
      <c r="BE541" s="528">
        <v>133.80000000000001</v>
      </c>
      <c r="BF541" s="528">
        <v>133.80000000000001</v>
      </c>
      <c r="BG541" s="528">
        <v>133.80000000000001</v>
      </c>
      <c r="BH541" s="528">
        <v>133.80000000000001</v>
      </c>
      <c r="BI541" s="528">
        <v>133.80000000000001</v>
      </c>
      <c r="BJ541" s="528">
        <v>133.80000000000001</v>
      </c>
      <c r="BK541" s="528">
        <v>133.80000000000001</v>
      </c>
      <c r="BL541" s="528">
        <v>134.5</v>
      </c>
      <c r="BM541" s="528">
        <v>134.5</v>
      </c>
      <c r="BN541" s="528">
        <v>134.5</v>
      </c>
      <c r="BO541" s="528">
        <v>134.5</v>
      </c>
      <c r="BP541" s="528">
        <v>134.5</v>
      </c>
      <c r="BQ541" s="528">
        <v>134.5</v>
      </c>
      <c r="BR541" s="528">
        <v>134.5</v>
      </c>
      <c r="BS541" s="528">
        <v>134.5</v>
      </c>
      <c r="BT541" s="528">
        <v>134.5</v>
      </c>
      <c r="BU541" s="528">
        <v>134.5</v>
      </c>
      <c r="BV541" s="528">
        <v>134.5</v>
      </c>
      <c r="BW541" s="528">
        <v>134.5</v>
      </c>
      <c r="BX541" s="528">
        <v>130.19999999999999</v>
      </c>
      <c r="BY541" s="528">
        <v>125.8</v>
      </c>
      <c r="BZ541" s="528">
        <v>125</v>
      </c>
      <c r="CA541" s="528">
        <v>130.69999999999999</v>
      </c>
      <c r="CB541" s="528">
        <v>132.30000000000001</v>
      </c>
      <c r="CC541" s="528">
        <v>132.69999999999999</v>
      </c>
      <c r="CD541" s="528">
        <v>132.69999999999999</v>
      </c>
      <c r="CE541" s="528">
        <v>132.69999999999999</v>
      </c>
      <c r="CF541" s="528">
        <v>132.9</v>
      </c>
      <c r="CG541" s="528">
        <v>133.5</v>
      </c>
      <c r="CH541" s="528">
        <v>133.5</v>
      </c>
      <c r="CI541" s="528">
        <v>133.5</v>
      </c>
      <c r="CJ541" s="528">
        <v>133.5</v>
      </c>
      <c r="CK541" s="528">
        <v>133.6</v>
      </c>
      <c r="CL541" s="528">
        <v>133.9</v>
      </c>
    </row>
    <row r="542" spans="1:90">
      <c r="A542" s="524" t="s">
        <v>2968</v>
      </c>
      <c r="B542" s="524" t="s">
        <v>2969</v>
      </c>
      <c r="C542" s="525">
        <v>9.7999999999999997E-3</v>
      </c>
      <c r="D542" s="528">
        <v>100.7</v>
      </c>
      <c r="E542" s="528">
        <v>100.7</v>
      </c>
      <c r="F542" s="528">
        <v>100.7</v>
      </c>
      <c r="G542" s="528">
        <v>102.7</v>
      </c>
      <c r="H542" s="528">
        <v>102.7</v>
      </c>
      <c r="I542" s="528">
        <v>102.7</v>
      </c>
      <c r="J542" s="528">
        <v>102.7</v>
      </c>
      <c r="K542" s="528">
        <v>102.7</v>
      </c>
      <c r="L542" s="528">
        <v>102.7</v>
      </c>
      <c r="M542" s="528">
        <v>102.7</v>
      </c>
      <c r="N542" s="528">
        <v>102.7</v>
      </c>
      <c r="O542" s="528">
        <v>102.7</v>
      </c>
      <c r="P542" s="528">
        <v>102.7</v>
      </c>
      <c r="Q542" s="528">
        <v>102.7</v>
      </c>
      <c r="R542" s="528">
        <v>102.7</v>
      </c>
      <c r="S542" s="528">
        <v>103.7</v>
      </c>
      <c r="T542" s="528">
        <v>103.7</v>
      </c>
      <c r="U542" s="528">
        <v>103.7</v>
      </c>
      <c r="V542" s="528">
        <v>103.7</v>
      </c>
      <c r="W542" s="528">
        <v>103.7</v>
      </c>
      <c r="X542" s="528">
        <v>103.7</v>
      </c>
      <c r="Y542" s="528">
        <v>103.7</v>
      </c>
      <c r="Z542" s="528">
        <v>103.7</v>
      </c>
      <c r="AA542" s="528">
        <v>103.7</v>
      </c>
      <c r="AB542" s="528">
        <v>103.5</v>
      </c>
      <c r="AC542" s="528">
        <v>103.5</v>
      </c>
      <c r="AD542" s="528">
        <v>103.5</v>
      </c>
      <c r="AE542" s="528">
        <v>104.2</v>
      </c>
      <c r="AF542" s="528">
        <v>104.2</v>
      </c>
      <c r="AG542" s="528">
        <v>104.2</v>
      </c>
      <c r="AH542" s="528">
        <v>104.2</v>
      </c>
      <c r="AI542" s="528">
        <v>104.2</v>
      </c>
      <c r="AJ542" s="528">
        <v>104.2</v>
      </c>
      <c r="AK542" s="528">
        <v>104.2</v>
      </c>
      <c r="AL542" s="528">
        <v>104.2</v>
      </c>
      <c r="AM542" s="528">
        <v>104.2</v>
      </c>
      <c r="AN542" s="528">
        <v>105.9</v>
      </c>
      <c r="AO542" s="528">
        <v>105.9</v>
      </c>
      <c r="AP542" s="528">
        <v>105.5</v>
      </c>
      <c r="AQ542" s="528">
        <v>105.5</v>
      </c>
      <c r="AR542" s="528">
        <v>105.5</v>
      </c>
      <c r="AS542" s="528">
        <v>105.5</v>
      </c>
      <c r="AT542" s="528">
        <v>105.5</v>
      </c>
      <c r="AU542" s="528">
        <v>105.5</v>
      </c>
      <c r="AV542" s="528">
        <v>105.5</v>
      </c>
      <c r="AW542" s="528">
        <v>105.5</v>
      </c>
      <c r="AX542" s="528">
        <v>105.5</v>
      </c>
      <c r="AY542" s="528">
        <v>105.5</v>
      </c>
      <c r="AZ542" s="528">
        <v>110</v>
      </c>
      <c r="BA542" s="528">
        <v>110</v>
      </c>
      <c r="BB542" s="528">
        <v>110</v>
      </c>
      <c r="BC542" s="528">
        <v>109.8</v>
      </c>
      <c r="BD542" s="528">
        <v>109.8</v>
      </c>
      <c r="BE542" s="528">
        <v>109.8</v>
      </c>
      <c r="BF542" s="528">
        <v>109.8</v>
      </c>
      <c r="BG542" s="528">
        <v>109.8</v>
      </c>
      <c r="BH542" s="528">
        <v>109.8</v>
      </c>
      <c r="BI542" s="528">
        <v>108.1</v>
      </c>
      <c r="BJ542" s="528">
        <v>108.1</v>
      </c>
      <c r="BK542" s="528">
        <v>112.9</v>
      </c>
      <c r="BL542" s="528">
        <v>127.3</v>
      </c>
      <c r="BM542" s="528">
        <v>127.3</v>
      </c>
      <c r="BN542" s="528">
        <v>127.5</v>
      </c>
      <c r="BO542" s="528">
        <v>134.19999999999999</v>
      </c>
      <c r="BP542" s="528">
        <v>134.19999999999999</v>
      </c>
      <c r="BQ542" s="528">
        <v>134.19999999999999</v>
      </c>
      <c r="BR542" s="528">
        <v>134.19999999999999</v>
      </c>
      <c r="BS542" s="528">
        <v>134.19999999999999</v>
      </c>
      <c r="BT542" s="528">
        <v>134.19999999999999</v>
      </c>
      <c r="BU542" s="528">
        <v>134.19999999999999</v>
      </c>
      <c r="BV542" s="528">
        <v>134.19999999999999</v>
      </c>
      <c r="BW542" s="528">
        <v>134.19999999999999</v>
      </c>
      <c r="BX542" s="528">
        <v>135.9</v>
      </c>
      <c r="BY542" s="528">
        <v>117.9</v>
      </c>
      <c r="BZ542" s="528">
        <v>111.8</v>
      </c>
      <c r="CA542" s="528">
        <v>117.2</v>
      </c>
      <c r="CB542" s="528">
        <v>117.2</v>
      </c>
      <c r="CC542" s="528">
        <v>117.2</v>
      </c>
      <c r="CD542" s="528">
        <v>117.2</v>
      </c>
      <c r="CE542" s="528">
        <v>117.2</v>
      </c>
      <c r="CF542" s="528">
        <v>117.2</v>
      </c>
      <c r="CG542" s="528">
        <v>117.2</v>
      </c>
      <c r="CH542" s="528">
        <v>117.2</v>
      </c>
      <c r="CI542" s="528">
        <v>117.2</v>
      </c>
      <c r="CJ542" s="528">
        <v>117.2</v>
      </c>
      <c r="CK542" s="528">
        <v>117.6</v>
      </c>
      <c r="CL542" s="528">
        <v>117.9</v>
      </c>
    </row>
    <row r="543" spans="1:90">
      <c r="A543" s="524" t="s">
        <v>2970</v>
      </c>
      <c r="B543" s="524" t="s">
        <v>2971</v>
      </c>
      <c r="C543" s="525">
        <v>1.8380000000000001E-2</v>
      </c>
      <c r="D543" s="528">
        <v>100</v>
      </c>
      <c r="E543" s="528">
        <v>100</v>
      </c>
      <c r="F543" s="528">
        <v>100</v>
      </c>
      <c r="G543" s="528">
        <v>100.8</v>
      </c>
      <c r="H543" s="528">
        <v>100.8</v>
      </c>
      <c r="I543" s="528">
        <v>100.8</v>
      </c>
      <c r="J543" s="528">
        <v>100.8</v>
      </c>
      <c r="K543" s="528">
        <v>100.8</v>
      </c>
      <c r="L543" s="528">
        <v>100.8</v>
      </c>
      <c r="M543" s="528">
        <v>100.8</v>
      </c>
      <c r="N543" s="528">
        <v>100.8</v>
      </c>
      <c r="O543" s="528">
        <v>103.8</v>
      </c>
      <c r="P543" s="528">
        <v>107.2</v>
      </c>
      <c r="Q543" s="528">
        <v>107.2</v>
      </c>
      <c r="R543" s="528">
        <v>107.2</v>
      </c>
      <c r="S543" s="528">
        <v>110.5</v>
      </c>
      <c r="T543" s="528">
        <v>110.5</v>
      </c>
      <c r="U543" s="528">
        <v>110.5</v>
      </c>
      <c r="V543" s="528">
        <v>110.5</v>
      </c>
      <c r="W543" s="528">
        <v>110.5</v>
      </c>
      <c r="X543" s="528">
        <v>110.5</v>
      </c>
      <c r="Y543" s="528">
        <v>110.5</v>
      </c>
      <c r="Z543" s="528">
        <v>110.5</v>
      </c>
      <c r="AA543" s="528">
        <v>113.5</v>
      </c>
      <c r="AB543" s="528">
        <v>114.1</v>
      </c>
      <c r="AC543" s="528">
        <v>114.1</v>
      </c>
      <c r="AD543" s="528">
        <v>114.1</v>
      </c>
      <c r="AE543" s="528">
        <v>114.1</v>
      </c>
      <c r="AF543" s="528">
        <v>114.1</v>
      </c>
      <c r="AG543" s="528">
        <v>114.1</v>
      </c>
      <c r="AH543" s="528">
        <v>114.1</v>
      </c>
      <c r="AI543" s="528">
        <v>114.1</v>
      </c>
      <c r="AJ543" s="528">
        <v>114.1</v>
      </c>
      <c r="AK543" s="528">
        <v>114.1</v>
      </c>
      <c r="AL543" s="528">
        <v>114.1</v>
      </c>
      <c r="AM543" s="528">
        <v>117</v>
      </c>
      <c r="AN543" s="528">
        <v>121</v>
      </c>
      <c r="AO543" s="528">
        <v>121</v>
      </c>
      <c r="AP543" s="528">
        <v>120.3</v>
      </c>
      <c r="AQ543" s="528">
        <v>120.3</v>
      </c>
      <c r="AR543" s="528">
        <v>119.9</v>
      </c>
      <c r="AS543" s="528">
        <v>120.3</v>
      </c>
      <c r="AT543" s="528">
        <v>120.3</v>
      </c>
      <c r="AU543" s="528">
        <v>120.3</v>
      </c>
      <c r="AV543" s="528">
        <v>120.3</v>
      </c>
      <c r="AW543" s="528">
        <v>120.3</v>
      </c>
      <c r="AX543" s="528">
        <v>120.3</v>
      </c>
      <c r="AY543" s="528">
        <v>119.3</v>
      </c>
      <c r="AZ543" s="528">
        <v>136.1</v>
      </c>
      <c r="BA543" s="528">
        <v>135.9</v>
      </c>
      <c r="BB543" s="528">
        <v>135.4</v>
      </c>
      <c r="BC543" s="528">
        <v>135.4</v>
      </c>
      <c r="BD543" s="528">
        <v>135.4</v>
      </c>
      <c r="BE543" s="528">
        <v>135.4</v>
      </c>
      <c r="BF543" s="528">
        <v>135.4</v>
      </c>
      <c r="BG543" s="528">
        <v>135.4</v>
      </c>
      <c r="BH543" s="528">
        <v>136.1</v>
      </c>
      <c r="BI543" s="528">
        <v>136</v>
      </c>
      <c r="BJ543" s="528">
        <v>135.4</v>
      </c>
      <c r="BK543" s="528">
        <v>135.4</v>
      </c>
      <c r="BL543" s="528">
        <v>135.4</v>
      </c>
      <c r="BM543" s="528">
        <v>135.4</v>
      </c>
      <c r="BN543" s="528">
        <v>136.4</v>
      </c>
      <c r="BO543" s="528">
        <v>138.1</v>
      </c>
      <c r="BP543" s="528">
        <v>137.5</v>
      </c>
      <c r="BQ543" s="528">
        <v>137.4</v>
      </c>
      <c r="BR543" s="528">
        <v>137.4</v>
      </c>
      <c r="BS543" s="528">
        <v>137.4</v>
      </c>
      <c r="BT543" s="528">
        <v>137.4</v>
      </c>
      <c r="BU543" s="528">
        <v>137.4</v>
      </c>
      <c r="BV543" s="528">
        <v>137.4</v>
      </c>
      <c r="BW543" s="528">
        <v>137.4</v>
      </c>
      <c r="BX543" s="528">
        <v>137.4</v>
      </c>
      <c r="BY543" s="528">
        <v>138.4</v>
      </c>
      <c r="BZ543" s="528">
        <v>138.69999999999999</v>
      </c>
      <c r="CA543" s="528">
        <v>138.69999999999999</v>
      </c>
      <c r="CB543" s="528">
        <v>138.69999999999999</v>
      </c>
      <c r="CC543" s="528">
        <v>138.69999999999999</v>
      </c>
      <c r="CD543" s="528">
        <v>138.69999999999999</v>
      </c>
      <c r="CE543" s="528">
        <v>138.69999999999999</v>
      </c>
      <c r="CF543" s="528">
        <v>138.69999999999999</v>
      </c>
      <c r="CG543" s="528">
        <v>138.69999999999999</v>
      </c>
      <c r="CH543" s="528">
        <v>138.69999999999999</v>
      </c>
      <c r="CI543" s="528">
        <v>138.69999999999999</v>
      </c>
      <c r="CJ543" s="528">
        <v>138.69999999999999</v>
      </c>
      <c r="CK543" s="528">
        <v>138.69999999999999</v>
      </c>
      <c r="CL543" s="528">
        <v>138.69999999999999</v>
      </c>
    </row>
    <row r="544" spans="1:90">
      <c r="A544" s="524" t="s">
        <v>2972</v>
      </c>
      <c r="B544" s="524" t="s">
        <v>2973</v>
      </c>
      <c r="C544" s="525">
        <v>9.2099999999999994E-3</v>
      </c>
      <c r="D544" s="528">
        <v>100</v>
      </c>
      <c r="E544" s="528">
        <v>100</v>
      </c>
      <c r="F544" s="528">
        <v>100</v>
      </c>
      <c r="G544" s="528">
        <v>100.4</v>
      </c>
      <c r="H544" s="528">
        <v>100.4</v>
      </c>
      <c r="I544" s="528">
        <v>100.4</v>
      </c>
      <c r="J544" s="528">
        <v>100.4</v>
      </c>
      <c r="K544" s="528">
        <v>100.4</v>
      </c>
      <c r="L544" s="528">
        <v>100.4</v>
      </c>
      <c r="M544" s="528">
        <v>100.4</v>
      </c>
      <c r="N544" s="528">
        <v>100.4</v>
      </c>
      <c r="O544" s="528">
        <v>100.4</v>
      </c>
      <c r="P544" s="528">
        <v>109.3</v>
      </c>
      <c r="Q544" s="528">
        <v>118.5</v>
      </c>
      <c r="R544" s="528">
        <v>121.6</v>
      </c>
      <c r="S544" s="528">
        <v>125.9</v>
      </c>
      <c r="T544" s="528">
        <v>125.9</v>
      </c>
      <c r="U544" s="528">
        <v>125.9</v>
      </c>
      <c r="V544" s="528">
        <v>125.9</v>
      </c>
      <c r="W544" s="528">
        <v>125.9</v>
      </c>
      <c r="X544" s="528">
        <v>125.9</v>
      </c>
      <c r="Y544" s="528">
        <v>125.9</v>
      </c>
      <c r="Z544" s="528">
        <v>125.9</v>
      </c>
      <c r="AA544" s="528">
        <v>125.9</v>
      </c>
      <c r="AB544" s="528">
        <v>125.9</v>
      </c>
      <c r="AC544" s="528">
        <v>125.9</v>
      </c>
      <c r="AD544" s="528">
        <v>125.9</v>
      </c>
      <c r="AE544" s="528">
        <v>126.9</v>
      </c>
      <c r="AF544" s="528">
        <v>126.9</v>
      </c>
      <c r="AG544" s="528">
        <v>126.9</v>
      </c>
      <c r="AH544" s="528">
        <v>126.9</v>
      </c>
      <c r="AI544" s="528">
        <v>126.9</v>
      </c>
      <c r="AJ544" s="528">
        <v>126.9</v>
      </c>
      <c r="AK544" s="528">
        <v>126.9</v>
      </c>
      <c r="AL544" s="528">
        <v>126.9</v>
      </c>
      <c r="AM544" s="528">
        <v>126.9</v>
      </c>
      <c r="AN544" s="528">
        <v>126.9</v>
      </c>
      <c r="AO544" s="528">
        <v>126.9</v>
      </c>
      <c r="AP544" s="528">
        <v>128.19999999999999</v>
      </c>
      <c r="AQ544" s="528">
        <v>128.19999999999999</v>
      </c>
      <c r="AR544" s="528">
        <v>132.6</v>
      </c>
      <c r="AS544" s="528">
        <v>132.6</v>
      </c>
      <c r="AT544" s="528">
        <v>132.6</v>
      </c>
      <c r="AU544" s="528">
        <v>132.6</v>
      </c>
      <c r="AV544" s="528">
        <v>132.6</v>
      </c>
      <c r="AW544" s="528">
        <v>132.6</v>
      </c>
      <c r="AX544" s="528">
        <v>132.6</v>
      </c>
      <c r="AY544" s="528">
        <v>132.6</v>
      </c>
      <c r="AZ544" s="528">
        <v>128.30000000000001</v>
      </c>
      <c r="BA544" s="528">
        <v>128.30000000000001</v>
      </c>
      <c r="BB544" s="528">
        <v>128.30000000000001</v>
      </c>
      <c r="BC544" s="528">
        <v>128.30000000000001</v>
      </c>
      <c r="BD544" s="528">
        <v>128.30000000000001</v>
      </c>
      <c r="BE544" s="528">
        <v>128.30000000000001</v>
      </c>
      <c r="BF544" s="528">
        <v>128.30000000000001</v>
      </c>
      <c r="BG544" s="528">
        <v>128.30000000000001</v>
      </c>
      <c r="BH544" s="528">
        <v>128.9</v>
      </c>
      <c r="BI544" s="528">
        <v>131.1</v>
      </c>
      <c r="BJ544" s="528">
        <v>126.8</v>
      </c>
      <c r="BK544" s="528">
        <v>130.30000000000001</v>
      </c>
      <c r="BL544" s="528">
        <v>130.30000000000001</v>
      </c>
      <c r="BM544" s="528">
        <v>130.5</v>
      </c>
      <c r="BN544" s="528">
        <v>131.1</v>
      </c>
      <c r="BO544" s="528">
        <v>132.80000000000001</v>
      </c>
      <c r="BP544" s="528">
        <v>132.80000000000001</v>
      </c>
      <c r="BQ544" s="528">
        <v>132.80000000000001</v>
      </c>
      <c r="BR544" s="528">
        <v>132.80000000000001</v>
      </c>
      <c r="BS544" s="528">
        <v>132.80000000000001</v>
      </c>
      <c r="BT544" s="528">
        <v>132.80000000000001</v>
      </c>
      <c r="BU544" s="528">
        <v>132.80000000000001</v>
      </c>
      <c r="BV544" s="528">
        <v>132.80000000000001</v>
      </c>
      <c r="BW544" s="528">
        <v>132.80000000000001</v>
      </c>
      <c r="BX544" s="528">
        <v>135.19999999999999</v>
      </c>
      <c r="BY544" s="528">
        <v>138.9</v>
      </c>
      <c r="BZ544" s="528">
        <v>138.9</v>
      </c>
      <c r="CA544" s="528">
        <v>138.9</v>
      </c>
      <c r="CB544" s="528">
        <v>138.9</v>
      </c>
      <c r="CC544" s="528">
        <v>138.9</v>
      </c>
      <c r="CD544" s="528">
        <v>138.9</v>
      </c>
      <c r="CE544" s="528">
        <v>138.9</v>
      </c>
      <c r="CF544" s="528">
        <v>138.9</v>
      </c>
      <c r="CG544" s="528">
        <v>138.9</v>
      </c>
      <c r="CH544" s="528">
        <v>138.9</v>
      </c>
      <c r="CI544" s="528">
        <v>138.9</v>
      </c>
      <c r="CJ544" s="528">
        <v>142.1</v>
      </c>
      <c r="CK544" s="528">
        <v>145.19999999999999</v>
      </c>
      <c r="CL544" s="528">
        <v>145.19999999999999</v>
      </c>
    </row>
    <row r="545" spans="1:90">
      <c r="A545" s="524" t="s">
        <v>2974</v>
      </c>
      <c r="B545" s="524" t="s">
        <v>2975</v>
      </c>
      <c r="C545" s="525">
        <v>7.8100000000000001E-3</v>
      </c>
      <c r="D545" s="528">
        <v>104.9</v>
      </c>
      <c r="E545" s="528">
        <v>106.3</v>
      </c>
      <c r="F545" s="528">
        <v>106.3</v>
      </c>
      <c r="G545" s="528">
        <v>108.1</v>
      </c>
      <c r="H545" s="528">
        <v>108.1</v>
      </c>
      <c r="I545" s="528">
        <v>108.1</v>
      </c>
      <c r="J545" s="528">
        <v>108.1</v>
      </c>
      <c r="K545" s="528">
        <v>108.5</v>
      </c>
      <c r="L545" s="528">
        <v>108.5</v>
      </c>
      <c r="M545" s="528">
        <v>108.9</v>
      </c>
      <c r="N545" s="528">
        <v>109</v>
      </c>
      <c r="O545" s="528">
        <v>109</v>
      </c>
      <c r="P545" s="528">
        <v>110.2</v>
      </c>
      <c r="Q545" s="528">
        <v>110.2</v>
      </c>
      <c r="R545" s="528">
        <v>110.2</v>
      </c>
      <c r="S545" s="528">
        <v>111.2</v>
      </c>
      <c r="T545" s="528">
        <v>112.8</v>
      </c>
      <c r="U545" s="528">
        <v>113.2</v>
      </c>
      <c r="V545" s="528">
        <v>113.8</v>
      </c>
      <c r="W545" s="528">
        <v>113.9</v>
      </c>
      <c r="X545" s="528">
        <v>113.9</v>
      </c>
      <c r="Y545" s="528">
        <v>113.9</v>
      </c>
      <c r="Z545" s="528">
        <v>113.9</v>
      </c>
      <c r="AA545" s="528">
        <v>113.9</v>
      </c>
      <c r="AB545" s="528">
        <v>114.7</v>
      </c>
      <c r="AC545" s="528">
        <v>114.3</v>
      </c>
      <c r="AD545" s="528">
        <v>112.3</v>
      </c>
      <c r="AE545" s="528">
        <v>112.3</v>
      </c>
      <c r="AF545" s="528">
        <v>112.7</v>
      </c>
      <c r="AG545" s="528">
        <v>112.7</v>
      </c>
      <c r="AH545" s="528">
        <v>112.7</v>
      </c>
      <c r="AI545" s="528">
        <v>112.7</v>
      </c>
      <c r="AJ545" s="528">
        <v>112.7</v>
      </c>
      <c r="AK545" s="528">
        <v>112.7</v>
      </c>
      <c r="AL545" s="528">
        <v>112.7</v>
      </c>
      <c r="AM545" s="528">
        <v>113.2</v>
      </c>
      <c r="AN545" s="528">
        <v>114.4</v>
      </c>
      <c r="AO545" s="528">
        <v>114.4</v>
      </c>
      <c r="AP545" s="528">
        <v>114.8</v>
      </c>
      <c r="AQ545" s="528">
        <v>116.1</v>
      </c>
      <c r="AR545" s="528">
        <v>116.1</v>
      </c>
      <c r="AS545" s="528">
        <v>116.1</v>
      </c>
      <c r="AT545" s="528">
        <v>118.5</v>
      </c>
      <c r="AU545" s="528">
        <v>118.5</v>
      </c>
      <c r="AV545" s="528">
        <v>118.5</v>
      </c>
      <c r="AW545" s="528">
        <v>118.5</v>
      </c>
      <c r="AX545" s="528">
        <v>118.5</v>
      </c>
      <c r="AY545" s="528">
        <v>122.3</v>
      </c>
      <c r="AZ545" s="528">
        <v>123.4</v>
      </c>
      <c r="BA545" s="528">
        <v>123.3</v>
      </c>
      <c r="BB545" s="528">
        <v>123.1</v>
      </c>
      <c r="BC545" s="528">
        <v>124.2</v>
      </c>
      <c r="BD545" s="528">
        <v>123.9</v>
      </c>
      <c r="BE545" s="528">
        <v>123.9</v>
      </c>
      <c r="BF545" s="528">
        <v>124.1</v>
      </c>
      <c r="BG545" s="528">
        <v>125.3</v>
      </c>
      <c r="BH545" s="528">
        <v>126.8</v>
      </c>
      <c r="BI545" s="528">
        <v>127.3</v>
      </c>
      <c r="BJ545" s="528">
        <v>128.30000000000001</v>
      </c>
      <c r="BK545" s="528">
        <v>128.6</v>
      </c>
      <c r="BL545" s="528">
        <v>129.9</v>
      </c>
      <c r="BM545" s="528">
        <v>129.9</v>
      </c>
      <c r="BN545" s="528">
        <v>130.1</v>
      </c>
      <c r="BO545" s="528">
        <v>130.4</v>
      </c>
      <c r="BP545" s="528">
        <v>130.19999999999999</v>
      </c>
      <c r="BQ545" s="528">
        <v>130.1</v>
      </c>
      <c r="BR545" s="528">
        <v>130.1</v>
      </c>
      <c r="BS545" s="528">
        <v>130.1</v>
      </c>
      <c r="BT545" s="528">
        <v>130.1</v>
      </c>
      <c r="BU545" s="528">
        <v>130.1</v>
      </c>
      <c r="BV545" s="528">
        <v>130.1</v>
      </c>
      <c r="BW545" s="528">
        <v>130.1</v>
      </c>
      <c r="BX545" s="528">
        <v>130.4</v>
      </c>
      <c r="BY545" s="528">
        <v>130.80000000000001</v>
      </c>
      <c r="BZ545" s="528">
        <v>130.80000000000001</v>
      </c>
      <c r="CA545" s="528">
        <v>130.80000000000001</v>
      </c>
      <c r="CB545" s="528">
        <v>132.6</v>
      </c>
      <c r="CC545" s="528">
        <v>138.19999999999999</v>
      </c>
      <c r="CD545" s="528">
        <v>139.9</v>
      </c>
      <c r="CE545" s="528">
        <v>144.80000000000001</v>
      </c>
      <c r="CF545" s="528">
        <v>150.9</v>
      </c>
      <c r="CG545" s="528">
        <v>150.9</v>
      </c>
      <c r="CH545" s="528">
        <v>150.9</v>
      </c>
      <c r="CI545" s="528">
        <v>151.19999999999999</v>
      </c>
      <c r="CJ545" s="528">
        <v>151.6</v>
      </c>
      <c r="CK545" s="528">
        <v>149.80000000000001</v>
      </c>
      <c r="CL545" s="528">
        <v>151.30000000000001</v>
      </c>
    </row>
    <row r="546" spans="1:90">
      <c r="A546" s="524" t="s">
        <v>2976</v>
      </c>
      <c r="B546" s="524" t="s">
        <v>2977</v>
      </c>
      <c r="C546" s="525">
        <v>1.38646</v>
      </c>
      <c r="D546" s="528">
        <v>97.8</v>
      </c>
      <c r="E546" s="528">
        <v>100</v>
      </c>
      <c r="F546" s="528">
        <v>101.6</v>
      </c>
      <c r="G546" s="528">
        <v>102.2</v>
      </c>
      <c r="H546" s="528">
        <v>101.7</v>
      </c>
      <c r="I546" s="528">
        <v>100.1</v>
      </c>
      <c r="J546" s="528">
        <v>101.8</v>
      </c>
      <c r="K546" s="528">
        <v>101.2</v>
      </c>
      <c r="L546" s="528">
        <v>101.6</v>
      </c>
      <c r="M546" s="528">
        <v>101.5</v>
      </c>
      <c r="N546" s="528">
        <v>102</v>
      </c>
      <c r="O546" s="528">
        <v>101.6</v>
      </c>
      <c r="P546" s="528">
        <v>103.1</v>
      </c>
      <c r="Q546" s="528">
        <v>105</v>
      </c>
      <c r="R546" s="528">
        <v>106.3</v>
      </c>
      <c r="S546" s="528">
        <v>111.6</v>
      </c>
      <c r="T546" s="528">
        <v>113.7</v>
      </c>
      <c r="U546" s="528">
        <v>114.4</v>
      </c>
      <c r="V546" s="528">
        <v>115.9</v>
      </c>
      <c r="W546" s="528">
        <v>116.5</v>
      </c>
      <c r="X546" s="528">
        <v>116.7</v>
      </c>
      <c r="Y546" s="528">
        <v>117.5</v>
      </c>
      <c r="Z546" s="528">
        <v>119.6</v>
      </c>
      <c r="AA546" s="528">
        <v>120.7</v>
      </c>
      <c r="AB546" s="528">
        <v>124</v>
      </c>
      <c r="AC546" s="528">
        <v>125.9</v>
      </c>
      <c r="AD546" s="528">
        <v>130</v>
      </c>
      <c r="AE546" s="528">
        <v>135</v>
      </c>
      <c r="AF546" s="528">
        <v>135.69999999999999</v>
      </c>
      <c r="AG546" s="528">
        <v>137</v>
      </c>
      <c r="AH546" s="528">
        <v>137.69999999999999</v>
      </c>
      <c r="AI546" s="528">
        <v>138.19999999999999</v>
      </c>
      <c r="AJ546" s="528">
        <v>139.1</v>
      </c>
      <c r="AK546" s="528">
        <v>139.69999999999999</v>
      </c>
      <c r="AL546" s="528">
        <v>139.30000000000001</v>
      </c>
      <c r="AM546" s="528">
        <v>139.5</v>
      </c>
      <c r="AN546" s="528">
        <v>136.9</v>
      </c>
      <c r="AO546" s="528">
        <v>136.1</v>
      </c>
      <c r="AP546" s="528">
        <v>137.69999999999999</v>
      </c>
      <c r="AQ546" s="528">
        <v>135.69999999999999</v>
      </c>
      <c r="AR546" s="528">
        <v>135.80000000000001</v>
      </c>
      <c r="AS546" s="528">
        <v>134.69999999999999</v>
      </c>
      <c r="AT546" s="528">
        <v>136.80000000000001</v>
      </c>
      <c r="AU546" s="528">
        <v>137.69999999999999</v>
      </c>
      <c r="AV546" s="528">
        <v>136.5</v>
      </c>
      <c r="AW546" s="528">
        <v>135.6</v>
      </c>
      <c r="AX546" s="528">
        <v>138.30000000000001</v>
      </c>
      <c r="AY546" s="528">
        <v>138.6</v>
      </c>
      <c r="AZ546" s="528">
        <v>141.9</v>
      </c>
      <c r="BA546" s="528">
        <v>144.30000000000001</v>
      </c>
      <c r="BB546" s="528">
        <v>147.80000000000001</v>
      </c>
      <c r="BC546" s="528">
        <v>148.1</v>
      </c>
      <c r="BD546" s="528">
        <v>147.69999999999999</v>
      </c>
      <c r="BE546" s="528">
        <v>149.4</v>
      </c>
      <c r="BF546" s="528">
        <v>149.6</v>
      </c>
      <c r="BG546" s="528">
        <v>149.5</v>
      </c>
      <c r="BH546" s="528">
        <v>149.19999999999999</v>
      </c>
      <c r="BI546" s="528">
        <v>150.19999999999999</v>
      </c>
      <c r="BJ546" s="528">
        <v>148.5</v>
      </c>
      <c r="BK546" s="528">
        <v>146.5</v>
      </c>
      <c r="BL546" s="528">
        <v>147.80000000000001</v>
      </c>
      <c r="BM546" s="528">
        <v>150.5</v>
      </c>
      <c r="BN546" s="528">
        <v>151.19999999999999</v>
      </c>
      <c r="BO546" s="528">
        <v>151.6</v>
      </c>
      <c r="BP546" s="528">
        <v>152.19999999999999</v>
      </c>
      <c r="BQ546" s="528">
        <v>150.19999999999999</v>
      </c>
      <c r="BR546" s="528">
        <v>153.4</v>
      </c>
      <c r="BS546" s="528">
        <v>151.4</v>
      </c>
      <c r="BT546" s="528">
        <v>150.19999999999999</v>
      </c>
      <c r="BU546" s="528">
        <v>151.4</v>
      </c>
      <c r="BV546" s="528">
        <v>148.4</v>
      </c>
      <c r="BW546" s="528">
        <v>148.1</v>
      </c>
      <c r="BX546" s="528">
        <v>148.30000000000001</v>
      </c>
      <c r="BY546" s="528">
        <v>151.19999999999999</v>
      </c>
      <c r="BZ546" s="528">
        <v>153.69999999999999</v>
      </c>
      <c r="CA546" s="528">
        <v>154.30000000000001</v>
      </c>
      <c r="CB546" s="528">
        <v>155.30000000000001</v>
      </c>
      <c r="CC546" s="528">
        <v>153.6</v>
      </c>
      <c r="CD546" s="528">
        <v>153</v>
      </c>
      <c r="CE546" s="528">
        <v>151.9</v>
      </c>
      <c r="CF546" s="528">
        <v>152.5</v>
      </c>
      <c r="CG546" s="528">
        <v>157.5</v>
      </c>
      <c r="CH546" s="528">
        <v>160.6</v>
      </c>
      <c r="CI546" s="528">
        <v>161.30000000000001</v>
      </c>
      <c r="CJ546" s="528">
        <v>160.1</v>
      </c>
      <c r="CK546" s="528">
        <v>160.5</v>
      </c>
      <c r="CL546" s="528">
        <v>163.1</v>
      </c>
    </row>
    <row r="547" spans="1:90">
      <c r="A547" s="524" t="s">
        <v>2978</v>
      </c>
      <c r="B547" s="524" t="s">
        <v>2979</v>
      </c>
      <c r="C547" s="525">
        <v>1.2634700000000001</v>
      </c>
      <c r="D547" s="528">
        <v>97.7</v>
      </c>
      <c r="E547" s="528">
        <v>100.1</v>
      </c>
      <c r="F547" s="528">
        <v>101.8</v>
      </c>
      <c r="G547" s="528">
        <v>102.3</v>
      </c>
      <c r="H547" s="528">
        <v>101.7</v>
      </c>
      <c r="I547" s="528">
        <v>100.2</v>
      </c>
      <c r="J547" s="528">
        <v>102</v>
      </c>
      <c r="K547" s="528">
        <v>101.3</v>
      </c>
      <c r="L547" s="528">
        <v>101.6</v>
      </c>
      <c r="M547" s="528">
        <v>101.3</v>
      </c>
      <c r="N547" s="528">
        <v>102</v>
      </c>
      <c r="O547" s="528">
        <v>101.5</v>
      </c>
      <c r="P547" s="528">
        <v>102.2</v>
      </c>
      <c r="Q547" s="528">
        <v>104.3</v>
      </c>
      <c r="R547" s="528">
        <v>105.6</v>
      </c>
      <c r="S547" s="528">
        <v>111.1</v>
      </c>
      <c r="T547" s="528">
        <v>113.4</v>
      </c>
      <c r="U547" s="528">
        <v>114.1</v>
      </c>
      <c r="V547" s="528">
        <v>115.3</v>
      </c>
      <c r="W547" s="528">
        <v>116.1</v>
      </c>
      <c r="X547" s="528">
        <v>116.4</v>
      </c>
      <c r="Y547" s="528">
        <v>117.2</v>
      </c>
      <c r="Z547" s="528">
        <v>119.5</v>
      </c>
      <c r="AA547" s="528">
        <v>120.6</v>
      </c>
      <c r="AB547" s="528">
        <v>123.7</v>
      </c>
      <c r="AC547" s="528">
        <v>125.8</v>
      </c>
      <c r="AD547" s="528">
        <v>130.30000000000001</v>
      </c>
      <c r="AE547" s="528">
        <v>135.30000000000001</v>
      </c>
      <c r="AF547" s="528">
        <v>136.1</v>
      </c>
      <c r="AG547" s="528">
        <v>137.4</v>
      </c>
      <c r="AH547" s="528">
        <v>138.19999999999999</v>
      </c>
      <c r="AI547" s="528">
        <v>138.6</v>
      </c>
      <c r="AJ547" s="528">
        <v>139.4</v>
      </c>
      <c r="AK547" s="528">
        <v>140.19999999999999</v>
      </c>
      <c r="AL547" s="528">
        <v>139.80000000000001</v>
      </c>
      <c r="AM547" s="528">
        <v>139.9</v>
      </c>
      <c r="AN547" s="528">
        <v>137.1</v>
      </c>
      <c r="AO547" s="528">
        <v>136.1</v>
      </c>
      <c r="AP547" s="528">
        <v>137.9</v>
      </c>
      <c r="AQ547" s="528">
        <v>135.5</v>
      </c>
      <c r="AR547" s="528">
        <v>135.69999999999999</v>
      </c>
      <c r="AS547" s="528">
        <v>134.4</v>
      </c>
      <c r="AT547" s="528">
        <v>136.80000000000001</v>
      </c>
      <c r="AU547" s="528">
        <v>137.6</v>
      </c>
      <c r="AV547" s="528">
        <v>136.30000000000001</v>
      </c>
      <c r="AW547" s="528">
        <v>134.80000000000001</v>
      </c>
      <c r="AX547" s="528">
        <v>137.80000000000001</v>
      </c>
      <c r="AY547" s="528">
        <v>138</v>
      </c>
      <c r="AZ547" s="528">
        <v>141.6</v>
      </c>
      <c r="BA547" s="528">
        <v>144.19999999999999</v>
      </c>
      <c r="BB547" s="528">
        <v>147.9</v>
      </c>
      <c r="BC547" s="528">
        <v>147.9</v>
      </c>
      <c r="BD547" s="528">
        <v>147.4</v>
      </c>
      <c r="BE547" s="528">
        <v>149.19999999999999</v>
      </c>
      <c r="BF547" s="528">
        <v>149.5</v>
      </c>
      <c r="BG547" s="528">
        <v>149.30000000000001</v>
      </c>
      <c r="BH547" s="528">
        <v>149.1</v>
      </c>
      <c r="BI547" s="528">
        <v>150.19999999999999</v>
      </c>
      <c r="BJ547" s="528">
        <v>148.4</v>
      </c>
      <c r="BK547" s="528">
        <v>146.19999999999999</v>
      </c>
      <c r="BL547" s="528">
        <v>147.6</v>
      </c>
      <c r="BM547" s="528">
        <v>150.6</v>
      </c>
      <c r="BN547" s="528">
        <v>151.30000000000001</v>
      </c>
      <c r="BO547" s="528">
        <v>151.80000000000001</v>
      </c>
      <c r="BP547" s="528">
        <v>152.5</v>
      </c>
      <c r="BQ547" s="528">
        <v>150.30000000000001</v>
      </c>
      <c r="BR547" s="528">
        <v>153.80000000000001</v>
      </c>
      <c r="BS547" s="528">
        <v>151.6</v>
      </c>
      <c r="BT547" s="528">
        <v>150.30000000000001</v>
      </c>
      <c r="BU547" s="528">
        <v>151.5</v>
      </c>
      <c r="BV547" s="528">
        <v>148.30000000000001</v>
      </c>
      <c r="BW547" s="528">
        <v>147.80000000000001</v>
      </c>
      <c r="BX547" s="528">
        <v>147.9</v>
      </c>
      <c r="BY547" s="528">
        <v>150.9</v>
      </c>
      <c r="BZ547" s="528">
        <v>153.69999999999999</v>
      </c>
      <c r="CA547" s="528">
        <v>154.4</v>
      </c>
      <c r="CB547" s="528">
        <v>155.30000000000001</v>
      </c>
      <c r="CC547" s="528">
        <v>153.6</v>
      </c>
      <c r="CD547" s="528">
        <v>153</v>
      </c>
      <c r="CE547" s="528">
        <v>151.69999999999999</v>
      </c>
      <c r="CF547" s="528">
        <v>152.19999999999999</v>
      </c>
      <c r="CG547" s="528">
        <v>157.9</v>
      </c>
      <c r="CH547" s="528">
        <v>160.80000000000001</v>
      </c>
      <c r="CI547" s="528">
        <v>161.69999999999999</v>
      </c>
      <c r="CJ547" s="528">
        <v>160.1</v>
      </c>
      <c r="CK547" s="528">
        <v>160.4</v>
      </c>
      <c r="CL547" s="528">
        <v>163.1</v>
      </c>
    </row>
    <row r="548" spans="1:90">
      <c r="A548" s="524" t="s">
        <v>2980</v>
      </c>
      <c r="B548" s="524" t="s">
        <v>2981</v>
      </c>
      <c r="C548" s="525">
        <v>3.099E-2</v>
      </c>
      <c r="D548" s="528">
        <v>99.3</v>
      </c>
      <c r="E548" s="528">
        <v>100.8</v>
      </c>
      <c r="F548" s="528">
        <v>99.2</v>
      </c>
      <c r="G548" s="528">
        <v>99.5</v>
      </c>
      <c r="H548" s="528">
        <v>101.6</v>
      </c>
      <c r="I548" s="528">
        <v>95.8</v>
      </c>
      <c r="J548" s="528">
        <v>94.6</v>
      </c>
      <c r="K548" s="528">
        <v>99.4</v>
      </c>
      <c r="L548" s="528">
        <v>99.8</v>
      </c>
      <c r="M548" s="528">
        <v>107</v>
      </c>
      <c r="N548" s="528">
        <v>103.7</v>
      </c>
      <c r="O548" s="528">
        <v>108.3</v>
      </c>
      <c r="P548" s="528">
        <v>109.9</v>
      </c>
      <c r="Q548" s="528">
        <v>109.9</v>
      </c>
      <c r="R548" s="528">
        <v>111</v>
      </c>
      <c r="S548" s="528">
        <v>115.8</v>
      </c>
      <c r="T548" s="528">
        <v>114</v>
      </c>
      <c r="U548" s="528">
        <v>114.8</v>
      </c>
      <c r="V548" s="528">
        <v>122.6</v>
      </c>
      <c r="W548" s="528">
        <v>124.5</v>
      </c>
      <c r="X548" s="528">
        <v>115.8</v>
      </c>
      <c r="Y548" s="528">
        <v>116.8</v>
      </c>
      <c r="Z548" s="528">
        <v>117.7</v>
      </c>
      <c r="AA548" s="528">
        <v>117.7</v>
      </c>
      <c r="AB548" s="528">
        <v>117.8</v>
      </c>
      <c r="AC548" s="528">
        <v>117.8</v>
      </c>
      <c r="AD548" s="528">
        <v>118.2</v>
      </c>
      <c r="AE548" s="528">
        <v>118.3</v>
      </c>
      <c r="AF548" s="528">
        <v>117.9</v>
      </c>
      <c r="AG548" s="528">
        <v>118.2</v>
      </c>
      <c r="AH548" s="528">
        <v>118.2</v>
      </c>
      <c r="AI548" s="528">
        <v>119.9</v>
      </c>
      <c r="AJ548" s="528">
        <v>129.4</v>
      </c>
      <c r="AK548" s="528">
        <v>123.7</v>
      </c>
      <c r="AL548" s="528">
        <v>124.2</v>
      </c>
      <c r="AM548" s="528">
        <v>131.9</v>
      </c>
      <c r="AN548" s="528">
        <v>140.9</v>
      </c>
      <c r="AO548" s="528">
        <v>141.69999999999999</v>
      </c>
      <c r="AP548" s="528">
        <v>141.80000000000001</v>
      </c>
      <c r="AQ548" s="528">
        <v>142.1</v>
      </c>
      <c r="AR548" s="528">
        <v>144</v>
      </c>
      <c r="AS548" s="528">
        <v>145.5</v>
      </c>
      <c r="AT548" s="528">
        <v>147.9</v>
      </c>
      <c r="AU548" s="528">
        <v>150.9</v>
      </c>
      <c r="AV548" s="528">
        <v>151.5</v>
      </c>
      <c r="AW548" s="528">
        <v>153.19999999999999</v>
      </c>
      <c r="AX548" s="528">
        <v>153.19999999999999</v>
      </c>
      <c r="AY548" s="528">
        <v>152.4</v>
      </c>
      <c r="AZ548" s="528">
        <v>153.30000000000001</v>
      </c>
      <c r="BA548" s="528">
        <v>153.1</v>
      </c>
      <c r="BB548" s="528">
        <v>152.30000000000001</v>
      </c>
      <c r="BC548" s="528">
        <v>152.19999999999999</v>
      </c>
      <c r="BD548" s="528">
        <v>152.30000000000001</v>
      </c>
      <c r="BE548" s="528">
        <v>151.9</v>
      </c>
      <c r="BF548" s="528">
        <v>153.19999999999999</v>
      </c>
      <c r="BG548" s="528">
        <v>153</v>
      </c>
      <c r="BH548" s="528">
        <v>153.19999999999999</v>
      </c>
      <c r="BI548" s="528">
        <v>153.1</v>
      </c>
      <c r="BJ548" s="528">
        <v>154</v>
      </c>
      <c r="BK548" s="528">
        <v>154.6</v>
      </c>
      <c r="BL548" s="528">
        <v>154.9</v>
      </c>
      <c r="BM548" s="528">
        <v>155.4</v>
      </c>
      <c r="BN548" s="528">
        <v>155.4</v>
      </c>
      <c r="BO548" s="528">
        <v>153.30000000000001</v>
      </c>
      <c r="BP548" s="528">
        <v>153.30000000000001</v>
      </c>
      <c r="BQ548" s="528">
        <v>153.80000000000001</v>
      </c>
      <c r="BR548" s="528">
        <v>154.30000000000001</v>
      </c>
      <c r="BS548" s="528">
        <v>154.30000000000001</v>
      </c>
      <c r="BT548" s="528">
        <v>154.30000000000001</v>
      </c>
      <c r="BU548" s="528">
        <v>154.30000000000001</v>
      </c>
      <c r="BV548" s="528">
        <v>154.30000000000001</v>
      </c>
      <c r="BW548" s="528">
        <v>154.30000000000001</v>
      </c>
      <c r="BX548" s="528">
        <v>159</v>
      </c>
      <c r="BY548" s="528">
        <v>160.30000000000001</v>
      </c>
      <c r="BZ548" s="528">
        <v>158.4</v>
      </c>
      <c r="CA548" s="528">
        <v>158.4</v>
      </c>
      <c r="CB548" s="528">
        <v>153.4</v>
      </c>
      <c r="CC548" s="528">
        <v>152.80000000000001</v>
      </c>
      <c r="CD548" s="528">
        <v>154</v>
      </c>
      <c r="CE548" s="528">
        <v>156</v>
      </c>
      <c r="CF548" s="528">
        <v>158</v>
      </c>
      <c r="CG548" s="528">
        <v>158</v>
      </c>
      <c r="CH548" s="528">
        <v>158.80000000000001</v>
      </c>
      <c r="CI548" s="528">
        <v>158.80000000000001</v>
      </c>
      <c r="CJ548" s="528">
        <v>162.80000000000001</v>
      </c>
      <c r="CK548" s="528">
        <v>162.80000000000001</v>
      </c>
      <c r="CL548" s="528">
        <v>163.1</v>
      </c>
    </row>
    <row r="549" spans="1:90">
      <c r="A549" s="524" t="s">
        <v>2982</v>
      </c>
      <c r="B549" s="524" t="s">
        <v>2983</v>
      </c>
      <c r="C549" s="525">
        <v>7.7829999999999996E-2</v>
      </c>
      <c r="D549" s="528">
        <v>99.8</v>
      </c>
      <c r="E549" s="528">
        <v>99.5</v>
      </c>
      <c r="F549" s="528">
        <v>100.1</v>
      </c>
      <c r="G549" s="528">
        <v>103.2</v>
      </c>
      <c r="H549" s="528">
        <v>102.5</v>
      </c>
      <c r="I549" s="528">
        <v>102.5</v>
      </c>
      <c r="J549" s="528">
        <v>102.3</v>
      </c>
      <c r="K549" s="528">
        <v>101.8</v>
      </c>
      <c r="L549" s="528">
        <v>102.4</v>
      </c>
      <c r="M549" s="528">
        <v>103.5</v>
      </c>
      <c r="N549" s="528">
        <v>103.8</v>
      </c>
      <c r="O549" s="528">
        <v>101.4</v>
      </c>
      <c r="P549" s="528">
        <v>114.7</v>
      </c>
      <c r="Q549" s="528">
        <v>114.7</v>
      </c>
      <c r="R549" s="528">
        <v>116.1</v>
      </c>
      <c r="S549" s="528">
        <v>121.5</v>
      </c>
      <c r="T549" s="528">
        <v>120.9</v>
      </c>
      <c r="U549" s="528">
        <v>122.1</v>
      </c>
      <c r="V549" s="528">
        <v>125.2</v>
      </c>
      <c r="W549" s="528">
        <v>122.9</v>
      </c>
      <c r="X549" s="528">
        <v>123.8</v>
      </c>
      <c r="Y549" s="528">
        <v>125</v>
      </c>
      <c r="Z549" s="528">
        <v>124.7</v>
      </c>
      <c r="AA549" s="528">
        <v>126.5</v>
      </c>
      <c r="AB549" s="528">
        <v>133.30000000000001</v>
      </c>
      <c r="AC549" s="528">
        <v>133.4</v>
      </c>
      <c r="AD549" s="528">
        <v>133.5</v>
      </c>
      <c r="AE549" s="528">
        <v>140.69999999999999</v>
      </c>
      <c r="AF549" s="528">
        <v>140.6</v>
      </c>
      <c r="AG549" s="528">
        <v>140.69999999999999</v>
      </c>
      <c r="AH549" s="528">
        <v>141.4</v>
      </c>
      <c r="AI549" s="528">
        <v>142.80000000000001</v>
      </c>
      <c r="AJ549" s="528">
        <v>140.1</v>
      </c>
      <c r="AK549" s="528">
        <v>140.9</v>
      </c>
      <c r="AL549" s="528">
        <v>139.69999999999999</v>
      </c>
      <c r="AM549" s="528">
        <v>138.6</v>
      </c>
      <c r="AN549" s="528">
        <v>135.80000000000001</v>
      </c>
      <c r="AO549" s="528">
        <v>135.19999999999999</v>
      </c>
      <c r="AP549" s="528">
        <v>135.6</v>
      </c>
      <c r="AQ549" s="528">
        <v>138.1</v>
      </c>
      <c r="AR549" s="528">
        <v>136.5</v>
      </c>
      <c r="AS549" s="528">
        <v>136</v>
      </c>
      <c r="AT549" s="528">
        <v>134.80000000000001</v>
      </c>
      <c r="AU549" s="528">
        <v>135.4</v>
      </c>
      <c r="AV549" s="528">
        <v>135.4</v>
      </c>
      <c r="AW549" s="528">
        <v>140.80000000000001</v>
      </c>
      <c r="AX549" s="528">
        <v>141.69999999999999</v>
      </c>
      <c r="AY549" s="528">
        <v>144.4</v>
      </c>
      <c r="AZ549" s="528">
        <v>144.6</v>
      </c>
      <c r="BA549" s="528">
        <v>144.4</v>
      </c>
      <c r="BB549" s="528">
        <v>147.6</v>
      </c>
      <c r="BC549" s="528">
        <v>153.6</v>
      </c>
      <c r="BD549" s="528">
        <v>153.80000000000001</v>
      </c>
      <c r="BE549" s="528">
        <v>154.19999999999999</v>
      </c>
      <c r="BF549" s="528">
        <v>154</v>
      </c>
      <c r="BG549" s="528">
        <v>154.30000000000001</v>
      </c>
      <c r="BH549" s="528">
        <v>153.1</v>
      </c>
      <c r="BI549" s="528">
        <v>151.6</v>
      </c>
      <c r="BJ549" s="528">
        <v>150.6</v>
      </c>
      <c r="BK549" s="528">
        <v>150.4</v>
      </c>
      <c r="BL549" s="528">
        <v>150.9</v>
      </c>
      <c r="BM549" s="528">
        <v>150.19999999999999</v>
      </c>
      <c r="BN549" s="528">
        <v>150.1</v>
      </c>
      <c r="BO549" s="528">
        <v>150.1</v>
      </c>
      <c r="BP549" s="528">
        <v>150.1</v>
      </c>
      <c r="BQ549" s="528">
        <v>150.1</v>
      </c>
      <c r="BR549" s="528">
        <v>150.1</v>
      </c>
      <c r="BS549" s="528">
        <v>150.1</v>
      </c>
      <c r="BT549" s="528">
        <v>150.1</v>
      </c>
      <c r="BU549" s="528">
        <v>150.1</v>
      </c>
      <c r="BV549" s="528">
        <v>150.1</v>
      </c>
      <c r="BW549" s="528">
        <v>151.19999999999999</v>
      </c>
      <c r="BX549" s="528">
        <v>152.5</v>
      </c>
      <c r="BY549" s="528">
        <v>153.9</v>
      </c>
      <c r="BZ549" s="528">
        <v>153.9</v>
      </c>
      <c r="CA549" s="528">
        <v>153.9</v>
      </c>
      <c r="CB549" s="528">
        <v>156.69999999999999</v>
      </c>
      <c r="CC549" s="528">
        <v>155.1</v>
      </c>
      <c r="CD549" s="528">
        <v>155.30000000000001</v>
      </c>
      <c r="CE549" s="528">
        <v>154.9</v>
      </c>
      <c r="CF549" s="528">
        <v>156.1</v>
      </c>
      <c r="CG549" s="528">
        <v>153.19999999999999</v>
      </c>
      <c r="CH549" s="528">
        <v>159.9</v>
      </c>
      <c r="CI549" s="528">
        <v>158.30000000000001</v>
      </c>
      <c r="CJ549" s="528">
        <v>160.30000000000001</v>
      </c>
      <c r="CK549" s="528">
        <v>162.30000000000001</v>
      </c>
      <c r="CL549" s="528">
        <v>163.80000000000001</v>
      </c>
    </row>
    <row r="550" spans="1:90">
      <c r="A550" s="524" t="s">
        <v>2984</v>
      </c>
      <c r="B550" s="524" t="s">
        <v>2985</v>
      </c>
      <c r="C550" s="525">
        <v>1.417E-2</v>
      </c>
      <c r="D550" s="528">
        <v>96.1</v>
      </c>
      <c r="E550" s="528">
        <v>96.1</v>
      </c>
      <c r="F550" s="528">
        <v>96.1</v>
      </c>
      <c r="G550" s="528">
        <v>94.1</v>
      </c>
      <c r="H550" s="528">
        <v>94.7</v>
      </c>
      <c r="I550" s="528">
        <v>94.5</v>
      </c>
      <c r="J550" s="528">
        <v>96.2</v>
      </c>
      <c r="K550" s="528">
        <v>95.1</v>
      </c>
      <c r="L550" s="528">
        <v>95.1</v>
      </c>
      <c r="M550" s="528">
        <v>95.6</v>
      </c>
      <c r="N550" s="528">
        <v>95.3</v>
      </c>
      <c r="O550" s="528">
        <v>96</v>
      </c>
      <c r="P550" s="528">
        <v>109.1</v>
      </c>
      <c r="Q550" s="528">
        <v>101.6</v>
      </c>
      <c r="R550" s="528">
        <v>101.7</v>
      </c>
      <c r="S550" s="528">
        <v>101</v>
      </c>
      <c r="T550" s="528">
        <v>101.8</v>
      </c>
      <c r="U550" s="528">
        <v>102.2</v>
      </c>
      <c r="V550" s="528">
        <v>102.2</v>
      </c>
      <c r="W550" s="528">
        <v>102.2</v>
      </c>
      <c r="X550" s="528">
        <v>103.2</v>
      </c>
      <c r="Y550" s="528">
        <v>103.2</v>
      </c>
      <c r="Z550" s="528">
        <v>104.3</v>
      </c>
      <c r="AA550" s="528">
        <v>104.3</v>
      </c>
      <c r="AB550" s="528">
        <v>114.4</v>
      </c>
      <c r="AC550" s="528">
        <v>114.4</v>
      </c>
      <c r="AD550" s="528">
        <v>114.2</v>
      </c>
      <c r="AE550" s="528">
        <v>116.4</v>
      </c>
      <c r="AF550" s="528">
        <v>117.8</v>
      </c>
      <c r="AG550" s="528">
        <v>117.8</v>
      </c>
      <c r="AH550" s="528">
        <v>118.8</v>
      </c>
      <c r="AI550" s="528">
        <v>119.2</v>
      </c>
      <c r="AJ550" s="528">
        <v>119.2</v>
      </c>
      <c r="AK550" s="528">
        <v>119.2</v>
      </c>
      <c r="AL550" s="528">
        <v>119.2</v>
      </c>
      <c r="AM550" s="528">
        <v>123.6</v>
      </c>
      <c r="AN550" s="528">
        <v>123.2</v>
      </c>
      <c r="AO550" s="528">
        <v>124.2</v>
      </c>
      <c r="AP550" s="528">
        <v>126.2</v>
      </c>
      <c r="AQ550" s="528">
        <v>126.2</v>
      </c>
      <c r="AR550" s="528">
        <v>127</v>
      </c>
      <c r="AS550" s="528">
        <v>128.69999999999999</v>
      </c>
      <c r="AT550" s="528">
        <v>129.6</v>
      </c>
      <c r="AU550" s="528">
        <v>133.69999999999999</v>
      </c>
      <c r="AV550" s="528">
        <v>133.9</v>
      </c>
      <c r="AW550" s="528">
        <v>132.9</v>
      </c>
      <c r="AX550" s="528">
        <v>130.6</v>
      </c>
      <c r="AY550" s="528">
        <v>128.5</v>
      </c>
      <c r="AZ550" s="528">
        <v>128.30000000000001</v>
      </c>
      <c r="BA550" s="528">
        <v>127.5</v>
      </c>
      <c r="BB550" s="528">
        <v>127.5</v>
      </c>
      <c r="BC550" s="528">
        <v>128.6</v>
      </c>
      <c r="BD550" s="528">
        <v>129.4</v>
      </c>
      <c r="BE550" s="528">
        <v>131</v>
      </c>
      <c r="BF550" s="528">
        <v>130.1</v>
      </c>
      <c r="BG550" s="528">
        <v>134.5</v>
      </c>
      <c r="BH550" s="528">
        <v>131.80000000000001</v>
      </c>
      <c r="BI550" s="528">
        <v>133.6</v>
      </c>
      <c r="BJ550" s="528">
        <v>135.4</v>
      </c>
      <c r="BK550" s="528">
        <v>135.4</v>
      </c>
      <c r="BL550" s="528">
        <v>136.1</v>
      </c>
      <c r="BM550" s="528">
        <v>137.1</v>
      </c>
      <c r="BN550" s="528">
        <v>137.1</v>
      </c>
      <c r="BO550" s="528">
        <v>137.1</v>
      </c>
      <c r="BP550" s="528">
        <v>136.80000000000001</v>
      </c>
      <c r="BQ550" s="528">
        <v>136.80000000000001</v>
      </c>
      <c r="BR550" s="528">
        <v>136.80000000000001</v>
      </c>
      <c r="BS550" s="528">
        <v>136.80000000000001</v>
      </c>
      <c r="BT550" s="528">
        <v>136.80000000000001</v>
      </c>
      <c r="BU550" s="528">
        <v>136.80000000000001</v>
      </c>
      <c r="BV550" s="528">
        <v>136.80000000000001</v>
      </c>
      <c r="BW550" s="528">
        <v>140.6</v>
      </c>
      <c r="BX550" s="528">
        <v>144</v>
      </c>
      <c r="BY550" s="528">
        <v>144</v>
      </c>
      <c r="BZ550" s="528">
        <v>145.6</v>
      </c>
      <c r="CA550" s="528">
        <v>145.6</v>
      </c>
      <c r="CB550" s="528">
        <v>145.6</v>
      </c>
      <c r="CC550" s="528">
        <v>143</v>
      </c>
      <c r="CD550" s="528">
        <v>143</v>
      </c>
      <c r="CE550" s="528">
        <v>144.80000000000001</v>
      </c>
      <c r="CF550" s="528">
        <v>146.69999999999999</v>
      </c>
      <c r="CG550" s="528">
        <v>147.30000000000001</v>
      </c>
      <c r="CH550" s="528">
        <v>148</v>
      </c>
      <c r="CI550" s="528">
        <v>147.6</v>
      </c>
      <c r="CJ550" s="528">
        <v>157.4</v>
      </c>
      <c r="CK550" s="528">
        <v>158</v>
      </c>
      <c r="CL550" s="528">
        <v>158.69999999999999</v>
      </c>
    </row>
    <row r="551" spans="1:90">
      <c r="A551" s="524" t="s">
        <v>2986</v>
      </c>
      <c r="B551" s="524" t="s">
        <v>2987</v>
      </c>
      <c r="C551" s="525">
        <v>0.25583</v>
      </c>
      <c r="D551" s="528">
        <v>101.3</v>
      </c>
      <c r="E551" s="528">
        <v>100.6</v>
      </c>
      <c r="F551" s="528">
        <v>101.6</v>
      </c>
      <c r="G551" s="528">
        <v>103.3</v>
      </c>
      <c r="H551" s="528">
        <v>104.9</v>
      </c>
      <c r="I551" s="528">
        <v>105.3</v>
      </c>
      <c r="J551" s="528">
        <v>104.4</v>
      </c>
      <c r="K551" s="528">
        <v>104.1</v>
      </c>
      <c r="L551" s="528">
        <v>103.1</v>
      </c>
      <c r="M551" s="528">
        <v>103.8</v>
      </c>
      <c r="N551" s="528">
        <v>104.9</v>
      </c>
      <c r="O551" s="528">
        <v>104.2</v>
      </c>
      <c r="P551" s="528">
        <v>103.9</v>
      </c>
      <c r="Q551" s="528">
        <v>104.1</v>
      </c>
      <c r="R551" s="528">
        <v>105.1</v>
      </c>
      <c r="S551" s="528">
        <v>110.6</v>
      </c>
      <c r="T551" s="528">
        <v>110.7</v>
      </c>
      <c r="U551" s="528">
        <v>111.1</v>
      </c>
      <c r="V551" s="528">
        <v>110.8</v>
      </c>
      <c r="W551" s="528">
        <v>110.7</v>
      </c>
      <c r="X551" s="528">
        <v>111.1</v>
      </c>
      <c r="Y551" s="528">
        <v>111</v>
      </c>
      <c r="Z551" s="528">
        <v>110.8</v>
      </c>
      <c r="AA551" s="528">
        <v>112.2</v>
      </c>
      <c r="AB551" s="528">
        <v>112.6</v>
      </c>
      <c r="AC551" s="528">
        <v>111.4</v>
      </c>
      <c r="AD551" s="528">
        <v>114.6</v>
      </c>
      <c r="AE551" s="528">
        <v>115.8</v>
      </c>
      <c r="AF551" s="528">
        <v>115.7</v>
      </c>
      <c r="AG551" s="528">
        <v>116.2</v>
      </c>
      <c r="AH551" s="528">
        <v>115.8</v>
      </c>
      <c r="AI551" s="528">
        <v>115.3</v>
      </c>
      <c r="AJ551" s="528">
        <v>115.3</v>
      </c>
      <c r="AK551" s="528">
        <v>116.9</v>
      </c>
      <c r="AL551" s="528">
        <v>116.9</v>
      </c>
      <c r="AM551" s="528">
        <v>117.1</v>
      </c>
      <c r="AN551" s="528">
        <v>117.7</v>
      </c>
      <c r="AO551" s="528">
        <v>116.9</v>
      </c>
      <c r="AP551" s="528">
        <v>119.1</v>
      </c>
      <c r="AQ551" s="528">
        <v>120.7</v>
      </c>
      <c r="AR551" s="528">
        <v>121.1</v>
      </c>
      <c r="AS551" s="528">
        <v>121.1</v>
      </c>
      <c r="AT551" s="528">
        <v>121.1</v>
      </c>
      <c r="AU551" s="528">
        <v>121.1</v>
      </c>
      <c r="AV551" s="528">
        <v>123.2</v>
      </c>
      <c r="AW551" s="528">
        <v>123.8</v>
      </c>
      <c r="AX551" s="528">
        <v>124.2</v>
      </c>
      <c r="AY551" s="528">
        <v>124.4</v>
      </c>
      <c r="AZ551" s="528">
        <v>125.8</v>
      </c>
      <c r="BA551" s="528">
        <v>126.9</v>
      </c>
      <c r="BB551" s="528">
        <v>128.6</v>
      </c>
      <c r="BC551" s="528">
        <v>128.69999999999999</v>
      </c>
      <c r="BD551" s="528">
        <v>130.6</v>
      </c>
      <c r="BE551" s="528">
        <v>129.19999999999999</v>
      </c>
      <c r="BF551" s="528">
        <v>129.69999999999999</v>
      </c>
      <c r="BG551" s="528">
        <v>131.19999999999999</v>
      </c>
      <c r="BH551" s="528">
        <v>131.80000000000001</v>
      </c>
      <c r="BI551" s="528">
        <v>131</v>
      </c>
      <c r="BJ551" s="528">
        <v>129.4</v>
      </c>
      <c r="BK551" s="528">
        <v>129.19999999999999</v>
      </c>
      <c r="BL551" s="528">
        <v>129</v>
      </c>
      <c r="BM551" s="528">
        <v>129.30000000000001</v>
      </c>
      <c r="BN551" s="528">
        <v>129.5</v>
      </c>
      <c r="BO551" s="528">
        <v>132.69999999999999</v>
      </c>
      <c r="BP551" s="528">
        <v>133.9</v>
      </c>
      <c r="BQ551" s="528">
        <v>135.5</v>
      </c>
      <c r="BR551" s="528">
        <v>135.5</v>
      </c>
      <c r="BS551" s="528">
        <v>136</v>
      </c>
      <c r="BT551" s="528">
        <v>135.80000000000001</v>
      </c>
      <c r="BU551" s="528">
        <v>145.4</v>
      </c>
      <c r="BV551" s="528">
        <v>148.80000000000001</v>
      </c>
      <c r="BW551" s="528">
        <v>146.6</v>
      </c>
      <c r="BX551" s="528">
        <v>146.4</v>
      </c>
      <c r="BY551" s="528">
        <v>146.80000000000001</v>
      </c>
      <c r="BZ551" s="528">
        <v>148.30000000000001</v>
      </c>
      <c r="CA551" s="528">
        <v>150.19999999999999</v>
      </c>
      <c r="CB551" s="528">
        <v>148.9</v>
      </c>
      <c r="CC551" s="528">
        <v>149.1</v>
      </c>
      <c r="CD551" s="528">
        <v>149.5</v>
      </c>
      <c r="CE551" s="528">
        <v>149.19999999999999</v>
      </c>
      <c r="CF551" s="528">
        <v>149.5</v>
      </c>
      <c r="CG551" s="528">
        <v>150.6</v>
      </c>
      <c r="CH551" s="528">
        <v>150.80000000000001</v>
      </c>
      <c r="CI551" s="528">
        <v>150.9</v>
      </c>
      <c r="CJ551" s="528">
        <v>152.4</v>
      </c>
      <c r="CK551" s="528">
        <v>153</v>
      </c>
      <c r="CL551" s="528">
        <v>155.30000000000001</v>
      </c>
    </row>
    <row r="552" spans="1:90">
      <c r="A552" s="524" t="s">
        <v>2988</v>
      </c>
      <c r="B552" s="524" t="s">
        <v>2989</v>
      </c>
      <c r="C552" s="525">
        <v>6.0299999999999999E-2</v>
      </c>
      <c r="D552" s="528">
        <v>100.3</v>
      </c>
      <c r="E552" s="528">
        <v>100.3</v>
      </c>
      <c r="F552" s="528">
        <v>100.3</v>
      </c>
      <c r="G552" s="528">
        <v>105.7</v>
      </c>
      <c r="H552" s="528">
        <v>107.9</v>
      </c>
      <c r="I552" s="528">
        <v>107.9</v>
      </c>
      <c r="J552" s="528">
        <v>107.9</v>
      </c>
      <c r="K552" s="528">
        <v>107.9</v>
      </c>
      <c r="L552" s="528">
        <v>107.9</v>
      </c>
      <c r="M552" s="528">
        <v>107.9</v>
      </c>
      <c r="N552" s="528">
        <v>109</v>
      </c>
      <c r="O552" s="528">
        <v>109</v>
      </c>
      <c r="P552" s="528">
        <v>109</v>
      </c>
      <c r="Q552" s="528">
        <v>109</v>
      </c>
      <c r="R552" s="528">
        <v>109</v>
      </c>
      <c r="S552" s="528">
        <v>119.1</v>
      </c>
      <c r="T552" s="528">
        <v>121.8</v>
      </c>
      <c r="U552" s="528">
        <v>121.8</v>
      </c>
      <c r="V552" s="528">
        <v>123.9</v>
      </c>
      <c r="W552" s="528">
        <v>123.9</v>
      </c>
      <c r="X552" s="528">
        <v>123.9</v>
      </c>
      <c r="Y552" s="528">
        <v>123.9</v>
      </c>
      <c r="Z552" s="528">
        <v>123.9</v>
      </c>
      <c r="AA552" s="528">
        <v>123.9</v>
      </c>
      <c r="AB552" s="528">
        <v>123.9</v>
      </c>
      <c r="AC552" s="528">
        <v>123.9</v>
      </c>
      <c r="AD552" s="528">
        <v>128.4</v>
      </c>
      <c r="AE552" s="528">
        <v>127.7</v>
      </c>
      <c r="AF552" s="528">
        <v>132.6</v>
      </c>
      <c r="AG552" s="528">
        <v>134</v>
      </c>
      <c r="AH552" s="528">
        <v>134</v>
      </c>
      <c r="AI552" s="528">
        <v>134</v>
      </c>
      <c r="AJ552" s="528">
        <v>134</v>
      </c>
      <c r="AK552" s="528">
        <v>136.30000000000001</v>
      </c>
      <c r="AL552" s="528">
        <v>136.30000000000001</v>
      </c>
      <c r="AM552" s="528">
        <v>136.30000000000001</v>
      </c>
      <c r="AN552" s="528">
        <v>136.30000000000001</v>
      </c>
      <c r="AO552" s="528">
        <v>131.6</v>
      </c>
      <c r="AP552" s="528">
        <v>138.30000000000001</v>
      </c>
      <c r="AQ552" s="528">
        <v>142.1</v>
      </c>
      <c r="AR552" s="528">
        <v>142.1</v>
      </c>
      <c r="AS552" s="528">
        <v>142.1</v>
      </c>
      <c r="AT552" s="528">
        <v>142.19999999999999</v>
      </c>
      <c r="AU552" s="528">
        <v>142.6</v>
      </c>
      <c r="AV552" s="528">
        <v>153.1</v>
      </c>
      <c r="AW552" s="528">
        <v>153.1</v>
      </c>
      <c r="AX552" s="528">
        <v>153.1</v>
      </c>
      <c r="AY552" s="528">
        <v>153.1</v>
      </c>
      <c r="AZ552" s="528">
        <v>158.69999999999999</v>
      </c>
      <c r="BA552" s="528">
        <v>160.80000000000001</v>
      </c>
      <c r="BB552" s="528">
        <v>166.2</v>
      </c>
      <c r="BC552" s="528">
        <v>158.1</v>
      </c>
      <c r="BD552" s="528">
        <v>163.4</v>
      </c>
      <c r="BE552" s="528">
        <v>160.80000000000001</v>
      </c>
      <c r="BF552" s="528">
        <v>159.69999999999999</v>
      </c>
      <c r="BG552" s="528">
        <v>163</v>
      </c>
      <c r="BH552" s="528">
        <v>162.1</v>
      </c>
      <c r="BI552" s="528">
        <v>162.80000000000001</v>
      </c>
      <c r="BJ552" s="528">
        <v>158.6</v>
      </c>
      <c r="BK552" s="528">
        <v>157.9</v>
      </c>
      <c r="BL552" s="528">
        <v>160.30000000000001</v>
      </c>
      <c r="BM552" s="528">
        <v>160.5</v>
      </c>
      <c r="BN552" s="528">
        <v>154.9</v>
      </c>
      <c r="BO552" s="528">
        <v>155.6</v>
      </c>
      <c r="BP552" s="528">
        <v>155.6</v>
      </c>
      <c r="BQ552" s="528">
        <v>155.6</v>
      </c>
      <c r="BR552" s="528">
        <v>155.6</v>
      </c>
      <c r="BS552" s="528">
        <v>155.6</v>
      </c>
      <c r="BT552" s="528">
        <v>155.6</v>
      </c>
      <c r="BU552" s="528">
        <v>155.6</v>
      </c>
      <c r="BV552" s="528">
        <v>155.6</v>
      </c>
      <c r="BW552" s="528">
        <v>154.80000000000001</v>
      </c>
      <c r="BX552" s="528">
        <v>147.30000000000001</v>
      </c>
      <c r="BY552" s="528">
        <v>148</v>
      </c>
      <c r="BZ552" s="528">
        <v>145</v>
      </c>
      <c r="CA552" s="528">
        <v>145.19999999999999</v>
      </c>
      <c r="CB552" s="528">
        <v>141.9</v>
      </c>
      <c r="CC552" s="528">
        <v>141.80000000000001</v>
      </c>
      <c r="CD552" s="528">
        <v>142.4</v>
      </c>
      <c r="CE552" s="528">
        <v>142.69999999999999</v>
      </c>
      <c r="CF552" s="528">
        <v>143.19999999999999</v>
      </c>
      <c r="CG552" s="528">
        <v>146.5</v>
      </c>
      <c r="CH552" s="528">
        <v>145.5</v>
      </c>
      <c r="CI552" s="528">
        <v>144.69999999999999</v>
      </c>
      <c r="CJ552" s="528">
        <v>146.5</v>
      </c>
      <c r="CK552" s="528">
        <v>144.6</v>
      </c>
      <c r="CL552" s="528">
        <v>147.80000000000001</v>
      </c>
    </row>
    <row r="553" spans="1:90">
      <c r="A553" s="524" t="s">
        <v>2990</v>
      </c>
      <c r="B553" s="524" t="s">
        <v>2991</v>
      </c>
      <c r="C553" s="525">
        <v>7.1500000000000001E-3</v>
      </c>
      <c r="D553" s="528">
        <v>101.2</v>
      </c>
      <c r="E553" s="528">
        <v>101.2</v>
      </c>
      <c r="F553" s="528">
        <v>101.2</v>
      </c>
      <c r="G553" s="528">
        <v>107.1</v>
      </c>
      <c r="H553" s="528">
        <v>107.1</v>
      </c>
      <c r="I553" s="528">
        <v>107.1</v>
      </c>
      <c r="J553" s="528">
        <v>107.1</v>
      </c>
      <c r="K553" s="528">
        <v>107.1</v>
      </c>
      <c r="L553" s="528">
        <v>107.1</v>
      </c>
      <c r="M553" s="528">
        <v>107.1</v>
      </c>
      <c r="N553" s="528">
        <v>107.1</v>
      </c>
      <c r="O553" s="528">
        <v>107.1</v>
      </c>
      <c r="P553" s="528">
        <v>105.4</v>
      </c>
      <c r="Q553" s="528">
        <v>105.4</v>
      </c>
      <c r="R553" s="528">
        <v>106.8</v>
      </c>
      <c r="S553" s="528">
        <v>111.7</v>
      </c>
      <c r="T553" s="528">
        <v>111.7</v>
      </c>
      <c r="U553" s="528">
        <v>111.7</v>
      </c>
      <c r="V553" s="528">
        <v>113.8</v>
      </c>
      <c r="W553" s="528">
        <v>114.3</v>
      </c>
      <c r="X553" s="528">
        <v>114.3</v>
      </c>
      <c r="Y553" s="528">
        <v>114.3</v>
      </c>
      <c r="Z553" s="528">
        <v>114.3</v>
      </c>
      <c r="AA553" s="528">
        <v>115.5</v>
      </c>
      <c r="AB553" s="528">
        <v>116.3</v>
      </c>
      <c r="AC553" s="528">
        <v>116.3</v>
      </c>
      <c r="AD553" s="528">
        <v>116.3</v>
      </c>
      <c r="AE553" s="528">
        <v>117.9</v>
      </c>
      <c r="AF553" s="528">
        <v>117.9</v>
      </c>
      <c r="AG553" s="528">
        <v>119.9</v>
      </c>
      <c r="AH553" s="528">
        <v>119.9</v>
      </c>
      <c r="AI553" s="528">
        <v>119.9</v>
      </c>
      <c r="AJ553" s="528">
        <v>124.7</v>
      </c>
      <c r="AK553" s="528">
        <v>124.7</v>
      </c>
      <c r="AL553" s="528">
        <v>124.7</v>
      </c>
      <c r="AM553" s="528">
        <v>124.7</v>
      </c>
      <c r="AN553" s="528">
        <v>125.4</v>
      </c>
      <c r="AO553" s="528">
        <v>125.4</v>
      </c>
      <c r="AP553" s="528">
        <v>125.4</v>
      </c>
      <c r="AQ553" s="528">
        <v>130.69999999999999</v>
      </c>
      <c r="AR553" s="528">
        <v>130.69999999999999</v>
      </c>
      <c r="AS553" s="528">
        <v>130.69999999999999</v>
      </c>
      <c r="AT553" s="528">
        <v>130.69999999999999</v>
      </c>
      <c r="AU553" s="528">
        <v>130.69999999999999</v>
      </c>
      <c r="AV553" s="528">
        <v>137.4</v>
      </c>
      <c r="AW553" s="528">
        <v>137.4</v>
      </c>
      <c r="AX553" s="528">
        <v>137.4</v>
      </c>
      <c r="AY553" s="528">
        <v>137.4</v>
      </c>
      <c r="AZ553" s="528">
        <v>137.4</v>
      </c>
      <c r="BA553" s="528">
        <v>137.4</v>
      </c>
      <c r="BB553" s="528">
        <v>137.4</v>
      </c>
      <c r="BC553" s="528">
        <v>137.4</v>
      </c>
      <c r="BD553" s="528">
        <v>137.4</v>
      </c>
      <c r="BE553" s="528">
        <v>137.4</v>
      </c>
      <c r="BF553" s="528">
        <v>137.4</v>
      </c>
      <c r="BG553" s="528">
        <v>137.4</v>
      </c>
      <c r="BH553" s="528">
        <v>144.5</v>
      </c>
      <c r="BI553" s="528">
        <v>146.80000000000001</v>
      </c>
      <c r="BJ553" s="528">
        <v>146.80000000000001</v>
      </c>
      <c r="BK553" s="528">
        <v>146.80000000000001</v>
      </c>
      <c r="BL553" s="528">
        <v>146.80000000000001</v>
      </c>
      <c r="BM553" s="528">
        <v>146.80000000000001</v>
      </c>
      <c r="BN553" s="528">
        <v>147.5</v>
      </c>
      <c r="BO553" s="528">
        <v>147.5</v>
      </c>
      <c r="BP553" s="528">
        <v>146.80000000000001</v>
      </c>
      <c r="BQ553" s="528">
        <v>146.80000000000001</v>
      </c>
      <c r="BR553" s="528">
        <v>146.80000000000001</v>
      </c>
      <c r="BS553" s="528">
        <v>146.80000000000001</v>
      </c>
      <c r="BT553" s="528">
        <v>146.80000000000001</v>
      </c>
      <c r="BU553" s="528">
        <v>146.80000000000001</v>
      </c>
      <c r="BV553" s="528">
        <v>146.80000000000001</v>
      </c>
      <c r="BW553" s="528">
        <v>146.80000000000001</v>
      </c>
      <c r="BX553" s="528">
        <v>146.80000000000001</v>
      </c>
      <c r="BY553" s="528">
        <v>146.80000000000001</v>
      </c>
      <c r="BZ553" s="528">
        <v>146.80000000000001</v>
      </c>
      <c r="CA553" s="528">
        <v>151.9</v>
      </c>
      <c r="CB553" s="528">
        <v>147.5</v>
      </c>
      <c r="CC553" s="528">
        <v>147.5</v>
      </c>
      <c r="CD553" s="528">
        <v>160.5</v>
      </c>
      <c r="CE553" s="528">
        <v>160.5</v>
      </c>
      <c r="CF553" s="528">
        <v>160.6</v>
      </c>
      <c r="CG553" s="528">
        <v>160.6</v>
      </c>
      <c r="CH553" s="528">
        <v>160.6</v>
      </c>
      <c r="CI553" s="528">
        <v>160.6</v>
      </c>
      <c r="CJ553" s="528">
        <v>160.6</v>
      </c>
      <c r="CK553" s="528">
        <v>160.6</v>
      </c>
      <c r="CL553" s="528">
        <v>160.6</v>
      </c>
    </row>
    <row r="554" spans="1:90">
      <c r="A554" s="524" t="s">
        <v>2992</v>
      </c>
      <c r="B554" s="524" t="s">
        <v>2993</v>
      </c>
      <c r="C554" s="525">
        <v>6.43E-3</v>
      </c>
      <c r="D554" s="528">
        <v>99.4</v>
      </c>
      <c r="E554" s="528">
        <v>99.5</v>
      </c>
      <c r="F554" s="528">
        <v>99.5</v>
      </c>
      <c r="G554" s="528">
        <v>98.4</v>
      </c>
      <c r="H554" s="528">
        <v>98.4</v>
      </c>
      <c r="I554" s="528">
        <v>98.7</v>
      </c>
      <c r="J554" s="528">
        <v>98.7</v>
      </c>
      <c r="K554" s="528">
        <v>98.7</v>
      </c>
      <c r="L554" s="528">
        <v>99.3</v>
      </c>
      <c r="M554" s="528">
        <v>99.3</v>
      </c>
      <c r="N554" s="528">
        <v>99.3</v>
      </c>
      <c r="O554" s="528">
        <v>99.3</v>
      </c>
      <c r="P554" s="528">
        <v>101.2</v>
      </c>
      <c r="Q554" s="528">
        <v>101.2</v>
      </c>
      <c r="R554" s="528">
        <v>105.4</v>
      </c>
      <c r="S554" s="528">
        <v>113</v>
      </c>
      <c r="T554" s="528">
        <v>113</v>
      </c>
      <c r="U554" s="528">
        <v>113</v>
      </c>
      <c r="V554" s="528">
        <v>113</v>
      </c>
      <c r="W554" s="528">
        <v>113</v>
      </c>
      <c r="X554" s="528">
        <v>113</v>
      </c>
      <c r="Y554" s="528">
        <v>113</v>
      </c>
      <c r="Z554" s="528">
        <v>113</v>
      </c>
      <c r="AA554" s="528">
        <v>113</v>
      </c>
      <c r="AB554" s="528">
        <v>117.2</v>
      </c>
      <c r="AC554" s="528">
        <v>118.6</v>
      </c>
      <c r="AD554" s="528">
        <v>118.6</v>
      </c>
      <c r="AE554" s="528">
        <v>118.9</v>
      </c>
      <c r="AF554" s="528">
        <v>118.9</v>
      </c>
      <c r="AG554" s="528">
        <v>118.9</v>
      </c>
      <c r="AH554" s="528">
        <v>118.9</v>
      </c>
      <c r="AI554" s="528">
        <v>118.9</v>
      </c>
      <c r="AJ554" s="528">
        <v>118.9</v>
      </c>
      <c r="AK554" s="528">
        <v>118.9</v>
      </c>
      <c r="AL554" s="528">
        <v>118.9</v>
      </c>
      <c r="AM554" s="528">
        <v>118.9</v>
      </c>
      <c r="AN554" s="528">
        <v>124.2</v>
      </c>
      <c r="AO554" s="528">
        <v>124.2</v>
      </c>
      <c r="AP554" s="528">
        <v>124.2</v>
      </c>
      <c r="AQ554" s="528">
        <v>123</v>
      </c>
      <c r="AR554" s="528">
        <v>124.2</v>
      </c>
      <c r="AS554" s="528">
        <v>124.2</v>
      </c>
      <c r="AT554" s="528">
        <v>124.2</v>
      </c>
      <c r="AU554" s="528">
        <v>124.8</v>
      </c>
      <c r="AV554" s="528">
        <v>124.8</v>
      </c>
      <c r="AW554" s="528">
        <v>124.8</v>
      </c>
      <c r="AX554" s="528">
        <v>124.8</v>
      </c>
      <c r="AY554" s="528">
        <v>124.8</v>
      </c>
      <c r="AZ554" s="528">
        <v>124.8</v>
      </c>
      <c r="BA554" s="528">
        <v>124.8</v>
      </c>
      <c r="BB554" s="528">
        <v>121.2</v>
      </c>
      <c r="BC554" s="528">
        <v>123.2</v>
      </c>
      <c r="BD554" s="528">
        <v>134.19999999999999</v>
      </c>
      <c r="BE554" s="528">
        <v>134.19999999999999</v>
      </c>
      <c r="BF554" s="528">
        <v>134.19999999999999</v>
      </c>
      <c r="BG554" s="528">
        <v>134.19999999999999</v>
      </c>
      <c r="BH554" s="528">
        <v>134.19999999999999</v>
      </c>
      <c r="BI554" s="528">
        <v>134.19999999999999</v>
      </c>
      <c r="BJ554" s="528">
        <v>134.19999999999999</v>
      </c>
      <c r="BK554" s="528">
        <v>134.19999999999999</v>
      </c>
      <c r="BL554" s="528">
        <v>131.80000000000001</v>
      </c>
      <c r="BM554" s="528">
        <v>134.19999999999999</v>
      </c>
      <c r="BN554" s="528">
        <v>136.1</v>
      </c>
      <c r="BO554" s="528">
        <v>138.80000000000001</v>
      </c>
      <c r="BP554" s="528">
        <v>138.80000000000001</v>
      </c>
      <c r="BQ554" s="528">
        <v>138.80000000000001</v>
      </c>
      <c r="BR554" s="528">
        <v>138.80000000000001</v>
      </c>
      <c r="BS554" s="528">
        <v>138.80000000000001</v>
      </c>
      <c r="BT554" s="528">
        <v>138.80000000000001</v>
      </c>
      <c r="BU554" s="528">
        <v>138.80000000000001</v>
      </c>
      <c r="BV554" s="528">
        <v>138.80000000000001</v>
      </c>
      <c r="BW554" s="528">
        <v>138.80000000000001</v>
      </c>
      <c r="BX554" s="528">
        <v>138.80000000000001</v>
      </c>
      <c r="BY554" s="528">
        <v>138.80000000000001</v>
      </c>
      <c r="BZ554" s="528">
        <v>138.80000000000001</v>
      </c>
      <c r="CA554" s="528">
        <v>138.80000000000001</v>
      </c>
      <c r="CB554" s="528">
        <v>138.80000000000001</v>
      </c>
      <c r="CC554" s="528">
        <v>138.80000000000001</v>
      </c>
      <c r="CD554" s="528">
        <v>138.80000000000001</v>
      </c>
      <c r="CE554" s="528">
        <v>138.80000000000001</v>
      </c>
      <c r="CF554" s="528">
        <v>138.80000000000001</v>
      </c>
      <c r="CG554" s="528">
        <v>138.80000000000001</v>
      </c>
      <c r="CH554" s="528">
        <v>138.80000000000001</v>
      </c>
      <c r="CI554" s="528">
        <v>138.80000000000001</v>
      </c>
      <c r="CJ554" s="528">
        <v>138.80000000000001</v>
      </c>
      <c r="CK554" s="528">
        <v>138.80000000000001</v>
      </c>
      <c r="CL554" s="528">
        <v>138.80000000000001</v>
      </c>
    </row>
    <row r="555" spans="1:90">
      <c r="A555" s="524" t="s">
        <v>2994</v>
      </c>
      <c r="B555" s="524" t="s">
        <v>2995</v>
      </c>
      <c r="C555" s="525">
        <v>4.4080000000000001E-2</v>
      </c>
      <c r="D555" s="528">
        <v>100.2</v>
      </c>
      <c r="E555" s="528">
        <v>100.2</v>
      </c>
      <c r="F555" s="528">
        <v>100.2</v>
      </c>
      <c r="G555" s="528">
        <v>102.7</v>
      </c>
      <c r="H555" s="528">
        <v>103.7</v>
      </c>
      <c r="I555" s="528">
        <v>103.7</v>
      </c>
      <c r="J555" s="528">
        <v>103.7</v>
      </c>
      <c r="K555" s="528">
        <v>96.1</v>
      </c>
      <c r="L555" s="528">
        <v>95.5</v>
      </c>
      <c r="M555" s="528">
        <v>95.5</v>
      </c>
      <c r="N555" s="528">
        <v>94.5</v>
      </c>
      <c r="O555" s="528">
        <v>94.8</v>
      </c>
      <c r="P555" s="528">
        <v>95.4</v>
      </c>
      <c r="Q555" s="528">
        <v>95.6</v>
      </c>
      <c r="R555" s="528">
        <v>97.4</v>
      </c>
      <c r="S555" s="528">
        <v>105.1</v>
      </c>
      <c r="T555" s="528">
        <v>105.7</v>
      </c>
      <c r="U555" s="528">
        <v>104.5</v>
      </c>
      <c r="V555" s="528">
        <v>104.2</v>
      </c>
      <c r="W555" s="528">
        <v>102.7</v>
      </c>
      <c r="X555" s="528">
        <v>102.7</v>
      </c>
      <c r="Y555" s="528">
        <v>102.7</v>
      </c>
      <c r="Z555" s="528">
        <v>102.8</v>
      </c>
      <c r="AA555" s="528">
        <v>102.7</v>
      </c>
      <c r="AB555" s="528">
        <v>103.4</v>
      </c>
      <c r="AC555" s="528">
        <v>103.3</v>
      </c>
      <c r="AD555" s="528">
        <v>103.6</v>
      </c>
      <c r="AE555" s="528">
        <v>104.7</v>
      </c>
      <c r="AF555" s="528">
        <v>104.9</v>
      </c>
      <c r="AG555" s="528">
        <v>104.9</v>
      </c>
      <c r="AH555" s="528">
        <v>104.9</v>
      </c>
      <c r="AI555" s="528">
        <v>104.5</v>
      </c>
      <c r="AJ555" s="528">
        <v>103.5</v>
      </c>
      <c r="AK555" s="528">
        <v>103.4</v>
      </c>
      <c r="AL555" s="528">
        <v>103.4</v>
      </c>
      <c r="AM555" s="528">
        <v>103.4</v>
      </c>
      <c r="AN555" s="528">
        <v>103.7</v>
      </c>
      <c r="AO555" s="528">
        <v>105.2</v>
      </c>
      <c r="AP555" s="528">
        <v>105.7</v>
      </c>
      <c r="AQ555" s="528">
        <v>109.3</v>
      </c>
      <c r="AR555" s="528">
        <v>109.3</v>
      </c>
      <c r="AS555" s="528">
        <v>109.3</v>
      </c>
      <c r="AT555" s="528">
        <v>109.3</v>
      </c>
      <c r="AU555" s="528">
        <v>109.3</v>
      </c>
      <c r="AV555" s="528">
        <v>109.3</v>
      </c>
      <c r="AW555" s="528">
        <v>109.4</v>
      </c>
      <c r="AX555" s="528">
        <v>109.3</v>
      </c>
      <c r="AY555" s="528">
        <v>110</v>
      </c>
      <c r="AZ555" s="528">
        <v>109.3</v>
      </c>
      <c r="BA555" s="528">
        <v>109.1</v>
      </c>
      <c r="BB555" s="528">
        <v>109.2</v>
      </c>
      <c r="BC555" s="528">
        <v>109.7</v>
      </c>
      <c r="BD555" s="528">
        <v>114</v>
      </c>
      <c r="BE555" s="528">
        <v>113.9</v>
      </c>
      <c r="BF555" s="528">
        <v>118.4</v>
      </c>
      <c r="BG555" s="528">
        <v>119.5</v>
      </c>
      <c r="BH555" s="528">
        <v>118.1</v>
      </c>
      <c r="BI555" s="528">
        <v>118.3</v>
      </c>
      <c r="BJ555" s="528">
        <v>117.7</v>
      </c>
      <c r="BK555" s="528">
        <v>117</v>
      </c>
      <c r="BL555" s="528">
        <v>117</v>
      </c>
      <c r="BM555" s="528">
        <v>118</v>
      </c>
      <c r="BN555" s="528">
        <v>125.5</v>
      </c>
      <c r="BO555" s="528">
        <v>125.4</v>
      </c>
      <c r="BP555" s="528">
        <v>125.4</v>
      </c>
      <c r="BQ555" s="528">
        <v>125.4</v>
      </c>
      <c r="BR555" s="528">
        <v>125.4</v>
      </c>
      <c r="BS555" s="528">
        <v>125.4</v>
      </c>
      <c r="BT555" s="528">
        <v>125.4</v>
      </c>
      <c r="BU555" s="528">
        <v>125.4</v>
      </c>
      <c r="BV555" s="528">
        <v>125.4</v>
      </c>
      <c r="BW555" s="528">
        <v>125.4</v>
      </c>
      <c r="BX555" s="528">
        <v>126.7</v>
      </c>
      <c r="BY555" s="528">
        <v>127.9</v>
      </c>
      <c r="BZ555" s="528">
        <v>131.1</v>
      </c>
      <c r="CA555" s="528">
        <v>131.5</v>
      </c>
      <c r="CB555" s="528">
        <v>134.6</v>
      </c>
      <c r="CC555" s="528">
        <v>136.1</v>
      </c>
      <c r="CD555" s="528">
        <v>136.1</v>
      </c>
      <c r="CE555" s="528">
        <v>136.1</v>
      </c>
      <c r="CF555" s="528">
        <v>135.6</v>
      </c>
      <c r="CG555" s="528">
        <v>135.30000000000001</v>
      </c>
      <c r="CH555" s="528">
        <v>135.6</v>
      </c>
      <c r="CI555" s="528">
        <v>136.5</v>
      </c>
      <c r="CJ555" s="528">
        <v>136.69999999999999</v>
      </c>
      <c r="CK555" s="528">
        <v>136.9</v>
      </c>
      <c r="CL555" s="528">
        <v>136.9</v>
      </c>
    </row>
    <row r="556" spans="1:90">
      <c r="A556" s="524" t="s">
        <v>2996</v>
      </c>
      <c r="B556" s="524" t="s">
        <v>2997</v>
      </c>
      <c r="C556" s="525">
        <v>3.5650000000000001E-2</v>
      </c>
      <c r="D556" s="528">
        <v>103.3</v>
      </c>
      <c r="E556" s="528">
        <v>103.3</v>
      </c>
      <c r="F556" s="528">
        <v>103.2</v>
      </c>
      <c r="G556" s="528">
        <v>105.4</v>
      </c>
      <c r="H556" s="528">
        <v>105.4</v>
      </c>
      <c r="I556" s="528">
        <v>105.4</v>
      </c>
      <c r="J556" s="528">
        <v>105.7</v>
      </c>
      <c r="K556" s="528">
        <v>105.9</v>
      </c>
      <c r="L556" s="528">
        <v>105.9</v>
      </c>
      <c r="M556" s="528">
        <v>106.8</v>
      </c>
      <c r="N556" s="528">
        <v>106.8</v>
      </c>
      <c r="O556" s="528">
        <v>106.8</v>
      </c>
      <c r="P556" s="528">
        <v>108.8</v>
      </c>
      <c r="Q556" s="528">
        <v>109.3</v>
      </c>
      <c r="R556" s="528">
        <v>109.6</v>
      </c>
      <c r="S556" s="528">
        <v>110.1</v>
      </c>
      <c r="T556" s="528">
        <v>110.1</v>
      </c>
      <c r="U556" s="528">
        <v>110.2</v>
      </c>
      <c r="V556" s="528">
        <v>110.3</v>
      </c>
      <c r="W556" s="528">
        <v>110.3</v>
      </c>
      <c r="X556" s="528">
        <v>110.7</v>
      </c>
      <c r="Y556" s="528">
        <v>111.1</v>
      </c>
      <c r="Z556" s="528">
        <v>111.3</v>
      </c>
      <c r="AA556" s="528">
        <v>111.8</v>
      </c>
      <c r="AB556" s="528">
        <v>112.3</v>
      </c>
      <c r="AC556" s="528">
        <v>112.8</v>
      </c>
      <c r="AD556" s="528">
        <v>113.2</v>
      </c>
      <c r="AE556" s="528">
        <v>113.3</v>
      </c>
      <c r="AF556" s="528">
        <v>113.3</v>
      </c>
      <c r="AG556" s="528">
        <v>113.6</v>
      </c>
      <c r="AH556" s="528">
        <v>110.8</v>
      </c>
      <c r="AI556" s="528">
        <v>111.1</v>
      </c>
      <c r="AJ556" s="528">
        <v>111.5</v>
      </c>
      <c r="AK556" s="528">
        <v>111.5</v>
      </c>
      <c r="AL556" s="528">
        <v>111.6</v>
      </c>
      <c r="AM556" s="528">
        <v>113.9</v>
      </c>
      <c r="AN556" s="528">
        <v>116.6</v>
      </c>
      <c r="AO556" s="528">
        <v>117.3</v>
      </c>
      <c r="AP556" s="528">
        <v>117.2</v>
      </c>
      <c r="AQ556" s="528">
        <v>117.1</v>
      </c>
      <c r="AR556" s="528">
        <v>117.2</v>
      </c>
      <c r="AS556" s="528">
        <v>117.2</v>
      </c>
      <c r="AT556" s="528">
        <v>117.2</v>
      </c>
      <c r="AU556" s="528">
        <v>117.2</v>
      </c>
      <c r="AV556" s="528">
        <v>119.9</v>
      </c>
      <c r="AW556" s="528">
        <v>124.2</v>
      </c>
      <c r="AX556" s="528">
        <v>126.9</v>
      </c>
      <c r="AY556" s="528">
        <v>127.3</v>
      </c>
      <c r="AZ556" s="528">
        <v>128</v>
      </c>
      <c r="BA556" s="528">
        <v>128.80000000000001</v>
      </c>
      <c r="BB556" s="528">
        <v>135.30000000000001</v>
      </c>
      <c r="BC556" s="528">
        <v>134.80000000000001</v>
      </c>
      <c r="BD556" s="528">
        <v>134.80000000000001</v>
      </c>
      <c r="BE556" s="528">
        <v>134.9</v>
      </c>
      <c r="BF556" s="528">
        <v>134.9</v>
      </c>
      <c r="BG556" s="528">
        <v>134.9</v>
      </c>
      <c r="BH556" s="528">
        <v>134.9</v>
      </c>
      <c r="BI556" s="528">
        <v>134.19999999999999</v>
      </c>
      <c r="BJ556" s="528">
        <v>134.19999999999999</v>
      </c>
      <c r="BK556" s="528">
        <v>133.69999999999999</v>
      </c>
      <c r="BL556" s="528">
        <v>133.4</v>
      </c>
      <c r="BM556" s="528">
        <v>132.19999999999999</v>
      </c>
      <c r="BN556" s="528">
        <v>132.80000000000001</v>
      </c>
      <c r="BO556" s="528">
        <v>133</v>
      </c>
      <c r="BP556" s="528">
        <v>133.69999999999999</v>
      </c>
      <c r="BQ556" s="528">
        <v>133.9</v>
      </c>
      <c r="BR556" s="528">
        <v>133.9</v>
      </c>
      <c r="BS556" s="528">
        <v>135.1</v>
      </c>
      <c r="BT556" s="528">
        <v>135.1</v>
      </c>
      <c r="BU556" s="528">
        <v>136.30000000000001</v>
      </c>
      <c r="BV556" s="528">
        <v>137.1</v>
      </c>
      <c r="BW556" s="528">
        <v>137.5</v>
      </c>
      <c r="BX556" s="528">
        <v>142.19999999999999</v>
      </c>
      <c r="BY556" s="528">
        <v>139.1</v>
      </c>
      <c r="BZ556" s="528">
        <v>140.9</v>
      </c>
      <c r="CA556" s="528">
        <v>142.69999999999999</v>
      </c>
      <c r="CB556" s="528">
        <v>142.5</v>
      </c>
      <c r="CC556" s="528">
        <v>142.5</v>
      </c>
      <c r="CD556" s="528">
        <v>140.80000000000001</v>
      </c>
      <c r="CE556" s="528">
        <v>140.80000000000001</v>
      </c>
      <c r="CF556" s="528">
        <v>142.4</v>
      </c>
      <c r="CG556" s="528">
        <v>143.5</v>
      </c>
      <c r="CH556" s="528">
        <v>144.6</v>
      </c>
      <c r="CI556" s="528">
        <v>144.80000000000001</v>
      </c>
      <c r="CJ556" s="528">
        <v>144.69999999999999</v>
      </c>
      <c r="CK556" s="528">
        <v>144.80000000000001</v>
      </c>
      <c r="CL556" s="528">
        <v>145.4</v>
      </c>
    </row>
    <row r="557" spans="1:90">
      <c r="A557" s="524" t="s">
        <v>2998</v>
      </c>
      <c r="B557" s="524" t="s">
        <v>2999</v>
      </c>
      <c r="C557" s="525">
        <v>2.8580000000000001E-2</v>
      </c>
      <c r="D557" s="528">
        <v>105.3</v>
      </c>
      <c r="E557" s="528">
        <v>99.2</v>
      </c>
      <c r="F557" s="528">
        <v>107.1</v>
      </c>
      <c r="G557" s="528">
        <v>94.2</v>
      </c>
      <c r="H557" s="528">
        <v>101.5</v>
      </c>
      <c r="I557" s="528">
        <v>105.1</v>
      </c>
      <c r="J557" s="528">
        <v>101.5</v>
      </c>
      <c r="K557" s="528">
        <v>110.2</v>
      </c>
      <c r="L557" s="528">
        <v>99.6</v>
      </c>
      <c r="M557" s="528">
        <v>100.6</v>
      </c>
      <c r="N557" s="528">
        <v>109.6</v>
      </c>
      <c r="O557" s="528">
        <v>104.1</v>
      </c>
      <c r="P557" s="528">
        <v>100.6</v>
      </c>
      <c r="Q557" s="528">
        <v>101.6</v>
      </c>
      <c r="R557" s="528">
        <v>104.1</v>
      </c>
      <c r="S557" s="528">
        <v>113.5</v>
      </c>
      <c r="T557" s="528">
        <v>108.1</v>
      </c>
      <c r="U557" s="528">
        <v>113.5</v>
      </c>
      <c r="V557" s="528">
        <v>106.5</v>
      </c>
      <c r="W557" s="528">
        <v>107.3</v>
      </c>
      <c r="X557" s="528">
        <v>105.4</v>
      </c>
      <c r="Y557" s="528">
        <v>102.5</v>
      </c>
      <c r="Z557" s="528">
        <v>100.8</v>
      </c>
      <c r="AA557" s="528">
        <v>112.7</v>
      </c>
      <c r="AB557" s="528">
        <v>112.1</v>
      </c>
      <c r="AC557" s="528">
        <v>100.9</v>
      </c>
      <c r="AD557" s="528">
        <v>118.6</v>
      </c>
      <c r="AE557" s="528">
        <v>127.8</v>
      </c>
      <c r="AF557" s="528">
        <v>116.9</v>
      </c>
      <c r="AG557" s="528">
        <v>116.9</v>
      </c>
      <c r="AH557" s="528">
        <v>116.8</v>
      </c>
      <c r="AI557" s="528">
        <v>113.6</v>
      </c>
      <c r="AJ557" s="528">
        <v>112.8</v>
      </c>
      <c r="AK557" s="528">
        <v>117.4</v>
      </c>
      <c r="AL557" s="528">
        <v>117.1</v>
      </c>
      <c r="AM557" s="528">
        <v>115.7</v>
      </c>
      <c r="AN557" s="528">
        <v>115.7</v>
      </c>
      <c r="AO557" s="528">
        <v>115.7</v>
      </c>
      <c r="AP557" s="528">
        <v>115.7</v>
      </c>
      <c r="AQ557" s="528">
        <v>115.7</v>
      </c>
      <c r="AR557" s="528">
        <v>115.7</v>
      </c>
      <c r="AS557" s="528">
        <v>115.7</v>
      </c>
      <c r="AT557" s="528">
        <v>115.7</v>
      </c>
      <c r="AU557" s="528">
        <v>115.7</v>
      </c>
      <c r="AV557" s="528">
        <v>115.7</v>
      </c>
      <c r="AW557" s="528">
        <v>115.7</v>
      </c>
      <c r="AX557" s="528">
        <v>115.7</v>
      </c>
      <c r="AY557" s="528">
        <v>115.7</v>
      </c>
      <c r="AZ557" s="528">
        <v>117.2</v>
      </c>
      <c r="BA557" s="528">
        <v>122</v>
      </c>
      <c r="BB557" s="528">
        <v>117.9</v>
      </c>
      <c r="BC557" s="528">
        <v>134.4</v>
      </c>
      <c r="BD557" s="528">
        <v>132</v>
      </c>
      <c r="BE557" s="528">
        <v>124.9</v>
      </c>
      <c r="BF557" s="528">
        <v>123.8</v>
      </c>
      <c r="BG557" s="528">
        <v>129.80000000000001</v>
      </c>
      <c r="BH557" s="528">
        <v>137</v>
      </c>
      <c r="BI557" s="528">
        <v>128.6</v>
      </c>
      <c r="BJ557" s="528">
        <v>124.4</v>
      </c>
      <c r="BK557" s="528">
        <v>126.7</v>
      </c>
      <c r="BL557" s="528">
        <v>119.7</v>
      </c>
      <c r="BM557" s="528">
        <v>119.7</v>
      </c>
      <c r="BN557" s="528">
        <v>119.7</v>
      </c>
      <c r="BO557" s="528">
        <v>120</v>
      </c>
      <c r="BP557" s="528">
        <v>117.5</v>
      </c>
      <c r="BQ557" s="528">
        <v>123.8</v>
      </c>
      <c r="BR557" s="528">
        <v>123.8</v>
      </c>
      <c r="BS557" s="528">
        <v>123.8</v>
      </c>
      <c r="BT557" s="528">
        <v>121.4</v>
      </c>
      <c r="BU557" s="528">
        <v>205.4</v>
      </c>
      <c r="BV557" s="528">
        <v>233.9</v>
      </c>
      <c r="BW557" s="528">
        <v>212.4</v>
      </c>
      <c r="BX557" s="528">
        <v>210.9</v>
      </c>
      <c r="BY557" s="528">
        <v>215.1</v>
      </c>
      <c r="BZ557" s="528">
        <v>227.3</v>
      </c>
      <c r="CA557" s="528">
        <v>237.7</v>
      </c>
      <c r="CB557" s="528">
        <v>229.3</v>
      </c>
      <c r="CC557" s="528">
        <v>229</v>
      </c>
      <c r="CD557" s="528">
        <v>230.9</v>
      </c>
      <c r="CE557" s="528">
        <v>227</v>
      </c>
      <c r="CF557" s="528">
        <v>227.3</v>
      </c>
      <c r="CG557" s="528">
        <v>228.2</v>
      </c>
      <c r="CH557" s="528">
        <v>230.9</v>
      </c>
      <c r="CI557" s="528">
        <v>230.9</v>
      </c>
      <c r="CJ557" s="528">
        <v>237.8</v>
      </c>
      <c r="CK557" s="528">
        <v>244.3</v>
      </c>
      <c r="CL557" s="528">
        <v>253.1</v>
      </c>
    </row>
    <row r="558" spans="1:90">
      <c r="A558" s="524" t="s">
        <v>3000</v>
      </c>
      <c r="B558" s="524" t="s">
        <v>3001</v>
      </c>
      <c r="C558" s="525">
        <v>1.9279999999999999E-2</v>
      </c>
      <c r="D558" s="528">
        <v>100</v>
      </c>
      <c r="E558" s="528">
        <v>100</v>
      </c>
      <c r="F558" s="528">
        <v>100</v>
      </c>
      <c r="G558" s="528">
        <v>100</v>
      </c>
      <c r="H558" s="528">
        <v>100</v>
      </c>
      <c r="I558" s="528">
        <v>100</v>
      </c>
      <c r="J558" s="528">
        <v>94</v>
      </c>
      <c r="K558" s="528">
        <v>94</v>
      </c>
      <c r="L558" s="528">
        <v>94</v>
      </c>
      <c r="M558" s="528">
        <v>100.1</v>
      </c>
      <c r="N558" s="528">
        <v>100.1</v>
      </c>
      <c r="O558" s="528">
        <v>98.9</v>
      </c>
      <c r="P558" s="528">
        <v>94.3</v>
      </c>
      <c r="Q558" s="528">
        <v>94.3</v>
      </c>
      <c r="R558" s="528">
        <v>94.3</v>
      </c>
      <c r="S558" s="528">
        <v>93.6</v>
      </c>
      <c r="T558" s="528">
        <v>93.6</v>
      </c>
      <c r="U558" s="528">
        <v>93.6</v>
      </c>
      <c r="V558" s="528">
        <v>93.8</v>
      </c>
      <c r="W558" s="528">
        <v>93.8</v>
      </c>
      <c r="X558" s="528">
        <v>94.1</v>
      </c>
      <c r="Y558" s="528">
        <v>95.1</v>
      </c>
      <c r="Z558" s="528">
        <v>95.1</v>
      </c>
      <c r="AA558" s="528">
        <v>95.1</v>
      </c>
      <c r="AB558" s="528">
        <v>96.4</v>
      </c>
      <c r="AC558" s="528">
        <v>96.4</v>
      </c>
      <c r="AD558" s="528">
        <v>96.4</v>
      </c>
      <c r="AE558" s="528">
        <v>96.4</v>
      </c>
      <c r="AF558" s="528">
        <v>96.4</v>
      </c>
      <c r="AG558" s="528">
        <v>96.4</v>
      </c>
      <c r="AH558" s="528">
        <v>96.4</v>
      </c>
      <c r="AI558" s="528">
        <v>96.4</v>
      </c>
      <c r="AJ558" s="528">
        <v>96.4</v>
      </c>
      <c r="AK558" s="528">
        <v>104.5</v>
      </c>
      <c r="AL558" s="528">
        <v>104.5</v>
      </c>
      <c r="AM558" s="528">
        <v>104.5</v>
      </c>
      <c r="AN558" s="528">
        <v>104.5</v>
      </c>
      <c r="AO558" s="528">
        <v>104.5</v>
      </c>
      <c r="AP558" s="528">
        <v>104.5</v>
      </c>
      <c r="AQ558" s="528">
        <v>105.5</v>
      </c>
      <c r="AR558" s="528">
        <v>105.5</v>
      </c>
      <c r="AS558" s="528">
        <v>105.5</v>
      </c>
      <c r="AT558" s="528">
        <v>105.5</v>
      </c>
      <c r="AU558" s="528">
        <v>105.5</v>
      </c>
      <c r="AV558" s="528">
        <v>105.5</v>
      </c>
      <c r="AW558" s="528">
        <v>105.4</v>
      </c>
      <c r="AX558" s="528">
        <v>105.4</v>
      </c>
      <c r="AY558" s="528">
        <v>105.4</v>
      </c>
      <c r="AZ558" s="528">
        <v>105.4</v>
      </c>
      <c r="BA558" s="528">
        <v>105.4</v>
      </c>
      <c r="BB558" s="528">
        <v>105.4</v>
      </c>
      <c r="BC558" s="528">
        <v>106.8</v>
      </c>
      <c r="BD558" s="528">
        <v>106.8</v>
      </c>
      <c r="BE558" s="528">
        <v>106.8</v>
      </c>
      <c r="BF558" s="528">
        <v>106.8</v>
      </c>
      <c r="BG558" s="528">
        <v>106.8</v>
      </c>
      <c r="BH558" s="528">
        <v>106.8</v>
      </c>
      <c r="BI558" s="528">
        <v>106.8</v>
      </c>
      <c r="BJ558" s="528">
        <v>106.8</v>
      </c>
      <c r="BK558" s="528">
        <v>106.8</v>
      </c>
      <c r="BL558" s="528">
        <v>106.1</v>
      </c>
      <c r="BM558" s="528">
        <v>106.7</v>
      </c>
      <c r="BN558" s="528">
        <v>107.1</v>
      </c>
      <c r="BO558" s="528">
        <v>143.4</v>
      </c>
      <c r="BP558" s="528">
        <v>161.30000000000001</v>
      </c>
      <c r="BQ558" s="528">
        <v>173.3</v>
      </c>
      <c r="BR558" s="528">
        <v>173.3</v>
      </c>
      <c r="BS558" s="528">
        <v>177.9</v>
      </c>
      <c r="BT558" s="528">
        <v>179.4</v>
      </c>
      <c r="BU558" s="528">
        <v>179.4</v>
      </c>
      <c r="BV558" s="528">
        <v>179.4</v>
      </c>
      <c r="BW558" s="528">
        <v>179.4</v>
      </c>
      <c r="BX558" s="528">
        <v>189.9</v>
      </c>
      <c r="BY558" s="528">
        <v>189.9</v>
      </c>
      <c r="BZ558" s="528">
        <v>189.9</v>
      </c>
      <c r="CA558" s="528">
        <v>189.9</v>
      </c>
      <c r="CB558" s="528">
        <v>189.9</v>
      </c>
      <c r="CC558" s="528">
        <v>189.9</v>
      </c>
      <c r="CD558" s="528">
        <v>189.9</v>
      </c>
      <c r="CE558" s="528">
        <v>189.9</v>
      </c>
      <c r="CF558" s="528">
        <v>189.9</v>
      </c>
      <c r="CG558" s="528">
        <v>189.9</v>
      </c>
      <c r="CH558" s="528">
        <v>189.9</v>
      </c>
      <c r="CI558" s="528">
        <v>189.9</v>
      </c>
      <c r="CJ558" s="528">
        <v>189.9</v>
      </c>
      <c r="CK558" s="528">
        <v>189.9</v>
      </c>
      <c r="CL558" s="528">
        <v>189.9</v>
      </c>
    </row>
    <row r="559" spans="1:90">
      <c r="A559" s="524" t="s">
        <v>3002</v>
      </c>
      <c r="B559" s="524" t="s">
        <v>3003</v>
      </c>
      <c r="C559" s="525">
        <v>5.4359999999999999E-2</v>
      </c>
      <c r="D559" s="528">
        <v>100.4</v>
      </c>
      <c r="E559" s="528">
        <v>100.4</v>
      </c>
      <c r="F559" s="528">
        <v>101</v>
      </c>
      <c r="G559" s="528">
        <v>106</v>
      </c>
      <c r="H559" s="528">
        <v>106</v>
      </c>
      <c r="I559" s="528">
        <v>106</v>
      </c>
      <c r="J559" s="528">
        <v>106</v>
      </c>
      <c r="K559" s="528">
        <v>106</v>
      </c>
      <c r="L559" s="528">
        <v>107.2</v>
      </c>
      <c r="M559" s="528">
        <v>107.2</v>
      </c>
      <c r="N559" s="528">
        <v>107.2</v>
      </c>
      <c r="O559" s="528">
        <v>107.2</v>
      </c>
      <c r="P559" s="528">
        <v>107.2</v>
      </c>
      <c r="Q559" s="528">
        <v>107.2</v>
      </c>
      <c r="R559" s="528">
        <v>108.2</v>
      </c>
      <c r="S559" s="528">
        <v>109.9</v>
      </c>
      <c r="T559" s="528">
        <v>109.9</v>
      </c>
      <c r="U559" s="528">
        <v>109.9</v>
      </c>
      <c r="V559" s="528">
        <v>109.9</v>
      </c>
      <c r="W559" s="528">
        <v>109.9</v>
      </c>
      <c r="X559" s="528">
        <v>112.6</v>
      </c>
      <c r="Y559" s="528">
        <v>112.6</v>
      </c>
      <c r="Z559" s="528">
        <v>112.6</v>
      </c>
      <c r="AA559" s="528">
        <v>112.6</v>
      </c>
      <c r="AB559" s="528">
        <v>112.6</v>
      </c>
      <c r="AC559" s="528">
        <v>112.6</v>
      </c>
      <c r="AD559" s="528">
        <v>112.6</v>
      </c>
      <c r="AE559" s="528">
        <v>112.9</v>
      </c>
      <c r="AF559" s="528">
        <v>112.9</v>
      </c>
      <c r="AG559" s="528">
        <v>112.9</v>
      </c>
      <c r="AH559" s="528">
        <v>112.9</v>
      </c>
      <c r="AI559" s="528">
        <v>112.9</v>
      </c>
      <c r="AJ559" s="528">
        <v>112.9</v>
      </c>
      <c r="AK559" s="528">
        <v>112.9</v>
      </c>
      <c r="AL559" s="528">
        <v>112.9</v>
      </c>
      <c r="AM559" s="528">
        <v>112.9</v>
      </c>
      <c r="AN559" s="528">
        <v>112.9</v>
      </c>
      <c r="AO559" s="528">
        <v>112.9</v>
      </c>
      <c r="AP559" s="528">
        <v>115.4</v>
      </c>
      <c r="AQ559" s="528">
        <v>115.1</v>
      </c>
      <c r="AR559" s="528">
        <v>116.8</v>
      </c>
      <c r="AS559" s="528">
        <v>116.7</v>
      </c>
      <c r="AT559" s="528">
        <v>116.7</v>
      </c>
      <c r="AU559" s="528">
        <v>115.9</v>
      </c>
      <c r="AV559" s="528">
        <v>111.7</v>
      </c>
      <c r="AW559" s="528">
        <v>111.7</v>
      </c>
      <c r="AX559" s="528">
        <v>111.7</v>
      </c>
      <c r="AY559" s="528">
        <v>111.7</v>
      </c>
      <c r="AZ559" s="528">
        <v>111.5</v>
      </c>
      <c r="BA559" s="528">
        <v>111.8</v>
      </c>
      <c r="BB559" s="528">
        <v>111.7</v>
      </c>
      <c r="BC559" s="528">
        <v>111.6</v>
      </c>
      <c r="BD559" s="528">
        <v>111.4</v>
      </c>
      <c r="BE559" s="528">
        <v>111.5</v>
      </c>
      <c r="BF559" s="528">
        <v>111.5</v>
      </c>
      <c r="BG559" s="528">
        <v>111.2</v>
      </c>
      <c r="BH559" s="528">
        <v>111.5</v>
      </c>
      <c r="BI559" s="528">
        <v>111.3</v>
      </c>
      <c r="BJ559" s="528">
        <v>111</v>
      </c>
      <c r="BK559" s="528">
        <v>110.5</v>
      </c>
      <c r="BL559" s="528">
        <v>111.4</v>
      </c>
      <c r="BM559" s="528">
        <v>112.2</v>
      </c>
      <c r="BN559" s="528">
        <v>112.5</v>
      </c>
      <c r="BO559" s="528">
        <v>113.1</v>
      </c>
      <c r="BP559" s="528">
        <v>113.5</v>
      </c>
      <c r="BQ559" s="528">
        <v>113.3</v>
      </c>
      <c r="BR559" s="528">
        <v>113.1</v>
      </c>
      <c r="BS559" s="528">
        <v>113.1</v>
      </c>
      <c r="BT559" s="528">
        <v>113.1</v>
      </c>
      <c r="BU559" s="528">
        <v>113.1</v>
      </c>
      <c r="BV559" s="528">
        <v>113.7</v>
      </c>
      <c r="BW559" s="528">
        <v>115.5</v>
      </c>
      <c r="BX559" s="528">
        <v>115.9</v>
      </c>
      <c r="BY559" s="528">
        <v>115.9</v>
      </c>
      <c r="BZ559" s="528">
        <v>115.9</v>
      </c>
      <c r="CA559" s="528">
        <v>117</v>
      </c>
      <c r="CB559" s="528">
        <v>117</v>
      </c>
      <c r="CC559" s="528">
        <v>117</v>
      </c>
      <c r="CD559" s="528">
        <v>117</v>
      </c>
      <c r="CE559" s="528">
        <v>117</v>
      </c>
      <c r="CF559" s="528">
        <v>117</v>
      </c>
      <c r="CG559" s="528">
        <v>117.4</v>
      </c>
      <c r="CH559" s="528">
        <v>117.4</v>
      </c>
      <c r="CI559" s="528">
        <v>117.4</v>
      </c>
      <c r="CJ559" s="528">
        <v>118.9</v>
      </c>
      <c r="CK559" s="528">
        <v>120.7</v>
      </c>
      <c r="CL559" s="528">
        <v>122.4</v>
      </c>
    </row>
    <row r="560" spans="1:90">
      <c r="A560" s="524" t="s">
        <v>3004</v>
      </c>
      <c r="B560" s="524" t="s">
        <v>1266</v>
      </c>
      <c r="C560" s="525">
        <v>10.74785</v>
      </c>
      <c r="D560" s="528">
        <v>101.7</v>
      </c>
      <c r="E560" s="528">
        <v>102</v>
      </c>
      <c r="F560" s="528">
        <v>103.8</v>
      </c>
      <c r="G560" s="528">
        <v>107.2</v>
      </c>
      <c r="H560" s="528">
        <v>106.1</v>
      </c>
      <c r="I560" s="528">
        <v>104.3</v>
      </c>
      <c r="J560" s="528">
        <v>101.8</v>
      </c>
      <c r="K560" s="528">
        <v>101.3</v>
      </c>
      <c r="L560" s="528">
        <v>101.5</v>
      </c>
      <c r="M560" s="528">
        <v>100.9</v>
      </c>
      <c r="N560" s="528">
        <v>100.7</v>
      </c>
      <c r="O560" s="528">
        <v>99.7</v>
      </c>
      <c r="P560" s="528">
        <v>100</v>
      </c>
      <c r="Q560" s="528">
        <v>100.8</v>
      </c>
      <c r="R560" s="528">
        <v>102.5</v>
      </c>
      <c r="S560" s="528">
        <v>107.5</v>
      </c>
      <c r="T560" s="528">
        <v>108.8</v>
      </c>
      <c r="U560" s="528">
        <v>108.6</v>
      </c>
      <c r="V560" s="528">
        <v>110.1</v>
      </c>
      <c r="W560" s="528">
        <v>111</v>
      </c>
      <c r="X560" s="528">
        <v>110.9</v>
      </c>
      <c r="Y560" s="528">
        <v>111.8</v>
      </c>
      <c r="Z560" s="528">
        <v>112.9</v>
      </c>
      <c r="AA560" s="528">
        <v>113.1</v>
      </c>
      <c r="AB560" s="528">
        <v>114.4</v>
      </c>
      <c r="AC560" s="528">
        <v>115.1</v>
      </c>
      <c r="AD560" s="528">
        <v>116.4</v>
      </c>
      <c r="AE560" s="528">
        <v>119.6</v>
      </c>
      <c r="AF560" s="528">
        <v>120.1</v>
      </c>
      <c r="AG560" s="528">
        <v>120.2</v>
      </c>
      <c r="AH560" s="528">
        <v>119.4</v>
      </c>
      <c r="AI560" s="528">
        <v>119.6</v>
      </c>
      <c r="AJ560" s="528">
        <v>119.6</v>
      </c>
      <c r="AK560" s="528">
        <v>121.2</v>
      </c>
      <c r="AL560" s="528">
        <v>122</v>
      </c>
      <c r="AM560" s="528">
        <v>122.4</v>
      </c>
      <c r="AN560" s="528">
        <v>126.4</v>
      </c>
      <c r="AO560" s="528">
        <v>130</v>
      </c>
      <c r="AP560" s="528">
        <v>138.1</v>
      </c>
      <c r="AQ560" s="528">
        <v>141.80000000000001</v>
      </c>
      <c r="AR560" s="528">
        <v>139</v>
      </c>
      <c r="AS560" s="528">
        <v>142.5</v>
      </c>
      <c r="AT560" s="528">
        <v>143.69999999999999</v>
      </c>
      <c r="AU560" s="528">
        <v>143.1</v>
      </c>
      <c r="AV560" s="528">
        <v>142.4</v>
      </c>
      <c r="AW560" s="528">
        <v>142.1</v>
      </c>
      <c r="AX560" s="528">
        <v>136.5</v>
      </c>
      <c r="AY560" s="528">
        <v>134.4</v>
      </c>
      <c r="AZ560" s="528">
        <v>130.69999999999999</v>
      </c>
      <c r="BA560" s="528">
        <v>129.30000000000001</v>
      </c>
      <c r="BB560" s="528">
        <v>130</v>
      </c>
      <c r="BC560" s="528">
        <v>127.7</v>
      </c>
      <c r="BD560" s="528">
        <v>128</v>
      </c>
      <c r="BE560" s="528">
        <v>127.8</v>
      </c>
      <c r="BF560" s="528">
        <v>127.2</v>
      </c>
      <c r="BG560" s="528">
        <v>127.9</v>
      </c>
      <c r="BH560" s="528">
        <v>129.6</v>
      </c>
      <c r="BI560" s="528">
        <v>129.80000000000001</v>
      </c>
      <c r="BJ560" s="528">
        <v>129.80000000000001</v>
      </c>
      <c r="BK560" s="528">
        <v>129.30000000000001</v>
      </c>
      <c r="BL560" s="528">
        <v>132.30000000000001</v>
      </c>
      <c r="BM560" s="528">
        <v>131.9</v>
      </c>
      <c r="BN560" s="528">
        <v>132.80000000000001</v>
      </c>
      <c r="BO560" s="528">
        <v>138.9</v>
      </c>
      <c r="BP560" s="528">
        <v>138.69999999999999</v>
      </c>
      <c r="BQ560" s="528">
        <v>138.30000000000001</v>
      </c>
      <c r="BR560" s="528">
        <v>137.19999999999999</v>
      </c>
      <c r="BS560" s="528">
        <v>137.5</v>
      </c>
      <c r="BT560" s="528">
        <v>138.9</v>
      </c>
      <c r="BU560" s="528">
        <v>139.80000000000001</v>
      </c>
      <c r="BV560" s="528">
        <v>139.9</v>
      </c>
      <c r="BW560" s="528">
        <v>141.19999999999999</v>
      </c>
      <c r="BX560" s="528">
        <v>143.5</v>
      </c>
      <c r="BY560" s="528">
        <v>146.6</v>
      </c>
      <c r="BZ560" s="528">
        <v>148.30000000000001</v>
      </c>
      <c r="CA560" s="528">
        <v>149.30000000000001</v>
      </c>
      <c r="CB560" s="528">
        <v>150.30000000000001</v>
      </c>
      <c r="CC560" s="528">
        <v>151.5</v>
      </c>
      <c r="CD560" s="528">
        <v>151.80000000000001</v>
      </c>
      <c r="CE560" s="528">
        <v>154.1</v>
      </c>
      <c r="CF560" s="528">
        <v>155.6</v>
      </c>
      <c r="CG560" s="528">
        <v>156.69999999999999</v>
      </c>
      <c r="CH560" s="528">
        <v>159.4</v>
      </c>
      <c r="CI560" s="528">
        <v>160.30000000000001</v>
      </c>
      <c r="CJ560" s="528">
        <v>161.19999999999999</v>
      </c>
      <c r="CK560" s="528">
        <v>162</v>
      </c>
      <c r="CL560" s="528">
        <v>163.30000000000001</v>
      </c>
    </row>
    <row r="561" spans="1:91">
      <c r="A561" s="524" t="s">
        <v>3005</v>
      </c>
      <c r="B561" s="524" t="s">
        <v>1268</v>
      </c>
      <c r="C561" s="525">
        <v>8.0638199999999998</v>
      </c>
      <c r="D561" s="528">
        <v>101.8</v>
      </c>
      <c r="E561" s="528">
        <v>102</v>
      </c>
      <c r="F561" s="528">
        <v>104.3</v>
      </c>
      <c r="G561" s="528">
        <v>108</v>
      </c>
      <c r="H561" s="528">
        <v>106.5</v>
      </c>
      <c r="I561" s="528">
        <v>104</v>
      </c>
      <c r="J561" s="528">
        <v>100.7</v>
      </c>
      <c r="K561" s="528">
        <v>99.8</v>
      </c>
      <c r="L561" s="528">
        <v>99.9</v>
      </c>
      <c r="M561" s="528">
        <v>98.7</v>
      </c>
      <c r="N561" s="528">
        <v>98</v>
      </c>
      <c r="O561" s="528">
        <v>96</v>
      </c>
      <c r="P561" s="528">
        <v>95.7</v>
      </c>
      <c r="Q561" s="528">
        <v>96.1</v>
      </c>
      <c r="R561" s="528">
        <v>98.2</v>
      </c>
      <c r="S561" s="528">
        <v>102.8</v>
      </c>
      <c r="T561" s="528">
        <v>102.8</v>
      </c>
      <c r="U561" s="528">
        <v>102.7</v>
      </c>
      <c r="V561" s="528">
        <v>104.5</v>
      </c>
      <c r="W561" s="528">
        <v>104.7</v>
      </c>
      <c r="X561" s="528">
        <v>104.8</v>
      </c>
      <c r="Y561" s="528">
        <v>105.9</v>
      </c>
      <c r="Z561" s="528">
        <v>106.7</v>
      </c>
      <c r="AA561" s="528">
        <v>107</v>
      </c>
      <c r="AB561" s="528">
        <v>108.4</v>
      </c>
      <c r="AC561" s="528">
        <v>109.2</v>
      </c>
      <c r="AD561" s="528">
        <v>111</v>
      </c>
      <c r="AE561" s="528">
        <v>114.4</v>
      </c>
      <c r="AF561" s="528">
        <v>115.1</v>
      </c>
      <c r="AG561" s="528">
        <v>115.9</v>
      </c>
      <c r="AH561" s="528">
        <v>114.8</v>
      </c>
      <c r="AI561" s="528">
        <v>115</v>
      </c>
      <c r="AJ561" s="528">
        <v>114.8</v>
      </c>
      <c r="AK561" s="528">
        <v>116.6</v>
      </c>
      <c r="AL561" s="528">
        <v>117.3</v>
      </c>
      <c r="AM561" s="528">
        <v>118</v>
      </c>
      <c r="AN561" s="528">
        <v>122</v>
      </c>
      <c r="AO561" s="528">
        <v>126</v>
      </c>
      <c r="AP561" s="528">
        <v>135.80000000000001</v>
      </c>
      <c r="AQ561" s="528">
        <v>140.30000000000001</v>
      </c>
      <c r="AR561" s="528">
        <v>136.69999999999999</v>
      </c>
      <c r="AS561" s="528">
        <v>140.80000000000001</v>
      </c>
      <c r="AT561" s="528">
        <v>142</v>
      </c>
      <c r="AU561" s="528">
        <v>141.80000000000001</v>
      </c>
      <c r="AV561" s="528">
        <v>140.9</v>
      </c>
      <c r="AW561" s="528">
        <v>139.69999999999999</v>
      </c>
      <c r="AX561" s="528">
        <v>133</v>
      </c>
      <c r="AY561" s="528">
        <v>130.4</v>
      </c>
      <c r="AZ561" s="528">
        <v>127.2</v>
      </c>
      <c r="BA561" s="528">
        <v>124.7</v>
      </c>
      <c r="BB561" s="528">
        <v>125.5</v>
      </c>
      <c r="BC561" s="528">
        <v>122.4</v>
      </c>
      <c r="BD561" s="528">
        <v>122.6</v>
      </c>
      <c r="BE561" s="528">
        <v>122.1</v>
      </c>
      <c r="BF561" s="528">
        <v>121.3</v>
      </c>
      <c r="BG561" s="528">
        <v>121.8</v>
      </c>
      <c r="BH561" s="528">
        <v>123.2</v>
      </c>
      <c r="BI561" s="528">
        <v>123.4</v>
      </c>
      <c r="BJ561" s="528">
        <v>122.7</v>
      </c>
      <c r="BK561" s="528">
        <v>121.9</v>
      </c>
      <c r="BL561" s="528">
        <v>125.4</v>
      </c>
      <c r="BM561" s="528">
        <v>124.6</v>
      </c>
      <c r="BN561" s="528">
        <v>126.1</v>
      </c>
      <c r="BO561" s="528">
        <v>133.69999999999999</v>
      </c>
      <c r="BP561" s="528">
        <v>133.1</v>
      </c>
      <c r="BQ561" s="528">
        <v>132.6</v>
      </c>
      <c r="BR561" s="528">
        <v>130.69999999999999</v>
      </c>
      <c r="BS561" s="528">
        <v>131</v>
      </c>
      <c r="BT561" s="528">
        <v>131.4</v>
      </c>
      <c r="BU561" s="528">
        <v>132</v>
      </c>
      <c r="BV561" s="528">
        <v>131.69999999999999</v>
      </c>
      <c r="BW561" s="528">
        <v>133</v>
      </c>
      <c r="BX561" s="528">
        <v>135.9</v>
      </c>
      <c r="BY561" s="528">
        <v>139.5</v>
      </c>
      <c r="BZ561" s="528">
        <v>140.9</v>
      </c>
      <c r="CA561" s="528">
        <v>141.69999999999999</v>
      </c>
      <c r="CB561" s="528">
        <v>142.69999999999999</v>
      </c>
      <c r="CC561" s="528">
        <v>143.69999999999999</v>
      </c>
      <c r="CD561" s="528">
        <v>144.30000000000001</v>
      </c>
      <c r="CE561" s="528">
        <v>145.1</v>
      </c>
      <c r="CF561" s="528">
        <v>146.30000000000001</v>
      </c>
      <c r="CG561" s="528">
        <v>147.30000000000001</v>
      </c>
      <c r="CH561" s="528">
        <v>149.80000000000001</v>
      </c>
      <c r="CI561" s="528">
        <v>151.1</v>
      </c>
      <c r="CJ561" s="528">
        <v>152.30000000000001</v>
      </c>
      <c r="CK561" s="528">
        <v>153.1</v>
      </c>
      <c r="CL561" s="528">
        <v>154.80000000000001</v>
      </c>
    </row>
    <row r="562" spans="1:91">
      <c r="A562" s="524" t="s">
        <v>3006</v>
      </c>
      <c r="B562" s="524" t="s">
        <v>3007</v>
      </c>
      <c r="C562" s="525">
        <v>1.56301</v>
      </c>
      <c r="D562" s="528">
        <v>101.4</v>
      </c>
      <c r="E562" s="528">
        <v>101</v>
      </c>
      <c r="F562" s="528">
        <v>103.6</v>
      </c>
      <c r="G562" s="528">
        <v>108.2</v>
      </c>
      <c r="H562" s="528">
        <v>104.8</v>
      </c>
      <c r="I562" s="528">
        <v>101.2</v>
      </c>
      <c r="J562" s="528">
        <v>96.4</v>
      </c>
      <c r="K562" s="528">
        <v>96.7</v>
      </c>
      <c r="L562" s="528">
        <v>98.1</v>
      </c>
      <c r="M562" s="528">
        <v>97.3</v>
      </c>
      <c r="N562" s="528">
        <v>96.4</v>
      </c>
      <c r="O562" s="528">
        <v>93.6</v>
      </c>
      <c r="P562" s="528">
        <v>93</v>
      </c>
      <c r="Q562" s="528">
        <v>93.6</v>
      </c>
      <c r="R562" s="528">
        <v>95.5</v>
      </c>
      <c r="S562" s="528">
        <v>97.1</v>
      </c>
      <c r="T562" s="528">
        <v>95.2</v>
      </c>
      <c r="U562" s="528">
        <v>94.5</v>
      </c>
      <c r="V562" s="528">
        <v>96.3</v>
      </c>
      <c r="W562" s="528">
        <v>96.3</v>
      </c>
      <c r="X562" s="528">
        <v>97.5</v>
      </c>
      <c r="Y562" s="528">
        <v>99.6</v>
      </c>
      <c r="Z562" s="528">
        <v>100.3</v>
      </c>
      <c r="AA562" s="528">
        <v>100.5</v>
      </c>
      <c r="AB562" s="528">
        <v>102.6</v>
      </c>
      <c r="AC562" s="528">
        <v>103.8</v>
      </c>
      <c r="AD562" s="528">
        <v>106.1</v>
      </c>
      <c r="AE562" s="528">
        <v>109.8</v>
      </c>
      <c r="AF562" s="528">
        <v>109.9</v>
      </c>
      <c r="AG562" s="528">
        <v>110.9</v>
      </c>
      <c r="AH562" s="528">
        <v>110.2</v>
      </c>
      <c r="AI562" s="528">
        <v>111.1</v>
      </c>
      <c r="AJ562" s="528">
        <v>112.5</v>
      </c>
      <c r="AK562" s="528">
        <v>115.2</v>
      </c>
      <c r="AL562" s="528">
        <v>116.4</v>
      </c>
      <c r="AM562" s="528">
        <v>116.9</v>
      </c>
      <c r="AN562" s="528">
        <v>122.5</v>
      </c>
      <c r="AO562" s="528">
        <v>127.1</v>
      </c>
      <c r="AP562" s="528">
        <v>142.5</v>
      </c>
      <c r="AQ562" s="528">
        <v>144.4</v>
      </c>
      <c r="AR562" s="528">
        <v>140.30000000000001</v>
      </c>
      <c r="AS562" s="528">
        <v>148.4</v>
      </c>
      <c r="AT562" s="528">
        <v>151.80000000000001</v>
      </c>
      <c r="AU562" s="528">
        <v>149.19999999999999</v>
      </c>
      <c r="AV562" s="528">
        <v>144.5</v>
      </c>
      <c r="AW562" s="528">
        <v>143</v>
      </c>
      <c r="AX562" s="528">
        <v>127.2</v>
      </c>
      <c r="AY562" s="528">
        <v>124.8</v>
      </c>
      <c r="AZ562" s="528">
        <v>123.1</v>
      </c>
      <c r="BA562" s="528">
        <v>121.6</v>
      </c>
      <c r="BB562" s="528">
        <v>124.1</v>
      </c>
      <c r="BC562" s="528">
        <v>119</v>
      </c>
      <c r="BD562" s="528">
        <v>120.1</v>
      </c>
      <c r="BE562" s="528">
        <v>119.6</v>
      </c>
      <c r="BF562" s="528">
        <v>116.9</v>
      </c>
      <c r="BG562" s="528">
        <v>116.1</v>
      </c>
      <c r="BH562" s="528">
        <v>118.1</v>
      </c>
      <c r="BI562" s="528">
        <v>117.6</v>
      </c>
      <c r="BJ562" s="528">
        <v>116</v>
      </c>
      <c r="BK562" s="528">
        <v>115.2</v>
      </c>
      <c r="BL562" s="528">
        <v>123.8</v>
      </c>
      <c r="BM562" s="528">
        <v>121.7</v>
      </c>
      <c r="BN562" s="528">
        <v>123.8</v>
      </c>
      <c r="BO562" s="528">
        <v>126.2</v>
      </c>
      <c r="BP562" s="528">
        <v>125.2</v>
      </c>
      <c r="BQ562" s="528">
        <v>123.4</v>
      </c>
      <c r="BR562" s="528">
        <v>123.2</v>
      </c>
      <c r="BS562" s="528">
        <v>123.3</v>
      </c>
      <c r="BT562" s="528">
        <v>124</v>
      </c>
      <c r="BU562" s="528">
        <v>125.5</v>
      </c>
      <c r="BV562" s="528">
        <v>125</v>
      </c>
      <c r="BW562" s="528">
        <v>126</v>
      </c>
      <c r="BX562" s="528">
        <v>133.80000000000001</v>
      </c>
      <c r="BY562" s="528">
        <v>139.1</v>
      </c>
      <c r="BZ562" s="528">
        <v>140.30000000000001</v>
      </c>
      <c r="CA562" s="528">
        <v>141.80000000000001</v>
      </c>
      <c r="CB562" s="528">
        <v>144</v>
      </c>
      <c r="CC562" s="528">
        <v>146.6</v>
      </c>
      <c r="CD562" s="528">
        <v>147.1</v>
      </c>
      <c r="CE562" s="528">
        <v>150.30000000000001</v>
      </c>
      <c r="CF562" s="528">
        <v>151.69999999999999</v>
      </c>
      <c r="CG562" s="528">
        <v>153</v>
      </c>
      <c r="CH562" s="528">
        <v>155</v>
      </c>
      <c r="CI562" s="528">
        <v>156.9</v>
      </c>
      <c r="CJ562" s="528">
        <v>159.5</v>
      </c>
      <c r="CK562" s="528">
        <v>161.30000000000001</v>
      </c>
      <c r="CL562" s="528">
        <v>165</v>
      </c>
      <c r="CM562" s="527">
        <f>CL562/101.4</f>
        <v>1.6272189349112425</v>
      </c>
    </row>
    <row r="563" spans="1:91">
      <c r="A563" s="524" t="s">
        <v>3008</v>
      </c>
      <c r="B563" s="524" t="s">
        <v>3009</v>
      </c>
      <c r="C563" s="525">
        <v>0.26878000000000002</v>
      </c>
      <c r="D563" s="528">
        <v>104</v>
      </c>
      <c r="E563" s="528">
        <v>102.6</v>
      </c>
      <c r="F563" s="528">
        <v>106</v>
      </c>
      <c r="G563" s="528">
        <v>111.2</v>
      </c>
      <c r="H563" s="528">
        <v>106.8</v>
      </c>
      <c r="I563" s="528">
        <v>98.6</v>
      </c>
      <c r="J563" s="528">
        <v>94.5</v>
      </c>
      <c r="K563" s="528">
        <v>95.1</v>
      </c>
      <c r="L563" s="528">
        <v>96.7</v>
      </c>
      <c r="M563" s="528">
        <v>95.7</v>
      </c>
      <c r="N563" s="528">
        <v>94.2</v>
      </c>
      <c r="O563" s="528">
        <v>91.5</v>
      </c>
      <c r="P563" s="528">
        <v>92.4</v>
      </c>
      <c r="Q563" s="528">
        <v>93.9</v>
      </c>
      <c r="R563" s="528">
        <v>95.9</v>
      </c>
      <c r="S563" s="528">
        <v>97.1</v>
      </c>
      <c r="T563" s="528">
        <v>93.2</v>
      </c>
      <c r="U563" s="528">
        <v>90.9</v>
      </c>
      <c r="V563" s="528">
        <v>94.3</v>
      </c>
      <c r="W563" s="528">
        <v>95</v>
      </c>
      <c r="X563" s="528">
        <v>95.2</v>
      </c>
      <c r="Y563" s="528">
        <v>98.9</v>
      </c>
      <c r="Z563" s="528">
        <v>101.1</v>
      </c>
      <c r="AA563" s="528">
        <v>101.7</v>
      </c>
      <c r="AB563" s="528">
        <v>106.8</v>
      </c>
      <c r="AC563" s="528">
        <v>109.8</v>
      </c>
      <c r="AD563" s="528">
        <v>111.4</v>
      </c>
      <c r="AE563" s="528">
        <v>114.4</v>
      </c>
      <c r="AF563" s="528">
        <v>116.5</v>
      </c>
      <c r="AG563" s="528">
        <v>114.2</v>
      </c>
      <c r="AH563" s="528">
        <v>114.5</v>
      </c>
      <c r="AI563" s="528">
        <v>115.7</v>
      </c>
      <c r="AJ563" s="528">
        <v>117.4</v>
      </c>
      <c r="AK563" s="528">
        <v>120.5</v>
      </c>
      <c r="AL563" s="528">
        <v>121.6</v>
      </c>
      <c r="AM563" s="528">
        <v>123.1</v>
      </c>
      <c r="AN563" s="528">
        <v>129.5</v>
      </c>
      <c r="AO563" s="528">
        <v>133.1</v>
      </c>
      <c r="AP563" s="528">
        <v>147.4</v>
      </c>
      <c r="AQ563" s="528">
        <v>153.80000000000001</v>
      </c>
      <c r="AR563" s="528">
        <v>151.4</v>
      </c>
      <c r="AS563" s="528">
        <v>163.1</v>
      </c>
      <c r="AT563" s="528">
        <v>168.9</v>
      </c>
      <c r="AU563" s="528">
        <v>160.9</v>
      </c>
      <c r="AV563" s="528">
        <v>155.6</v>
      </c>
      <c r="AW563" s="528">
        <v>150.80000000000001</v>
      </c>
      <c r="AX563" s="528">
        <v>128.69999999999999</v>
      </c>
      <c r="AY563" s="528">
        <v>124</v>
      </c>
      <c r="AZ563" s="528">
        <v>123.7</v>
      </c>
      <c r="BA563" s="528">
        <v>120.3</v>
      </c>
      <c r="BB563" s="528">
        <v>121.4</v>
      </c>
      <c r="BC563" s="528">
        <v>114.8</v>
      </c>
      <c r="BD563" s="528">
        <v>117.2</v>
      </c>
      <c r="BE563" s="528">
        <v>113.5</v>
      </c>
      <c r="BF563" s="528">
        <v>110</v>
      </c>
      <c r="BG563" s="528">
        <v>110.7</v>
      </c>
      <c r="BH563" s="528">
        <v>112</v>
      </c>
      <c r="BI563" s="528">
        <v>111.7</v>
      </c>
      <c r="BJ563" s="528">
        <v>109.3</v>
      </c>
      <c r="BK563" s="528">
        <v>110.3</v>
      </c>
      <c r="BL563" s="528">
        <v>116.3</v>
      </c>
      <c r="BM563" s="528">
        <v>114.2</v>
      </c>
      <c r="BN563" s="528">
        <v>116</v>
      </c>
      <c r="BO563" s="528">
        <v>126.8</v>
      </c>
      <c r="BP563" s="528">
        <v>123</v>
      </c>
      <c r="BQ563" s="528">
        <v>119.5</v>
      </c>
      <c r="BR563" s="528">
        <v>118.8</v>
      </c>
      <c r="BS563" s="528">
        <v>120.4</v>
      </c>
      <c r="BT563" s="528">
        <v>119.8</v>
      </c>
      <c r="BU563" s="528">
        <v>122</v>
      </c>
      <c r="BV563" s="528">
        <v>120.6</v>
      </c>
      <c r="BW563" s="528">
        <v>121.8</v>
      </c>
      <c r="BX563" s="528">
        <v>133.9</v>
      </c>
      <c r="BY563" s="528">
        <v>142.80000000000001</v>
      </c>
      <c r="BZ563" s="528">
        <v>140.9</v>
      </c>
      <c r="CA563" s="528">
        <v>147.4</v>
      </c>
      <c r="CB563" s="528">
        <v>155.4</v>
      </c>
      <c r="CC563" s="528">
        <v>159.19999999999999</v>
      </c>
      <c r="CD563" s="528">
        <v>159.4</v>
      </c>
      <c r="CE563" s="528">
        <v>166.1</v>
      </c>
      <c r="CF563" s="528">
        <v>167.8</v>
      </c>
      <c r="CG563" s="528">
        <v>170.7</v>
      </c>
      <c r="CH563" s="528">
        <v>174.4</v>
      </c>
      <c r="CI563" s="528">
        <v>174.8</v>
      </c>
      <c r="CJ563" s="528">
        <v>179.6</v>
      </c>
      <c r="CK563" s="528">
        <v>178.7</v>
      </c>
      <c r="CL563" s="528">
        <v>186.5</v>
      </c>
    </row>
    <row r="564" spans="1:91">
      <c r="A564" s="524" t="s">
        <v>1659</v>
      </c>
      <c r="B564" s="524" t="s">
        <v>3010</v>
      </c>
      <c r="C564" s="525">
        <v>0.38921</v>
      </c>
      <c r="D564" s="528">
        <v>98.2</v>
      </c>
      <c r="E564" s="528">
        <v>97.4</v>
      </c>
      <c r="F564" s="528">
        <v>100.7</v>
      </c>
      <c r="G564" s="528">
        <v>98.7</v>
      </c>
      <c r="H564" s="528">
        <v>96.9</v>
      </c>
      <c r="I564" s="528">
        <v>93.1</v>
      </c>
      <c r="J564" s="528">
        <v>88.5</v>
      </c>
      <c r="K564" s="528">
        <v>88.4</v>
      </c>
      <c r="L564" s="528">
        <v>88.6</v>
      </c>
      <c r="M564" s="528">
        <v>88.7</v>
      </c>
      <c r="N564" s="528">
        <v>86.4</v>
      </c>
      <c r="O564" s="528">
        <v>85.2</v>
      </c>
      <c r="P564" s="528">
        <v>83.5</v>
      </c>
      <c r="Q564" s="528">
        <v>83.2</v>
      </c>
      <c r="R564" s="528">
        <v>84.9</v>
      </c>
      <c r="S564" s="528">
        <v>90.2</v>
      </c>
      <c r="T564" s="528">
        <v>90.3</v>
      </c>
      <c r="U564" s="528">
        <v>91.2</v>
      </c>
      <c r="V564" s="528">
        <v>92.5</v>
      </c>
      <c r="W564" s="528">
        <v>92.5</v>
      </c>
      <c r="X564" s="528">
        <v>93.9</v>
      </c>
      <c r="Y564" s="528">
        <v>94.1</v>
      </c>
      <c r="Z564" s="528">
        <v>94.3</v>
      </c>
      <c r="AA564" s="528">
        <v>94.5</v>
      </c>
      <c r="AB564" s="528">
        <v>95</v>
      </c>
      <c r="AC564" s="528">
        <v>95.7</v>
      </c>
      <c r="AD564" s="528">
        <v>96.6</v>
      </c>
      <c r="AE564" s="528">
        <v>100.2</v>
      </c>
      <c r="AF564" s="528">
        <v>100.5</v>
      </c>
      <c r="AG564" s="528">
        <v>101</v>
      </c>
      <c r="AH564" s="528">
        <v>100.4</v>
      </c>
      <c r="AI564" s="528">
        <v>100.6</v>
      </c>
      <c r="AJ564" s="528">
        <v>102.4</v>
      </c>
      <c r="AK564" s="528">
        <v>105.5</v>
      </c>
      <c r="AL564" s="528">
        <v>107.5</v>
      </c>
      <c r="AM564" s="528">
        <v>109.1</v>
      </c>
      <c r="AN564" s="528">
        <v>113.6</v>
      </c>
      <c r="AO564" s="528">
        <v>116.9</v>
      </c>
      <c r="AP564" s="528">
        <v>129.9</v>
      </c>
      <c r="AQ564" s="528">
        <v>137.1</v>
      </c>
      <c r="AR564" s="528">
        <v>136.6</v>
      </c>
      <c r="AS564" s="528">
        <v>141.80000000000001</v>
      </c>
      <c r="AT564" s="528">
        <v>144.6</v>
      </c>
      <c r="AU564" s="528">
        <v>144.80000000000001</v>
      </c>
      <c r="AV564" s="528">
        <v>140.9</v>
      </c>
      <c r="AW564" s="528">
        <v>137.80000000000001</v>
      </c>
      <c r="AX564" s="528">
        <v>124</v>
      </c>
      <c r="AY564" s="528">
        <v>119.5</v>
      </c>
      <c r="AZ564" s="528">
        <v>111.7</v>
      </c>
      <c r="BA564" s="528">
        <v>115.3</v>
      </c>
      <c r="BB564" s="528">
        <v>118.2</v>
      </c>
      <c r="BC564" s="528">
        <v>113.2</v>
      </c>
      <c r="BD564" s="528">
        <v>113.5</v>
      </c>
      <c r="BE564" s="528">
        <v>117.8</v>
      </c>
      <c r="BF564" s="528">
        <v>118.2</v>
      </c>
      <c r="BG564" s="528">
        <v>117.8</v>
      </c>
      <c r="BH564" s="528">
        <v>118.5</v>
      </c>
      <c r="BI564" s="528">
        <v>118.6</v>
      </c>
      <c r="BJ564" s="528">
        <v>118.5</v>
      </c>
      <c r="BK564" s="528">
        <v>113.5</v>
      </c>
      <c r="BL564" s="528">
        <v>118.3</v>
      </c>
      <c r="BM564" s="528">
        <v>123</v>
      </c>
      <c r="BN564" s="528">
        <v>124.1</v>
      </c>
      <c r="BO564" s="528">
        <v>126.3</v>
      </c>
      <c r="BP564" s="528">
        <v>130.19999999999999</v>
      </c>
      <c r="BQ564" s="528">
        <v>129.30000000000001</v>
      </c>
      <c r="BR564" s="528">
        <v>129</v>
      </c>
      <c r="BS564" s="528">
        <v>128.19999999999999</v>
      </c>
      <c r="BT564" s="528">
        <v>129.69999999999999</v>
      </c>
      <c r="BU564" s="528">
        <v>130.5</v>
      </c>
      <c r="BV564" s="528">
        <v>131.69999999999999</v>
      </c>
      <c r="BW564" s="528">
        <v>133.1</v>
      </c>
      <c r="BX564" s="528">
        <v>137.5</v>
      </c>
      <c r="BY564" s="528">
        <v>137.19999999999999</v>
      </c>
      <c r="BZ564" s="528">
        <v>138.30000000000001</v>
      </c>
      <c r="CA564" s="528">
        <v>137.9</v>
      </c>
      <c r="CB564" s="528">
        <v>137.1</v>
      </c>
      <c r="CC564" s="528">
        <v>136.80000000000001</v>
      </c>
      <c r="CD564" s="528">
        <v>137.5</v>
      </c>
      <c r="CE564" s="528">
        <v>141</v>
      </c>
      <c r="CF564" s="528">
        <v>147.30000000000001</v>
      </c>
      <c r="CG564" s="528">
        <v>147.80000000000001</v>
      </c>
      <c r="CH564" s="528">
        <v>147.9</v>
      </c>
      <c r="CI564" s="528">
        <v>148</v>
      </c>
      <c r="CJ564" s="528">
        <v>148.6</v>
      </c>
      <c r="CK564" s="528">
        <v>151.80000000000001</v>
      </c>
      <c r="CL564" s="528">
        <v>154.1</v>
      </c>
    </row>
    <row r="565" spans="1:91">
      <c r="A565" s="524" t="s">
        <v>3011</v>
      </c>
      <c r="B565" s="524" t="s">
        <v>3012</v>
      </c>
      <c r="C565" s="525">
        <v>9.5439999999999997E-2</v>
      </c>
      <c r="D565" s="528">
        <v>105.5</v>
      </c>
      <c r="E565" s="528">
        <v>104.8</v>
      </c>
      <c r="F565" s="528">
        <v>107.7</v>
      </c>
      <c r="G565" s="528">
        <v>110.1</v>
      </c>
      <c r="H565" s="528">
        <v>109.6</v>
      </c>
      <c r="I565" s="528">
        <v>103.8</v>
      </c>
      <c r="J565" s="528">
        <v>98.8</v>
      </c>
      <c r="K565" s="528">
        <v>99.5</v>
      </c>
      <c r="L565" s="528">
        <v>100.9</v>
      </c>
      <c r="M565" s="528">
        <v>97.9</v>
      </c>
      <c r="N565" s="528">
        <v>98.2</v>
      </c>
      <c r="O565" s="528">
        <v>96.9</v>
      </c>
      <c r="P565" s="528">
        <v>97.2</v>
      </c>
      <c r="Q565" s="528">
        <v>97.3</v>
      </c>
      <c r="R565" s="528">
        <v>101.5</v>
      </c>
      <c r="S565" s="528">
        <v>104.5</v>
      </c>
      <c r="T565" s="528">
        <v>102.5</v>
      </c>
      <c r="U565" s="528">
        <v>100.2</v>
      </c>
      <c r="V565" s="528">
        <v>102.4</v>
      </c>
      <c r="W565" s="528">
        <v>102.1</v>
      </c>
      <c r="X565" s="528">
        <v>103.5</v>
      </c>
      <c r="Y565" s="528">
        <v>106.6</v>
      </c>
      <c r="Z565" s="528">
        <v>108.1</v>
      </c>
      <c r="AA565" s="528">
        <v>108.5</v>
      </c>
      <c r="AB565" s="528">
        <v>108.6</v>
      </c>
      <c r="AC565" s="528">
        <v>111.3</v>
      </c>
      <c r="AD565" s="528">
        <v>113.7</v>
      </c>
      <c r="AE565" s="528">
        <v>118</v>
      </c>
      <c r="AF565" s="528">
        <v>117</v>
      </c>
      <c r="AG565" s="528">
        <v>117.3</v>
      </c>
      <c r="AH565" s="528">
        <v>119</v>
      </c>
      <c r="AI565" s="528">
        <v>119.2</v>
      </c>
      <c r="AJ565" s="528">
        <v>120.5</v>
      </c>
      <c r="AK565" s="528">
        <v>122.3</v>
      </c>
      <c r="AL565" s="528">
        <v>123.1</v>
      </c>
      <c r="AM565" s="528">
        <v>122.4</v>
      </c>
      <c r="AN565" s="528">
        <v>125.1</v>
      </c>
      <c r="AO565" s="528">
        <v>128.4</v>
      </c>
      <c r="AP565" s="528">
        <v>144.4</v>
      </c>
      <c r="AQ565" s="528">
        <v>139</v>
      </c>
      <c r="AR565" s="528">
        <v>133.1</v>
      </c>
      <c r="AS565" s="528">
        <v>140.30000000000001</v>
      </c>
      <c r="AT565" s="528">
        <v>145.19999999999999</v>
      </c>
      <c r="AU565" s="528">
        <v>145.1</v>
      </c>
      <c r="AV565" s="528">
        <v>142.30000000000001</v>
      </c>
      <c r="AW565" s="528">
        <v>137.9</v>
      </c>
      <c r="AX565" s="528">
        <v>120.8</v>
      </c>
      <c r="AY565" s="528">
        <v>117.8</v>
      </c>
      <c r="AZ565" s="528">
        <v>116.8</v>
      </c>
      <c r="BA565" s="528">
        <v>115.8</v>
      </c>
      <c r="BB565" s="528">
        <v>118.2</v>
      </c>
      <c r="BC565" s="528">
        <v>116.3</v>
      </c>
      <c r="BD565" s="528">
        <v>119.4</v>
      </c>
      <c r="BE565" s="528">
        <v>115.1</v>
      </c>
      <c r="BF565" s="528">
        <v>111.1</v>
      </c>
      <c r="BG565" s="528">
        <v>111.5</v>
      </c>
      <c r="BH565" s="528">
        <v>115.3</v>
      </c>
      <c r="BI565" s="528">
        <v>114.5</v>
      </c>
      <c r="BJ565" s="528">
        <v>111.8</v>
      </c>
      <c r="BK565" s="528">
        <v>113.2</v>
      </c>
      <c r="BL565" s="528">
        <v>122.2</v>
      </c>
      <c r="BM565" s="528">
        <v>118.6</v>
      </c>
      <c r="BN565" s="528">
        <v>125.3</v>
      </c>
      <c r="BO565" s="528">
        <v>130.69999999999999</v>
      </c>
      <c r="BP565" s="528">
        <v>124.9</v>
      </c>
      <c r="BQ565" s="528">
        <v>122.8</v>
      </c>
      <c r="BR565" s="528">
        <v>123.7</v>
      </c>
      <c r="BS565" s="528">
        <v>125.7</v>
      </c>
      <c r="BT565" s="528">
        <v>126.2</v>
      </c>
      <c r="BU565" s="528">
        <v>128.5</v>
      </c>
      <c r="BV565" s="528">
        <v>125.6</v>
      </c>
      <c r="BW565" s="528">
        <v>128</v>
      </c>
      <c r="BX565" s="528">
        <v>138.6</v>
      </c>
      <c r="BY565" s="528">
        <v>139.80000000000001</v>
      </c>
      <c r="BZ565" s="528">
        <v>141.4</v>
      </c>
      <c r="CA565" s="528">
        <v>141.9</v>
      </c>
      <c r="CB565" s="528">
        <v>144.80000000000001</v>
      </c>
      <c r="CC565" s="528">
        <v>145.6</v>
      </c>
      <c r="CD565" s="528">
        <v>144.19999999999999</v>
      </c>
      <c r="CE565" s="528">
        <v>146.19999999999999</v>
      </c>
      <c r="CF565" s="528">
        <v>145.80000000000001</v>
      </c>
      <c r="CG565" s="528">
        <v>147.30000000000001</v>
      </c>
      <c r="CH565" s="528">
        <v>148.19999999999999</v>
      </c>
      <c r="CI565" s="528">
        <v>148.1</v>
      </c>
      <c r="CJ565" s="528">
        <v>150.1</v>
      </c>
      <c r="CK565" s="528">
        <v>152.30000000000001</v>
      </c>
      <c r="CL565" s="528">
        <v>155.5</v>
      </c>
    </row>
    <row r="566" spans="1:91">
      <c r="A566" s="524" t="s">
        <v>3013</v>
      </c>
      <c r="B566" s="524" t="s">
        <v>3014</v>
      </c>
      <c r="C566" s="525">
        <v>0.58953999999999995</v>
      </c>
      <c r="D566" s="528">
        <v>101.9</v>
      </c>
      <c r="E566" s="528">
        <v>102</v>
      </c>
      <c r="F566" s="528">
        <v>104.2</v>
      </c>
      <c r="G566" s="528">
        <v>114.1</v>
      </c>
      <c r="H566" s="528">
        <v>108.9</v>
      </c>
      <c r="I566" s="528">
        <v>106.9</v>
      </c>
      <c r="J566" s="528">
        <v>100.3</v>
      </c>
      <c r="K566" s="528">
        <v>100.5</v>
      </c>
      <c r="L566" s="528">
        <v>103.1</v>
      </c>
      <c r="M566" s="528">
        <v>102.9</v>
      </c>
      <c r="N566" s="528">
        <v>102.3</v>
      </c>
      <c r="O566" s="528">
        <v>98.8</v>
      </c>
      <c r="P566" s="528">
        <v>97.6</v>
      </c>
      <c r="Q566" s="528">
        <v>98.4</v>
      </c>
      <c r="R566" s="528">
        <v>100.6</v>
      </c>
      <c r="S566" s="528">
        <v>99.5</v>
      </c>
      <c r="T566" s="528">
        <v>97</v>
      </c>
      <c r="U566" s="528">
        <v>96</v>
      </c>
      <c r="V566" s="528">
        <v>97.7</v>
      </c>
      <c r="W566" s="528">
        <v>97.6</v>
      </c>
      <c r="X566" s="528">
        <v>99.2</v>
      </c>
      <c r="Y566" s="528">
        <v>102.3</v>
      </c>
      <c r="Z566" s="528">
        <v>102.9</v>
      </c>
      <c r="AA566" s="528">
        <v>103</v>
      </c>
      <c r="AB566" s="528">
        <v>105.5</v>
      </c>
      <c r="AC566" s="528">
        <v>106.5</v>
      </c>
      <c r="AD566" s="528">
        <v>110.7</v>
      </c>
      <c r="AE566" s="528">
        <v>113.9</v>
      </c>
      <c r="AF566" s="528">
        <v>112.5</v>
      </c>
      <c r="AG566" s="528">
        <v>115.6</v>
      </c>
      <c r="AH566" s="528">
        <v>113.7</v>
      </c>
      <c r="AI566" s="528">
        <v>115.6</v>
      </c>
      <c r="AJ566" s="528">
        <v>117</v>
      </c>
      <c r="AK566" s="528">
        <v>119.9</v>
      </c>
      <c r="AL566" s="528">
        <v>121.1</v>
      </c>
      <c r="AM566" s="528">
        <v>121</v>
      </c>
      <c r="AN566" s="528">
        <v>126.8</v>
      </c>
      <c r="AO566" s="528">
        <v>132.4</v>
      </c>
      <c r="AP566" s="528">
        <v>151.9</v>
      </c>
      <c r="AQ566" s="528">
        <v>149.9</v>
      </c>
      <c r="AR566" s="528">
        <v>143.30000000000001</v>
      </c>
      <c r="AS566" s="528">
        <v>154</v>
      </c>
      <c r="AT566" s="528">
        <v>157.30000000000001</v>
      </c>
      <c r="AU566" s="528">
        <v>154</v>
      </c>
      <c r="AV566" s="528">
        <v>147.1</v>
      </c>
      <c r="AW566" s="528">
        <v>148.30000000000001</v>
      </c>
      <c r="AX566" s="528">
        <v>131.1</v>
      </c>
      <c r="AY566" s="528">
        <v>130.6</v>
      </c>
      <c r="AZ566" s="528">
        <v>133.30000000000001</v>
      </c>
      <c r="BA566" s="528">
        <v>128.1</v>
      </c>
      <c r="BB566" s="528">
        <v>131.4</v>
      </c>
      <c r="BC566" s="528">
        <v>128</v>
      </c>
      <c r="BD566" s="528">
        <v>129.19999999999999</v>
      </c>
      <c r="BE566" s="528">
        <v>128.1</v>
      </c>
      <c r="BF566" s="528">
        <v>123.9</v>
      </c>
      <c r="BG566" s="528">
        <v>122.3</v>
      </c>
      <c r="BH566" s="528">
        <v>125.3</v>
      </c>
      <c r="BI566" s="528">
        <v>124.4</v>
      </c>
      <c r="BJ566" s="528">
        <v>122.1</v>
      </c>
      <c r="BK566" s="528">
        <v>121.6</v>
      </c>
      <c r="BL566" s="528">
        <v>135.4</v>
      </c>
      <c r="BM566" s="528">
        <v>128.4</v>
      </c>
      <c r="BN566" s="528">
        <v>131.5</v>
      </c>
      <c r="BO566" s="528">
        <v>128.80000000000001</v>
      </c>
      <c r="BP566" s="528">
        <v>126.1</v>
      </c>
      <c r="BQ566" s="528">
        <v>124</v>
      </c>
      <c r="BR566" s="528">
        <v>123.3</v>
      </c>
      <c r="BS566" s="528">
        <v>123.8</v>
      </c>
      <c r="BT566" s="528">
        <v>124.8</v>
      </c>
      <c r="BU566" s="528">
        <v>126.2</v>
      </c>
      <c r="BV566" s="528">
        <v>125.1</v>
      </c>
      <c r="BW566" s="528">
        <v>125.7</v>
      </c>
      <c r="BX566" s="528">
        <v>134.5</v>
      </c>
      <c r="BY566" s="528">
        <v>144.19999999999999</v>
      </c>
      <c r="BZ566" s="528">
        <v>146.30000000000001</v>
      </c>
      <c r="CA566" s="528">
        <v>147.30000000000001</v>
      </c>
      <c r="CB566" s="528">
        <v>149.1</v>
      </c>
      <c r="CC566" s="528">
        <v>154.4</v>
      </c>
      <c r="CD566" s="528">
        <v>155.4</v>
      </c>
      <c r="CE566" s="528">
        <v>157.9</v>
      </c>
      <c r="CF566" s="528">
        <v>156.9</v>
      </c>
      <c r="CG566" s="528">
        <v>157.80000000000001</v>
      </c>
      <c r="CH566" s="528">
        <v>160.9</v>
      </c>
      <c r="CI566" s="528">
        <v>165.5</v>
      </c>
      <c r="CJ566" s="528">
        <v>168.5</v>
      </c>
      <c r="CK566" s="528">
        <v>171.2</v>
      </c>
      <c r="CL566" s="528">
        <v>175.1</v>
      </c>
    </row>
    <row r="567" spans="1:91">
      <c r="A567" s="524" t="s">
        <v>3015</v>
      </c>
      <c r="B567" s="524" t="s">
        <v>3016</v>
      </c>
      <c r="C567" s="525">
        <v>5.8869999999999999E-2</v>
      </c>
      <c r="D567" s="528">
        <v>102.3</v>
      </c>
      <c r="E567" s="528">
        <v>102.9</v>
      </c>
      <c r="F567" s="528">
        <v>104.3</v>
      </c>
      <c r="G567" s="528">
        <v>108.5</v>
      </c>
      <c r="H567" s="528">
        <v>104.9</v>
      </c>
      <c r="I567" s="528">
        <v>100</v>
      </c>
      <c r="J567" s="528">
        <v>97.1</v>
      </c>
      <c r="K567" s="528">
        <v>96.5</v>
      </c>
      <c r="L567" s="528">
        <v>98.1</v>
      </c>
      <c r="M567" s="528">
        <v>92.9</v>
      </c>
      <c r="N567" s="528">
        <v>94.7</v>
      </c>
      <c r="O567" s="528">
        <v>89.7</v>
      </c>
      <c r="P567" s="528">
        <v>92.7</v>
      </c>
      <c r="Q567" s="528">
        <v>93.7</v>
      </c>
      <c r="R567" s="528">
        <v>95.3</v>
      </c>
      <c r="S567" s="528">
        <v>102.6</v>
      </c>
      <c r="T567" s="528">
        <v>96.8</v>
      </c>
      <c r="U567" s="528">
        <v>95</v>
      </c>
      <c r="V567" s="528">
        <v>97</v>
      </c>
      <c r="W567" s="528">
        <v>96.9</v>
      </c>
      <c r="X567" s="528">
        <v>98.7</v>
      </c>
      <c r="Y567" s="528">
        <v>101.6</v>
      </c>
      <c r="Z567" s="528">
        <v>100.2</v>
      </c>
      <c r="AA567" s="528">
        <v>99.3</v>
      </c>
      <c r="AB567" s="528">
        <v>102.8</v>
      </c>
      <c r="AC567" s="528">
        <v>103.4</v>
      </c>
      <c r="AD567" s="528">
        <v>105.1</v>
      </c>
      <c r="AE567" s="528">
        <v>108.2</v>
      </c>
      <c r="AF567" s="528">
        <v>108.3</v>
      </c>
      <c r="AG567" s="528">
        <v>109.1</v>
      </c>
      <c r="AH567" s="528">
        <v>108.8</v>
      </c>
      <c r="AI567" s="528">
        <v>109.9</v>
      </c>
      <c r="AJ567" s="528">
        <v>110.9</v>
      </c>
      <c r="AK567" s="528">
        <v>112.9</v>
      </c>
      <c r="AL567" s="528">
        <v>111.8</v>
      </c>
      <c r="AM567" s="528">
        <v>112.6</v>
      </c>
      <c r="AN567" s="528">
        <v>122.5</v>
      </c>
      <c r="AO567" s="528">
        <v>130.30000000000001</v>
      </c>
      <c r="AP567" s="528">
        <v>155.9</v>
      </c>
      <c r="AQ567" s="528">
        <v>157.4</v>
      </c>
      <c r="AR567" s="528">
        <v>142.30000000000001</v>
      </c>
      <c r="AS567" s="528">
        <v>153.30000000000001</v>
      </c>
      <c r="AT567" s="528">
        <v>155.9</v>
      </c>
      <c r="AU567" s="528">
        <v>158</v>
      </c>
      <c r="AV567" s="528">
        <v>158</v>
      </c>
      <c r="AW567" s="528">
        <v>156.6</v>
      </c>
      <c r="AX567" s="528">
        <v>137.19999999999999</v>
      </c>
      <c r="AY567" s="528">
        <v>138.19999999999999</v>
      </c>
      <c r="AZ567" s="528">
        <v>140.30000000000001</v>
      </c>
      <c r="BA567" s="528">
        <v>145.19999999999999</v>
      </c>
      <c r="BB567" s="528">
        <v>147.80000000000001</v>
      </c>
      <c r="BC567" s="528">
        <v>132.80000000000001</v>
      </c>
      <c r="BD567" s="528">
        <v>131.5</v>
      </c>
      <c r="BE567" s="528">
        <v>126.5</v>
      </c>
      <c r="BF567" s="528">
        <v>120.4</v>
      </c>
      <c r="BG567" s="528">
        <v>115.1</v>
      </c>
      <c r="BH567" s="528">
        <v>122.5</v>
      </c>
      <c r="BI567" s="528">
        <v>116.7</v>
      </c>
      <c r="BJ567" s="528">
        <v>120.2</v>
      </c>
      <c r="BK567" s="528">
        <v>126.2</v>
      </c>
      <c r="BL567" s="528">
        <v>129.5</v>
      </c>
      <c r="BM567" s="528">
        <v>126.7</v>
      </c>
      <c r="BN567" s="528">
        <v>127.7</v>
      </c>
      <c r="BO567" s="528">
        <v>145</v>
      </c>
      <c r="BP567" s="528">
        <v>146.69999999999999</v>
      </c>
      <c r="BQ567" s="528">
        <v>145.6</v>
      </c>
      <c r="BR567" s="528">
        <v>149.9</v>
      </c>
      <c r="BS567" s="528">
        <v>142.4</v>
      </c>
      <c r="BT567" s="528">
        <v>144.6</v>
      </c>
      <c r="BU567" s="528">
        <v>148.19999999999999</v>
      </c>
      <c r="BV567" s="528">
        <v>146.9</v>
      </c>
      <c r="BW567" s="528">
        <v>148.69999999999999</v>
      </c>
      <c r="BX567" s="528">
        <v>156.19999999999999</v>
      </c>
      <c r="BY567" s="528">
        <v>161.6</v>
      </c>
      <c r="BZ567" s="528">
        <v>164.6</v>
      </c>
      <c r="CA567" s="528">
        <v>164.9</v>
      </c>
      <c r="CB567" s="528">
        <v>166.5</v>
      </c>
      <c r="CC567" s="528">
        <v>166.1</v>
      </c>
      <c r="CD567" s="528">
        <v>166.1</v>
      </c>
      <c r="CE567" s="528">
        <v>166.9</v>
      </c>
      <c r="CF567" s="528">
        <v>167.1</v>
      </c>
      <c r="CG567" s="528">
        <v>167.7</v>
      </c>
      <c r="CH567" s="528">
        <v>171.8</v>
      </c>
      <c r="CI567" s="528">
        <v>172.1</v>
      </c>
      <c r="CJ567" s="528">
        <v>174.6</v>
      </c>
      <c r="CK567" s="528">
        <v>175.4</v>
      </c>
      <c r="CL567" s="528">
        <v>176.6</v>
      </c>
    </row>
    <row r="568" spans="1:91">
      <c r="A568" s="524" t="s">
        <v>3017</v>
      </c>
      <c r="B568" s="524" t="s">
        <v>3018</v>
      </c>
      <c r="C568" s="525">
        <v>0.16117000000000001</v>
      </c>
      <c r="D568" s="528">
        <v>100.7</v>
      </c>
      <c r="E568" s="528">
        <v>100.7</v>
      </c>
      <c r="F568" s="528">
        <v>101.4</v>
      </c>
      <c r="G568" s="528">
        <v>103.2</v>
      </c>
      <c r="H568" s="528">
        <v>103.2</v>
      </c>
      <c r="I568" s="528">
        <v>103.2</v>
      </c>
      <c r="J568" s="528">
        <v>103.2</v>
      </c>
      <c r="K568" s="528">
        <v>103.2</v>
      </c>
      <c r="L568" s="528">
        <v>103.2</v>
      </c>
      <c r="M568" s="528">
        <v>101.6</v>
      </c>
      <c r="N568" s="528">
        <v>101.6</v>
      </c>
      <c r="O568" s="528">
        <v>98.3</v>
      </c>
      <c r="P568" s="528">
        <v>98.3</v>
      </c>
      <c r="Q568" s="528">
        <v>98.3</v>
      </c>
      <c r="R568" s="528">
        <v>98.3</v>
      </c>
      <c r="S568" s="528">
        <v>98.8</v>
      </c>
      <c r="T568" s="528">
        <v>98.8</v>
      </c>
      <c r="U568" s="528">
        <v>99.5</v>
      </c>
      <c r="V568" s="528">
        <v>99.5</v>
      </c>
      <c r="W568" s="528">
        <v>99.5</v>
      </c>
      <c r="X568" s="528">
        <v>99.5</v>
      </c>
      <c r="Y568" s="528">
        <v>99.5</v>
      </c>
      <c r="Z568" s="528">
        <v>99.5</v>
      </c>
      <c r="AA568" s="528">
        <v>99.5</v>
      </c>
      <c r="AB568" s="528">
        <v>99.5</v>
      </c>
      <c r="AC568" s="528">
        <v>99.5</v>
      </c>
      <c r="AD568" s="528">
        <v>99.5</v>
      </c>
      <c r="AE568" s="528">
        <v>106.4</v>
      </c>
      <c r="AF568" s="528">
        <v>108.6</v>
      </c>
      <c r="AG568" s="528">
        <v>108.6</v>
      </c>
      <c r="AH568" s="528">
        <v>108.6</v>
      </c>
      <c r="AI568" s="528">
        <v>108.6</v>
      </c>
      <c r="AJ568" s="528">
        <v>108.6</v>
      </c>
      <c r="AK568" s="528">
        <v>109.2</v>
      </c>
      <c r="AL568" s="528">
        <v>109.2</v>
      </c>
      <c r="AM568" s="528">
        <v>109.2</v>
      </c>
      <c r="AN568" s="528">
        <v>115</v>
      </c>
      <c r="AO568" s="528">
        <v>120.2</v>
      </c>
      <c r="AP568" s="528">
        <v>124</v>
      </c>
      <c r="AQ568" s="528">
        <v>125</v>
      </c>
      <c r="AR568" s="528">
        <v>122.9</v>
      </c>
      <c r="AS568" s="528">
        <v>122.2</v>
      </c>
      <c r="AT568" s="528">
        <v>122.6</v>
      </c>
      <c r="AU568" s="528">
        <v>122.2</v>
      </c>
      <c r="AV568" s="528">
        <v>121.5</v>
      </c>
      <c r="AW568" s="528">
        <v>120.8</v>
      </c>
      <c r="AX568" s="528">
        <v>118</v>
      </c>
      <c r="AY568" s="528">
        <v>117.3</v>
      </c>
      <c r="AZ568" s="528">
        <v>110.3</v>
      </c>
      <c r="BA568" s="528">
        <v>109.7</v>
      </c>
      <c r="BB568" s="528">
        <v>110.5</v>
      </c>
      <c r="BC568" s="528">
        <v>102.9</v>
      </c>
      <c r="BD568" s="528">
        <v>103.3</v>
      </c>
      <c r="BE568" s="528">
        <v>103.5</v>
      </c>
      <c r="BF568" s="528">
        <v>102.3</v>
      </c>
      <c r="BG568" s="528">
        <v>101.7</v>
      </c>
      <c r="BH568" s="528">
        <v>101.2</v>
      </c>
      <c r="BI568" s="528">
        <v>102.2</v>
      </c>
      <c r="BJ568" s="528">
        <v>99.9</v>
      </c>
      <c r="BK568" s="528">
        <v>100.5</v>
      </c>
      <c r="BL568" s="528">
        <v>106.1</v>
      </c>
      <c r="BM568" s="528">
        <v>106.1</v>
      </c>
      <c r="BN568" s="528">
        <v>106.1</v>
      </c>
      <c r="BO568" s="528">
        <v>106.1</v>
      </c>
      <c r="BP568" s="528">
        <v>106.1</v>
      </c>
      <c r="BQ568" s="528">
        <v>106.1</v>
      </c>
      <c r="BR568" s="528">
        <v>106.1</v>
      </c>
      <c r="BS568" s="528">
        <v>106.1</v>
      </c>
      <c r="BT568" s="528">
        <v>106.1</v>
      </c>
      <c r="BU568" s="528">
        <v>107.1</v>
      </c>
      <c r="BV568" s="528">
        <v>107.7</v>
      </c>
      <c r="BW568" s="528">
        <v>107.7</v>
      </c>
      <c r="BX568" s="528">
        <v>110.7</v>
      </c>
      <c r="BY568" s="528">
        <v>110.7</v>
      </c>
      <c r="BZ568" s="528">
        <v>112.7</v>
      </c>
      <c r="CA568" s="528">
        <v>112.7</v>
      </c>
      <c r="CB568" s="528">
        <v>114.1</v>
      </c>
      <c r="CC568" s="528">
        <v>114.2</v>
      </c>
      <c r="CD568" s="528">
        <v>114.2</v>
      </c>
      <c r="CE568" s="528">
        <v>114.6</v>
      </c>
      <c r="CF568" s="528">
        <v>114.6</v>
      </c>
      <c r="CG568" s="528">
        <v>116.3</v>
      </c>
      <c r="CH568" s="528">
        <v>116.3</v>
      </c>
      <c r="CI568" s="528">
        <v>117.4</v>
      </c>
      <c r="CJ568" s="528">
        <v>119.5</v>
      </c>
      <c r="CK568" s="528">
        <v>118.8</v>
      </c>
      <c r="CL568" s="528">
        <v>120.3</v>
      </c>
    </row>
    <row r="569" spans="1:91">
      <c r="A569" s="524" t="s">
        <v>3019</v>
      </c>
      <c r="B569" s="524" t="s">
        <v>3020</v>
      </c>
      <c r="C569" s="525">
        <v>1.6299699999999999</v>
      </c>
      <c r="D569" s="528">
        <v>102.2</v>
      </c>
      <c r="E569" s="528">
        <v>102.2</v>
      </c>
      <c r="F569" s="528">
        <v>104</v>
      </c>
      <c r="G569" s="528">
        <v>108.6</v>
      </c>
      <c r="H569" s="528">
        <v>105.8</v>
      </c>
      <c r="I569" s="528">
        <v>103.7</v>
      </c>
      <c r="J569" s="528">
        <v>100.9</v>
      </c>
      <c r="K569" s="528">
        <v>101.4</v>
      </c>
      <c r="L569" s="528">
        <v>103</v>
      </c>
      <c r="M569" s="528">
        <v>99.1</v>
      </c>
      <c r="N569" s="528">
        <v>98.8</v>
      </c>
      <c r="O569" s="528">
        <v>95.1</v>
      </c>
      <c r="P569" s="528">
        <v>96.5</v>
      </c>
      <c r="Q569" s="528">
        <v>97.5</v>
      </c>
      <c r="R569" s="528">
        <v>100.8</v>
      </c>
      <c r="S569" s="528">
        <v>105.4</v>
      </c>
      <c r="T569" s="528">
        <v>104.3</v>
      </c>
      <c r="U569" s="528">
        <v>102.2</v>
      </c>
      <c r="V569" s="528">
        <v>103.3</v>
      </c>
      <c r="W569" s="528">
        <v>102.7</v>
      </c>
      <c r="X569" s="528">
        <v>102.6</v>
      </c>
      <c r="Y569" s="528">
        <v>103.4</v>
      </c>
      <c r="Z569" s="528">
        <v>104.8</v>
      </c>
      <c r="AA569" s="528">
        <v>105.4</v>
      </c>
      <c r="AB569" s="528">
        <v>108</v>
      </c>
      <c r="AC569" s="528">
        <v>108.8</v>
      </c>
      <c r="AD569" s="528">
        <v>110.6</v>
      </c>
      <c r="AE569" s="528">
        <v>114.8</v>
      </c>
      <c r="AF569" s="528">
        <v>116.9</v>
      </c>
      <c r="AG569" s="528">
        <v>117.7</v>
      </c>
      <c r="AH569" s="528">
        <v>115.8</v>
      </c>
      <c r="AI569" s="528">
        <v>116.4</v>
      </c>
      <c r="AJ569" s="528">
        <v>115</v>
      </c>
      <c r="AK569" s="528">
        <v>117.4</v>
      </c>
      <c r="AL569" s="528">
        <v>117.9</v>
      </c>
      <c r="AM569" s="528">
        <v>118.8</v>
      </c>
      <c r="AN569" s="528">
        <v>125.8</v>
      </c>
      <c r="AO569" s="528">
        <v>133.4</v>
      </c>
      <c r="AP569" s="528">
        <v>147.6</v>
      </c>
      <c r="AQ569" s="528">
        <v>154.19999999999999</v>
      </c>
      <c r="AR569" s="528">
        <v>143.5</v>
      </c>
      <c r="AS569" s="528">
        <v>149.19999999999999</v>
      </c>
      <c r="AT569" s="528">
        <v>150.30000000000001</v>
      </c>
      <c r="AU569" s="528">
        <v>150.4</v>
      </c>
      <c r="AV569" s="528">
        <v>149.19999999999999</v>
      </c>
      <c r="AW569" s="528">
        <v>147.9</v>
      </c>
      <c r="AX569" s="528">
        <v>141.30000000000001</v>
      </c>
      <c r="AY569" s="528">
        <v>139.30000000000001</v>
      </c>
      <c r="AZ569" s="528">
        <v>138.5</v>
      </c>
      <c r="BA569" s="528">
        <v>134.19999999999999</v>
      </c>
      <c r="BB569" s="528">
        <v>135.1</v>
      </c>
      <c r="BC569" s="528">
        <v>130.69999999999999</v>
      </c>
      <c r="BD569" s="528">
        <v>131.4</v>
      </c>
      <c r="BE569" s="528">
        <v>130.4</v>
      </c>
      <c r="BF569" s="528">
        <v>128.80000000000001</v>
      </c>
      <c r="BG569" s="528">
        <v>127.3</v>
      </c>
      <c r="BH569" s="528">
        <v>127.4</v>
      </c>
      <c r="BI569" s="528">
        <v>127</v>
      </c>
      <c r="BJ569" s="528">
        <v>125.6</v>
      </c>
      <c r="BK569" s="528">
        <v>125.6</v>
      </c>
      <c r="BL569" s="528">
        <v>129.80000000000001</v>
      </c>
      <c r="BM569" s="528">
        <v>127.2</v>
      </c>
      <c r="BN569" s="528">
        <v>129.19999999999999</v>
      </c>
      <c r="BO569" s="528">
        <v>143</v>
      </c>
      <c r="BP569" s="528">
        <v>140.69999999999999</v>
      </c>
      <c r="BQ569" s="528">
        <v>139</v>
      </c>
      <c r="BR569" s="528">
        <v>134</v>
      </c>
      <c r="BS569" s="528">
        <v>134.5</v>
      </c>
      <c r="BT569" s="528">
        <v>134.80000000000001</v>
      </c>
      <c r="BU569" s="528">
        <v>135.5</v>
      </c>
      <c r="BV569" s="528">
        <v>135.30000000000001</v>
      </c>
      <c r="BW569" s="528">
        <v>135.69999999999999</v>
      </c>
      <c r="BX569" s="528">
        <v>141.9</v>
      </c>
      <c r="BY569" s="528">
        <v>148</v>
      </c>
      <c r="BZ569" s="528">
        <v>151.19999999999999</v>
      </c>
      <c r="CA569" s="528">
        <v>153.30000000000001</v>
      </c>
      <c r="CB569" s="528">
        <v>154</v>
      </c>
      <c r="CC569" s="528">
        <v>154.69999999999999</v>
      </c>
      <c r="CD569" s="528">
        <v>155.1</v>
      </c>
      <c r="CE569" s="528">
        <v>155.9</v>
      </c>
      <c r="CF569" s="528">
        <v>156.1</v>
      </c>
      <c r="CG569" s="528">
        <v>157.1</v>
      </c>
      <c r="CH569" s="528">
        <v>159.80000000000001</v>
      </c>
      <c r="CI569" s="528">
        <v>161.19999999999999</v>
      </c>
      <c r="CJ569" s="528">
        <v>163.6</v>
      </c>
      <c r="CK569" s="528">
        <v>164.3</v>
      </c>
      <c r="CL569" s="528">
        <v>166.6</v>
      </c>
    </row>
    <row r="570" spans="1:91">
      <c r="A570" s="524" t="s">
        <v>3021</v>
      </c>
      <c r="B570" s="524" t="s">
        <v>3022</v>
      </c>
      <c r="C570" s="525">
        <v>0.73616999999999999</v>
      </c>
      <c r="D570" s="528">
        <v>100.8</v>
      </c>
      <c r="E570" s="528">
        <v>101.3</v>
      </c>
      <c r="F570" s="528">
        <v>102.5</v>
      </c>
      <c r="G570" s="528">
        <v>107</v>
      </c>
      <c r="H570" s="528">
        <v>105.3</v>
      </c>
      <c r="I570" s="528">
        <v>103.8</v>
      </c>
      <c r="J570" s="528">
        <v>100.5</v>
      </c>
      <c r="K570" s="528">
        <v>100.5</v>
      </c>
      <c r="L570" s="528">
        <v>101.8</v>
      </c>
      <c r="M570" s="528">
        <v>98.8</v>
      </c>
      <c r="N570" s="528">
        <v>98.4</v>
      </c>
      <c r="O570" s="528">
        <v>95.2</v>
      </c>
      <c r="P570" s="528">
        <v>95.8</v>
      </c>
      <c r="Q570" s="528">
        <v>96.9</v>
      </c>
      <c r="R570" s="528">
        <v>99.7</v>
      </c>
      <c r="S570" s="528">
        <v>104.9</v>
      </c>
      <c r="T570" s="528">
        <v>104.1</v>
      </c>
      <c r="U570" s="528">
        <v>101.6</v>
      </c>
      <c r="V570" s="528">
        <v>102.6</v>
      </c>
      <c r="W570" s="528">
        <v>102.1</v>
      </c>
      <c r="X570" s="528">
        <v>102.2</v>
      </c>
      <c r="Y570" s="528">
        <v>103.1</v>
      </c>
      <c r="Z570" s="528">
        <v>104.8</v>
      </c>
      <c r="AA570" s="528">
        <v>105.5</v>
      </c>
      <c r="AB570" s="528">
        <v>108.3</v>
      </c>
      <c r="AC570" s="528">
        <v>109.2</v>
      </c>
      <c r="AD570" s="528">
        <v>111.5</v>
      </c>
      <c r="AE570" s="528">
        <v>116.9</v>
      </c>
      <c r="AF570" s="528">
        <v>118.3</v>
      </c>
      <c r="AG570" s="528">
        <v>119.6</v>
      </c>
      <c r="AH570" s="528">
        <v>117.4</v>
      </c>
      <c r="AI570" s="528">
        <v>117.2</v>
      </c>
      <c r="AJ570" s="528">
        <v>116.2</v>
      </c>
      <c r="AK570" s="528">
        <v>118.6</v>
      </c>
      <c r="AL570" s="528">
        <v>119.4</v>
      </c>
      <c r="AM570" s="528">
        <v>120.7</v>
      </c>
      <c r="AN570" s="528">
        <v>128</v>
      </c>
      <c r="AO570" s="528">
        <v>135.1</v>
      </c>
      <c r="AP570" s="528">
        <v>149.1</v>
      </c>
      <c r="AQ570" s="528">
        <v>156.4</v>
      </c>
      <c r="AR570" s="528">
        <v>147.9</v>
      </c>
      <c r="AS570" s="528">
        <v>151.6</v>
      </c>
      <c r="AT570" s="528">
        <v>152.5</v>
      </c>
      <c r="AU570" s="528">
        <v>153.1</v>
      </c>
      <c r="AV570" s="528">
        <v>150.80000000000001</v>
      </c>
      <c r="AW570" s="528">
        <v>149.1</v>
      </c>
      <c r="AX570" s="528">
        <v>143.4</v>
      </c>
      <c r="AY570" s="528">
        <v>142.6</v>
      </c>
      <c r="AZ570" s="528">
        <v>140.4</v>
      </c>
      <c r="BA570" s="528">
        <v>135.6</v>
      </c>
      <c r="BB570" s="528">
        <v>134.4</v>
      </c>
      <c r="BC570" s="528">
        <v>131.80000000000001</v>
      </c>
      <c r="BD570" s="528">
        <v>132.4</v>
      </c>
      <c r="BE570" s="528">
        <v>130.80000000000001</v>
      </c>
      <c r="BF570" s="528">
        <v>129.19999999999999</v>
      </c>
      <c r="BG570" s="528">
        <v>128.19999999999999</v>
      </c>
      <c r="BH570" s="528">
        <v>130.30000000000001</v>
      </c>
      <c r="BI570" s="528">
        <v>129.5</v>
      </c>
      <c r="BJ570" s="528">
        <v>128.5</v>
      </c>
      <c r="BK570" s="528">
        <v>129.5</v>
      </c>
      <c r="BL570" s="528">
        <v>133.5</v>
      </c>
      <c r="BM570" s="528">
        <v>130.4</v>
      </c>
      <c r="BN570" s="528">
        <v>132.19999999999999</v>
      </c>
      <c r="BO570" s="528">
        <v>143.1</v>
      </c>
      <c r="BP570" s="528">
        <v>139.69999999999999</v>
      </c>
      <c r="BQ570" s="528">
        <v>138.4</v>
      </c>
      <c r="BR570" s="528">
        <v>136</v>
      </c>
      <c r="BS570" s="528">
        <v>136.5</v>
      </c>
      <c r="BT570" s="528">
        <v>136.69999999999999</v>
      </c>
      <c r="BU570" s="528">
        <v>137.5</v>
      </c>
      <c r="BV570" s="528">
        <v>137.4</v>
      </c>
      <c r="BW570" s="528">
        <v>137.69999999999999</v>
      </c>
      <c r="BX570" s="528">
        <v>144.1</v>
      </c>
      <c r="BY570" s="528">
        <v>150.1</v>
      </c>
      <c r="BZ570" s="528">
        <v>152.1</v>
      </c>
      <c r="CA570" s="528">
        <v>154.69999999999999</v>
      </c>
      <c r="CB570" s="528">
        <v>155.80000000000001</v>
      </c>
      <c r="CC570" s="528">
        <v>156.1</v>
      </c>
      <c r="CD570" s="528">
        <v>156.4</v>
      </c>
      <c r="CE570" s="528">
        <v>157.30000000000001</v>
      </c>
      <c r="CF570" s="528">
        <v>157.9</v>
      </c>
      <c r="CG570" s="528">
        <v>159</v>
      </c>
      <c r="CH570" s="528">
        <v>161.80000000000001</v>
      </c>
      <c r="CI570" s="528">
        <v>164.5</v>
      </c>
      <c r="CJ570" s="528">
        <v>167.9</v>
      </c>
      <c r="CK570" s="528">
        <v>168.7</v>
      </c>
      <c r="CL570" s="528">
        <v>171.2</v>
      </c>
    </row>
    <row r="571" spans="1:91">
      <c r="A571" s="524" t="s">
        <v>3023</v>
      </c>
      <c r="B571" s="524" t="s">
        <v>3024</v>
      </c>
      <c r="C571" s="525">
        <v>0.40622000000000003</v>
      </c>
      <c r="D571" s="528">
        <v>100.8</v>
      </c>
      <c r="E571" s="528">
        <v>100.4</v>
      </c>
      <c r="F571" s="528">
        <v>103.4</v>
      </c>
      <c r="G571" s="528">
        <v>108.9</v>
      </c>
      <c r="H571" s="528">
        <v>104.8</v>
      </c>
      <c r="I571" s="528">
        <v>102.1</v>
      </c>
      <c r="J571" s="528">
        <v>99.8</v>
      </c>
      <c r="K571" s="528">
        <v>101.2</v>
      </c>
      <c r="L571" s="528">
        <v>104.4</v>
      </c>
      <c r="M571" s="528">
        <v>98.1</v>
      </c>
      <c r="N571" s="528">
        <v>98.2</v>
      </c>
      <c r="O571" s="528">
        <v>93.8</v>
      </c>
      <c r="P571" s="528">
        <v>95</v>
      </c>
      <c r="Q571" s="528">
        <v>97.5</v>
      </c>
      <c r="R571" s="528">
        <v>101</v>
      </c>
      <c r="S571" s="528">
        <v>104.3</v>
      </c>
      <c r="T571" s="528">
        <v>102.6</v>
      </c>
      <c r="U571" s="528">
        <v>100.9</v>
      </c>
      <c r="V571" s="528">
        <v>102.3</v>
      </c>
      <c r="W571" s="528">
        <v>101.9</v>
      </c>
      <c r="X571" s="528">
        <v>101.5</v>
      </c>
      <c r="Y571" s="528">
        <v>102.3</v>
      </c>
      <c r="Z571" s="528">
        <v>103.5</v>
      </c>
      <c r="AA571" s="528">
        <v>104.2</v>
      </c>
      <c r="AB571" s="528">
        <v>105.8</v>
      </c>
      <c r="AC571" s="528">
        <v>106.6</v>
      </c>
      <c r="AD571" s="528">
        <v>108.1</v>
      </c>
      <c r="AE571" s="528">
        <v>112.6</v>
      </c>
      <c r="AF571" s="528">
        <v>115.6</v>
      </c>
      <c r="AG571" s="528">
        <v>116.2</v>
      </c>
      <c r="AH571" s="528">
        <v>113.4</v>
      </c>
      <c r="AI571" s="528">
        <v>115.6</v>
      </c>
      <c r="AJ571" s="528">
        <v>112</v>
      </c>
      <c r="AK571" s="528">
        <v>115.1</v>
      </c>
      <c r="AL571" s="528">
        <v>115.2</v>
      </c>
      <c r="AM571" s="528">
        <v>116.4</v>
      </c>
      <c r="AN571" s="528">
        <v>124.7</v>
      </c>
      <c r="AO571" s="528">
        <v>134.4</v>
      </c>
      <c r="AP571" s="528">
        <v>148.4</v>
      </c>
      <c r="AQ571" s="528">
        <v>156.69999999999999</v>
      </c>
      <c r="AR571" s="528">
        <v>142</v>
      </c>
      <c r="AS571" s="528">
        <v>151.69999999999999</v>
      </c>
      <c r="AT571" s="528">
        <v>153.4</v>
      </c>
      <c r="AU571" s="528">
        <v>152.5</v>
      </c>
      <c r="AV571" s="528">
        <v>151.69999999999999</v>
      </c>
      <c r="AW571" s="528">
        <v>150.80000000000001</v>
      </c>
      <c r="AX571" s="528">
        <v>142.5</v>
      </c>
      <c r="AY571" s="528">
        <v>138.4</v>
      </c>
      <c r="AZ571" s="528">
        <v>135.69999999999999</v>
      </c>
      <c r="BA571" s="528">
        <v>130.9</v>
      </c>
      <c r="BB571" s="528">
        <v>135.19999999999999</v>
      </c>
      <c r="BC571" s="528">
        <v>129.30000000000001</v>
      </c>
      <c r="BD571" s="528">
        <v>129.6</v>
      </c>
      <c r="BE571" s="528">
        <v>128.69999999999999</v>
      </c>
      <c r="BF571" s="528">
        <v>125.8</v>
      </c>
      <c r="BG571" s="528">
        <v>123.8</v>
      </c>
      <c r="BH571" s="528">
        <v>119.1</v>
      </c>
      <c r="BI571" s="528">
        <v>119.1</v>
      </c>
      <c r="BJ571" s="528">
        <v>117.9</v>
      </c>
      <c r="BK571" s="528">
        <v>116.9</v>
      </c>
      <c r="BL571" s="528">
        <v>121.3</v>
      </c>
      <c r="BM571" s="528">
        <v>118.7</v>
      </c>
      <c r="BN571" s="528">
        <v>121.4</v>
      </c>
      <c r="BO571" s="528">
        <v>140.9</v>
      </c>
      <c r="BP571" s="528">
        <v>138.69999999999999</v>
      </c>
      <c r="BQ571" s="528">
        <v>136.4</v>
      </c>
      <c r="BR571" s="528">
        <v>128.30000000000001</v>
      </c>
      <c r="BS571" s="528">
        <v>129.30000000000001</v>
      </c>
      <c r="BT571" s="528">
        <v>129.9</v>
      </c>
      <c r="BU571" s="528">
        <v>130.30000000000001</v>
      </c>
      <c r="BV571" s="528">
        <v>129.5</v>
      </c>
      <c r="BW571" s="528">
        <v>130</v>
      </c>
      <c r="BX571" s="528">
        <v>137.80000000000001</v>
      </c>
      <c r="BY571" s="528">
        <v>144.30000000000001</v>
      </c>
      <c r="BZ571" s="528">
        <v>148.6</v>
      </c>
      <c r="CA571" s="528">
        <v>150.69999999999999</v>
      </c>
      <c r="CB571" s="528">
        <v>151.30000000000001</v>
      </c>
      <c r="CC571" s="528">
        <v>152.6</v>
      </c>
      <c r="CD571" s="528">
        <v>153.80000000000001</v>
      </c>
      <c r="CE571" s="528">
        <v>154.69999999999999</v>
      </c>
      <c r="CF571" s="528">
        <v>154.69999999999999</v>
      </c>
      <c r="CG571" s="528">
        <v>155.4</v>
      </c>
      <c r="CH571" s="528">
        <v>160.30000000000001</v>
      </c>
      <c r="CI571" s="528">
        <v>160.5</v>
      </c>
      <c r="CJ571" s="528">
        <v>162.30000000000001</v>
      </c>
      <c r="CK571" s="528">
        <v>163</v>
      </c>
      <c r="CL571" s="528">
        <v>165.5</v>
      </c>
    </row>
    <row r="572" spans="1:91">
      <c r="A572" s="524" t="s">
        <v>3025</v>
      </c>
      <c r="B572" s="524" t="s">
        <v>3026</v>
      </c>
      <c r="C572" s="525">
        <v>0.21914</v>
      </c>
      <c r="D572" s="528">
        <v>100.2</v>
      </c>
      <c r="E572" s="528">
        <v>100</v>
      </c>
      <c r="F572" s="528">
        <v>102.6</v>
      </c>
      <c r="G572" s="528">
        <v>108.1</v>
      </c>
      <c r="H572" s="528">
        <v>103.5</v>
      </c>
      <c r="I572" s="528">
        <v>100.3</v>
      </c>
      <c r="J572" s="528">
        <v>97.1</v>
      </c>
      <c r="K572" s="528">
        <v>98.3</v>
      </c>
      <c r="L572" s="528">
        <v>99.8</v>
      </c>
      <c r="M572" s="528">
        <v>94.5</v>
      </c>
      <c r="N572" s="528">
        <v>94.7</v>
      </c>
      <c r="O572" s="528">
        <v>89.4</v>
      </c>
      <c r="P572" s="528">
        <v>91.6</v>
      </c>
      <c r="Q572" s="528">
        <v>91</v>
      </c>
      <c r="R572" s="528">
        <v>95.1</v>
      </c>
      <c r="S572" s="528">
        <v>101.6</v>
      </c>
      <c r="T572" s="528">
        <v>99.4</v>
      </c>
      <c r="U572" s="528">
        <v>96.9</v>
      </c>
      <c r="V572" s="528">
        <v>99.6</v>
      </c>
      <c r="W572" s="528">
        <v>98.7</v>
      </c>
      <c r="X572" s="528">
        <v>98.3</v>
      </c>
      <c r="Y572" s="528">
        <v>98.9</v>
      </c>
      <c r="Z572" s="528">
        <v>99.8</v>
      </c>
      <c r="AA572" s="528">
        <v>100.3</v>
      </c>
      <c r="AB572" s="528">
        <v>102.3</v>
      </c>
      <c r="AC572" s="528">
        <v>103.3</v>
      </c>
      <c r="AD572" s="528">
        <v>105</v>
      </c>
      <c r="AE572" s="528">
        <v>106.6</v>
      </c>
      <c r="AF572" s="528">
        <v>110.2</v>
      </c>
      <c r="AG572" s="528">
        <v>109.6</v>
      </c>
      <c r="AH572" s="528">
        <v>109.3</v>
      </c>
      <c r="AI572" s="528">
        <v>109.2</v>
      </c>
      <c r="AJ572" s="528">
        <v>109.4</v>
      </c>
      <c r="AK572" s="528">
        <v>111.8</v>
      </c>
      <c r="AL572" s="528">
        <v>112</v>
      </c>
      <c r="AM572" s="528">
        <v>112</v>
      </c>
      <c r="AN572" s="528">
        <v>118.7</v>
      </c>
      <c r="AO572" s="528">
        <v>128.1</v>
      </c>
      <c r="AP572" s="528">
        <v>148.9</v>
      </c>
      <c r="AQ572" s="528">
        <v>152.9</v>
      </c>
      <c r="AR572" s="528">
        <v>138.1</v>
      </c>
      <c r="AS572" s="528">
        <v>145.80000000000001</v>
      </c>
      <c r="AT572" s="528">
        <v>147.9</v>
      </c>
      <c r="AU572" s="528">
        <v>148.30000000000001</v>
      </c>
      <c r="AV572" s="528">
        <v>150.4</v>
      </c>
      <c r="AW572" s="528">
        <v>149.80000000000001</v>
      </c>
      <c r="AX572" s="528">
        <v>140.4</v>
      </c>
      <c r="AY572" s="528">
        <v>137.69999999999999</v>
      </c>
      <c r="AZ572" s="528">
        <v>135</v>
      </c>
      <c r="BA572" s="528">
        <v>131.9</v>
      </c>
      <c r="BB572" s="528">
        <v>133.80000000000001</v>
      </c>
      <c r="BC572" s="528">
        <v>123.4</v>
      </c>
      <c r="BD572" s="528">
        <v>126.3</v>
      </c>
      <c r="BE572" s="528">
        <v>126.4</v>
      </c>
      <c r="BF572" s="528">
        <v>126.2</v>
      </c>
      <c r="BG572" s="528">
        <v>123.2</v>
      </c>
      <c r="BH572" s="528">
        <v>125.5</v>
      </c>
      <c r="BI572" s="528">
        <v>124.3</v>
      </c>
      <c r="BJ572" s="528">
        <v>121.7</v>
      </c>
      <c r="BK572" s="528">
        <v>120.4</v>
      </c>
      <c r="BL572" s="528">
        <v>125.8</v>
      </c>
      <c r="BM572" s="528">
        <v>123</v>
      </c>
      <c r="BN572" s="528">
        <v>125</v>
      </c>
      <c r="BO572" s="528">
        <v>147.6</v>
      </c>
      <c r="BP572" s="528">
        <v>147.19999999999999</v>
      </c>
      <c r="BQ572" s="528">
        <v>144.30000000000001</v>
      </c>
      <c r="BR572" s="528">
        <v>132.9</v>
      </c>
      <c r="BS572" s="528">
        <v>132.9</v>
      </c>
      <c r="BT572" s="528">
        <v>133.30000000000001</v>
      </c>
      <c r="BU572" s="528">
        <v>133.80000000000001</v>
      </c>
      <c r="BV572" s="528">
        <v>133.80000000000001</v>
      </c>
      <c r="BW572" s="528">
        <v>134.6</v>
      </c>
      <c r="BX572" s="528">
        <v>140.69999999999999</v>
      </c>
      <c r="BY572" s="528">
        <v>150.1</v>
      </c>
      <c r="BZ572" s="528">
        <v>159</v>
      </c>
      <c r="CA572" s="528">
        <v>160.80000000000001</v>
      </c>
      <c r="CB572" s="528">
        <v>161.19999999999999</v>
      </c>
      <c r="CC572" s="528">
        <v>161.9</v>
      </c>
      <c r="CD572" s="528">
        <v>161.5</v>
      </c>
      <c r="CE572" s="528">
        <v>162.30000000000001</v>
      </c>
      <c r="CF572" s="528">
        <v>161.9</v>
      </c>
      <c r="CG572" s="528">
        <v>163.69999999999999</v>
      </c>
      <c r="CH572" s="528">
        <v>163.19999999999999</v>
      </c>
      <c r="CI572" s="528">
        <v>163.19999999999999</v>
      </c>
      <c r="CJ572" s="528">
        <v>164.8</v>
      </c>
      <c r="CK572" s="528">
        <v>165.5</v>
      </c>
      <c r="CL572" s="528">
        <v>167.9</v>
      </c>
    </row>
    <row r="573" spans="1:91">
      <c r="A573" s="524" t="s">
        <v>3027</v>
      </c>
      <c r="B573" s="524" t="s">
        <v>3028</v>
      </c>
      <c r="C573" s="525">
        <v>0.11215</v>
      </c>
      <c r="D573" s="528">
        <v>100.7</v>
      </c>
      <c r="E573" s="528">
        <v>100.9</v>
      </c>
      <c r="F573" s="528">
        <v>102.4</v>
      </c>
      <c r="G573" s="528">
        <v>107.4</v>
      </c>
      <c r="H573" s="528">
        <v>102.9</v>
      </c>
      <c r="I573" s="528">
        <v>99.4</v>
      </c>
      <c r="J573" s="528">
        <v>96.1</v>
      </c>
      <c r="K573" s="528">
        <v>95.7</v>
      </c>
      <c r="L573" s="528">
        <v>95.7</v>
      </c>
      <c r="M573" s="528">
        <v>92.9</v>
      </c>
      <c r="N573" s="528">
        <v>91.4</v>
      </c>
      <c r="O573" s="528">
        <v>86.6</v>
      </c>
      <c r="P573" s="528">
        <v>87.4</v>
      </c>
      <c r="Q573" s="528">
        <v>87.6</v>
      </c>
      <c r="R573" s="528">
        <v>90.9</v>
      </c>
      <c r="S573" s="528">
        <v>96.5</v>
      </c>
      <c r="T573" s="528">
        <v>95.8</v>
      </c>
      <c r="U573" s="528">
        <v>93.8</v>
      </c>
      <c r="V573" s="528">
        <v>94.6</v>
      </c>
      <c r="W573" s="528">
        <v>93.8</v>
      </c>
      <c r="X573" s="528">
        <v>94.1</v>
      </c>
      <c r="Y573" s="528">
        <v>95.5</v>
      </c>
      <c r="Z573" s="528">
        <v>97.6</v>
      </c>
      <c r="AA573" s="528">
        <v>97.5</v>
      </c>
      <c r="AB573" s="528">
        <v>99.8</v>
      </c>
      <c r="AC573" s="528">
        <v>100.2</v>
      </c>
      <c r="AD573" s="528">
        <v>102.8</v>
      </c>
      <c r="AE573" s="528">
        <v>106.8</v>
      </c>
      <c r="AF573" s="528">
        <v>109.7</v>
      </c>
      <c r="AG573" s="528">
        <v>110</v>
      </c>
      <c r="AH573" s="528">
        <v>106.9</v>
      </c>
      <c r="AI573" s="528">
        <v>109.6</v>
      </c>
      <c r="AJ573" s="528">
        <v>108.2</v>
      </c>
      <c r="AK573" s="528">
        <v>110.9</v>
      </c>
      <c r="AL573" s="528">
        <v>111.7</v>
      </c>
      <c r="AM573" s="528">
        <v>112.4</v>
      </c>
      <c r="AN573" s="528">
        <v>117.7</v>
      </c>
      <c r="AO573" s="528">
        <v>126.8</v>
      </c>
      <c r="AP573" s="528">
        <v>146.30000000000001</v>
      </c>
      <c r="AQ573" s="528">
        <v>152.1</v>
      </c>
      <c r="AR573" s="528">
        <v>138.80000000000001</v>
      </c>
      <c r="AS573" s="528">
        <v>146.4</v>
      </c>
      <c r="AT573" s="528">
        <v>146.19999999999999</v>
      </c>
      <c r="AU573" s="528">
        <v>145.30000000000001</v>
      </c>
      <c r="AV573" s="528">
        <v>142.6</v>
      </c>
      <c r="AW573" s="528">
        <v>140.30000000000001</v>
      </c>
      <c r="AX573" s="528">
        <v>133.30000000000001</v>
      </c>
      <c r="AY573" s="528">
        <v>131.9</v>
      </c>
      <c r="AZ573" s="528">
        <v>128.6</v>
      </c>
      <c r="BA573" s="528">
        <v>124.1</v>
      </c>
      <c r="BB573" s="528">
        <v>126.5</v>
      </c>
      <c r="BC573" s="528">
        <v>122.6</v>
      </c>
      <c r="BD573" s="528">
        <v>122.8</v>
      </c>
      <c r="BE573" s="528">
        <v>121.5</v>
      </c>
      <c r="BF573" s="528">
        <v>120</v>
      </c>
      <c r="BG573" s="528">
        <v>118.8</v>
      </c>
      <c r="BH573" s="528">
        <v>119.8</v>
      </c>
      <c r="BI573" s="528">
        <v>119.8</v>
      </c>
      <c r="BJ573" s="528">
        <v>117.7</v>
      </c>
      <c r="BK573" s="528">
        <v>116.9</v>
      </c>
      <c r="BL573" s="528">
        <v>122.6</v>
      </c>
      <c r="BM573" s="528">
        <v>120.9</v>
      </c>
      <c r="BN573" s="528">
        <v>123.8</v>
      </c>
      <c r="BO573" s="528">
        <v>136.4</v>
      </c>
      <c r="BP573" s="528">
        <v>133.30000000000001</v>
      </c>
      <c r="BQ573" s="528">
        <v>131.9</v>
      </c>
      <c r="BR573" s="528">
        <v>127.2</v>
      </c>
      <c r="BS573" s="528">
        <v>127.7</v>
      </c>
      <c r="BT573" s="528">
        <v>128.4</v>
      </c>
      <c r="BU573" s="528">
        <v>128.5</v>
      </c>
      <c r="BV573" s="528">
        <v>127.8</v>
      </c>
      <c r="BW573" s="528">
        <v>128.5</v>
      </c>
      <c r="BX573" s="528">
        <v>135.1</v>
      </c>
      <c r="BY573" s="528">
        <v>139.5</v>
      </c>
      <c r="BZ573" s="528">
        <v>140.9</v>
      </c>
      <c r="CA573" s="528">
        <v>142.1</v>
      </c>
      <c r="CB573" s="528">
        <v>142.30000000000001</v>
      </c>
      <c r="CC573" s="528">
        <v>143.30000000000001</v>
      </c>
      <c r="CD573" s="528">
        <v>143.4</v>
      </c>
      <c r="CE573" s="528">
        <v>144</v>
      </c>
      <c r="CF573" s="528">
        <v>144.69999999999999</v>
      </c>
      <c r="CG573" s="528">
        <v>145.30000000000001</v>
      </c>
      <c r="CH573" s="528">
        <v>148.9</v>
      </c>
      <c r="CI573" s="528">
        <v>149.4</v>
      </c>
      <c r="CJ573" s="528">
        <v>151.69999999999999</v>
      </c>
      <c r="CK573" s="528">
        <v>152.69999999999999</v>
      </c>
      <c r="CL573" s="528">
        <v>155.1</v>
      </c>
    </row>
    <row r="574" spans="1:91">
      <c r="A574" s="524" t="s">
        <v>3029</v>
      </c>
      <c r="B574" s="524" t="s">
        <v>3030</v>
      </c>
      <c r="C574" s="525">
        <v>4.904E-2</v>
      </c>
      <c r="D574" s="528">
        <v>100.3</v>
      </c>
      <c r="E574" s="528">
        <v>100.1</v>
      </c>
      <c r="F574" s="528">
        <v>102</v>
      </c>
      <c r="G574" s="528">
        <v>104.6</v>
      </c>
      <c r="H574" s="528">
        <v>101.4</v>
      </c>
      <c r="I574" s="528">
        <v>100.3</v>
      </c>
      <c r="J574" s="528">
        <v>97.8</v>
      </c>
      <c r="K574" s="528">
        <v>97.5</v>
      </c>
      <c r="L574" s="528">
        <v>97.6</v>
      </c>
      <c r="M574" s="528">
        <v>95.5</v>
      </c>
      <c r="N574" s="528">
        <v>95.1</v>
      </c>
      <c r="O574" s="528">
        <v>91.4</v>
      </c>
      <c r="P574" s="528">
        <v>92.7</v>
      </c>
      <c r="Q574" s="528">
        <v>92.3</v>
      </c>
      <c r="R574" s="528">
        <v>94.3</v>
      </c>
      <c r="S574" s="528">
        <v>98.5</v>
      </c>
      <c r="T574" s="528">
        <v>98</v>
      </c>
      <c r="U574" s="528">
        <v>96.8</v>
      </c>
      <c r="V574" s="528">
        <v>97.2</v>
      </c>
      <c r="W574" s="528">
        <v>96.3</v>
      </c>
      <c r="X574" s="528">
        <v>96.5</v>
      </c>
      <c r="Y574" s="528">
        <v>97.1</v>
      </c>
      <c r="Z574" s="528">
        <v>98.5</v>
      </c>
      <c r="AA574" s="528">
        <v>98.4</v>
      </c>
      <c r="AB574" s="528">
        <v>99.7</v>
      </c>
      <c r="AC574" s="528">
        <v>100.3</v>
      </c>
      <c r="AD574" s="528">
        <v>102.2</v>
      </c>
      <c r="AE574" s="528">
        <v>105.6</v>
      </c>
      <c r="AF574" s="528">
        <v>106.3</v>
      </c>
      <c r="AG574" s="528">
        <v>109.5</v>
      </c>
      <c r="AH574" s="528">
        <v>106.2</v>
      </c>
      <c r="AI574" s="528">
        <v>106.6</v>
      </c>
      <c r="AJ574" s="528">
        <v>107</v>
      </c>
      <c r="AK574" s="528">
        <v>108.7</v>
      </c>
      <c r="AL574" s="528">
        <v>109.5</v>
      </c>
      <c r="AM574" s="528">
        <v>109</v>
      </c>
      <c r="AN574" s="528">
        <v>119.6</v>
      </c>
      <c r="AO574" s="528">
        <v>124.4</v>
      </c>
      <c r="AP574" s="528">
        <v>137.5</v>
      </c>
      <c r="AQ574" s="528">
        <v>145.6</v>
      </c>
      <c r="AR574" s="528">
        <v>136.6</v>
      </c>
      <c r="AS574" s="528">
        <v>140</v>
      </c>
      <c r="AT574" s="528">
        <v>140.30000000000001</v>
      </c>
      <c r="AU574" s="528">
        <v>140.19999999999999</v>
      </c>
      <c r="AV574" s="528">
        <v>138.30000000000001</v>
      </c>
      <c r="AW574" s="528">
        <v>136.6</v>
      </c>
      <c r="AX574" s="528">
        <v>129.30000000000001</v>
      </c>
      <c r="AY574" s="528">
        <v>127.4</v>
      </c>
      <c r="AZ574" s="528">
        <v>124.2</v>
      </c>
      <c r="BA574" s="528">
        <v>120.7</v>
      </c>
      <c r="BB574" s="528">
        <v>122.8</v>
      </c>
      <c r="BC574" s="528">
        <v>119.5</v>
      </c>
      <c r="BD574" s="528">
        <v>119.9</v>
      </c>
      <c r="BE574" s="528">
        <v>119.3</v>
      </c>
      <c r="BF574" s="528">
        <v>117.6</v>
      </c>
      <c r="BG574" s="528">
        <v>116.7</v>
      </c>
      <c r="BH574" s="528">
        <v>117.7</v>
      </c>
      <c r="BI574" s="528">
        <v>118.3</v>
      </c>
      <c r="BJ574" s="528">
        <v>116.1</v>
      </c>
      <c r="BK574" s="528">
        <v>115.7</v>
      </c>
      <c r="BL574" s="528">
        <v>120.8</v>
      </c>
      <c r="BM574" s="528">
        <v>119.4</v>
      </c>
      <c r="BN574" s="528">
        <v>120.7</v>
      </c>
      <c r="BO574" s="528">
        <v>125.9</v>
      </c>
      <c r="BP574" s="528">
        <v>124.8</v>
      </c>
      <c r="BQ574" s="528">
        <v>124.3</v>
      </c>
      <c r="BR574" s="528">
        <v>121.6</v>
      </c>
      <c r="BS574" s="528">
        <v>122.2</v>
      </c>
      <c r="BT574" s="528">
        <v>122</v>
      </c>
      <c r="BU574" s="528">
        <v>122.2</v>
      </c>
      <c r="BV574" s="528">
        <v>121.6</v>
      </c>
      <c r="BW574" s="528">
        <v>122</v>
      </c>
      <c r="BX574" s="528">
        <v>126.5</v>
      </c>
      <c r="BY574" s="528">
        <v>130.30000000000001</v>
      </c>
      <c r="BZ574" s="528">
        <v>130.80000000000001</v>
      </c>
      <c r="CA574" s="528">
        <v>132.6</v>
      </c>
      <c r="CB574" s="528">
        <v>134</v>
      </c>
      <c r="CC574" s="528">
        <v>134.5</v>
      </c>
      <c r="CD574" s="528">
        <v>134.5</v>
      </c>
      <c r="CE574" s="528">
        <v>135.19999999999999</v>
      </c>
      <c r="CF574" s="528">
        <v>135.30000000000001</v>
      </c>
      <c r="CG574" s="528">
        <v>135.80000000000001</v>
      </c>
      <c r="CH574" s="528">
        <v>137.9</v>
      </c>
      <c r="CI574" s="528">
        <v>138.19999999999999</v>
      </c>
      <c r="CJ574" s="528">
        <v>139.9</v>
      </c>
      <c r="CK574" s="528">
        <v>141.1</v>
      </c>
      <c r="CL574" s="528">
        <v>142</v>
      </c>
    </row>
    <row r="575" spans="1:91">
      <c r="A575" s="524" t="s">
        <v>1675</v>
      </c>
      <c r="B575" s="524" t="s">
        <v>3031</v>
      </c>
      <c r="C575" s="525">
        <v>0.10725</v>
      </c>
      <c r="D575" s="528">
        <v>122.2</v>
      </c>
      <c r="E575" s="528">
        <v>122.2</v>
      </c>
      <c r="F575" s="528">
        <v>122.2</v>
      </c>
      <c r="G575" s="528">
        <v>122.2</v>
      </c>
      <c r="H575" s="528">
        <v>122.2</v>
      </c>
      <c r="I575" s="528">
        <v>122.2</v>
      </c>
      <c r="J575" s="528">
        <v>122.2</v>
      </c>
      <c r="K575" s="528">
        <v>122.2</v>
      </c>
      <c r="L575" s="528">
        <v>122.2</v>
      </c>
      <c r="M575" s="528">
        <v>122.2</v>
      </c>
      <c r="N575" s="528">
        <v>122.2</v>
      </c>
      <c r="O575" s="528">
        <v>122.2</v>
      </c>
      <c r="P575" s="528">
        <v>127.9</v>
      </c>
      <c r="Q575" s="528">
        <v>127.9</v>
      </c>
      <c r="R575" s="528">
        <v>133.30000000000001</v>
      </c>
      <c r="S575" s="528">
        <v>133.30000000000001</v>
      </c>
      <c r="T575" s="528">
        <v>133.30000000000001</v>
      </c>
      <c r="U575" s="528">
        <v>133.30000000000001</v>
      </c>
      <c r="V575" s="528">
        <v>130.5</v>
      </c>
      <c r="W575" s="528">
        <v>130.5</v>
      </c>
      <c r="X575" s="528">
        <v>130.5</v>
      </c>
      <c r="Y575" s="528">
        <v>130.5</v>
      </c>
      <c r="Z575" s="528">
        <v>130.5</v>
      </c>
      <c r="AA575" s="528">
        <v>130.5</v>
      </c>
      <c r="AB575" s="528">
        <v>138.1</v>
      </c>
      <c r="AC575" s="528">
        <v>138.1</v>
      </c>
      <c r="AD575" s="528">
        <v>138.30000000000001</v>
      </c>
      <c r="AE575" s="528">
        <v>138.30000000000001</v>
      </c>
      <c r="AF575" s="528">
        <v>138.30000000000001</v>
      </c>
      <c r="AG575" s="528">
        <v>138.30000000000001</v>
      </c>
      <c r="AH575" s="528">
        <v>140.1</v>
      </c>
      <c r="AI575" s="528">
        <v>140.1</v>
      </c>
      <c r="AJ575" s="528">
        <v>140.1</v>
      </c>
      <c r="AK575" s="528">
        <v>140.1</v>
      </c>
      <c r="AL575" s="528">
        <v>140.1</v>
      </c>
      <c r="AM575" s="528">
        <v>140.1</v>
      </c>
      <c r="AN575" s="528">
        <v>140.1</v>
      </c>
      <c r="AO575" s="528">
        <v>140.1</v>
      </c>
      <c r="AP575" s="528">
        <v>137.6</v>
      </c>
      <c r="AQ575" s="528">
        <v>137.6</v>
      </c>
      <c r="AR575" s="528">
        <v>137.6</v>
      </c>
      <c r="AS575" s="528">
        <v>137.6</v>
      </c>
      <c r="AT575" s="528">
        <v>137.6</v>
      </c>
      <c r="AU575" s="528">
        <v>137.6</v>
      </c>
      <c r="AV575" s="528">
        <v>137.6</v>
      </c>
      <c r="AW575" s="528">
        <v>137.6</v>
      </c>
      <c r="AX575" s="528">
        <v>137.6</v>
      </c>
      <c r="AY575" s="528">
        <v>137.6</v>
      </c>
      <c r="AZ575" s="528">
        <v>159.5</v>
      </c>
      <c r="BA575" s="528">
        <v>158.80000000000001</v>
      </c>
      <c r="BB575" s="528">
        <v>156.5</v>
      </c>
      <c r="BC575" s="528">
        <v>156.5</v>
      </c>
      <c r="BD575" s="528">
        <v>156.5</v>
      </c>
      <c r="BE575" s="528">
        <v>156.5</v>
      </c>
      <c r="BF575" s="528">
        <v>156.5</v>
      </c>
      <c r="BG575" s="528">
        <v>156.5</v>
      </c>
      <c r="BH575" s="528">
        <v>156.5</v>
      </c>
      <c r="BI575" s="528">
        <v>156.5</v>
      </c>
      <c r="BJ575" s="528">
        <v>156.5</v>
      </c>
      <c r="BK575" s="528">
        <v>156.5</v>
      </c>
      <c r="BL575" s="528">
        <v>156.5</v>
      </c>
      <c r="BM575" s="528">
        <v>156.5</v>
      </c>
      <c r="BN575" s="528">
        <v>156.5</v>
      </c>
      <c r="BO575" s="528">
        <v>156.5</v>
      </c>
      <c r="BP575" s="528">
        <v>156.5</v>
      </c>
      <c r="BQ575" s="528">
        <v>156.5</v>
      </c>
      <c r="BR575" s="528">
        <v>156.5</v>
      </c>
      <c r="BS575" s="528">
        <v>156.5</v>
      </c>
      <c r="BT575" s="528">
        <v>156.5</v>
      </c>
      <c r="BU575" s="528">
        <v>158.19999999999999</v>
      </c>
      <c r="BV575" s="528">
        <v>159.4</v>
      </c>
      <c r="BW575" s="528">
        <v>159.4</v>
      </c>
      <c r="BX575" s="528">
        <v>159.4</v>
      </c>
      <c r="BY575" s="528">
        <v>159.4</v>
      </c>
      <c r="BZ575" s="528">
        <v>159.4</v>
      </c>
      <c r="CA575" s="528">
        <v>159.4</v>
      </c>
      <c r="CB575" s="528">
        <v>158.9</v>
      </c>
      <c r="CC575" s="528">
        <v>159.4</v>
      </c>
      <c r="CD575" s="528">
        <v>159.4</v>
      </c>
      <c r="CE575" s="528">
        <v>159.4</v>
      </c>
      <c r="CF575" s="528">
        <v>159.4</v>
      </c>
      <c r="CG575" s="528">
        <v>159.4</v>
      </c>
      <c r="CH575" s="528">
        <v>159.4</v>
      </c>
      <c r="CI575" s="528">
        <v>159.4</v>
      </c>
      <c r="CJ575" s="528">
        <v>159.4</v>
      </c>
      <c r="CK575" s="528">
        <v>159.4</v>
      </c>
      <c r="CL575" s="528">
        <v>159.4</v>
      </c>
    </row>
    <row r="576" spans="1:91">
      <c r="A576" s="524" t="s">
        <v>3032</v>
      </c>
      <c r="B576" s="524" t="s">
        <v>3033</v>
      </c>
      <c r="C576" s="525">
        <v>2.6106500000000001</v>
      </c>
      <c r="D576" s="528">
        <v>102.8</v>
      </c>
      <c r="E576" s="528">
        <v>103.4</v>
      </c>
      <c r="F576" s="528">
        <v>107.5</v>
      </c>
      <c r="G576" s="528">
        <v>112.7</v>
      </c>
      <c r="H576" s="528">
        <v>109.8</v>
      </c>
      <c r="I576" s="528">
        <v>106</v>
      </c>
      <c r="J576" s="528">
        <v>101.1</v>
      </c>
      <c r="K576" s="528">
        <v>98.1</v>
      </c>
      <c r="L576" s="528">
        <v>96.6</v>
      </c>
      <c r="M576" s="528">
        <v>96.4</v>
      </c>
      <c r="N576" s="528">
        <v>95.4</v>
      </c>
      <c r="O576" s="528">
        <v>92.9</v>
      </c>
      <c r="P576" s="528">
        <v>92.2</v>
      </c>
      <c r="Q576" s="528">
        <v>91.8</v>
      </c>
      <c r="R576" s="528">
        <v>94.4</v>
      </c>
      <c r="S576" s="528">
        <v>102.1</v>
      </c>
      <c r="T576" s="528">
        <v>102.6</v>
      </c>
      <c r="U576" s="528">
        <v>104.1</v>
      </c>
      <c r="V576" s="528">
        <v>106.7</v>
      </c>
      <c r="W576" s="528">
        <v>107.1</v>
      </c>
      <c r="X576" s="528">
        <v>107.2</v>
      </c>
      <c r="Y576" s="528">
        <v>108.1</v>
      </c>
      <c r="Z576" s="528">
        <v>109.7</v>
      </c>
      <c r="AA576" s="528">
        <v>109.5</v>
      </c>
      <c r="AB576" s="528">
        <v>109.4</v>
      </c>
      <c r="AC576" s="528">
        <v>110</v>
      </c>
      <c r="AD576" s="528">
        <v>111.8</v>
      </c>
      <c r="AE576" s="528">
        <v>114.7</v>
      </c>
      <c r="AF576" s="528">
        <v>115.3</v>
      </c>
      <c r="AG576" s="528">
        <v>115.3</v>
      </c>
      <c r="AH576" s="528">
        <v>114.4</v>
      </c>
      <c r="AI576" s="528">
        <v>113.9</v>
      </c>
      <c r="AJ576" s="528">
        <v>113.3</v>
      </c>
      <c r="AK576" s="528">
        <v>114.9</v>
      </c>
      <c r="AL576" s="528">
        <v>115.7</v>
      </c>
      <c r="AM576" s="528">
        <v>115.3</v>
      </c>
      <c r="AN576" s="528">
        <v>117.5</v>
      </c>
      <c r="AO576" s="528">
        <v>120.2</v>
      </c>
      <c r="AP576" s="528">
        <v>130.69999999999999</v>
      </c>
      <c r="AQ576" s="528">
        <v>136.19999999999999</v>
      </c>
      <c r="AR576" s="528">
        <v>133.30000000000001</v>
      </c>
      <c r="AS576" s="528">
        <v>136.6</v>
      </c>
      <c r="AT576" s="528">
        <v>136.30000000000001</v>
      </c>
      <c r="AU576" s="528">
        <v>137.19999999999999</v>
      </c>
      <c r="AV576" s="528">
        <v>136.80000000000001</v>
      </c>
      <c r="AW576" s="528">
        <v>135.5</v>
      </c>
      <c r="AX576" s="528">
        <v>130.1</v>
      </c>
      <c r="AY576" s="528">
        <v>126.5</v>
      </c>
      <c r="AZ576" s="528">
        <v>119.2</v>
      </c>
      <c r="BA576" s="528">
        <v>116.5</v>
      </c>
      <c r="BB576" s="528">
        <v>117.4</v>
      </c>
      <c r="BC576" s="528">
        <v>115.4</v>
      </c>
      <c r="BD576" s="528">
        <v>115.3</v>
      </c>
      <c r="BE576" s="528">
        <v>114.9</v>
      </c>
      <c r="BF576" s="528">
        <v>115.4</v>
      </c>
      <c r="BG576" s="528">
        <v>117.3</v>
      </c>
      <c r="BH576" s="528">
        <v>119.3</v>
      </c>
      <c r="BI576" s="528">
        <v>119.6</v>
      </c>
      <c r="BJ576" s="528">
        <v>119.8</v>
      </c>
      <c r="BK576" s="528">
        <v>118.7</v>
      </c>
      <c r="BL576" s="528">
        <v>120.1</v>
      </c>
      <c r="BM576" s="528">
        <v>120.8</v>
      </c>
      <c r="BN576" s="528">
        <v>122.5</v>
      </c>
      <c r="BO576" s="528">
        <v>134.19999999999999</v>
      </c>
      <c r="BP576" s="528">
        <v>134.30000000000001</v>
      </c>
      <c r="BQ576" s="528">
        <v>134.1</v>
      </c>
      <c r="BR576" s="528">
        <v>132.30000000000001</v>
      </c>
      <c r="BS576" s="528">
        <v>132.19999999999999</v>
      </c>
      <c r="BT576" s="528">
        <v>133.19999999999999</v>
      </c>
      <c r="BU576" s="528">
        <v>133.6</v>
      </c>
      <c r="BV576" s="528">
        <v>133.4</v>
      </c>
      <c r="BW576" s="528">
        <v>135.80000000000001</v>
      </c>
      <c r="BX576" s="528">
        <v>136.80000000000001</v>
      </c>
      <c r="BY576" s="528">
        <v>140.1</v>
      </c>
      <c r="BZ576" s="528">
        <v>141.19999999999999</v>
      </c>
      <c r="CA576" s="528">
        <v>141.19999999999999</v>
      </c>
      <c r="CB576" s="528">
        <v>141.19999999999999</v>
      </c>
      <c r="CC576" s="528">
        <v>142.1</v>
      </c>
      <c r="CD576" s="528">
        <v>142.5</v>
      </c>
      <c r="CE576" s="528">
        <v>142.30000000000001</v>
      </c>
      <c r="CF576" s="528">
        <v>144.6</v>
      </c>
      <c r="CG576" s="528">
        <v>145.30000000000001</v>
      </c>
      <c r="CH576" s="528">
        <v>149.6</v>
      </c>
      <c r="CI576" s="528">
        <v>150.19999999999999</v>
      </c>
      <c r="CJ576" s="528">
        <v>150.6</v>
      </c>
      <c r="CK576" s="528">
        <v>150.69999999999999</v>
      </c>
      <c r="CL576" s="528">
        <v>151.5</v>
      </c>
    </row>
    <row r="577" spans="1:90">
      <c r="A577" s="524" t="s">
        <v>3034</v>
      </c>
      <c r="B577" s="524" t="s">
        <v>3035</v>
      </c>
      <c r="C577" s="525">
        <v>1.39672</v>
      </c>
      <c r="D577" s="528">
        <v>102.4</v>
      </c>
      <c r="E577" s="528">
        <v>102.7</v>
      </c>
      <c r="F577" s="528">
        <v>106.8</v>
      </c>
      <c r="G577" s="528">
        <v>111.3</v>
      </c>
      <c r="H577" s="528">
        <v>107.2</v>
      </c>
      <c r="I577" s="528">
        <v>103.2</v>
      </c>
      <c r="J577" s="528">
        <v>98.7</v>
      </c>
      <c r="K577" s="528">
        <v>95.3</v>
      </c>
      <c r="L577" s="528">
        <v>93.2</v>
      </c>
      <c r="M577" s="528">
        <v>93.4</v>
      </c>
      <c r="N577" s="528">
        <v>92.7</v>
      </c>
      <c r="O577" s="528">
        <v>90.1</v>
      </c>
      <c r="P577" s="528">
        <v>89.8</v>
      </c>
      <c r="Q577" s="528">
        <v>89.3</v>
      </c>
      <c r="R577" s="528">
        <v>91.8</v>
      </c>
      <c r="S577" s="528">
        <v>99</v>
      </c>
      <c r="T577" s="528">
        <v>99.5</v>
      </c>
      <c r="U577" s="528">
        <v>101.8</v>
      </c>
      <c r="V577" s="528">
        <v>104.2</v>
      </c>
      <c r="W577" s="528">
        <v>104.3</v>
      </c>
      <c r="X577" s="528">
        <v>104.8</v>
      </c>
      <c r="Y577" s="528">
        <v>105.6</v>
      </c>
      <c r="Z577" s="528">
        <v>106.9</v>
      </c>
      <c r="AA577" s="528">
        <v>106.5</v>
      </c>
      <c r="AB577" s="528">
        <v>106.6</v>
      </c>
      <c r="AC577" s="528">
        <v>107</v>
      </c>
      <c r="AD577" s="528">
        <v>109.1</v>
      </c>
      <c r="AE577" s="528">
        <v>112.3</v>
      </c>
      <c r="AF577" s="528">
        <v>113.1</v>
      </c>
      <c r="AG577" s="528">
        <v>113.3</v>
      </c>
      <c r="AH577" s="528">
        <v>112.4</v>
      </c>
      <c r="AI577" s="528">
        <v>111.6</v>
      </c>
      <c r="AJ577" s="528">
        <v>110.4</v>
      </c>
      <c r="AK577" s="528">
        <v>112.3</v>
      </c>
      <c r="AL577" s="528">
        <v>113.1</v>
      </c>
      <c r="AM577" s="528">
        <v>112.6</v>
      </c>
      <c r="AN577" s="528">
        <v>115.1</v>
      </c>
      <c r="AO577" s="528">
        <v>116.9</v>
      </c>
      <c r="AP577" s="528">
        <v>127.7</v>
      </c>
      <c r="AQ577" s="528">
        <v>132.80000000000001</v>
      </c>
      <c r="AR577" s="528">
        <v>130</v>
      </c>
      <c r="AS577" s="528">
        <v>133.1</v>
      </c>
      <c r="AT577" s="528">
        <v>132.19999999999999</v>
      </c>
      <c r="AU577" s="528">
        <v>133.19999999999999</v>
      </c>
      <c r="AV577" s="528">
        <v>132.19999999999999</v>
      </c>
      <c r="AW577" s="528">
        <v>130.9</v>
      </c>
      <c r="AX577" s="528">
        <v>125.5</v>
      </c>
      <c r="AY577" s="528">
        <v>120.4</v>
      </c>
      <c r="AZ577" s="528">
        <v>114.8</v>
      </c>
      <c r="BA577" s="528">
        <v>113.1</v>
      </c>
      <c r="BB577" s="528">
        <v>114.5</v>
      </c>
      <c r="BC577" s="528">
        <v>113.1</v>
      </c>
      <c r="BD577" s="528">
        <v>112.8</v>
      </c>
      <c r="BE577" s="528">
        <v>112</v>
      </c>
      <c r="BF577" s="528">
        <v>112.7</v>
      </c>
      <c r="BG577" s="528">
        <v>114.8</v>
      </c>
      <c r="BH577" s="528">
        <v>116.6</v>
      </c>
      <c r="BI577" s="528">
        <v>117</v>
      </c>
      <c r="BJ577" s="528">
        <v>116.3</v>
      </c>
      <c r="BK577" s="528">
        <v>114.9</v>
      </c>
      <c r="BL577" s="528">
        <v>115.6</v>
      </c>
      <c r="BM577" s="528">
        <v>116.7</v>
      </c>
      <c r="BN577" s="528">
        <v>118.8</v>
      </c>
      <c r="BO577" s="528">
        <v>130.4</v>
      </c>
      <c r="BP577" s="528">
        <v>130.69999999999999</v>
      </c>
      <c r="BQ577" s="528">
        <v>131.1</v>
      </c>
      <c r="BR577" s="528">
        <v>129</v>
      </c>
      <c r="BS577" s="528">
        <v>128.9</v>
      </c>
      <c r="BT577" s="528">
        <v>130.19999999999999</v>
      </c>
      <c r="BU577" s="528">
        <v>129.80000000000001</v>
      </c>
      <c r="BV577" s="528">
        <v>129.4</v>
      </c>
      <c r="BW577" s="528">
        <v>131.19999999999999</v>
      </c>
      <c r="BX577" s="528">
        <v>132.5</v>
      </c>
      <c r="BY577" s="528">
        <v>135</v>
      </c>
      <c r="BZ577" s="528">
        <v>135.80000000000001</v>
      </c>
      <c r="CA577" s="528">
        <v>135.5</v>
      </c>
      <c r="CB577" s="528">
        <v>135.5</v>
      </c>
      <c r="CC577" s="528">
        <v>137</v>
      </c>
      <c r="CD577" s="528">
        <v>137.6</v>
      </c>
      <c r="CE577" s="528">
        <v>136.9</v>
      </c>
      <c r="CF577" s="528">
        <v>140.80000000000001</v>
      </c>
      <c r="CG577" s="528">
        <v>141.30000000000001</v>
      </c>
      <c r="CH577" s="528">
        <v>145.80000000000001</v>
      </c>
      <c r="CI577" s="528">
        <v>147.19999999999999</v>
      </c>
      <c r="CJ577" s="528">
        <v>147.80000000000001</v>
      </c>
      <c r="CK577" s="528">
        <v>147.9</v>
      </c>
      <c r="CL577" s="528">
        <v>148.80000000000001</v>
      </c>
    </row>
    <row r="578" spans="1:90">
      <c r="A578" s="524" t="s">
        <v>3036</v>
      </c>
      <c r="B578" s="524" t="s">
        <v>3037</v>
      </c>
      <c r="C578" s="525">
        <v>0.55376000000000003</v>
      </c>
      <c r="D578" s="528">
        <v>103.2</v>
      </c>
      <c r="E578" s="528">
        <v>104</v>
      </c>
      <c r="F578" s="528">
        <v>106.4</v>
      </c>
      <c r="G578" s="528">
        <v>113.1</v>
      </c>
      <c r="H578" s="528">
        <v>111.9</v>
      </c>
      <c r="I578" s="528">
        <v>107.6</v>
      </c>
      <c r="J578" s="528">
        <v>100</v>
      </c>
      <c r="K578" s="528">
        <v>96.5</v>
      </c>
      <c r="L578" s="528">
        <v>96.4</v>
      </c>
      <c r="M578" s="528">
        <v>95.8</v>
      </c>
      <c r="N578" s="528">
        <v>94.4</v>
      </c>
      <c r="O578" s="528">
        <v>91.4</v>
      </c>
      <c r="P578" s="528">
        <v>90.7</v>
      </c>
      <c r="Q578" s="528">
        <v>90.9</v>
      </c>
      <c r="R578" s="528">
        <v>94.9</v>
      </c>
      <c r="S578" s="528">
        <v>105.1</v>
      </c>
      <c r="T578" s="528">
        <v>104.4</v>
      </c>
      <c r="U578" s="528">
        <v>105.4</v>
      </c>
      <c r="V578" s="528">
        <v>108.6</v>
      </c>
      <c r="W578" s="528">
        <v>109.5</v>
      </c>
      <c r="X578" s="528">
        <v>108.8</v>
      </c>
      <c r="Y578" s="528">
        <v>109.3</v>
      </c>
      <c r="Z578" s="528">
        <v>110.9</v>
      </c>
      <c r="AA578" s="528">
        <v>110.2</v>
      </c>
      <c r="AB578" s="528">
        <v>109.9</v>
      </c>
      <c r="AC578" s="528">
        <v>111.2</v>
      </c>
      <c r="AD578" s="528">
        <v>112.3</v>
      </c>
      <c r="AE578" s="528">
        <v>115.6</v>
      </c>
      <c r="AF578" s="528">
        <v>116.3</v>
      </c>
      <c r="AG578" s="528">
        <v>115.7</v>
      </c>
      <c r="AH578" s="528">
        <v>115.2</v>
      </c>
      <c r="AI578" s="528">
        <v>114.5</v>
      </c>
      <c r="AJ578" s="528">
        <v>114.8</v>
      </c>
      <c r="AK578" s="528">
        <v>116.7</v>
      </c>
      <c r="AL578" s="528">
        <v>117</v>
      </c>
      <c r="AM578" s="528">
        <v>115.7</v>
      </c>
      <c r="AN578" s="528">
        <v>117.3</v>
      </c>
      <c r="AO578" s="528">
        <v>122.2</v>
      </c>
      <c r="AP578" s="528">
        <v>135</v>
      </c>
      <c r="AQ578" s="528">
        <v>141.80000000000001</v>
      </c>
      <c r="AR578" s="528">
        <v>137.5</v>
      </c>
      <c r="AS578" s="528">
        <v>141.1</v>
      </c>
      <c r="AT578" s="528">
        <v>141.6</v>
      </c>
      <c r="AU578" s="528">
        <v>142.69999999999999</v>
      </c>
      <c r="AV578" s="528">
        <v>142.6</v>
      </c>
      <c r="AW578" s="528">
        <v>141.30000000000001</v>
      </c>
      <c r="AX578" s="528">
        <v>138.1</v>
      </c>
      <c r="AY578" s="528">
        <v>137.4</v>
      </c>
      <c r="AZ578" s="528">
        <v>125.1</v>
      </c>
      <c r="BA578" s="528">
        <v>121.1</v>
      </c>
      <c r="BB578" s="528">
        <v>119.8</v>
      </c>
      <c r="BC578" s="528">
        <v>117.1</v>
      </c>
      <c r="BD578" s="528">
        <v>116.8</v>
      </c>
      <c r="BE578" s="528">
        <v>116.7</v>
      </c>
      <c r="BF578" s="528">
        <v>117</v>
      </c>
      <c r="BG578" s="528">
        <v>118.1</v>
      </c>
      <c r="BH578" s="528">
        <v>120.2</v>
      </c>
      <c r="BI578" s="528">
        <v>120.2</v>
      </c>
      <c r="BJ578" s="528">
        <v>123.7</v>
      </c>
      <c r="BK578" s="528">
        <v>123.4</v>
      </c>
      <c r="BL578" s="528">
        <v>126.5</v>
      </c>
      <c r="BM578" s="528">
        <v>125.6</v>
      </c>
      <c r="BN578" s="528">
        <v>126.7</v>
      </c>
      <c r="BO578" s="528">
        <v>140.69999999999999</v>
      </c>
      <c r="BP578" s="528">
        <v>140.69999999999999</v>
      </c>
      <c r="BQ578" s="528">
        <v>139.9</v>
      </c>
      <c r="BR578" s="528">
        <v>138.1</v>
      </c>
      <c r="BS578" s="528">
        <v>137.9</v>
      </c>
      <c r="BT578" s="528">
        <v>138.1</v>
      </c>
      <c r="BU578" s="528">
        <v>138.6</v>
      </c>
      <c r="BV578" s="528">
        <v>138.80000000000001</v>
      </c>
      <c r="BW578" s="528">
        <v>138.80000000000001</v>
      </c>
      <c r="BX578" s="528">
        <v>140.1</v>
      </c>
      <c r="BY578" s="528">
        <v>141.69999999999999</v>
      </c>
      <c r="BZ578" s="528">
        <v>142.6</v>
      </c>
      <c r="CA578" s="528">
        <v>143.19999999999999</v>
      </c>
      <c r="CB578" s="528">
        <v>143.1</v>
      </c>
      <c r="CC578" s="528">
        <v>143.30000000000001</v>
      </c>
      <c r="CD578" s="528">
        <v>143.30000000000001</v>
      </c>
      <c r="CE578" s="528">
        <v>143.69999999999999</v>
      </c>
      <c r="CF578" s="528">
        <v>143.19999999999999</v>
      </c>
      <c r="CG578" s="528">
        <v>143.9</v>
      </c>
      <c r="CH578" s="528">
        <v>148.80000000000001</v>
      </c>
      <c r="CI578" s="528">
        <v>149.1</v>
      </c>
      <c r="CJ578" s="528">
        <v>149.1</v>
      </c>
      <c r="CK578" s="528">
        <v>149.1</v>
      </c>
      <c r="CL578" s="528">
        <v>150</v>
      </c>
    </row>
    <row r="579" spans="1:90">
      <c r="A579" s="524" t="s">
        <v>3038</v>
      </c>
      <c r="B579" s="524" t="s">
        <v>3039</v>
      </c>
      <c r="C579" s="525">
        <v>0.44657999999999998</v>
      </c>
      <c r="D579" s="528">
        <v>103.9</v>
      </c>
      <c r="E579" s="528">
        <v>105</v>
      </c>
      <c r="F579" s="528">
        <v>111.2</v>
      </c>
      <c r="G579" s="528">
        <v>116.2</v>
      </c>
      <c r="H579" s="528">
        <v>114.7</v>
      </c>
      <c r="I579" s="528">
        <v>111.7</v>
      </c>
      <c r="J579" s="528">
        <v>108.7</v>
      </c>
      <c r="K579" s="528">
        <v>107.2</v>
      </c>
      <c r="L579" s="528">
        <v>106.2</v>
      </c>
      <c r="M579" s="528">
        <v>105.5</v>
      </c>
      <c r="N579" s="528">
        <v>103.8</v>
      </c>
      <c r="O579" s="528">
        <v>101.6</v>
      </c>
      <c r="P579" s="528">
        <v>99.9</v>
      </c>
      <c r="Q579" s="528">
        <v>99</v>
      </c>
      <c r="R579" s="528">
        <v>100.1</v>
      </c>
      <c r="S579" s="528">
        <v>106.3</v>
      </c>
      <c r="T579" s="528">
        <v>107.3</v>
      </c>
      <c r="U579" s="528">
        <v>107.9</v>
      </c>
      <c r="V579" s="528">
        <v>110.1</v>
      </c>
      <c r="W579" s="528">
        <v>110.3</v>
      </c>
      <c r="X579" s="528">
        <v>110.1</v>
      </c>
      <c r="Y579" s="528">
        <v>111.1</v>
      </c>
      <c r="Z579" s="528">
        <v>112.2</v>
      </c>
      <c r="AA579" s="528">
        <v>112.5</v>
      </c>
      <c r="AB579" s="528">
        <v>112</v>
      </c>
      <c r="AC579" s="528">
        <v>112.4</v>
      </c>
      <c r="AD579" s="528">
        <v>114.9</v>
      </c>
      <c r="AE579" s="528">
        <v>116.8</v>
      </c>
      <c r="AF579" s="528">
        <v>117.2</v>
      </c>
      <c r="AG579" s="528">
        <v>116.7</v>
      </c>
      <c r="AH579" s="528">
        <v>115.7</v>
      </c>
      <c r="AI579" s="528">
        <v>116.3</v>
      </c>
      <c r="AJ579" s="528">
        <v>116.6</v>
      </c>
      <c r="AK579" s="528">
        <v>117.5</v>
      </c>
      <c r="AL579" s="528">
        <v>117.4</v>
      </c>
      <c r="AM579" s="528">
        <v>118.7</v>
      </c>
      <c r="AN579" s="528">
        <v>121.1</v>
      </c>
      <c r="AO579" s="528">
        <v>123.8</v>
      </c>
      <c r="AP579" s="528">
        <v>133.30000000000001</v>
      </c>
      <c r="AQ579" s="528">
        <v>137.9</v>
      </c>
      <c r="AR579" s="528">
        <v>135.4</v>
      </c>
      <c r="AS579" s="528">
        <v>138.5</v>
      </c>
      <c r="AT579" s="528">
        <v>138.80000000000001</v>
      </c>
      <c r="AU579" s="528">
        <v>139.9</v>
      </c>
      <c r="AV579" s="528">
        <v>140.30000000000001</v>
      </c>
      <c r="AW579" s="528">
        <v>139.30000000000001</v>
      </c>
      <c r="AX579" s="528">
        <v>133.1</v>
      </c>
      <c r="AY579" s="528">
        <v>130.4</v>
      </c>
      <c r="AZ579" s="528">
        <v>125.9</v>
      </c>
      <c r="BA579" s="528">
        <v>121.7</v>
      </c>
      <c r="BB579" s="528">
        <v>122.9</v>
      </c>
      <c r="BC579" s="528">
        <v>121</v>
      </c>
      <c r="BD579" s="528">
        <v>121.1</v>
      </c>
      <c r="BE579" s="528">
        <v>121</v>
      </c>
      <c r="BF579" s="528">
        <v>121.7</v>
      </c>
      <c r="BG579" s="528">
        <v>123.6</v>
      </c>
      <c r="BH579" s="528">
        <v>125.8</v>
      </c>
      <c r="BI579" s="528">
        <v>126.3</v>
      </c>
      <c r="BJ579" s="528">
        <v>125.3</v>
      </c>
      <c r="BK579" s="528">
        <v>124.2</v>
      </c>
      <c r="BL579" s="528">
        <v>125.3</v>
      </c>
      <c r="BM579" s="528">
        <v>126.3</v>
      </c>
      <c r="BN579" s="528">
        <v>127.5</v>
      </c>
      <c r="BO579" s="528">
        <v>136.80000000000001</v>
      </c>
      <c r="BP579" s="528">
        <v>136.5</v>
      </c>
      <c r="BQ579" s="528">
        <v>136.1</v>
      </c>
      <c r="BR579" s="528">
        <v>134.80000000000001</v>
      </c>
      <c r="BS579" s="528">
        <v>134.9</v>
      </c>
      <c r="BT579" s="528">
        <v>135.80000000000001</v>
      </c>
      <c r="BU579" s="528">
        <v>139.1</v>
      </c>
      <c r="BV579" s="528">
        <v>138.9</v>
      </c>
      <c r="BW579" s="528">
        <v>146.9</v>
      </c>
      <c r="BX579" s="528">
        <v>146.19999999999999</v>
      </c>
      <c r="BY579" s="528">
        <v>153.1</v>
      </c>
      <c r="BZ579" s="528">
        <v>154.6</v>
      </c>
      <c r="CA579" s="528">
        <v>154.9</v>
      </c>
      <c r="CB579" s="528">
        <v>155.4</v>
      </c>
      <c r="CC579" s="528">
        <v>155.1</v>
      </c>
      <c r="CD579" s="528">
        <v>154.9</v>
      </c>
      <c r="CE579" s="528">
        <v>155.9</v>
      </c>
      <c r="CF579" s="528">
        <v>158.1</v>
      </c>
      <c r="CG579" s="528">
        <v>158.9</v>
      </c>
      <c r="CH579" s="528">
        <v>162.80000000000001</v>
      </c>
      <c r="CI579" s="528">
        <v>162.4</v>
      </c>
      <c r="CJ579" s="528">
        <v>163.1</v>
      </c>
      <c r="CK579" s="528">
        <v>162.9</v>
      </c>
      <c r="CL579" s="528">
        <v>163.19999999999999</v>
      </c>
    </row>
    <row r="580" spans="1:90">
      <c r="A580" s="524" t="s">
        <v>3040</v>
      </c>
      <c r="B580" s="524" t="s">
        <v>3041</v>
      </c>
      <c r="C580" s="525">
        <v>0.21359</v>
      </c>
      <c r="D580" s="528">
        <v>102</v>
      </c>
      <c r="E580" s="528">
        <v>102.5</v>
      </c>
      <c r="F580" s="528">
        <v>107.5</v>
      </c>
      <c r="G580" s="528">
        <v>113.1</v>
      </c>
      <c r="H580" s="528">
        <v>110.6</v>
      </c>
      <c r="I580" s="528">
        <v>108.8</v>
      </c>
      <c r="J580" s="528">
        <v>103.5</v>
      </c>
      <c r="K580" s="528">
        <v>101.6</v>
      </c>
      <c r="L580" s="528">
        <v>99.1</v>
      </c>
      <c r="M580" s="528">
        <v>98.4</v>
      </c>
      <c r="N580" s="528">
        <v>98</v>
      </c>
      <c r="O580" s="528">
        <v>96.6</v>
      </c>
      <c r="P580" s="528">
        <v>95.4</v>
      </c>
      <c r="Q580" s="528">
        <v>95.3</v>
      </c>
      <c r="R580" s="528">
        <v>97.7</v>
      </c>
      <c r="S580" s="528">
        <v>105.4</v>
      </c>
      <c r="T580" s="528">
        <v>107.6</v>
      </c>
      <c r="U580" s="528">
        <v>108.1</v>
      </c>
      <c r="V580" s="528">
        <v>111.3</v>
      </c>
      <c r="W580" s="528">
        <v>113</v>
      </c>
      <c r="X580" s="528">
        <v>112.7</v>
      </c>
      <c r="Y580" s="528">
        <v>114.9</v>
      </c>
      <c r="Z580" s="528">
        <v>119.1</v>
      </c>
      <c r="AA580" s="528">
        <v>120.5</v>
      </c>
      <c r="AB580" s="528">
        <v>121.1</v>
      </c>
      <c r="AC580" s="528">
        <v>121.7</v>
      </c>
      <c r="AD580" s="528">
        <v>121.2</v>
      </c>
      <c r="AE580" s="528">
        <v>123.1</v>
      </c>
      <c r="AF580" s="528">
        <v>122.9</v>
      </c>
      <c r="AG580" s="528">
        <v>124</v>
      </c>
      <c r="AH580" s="528">
        <v>123</v>
      </c>
      <c r="AI580" s="528">
        <v>122.5</v>
      </c>
      <c r="AJ580" s="528">
        <v>121.7</v>
      </c>
      <c r="AK580" s="528">
        <v>121.4</v>
      </c>
      <c r="AL580" s="528">
        <v>125.2</v>
      </c>
      <c r="AM580" s="528">
        <v>124.7</v>
      </c>
      <c r="AN580" s="528">
        <v>125.4</v>
      </c>
      <c r="AO580" s="528">
        <v>129.1</v>
      </c>
      <c r="AP580" s="528">
        <v>134.19999999999999</v>
      </c>
      <c r="AQ580" s="528">
        <v>140.30000000000001</v>
      </c>
      <c r="AR580" s="528">
        <v>140.19999999999999</v>
      </c>
      <c r="AS580" s="528">
        <v>143.5</v>
      </c>
      <c r="AT580" s="528">
        <v>143.6</v>
      </c>
      <c r="AU580" s="528">
        <v>143.80000000000001</v>
      </c>
      <c r="AV580" s="528">
        <v>144.1</v>
      </c>
      <c r="AW580" s="528">
        <v>142.80000000000001</v>
      </c>
      <c r="AX580" s="528">
        <v>132.6</v>
      </c>
      <c r="AY580" s="528">
        <v>130</v>
      </c>
      <c r="AZ580" s="528">
        <v>118.3</v>
      </c>
      <c r="BA580" s="528">
        <v>116.1</v>
      </c>
      <c r="BB580" s="528">
        <v>118.7</v>
      </c>
      <c r="BC580" s="528">
        <v>114.4</v>
      </c>
      <c r="BD580" s="528">
        <v>115.4</v>
      </c>
      <c r="BE580" s="528">
        <v>116.4</v>
      </c>
      <c r="BF580" s="528">
        <v>116.5</v>
      </c>
      <c r="BG580" s="528">
        <v>117.7</v>
      </c>
      <c r="BH580" s="528">
        <v>120.8</v>
      </c>
      <c r="BI580" s="528">
        <v>121.1</v>
      </c>
      <c r="BJ580" s="528">
        <v>120.5</v>
      </c>
      <c r="BK580" s="528">
        <v>119.5</v>
      </c>
      <c r="BL580" s="528">
        <v>122.7</v>
      </c>
      <c r="BM580" s="528">
        <v>124</v>
      </c>
      <c r="BN580" s="528">
        <v>125.8</v>
      </c>
      <c r="BO580" s="528">
        <v>136.9</v>
      </c>
      <c r="BP580" s="528">
        <v>136.19999999999999</v>
      </c>
      <c r="BQ580" s="528">
        <v>134.69999999999999</v>
      </c>
      <c r="BR580" s="528">
        <v>133.30000000000001</v>
      </c>
      <c r="BS580" s="528">
        <v>133.19999999999999</v>
      </c>
      <c r="BT580" s="528">
        <v>134.4</v>
      </c>
      <c r="BU580" s="528">
        <v>134.6</v>
      </c>
      <c r="BV580" s="528">
        <v>134.6</v>
      </c>
      <c r="BW580" s="528">
        <v>135.1</v>
      </c>
      <c r="BX580" s="528">
        <v>137</v>
      </c>
      <c r="BY580" s="528">
        <v>141.80000000000001</v>
      </c>
      <c r="BZ580" s="528">
        <v>145</v>
      </c>
      <c r="CA580" s="528">
        <v>144.80000000000001</v>
      </c>
      <c r="CB580" s="528">
        <v>144.4</v>
      </c>
      <c r="CC580" s="528">
        <v>145.30000000000001</v>
      </c>
      <c r="CD580" s="528">
        <v>146.1</v>
      </c>
      <c r="CE580" s="528">
        <v>145.6</v>
      </c>
      <c r="CF580" s="528">
        <v>145.4</v>
      </c>
      <c r="CG580" s="528">
        <v>146.4</v>
      </c>
      <c r="CH580" s="528">
        <v>148.5</v>
      </c>
      <c r="CI580" s="528">
        <v>147.1</v>
      </c>
      <c r="CJ580" s="528">
        <v>147.30000000000001</v>
      </c>
      <c r="CK580" s="528">
        <v>147.5</v>
      </c>
      <c r="CL580" s="528">
        <v>148.30000000000001</v>
      </c>
    </row>
    <row r="581" spans="1:90">
      <c r="A581" s="524" t="s">
        <v>3042</v>
      </c>
      <c r="B581" s="524" t="s">
        <v>3043</v>
      </c>
      <c r="C581" s="525">
        <v>0.31396000000000002</v>
      </c>
      <c r="D581" s="528">
        <v>100.7</v>
      </c>
      <c r="E581" s="528">
        <v>100.6</v>
      </c>
      <c r="F581" s="528">
        <v>100.8</v>
      </c>
      <c r="G581" s="528">
        <v>101.1</v>
      </c>
      <c r="H581" s="528">
        <v>101.5</v>
      </c>
      <c r="I581" s="528">
        <v>100.7</v>
      </c>
      <c r="J581" s="528">
        <v>99.2</v>
      </c>
      <c r="K581" s="528">
        <v>98.1</v>
      </c>
      <c r="L581" s="528">
        <v>97.6</v>
      </c>
      <c r="M581" s="528">
        <v>95.9</v>
      </c>
      <c r="N581" s="528">
        <v>96.8</v>
      </c>
      <c r="O581" s="528">
        <v>95.5</v>
      </c>
      <c r="P581" s="528">
        <v>96.1</v>
      </c>
      <c r="Q581" s="528">
        <v>95.9</v>
      </c>
      <c r="R581" s="528">
        <v>94.7</v>
      </c>
      <c r="S581" s="528">
        <v>96.3</v>
      </c>
      <c r="T581" s="528">
        <v>99</v>
      </c>
      <c r="U581" s="528">
        <v>99</v>
      </c>
      <c r="V581" s="528">
        <v>99.4</v>
      </c>
      <c r="W581" s="528">
        <v>99.9</v>
      </c>
      <c r="X581" s="528">
        <v>100</v>
      </c>
      <c r="Y581" s="528">
        <v>101.5</v>
      </c>
      <c r="Z581" s="528">
        <v>101</v>
      </c>
      <c r="AA581" s="528">
        <v>101.7</v>
      </c>
      <c r="AB581" s="528">
        <v>106.6</v>
      </c>
      <c r="AC581" s="528">
        <v>106.6</v>
      </c>
      <c r="AD581" s="528">
        <v>108.5</v>
      </c>
      <c r="AE581" s="528">
        <v>108.3</v>
      </c>
      <c r="AF581" s="528">
        <v>109.1</v>
      </c>
      <c r="AG581" s="528">
        <v>109.5</v>
      </c>
      <c r="AH581" s="528">
        <v>109.5</v>
      </c>
      <c r="AI581" s="528">
        <v>110.6</v>
      </c>
      <c r="AJ581" s="528">
        <v>110.3</v>
      </c>
      <c r="AK581" s="528">
        <v>110.9</v>
      </c>
      <c r="AL581" s="528">
        <v>110.9</v>
      </c>
      <c r="AM581" s="528">
        <v>111.8</v>
      </c>
      <c r="AN581" s="528">
        <v>116.5</v>
      </c>
      <c r="AO581" s="528">
        <v>117.1</v>
      </c>
      <c r="AP581" s="528">
        <v>119</v>
      </c>
      <c r="AQ581" s="528">
        <v>123.9</v>
      </c>
      <c r="AR581" s="528">
        <v>124.7</v>
      </c>
      <c r="AS581" s="528">
        <v>126.8</v>
      </c>
      <c r="AT581" s="528">
        <v>129</v>
      </c>
      <c r="AU581" s="528">
        <v>130.30000000000001</v>
      </c>
      <c r="AV581" s="528">
        <v>130.30000000000001</v>
      </c>
      <c r="AW581" s="528">
        <v>126.3</v>
      </c>
      <c r="AX581" s="528">
        <v>123.1</v>
      </c>
      <c r="AY581" s="528">
        <v>118.4</v>
      </c>
      <c r="AZ581" s="528">
        <v>115.1</v>
      </c>
      <c r="BA581" s="528">
        <v>114.8</v>
      </c>
      <c r="BB581" s="528">
        <v>115.5</v>
      </c>
      <c r="BC581" s="528">
        <v>114.2</v>
      </c>
      <c r="BD581" s="528">
        <v>114.5</v>
      </c>
      <c r="BE581" s="528">
        <v>114.7</v>
      </c>
      <c r="BF581" s="528">
        <v>115.1</v>
      </c>
      <c r="BG581" s="528">
        <v>116.1</v>
      </c>
      <c r="BH581" s="528">
        <v>117.4</v>
      </c>
      <c r="BI581" s="528">
        <v>117.7</v>
      </c>
      <c r="BJ581" s="528">
        <v>115.7</v>
      </c>
      <c r="BK581" s="528">
        <v>116.3</v>
      </c>
      <c r="BL581" s="528">
        <v>112.6</v>
      </c>
      <c r="BM581" s="528">
        <v>112.1</v>
      </c>
      <c r="BN581" s="528">
        <v>113.5</v>
      </c>
      <c r="BO581" s="528">
        <v>118</v>
      </c>
      <c r="BP581" s="528">
        <v>117.8</v>
      </c>
      <c r="BQ581" s="528">
        <v>117.9</v>
      </c>
      <c r="BR581" s="528">
        <v>117.4</v>
      </c>
      <c r="BS581" s="528">
        <v>116.5</v>
      </c>
      <c r="BT581" s="528">
        <v>116.1</v>
      </c>
      <c r="BU581" s="528">
        <v>116.1</v>
      </c>
      <c r="BV581" s="528">
        <v>116.4</v>
      </c>
      <c r="BW581" s="528">
        <v>118.3</v>
      </c>
      <c r="BX581" s="528">
        <v>119.6</v>
      </c>
      <c r="BY581" s="528">
        <v>121.3</v>
      </c>
      <c r="BZ581" s="528">
        <v>124.4</v>
      </c>
      <c r="CA581" s="528">
        <v>125.4</v>
      </c>
      <c r="CB581" s="528">
        <v>124.1</v>
      </c>
      <c r="CC581" s="528">
        <v>124.8</v>
      </c>
      <c r="CD581" s="528">
        <v>125.3</v>
      </c>
      <c r="CE581" s="528">
        <v>126.1</v>
      </c>
      <c r="CF581" s="528">
        <v>125.3</v>
      </c>
      <c r="CG581" s="528">
        <v>125.2</v>
      </c>
      <c r="CH581" s="528">
        <v>125.4</v>
      </c>
      <c r="CI581" s="528">
        <v>124.9</v>
      </c>
      <c r="CJ581" s="528">
        <v>124.1</v>
      </c>
      <c r="CK581" s="528">
        <v>125.1</v>
      </c>
      <c r="CL581" s="528">
        <v>127.2</v>
      </c>
    </row>
    <row r="582" spans="1:90">
      <c r="A582" s="524" t="s">
        <v>3044</v>
      </c>
      <c r="B582" s="524" t="s">
        <v>3045</v>
      </c>
      <c r="C582" s="525">
        <v>0.31396000000000002</v>
      </c>
      <c r="D582" s="528">
        <v>100.7</v>
      </c>
      <c r="E582" s="528">
        <v>100.6</v>
      </c>
      <c r="F582" s="528">
        <v>100.8</v>
      </c>
      <c r="G582" s="528">
        <v>101.1</v>
      </c>
      <c r="H582" s="528">
        <v>101.5</v>
      </c>
      <c r="I582" s="528">
        <v>100.7</v>
      </c>
      <c r="J582" s="528">
        <v>99.2</v>
      </c>
      <c r="K582" s="528">
        <v>98.1</v>
      </c>
      <c r="L582" s="528">
        <v>97.6</v>
      </c>
      <c r="M582" s="528">
        <v>95.9</v>
      </c>
      <c r="N582" s="528">
        <v>96.8</v>
      </c>
      <c r="O582" s="528">
        <v>95.5</v>
      </c>
      <c r="P582" s="528">
        <v>96.1</v>
      </c>
      <c r="Q582" s="528">
        <v>95.9</v>
      </c>
      <c r="R582" s="528">
        <v>94.7</v>
      </c>
      <c r="S582" s="528">
        <v>96.3</v>
      </c>
      <c r="T582" s="528">
        <v>99</v>
      </c>
      <c r="U582" s="528">
        <v>99</v>
      </c>
      <c r="V582" s="528">
        <v>99.4</v>
      </c>
      <c r="W582" s="528">
        <v>99.9</v>
      </c>
      <c r="X582" s="528">
        <v>100</v>
      </c>
      <c r="Y582" s="528">
        <v>101.5</v>
      </c>
      <c r="Z582" s="528">
        <v>101</v>
      </c>
      <c r="AA582" s="528">
        <v>101.7</v>
      </c>
      <c r="AB582" s="528">
        <v>106.6</v>
      </c>
      <c r="AC582" s="528">
        <v>106.6</v>
      </c>
      <c r="AD582" s="528">
        <v>108.5</v>
      </c>
      <c r="AE582" s="528">
        <v>108.3</v>
      </c>
      <c r="AF582" s="528">
        <v>109.1</v>
      </c>
      <c r="AG582" s="528">
        <v>109.5</v>
      </c>
      <c r="AH582" s="528">
        <v>109.5</v>
      </c>
      <c r="AI582" s="528">
        <v>110.6</v>
      </c>
      <c r="AJ582" s="528">
        <v>110.3</v>
      </c>
      <c r="AK582" s="528">
        <v>110.9</v>
      </c>
      <c r="AL582" s="528">
        <v>110.9</v>
      </c>
      <c r="AM582" s="528">
        <v>111.8</v>
      </c>
      <c r="AN582" s="528">
        <v>116.5</v>
      </c>
      <c r="AO582" s="528">
        <v>117.1</v>
      </c>
      <c r="AP582" s="528">
        <v>119</v>
      </c>
      <c r="AQ582" s="528">
        <v>123.9</v>
      </c>
      <c r="AR582" s="528">
        <v>124.7</v>
      </c>
      <c r="AS582" s="528">
        <v>126.8</v>
      </c>
      <c r="AT582" s="528">
        <v>129</v>
      </c>
      <c r="AU582" s="528">
        <v>130.30000000000001</v>
      </c>
      <c r="AV582" s="528">
        <v>130.30000000000001</v>
      </c>
      <c r="AW582" s="528">
        <v>126.3</v>
      </c>
      <c r="AX582" s="528">
        <v>123.1</v>
      </c>
      <c r="AY582" s="528">
        <v>118.4</v>
      </c>
      <c r="AZ582" s="528">
        <v>115.1</v>
      </c>
      <c r="BA582" s="528">
        <v>114.8</v>
      </c>
      <c r="BB582" s="528">
        <v>115.5</v>
      </c>
      <c r="BC582" s="528">
        <v>114.2</v>
      </c>
      <c r="BD582" s="528">
        <v>114.5</v>
      </c>
      <c r="BE582" s="528">
        <v>114.7</v>
      </c>
      <c r="BF582" s="528">
        <v>115.1</v>
      </c>
      <c r="BG582" s="528">
        <v>116.1</v>
      </c>
      <c r="BH582" s="528">
        <v>117.4</v>
      </c>
      <c r="BI582" s="528">
        <v>117.7</v>
      </c>
      <c r="BJ582" s="528">
        <v>115.7</v>
      </c>
      <c r="BK582" s="528">
        <v>116.3</v>
      </c>
      <c r="BL582" s="528">
        <v>112.6</v>
      </c>
      <c r="BM582" s="528">
        <v>112.1</v>
      </c>
      <c r="BN582" s="528">
        <v>113.5</v>
      </c>
      <c r="BO582" s="528">
        <v>118</v>
      </c>
      <c r="BP582" s="528">
        <v>117.8</v>
      </c>
      <c r="BQ582" s="528">
        <v>117.9</v>
      </c>
      <c r="BR582" s="528">
        <v>117.4</v>
      </c>
      <c r="BS582" s="528">
        <v>116.5</v>
      </c>
      <c r="BT582" s="528">
        <v>116.1</v>
      </c>
      <c r="BU582" s="528">
        <v>116.1</v>
      </c>
      <c r="BV582" s="528">
        <v>116.4</v>
      </c>
      <c r="BW582" s="528">
        <v>118.3</v>
      </c>
      <c r="BX582" s="528">
        <v>119.6</v>
      </c>
      <c r="BY582" s="528">
        <v>121.3</v>
      </c>
      <c r="BZ582" s="528">
        <v>124.4</v>
      </c>
      <c r="CA582" s="528">
        <v>125.4</v>
      </c>
      <c r="CB582" s="528">
        <v>124.1</v>
      </c>
      <c r="CC582" s="528">
        <v>124.8</v>
      </c>
      <c r="CD582" s="528">
        <v>125.3</v>
      </c>
      <c r="CE582" s="528">
        <v>126.1</v>
      </c>
      <c r="CF582" s="528">
        <v>125.3</v>
      </c>
      <c r="CG582" s="528">
        <v>125.2</v>
      </c>
      <c r="CH582" s="528">
        <v>125.4</v>
      </c>
      <c r="CI582" s="528">
        <v>124.9</v>
      </c>
      <c r="CJ582" s="528">
        <v>124.1</v>
      </c>
      <c r="CK582" s="528">
        <v>125.1</v>
      </c>
      <c r="CL582" s="528">
        <v>127.2</v>
      </c>
    </row>
    <row r="583" spans="1:90">
      <c r="A583" s="524" t="s">
        <v>3046</v>
      </c>
      <c r="B583" s="524" t="s">
        <v>3047</v>
      </c>
      <c r="C583" s="525">
        <v>0.93757999999999997</v>
      </c>
      <c r="D583" s="528">
        <v>101</v>
      </c>
      <c r="E583" s="528">
        <v>102.1</v>
      </c>
      <c r="F583" s="528">
        <v>102.1</v>
      </c>
      <c r="G583" s="528">
        <v>106.4</v>
      </c>
      <c r="H583" s="528">
        <v>109.8</v>
      </c>
      <c r="I583" s="528">
        <v>108.1</v>
      </c>
      <c r="J583" s="528">
        <v>107.3</v>
      </c>
      <c r="K583" s="528">
        <v>107.3</v>
      </c>
      <c r="L583" s="528">
        <v>106.8</v>
      </c>
      <c r="M583" s="528">
        <v>106</v>
      </c>
      <c r="N583" s="528">
        <v>104.7</v>
      </c>
      <c r="O583" s="528">
        <v>105</v>
      </c>
      <c r="P583" s="528">
        <v>103.1</v>
      </c>
      <c r="Q583" s="528">
        <v>103.9</v>
      </c>
      <c r="R583" s="528">
        <v>105.6</v>
      </c>
      <c r="S583" s="528">
        <v>108.2</v>
      </c>
      <c r="T583" s="528">
        <v>109.7</v>
      </c>
      <c r="U583" s="528">
        <v>109.7</v>
      </c>
      <c r="V583" s="528">
        <v>111.3</v>
      </c>
      <c r="W583" s="528">
        <v>113</v>
      </c>
      <c r="X583" s="528">
        <v>113.7</v>
      </c>
      <c r="Y583" s="528">
        <v>113.5</v>
      </c>
      <c r="Z583" s="528">
        <v>112.9</v>
      </c>
      <c r="AA583" s="528">
        <v>114</v>
      </c>
      <c r="AB583" s="528">
        <v>114</v>
      </c>
      <c r="AC583" s="528">
        <v>116.3</v>
      </c>
      <c r="AD583" s="528">
        <v>118.4</v>
      </c>
      <c r="AE583" s="528">
        <v>122</v>
      </c>
      <c r="AF583" s="528">
        <v>122.9</v>
      </c>
      <c r="AG583" s="528">
        <v>125.4</v>
      </c>
      <c r="AH583" s="528">
        <v>121.5</v>
      </c>
      <c r="AI583" s="528">
        <v>121.2</v>
      </c>
      <c r="AJ583" s="528">
        <v>121</v>
      </c>
      <c r="AK583" s="528">
        <v>122.7</v>
      </c>
      <c r="AL583" s="528">
        <v>122.8</v>
      </c>
      <c r="AM583" s="528">
        <v>123.9</v>
      </c>
      <c r="AN583" s="528">
        <v>127.1</v>
      </c>
      <c r="AO583" s="528">
        <v>130</v>
      </c>
      <c r="AP583" s="528">
        <v>132.80000000000001</v>
      </c>
      <c r="AQ583" s="528">
        <v>137.1</v>
      </c>
      <c r="AR583" s="528">
        <v>138.19999999999999</v>
      </c>
      <c r="AS583" s="528">
        <v>139</v>
      </c>
      <c r="AT583" s="528">
        <v>140.9</v>
      </c>
      <c r="AU583" s="528">
        <v>141.30000000000001</v>
      </c>
      <c r="AV583" s="528">
        <v>141.9</v>
      </c>
      <c r="AW583" s="528">
        <v>141.30000000000001</v>
      </c>
      <c r="AX583" s="528">
        <v>139.5</v>
      </c>
      <c r="AY583" s="528">
        <v>136.19999999999999</v>
      </c>
      <c r="AZ583" s="528">
        <v>137.5</v>
      </c>
      <c r="BA583" s="528">
        <v>135.69999999999999</v>
      </c>
      <c r="BB583" s="528">
        <v>136.5</v>
      </c>
      <c r="BC583" s="528">
        <v>134.80000000000001</v>
      </c>
      <c r="BD583" s="528">
        <v>134.1</v>
      </c>
      <c r="BE583" s="528">
        <v>135.30000000000001</v>
      </c>
      <c r="BF583" s="528">
        <v>135.30000000000001</v>
      </c>
      <c r="BG583" s="528">
        <v>136.80000000000001</v>
      </c>
      <c r="BH583" s="528">
        <v>136.9</v>
      </c>
      <c r="BI583" s="528">
        <v>138.1</v>
      </c>
      <c r="BJ583" s="528">
        <v>139.30000000000001</v>
      </c>
      <c r="BK583" s="528">
        <v>139.6</v>
      </c>
      <c r="BL583" s="528">
        <v>142.4</v>
      </c>
      <c r="BM583" s="528">
        <v>141.69999999999999</v>
      </c>
      <c r="BN583" s="528">
        <v>140.69999999999999</v>
      </c>
      <c r="BO583" s="528">
        <v>142.4</v>
      </c>
      <c r="BP583" s="528">
        <v>143</v>
      </c>
      <c r="BQ583" s="528">
        <v>143.1</v>
      </c>
      <c r="BR583" s="528">
        <v>143.6</v>
      </c>
      <c r="BS583" s="528">
        <v>143.80000000000001</v>
      </c>
      <c r="BT583" s="528">
        <v>143.5</v>
      </c>
      <c r="BU583" s="528">
        <v>143.9</v>
      </c>
      <c r="BV583" s="528">
        <v>143.69999999999999</v>
      </c>
      <c r="BW583" s="528">
        <v>143.6</v>
      </c>
      <c r="BX583" s="528">
        <v>140.4</v>
      </c>
      <c r="BY583" s="528">
        <v>141.30000000000001</v>
      </c>
      <c r="BZ583" s="528">
        <v>140.80000000000001</v>
      </c>
      <c r="CA583" s="528">
        <v>140</v>
      </c>
      <c r="CB583" s="528">
        <v>142.19999999999999</v>
      </c>
      <c r="CC583" s="528">
        <v>143.80000000000001</v>
      </c>
      <c r="CD583" s="528">
        <v>142.4</v>
      </c>
      <c r="CE583" s="528">
        <v>143.80000000000001</v>
      </c>
      <c r="CF583" s="528">
        <v>143.30000000000001</v>
      </c>
      <c r="CG583" s="528">
        <v>144.80000000000001</v>
      </c>
      <c r="CH583" s="528">
        <v>145.9</v>
      </c>
      <c r="CI583" s="528">
        <v>149.80000000000001</v>
      </c>
      <c r="CJ583" s="528">
        <v>151</v>
      </c>
      <c r="CK583" s="528">
        <v>151.30000000000001</v>
      </c>
      <c r="CL583" s="528">
        <v>152.9</v>
      </c>
    </row>
    <row r="584" spans="1:90">
      <c r="A584" s="524" t="s">
        <v>3048</v>
      </c>
      <c r="B584" s="524" t="s">
        <v>3049</v>
      </c>
      <c r="C584" s="525">
        <v>8.6389999999999995E-2</v>
      </c>
      <c r="D584" s="528">
        <v>99.7</v>
      </c>
      <c r="E584" s="528">
        <v>99.5</v>
      </c>
      <c r="F584" s="528">
        <v>102.9</v>
      </c>
      <c r="G584" s="528">
        <v>108.2</v>
      </c>
      <c r="H584" s="528">
        <v>106.9</v>
      </c>
      <c r="I584" s="528">
        <v>107</v>
      </c>
      <c r="J584" s="528">
        <v>104.7</v>
      </c>
      <c r="K584" s="528">
        <v>105.4</v>
      </c>
      <c r="L584" s="528">
        <v>104.3</v>
      </c>
      <c r="M584" s="528">
        <v>102.6</v>
      </c>
      <c r="N584" s="528">
        <v>101.8</v>
      </c>
      <c r="O584" s="528">
        <v>101.2</v>
      </c>
      <c r="P584" s="528">
        <v>101.2</v>
      </c>
      <c r="Q584" s="528">
        <v>102</v>
      </c>
      <c r="R584" s="528">
        <v>103.2</v>
      </c>
      <c r="S584" s="528">
        <v>108.7</v>
      </c>
      <c r="T584" s="528">
        <v>107.9</v>
      </c>
      <c r="U584" s="528">
        <v>107</v>
      </c>
      <c r="V584" s="528">
        <v>107.6</v>
      </c>
      <c r="W584" s="528">
        <v>107.7</v>
      </c>
      <c r="X584" s="528">
        <v>108.8</v>
      </c>
      <c r="Y584" s="528">
        <v>110.1</v>
      </c>
      <c r="Z584" s="528">
        <v>109.7</v>
      </c>
      <c r="AA584" s="528">
        <v>110.1</v>
      </c>
      <c r="AB584" s="528">
        <v>110</v>
      </c>
      <c r="AC584" s="528">
        <v>110.7</v>
      </c>
      <c r="AD584" s="528">
        <v>113.5</v>
      </c>
      <c r="AE584" s="528">
        <v>125.7</v>
      </c>
      <c r="AF584" s="528">
        <v>127.3</v>
      </c>
      <c r="AG584" s="528">
        <v>129.1</v>
      </c>
      <c r="AH584" s="528">
        <v>127.8</v>
      </c>
      <c r="AI584" s="528">
        <v>127.6</v>
      </c>
      <c r="AJ584" s="528">
        <v>127</v>
      </c>
      <c r="AK584" s="528">
        <v>129.1</v>
      </c>
      <c r="AL584" s="528">
        <v>130.19999999999999</v>
      </c>
      <c r="AM584" s="528">
        <v>131.6</v>
      </c>
      <c r="AN584" s="528">
        <v>132.6</v>
      </c>
      <c r="AO584" s="528">
        <v>132.6</v>
      </c>
      <c r="AP584" s="528">
        <v>144.69999999999999</v>
      </c>
      <c r="AQ584" s="528">
        <v>144.69999999999999</v>
      </c>
      <c r="AR584" s="528">
        <v>148.30000000000001</v>
      </c>
      <c r="AS584" s="528">
        <v>147.4</v>
      </c>
      <c r="AT584" s="528">
        <v>144.5</v>
      </c>
      <c r="AU584" s="528">
        <v>144.5</v>
      </c>
      <c r="AV584" s="528">
        <v>144.5</v>
      </c>
      <c r="AW584" s="528">
        <v>144.5</v>
      </c>
      <c r="AX584" s="528">
        <v>144.5</v>
      </c>
      <c r="AY584" s="528">
        <v>144.5</v>
      </c>
      <c r="AZ584" s="528">
        <v>144.5</v>
      </c>
      <c r="BA584" s="528">
        <v>144.5</v>
      </c>
      <c r="BB584" s="528">
        <v>144.5</v>
      </c>
      <c r="BC584" s="528">
        <v>144.5</v>
      </c>
      <c r="BD584" s="528">
        <v>144.5</v>
      </c>
      <c r="BE584" s="528">
        <v>144.5</v>
      </c>
      <c r="BF584" s="528">
        <v>144.5</v>
      </c>
      <c r="BG584" s="528">
        <v>144.5</v>
      </c>
      <c r="BH584" s="528">
        <v>144.5</v>
      </c>
      <c r="BI584" s="528">
        <v>144.5</v>
      </c>
      <c r="BJ584" s="528">
        <v>144.5</v>
      </c>
      <c r="BK584" s="528">
        <v>138.19999999999999</v>
      </c>
      <c r="BL584" s="528">
        <v>141.19999999999999</v>
      </c>
      <c r="BM584" s="528">
        <v>140.69999999999999</v>
      </c>
      <c r="BN584" s="528">
        <v>138.30000000000001</v>
      </c>
      <c r="BO584" s="528">
        <v>137.1</v>
      </c>
      <c r="BP584" s="528">
        <v>132.80000000000001</v>
      </c>
      <c r="BQ584" s="528">
        <v>133.69999999999999</v>
      </c>
      <c r="BR584" s="528">
        <v>133.69999999999999</v>
      </c>
      <c r="BS584" s="528">
        <v>133.69999999999999</v>
      </c>
      <c r="BT584" s="528">
        <v>132.4</v>
      </c>
      <c r="BU584" s="528">
        <v>132.80000000000001</v>
      </c>
      <c r="BV584" s="528">
        <v>132.80000000000001</v>
      </c>
      <c r="BW584" s="528">
        <v>132.19999999999999</v>
      </c>
      <c r="BX584" s="528">
        <v>136</v>
      </c>
      <c r="BY584" s="528">
        <v>141.1</v>
      </c>
      <c r="BZ584" s="528">
        <v>137.80000000000001</v>
      </c>
      <c r="CA584" s="528">
        <v>138.19999999999999</v>
      </c>
      <c r="CB584" s="528">
        <v>138.19999999999999</v>
      </c>
      <c r="CC584" s="528">
        <v>139.30000000000001</v>
      </c>
      <c r="CD584" s="528">
        <v>139.30000000000001</v>
      </c>
      <c r="CE584" s="528">
        <v>139.6</v>
      </c>
      <c r="CF584" s="528">
        <v>135.4</v>
      </c>
      <c r="CG584" s="528">
        <v>140</v>
      </c>
      <c r="CH584" s="528">
        <v>140.4</v>
      </c>
      <c r="CI584" s="528">
        <v>142.69999999999999</v>
      </c>
      <c r="CJ584" s="528">
        <v>143.5</v>
      </c>
      <c r="CK584" s="528">
        <v>144.9</v>
      </c>
      <c r="CL584" s="528">
        <v>144.69999999999999</v>
      </c>
    </row>
    <row r="585" spans="1:90">
      <c r="A585" s="524" t="s">
        <v>3050</v>
      </c>
      <c r="B585" s="524" t="s">
        <v>3051</v>
      </c>
      <c r="C585" s="525">
        <v>0.41503000000000001</v>
      </c>
      <c r="D585" s="528">
        <v>101.4</v>
      </c>
      <c r="E585" s="528">
        <v>103.3</v>
      </c>
      <c r="F585" s="528">
        <v>101.9</v>
      </c>
      <c r="G585" s="528">
        <v>105.6</v>
      </c>
      <c r="H585" s="528">
        <v>113.8</v>
      </c>
      <c r="I585" s="528">
        <v>110.3</v>
      </c>
      <c r="J585" s="528">
        <v>107.7</v>
      </c>
      <c r="K585" s="528">
        <v>107.8</v>
      </c>
      <c r="L585" s="528">
        <v>106.7</v>
      </c>
      <c r="M585" s="528">
        <v>105.2</v>
      </c>
      <c r="N585" s="528">
        <v>103.3</v>
      </c>
      <c r="O585" s="528">
        <v>104.6</v>
      </c>
      <c r="P585" s="528">
        <v>100.4</v>
      </c>
      <c r="Q585" s="528">
        <v>101.5</v>
      </c>
      <c r="R585" s="528">
        <v>104.8</v>
      </c>
      <c r="S585" s="528">
        <v>104.6</v>
      </c>
      <c r="T585" s="528">
        <v>108.2</v>
      </c>
      <c r="U585" s="528">
        <v>108.2</v>
      </c>
      <c r="V585" s="528">
        <v>111.5</v>
      </c>
      <c r="W585" s="528">
        <v>115.1</v>
      </c>
      <c r="X585" s="528">
        <v>115.5</v>
      </c>
      <c r="Y585" s="528">
        <v>114.6</v>
      </c>
      <c r="Z585" s="528">
        <v>113.4</v>
      </c>
      <c r="AA585" s="528">
        <v>115.1</v>
      </c>
      <c r="AB585" s="528">
        <v>114.2</v>
      </c>
      <c r="AC585" s="528">
        <v>118.9</v>
      </c>
      <c r="AD585" s="528">
        <v>123.6</v>
      </c>
      <c r="AE585" s="528">
        <v>126.3</v>
      </c>
      <c r="AF585" s="528">
        <v>127</v>
      </c>
      <c r="AG585" s="528">
        <v>131.80000000000001</v>
      </c>
      <c r="AH585" s="528">
        <v>124</v>
      </c>
      <c r="AI585" s="528">
        <v>122.7</v>
      </c>
      <c r="AJ585" s="528">
        <v>121.8</v>
      </c>
      <c r="AK585" s="528">
        <v>124.3</v>
      </c>
      <c r="AL585" s="528">
        <v>122.8</v>
      </c>
      <c r="AM585" s="528">
        <v>125.8</v>
      </c>
      <c r="AN585" s="528">
        <v>128.9</v>
      </c>
      <c r="AO585" s="528">
        <v>134.4</v>
      </c>
      <c r="AP585" s="528">
        <v>135.80000000000001</v>
      </c>
      <c r="AQ585" s="528">
        <v>141.80000000000001</v>
      </c>
      <c r="AR585" s="528">
        <v>143.19999999999999</v>
      </c>
      <c r="AS585" s="528">
        <v>143.69999999999999</v>
      </c>
      <c r="AT585" s="528">
        <v>144.80000000000001</v>
      </c>
      <c r="AU585" s="528">
        <v>144.9</v>
      </c>
      <c r="AV585" s="528">
        <v>146.4</v>
      </c>
      <c r="AW585" s="528">
        <v>145.80000000000001</v>
      </c>
      <c r="AX585" s="528">
        <v>141.69999999999999</v>
      </c>
      <c r="AY585" s="528">
        <v>136</v>
      </c>
      <c r="AZ585" s="528">
        <v>133.5</v>
      </c>
      <c r="BA585" s="528">
        <v>131.19999999999999</v>
      </c>
      <c r="BB585" s="528">
        <v>132.5</v>
      </c>
      <c r="BC585" s="528">
        <v>129.9</v>
      </c>
      <c r="BD585" s="528">
        <v>129.30000000000001</v>
      </c>
      <c r="BE585" s="528">
        <v>131.80000000000001</v>
      </c>
      <c r="BF585" s="528">
        <v>132.80000000000001</v>
      </c>
      <c r="BG585" s="528">
        <v>136.30000000000001</v>
      </c>
      <c r="BH585" s="528">
        <v>136.80000000000001</v>
      </c>
      <c r="BI585" s="528">
        <v>138.6</v>
      </c>
      <c r="BJ585" s="528">
        <v>141.69999999999999</v>
      </c>
      <c r="BK585" s="528">
        <v>142.80000000000001</v>
      </c>
      <c r="BL585" s="528">
        <v>144.1</v>
      </c>
      <c r="BM585" s="528">
        <v>144.19999999999999</v>
      </c>
      <c r="BN585" s="528">
        <v>144.19999999999999</v>
      </c>
      <c r="BO585" s="528">
        <v>147.1</v>
      </c>
      <c r="BP585" s="528">
        <v>147.5</v>
      </c>
      <c r="BQ585" s="528">
        <v>147.5</v>
      </c>
      <c r="BR585" s="528">
        <v>148.5</v>
      </c>
      <c r="BS585" s="528">
        <v>147.80000000000001</v>
      </c>
      <c r="BT585" s="528">
        <v>147.9</v>
      </c>
      <c r="BU585" s="528">
        <v>148.19999999999999</v>
      </c>
      <c r="BV585" s="528">
        <v>147.9</v>
      </c>
      <c r="BW585" s="528">
        <v>147.4</v>
      </c>
      <c r="BX585" s="528">
        <v>141.19999999999999</v>
      </c>
      <c r="BY585" s="528">
        <v>140.6</v>
      </c>
      <c r="BZ585" s="528">
        <v>139.5</v>
      </c>
      <c r="CA585" s="528">
        <v>140</v>
      </c>
      <c r="CB585" s="528">
        <v>140.5</v>
      </c>
      <c r="CC585" s="528">
        <v>142</v>
      </c>
      <c r="CD585" s="528">
        <v>140.6</v>
      </c>
      <c r="CE585" s="528">
        <v>140.30000000000001</v>
      </c>
      <c r="CF585" s="528">
        <v>138.80000000000001</v>
      </c>
      <c r="CG585" s="528">
        <v>140.19999999999999</v>
      </c>
      <c r="CH585" s="528">
        <v>140.80000000000001</v>
      </c>
      <c r="CI585" s="528">
        <v>147.69999999999999</v>
      </c>
      <c r="CJ585" s="528">
        <v>150.1</v>
      </c>
      <c r="CK585" s="528">
        <v>150.4</v>
      </c>
      <c r="CL585" s="528">
        <v>151</v>
      </c>
    </row>
    <row r="586" spans="1:90">
      <c r="A586" s="524" t="s">
        <v>3052</v>
      </c>
      <c r="B586" s="524" t="s">
        <v>3053</v>
      </c>
      <c r="C586" s="525">
        <v>3.3230000000000003E-2</v>
      </c>
      <c r="D586" s="528">
        <v>100.5</v>
      </c>
      <c r="E586" s="528">
        <v>100.5</v>
      </c>
      <c r="F586" s="528">
        <v>100.5</v>
      </c>
      <c r="G586" s="528">
        <v>100.5</v>
      </c>
      <c r="H586" s="528">
        <v>100.5</v>
      </c>
      <c r="I586" s="528">
        <v>100.5</v>
      </c>
      <c r="J586" s="528">
        <v>100.5</v>
      </c>
      <c r="K586" s="528">
        <v>100.5</v>
      </c>
      <c r="L586" s="528">
        <v>100.5</v>
      </c>
      <c r="M586" s="528">
        <v>100.5</v>
      </c>
      <c r="N586" s="528">
        <v>100.5</v>
      </c>
      <c r="O586" s="528">
        <v>100.5</v>
      </c>
      <c r="P586" s="528">
        <v>100.5</v>
      </c>
      <c r="Q586" s="528">
        <v>100.5</v>
      </c>
      <c r="R586" s="528">
        <v>100.5</v>
      </c>
      <c r="S586" s="528">
        <v>103.2</v>
      </c>
      <c r="T586" s="528">
        <v>103.2</v>
      </c>
      <c r="U586" s="528">
        <v>103.2</v>
      </c>
      <c r="V586" s="528">
        <v>103.2</v>
      </c>
      <c r="W586" s="528">
        <v>103.2</v>
      </c>
      <c r="X586" s="528">
        <v>103.2</v>
      </c>
      <c r="Y586" s="528">
        <v>103.2</v>
      </c>
      <c r="Z586" s="528">
        <v>103.2</v>
      </c>
      <c r="AA586" s="528">
        <v>103.2</v>
      </c>
      <c r="AB586" s="528">
        <v>103.2</v>
      </c>
      <c r="AC586" s="528">
        <v>103.2</v>
      </c>
      <c r="AD586" s="528">
        <v>103.2</v>
      </c>
      <c r="AE586" s="528">
        <v>105.3</v>
      </c>
      <c r="AF586" s="528">
        <v>107.3</v>
      </c>
      <c r="AG586" s="528">
        <v>107.3</v>
      </c>
      <c r="AH586" s="528">
        <v>107.3</v>
      </c>
      <c r="AI586" s="528">
        <v>107.3</v>
      </c>
      <c r="AJ586" s="528">
        <v>107.3</v>
      </c>
      <c r="AK586" s="528">
        <v>108.3</v>
      </c>
      <c r="AL586" s="528">
        <v>110.3</v>
      </c>
      <c r="AM586" s="528">
        <v>110.3</v>
      </c>
      <c r="AN586" s="528">
        <v>117</v>
      </c>
      <c r="AO586" s="528">
        <v>120.3</v>
      </c>
      <c r="AP586" s="528">
        <v>121.5</v>
      </c>
      <c r="AQ586" s="528">
        <v>123.1</v>
      </c>
      <c r="AR586" s="528">
        <v>123.1</v>
      </c>
      <c r="AS586" s="528">
        <v>124.7</v>
      </c>
      <c r="AT586" s="528">
        <v>126.6</v>
      </c>
      <c r="AU586" s="528">
        <v>126.6</v>
      </c>
      <c r="AV586" s="528">
        <v>126.6</v>
      </c>
      <c r="AW586" s="528">
        <v>126.6</v>
      </c>
      <c r="AX586" s="528">
        <v>126.6</v>
      </c>
      <c r="AY586" s="528">
        <v>126.6</v>
      </c>
      <c r="AZ586" s="528">
        <v>125.2</v>
      </c>
      <c r="BA586" s="528">
        <v>125.2</v>
      </c>
      <c r="BB586" s="528">
        <v>125.2</v>
      </c>
      <c r="BC586" s="528">
        <v>125.2</v>
      </c>
      <c r="BD586" s="528">
        <v>125.2</v>
      </c>
      <c r="BE586" s="528">
        <v>125.2</v>
      </c>
      <c r="BF586" s="528">
        <v>125.2</v>
      </c>
      <c r="BG586" s="528">
        <v>125.2</v>
      </c>
      <c r="BH586" s="528">
        <v>125.2</v>
      </c>
      <c r="BI586" s="528">
        <v>122.2</v>
      </c>
      <c r="BJ586" s="528">
        <v>116.7</v>
      </c>
      <c r="BK586" s="528">
        <v>113</v>
      </c>
      <c r="BL586" s="528">
        <v>113</v>
      </c>
      <c r="BM586" s="528">
        <v>113</v>
      </c>
      <c r="BN586" s="528">
        <v>113</v>
      </c>
      <c r="BO586" s="528">
        <v>113</v>
      </c>
      <c r="BP586" s="528">
        <v>113</v>
      </c>
      <c r="BQ586" s="528">
        <v>113</v>
      </c>
      <c r="BR586" s="528">
        <v>113</v>
      </c>
      <c r="BS586" s="528">
        <v>113</v>
      </c>
      <c r="BT586" s="528">
        <v>113</v>
      </c>
      <c r="BU586" s="528">
        <v>113</v>
      </c>
      <c r="BV586" s="528">
        <v>113</v>
      </c>
      <c r="BW586" s="528">
        <v>113</v>
      </c>
      <c r="BX586" s="528">
        <v>118.6</v>
      </c>
      <c r="BY586" s="528">
        <v>113</v>
      </c>
      <c r="BZ586" s="528">
        <v>113</v>
      </c>
      <c r="CA586" s="528">
        <v>113</v>
      </c>
      <c r="CB586" s="528">
        <v>113</v>
      </c>
      <c r="CC586" s="528">
        <v>119.6</v>
      </c>
      <c r="CD586" s="528">
        <v>126.2</v>
      </c>
      <c r="CE586" s="528">
        <v>126.2</v>
      </c>
      <c r="CF586" s="528">
        <v>126.2</v>
      </c>
      <c r="CG586" s="528">
        <v>126.2</v>
      </c>
      <c r="CH586" s="528">
        <v>126.2</v>
      </c>
      <c r="CI586" s="528">
        <v>126.2</v>
      </c>
      <c r="CJ586" s="528">
        <v>126.2</v>
      </c>
      <c r="CK586" s="528">
        <v>126.2</v>
      </c>
      <c r="CL586" s="528">
        <v>126.2</v>
      </c>
    </row>
    <row r="587" spans="1:90">
      <c r="A587" s="524" t="s">
        <v>3054</v>
      </c>
      <c r="B587" s="524" t="s">
        <v>3055</v>
      </c>
      <c r="C587" s="525">
        <v>0.40293000000000001</v>
      </c>
      <c r="D587" s="528">
        <v>101</v>
      </c>
      <c r="E587" s="528">
        <v>101.4</v>
      </c>
      <c r="F587" s="528">
        <v>102.4</v>
      </c>
      <c r="G587" s="528">
        <v>107.3</v>
      </c>
      <c r="H587" s="528">
        <v>107.1</v>
      </c>
      <c r="I587" s="528">
        <v>106.8</v>
      </c>
      <c r="J587" s="528">
        <v>108</v>
      </c>
      <c r="K587" s="528">
        <v>107.7</v>
      </c>
      <c r="L587" s="528">
        <v>108</v>
      </c>
      <c r="M587" s="528">
        <v>108.1</v>
      </c>
      <c r="N587" s="528">
        <v>107.3</v>
      </c>
      <c r="O587" s="528">
        <v>106.6</v>
      </c>
      <c r="P587" s="528">
        <v>106.7</v>
      </c>
      <c r="Q587" s="528">
        <v>107.1</v>
      </c>
      <c r="R587" s="528">
        <v>107.3</v>
      </c>
      <c r="S587" s="528">
        <v>112.3</v>
      </c>
      <c r="T587" s="528">
        <v>112.2</v>
      </c>
      <c r="U587" s="528">
        <v>112.5</v>
      </c>
      <c r="V587" s="528">
        <v>112.6</v>
      </c>
      <c r="W587" s="528">
        <v>112.8</v>
      </c>
      <c r="X587" s="528">
        <v>113.7</v>
      </c>
      <c r="Y587" s="528">
        <v>114</v>
      </c>
      <c r="Z587" s="528">
        <v>114</v>
      </c>
      <c r="AA587" s="528">
        <v>114.5</v>
      </c>
      <c r="AB587" s="528">
        <v>115.7</v>
      </c>
      <c r="AC587" s="528">
        <v>115.8</v>
      </c>
      <c r="AD587" s="528">
        <v>115.4</v>
      </c>
      <c r="AE587" s="528">
        <v>118.3</v>
      </c>
      <c r="AF587" s="528">
        <v>119.2</v>
      </c>
      <c r="AG587" s="528">
        <v>119.5</v>
      </c>
      <c r="AH587" s="528">
        <v>118.8</v>
      </c>
      <c r="AI587" s="528">
        <v>119.4</v>
      </c>
      <c r="AJ587" s="528">
        <v>120</v>
      </c>
      <c r="AK587" s="528">
        <v>120.7</v>
      </c>
      <c r="AL587" s="528">
        <v>122.2</v>
      </c>
      <c r="AM587" s="528">
        <v>121.4</v>
      </c>
      <c r="AN587" s="528">
        <v>124.9</v>
      </c>
      <c r="AO587" s="528">
        <v>125.6</v>
      </c>
      <c r="AP587" s="528">
        <v>128.19999999999999</v>
      </c>
      <c r="AQ587" s="528">
        <v>131.6</v>
      </c>
      <c r="AR587" s="528">
        <v>132.19999999999999</v>
      </c>
      <c r="AS587" s="528">
        <v>133.6</v>
      </c>
      <c r="AT587" s="528">
        <v>137.4</v>
      </c>
      <c r="AU587" s="528">
        <v>138.1</v>
      </c>
      <c r="AV587" s="528">
        <v>138</v>
      </c>
      <c r="AW587" s="528">
        <v>137.19999999999999</v>
      </c>
      <c r="AX587" s="528">
        <v>137.4</v>
      </c>
      <c r="AY587" s="528">
        <v>135.30000000000001</v>
      </c>
      <c r="AZ587" s="528">
        <v>141.19999999999999</v>
      </c>
      <c r="BA587" s="528">
        <v>139.30000000000001</v>
      </c>
      <c r="BB587" s="528">
        <v>139.80000000000001</v>
      </c>
      <c r="BC587" s="528">
        <v>138.69999999999999</v>
      </c>
      <c r="BD587" s="528">
        <v>137.5</v>
      </c>
      <c r="BE587" s="528">
        <v>137.69999999999999</v>
      </c>
      <c r="BF587" s="528">
        <v>136.80000000000001</v>
      </c>
      <c r="BG587" s="528">
        <v>136.6</v>
      </c>
      <c r="BH587" s="528">
        <v>136.30000000000001</v>
      </c>
      <c r="BI587" s="528">
        <v>137.5</v>
      </c>
      <c r="BJ587" s="528">
        <v>137.69999999999999</v>
      </c>
      <c r="BK587" s="528">
        <v>138.80000000000001</v>
      </c>
      <c r="BL587" s="528">
        <v>143.19999999999999</v>
      </c>
      <c r="BM587" s="528">
        <v>141.80000000000001</v>
      </c>
      <c r="BN587" s="528">
        <v>139.9</v>
      </c>
      <c r="BO587" s="528">
        <v>141.1</v>
      </c>
      <c r="BP587" s="528">
        <v>143</v>
      </c>
      <c r="BQ587" s="528">
        <v>143.1</v>
      </c>
      <c r="BR587" s="528">
        <v>143.30000000000001</v>
      </c>
      <c r="BS587" s="528">
        <v>144.30000000000001</v>
      </c>
      <c r="BT587" s="528">
        <v>143.9</v>
      </c>
      <c r="BU587" s="528">
        <v>144.4</v>
      </c>
      <c r="BV587" s="528">
        <v>144.19999999999999</v>
      </c>
      <c r="BW587" s="528">
        <v>144.6</v>
      </c>
      <c r="BX587" s="528">
        <v>142.30000000000001</v>
      </c>
      <c r="BY587" s="528">
        <v>144.30000000000001</v>
      </c>
      <c r="BZ587" s="528">
        <v>145.1</v>
      </c>
      <c r="CA587" s="528">
        <v>142.6</v>
      </c>
      <c r="CB587" s="528">
        <v>147.30000000000001</v>
      </c>
      <c r="CC587" s="528">
        <v>148.4</v>
      </c>
      <c r="CD587" s="528">
        <v>146.4</v>
      </c>
      <c r="CE587" s="528">
        <v>149.80000000000001</v>
      </c>
      <c r="CF587" s="528">
        <v>150.9</v>
      </c>
      <c r="CG587" s="528">
        <v>152.1</v>
      </c>
      <c r="CH587" s="528">
        <v>153.80000000000001</v>
      </c>
      <c r="CI587" s="528">
        <v>155.30000000000001</v>
      </c>
      <c r="CJ587" s="528">
        <v>155.6</v>
      </c>
      <c r="CK587" s="528">
        <v>155.69999999999999</v>
      </c>
      <c r="CL587" s="528">
        <v>158.80000000000001</v>
      </c>
    </row>
    <row r="588" spans="1:90">
      <c r="A588" s="524" t="s">
        <v>3056</v>
      </c>
      <c r="B588" s="524" t="s">
        <v>3057</v>
      </c>
      <c r="C588" s="525">
        <v>0.87124000000000001</v>
      </c>
      <c r="D588" s="528">
        <v>101.4</v>
      </c>
      <c r="E588" s="528">
        <v>101.5</v>
      </c>
      <c r="F588" s="528">
        <v>101.2</v>
      </c>
      <c r="G588" s="528">
        <v>101.7</v>
      </c>
      <c r="H588" s="528">
        <v>102.9</v>
      </c>
      <c r="I588" s="528">
        <v>104.1</v>
      </c>
      <c r="J588" s="528">
        <v>103.1</v>
      </c>
      <c r="K588" s="528">
        <v>103.8</v>
      </c>
      <c r="L588" s="528">
        <v>104.3</v>
      </c>
      <c r="M588" s="528">
        <v>103.9</v>
      </c>
      <c r="N588" s="528">
        <v>104</v>
      </c>
      <c r="O588" s="528">
        <v>104.9</v>
      </c>
      <c r="P588" s="528">
        <v>103.5</v>
      </c>
      <c r="Q588" s="528">
        <v>104.3</v>
      </c>
      <c r="R588" s="528">
        <v>105.6</v>
      </c>
      <c r="S588" s="528">
        <v>108.8</v>
      </c>
      <c r="T588" s="528">
        <v>110.2</v>
      </c>
      <c r="U588" s="528">
        <v>109.6</v>
      </c>
      <c r="V588" s="528">
        <v>111.8</v>
      </c>
      <c r="W588" s="528">
        <v>111.5</v>
      </c>
      <c r="X588" s="528">
        <v>109.8</v>
      </c>
      <c r="Y588" s="528">
        <v>110.9</v>
      </c>
      <c r="Z588" s="528">
        <v>110</v>
      </c>
      <c r="AA588" s="528">
        <v>111</v>
      </c>
      <c r="AB588" s="528">
        <v>112.8</v>
      </c>
      <c r="AC588" s="528">
        <v>112.6</v>
      </c>
      <c r="AD588" s="528">
        <v>113</v>
      </c>
      <c r="AE588" s="528">
        <v>115.1</v>
      </c>
      <c r="AF588" s="528">
        <v>114.5</v>
      </c>
      <c r="AG588" s="528">
        <v>114.1</v>
      </c>
      <c r="AH588" s="528">
        <v>114.6</v>
      </c>
      <c r="AI588" s="528">
        <v>114.9</v>
      </c>
      <c r="AJ588" s="528">
        <v>115.2</v>
      </c>
      <c r="AK588" s="528">
        <v>115.7</v>
      </c>
      <c r="AL588" s="528">
        <v>116.1</v>
      </c>
      <c r="AM588" s="528">
        <v>119.3</v>
      </c>
      <c r="AN588" s="528">
        <v>120.2</v>
      </c>
      <c r="AO588" s="528">
        <v>122.3</v>
      </c>
      <c r="AP588" s="528">
        <v>122.4</v>
      </c>
      <c r="AQ588" s="528">
        <v>125.3</v>
      </c>
      <c r="AR588" s="528">
        <v>126.2</v>
      </c>
      <c r="AS588" s="528">
        <v>127.1</v>
      </c>
      <c r="AT588" s="528">
        <v>127.8</v>
      </c>
      <c r="AU588" s="528">
        <v>128.6</v>
      </c>
      <c r="AV588" s="528">
        <v>129.9</v>
      </c>
      <c r="AW588" s="528">
        <v>130.30000000000001</v>
      </c>
      <c r="AX588" s="528">
        <v>130.30000000000001</v>
      </c>
      <c r="AY588" s="528">
        <v>130</v>
      </c>
      <c r="AZ588" s="528">
        <v>130.80000000000001</v>
      </c>
      <c r="BA588" s="528">
        <v>129.9</v>
      </c>
      <c r="BB588" s="528">
        <v>128.9</v>
      </c>
      <c r="BC588" s="528">
        <v>127</v>
      </c>
      <c r="BD588" s="528">
        <v>125.4</v>
      </c>
      <c r="BE588" s="528">
        <v>122.7</v>
      </c>
      <c r="BF588" s="528">
        <v>121.7</v>
      </c>
      <c r="BG588" s="528">
        <v>121.4</v>
      </c>
      <c r="BH588" s="528">
        <v>122.2</v>
      </c>
      <c r="BI588" s="528">
        <v>122.5</v>
      </c>
      <c r="BJ588" s="528">
        <v>121.5</v>
      </c>
      <c r="BK588" s="528">
        <v>117.6</v>
      </c>
      <c r="BL588" s="528">
        <v>119</v>
      </c>
      <c r="BM588" s="528">
        <v>119.8</v>
      </c>
      <c r="BN588" s="528">
        <v>120</v>
      </c>
      <c r="BO588" s="528">
        <v>121.3</v>
      </c>
      <c r="BP588" s="528">
        <v>121.7</v>
      </c>
      <c r="BQ588" s="528">
        <v>124.5</v>
      </c>
      <c r="BR588" s="528">
        <v>121.5</v>
      </c>
      <c r="BS588" s="528">
        <v>123.8</v>
      </c>
      <c r="BT588" s="528">
        <v>122.9</v>
      </c>
      <c r="BU588" s="528">
        <v>122.6</v>
      </c>
      <c r="BV588" s="528">
        <v>121.9</v>
      </c>
      <c r="BW588" s="528">
        <v>124</v>
      </c>
      <c r="BX588" s="528">
        <v>124.5</v>
      </c>
      <c r="BY588" s="528">
        <v>125.5</v>
      </c>
      <c r="BZ588" s="528">
        <v>126.6</v>
      </c>
      <c r="CA588" s="528">
        <v>127.7</v>
      </c>
      <c r="CB588" s="528">
        <v>128.69999999999999</v>
      </c>
      <c r="CC588" s="528">
        <v>128.5</v>
      </c>
      <c r="CD588" s="528">
        <v>132.80000000000001</v>
      </c>
      <c r="CE588" s="528">
        <v>132.5</v>
      </c>
      <c r="CF588" s="528">
        <v>134.19999999999999</v>
      </c>
      <c r="CG588" s="528">
        <v>135.4</v>
      </c>
      <c r="CH588" s="528">
        <v>135.80000000000001</v>
      </c>
      <c r="CI588" s="528">
        <v>136.30000000000001</v>
      </c>
      <c r="CJ588" s="528">
        <v>136.30000000000001</v>
      </c>
      <c r="CK588" s="528">
        <v>137.1</v>
      </c>
      <c r="CL588" s="528">
        <v>137.19999999999999</v>
      </c>
    </row>
    <row r="589" spans="1:90">
      <c r="A589" s="524" t="s">
        <v>3058</v>
      </c>
      <c r="B589" s="524" t="s">
        <v>3059</v>
      </c>
      <c r="C589" s="525">
        <v>0.2132</v>
      </c>
      <c r="D589" s="528">
        <v>102.1</v>
      </c>
      <c r="E589" s="528">
        <v>101.3</v>
      </c>
      <c r="F589" s="528">
        <v>100.7</v>
      </c>
      <c r="G589" s="528">
        <v>100.5</v>
      </c>
      <c r="H589" s="528">
        <v>102</v>
      </c>
      <c r="I589" s="528">
        <v>103.7</v>
      </c>
      <c r="J589" s="528">
        <v>100.7</v>
      </c>
      <c r="K589" s="528">
        <v>100.5</v>
      </c>
      <c r="L589" s="528">
        <v>101.1</v>
      </c>
      <c r="M589" s="528">
        <v>100.2</v>
      </c>
      <c r="N589" s="528">
        <v>99.1</v>
      </c>
      <c r="O589" s="528">
        <v>99.2</v>
      </c>
      <c r="P589" s="528">
        <v>99.7</v>
      </c>
      <c r="Q589" s="528">
        <v>99.9</v>
      </c>
      <c r="R589" s="528">
        <v>100.8</v>
      </c>
      <c r="S589" s="528">
        <v>103</v>
      </c>
      <c r="T589" s="528">
        <v>102.9</v>
      </c>
      <c r="U589" s="528">
        <v>102.5</v>
      </c>
      <c r="V589" s="528">
        <v>102.9</v>
      </c>
      <c r="W589" s="528">
        <v>102.2</v>
      </c>
      <c r="X589" s="528">
        <v>102</v>
      </c>
      <c r="Y589" s="528">
        <v>103.1</v>
      </c>
      <c r="Z589" s="528">
        <v>103.8</v>
      </c>
      <c r="AA589" s="528">
        <v>103.4</v>
      </c>
      <c r="AB589" s="528">
        <v>105.9</v>
      </c>
      <c r="AC589" s="528">
        <v>105.7</v>
      </c>
      <c r="AD589" s="528">
        <v>106.8</v>
      </c>
      <c r="AE589" s="528">
        <v>108.8</v>
      </c>
      <c r="AF589" s="528">
        <v>108.5</v>
      </c>
      <c r="AG589" s="528">
        <v>109.6</v>
      </c>
      <c r="AH589" s="528">
        <v>111.6</v>
      </c>
      <c r="AI589" s="528">
        <v>111.2</v>
      </c>
      <c r="AJ589" s="528">
        <v>114.2</v>
      </c>
      <c r="AK589" s="528">
        <v>115.5</v>
      </c>
      <c r="AL589" s="528">
        <v>116.1</v>
      </c>
      <c r="AM589" s="528">
        <v>117.9</v>
      </c>
      <c r="AN589" s="528">
        <v>111.2</v>
      </c>
      <c r="AO589" s="528">
        <v>112.8</v>
      </c>
      <c r="AP589" s="528">
        <v>114.2</v>
      </c>
      <c r="AQ589" s="528">
        <v>115</v>
      </c>
      <c r="AR589" s="528">
        <v>115.5</v>
      </c>
      <c r="AS589" s="528">
        <v>117.2</v>
      </c>
      <c r="AT589" s="528">
        <v>116.4</v>
      </c>
      <c r="AU589" s="528">
        <v>117.9</v>
      </c>
      <c r="AV589" s="528">
        <v>120</v>
      </c>
      <c r="AW589" s="528">
        <v>120.9</v>
      </c>
      <c r="AX589" s="528">
        <v>119.8</v>
      </c>
      <c r="AY589" s="528">
        <v>118.5</v>
      </c>
      <c r="AZ589" s="528">
        <v>116.8</v>
      </c>
      <c r="BA589" s="528">
        <v>117.8</v>
      </c>
      <c r="BB589" s="528">
        <v>118.1</v>
      </c>
      <c r="BC589" s="528">
        <v>118.9</v>
      </c>
      <c r="BD589" s="528">
        <v>115.2</v>
      </c>
      <c r="BE589" s="528">
        <v>115.2</v>
      </c>
      <c r="BF589" s="528">
        <v>114.4</v>
      </c>
      <c r="BG589" s="528">
        <v>114.4</v>
      </c>
      <c r="BH589" s="528">
        <v>114.4</v>
      </c>
      <c r="BI589" s="528">
        <v>112.6</v>
      </c>
      <c r="BJ589" s="528">
        <v>112.6</v>
      </c>
      <c r="BK589" s="528">
        <v>112.6</v>
      </c>
      <c r="BL589" s="528">
        <v>113.5</v>
      </c>
      <c r="BM589" s="528">
        <v>112.5</v>
      </c>
      <c r="BN589" s="528">
        <v>112.6</v>
      </c>
      <c r="BO589" s="528">
        <v>113.6</v>
      </c>
      <c r="BP589" s="528">
        <v>113.9</v>
      </c>
      <c r="BQ589" s="528">
        <v>113.8</v>
      </c>
      <c r="BR589" s="528">
        <v>113.4</v>
      </c>
      <c r="BS589" s="528">
        <v>113.4</v>
      </c>
      <c r="BT589" s="528">
        <v>113.5</v>
      </c>
      <c r="BU589" s="528">
        <v>113.4</v>
      </c>
      <c r="BV589" s="528">
        <v>113.4</v>
      </c>
      <c r="BW589" s="528">
        <v>113.1</v>
      </c>
      <c r="BX589" s="528">
        <v>114</v>
      </c>
      <c r="BY589" s="528">
        <v>115.6</v>
      </c>
      <c r="BZ589" s="528">
        <v>119.2</v>
      </c>
      <c r="CA589" s="528">
        <v>123.1</v>
      </c>
      <c r="CB589" s="528">
        <v>121.9</v>
      </c>
      <c r="CC589" s="528">
        <v>123</v>
      </c>
      <c r="CD589" s="528">
        <v>123.7</v>
      </c>
      <c r="CE589" s="528">
        <v>128.1</v>
      </c>
      <c r="CF589" s="528">
        <v>127.9</v>
      </c>
      <c r="CG589" s="528">
        <v>130.4</v>
      </c>
      <c r="CH589" s="528">
        <v>130.6</v>
      </c>
      <c r="CI589" s="528">
        <v>130.80000000000001</v>
      </c>
      <c r="CJ589" s="528">
        <v>131.69999999999999</v>
      </c>
      <c r="CK589" s="528">
        <v>132.69999999999999</v>
      </c>
      <c r="CL589" s="528">
        <v>133.19999999999999</v>
      </c>
    </row>
    <row r="590" spans="1:90">
      <c r="A590" s="524" t="s">
        <v>3060</v>
      </c>
      <c r="B590" s="524" t="s">
        <v>3061</v>
      </c>
      <c r="C590" s="525">
        <v>0.56725000000000003</v>
      </c>
      <c r="D590" s="528">
        <v>101.1</v>
      </c>
      <c r="E590" s="528">
        <v>101.7</v>
      </c>
      <c r="F590" s="528">
        <v>101</v>
      </c>
      <c r="G590" s="528">
        <v>102.2</v>
      </c>
      <c r="H590" s="528">
        <v>103.1</v>
      </c>
      <c r="I590" s="528">
        <v>104</v>
      </c>
      <c r="J590" s="528">
        <v>103.5</v>
      </c>
      <c r="K590" s="528">
        <v>104.4</v>
      </c>
      <c r="L590" s="528">
        <v>105.3</v>
      </c>
      <c r="M590" s="528">
        <v>104.7</v>
      </c>
      <c r="N590" s="528">
        <v>105.9</v>
      </c>
      <c r="O590" s="528">
        <v>106.8</v>
      </c>
      <c r="P590" s="528">
        <v>104.7</v>
      </c>
      <c r="Q590" s="528">
        <v>105.9</v>
      </c>
      <c r="R590" s="528">
        <v>107.2</v>
      </c>
      <c r="S590" s="528">
        <v>112</v>
      </c>
      <c r="T590" s="528">
        <v>113.9</v>
      </c>
      <c r="U590" s="528">
        <v>113.2</v>
      </c>
      <c r="V590" s="528">
        <v>116.7</v>
      </c>
      <c r="W590" s="528">
        <v>116.2</v>
      </c>
      <c r="X590" s="528">
        <v>113.6</v>
      </c>
      <c r="Y590" s="528">
        <v>114.7</v>
      </c>
      <c r="Z590" s="528">
        <v>113.1</v>
      </c>
      <c r="AA590" s="528">
        <v>114.9</v>
      </c>
      <c r="AB590" s="528">
        <v>115.8</v>
      </c>
      <c r="AC590" s="528">
        <v>115.5</v>
      </c>
      <c r="AD590" s="528">
        <v>115.6</v>
      </c>
      <c r="AE590" s="528">
        <v>117.8</v>
      </c>
      <c r="AF590" s="528">
        <v>116.7</v>
      </c>
      <c r="AG590" s="528">
        <v>115.3</v>
      </c>
      <c r="AH590" s="528">
        <v>116</v>
      </c>
      <c r="AI590" s="528">
        <v>116.6</v>
      </c>
      <c r="AJ590" s="528">
        <v>116</v>
      </c>
      <c r="AK590" s="528">
        <v>116.4</v>
      </c>
      <c r="AL590" s="528">
        <v>116.9</v>
      </c>
      <c r="AM590" s="528">
        <v>121</v>
      </c>
      <c r="AN590" s="528">
        <v>125.8</v>
      </c>
      <c r="AO590" s="528">
        <v>128.1</v>
      </c>
      <c r="AP590" s="528">
        <v>127.6</v>
      </c>
      <c r="AQ590" s="528">
        <v>131.6</v>
      </c>
      <c r="AR590" s="528">
        <v>132.69999999999999</v>
      </c>
      <c r="AS590" s="528">
        <v>132.69999999999999</v>
      </c>
      <c r="AT590" s="528">
        <v>133.69999999999999</v>
      </c>
      <c r="AU590" s="528">
        <v>134.30000000000001</v>
      </c>
      <c r="AV590" s="528">
        <v>135.5</v>
      </c>
      <c r="AW590" s="528">
        <v>135.4</v>
      </c>
      <c r="AX590" s="528">
        <v>136</v>
      </c>
      <c r="AY590" s="528">
        <v>136.30000000000001</v>
      </c>
      <c r="AZ590" s="528">
        <v>136</v>
      </c>
      <c r="BA590" s="528">
        <v>134.80000000000001</v>
      </c>
      <c r="BB590" s="528">
        <v>133.69999999999999</v>
      </c>
      <c r="BC590" s="528">
        <v>131.19999999999999</v>
      </c>
      <c r="BD590" s="528">
        <v>130.1</v>
      </c>
      <c r="BE590" s="528">
        <v>126</v>
      </c>
      <c r="BF590" s="528">
        <v>124.8</v>
      </c>
      <c r="BG590" s="528">
        <v>124.6</v>
      </c>
      <c r="BH590" s="528">
        <v>125.8</v>
      </c>
      <c r="BI590" s="528">
        <v>126.5</v>
      </c>
      <c r="BJ590" s="528">
        <v>125.3</v>
      </c>
      <c r="BK590" s="528">
        <v>119.3</v>
      </c>
      <c r="BL590" s="528">
        <v>120.8</v>
      </c>
      <c r="BM590" s="528">
        <v>122.3</v>
      </c>
      <c r="BN590" s="528">
        <v>123</v>
      </c>
      <c r="BO590" s="528">
        <v>124.6</v>
      </c>
      <c r="BP590" s="528">
        <v>125</v>
      </c>
      <c r="BQ590" s="528">
        <v>129.4</v>
      </c>
      <c r="BR590" s="528">
        <v>125</v>
      </c>
      <c r="BS590" s="528">
        <v>128.4</v>
      </c>
      <c r="BT590" s="528">
        <v>127</v>
      </c>
      <c r="BU590" s="528">
        <v>126.5</v>
      </c>
      <c r="BV590" s="528">
        <v>125.5</v>
      </c>
      <c r="BW590" s="528">
        <v>128.30000000000001</v>
      </c>
      <c r="BX590" s="528">
        <v>129.19999999999999</v>
      </c>
      <c r="BY590" s="528">
        <v>129.80000000000001</v>
      </c>
      <c r="BZ590" s="528">
        <v>130.19999999999999</v>
      </c>
      <c r="CA590" s="528">
        <v>130.30000000000001</v>
      </c>
      <c r="CB590" s="528">
        <v>132.30000000000001</v>
      </c>
      <c r="CC590" s="528">
        <v>131.30000000000001</v>
      </c>
      <c r="CD590" s="528">
        <v>137.80000000000001</v>
      </c>
      <c r="CE590" s="528">
        <v>135.80000000000001</v>
      </c>
      <c r="CF590" s="528">
        <v>138.4</v>
      </c>
      <c r="CG590" s="528">
        <v>139.4</v>
      </c>
      <c r="CH590" s="528">
        <v>139.4</v>
      </c>
      <c r="CI590" s="528">
        <v>139.9</v>
      </c>
      <c r="CJ590" s="528">
        <v>139.19999999999999</v>
      </c>
      <c r="CK590" s="528">
        <v>139.9</v>
      </c>
      <c r="CL590" s="528">
        <v>139.9</v>
      </c>
    </row>
    <row r="591" spans="1:90">
      <c r="A591" s="524" t="s">
        <v>3062</v>
      </c>
      <c r="B591" s="524" t="s">
        <v>3063</v>
      </c>
      <c r="C591" s="525">
        <v>9.0789999999999996E-2</v>
      </c>
      <c r="D591" s="528">
        <v>101.4</v>
      </c>
      <c r="E591" s="528">
        <v>100.4</v>
      </c>
      <c r="F591" s="528">
        <v>103.6</v>
      </c>
      <c r="G591" s="528">
        <v>101.9</v>
      </c>
      <c r="H591" s="528">
        <v>104.2</v>
      </c>
      <c r="I591" s="528">
        <v>105.8</v>
      </c>
      <c r="J591" s="528">
        <v>106</v>
      </c>
      <c r="K591" s="528">
        <v>107.8</v>
      </c>
      <c r="L591" s="528">
        <v>106</v>
      </c>
      <c r="M591" s="528">
        <v>107.3</v>
      </c>
      <c r="N591" s="528">
        <v>103.8</v>
      </c>
      <c r="O591" s="528">
        <v>106.1</v>
      </c>
      <c r="P591" s="528">
        <v>105</v>
      </c>
      <c r="Q591" s="528">
        <v>104.9</v>
      </c>
      <c r="R591" s="528">
        <v>106.2</v>
      </c>
      <c r="S591" s="528">
        <v>103</v>
      </c>
      <c r="T591" s="528">
        <v>104.4</v>
      </c>
      <c r="U591" s="528">
        <v>104.2</v>
      </c>
      <c r="V591" s="528">
        <v>102.5</v>
      </c>
      <c r="W591" s="528">
        <v>103.5</v>
      </c>
      <c r="X591" s="528">
        <v>104.6</v>
      </c>
      <c r="Y591" s="528">
        <v>105.7</v>
      </c>
      <c r="Z591" s="528">
        <v>105.2</v>
      </c>
      <c r="AA591" s="528">
        <v>104.9</v>
      </c>
      <c r="AB591" s="528">
        <v>110.6</v>
      </c>
      <c r="AC591" s="528">
        <v>110.8</v>
      </c>
      <c r="AD591" s="528">
        <v>111.3</v>
      </c>
      <c r="AE591" s="528">
        <v>112.8</v>
      </c>
      <c r="AF591" s="528">
        <v>114.6</v>
      </c>
      <c r="AG591" s="528">
        <v>117</v>
      </c>
      <c r="AH591" s="528">
        <v>113.3</v>
      </c>
      <c r="AI591" s="528">
        <v>112.7</v>
      </c>
      <c r="AJ591" s="528">
        <v>112.3</v>
      </c>
      <c r="AK591" s="528">
        <v>111.9</v>
      </c>
      <c r="AL591" s="528">
        <v>111.5</v>
      </c>
      <c r="AM591" s="528">
        <v>112.1</v>
      </c>
      <c r="AN591" s="528">
        <v>106.9</v>
      </c>
      <c r="AO591" s="528">
        <v>108.4</v>
      </c>
      <c r="AP591" s="528">
        <v>108.9</v>
      </c>
      <c r="AQ591" s="528">
        <v>109.9</v>
      </c>
      <c r="AR591" s="528">
        <v>110.6</v>
      </c>
      <c r="AS591" s="528">
        <v>115.5</v>
      </c>
      <c r="AT591" s="528">
        <v>117.3</v>
      </c>
      <c r="AU591" s="528">
        <v>118.3</v>
      </c>
      <c r="AV591" s="528">
        <v>118.7</v>
      </c>
      <c r="AW591" s="528">
        <v>120.5</v>
      </c>
      <c r="AX591" s="528">
        <v>119.5</v>
      </c>
      <c r="AY591" s="528">
        <v>118</v>
      </c>
      <c r="AZ591" s="528">
        <v>131.4</v>
      </c>
      <c r="BA591" s="528">
        <v>127.7</v>
      </c>
      <c r="BB591" s="528">
        <v>124.2</v>
      </c>
      <c r="BC591" s="528">
        <v>120.2</v>
      </c>
      <c r="BD591" s="528">
        <v>119.7</v>
      </c>
      <c r="BE591" s="528">
        <v>120</v>
      </c>
      <c r="BF591" s="528">
        <v>119.2</v>
      </c>
      <c r="BG591" s="528">
        <v>117.9</v>
      </c>
      <c r="BH591" s="528">
        <v>117.8</v>
      </c>
      <c r="BI591" s="528">
        <v>120.9</v>
      </c>
      <c r="BJ591" s="528">
        <v>118.6</v>
      </c>
      <c r="BK591" s="528">
        <v>118.9</v>
      </c>
      <c r="BL591" s="528">
        <v>120.9</v>
      </c>
      <c r="BM591" s="528">
        <v>120.9</v>
      </c>
      <c r="BN591" s="528">
        <v>118.4</v>
      </c>
      <c r="BO591" s="528">
        <v>118.8</v>
      </c>
      <c r="BP591" s="528">
        <v>119.2</v>
      </c>
      <c r="BQ591" s="528">
        <v>119.2</v>
      </c>
      <c r="BR591" s="528">
        <v>119</v>
      </c>
      <c r="BS591" s="528">
        <v>119.1</v>
      </c>
      <c r="BT591" s="528">
        <v>119.5</v>
      </c>
      <c r="BU591" s="528">
        <v>119.6</v>
      </c>
      <c r="BV591" s="528">
        <v>119.6</v>
      </c>
      <c r="BW591" s="528">
        <v>123</v>
      </c>
      <c r="BX591" s="528">
        <v>120.5</v>
      </c>
      <c r="BY591" s="528">
        <v>122.2</v>
      </c>
      <c r="BZ591" s="528">
        <v>122.2</v>
      </c>
      <c r="CA591" s="528">
        <v>122</v>
      </c>
      <c r="CB591" s="528">
        <v>122.3</v>
      </c>
      <c r="CC591" s="528">
        <v>123.4</v>
      </c>
      <c r="CD591" s="528">
        <v>123.4</v>
      </c>
      <c r="CE591" s="528">
        <v>122.7</v>
      </c>
      <c r="CF591" s="528">
        <v>122.5</v>
      </c>
      <c r="CG591" s="528">
        <v>122.6</v>
      </c>
      <c r="CH591" s="528">
        <v>125.3</v>
      </c>
      <c r="CI591" s="528">
        <v>126.9</v>
      </c>
      <c r="CJ591" s="528">
        <v>129.4</v>
      </c>
      <c r="CK591" s="528">
        <v>129.80000000000001</v>
      </c>
      <c r="CL591" s="528">
        <v>129.6</v>
      </c>
    </row>
    <row r="592" spans="1:90">
      <c r="A592" s="524" t="s">
        <v>3064</v>
      </c>
      <c r="B592" s="524" t="s">
        <v>3065</v>
      </c>
      <c r="C592" s="525">
        <v>0.13741</v>
      </c>
      <c r="D592" s="528">
        <v>94.6</v>
      </c>
      <c r="E592" s="528">
        <v>92.7</v>
      </c>
      <c r="F592" s="528">
        <v>94.8</v>
      </c>
      <c r="G592" s="528">
        <v>80.8</v>
      </c>
      <c r="H592" s="528">
        <v>84.1</v>
      </c>
      <c r="I592" s="528">
        <v>81.099999999999994</v>
      </c>
      <c r="J592" s="528">
        <v>79.5</v>
      </c>
      <c r="K592" s="528">
        <v>76.900000000000006</v>
      </c>
      <c r="L592" s="528">
        <v>76.2</v>
      </c>
      <c r="M592" s="528">
        <v>77.599999999999994</v>
      </c>
      <c r="N592" s="528">
        <v>78.599999999999994</v>
      </c>
      <c r="O592" s="528">
        <v>77.5</v>
      </c>
      <c r="P592" s="528">
        <v>82</v>
      </c>
      <c r="Q592" s="528">
        <v>82.2</v>
      </c>
      <c r="R592" s="528">
        <v>81.7</v>
      </c>
      <c r="S592" s="528">
        <v>87.7</v>
      </c>
      <c r="T592" s="528">
        <v>87.8</v>
      </c>
      <c r="U592" s="528">
        <v>88.3</v>
      </c>
      <c r="V592" s="528">
        <v>89.4</v>
      </c>
      <c r="W592" s="528">
        <v>87.8</v>
      </c>
      <c r="X592" s="528">
        <v>88</v>
      </c>
      <c r="Y592" s="528">
        <v>90.1</v>
      </c>
      <c r="Z592" s="528">
        <v>90.3</v>
      </c>
      <c r="AA592" s="528">
        <v>90.4</v>
      </c>
      <c r="AB592" s="528">
        <v>97.3</v>
      </c>
      <c r="AC592" s="528">
        <v>97.7</v>
      </c>
      <c r="AD592" s="528">
        <v>98.7</v>
      </c>
      <c r="AE592" s="528">
        <v>112.8</v>
      </c>
      <c r="AF592" s="528">
        <v>114.1</v>
      </c>
      <c r="AG592" s="528">
        <v>122.9</v>
      </c>
      <c r="AH592" s="528">
        <v>131.80000000000001</v>
      </c>
      <c r="AI592" s="528">
        <v>130.80000000000001</v>
      </c>
      <c r="AJ592" s="528">
        <v>130.6</v>
      </c>
      <c r="AK592" s="528">
        <v>134.6</v>
      </c>
      <c r="AL592" s="528">
        <v>137.1</v>
      </c>
      <c r="AM592" s="528">
        <v>140.19999999999999</v>
      </c>
      <c r="AN592" s="528">
        <v>148.19999999999999</v>
      </c>
      <c r="AO592" s="528">
        <v>151.69999999999999</v>
      </c>
      <c r="AP592" s="528">
        <v>156.30000000000001</v>
      </c>
      <c r="AQ592" s="528">
        <v>160.9</v>
      </c>
      <c r="AR592" s="528">
        <v>162.30000000000001</v>
      </c>
      <c r="AS592" s="528">
        <v>165.2</v>
      </c>
      <c r="AT592" s="528">
        <v>166</v>
      </c>
      <c r="AU592" s="528">
        <v>158.9</v>
      </c>
      <c r="AV592" s="528">
        <v>164.6</v>
      </c>
      <c r="AW592" s="528">
        <v>164</v>
      </c>
      <c r="AX592" s="528">
        <v>154.69999999999999</v>
      </c>
      <c r="AY592" s="528">
        <v>151.80000000000001</v>
      </c>
      <c r="AZ592" s="528">
        <v>127.2</v>
      </c>
      <c r="BA592" s="528">
        <v>116.9</v>
      </c>
      <c r="BB592" s="528">
        <v>109.8</v>
      </c>
      <c r="BC592" s="528">
        <v>102.1</v>
      </c>
      <c r="BD592" s="528">
        <v>106.7</v>
      </c>
      <c r="BE592" s="528">
        <v>110.4</v>
      </c>
      <c r="BF592" s="528">
        <v>110.5</v>
      </c>
      <c r="BG592" s="528">
        <v>120.6</v>
      </c>
      <c r="BH592" s="528">
        <v>131.6</v>
      </c>
      <c r="BI592" s="528">
        <v>136.5</v>
      </c>
      <c r="BJ592" s="528">
        <v>130.80000000000001</v>
      </c>
      <c r="BK592" s="528">
        <v>134.1</v>
      </c>
      <c r="BL592" s="528">
        <v>143.80000000000001</v>
      </c>
      <c r="BM592" s="528">
        <v>143.19999999999999</v>
      </c>
      <c r="BN592" s="528">
        <v>151.19999999999999</v>
      </c>
      <c r="BO592" s="528">
        <v>155.80000000000001</v>
      </c>
      <c r="BP592" s="528">
        <v>147.4</v>
      </c>
      <c r="BQ592" s="528">
        <v>147.1</v>
      </c>
      <c r="BR592" s="528">
        <v>146.80000000000001</v>
      </c>
      <c r="BS592" s="528">
        <v>146.6</v>
      </c>
      <c r="BT592" s="528">
        <v>146.6</v>
      </c>
      <c r="BU592" s="528">
        <v>146.6</v>
      </c>
      <c r="BV592" s="528">
        <v>146.6</v>
      </c>
      <c r="BW592" s="528">
        <v>146.6</v>
      </c>
      <c r="BX592" s="528">
        <v>148.6</v>
      </c>
      <c r="BY592" s="528">
        <v>150.69999999999999</v>
      </c>
      <c r="BZ592" s="528">
        <v>147.4</v>
      </c>
      <c r="CA592" s="528">
        <v>146.9</v>
      </c>
      <c r="CB592" s="528">
        <v>153.1</v>
      </c>
      <c r="CC592" s="528">
        <v>146.5</v>
      </c>
      <c r="CD592" s="528">
        <v>145.80000000000001</v>
      </c>
      <c r="CE592" s="528">
        <v>144.9</v>
      </c>
      <c r="CF592" s="528">
        <v>144.69999999999999</v>
      </c>
      <c r="CG592" s="528">
        <v>146.6</v>
      </c>
      <c r="CH592" s="528">
        <v>145.69999999999999</v>
      </c>
      <c r="CI592" s="528">
        <v>145.30000000000001</v>
      </c>
      <c r="CJ592" s="528">
        <v>145.69999999999999</v>
      </c>
      <c r="CK592" s="528">
        <v>147</v>
      </c>
      <c r="CL592" s="528">
        <v>148.80000000000001</v>
      </c>
    </row>
    <row r="593" spans="1:90">
      <c r="A593" s="524" t="s">
        <v>3066</v>
      </c>
      <c r="B593" s="524" t="s">
        <v>3067</v>
      </c>
      <c r="C593" s="525">
        <v>9.5339999999999994E-2</v>
      </c>
      <c r="D593" s="528">
        <v>91.9</v>
      </c>
      <c r="E593" s="528">
        <v>89.3</v>
      </c>
      <c r="F593" s="528">
        <v>93.8</v>
      </c>
      <c r="G593" s="528">
        <v>74.599999999999994</v>
      </c>
      <c r="H593" s="528">
        <v>79.7</v>
      </c>
      <c r="I593" s="528">
        <v>75.8</v>
      </c>
      <c r="J593" s="528">
        <v>76.3</v>
      </c>
      <c r="K593" s="528">
        <v>73.8</v>
      </c>
      <c r="L593" s="528">
        <v>72.400000000000006</v>
      </c>
      <c r="M593" s="528">
        <v>74.2</v>
      </c>
      <c r="N593" s="528">
        <v>75.7</v>
      </c>
      <c r="O593" s="528">
        <v>73.900000000000006</v>
      </c>
      <c r="P593" s="528">
        <v>82</v>
      </c>
      <c r="Q593" s="528">
        <v>82.8</v>
      </c>
      <c r="R593" s="528">
        <v>81.8</v>
      </c>
      <c r="S593" s="528">
        <v>90</v>
      </c>
      <c r="T593" s="528">
        <v>90.1</v>
      </c>
      <c r="U593" s="528">
        <v>90.4</v>
      </c>
      <c r="V593" s="528">
        <v>91.5</v>
      </c>
      <c r="W593" s="528">
        <v>89.3</v>
      </c>
      <c r="X593" s="528">
        <v>89.5</v>
      </c>
      <c r="Y593" s="528">
        <v>92.3</v>
      </c>
      <c r="Z593" s="528">
        <v>92.5</v>
      </c>
      <c r="AA593" s="528">
        <v>92.6</v>
      </c>
      <c r="AB593" s="528">
        <v>101.3</v>
      </c>
      <c r="AC593" s="528">
        <v>101.8</v>
      </c>
      <c r="AD593" s="528">
        <v>102.8</v>
      </c>
      <c r="AE593" s="528">
        <v>120.6</v>
      </c>
      <c r="AF593" s="528">
        <v>122.2</v>
      </c>
      <c r="AG593" s="528">
        <v>134</v>
      </c>
      <c r="AH593" s="528">
        <v>143.1</v>
      </c>
      <c r="AI593" s="528">
        <v>141.19999999999999</v>
      </c>
      <c r="AJ593" s="528">
        <v>139.9</v>
      </c>
      <c r="AK593" s="528">
        <v>142.4</v>
      </c>
      <c r="AL593" s="528">
        <v>144.9</v>
      </c>
      <c r="AM593" s="528">
        <v>147.6</v>
      </c>
      <c r="AN593" s="528">
        <v>154.5</v>
      </c>
      <c r="AO593" s="528">
        <v>158.30000000000001</v>
      </c>
      <c r="AP593" s="528">
        <v>161.80000000000001</v>
      </c>
      <c r="AQ593" s="528">
        <v>167.2</v>
      </c>
      <c r="AR593" s="528">
        <v>169.1</v>
      </c>
      <c r="AS593" s="528">
        <v>169.5</v>
      </c>
      <c r="AT593" s="528">
        <v>170.8</v>
      </c>
      <c r="AU593" s="528">
        <v>160.5</v>
      </c>
      <c r="AV593" s="528">
        <v>168.8</v>
      </c>
      <c r="AW593" s="528">
        <v>167.9</v>
      </c>
      <c r="AX593" s="528">
        <v>154.6</v>
      </c>
      <c r="AY593" s="528">
        <v>150.30000000000001</v>
      </c>
      <c r="AZ593" s="528">
        <v>134</v>
      </c>
      <c r="BA593" s="528">
        <v>119.6</v>
      </c>
      <c r="BB593" s="528">
        <v>111.8</v>
      </c>
      <c r="BC593" s="528">
        <v>101.3</v>
      </c>
      <c r="BD593" s="528">
        <v>107.9</v>
      </c>
      <c r="BE593" s="528">
        <v>112.9</v>
      </c>
      <c r="BF593" s="528">
        <v>113</v>
      </c>
      <c r="BG593" s="528">
        <v>126.3</v>
      </c>
      <c r="BH593" s="528">
        <v>140.19999999999999</v>
      </c>
      <c r="BI593" s="528">
        <v>144.1</v>
      </c>
      <c r="BJ593" s="528">
        <v>136.19999999999999</v>
      </c>
      <c r="BK593" s="528">
        <v>142.30000000000001</v>
      </c>
      <c r="BL593" s="528">
        <v>154.6</v>
      </c>
      <c r="BM593" s="528">
        <v>153.69999999999999</v>
      </c>
      <c r="BN593" s="528">
        <v>162.5</v>
      </c>
      <c r="BO593" s="528">
        <v>170.2</v>
      </c>
      <c r="BP593" s="528">
        <v>158.5</v>
      </c>
      <c r="BQ593" s="528">
        <v>158.5</v>
      </c>
      <c r="BR593" s="528">
        <v>158.5</v>
      </c>
      <c r="BS593" s="528">
        <v>158.5</v>
      </c>
      <c r="BT593" s="528">
        <v>158.5</v>
      </c>
      <c r="BU593" s="528">
        <v>158.5</v>
      </c>
      <c r="BV593" s="528">
        <v>158.5</v>
      </c>
      <c r="BW593" s="528">
        <v>158.5</v>
      </c>
      <c r="BX593" s="528">
        <v>157.1</v>
      </c>
      <c r="BY593" s="528">
        <v>160.19999999999999</v>
      </c>
      <c r="BZ593" s="528">
        <v>155.1</v>
      </c>
      <c r="CA593" s="528">
        <v>154.6</v>
      </c>
      <c r="CB593" s="528">
        <v>163.80000000000001</v>
      </c>
      <c r="CC593" s="528">
        <v>154.9</v>
      </c>
      <c r="CD593" s="528">
        <v>154</v>
      </c>
      <c r="CE593" s="528">
        <v>152.80000000000001</v>
      </c>
      <c r="CF593" s="528">
        <v>152.30000000000001</v>
      </c>
      <c r="CG593" s="528">
        <v>155.4</v>
      </c>
      <c r="CH593" s="528">
        <v>154.4</v>
      </c>
      <c r="CI593" s="528">
        <v>153.4</v>
      </c>
      <c r="CJ593" s="528">
        <v>154.4</v>
      </c>
      <c r="CK593" s="528">
        <v>156</v>
      </c>
      <c r="CL593" s="528">
        <v>158</v>
      </c>
    </row>
    <row r="594" spans="1:90">
      <c r="A594" s="524" t="s">
        <v>3068</v>
      </c>
      <c r="B594" s="524" t="s">
        <v>3069</v>
      </c>
      <c r="C594" s="525">
        <v>2.8060000000000002E-2</v>
      </c>
      <c r="D594" s="528">
        <v>103.4</v>
      </c>
      <c r="E594" s="528">
        <v>103.4</v>
      </c>
      <c r="F594" s="528">
        <v>98.9</v>
      </c>
      <c r="G594" s="528">
        <v>94.6</v>
      </c>
      <c r="H594" s="528">
        <v>94.6</v>
      </c>
      <c r="I594" s="528">
        <v>94.6</v>
      </c>
      <c r="J594" s="528">
        <v>86.2</v>
      </c>
      <c r="K594" s="528">
        <v>83.4</v>
      </c>
      <c r="L594" s="528">
        <v>83.4</v>
      </c>
      <c r="M594" s="528">
        <v>82.1</v>
      </c>
      <c r="N594" s="528">
        <v>82.1</v>
      </c>
      <c r="O594" s="528">
        <v>82.1</v>
      </c>
      <c r="P594" s="528">
        <v>76.8</v>
      </c>
      <c r="Q594" s="528">
        <v>76.8</v>
      </c>
      <c r="R594" s="528">
        <v>77.7</v>
      </c>
      <c r="S594" s="528">
        <v>78.2</v>
      </c>
      <c r="T594" s="528">
        <v>78.2</v>
      </c>
      <c r="U594" s="528">
        <v>78.2</v>
      </c>
      <c r="V594" s="528">
        <v>79.400000000000006</v>
      </c>
      <c r="W594" s="528">
        <v>79.400000000000006</v>
      </c>
      <c r="X594" s="528">
        <v>79.400000000000006</v>
      </c>
      <c r="Y594" s="528">
        <v>80.599999999999994</v>
      </c>
      <c r="Z594" s="528">
        <v>80.599999999999994</v>
      </c>
      <c r="AA594" s="528">
        <v>80.599999999999994</v>
      </c>
      <c r="AB594" s="528">
        <v>84.7</v>
      </c>
      <c r="AC594" s="528">
        <v>84.7</v>
      </c>
      <c r="AD594" s="528">
        <v>84.7</v>
      </c>
      <c r="AE594" s="528">
        <v>93.4</v>
      </c>
      <c r="AF594" s="528">
        <v>93.4</v>
      </c>
      <c r="AG594" s="528">
        <v>95.5</v>
      </c>
      <c r="AH594" s="528">
        <v>105.5</v>
      </c>
      <c r="AI594" s="528">
        <v>105.5</v>
      </c>
      <c r="AJ594" s="528">
        <v>108.9</v>
      </c>
      <c r="AK594" s="528">
        <v>118.9</v>
      </c>
      <c r="AL594" s="528">
        <v>122.6</v>
      </c>
      <c r="AM594" s="528">
        <v>127.2</v>
      </c>
      <c r="AN594" s="528">
        <v>144.1</v>
      </c>
      <c r="AO594" s="528">
        <v>144.1</v>
      </c>
      <c r="AP594" s="528">
        <v>152.4</v>
      </c>
      <c r="AQ594" s="528">
        <v>152.30000000000001</v>
      </c>
      <c r="AR594" s="528">
        <v>152</v>
      </c>
      <c r="AS594" s="528">
        <v>161.19999999999999</v>
      </c>
      <c r="AT594" s="528">
        <v>161.19999999999999</v>
      </c>
      <c r="AU594" s="528">
        <v>161.19999999999999</v>
      </c>
      <c r="AV594" s="528">
        <v>161.19999999999999</v>
      </c>
      <c r="AW594" s="528">
        <v>161.19999999999999</v>
      </c>
      <c r="AX594" s="528">
        <v>161.19999999999999</v>
      </c>
      <c r="AY594" s="528">
        <v>161.19999999999999</v>
      </c>
      <c r="AZ594" s="528">
        <v>113.8</v>
      </c>
      <c r="BA594" s="528">
        <v>111.7</v>
      </c>
      <c r="BB594" s="528">
        <v>105</v>
      </c>
      <c r="BC594" s="528">
        <v>102.5</v>
      </c>
      <c r="BD594" s="528">
        <v>101.4</v>
      </c>
      <c r="BE594" s="528">
        <v>100.9</v>
      </c>
      <c r="BF594" s="528">
        <v>100.9</v>
      </c>
      <c r="BG594" s="528">
        <v>104.1</v>
      </c>
      <c r="BH594" s="528">
        <v>109.6</v>
      </c>
      <c r="BI594" s="528">
        <v>121.3</v>
      </c>
      <c r="BJ594" s="528">
        <v>120.4</v>
      </c>
      <c r="BK594" s="528">
        <v>114.9</v>
      </c>
      <c r="BL594" s="528">
        <v>118.1</v>
      </c>
      <c r="BM594" s="528">
        <v>117.3</v>
      </c>
      <c r="BN594" s="528">
        <v>125.4</v>
      </c>
      <c r="BO594" s="528">
        <v>120.2</v>
      </c>
      <c r="BP594" s="528">
        <v>119.1</v>
      </c>
      <c r="BQ594" s="528">
        <v>117.8</v>
      </c>
      <c r="BR594" s="528">
        <v>116.1</v>
      </c>
      <c r="BS594" s="528">
        <v>115.5</v>
      </c>
      <c r="BT594" s="528">
        <v>115.5</v>
      </c>
      <c r="BU594" s="528">
        <v>115.5</v>
      </c>
      <c r="BV594" s="528">
        <v>115.5</v>
      </c>
      <c r="BW594" s="528">
        <v>115.5</v>
      </c>
      <c r="BX594" s="528">
        <v>125.7</v>
      </c>
      <c r="BY594" s="528">
        <v>125.5</v>
      </c>
      <c r="BZ594" s="528">
        <v>126.3</v>
      </c>
      <c r="CA594" s="528">
        <v>125.9</v>
      </c>
      <c r="CB594" s="528">
        <v>125.5</v>
      </c>
      <c r="CC594" s="528">
        <v>124.7</v>
      </c>
      <c r="CD594" s="528">
        <v>124.8</v>
      </c>
      <c r="CE594" s="528">
        <v>124.3</v>
      </c>
      <c r="CF594" s="528">
        <v>124.5</v>
      </c>
      <c r="CG594" s="528">
        <v>123.8</v>
      </c>
      <c r="CH594" s="528">
        <v>122.3</v>
      </c>
      <c r="CI594" s="528">
        <v>124</v>
      </c>
      <c r="CJ594" s="528">
        <v>122.8</v>
      </c>
      <c r="CK594" s="528">
        <v>123.9</v>
      </c>
      <c r="CL594" s="528">
        <v>125.8</v>
      </c>
    </row>
    <row r="595" spans="1:90">
      <c r="A595" s="524" t="s">
        <v>3070</v>
      </c>
      <c r="B595" s="524" t="s">
        <v>3071</v>
      </c>
      <c r="C595" s="525">
        <v>1.401E-2</v>
      </c>
      <c r="D595" s="528">
        <v>94.9</v>
      </c>
      <c r="E595" s="528">
        <v>94.8</v>
      </c>
      <c r="F595" s="528">
        <v>93.6</v>
      </c>
      <c r="G595" s="528">
        <v>95.1</v>
      </c>
      <c r="H595" s="528">
        <v>92.9</v>
      </c>
      <c r="I595" s="528">
        <v>90.6</v>
      </c>
      <c r="J595" s="528">
        <v>87.7</v>
      </c>
      <c r="K595" s="528">
        <v>84.4</v>
      </c>
      <c r="L595" s="528">
        <v>87.5</v>
      </c>
      <c r="M595" s="528">
        <v>91.3</v>
      </c>
      <c r="N595" s="528">
        <v>91.5</v>
      </c>
      <c r="O595" s="528">
        <v>92.7</v>
      </c>
      <c r="P595" s="528">
        <v>92.3</v>
      </c>
      <c r="Q595" s="528">
        <v>89</v>
      </c>
      <c r="R595" s="528">
        <v>88.9</v>
      </c>
      <c r="S595" s="528">
        <v>91.3</v>
      </c>
      <c r="T595" s="528">
        <v>91.4</v>
      </c>
      <c r="U595" s="528">
        <v>93.5</v>
      </c>
      <c r="V595" s="528">
        <v>94.8</v>
      </c>
      <c r="W595" s="528">
        <v>94.6</v>
      </c>
      <c r="X595" s="528">
        <v>94.7</v>
      </c>
      <c r="Y595" s="528">
        <v>94.3</v>
      </c>
      <c r="Z595" s="528">
        <v>94.4</v>
      </c>
      <c r="AA595" s="528">
        <v>94.9</v>
      </c>
      <c r="AB595" s="528">
        <v>95.4</v>
      </c>
      <c r="AC595" s="528">
        <v>95.7</v>
      </c>
      <c r="AD595" s="528">
        <v>98.7</v>
      </c>
      <c r="AE595" s="528">
        <v>98.9</v>
      </c>
      <c r="AF595" s="528">
        <v>100.5</v>
      </c>
      <c r="AG595" s="528">
        <v>101.7</v>
      </c>
      <c r="AH595" s="528">
        <v>108</v>
      </c>
      <c r="AI595" s="528">
        <v>110.3</v>
      </c>
      <c r="AJ595" s="528">
        <v>111.5</v>
      </c>
      <c r="AK595" s="528">
        <v>112.8</v>
      </c>
      <c r="AL595" s="528">
        <v>112.9</v>
      </c>
      <c r="AM595" s="528">
        <v>116.1</v>
      </c>
      <c r="AN595" s="528">
        <v>113.7</v>
      </c>
      <c r="AO595" s="528">
        <v>121.8</v>
      </c>
      <c r="AP595" s="528">
        <v>126.8</v>
      </c>
      <c r="AQ595" s="528">
        <v>135</v>
      </c>
      <c r="AR595" s="528">
        <v>136.4</v>
      </c>
      <c r="AS595" s="528">
        <v>143.5</v>
      </c>
      <c r="AT595" s="528">
        <v>142.9</v>
      </c>
      <c r="AU595" s="528">
        <v>142.69999999999999</v>
      </c>
      <c r="AV595" s="528">
        <v>142.69999999999999</v>
      </c>
      <c r="AW595" s="528">
        <v>142.69999999999999</v>
      </c>
      <c r="AX595" s="528">
        <v>142.69999999999999</v>
      </c>
      <c r="AY595" s="528">
        <v>142.69999999999999</v>
      </c>
      <c r="AZ595" s="528">
        <v>108.3</v>
      </c>
      <c r="BA595" s="528">
        <v>109.1</v>
      </c>
      <c r="BB595" s="528">
        <v>105.3</v>
      </c>
      <c r="BC595" s="528">
        <v>106.9</v>
      </c>
      <c r="BD595" s="528">
        <v>109.1</v>
      </c>
      <c r="BE595" s="528">
        <v>112.3</v>
      </c>
      <c r="BF595" s="528">
        <v>113</v>
      </c>
      <c r="BG595" s="528">
        <v>114.8</v>
      </c>
      <c r="BH595" s="528">
        <v>117.1</v>
      </c>
      <c r="BI595" s="528">
        <v>115.6</v>
      </c>
      <c r="BJ595" s="528">
        <v>114.8</v>
      </c>
      <c r="BK595" s="528">
        <v>116.9</v>
      </c>
      <c r="BL595" s="528">
        <v>121.5</v>
      </c>
      <c r="BM595" s="528">
        <v>123.5</v>
      </c>
      <c r="BN595" s="528">
        <v>126.4</v>
      </c>
      <c r="BO595" s="528">
        <v>128.69999999999999</v>
      </c>
      <c r="BP595" s="528">
        <v>128.30000000000001</v>
      </c>
      <c r="BQ595" s="528">
        <v>128.30000000000001</v>
      </c>
      <c r="BR595" s="528">
        <v>128.30000000000001</v>
      </c>
      <c r="BS595" s="528">
        <v>128.30000000000001</v>
      </c>
      <c r="BT595" s="528">
        <v>128.30000000000001</v>
      </c>
      <c r="BU595" s="528">
        <v>128.30000000000001</v>
      </c>
      <c r="BV595" s="528">
        <v>128.30000000000001</v>
      </c>
      <c r="BW595" s="528">
        <v>128.30000000000001</v>
      </c>
      <c r="BX595" s="528">
        <v>136.69999999999999</v>
      </c>
      <c r="BY595" s="528">
        <v>136.80000000000001</v>
      </c>
      <c r="BZ595" s="528">
        <v>136.80000000000001</v>
      </c>
      <c r="CA595" s="528">
        <v>136.9</v>
      </c>
      <c r="CB595" s="528">
        <v>135.9</v>
      </c>
      <c r="CC595" s="528">
        <v>132.9</v>
      </c>
      <c r="CD595" s="528">
        <v>132.9</v>
      </c>
      <c r="CE595" s="528">
        <v>132.9</v>
      </c>
      <c r="CF595" s="528">
        <v>132.9</v>
      </c>
      <c r="CG595" s="528">
        <v>132.69999999999999</v>
      </c>
      <c r="CH595" s="528">
        <v>132.69999999999999</v>
      </c>
      <c r="CI595" s="528">
        <v>132.69999999999999</v>
      </c>
      <c r="CJ595" s="528">
        <v>132.30000000000001</v>
      </c>
      <c r="CK595" s="528">
        <v>131.9</v>
      </c>
      <c r="CL595" s="528">
        <v>132.1</v>
      </c>
    </row>
    <row r="596" spans="1:90">
      <c r="A596" s="524" t="s">
        <v>3072</v>
      </c>
      <c r="B596" s="524" t="s">
        <v>1324</v>
      </c>
      <c r="C596" s="525">
        <v>1.0039800000000001</v>
      </c>
      <c r="D596" s="528">
        <v>102.9</v>
      </c>
      <c r="E596" s="528">
        <v>103.9</v>
      </c>
      <c r="F596" s="528">
        <v>104.6</v>
      </c>
      <c r="G596" s="528">
        <v>107.3</v>
      </c>
      <c r="H596" s="528">
        <v>107.1</v>
      </c>
      <c r="I596" s="528">
        <v>107.6</v>
      </c>
      <c r="J596" s="528">
        <v>107.3</v>
      </c>
      <c r="K596" s="528">
        <v>107.7</v>
      </c>
      <c r="L596" s="528">
        <v>108.4</v>
      </c>
      <c r="M596" s="528">
        <v>109.6</v>
      </c>
      <c r="N596" s="528">
        <v>111.1</v>
      </c>
      <c r="O596" s="528">
        <v>114.3</v>
      </c>
      <c r="P596" s="528">
        <v>118.7</v>
      </c>
      <c r="Q596" s="528">
        <v>121.1</v>
      </c>
      <c r="R596" s="528">
        <v>122.1</v>
      </c>
      <c r="S596" s="528">
        <v>131</v>
      </c>
      <c r="T596" s="528">
        <v>138.1</v>
      </c>
      <c r="U596" s="528">
        <v>139.1</v>
      </c>
      <c r="V596" s="528">
        <v>140.6</v>
      </c>
      <c r="W596" s="528">
        <v>144.69999999999999</v>
      </c>
      <c r="X596" s="528">
        <v>146.9</v>
      </c>
      <c r="Y596" s="528">
        <v>149.1</v>
      </c>
      <c r="Z596" s="528">
        <v>151.4</v>
      </c>
      <c r="AA596" s="528">
        <v>150.80000000000001</v>
      </c>
      <c r="AB596" s="528">
        <v>152.30000000000001</v>
      </c>
      <c r="AC596" s="528">
        <v>151.4</v>
      </c>
      <c r="AD596" s="528">
        <v>151.80000000000001</v>
      </c>
      <c r="AE596" s="528">
        <v>153.5</v>
      </c>
      <c r="AF596" s="528">
        <v>153.30000000000001</v>
      </c>
      <c r="AG596" s="528">
        <v>151.5</v>
      </c>
      <c r="AH596" s="528">
        <v>152</v>
      </c>
      <c r="AI596" s="528">
        <v>151.6</v>
      </c>
      <c r="AJ596" s="528">
        <v>150.80000000000001</v>
      </c>
      <c r="AK596" s="528">
        <v>150.69999999999999</v>
      </c>
      <c r="AL596" s="528">
        <v>150</v>
      </c>
      <c r="AM596" s="528">
        <v>148.6</v>
      </c>
      <c r="AN596" s="528">
        <v>149.69999999999999</v>
      </c>
      <c r="AO596" s="528">
        <v>151.80000000000001</v>
      </c>
      <c r="AP596" s="528">
        <v>153.6</v>
      </c>
      <c r="AQ596" s="528">
        <v>154.5</v>
      </c>
      <c r="AR596" s="528">
        <v>154.6</v>
      </c>
      <c r="AS596" s="528">
        <v>154.4</v>
      </c>
      <c r="AT596" s="528">
        <v>154.9</v>
      </c>
      <c r="AU596" s="528">
        <v>155</v>
      </c>
      <c r="AV596" s="528">
        <v>154.4</v>
      </c>
      <c r="AW596" s="528">
        <v>155.1</v>
      </c>
      <c r="AX596" s="528">
        <v>152.6</v>
      </c>
      <c r="AY596" s="528">
        <v>150.1</v>
      </c>
      <c r="AZ596" s="528">
        <v>141.4</v>
      </c>
      <c r="BA596" s="528">
        <v>140.5</v>
      </c>
      <c r="BB596" s="528">
        <v>139.9</v>
      </c>
      <c r="BC596" s="528">
        <v>140.19999999999999</v>
      </c>
      <c r="BD596" s="528">
        <v>140.9</v>
      </c>
      <c r="BE596" s="528">
        <v>141.4</v>
      </c>
      <c r="BF596" s="528">
        <v>142.6</v>
      </c>
      <c r="BG596" s="528">
        <v>145</v>
      </c>
      <c r="BH596" s="528">
        <v>146.4</v>
      </c>
      <c r="BI596" s="528">
        <v>144.9</v>
      </c>
      <c r="BJ596" s="528">
        <v>145.1</v>
      </c>
      <c r="BK596" s="528">
        <v>146.4</v>
      </c>
      <c r="BL596" s="528">
        <v>151.30000000000001</v>
      </c>
      <c r="BM596" s="528">
        <v>153.6</v>
      </c>
      <c r="BN596" s="528">
        <v>151.69999999999999</v>
      </c>
      <c r="BO596" s="528">
        <v>154.19999999999999</v>
      </c>
      <c r="BP596" s="528">
        <v>153.9</v>
      </c>
      <c r="BQ596" s="528">
        <v>152.30000000000001</v>
      </c>
      <c r="BR596" s="528">
        <v>152.5</v>
      </c>
      <c r="BS596" s="528">
        <v>152.9</v>
      </c>
      <c r="BT596" s="528">
        <v>152.6</v>
      </c>
      <c r="BU596" s="528">
        <v>153</v>
      </c>
      <c r="BV596" s="528">
        <v>152.80000000000001</v>
      </c>
      <c r="BW596" s="528">
        <v>153.5</v>
      </c>
      <c r="BX596" s="528">
        <v>153.6</v>
      </c>
      <c r="BY596" s="528">
        <v>155.30000000000001</v>
      </c>
      <c r="BZ596" s="528">
        <v>155.19999999999999</v>
      </c>
      <c r="CA596" s="528">
        <v>156.5</v>
      </c>
      <c r="CB596" s="528">
        <v>156.30000000000001</v>
      </c>
      <c r="CC596" s="528">
        <v>156.69999999999999</v>
      </c>
      <c r="CD596" s="528">
        <v>157.30000000000001</v>
      </c>
      <c r="CE596" s="528">
        <v>157.4</v>
      </c>
      <c r="CF596" s="528">
        <v>157.19999999999999</v>
      </c>
      <c r="CG596" s="528">
        <v>156.69999999999999</v>
      </c>
      <c r="CH596" s="528">
        <v>156.69999999999999</v>
      </c>
      <c r="CI596" s="528">
        <v>157.5</v>
      </c>
      <c r="CJ596" s="528">
        <v>157.30000000000001</v>
      </c>
      <c r="CK596" s="528">
        <v>157.6</v>
      </c>
      <c r="CL596" s="528">
        <v>158.19999999999999</v>
      </c>
    </row>
    <row r="597" spans="1:90">
      <c r="A597" s="524" t="s">
        <v>3073</v>
      </c>
      <c r="B597" s="524" t="s">
        <v>3074</v>
      </c>
      <c r="C597" s="525">
        <v>0.48920999999999998</v>
      </c>
      <c r="D597" s="528">
        <v>102.4</v>
      </c>
      <c r="E597" s="528">
        <v>102.5</v>
      </c>
      <c r="F597" s="528">
        <v>102.6</v>
      </c>
      <c r="G597" s="528">
        <v>106.2</v>
      </c>
      <c r="H597" s="528">
        <v>105.8</v>
      </c>
      <c r="I597" s="528">
        <v>105.1</v>
      </c>
      <c r="J597" s="528">
        <v>104.2</v>
      </c>
      <c r="K597" s="528">
        <v>105</v>
      </c>
      <c r="L597" s="528">
        <v>105.7</v>
      </c>
      <c r="M597" s="528">
        <v>105.8</v>
      </c>
      <c r="N597" s="528">
        <v>106.6</v>
      </c>
      <c r="O597" s="528">
        <v>109.1</v>
      </c>
      <c r="P597" s="528">
        <v>113.8</v>
      </c>
      <c r="Q597" s="528">
        <v>116.1</v>
      </c>
      <c r="R597" s="528">
        <v>116.7</v>
      </c>
      <c r="S597" s="528">
        <v>121.4</v>
      </c>
      <c r="T597" s="528">
        <v>125</v>
      </c>
      <c r="U597" s="528">
        <v>125.3</v>
      </c>
      <c r="V597" s="528">
        <v>122.6</v>
      </c>
      <c r="W597" s="528">
        <v>123.6</v>
      </c>
      <c r="X597" s="528">
        <v>123.3</v>
      </c>
      <c r="Y597" s="528">
        <v>124.3</v>
      </c>
      <c r="Z597" s="528">
        <v>127.3</v>
      </c>
      <c r="AA597" s="528">
        <v>126.7</v>
      </c>
      <c r="AB597" s="528">
        <v>127.6</v>
      </c>
      <c r="AC597" s="528">
        <v>127.6</v>
      </c>
      <c r="AD597" s="528">
        <v>126.5</v>
      </c>
      <c r="AE597" s="528">
        <v>127.8</v>
      </c>
      <c r="AF597" s="528">
        <v>126.4</v>
      </c>
      <c r="AG597" s="528">
        <v>124.9</v>
      </c>
      <c r="AH597" s="528">
        <v>124.8</v>
      </c>
      <c r="AI597" s="528">
        <v>123.6</v>
      </c>
      <c r="AJ597" s="528">
        <v>122.2</v>
      </c>
      <c r="AK597" s="528">
        <v>121.7</v>
      </c>
      <c r="AL597" s="528">
        <v>122.2</v>
      </c>
      <c r="AM597" s="528">
        <v>122.8</v>
      </c>
      <c r="AN597" s="528">
        <v>123.3</v>
      </c>
      <c r="AO597" s="528">
        <v>125</v>
      </c>
      <c r="AP597" s="528">
        <v>129</v>
      </c>
      <c r="AQ597" s="528">
        <v>129.19999999999999</v>
      </c>
      <c r="AR597" s="528">
        <v>129.6</v>
      </c>
      <c r="AS597" s="528">
        <v>129.6</v>
      </c>
      <c r="AT597" s="528">
        <v>130.80000000000001</v>
      </c>
      <c r="AU597" s="528">
        <v>131</v>
      </c>
      <c r="AV597" s="528">
        <v>130</v>
      </c>
      <c r="AW597" s="528">
        <v>129.69999999999999</v>
      </c>
      <c r="AX597" s="528">
        <v>129</v>
      </c>
      <c r="AY597" s="528">
        <v>127.8</v>
      </c>
      <c r="AZ597" s="528">
        <v>121</v>
      </c>
      <c r="BA597" s="528">
        <v>119.8</v>
      </c>
      <c r="BB597" s="528">
        <v>119.4</v>
      </c>
      <c r="BC597" s="528">
        <v>119.6</v>
      </c>
      <c r="BD597" s="528">
        <v>119.5</v>
      </c>
      <c r="BE597" s="528">
        <v>119.7</v>
      </c>
      <c r="BF597" s="528">
        <v>120.1</v>
      </c>
      <c r="BG597" s="528">
        <v>121.7</v>
      </c>
      <c r="BH597" s="528">
        <v>122.1</v>
      </c>
      <c r="BI597" s="528">
        <v>121</v>
      </c>
      <c r="BJ597" s="528">
        <v>119.8</v>
      </c>
      <c r="BK597" s="528">
        <v>121.5</v>
      </c>
      <c r="BL597" s="528">
        <v>123.8</v>
      </c>
      <c r="BM597" s="528">
        <v>123.9</v>
      </c>
      <c r="BN597" s="528">
        <v>123.9</v>
      </c>
      <c r="BO597" s="528">
        <v>127</v>
      </c>
      <c r="BP597" s="528">
        <v>127.7</v>
      </c>
      <c r="BQ597" s="528">
        <v>125.1</v>
      </c>
      <c r="BR597" s="528">
        <v>125.4</v>
      </c>
      <c r="BS597" s="528">
        <v>126.2</v>
      </c>
      <c r="BT597" s="528">
        <v>125.8</v>
      </c>
      <c r="BU597" s="528">
        <v>126.4</v>
      </c>
      <c r="BV597" s="528">
        <v>126.8</v>
      </c>
      <c r="BW597" s="528">
        <v>127.1</v>
      </c>
      <c r="BX597" s="528">
        <v>125</v>
      </c>
      <c r="BY597" s="528">
        <v>126.4</v>
      </c>
      <c r="BZ597" s="528">
        <v>126.5</v>
      </c>
      <c r="CA597" s="528">
        <v>127.3</v>
      </c>
      <c r="CB597" s="528">
        <v>128.30000000000001</v>
      </c>
      <c r="CC597" s="528">
        <v>128.4</v>
      </c>
      <c r="CD597" s="528">
        <v>127.2</v>
      </c>
      <c r="CE597" s="528">
        <v>127</v>
      </c>
      <c r="CF597" s="528">
        <v>127.4</v>
      </c>
      <c r="CG597" s="528">
        <v>127.3</v>
      </c>
      <c r="CH597" s="528">
        <v>127.3</v>
      </c>
      <c r="CI597" s="528">
        <v>128</v>
      </c>
      <c r="CJ597" s="528">
        <v>128.9</v>
      </c>
      <c r="CK597" s="528">
        <v>129.5</v>
      </c>
      <c r="CL597" s="528">
        <v>130.19999999999999</v>
      </c>
    </row>
    <row r="598" spans="1:90">
      <c r="A598" s="524" t="s">
        <v>3075</v>
      </c>
      <c r="B598" s="524" t="s">
        <v>3076</v>
      </c>
      <c r="C598" s="525">
        <v>0.20749999999999999</v>
      </c>
      <c r="D598" s="528">
        <v>103.1</v>
      </c>
      <c r="E598" s="528">
        <v>103.2</v>
      </c>
      <c r="F598" s="528">
        <v>102.8</v>
      </c>
      <c r="G598" s="528">
        <v>105.2</v>
      </c>
      <c r="H598" s="528">
        <v>104</v>
      </c>
      <c r="I598" s="528">
        <v>103.6</v>
      </c>
      <c r="J598" s="528">
        <v>103.1</v>
      </c>
      <c r="K598" s="528">
        <v>103.5</v>
      </c>
      <c r="L598" s="528">
        <v>104.5</v>
      </c>
      <c r="M598" s="528">
        <v>105.8</v>
      </c>
      <c r="N598" s="528">
        <v>106.4</v>
      </c>
      <c r="O598" s="528">
        <v>110.4</v>
      </c>
      <c r="P598" s="528">
        <v>115.6</v>
      </c>
      <c r="Q598" s="528">
        <v>119.4</v>
      </c>
      <c r="R598" s="528">
        <v>119.2</v>
      </c>
      <c r="S598" s="528">
        <v>124.5</v>
      </c>
      <c r="T598" s="528">
        <v>130.5</v>
      </c>
      <c r="U598" s="528">
        <v>130.9</v>
      </c>
      <c r="V598" s="528">
        <v>129.5</v>
      </c>
      <c r="W598" s="528">
        <v>131.1</v>
      </c>
      <c r="X598" s="528">
        <v>129.19999999999999</v>
      </c>
      <c r="Y598" s="528">
        <v>131.19999999999999</v>
      </c>
      <c r="Z598" s="528">
        <v>134.4</v>
      </c>
      <c r="AA598" s="528">
        <v>134.4</v>
      </c>
      <c r="AB598" s="528">
        <v>134.80000000000001</v>
      </c>
      <c r="AC598" s="528">
        <v>133.30000000000001</v>
      </c>
      <c r="AD598" s="528">
        <v>132.69999999999999</v>
      </c>
      <c r="AE598" s="528">
        <v>133.4</v>
      </c>
      <c r="AF598" s="528">
        <v>132.30000000000001</v>
      </c>
      <c r="AG598" s="528">
        <v>129.4</v>
      </c>
      <c r="AH598" s="528">
        <v>128.4</v>
      </c>
      <c r="AI598" s="528">
        <v>127.6</v>
      </c>
      <c r="AJ598" s="528">
        <v>124.6</v>
      </c>
      <c r="AK598" s="528">
        <v>123.6</v>
      </c>
      <c r="AL598" s="528">
        <v>123.8</v>
      </c>
      <c r="AM598" s="528">
        <v>122</v>
      </c>
      <c r="AN598" s="528">
        <v>121</v>
      </c>
      <c r="AO598" s="528">
        <v>123.9</v>
      </c>
      <c r="AP598" s="528">
        <v>130.9</v>
      </c>
      <c r="AQ598" s="528">
        <v>130.30000000000001</v>
      </c>
      <c r="AR598" s="528">
        <v>130.4</v>
      </c>
      <c r="AS598" s="528">
        <v>130.30000000000001</v>
      </c>
      <c r="AT598" s="528">
        <v>132.1</v>
      </c>
      <c r="AU598" s="528">
        <v>132.19999999999999</v>
      </c>
      <c r="AV598" s="528">
        <v>129.6</v>
      </c>
      <c r="AW598" s="528">
        <v>129.1</v>
      </c>
      <c r="AX598" s="528">
        <v>127.8</v>
      </c>
      <c r="AY598" s="528">
        <v>125.5</v>
      </c>
      <c r="AZ598" s="528">
        <v>118.7</v>
      </c>
      <c r="BA598" s="528">
        <v>117.8</v>
      </c>
      <c r="BB598" s="528">
        <v>117.6</v>
      </c>
      <c r="BC598" s="528">
        <v>118.8</v>
      </c>
      <c r="BD598" s="528">
        <v>118.8</v>
      </c>
      <c r="BE598" s="528">
        <v>118.7</v>
      </c>
      <c r="BF598" s="528">
        <v>119</v>
      </c>
      <c r="BG598" s="528">
        <v>120.6</v>
      </c>
      <c r="BH598" s="528">
        <v>121.4</v>
      </c>
      <c r="BI598" s="528">
        <v>118.9</v>
      </c>
      <c r="BJ598" s="528">
        <v>117.1</v>
      </c>
      <c r="BK598" s="528">
        <v>119.5</v>
      </c>
      <c r="BL598" s="528">
        <v>122.2</v>
      </c>
      <c r="BM598" s="528">
        <v>122.1</v>
      </c>
      <c r="BN598" s="528">
        <v>121.8</v>
      </c>
      <c r="BO598" s="528">
        <v>123.1</v>
      </c>
      <c r="BP598" s="528">
        <v>122.1</v>
      </c>
      <c r="BQ598" s="528">
        <v>120.5</v>
      </c>
      <c r="BR598" s="528">
        <v>120.1</v>
      </c>
      <c r="BS598" s="528">
        <v>121.2</v>
      </c>
      <c r="BT598" s="528">
        <v>121.4</v>
      </c>
      <c r="BU598" s="528">
        <v>121.8</v>
      </c>
      <c r="BV598" s="528">
        <v>122.5</v>
      </c>
      <c r="BW598" s="528">
        <v>122.9</v>
      </c>
      <c r="BX598" s="528">
        <v>127</v>
      </c>
      <c r="BY598" s="528">
        <v>130</v>
      </c>
      <c r="BZ598" s="528">
        <v>130.30000000000001</v>
      </c>
      <c r="CA598" s="528">
        <v>130.6</v>
      </c>
      <c r="CB598" s="528">
        <v>131.30000000000001</v>
      </c>
      <c r="CC598" s="528">
        <v>131.69999999999999</v>
      </c>
      <c r="CD598" s="528">
        <v>130.6</v>
      </c>
      <c r="CE598" s="528">
        <v>130.4</v>
      </c>
      <c r="CF598" s="528">
        <v>131.1</v>
      </c>
      <c r="CG598" s="528">
        <v>130.69999999999999</v>
      </c>
      <c r="CH598" s="528">
        <v>130.5</v>
      </c>
      <c r="CI598" s="528">
        <v>130.5</v>
      </c>
      <c r="CJ598" s="528">
        <v>131.4</v>
      </c>
      <c r="CK598" s="528">
        <v>132.1</v>
      </c>
      <c r="CL598" s="528">
        <v>133</v>
      </c>
    </row>
    <row r="599" spans="1:90">
      <c r="A599" s="524" t="s">
        <v>3077</v>
      </c>
      <c r="B599" s="524" t="s">
        <v>3078</v>
      </c>
      <c r="C599" s="525">
        <v>5.28E-2</v>
      </c>
      <c r="D599" s="528">
        <v>104.7</v>
      </c>
      <c r="E599" s="528">
        <v>105</v>
      </c>
      <c r="F599" s="528">
        <v>107.1</v>
      </c>
      <c r="G599" s="528">
        <v>111.2</v>
      </c>
      <c r="H599" s="528">
        <v>109.9</v>
      </c>
      <c r="I599" s="528">
        <v>107.5</v>
      </c>
      <c r="J599" s="528">
        <v>103.1</v>
      </c>
      <c r="K599" s="528">
        <v>107.8</v>
      </c>
      <c r="L599" s="528">
        <v>109.1</v>
      </c>
      <c r="M599" s="528">
        <v>105.1</v>
      </c>
      <c r="N599" s="528">
        <v>108.9</v>
      </c>
      <c r="O599" s="528">
        <v>109.3</v>
      </c>
      <c r="P599" s="528">
        <v>113.8</v>
      </c>
      <c r="Q599" s="528">
        <v>113.9</v>
      </c>
      <c r="R599" s="528">
        <v>115</v>
      </c>
      <c r="S599" s="528">
        <v>121</v>
      </c>
      <c r="T599" s="528">
        <v>121.3</v>
      </c>
      <c r="U599" s="528">
        <v>118.4</v>
      </c>
      <c r="V599" s="528">
        <v>117.2</v>
      </c>
      <c r="W599" s="528">
        <v>115.9</v>
      </c>
      <c r="X599" s="528">
        <v>115.9</v>
      </c>
      <c r="Y599" s="528">
        <v>119</v>
      </c>
      <c r="Z599" s="528">
        <v>123.8</v>
      </c>
      <c r="AA599" s="528">
        <v>123.7</v>
      </c>
      <c r="AB599" s="528">
        <v>123.9</v>
      </c>
      <c r="AC599" s="528">
        <v>123.2</v>
      </c>
      <c r="AD599" s="528">
        <v>124.1</v>
      </c>
      <c r="AE599" s="528">
        <v>129.19999999999999</v>
      </c>
      <c r="AF599" s="528">
        <v>126.6</v>
      </c>
      <c r="AG599" s="528">
        <v>126.5</v>
      </c>
      <c r="AH599" s="528">
        <v>128.30000000000001</v>
      </c>
      <c r="AI599" s="528">
        <v>126.6</v>
      </c>
      <c r="AJ599" s="528">
        <v>126</v>
      </c>
      <c r="AK599" s="528">
        <v>124.4</v>
      </c>
      <c r="AL599" s="528">
        <v>129.1</v>
      </c>
      <c r="AM599" s="528">
        <v>138</v>
      </c>
      <c r="AN599" s="528">
        <v>146.80000000000001</v>
      </c>
      <c r="AO599" s="528">
        <v>148.19999999999999</v>
      </c>
      <c r="AP599" s="528">
        <v>151.30000000000001</v>
      </c>
      <c r="AQ599" s="528">
        <v>151.5</v>
      </c>
      <c r="AR599" s="528">
        <v>152.5</v>
      </c>
      <c r="AS599" s="528">
        <v>150.6</v>
      </c>
      <c r="AT599" s="528">
        <v>150.6</v>
      </c>
      <c r="AU599" s="528">
        <v>150.6</v>
      </c>
      <c r="AV599" s="528">
        <v>150.6</v>
      </c>
      <c r="AW599" s="528">
        <v>150.6</v>
      </c>
      <c r="AX599" s="528">
        <v>150.6</v>
      </c>
      <c r="AY599" s="528">
        <v>150.6</v>
      </c>
      <c r="AZ599" s="528">
        <v>150.6</v>
      </c>
      <c r="BA599" s="528">
        <v>150.6</v>
      </c>
      <c r="BB599" s="528">
        <v>150.6</v>
      </c>
      <c r="BC599" s="528">
        <v>150.6</v>
      </c>
      <c r="BD599" s="528">
        <v>150.6</v>
      </c>
      <c r="BE599" s="528">
        <v>150.6</v>
      </c>
      <c r="BF599" s="528">
        <v>150.6</v>
      </c>
      <c r="BG599" s="528">
        <v>150.6</v>
      </c>
      <c r="BH599" s="528">
        <v>150.6</v>
      </c>
      <c r="BI599" s="528">
        <v>150.6</v>
      </c>
      <c r="BJ599" s="528">
        <v>150.6</v>
      </c>
      <c r="BK599" s="528">
        <v>150.4</v>
      </c>
      <c r="BL599" s="528">
        <v>152.5</v>
      </c>
      <c r="BM599" s="528">
        <v>152.4</v>
      </c>
      <c r="BN599" s="528">
        <v>152</v>
      </c>
      <c r="BO599" s="528">
        <v>153.4</v>
      </c>
      <c r="BP599" s="528">
        <v>152.9</v>
      </c>
      <c r="BQ599" s="528">
        <v>151.19999999999999</v>
      </c>
      <c r="BR599" s="528">
        <v>151.9</v>
      </c>
      <c r="BS599" s="528">
        <v>153.80000000000001</v>
      </c>
      <c r="BT599" s="528">
        <v>150.30000000000001</v>
      </c>
      <c r="BU599" s="528">
        <v>153.6</v>
      </c>
      <c r="BV599" s="528">
        <v>153.80000000000001</v>
      </c>
      <c r="BW599" s="528">
        <v>153.80000000000001</v>
      </c>
      <c r="BX599" s="528">
        <v>155.1</v>
      </c>
      <c r="BY599" s="528">
        <v>156.1</v>
      </c>
      <c r="BZ599" s="528">
        <v>155.80000000000001</v>
      </c>
      <c r="CA599" s="528">
        <v>156.5</v>
      </c>
      <c r="CB599" s="528">
        <v>156.80000000000001</v>
      </c>
      <c r="CC599" s="528">
        <v>156.5</v>
      </c>
      <c r="CD599" s="528">
        <v>155.69999999999999</v>
      </c>
      <c r="CE599" s="528">
        <v>155.30000000000001</v>
      </c>
      <c r="CF599" s="528">
        <v>155.4</v>
      </c>
      <c r="CG599" s="528">
        <v>154.6</v>
      </c>
      <c r="CH599" s="528">
        <v>154.4</v>
      </c>
      <c r="CI599" s="528">
        <v>154.5</v>
      </c>
      <c r="CJ599" s="528">
        <v>155.1</v>
      </c>
      <c r="CK599" s="528">
        <v>155.9</v>
      </c>
      <c r="CL599" s="528">
        <v>156</v>
      </c>
    </row>
    <row r="600" spans="1:90">
      <c r="A600" s="524" t="s">
        <v>3079</v>
      </c>
      <c r="B600" s="524" t="s">
        <v>3080</v>
      </c>
      <c r="C600" s="525">
        <v>3.1949999999999999E-2</v>
      </c>
      <c r="D600" s="528">
        <v>101.4</v>
      </c>
      <c r="E600" s="528">
        <v>101.5</v>
      </c>
      <c r="F600" s="528">
        <v>101.2</v>
      </c>
      <c r="G600" s="528">
        <v>102.9</v>
      </c>
      <c r="H600" s="528">
        <v>102.4</v>
      </c>
      <c r="I600" s="528">
        <v>102.2</v>
      </c>
      <c r="J600" s="528">
        <v>100.9</v>
      </c>
      <c r="K600" s="528">
        <v>101.3</v>
      </c>
      <c r="L600" s="528">
        <v>101.9</v>
      </c>
      <c r="M600" s="528">
        <v>102.1</v>
      </c>
      <c r="N600" s="528">
        <v>101.9</v>
      </c>
      <c r="O600" s="528">
        <v>104.7</v>
      </c>
      <c r="P600" s="528">
        <v>108.3</v>
      </c>
      <c r="Q600" s="528">
        <v>112.9</v>
      </c>
      <c r="R600" s="528">
        <v>114.8</v>
      </c>
      <c r="S600" s="528">
        <v>117.8</v>
      </c>
      <c r="T600" s="528">
        <v>121.4</v>
      </c>
      <c r="U600" s="528">
        <v>123.7</v>
      </c>
      <c r="V600" s="528">
        <v>118.9</v>
      </c>
      <c r="W600" s="528">
        <v>124.7</v>
      </c>
      <c r="X600" s="528">
        <v>123.6</v>
      </c>
      <c r="Y600" s="528">
        <v>124.2</v>
      </c>
      <c r="Z600" s="528">
        <v>125.7</v>
      </c>
      <c r="AA600" s="528">
        <v>125.5</v>
      </c>
      <c r="AB600" s="528">
        <v>126.5</v>
      </c>
      <c r="AC600" s="528">
        <v>125.5</v>
      </c>
      <c r="AD600" s="528">
        <v>125.1</v>
      </c>
      <c r="AE600" s="528">
        <v>127.4</v>
      </c>
      <c r="AF600" s="528">
        <v>128.6</v>
      </c>
      <c r="AG600" s="528">
        <v>129.69999999999999</v>
      </c>
      <c r="AH600" s="528">
        <v>129.1</v>
      </c>
      <c r="AI600" s="528">
        <v>128.1</v>
      </c>
      <c r="AJ600" s="528">
        <v>127.2</v>
      </c>
      <c r="AK600" s="528">
        <v>124.9</v>
      </c>
      <c r="AL600" s="528">
        <v>124.8</v>
      </c>
      <c r="AM600" s="528">
        <v>124.8</v>
      </c>
      <c r="AN600" s="528">
        <v>124.8</v>
      </c>
      <c r="AO600" s="528">
        <v>125.4</v>
      </c>
      <c r="AP600" s="528">
        <v>124.7</v>
      </c>
      <c r="AQ600" s="528">
        <v>124</v>
      </c>
      <c r="AR600" s="528">
        <v>124.3</v>
      </c>
      <c r="AS600" s="528">
        <v>125.4</v>
      </c>
      <c r="AT600" s="528">
        <v>126.7</v>
      </c>
      <c r="AU600" s="528">
        <v>126.5</v>
      </c>
      <c r="AV600" s="528">
        <v>126.2</v>
      </c>
      <c r="AW600" s="528">
        <v>125.4</v>
      </c>
      <c r="AX600" s="528">
        <v>124.6</v>
      </c>
      <c r="AY600" s="528">
        <v>123.6</v>
      </c>
      <c r="AZ600" s="528">
        <v>119</v>
      </c>
      <c r="BA600" s="528">
        <v>115.2</v>
      </c>
      <c r="BB600" s="528">
        <v>115.3</v>
      </c>
      <c r="BC600" s="528">
        <v>110.7</v>
      </c>
      <c r="BD600" s="528">
        <v>112.4</v>
      </c>
      <c r="BE600" s="528">
        <v>112.1</v>
      </c>
      <c r="BF600" s="528">
        <v>112.6</v>
      </c>
      <c r="BG600" s="528">
        <v>113.4</v>
      </c>
      <c r="BH600" s="528">
        <v>113.5</v>
      </c>
      <c r="BI600" s="528">
        <v>108.9</v>
      </c>
      <c r="BJ600" s="528">
        <v>109.2</v>
      </c>
      <c r="BK600" s="528">
        <v>109.9</v>
      </c>
      <c r="BL600" s="528">
        <v>113.5</v>
      </c>
      <c r="BM600" s="528">
        <v>113.1</v>
      </c>
      <c r="BN600" s="528">
        <v>112</v>
      </c>
      <c r="BO600" s="528">
        <v>116.4</v>
      </c>
      <c r="BP600" s="528">
        <v>115.7</v>
      </c>
      <c r="BQ600" s="528">
        <v>114.5</v>
      </c>
      <c r="BR600" s="528">
        <v>115</v>
      </c>
      <c r="BS600" s="528">
        <v>116.5</v>
      </c>
      <c r="BT600" s="528">
        <v>116.7</v>
      </c>
      <c r="BU600" s="528">
        <v>117.1</v>
      </c>
      <c r="BV600" s="528">
        <v>118.9</v>
      </c>
      <c r="BW600" s="528">
        <v>119.7</v>
      </c>
      <c r="BX600" s="528">
        <v>123.9</v>
      </c>
      <c r="BY600" s="528">
        <v>124.7</v>
      </c>
      <c r="BZ600" s="528">
        <v>124.9</v>
      </c>
      <c r="CA600" s="528">
        <v>126.5</v>
      </c>
      <c r="CB600" s="528">
        <v>128.69999999999999</v>
      </c>
      <c r="CC600" s="528">
        <v>127.9</v>
      </c>
      <c r="CD600" s="528">
        <v>127</v>
      </c>
      <c r="CE600" s="528">
        <v>127.7</v>
      </c>
      <c r="CF600" s="528">
        <v>127.1</v>
      </c>
      <c r="CG600" s="528">
        <v>128</v>
      </c>
      <c r="CH600" s="528">
        <v>126.4</v>
      </c>
      <c r="CI600" s="528">
        <v>126.7</v>
      </c>
      <c r="CJ600" s="528">
        <v>128</v>
      </c>
      <c r="CK600" s="528">
        <v>127.3</v>
      </c>
      <c r="CL600" s="528">
        <v>128.6</v>
      </c>
    </row>
    <row r="601" spans="1:90">
      <c r="A601" s="524" t="s">
        <v>3081</v>
      </c>
      <c r="B601" s="524" t="s">
        <v>3082</v>
      </c>
      <c r="C601" s="525">
        <v>3.6609999999999997E-2</v>
      </c>
      <c r="D601" s="528">
        <v>101.4</v>
      </c>
      <c r="E601" s="528">
        <v>101.4</v>
      </c>
      <c r="F601" s="528">
        <v>101.4</v>
      </c>
      <c r="G601" s="528">
        <v>109.5</v>
      </c>
      <c r="H601" s="528">
        <v>109.5</v>
      </c>
      <c r="I601" s="528">
        <v>108.8</v>
      </c>
      <c r="J601" s="528">
        <v>108.8</v>
      </c>
      <c r="K601" s="528">
        <v>108.8</v>
      </c>
      <c r="L601" s="528">
        <v>108.8</v>
      </c>
      <c r="M601" s="528">
        <v>108.8</v>
      </c>
      <c r="N601" s="528">
        <v>109.3</v>
      </c>
      <c r="O601" s="528">
        <v>109.3</v>
      </c>
      <c r="P601" s="528">
        <v>114.5</v>
      </c>
      <c r="Q601" s="528">
        <v>115.7</v>
      </c>
      <c r="R601" s="528">
        <v>116.3</v>
      </c>
      <c r="S601" s="528">
        <v>116.2</v>
      </c>
      <c r="T601" s="528">
        <v>117.3</v>
      </c>
      <c r="U601" s="528">
        <v>118.6</v>
      </c>
      <c r="V601" s="528">
        <v>117.3</v>
      </c>
      <c r="W601" s="528">
        <v>117.3</v>
      </c>
      <c r="X601" s="528">
        <v>117.3</v>
      </c>
      <c r="Y601" s="528">
        <v>117.3</v>
      </c>
      <c r="Z601" s="528">
        <v>117.7</v>
      </c>
      <c r="AA601" s="528">
        <v>118.9</v>
      </c>
      <c r="AB601" s="528">
        <v>122.7</v>
      </c>
      <c r="AC601" s="528">
        <v>122.2</v>
      </c>
      <c r="AD601" s="528">
        <v>122.2</v>
      </c>
      <c r="AE601" s="528">
        <v>125.5</v>
      </c>
      <c r="AF601" s="528">
        <v>126</v>
      </c>
      <c r="AG601" s="528">
        <v>125.4</v>
      </c>
      <c r="AH601" s="528">
        <v>126</v>
      </c>
      <c r="AI601" s="528">
        <v>125.3</v>
      </c>
      <c r="AJ601" s="528">
        <v>124.7</v>
      </c>
      <c r="AK601" s="528">
        <v>123.5</v>
      </c>
      <c r="AL601" s="528">
        <v>123.4</v>
      </c>
      <c r="AM601" s="528">
        <v>123.7</v>
      </c>
      <c r="AN601" s="528">
        <v>125.7</v>
      </c>
      <c r="AO601" s="528">
        <v>125.9</v>
      </c>
      <c r="AP601" s="528">
        <v>125.3</v>
      </c>
      <c r="AQ601" s="528">
        <v>130.80000000000001</v>
      </c>
      <c r="AR601" s="528">
        <v>130.19999999999999</v>
      </c>
      <c r="AS601" s="528">
        <v>130.69999999999999</v>
      </c>
      <c r="AT601" s="528">
        <v>132.30000000000001</v>
      </c>
      <c r="AU601" s="528">
        <v>133.69999999999999</v>
      </c>
      <c r="AV601" s="528">
        <v>133.69999999999999</v>
      </c>
      <c r="AW601" s="528">
        <v>133.69999999999999</v>
      </c>
      <c r="AX601" s="528">
        <v>133.69999999999999</v>
      </c>
      <c r="AY601" s="528">
        <v>132.69999999999999</v>
      </c>
      <c r="AZ601" s="528">
        <v>132.4</v>
      </c>
      <c r="BA601" s="528">
        <v>131.80000000000001</v>
      </c>
      <c r="BB601" s="528">
        <v>130.1</v>
      </c>
      <c r="BC601" s="528">
        <v>130.1</v>
      </c>
      <c r="BD601" s="528">
        <v>130.1</v>
      </c>
      <c r="BE601" s="528">
        <v>129.9</v>
      </c>
      <c r="BF601" s="528">
        <v>130.4</v>
      </c>
      <c r="BG601" s="528">
        <v>131</v>
      </c>
      <c r="BH601" s="528">
        <v>131</v>
      </c>
      <c r="BI601" s="528">
        <v>130</v>
      </c>
      <c r="BJ601" s="528">
        <v>131.69999999999999</v>
      </c>
      <c r="BK601" s="528">
        <v>131.9</v>
      </c>
      <c r="BL601" s="528">
        <v>131.9</v>
      </c>
      <c r="BM601" s="528">
        <v>133.1</v>
      </c>
      <c r="BN601" s="528">
        <v>126.9</v>
      </c>
      <c r="BO601" s="528">
        <v>126.9</v>
      </c>
      <c r="BP601" s="528">
        <v>126.7</v>
      </c>
      <c r="BQ601" s="528">
        <v>126.5</v>
      </c>
      <c r="BR601" s="528">
        <v>126.5</v>
      </c>
      <c r="BS601" s="528">
        <v>126.5</v>
      </c>
      <c r="BT601" s="528">
        <v>126.5</v>
      </c>
      <c r="BU601" s="528">
        <v>126.5</v>
      </c>
      <c r="BV601" s="528">
        <v>126.5</v>
      </c>
      <c r="BW601" s="528">
        <v>126.5</v>
      </c>
      <c r="BX601" s="528">
        <v>126.9</v>
      </c>
      <c r="BY601" s="528">
        <v>120</v>
      </c>
      <c r="BZ601" s="528">
        <v>117.8</v>
      </c>
      <c r="CA601" s="528">
        <v>117.6</v>
      </c>
      <c r="CB601" s="528">
        <v>118.8</v>
      </c>
      <c r="CC601" s="528">
        <v>119.2</v>
      </c>
      <c r="CD601" s="528">
        <v>119.2</v>
      </c>
      <c r="CE601" s="528">
        <v>119.2</v>
      </c>
      <c r="CF601" s="528">
        <v>119.2</v>
      </c>
      <c r="CG601" s="528">
        <v>120.4</v>
      </c>
      <c r="CH601" s="528">
        <v>120.4</v>
      </c>
      <c r="CI601" s="528">
        <v>119.2</v>
      </c>
      <c r="CJ601" s="528">
        <v>119.2</v>
      </c>
      <c r="CK601" s="528">
        <v>119.2</v>
      </c>
      <c r="CL601" s="528">
        <v>120</v>
      </c>
    </row>
    <row r="602" spans="1:90">
      <c r="A602" s="524" t="s">
        <v>3083</v>
      </c>
      <c r="B602" s="524" t="s">
        <v>3084</v>
      </c>
      <c r="C602" s="525">
        <v>1.1010000000000001E-2</v>
      </c>
      <c r="D602" s="528">
        <v>100.8</v>
      </c>
      <c r="E602" s="528">
        <v>100.8</v>
      </c>
      <c r="F602" s="528">
        <v>100.9</v>
      </c>
      <c r="G602" s="528">
        <v>101.1</v>
      </c>
      <c r="H602" s="528">
        <v>101.1</v>
      </c>
      <c r="I602" s="528">
        <v>101.2</v>
      </c>
      <c r="J602" s="528">
        <v>101.2</v>
      </c>
      <c r="K602" s="528">
        <v>103.5</v>
      </c>
      <c r="L602" s="528">
        <v>104.4</v>
      </c>
      <c r="M602" s="528">
        <v>106.8</v>
      </c>
      <c r="N602" s="528">
        <v>106.8</v>
      </c>
      <c r="O602" s="528">
        <v>106.8</v>
      </c>
      <c r="P602" s="528">
        <v>106.8</v>
      </c>
      <c r="Q602" s="528">
        <v>106.8</v>
      </c>
      <c r="R602" s="528">
        <v>107.6</v>
      </c>
      <c r="S602" s="528">
        <v>113.5</v>
      </c>
      <c r="T602" s="528">
        <v>113.5</v>
      </c>
      <c r="U602" s="528">
        <v>113.5</v>
      </c>
      <c r="V602" s="528">
        <v>116.5</v>
      </c>
      <c r="W602" s="528">
        <v>117.8</v>
      </c>
      <c r="X602" s="528">
        <v>119.1</v>
      </c>
      <c r="Y602" s="528">
        <v>119.3</v>
      </c>
      <c r="Z602" s="528">
        <v>122</v>
      </c>
      <c r="AA602" s="528">
        <v>123.4</v>
      </c>
      <c r="AB602" s="528">
        <v>123.5</v>
      </c>
      <c r="AC602" s="528">
        <v>123.5</v>
      </c>
      <c r="AD602" s="528">
        <v>121.2</v>
      </c>
      <c r="AE602" s="528">
        <v>124.1</v>
      </c>
      <c r="AF602" s="528">
        <v>124</v>
      </c>
      <c r="AG602" s="528">
        <v>123.8</v>
      </c>
      <c r="AH602" s="528">
        <v>123.6</v>
      </c>
      <c r="AI602" s="528">
        <v>123.7</v>
      </c>
      <c r="AJ602" s="528">
        <v>123.1</v>
      </c>
      <c r="AK602" s="528">
        <v>123</v>
      </c>
      <c r="AL602" s="528">
        <v>125.3</v>
      </c>
      <c r="AM602" s="528">
        <v>125.6</v>
      </c>
      <c r="AN602" s="528">
        <v>126.4</v>
      </c>
      <c r="AO602" s="528">
        <v>125.5</v>
      </c>
      <c r="AP602" s="528">
        <v>126.7</v>
      </c>
      <c r="AQ602" s="528">
        <v>129.5</v>
      </c>
      <c r="AR602" s="528">
        <v>131.9</v>
      </c>
      <c r="AS602" s="528">
        <v>131.4</v>
      </c>
      <c r="AT602" s="528">
        <v>131.9</v>
      </c>
      <c r="AU602" s="528">
        <v>132.1</v>
      </c>
      <c r="AV602" s="528">
        <v>132.19999999999999</v>
      </c>
      <c r="AW602" s="528">
        <v>130.4</v>
      </c>
      <c r="AX602" s="528">
        <v>129.80000000000001</v>
      </c>
      <c r="AY602" s="528">
        <v>128.6</v>
      </c>
      <c r="AZ602" s="528">
        <v>137.6</v>
      </c>
      <c r="BA602" s="528">
        <v>135</v>
      </c>
      <c r="BB602" s="528">
        <v>135.30000000000001</v>
      </c>
      <c r="BC602" s="528">
        <v>137.19999999999999</v>
      </c>
      <c r="BD602" s="528">
        <v>137.19999999999999</v>
      </c>
      <c r="BE602" s="528">
        <v>137.19999999999999</v>
      </c>
      <c r="BF602" s="528">
        <v>137.30000000000001</v>
      </c>
      <c r="BG602" s="528">
        <v>137.30000000000001</v>
      </c>
      <c r="BH602" s="528">
        <v>146.80000000000001</v>
      </c>
      <c r="BI602" s="528">
        <v>131.30000000000001</v>
      </c>
      <c r="BJ602" s="528">
        <v>132.9</v>
      </c>
      <c r="BK602" s="528">
        <v>139.5</v>
      </c>
      <c r="BL602" s="528">
        <v>136.4</v>
      </c>
      <c r="BM602" s="528">
        <v>137.5</v>
      </c>
      <c r="BN602" s="528">
        <v>137.19999999999999</v>
      </c>
      <c r="BO602" s="528">
        <v>139.6</v>
      </c>
      <c r="BP602" s="528">
        <v>138.69999999999999</v>
      </c>
      <c r="BQ602" s="528">
        <v>138.5</v>
      </c>
      <c r="BR602" s="528">
        <v>138</v>
      </c>
      <c r="BS602" s="528">
        <v>138.19999999999999</v>
      </c>
      <c r="BT602" s="528">
        <v>132.9</v>
      </c>
      <c r="BU602" s="528">
        <v>133</v>
      </c>
      <c r="BV602" s="528">
        <v>133.30000000000001</v>
      </c>
      <c r="BW602" s="528">
        <v>135.19999999999999</v>
      </c>
      <c r="BX602" s="528">
        <v>135.19999999999999</v>
      </c>
      <c r="BY602" s="528">
        <v>135.80000000000001</v>
      </c>
      <c r="BZ602" s="528">
        <v>131.30000000000001</v>
      </c>
      <c r="CA602" s="528">
        <v>133.9</v>
      </c>
      <c r="CB602" s="528">
        <v>135.30000000000001</v>
      </c>
      <c r="CC602" s="528">
        <v>137.6</v>
      </c>
      <c r="CD602" s="528">
        <v>136.80000000000001</v>
      </c>
      <c r="CE602" s="528">
        <v>136.9</v>
      </c>
      <c r="CF602" s="528">
        <v>136.80000000000001</v>
      </c>
      <c r="CG602" s="528">
        <v>136.80000000000001</v>
      </c>
      <c r="CH602" s="528">
        <v>135.80000000000001</v>
      </c>
      <c r="CI602" s="528">
        <v>135.5</v>
      </c>
      <c r="CJ602" s="528">
        <v>135.4</v>
      </c>
      <c r="CK602" s="528">
        <v>135.80000000000001</v>
      </c>
      <c r="CL602" s="528">
        <v>136.5</v>
      </c>
    </row>
    <row r="603" spans="1:90">
      <c r="A603" s="524" t="s">
        <v>3085</v>
      </c>
      <c r="B603" s="524" t="s">
        <v>3086</v>
      </c>
      <c r="C603" s="525">
        <v>3.4029999999999998E-2</v>
      </c>
      <c r="D603" s="528">
        <v>99.3</v>
      </c>
      <c r="E603" s="528">
        <v>99.5</v>
      </c>
      <c r="F603" s="528">
        <v>101.3</v>
      </c>
      <c r="G603" s="528">
        <v>107</v>
      </c>
      <c r="H603" s="528">
        <v>108.3</v>
      </c>
      <c r="I603" s="528">
        <v>105.9</v>
      </c>
      <c r="J603" s="528">
        <v>106.4</v>
      </c>
      <c r="K603" s="528">
        <v>107</v>
      </c>
      <c r="L603" s="528">
        <v>107.5</v>
      </c>
      <c r="M603" s="528">
        <v>107</v>
      </c>
      <c r="N603" s="528">
        <v>107.3</v>
      </c>
      <c r="O603" s="528">
        <v>107.6</v>
      </c>
      <c r="P603" s="528">
        <v>107.7</v>
      </c>
      <c r="Q603" s="528">
        <v>108.5</v>
      </c>
      <c r="R603" s="528">
        <v>109.9</v>
      </c>
      <c r="S603" s="528">
        <v>108.9</v>
      </c>
      <c r="T603" s="528">
        <v>108.5</v>
      </c>
      <c r="U603" s="528">
        <v>109.3</v>
      </c>
      <c r="V603" s="528">
        <v>108.7</v>
      </c>
      <c r="W603" s="528">
        <v>107.9</v>
      </c>
      <c r="X603" s="528">
        <v>108.8</v>
      </c>
      <c r="Y603" s="528">
        <v>108.6</v>
      </c>
      <c r="Z603" s="528">
        <v>108.5</v>
      </c>
      <c r="AA603" s="528">
        <v>108.3</v>
      </c>
      <c r="AB603" s="528">
        <v>109</v>
      </c>
      <c r="AC603" s="528">
        <v>108.9</v>
      </c>
      <c r="AD603" s="528">
        <v>110.9</v>
      </c>
      <c r="AE603" s="528">
        <v>110.7</v>
      </c>
      <c r="AF603" s="528">
        <v>111.3</v>
      </c>
      <c r="AG603" s="528">
        <v>111.4</v>
      </c>
      <c r="AH603" s="528">
        <v>111.4</v>
      </c>
      <c r="AI603" s="528">
        <v>112.1</v>
      </c>
      <c r="AJ603" s="528">
        <v>112.1</v>
      </c>
      <c r="AK603" s="528">
        <v>111.6</v>
      </c>
      <c r="AL603" s="528">
        <v>111.2</v>
      </c>
      <c r="AM603" s="528">
        <v>111.9</v>
      </c>
      <c r="AN603" s="528">
        <v>111.9</v>
      </c>
      <c r="AO603" s="528">
        <v>111.8</v>
      </c>
      <c r="AP603" s="528">
        <v>110.8</v>
      </c>
      <c r="AQ603" s="528">
        <v>111.9</v>
      </c>
      <c r="AR603" s="528">
        <v>112.4</v>
      </c>
      <c r="AS603" s="528">
        <v>112.6</v>
      </c>
      <c r="AT603" s="528">
        <v>115.4</v>
      </c>
      <c r="AU603" s="528">
        <v>115.4</v>
      </c>
      <c r="AV603" s="528">
        <v>115.4</v>
      </c>
      <c r="AW603" s="528">
        <v>115.4</v>
      </c>
      <c r="AX603" s="528">
        <v>115.4</v>
      </c>
      <c r="AY603" s="528">
        <v>115.4</v>
      </c>
      <c r="AZ603" s="528">
        <v>116.5</v>
      </c>
      <c r="BA603" s="528">
        <v>116.5</v>
      </c>
      <c r="BB603" s="528">
        <v>116.3</v>
      </c>
      <c r="BC603" s="528">
        <v>116.3</v>
      </c>
      <c r="BD603" s="528">
        <v>116.3</v>
      </c>
      <c r="BE603" s="528">
        <v>116.3</v>
      </c>
      <c r="BF603" s="528">
        <v>116.3</v>
      </c>
      <c r="BG603" s="528">
        <v>116.3</v>
      </c>
      <c r="BH603" s="528">
        <v>116.3</v>
      </c>
      <c r="BI603" s="528">
        <v>117.8</v>
      </c>
      <c r="BJ603" s="528">
        <v>117.8</v>
      </c>
      <c r="BK603" s="528">
        <v>117.8</v>
      </c>
      <c r="BL603" s="528">
        <v>117.4</v>
      </c>
      <c r="BM603" s="528">
        <v>115.9</v>
      </c>
      <c r="BN603" s="528">
        <v>116.1</v>
      </c>
      <c r="BO603" s="528">
        <v>110.8</v>
      </c>
      <c r="BP603" s="528">
        <v>110.8</v>
      </c>
      <c r="BQ603" s="528">
        <v>110.8</v>
      </c>
      <c r="BR603" s="528">
        <v>110.8</v>
      </c>
      <c r="BS603" s="528">
        <v>110.8</v>
      </c>
      <c r="BT603" s="528">
        <v>110.8</v>
      </c>
      <c r="BU603" s="528">
        <v>110.8</v>
      </c>
      <c r="BV603" s="528">
        <v>110.8</v>
      </c>
      <c r="BW603" s="528">
        <v>110.8</v>
      </c>
      <c r="BX603" s="528">
        <v>111.9</v>
      </c>
      <c r="BY603" s="528">
        <v>113.5</v>
      </c>
      <c r="BZ603" s="528">
        <v>114.5</v>
      </c>
      <c r="CA603" s="528">
        <v>115.7</v>
      </c>
      <c r="CB603" s="528">
        <v>116.9</v>
      </c>
      <c r="CC603" s="528">
        <v>117.8</v>
      </c>
      <c r="CD603" s="528">
        <v>116.5</v>
      </c>
      <c r="CE603" s="528">
        <v>116.5</v>
      </c>
      <c r="CF603" s="528">
        <v>116.6</v>
      </c>
      <c r="CG603" s="528">
        <v>116.1</v>
      </c>
      <c r="CH603" s="528">
        <v>117.9</v>
      </c>
      <c r="CI603" s="528">
        <v>118.7</v>
      </c>
      <c r="CJ603" s="528">
        <v>118.7</v>
      </c>
      <c r="CK603" s="528">
        <v>118.7</v>
      </c>
      <c r="CL603" s="528">
        <v>118.5</v>
      </c>
    </row>
    <row r="604" spans="1:90">
      <c r="A604" s="524" t="s">
        <v>3087</v>
      </c>
      <c r="B604" s="524" t="s">
        <v>3088</v>
      </c>
      <c r="C604" s="525">
        <v>1.5720000000000001E-2</v>
      </c>
      <c r="D604" s="528">
        <v>97.5</v>
      </c>
      <c r="E604" s="528">
        <v>97.5</v>
      </c>
      <c r="F604" s="528">
        <v>97.5</v>
      </c>
      <c r="G604" s="528">
        <v>97.5</v>
      </c>
      <c r="H604" s="528">
        <v>97.5</v>
      </c>
      <c r="I604" s="528">
        <v>97.5</v>
      </c>
      <c r="J604" s="528">
        <v>97.5</v>
      </c>
      <c r="K604" s="528">
        <v>97.5</v>
      </c>
      <c r="L604" s="528">
        <v>97.5</v>
      </c>
      <c r="M604" s="528">
        <v>97.5</v>
      </c>
      <c r="N604" s="528">
        <v>97.5</v>
      </c>
      <c r="O604" s="528">
        <v>97.5</v>
      </c>
      <c r="P604" s="528">
        <v>97.5</v>
      </c>
      <c r="Q604" s="528">
        <v>97.5</v>
      </c>
      <c r="R604" s="528">
        <v>97.5</v>
      </c>
      <c r="S604" s="528">
        <v>97.5</v>
      </c>
      <c r="T604" s="528">
        <v>97.5</v>
      </c>
      <c r="U604" s="528">
        <v>97.5</v>
      </c>
      <c r="V604" s="528">
        <v>97.5</v>
      </c>
      <c r="W604" s="528">
        <v>97.5</v>
      </c>
      <c r="X604" s="528">
        <v>97.5</v>
      </c>
      <c r="Y604" s="528">
        <v>97.5</v>
      </c>
      <c r="Z604" s="528">
        <v>97.5</v>
      </c>
      <c r="AA604" s="528">
        <v>97.5</v>
      </c>
      <c r="AB604" s="528">
        <v>96.6</v>
      </c>
      <c r="AC604" s="528">
        <v>96.6</v>
      </c>
      <c r="AD604" s="528">
        <v>96.6</v>
      </c>
      <c r="AE604" s="528">
        <v>96.6</v>
      </c>
      <c r="AF604" s="528">
        <v>96.6</v>
      </c>
      <c r="AG604" s="528">
        <v>96.6</v>
      </c>
      <c r="AH604" s="528">
        <v>96.6</v>
      </c>
      <c r="AI604" s="528">
        <v>96.6</v>
      </c>
      <c r="AJ604" s="528">
        <v>96.3</v>
      </c>
      <c r="AK604" s="528">
        <v>95.2</v>
      </c>
      <c r="AL604" s="528">
        <v>97.2</v>
      </c>
      <c r="AM604" s="528">
        <v>97.2</v>
      </c>
      <c r="AN604" s="528">
        <v>97.2</v>
      </c>
      <c r="AO604" s="528">
        <v>97.2</v>
      </c>
      <c r="AP604" s="528">
        <v>96.6</v>
      </c>
      <c r="AQ604" s="528">
        <v>96.6</v>
      </c>
      <c r="AR604" s="528">
        <v>96.6</v>
      </c>
      <c r="AS604" s="528">
        <v>96.6</v>
      </c>
      <c r="AT604" s="528">
        <v>96.6</v>
      </c>
      <c r="AU604" s="528">
        <v>96.6</v>
      </c>
      <c r="AV604" s="528">
        <v>96.6</v>
      </c>
      <c r="AW604" s="528">
        <v>96.6</v>
      </c>
      <c r="AX604" s="528">
        <v>96.6</v>
      </c>
      <c r="AY604" s="528">
        <v>95.5</v>
      </c>
      <c r="AZ604" s="528">
        <v>95.5</v>
      </c>
      <c r="BA604" s="528">
        <v>95.5</v>
      </c>
      <c r="BB604" s="528">
        <v>94.9</v>
      </c>
      <c r="BC604" s="528">
        <v>94.9</v>
      </c>
      <c r="BD604" s="528">
        <v>94.9</v>
      </c>
      <c r="BE604" s="528">
        <v>94.9</v>
      </c>
      <c r="BF604" s="528">
        <v>94.9</v>
      </c>
      <c r="BG604" s="528">
        <v>94.9</v>
      </c>
      <c r="BH604" s="528">
        <v>94.9</v>
      </c>
      <c r="BI604" s="528">
        <v>96.9</v>
      </c>
      <c r="BJ604" s="528">
        <v>96.9</v>
      </c>
      <c r="BK604" s="528">
        <v>96.9</v>
      </c>
      <c r="BL604" s="528">
        <v>96.9</v>
      </c>
      <c r="BM604" s="528">
        <v>96.9</v>
      </c>
      <c r="BN604" s="528">
        <v>96.9</v>
      </c>
      <c r="BO604" s="528">
        <v>97.5</v>
      </c>
      <c r="BP604" s="528">
        <v>97.5</v>
      </c>
      <c r="BQ604" s="528">
        <v>97.5</v>
      </c>
      <c r="BR604" s="528">
        <v>97.5</v>
      </c>
      <c r="BS604" s="528">
        <v>97.5</v>
      </c>
      <c r="BT604" s="528">
        <v>97.5</v>
      </c>
      <c r="BU604" s="528">
        <v>97.5</v>
      </c>
      <c r="BV604" s="528">
        <v>97.5</v>
      </c>
      <c r="BW604" s="528">
        <v>97.5</v>
      </c>
      <c r="BX604" s="528">
        <v>97.5</v>
      </c>
      <c r="BY604" s="528">
        <v>97.5</v>
      </c>
      <c r="BZ604" s="528">
        <v>97.5</v>
      </c>
      <c r="CA604" s="528">
        <v>97.5</v>
      </c>
      <c r="CB604" s="528">
        <v>97.5</v>
      </c>
      <c r="CC604" s="528">
        <v>97.5</v>
      </c>
      <c r="CD604" s="528">
        <v>97.5</v>
      </c>
      <c r="CE604" s="528">
        <v>97.5</v>
      </c>
      <c r="CF604" s="528">
        <v>97.5</v>
      </c>
      <c r="CG604" s="528">
        <v>97.5</v>
      </c>
      <c r="CH604" s="528">
        <v>97.5</v>
      </c>
      <c r="CI604" s="528">
        <v>97.5</v>
      </c>
      <c r="CJ604" s="528">
        <v>97.5</v>
      </c>
      <c r="CK604" s="528">
        <v>97.5</v>
      </c>
      <c r="CL604" s="528">
        <v>97.5</v>
      </c>
    </row>
    <row r="605" spans="1:90">
      <c r="A605" s="524" t="s">
        <v>3089</v>
      </c>
      <c r="B605" s="524" t="s">
        <v>3090</v>
      </c>
      <c r="C605" s="525">
        <v>4.0340000000000001E-2</v>
      </c>
      <c r="D605" s="528">
        <v>98.8</v>
      </c>
      <c r="E605" s="528">
        <v>99.2</v>
      </c>
      <c r="F605" s="528">
        <v>99.5</v>
      </c>
      <c r="G605" s="528">
        <v>99.5</v>
      </c>
      <c r="H605" s="528">
        <v>101.9</v>
      </c>
      <c r="I605" s="528">
        <v>99.8</v>
      </c>
      <c r="J605" s="528">
        <v>99.6</v>
      </c>
      <c r="K605" s="528">
        <v>99.3</v>
      </c>
      <c r="L605" s="528">
        <v>99.2</v>
      </c>
      <c r="M605" s="528">
        <v>98.1</v>
      </c>
      <c r="N605" s="528">
        <v>98.4</v>
      </c>
      <c r="O605" s="528">
        <v>100</v>
      </c>
      <c r="P605" s="528">
        <v>104.4</v>
      </c>
      <c r="Q605" s="528">
        <v>106.6</v>
      </c>
      <c r="R605" s="528">
        <v>107.3</v>
      </c>
      <c r="S605" s="528">
        <v>117.9</v>
      </c>
      <c r="T605" s="528">
        <v>120.1</v>
      </c>
      <c r="U605" s="528">
        <v>120.3</v>
      </c>
      <c r="V605" s="528">
        <v>104.4</v>
      </c>
      <c r="W605" s="528">
        <v>105.4</v>
      </c>
      <c r="X605" s="528">
        <v>114.2</v>
      </c>
      <c r="Y605" s="528">
        <v>109.9</v>
      </c>
      <c r="Z605" s="528">
        <v>118</v>
      </c>
      <c r="AA605" s="528">
        <v>109</v>
      </c>
      <c r="AB605" s="528">
        <v>111.7</v>
      </c>
      <c r="AC605" s="528">
        <v>123</v>
      </c>
      <c r="AD605" s="528">
        <v>111.9</v>
      </c>
      <c r="AE605" s="528">
        <v>119.1</v>
      </c>
      <c r="AF605" s="528">
        <v>112</v>
      </c>
      <c r="AG605" s="528">
        <v>110.4</v>
      </c>
      <c r="AH605" s="528">
        <v>111.6</v>
      </c>
      <c r="AI605" s="528">
        <v>107</v>
      </c>
      <c r="AJ605" s="528">
        <v>111</v>
      </c>
      <c r="AK605" s="528">
        <v>116.3</v>
      </c>
      <c r="AL605" s="528">
        <v>113.3</v>
      </c>
      <c r="AM605" s="528">
        <v>117.1</v>
      </c>
      <c r="AN605" s="528">
        <v>117.1</v>
      </c>
      <c r="AO605" s="528">
        <v>116.3</v>
      </c>
      <c r="AP605" s="528">
        <v>116.1</v>
      </c>
      <c r="AQ605" s="528">
        <v>116.9</v>
      </c>
      <c r="AR605" s="528">
        <v>118.4</v>
      </c>
      <c r="AS605" s="528">
        <v>120.3</v>
      </c>
      <c r="AT605" s="528">
        <v>120.3</v>
      </c>
      <c r="AU605" s="528">
        <v>121.1</v>
      </c>
      <c r="AV605" s="528">
        <v>122.1</v>
      </c>
      <c r="AW605" s="528">
        <v>122</v>
      </c>
      <c r="AX605" s="528">
        <v>121</v>
      </c>
      <c r="AY605" s="528">
        <v>121</v>
      </c>
      <c r="AZ605" s="528">
        <v>115.3</v>
      </c>
      <c r="BA605" s="528">
        <v>111.5</v>
      </c>
      <c r="BB605" s="528">
        <v>108</v>
      </c>
      <c r="BC605" s="528">
        <v>110.2</v>
      </c>
      <c r="BD605" s="528">
        <v>108.3</v>
      </c>
      <c r="BE605" s="528">
        <v>106.6</v>
      </c>
      <c r="BF605" s="528">
        <v>106.6</v>
      </c>
      <c r="BG605" s="528">
        <v>104.9</v>
      </c>
      <c r="BH605" s="528">
        <v>106.5</v>
      </c>
      <c r="BI605" s="528">
        <v>107.2</v>
      </c>
      <c r="BJ605" s="528">
        <v>105.5</v>
      </c>
      <c r="BK605" s="528">
        <v>106.5</v>
      </c>
      <c r="BL605" s="528">
        <v>108.8</v>
      </c>
      <c r="BM605" s="528">
        <v>109.4</v>
      </c>
      <c r="BN605" s="528">
        <v>109.9</v>
      </c>
      <c r="BO605" s="528">
        <v>112.3</v>
      </c>
      <c r="BP605" s="528">
        <v>112.4</v>
      </c>
      <c r="BQ605" s="528">
        <v>112.4</v>
      </c>
      <c r="BR605" s="528">
        <v>112.4</v>
      </c>
      <c r="BS605" s="528">
        <v>112.4</v>
      </c>
      <c r="BT605" s="528">
        <v>112.4</v>
      </c>
      <c r="BU605" s="528">
        <v>112.4</v>
      </c>
      <c r="BV605" s="528">
        <v>112.4</v>
      </c>
      <c r="BW605" s="528">
        <v>112.4</v>
      </c>
      <c r="BX605" s="528">
        <v>112.4</v>
      </c>
      <c r="BY605" s="528">
        <v>114.8</v>
      </c>
      <c r="BZ605" s="528">
        <v>116.9</v>
      </c>
      <c r="CA605" s="528">
        <v>120.3</v>
      </c>
      <c r="CB605" s="528">
        <v>123.2</v>
      </c>
      <c r="CC605" s="528">
        <v>122.8</v>
      </c>
      <c r="CD605" s="528">
        <v>122.5</v>
      </c>
      <c r="CE605" s="528">
        <v>121.9</v>
      </c>
      <c r="CF605" s="528">
        <v>122.7</v>
      </c>
      <c r="CG605" s="528">
        <v>122.7</v>
      </c>
      <c r="CH605" s="528">
        <v>122.7</v>
      </c>
      <c r="CI605" s="528">
        <v>122.7</v>
      </c>
      <c r="CJ605" s="528">
        <v>123.4</v>
      </c>
      <c r="CK605" s="528">
        <v>123.4</v>
      </c>
      <c r="CL605" s="528">
        <v>123.2</v>
      </c>
    </row>
    <row r="606" spans="1:90">
      <c r="A606" s="524" t="s">
        <v>3091</v>
      </c>
      <c r="B606" s="524" t="s">
        <v>3092</v>
      </c>
      <c r="C606" s="525">
        <v>5.9249999999999997E-2</v>
      </c>
      <c r="D606" s="528">
        <v>104.7</v>
      </c>
      <c r="E606" s="528">
        <v>104.4</v>
      </c>
      <c r="F606" s="528">
        <v>104</v>
      </c>
      <c r="G606" s="528">
        <v>112.4</v>
      </c>
      <c r="H606" s="528">
        <v>112.4</v>
      </c>
      <c r="I606" s="528">
        <v>113.6</v>
      </c>
      <c r="J606" s="528">
        <v>112.4</v>
      </c>
      <c r="K606" s="528">
        <v>112.4</v>
      </c>
      <c r="L606" s="528">
        <v>112.8</v>
      </c>
      <c r="M606" s="528">
        <v>112.8</v>
      </c>
      <c r="N606" s="528">
        <v>114</v>
      </c>
      <c r="O606" s="528">
        <v>117.1</v>
      </c>
      <c r="P606" s="528">
        <v>125.7</v>
      </c>
      <c r="Q606" s="528">
        <v>125.9</v>
      </c>
      <c r="R606" s="528">
        <v>127.7</v>
      </c>
      <c r="S606" s="528">
        <v>133.69999999999999</v>
      </c>
      <c r="T606" s="528">
        <v>137.80000000000001</v>
      </c>
      <c r="U606" s="528">
        <v>138.80000000000001</v>
      </c>
      <c r="V606" s="528">
        <v>136.6</v>
      </c>
      <c r="W606" s="528">
        <v>136.6</v>
      </c>
      <c r="X606" s="528">
        <v>134.80000000000001</v>
      </c>
      <c r="Y606" s="528">
        <v>136.1</v>
      </c>
      <c r="Z606" s="528">
        <v>138.69999999999999</v>
      </c>
      <c r="AA606" s="528">
        <v>138.80000000000001</v>
      </c>
      <c r="AB606" s="528">
        <v>139.80000000000001</v>
      </c>
      <c r="AC606" s="528">
        <v>138.9</v>
      </c>
      <c r="AD606" s="528">
        <v>137.9</v>
      </c>
      <c r="AE606" s="528">
        <v>133.69999999999999</v>
      </c>
      <c r="AF606" s="528">
        <v>132.19999999999999</v>
      </c>
      <c r="AG606" s="528">
        <v>130.19999999999999</v>
      </c>
      <c r="AH606" s="528">
        <v>130.1</v>
      </c>
      <c r="AI606" s="528">
        <v>128.80000000000001</v>
      </c>
      <c r="AJ606" s="528">
        <v>126.7</v>
      </c>
      <c r="AK606" s="528">
        <v>126.4</v>
      </c>
      <c r="AL606" s="528">
        <v>126.8</v>
      </c>
      <c r="AM606" s="528">
        <v>127.2</v>
      </c>
      <c r="AN606" s="528">
        <v>125.4</v>
      </c>
      <c r="AO606" s="528">
        <v>128.1</v>
      </c>
      <c r="AP606" s="528">
        <v>134.9</v>
      </c>
      <c r="AQ606" s="528">
        <v>134.19999999999999</v>
      </c>
      <c r="AR606" s="528">
        <v>134.9</v>
      </c>
      <c r="AS606" s="528">
        <v>134.9</v>
      </c>
      <c r="AT606" s="528">
        <v>134.9</v>
      </c>
      <c r="AU606" s="528">
        <v>134.9</v>
      </c>
      <c r="AV606" s="528">
        <v>134.9</v>
      </c>
      <c r="AW606" s="528">
        <v>134.9</v>
      </c>
      <c r="AX606" s="528">
        <v>134.9</v>
      </c>
      <c r="AY606" s="528">
        <v>134.9</v>
      </c>
      <c r="AZ606" s="528">
        <v>106.8</v>
      </c>
      <c r="BA606" s="528">
        <v>105.4</v>
      </c>
      <c r="BB606" s="528">
        <v>106.1</v>
      </c>
      <c r="BC606" s="528">
        <v>104.4</v>
      </c>
      <c r="BD606" s="528">
        <v>104.5</v>
      </c>
      <c r="BE606" s="528">
        <v>107.3</v>
      </c>
      <c r="BF606" s="528">
        <v>109.2</v>
      </c>
      <c r="BG606" s="528">
        <v>117</v>
      </c>
      <c r="BH606" s="528">
        <v>115.1</v>
      </c>
      <c r="BI606" s="528">
        <v>118.4</v>
      </c>
      <c r="BJ606" s="528">
        <v>115.1</v>
      </c>
      <c r="BK606" s="528">
        <v>117.9</v>
      </c>
      <c r="BL606" s="528">
        <v>123</v>
      </c>
      <c r="BM606" s="528">
        <v>123.8</v>
      </c>
      <c r="BN606" s="528">
        <v>129.6</v>
      </c>
      <c r="BO606" s="528">
        <v>147.69999999999999</v>
      </c>
      <c r="BP606" s="528">
        <v>158.19999999999999</v>
      </c>
      <c r="BQ606" s="528">
        <v>145.19999999999999</v>
      </c>
      <c r="BR606" s="528">
        <v>147.69999999999999</v>
      </c>
      <c r="BS606" s="528">
        <v>147.69999999999999</v>
      </c>
      <c r="BT606" s="528">
        <v>147.69999999999999</v>
      </c>
      <c r="BU606" s="528">
        <v>147.69999999999999</v>
      </c>
      <c r="BV606" s="528">
        <v>147.69999999999999</v>
      </c>
      <c r="BW606" s="528">
        <v>147.69999999999999</v>
      </c>
      <c r="BX606" s="528">
        <v>112.4</v>
      </c>
      <c r="BY606" s="528">
        <v>113.4</v>
      </c>
      <c r="BZ606" s="528">
        <v>113.9</v>
      </c>
      <c r="CA606" s="528">
        <v>114.6</v>
      </c>
      <c r="CB606" s="528">
        <v>115.1</v>
      </c>
      <c r="CC606" s="528">
        <v>114.1</v>
      </c>
      <c r="CD606" s="528">
        <v>110.3</v>
      </c>
      <c r="CE606" s="528">
        <v>109.1</v>
      </c>
      <c r="CF606" s="528">
        <v>110.3</v>
      </c>
      <c r="CG606" s="528">
        <v>110.5</v>
      </c>
      <c r="CH606" s="528">
        <v>111.3</v>
      </c>
      <c r="CI606" s="528">
        <v>117.6</v>
      </c>
      <c r="CJ606" s="528">
        <v>120.4</v>
      </c>
      <c r="CK606" s="528">
        <v>122.1</v>
      </c>
      <c r="CL606" s="528">
        <v>123.1</v>
      </c>
    </row>
    <row r="607" spans="1:90">
      <c r="A607" s="524" t="s">
        <v>3093</v>
      </c>
      <c r="B607" s="524" t="s">
        <v>3094</v>
      </c>
      <c r="C607" s="525">
        <v>0.51476999999999995</v>
      </c>
      <c r="D607" s="528">
        <v>103.3</v>
      </c>
      <c r="E607" s="528">
        <v>105.2</v>
      </c>
      <c r="F607" s="528">
        <v>106.4</v>
      </c>
      <c r="G607" s="528">
        <v>108.5</v>
      </c>
      <c r="H607" s="528">
        <v>108.4</v>
      </c>
      <c r="I607" s="528">
        <v>110</v>
      </c>
      <c r="J607" s="528">
        <v>110.3</v>
      </c>
      <c r="K607" s="528">
        <v>110.2</v>
      </c>
      <c r="L607" s="528">
        <v>110.9</v>
      </c>
      <c r="M607" s="528">
        <v>113.3</v>
      </c>
      <c r="N607" s="528">
        <v>115.2</v>
      </c>
      <c r="O607" s="528">
        <v>119.2</v>
      </c>
      <c r="P607" s="528">
        <v>123.3</v>
      </c>
      <c r="Q607" s="528">
        <v>125.8</v>
      </c>
      <c r="R607" s="528">
        <v>127.3</v>
      </c>
      <c r="S607" s="528">
        <v>140.1</v>
      </c>
      <c r="T607" s="528">
        <v>150.5</v>
      </c>
      <c r="U607" s="528">
        <v>152.19999999999999</v>
      </c>
      <c r="V607" s="528">
        <v>157.69999999999999</v>
      </c>
      <c r="W607" s="528">
        <v>164.8</v>
      </c>
      <c r="X607" s="528">
        <v>169.3</v>
      </c>
      <c r="Y607" s="528">
        <v>172.7</v>
      </c>
      <c r="Z607" s="528">
        <v>174.3</v>
      </c>
      <c r="AA607" s="528">
        <v>173.7</v>
      </c>
      <c r="AB607" s="528">
        <v>175.9</v>
      </c>
      <c r="AC607" s="528">
        <v>173.9</v>
      </c>
      <c r="AD607" s="528">
        <v>175.9</v>
      </c>
      <c r="AE607" s="528">
        <v>177.9</v>
      </c>
      <c r="AF607" s="528">
        <v>178.8</v>
      </c>
      <c r="AG607" s="528">
        <v>176.8</v>
      </c>
      <c r="AH607" s="528">
        <v>177.8</v>
      </c>
      <c r="AI607" s="528">
        <v>178.1</v>
      </c>
      <c r="AJ607" s="528">
        <v>177.9</v>
      </c>
      <c r="AK607" s="528">
        <v>178.2</v>
      </c>
      <c r="AL607" s="528">
        <v>176.3</v>
      </c>
      <c r="AM607" s="528">
        <v>173.2</v>
      </c>
      <c r="AN607" s="528">
        <v>174.8</v>
      </c>
      <c r="AO607" s="528">
        <v>177.3</v>
      </c>
      <c r="AP607" s="528">
        <v>177.1</v>
      </c>
      <c r="AQ607" s="528">
        <v>178.6</v>
      </c>
      <c r="AR607" s="528">
        <v>178.4</v>
      </c>
      <c r="AS607" s="528">
        <v>177.9</v>
      </c>
      <c r="AT607" s="528">
        <v>177.9</v>
      </c>
      <c r="AU607" s="528">
        <v>177.8</v>
      </c>
      <c r="AV607" s="528">
        <v>177.7</v>
      </c>
      <c r="AW607" s="528">
        <v>179.3</v>
      </c>
      <c r="AX607" s="528">
        <v>175</v>
      </c>
      <c r="AY607" s="528">
        <v>171.2</v>
      </c>
      <c r="AZ607" s="528">
        <v>160.80000000000001</v>
      </c>
      <c r="BA607" s="528">
        <v>160.1</v>
      </c>
      <c r="BB607" s="528">
        <v>159.4</v>
      </c>
      <c r="BC607" s="528">
        <v>159.80000000000001</v>
      </c>
      <c r="BD607" s="528">
        <v>161.19999999999999</v>
      </c>
      <c r="BE607" s="528">
        <v>162</v>
      </c>
      <c r="BF607" s="528">
        <v>163.9</v>
      </c>
      <c r="BG607" s="528">
        <v>167.2</v>
      </c>
      <c r="BH607" s="528">
        <v>169.5</v>
      </c>
      <c r="BI607" s="528">
        <v>167.6</v>
      </c>
      <c r="BJ607" s="528">
        <v>169.1</v>
      </c>
      <c r="BK607" s="528">
        <v>170</v>
      </c>
      <c r="BL607" s="528">
        <v>177.5</v>
      </c>
      <c r="BM607" s="528">
        <v>181.8</v>
      </c>
      <c r="BN607" s="528">
        <v>178.1</v>
      </c>
      <c r="BO607" s="528">
        <v>180.1</v>
      </c>
      <c r="BP607" s="528">
        <v>178.7</v>
      </c>
      <c r="BQ607" s="528">
        <v>178.2</v>
      </c>
      <c r="BR607" s="528">
        <v>178.2</v>
      </c>
      <c r="BS607" s="528">
        <v>178.2</v>
      </c>
      <c r="BT607" s="528">
        <v>178</v>
      </c>
      <c r="BU607" s="528">
        <v>178.2</v>
      </c>
      <c r="BV607" s="528">
        <v>177.6</v>
      </c>
      <c r="BW607" s="528">
        <v>178.5</v>
      </c>
      <c r="BX607" s="528">
        <v>180.8</v>
      </c>
      <c r="BY607" s="528">
        <v>182.9</v>
      </c>
      <c r="BZ607" s="528">
        <v>182.4</v>
      </c>
      <c r="CA607" s="528">
        <v>184.2</v>
      </c>
      <c r="CB607" s="528">
        <v>183</v>
      </c>
      <c r="CC607" s="528">
        <v>183.5</v>
      </c>
      <c r="CD607" s="528">
        <v>185.9</v>
      </c>
      <c r="CE607" s="528">
        <v>186.2</v>
      </c>
      <c r="CF607" s="528">
        <v>185.6</v>
      </c>
      <c r="CG607" s="528">
        <v>184.6</v>
      </c>
      <c r="CH607" s="528">
        <v>184.6</v>
      </c>
      <c r="CI607" s="528">
        <v>185.4</v>
      </c>
      <c r="CJ607" s="528">
        <v>184.3</v>
      </c>
      <c r="CK607" s="528">
        <v>184.2</v>
      </c>
      <c r="CL607" s="528">
        <v>184.8</v>
      </c>
    </row>
    <row r="608" spans="1:90">
      <c r="A608" s="524" t="s">
        <v>3095</v>
      </c>
      <c r="B608" s="524" t="s">
        <v>3096</v>
      </c>
      <c r="C608" s="525">
        <v>0.14717</v>
      </c>
      <c r="D608" s="528">
        <v>102.5</v>
      </c>
      <c r="E608" s="528">
        <v>104.6</v>
      </c>
      <c r="F608" s="528">
        <v>106.1</v>
      </c>
      <c r="G608" s="528">
        <v>103.9</v>
      </c>
      <c r="H608" s="528">
        <v>103.1</v>
      </c>
      <c r="I608" s="528">
        <v>103.7</v>
      </c>
      <c r="J608" s="528">
        <v>106.2</v>
      </c>
      <c r="K608" s="528">
        <v>106.8</v>
      </c>
      <c r="L608" s="528">
        <v>108.3</v>
      </c>
      <c r="M608" s="528">
        <v>110</v>
      </c>
      <c r="N608" s="528">
        <v>113.5</v>
      </c>
      <c r="O608" s="528">
        <v>115.4</v>
      </c>
      <c r="P608" s="528">
        <v>116</v>
      </c>
      <c r="Q608" s="528">
        <v>118.2</v>
      </c>
      <c r="R608" s="528">
        <v>121.1</v>
      </c>
      <c r="S608" s="528">
        <v>135.9</v>
      </c>
      <c r="T608" s="528">
        <v>150</v>
      </c>
      <c r="U608" s="528">
        <v>152.30000000000001</v>
      </c>
      <c r="V608" s="528">
        <v>158.4</v>
      </c>
      <c r="W608" s="528">
        <v>165.8</v>
      </c>
      <c r="X608" s="528">
        <v>165.6</v>
      </c>
      <c r="Y608" s="528">
        <v>163.6</v>
      </c>
      <c r="Z608" s="528">
        <v>168.9</v>
      </c>
      <c r="AA608" s="528">
        <v>169.7</v>
      </c>
      <c r="AB608" s="528">
        <v>171.6</v>
      </c>
      <c r="AC608" s="528">
        <v>168.6</v>
      </c>
      <c r="AD608" s="528">
        <v>170.9</v>
      </c>
      <c r="AE608" s="528">
        <v>179.7</v>
      </c>
      <c r="AF608" s="528">
        <v>178.2</v>
      </c>
      <c r="AG608" s="528">
        <v>175.3</v>
      </c>
      <c r="AH608" s="528">
        <v>177.2</v>
      </c>
      <c r="AI608" s="528">
        <v>178.9</v>
      </c>
      <c r="AJ608" s="528">
        <v>178.6</v>
      </c>
      <c r="AK608" s="528">
        <v>179</v>
      </c>
      <c r="AL608" s="528">
        <v>177.2</v>
      </c>
      <c r="AM608" s="528">
        <v>174</v>
      </c>
      <c r="AN608" s="528">
        <v>180.8</v>
      </c>
      <c r="AO608" s="528">
        <v>188.1</v>
      </c>
      <c r="AP608" s="528">
        <v>182.9</v>
      </c>
      <c r="AQ608" s="528">
        <v>186.9</v>
      </c>
      <c r="AR608" s="528">
        <v>187.4</v>
      </c>
      <c r="AS608" s="528">
        <v>188.1</v>
      </c>
      <c r="AT608" s="528">
        <v>188.1</v>
      </c>
      <c r="AU608" s="528">
        <v>188.1</v>
      </c>
      <c r="AV608" s="528">
        <v>188.7</v>
      </c>
      <c r="AW608" s="528">
        <v>188.3</v>
      </c>
      <c r="AX608" s="528">
        <v>182.5</v>
      </c>
      <c r="AY608" s="528">
        <v>182.5</v>
      </c>
      <c r="AZ608" s="528">
        <v>182.5</v>
      </c>
      <c r="BA608" s="528">
        <v>182.5</v>
      </c>
      <c r="BB608" s="528">
        <v>182.5</v>
      </c>
      <c r="BC608" s="528">
        <v>181</v>
      </c>
      <c r="BD608" s="528">
        <v>181</v>
      </c>
      <c r="BE608" s="528">
        <v>181</v>
      </c>
      <c r="BF608" s="528">
        <v>180.3</v>
      </c>
      <c r="BG608" s="528">
        <v>182.3</v>
      </c>
      <c r="BH608" s="528">
        <v>183</v>
      </c>
      <c r="BI608" s="528">
        <v>175.6</v>
      </c>
      <c r="BJ608" s="528">
        <v>178.3</v>
      </c>
      <c r="BK608" s="528">
        <v>177.3</v>
      </c>
      <c r="BL608" s="528">
        <v>180.2</v>
      </c>
      <c r="BM608" s="528">
        <v>175.1</v>
      </c>
      <c r="BN608" s="528">
        <v>176.3</v>
      </c>
      <c r="BO608" s="528">
        <v>176.4</v>
      </c>
      <c r="BP608" s="528">
        <v>175.1</v>
      </c>
      <c r="BQ608" s="528">
        <v>175.1</v>
      </c>
      <c r="BR608" s="528">
        <v>175.1</v>
      </c>
      <c r="BS608" s="528">
        <v>175.1</v>
      </c>
      <c r="BT608" s="528">
        <v>175.1</v>
      </c>
      <c r="BU608" s="528">
        <v>175.1</v>
      </c>
      <c r="BV608" s="528">
        <v>175.1</v>
      </c>
      <c r="BW608" s="528">
        <v>175.1</v>
      </c>
      <c r="BX608" s="528">
        <v>176.9</v>
      </c>
      <c r="BY608" s="528">
        <v>181.9</v>
      </c>
      <c r="BZ608" s="528">
        <v>181.9</v>
      </c>
      <c r="CA608" s="528">
        <v>180.1</v>
      </c>
      <c r="CB608" s="528">
        <v>177.4</v>
      </c>
      <c r="CC608" s="528">
        <v>177.4</v>
      </c>
      <c r="CD608" s="528">
        <v>179.4</v>
      </c>
      <c r="CE608" s="528">
        <v>179.4</v>
      </c>
      <c r="CF608" s="528">
        <v>179.8</v>
      </c>
      <c r="CG608" s="528">
        <v>179.8</v>
      </c>
      <c r="CH608" s="528">
        <v>179.8</v>
      </c>
      <c r="CI608" s="528">
        <v>179.8</v>
      </c>
      <c r="CJ608" s="528">
        <v>178.8</v>
      </c>
      <c r="CK608" s="528">
        <v>177.4</v>
      </c>
      <c r="CL608" s="528">
        <v>178.3</v>
      </c>
    </row>
    <row r="609" spans="1:90">
      <c r="A609" s="524" t="s">
        <v>3097</v>
      </c>
      <c r="B609" s="524" t="s">
        <v>3098</v>
      </c>
      <c r="C609" s="525">
        <v>5.0439999999999999E-2</v>
      </c>
      <c r="D609" s="528">
        <v>105.6</v>
      </c>
      <c r="E609" s="528">
        <v>112.2</v>
      </c>
      <c r="F609" s="528">
        <v>113.5</v>
      </c>
      <c r="G609" s="528">
        <v>119.8</v>
      </c>
      <c r="H609" s="528">
        <v>117.3</v>
      </c>
      <c r="I609" s="528">
        <v>126.4</v>
      </c>
      <c r="J609" s="528">
        <v>126.6</v>
      </c>
      <c r="K609" s="528">
        <v>131.80000000000001</v>
      </c>
      <c r="L609" s="528">
        <v>136.4</v>
      </c>
      <c r="M609" s="528">
        <v>141.5</v>
      </c>
      <c r="N609" s="528">
        <v>131.80000000000001</v>
      </c>
      <c r="O609" s="528">
        <v>146.19999999999999</v>
      </c>
      <c r="P609" s="528">
        <v>150.30000000000001</v>
      </c>
      <c r="Q609" s="528">
        <v>148</v>
      </c>
      <c r="R609" s="528">
        <v>157.30000000000001</v>
      </c>
      <c r="S609" s="528">
        <v>171.1</v>
      </c>
      <c r="T609" s="528">
        <v>203.7</v>
      </c>
      <c r="U609" s="528">
        <v>201.7</v>
      </c>
      <c r="V609" s="528">
        <v>202</v>
      </c>
      <c r="W609" s="528">
        <v>206.7</v>
      </c>
      <c r="X609" s="528">
        <v>205.5</v>
      </c>
      <c r="Y609" s="528">
        <v>207.4</v>
      </c>
      <c r="Z609" s="528">
        <v>205.6</v>
      </c>
      <c r="AA609" s="528">
        <v>202.4</v>
      </c>
      <c r="AB609" s="528">
        <v>207.8</v>
      </c>
      <c r="AC609" s="528">
        <v>200.6</v>
      </c>
      <c r="AD609" s="528">
        <v>199.9</v>
      </c>
      <c r="AE609" s="528">
        <v>203.8</v>
      </c>
      <c r="AF609" s="528">
        <v>207.1</v>
      </c>
      <c r="AG609" s="528">
        <v>196.4</v>
      </c>
      <c r="AH609" s="528">
        <v>196.9</v>
      </c>
      <c r="AI609" s="528">
        <v>196</v>
      </c>
      <c r="AJ609" s="528">
        <v>197.4</v>
      </c>
      <c r="AK609" s="528">
        <v>199.2</v>
      </c>
      <c r="AL609" s="528">
        <v>197.9</v>
      </c>
      <c r="AM609" s="528">
        <v>192.3</v>
      </c>
      <c r="AN609" s="528">
        <v>188.7</v>
      </c>
      <c r="AO609" s="528">
        <v>188.7</v>
      </c>
      <c r="AP609" s="528">
        <v>188.7</v>
      </c>
      <c r="AQ609" s="528">
        <v>192.3</v>
      </c>
      <c r="AR609" s="528">
        <v>191.8</v>
      </c>
      <c r="AS609" s="528">
        <v>191.4</v>
      </c>
      <c r="AT609" s="528">
        <v>190.9</v>
      </c>
      <c r="AU609" s="528">
        <v>190.5</v>
      </c>
      <c r="AV609" s="528">
        <v>190.5</v>
      </c>
      <c r="AW609" s="528">
        <v>190.5</v>
      </c>
      <c r="AX609" s="528">
        <v>190.5</v>
      </c>
      <c r="AY609" s="528">
        <v>190.5</v>
      </c>
      <c r="AZ609" s="528">
        <v>165.5</v>
      </c>
      <c r="BA609" s="528">
        <v>162.1</v>
      </c>
      <c r="BB609" s="528">
        <v>162</v>
      </c>
      <c r="BC609" s="528">
        <v>169.5</v>
      </c>
      <c r="BD609" s="528">
        <v>169.5</v>
      </c>
      <c r="BE609" s="528">
        <v>171.2</v>
      </c>
      <c r="BF609" s="528">
        <v>176.2</v>
      </c>
      <c r="BG609" s="528">
        <v>176.5</v>
      </c>
      <c r="BH609" s="528">
        <v>177.9</v>
      </c>
      <c r="BI609" s="528">
        <v>178.6</v>
      </c>
      <c r="BJ609" s="528">
        <v>181.2</v>
      </c>
      <c r="BK609" s="528">
        <v>182.8</v>
      </c>
      <c r="BL609" s="528">
        <v>230</v>
      </c>
      <c r="BM609" s="528">
        <v>230.5</v>
      </c>
      <c r="BN609" s="528">
        <v>232.3</v>
      </c>
      <c r="BO609" s="528">
        <v>240</v>
      </c>
      <c r="BP609" s="528">
        <v>234.2</v>
      </c>
      <c r="BQ609" s="528">
        <v>234.2</v>
      </c>
      <c r="BR609" s="528">
        <v>234.2</v>
      </c>
      <c r="BS609" s="528">
        <v>234.2</v>
      </c>
      <c r="BT609" s="528">
        <v>234.2</v>
      </c>
      <c r="BU609" s="528">
        <v>234.2</v>
      </c>
      <c r="BV609" s="528">
        <v>234.2</v>
      </c>
      <c r="BW609" s="528">
        <v>236.4</v>
      </c>
      <c r="BX609" s="528">
        <v>242.8</v>
      </c>
      <c r="BY609" s="528">
        <v>242.2</v>
      </c>
      <c r="BZ609" s="528">
        <v>242.2</v>
      </c>
      <c r="CA609" s="528">
        <v>256.10000000000002</v>
      </c>
      <c r="CB609" s="528">
        <v>259.60000000000002</v>
      </c>
      <c r="CC609" s="528">
        <v>259.60000000000002</v>
      </c>
      <c r="CD609" s="528">
        <v>284.3</v>
      </c>
      <c r="CE609" s="528">
        <v>284.39999999999998</v>
      </c>
      <c r="CF609" s="528">
        <v>284.39999999999998</v>
      </c>
      <c r="CG609" s="528">
        <v>284.39999999999998</v>
      </c>
      <c r="CH609" s="528">
        <v>280.60000000000002</v>
      </c>
      <c r="CI609" s="528">
        <v>279.39999999999998</v>
      </c>
      <c r="CJ609" s="528">
        <v>279.39999999999998</v>
      </c>
      <c r="CK609" s="528">
        <v>279.39999999999998</v>
      </c>
      <c r="CL609" s="528">
        <v>279.39999999999998</v>
      </c>
    </row>
    <row r="610" spans="1:90">
      <c r="A610" s="524" t="s">
        <v>3099</v>
      </c>
      <c r="B610" s="524" t="s">
        <v>3100</v>
      </c>
      <c r="C610" s="525">
        <v>0.14255999999999999</v>
      </c>
      <c r="D610" s="528">
        <v>104.3</v>
      </c>
      <c r="E610" s="528">
        <v>106.1</v>
      </c>
      <c r="F610" s="528">
        <v>107</v>
      </c>
      <c r="G610" s="528">
        <v>108.1</v>
      </c>
      <c r="H610" s="528">
        <v>108.6</v>
      </c>
      <c r="I610" s="528">
        <v>111.2</v>
      </c>
      <c r="J610" s="528">
        <v>111.5</v>
      </c>
      <c r="K610" s="528">
        <v>112.1</v>
      </c>
      <c r="L610" s="528">
        <v>112.8</v>
      </c>
      <c r="M610" s="528">
        <v>114.3</v>
      </c>
      <c r="N610" s="528">
        <v>119.8</v>
      </c>
      <c r="O610" s="528">
        <v>125.8</v>
      </c>
      <c r="P610" s="528">
        <v>134.5</v>
      </c>
      <c r="Q610" s="528">
        <v>136</v>
      </c>
      <c r="R610" s="528">
        <v>135.80000000000001</v>
      </c>
      <c r="S610" s="528">
        <v>152.80000000000001</v>
      </c>
      <c r="T610" s="528">
        <v>157.4</v>
      </c>
      <c r="U610" s="528">
        <v>157.6</v>
      </c>
      <c r="V610" s="528">
        <v>170</v>
      </c>
      <c r="W610" s="528">
        <v>182.8</v>
      </c>
      <c r="X610" s="528">
        <v>195.8</v>
      </c>
      <c r="Y610" s="528">
        <v>204</v>
      </c>
      <c r="Z610" s="528">
        <v>202</v>
      </c>
      <c r="AA610" s="528">
        <v>199.4</v>
      </c>
      <c r="AB610" s="528">
        <v>199.6</v>
      </c>
      <c r="AC610" s="528">
        <v>198.9</v>
      </c>
      <c r="AD610" s="528">
        <v>202.3</v>
      </c>
      <c r="AE610" s="528">
        <v>191.2</v>
      </c>
      <c r="AF610" s="528">
        <v>188.7</v>
      </c>
      <c r="AG610" s="528">
        <v>187.4</v>
      </c>
      <c r="AH610" s="528">
        <v>187.3</v>
      </c>
      <c r="AI610" s="528">
        <v>186.1</v>
      </c>
      <c r="AJ610" s="528">
        <v>186.7</v>
      </c>
      <c r="AK610" s="528">
        <v>186.6</v>
      </c>
      <c r="AL610" s="528">
        <v>183.9</v>
      </c>
      <c r="AM610" s="528">
        <v>181.6</v>
      </c>
      <c r="AN610" s="528">
        <v>181.8</v>
      </c>
      <c r="AO610" s="528">
        <v>180.6</v>
      </c>
      <c r="AP610" s="528">
        <v>182.6</v>
      </c>
      <c r="AQ610" s="528">
        <v>182.6</v>
      </c>
      <c r="AR610" s="528">
        <v>182.6</v>
      </c>
      <c r="AS610" s="528">
        <v>182.6</v>
      </c>
      <c r="AT610" s="528">
        <v>179.4</v>
      </c>
      <c r="AU610" s="528">
        <v>179.4</v>
      </c>
      <c r="AV610" s="528">
        <v>179.4</v>
      </c>
      <c r="AW610" s="528">
        <v>179.4</v>
      </c>
      <c r="AX610" s="528">
        <v>179.4</v>
      </c>
      <c r="AY610" s="528">
        <v>171.7</v>
      </c>
      <c r="AZ610" s="528">
        <v>142.19999999999999</v>
      </c>
      <c r="BA610" s="528">
        <v>143.6</v>
      </c>
      <c r="BB610" s="528">
        <v>139.5</v>
      </c>
      <c r="BC610" s="528">
        <v>139.5</v>
      </c>
      <c r="BD610" s="528">
        <v>145.19999999999999</v>
      </c>
      <c r="BE610" s="528">
        <v>148.1</v>
      </c>
      <c r="BF610" s="528">
        <v>151.4</v>
      </c>
      <c r="BG610" s="528">
        <v>156.69999999999999</v>
      </c>
      <c r="BH610" s="528">
        <v>161.69999999999999</v>
      </c>
      <c r="BI610" s="528">
        <v>162.4</v>
      </c>
      <c r="BJ610" s="528">
        <v>164.6</v>
      </c>
      <c r="BK610" s="528">
        <v>164.6</v>
      </c>
      <c r="BL610" s="528">
        <v>164.6</v>
      </c>
      <c r="BM610" s="528">
        <v>169.5</v>
      </c>
      <c r="BN610" s="528">
        <v>169.4</v>
      </c>
      <c r="BO610" s="528">
        <v>169.4</v>
      </c>
      <c r="BP610" s="528">
        <v>169.4</v>
      </c>
      <c r="BQ610" s="528">
        <v>169.4</v>
      </c>
      <c r="BR610" s="528">
        <v>169.4</v>
      </c>
      <c r="BS610" s="528">
        <v>169.4</v>
      </c>
      <c r="BT610" s="528">
        <v>169.4</v>
      </c>
      <c r="BU610" s="528">
        <v>169.4</v>
      </c>
      <c r="BV610" s="528">
        <v>169.4</v>
      </c>
      <c r="BW610" s="528">
        <v>169.4</v>
      </c>
      <c r="BX610" s="528">
        <v>169.4</v>
      </c>
      <c r="BY610" s="528">
        <v>169.4</v>
      </c>
      <c r="BZ610" s="528">
        <v>169.4</v>
      </c>
      <c r="CA610" s="528">
        <v>172.9</v>
      </c>
      <c r="CB610" s="528">
        <v>171.1</v>
      </c>
      <c r="CC610" s="528">
        <v>171.5</v>
      </c>
      <c r="CD610" s="528">
        <v>173.3</v>
      </c>
      <c r="CE610" s="528">
        <v>171.9</v>
      </c>
      <c r="CF610" s="528">
        <v>170.5</v>
      </c>
      <c r="CG610" s="528">
        <v>169.4</v>
      </c>
      <c r="CH610" s="528">
        <v>169.6</v>
      </c>
      <c r="CI610" s="528">
        <v>169.6</v>
      </c>
      <c r="CJ610" s="528">
        <v>169.6</v>
      </c>
      <c r="CK610" s="528">
        <v>170.9</v>
      </c>
      <c r="CL610" s="528">
        <v>173</v>
      </c>
    </row>
    <row r="611" spans="1:90">
      <c r="A611" s="524" t="s">
        <v>3101</v>
      </c>
      <c r="B611" s="524" t="s">
        <v>3102</v>
      </c>
      <c r="C611" s="525">
        <v>5.0709999999999998E-2</v>
      </c>
      <c r="D611" s="528">
        <v>107.3</v>
      </c>
      <c r="E611" s="528">
        <v>107.6</v>
      </c>
      <c r="F611" s="528">
        <v>108.6</v>
      </c>
      <c r="G611" s="528">
        <v>115.8</v>
      </c>
      <c r="H611" s="528">
        <v>116.7</v>
      </c>
      <c r="I611" s="528">
        <v>116.4</v>
      </c>
      <c r="J611" s="528">
        <v>114.5</v>
      </c>
      <c r="K611" s="528">
        <v>111.3</v>
      </c>
      <c r="L611" s="528">
        <v>112</v>
      </c>
      <c r="M611" s="528">
        <v>117.8</v>
      </c>
      <c r="N611" s="528">
        <v>119.1</v>
      </c>
      <c r="O611" s="528">
        <v>121</v>
      </c>
      <c r="P611" s="528">
        <v>125.5</v>
      </c>
      <c r="Q611" s="528">
        <v>126.5</v>
      </c>
      <c r="R611" s="528">
        <v>127</v>
      </c>
      <c r="S611" s="528">
        <v>133.6</v>
      </c>
      <c r="T611" s="528">
        <v>148.1</v>
      </c>
      <c r="U611" s="528">
        <v>158.80000000000001</v>
      </c>
      <c r="V611" s="528">
        <v>155.30000000000001</v>
      </c>
      <c r="W611" s="528">
        <v>158.5</v>
      </c>
      <c r="X611" s="528">
        <v>161.6</v>
      </c>
      <c r="Y611" s="528">
        <v>169.6</v>
      </c>
      <c r="Z611" s="528">
        <v>172.3</v>
      </c>
      <c r="AA611" s="528">
        <v>170.2</v>
      </c>
      <c r="AB611" s="528">
        <v>180.9</v>
      </c>
      <c r="AC611" s="528">
        <v>174.9</v>
      </c>
      <c r="AD611" s="528">
        <v>175.2</v>
      </c>
      <c r="AE611" s="528">
        <v>180.3</v>
      </c>
      <c r="AF611" s="528">
        <v>189.1</v>
      </c>
      <c r="AG611" s="528">
        <v>184.5</v>
      </c>
      <c r="AH611" s="528">
        <v>184.5</v>
      </c>
      <c r="AI611" s="528">
        <v>186.8</v>
      </c>
      <c r="AJ611" s="528">
        <v>185.7</v>
      </c>
      <c r="AK611" s="528">
        <v>186.2</v>
      </c>
      <c r="AL611" s="528">
        <v>186.8</v>
      </c>
      <c r="AM611" s="528">
        <v>181.8</v>
      </c>
      <c r="AN611" s="528">
        <v>182</v>
      </c>
      <c r="AO611" s="528">
        <v>183.5</v>
      </c>
      <c r="AP611" s="528">
        <v>187.5</v>
      </c>
      <c r="AQ611" s="528">
        <v>189.3</v>
      </c>
      <c r="AR611" s="528">
        <v>187</v>
      </c>
      <c r="AS611" s="528">
        <v>184.1</v>
      </c>
      <c r="AT611" s="528">
        <v>189.3</v>
      </c>
      <c r="AU611" s="528">
        <v>184.1</v>
      </c>
      <c r="AV611" s="528">
        <v>180.3</v>
      </c>
      <c r="AW611" s="528">
        <v>177.6</v>
      </c>
      <c r="AX611" s="528">
        <v>172.8</v>
      </c>
      <c r="AY611" s="528">
        <v>170.8</v>
      </c>
      <c r="AZ611" s="528">
        <v>171.5</v>
      </c>
      <c r="BA611" s="528">
        <v>171.8</v>
      </c>
      <c r="BB611" s="528">
        <v>172.5</v>
      </c>
      <c r="BC611" s="528">
        <v>168.2</v>
      </c>
      <c r="BD611" s="528">
        <v>169.1</v>
      </c>
      <c r="BE611" s="528">
        <v>169.3</v>
      </c>
      <c r="BF611" s="528">
        <v>169.5</v>
      </c>
      <c r="BG611" s="528">
        <v>171.4</v>
      </c>
      <c r="BH611" s="528">
        <v>173.6</v>
      </c>
      <c r="BI611" s="528">
        <v>172.7</v>
      </c>
      <c r="BJ611" s="528">
        <v>172.9</v>
      </c>
      <c r="BK611" s="528">
        <v>174.4</v>
      </c>
      <c r="BL611" s="528">
        <v>178</v>
      </c>
      <c r="BM611" s="528">
        <v>184.9</v>
      </c>
      <c r="BN611" s="528">
        <v>178</v>
      </c>
      <c r="BO611" s="528">
        <v>179.2</v>
      </c>
      <c r="BP611" s="528">
        <v>179.7</v>
      </c>
      <c r="BQ611" s="528">
        <v>179.6</v>
      </c>
      <c r="BR611" s="528">
        <v>179.6</v>
      </c>
      <c r="BS611" s="528">
        <v>179.6</v>
      </c>
      <c r="BT611" s="528">
        <v>179.6</v>
      </c>
      <c r="BU611" s="528">
        <v>179.6</v>
      </c>
      <c r="BV611" s="528">
        <v>179.6</v>
      </c>
      <c r="BW611" s="528">
        <v>179.6</v>
      </c>
      <c r="BX611" s="528">
        <v>191.5</v>
      </c>
      <c r="BY611" s="528">
        <v>196.3</v>
      </c>
      <c r="BZ611" s="528">
        <v>196.2</v>
      </c>
      <c r="CA611" s="528">
        <v>194.7</v>
      </c>
      <c r="CB611" s="528">
        <v>193.7</v>
      </c>
      <c r="CC611" s="528">
        <v>192.8</v>
      </c>
      <c r="CD611" s="528">
        <v>193.4</v>
      </c>
      <c r="CE611" s="528">
        <v>200</v>
      </c>
      <c r="CF611" s="528">
        <v>193.9</v>
      </c>
      <c r="CG611" s="528">
        <v>192.3</v>
      </c>
      <c r="CH611" s="528">
        <v>190.9</v>
      </c>
      <c r="CI611" s="528">
        <v>189.5</v>
      </c>
      <c r="CJ611" s="528">
        <v>190.1</v>
      </c>
      <c r="CK611" s="528">
        <v>190.1</v>
      </c>
      <c r="CL611" s="528">
        <v>190.1</v>
      </c>
    </row>
    <row r="612" spans="1:90">
      <c r="A612" s="524" t="s">
        <v>3103</v>
      </c>
      <c r="B612" s="524" t="s">
        <v>3104</v>
      </c>
      <c r="C612" s="525">
        <v>4.6670000000000003E-2</v>
      </c>
      <c r="D612" s="528">
        <v>99.5</v>
      </c>
      <c r="E612" s="528">
        <v>101.8</v>
      </c>
      <c r="F612" s="528">
        <v>103.9</v>
      </c>
      <c r="G612" s="528">
        <v>103.9</v>
      </c>
      <c r="H612" s="528">
        <v>103.9</v>
      </c>
      <c r="I612" s="528">
        <v>103.9</v>
      </c>
      <c r="J612" s="528">
        <v>103.9</v>
      </c>
      <c r="K612" s="528">
        <v>103.9</v>
      </c>
      <c r="L612" s="528">
        <v>103.9</v>
      </c>
      <c r="M612" s="528">
        <v>103.9</v>
      </c>
      <c r="N612" s="528">
        <v>103.9</v>
      </c>
      <c r="O612" s="528">
        <v>103.9</v>
      </c>
      <c r="P612" s="528">
        <v>106.1</v>
      </c>
      <c r="Q612" s="528">
        <v>117.5</v>
      </c>
      <c r="R612" s="528">
        <v>117.6</v>
      </c>
      <c r="S612" s="528">
        <v>121</v>
      </c>
      <c r="T612" s="528">
        <v>121</v>
      </c>
      <c r="U612" s="528">
        <v>122.8</v>
      </c>
      <c r="V612" s="528">
        <v>131.80000000000001</v>
      </c>
      <c r="W612" s="528">
        <v>135.19999999999999</v>
      </c>
      <c r="X612" s="528">
        <v>137.9</v>
      </c>
      <c r="Y612" s="528">
        <v>138.80000000000001</v>
      </c>
      <c r="Z612" s="528">
        <v>138.80000000000001</v>
      </c>
      <c r="AA612" s="528">
        <v>142</v>
      </c>
      <c r="AB612" s="528">
        <v>148.1</v>
      </c>
      <c r="AC612" s="528">
        <v>152.5</v>
      </c>
      <c r="AD612" s="528">
        <v>152.5</v>
      </c>
      <c r="AE612" s="528">
        <v>148.1</v>
      </c>
      <c r="AF612" s="528">
        <v>154.9</v>
      </c>
      <c r="AG612" s="528">
        <v>154.9</v>
      </c>
      <c r="AH612" s="528">
        <v>148.1</v>
      </c>
      <c r="AI612" s="528">
        <v>150.5</v>
      </c>
      <c r="AJ612" s="528">
        <v>150.5</v>
      </c>
      <c r="AK612" s="528">
        <v>142.19999999999999</v>
      </c>
      <c r="AL612" s="528">
        <v>142.19999999999999</v>
      </c>
      <c r="AM612" s="528">
        <v>143.69999999999999</v>
      </c>
      <c r="AN612" s="528">
        <v>143.69999999999999</v>
      </c>
      <c r="AO612" s="528">
        <v>143.69999999999999</v>
      </c>
      <c r="AP612" s="528">
        <v>143.69999999999999</v>
      </c>
      <c r="AQ612" s="528">
        <v>143.69999999999999</v>
      </c>
      <c r="AR612" s="528">
        <v>148.6</v>
      </c>
      <c r="AS612" s="528">
        <v>148.6</v>
      </c>
      <c r="AT612" s="528">
        <v>151.30000000000001</v>
      </c>
      <c r="AU612" s="528">
        <v>150.69999999999999</v>
      </c>
      <c r="AV612" s="528">
        <v>151.30000000000001</v>
      </c>
      <c r="AW612" s="528">
        <v>149.9</v>
      </c>
      <c r="AX612" s="528">
        <v>148.1</v>
      </c>
      <c r="AY612" s="528">
        <v>147.80000000000001</v>
      </c>
      <c r="AZ612" s="528">
        <v>144.5</v>
      </c>
      <c r="BA612" s="528">
        <v>144.1</v>
      </c>
      <c r="BB612" s="528">
        <v>150.4</v>
      </c>
      <c r="BC612" s="528">
        <v>152.80000000000001</v>
      </c>
      <c r="BD612" s="528">
        <v>153.69999999999999</v>
      </c>
      <c r="BE612" s="528">
        <v>154.19999999999999</v>
      </c>
      <c r="BF612" s="528">
        <v>159.1</v>
      </c>
      <c r="BG612" s="528">
        <v>161.30000000000001</v>
      </c>
      <c r="BH612" s="528">
        <v>164.9</v>
      </c>
      <c r="BI612" s="528">
        <v>166</v>
      </c>
      <c r="BJ612" s="528">
        <v>166.8</v>
      </c>
      <c r="BK612" s="528">
        <v>173.9</v>
      </c>
      <c r="BL612" s="528">
        <v>177.7</v>
      </c>
      <c r="BM612" s="528">
        <v>219.2</v>
      </c>
      <c r="BN612" s="528">
        <v>175.4</v>
      </c>
      <c r="BO612" s="528">
        <v>175.5</v>
      </c>
      <c r="BP612" s="528">
        <v>175.5</v>
      </c>
      <c r="BQ612" s="528">
        <v>175.5</v>
      </c>
      <c r="BR612" s="528">
        <v>175.5</v>
      </c>
      <c r="BS612" s="528">
        <v>167.2</v>
      </c>
      <c r="BT612" s="528">
        <v>171.3</v>
      </c>
      <c r="BU612" s="528">
        <v>166.9</v>
      </c>
      <c r="BV612" s="528">
        <v>167.1</v>
      </c>
      <c r="BW612" s="528">
        <v>167.2</v>
      </c>
      <c r="BX612" s="528">
        <v>167.4</v>
      </c>
      <c r="BY612" s="528">
        <v>168.9</v>
      </c>
      <c r="BZ612" s="528">
        <v>169.6</v>
      </c>
      <c r="CA612" s="528">
        <v>169.7</v>
      </c>
      <c r="CB612" s="528">
        <v>169.3</v>
      </c>
      <c r="CC612" s="528">
        <v>169</v>
      </c>
      <c r="CD612" s="528">
        <v>168.1</v>
      </c>
      <c r="CE612" s="528">
        <v>167</v>
      </c>
      <c r="CF612" s="528">
        <v>166.6</v>
      </c>
      <c r="CG612" s="528">
        <v>165</v>
      </c>
      <c r="CH612" s="528">
        <v>165.7</v>
      </c>
      <c r="CI612" s="528">
        <v>166.5</v>
      </c>
      <c r="CJ612" s="528">
        <v>165.5</v>
      </c>
      <c r="CK612" s="528">
        <v>165.7</v>
      </c>
      <c r="CL612" s="528">
        <v>165</v>
      </c>
    </row>
    <row r="613" spans="1:90">
      <c r="A613" s="524" t="s">
        <v>3105</v>
      </c>
      <c r="B613" s="524" t="s">
        <v>3106</v>
      </c>
      <c r="C613" s="525">
        <v>1.1039999999999999E-2</v>
      </c>
      <c r="D613" s="528">
        <v>101.7</v>
      </c>
      <c r="E613" s="528">
        <v>101.7</v>
      </c>
      <c r="F613" s="528">
        <v>101.7</v>
      </c>
      <c r="G613" s="528">
        <v>101.7</v>
      </c>
      <c r="H613" s="528">
        <v>101.7</v>
      </c>
      <c r="I613" s="528">
        <v>101.7</v>
      </c>
      <c r="J613" s="528">
        <v>101.7</v>
      </c>
      <c r="K613" s="528">
        <v>101.7</v>
      </c>
      <c r="L613" s="528">
        <v>101.7</v>
      </c>
      <c r="M613" s="528">
        <v>101.7</v>
      </c>
      <c r="N613" s="528">
        <v>101.7</v>
      </c>
      <c r="O613" s="528">
        <v>101.7</v>
      </c>
      <c r="P613" s="528">
        <v>101.7</v>
      </c>
      <c r="Q613" s="528">
        <v>101.7</v>
      </c>
      <c r="R613" s="528">
        <v>101.7</v>
      </c>
      <c r="S613" s="528">
        <v>101.7</v>
      </c>
      <c r="T613" s="528">
        <v>101.7</v>
      </c>
      <c r="U613" s="528">
        <v>116.8</v>
      </c>
      <c r="V613" s="528">
        <v>116.8</v>
      </c>
      <c r="W613" s="528">
        <v>116.8</v>
      </c>
      <c r="X613" s="528">
        <v>116.8</v>
      </c>
      <c r="Y613" s="528">
        <v>116.8</v>
      </c>
      <c r="Z613" s="528">
        <v>116.8</v>
      </c>
      <c r="AA613" s="528">
        <v>116.8</v>
      </c>
      <c r="AB613" s="528">
        <v>116.8</v>
      </c>
      <c r="AC613" s="528">
        <v>116.8</v>
      </c>
      <c r="AD613" s="528">
        <v>116.8</v>
      </c>
      <c r="AE613" s="528">
        <v>116.8</v>
      </c>
      <c r="AF613" s="528">
        <v>116.8</v>
      </c>
      <c r="AG613" s="528">
        <v>116.8</v>
      </c>
      <c r="AH613" s="528">
        <v>116.8</v>
      </c>
      <c r="AI613" s="528">
        <v>116.8</v>
      </c>
      <c r="AJ613" s="528">
        <v>116.8</v>
      </c>
      <c r="AK613" s="528">
        <v>116.8</v>
      </c>
      <c r="AL613" s="528">
        <v>116.8</v>
      </c>
      <c r="AM613" s="528">
        <v>116.8</v>
      </c>
      <c r="AN613" s="528">
        <v>116.8</v>
      </c>
      <c r="AO613" s="528">
        <v>116.8</v>
      </c>
      <c r="AP613" s="528">
        <v>116.8</v>
      </c>
      <c r="AQ613" s="528">
        <v>116.8</v>
      </c>
      <c r="AR613" s="528">
        <v>116.8</v>
      </c>
      <c r="AS613" s="528">
        <v>116.8</v>
      </c>
      <c r="AT613" s="528">
        <v>117.2</v>
      </c>
      <c r="AU613" s="528">
        <v>118.8</v>
      </c>
      <c r="AV613" s="528">
        <v>118.4</v>
      </c>
      <c r="AW613" s="528">
        <v>117.8</v>
      </c>
      <c r="AX613" s="528">
        <v>117.9</v>
      </c>
      <c r="AY613" s="528">
        <v>119</v>
      </c>
      <c r="AZ613" s="528">
        <v>119</v>
      </c>
      <c r="BA613" s="528">
        <v>119</v>
      </c>
      <c r="BB613" s="528">
        <v>119</v>
      </c>
      <c r="BC613" s="528">
        <v>119</v>
      </c>
      <c r="BD613" s="528">
        <v>119</v>
      </c>
      <c r="BE613" s="528">
        <v>119</v>
      </c>
      <c r="BF613" s="528">
        <v>119</v>
      </c>
      <c r="BG613" s="528">
        <v>119</v>
      </c>
      <c r="BH613" s="528">
        <v>119</v>
      </c>
      <c r="BI613" s="528">
        <v>119</v>
      </c>
      <c r="BJ613" s="528">
        <v>119</v>
      </c>
      <c r="BK613" s="528">
        <v>119</v>
      </c>
      <c r="BL613" s="528">
        <v>119</v>
      </c>
      <c r="BM613" s="528">
        <v>119</v>
      </c>
      <c r="BN613" s="528">
        <v>119</v>
      </c>
      <c r="BO613" s="528">
        <v>119</v>
      </c>
      <c r="BP613" s="528">
        <v>119</v>
      </c>
      <c r="BQ613" s="528">
        <v>119</v>
      </c>
      <c r="BR613" s="528">
        <v>119</v>
      </c>
      <c r="BS613" s="528">
        <v>119</v>
      </c>
      <c r="BT613" s="528">
        <v>119</v>
      </c>
      <c r="BU613" s="528">
        <v>119</v>
      </c>
      <c r="BV613" s="528">
        <v>119</v>
      </c>
      <c r="BW613" s="528">
        <v>119</v>
      </c>
      <c r="BX613" s="528">
        <v>119</v>
      </c>
      <c r="BY613" s="528">
        <v>119</v>
      </c>
      <c r="BZ613" s="528">
        <v>119</v>
      </c>
      <c r="CA613" s="528">
        <v>119</v>
      </c>
      <c r="CB613" s="528">
        <v>119</v>
      </c>
      <c r="CC613" s="528">
        <v>119</v>
      </c>
      <c r="CD613" s="528">
        <v>119</v>
      </c>
      <c r="CE613" s="528">
        <v>119</v>
      </c>
      <c r="CF613" s="528">
        <v>119</v>
      </c>
      <c r="CG613" s="528">
        <v>119</v>
      </c>
      <c r="CH613" s="528">
        <v>119</v>
      </c>
      <c r="CI613" s="528">
        <v>119.3</v>
      </c>
      <c r="CJ613" s="528">
        <v>120.6</v>
      </c>
      <c r="CK613" s="528">
        <v>120.9</v>
      </c>
      <c r="CL613" s="528">
        <v>120.9</v>
      </c>
    </row>
    <row r="614" spans="1:90">
      <c r="A614" s="524" t="s">
        <v>3107</v>
      </c>
      <c r="B614" s="524" t="s">
        <v>3108</v>
      </c>
      <c r="C614" s="525">
        <v>1.528E-2</v>
      </c>
      <c r="D614" s="528">
        <v>101.2</v>
      </c>
      <c r="E614" s="528">
        <v>101.2</v>
      </c>
      <c r="F614" s="528">
        <v>104.6</v>
      </c>
      <c r="G614" s="528">
        <v>122.1</v>
      </c>
      <c r="H614" s="528">
        <v>129.5</v>
      </c>
      <c r="I614" s="528">
        <v>122.6</v>
      </c>
      <c r="J614" s="528">
        <v>113.5</v>
      </c>
      <c r="K614" s="528">
        <v>96.3</v>
      </c>
      <c r="L614" s="528">
        <v>81.7</v>
      </c>
      <c r="M614" s="528">
        <v>87.9</v>
      </c>
      <c r="N614" s="528">
        <v>87.9</v>
      </c>
      <c r="O614" s="528">
        <v>85.4</v>
      </c>
      <c r="P614" s="528">
        <v>81.7</v>
      </c>
      <c r="Q614" s="528">
        <v>81.7</v>
      </c>
      <c r="R614" s="528">
        <v>81.7</v>
      </c>
      <c r="S614" s="528">
        <v>100.5</v>
      </c>
      <c r="T614" s="528">
        <v>106.4</v>
      </c>
      <c r="U614" s="528">
        <v>99.4</v>
      </c>
      <c r="V614" s="528">
        <v>99</v>
      </c>
      <c r="W614" s="528">
        <v>101.6</v>
      </c>
      <c r="X614" s="528">
        <v>109.2</v>
      </c>
      <c r="Y614" s="528">
        <v>115.3</v>
      </c>
      <c r="Z614" s="528">
        <v>115.3</v>
      </c>
      <c r="AA614" s="528">
        <v>115.3</v>
      </c>
      <c r="AB614" s="528">
        <v>115.3</v>
      </c>
      <c r="AC614" s="528">
        <v>119.4</v>
      </c>
      <c r="AD614" s="528">
        <v>127.2</v>
      </c>
      <c r="AE614" s="528">
        <v>137</v>
      </c>
      <c r="AF614" s="528">
        <v>140.30000000000001</v>
      </c>
      <c r="AG614" s="528">
        <v>151.80000000000001</v>
      </c>
      <c r="AH614" s="528">
        <v>160.4</v>
      </c>
      <c r="AI614" s="528">
        <v>153.4</v>
      </c>
      <c r="AJ614" s="528">
        <v>144.9</v>
      </c>
      <c r="AK614" s="528">
        <v>151.1</v>
      </c>
      <c r="AL614" s="528">
        <v>151.1</v>
      </c>
      <c r="AM614" s="528">
        <v>167.7</v>
      </c>
      <c r="AN614" s="528">
        <v>172.7</v>
      </c>
      <c r="AO614" s="528">
        <v>172.7</v>
      </c>
      <c r="AP614" s="528">
        <v>172.7</v>
      </c>
      <c r="AQ614" s="528">
        <v>172.7</v>
      </c>
      <c r="AR614" s="528">
        <v>172.7</v>
      </c>
      <c r="AS614" s="528">
        <v>172.7</v>
      </c>
      <c r="AT614" s="528">
        <v>172.7</v>
      </c>
      <c r="AU614" s="528">
        <v>172.7</v>
      </c>
      <c r="AV614" s="528">
        <v>172.7</v>
      </c>
      <c r="AW614" s="528">
        <v>172.7</v>
      </c>
      <c r="AX614" s="528">
        <v>172.7</v>
      </c>
      <c r="AY614" s="528">
        <v>172.7</v>
      </c>
      <c r="AZ614" s="528">
        <v>172.7</v>
      </c>
      <c r="BA614" s="528">
        <v>172.7</v>
      </c>
      <c r="BB614" s="528">
        <v>172.7</v>
      </c>
      <c r="BC614" s="528">
        <v>172.7</v>
      </c>
      <c r="BD614" s="528">
        <v>172.7</v>
      </c>
      <c r="BE614" s="528">
        <v>172.7</v>
      </c>
      <c r="BF614" s="528">
        <v>172.7</v>
      </c>
      <c r="BG614" s="528">
        <v>172.7</v>
      </c>
      <c r="BH614" s="528">
        <v>166.5</v>
      </c>
      <c r="BI614" s="528">
        <v>149.30000000000001</v>
      </c>
      <c r="BJ614" s="528">
        <v>142.80000000000001</v>
      </c>
      <c r="BK614" s="528">
        <v>142.1</v>
      </c>
      <c r="BL614" s="528">
        <v>163.69999999999999</v>
      </c>
      <c r="BM614" s="528">
        <v>163.69999999999999</v>
      </c>
      <c r="BN614" s="528">
        <v>183.5</v>
      </c>
      <c r="BO614" s="528">
        <v>216.4</v>
      </c>
      <c r="BP614" s="528">
        <v>214.9</v>
      </c>
      <c r="BQ614" s="528">
        <v>216.4</v>
      </c>
      <c r="BR614" s="528">
        <v>216.4</v>
      </c>
      <c r="BS614" s="528">
        <v>216.4</v>
      </c>
      <c r="BT614" s="528">
        <v>216.4</v>
      </c>
      <c r="BU614" s="528">
        <v>216.4</v>
      </c>
      <c r="BV614" s="528">
        <v>216.4</v>
      </c>
      <c r="BW614" s="528">
        <v>216.4</v>
      </c>
      <c r="BX614" s="528">
        <v>216.4</v>
      </c>
      <c r="BY614" s="528">
        <v>207.8</v>
      </c>
      <c r="BZ614" s="528">
        <v>188.6</v>
      </c>
      <c r="CA614" s="528">
        <v>193.6</v>
      </c>
      <c r="CB614" s="528">
        <v>198.3</v>
      </c>
      <c r="CC614" s="528">
        <v>193.5</v>
      </c>
      <c r="CD614" s="528">
        <v>179</v>
      </c>
      <c r="CE614" s="528">
        <v>179</v>
      </c>
      <c r="CF614" s="528">
        <v>182</v>
      </c>
      <c r="CG614" s="528">
        <v>185.7</v>
      </c>
      <c r="CH614" s="528">
        <v>190.6</v>
      </c>
      <c r="CI614" s="528">
        <v>190.6</v>
      </c>
      <c r="CJ614" s="528">
        <v>190.6</v>
      </c>
      <c r="CK614" s="528">
        <v>190.6</v>
      </c>
      <c r="CL614" s="528">
        <v>190.6</v>
      </c>
    </row>
    <row r="615" spans="1:90">
      <c r="A615" s="524" t="s">
        <v>3109</v>
      </c>
      <c r="B615" s="524" t="s">
        <v>3110</v>
      </c>
      <c r="C615" s="525">
        <v>1.1520000000000001E-2</v>
      </c>
      <c r="D615" s="528">
        <v>99</v>
      </c>
      <c r="E615" s="528">
        <v>99</v>
      </c>
      <c r="F615" s="528">
        <v>99</v>
      </c>
      <c r="G615" s="528">
        <v>104.1</v>
      </c>
      <c r="H615" s="528">
        <v>104.1</v>
      </c>
      <c r="I615" s="528">
        <v>107.5</v>
      </c>
      <c r="J615" s="528">
        <v>110.8</v>
      </c>
      <c r="K615" s="528">
        <v>107.1</v>
      </c>
      <c r="L615" s="528">
        <v>113.1</v>
      </c>
      <c r="M615" s="528">
        <v>115.6</v>
      </c>
      <c r="N615" s="528">
        <v>121.1</v>
      </c>
      <c r="O615" s="528">
        <v>127.9</v>
      </c>
      <c r="P615" s="528">
        <v>149.80000000000001</v>
      </c>
      <c r="Q615" s="528">
        <v>162.1</v>
      </c>
      <c r="R615" s="528">
        <v>162.1</v>
      </c>
      <c r="S615" s="528">
        <v>192.1</v>
      </c>
      <c r="T615" s="528">
        <v>205.1</v>
      </c>
      <c r="U615" s="528">
        <v>203.1</v>
      </c>
      <c r="V615" s="528">
        <v>202.1</v>
      </c>
      <c r="W615" s="528">
        <v>205.5</v>
      </c>
      <c r="X615" s="528">
        <v>205.7</v>
      </c>
      <c r="Y615" s="528">
        <v>215.1</v>
      </c>
      <c r="Z615" s="528">
        <v>229.3</v>
      </c>
      <c r="AA615" s="528">
        <v>230.3</v>
      </c>
      <c r="AB615" s="528">
        <v>213.5</v>
      </c>
      <c r="AC615" s="528">
        <v>199.1</v>
      </c>
      <c r="AD615" s="528">
        <v>196.4</v>
      </c>
      <c r="AE615" s="528">
        <v>201.9</v>
      </c>
      <c r="AF615" s="528">
        <v>206.5</v>
      </c>
      <c r="AG615" s="528">
        <v>200.5</v>
      </c>
      <c r="AH615" s="528">
        <v>198</v>
      </c>
      <c r="AI615" s="528">
        <v>193.6</v>
      </c>
      <c r="AJ615" s="528">
        <v>183.2</v>
      </c>
      <c r="AK615" s="528">
        <v>183.6</v>
      </c>
      <c r="AL615" s="528">
        <v>174.6</v>
      </c>
      <c r="AM615" s="528">
        <v>168.4</v>
      </c>
      <c r="AN615" s="528">
        <v>167.6</v>
      </c>
      <c r="AO615" s="528">
        <v>168.4</v>
      </c>
      <c r="AP615" s="528">
        <v>172.8</v>
      </c>
      <c r="AQ615" s="528">
        <v>166.7</v>
      </c>
      <c r="AR615" s="528">
        <v>165</v>
      </c>
      <c r="AS615" s="528">
        <v>158.6</v>
      </c>
      <c r="AT615" s="528">
        <v>158.19999999999999</v>
      </c>
      <c r="AU615" s="528">
        <v>155.30000000000001</v>
      </c>
      <c r="AV615" s="528">
        <v>157.5</v>
      </c>
      <c r="AW615" s="528">
        <v>153</v>
      </c>
      <c r="AX615" s="528">
        <v>145.6</v>
      </c>
      <c r="AY615" s="528">
        <v>143.5</v>
      </c>
      <c r="AZ615" s="528">
        <v>146.69999999999999</v>
      </c>
      <c r="BA615" s="528">
        <v>141.80000000000001</v>
      </c>
      <c r="BB615" s="528">
        <v>147</v>
      </c>
      <c r="BC615" s="528">
        <v>154.4</v>
      </c>
      <c r="BD615" s="528">
        <v>155.9</v>
      </c>
      <c r="BE615" s="528">
        <v>155.9</v>
      </c>
      <c r="BF615" s="528">
        <v>156.4</v>
      </c>
      <c r="BG615" s="528">
        <v>162.80000000000001</v>
      </c>
      <c r="BH615" s="528">
        <v>165.6</v>
      </c>
      <c r="BI615" s="528">
        <v>167.9</v>
      </c>
      <c r="BJ615" s="528">
        <v>171.1</v>
      </c>
      <c r="BK615" s="528">
        <v>175.5</v>
      </c>
      <c r="BL615" s="528">
        <v>179.4</v>
      </c>
      <c r="BM615" s="528">
        <v>168.1</v>
      </c>
      <c r="BN615" s="528">
        <v>168.6</v>
      </c>
      <c r="BO615" s="528">
        <v>172.8</v>
      </c>
      <c r="BP615" s="528">
        <v>165.5</v>
      </c>
      <c r="BQ615" s="528">
        <v>159.1</v>
      </c>
      <c r="BR615" s="528">
        <v>160.9</v>
      </c>
      <c r="BS615" s="528">
        <v>162.80000000000001</v>
      </c>
      <c r="BT615" s="528">
        <v>159.69999999999999</v>
      </c>
      <c r="BU615" s="528">
        <v>159.69999999999999</v>
      </c>
      <c r="BV615" s="528">
        <v>159.69999999999999</v>
      </c>
      <c r="BW615" s="528">
        <v>159.69999999999999</v>
      </c>
      <c r="BX615" s="528">
        <v>159.69999999999999</v>
      </c>
      <c r="BY615" s="528">
        <v>176.6</v>
      </c>
      <c r="BZ615" s="528">
        <v>173.3</v>
      </c>
      <c r="CA615" s="528">
        <v>169.3</v>
      </c>
      <c r="CB615" s="528">
        <v>164.8</v>
      </c>
      <c r="CC615" s="528">
        <v>164.6</v>
      </c>
      <c r="CD615" s="528">
        <v>164.6</v>
      </c>
      <c r="CE615" s="528">
        <v>164.6</v>
      </c>
      <c r="CF615" s="528">
        <v>164.6</v>
      </c>
      <c r="CG615" s="528">
        <v>164.6</v>
      </c>
      <c r="CH615" s="528">
        <v>164.6</v>
      </c>
      <c r="CI615" s="528">
        <v>164.6</v>
      </c>
      <c r="CJ615" s="528">
        <v>164.6</v>
      </c>
      <c r="CK615" s="528">
        <v>164.6</v>
      </c>
      <c r="CL615" s="528">
        <v>164.6</v>
      </c>
    </row>
    <row r="616" spans="1:90">
      <c r="A616" s="524" t="s">
        <v>3111</v>
      </c>
      <c r="B616" s="524" t="s">
        <v>3112</v>
      </c>
      <c r="C616" s="525">
        <v>3.9379999999999998E-2</v>
      </c>
      <c r="D616" s="528">
        <v>100.8</v>
      </c>
      <c r="E616" s="528">
        <v>100.8</v>
      </c>
      <c r="F616" s="528">
        <v>100.8</v>
      </c>
      <c r="G616" s="528">
        <v>106.1</v>
      </c>
      <c r="H616" s="528">
        <v>106.1</v>
      </c>
      <c r="I616" s="528">
        <v>105</v>
      </c>
      <c r="J616" s="528">
        <v>103.9</v>
      </c>
      <c r="K616" s="528">
        <v>102.5</v>
      </c>
      <c r="L616" s="528">
        <v>101.7</v>
      </c>
      <c r="M616" s="528">
        <v>103.2</v>
      </c>
      <c r="N616" s="528">
        <v>104.9</v>
      </c>
      <c r="O616" s="528">
        <v>106.6</v>
      </c>
      <c r="P616" s="528">
        <v>107.3</v>
      </c>
      <c r="Q616" s="528">
        <v>111</v>
      </c>
      <c r="R616" s="528">
        <v>107.9</v>
      </c>
      <c r="S616" s="528">
        <v>111.4</v>
      </c>
      <c r="T616" s="528">
        <v>112.4</v>
      </c>
      <c r="U616" s="528">
        <v>110.5</v>
      </c>
      <c r="V616" s="528">
        <v>109</v>
      </c>
      <c r="W616" s="528">
        <v>112</v>
      </c>
      <c r="X616" s="528">
        <v>115.2</v>
      </c>
      <c r="Y616" s="528">
        <v>118.7</v>
      </c>
      <c r="Z616" s="528">
        <v>121.7</v>
      </c>
      <c r="AA616" s="528">
        <v>122.1</v>
      </c>
      <c r="AB616" s="528">
        <v>120.9</v>
      </c>
      <c r="AC616" s="528">
        <v>123</v>
      </c>
      <c r="AD616" s="528">
        <v>126.2</v>
      </c>
      <c r="AE616" s="528">
        <v>147.9</v>
      </c>
      <c r="AF616" s="528">
        <v>147.80000000000001</v>
      </c>
      <c r="AG616" s="528">
        <v>154</v>
      </c>
      <c r="AH616" s="528">
        <v>166.5</v>
      </c>
      <c r="AI616" s="528">
        <v>166.5</v>
      </c>
      <c r="AJ616" s="528">
        <v>169.2</v>
      </c>
      <c r="AK616" s="528">
        <v>176.7</v>
      </c>
      <c r="AL616" s="528">
        <v>172.1</v>
      </c>
      <c r="AM616" s="528">
        <v>158.6</v>
      </c>
      <c r="AN616" s="528">
        <v>156.1</v>
      </c>
      <c r="AO616" s="528">
        <v>163.19999999999999</v>
      </c>
      <c r="AP616" s="528">
        <v>166.5</v>
      </c>
      <c r="AQ616" s="528">
        <v>166.2</v>
      </c>
      <c r="AR616" s="528">
        <v>160.4</v>
      </c>
      <c r="AS616" s="528">
        <v>156.69999999999999</v>
      </c>
      <c r="AT616" s="528">
        <v>159.6</v>
      </c>
      <c r="AU616" s="528">
        <v>165.9</v>
      </c>
      <c r="AV616" s="528">
        <v>166.1</v>
      </c>
      <c r="AW616" s="528">
        <v>195.1</v>
      </c>
      <c r="AX616" s="528">
        <v>171.2</v>
      </c>
      <c r="AY616" s="528">
        <v>153.6</v>
      </c>
      <c r="AZ616" s="528">
        <v>157.1</v>
      </c>
      <c r="BA616" s="528">
        <v>150.1</v>
      </c>
      <c r="BB616" s="528">
        <v>146.1</v>
      </c>
      <c r="BC616" s="528">
        <v>146.1</v>
      </c>
      <c r="BD616" s="528">
        <v>142.19999999999999</v>
      </c>
      <c r="BE616" s="528">
        <v>139.30000000000001</v>
      </c>
      <c r="BF616" s="528">
        <v>142.4</v>
      </c>
      <c r="BG616" s="528">
        <v>151.1</v>
      </c>
      <c r="BH616" s="528">
        <v>153.1</v>
      </c>
      <c r="BI616" s="528">
        <v>158.5</v>
      </c>
      <c r="BJ616" s="528">
        <v>157.19999999999999</v>
      </c>
      <c r="BK616" s="528">
        <v>159</v>
      </c>
      <c r="BL616" s="528">
        <v>166.7</v>
      </c>
      <c r="BM616" s="528">
        <v>169.8</v>
      </c>
      <c r="BN616" s="528">
        <v>167.3</v>
      </c>
      <c r="BO616" s="528">
        <v>166.9</v>
      </c>
      <c r="BP616" s="528">
        <v>163.80000000000001</v>
      </c>
      <c r="BQ616" s="528">
        <v>158.5</v>
      </c>
      <c r="BR616" s="528">
        <v>158.80000000000001</v>
      </c>
      <c r="BS616" s="528">
        <v>167</v>
      </c>
      <c r="BT616" s="528">
        <v>161</v>
      </c>
      <c r="BU616" s="528">
        <v>169.1</v>
      </c>
      <c r="BV616" s="528">
        <v>161.69999999999999</v>
      </c>
      <c r="BW616" s="528">
        <v>169.4</v>
      </c>
      <c r="BX616" s="528">
        <v>168.6</v>
      </c>
      <c r="BY616" s="528">
        <v>168.9</v>
      </c>
      <c r="BZ616" s="528">
        <v>170.1</v>
      </c>
      <c r="CA616" s="528">
        <v>171.6</v>
      </c>
      <c r="CB616" s="528">
        <v>168.1</v>
      </c>
      <c r="CC616" s="528">
        <v>177.8</v>
      </c>
      <c r="CD616" s="528">
        <v>168.3</v>
      </c>
      <c r="CE616" s="528">
        <v>170.4</v>
      </c>
      <c r="CF616" s="528">
        <v>172.6</v>
      </c>
      <c r="CG616" s="528">
        <v>166.6</v>
      </c>
      <c r="CH616" s="528">
        <v>169.9</v>
      </c>
      <c r="CI616" s="528">
        <v>183.1</v>
      </c>
      <c r="CJ616" s="528">
        <v>173.4</v>
      </c>
      <c r="CK616" s="528">
        <v>171</v>
      </c>
      <c r="CL616" s="528">
        <v>169.2</v>
      </c>
    </row>
    <row r="617" spans="1:90">
      <c r="A617" s="524" t="s">
        <v>3113</v>
      </c>
      <c r="B617" s="524" t="s">
        <v>1344</v>
      </c>
      <c r="C617" s="525">
        <v>1.68005</v>
      </c>
      <c r="D617" s="528">
        <v>100.7</v>
      </c>
      <c r="E617" s="528">
        <v>100.6</v>
      </c>
      <c r="F617" s="528">
        <v>101.1</v>
      </c>
      <c r="G617" s="528">
        <v>103.2</v>
      </c>
      <c r="H617" s="528">
        <v>103.7</v>
      </c>
      <c r="I617" s="528">
        <v>103.8</v>
      </c>
      <c r="J617" s="528">
        <v>104</v>
      </c>
      <c r="K617" s="528">
        <v>104.5</v>
      </c>
      <c r="L617" s="528">
        <v>105.3</v>
      </c>
      <c r="M617" s="528">
        <v>106.3</v>
      </c>
      <c r="N617" s="528">
        <v>107.2</v>
      </c>
      <c r="O617" s="528">
        <v>108.8</v>
      </c>
      <c r="P617" s="528">
        <v>109.7</v>
      </c>
      <c r="Q617" s="528">
        <v>111</v>
      </c>
      <c r="R617" s="528">
        <v>111.2</v>
      </c>
      <c r="S617" s="528">
        <v>116.4</v>
      </c>
      <c r="T617" s="528">
        <v>120.7</v>
      </c>
      <c r="U617" s="528">
        <v>118.5</v>
      </c>
      <c r="V617" s="528">
        <v>119.2</v>
      </c>
      <c r="W617" s="528">
        <v>121</v>
      </c>
      <c r="X617" s="528">
        <v>119</v>
      </c>
      <c r="Y617" s="528">
        <v>117.9</v>
      </c>
      <c r="Z617" s="528">
        <v>119.6</v>
      </c>
      <c r="AA617" s="528">
        <v>120</v>
      </c>
      <c r="AB617" s="528">
        <v>120.3</v>
      </c>
      <c r="AC617" s="528">
        <v>121.8</v>
      </c>
      <c r="AD617" s="528">
        <v>121.3</v>
      </c>
      <c r="AE617" s="528">
        <v>124.1</v>
      </c>
      <c r="AF617" s="528">
        <v>124.3</v>
      </c>
      <c r="AG617" s="528">
        <v>121.9</v>
      </c>
      <c r="AH617" s="528">
        <v>122</v>
      </c>
      <c r="AI617" s="528">
        <v>122.8</v>
      </c>
      <c r="AJ617" s="528">
        <v>123.8</v>
      </c>
      <c r="AK617" s="528">
        <v>125.6</v>
      </c>
      <c r="AL617" s="528">
        <v>128</v>
      </c>
      <c r="AM617" s="528">
        <v>127.9</v>
      </c>
      <c r="AN617" s="528">
        <v>133.6</v>
      </c>
      <c r="AO617" s="528">
        <v>136.1</v>
      </c>
      <c r="AP617" s="528">
        <v>139.80000000000001</v>
      </c>
      <c r="AQ617" s="528">
        <v>141.69999999999999</v>
      </c>
      <c r="AR617" s="528">
        <v>140.69999999999999</v>
      </c>
      <c r="AS617" s="528">
        <v>143.4</v>
      </c>
      <c r="AT617" s="528">
        <v>145.1</v>
      </c>
      <c r="AU617" s="528">
        <v>142.19999999999999</v>
      </c>
      <c r="AV617" s="528">
        <v>142.4</v>
      </c>
      <c r="AW617" s="528">
        <v>145.69999999999999</v>
      </c>
      <c r="AX617" s="528">
        <v>143.19999999999999</v>
      </c>
      <c r="AY617" s="528">
        <v>144.19999999999999</v>
      </c>
      <c r="AZ617" s="528">
        <v>141.1</v>
      </c>
      <c r="BA617" s="528">
        <v>145</v>
      </c>
      <c r="BB617" s="528">
        <v>145.5</v>
      </c>
      <c r="BC617" s="528">
        <v>145.9</v>
      </c>
      <c r="BD617" s="528">
        <v>146.19999999999999</v>
      </c>
      <c r="BE617" s="528">
        <v>146.80000000000001</v>
      </c>
      <c r="BF617" s="528">
        <v>146.30000000000001</v>
      </c>
      <c r="BG617" s="528">
        <v>146.69999999999999</v>
      </c>
      <c r="BH617" s="528">
        <v>150.4</v>
      </c>
      <c r="BI617" s="528">
        <v>151.5</v>
      </c>
      <c r="BJ617" s="528">
        <v>154.6</v>
      </c>
      <c r="BK617" s="528">
        <v>154.69999999999999</v>
      </c>
      <c r="BL617" s="528">
        <v>154.30000000000001</v>
      </c>
      <c r="BM617" s="528">
        <v>154.1</v>
      </c>
      <c r="BN617" s="528">
        <v>153.9</v>
      </c>
      <c r="BO617" s="528">
        <v>154.4</v>
      </c>
      <c r="BP617" s="528">
        <v>156.5</v>
      </c>
      <c r="BQ617" s="528">
        <v>157.19999999999999</v>
      </c>
      <c r="BR617" s="528">
        <v>159.19999999999999</v>
      </c>
      <c r="BS617" s="528">
        <v>159.6</v>
      </c>
      <c r="BT617" s="528">
        <v>166.7</v>
      </c>
      <c r="BU617" s="528">
        <v>169.7</v>
      </c>
      <c r="BV617" s="528">
        <v>171.8</v>
      </c>
      <c r="BW617" s="528">
        <v>173.4</v>
      </c>
      <c r="BX617" s="528">
        <v>173.9</v>
      </c>
      <c r="BY617" s="528">
        <v>175.5</v>
      </c>
      <c r="BZ617" s="528">
        <v>180.1</v>
      </c>
      <c r="CA617" s="528">
        <v>181.8</v>
      </c>
      <c r="CB617" s="528">
        <v>183.1</v>
      </c>
      <c r="CC617" s="528">
        <v>185.8</v>
      </c>
      <c r="CD617" s="528">
        <v>185</v>
      </c>
      <c r="CE617" s="528">
        <v>195.1</v>
      </c>
      <c r="CF617" s="528">
        <v>199.6</v>
      </c>
      <c r="CG617" s="528">
        <v>201.8</v>
      </c>
      <c r="CH617" s="528">
        <v>207.4</v>
      </c>
      <c r="CI617" s="528">
        <v>206.5</v>
      </c>
      <c r="CJ617" s="528">
        <v>205.9</v>
      </c>
      <c r="CK617" s="528">
        <v>207.5</v>
      </c>
      <c r="CL617" s="528">
        <v>207.2</v>
      </c>
    </row>
    <row r="618" spans="1:90">
      <c r="A618" s="524" t="s">
        <v>3114</v>
      </c>
      <c r="B618" s="524" t="s">
        <v>1346</v>
      </c>
      <c r="C618" s="525">
        <v>0.36398999999999998</v>
      </c>
      <c r="D618" s="528">
        <v>99.5</v>
      </c>
      <c r="E618" s="528">
        <v>97.3</v>
      </c>
      <c r="F618" s="528">
        <v>99.6</v>
      </c>
      <c r="G618" s="528">
        <v>97.8</v>
      </c>
      <c r="H618" s="528">
        <v>97.5</v>
      </c>
      <c r="I618" s="528">
        <v>98</v>
      </c>
      <c r="J618" s="528">
        <v>97.8</v>
      </c>
      <c r="K618" s="528">
        <v>100</v>
      </c>
      <c r="L618" s="528">
        <v>102.5</v>
      </c>
      <c r="M618" s="528">
        <v>108</v>
      </c>
      <c r="N618" s="528">
        <v>110.6</v>
      </c>
      <c r="O618" s="528">
        <v>118.6</v>
      </c>
      <c r="P618" s="528">
        <v>121.3</v>
      </c>
      <c r="Q618" s="528">
        <v>128.6</v>
      </c>
      <c r="R618" s="528">
        <v>129.69999999999999</v>
      </c>
      <c r="S618" s="528">
        <v>142</v>
      </c>
      <c r="T618" s="528">
        <v>157.4</v>
      </c>
      <c r="U618" s="528">
        <v>146.80000000000001</v>
      </c>
      <c r="V618" s="528">
        <v>150.1</v>
      </c>
      <c r="W618" s="528">
        <v>156.69999999999999</v>
      </c>
      <c r="X618" s="528">
        <v>147.80000000000001</v>
      </c>
      <c r="Y618" s="528">
        <v>140.80000000000001</v>
      </c>
      <c r="Z618" s="528">
        <v>146.1</v>
      </c>
      <c r="AA618" s="528">
        <v>146.80000000000001</v>
      </c>
      <c r="AB618" s="528">
        <v>146.4</v>
      </c>
      <c r="AC618" s="528">
        <v>153.80000000000001</v>
      </c>
      <c r="AD618" s="528">
        <v>151.9</v>
      </c>
      <c r="AE618" s="528">
        <v>151</v>
      </c>
      <c r="AF618" s="528">
        <v>151.69999999999999</v>
      </c>
      <c r="AG618" s="528">
        <v>140.30000000000001</v>
      </c>
      <c r="AH618" s="528">
        <v>140.19999999999999</v>
      </c>
      <c r="AI618" s="528">
        <v>141.69999999999999</v>
      </c>
      <c r="AJ618" s="528">
        <v>147.30000000000001</v>
      </c>
      <c r="AK618" s="528">
        <v>152.9</v>
      </c>
      <c r="AL618" s="528">
        <v>162</v>
      </c>
      <c r="AM618" s="528">
        <v>161.6</v>
      </c>
      <c r="AN618" s="528">
        <v>170.5</v>
      </c>
      <c r="AO618" s="528">
        <v>179.1</v>
      </c>
      <c r="AP618" s="528">
        <v>192.9</v>
      </c>
      <c r="AQ618" s="528">
        <v>183.6</v>
      </c>
      <c r="AR618" s="528">
        <v>185.1</v>
      </c>
      <c r="AS618" s="528">
        <v>190.4</v>
      </c>
      <c r="AT618" s="528">
        <v>201.2</v>
      </c>
      <c r="AU618" s="528">
        <v>184.2</v>
      </c>
      <c r="AV618" s="528">
        <v>186</v>
      </c>
      <c r="AW618" s="528">
        <v>195.4</v>
      </c>
      <c r="AX618" s="528">
        <v>189</v>
      </c>
      <c r="AY618" s="528">
        <v>199.5</v>
      </c>
      <c r="AZ618" s="528">
        <v>203.1</v>
      </c>
      <c r="BA618" s="528">
        <v>223.1</v>
      </c>
      <c r="BB618" s="528">
        <v>226.9</v>
      </c>
      <c r="BC618" s="528">
        <v>220.6</v>
      </c>
      <c r="BD618" s="528">
        <v>222.3</v>
      </c>
      <c r="BE618" s="528">
        <v>222.5</v>
      </c>
      <c r="BF618" s="528">
        <v>223.4</v>
      </c>
      <c r="BG618" s="528">
        <v>226</v>
      </c>
      <c r="BH618" s="528">
        <v>234.7</v>
      </c>
      <c r="BI618" s="528">
        <v>236.5</v>
      </c>
      <c r="BJ618" s="528">
        <v>249.7</v>
      </c>
      <c r="BK618" s="528">
        <v>250.8</v>
      </c>
      <c r="BL618" s="528">
        <v>249</v>
      </c>
      <c r="BM618" s="528">
        <v>248.2</v>
      </c>
      <c r="BN618" s="528">
        <v>248.6</v>
      </c>
      <c r="BO618" s="528">
        <v>248.9</v>
      </c>
      <c r="BP618" s="528">
        <v>254.3</v>
      </c>
      <c r="BQ618" s="528">
        <v>257.3</v>
      </c>
      <c r="BR618" s="528">
        <v>268.3</v>
      </c>
      <c r="BS618" s="528">
        <v>268.8</v>
      </c>
      <c r="BT618" s="528">
        <v>302.2</v>
      </c>
      <c r="BU618" s="528">
        <v>314.39999999999998</v>
      </c>
      <c r="BV618" s="528">
        <v>322</v>
      </c>
      <c r="BW618" s="528">
        <v>327.3</v>
      </c>
      <c r="BX618" s="528">
        <v>323.8</v>
      </c>
      <c r="BY618" s="528">
        <v>326.89999999999998</v>
      </c>
      <c r="BZ618" s="528">
        <v>338.7</v>
      </c>
      <c r="CA618" s="528">
        <v>346.2</v>
      </c>
      <c r="CB618" s="528">
        <v>353.6</v>
      </c>
      <c r="CC618" s="528">
        <v>363.3</v>
      </c>
      <c r="CD618" s="528">
        <v>361.6</v>
      </c>
      <c r="CE618" s="528">
        <v>408.1</v>
      </c>
      <c r="CF618" s="528">
        <v>426.7</v>
      </c>
      <c r="CG618" s="528">
        <v>437.4</v>
      </c>
      <c r="CH618" s="528">
        <v>462.9</v>
      </c>
      <c r="CI618" s="528">
        <v>455.5</v>
      </c>
      <c r="CJ618" s="528">
        <v>451</v>
      </c>
      <c r="CK618" s="528">
        <v>457.6</v>
      </c>
      <c r="CL618" s="528">
        <v>453.5</v>
      </c>
    </row>
    <row r="619" spans="1:90">
      <c r="A619" s="524" t="s">
        <v>2245</v>
      </c>
      <c r="B619" s="524" t="s">
        <v>1348</v>
      </c>
      <c r="C619" s="525">
        <v>1.0829999999999999E-2</v>
      </c>
      <c r="D619" s="528">
        <v>98.8</v>
      </c>
      <c r="E619" s="528">
        <v>99.9</v>
      </c>
      <c r="F619" s="528">
        <v>100.5</v>
      </c>
      <c r="G619" s="528">
        <v>99.1</v>
      </c>
      <c r="H619" s="528">
        <v>96.8</v>
      </c>
      <c r="I619" s="528">
        <v>98.7</v>
      </c>
      <c r="J619" s="528">
        <v>98.5</v>
      </c>
      <c r="K619" s="528">
        <v>99</v>
      </c>
      <c r="L619" s="528">
        <v>98.9</v>
      </c>
      <c r="M619" s="528">
        <v>104</v>
      </c>
      <c r="N619" s="528">
        <v>106.7</v>
      </c>
      <c r="O619" s="528">
        <v>111.2</v>
      </c>
      <c r="P619" s="528">
        <v>114.2</v>
      </c>
      <c r="Q619" s="528">
        <v>117.1</v>
      </c>
      <c r="R619" s="528">
        <v>123.3</v>
      </c>
      <c r="S619" s="528">
        <v>159.30000000000001</v>
      </c>
      <c r="T619" s="528">
        <v>174.5</v>
      </c>
      <c r="U619" s="528">
        <v>168</v>
      </c>
      <c r="V619" s="528">
        <v>160.19999999999999</v>
      </c>
      <c r="W619" s="528">
        <v>167.3</v>
      </c>
      <c r="X619" s="528">
        <v>167.7</v>
      </c>
      <c r="Y619" s="528">
        <v>162.69999999999999</v>
      </c>
      <c r="Z619" s="528">
        <v>168.9</v>
      </c>
      <c r="AA619" s="528">
        <v>178.4</v>
      </c>
      <c r="AB619" s="528">
        <v>172.5</v>
      </c>
      <c r="AC619" s="528">
        <v>178.4</v>
      </c>
      <c r="AD619" s="528">
        <v>175.1</v>
      </c>
      <c r="AE619" s="528">
        <v>180</v>
      </c>
      <c r="AF619" s="528">
        <v>173.1</v>
      </c>
      <c r="AG619" s="528">
        <v>169.4</v>
      </c>
      <c r="AH619" s="528">
        <v>167.5</v>
      </c>
      <c r="AI619" s="528">
        <v>167.1</v>
      </c>
      <c r="AJ619" s="528">
        <v>163.5</v>
      </c>
      <c r="AK619" s="528">
        <v>169.6</v>
      </c>
      <c r="AL619" s="528">
        <v>176.6</v>
      </c>
      <c r="AM619" s="528">
        <v>169.2</v>
      </c>
      <c r="AN619" s="528">
        <v>183.1</v>
      </c>
      <c r="AO619" s="528">
        <v>196.1</v>
      </c>
      <c r="AP619" s="528">
        <v>217.9</v>
      </c>
      <c r="AQ619" s="528">
        <v>211.2</v>
      </c>
      <c r="AR619" s="528">
        <v>208.8</v>
      </c>
      <c r="AS619" s="528">
        <v>213.4</v>
      </c>
      <c r="AT619" s="528">
        <v>225.4</v>
      </c>
      <c r="AU619" s="528">
        <v>201.8</v>
      </c>
      <c r="AV619" s="528">
        <v>180.9</v>
      </c>
      <c r="AW619" s="528">
        <v>170.2</v>
      </c>
      <c r="AX619" s="528">
        <v>152.19999999999999</v>
      </c>
      <c r="AY619" s="528">
        <v>153.6</v>
      </c>
      <c r="AZ619" s="528">
        <v>158.4</v>
      </c>
      <c r="BA619" s="528">
        <v>179.7</v>
      </c>
      <c r="BB619" s="528">
        <v>189.6</v>
      </c>
      <c r="BC619" s="528">
        <v>183.6</v>
      </c>
      <c r="BD619" s="528">
        <v>190.4</v>
      </c>
      <c r="BE619" s="528">
        <v>197.9</v>
      </c>
      <c r="BF619" s="528">
        <v>191.6</v>
      </c>
      <c r="BG619" s="528">
        <v>199.5</v>
      </c>
      <c r="BH619" s="528">
        <v>219.7</v>
      </c>
      <c r="BI619" s="528">
        <v>231.3</v>
      </c>
      <c r="BJ619" s="528">
        <v>240.8</v>
      </c>
      <c r="BK619" s="528">
        <v>242</v>
      </c>
      <c r="BL619" s="528">
        <v>239.5</v>
      </c>
      <c r="BM619" s="528">
        <v>247.4</v>
      </c>
      <c r="BN619" s="528">
        <v>257.7</v>
      </c>
      <c r="BO619" s="528">
        <v>256.60000000000002</v>
      </c>
      <c r="BP619" s="528">
        <v>270.5</v>
      </c>
      <c r="BQ619" s="528">
        <v>276.89999999999998</v>
      </c>
      <c r="BR619" s="528">
        <v>273.89999999999998</v>
      </c>
      <c r="BS619" s="528">
        <v>274.60000000000002</v>
      </c>
      <c r="BT619" s="528">
        <v>294.7</v>
      </c>
      <c r="BU619" s="528">
        <v>314.10000000000002</v>
      </c>
      <c r="BV619" s="528">
        <v>339.5</v>
      </c>
      <c r="BW619" s="528">
        <v>381.1</v>
      </c>
      <c r="BX619" s="528">
        <v>379.2</v>
      </c>
      <c r="BY619" s="528">
        <v>397.1</v>
      </c>
      <c r="BZ619" s="528">
        <v>490.5</v>
      </c>
      <c r="CA619" s="528">
        <v>570.29999999999995</v>
      </c>
      <c r="CB619" s="528">
        <v>502.1</v>
      </c>
      <c r="CC619" s="528">
        <v>495.3</v>
      </c>
      <c r="CD619" s="528">
        <v>499.5</v>
      </c>
      <c r="CE619" s="528">
        <v>536.79999999999995</v>
      </c>
      <c r="CF619" s="528">
        <v>572.79999999999995</v>
      </c>
      <c r="CG619" s="528">
        <v>512</v>
      </c>
      <c r="CH619" s="528">
        <v>512.79999999999995</v>
      </c>
      <c r="CI619" s="528">
        <v>489.4</v>
      </c>
      <c r="CJ619" s="528">
        <v>489</v>
      </c>
      <c r="CK619" s="528">
        <v>510.1</v>
      </c>
      <c r="CL619" s="528">
        <v>514.1</v>
      </c>
    </row>
    <row r="620" spans="1:90">
      <c r="A620" s="524" t="s">
        <v>3115</v>
      </c>
      <c r="B620" s="524" t="s">
        <v>1350</v>
      </c>
      <c r="C620" s="525">
        <v>0.23264000000000001</v>
      </c>
      <c r="D620" s="528">
        <v>98.9</v>
      </c>
      <c r="E620" s="528">
        <v>100.2</v>
      </c>
      <c r="F620" s="528">
        <v>100.2</v>
      </c>
      <c r="G620" s="528">
        <v>100.3</v>
      </c>
      <c r="H620" s="528">
        <v>100.6</v>
      </c>
      <c r="I620" s="528">
        <v>100.9</v>
      </c>
      <c r="J620" s="528">
        <v>101.9</v>
      </c>
      <c r="K620" s="528">
        <v>102.3</v>
      </c>
      <c r="L620" s="528">
        <v>101.7</v>
      </c>
      <c r="M620" s="528">
        <v>100.8</v>
      </c>
      <c r="N620" s="528">
        <v>101.2</v>
      </c>
      <c r="O620" s="528">
        <v>101.8</v>
      </c>
      <c r="P620" s="528">
        <v>98.3</v>
      </c>
      <c r="Q620" s="528">
        <v>97.2</v>
      </c>
      <c r="R620" s="528">
        <v>95.7</v>
      </c>
      <c r="S620" s="528">
        <v>100.9</v>
      </c>
      <c r="T620" s="528">
        <v>102.5</v>
      </c>
      <c r="U620" s="528">
        <v>101.9</v>
      </c>
      <c r="V620" s="528">
        <v>99.4</v>
      </c>
      <c r="W620" s="528">
        <v>100.8</v>
      </c>
      <c r="X620" s="528">
        <v>98.9</v>
      </c>
      <c r="Y620" s="528">
        <v>100</v>
      </c>
      <c r="Z620" s="528">
        <v>103.4</v>
      </c>
      <c r="AA620" s="528">
        <v>102.6</v>
      </c>
      <c r="AB620" s="528">
        <v>104.5</v>
      </c>
      <c r="AC620" s="528">
        <v>103.8</v>
      </c>
      <c r="AD620" s="528">
        <v>103.2</v>
      </c>
      <c r="AE620" s="528">
        <v>114</v>
      </c>
      <c r="AF620" s="528">
        <v>115.8</v>
      </c>
      <c r="AG620" s="528">
        <v>115.7</v>
      </c>
      <c r="AH620" s="528">
        <v>115.5</v>
      </c>
      <c r="AI620" s="528">
        <v>116</v>
      </c>
      <c r="AJ620" s="528">
        <v>114.6</v>
      </c>
      <c r="AK620" s="528">
        <v>116</v>
      </c>
      <c r="AL620" s="528">
        <v>116.3</v>
      </c>
      <c r="AM620" s="528">
        <v>114.7</v>
      </c>
      <c r="AN620" s="528">
        <v>117.9</v>
      </c>
      <c r="AO620" s="528">
        <v>118.9</v>
      </c>
      <c r="AP620" s="528">
        <v>120.6</v>
      </c>
      <c r="AQ620" s="528">
        <v>127.6</v>
      </c>
      <c r="AR620" s="528">
        <v>130.4</v>
      </c>
      <c r="AS620" s="528">
        <v>131</v>
      </c>
      <c r="AT620" s="528">
        <v>131.19999999999999</v>
      </c>
      <c r="AU620" s="528">
        <v>135.1</v>
      </c>
      <c r="AV620" s="528">
        <v>134.80000000000001</v>
      </c>
      <c r="AW620" s="528">
        <v>135.1</v>
      </c>
      <c r="AX620" s="528">
        <v>133.19999999999999</v>
      </c>
      <c r="AY620" s="528">
        <v>131.80000000000001</v>
      </c>
      <c r="AZ620" s="528">
        <v>118</v>
      </c>
      <c r="BA620" s="528">
        <v>118</v>
      </c>
      <c r="BB620" s="528">
        <v>117.2</v>
      </c>
      <c r="BC620" s="528">
        <v>124</v>
      </c>
      <c r="BD620" s="528">
        <v>124.3</v>
      </c>
      <c r="BE620" s="528">
        <v>122.2</v>
      </c>
      <c r="BF620" s="528">
        <v>123.1</v>
      </c>
      <c r="BG620" s="528">
        <v>125.3</v>
      </c>
      <c r="BH620" s="528">
        <v>131.4</v>
      </c>
      <c r="BI620" s="528">
        <v>130.80000000000001</v>
      </c>
      <c r="BJ620" s="528">
        <v>131.69999999999999</v>
      </c>
      <c r="BK620" s="528">
        <v>131.6</v>
      </c>
      <c r="BL620" s="528">
        <v>131.4</v>
      </c>
      <c r="BM620" s="528">
        <v>129</v>
      </c>
      <c r="BN620" s="528">
        <v>129</v>
      </c>
      <c r="BO620" s="528">
        <v>131.6</v>
      </c>
      <c r="BP620" s="528">
        <v>136.5</v>
      </c>
      <c r="BQ620" s="528">
        <v>136.6</v>
      </c>
      <c r="BR620" s="528">
        <v>136</v>
      </c>
      <c r="BS620" s="528">
        <v>136.1</v>
      </c>
      <c r="BT620" s="528">
        <v>135.5</v>
      </c>
      <c r="BU620" s="528">
        <v>135.9</v>
      </c>
      <c r="BV620" s="528">
        <v>137.6</v>
      </c>
      <c r="BW620" s="528">
        <v>141.6</v>
      </c>
      <c r="BX620" s="528">
        <v>143.69999999999999</v>
      </c>
      <c r="BY620" s="528">
        <v>145.5</v>
      </c>
      <c r="BZ620" s="528">
        <v>146.1</v>
      </c>
      <c r="CA620" s="528">
        <v>144.19999999999999</v>
      </c>
      <c r="CB620" s="528">
        <v>141.80000000000001</v>
      </c>
      <c r="CC620" s="528">
        <v>142.5</v>
      </c>
      <c r="CD620" s="528">
        <v>142.5</v>
      </c>
      <c r="CE620" s="528">
        <v>142.1</v>
      </c>
      <c r="CF620" s="528">
        <v>142.80000000000001</v>
      </c>
      <c r="CG620" s="528">
        <v>142.9</v>
      </c>
      <c r="CH620" s="528">
        <v>142.9</v>
      </c>
      <c r="CI620" s="528">
        <v>145.30000000000001</v>
      </c>
      <c r="CJ620" s="528">
        <v>146.6</v>
      </c>
      <c r="CK620" s="528">
        <v>146.4</v>
      </c>
      <c r="CL620" s="528">
        <v>149.19999999999999</v>
      </c>
    </row>
    <row r="621" spans="1:90">
      <c r="A621" s="524" t="s">
        <v>3116</v>
      </c>
      <c r="B621" s="524" t="s">
        <v>1352</v>
      </c>
      <c r="C621" s="525">
        <v>5.0470000000000001E-2</v>
      </c>
      <c r="D621" s="528">
        <v>101.5</v>
      </c>
      <c r="E621" s="528">
        <v>101.5</v>
      </c>
      <c r="F621" s="528">
        <v>101.5</v>
      </c>
      <c r="G621" s="528">
        <v>104.7</v>
      </c>
      <c r="H621" s="528">
        <v>104.7</v>
      </c>
      <c r="I621" s="528">
        <v>104.7</v>
      </c>
      <c r="J621" s="528">
        <v>104.7</v>
      </c>
      <c r="K621" s="528">
        <v>104</v>
      </c>
      <c r="L621" s="528">
        <v>103.7</v>
      </c>
      <c r="M621" s="528">
        <v>103.7</v>
      </c>
      <c r="N621" s="528">
        <v>103.7</v>
      </c>
      <c r="O621" s="528">
        <v>103.7</v>
      </c>
      <c r="P621" s="528">
        <v>103.7</v>
      </c>
      <c r="Q621" s="528">
        <v>103.7</v>
      </c>
      <c r="R621" s="528">
        <v>103.7</v>
      </c>
      <c r="S621" s="528">
        <v>103.6</v>
      </c>
      <c r="T621" s="528">
        <v>103.5</v>
      </c>
      <c r="U621" s="528">
        <v>103.5</v>
      </c>
      <c r="V621" s="528">
        <v>103.5</v>
      </c>
      <c r="W621" s="528">
        <v>103.5</v>
      </c>
      <c r="X621" s="528">
        <v>103.5</v>
      </c>
      <c r="Y621" s="528">
        <v>103.5</v>
      </c>
      <c r="Z621" s="528">
        <v>103.5</v>
      </c>
      <c r="AA621" s="528">
        <v>103.5</v>
      </c>
      <c r="AB621" s="528">
        <v>103.5</v>
      </c>
      <c r="AC621" s="528">
        <v>103.5</v>
      </c>
      <c r="AD621" s="528">
        <v>103.5</v>
      </c>
      <c r="AE621" s="528">
        <v>103.2</v>
      </c>
      <c r="AF621" s="528">
        <v>102.2</v>
      </c>
      <c r="AG621" s="528">
        <v>100.9</v>
      </c>
      <c r="AH621" s="528">
        <v>100</v>
      </c>
      <c r="AI621" s="528">
        <v>100</v>
      </c>
      <c r="AJ621" s="528">
        <v>100.4</v>
      </c>
      <c r="AK621" s="528">
        <v>102.1</v>
      </c>
      <c r="AL621" s="528">
        <v>102.1</v>
      </c>
      <c r="AM621" s="528">
        <v>102.1</v>
      </c>
      <c r="AN621" s="528">
        <v>102.1</v>
      </c>
      <c r="AO621" s="528">
        <v>105.6</v>
      </c>
      <c r="AP621" s="528">
        <v>106.4</v>
      </c>
      <c r="AQ621" s="528">
        <v>111.5</v>
      </c>
      <c r="AR621" s="528">
        <v>116</v>
      </c>
      <c r="AS621" s="528">
        <v>124.2</v>
      </c>
      <c r="AT621" s="528">
        <v>125.3</v>
      </c>
      <c r="AU621" s="528">
        <v>125.3</v>
      </c>
      <c r="AV621" s="528">
        <v>125.3</v>
      </c>
      <c r="AW621" s="528">
        <v>125.3</v>
      </c>
      <c r="AX621" s="528">
        <v>125.3</v>
      </c>
      <c r="AY621" s="528">
        <v>125.3</v>
      </c>
      <c r="AZ621" s="528">
        <v>127</v>
      </c>
      <c r="BA621" s="528">
        <v>125.8</v>
      </c>
      <c r="BB621" s="528">
        <v>125.8</v>
      </c>
      <c r="BC621" s="528">
        <v>125.3</v>
      </c>
      <c r="BD621" s="528">
        <v>126.6</v>
      </c>
      <c r="BE621" s="528">
        <v>127.1</v>
      </c>
      <c r="BF621" s="528">
        <v>126.2</v>
      </c>
      <c r="BG621" s="528">
        <v>125.8</v>
      </c>
      <c r="BH621" s="528">
        <v>125.5</v>
      </c>
      <c r="BI621" s="528">
        <v>125.1</v>
      </c>
      <c r="BJ621" s="528">
        <v>124.3</v>
      </c>
      <c r="BK621" s="528">
        <v>123.4</v>
      </c>
      <c r="BL621" s="528">
        <v>123.4</v>
      </c>
      <c r="BM621" s="528">
        <v>123.4</v>
      </c>
      <c r="BN621" s="528">
        <v>123.4</v>
      </c>
      <c r="BO621" s="528">
        <v>123.4</v>
      </c>
      <c r="BP621" s="528">
        <v>123.4</v>
      </c>
      <c r="BQ621" s="528">
        <v>123.4</v>
      </c>
      <c r="BR621" s="528">
        <v>123.4</v>
      </c>
      <c r="BS621" s="528">
        <v>123.4</v>
      </c>
      <c r="BT621" s="528">
        <v>123.4</v>
      </c>
      <c r="BU621" s="528">
        <v>123.4</v>
      </c>
      <c r="BV621" s="528">
        <v>123.4</v>
      </c>
      <c r="BW621" s="528">
        <v>123.4</v>
      </c>
      <c r="BX621" s="528">
        <v>118.1</v>
      </c>
      <c r="BY621" s="528">
        <v>117.9</v>
      </c>
      <c r="BZ621" s="528">
        <v>117.2</v>
      </c>
      <c r="CA621" s="528">
        <v>117.2</v>
      </c>
      <c r="CB621" s="528">
        <v>117.7</v>
      </c>
      <c r="CC621" s="528">
        <v>117.7</v>
      </c>
      <c r="CD621" s="528">
        <v>117.7</v>
      </c>
      <c r="CE621" s="528">
        <v>117.7</v>
      </c>
      <c r="CF621" s="528">
        <v>117.7</v>
      </c>
      <c r="CG621" s="528">
        <v>117.7</v>
      </c>
      <c r="CH621" s="528">
        <v>117.7</v>
      </c>
      <c r="CI621" s="528">
        <v>117.7</v>
      </c>
      <c r="CJ621" s="528">
        <v>117.7</v>
      </c>
      <c r="CK621" s="528">
        <v>117.7</v>
      </c>
      <c r="CL621" s="528">
        <v>117.8</v>
      </c>
    </row>
    <row r="622" spans="1:90">
      <c r="A622" s="524" t="s">
        <v>3117</v>
      </c>
      <c r="B622" s="524" t="s">
        <v>1354</v>
      </c>
      <c r="C622" s="525">
        <v>8.3519999999999997E-2</v>
      </c>
      <c r="D622" s="528">
        <v>99.3</v>
      </c>
      <c r="E622" s="528">
        <v>99.3</v>
      </c>
      <c r="F622" s="528">
        <v>99.3</v>
      </c>
      <c r="G622" s="528">
        <v>103.1</v>
      </c>
      <c r="H622" s="528">
        <v>105</v>
      </c>
      <c r="I622" s="528">
        <v>105.7</v>
      </c>
      <c r="J622" s="528">
        <v>107.3</v>
      </c>
      <c r="K622" s="528">
        <v>107.3</v>
      </c>
      <c r="L622" s="528">
        <v>106.3</v>
      </c>
      <c r="M622" s="528">
        <v>106.3</v>
      </c>
      <c r="N622" s="528">
        <v>106.3</v>
      </c>
      <c r="O622" s="528">
        <v>106.3</v>
      </c>
      <c r="P622" s="528">
        <v>106.3</v>
      </c>
      <c r="Q622" s="528">
        <v>105.8</v>
      </c>
      <c r="R622" s="528">
        <v>105.8</v>
      </c>
      <c r="S622" s="528">
        <v>107.1</v>
      </c>
      <c r="T622" s="528">
        <v>107.4</v>
      </c>
      <c r="U622" s="528">
        <v>107.4</v>
      </c>
      <c r="V622" s="528">
        <v>107.6</v>
      </c>
      <c r="W622" s="528">
        <v>110.8</v>
      </c>
      <c r="X622" s="528">
        <v>110.8</v>
      </c>
      <c r="Y622" s="528">
        <v>110.8</v>
      </c>
      <c r="Z622" s="528">
        <v>110.9</v>
      </c>
      <c r="AA622" s="528">
        <v>111.8</v>
      </c>
      <c r="AB622" s="528">
        <v>112.7</v>
      </c>
      <c r="AC622" s="528">
        <v>112.7</v>
      </c>
      <c r="AD622" s="528">
        <v>112.7</v>
      </c>
      <c r="AE622" s="528">
        <v>114.1</v>
      </c>
      <c r="AF622" s="528">
        <v>114.1</v>
      </c>
      <c r="AG622" s="528">
        <v>114.1</v>
      </c>
      <c r="AH622" s="528">
        <v>114.1</v>
      </c>
      <c r="AI622" s="528">
        <v>114.1</v>
      </c>
      <c r="AJ622" s="528">
        <v>114.1</v>
      </c>
      <c r="AK622" s="528">
        <v>114.1</v>
      </c>
      <c r="AL622" s="528">
        <v>114.1</v>
      </c>
      <c r="AM622" s="528">
        <v>114.9</v>
      </c>
      <c r="AN622" s="528">
        <v>119.1</v>
      </c>
      <c r="AO622" s="528">
        <v>119.6</v>
      </c>
      <c r="AP622" s="528">
        <v>120.9</v>
      </c>
      <c r="AQ622" s="528">
        <v>128.19999999999999</v>
      </c>
      <c r="AR622" s="528">
        <v>128.19999999999999</v>
      </c>
      <c r="AS622" s="528">
        <v>128.19999999999999</v>
      </c>
      <c r="AT622" s="528">
        <v>128.4</v>
      </c>
      <c r="AU622" s="528">
        <v>125.2</v>
      </c>
      <c r="AV622" s="528">
        <v>126.1</v>
      </c>
      <c r="AW622" s="528">
        <v>125.9</v>
      </c>
      <c r="AX622" s="528">
        <v>128.6</v>
      </c>
      <c r="AY622" s="528">
        <v>125.5</v>
      </c>
      <c r="AZ622" s="528">
        <v>123.8</v>
      </c>
      <c r="BA622" s="528">
        <v>123.7</v>
      </c>
      <c r="BB622" s="528">
        <v>123.6</v>
      </c>
      <c r="BC622" s="528">
        <v>123.4</v>
      </c>
      <c r="BD622" s="528">
        <v>123.4</v>
      </c>
      <c r="BE622" s="528">
        <v>123.4</v>
      </c>
      <c r="BF622" s="528">
        <v>123.4</v>
      </c>
      <c r="BG622" s="528">
        <v>123.4</v>
      </c>
      <c r="BH622" s="528">
        <v>124.2</v>
      </c>
      <c r="BI622" s="528">
        <v>127</v>
      </c>
      <c r="BJ622" s="528">
        <v>127.2</v>
      </c>
      <c r="BK622" s="528">
        <v>127.8</v>
      </c>
      <c r="BL622" s="528">
        <v>128.1</v>
      </c>
      <c r="BM622" s="528">
        <v>133.19999999999999</v>
      </c>
      <c r="BN622" s="528">
        <v>137.9</v>
      </c>
      <c r="BO622" s="528">
        <v>131.80000000000001</v>
      </c>
      <c r="BP622" s="528">
        <v>133.1</v>
      </c>
      <c r="BQ622" s="528">
        <v>132.30000000000001</v>
      </c>
      <c r="BR622" s="528">
        <v>131.4</v>
      </c>
      <c r="BS622" s="528">
        <v>132.80000000000001</v>
      </c>
      <c r="BT622" s="528">
        <v>133.69999999999999</v>
      </c>
      <c r="BU622" s="528">
        <v>135.9</v>
      </c>
      <c r="BV622" s="528">
        <v>136.4</v>
      </c>
      <c r="BW622" s="528">
        <v>124.5</v>
      </c>
      <c r="BX622" s="528">
        <v>133.9</v>
      </c>
      <c r="BY622" s="528">
        <v>133.1</v>
      </c>
      <c r="BZ622" s="528">
        <v>134.1</v>
      </c>
      <c r="CA622" s="528">
        <v>128.6</v>
      </c>
      <c r="CB622" s="528">
        <v>129.80000000000001</v>
      </c>
      <c r="CC622" s="528">
        <v>131.80000000000001</v>
      </c>
      <c r="CD622" s="528">
        <v>130.4</v>
      </c>
      <c r="CE622" s="528">
        <v>130.69999999999999</v>
      </c>
      <c r="CF622" s="528">
        <v>131.19999999999999</v>
      </c>
      <c r="CG622" s="528">
        <v>132</v>
      </c>
      <c r="CH622" s="528">
        <v>132</v>
      </c>
      <c r="CI622" s="528">
        <v>132.1</v>
      </c>
      <c r="CJ622" s="528">
        <v>132.80000000000001</v>
      </c>
      <c r="CK622" s="528">
        <v>131.4</v>
      </c>
      <c r="CL622" s="528">
        <v>132.4</v>
      </c>
    </row>
    <row r="623" spans="1:90">
      <c r="A623" s="524" t="s">
        <v>3118</v>
      </c>
      <c r="B623" s="524" t="s">
        <v>1356</v>
      </c>
      <c r="C623" s="525">
        <v>6.6019999999999995E-2</v>
      </c>
      <c r="D623" s="528">
        <v>101.5</v>
      </c>
      <c r="E623" s="528">
        <v>101.5</v>
      </c>
      <c r="F623" s="528">
        <v>101.5</v>
      </c>
      <c r="G623" s="528">
        <v>111.9</v>
      </c>
      <c r="H623" s="528">
        <v>113.6</v>
      </c>
      <c r="I623" s="528">
        <v>113</v>
      </c>
      <c r="J623" s="528">
        <v>112.4</v>
      </c>
      <c r="K623" s="528">
        <v>113.8</v>
      </c>
      <c r="L623" s="528">
        <v>113.8</v>
      </c>
      <c r="M623" s="528">
        <v>113.8</v>
      </c>
      <c r="N623" s="528">
        <v>111.9</v>
      </c>
      <c r="O623" s="528">
        <v>109.5</v>
      </c>
      <c r="P623" s="528">
        <v>109.7</v>
      </c>
      <c r="Q623" s="528">
        <v>109.1</v>
      </c>
      <c r="R623" s="528">
        <v>109.1</v>
      </c>
      <c r="S623" s="528">
        <v>110.1</v>
      </c>
      <c r="T623" s="528">
        <v>109.8</v>
      </c>
      <c r="U623" s="528">
        <v>110.3</v>
      </c>
      <c r="V623" s="528">
        <v>110.5</v>
      </c>
      <c r="W623" s="528">
        <v>111</v>
      </c>
      <c r="X623" s="528">
        <v>111</v>
      </c>
      <c r="Y623" s="528">
        <v>111</v>
      </c>
      <c r="Z623" s="528">
        <v>111</v>
      </c>
      <c r="AA623" s="528">
        <v>111.2</v>
      </c>
      <c r="AB623" s="528">
        <v>110.9</v>
      </c>
      <c r="AC623" s="528">
        <v>110.6</v>
      </c>
      <c r="AD623" s="528">
        <v>111.2</v>
      </c>
      <c r="AE623" s="528">
        <v>115.9</v>
      </c>
      <c r="AF623" s="528">
        <v>116.2</v>
      </c>
      <c r="AG623" s="528">
        <v>116.7</v>
      </c>
      <c r="AH623" s="528">
        <v>117.9</v>
      </c>
      <c r="AI623" s="528">
        <v>118.3</v>
      </c>
      <c r="AJ623" s="528">
        <v>118.3</v>
      </c>
      <c r="AK623" s="528">
        <v>120</v>
      </c>
      <c r="AL623" s="528">
        <v>120.6</v>
      </c>
      <c r="AM623" s="528">
        <v>120.6</v>
      </c>
      <c r="AN623" s="528">
        <v>120.6</v>
      </c>
      <c r="AO623" s="528">
        <v>120.6</v>
      </c>
      <c r="AP623" s="528">
        <v>120.6</v>
      </c>
      <c r="AQ623" s="528">
        <v>120.6</v>
      </c>
      <c r="AR623" s="528">
        <v>123.8</v>
      </c>
      <c r="AS623" s="528">
        <v>124.4</v>
      </c>
      <c r="AT623" s="528">
        <v>126.4</v>
      </c>
      <c r="AU623" s="528">
        <v>126.4</v>
      </c>
      <c r="AV623" s="528">
        <v>126.4</v>
      </c>
      <c r="AW623" s="528">
        <v>126.4</v>
      </c>
      <c r="AX623" s="528">
        <v>126.4</v>
      </c>
      <c r="AY623" s="528">
        <v>126.4</v>
      </c>
      <c r="AZ623" s="528">
        <v>124.7</v>
      </c>
      <c r="BA623" s="528">
        <v>124.9</v>
      </c>
      <c r="BB623" s="528">
        <v>125.5</v>
      </c>
      <c r="BC623" s="528">
        <v>126.1</v>
      </c>
      <c r="BD623" s="528">
        <v>126</v>
      </c>
      <c r="BE623" s="528">
        <v>126</v>
      </c>
      <c r="BF623" s="528">
        <v>126.3</v>
      </c>
      <c r="BG623" s="528">
        <v>126.4</v>
      </c>
      <c r="BH623" s="528">
        <v>128.80000000000001</v>
      </c>
      <c r="BI623" s="528">
        <v>130.69999999999999</v>
      </c>
      <c r="BJ623" s="528">
        <v>130.30000000000001</v>
      </c>
      <c r="BK623" s="528">
        <v>130.4</v>
      </c>
      <c r="BL623" s="528">
        <v>132.30000000000001</v>
      </c>
      <c r="BM623" s="528">
        <v>132.30000000000001</v>
      </c>
      <c r="BN623" s="528">
        <v>132.9</v>
      </c>
      <c r="BO623" s="528">
        <v>135.69999999999999</v>
      </c>
      <c r="BP623" s="528">
        <v>136.1</v>
      </c>
      <c r="BQ623" s="528">
        <v>138.30000000000001</v>
      </c>
      <c r="BR623" s="528">
        <v>138.30000000000001</v>
      </c>
      <c r="BS623" s="528">
        <v>135.6</v>
      </c>
      <c r="BT623" s="528">
        <v>137.30000000000001</v>
      </c>
      <c r="BU623" s="528">
        <v>137.30000000000001</v>
      </c>
      <c r="BV623" s="528">
        <v>137</v>
      </c>
      <c r="BW623" s="528">
        <v>134.80000000000001</v>
      </c>
      <c r="BX623" s="528">
        <v>139.5</v>
      </c>
      <c r="BY623" s="528">
        <v>138.80000000000001</v>
      </c>
      <c r="BZ623" s="528">
        <v>141</v>
      </c>
      <c r="CA623" s="528">
        <v>140.5</v>
      </c>
      <c r="CB623" s="528">
        <v>143.6</v>
      </c>
      <c r="CC623" s="528">
        <v>139.1</v>
      </c>
      <c r="CD623" s="528">
        <v>133.1</v>
      </c>
      <c r="CE623" s="528">
        <v>132.6</v>
      </c>
      <c r="CF623" s="528">
        <v>133.6</v>
      </c>
      <c r="CG623" s="528">
        <v>134.80000000000001</v>
      </c>
      <c r="CH623" s="528">
        <v>135.6</v>
      </c>
      <c r="CI623" s="528">
        <v>139.1</v>
      </c>
      <c r="CJ623" s="528">
        <v>139.30000000000001</v>
      </c>
      <c r="CK623" s="528">
        <v>139.6</v>
      </c>
      <c r="CL623" s="528">
        <v>139.80000000000001</v>
      </c>
    </row>
    <row r="624" spans="1:90">
      <c r="A624" s="524" t="s">
        <v>3119</v>
      </c>
      <c r="B624" s="524" t="s">
        <v>3120</v>
      </c>
      <c r="C624" s="525">
        <v>1.01E-2</v>
      </c>
      <c r="D624" s="528">
        <v>105.8</v>
      </c>
      <c r="E624" s="528">
        <v>106.1</v>
      </c>
      <c r="F624" s="528">
        <v>106.1</v>
      </c>
      <c r="G624" s="528">
        <v>111.3</v>
      </c>
      <c r="H624" s="528">
        <v>111.3</v>
      </c>
      <c r="I624" s="528">
        <v>111.3</v>
      </c>
      <c r="J624" s="528">
        <v>111.3</v>
      </c>
      <c r="K624" s="528">
        <v>111.3</v>
      </c>
      <c r="L624" s="528">
        <v>110.9</v>
      </c>
      <c r="M624" s="528">
        <v>111.5</v>
      </c>
      <c r="N624" s="528">
        <v>111.4</v>
      </c>
      <c r="O624" s="528">
        <v>111.4</v>
      </c>
      <c r="P624" s="528">
        <v>112.6</v>
      </c>
      <c r="Q624" s="528">
        <v>112.7</v>
      </c>
      <c r="R624" s="528">
        <v>112.7</v>
      </c>
      <c r="S624" s="528">
        <v>116.3</v>
      </c>
      <c r="T624" s="528">
        <v>115.6</v>
      </c>
      <c r="U624" s="528">
        <v>115.3</v>
      </c>
      <c r="V624" s="528">
        <v>115</v>
      </c>
      <c r="W624" s="528">
        <v>114.8</v>
      </c>
      <c r="X624" s="528">
        <v>115.4</v>
      </c>
      <c r="Y624" s="528">
        <v>115.4</v>
      </c>
      <c r="Z624" s="528">
        <v>115.4</v>
      </c>
      <c r="AA624" s="528">
        <v>115.4</v>
      </c>
      <c r="AB624" s="528">
        <v>115.4</v>
      </c>
      <c r="AC624" s="528">
        <v>115.4</v>
      </c>
      <c r="AD624" s="528">
        <v>115.4</v>
      </c>
      <c r="AE624" s="528">
        <v>109.8</v>
      </c>
      <c r="AF624" s="528">
        <v>109.8</v>
      </c>
      <c r="AG624" s="528">
        <v>110.4</v>
      </c>
      <c r="AH624" s="528">
        <v>110.4</v>
      </c>
      <c r="AI624" s="528">
        <v>110.4</v>
      </c>
      <c r="AJ624" s="528">
        <v>111.8</v>
      </c>
      <c r="AK624" s="528">
        <v>114.1</v>
      </c>
      <c r="AL624" s="528">
        <v>114.1</v>
      </c>
      <c r="AM624" s="528">
        <v>114.5</v>
      </c>
      <c r="AN624" s="528">
        <v>128.30000000000001</v>
      </c>
      <c r="AO624" s="528">
        <v>131.19999999999999</v>
      </c>
      <c r="AP624" s="528">
        <v>131.80000000000001</v>
      </c>
      <c r="AQ624" s="528">
        <v>135.1</v>
      </c>
      <c r="AR624" s="528">
        <v>136.6</v>
      </c>
      <c r="AS624" s="528">
        <v>136.6</v>
      </c>
      <c r="AT624" s="528">
        <v>137.6</v>
      </c>
      <c r="AU624" s="528">
        <v>137.80000000000001</v>
      </c>
      <c r="AV624" s="528">
        <v>137.80000000000001</v>
      </c>
      <c r="AW624" s="528">
        <v>137.80000000000001</v>
      </c>
      <c r="AX624" s="528">
        <v>137.1</v>
      </c>
      <c r="AY624" s="528">
        <v>136.19999999999999</v>
      </c>
      <c r="AZ624" s="528">
        <v>141.69999999999999</v>
      </c>
      <c r="BA624" s="528">
        <v>139.1</v>
      </c>
      <c r="BB624" s="528">
        <v>139.19999999999999</v>
      </c>
      <c r="BC624" s="528">
        <v>132.30000000000001</v>
      </c>
      <c r="BD624" s="528">
        <v>132.19999999999999</v>
      </c>
      <c r="BE624" s="528">
        <v>132</v>
      </c>
      <c r="BF624" s="528">
        <v>121.6</v>
      </c>
      <c r="BG624" s="528">
        <v>121.6</v>
      </c>
      <c r="BH624" s="528">
        <v>121.6</v>
      </c>
      <c r="BI624" s="528">
        <v>123.4</v>
      </c>
      <c r="BJ624" s="528">
        <v>123.4</v>
      </c>
      <c r="BK624" s="528">
        <v>123.9</v>
      </c>
      <c r="BL624" s="528">
        <v>124</v>
      </c>
      <c r="BM624" s="528">
        <v>124.1</v>
      </c>
      <c r="BN624" s="528">
        <v>125.8</v>
      </c>
      <c r="BO624" s="528">
        <v>126.5</v>
      </c>
      <c r="BP624" s="528">
        <v>126</v>
      </c>
      <c r="BQ624" s="528">
        <v>129.80000000000001</v>
      </c>
      <c r="BR624" s="528">
        <v>129.5</v>
      </c>
      <c r="BS624" s="528">
        <v>130.19999999999999</v>
      </c>
      <c r="BT624" s="528">
        <v>128.5</v>
      </c>
      <c r="BU624" s="528">
        <v>131.80000000000001</v>
      </c>
      <c r="BV624" s="528">
        <v>137.1</v>
      </c>
      <c r="BW624" s="528">
        <v>137.1</v>
      </c>
      <c r="BX624" s="528">
        <v>144.19999999999999</v>
      </c>
      <c r="BY624" s="528">
        <v>151.80000000000001</v>
      </c>
      <c r="BZ624" s="528">
        <v>146.1</v>
      </c>
      <c r="CA624" s="528">
        <v>146.4</v>
      </c>
      <c r="CB624" s="528">
        <v>147.30000000000001</v>
      </c>
      <c r="CC624" s="528">
        <v>151.9</v>
      </c>
      <c r="CD624" s="528">
        <v>145.6</v>
      </c>
      <c r="CE624" s="528">
        <v>147.80000000000001</v>
      </c>
      <c r="CF624" s="528">
        <v>147</v>
      </c>
      <c r="CG624" s="528">
        <v>147.80000000000001</v>
      </c>
      <c r="CH624" s="528">
        <v>147.9</v>
      </c>
      <c r="CI624" s="528">
        <v>149.6</v>
      </c>
      <c r="CJ624" s="528">
        <v>149</v>
      </c>
      <c r="CK624" s="528">
        <v>146.4</v>
      </c>
      <c r="CL624" s="528">
        <v>148.4</v>
      </c>
    </row>
    <row r="625" spans="1:90">
      <c r="A625" s="524" t="s">
        <v>3121</v>
      </c>
      <c r="B625" s="524" t="s">
        <v>3122</v>
      </c>
      <c r="C625" s="525">
        <v>0.12189999999999999</v>
      </c>
      <c r="D625" s="528">
        <v>104.1</v>
      </c>
      <c r="E625" s="528">
        <v>104</v>
      </c>
      <c r="F625" s="528">
        <v>103.8</v>
      </c>
      <c r="G625" s="528">
        <v>106.1</v>
      </c>
      <c r="H625" s="528">
        <v>107.5</v>
      </c>
      <c r="I625" s="528">
        <v>109.2</v>
      </c>
      <c r="J625" s="528">
        <v>110.9</v>
      </c>
      <c r="K625" s="528">
        <v>110.7</v>
      </c>
      <c r="L625" s="528">
        <v>111.3</v>
      </c>
      <c r="M625" s="528">
        <v>110.6</v>
      </c>
      <c r="N625" s="528">
        <v>110.8</v>
      </c>
      <c r="O625" s="528">
        <v>111.4</v>
      </c>
      <c r="P625" s="528">
        <v>109.2</v>
      </c>
      <c r="Q625" s="528">
        <v>108.4</v>
      </c>
      <c r="R625" s="528">
        <v>109.8</v>
      </c>
      <c r="S625" s="528">
        <v>110.7</v>
      </c>
      <c r="T625" s="528">
        <v>118.7</v>
      </c>
      <c r="U625" s="528">
        <v>119.4</v>
      </c>
      <c r="V625" s="528">
        <v>121.9</v>
      </c>
      <c r="W625" s="528">
        <v>122</v>
      </c>
      <c r="X625" s="528">
        <v>122.8</v>
      </c>
      <c r="Y625" s="528">
        <v>123.9</v>
      </c>
      <c r="Z625" s="528">
        <v>126.5</v>
      </c>
      <c r="AA625" s="528">
        <v>129.1</v>
      </c>
      <c r="AB625" s="528">
        <v>124.2</v>
      </c>
      <c r="AC625" s="528">
        <v>126.1</v>
      </c>
      <c r="AD625" s="528">
        <v>124</v>
      </c>
      <c r="AE625" s="528">
        <v>124.5</v>
      </c>
      <c r="AF625" s="528">
        <v>122.5</v>
      </c>
      <c r="AG625" s="528">
        <v>122.3</v>
      </c>
      <c r="AH625" s="528">
        <v>122.8</v>
      </c>
      <c r="AI625" s="528">
        <v>125.9</v>
      </c>
      <c r="AJ625" s="528">
        <v>127.4</v>
      </c>
      <c r="AK625" s="528">
        <v>128.19999999999999</v>
      </c>
      <c r="AL625" s="528">
        <v>129.30000000000001</v>
      </c>
      <c r="AM625" s="528">
        <v>129.19999999999999</v>
      </c>
      <c r="AN625" s="528">
        <v>158.4</v>
      </c>
      <c r="AO625" s="528">
        <v>156.1</v>
      </c>
      <c r="AP625" s="528">
        <v>154.30000000000001</v>
      </c>
      <c r="AQ625" s="528">
        <v>176.9</v>
      </c>
      <c r="AR625" s="528">
        <v>150.80000000000001</v>
      </c>
      <c r="AS625" s="528">
        <v>165.8</v>
      </c>
      <c r="AT625" s="528">
        <v>148.4</v>
      </c>
      <c r="AU625" s="528">
        <v>154.19999999999999</v>
      </c>
      <c r="AV625" s="528">
        <v>151.6</v>
      </c>
      <c r="AW625" s="528">
        <v>168.8</v>
      </c>
      <c r="AX625" s="528">
        <v>162.30000000000001</v>
      </c>
      <c r="AY625" s="528">
        <v>155.9</v>
      </c>
      <c r="AZ625" s="528">
        <v>145</v>
      </c>
      <c r="BA625" s="528">
        <v>135.4</v>
      </c>
      <c r="BB625" s="528">
        <v>137.30000000000001</v>
      </c>
      <c r="BC625" s="528">
        <v>148.5</v>
      </c>
      <c r="BD625" s="528">
        <v>142.9</v>
      </c>
      <c r="BE625" s="528">
        <v>155.1</v>
      </c>
      <c r="BF625" s="528">
        <v>144.5</v>
      </c>
      <c r="BG625" s="528">
        <v>137.6</v>
      </c>
      <c r="BH625" s="528">
        <v>147.4</v>
      </c>
      <c r="BI625" s="528">
        <v>149</v>
      </c>
      <c r="BJ625" s="528">
        <v>150.4</v>
      </c>
      <c r="BK625" s="528">
        <v>147.4</v>
      </c>
      <c r="BL625" s="528">
        <v>146.4</v>
      </c>
      <c r="BM625" s="528">
        <v>146.4</v>
      </c>
      <c r="BN625" s="528">
        <v>133.69999999999999</v>
      </c>
      <c r="BO625" s="528">
        <v>128.5</v>
      </c>
      <c r="BP625" s="528">
        <v>127</v>
      </c>
      <c r="BQ625" s="528">
        <v>126</v>
      </c>
      <c r="BR625" s="528">
        <v>122.8</v>
      </c>
      <c r="BS625" s="528">
        <v>126.2</v>
      </c>
      <c r="BT625" s="528">
        <v>122.8</v>
      </c>
      <c r="BU625" s="528">
        <v>123.6</v>
      </c>
      <c r="BV625" s="528">
        <v>124.2</v>
      </c>
      <c r="BW625" s="528">
        <v>124.2</v>
      </c>
      <c r="BX625" s="528">
        <v>124.1</v>
      </c>
      <c r="BY625" s="528">
        <v>130.9</v>
      </c>
      <c r="BZ625" s="528">
        <v>141.9</v>
      </c>
      <c r="CA625" s="528">
        <v>139.9</v>
      </c>
      <c r="CB625" s="528">
        <v>142.9</v>
      </c>
      <c r="CC625" s="528">
        <v>145.5</v>
      </c>
      <c r="CD625" s="528">
        <v>144.1</v>
      </c>
      <c r="CE625" s="528">
        <v>143.80000000000001</v>
      </c>
      <c r="CF625" s="528">
        <v>143.80000000000001</v>
      </c>
      <c r="CG625" s="528">
        <v>144.4</v>
      </c>
      <c r="CH625" s="528">
        <v>144.4</v>
      </c>
      <c r="CI625" s="528">
        <v>144.4</v>
      </c>
      <c r="CJ625" s="528">
        <v>144.9</v>
      </c>
      <c r="CK625" s="528">
        <v>144.9</v>
      </c>
      <c r="CL625" s="528">
        <v>144.9</v>
      </c>
    </row>
    <row r="626" spans="1:90">
      <c r="A626" s="524" t="s">
        <v>3123</v>
      </c>
      <c r="B626" s="524" t="s">
        <v>3124</v>
      </c>
      <c r="C626" s="525">
        <v>1.619E-2</v>
      </c>
      <c r="D626" s="528">
        <v>97.5</v>
      </c>
      <c r="E626" s="528">
        <v>100.2</v>
      </c>
      <c r="F626" s="528">
        <v>97.8</v>
      </c>
      <c r="G626" s="528">
        <v>99.4</v>
      </c>
      <c r="H626" s="528">
        <v>99.8</v>
      </c>
      <c r="I626" s="528">
        <v>101.4</v>
      </c>
      <c r="J626" s="528">
        <v>101.1</v>
      </c>
      <c r="K626" s="528">
        <v>101.8</v>
      </c>
      <c r="L626" s="528">
        <v>101.6</v>
      </c>
      <c r="M626" s="528">
        <v>102.1</v>
      </c>
      <c r="N626" s="528">
        <v>103.6</v>
      </c>
      <c r="O626" s="528">
        <v>101.1</v>
      </c>
      <c r="P626" s="528">
        <v>101.4</v>
      </c>
      <c r="Q626" s="528">
        <v>101.9</v>
      </c>
      <c r="R626" s="528">
        <v>101.6</v>
      </c>
      <c r="S626" s="528">
        <v>104.1</v>
      </c>
      <c r="T626" s="528">
        <v>105</v>
      </c>
      <c r="U626" s="528">
        <v>99.7</v>
      </c>
      <c r="V626" s="528">
        <v>101.5</v>
      </c>
      <c r="W626" s="528">
        <v>99.4</v>
      </c>
      <c r="X626" s="528">
        <v>99.7</v>
      </c>
      <c r="Y626" s="528">
        <v>101.6</v>
      </c>
      <c r="Z626" s="528">
        <v>101.2</v>
      </c>
      <c r="AA626" s="528">
        <v>100.3</v>
      </c>
      <c r="AB626" s="528">
        <v>100.8</v>
      </c>
      <c r="AC626" s="528">
        <v>104</v>
      </c>
      <c r="AD626" s="528">
        <v>103.4</v>
      </c>
      <c r="AE626" s="528">
        <v>104.7</v>
      </c>
      <c r="AF626" s="528">
        <v>101.5</v>
      </c>
      <c r="AG626" s="528">
        <v>104.9</v>
      </c>
      <c r="AH626" s="528">
        <v>102.7</v>
      </c>
      <c r="AI626" s="528">
        <v>103.4</v>
      </c>
      <c r="AJ626" s="528">
        <v>107.4</v>
      </c>
      <c r="AK626" s="528">
        <v>101.9</v>
      </c>
      <c r="AL626" s="528">
        <v>102.4</v>
      </c>
      <c r="AM626" s="528">
        <v>103.2</v>
      </c>
      <c r="AN626" s="528">
        <v>110</v>
      </c>
      <c r="AO626" s="528">
        <v>110</v>
      </c>
      <c r="AP626" s="528">
        <v>114.7</v>
      </c>
      <c r="AQ626" s="528">
        <v>132.19999999999999</v>
      </c>
      <c r="AR626" s="528">
        <v>132.19999999999999</v>
      </c>
      <c r="AS626" s="528">
        <v>132.19999999999999</v>
      </c>
      <c r="AT626" s="528">
        <v>133.30000000000001</v>
      </c>
      <c r="AU626" s="528">
        <v>132.69999999999999</v>
      </c>
      <c r="AV626" s="528">
        <v>132.69999999999999</v>
      </c>
      <c r="AW626" s="528">
        <v>132.69999999999999</v>
      </c>
      <c r="AX626" s="528">
        <v>132.69999999999999</v>
      </c>
      <c r="AY626" s="528">
        <v>131.6</v>
      </c>
      <c r="AZ626" s="528">
        <v>127.7</v>
      </c>
      <c r="BA626" s="528">
        <v>126.8</v>
      </c>
      <c r="BB626" s="528">
        <v>126.2</v>
      </c>
      <c r="BC626" s="528">
        <v>126.2</v>
      </c>
      <c r="BD626" s="528">
        <v>126.2</v>
      </c>
      <c r="BE626" s="528">
        <v>126.2</v>
      </c>
      <c r="BF626" s="528">
        <v>126.2</v>
      </c>
      <c r="BG626" s="528">
        <v>126.6</v>
      </c>
      <c r="BH626" s="528">
        <v>118</v>
      </c>
      <c r="BI626" s="528">
        <v>128</v>
      </c>
      <c r="BJ626" s="528">
        <v>128</v>
      </c>
      <c r="BK626" s="528">
        <v>128</v>
      </c>
      <c r="BL626" s="528">
        <v>129.1</v>
      </c>
      <c r="BM626" s="528">
        <v>128</v>
      </c>
      <c r="BN626" s="528">
        <v>128</v>
      </c>
      <c r="BO626" s="528">
        <v>128.80000000000001</v>
      </c>
      <c r="BP626" s="528">
        <v>128.9</v>
      </c>
      <c r="BQ626" s="528">
        <v>129.30000000000001</v>
      </c>
      <c r="BR626" s="528">
        <v>129.30000000000001</v>
      </c>
      <c r="BS626" s="528">
        <v>129.30000000000001</v>
      </c>
      <c r="BT626" s="528">
        <v>129.30000000000001</v>
      </c>
      <c r="BU626" s="528">
        <v>129.30000000000001</v>
      </c>
      <c r="BV626" s="528">
        <v>129.30000000000001</v>
      </c>
      <c r="BW626" s="528">
        <v>129.30000000000001</v>
      </c>
      <c r="BX626" s="528">
        <v>129.80000000000001</v>
      </c>
      <c r="BY626" s="528">
        <v>132</v>
      </c>
      <c r="BZ626" s="528">
        <v>126.4</v>
      </c>
      <c r="CA626" s="528">
        <v>124.4</v>
      </c>
      <c r="CB626" s="528">
        <v>123.9</v>
      </c>
      <c r="CC626" s="528">
        <v>123.9</v>
      </c>
      <c r="CD626" s="528">
        <v>124.2</v>
      </c>
      <c r="CE626" s="528">
        <v>125.2</v>
      </c>
      <c r="CF626" s="528">
        <v>125.2</v>
      </c>
      <c r="CG626" s="528">
        <v>125.2</v>
      </c>
      <c r="CH626" s="528">
        <v>125.2</v>
      </c>
      <c r="CI626" s="528">
        <v>125.2</v>
      </c>
      <c r="CJ626" s="528">
        <v>125.2</v>
      </c>
      <c r="CK626" s="528">
        <v>125.2</v>
      </c>
      <c r="CL626" s="528">
        <v>125.9</v>
      </c>
    </row>
    <row r="627" spans="1:90">
      <c r="A627" s="524" t="s">
        <v>3125</v>
      </c>
      <c r="B627" s="524" t="s">
        <v>3126</v>
      </c>
      <c r="C627" s="525">
        <v>0.12246</v>
      </c>
      <c r="D627" s="528">
        <v>100.1</v>
      </c>
      <c r="E627" s="528">
        <v>100.3</v>
      </c>
      <c r="F627" s="528">
        <v>100.1</v>
      </c>
      <c r="G627" s="528">
        <v>108.4</v>
      </c>
      <c r="H627" s="528">
        <v>109</v>
      </c>
      <c r="I627" s="528">
        <v>108.3</v>
      </c>
      <c r="J627" s="528">
        <v>108.3</v>
      </c>
      <c r="K627" s="528">
        <v>110</v>
      </c>
      <c r="L627" s="528">
        <v>110.2</v>
      </c>
      <c r="M627" s="528">
        <v>109.6</v>
      </c>
      <c r="N627" s="528">
        <v>109.8</v>
      </c>
      <c r="O627" s="528">
        <v>109.4</v>
      </c>
      <c r="P627" s="528">
        <v>110.9</v>
      </c>
      <c r="Q627" s="528">
        <v>110.9</v>
      </c>
      <c r="R627" s="528">
        <v>110.1</v>
      </c>
      <c r="S627" s="528">
        <v>119.9</v>
      </c>
      <c r="T627" s="528">
        <v>120.2</v>
      </c>
      <c r="U627" s="528">
        <v>119.1</v>
      </c>
      <c r="V627" s="528">
        <v>120.2</v>
      </c>
      <c r="W627" s="528">
        <v>119.7</v>
      </c>
      <c r="X627" s="528">
        <v>120</v>
      </c>
      <c r="Y627" s="528">
        <v>120</v>
      </c>
      <c r="Z627" s="528">
        <v>119.6</v>
      </c>
      <c r="AA627" s="528">
        <v>119.1</v>
      </c>
      <c r="AB627" s="528">
        <v>120.2</v>
      </c>
      <c r="AC627" s="528">
        <v>119.8</v>
      </c>
      <c r="AD627" s="528">
        <v>119.2</v>
      </c>
      <c r="AE627" s="528">
        <v>121</v>
      </c>
      <c r="AF627" s="528">
        <v>120.1</v>
      </c>
      <c r="AG627" s="528">
        <v>120.5</v>
      </c>
      <c r="AH627" s="528">
        <v>121.1</v>
      </c>
      <c r="AI627" s="528">
        <v>122.5</v>
      </c>
      <c r="AJ627" s="528">
        <v>122.1</v>
      </c>
      <c r="AK627" s="528">
        <v>123.6</v>
      </c>
      <c r="AL627" s="528">
        <v>122.1</v>
      </c>
      <c r="AM627" s="528">
        <v>123.9</v>
      </c>
      <c r="AN627" s="528">
        <v>127.8</v>
      </c>
      <c r="AO627" s="528">
        <v>127.6</v>
      </c>
      <c r="AP627" s="528">
        <v>128.1</v>
      </c>
      <c r="AQ627" s="528">
        <v>130.69999999999999</v>
      </c>
      <c r="AR627" s="528">
        <v>130.69999999999999</v>
      </c>
      <c r="AS627" s="528">
        <v>130.69999999999999</v>
      </c>
      <c r="AT627" s="528">
        <v>131.69999999999999</v>
      </c>
      <c r="AU627" s="528">
        <v>131.69999999999999</v>
      </c>
      <c r="AV627" s="528">
        <v>131.69999999999999</v>
      </c>
      <c r="AW627" s="528">
        <v>131.69999999999999</v>
      </c>
      <c r="AX627" s="528">
        <v>131.69999999999999</v>
      </c>
      <c r="AY627" s="528">
        <v>131.80000000000001</v>
      </c>
      <c r="AZ627" s="528">
        <v>123.3</v>
      </c>
      <c r="BA627" s="528">
        <v>124.5</v>
      </c>
      <c r="BB627" s="528">
        <v>120.3</v>
      </c>
      <c r="BC627" s="528">
        <v>120.1</v>
      </c>
      <c r="BD627" s="528">
        <v>122.3</v>
      </c>
      <c r="BE627" s="528">
        <v>120.8</v>
      </c>
      <c r="BF627" s="528">
        <v>120.8</v>
      </c>
      <c r="BG627" s="528">
        <v>119.8</v>
      </c>
      <c r="BH627" s="528">
        <v>119.3</v>
      </c>
      <c r="BI627" s="528">
        <v>119.8</v>
      </c>
      <c r="BJ627" s="528">
        <v>120.3</v>
      </c>
      <c r="BK627" s="528">
        <v>118.8</v>
      </c>
      <c r="BL627" s="528">
        <v>118.9</v>
      </c>
      <c r="BM627" s="528">
        <v>118.9</v>
      </c>
      <c r="BN627" s="528">
        <v>119.1</v>
      </c>
      <c r="BO627" s="528">
        <v>119.1</v>
      </c>
      <c r="BP627" s="528">
        <v>119.1</v>
      </c>
      <c r="BQ627" s="528">
        <v>119.1</v>
      </c>
      <c r="BR627" s="528">
        <v>119.1</v>
      </c>
      <c r="BS627" s="528">
        <v>119.1</v>
      </c>
      <c r="BT627" s="528">
        <v>119.1</v>
      </c>
      <c r="BU627" s="528">
        <v>119.1</v>
      </c>
      <c r="BV627" s="528">
        <v>119.1</v>
      </c>
      <c r="BW627" s="528">
        <v>119.1</v>
      </c>
      <c r="BX627" s="528">
        <v>121.7</v>
      </c>
      <c r="BY627" s="528">
        <v>120.9</v>
      </c>
      <c r="BZ627" s="528">
        <v>123.6</v>
      </c>
      <c r="CA627" s="528">
        <v>123.1</v>
      </c>
      <c r="CB627" s="528">
        <v>120.9</v>
      </c>
      <c r="CC627" s="528">
        <v>126.7</v>
      </c>
      <c r="CD627" s="528">
        <v>125.4</v>
      </c>
      <c r="CE627" s="528">
        <v>121.6</v>
      </c>
      <c r="CF627" s="528">
        <v>121.5</v>
      </c>
      <c r="CG627" s="528">
        <v>121.7</v>
      </c>
      <c r="CH627" s="528">
        <v>122.6</v>
      </c>
      <c r="CI627" s="528">
        <v>122.9</v>
      </c>
      <c r="CJ627" s="528">
        <v>124.8</v>
      </c>
      <c r="CK627" s="528">
        <v>125.5</v>
      </c>
      <c r="CL627" s="528">
        <v>125.7</v>
      </c>
    </row>
    <row r="628" spans="1:90">
      <c r="A628" s="524" t="s">
        <v>3127</v>
      </c>
      <c r="B628" s="524" t="s">
        <v>3128</v>
      </c>
      <c r="C628" s="525">
        <v>9.536E-2</v>
      </c>
      <c r="D628" s="528">
        <v>101</v>
      </c>
      <c r="E628" s="528">
        <v>101</v>
      </c>
      <c r="F628" s="528">
        <v>101</v>
      </c>
      <c r="G628" s="528">
        <v>103.4</v>
      </c>
      <c r="H628" s="528">
        <v>105.3</v>
      </c>
      <c r="I628" s="528">
        <v>105.3</v>
      </c>
      <c r="J628" s="528">
        <v>105.3</v>
      </c>
      <c r="K628" s="528">
        <v>105.3</v>
      </c>
      <c r="L628" s="528">
        <v>105.3</v>
      </c>
      <c r="M628" s="528">
        <v>105.3</v>
      </c>
      <c r="N628" s="528">
        <v>105.3</v>
      </c>
      <c r="O628" s="528">
        <v>105.3</v>
      </c>
      <c r="P628" s="528">
        <v>104.6</v>
      </c>
      <c r="Q628" s="528">
        <v>104.6</v>
      </c>
      <c r="R628" s="528">
        <v>104.4</v>
      </c>
      <c r="S628" s="528">
        <v>106.9</v>
      </c>
      <c r="T628" s="528">
        <v>106.9</v>
      </c>
      <c r="U628" s="528">
        <v>106.9</v>
      </c>
      <c r="V628" s="528">
        <v>107.2</v>
      </c>
      <c r="W628" s="528">
        <v>107.2</v>
      </c>
      <c r="X628" s="528">
        <v>107.2</v>
      </c>
      <c r="Y628" s="528">
        <v>107.2</v>
      </c>
      <c r="Z628" s="528">
        <v>107.2</v>
      </c>
      <c r="AA628" s="528">
        <v>107.2</v>
      </c>
      <c r="AB628" s="528">
        <v>108</v>
      </c>
      <c r="AC628" s="528">
        <v>108</v>
      </c>
      <c r="AD628" s="528">
        <v>107.8</v>
      </c>
      <c r="AE628" s="528">
        <v>112.3</v>
      </c>
      <c r="AF628" s="528">
        <v>112.3</v>
      </c>
      <c r="AG628" s="528">
        <v>112.3</v>
      </c>
      <c r="AH628" s="528">
        <v>112.3</v>
      </c>
      <c r="AI628" s="528">
        <v>112.3</v>
      </c>
      <c r="AJ628" s="528">
        <v>112.3</v>
      </c>
      <c r="AK628" s="528">
        <v>114</v>
      </c>
      <c r="AL628" s="528">
        <v>114</v>
      </c>
      <c r="AM628" s="528">
        <v>114</v>
      </c>
      <c r="AN628" s="528">
        <v>113.5</v>
      </c>
      <c r="AO628" s="528">
        <v>116.6</v>
      </c>
      <c r="AP628" s="528">
        <v>118.3</v>
      </c>
      <c r="AQ628" s="528">
        <v>119.5</v>
      </c>
      <c r="AR628" s="528">
        <v>120.9</v>
      </c>
      <c r="AS628" s="528">
        <v>120.9</v>
      </c>
      <c r="AT628" s="528">
        <v>120.9</v>
      </c>
      <c r="AU628" s="528">
        <v>120.9</v>
      </c>
      <c r="AV628" s="528">
        <v>120.9</v>
      </c>
      <c r="AW628" s="528">
        <v>120.9</v>
      </c>
      <c r="AX628" s="528">
        <v>120.9</v>
      </c>
      <c r="AY628" s="528">
        <v>119.8</v>
      </c>
      <c r="AZ628" s="528">
        <v>120</v>
      </c>
      <c r="BA628" s="528">
        <v>120</v>
      </c>
      <c r="BB628" s="528">
        <v>120</v>
      </c>
      <c r="BC628" s="528">
        <v>119.7</v>
      </c>
      <c r="BD628" s="528">
        <v>119.7</v>
      </c>
      <c r="BE628" s="528">
        <v>119.7</v>
      </c>
      <c r="BF628" s="528">
        <v>119.7</v>
      </c>
      <c r="BG628" s="528">
        <v>119.7</v>
      </c>
      <c r="BH628" s="528">
        <v>122.3</v>
      </c>
      <c r="BI628" s="528">
        <v>125.6</v>
      </c>
      <c r="BJ628" s="528">
        <v>125.6</v>
      </c>
      <c r="BK628" s="528">
        <v>125.6</v>
      </c>
      <c r="BL628" s="528">
        <v>125.6</v>
      </c>
      <c r="BM628" s="528">
        <v>125.9</v>
      </c>
      <c r="BN628" s="528">
        <v>126.4</v>
      </c>
      <c r="BO628" s="528">
        <v>128.80000000000001</v>
      </c>
      <c r="BP628" s="528">
        <v>130.1</v>
      </c>
      <c r="BQ628" s="528">
        <v>130.6</v>
      </c>
      <c r="BR628" s="528">
        <v>130.6</v>
      </c>
      <c r="BS628" s="528">
        <v>130.6</v>
      </c>
      <c r="BT628" s="528">
        <v>130.6</v>
      </c>
      <c r="BU628" s="528">
        <v>130.6</v>
      </c>
      <c r="BV628" s="528">
        <v>130.6</v>
      </c>
      <c r="BW628" s="528">
        <v>130.6</v>
      </c>
      <c r="BX628" s="528">
        <v>130.6</v>
      </c>
      <c r="BY628" s="528">
        <v>129.9</v>
      </c>
      <c r="BZ628" s="528">
        <v>129.9</v>
      </c>
      <c r="CA628" s="528">
        <v>132.4</v>
      </c>
      <c r="CB628" s="528">
        <v>134.19999999999999</v>
      </c>
      <c r="CC628" s="528">
        <v>134.69999999999999</v>
      </c>
      <c r="CD628" s="528">
        <v>134.9</v>
      </c>
      <c r="CE628" s="528">
        <v>134.9</v>
      </c>
      <c r="CF628" s="528">
        <v>134.9</v>
      </c>
      <c r="CG628" s="528">
        <v>135.5</v>
      </c>
      <c r="CH628" s="528">
        <v>135.5</v>
      </c>
      <c r="CI628" s="528">
        <v>138.30000000000001</v>
      </c>
      <c r="CJ628" s="528">
        <v>138.30000000000001</v>
      </c>
      <c r="CK628" s="528">
        <v>138.30000000000001</v>
      </c>
      <c r="CL628" s="528">
        <v>138.4</v>
      </c>
    </row>
    <row r="629" spans="1:90">
      <c r="A629" s="524" t="s">
        <v>3129</v>
      </c>
      <c r="B629" s="524" t="s">
        <v>3130</v>
      </c>
      <c r="C629" s="525">
        <v>6.4509999999999998E-2</v>
      </c>
      <c r="D629" s="528">
        <v>102.3</v>
      </c>
      <c r="E629" s="528">
        <v>102.5</v>
      </c>
      <c r="F629" s="528">
        <v>103.1</v>
      </c>
      <c r="G629" s="528">
        <v>106.6</v>
      </c>
      <c r="H629" s="528">
        <v>105.9</v>
      </c>
      <c r="I629" s="528">
        <v>106.5</v>
      </c>
      <c r="J629" s="528">
        <v>106.2</v>
      </c>
      <c r="K629" s="528">
        <v>106.6</v>
      </c>
      <c r="L629" s="528">
        <v>107</v>
      </c>
      <c r="M629" s="528">
        <v>106.7</v>
      </c>
      <c r="N629" s="528">
        <v>106.4</v>
      </c>
      <c r="O629" s="528">
        <v>106.6</v>
      </c>
      <c r="P629" s="528">
        <v>108.1</v>
      </c>
      <c r="Q629" s="528">
        <v>108.6</v>
      </c>
      <c r="R629" s="528">
        <v>108.6</v>
      </c>
      <c r="S629" s="528">
        <v>113.3</v>
      </c>
      <c r="T629" s="528">
        <v>108.4</v>
      </c>
      <c r="U629" s="528">
        <v>109.2</v>
      </c>
      <c r="V629" s="528">
        <v>108.7</v>
      </c>
      <c r="W629" s="528">
        <v>108.5</v>
      </c>
      <c r="X629" s="528">
        <v>109.1</v>
      </c>
      <c r="Y629" s="528">
        <v>110.6</v>
      </c>
      <c r="Z629" s="528">
        <v>112.2</v>
      </c>
      <c r="AA629" s="528">
        <v>112.6</v>
      </c>
      <c r="AB629" s="528">
        <v>112</v>
      </c>
      <c r="AC629" s="528">
        <v>112</v>
      </c>
      <c r="AD629" s="528">
        <v>112.4</v>
      </c>
      <c r="AE629" s="528">
        <v>116.9</v>
      </c>
      <c r="AF629" s="528">
        <v>116.9</v>
      </c>
      <c r="AG629" s="528">
        <v>116.8</v>
      </c>
      <c r="AH629" s="528">
        <v>117</v>
      </c>
      <c r="AI629" s="528">
        <v>116.4</v>
      </c>
      <c r="AJ629" s="528">
        <v>116.3</v>
      </c>
      <c r="AK629" s="528">
        <v>116.8</v>
      </c>
      <c r="AL629" s="528">
        <v>118.5</v>
      </c>
      <c r="AM629" s="528">
        <v>117.8</v>
      </c>
      <c r="AN629" s="528">
        <v>117.9</v>
      </c>
      <c r="AO629" s="528">
        <v>117.9</v>
      </c>
      <c r="AP629" s="528">
        <v>118.9</v>
      </c>
      <c r="AQ629" s="528">
        <v>119.7</v>
      </c>
      <c r="AR629" s="528">
        <v>119.9</v>
      </c>
      <c r="AS629" s="528">
        <v>120.3</v>
      </c>
      <c r="AT629" s="528">
        <v>120.1</v>
      </c>
      <c r="AU629" s="528">
        <v>119.8</v>
      </c>
      <c r="AV629" s="528">
        <v>117.5</v>
      </c>
      <c r="AW629" s="528">
        <v>119</v>
      </c>
      <c r="AX629" s="528">
        <v>119.3</v>
      </c>
      <c r="AY629" s="528">
        <v>119.2</v>
      </c>
      <c r="AZ629" s="528">
        <v>117.4</v>
      </c>
      <c r="BA629" s="528">
        <v>117.3</v>
      </c>
      <c r="BB629" s="528">
        <v>116.1</v>
      </c>
      <c r="BC629" s="528">
        <v>116.3</v>
      </c>
      <c r="BD629" s="528">
        <v>117.7</v>
      </c>
      <c r="BE629" s="528">
        <v>118.1</v>
      </c>
      <c r="BF629" s="528">
        <v>117.3</v>
      </c>
      <c r="BG629" s="528">
        <v>116.6</v>
      </c>
      <c r="BH629" s="528">
        <v>116.8</v>
      </c>
      <c r="BI629" s="528">
        <v>118.5</v>
      </c>
      <c r="BJ629" s="528">
        <v>118.8</v>
      </c>
      <c r="BK629" s="528">
        <v>118</v>
      </c>
      <c r="BL629" s="528">
        <v>118.2</v>
      </c>
      <c r="BM629" s="528">
        <v>118.2</v>
      </c>
      <c r="BN629" s="528">
        <v>118.2</v>
      </c>
      <c r="BO629" s="528">
        <v>118.2</v>
      </c>
      <c r="BP629" s="528">
        <v>118.2</v>
      </c>
      <c r="BQ629" s="528">
        <v>118.2</v>
      </c>
      <c r="BR629" s="528">
        <v>118.2</v>
      </c>
      <c r="BS629" s="528">
        <v>118.2</v>
      </c>
      <c r="BT629" s="528">
        <v>118.2</v>
      </c>
      <c r="BU629" s="528">
        <v>118.2</v>
      </c>
      <c r="BV629" s="528">
        <v>118.2</v>
      </c>
      <c r="BW629" s="528">
        <v>119.5</v>
      </c>
      <c r="BX629" s="528">
        <v>120.4</v>
      </c>
      <c r="BY629" s="528">
        <v>124.3</v>
      </c>
      <c r="BZ629" s="528">
        <v>125.7</v>
      </c>
      <c r="CA629" s="528">
        <v>125.6</v>
      </c>
      <c r="CB629" s="528">
        <v>125.6</v>
      </c>
      <c r="CC629" s="528">
        <v>126.1</v>
      </c>
      <c r="CD629" s="528">
        <v>126.3</v>
      </c>
      <c r="CE629" s="528">
        <v>126.5</v>
      </c>
      <c r="CF629" s="528">
        <v>126.5</v>
      </c>
      <c r="CG629" s="528">
        <v>126.5</v>
      </c>
      <c r="CH629" s="528">
        <v>126.5</v>
      </c>
      <c r="CI629" s="528">
        <v>126.5</v>
      </c>
      <c r="CJ629" s="528">
        <v>126.5</v>
      </c>
      <c r="CK629" s="528">
        <v>126.7</v>
      </c>
      <c r="CL629" s="528">
        <v>127.3</v>
      </c>
    </row>
    <row r="630" spans="1:90">
      <c r="A630" s="524" t="s">
        <v>3131</v>
      </c>
      <c r="B630" s="524" t="s">
        <v>3132</v>
      </c>
      <c r="C630" s="525">
        <v>1.7899999999999999E-2</v>
      </c>
      <c r="D630" s="528">
        <v>101.8</v>
      </c>
      <c r="E630" s="528">
        <v>102.1</v>
      </c>
      <c r="F630" s="528">
        <v>102.1</v>
      </c>
      <c r="G630" s="528">
        <v>102.9</v>
      </c>
      <c r="H630" s="528">
        <v>103.2</v>
      </c>
      <c r="I630" s="528">
        <v>103.2</v>
      </c>
      <c r="J630" s="528">
        <v>108.3</v>
      </c>
      <c r="K630" s="528">
        <v>108.3</v>
      </c>
      <c r="L630" s="528">
        <v>109</v>
      </c>
      <c r="M630" s="528">
        <v>109</v>
      </c>
      <c r="N630" s="528">
        <v>109</v>
      </c>
      <c r="O630" s="528">
        <v>109.3</v>
      </c>
      <c r="P630" s="528">
        <v>109.4</v>
      </c>
      <c r="Q630" s="528">
        <v>108.9</v>
      </c>
      <c r="R630" s="528">
        <v>108.6</v>
      </c>
      <c r="S630" s="528">
        <v>108.5</v>
      </c>
      <c r="T630" s="528">
        <v>109.7</v>
      </c>
      <c r="U630" s="528">
        <v>110.9</v>
      </c>
      <c r="V630" s="528">
        <v>111.2</v>
      </c>
      <c r="W630" s="528">
        <v>111.7</v>
      </c>
      <c r="X630" s="528">
        <v>111.8</v>
      </c>
      <c r="Y630" s="528">
        <v>112.3</v>
      </c>
      <c r="Z630" s="528">
        <v>113.1</v>
      </c>
      <c r="AA630" s="528">
        <v>113.1</v>
      </c>
      <c r="AB630" s="528">
        <v>114.7</v>
      </c>
      <c r="AC630" s="528">
        <v>114.7</v>
      </c>
      <c r="AD630" s="528">
        <v>114.7</v>
      </c>
      <c r="AE630" s="528">
        <v>118.9</v>
      </c>
      <c r="AF630" s="528">
        <v>119.3</v>
      </c>
      <c r="AG630" s="528">
        <v>119.3</v>
      </c>
      <c r="AH630" s="528">
        <v>119.3</v>
      </c>
      <c r="AI630" s="528">
        <v>119.3</v>
      </c>
      <c r="AJ630" s="528">
        <v>120.4</v>
      </c>
      <c r="AK630" s="528">
        <v>126.4</v>
      </c>
      <c r="AL630" s="528">
        <v>126.6</v>
      </c>
      <c r="AM630" s="528">
        <v>126.7</v>
      </c>
      <c r="AN630" s="528">
        <v>132.1</v>
      </c>
      <c r="AO630" s="528">
        <v>132.4</v>
      </c>
      <c r="AP630" s="528">
        <v>131.5</v>
      </c>
      <c r="AQ630" s="528">
        <v>125.6</v>
      </c>
      <c r="AR630" s="528">
        <v>125.6</v>
      </c>
      <c r="AS630" s="528">
        <v>125.6</v>
      </c>
      <c r="AT630" s="528">
        <v>125.6</v>
      </c>
      <c r="AU630" s="528">
        <v>125.6</v>
      </c>
      <c r="AV630" s="528">
        <v>125.6</v>
      </c>
      <c r="AW630" s="528">
        <v>125.6</v>
      </c>
      <c r="AX630" s="528">
        <v>125.6</v>
      </c>
      <c r="AY630" s="528">
        <v>125.3</v>
      </c>
      <c r="AZ630" s="528">
        <v>127.4</v>
      </c>
      <c r="BA630" s="528">
        <v>126.8</v>
      </c>
      <c r="BB630" s="528">
        <v>128.1</v>
      </c>
      <c r="BC630" s="528">
        <v>135.4</v>
      </c>
      <c r="BD630" s="528">
        <v>135.4</v>
      </c>
      <c r="BE630" s="528">
        <v>135.4</v>
      </c>
      <c r="BF630" s="528">
        <v>135.80000000000001</v>
      </c>
      <c r="BG630" s="528">
        <v>136.80000000000001</v>
      </c>
      <c r="BH630" s="528">
        <v>137</v>
      </c>
      <c r="BI630" s="528">
        <v>137.6</v>
      </c>
      <c r="BJ630" s="528">
        <v>139.1</v>
      </c>
      <c r="BK630" s="528">
        <v>140.5</v>
      </c>
      <c r="BL630" s="528">
        <v>145.1</v>
      </c>
      <c r="BM630" s="528">
        <v>148.19999999999999</v>
      </c>
      <c r="BN630" s="528">
        <v>145.69999999999999</v>
      </c>
      <c r="BO630" s="528">
        <v>155.30000000000001</v>
      </c>
      <c r="BP630" s="528">
        <v>155.4</v>
      </c>
      <c r="BQ630" s="528">
        <v>155.5</v>
      </c>
      <c r="BR630" s="528">
        <v>155.5</v>
      </c>
      <c r="BS630" s="528">
        <v>155.5</v>
      </c>
      <c r="BT630" s="528">
        <v>155.5</v>
      </c>
      <c r="BU630" s="528">
        <v>155.5</v>
      </c>
      <c r="BV630" s="528">
        <v>155.5</v>
      </c>
      <c r="BW630" s="528">
        <v>155.5</v>
      </c>
      <c r="BX630" s="528">
        <v>155.5</v>
      </c>
      <c r="BY630" s="528">
        <v>154.30000000000001</v>
      </c>
      <c r="BZ630" s="528">
        <v>150.9</v>
      </c>
      <c r="CA630" s="528">
        <v>145.9</v>
      </c>
      <c r="CB630" s="528">
        <v>145.69999999999999</v>
      </c>
      <c r="CC630" s="528">
        <v>146.9</v>
      </c>
      <c r="CD630" s="528">
        <v>149.4</v>
      </c>
      <c r="CE630" s="528">
        <v>150.30000000000001</v>
      </c>
      <c r="CF630" s="528">
        <v>150.9</v>
      </c>
      <c r="CG630" s="528">
        <v>151</v>
      </c>
      <c r="CH630" s="528">
        <v>151</v>
      </c>
      <c r="CI630" s="528">
        <v>151</v>
      </c>
      <c r="CJ630" s="528">
        <v>151</v>
      </c>
      <c r="CK630" s="528">
        <v>151</v>
      </c>
      <c r="CL630" s="528">
        <v>151</v>
      </c>
    </row>
    <row r="631" spans="1:90">
      <c r="A631" s="524" t="s">
        <v>3133</v>
      </c>
      <c r="B631" s="524" t="s">
        <v>3134</v>
      </c>
      <c r="C631" s="525">
        <v>4.0289999999999999E-2</v>
      </c>
      <c r="D631" s="528">
        <v>99.3</v>
      </c>
      <c r="E631" s="528">
        <v>106.4</v>
      </c>
      <c r="F631" s="528">
        <v>106.2</v>
      </c>
      <c r="G631" s="528">
        <v>113.3</v>
      </c>
      <c r="H631" s="528">
        <v>112.7</v>
      </c>
      <c r="I631" s="528">
        <v>112</v>
      </c>
      <c r="J631" s="528">
        <v>111.6</v>
      </c>
      <c r="K631" s="528">
        <v>110.2</v>
      </c>
      <c r="L631" s="528">
        <v>109.4</v>
      </c>
      <c r="M631" s="528">
        <v>109.4</v>
      </c>
      <c r="N631" s="528">
        <v>109.9</v>
      </c>
      <c r="O631" s="528">
        <v>111.3</v>
      </c>
      <c r="P631" s="528">
        <v>111.8</v>
      </c>
      <c r="Q631" s="528">
        <v>111.8</v>
      </c>
      <c r="R631" s="528">
        <v>111.8</v>
      </c>
      <c r="S631" s="528">
        <v>111.1</v>
      </c>
      <c r="T631" s="528">
        <v>111</v>
      </c>
      <c r="U631" s="528">
        <v>113.6</v>
      </c>
      <c r="V631" s="528">
        <v>114.5</v>
      </c>
      <c r="W631" s="528">
        <v>114.5</v>
      </c>
      <c r="X631" s="528">
        <v>114.5</v>
      </c>
      <c r="Y631" s="528">
        <v>114.5</v>
      </c>
      <c r="Z631" s="528">
        <v>114.5</v>
      </c>
      <c r="AA631" s="528">
        <v>114.5</v>
      </c>
      <c r="AB631" s="528">
        <v>113.8</v>
      </c>
      <c r="AC631" s="528">
        <v>113.8</v>
      </c>
      <c r="AD631" s="528">
        <v>113.8</v>
      </c>
      <c r="AE631" s="528">
        <v>118.5</v>
      </c>
      <c r="AF631" s="528">
        <v>118.5</v>
      </c>
      <c r="AG631" s="528">
        <v>118.5</v>
      </c>
      <c r="AH631" s="528">
        <v>118.5</v>
      </c>
      <c r="AI631" s="528">
        <v>118.5</v>
      </c>
      <c r="AJ631" s="528">
        <v>118.5</v>
      </c>
      <c r="AK631" s="528">
        <v>118.5</v>
      </c>
      <c r="AL631" s="528">
        <v>120</v>
      </c>
      <c r="AM631" s="528">
        <v>120.3</v>
      </c>
      <c r="AN631" s="528">
        <v>131.6</v>
      </c>
      <c r="AO631" s="528">
        <v>132.4</v>
      </c>
      <c r="AP631" s="528">
        <v>134.1</v>
      </c>
      <c r="AQ631" s="528">
        <v>136.9</v>
      </c>
      <c r="AR631" s="528">
        <v>136.9</v>
      </c>
      <c r="AS631" s="528">
        <v>138.30000000000001</v>
      </c>
      <c r="AT631" s="528">
        <v>143.1</v>
      </c>
      <c r="AU631" s="528">
        <v>143.1</v>
      </c>
      <c r="AV631" s="528">
        <v>141.69999999999999</v>
      </c>
      <c r="AW631" s="528">
        <v>139</v>
      </c>
      <c r="AX631" s="528">
        <v>134.1</v>
      </c>
      <c r="AY631" s="528">
        <v>130.30000000000001</v>
      </c>
      <c r="AZ631" s="528">
        <v>132.19999999999999</v>
      </c>
      <c r="BA631" s="528">
        <v>131.5</v>
      </c>
      <c r="BB631" s="528">
        <v>130.1</v>
      </c>
      <c r="BC631" s="528">
        <v>130</v>
      </c>
      <c r="BD631" s="528">
        <v>129.80000000000001</v>
      </c>
      <c r="BE631" s="528">
        <v>129.6</v>
      </c>
      <c r="BF631" s="528">
        <v>129.6</v>
      </c>
      <c r="BG631" s="528">
        <v>129.6</v>
      </c>
      <c r="BH631" s="528">
        <v>129.6</v>
      </c>
      <c r="BI631" s="528">
        <v>129.80000000000001</v>
      </c>
      <c r="BJ631" s="528">
        <v>130.19999999999999</v>
      </c>
      <c r="BK631" s="528">
        <v>130.19999999999999</v>
      </c>
      <c r="BL631" s="528">
        <v>130.6</v>
      </c>
      <c r="BM631" s="528">
        <v>130.9</v>
      </c>
      <c r="BN631" s="528">
        <v>131.4</v>
      </c>
      <c r="BO631" s="528">
        <v>131.69999999999999</v>
      </c>
      <c r="BP631" s="528">
        <v>133.9</v>
      </c>
      <c r="BQ631" s="528">
        <v>134.4</v>
      </c>
      <c r="BR631" s="528">
        <v>134.4</v>
      </c>
      <c r="BS631" s="528">
        <v>134.4</v>
      </c>
      <c r="BT631" s="528">
        <v>134.4</v>
      </c>
      <c r="BU631" s="528">
        <v>134.4</v>
      </c>
      <c r="BV631" s="528">
        <v>134.4</v>
      </c>
      <c r="BW631" s="528">
        <v>134.4</v>
      </c>
      <c r="BX631" s="528">
        <v>141.6</v>
      </c>
      <c r="BY631" s="528">
        <v>144.80000000000001</v>
      </c>
      <c r="BZ631" s="528">
        <v>145.69999999999999</v>
      </c>
      <c r="CA631" s="528">
        <v>146.6</v>
      </c>
      <c r="CB631" s="528">
        <v>146.6</v>
      </c>
      <c r="CC631" s="528">
        <v>146.6</v>
      </c>
      <c r="CD631" s="528">
        <v>146.6</v>
      </c>
      <c r="CE631" s="528">
        <v>145.4</v>
      </c>
      <c r="CF631" s="528">
        <v>147.19999999999999</v>
      </c>
      <c r="CG631" s="528">
        <v>147.19999999999999</v>
      </c>
      <c r="CH631" s="528">
        <v>147.19999999999999</v>
      </c>
      <c r="CI631" s="528">
        <v>147.19999999999999</v>
      </c>
      <c r="CJ631" s="528">
        <v>147.19999999999999</v>
      </c>
      <c r="CK631" s="528">
        <v>147.19999999999999</v>
      </c>
      <c r="CL631" s="528">
        <v>147.5</v>
      </c>
    </row>
    <row r="632" spans="1:90">
      <c r="A632" s="524" t="s">
        <v>3135</v>
      </c>
      <c r="B632" s="524" t="s">
        <v>3136</v>
      </c>
      <c r="C632" s="525">
        <v>4.9200000000000001E-2</v>
      </c>
      <c r="D632" s="528">
        <v>104.3</v>
      </c>
      <c r="E632" s="528">
        <v>105</v>
      </c>
      <c r="F632" s="528">
        <v>105.5</v>
      </c>
      <c r="G632" s="528">
        <v>106.4</v>
      </c>
      <c r="H632" s="528">
        <v>106.6</v>
      </c>
      <c r="I632" s="528">
        <v>103.7</v>
      </c>
      <c r="J632" s="528">
        <v>100.2</v>
      </c>
      <c r="K632" s="528">
        <v>98.4</v>
      </c>
      <c r="L632" s="528">
        <v>101.5</v>
      </c>
      <c r="M632" s="528">
        <v>99.9</v>
      </c>
      <c r="N632" s="528">
        <v>104.3</v>
      </c>
      <c r="O632" s="528">
        <v>103.3</v>
      </c>
      <c r="P632" s="528">
        <v>105.3</v>
      </c>
      <c r="Q632" s="528">
        <v>105</v>
      </c>
      <c r="R632" s="528">
        <v>104.5</v>
      </c>
      <c r="S632" s="528">
        <v>107.2</v>
      </c>
      <c r="T632" s="528">
        <v>110.2</v>
      </c>
      <c r="U632" s="528">
        <v>109.8</v>
      </c>
      <c r="V632" s="528">
        <v>109.9</v>
      </c>
      <c r="W632" s="528">
        <v>109</v>
      </c>
      <c r="X632" s="528">
        <v>108.9</v>
      </c>
      <c r="Y632" s="528">
        <v>110</v>
      </c>
      <c r="Z632" s="528">
        <v>111</v>
      </c>
      <c r="AA632" s="528">
        <v>110.5</v>
      </c>
      <c r="AB632" s="528">
        <v>113.8</v>
      </c>
      <c r="AC632" s="528">
        <v>114</v>
      </c>
      <c r="AD632" s="528">
        <v>114</v>
      </c>
      <c r="AE632" s="528">
        <v>113.3</v>
      </c>
      <c r="AF632" s="528">
        <v>113.9</v>
      </c>
      <c r="AG632" s="528">
        <v>115.5</v>
      </c>
      <c r="AH632" s="528">
        <v>115.9</v>
      </c>
      <c r="AI632" s="528">
        <v>115.4</v>
      </c>
      <c r="AJ632" s="528">
        <v>115.4</v>
      </c>
      <c r="AK632" s="528">
        <v>115.4</v>
      </c>
      <c r="AL632" s="528">
        <v>115.9</v>
      </c>
      <c r="AM632" s="528">
        <v>115.1</v>
      </c>
      <c r="AN632" s="528">
        <v>117</v>
      </c>
      <c r="AO632" s="528">
        <v>118.9</v>
      </c>
      <c r="AP632" s="528">
        <v>121.1</v>
      </c>
      <c r="AQ632" s="528">
        <v>122.6</v>
      </c>
      <c r="AR632" s="528">
        <v>123.2</v>
      </c>
      <c r="AS632" s="528">
        <v>123.2</v>
      </c>
      <c r="AT632" s="528">
        <v>127.5</v>
      </c>
      <c r="AU632" s="528">
        <v>126.7</v>
      </c>
      <c r="AV632" s="528">
        <v>125.7</v>
      </c>
      <c r="AW632" s="528">
        <v>122.7</v>
      </c>
      <c r="AX632" s="528">
        <v>119.1</v>
      </c>
      <c r="AY632" s="528">
        <v>115.5</v>
      </c>
      <c r="AZ632" s="528">
        <v>114.7</v>
      </c>
      <c r="BA632" s="528">
        <v>114.9</v>
      </c>
      <c r="BB632" s="528">
        <v>116</v>
      </c>
      <c r="BC632" s="528">
        <v>114.4</v>
      </c>
      <c r="BD632" s="528">
        <v>114.6</v>
      </c>
      <c r="BE632" s="528">
        <v>115.1</v>
      </c>
      <c r="BF632" s="528">
        <v>116.8</v>
      </c>
      <c r="BG632" s="528">
        <v>117.9</v>
      </c>
      <c r="BH632" s="528">
        <v>119.1</v>
      </c>
      <c r="BI632" s="528">
        <v>119.2</v>
      </c>
      <c r="BJ632" s="528">
        <v>118</v>
      </c>
      <c r="BK632" s="528">
        <v>119.3</v>
      </c>
      <c r="BL632" s="528">
        <v>117.5</v>
      </c>
      <c r="BM632" s="528">
        <v>117.5</v>
      </c>
      <c r="BN632" s="528">
        <v>119.5</v>
      </c>
      <c r="BO632" s="528">
        <v>120.4</v>
      </c>
      <c r="BP632" s="528">
        <v>120.2</v>
      </c>
      <c r="BQ632" s="528">
        <v>119.3</v>
      </c>
      <c r="BR632" s="528">
        <v>119.3</v>
      </c>
      <c r="BS632" s="528">
        <v>119.3</v>
      </c>
      <c r="BT632" s="528">
        <v>117.8</v>
      </c>
      <c r="BU632" s="528">
        <v>117.5</v>
      </c>
      <c r="BV632" s="528">
        <v>117.8</v>
      </c>
      <c r="BW632" s="528">
        <v>121.2</v>
      </c>
      <c r="BX632" s="528">
        <v>122.8</v>
      </c>
      <c r="BY632" s="528">
        <v>124.5</v>
      </c>
      <c r="BZ632" s="528">
        <v>124.2</v>
      </c>
      <c r="CA632" s="528">
        <v>127.6</v>
      </c>
      <c r="CB632" s="528">
        <v>127.6</v>
      </c>
      <c r="CC632" s="528">
        <v>126.2</v>
      </c>
      <c r="CD632" s="528">
        <v>126.4</v>
      </c>
      <c r="CE632" s="528">
        <v>126.1</v>
      </c>
      <c r="CF632" s="528">
        <v>129</v>
      </c>
      <c r="CG632" s="528">
        <v>130</v>
      </c>
      <c r="CH632" s="528">
        <v>128.9</v>
      </c>
      <c r="CI632" s="528">
        <v>130.9</v>
      </c>
      <c r="CJ632" s="528">
        <v>128.6</v>
      </c>
      <c r="CK632" s="528">
        <v>129.1</v>
      </c>
      <c r="CL632" s="528">
        <v>129.1</v>
      </c>
    </row>
    <row r="633" spans="1:90">
      <c r="A633" s="524" t="s">
        <v>3137</v>
      </c>
      <c r="B633" s="524" t="s">
        <v>3138</v>
      </c>
      <c r="C633" s="525">
        <v>9.9399999999999992E-3</v>
      </c>
      <c r="D633" s="528">
        <v>103.9</v>
      </c>
      <c r="E633" s="528">
        <v>103.9</v>
      </c>
      <c r="F633" s="528">
        <v>103.9</v>
      </c>
      <c r="G633" s="528">
        <v>103.9</v>
      </c>
      <c r="H633" s="528">
        <v>103.9</v>
      </c>
      <c r="I633" s="528">
        <v>103.9</v>
      </c>
      <c r="J633" s="528">
        <v>103.9</v>
      </c>
      <c r="K633" s="528">
        <v>103.9</v>
      </c>
      <c r="L633" s="528">
        <v>103.9</v>
      </c>
      <c r="M633" s="528">
        <v>102</v>
      </c>
      <c r="N633" s="528">
        <v>101.5</v>
      </c>
      <c r="O633" s="528">
        <v>101.5</v>
      </c>
      <c r="P633" s="528">
        <v>101.5</v>
      </c>
      <c r="Q633" s="528">
        <v>108.2</v>
      </c>
      <c r="R633" s="528">
        <v>110.4</v>
      </c>
      <c r="S633" s="528">
        <v>123.6</v>
      </c>
      <c r="T633" s="528">
        <v>126.8</v>
      </c>
      <c r="U633" s="528">
        <v>126.8</v>
      </c>
      <c r="V633" s="528">
        <v>126.8</v>
      </c>
      <c r="W633" s="528">
        <v>126.8</v>
      </c>
      <c r="X633" s="528">
        <v>126.8</v>
      </c>
      <c r="Y633" s="528">
        <v>126.8</v>
      </c>
      <c r="Z633" s="528">
        <v>126.8</v>
      </c>
      <c r="AA633" s="528">
        <v>126.8</v>
      </c>
      <c r="AB633" s="528">
        <v>140</v>
      </c>
      <c r="AC633" s="528">
        <v>140</v>
      </c>
      <c r="AD633" s="528">
        <v>140</v>
      </c>
      <c r="AE633" s="528">
        <v>140</v>
      </c>
      <c r="AF633" s="528">
        <v>146.6</v>
      </c>
      <c r="AG633" s="528">
        <v>146.6</v>
      </c>
      <c r="AH633" s="528">
        <v>146.6</v>
      </c>
      <c r="AI633" s="528">
        <v>146.6</v>
      </c>
      <c r="AJ633" s="528">
        <v>146.6</v>
      </c>
      <c r="AK633" s="528">
        <v>146.6</v>
      </c>
      <c r="AL633" s="528">
        <v>146.6</v>
      </c>
      <c r="AM633" s="528">
        <v>146.6</v>
      </c>
      <c r="AN633" s="528">
        <v>146.6</v>
      </c>
      <c r="AO633" s="528">
        <v>146.6</v>
      </c>
      <c r="AP633" s="528">
        <v>146.6</v>
      </c>
      <c r="AQ633" s="528">
        <v>146.6</v>
      </c>
      <c r="AR633" s="528">
        <v>144.69999999999999</v>
      </c>
      <c r="AS633" s="528">
        <v>144.69999999999999</v>
      </c>
      <c r="AT633" s="528">
        <v>144.69999999999999</v>
      </c>
      <c r="AU633" s="528">
        <v>144.69999999999999</v>
      </c>
      <c r="AV633" s="528">
        <v>144.69999999999999</v>
      </c>
      <c r="AW633" s="528">
        <v>144.69999999999999</v>
      </c>
      <c r="AX633" s="528">
        <v>144.69999999999999</v>
      </c>
      <c r="AY633" s="528">
        <v>144.69999999999999</v>
      </c>
      <c r="AZ633" s="528">
        <v>144.69999999999999</v>
      </c>
      <c r="BA633" s="528">
        <v>144.69999999999999</v>
      </c>
      <c r="BB633" s="528">
        <v>144.69999999999999</v>
      </c>
      <c r="BC633" s="528">
        <v>144.69999999999999</v>
      </c>
      <c r="BD633" s="528">
        <v>144.69999999999999</v>
      </c>
      <c r="BE633" s="528">
        <v>144.69999999999999</v>
      </c>
      <c r="BF633" s="528">
        <v>144.69999999999999</v>
      </c>
      <c r="BG633" s="528">
        <v>144.69999999999999</v>
      </c>
      <c r="BH633" s="528">
        <v>144.69999999999999</v>
      </c>
      <c r="BI633" s="528">
        <v>144.69999999999999</v>
      </c>
      <c r="BJ633" s="528">
        <v>144.69999999999999</v>
      </c>
      <c r="BK633" s="528">
        <v>144.69999999999999</v>
      </c>
      <c r="BL633" s="528">
        <v>146.30000000000001</v>
      </c>
      <c r="BM633" s="528">
        <v>146.30000000000001</v>
      </c>
      <c r="BN633" s="528">
        <v>166.9</v>
      </c>
      <c r="BO633" s="528">
        <v>191.4</v>
      </c>
      <c r="BP633" s="528">
        <v>191.4</v>
      </c>
      <c r="BQ633" s="528">
        <v>191.4</v>
      </c>
      <c r="BR633" s="528">
        <v>191.4</v>
      </c>
      <c r="BS633" s="528">
        <v>191.4</v>
      </c>
      <c r="BT633" s="528">
        <v>191.4</v>
      </c>
      <c r="BU633" s="528">
        <v>191.4</v>
      </c>
      <c r="BV633" s="528">
        <v>191.4</v>
      </c>
      <c r="BW633" s="528">
        <v>191.4</v>
      </c>
      <c r="BX633" s="528">
        <v>185.3</v>
      </c>
      <c r="BY633" s="528">
        <v>160.9</v>
      </c>
      <c r="BZ633" s="528">
        <v>160.9</v>
      </c>
      <c r="CA633" s="528">
        <v>160.9</v>
      </c>
      <c r="CB633" s="528">
        <v>152.5</v>
      </c>
      <c r="CC633" s="528">
        <v>152.5</v>
      </c>
      <c r="CD633" s="528">
        <v>152.5</v>
      </c>
      <c r="CE633" s="528">
        <v>152.5</v>
      </c>
      <c r="CF633" s="528">
        <v>152.5</v>
      </c>
      <c r="CG633" s="528">
        <v>152.5</v>
      </c>
      <c r="CH633" s="528">
        <v>152.5</v>
      </c>
      <c r="CI633" s="528">
        <v>152.5</v>
      </c>
      <c r="CJ633" s="528">
        <v>152.5</v>
      </c>
      <c r="CK633" s="528">
        <v>152.5</v>
      </c>
      <c r="CL633" s="528">
        <v>152.5</v>
      </c>
    </row>
    <row r="634" spans="1:90">
      <c r="A634" s="524" t="s">
        <v>3139</v>
      </c>
      <c r="B634" s="524" t="s">
        <v>3140</v>
      </c>
      <c r="C634" s="525">
        <v>2.2859999999999998E-2</v>
      </c>
      <c r="D634" s="528">
        <v>100.6</v>
      </c>
      <c r="E634" s="528">
        <v>101.3</v>
      </c>
      <c r="F634" s="528">
        <v>101.3</v>
      </c>
      <c r="G634" s="528">
        <v>106.9</v>
      </c>
      <c r="H634" s="528">
        <v>107.9</v>
      </c>
      <c r="I634" s="528">
        <v>109.1</v>
      </c>
      <c r="J634" s="528">
        <v>108.9</v>
      </c>
      <c r="K634" s="528">
        <v>109.1</v>
      </c>
      <c r="L634" s="528">
        <v>109.3</v>
      </c>
      <c r="M634" s="528">
        <v>109.1</v>
      </c>
      <c r="N634" s="528">
        <v>108.9</v>
      </c>
      <c r="O634" s="528">
        <v>108</v>
      </c>
      <c r="P634" s="528">
        <v>111.8</v>
      </c>
      <c r="Q634" s="528">
        <v>111</v>
      </c>
      <c r="R634" s="528">
        <v>111</v>
      </c>
      <c r="S634" s="528">
        <v>118.4</v>
      </c>
      <c r="T634" s="528">
        <v>117.6</v>
      </c>
      <c r="U634" s="528">
        <v>118.7</v>
      </c>
      <c r="V634" s="528">
        <v>119.4</v>
      </c>
      <c r="W634" s="528">
        <v>119.7</v>
      </c>
      <c r="X634" s="528">
        <v>119.9</v>
      </c>
      <c r="Y634" s="528">
        <v>121.3</v>
      </c>
      <c r="Z634" s="528">
        <v>124.6</v>
      </c>
      <c r="AA634" s="528">
        <v>125.6</v>
      </c>
      <c r="AB634" s="528">
        <v>126.3</v>
      </c>
      <c r="AC634" s="528">
        <v>126.5</v>
      </c>
      <c r="AD634" s="528">
        <v>126.5</v>
      </c>
      <c r="AE634" s="528">
        <v>126.4</v>
      </c>
      <c r="AF634" s="528">
        <v>127.2</v>
      </c>
      <c r="AG634" s="528">
        <v>127.6</v>
      </c>
      <c r="AH634" s="528">
        <v>127</v>
      </c>
      <c r="AI634" s="528">
        <v>128.69999999999999</v>
      </c>
      <c r="AJ634" s="528">
        <v>128.4</v>
      </c>
      <c r="AK634" s="528">
        <v>128.9</v>
      </c>
      <c r="AL634" s="528">
        <v>128.4</v>
      </c>
      <c r="AM634" s="528">
        <v>128.1</v>
      </c>
      <c r="AN634" s="528">
        <v>129.5</v>
      </c>
      <c r="AO634" s="528">
        <v>130.80000000000001</v>
      </c>
      <c r="AP634" s="528">
        <v>132.4</v>
      </c>
      <c r="AQ634" s="528">
        <v>136.9</v>
      </c>
      <c r="AR634" s="528">
        <v>138.1</v>
      </c>
      <c r="AS634" s="528">
        <v>138.80000000000001</v>
      </c>
      <c r="AT634" s="528">
        <v>139.5</v>
      </c>
      <c r="AU634" s="528">
        <v>142.1</v>
      </c>
      <c r="AV634" s="528">
        <v>139.69999999999999</v>
      </c>
      <c r="AW634" s="528">
        <v>137.5</v>
      </c>
      <c r="AX634" s="528">
        <v>136.5</v>
      </c>
      <c r="AY634" s="528">
        <v>136</v>
      </c>
      <c r="AZ634" s="528">
        <v>134.6</v>
      </c>
      <c r="BA634" s="528">
        <v>134.6</v>
      </c>
      <c r="BB634" s="528">
        <v>134.6</v>
      </c>
      <c r="BC634" s="528">
        <v>135.19999999999999</v>
      </c>
      <c r="BD634" s="528">
        <v>135.30000000000001</v>
      </c>
      <c r="BE634" s="528">
        <v>135.30000000000001</v>
      </c>
      <c r="BF634" s="528">
        <v>134.1</v>
      </c>
      <c r="BG634" s="528">
        <v>138.5</v>
      </c>
      <c r="BH634" s="528">
        <v>139.5</v>
      </c>
      <c r="BI634" s="528">
        <v>139.19999999999999</v>
      </c>
      <c r="BJ634" s="528">
        <v>135.6</v>
      </c>
      <c r="BK634" s="528">
        <v>136.9</v>
      </c>
      <c r="BL634" s="528">
        <v>136.1</v>
      </c>
      <c r="BM634" s="528">
        <v>133.1</v>
      </c>
      <c r="BN634" s="528">
        <v>133.4</v>
      </c>
      <c r="BO634" s="528">
        <v>137</v>
      </c>
      <c r="BP634" s="528">
        <v>137</v>
      </c>
      <c r="BQ634" s="528">
        <v>137.1</v>
      </c>
      <c r="BR634" s="528">
        <v>137.1</v>
      </c>
      <c r="BS634" s="528">
        <v>137.1</v>
      </c>
      <c r="BT634" s="528">
        <v>137.1</v>
      </c>
      <c r="BU634" s="528">
        <v>137.1</v>
      </c>
      <c r="BV634" s="528">
        <v>137.1</v>
      </c>
      <c r="BW634" s="528">
        <v>136.69999999999999</v>
      </c>
      <c r="BX634" s="528">
        <v>145.69999999999999</v>
      </c>
      <c r="BY634" s="528">
        <v>146.69999999999999</v>
      </c>
      <c r="BZ634" s="528">
        <v>153.5</v>
      </c>
      <c r="CA634" s="528">
        <v>156</v>
      </c>
      <c r="CB634" s="528">
        <v>156.4</v>
      </c>
      <c r="CC634" s="528">
        <v>157.4</v>
      </c>
      <c r="CD634" s="528">
        <v>158.80000000000001</v>
      </c>
      <c r="CE634" s="528">
        <v>160.6</v>
      </c>
      <c r="CF634" s="528">
        <v>161.1</v>
      </c>
      <c r="CG634" s="528">
        <v>161</v>
      </c>
      <c r="CH634" s="528">
        <v>161</v>
      </c>
      <c r="CI634" s="528">
        <v>161.30000000000001</v>
      </c>
      <c r="CJ634" s="528">
        <v>165.3</v>
      </c>
      <c r="CK634" s="528">
        <v>165.3</v>
      </c>
      <c r="CL634" s="528">
        <v>166</v>
      </c>
    </row>
    <row r="635" spans="1:90">
      <c r="A635" s="524" t="s">
        <v>3141</v>
      </c>
      <c r="B635" s="524" t="s">
        <v>3142</v>
      </c>
      <c r="C635" s="525">
        <v>9.2859999999999998E-2</v>
      </c>
      <c r="D635" s="528">
        <v>101.4</v>
      </c>
      <c r="E635" s="528">
        <v>101.7</v>
      </c>
      <c r="F635" s="528">
        <v>101.9</v>
      </c>
      <c r="G635" s="528">
        <v>106.9</v>
      </c>
      <c r="H635" s="528">
        <v>107.4</v>
      </c>
      <c r="I635" s="528">
        <v>107.7</v>
      </c>
      <c r="J635" s="528">
        <v>107.3</v>
      </c>
      <c r="K635" s="528">
        <v>107.7</v>
      </c>
      <c r="L635" s="528">
        <v>109.7</v>
      </c>
      <c r="M635" s="528">
        <v>109.6</v>
      </c>
      <c r="N635" s="528">
        <v>109.5</v>
      </c>
      <c r="O635" s="528">
        <v>109.3</v>
      </c>
      <c r="P635" s="528">
        <v>110.2</v>
      </c>
      <c r="Q635" s="528">
        <v>110.1</v>
      </c>
      <c r="R635" s="528">
        <v>109.7</v>
      </c>
      <c r="S635" s="528">
        <v>110.2</v>
      </c>
      <c r="T635" s="528">
        <v>110.5</v>
      </c>
      <c r="U635" s="528">
        <v>111.8</v>
      </c>
      <c r="V635" s="528">
        <v>112</v>
      </c>
      <c r="W635" s="528">
        <v>110.8</v>
      </c>
      <c r="X635" s="528">
        <v>110.9</v>
      </c>
      <c r="Y635" s="528">
        <v>112.1</v>
      </c>
      <c r="Z635" s="528">
        <v>112</v>
      </c>
      <c r="AA635" s="528">
        <v>112.3</v>
      </c>
      <c r="AB635" s="528">
        <v>112.1</v>
      </c>
      <c r="AC635" s="528">
        <v>112.1</v>
      </c>
      <c r="AD635" s="528">
        <v>112.3</v>
      </c>
      <c r="AE635" s="528">
        <v>114.8</v>
      </c>
      <c r="AF635" s="528">
        <v>115</v>
      </c>
      <c r="AG635" s="528">
        <v>115.1</v>
      </c>
      <c r="AH635" s="528">
        <v>117</v>
      </c>
      <c r="AI635" s="528">
        <v>116.8</v>
      </c>
      <c r="AJ635" s="528">
        <v>116.4</v>
      </c>
      <c r="AK635" s="528">
        <v>115.9</v>
      </c>
      <c r="AL635" s="528">
        <v>117</v>
      </c>
      <c r="AM635" s="528">
        <v>117.1</v>
      </c>
      <c r="AN635" s="528">
        <v>116.7</v>
      </c>
      <c r="AO635" s="528">
        <v>120</v>
      </c>
      <c r="AP635" s="528">
        <v>121.7</v>
      </c>
      <c r="AQ635" s="528">
        <v>124.1</v>
      </c>
      <c r="AR635" s="528">
        <v>124.4</v>
      </c>
      <c r="AS635" s="528">
        <v>125.6</v>
      </c>
      <c r="AT635" s="528">
        <v>126.6</v>
      </c>
      <c r="AU635" s="528">
        <v>126.4</v>
      </c>
      <c r="AV635" s="528">
        <v>130.80000000000001</v>
      </c>
      <c r="AW635" s="528">
        <v>131</v>
      </c>
      <c r="AX635" s="528">
        <v>128.80000000000001</v>
      </c>
      <c r="AY635" s="528">
        <v>125.6</v>
      </c>
      <c r="AZ635" s="528">
        <v>125.7</v>
      </c>
      <c r="BA635" s="528">
        <v>124.8</v>
      </c>
      <c r="BB635" s="528">
        <v>122.5</v>
      </c>
      <c r="BC635" s="528">
        <v>126.7</v>
      </c>
      <c r="BD635" s="528">
        <v>126.5</v>
      </c>
      <c r="BE635" s="528">
        <v>125.5</v>
      </c>
      <c r="BF635" s="528">
        <v>125.4</v>
      </c>
      <c r="BG635" s="528">
        <v>125.1</v>
      </c>
      <c r="BH635" s="528">
        <v>124.7</v>
      </c>
      <c r="BI635" s="528">
        <v>124.7</v>
      </c>
      <c r="BJ635" s="528">
        <v>125.3</v>
      </c>
      <c r="BK635" s="528">
        <v>126</v>
      </c>
      <c r="BL635" s="528">
        <v>126.1</v>
      </c>
      <c r="BM635" s="528">
        <v>125.3</v>
      </c>
      <c r="BN635" s="528">
        <v>125.8</v>
      </c>
      <c r="BO635" s="528">
        <v>125.6</v>
      </c>
      <c r="BP635" s="528">
        <v>127.8</v>
      </c>
      <c r="BQ635" s="528">
        <v>128.9</v>
      </c>
      <c r="BR635" s="528">
        <v>128.4</v>
      </c>
      <c r="BS635" s="528">
        <v>128.9</v>
      </c>
      <c r="BT635" s="528">
        <v>129.30000000000001</v>
      </c>
      <c r="BU635" s="528">
        <v>128.80000000000001</v>
      </c>
      <c r="BV635" s="528">
        <v>128.69999999999999</v>
      </c>
      <c r="BW635" s="528">
        <v>130.69999999999999</v>
      </c>
      <c r="BX635" s="528">
        <v>127.7</v>
      </c>
      <c r="BY635" s="528">
        <v>129.9</v>
      </c>
      <c r="BZ635" s="528">
        <v>132.80000000000001</v>
      </c>
      <c r="CA635" s="528">
        <v>133.5</v>
      </c>
      <c r="CB635" s="528">
        <v>135.5</v>
      </c>
      <c r="CC635" s="528">
        <v>135.5</v>
      </c>
      <c r="CD635" s="528">
        <v>134.69999999999999</v>
      </c>
      <c r="CE635" s="528">
        <v>134.5</v>
      </c>
      <c r="CF635" s="528">
        <v>135</v>
      </c>
      <c r="CG635" s="528">
        <v>134.80000000000001</v>
      </c>
      <c r="CH635" s="528">
        <v>133.80000000000001</v>
      </c>
      <c r="CI635" s="528">
        <v>134.4</v>
      </c>
      <c r="CJ635" s="528">
        <v>134.30000000000001</v>
      </c>
      <c r="CK635" s="528">
        <v>133.30000000000001</v>
      </c>
      <c r="CL635" s="528">
        <v>135.30000000000001</v>
      </c>
    </row>
    <row r="636" spans="1:90">
      <c r="A636" s="524" t="s">
        <v>3143</v>
      </c>
      <c r="B636" s="524" t="s">
        <v>3144</v>
      </c>
      <c r="C636" s="525">
        <v>7.9170000000000004E-2</v>
      </c>
      <c r="D636" s="528">
        <v>101.4</v>
      </c>
      <c r="E636" s="528">
        <v>100.9</v>
      </c>
      <c r="F636" s="528">
        <v>99.6</v>
      </c>
      <c r="G636" s="528">
        <v>102.8</v>
      </c>
      <c r="H636" s="528">
        <v>103.4</v>
      </c>
      <c r="I636" s="528">
        <v>101.1</v>
      </c>
      <c r="J636" s="528">
        <v>100.2</v>
      </c>
      <c r="K636" s="528">
        <v>98.7</v>
      </c>
      <c r="L636" s="528">
        <v>99.9</v>
      </c>
      <c r="M636" s="528">
        <v>102.1</v>
      </c>
      <c r="N636" s="528">
        <v>105.5</v>
      </c>
      <c r="O636" s="528">
        <v>103.2</v>
      </c>
      <c r="P636" s="528">
        <v>115.8</v>
      </c>
      <c r="Q636" s="528">
        <v>113.9</v>
      </c>
      <c r="R636" s="528">
        <v>114.8</v>
      </c>
      <c r="S636" s="528">
        <v>110.3</v>
      </c>
      <c r="T636" s="528">
        <v>109.7</v>
      </c>
      <c r="U636" s="528">
        <v>110.9</v>
      </c>
      <c r="V636" s="528">
        <v>113.1</v>
      </c>
      <c r="W636" s="528">
        <v>111.6</v>
      </c>
      <c r="X636" s="528">
        <v>112.9</v>
      </c>
      <c r="Y636" s="528">
        <v>113.8</v>
      </c>
      <c r="Z636" s="528">
        <v>109</v>
      </c>
      <c r="AA636" s="528">
        <v>110.1</v>
      </c>
      <c r="AB636" s="528">
        <v>114.7</v>
      </c>
      <c r="AC636" s="528">
        <v>112.7</v>
      </c>
      <c r="AD636" s="528">
        <v>113.5</v>
      </c>
      <c r="AE636" s="528">
        <v>118.7</v>
      </c>
      <c r="AF636" s="528">
        <v>118.3</v>
      </c>
      <c r="AG636" s="528">
        <v>119.3</v>
      </c>
      <c r="AH636" s="528">
        <v>119.5</v>
      </c>
      <c r="AI636" s="528">
        <v>120.1</v>
      </c>
      <c r="AJ636" s="528">
        <v>118</v>
      </c>
      <c r="AK636" s="528">
        <v>118.9</v>
      </c>
      <c r="AL636" s="528">
        <v>119.6</v>
      </c>
      <c r="AM636" s="528">
        <v>122.1</v>
      </c>
      <c r="AN636" s="528">
        <v>122.1</v>
      </c>
      <c r="AO636" s="528">
        <v>122.1</v>
      </c>
      <c r="AP636" s="528">
        <v>122.1</v>
      </c>
      <c r="AQ636" s="528">
        <v>122.1</v>
      </c>
      <c r="AR636" s="528">
        <v>117.1</v>
      </c>
      <c r="AS636" s="528">
        <v>117.1</v>
      </c>
      <c r="AT636" s="528">
        <v>117.1</v>
      </c>
      <c r="AU636" s="528">
        <v>117.1</v>
      </c>
      <c r="AV636" s="528">
        <v>117.1</v>
      </c>
      <c r="AW636" s="528">
        <v>117.1</v>
      </c>
      <c r="AX636" s="528">
        <v>117.1</v>
      </c>
      <c r="AY636" s="528">
        <v>117.1</v>
      </c>
      <c r="AZ636" s="528">
        <v>111.1</v>
      </c>
      <c r="BA636" s="528">
        <v>119</v>
      </c>
      <c r="BB636" s="528">
        <v>119.6</v>
      </c>
      <c r="BC636" s="528">
        <v>118</v>
      </c>
      <c r="BD636" s="528">
        <v>117.3</v>
      </c>
      <c r="BE636" s="528">
        <v>117</v>
      </c>
      <c r="BF636" s="528">
        <v>117.4</v>
      </c>
      <c r="BG636" s="528">
        <v>117</v>
      </c>
      <c r="BH636" s="528">
        <v>116.6</v>
      </c>
      <c r="BI636" s="528">
        <v>116.8</v>
      </c>
      <c r="BJ636" s="528">
        <v>117</v>
      </c>
      <c r="BK636" s="528">
        <v>117.3</v>
      </c>
      <c r="BL636" s="528">
        <v>117.5</v>
      </c>
      <c r="BM636" s="528">
        <v>117.4</v>
      </c>
      <c r="BN636" s="528">
        <v>117.5</v>
      </c>
      <c r="BO636" s="528">
        <v>118.5</v>
      </c>
      <c r="BP636" s="528">
        <v>118.6</v>
      </c>
      <c r="BQ636" s="528">
        <v>118.6</v>
      </c>
      <c r="BR636" s="528">
        <v>118.6</v>
      </c>
      <c r="BS636" s="528">
        <v>118.6</v>
      </c>
      <c r="BT636" s="528">
        <v>118.6</v>
      </c>
      <c r="BU636" s="528">
        <v>118.6</v>
      </c>
      <c r="BV636" s="528">
        <v>118.6</v>
      </c>
      <c r="BW636" s="528">
        <v>118.6</v>
      </c>
      <c r="BX636" s="528">
        <v>118.7</v>
      </c>
      <c r="BY636" s="528">
        <v>119.8</v>
      </c>
      <c r="BZ636" s="528">
        <v>119.8</v>
      </c>
      <c r="CA636" s="528">
        <v>120.3</v>
      </c>
      <c r="CB636" s="528">
        <v>120.3</v>
      </c>
      <c r="CC636" s="528">
        <v>120.4</v>
      </c>
      <c r="CD636" s="528">
        <v>120.4</v>
      </c>
      <c r="CE636" s="528">
        <v>123.8</v>
      </c>
      <c r="CF636" s="528">
        <v>123.9</v>
      </c>
      <c r="CG636" s="528">
        <v>124.2</v>
      </c>
      <c r="CH636" s="528">
        <v>124.8</v>
      </c>
      <c r="CI636" s="528">
        <v>126.2</v>
      </c>
      <c r="CJ636" s="528">
        <v>126.8</v>
      </c>
      <c r="CK636" s="528">
        <v>126.9</v>
      </c>
      <c r="CL636" s="528">
        <v>126.9</v>
      </c>
    </row>
    <row r="637" spans="1:90">
      <c r="A637" s="524" t="s">
        <v>3145</v>
      </c>
      <c r="B637" s="524" t="s">
        <v>3146</v>
      </c>
      <c r="C637" s="525">
        <v>1.137E-2</v>
      </c>
      <c r="D637" s="528">
        <v>100.2</v>
      </c>
      <c r="E637" s="528">
        <v>100.2</v>
      </c>
      <c r="F637" s="528">
        <v>100.2</v>
      </c>
      <c r="G637" s="528">
        <v>101.4</v>
      </c>
      <c r="H637" s="528">
        <v>101.4</v>
      </c>
      <c r="I637" s="528">
        <v>101.4</v>
      </c>
      <c r="J637" s="528">
        <v>102.3</v>
      </c>
      <c r="K637" s="528">
        <v>102.3</v>
      </c>
      <c r="L637" s="528">
        <v>102.3</v>
      </c>
      <c r="M637" s="528">
        <v>102.3</v>
      </c>
      <c r="N637" s="528">
        <v>102.3</v>
      </c>
      <c r="O637" s="528">
        <v>102.3</v>
      </c>
      <c r="P637" s="528">
        <v>102.3</v>
      </c>
      <c r="Q637" s="528">
        <v>102.3</v>
      </c>
      <c r="R637" s="528">
        <v>102.4</v>
      </c>
      <c r="S637" s="528">
        <v>105.4</v>
      </c>
      <c r="T637" s="528">
        <v>105.4</v>
      </c>
      <c r="U637" s="528">
        <v>106.7</v>
      </c>
      <c r="V637" s="528">
        <v>106.7</v>
      </c>
      <c r="W637" s="528">
        <v>106.7</v>
      </c>
      <c r="X637" s="528">
        <v>106.7</v>
      </c>
      <c r="Y637" s="528">
        <v>106.7</v>
      </c>
      <c r="Z637" s="528">
        <v>107.4</v>
      </c>
      <c r="AA637" s="528">
        <v>107.4</v>
      </c>
      <c r="AB637" s="528">
        <v>108.4</v>
      </c>
      <c r="AC637" s="528">
        <v>108.4</v>
      </c>
      <c r="AD637" s="528">
        <v>109.8</v>
      </c>
      <c r="AE637" s="528">
        <v>112.2</v>
      </c>
      <c r="AF637" s="528">
        <v>112.2</v>
      </c>
      <c r="AG637" s="528">
        <v>112.2</v>
      </c>
      <c r="AH637" s="528">
        <v>113.1</v>
      </c>
      <c r="AI637" s="528">
        <v>113.1</v>
      </c>
      <c r="AJ637" s="528">
        <v>113.1</v>
      </c>
      <c r="AK637" s="528">
        <v>113.1</v>
      </c>
      <c r="AL637" s="528">
        <v>113.1</v>
      </c>
      <c r="AM637" s="528">
        <v>113.1</v>
      </c>
      <c r="AN637" s="528">
        <v>113.8</v>
      </c>
      <c r="AO637" s="528">
        <v>113.8</v>
      </c>
      <c r="AP637" s="528">
        <v>113.8</v>
      </c>
      <c r="AQ637" s="528">
        <v>113.8</v>
      </c>
      <c r="AR637" s="528">
        <v>113.8</v>
      </c>
      <c r="AS637" s="528">
        <v>113.8</v>
      </c>
      <c r="AT637" s="528">
        <v>113.8</v>
      </c>
      <c r="AU637" s="528">
        <v>118.4</v>
      </c>
      <c r="AV637" s="528">
        <v>121.4</v>
      </c>
      <c r="AW637" s="528">
        <v>121.4</v>
      </c>
      <c r="AX637" s="528">
        <v>121.4</v>
      </c>
      <c r="AY637" s="528">
        <v>120.3</v>
      </c>
      <c r="AZ637" s="528">
        <v>125.2</v>
      </c>
      <c r="BA637" s="528">
        <v>125.2</v>
      </c>
      <c r="BB637" s="528">
        <v>125.2</v>
      </c>
      <c r="BC637" s="528">
        <v>124.4</v>
      </c>
      <c r="BD637" s="528">
        <v>124.4</v>
      </c>
      <c r="BE637" s="528">
        <v>124.4</v>
      </c>
      <c r="BF637" s="528">
        <v>124.4</v>
      </c>
      <c r="BG637" s="528">
        <v>120.3</v>
      </c>
      <c r="BH637" s="528">
        <v>120.4</v>
      </c>
      <c r="BI637" s="528">
        <v>120.7</v>
      </c>
      <c r="BJ637" s="528">
        <v>125.6</v>
      </c>
      <c r="BK637" s="528">
        <v>126.4</v>
      </c>
      <c r="BL637" s="528">
        <v>128.80000000000001</v>
      </c>
      <c r="BM637" s="528">
        <v>125.6</v>
      </c>
      <c r="BN637" s="528">
        <v>125.8</v>
      </c>
      <c r="BO637" s="528">
        <v>133.80000000000001</v>
      </c>
      <c r="BP637" s="528">
        <v>132</v>
      </c>
      <c r="BQ637" s="528">
        <v>122.2</v>
      </c>
      <c r="BR637" s="528">
        <v>122.2</v>
      </c>
      <c r="BS637" s="528">
        <v>122.2</v>
      </c>
      <c r="BT637" s="528">
        <v>122.2</v>
      </c>
      <c r="BU637" s="528">
        <v>122.2</v>
      </c>
      <c r="BV637" s="528">
        <v>122.2</v>
      </c>
      <c r="BW637" s="528">
        <v>122.2</v>
      </c>
      <c r="BX637" s="528">
        <v>122.1</v>
      </c>
      <c r="BY637" s="528">
        <v>124.1</v>
      </c>
      <c r="BZ637" s="528">
        <v>133.19999999999999</v>
      </c>
      <c r="CA637" s="528">
        <v>133.69999999999999</v>
      </c>
      <c r="CB637" s="528">
        <v>133.80000000000001</v>
      </c>
      <c r="CC637" s="528">
        <v>134</v>
      </c>
      <c r="CD637" s="528">
        <v>134.5</v>
      </c>
      <c r="CE637" s="528">
        <v>134.5</v>
      </c>
      <c r="CF637" s="528">
        <v>134.5</v>
      </c>
      <c r="CG637" s="528">
        <v>134.5</v>
      </c>
      <c r="CH637" s="528">
        <v>134.5</v>
      </c>
      <c r="CI637" s="528">
        <v>134.5</v>
      </c>
      <c r="CJ637" s="528">
        <v>134.5</v>
      </c>
      <c r="CK637" s="528">
        <v>139.6</v>
      </c>
      <c r="CL637" s="528">
        <v>139.9</v>
      </c>
    </row>
    <row r="638" spans="1:90">
      <c r="A638" s="524" t="s">
        <v>2179</v>
      </c>
      <c r="B638" s="524" t="s">
        <v>3147</v>
      </c>
      <c r="C638" s="525">
        <v>1.304E-2</v>
      </c>
      <c r="D638" s="528">
        <v>103.2</v>
      </c>
      <c r="E638" s="528">
        <v>103.9</v>
      </c>
      <c r="F638" s="528">
        <v>103.9</v>
      </c>
      <c r="G638" s="528">
        <v>110.1</v>
      </c>
      <c r="H638" s="528">
        <v>111.1</v>
      </c>
      <c r="I638" s="528">
        <v>110.4</v>
      </c>
      <c r="J638" s="528">
        <v>110.4</v>
      </c>
      <c r="K638" s="528">
        <v>110.4</v>
      </c>
      <c r="L638" s="528">
        <v>110.4</v>
      </c>
      <c r="M638" s="528">
        <v>111.4</v>
      </c>
      <c r="N638" s="528">
        <v>111.4</v>
      </c>
      <c r="O638" s="528">
        <v>111.4</v>
      </c>
      <c r="P638" s="528">
        <v>111.6</v>
      </c>
      <c r="Q638" s="528">
        <v>111.6</v>
      </c>
      <c r="R638" s="528">
        <v>111.6</v>
      </c>
      <c r="S638" s="528">
        <v>110.4</v>
      </c>
      <c r="T638" s="528">
        <v>111.2</v>
      </c>
      <c r="U638" s="528">
        <v>113.6</v>
      </c>
      <c r="V638" s="528">
        <v>113.6</v>
      </c>
      <c r="W638" s="528">
        <v>113.6</v>
      </c>
      <c r="X638" s="528">
        <v>113.6</v>
      </c>
      <c r="Y638" s="528">
        <v>113.6</v>
      </c>
      <c r="Z638" s="528">
        <v>113.6</v>
      </c>
      <c r="AA638" s="528">
        <v>113.6</v>
      </c>
      <c r="AB638" s="528">
        <v>114.6</v>
      </c>
      <c r="AC638" s="528">
        <v>114.6</v>
      </c>
      <c r="AD638" s="528">
        <v>116.2</v>
      </c>
      <c r="AE638" s="528">
        <v>118.8</v>
      </c>
      <c r="AF638" s="528">
        <v>118.8</v>
      </c>
      <c r="AG638" s="528">
        <v>118.8</v>
      </c>
      <c r="AH638" s="528">
        <v>118.8</v>
      </c>
      <c r="AI638" s="528">
        <v>118.8</v>
      </c>
      <c r="AJ638" s="528">
        <v>118.8</v>
      </c>
      <c r="AK638" s="528">
        <v>118.8</v>
      </c>
      <c r="AL638" s="528">
        <v>118.8</v>
      </c>
      <c r="AM638" s="528">
        <v>118.6</v>
      </c>
      <c r="AN638" s="528">
        <v>121.5</v>
      </c>
      <c r="AO638" s="528">
        <v>123.5</v>
      </c>
      <c r="AP638" s="528">
        <v>122.9</v>
      </c>
      <c r="AQ638" s="528">
        <v>122.7</v>
      </c>
      <c r="AR638" s="528">
        <v>128.19999999999999</v>
      </c>
      <c r="AS638" s="528">
        <v>127.6</v>
      </c>
      <c r="AT638" s="528">
        <v>129.19999999999999</v>
      </c>
      <c r="AU638" s="528">
        <v>129.80000000000001</v>
      </c>
      <c r="AV638" s="528">
        <v>129.80000000000001</v>
      </c>
      <c r="AW638" s="528">
        <v>129.80000000000001</v>
      </c>
      <c r="AX638" s="528">
        <v>129.80000000000001</v>
      </c>
      <c r="AY638" s="528">
        <v>129.80000000000001</v>
      </c>
      <c r="AZ638" s="528">
        <v>129</v>
      </c>
      <c r="BA638" s="528">
        <v>129.69999999999999</v>
      </c>
      <c r="BB638" s="528">
        <v>129.6</v>
      </c>
      <c r="BC638" s="528">
        <v>131.30000000000001</v>
      </c>
      <c r="BD638" s="528">
        <v>131.5</v>
      </c>
      <c r="BE638" s="528">
        <v>131.4</v>
      </c>
      <c r="BF638" s="528">
        <v>132</v>
      </c>
      <c r="BG638" s="528">
        <v>132.19999999999999</v>
      </c>
      <c r="BH638" s="528">
        <v>129.69999999999999</v>
      </c>
      <c r="BI638" s="528">
        <v>129.80000000000001</v>
      </c>
      <c r="BJ638" s="528">
        <v>129.80000000000001</v>
      </c>
      <c r="BK638" s="528">
        <v>129.9</v>
      </c>
      <c r="BL638" s="528">
        <v>129.80000000000001</v>
      </c>
      <c r="BM638" s="528">
        <v>140.6</v>
      </c>
      <c r="BN638" s="528">
        <v>141.1</v>
      </c>
      <c r="BO638" s="528">
        <v>138.9</v>
      </c>
      <c r="BP638" s="528">
        <v>134.6</v>
      </c>
      <c r="BQ638" s="528">
        <v>135.30000000000001</v>
      </c>
      <c r="BR638" s="528">
        <v>135.1</v>
      </c>
      <c r="BS638" s="528">
        <v>135.19999999999999</v>
      </c>
      <c r="BT638" s="528">
        <v>135.30000000000001</v>
      </c>
      <c r="BU638" s="528">
        <v>135.4</v>
      </c>
      <c r="BV638" s="528">
        <v>135.30000000000001</v>
      </c>
      <c r="BW638" s="528">
        <v>135.30000000000001</v>
      </c>
      <c r="BX638" s="528">
        <v>138</v>
      </c>
      <c r="BY638" s="528">
        <v>133.6</v>
      </c>
      <c r="BZ638" s="528">
        <v>133.5</v>
      </c>
      <c r="CA638" s="528">
        <v>135.30000000000001</v>
      </c>
      <c r="CB638" s="528">
        <v>135.4</v>
      </c>
      <c r="CC638" s="528">
        <v>136</v>
      </c>
      <c r="CD638" s="528">
        <v>137</v>
      </c>
      <c r="CE638" s="528">
        <v>137.5</v>
      </c>
      <c r="CF638" s="528">
        <v>137.5</v>
      </c>
      <c r="CG638" s="528">
        <v>137.6</v>
      </c>
      <c r="CH638" s="528">
        <v>137.5</v>
      </c>
      <c r="CI638" s="528">
        <v>137.6</v>
      </c>
      <c r="CJ638" s="528">
        <v>137.69999999999999</v>
      </c>
      <c r="CK638" s="528">
        <v>137.6</v>
      </c>
      <c r="CL638" s="528">
        <v>137.6</v>
      </c>
    </row>
    <row r="639" spans="1:90">
      <c r="A639" s="524" t="s">
        <v>3148</v>
      </c>
      <c r="B639" s="524" t="s">
        <v>3149</v>
      </c>
      <c r="C639" s="525">
        <v>2.844E-2</v>
      </c>
      <c r="D639" s="528">
        <v>104.7</v>
      </c>
      <c r="E639" s="528">
        <v>104.7</v>
      </c>
      <c r="F639" s="528">
        <v>107.9</v>
      </c>
      <c r="G639" s="528">
        <v>109.3</v>
      </c>
      <c r="H639" s="528">
        <v>109.3</v>
      </c>
      <c r="I639" s="528">
        <v>109.5</v>
      </c>
      <c r="J639" s="528">
        <v>111.3</v>
      </c>
      <c r="K639" s="528">
        <v>111.3</v>
      </c>
      <c r="L639" s="528">
        <v>111.3</v>
      </c>
      <c r="M639" s="528">
        <v>111.3</v>
      </c>
      <c r="N639" s="528">
        <v>111.3</v>
      </c>
      <c r="O639" s="528">
        <v>111.3</v>
      </c>
      <c r="P639" s="528">
        <v>111.4</v>
      </c>
      <c r="Q639" s="528">
        <v>111.9</v>
      </c>
      <c r="R639" s="528">
        <v>112.4</v>
      </c>
      <c r="S639" s="528">
        <v>116</v>
      </c>
      <c r="T639" s="528">
        <v>117.1</v>
      </c>
      <c r="U639" s="528">
        <v>118</v>
      </c>
      <c r="V639" s="528">
        <v>118</v>
      </c>
      <c r="W639" s="528">
        <v>124.6</v>
      </c>
      <c r="X639" s="528">
        <v>125.7</v>
      </c>
      <c r="Y639" s="528">
        <v>125.9</v>
      </c>
      <c r="Z639" s="528">
        <v>125.9</v>
      </c>
      <c r="AA639" s="528">
        <v>125.9</v>
      </c>
      <c r="AB639" s="528">
        <v>120.9</v>
      </c>
      <c r="AC639" s="528">
        <v>120.9</v>
      </c>
      <c r="AD639" s="528">
        <v>120.9</v>
      </c>
      <c r="AE639" s="528">
        <v>123.1</v>
      </c>
      <c r="AF639" s="528">
        <v>123.1</v>
      </c>
      <c r="AG639" s="528">
        <v>123.1</v>
      </c>
      <c r="AH639" s="528">
        <v>123.1</v>
      </c>
      <c r="AI639" s="528">
        <v>123.1</v>
      </c>
      <c r="AJ639" s="528">
        <v>123.1</v>
      </c>
      <c r="AK639" s="528">
        <v>123.1</v>
      </c>
      <c r="AL639" s="528">
        <v>123.1</v>
      </c>
      <c r="AM639" s="528">
        <v>123.3</v>
      </c>
      <c r="AN639" s="528">
        <v>123.4</v>
      </c>
      <c r="AO639" s="528">
        <v>123.4</v>
      </c>
      <c r="AP639" s="528">
        <v>123.3</v>
      </c>
      <c r="AQ639" s="528">
        <v>123.2</v>
      </c>
      <c r="AR639" s="528">
        <v>123.1</v>
      </c>
      <c r="AS639" s="528">
        <v>123.1</v>
      </c>
      <c r="AT639" s="528">
        <v>123.1</v>
      </c>
      <c r="AU639" s="528">
        <v>124.9</v>
      </c>
      <c r="AV639" s="528">
        <v>125.3</v>
      </c>
      <c r="AW639" s="528">
        <v>125.3</v>
      </c>
      <c r="AX639" s="528">
        <v>125.3</v>
      </c>
      <c r="AY639" s="528">
        <v>124.4</v>
      </c>
      <c r="AZ639" s="528">
        <v>124.3</v>
      </c>
      <c r="BA639" s="528">
        <v>124.3</v>
      </c>
      <c r="BB639" s="528">
        <v>124.2</v>
      </c>
      <c r="BC639" s="528">
        <v>124</v>
      </c>
      <c r="BD639" s="528">
        <v>124</v>
      </c>
      <c r="BE639" s="528">
        <v>124</v>
      </c>
      <c r="BF639" s="528">
        <v>124.3</v>
      </c>
      <c r="BG639" s="528">
        <v>125.4</v>
      </c>
      <c r="BH639" s="528">
        <v>125.4</v>
      </c>
      <c r="BI639" s="528">
        <v>125.4</v>
      </c>
      <c r="BJ639" s="528">
        <v>122.4</v>
      </c>
      <c r="BK639" s="528">
        <v>122.4</v>
      </c>
      <c r="BL639" s="528">
        <v>122.4</v>
      </c>
      <c r="BM639" s="528">
        <v>122.4</v>
      </c>
      <c r="BN639" s="528">
        <v>124.7</v>
      </c>
      <c r="BO639" s="528">
        <v>125.7</v>
      </c>
      <c r="BP639" s="528">
        <v>125.8</v>
      </c>
      <c r="BQ639" s="528">
        <v>125.8</v>
      </c>
      <c r="BR639" s="528">
        <v>125.8</v>
      </c>
      <c r="BS639" s="528">
        <v>125.8</v>
      </c>
      <c r="BT639" s="528">
        <v>129.5</v>
      </c>
      <c r="BU639" s="528">
        <v>130.69999999999999</v>
      </c>
      <c r="BV639" s="528">
        <v>130.69999999999999</v>
      </c>
      <c r="BW639" s="528">
        <v>130.80000000000001</v>
      </c>
      <c r="BX639" s="528">
        <v>131.1</v>
      </c>
      <c r="BY639" s="528">
        <v>131.1</v>
      </c>
      <c r="BZ639" s="528">
        <v>131.1</v>
      </c>
      <c r="CA639" s="528">
        <v>130.4</v>
      </c>
      <c r="CB639" s="528">
        <v>131.30000000000001</v>
      </c>
      <c r="CC639" s="528">
        <v>130.30000000000001</v>
      </c>
      <c r="CD639" s="528">
        <v>130.4</v>
      </c>
      <c r="CE639" s="528">
        <v>133.1</v>
      </c>
      <c r="CF639" s="528">
        <v>134</v>
      </c>
      <c r="CG639" s="528">
        <v>134</v>
      </c>
      <c r="CH639" s="528">
        <v>134</v>
      </c>
      <c r="CI639" s="528">
        <v>136</v>
      </c>
      <c r="CJ639" s="528">
        <v>136.5</v>
      </c>
      <c r="CK639" s="528">
        <v>135.5</v>
      </c>
      <c r="CL639" s="528">
        <v>137</v>
      </c>
    </row>
    <row r="640" spans="1:90">
      <c r="A640" s="524" t="s">
        <v>3150</v>
      </c>
      <c r="B640" s="524" t="s">
        <v>3151</v>
      </c>
      <c r="C640" s="525">
        <v>9.3000000000000005E-4</v>
      </c>
      <c r="D640" s="528">
        <v>100</v>
      </c>
      <c r="E640" s="528">
        <v>100</v>
      </c>
      <c r="F640" s="528">
        <v>100</v>
      </c>
      <c r="G640" s="528">
        <v>98.9</v>
      </c>
      <c r="H640" s="528">
        <v>98.9</v>
      </c>
      <c r="I640" s="528">
        <v>101.7</v>
      </c>
      <c r="J640" s="528">
        <v>101.7</v>
      </c>
      <c r="K640" s="528">
        <v>101.7</v>
      </c>
      <c r="L640" s="528">
        <v>101.7</v>
      </c>
      <c r="M640" s="528">
        <v>101.7</v>
      </c>
      <c r="N640" s="528">
        <v>101.7</v>
      </c>
      <c r="O640" s="528">
        <v>101.7</v>
      </c>
      <c r="P640" s="528">
        <v>101.7</v>
      </c>
      <c r="Q640" s="528">
        <v>101.7</v>
      </c>
      <c r="R640" s="528">
        <v>101.4</v>
      </c>
      <c r="S640" s="528">
        <v>102.7</v>
      </c>
      <c r="T640" s="528">
        <v>102.7</v>
      </c>
      <c r="U640" s="528">
        <v>102.7</v>
      </c>
      <c r="V640" s="528">
        <v>102.7</v>
      </c>
      <c r="W640" s="528">
        <v>102.7</v>
      </c>
      <c r="X640" s="528">
        <v>102.7</v>
      </c>
      <c r="Y640" s="528">
        <v>102.7</v>
      </c>
      <c r="Z640" s="528">
        <v>102.7</v>
      </c>
      <c r="AA640" s="528">
        <v>104.4</v>
      </c>
      <c r="AB640" s="528">
        <v>104.4</v>
      </c>
      <c r="AC640" s="528">
        <v>104.4</v>
      </c>
      <c r="AD640" s="528">
        <v>104.4</v>
      </c>
      <c r="AE640" s="528">
        <v>105</v>
      </c>
      <c r="AF640" s="528">
        <v>105</v>
      </c>
      <c r="AG640" s="528">
        <v>105</v>
      </c>
      <c r="AH640" s="528">
        <v>105</v>
      </c>
      <c r="AI640" s="528">
        <v>105</v>
      </c>
      <c r="AJ640" s="528">
        <v>105</v>
      </c>
      <c r="AK640" s="528">
        <v>105</v>
      </c>
      <c r="AL640" s="528">
        <v>105</v>
      </c>
      <c r="AM640" s="528">
        <v>105.5</v>
      </c>
      <c r="AN640" s="528">
        <v>109.6</v>
      </c>
      <c r="AO640" s="528">
        <v>109.6</v>
      </c>
      <c r="AP640" s="528">
        <v>109.9</v>
      </c>
      <c r="AQ640" s="528">
        <v>109.9</v>
      </c>
      <c r="AR640" s="528">
        <v>109.9</v>
      </c>
      <c r="AS640" s="528">
        <v>109.9</v>
      </c>
      <c r="AT640" s="528">
        <v>109.9</v>
      </c>
      <c r="AU640" s="528">
        <v>109.9</v>
      </c>
      <c r="AV640" s="528">
        <v>109.9</v>
      </c>
      <c r="AW640" s="528">
        <v>109.9</v>
      </c>
      <c r="AX640" s="528">
        <v>111.4</v>
      </c>
      <c r="AY640" s="528">
        <v>112.4</v>
      </c>
      <c r="AZ640" s="528">
        <v>112.7</v>
      </c>
      <c r="BA640" s="528">
        <v>112.5</v>
      </c>
      <c r="BB640" s="528">
        <v>110.2</v>
      </c>
      <c r="BC640" s="528">
        <v>110.2</v>
      </c>
      <c r="BD640" s="528">
        <v>110.2</v>
      </c>
      <c r="BE640" s="528">
        <v>110.2</v>
      </c>
      <c r="BF640" s="528">
        <v>110.2</v>
      </c>
      <c r="BG640" s="528">
        <v>110.3</v>
      </c>
      <c r="BH640" s="528">
        <v>110.7</v>
      </c>
      <c r="BI640" s="528">
        <v>110.7</v>
      </c>
      <c r="BJ640" s="528">
        <v>106.2</v>
      </c>
      <c r="BK640" s="528">
        <v>104.3</v>
      </c>
      <c r="BL640" s="528">
        <v>107.4</v>
      </c>
      <c r="BM640" s="528">
        <v>107.4</v>
      </c>
      <c r="BN640" s="528">
        <v>107.7</v>
      </c>
      <c r="BO640" s="528">
        <v>108</v>
      </c>
      <c r="BP640" s="528">
        <v>107.9</v>
      </c>
      <c r="BQ640" s="528">
        <v>107.7</v>
      </c>
      <c r="BR640" s="528">
        <v>107.7</v>
      </c>
      <c r="BS640" s="528">
        <v>107.7</v>
      </c>
      <c r="BT640" s="528">
        <v>107.7</v>
      </c>
      <c r="BU640" s="528">
        <v>107.7</v>
      </c>
      <c r="BV640" s="528">
        <v>107.7</v>
      </c>
      <c r="BW640" s="528">
        <v>107.7</v>
      </c>
      <c r="BX640" s="528">
        <v>107.9</v>
      </c>
      <c r="BY640" s="528">
        <v>108.4</v>
      </c>
      <c r="BZ640" s="528">
        <v>107</v>
      </c>
      <c r="CA640" s="528">
        <v>106.6</v>
      </c>
      <c r="CB640" s="528">
        <v>107.4</v>
      </c>
      <c r="CC640" s="528">
        <v>107.4</v>
      </c>
      <c r="CD640" s="528">
        <v>107.4</v>
      </c>
      <c r="CE640" s="528">
        <v>107.4</v>
      </c>
      <c r="CF640" s="528">
        <v>107.4</v>
      </c>
      <c r="CG640" s="528">
        <v>107.6</v>
      </c>
      <c r="CH640" s="528">
        <v>107.4</v>
      </c>
      <c r="CI640" s="528">
        <v>107.7</v>
      </c>
      <c r="CJ640" s="528">
        <v>107.8</v>
      </c>
      <c r="CK640" s="528">
        <v>107.8</v>
      </c>
      <c r="CL640" s="528">
        <v>107.8</v>
      </c>
    </row>
    <row r="641" spans="1:92">
      <c r="A641" s="524" t="s">
        <v>3152</v>
      </c>
      <c r="B641" s="524" t="s">
        <v>3153</v>
      </c>
      <c r="C641" s="525">
        <v>7.6060000000000003E-2</v>
      </c>
      <c r="D641" s="528">
        <v>100.2</v>
      </c>
      <c r="E641" s="528">
        <v>100.2</v>
      </c>
      <c r="F641" s="528">
        <v>100.2</v>
      </c>
      <c r="G641" s="528">
        <v>98.9</v>
      </c>
      <c r="H641" s="528">
        <v>99.1</v>
      </c>
      <c r="I641" s="528">
        <v>99.4</v>
      </c>
      <c r="J641" s="528">
        <v>99.6</v>
      </c>
      <c r="K641" s="528">
        <v>99.7</v>
      </c>
      <c r="L641" s="528">
        <v>99.7</v>
      </c>
      <c r="M641" s="528">
        <v>99.7</v>
      </c>
      <c r="N641" s="528">
        <v>99.7</v>
      </c>
      <c r="O641" s="528">
        <v>99.7</v>
      </c>
      <c r="P641" s="528">
        <v>99.7</v>
      </c>
      <c r="Q641" s="528">
        <v>99.8</v>
      </c>
      <c r="R641" s="528">
        <v>101</v>
      </c>
      <c r="S641" s="528">
        <v>106.5</v>
      </c>
      <c r="T641" s="528">
        <v>108.1</v>
      </c>
      <c r="U641" s="528">
        <v>108.1</v>
      </c>
      <c r="V641" s="528">
        <v>108.1</v>
      </c>
      <c r="W641" s="528">
        <v>108.1</v>
      </c>
      <c r="X641" s="528">
        <v>108</v>
      </c>
      <c r="Y641" s="528">
        <v>107.6</v>
      </c>
      <c r="Z641" s="528">
        <v>107.6</v>
      </c>
      <c r="AA641" s="528">
        <v>107.6</v>
      </c>
      <c r="AB641" s="528">
        <v>107.6</v>
      </c>
      <c r="AC641" s="528">
        <v>107.7</v>
      </c>
      <c r="AD641" s="528">
        <v>108.2</v>
      </c>
      <c r="AE641" s="528">
        <v>109.5</v>
      </c>
      <c r="AF641" s="528">
        <v>109.5</v>
      </c>
      <c r="AG641" s="528">
        <v>109.3</v>
      </c>
      <c r="AH641" s="528">
        <v>109.3</v>
      </c>
      <c r="AI641" s="528">
        <v>109.7</v>
      </c>
      <c r="AJ641" s="528">
        <v>110</v>
      </c>
      <c r="AK641" s="528">
        <v>110</v>
      </c>
      <c r="AL641" s="528">
        <v>110</v>
      </c>
      <c r="AM641" s="528">
        <v>110</v>
      </c>
      <c r="AN641" s="528">
        <v>112.2</v>
      </c>
      <c r="AO641" s="528">
        <v>112.2</v>
      </c>
      <c r="AP641" s="528">
        <v>112.1</v>
      </c>
      <c r="AQ641" s="528">
        <v>113.5</v>
      </c>
      <c r="AR641" s="528">
        <v>113.8</v>
      </c>
      <c r="AS641" s="528">
        <v>113.8</v>
      </c>
      <c r="AT641" s="528">
        <v>113.8</v>
      </c>
      <c r="AU641" s="528">
        <v>114.4</v>
      </c>
      <c r="AV641" s="528">
        <v>117</v>
      </c>
      <c r="AW641" s="528">
        <v>119</v>
      </c>
      <c r="AX641" s="528">
        <v>118.7</v>
      </c>
      <c r="AY641" s="528">
        <v>118.7</v>
      </c>
      <c r="AZ641" s="528">
        <v>114.1</v>
      </c>
      <c r="BA641" s="528">
        <v>111.3</v>
      </c>
      <c r="BB641" s="528">
        <v>110.8</v>
      </c>
      <c r="BC641" s="528">
        <v>108.1</v>
      </c>
      <c r="BD641" s="528">
        <v>108.4</v>
      </c>
      <c r="BE641" s="528">
        <v>110.5</v>
      </c>
      <c r="BF641" s="528">
        <v>111</v>
      </c>
      <c r="BG641" s="528">
        <v>111.5</v>
      </c>
      <c r="BH641" s="528">
        <v>111.5</v>
      </c>
      <c r="BI641" s="528">
        <v>111.5</v>
      </c>
      <c r="BJ641" s="528">
        <v>111.5</v>
      </c>
      <c r="BK641" s="528">
        <v>111.5</v>
      </c>
      <c r="BL641" s="528">
        <v>111.3</v>
      </c>
      <c r="BM641" s="528">
        <v>111.3</v>
      </c>
      <c r="BN641" s="528">
        <v>111.3</v>
      </c>
      <c r="BO641" s="528">
        <v>112.4</v>
      </c>
      <c r="BP641" s="528">
        <v>112.4</v>
      </c>
      <c r="BQ641" s="528">
        <v>112.4</v>
      </c>
      <c r="BR641" s="528">
        <v>112.4</v>
      </c>
      <c r="BS641" s="528">
        <v>112.4</v>
      </c>
      <c r="BT641" s="528">
        <v>112.4</v>
      </c>
      <c r="BU641" s="528">
        <v>112.4</v>
      </c>
      <c r="BV641" s="528">
        <v>112.4</v>
      </c>
      <c r="BW641" s="528">
        <v>112.4</v>
      </c>
      <c r="BX641" s="528">
        <v>111.9</v>
      </c>
      <c r="BY641" s="528">
        <v>111.7</v>
      </c>
      <c r="BZ641" s="528">
        <v>111.7</v>
      </c>
      <c r="CA641" s="528">
        <v>111.1</v>
      </c>
      <c r="CB641" s="528">
        <v>111.1</v>
      </c>
      <c r="CC641" s="528">
        <v>111.1</v>
      </c>
      <c r="CD641" s="528">
        <v>111.1</v>
      </c>
      <c r="CE641" s="528">
        <v>109.7</v>
      </c>
      <c r="CF641" s="528">
        <v>109.2</v>
      </c>
      <c r="CG641" s="528">
        <v>109.2</v>
      </c>
      <c r="CH641" s="528">
        <v>109.2</v>
      </c>
      <c r="CI641" s="528">
        <v>109.2</v>
      </c>
      <c r="CJ641" s="528">
        <v>109.2</v>
      </c>
      <c r="CK641" s="528">
        <v>109.2</v>
      </c>
      <c r="CL641" s="528">
        <v>109.2</v>
      </c>
    </row>
    <row r="642" spans="1:92">
      <c r="A642" s="524" t="s">
        <v>3154</v>
      </c>
      <c r="B642" s="524" t="s">
        <v>1438</v>
      </c>
      <c r="C642" s="525">
        <v>8.9314800000000005</v>
      </c>
      <c r="D642" s="528">
        <v>100.9</v>
      </c>
      <c r="E642" s="528">
        <v>100.8</v>
      </c>
      <c r="F642" s="528">
        <v>101</v>
      </c>
      <c r="G642" s="528">
        <v>102.3</v>
      </c>
      <c r="H642" s="528">
        <v>102.7</v>
      </c>
      <c r="I642" s="528">
        <v>102.8</v>
      </c>
      <c r="J642" s="528">
        <v>103.1</v>
      </c>
      <c r="K642" s="528">
        <v>103.3</v>
      </c>
      <c r="L642" s="528">
        <v>103.3</v>
      </c>
      <c r="M642" s="528">
        <v>103.6</v>
      </c>
      <c r="N642" s="528">
        <v>103.9</v>
      </c>
      <c r="O642" s="528">
        <v>103.9</v>
      </c>
      <c r="P642" s="528">
        <v>104.5</v>
      </c>
      <c r="Q642" s="528">
        <v>104.7</v>
      </c>
      <c r="R642" s="528">
        <v>104.9</v>
      </c>
      <c r="S642" s="528">
        <v>108.3</v>
      </c>
      <c r="T642" s="528">
        <v>108.9</v>
      </c>
      <c r="U642" s="528">
        <v>109.4</v>
      </c>
      <c r="V642" s="528">
        <v>109.9</v>
      </c>
      <c r="W642" s="528">
        <v>109.9</v>
      </c>
      <c r="X642" s="528">
        <v>110.2</v>
      </c>
      <c r="Y642" s="528">
        <v>110.3</v>
      </c>
      <c r="Z642" s="528">
        <v>110.3</v>
      </c>
      <c r="AA642" s="528">
        <v>110.4</v>
      </c>
      <c r="AB642" s="528">
        <v>110.8</v>
      </c>
      <c r="AC642" s="528">
        <v>111.5</v>
      </c>
      <c r="AD642" s="528">
        <v>111.5</v>
      </c>
      <c r="AE642" s="528">
        <v>113.7</v>
      </c>
      <c r="AF642" s="528">
        <v>113.7</v>
      </c>
      <c r="AG642" s="528">
        <v>113.9</v>
      </c>
      <c r="AH642" s="528">
        <v>113.9</v>
      </c>
      <c r="AI642" s="528">
        <v>114</v>
      </c>
      <c r="AJ642" s="528">
        <v>114.1</v>
      </c>
      <c r="AK642" s="528">
        <v>114.2</v>
      </c>
      <c r="AL642" s="528">
        <v>114.2</v>
      </c>
      <c r="AM642" s="528">
        <v>114.2</v>
      </c>
      <c r="AN642" s="528">
        <v>114.5</v>
      </c>
      <c r="AO642" s="528">
        <v>114.4</v>
      </c>
      <c r="AP642" s="528">
        <v>114.9</v>
      </c>
      <c r="AQ642" s="528">
        <v>115.6</v>
      </c>
      <c r="AR642" s="528">
        <v>115.8</v>
      </c>
      <c r="AS642" s="528">
        <v>117.5</v>
      </c>
      <c r="AT642" s="528">
        <v>117.7</v>
      </c>
      <c r="AU642" s="528">
        <v>117.8</v>
      </c>
      <c r="AV642" s="528">
        <v>117.9</v>
      </c>
      <c r="AW642" s="528">
        <v>117.9</v>
      </c>
      <c r="AX642" s="528">
        <v>118.1</v>
      </c>
      <c r="AY642" s="528">
        <v>117.4</v>
      </c>
      <c r="AZ642" s="528">
        <v>118.1</v>
      </c>
      <c r="BA642" s="528">
        <v>117.8</v>
      </c>
      <c r="BB642" s="528">
        <v>117.7</v>
      </c>
      <c r="BC642" s="528">
        <v>117.9</v>
      </c>
      <c r="BD642" s="528">
        <v>117.8</v>
      </c>
      <c r="BE642" s="528">
        <v>117.8</v>
      </c>
      <c r="BF642" s="528">
        <v>117.8</v>
      </c>
      <c r="BG642" s="528">
        <v>118</v>
      </c>
      <c r="BH642" s="528">
        <v>117.1</v>
      </c>
      <c r="BI642" s="528">
        <v>117.4</v>
      </c>
      <c r="BJ642" s="528">
        <v>117.8</v>
      </c>
      <c r="BK642" s="528">
        <v>117.8</v>
      </c>
      <c r="BL642" s="528">
        <v>118.4</v>
      </c>
      <c r="BM642" s="528">
        <v>118.5</v>
      </c>
      <c r="BN642" s="528">
        <v>119.5</v>
      </c>
      <c r="BO642" s="528">
        <v>120.5</v>
      </c>
      <c r="BP642" s="528">
        <v>120.2</v>
      </c>
      <c r="BQ642" s="528">
        <v>120.4</v>
      </c>
      <c r="BR642" s="528">
        <v>120.5</v>
      </c>
      <c r="BS642" s="528">
        <v>120.8</v>
      </c>
      <c r="BT642" s="528">
        <v>121.1</v>
      </c>
      <c r="BU642" s="528">
        <v>121</v>
      </c>
      <c r="BV642" s="528">
        <v>121.2</v>
      </c>
      <c r="BW642" s="528">
        <v>121.9</v>
      </c>
      <c r="BX642" s="528">
        <v>122.3</v>
      </c>
      <c r="BY642" s="528">
        <v>122.5</v>
      </c>
      <c r="BZ642" s="528">
        <v>123.3</v>
      </c>
      <c r="CA642" s="528">
        <v>123.9</v>
      </c>
      <c r="CB642" s="528">
        <v>123.9</v>
      </c>
      <c r="CC642" s="528">
        <v>124</v>
      </c>
      <c r="CD642" s="528">
        <v>124.2</v>
      </c>
      <c r="CE642" s="528">
        <v>124.6</v>
      </c>
      <c r="CF642" s="528">
        <v>125.2</v>
      </c>
      <c r="CG642" s="528">
        <v>125.3</v>
      </c>
      <c r="CH642" s="528">
        <v>125.5</v>
      </c>
      <c r="CI642" s="528">
        <v>125.7</v>
      </c>
      <c r="CJ642" s="528">
        <v>126</v>
      </c>
      <c r="CK642" s="528">
        <v>126.3</v>
      </c>
      <c r="CL642" s="528">
        <v>126.4</v>
      </c>
    </row>
    <row r="643" spans="1:92">
      <c r="A643" s="524" t="s">
        <v>3155</v>
      </c>
      <c r="B643" s="524" t="s">
        <v>1440</v>
      </c>
      <c r="C643" s="525">
        <v>0.13899</v>
      </c>
      <c r="D643" s="528">
        <v>100.6</v>
      </c>
      <c r="E643" s="528">
        <v>101.6</v>
      </c>
      <c r="F643" s="528">
        <v>101.7</v>
      </c>
      <c r="G643" s="528">
        <v>104.7</v>
      </c>
      <c r="H643" s="528">
        <v>105.3</v>
      </c>
      <c r="I643" s="528">
        <v>105.8</v>
      </c>
      <c r="J643" s="528">
        <v>106</v>
      </c>
      <c r="K643" s="528">
        <v>105.8</v>
      </c>
      <c r="L643" s="528">
        <v>105.8</v>
      </c>
      <c r="M643" s="528">
        <v>105.9</v>
      </c>
      <c r="N643" s="528">
        <v>106.3</v>
      </c>
      <c r="O643" s="528">
        <v>106.6</v>
      </c>
      <c r="P643" s="528">
        <v>108.2</v>
      </c>
      <c r="Q643" s="528">
        <v>108.2</v>
      </c>
      <c r="R643" s="528">
        <v>108.4</v>
      </c>
      <c r="S643" s="528">
        <v>109.1</v>
      </c>
      <c r="T643" s="528">
        <v>109.2</v>
      </c>
      <c r="U643" s="528">
        <v>110.1</v>
      </c>
      <c r="V643" s="528">
        <v>110.3</v>
      </c>
      <c r="W643" s="528">
        <v>110.5</v>
      </c>
      <c r="X643" s="528">
        <v>110.6</v>
      </c>
      <c r="Y643" s="528">
        <v>111.2</v>
      </c>
      <c r="Z643" s="528">
        <v>111.5</v>
      </c>
      <c r="AA643" s="528">
        <v>111.5</v>
      </c>
      <c r="AB643" s="528">
        <v>112</v>
      </c>
      <c r="AC643" s="528">
        <v>112.3</v>
      </c>
      <c r="AD643" s="528">
        <v>112.3</v>
      </c>
      <c r="AE643" s="528">
        <v>113.4</v>
      </c>
      <c r="AF643" s="528">
        <v>113.5</v>
      </c>
      <c r="AG643" s="528">
        <v>113.9</v>
      </c>
      <c r="AH643" s="528">
        <v>114</v>
      </c>
      <c r="AI643" s="528">
        <v>114</v>
      </c>
      <c r="AJ643" s="528">
        <v>114.3</v>
      </c>
      <c r="AK643" s="528">
        <v>114.6</v>
      </c>
      <c r="AL643" s="528">
        <v>115</v>
      </c>
      <c r="AM643" s="528">
        <v>118</v>
      </c>
      <c r="AN643" s="528">
        <v>117.2</v>
      </c>
      <c r="AO643" s="528">
        <v>117.4</v>
      </c>
      <c r="AP643" s="528">
        <v>117.2</v>
      </c>
      <c r="AQ643" s="528">
        <v>117.8</v>
      </c>
      <c r="AR643" s="528">
        <v>118.6</v>
      </c>
      <c r="AS643" s="528">
        <v>119.3</v>
      </c>
      <c r="AT643" s="528">
        <v>120</v>
      </c>
      <c r="AU643" s="528">
        <v>120.6</v>
      </c>
      <c r="AV643" s="528">
        <v>120.8</v>
      </c>
      <c r="AW643" s="528">
        <v>120.9</v>
      </c>
      <c r="AX643" s="528">
        <v>121.5</v>
      </c>
      <c r="AY643" s="528">
        <v>121.3</v>
      </c>
      <c r="AZ643" s="528">
        <v>121.9</v>
      </c>
      <c r="BA643" s="528">
        <v>120.6</v>
      </c>
      <c r="BB643" s="528">
        <v>121</v>
      </c>
      <c r="BC643" s="528">
        <v>121.6</v>
      </c>
      <c r="BD643" s="528">
        <v>121.7</v>
      </c>
      <c r="BE643" s="528">
        <v>121.9</v>
      </c>
      <c r="BF643" s="528">
        <v>121.9</v>
      </c>
      <c r="BG643" s="528">
        <v>121.6</v>
      </c>
      <c r="BH643" s="528">
        <v>121.2</v>
      </c>
      <c r="BI643" s="528">
        <v>120.5</v>
      </c>
      <c r="BJ643" s="528">
        <v>120.1</v>
      </c>
      <c r="BK643" s="528">
        <v>120.4</v>
      </c>
      <c r="BL643" s="528">
        <v>120.8</v>
      </c>
      <c r="BM643" s="528">
        <v>128.9</v>
      </c>
      <c r="BN643" s="528">
        <v>137.30000000000001</v>
      </c>
      <c r="BO643" s="528">
        <v>135.80000000000001</v>
      </c>
      <c r="BP643" s="528">
        <v>134.19999999999999</v>
      </c>
      <c r="BQ643" s="528">
        <v>133.69999999999999</v>
      </c>
      <c r="BR643" s="528">
        <v>133.69999999999999</v>
      </c>
      <c r="BS643" s="528">
        <v>133.69999999999999</v>
      </c>
      <c r="BT643" s="528">
        <v>133.69999999999999</v>
      </c>
      <c r="BU643" s="528">
        <v>133.69999999999999</v>
      </c>
      <c r="BV643" s="528">
        <v>133.69999999999999</v>
      </c>
      <c r="BW643" s="528">
        <v>133.69999999999999</v>
      </c>
      <c r="BX643" s="528">
        <v>133.19999999999999</v>
      </c>
      <c r="BY643" s="528">
        <v>132.6</v>
      </c>
      <c r="BZ643" s="528">
        <v>133.1</v>
      </c>
      <c r="CA643" s="528">
        <v>132.69999999999999</v>
      </c>
      <c r="CB643" s="528">
        <v>132</v>
      </c>
      <c r="CC643" s="528">
        <v>133.19999999999999</v>
      </c>
      <c r="CD643" s="528">
        <v>133.4</v>
      </c>
      <c r="CE643" s="528">
        <v>133.30000000000001</v>
      </c>
      <c r="CF643" s="528">
        <v>133.69999999999999</v>
      </c>
      <c r="CG643" s="528">
        <v>133.9</v>
      </c>
      <c r="CH643" s="528">
        <v>134.1</v>
      </c>
      <c r="CI643" s="528">
        <v>134.6</v>
      </c>
      <c r="CJ643" s="528">
        <v>135.19999999999999</v>
      </c>
      <c r="CK643" s="528">
        <v>135.5</v>
      </c>
      <c r="CL643" s="528">
        <v>135.1</v>
      </c>
    </row>
    <row r="644" spans="1:92">
      <c r="A644" s="524" t="s">
        <v>3156</v>
      </c>
      <c r="B644" s="524" t="s">
        <v>1442</v>
      </c>
      <c r="C644" s="525">
        <v>9.2899999999999996E-3</v>
      </c>
      <c r="D644" s="528">
        <v>100.1</v>
      </c>
      <c r="E644" s="528">
        <v>100.1</v>
      </c>
      <c r="F644" s="528">
        <v>100.1</v>
      </c>
      <c r="G644" s="528">
        <v>107.7</v>
      </c>
      <c r="H644" s="528">
        <v>107.7</v>
      </c>
      <c r="I644" s="528">
        <v>107.7</v>
      </c>
      <c r="J644" s="528">
        <v>107.7</v>
      </c>
      <c r="K644" s="528">
        <v>107.7</v>
      </c>
      <c r="L644" s="528">
        <v>107.7</v>
      </c>
      <c r="M644" s="528">
        <v>107.7</v>
      </c>
      <c r="N644" s="528">
        <v>107.7</v>
      </c>
      <c r="O644" s="528">
        <v>108.1</v>
      </c>
      <c r="P644" s="528">
        <v>109.7</v>
      </c>
      <c r="Q644" s="528">
        <v>110.4</v>
      </c>
      <c r="R644" s="528">
        <v>110.6</v>
      </c>
      <c r="S644" s="528">
        <v>114.1</v>
      </c>
      <c r="T644" s="528">
        <v>114.1</v>
      </c>
      <c r="U644" s="528">
        <v>114.1</v>
      </c>
      <c r="V644" s="528">
        <v>114.1</v>
      </c>
      <c r="W644" s="528">
        <v>114.1</v>
      </c>
      <c r="X644" s="528">
        <v>114.1</v>
      </c>
      <c r="Y644" s="528">
        <v>114.1</v>
      </c>
      <c r="Z644" s="528">
        <v>114.1</v>
      </c>
      <c r="AA644" s="528">
        <v>114.8</v>
      </c>
      <c r="AB644" s="528">
        <v>118.1</v>
      </c>
      <c r="AC644" s="528">
        <v>118.1</v>
      </c>
      <c r="AD644" s="528">
        <v>118.1</v>
      </c>
      <c r="AE644" s="528">
        <v>124.2</v>
      </c>
      <c r="AF644" s="528">
        <v>124.2</v>
      </c>
      <c r="AG644" s="528">
        <v>124.2</v>
      </c>
      <c r="AH644" s="528">
        <v>124.2</v>
      </c>
      <c r="AI644" s="528">
        <v>124.2</v>
      </c>
      <c r="AJ644" s="528">
        <v>124.2</v>
      </c>
      <c r="AK644" s="528">
        <v>124.2</v>
      </c>
      <c r="AL644" s="528">
        <v>124.2</v>
      </c>
      <c r="AM644" s="528">
        <v>124.2</v>
      </c>
      <c r="AN644" s="528">
        <v>125.1</v>
      </c>
      <c r="AO644" s="528">
        <v>125.1</v>
      </c>
      <c r="AP644" s="528">
        <v>125.2</v>
      </c>
      <c r="AQ644" s="528">
        <v>127.4</v>
      </c>
      <c r="AR644" s="528">
        <v>127.9</v>
      </c>
      <c r="AS644" s="528">
        <v>127.9</v>
      </c>
      <c r="AT644" s="528">
        <v>127.9</v>
      </c>
      <c r="AU644" s="528">
        <v>127.9</v>
      </c>
      <c r="AV644" s="528">
        <v>129.80000000000001</v>
      </c>
      <c r="AW644" s="528">
        <v>130.4</v>
      </c>
      <c r="AX644" s="528">
        <v>133.19999999999999</v>
      </c>
      <c r="AY644" s="528">
        <v>132.80000000000001</v>
      </c>
      <c r="AZ644" s="528">
        <v>138.30000000000001</v>
      </c>
      <c r="BA644" s="528">
        <v>138.69999999999999</v>
      </c>
      <c r="BB644" s="528">
        <v>139</v>
      </c>
      <c r="BC644" s="528">
        <v>139.30000000000001</v>
      </c>
      <c r="BD644" s="528">
        <v>139.30000000000001</v>
      </c>
      <c r="BE644" s="528">
        <v>139.30000000000001</v>
      </c>
      <c r="BF644" s="528">
        <v>139.9</v>
      </c>
      <c r="BG644" s="528">
        <v>139.9</v>
      </c>
      <c r="BH644" s="528">
        <v>139.9</v>
      </c>
      <c r="BI644" s="528">
        <v>139.9</v>
      </c>
      <c r="BJ644" s="528">
        <v>136.30000000000001</v>
      </c>
      <c r="BK644" s="528">
        <v>136.30000000000001</v>
      </c>
      <c r="BL644" s="528">
        <v>140.19999999999999</v>
      </c>
      <c r="BM644" s="528">
        <v>140</v>
      </c>
      <c r="BN644" s="528">
        <v>140</v>
      </c>
      <c r="BO644" s="528">
        <v>140</v>
      </c>
      <c r="BP644" s="528">
        <v>140</v>
      </c>
      <c r="BQ644" s="528">
        <v>140</v>
      </c>
      <c r="BR644" s="528">
        <v>140</v>
      </c>
      <c r="BS644" s="528">
        <v>140</v>
      </c>
      <c r="BT644" s="528">
        <v>140</v>
      </c>
      <c r="BU644" s="528">
        <v>140</v>
      </c>
      <c r="BV644" s="528">
        <v>140</v>
      </c>
      <c r="BW644" s="528">
        <v>140</v>
      </c>
      <c r="BX644" s="528">
        <v>137.1</v>
      </c>
      <c r="BY644" s="528">
        <v>138.69999999999999</v>
      </c>
      <c r="BZ644" s="528">
        <v>138.4</v>
      </c>
      <c r="CA644" s="528">
        <v>137.9</v>
      </c>
      <c r="CB644" s="528">
        <v>137.69999999999999</v>
      </c>
      <c r="CC644" s="528">
        <v>142</v>
      </c>
      <c r="CD644" s="528">
        <v>139.80000000000001</v>
      </c>
      <c r="CE644" s="528">
        <v>139.69999999999999</v>
      </c>
      <c r="CF644" s="528">
        <v>139.80000000000001</v>
      </c>
      <c r="CG644" s="528">
        <v>140.1</v>
      </c>
      <c r="CH644" s="528">
        <v>140.69999999999999</v>
      </c>
      <c r="CI644" s="528">
        <v>140.19999999999999</v>
      </c>
      <c r="CJ644" s="528">
        <v>139.80000000000001</v>
      </c>
      <c r="CK644" s="528">
        <v>140</v>
      </c>
      <c r="CL644" s="528">
        <v>140.1</v>
      </c>
    </row>
    <row r="645" spans="1:92">
      <c r="A645" s="524" t="s">
        <v>3157</v>
      </c>
      <c r="B645" s="524" t="s">
        <v>1444</v>
      </c>
      <c r="C645" s="525">
        <v>9.1599999999999997E-3</v>
      </c>
      <c r="D645" s="528">
        <v>101.1</v>
      </c>
      <c r="E645" s="528">
        <v>101.3</v>
      </c>
      <c r="F645" s="528">
        <v>102.3</v>
      </c>
      <c r="G645" s="528">
        <v>106.1</v>
      </c>
      <c r="H645" s="528">
        <v>106.3</v>
      </c>
      <c r="I645" s="528">
        <v>106.6</v>
      </c>
      <c r="J645" s="528">
        <v>111.1</v>
      </c>
      <c r="K645" s="528">
        <v>107.9</v>
      </c>
      <c r="L645" s="528">
        <v>107.6</v>
      </c>
      <c r="M645" s="528">
        <v>104.9</v>
      </c>
      <c r="N645" s="528">
        <v>107</v>
      </c>
      <c r="O645" s="528">
        <v>109.4</v>
      </c>
      <c r="P645" s="528">
        <v>120.1</v>
      </c>
      <c r="Q645" s="528">
        <v>120.8</v>
      </c>
      <c r="R645" s="528">
        <v>121.1</v>
      </c>
      <c r="S645" s="528">
        <v>128.30000000000001</v>
      </c>
      <c r="T645" s="528">
        <v>127.6</v>
      </c>
      <c r="U645" s="528">
        <v>128.30000000000001</v>
      </c>
      <c r="V645" s="528">
        <v>130</v>
      </c>
      <c r="W645" s="528">
        <v>133.69999999999999</v>
      </c>
      <c r="X645" s="528">
        <v>135.19999999999999</v>
      </c>
      <c r="Y645" s="528">
        <v>135.30000000000001</v>
      </c>
      <c r="Z645" s="528">
        <v>137.1</v>
      </c>
      <c r="AA645" s="528">
        <v>137</v>
      </c>
      <c r="AB645" s="528">
        <v>139.30000000000001</v>
      </c>
      <c r="AC645" s="528">
        <v>140</v>
      </c>
      <c r="AD645" s="528">
        <v>139.9</v>
      </c>
      <c r="AE645" s="528">
        <v>138.30000000000001</v>
      </c>
      <c r="AF645" s="528">
        <v>135.1</v>
      </c>
      <c r="AG645" s="528">
        <v>135.4</v>
      </c>
      <c r="AH645" s="528">
        <v>136.19999999999999</v>
      </c>
      <c r="AI645" s="528">
        <v>137.1</v>
      </c>
      <c r="AJ645" s="528">
        <v>135.9</v>
      </c>
      <c r="AK645" s="528">
        <v>136.6</v>
      </c>
      <c r="AL645" s="528">
        <v>136.9</v>
      </c>
      <c r="AM645" s="528">
        <v>137.6</v>
      </c>
      <c r="AN645" s="528">
        <v>115</v>
      </c>
      <c r="AO645" s="528">
        <v>118</v>
      </c>
      <c r="AP645" s="528">
        <v>117.1</v>
      </c>
      <c r="AQ645" s="528">
        <v>111.7</v>
      </c>
      <c r="AR645" s="528">
        <v>112</v>
      </c>
      <c r="AS645" s="528">
        <v>112.5</v>
      </c>
      <c r="AT645" s="528">
        <v>120.1</v>
      </c>
      <c r="AU645" s="528">
        <v>112.1</v>
      </c>
      <c r="AV645" s="528">
        <v>113.5</v>
      </c>
      <c r="AW645" s="528">
        <v>114.5</v>
      </c>
      <c r="AX645" s="528">
        <v>120.8</v>
      </c>
      <c r="AY645" s="528">
        <v>121.7</v>
      </c>
      <c r="AZ645" s="528">
        <v>112.7</v>
      </c>
      <c r="BA645" s="528">
        <v>119.9</v>
      </c>
      <c r="BB645" s="528">
        <v>123.1</v>
      </c>
      <c r="BC645" s="528">
        <v>120.7</v>
      </c>
      <c r="BD645" s="528">
        <v>121.6</v>
      </c>
      <c r="BE645" s="528">
        <v>124.8</v>
      </c>
      <c r="BF645" s="528">
        <v>125.6</v>
      </c>
      <c r="BG645" s="528">
        <v>126.2</v>
      </c>
      <c r="BH645" s="528">
        <v>129.69999999999999</v>
      </c>
      <c r="BI645" s="528">
        <v>121.4</v>
      </c>
      <c r="BJ645" s="528">
        <v>123.6</v>
      </c>
      <c r="BK645" s="528">
        <v>120.3</v>
      </c>
      <c r="BL645" s="528">
        <v>116.4</v>
      </c>
      <c r="BM645" s="528">
        <v>114.6</v>
      </c>
      <c r="BN645" s="528">
        <v>114.9</v>
      </c>
      <c r="BO645" s="528">
        <v>114.8</v>
      </c>
      <c r="BP645" s="528">
        <v>114.7</v>
      </c>
      <c r="BQ645" s="528">
        <v>115.5</v>
      </c>
      <c r="BR645" s="528">
        <v>115.5</v>
      </c>
      <c r="BS645" s="528">
        <v>115.5</v>
      </c>
      <c r="BT645" s="528">
        <v>115.5</v>
      </c>
      <c r="BU645" s="528">
        <v>115.5</v>
      </c>
      <c r="BV645" s="528">
        <v>115.5</v>
      </c>
      <c r="BW645" s="528">
        <v>115.5</v>
      </c>
      <c r="BX645" s="528">
        <v>115.5</v>
      </c>
      <c r="BY645" s="528">
        <v>122.2</v>
      </c>
      <c r="BZ645" s="528">
        <v>126.1</v>
      </c>
      <c r="CA645" s="528">
        <v>126.1</v>
      </c>
      <c r="CB645" s="528">
        <v>126</v>
      </c>
      <c r="CC645" s="528">
        <v>126.1</v>
      </c>
      <c r="CD645" s="528">
        <v>125.9</v>
      </c>
      <c r="CE645" s="528">
        <v>125.9</v>
      </c>
      <c r="CF645" s="528">
        <v>125.9</v>
      </c>
      <c r="CG645" s="528">
        <v>125.9</v>
      </c>
      <c r="CH645" s="528">
        <v>124.7</v>
      </c>
      <c r="CI645" s="528">
        <v>124.7</v>
      </c>
      <c r="CJ645" s="528">
        <v>124.2</v>
      </c>
      <c r="CK645" s="528">
        <v>124.2</v>
      </c>
      <c r="CL645" s="528">
        <v>124.2</v>
      </c>
    </row>
    <row r="646" spans="1:92">
      <c r="A646" s="524" t="s">
        <v>3158</v>
      </c>
      <c r="B646" s="524" t="s">
        <v>1446</v>
      </c>
      <c r="C646" s="525">
        <v>1.0240000000000001E-2</v>
      </c>
      <c r="D646" s="528">
        <v>100</v>
      </c>
      <c r="E646" s="528">
        <v>100</v>
      </c>
      <c r="F646" s="528">
        <v>100</v>
      </c>
      <c r="G646" s="528">
        <v>102.5</v>
      </c>
      <c r="H646" s="528">
        <v>102.5</v>
      </c>
      <c r="I646" s="528">
        <v>102.5</v>
      </c>
      <c r="J646" s="528">
        <v>102.5</v>
      </c>
      <c r="K646" s="528">
        <v>102.5</v>
      </c>
      <c r="L646" s="528">
        <v>102.5</v>
      </c>
      <c r="M646" s="528">
        <v>102.5</v>
      </c>
      <c r="N646" s="528">
        <v>102.5</v>
      </c>
      <c r="O646" s="528">
        <v>102.5</v>
      </c>
      <c r="P646" s="528">
        <v>102.5</v>
      </c>
      <c r="Q646" s="528">
        <v>102.5</v>
      </c>
      <c r="R646" s="528">
        <v>102.5</v>
      </c>
      <c r="S646" s="528">
        <v>106.9</v>
      </c>
      <c r="T646" s="528">
        <v>106.9</v>
      </c>
      <c r="U646" s="528">
        <v>106.9</v>
      </c>
      <c r="V646" s="528">
        <v>106.9</v>
      </c>
      <c r="W646" s="528">
        <v>106.9</v>
      </c>
      <c r="X646" s="528">
        <v>106.9</v>
      </c>
      <c r="Y646" s="528">
        <v>106.9</v>
      </c>
      <c r="Z646" s="528">
        <v>106.9</v>
      </c>
      <c r="AA646" s="528">
        <v>106.9</v>
      </c>
      <c r="AB646" s="528">
        <v>108.1</v>
      </c>
      <c r="AC646" s="528">
        <v>108.1</v>
      </c>
      <c r="AD646" s="528">
        <v>108.1</v>
      </c>
      <c r="AE646" s="528">
        <v>113.9</v>
      </c>
      <c r="AF646" s="528">
        <v>113.9</v>
      </c>
      <c r="AG646" s="528">
        <v>113.9</v>
      </c>
      <c r="AH646" s="528">
        <v>113.9</v>
      </c>
      <c r="AI646" s="528">
        <v>113.9</v>
      </c>
      <c r="AJ646" s="528">
        <v>113.9</v>
      </c>
      <c r="AK646" s="528">
        <v>113.9</v>
      </c>
      <c r="AL646" s="528">
        <v>113.9</v>
      </c>
      <c r="AM646" s="528">
        <v>117.8</v>
      </c>
      <c r="AN646" s="528">
        <v>130.6</v>
      </c>
      <c r="AO646" s="528">
        <v>130.6</v>
      </c>
      <c r="AP646" s="528">
        <v>127.5</v>
      </c>
      <c r="AQ646" s="528">
        <v>132.9</v>
      </c>
      <c r="AR646" s="528">
        <v>137.9</v>
      </c>
      <c r="AS646" s="528">
        <v>137.9</v>
      </c>
      <c r="AT646" s="528">
        <v>139.69999999999999</v>
      </c>
      <c r="AU646" s="528">
        <v>139.69999999999999</v>
      </c>
      <c r="AV646" s="528">
        <v>139.69999999999999</v>
      </c>
      <c r="AW646" s="528">
        <v>139.69999999999999</v>
      </c>
      <c r="AX646" s="528">
        <v>139.69999999999999</v>
      </c>
      <c r="AY646" s="528">
        <v>139.69999999999999</v>
      </c>
      <c r="AZ646" s="528">
        <v>141.9</v>
      </c>
      <c r="BA646" s="528">
        <v>141.9</v>
      </c>
      <c r="BB646" s="528">
        <v>143.69999999999999</v>
      </c>
      <c r="BC646" s="528">
        <v>146.4</v>
      </c>
      <c r="BD646" s="528">
        <v>146.4</v>
      </c>
      <c r="BE646" s="528">
        <v>146.4</v>
      </c>
      <c r="BF646" s="528">
        <v>145</v>
      </c>
      <c r="BG646" s="528">
        <v>140.69999999999999</v>
      </c>
      <c r="BH646" s="528">
        <v>140.69999999999999</v>
      </c>
      <c r="BI646" s="528">
        <v>140.69999999999999</v>
      </c>
      <c r="BJ646" s="528">
        <v>140.69999999999999</v>
      </c>
      <c r="BK646" s="528">
        <v>140.69999999999999</v>
      </c>
      <c r="BL646" s="528">
        <v>140.69999999999999</v>
      </c>
      <c r="BM646" s="528">
        <v>140.69999999999999</v>
      </c>
      <c r="BN646" s="528">
        <v>140.69999999999999</v>
      </c>
      <c r="BO646" s="528">
        <v>140.69999999999999</v>
      </c>
      <c r="BP646" s="528">
        <v>142.6</v>
      </c>
      <c r="BQ646" s="528">
        <v>142.6</v>
      </c>
      <c r="BR646" s="528">
        <v>142.6</v>
      </c>
      <c r="BS646" s="528">
        <v>142.6</v>
      </c>
      <c r="BT646" s="528">
        <v>142.6</v>
      </c>
      <c r="BU646" s="528">
        <v>142.6</v>
      </c>
      <c r="BV646" s="528">
        <v>142.6</v>
      </c>
      <c r="BW646" s="528">
        <v>143.5</v>
      </c>
      <c r="BX646" s="528">
        <v>153.5</v>
      </c>
      <c r="BY646" s="528">
        <v>154.30000000000001</v>
      </c>
      <c r="BZ646" s="528">
        <v>154.30000000000001</v>
      </c>
      <c r="CA646" s="528">
        <v>154.30000000000001</v>
      </c>
      <c r="CB646" s="528">
        <v>154.30000000000001</v>
      </c>
      <c r="CC646" s="528">
        <v>154.30000000000001</v>
      </c>
      <c r="CD646" s="528">
        <v>154.30000000000001</v>
      </c>
      <c r="CE646" s="528">
        <v>154.30000000000001</v>
      </c>
      <c r="CF646" s="528">
        <v>154.30000000000001</v>
      </c>
      <c r="CG646" s="528">
        <v>154.30000000000001</v>
      </c>
      <c r="CH646" s="528">
        <v>154.30000000000001</v>
      </c>
      <c r="CI646" s="528">
        <v>154.30000000000001</v>
      </c>
      <c r="CJ646" s="528">
        <v>158.6</v>
      </c>
      <c r="CK646" s="528">
        <v>160.4</v>
      </c>
      <c r="CL646" s="528">
        <v>160.4</v>
      </c>
    </row>
    <row r="647" spans="1:92">
      <c r="A647" s="524" t="s">
        <v>3159</v>
      </c>
      <c r="B647" s="524" t="s">
        <v>1448</v>
      </c>
      <c r="C647" s="525">
        <v>1.6889999999999999E-2</v>
      </c>
      <c r="D647" s="528">
        <v>103.5</v>
      </c>
      <c r="E647" s="528">
        <v>103.3</v>
      </c>
      <c r="F647" s="528">
        <v>103.2</v>
      </c>
      <c r="G647" s="528">
        <v>115.2</v>
      </c>
      <c r="H647" s="528">
        <v>115.5</v>
      </c>
      <c r="I647" s="528">
        <v>115.2</v>
      </c>
      <c r="J647" s="528">
        <v>115.2</v>
      </c>
      <c r="K647" s="528">
        <v>115.2</v>
      </c>
      <c r="L647" s="528">
        <v>115.2</v>
      </c>
      <c r="M647" s="528">
        <v>115.6</v>
      </c>
      <c r="N647" s="528">
        <v>116.1</v>
      </c>
      <c r="O647" s="528">
        <v>116.8</v>
      </c>
      <c r="P647" s="528">
        <v>122.5</v>
      </c>
      <c r="Q647" s="528">
        <v>122.5</v>
      </c>
      <c r="R647" s="528">
        <v>124.2</v>
      </c>
      <c r="S647" s="528">
        <v>122.7</v>
      </c>
      <c r="T647" s="528">
        <v>123.2</v>
      </c>
      <c r="U647" s="528">
        <v>123.6</v>
      </c>
      <c r="V647" s="528">
        <v>123.7</v>
      </c>
      <c r="W647" s="528">
        <v>123.7</v>
      </c>
      <c r="X647" s="528">
        <v>123.7</v>
      </c>
      <c r="Y647" s="528">
        <v>124.6</v>
      </c>
      <c r="Z647" s="528">
        <v>125.2</v>
      </c>
      <c r="AA647" s="528">
        <v>125.2</v>
      </c>
      <c r="AB647" s="528">
        <v>125.2</v>
      </c>
      <c r="AC647" s="528">
        <v>127.3</v>
      </c>
      <c r="AD647" s="528">
        <v>127.3</v>
      </c>
      <c r="AE647" s="528">
        <v>129.30000000000001</v>
      </c>
      <c r="AF647" s="528">
        <v>131.4</v>
      </c>
      <c r="AG647" s="528">
        <v>133.30000000000001</v>
      </c>
      <c r="AH647" s="528">
        <v>133.30000000000001</v>
      </c>
      <c r="AI647" s="528">
        <v>133.30000000000001</v>
      </c>
      <c r="AJ647" s="528">
        <v>133.30000000000001</v>
      </c>
      <c r="AK647" s="528">
        <v>134.4</v>
      </c>
      <c r="AL647" s="528">
        <v>135.5</v>
      </c>
      <c r="AM647" s="528">
        <v>143.5</v>
      </c>
      <c r="AN647" s="528">
        <v>146.5</v>
      </c>
      <c r="AO647" s="528">
        <v>146.5</v>
      </c>
      <c r="AP647" s="528">
        <v>146.5</v>
      </c>
      <c r="AQ647" s="528">
        <v>146.80000000000001</v>
      </c>
      <c r="AR647" s="528">
        <v>147.19999999999999</v>
      </c>
      <c r="AS647" s="528">
        <v>147.19999999999999</v>
      </c>
      <c r="AT647" s="528">
        <v>147.19999999999999</v>
      </c>
      <c r="AU647" s="528">
        <v>149.6</v>
      </c>
      <c r="AV647" s="528">
        <v>149.6</v>
      </c>
      <c r="AW647" s="528">
        <v>149.6</v>
      </c>
      <c r="AX647" s="528">
        <v>149.6</v>
      </c>
      <c r="AY647" s="528">
        <v>147.5</v>
      </c>
      <c r="AZ647" s="528">
        <v>135.80000000000001</v>
      </c>
      <c r="BA647" s="528">
        <v>135.80000000000001</v>
      </c>
      <c r="BB647" s="528">
        <v>135.80000000000001</v>
      </c>
      <c r="BC647" s="528">
        <v>135.80000000000001</v>
      </c>
      <c r="BD647" s="528">
        <v>135.80000000000001</v>
      </c>
      <c r="BE647" s="528">
        <v>135.80000000000001</v>
      </c>
      <c r="BF647" s="528">
        <v>135.80000000000001</v>
      </c>
      <c r="BG647" s="528">
        <v>135.80000000000001</v>
      </c>
      <c r="BH647" s="528">
        <v>135.80000000000001</v>
      </c>
      <c r="BI647" s="528">
        <v>135.80000000000001</v>
      </c>
      <c r="BJ647" s="528">
        <v>138.4</v>
      </c>
      <c r="BK647" s="528">
        <v>139</v>
      </c>
      <c r="BL647" s="528">
        <v>138.19999999999999</v>
      </c>
      <c r="BM647" s="528">
        <v>140.6</v>
      </c>
      <c r="BN647" s="528">
        <v>140.6</v>
      </c>
      <c r="BO647" s="528">
        <v>140.6</v>
      </c>
      <c r="BP647" s="528">
        <v>140.6</v>
      </c>
      <c r="BQ647" s="528">
        <v>140.6</v>
      </c>
      <c r="BR647" s="528">
        <v>140.6</v>
      </c>
      <c r="BS647" s="528">
        <v>140.5</v>
      </c>
      <c r="BT647" s="528">
        <v>140.5</v>
      </c>
      <c r="BU647" s="528">
        <v>140.5</v>
      </c>
      <c r="BV647" s="528">
        <v>140.5</v>
      </c>
      <c r="BW647" s="528">
        <v>140.5</v>
      </c>
      <c r="BX647" s="528">
        <v>131.6</v>
      </c>
      <c r="BY647" s="528">
        <v>131.4</v>
      </c>
      <c r="BZ647" s="528">
        <v>132.5</v>
      </c>
      <c r="CA647" s="528">
        <v>132.5</v>
      </c>
      <c r="CB647" s="528">
        <v>132.5</v>
      </c>
      <c r="CC647" s="528">
        <v>132.5</v>
      </c>
      <c r="CD647" s="528">
        <v>135.5</v>
      </c>
      <c r="CE647" s="528">
        <v>135.5</v>
      </c>
      <c r="CF647" s="528">
        <v>135.5</v>
      </c>
      <c r="CG647" s="528">
        <v>132.5</v>
      </c>
      <c r="CH647" s="528">
        <v>132.5</v>
      </c>
      <c r="CI647" s="528">
        <v>132.5</v>
      </c>
      <c r="CJ647" s="528">
        <v>132.19999999999999</v>
      </c>
      <c r="CK647" s="528">
        <v>132.19999999999999</v>
      </c>
      <c r="CL647" s="528">
        <v>132.19999999999999</v>
      </c>
    </row>
    <row r="648" spans="1:92">
      <c r="A648" s="524" t="s">
        <v>3160</v>
      </c>
      <c r="B648" s="524" t="s">
        <v>1450</v>
      </c>
      <c r="C648" s="525">
        <v>9.3410000000000007E-2</v>
      </c>
      <c r="D648" s="528">
        <v>100.2</v>
      </c>
      <c r="E648" s="528">
        <v>101.7</v>
      </c>
      <c r="F648" s="528">
        <v>101.7</v>
      </c>
      <c r="G648" s="528">
        <v>102.7</v>
      </c>
      <c r="H648" s="528">
        <v>103.5</v>
      </c>
      <c r="I648" s="528">
        <v>104.1</v>
      </c>
      <c r="J648" s="528">
        <v>104.1</v>
      </c>
      <c r="K648" s="528">
        <v>104.1</v>
      </c>
      <c r="L648" s="528">
        <v>104.1</v>
      </c>
      <c r="M648" s="528">
        <v>104.4</v>
      </c>
      <c r="N648" s="528">
        <v>104.8</v>
      </c>
      <c r="O648" s="528">
        <v>104.8</v>
      </c>
      <c r="P648" s="528">
        <v>104.8</v>
      </c>
      <c r="Q648" s="528">
        <v>104.8</v>
      </c>
      <c r="R648" s="528">
        <v>104.8</v>
      </c>
      <c r="S648" s="528">
        <v>104.6</v>
      </c>
      <c r="T648" s="528">
        <v>104.7</v>
      </c>
      <c r="U648" s="528">
        <v>105.9</v>
      </c>
      <c r="V648" s="528">
        <v>105.9</v>
      </c>
      <c r="W648" s="528">
        <v>105.9</v>
      </c>
      <c r="X648" s="528">
        <v>105.9</v>
      </c>
      <c r="Y648" s="528">
        <v>106.7</v>
      </c>
      <c r="Z648" s="528">
        <v>106.7</v>
      </c>
      <c r="AA648" s="528">
        <v>106.7</v>
      </c>
      <c r="AB648" s="528">
        <v>106.7</v>
      </c>
      <c r="AC648" s="528">
        <v>106.7</v>
      </c>
      <c r="AD648" s="528">
        <v>106.7</v>
      </c>
      <c r="AE648" s="528">
        <v>106.9</v>
      </c>
      <c r="AF648" s="528">
        <v>107.1</v>
      </c>
      <c r="AG648" s="528">
        <v>107.3</v>
      </c>
      <c r="AH648" s="528">
        <v>107.3</v>
      </c>
      <c r="AI648" s="528">
        <v>107.3</v>
      </c>
      <c r="AJ648" s="528">
        <v>107.7</v>
      </c>
      <c r="AK648" s="528">
        <v>108</v>
      </c>
      <c r="AL648" s="528">
        <v>108.3</v>
      </c>
      <c r="AM648" s="528">
        <v>110.9</v>
      </c>
      <c r="AN648" s="528">
        <v>109.9</v>
      </c>
      <c r="AO648" s="528">
        <v>109.9</v>
      </c>
      <c r="AP648" s="528">
        <v>109.9</v>
      </c>
      <c r="AQ648" s="528">
        <v>110.5</v>
      </c>
      <c r="AR648" s="528">
        <v>111</v>
      </c>
      <c r="AS648" s="528">
        <v>112</v>
      </c>
      <c r="AT648" s="528">
        <v>112.2</v>
      </c>
      <c r="AU648" s="528">
        <v>113.4</v>
      </c>
      <c r="AV648" s="528">
        <v>113.4</v>
      </c>
      <c r="AW648" s="528">
        <v>113.4</v>
      </c>
      <c r="AX648" s="528">
        <v>113.4</v>
      </c>
      <c r="AY648" s="528">
        <v>113.4</v>
      </c>
      <c r="AZ648" s="528">
        <v>116.4</v>
      </c>
      <c r="BA648" s="528">
        <v>113.8</v>
      </c>
      <c r="BB648" s="528">
        <v>113.8</v>
      </c>
      <c r="BC648" s="528">
        <v>114.7</v>
      </c>
      <c r="BD648" s="528">
        <v>114.7</v>
      </c>
      <c r="BE648" s="528">
        <v>114.7</v>
      </c>
      <c r="BF648" s="528">
        <v>114.7</v>
      </c>
      <c r="BG648" s="528">
        <v>114.7</v>
      </c>
      <c r="BH648" s="528">
        <v>113.8</v>
      </c>
      <c r="BI648" s="528">
        <v>113.5</v>
      </c>
      <c r="BJ648" s="528">
        <v>112.6</v>
      </c>
      <c r="BK648" s="528">
        <v>113.2</v>
      </c>
      <c r="BL648" s="528">
        <v>114</v>
      </c>
      <c r="BM648" s="528">
        <v>125.8</v>
      </c>
      <c r="BN648" s="528">
        <v>138.19999999999999</v>
      </c>
      <c r="BO648" s="528">
        <v>136</v>
      </c>
      <c r="BP648" s="528">
        <v>133.5</v>
      </c>
      <c r="BQ648" s="528">
        <v>132.6</v>
      </c>
      <c r="BR648" s="528">
        <v>132.6</v>
      </c>
      <c r="BS648" s="528">
        <v>132.6</v>
      </c>
      <c r="BT648" s="528">
        <v>132.6</v>
      </c>
      <c r="BU648" s="528">
        <v>132.6</v>
      </c>
      <c r="BV648" s="528">
        <v>132.6</v>
      </c>
      <c r="BW648" s="528">
        <v>132.6</v>
      </c>
      <c r="BX648" s="528">
        <v>132.69999999999999</v>
      </c>
      <c r="BY648" s="528">
        <v>130.80000000000001</v>
      </c>
      <c r="BZ648" s="528">
        <v>131</v>
      </c>
      <c r="CA648" s="528">
        <v>130.5</v>
      </c>
      <c r="CB648" s="528">
        <v>129.5</v>
      </c>
      <c r="CC648" s="528">
        <v>130.80000000000001</v>
      </c>
      <c r="CD648" s="528">
        <v>130.9</v>
      </c>
      <c r="CE648" s="528">
        <v>130.69999999999999</v>
      </c>
      <c r="CF648" s="528">
        <v>131.30000000000001</v>
      </c>
      <c r="CG648" s="528">
        <v>132</v>
      </c>
      <c r="CH648" s="528">
        <v>132.4</v>
      </c>
      <c r="CI648" s="528">
        <v>133.19999999999999</v>
      </c>
      <c r="CJ648" s="528">
        <v>133.69999999999999</v>
      </c>
      <c r="CK648" s="528">
        <v>134</v>
      </c>
      <c r="CL648" s="528">
        <v>133.30000000000001</v>
      </c>
    </row>
    <row r="649" spans="1:92">
      <c r="A649" s="524" t="s">
        <v>3161</v>
      </c>
      <c r="B649" s="524" t="s">
        <v>3162</v>
      </c>
      <c r="C649" s="525">
        <v>1.8375900000000001</v>
      </c>
      <c r="D649" s="528">
        <v>101.3</v>
      </c>
      <c r="E649" s="528">
        <v>100.8</v>
      </c>
      <c r="F649" s="528">
        <v>101.3</v>
      </c>
      <c r="G649" s="528">
        <v>105.6</v>
      </c>
      <c r="H649" s="528">
        <v>107.1</v>
      </c>
      <c r="I649" s="528">
        <v>107</v>
      </c>
      <c r="J649" s="528">
        <v>107.9</v>
      </c>
      <c r="K649" s="528">
        <v>108.3</v>
      </c>
      <c r="L649" s="528">
        <v>108.3</v>
      </c>
      <c r="M649" s="528">
        <v>108.4</v>
      </c>
      <c r="N649" s="528">
        <v>108.6</v>
      </c>
      <c r="O649" s="528">
        <v>108.7</v>
      </c>
      <c r="P649" s="528">
        <v>109.6</v>
      </c>
      <c r="Q649" s="528">
        <v>109.6</v>
      </c>
      <c r="R649" s="528">
        <v>109.7</v>
      </c>
      <c r="S649" s="528">
        <v>113.5</v>
      </c>
      <c r="T649" s="528">
        <v>114.4</v>
      </c>
      <c r="U649" s="528">
        <v>116.5</v>
      </c>
      <c r="V649" s="528">
        <v>117.1</v>
      </c>
      <c r="W649" s="528">
        <v>116.5</v>
      </c>
      <c r="X649" s="528">
        <v>117</v>
      </c>
      <c r="Y649" s="528">
        <v>117.1</v>
      </c>
      <c r="Z649" s="528">
        <v>116.9</v>
      </c>
      <c r="AA649" s="528">
        <v>117</v>
      </c>
      <c r="AB649" s="528">
        <v>117.3</v>
      </c>
      <c r="AC649" s="528">
        <v>117.7</v>
      </c>
      <c r="AD649" s="528">
        <v>118.5</v>
      </c>
      <c r="AE649" s="528">
        <v>121.7</v>
      </c>
      <c r="AF649" s="528">
        <v>121.8</v>
      </c>
      <c r="AG649" s="528">
        <v>121.8</v>
      </c>
      <c r="AH649" s="528">
        <v>121.6</v>
      </c>
      <c r="AI649" s="528">
        <v>122</v>
      </c>
      <c r="AJ649" s="528">
        <v>122.6</v>
      </c>
      <c r="AK649" s="528">
        <v>122.8</v>
      </c>
      <c r="AL649" s="528">
        <v>122.8</v>
      </c>
      <c r="AM649" s="528">
        <v>123.9</v>
      </c>
      <c r="AN649" s="528">
        <v>124.6</v>
      </c>
      <c r="AO649" s="528">
        <v>124.4</v>
      </c>
      <c r="AP649" s="528">
        <v>125.7</v>
      </c>
      <c r="AQ649" s="528">
        <v>128</v>
      </c>
      <c r="AR649" s="528">
        <v>129</v>
      </c>
      <c r="AS649" s="528">
        <v>128.9</v>
      </c>
      <c r="AT649" s="528">
        <v>129.19999999999999</v>
      </c>
      <c r="AU649" s="528">
        <v>129.30000000000001</v>
      </c>
      <c r="AV649" s="528">
        <v>129.6</v>
      </c>
      <c r="AW649" s="528">
        <v>129.5</v>
      </c>
      <c r="AX649" s="528">
        <v>129.69999999999999</v>
      </c>
      <c r="AY649" s="528">
        <v>128.5</v>
      </c>
      <c r="AZ649" s="528">
        <v>130.1</v>
      </c>
      <c r="BA649" s="528">
        <v>129.80000000000001</v>
      </c>
      <c r="BB649" s="528">
        <v>130</v>
      </c>
      <c r="BC649" s="528">
        <v>130</v>
      </c>
      <c r="BD649" s="528">
        <v>129.9</v>
      </c>
      <c r="BE649" s="528">
        <v>129.6</v>
      </c>
      <c r="BF649" s="528">
        <v>129.69999999999999</v>
      </c>
      <c r="BG649" s="528">
        <v>130</v>
      </c>
      <c r="BH649" s="528">
        <v>130.19999999999999</v>
      </c>
      <c r="BI649" s="528">
        <v>130.30000000000001</v>
      </c>
      <c r="BJ649" s="528">
        <v>129.69999999999999</v>
      </c>
      <c r="BK649" s="528">
        <v>129.9</v>
      </c>
      <c r="BL649" s="528">
        <v>131.80000000000001</v>
      </c>
      <c r="BM649" s="528">
        <v>133.5</v>
      </c>
      <c r="BN649" s="528">
        <v>135.6</v>
      </c>
      <c r="BO649" s="528">
        <v>138.19999999999999</v>
      </c>
      <c r="BP649" s="528">
        <v>137.69999999999999</v>
      </c>
      <c r="BQ649" s="528">
        <v>138.19999999999999</v>
      </c>
      <c r="BR649" s="528">
        <v>138.6</v>
      </c>
      <c r="BS649" s="528">
        <v>138.5</v>
      </c>
      <c r="BT649" s="528">
        <v>138.9</v>
      </c>
      <c r="BU649" s="528">
        <v>138.69999999999999</v>
      </c>
      <c r="BV649" s="528">
        <v>138.80000000000001</v>
      </c>
      <c r="BW649" s="528">
        <v>139.4</v>
      </c>
      <c r="BX649" s="528">
        <v>139.9</v>
      </c>
      <c r="BY649" s="528">
        <v>140.30000000000001</v>
      </c>
      <c r="BZ649" s="528">
        <v>140.9</v>
      </c>
      <c r="CA649" s="528">
        <v>141.4</v>
      </c>
      <c r="CB649" s="528">
        <v>141.80000000000001</v>
      </c>
      <c r="CC649" s="528">
        <v>141.9</v>
      </c>
      <c r="CD649" s="528">
        <v>141.4</v>
      </c>
      <c r="CE649" s="528">
        <v>142</v>
      </c>
      <c r="CF649" s="528">
        <v>142.1</v>
      </c>
      <c r="CG649" s="528">
        <v>142.19999999999999</v>
      </c>
      <c r="CH649" s="528">
        <v>142.30000000000001</v>
      </c>
      <c r="CI649" s="528">
        <v>142.4</v>
      </c>
      <c r="CJ649" s="528">
        <v>142.80000000000001</v>
      </c>
      <c r="CK649" s="528">
        <v>143.6</v>
      </c>
      <c r="CL649" s="528">
        <v>144.19999999999999</v>
      </c>
      <c r="CM649" s="528">
        <v>101.3</v>
      </c>
      <c r="CN649" s="527">
        <f>CL649/CM649</f>
        <v>1.4234945705824285</v>
      </c>
    </row>
    <row r="650" spans="1:92">
      <c r="A650" s="524" t="s">
        <v>3163</v>
      </c>
      <c r="B650" s="524" t="s">
        <v>3164</v>
      </c>
      <c r="C650" s="525">
        <v>0.25273000000000001</v>
      </c>
      <c r="D650" s="528">
        <v>100.7</v>
      </c>
      <c r="E650" s="528">
        <v>100.8</v>
      </c>
      <c r="F650" s="528">
        <v>100.9</v>
      </c>
      <c r="G650" s="528">
        <v>104.6</v>
      </c>
      <c r="H650" s="528">
        <v>113.7</v>
      </c>
      <c r="I650" s="528">
        <v>114</v>
      </c>
      <c r="J650" s="528">
        <v>115.4</v>
      </c>
      <c r="K650" s="528">
        <v>115.8</v>
      </c>
      <c r="L650" s="528">
        <v>115.8</v>
      </c>
      <c r="M650" s="528">
        <v>117.3</v>
      </c>
      <c r="N650" s="528">
        <v>117.5</v>
      </c>
      <c r="O650" s="528">
        <v>117.8</v>
      </c>
      <c r="P650" s="528">
        <v>118.8</v>
      </c>
      <c r="Q650" s="528">
        <v>119.2</v>
      </c>
      <c r="R650" s="528">
        <v>119.2</v>
      </c>
      <c r="S650" s="528">
        <v>120.2</v>
      </c>
      <c r="T650" s="528">
        <v>120.2</v>
      </c>
      <c r="U650" s="528">
        <v>130.4</v>
      </c>
      <c r="V650" s="528">
        <v>130.4</v>
      </c>
      <c r="W650" s="528">
        <v>130.30000000000001</v>
      </c>
      <c r="X650" s="528">
        <v>129.9</v>
      </c>
      <c r="Y650" s="528">
        <v>129.9</v>
      </c>
      <c r="Z650" s="528">
        <v>129.9</v>
      </c>
      <c r="AA650" s="528">
        <v>129.9</v>
      </c>
      <c r="AB650" s="528">
        <v>130.5</v>
      </c>
      <c r="AC650" s="528">
        <v>130.5</v>
      </c>
      <c r="AD650" s="528">
        <v>131.4</v>
      </c>
      <c r="AE650" s="528">
        <v>136.9</v>
      </c>
      <c r="AF650" s="528">
        <v>136.9</v>
      </c>
      <c r="AG650" s="528">
        <v>137.9</v>
      </c>
      <c r="AH650" s="528">
        <v>137.9</v>
      </c>
      <c r="AI650" s="528">
        <v>137.30000000000001</v>
      </c>
      <c r="AJ650" s="528">
        <v>137.4</v>
      </c>
      <c r="AK650" s="528">
        <v>137.4</v>
      </c>
      <c r="AL650" s="528">
        <v>137.4</v>
      </c>
      <c r="AM650" s="528">
        <v>138.19999999999999</v>
      </c>
      <c r="AN650" s="528">
        <v>138.30000000000001</v>
      </c>
      <c r="AO650" s="528">
        <v>138.30000000000001</v>
      </c>
      <c r="AP650" s="528">
        <v>138.30000000000001</v>
      </c>
      <c r="AQ650" s="528">
        <v>150.1</v>
      </c>
      <c r="AR650" s="528">
        <v>150.1</v>
      </c>
      <c r="AS650" s="528">
        <v>150.1</v>
      </c>
      <c r="AT650" s="528">
        <v>150.1</v>
      </c>
      <c r="AU650" s="528">
        <v>150</v>
      </c>
      <c r="AV650" s="528">
        <v>150</v>
      </c>
      <c r="AW650" s="528">
        <v>150</v>
      </c>
      <c r="AX650" s="528">
        <v>149.9</v>
      </c>
      <c r="AY650" s="528">
        <v>142.30000000000001</v>
      </c>
      <c r="AZ650" s="528">
        <v>139.69999999999999</v>
      </c>
      <c r="BA650" s="528">
        <v>139.69999999999999</v>
      </c>
      <c r="BB650" s="528">
        <v>139.69999999999999</v>
      </c>
      <c r="BC650" s="528">
        <v>144.19999999999999</v>
      </c>
      <c r="BD650" s="528">
        <v>144.19999999999999</v>
      </c>
      <c r="BE650" s="528">
        <v>144.19999999999999</v>
      </c>
      <c r="BF650" s="528">
        <v>144.19999999999999</v>
      </c>
      <c r="BG650" s="528">
        <v>144.5</v>
      </c>
      <c r="BH650" s="528">
        <v>143.9</v>
      </c>
      <c r="BI650" s="528">
        <v>143</v>
      </c>
      <c r="BJ650" s="528">
        <v>142.80000000000001</v>
      </c>
      <c r="BK650" s="528">
        <v>142.80000000000001</v>
      </c>
      <c r="BL650" s="528">
        <v>151</v>
      </c>
      <c r="BM650" s="528">
        <v>157.69999999999999</v>
      </c>
      <c r="BN650" s="528">
        <v>159.1</v>
      </c>
      <c r="BO650" s="528">
        <v>159.30000000000001</v>
      </c>
      <c r="BP650" s="528">
        <v>159.1</v>
      </c>
      <c r="BQ650" s="528">
        <v>161.69999999999999</v>
      </c>
      <c r="BR650" s="528">
        <v>161.69999999999999</v>
      </c>
      <c r="BS650" s="528">
        <v>161.69999999999999</v>
      </c>
      <c r="BT650" s="528">
        <v>161.69999999999999</v>
      </c>
      <c r="BU650" s="528">
        <v>161.69999999999999</v>
      </c>
      <c r="BV650" s="528">
        <v>161.69999999999999</v>
      </c>
      <c r="BW650" s="528">
        <v>161.69999999999999</v>
      </c>
      <c r="BX650" s="528">
        <v>162.1</v>
      </c>
      <c r="BY650" s="528">
        <v>162.6</v>
      </c>
      <c r="BZ650" s="528">
        <v>163.6</v>
      </c>
      <c r="CA650" s="528">
        <v>163.6</v>
      </c>
      <c r="CB650" s="528">
        <v>163.6</v>
      </c>
      <c r="CC650" s="528">
        <v>163.6</v>
      </c>
      <c r="CD650" s="528">
        <v>163.6</v>
      </c>
      <c r="CE650" s="528">
        <v>163.6</v>
      </c>
      <c r="CF650" s="528">
        <v>163.6</v>
      </c>
      <c r="CG650" s="528">
        <v>163.6</v>
      </c>
      <c r="CH650" s="528">
        <v>163.6</v>
      </c>
      <c r="CI650" s="528">
        <v>163.6</v>
      </c>
      <c r="CJ650" s="528">
        <v>163.6</v>
      </c>
      <c r="CK650" s="528">
        <v>164.5</v>
      </c>
      <c r="CL650" s="528">
        <v>167.3</v>
      </c>
    </row>
    <row r="651" spans="1:92">
      <c r="A651" s="524" t="s">
        <v>3165</v>
      </c>
      <c r="B651" s="524" t="s">
        <v>3166</v>
      </c>
      <c r="C651" s="525">
        <v>2.249E-2</v>
      </c>
      <c r="D651" s="528">
        <v>107.1</v>
      </c>
      <c r="E651" s="528">
        <v>109.8</v>
      </c>
      <c r="F651" s="528">
        <v>109.8</v>
      </c>
      <c r="G651" s="528">
        <v>114.9</v>
      </c>
      <c r="H651" s="528">
        <v>114.9</v>
      </c>
      <c r="I651" s="528">
        <v>114.9</v>
      </c>
      <c r="J651" s="528">
        <v>114.9</v>
      </c>
      <c r="K651" s="528">
        <v>114.9</v>
      </c>
      <c r="L651" s="528">
        <v>114.9</v>
      </c>
      <c r="M651" s="528">
        <v>114.9</v>
      </c>
      <c r="N651" s="528">
        <v>114.9</v>
      </c>
      <c r="O651" s="528">
        <v>114.9</v>
      </c>
      <c r="P651" s="528">
        <v>114.9</v>
      </c>
      <c r="Q651" s="528">
        <v>114.9</v>
      </c>
      <c r="R651" s="528">
        <v>114.9</v>
      </c>
      <c r="S651" s="528">
        <v>126.5</v>
      </c>
      <c r="T651" s="528">
        <v>126.5</v>
      </c>
      <c r="U651" s="528">
        <v>126.5</v>
      </c>
      <c r="V651" s="528">
        <v>126.5</v>
      </c>
      <c r="W651" s="528">
        <v>126.5</v>
      </c>
      <c r="X651" s="528">
        <v>126.5</v>
      </c>
      <c r="Y651" s="528">
        <v>126.5</v>
      </c>
      <c r="Z651" s="528">
        <v>126.5</v>
      </c>
      <c r="AA651" s="528">
        <v>126.5</v>
      </c>
      <c r="AB651" s="528">
        <v>126.5</v>
      </c>
      <c r="AC651" s="528">
        <v>126.5</v>
      </c>
      <c r="AD651" s="528">
        <v>126.5</v>
      </c>
      <c r="AE651" s="528">
        <v>138.69999999999999</v>
      </c>
      <c r="AF651" s="528">
        <v>140</v>
      </c>
      <c r="AG651" s="528">
        <v>140</v>
      </c>
      <c r="AH651" s="528">
        <v>140</v>
      </c>
      <c r="AI651" s="528">
        <v>157.19999999999999</v>
      </c>
      <c r="AJ651" s="528">
        <v>162.9</v>
      </c>
      <c r="AK651" s="528">
        <v>162.9</v>
      </c>
      <c r="AL651" s="528">
        <v>162.9</v>
      </c>
      <c r="AM651" s="528">
        <v>162.9</v>
      </c>
      <c r="AN651" s="528">
        <v>162.9</v>
      </c>
      <c r="AO651" s="528">
        <v>162.9</v>
      </c>
      <c r="AP651" s="528">
        <v>162.9</v>
      </c>
      <c r="AQ651" s="528">
        <v>162.9</v>
      </c>
      <c r="AR651" s="528">
        <v>162</v>
      </c>
      <c r="AS651" s="528">
        <v>161.4</v>
      </c>
      <c r="AT651" s="528">
        <v>161.4</v>
      </c>
      <c r="AU651" s="528">
        <v>161.4</v>
      </c>
      <c r="AV651" s="528">
        <v>161.4</v>
      </c>
      <c r="AW651" s="528">
        <v>161.4</v>
      </c>
      <c r="AX651" s="528">
        <v>161.4</v>
      </c>
      <c r="AY651" s="528">
        <v>161.4</v>
      </c>
      <c r="AZ651" s="528">
        <v>157.6</v>
      </c>
      <c r="BA651" s="528">
        <v>157.6</v>
      </c>
      <c r="BB651" s="528">
        <v>157.6</v>
      </c>
      <c r="BC651" s="528">
        <v>157.6</v>
      </c>
      <c r="BD651" s="528">
        <v>157.6</v>
      </c>
      <c r="BE651" s="528">
        <v>157.6</v>
      </c>
      <c r="BF651" s="528">
        <v>157.6</v>
      </c>
      <c r="BG651" s="528">
        <v>157.6</v>
      </c>
      <c r="BH651" s="528">
        <v>157.6</v>
      </c>
      <c r="BI651" s="528">
        <v>157.6</v>
      </c>
      <c r="BJ651" s="528">
        <v>157.6</v>
      </c>
      <c r="BK651" s="528">
        <v>163.5</v>
      </c>
      <c r="BL651" s="528">
        <v>181.4</v>
      </c>
      <c r="BM651" s="528">
        <v>181.4</v>
      </c>
      <c r="BN651" s="528">
        <v>181.4</v>
      </c>
      <c r="BO651" s="528">
        <v>181.4</v>
      </c>
      <c r="BP651" s="528">
        <v>181.4</v>
      </c>
      <c r="BQ651" s="528">
        <v>181.4</v>
      </c>
      <c r="BR651" s="528">
        <v>181.4</v>
      </c>
      <c r="BS651" s="528">
        <v>181.4</v>
      </c>
      <c r="BT651" s="528">
        <v>181.4</v>
      </c>
      <c r="BU651" s="528">
        <v>181.4</v>
      </c>
      <c r="BV651" s="528">
        <v>181.4</v>
      </c>
      <c r="BW651" s="528">
        <v>181.4</v>
      </c>
      <c r="BX651" s="528">
        <v>181.4</v>
      </c>
      <c r="BY651" s="528">
        <v>181.3</v>
      </c>
      <c r="BZ651" s="528">
        <v>181.4</v>
      </c>
      <c r="CA651" s="528">
        <v>181.4</v>
      </c>
      <c r="CB651" s="528">
        <v>181.4</v>
      </c>
      <c r="CC651" s="528">
        <v>181.6</v>
      </c>
      <c r="CD651" s="528">
        <v>181.7</v>
      </c>
      <c r="CE651" s="528">
        <v>181.7</v>
      </c>
      <c r="CF651" s="528">
        <v>181.7</v>
      </c>
      <c r="CG651" s="528">
        <v>181.7</v>
      </c>
      <c r="CH651" s="528">
        <v>181.7</v>
      </c>
      <c r="CI651" s="528">
        <v>181.7</v>
      </c>
      <c r="CJ651" s="528">
        <v>181.7</v>
      </c>
      <c r="CK651" s="528">
        <v>181.7</v>
      </c>
      <c r="CL651" s="528">
        <v>181.7</v>
      </c>
    </row>
    <row r="652" spans="1:92">
      <c r="A652" s="524" t="s">
        <v>3167</v>
      </c>
      <c r="B652" s="524" t="s">
        <v>3168</v>
      </c>
      <c r="C652" s="525">
        <v>9.9600000000000001E-3</v>
      </c>
      <c r="D652" s="528">
        <v>100</v>
      </c>
      <c r="E652" s="528">
        <v>100</v>
      </c>
      <c r="F652" s="528">
        <v>100</v>
      </c>
      <c r="G652" s="528">
        <v>101.7</v>
      </c>
      <c r="H652" s="528">
        <v>101.7</v>
      </c>
      <c r="I652" s="528">
        <v>101.7</v>
      </c>
      <c r="J652" s="528">
        <v>101.7</v>
      </c>
      <c r="K652" s="528">
        <v>101.7</v>
      </c>
      <c r="L652" s="528">
        <v>101.7</v>
      </c>
      <c r="M652" s="528">
        <v>101.7</v>
      </c>
      <c r="N652" s="528">
        <v>101.7</v>
      </c>
      <c r="O652" s="528">
        <v>101.7</v>
      </c>
      <c r="P652" s="528">
        <v>101.7</v>
      </c>
      <c r="Q652" s="528">
        <v>101.7</v>
      </c>
      <c r="R652" s="528">
        <v>101.7</v>
      </c>
      <c r="S652" s="528">
        <v>108.4</v>
      </c>
      <c r="T652" s="528">
        <v>108.4</v>
      </c>
      <c r="U652" s="528">
        <v>113.1</v>
      </c>
      <c r="V652" s="528">
        <v>114</v>
      </c>
      <c r="W652" s="528">
        <v>115.4</v>
      </c>
      <c r="X652" s="528">
        <v>115.4</v>
      </c>
      <c r="Y652" s="528">
        <v>115.4</v>
      </c>
      <c r="Z652" s="528">
        <v>115.4</v>
      </c>
      <c r="AA652" s="528">
        <v>115.4</v>
      </c>
      <c r="AB652" s="528">
        <v>114.8</v>
      </c>
      <c r="AC652" s="528">
        <v>114.8</v>
      </c>
      <c r="AD652" s="528">
        <v>114.8</v>
      </c>
      <c r="AE652" s="528">
        <v>118.1</v>
      </c>
      <c r="AF652" s="528">
        <v>118.1</v>
      </c>
      <c r="AG652" s="528">
        <v>118.9</v>
      </c>
      <c r="AH652" s="528">
        <v>120</v>
      </c>
      <c r="AI652" s="528">
        <v>120</v>
      </c>
      <c r="AJ652" s="528">
        <v>120</v>
      </c>
      <c r="AK652" s="528">
        <v>120</v>
      </c>
      <c r="AL652" s="528">
        <v>120</v>
      </c>
      <c r="AM652" s="528">
        <v>120</v>
      </c>
      <c r="AN652" s="528">
        <v>120</v>
      </c>
      <c r="AO652" s="528">
        <v>120</v>
      </c>
      <c r="AP652" s="528">
        <v>122.3</v>
      </c>
      <c r="AQ652" s="528">
        <v>142.5</v>
      </c>
      <c r="AR652" s="528">
        <v>144.80000000000001</v>
      </c>
      <c r="AS652" s="528">
        <v>144.80000000000001</v>
      </c>
      <c r="AT652" s="528">
        <v>144.80000000000001</v>
      </c>
      <c r="AU652" s="528">
        <v>144.80000000000001</v>
      </c>
      <c r="AV652" s="528">
        <v>144.80000000000001</v>
      </c>
      <c r="AW652" s="528">
        <v>144.80000000000001</v>
      </c>
      <c r="AX652" s="528">
        <v>144.80000000000001</v>
      </c>
      <c r="AY652" s="528">
        <v>144.5</v>
      </c>
      <c r="AZ652" s="528">
        <v>141.30000000000001</v>
      </c>
      <c r="BA652" s="528">
        <v>140.1</v>
      </c>
      <c r="BB652" s="528">
        <v>139</v>
      </c>
      <c r="BC652" s="528">
        <v>139</v>
      </c>
      <c r="BD652" s="528">
        <v>139</v>
      </c>
      <c r="BE652" s="528">
        <v>139</v>
      </c>
      <c r="BF652" s="528">
        <v>139</v>
      </c>
      <c r="BG652" s="528">
        <v>139</v>
      </c>
      <c r="BH652" s="528">
        <v>139</v>
      </c>
      <c r="BI652" s="528">
        <v>134.5</v>
      </c>
      <c r="BJ652" s="528">
        <v>134.5</v>
      </c>
      <c r="BK652" s="528">
        <v>134.5</v>
      </c>
      <c r="BL652" s="528">
        <v>134.5</v>
      </c>
      <c r="BM652" s="528">
        <v>134.5</v>
      </c>
      <c r="BN652" s="528">
        <v>134.80000000000001</v>
      </c>
      <c r="BO652" s="528">
        <v>135</v>
      </c>
      <c r="BP652" s="528">
        <v>135.19999999999999</v>
      </c>
      <c r="BQ652" s="528">
        <v>135.19999999999999</v>
      </c>
      <c r="BR652" s="528">
        <v>135.19999999999999</v>
      </c>
      <c r="BS652" s="528">
        <v>135.19999999999999</v>
      </c>
      <c r="BT652" s="528">
        <v>138.4</v>
      </c>
      <c r="BU652" s="528">
        <v>139.5</v>
      </c>
      <c r="BV652" s="528">
        <v>139.5</v>
      </c>
      <c r="BW652" s="528">
        <v>141.30000000000001</v>
      </c>
      <c r="BX652" s="528">
        <v>141.4</v>
      </c>
      <c r="BY652" s="528">
        <v>142.30000000000001</v>
      </c>
      <c r="BZ652" s="528">
        <v>141.6</v>
      </c>
      <c r="CA652" s="528">
        <v>141.6</v>
      </c>
      <c r="CB652" s="528">
        <v>142.6</v>
      </c>
      <c r="CC652" s="528">
        <v>142.30000000000001</v>
      </c>
      <c r="CD652" s="528">
        <v>142.4</v>
      </c>
      <c r="CE652" s="528">
        <v>140.5</v>
      </c>
      <c r="CF652" s="528">
        <v>141.9</v>
      </c>
      <c r="CG652" s="528">
        <v>141.9</v>
      </c>
      <c r="CH652" s="528">
        <v>141.9</v>
      </c>
      <c r="CI652" s="528">
        <v>141.9</v>
      </c>
      <c r="CJ652" s="528">
        <v>143.9</v>
      </c>
      <c r="CK652" s="528">
        <v>143.9</v>
      </c>
      <c r="CL652" s="528">
        <v>145.69999999999999</v>
      </c>
    </row>
    <row r="653" spans="1:92">
      <c r="A653" s="524" t="s">
        <v>3169</v>
      </c>
      <c r="B653" s="524" t="s">
        <v>3170</v>
      </c>
      <c r="C653" s="525">
        <v>1.8159999999999999E-2</v>
      </c>
      <c r="D653" s="528">
        <v>100</v>
      </c>
      <c r="E653" s="528">
        <v>100</v>
      </c>
      <c r="F653" s="528">
        <v>100</v>
      </c>
      <c r="G653" s="528">
        <v>101.6</v>
      </c>
      <c r="H653" s="528">
        <v>101.6</v>
      </c>
      <c r="I653" s="528">
        <v>101.6</v>
      </c>
      <c r="J653" s="528">
        <v>101.6</v>
      </c>
      <c r="K653" s="528">
        <v>101.6</v>
      </c>
      <c r="L653" s="528">
        <v>101.6</v>
      </c>
      <c r="M653" s="528">
        <v>103.6</v>
      </c>
      <c r="N653" s="528">
        <v>103.6</v>
      </c>
      <c r="O653" s="528">
        <v>103.6</v>
      </c>
      <c r="P653" s="528">
        <v>103.6</v>
      </c>
      <c r="Q653" s="528">
        <v>103.6</v>
      </c>
      <c r="R653" s="528">
        <v>103.6</v>
      </c>
      <c r="S653" s="528">
        <v>105.5</v>
      </c>
      <c r="T653" s="528">
        <v>105.5</v>
      </c>
      <c r="U653" s="528">
        <v>105.5</v>
      </c>
      <c r="V653" s="528">
        <v>106.7</v>
      </c>
      <c r="W653" s="528">
        <v>106.7</v>
      </c>
      <c r="X653" s="528">
        <v>106.7</v>
      </c>
      <c r="Y653" s="528">
        <v>106.7</v>
      </c>
      <c r="Z653" s="528">
        <v>106.7</v>
      </c>
      <c r="AA653" s="528">
        <v>106.7</v>
      </c>
      <c r="AB653" s="528">
        <v>105.7</v>
      </c>
      <c r="AC653" s="528">
        <v>105.7</v>
      </c>
      <c r="AD653" s="528">
        <v>105.7</v>
      </c>
      <c r="AE653" s="528">
        <v>106.4</v>
      </c>
      <c r="AF653" s="528">
        <v>106.4</v>
      </c>
      <c r="AG653" s="528">
        <v>106.4</v>
      </c>
      <c r="AH653" s="528">
        <v>106.4</v>
      </c>
      <c r="AI653" s="528">
        <v>106.4</v>
      </c>
      <c r="AJ653" s="528">
        <v>106.4</v>
      </c>
      <c r="AK653" s="528">
        <v>106.4</v>
      </c>
      <c r="AL653" s="528">
        <v>106.4</v>
      </c>
      <c r="AM653" s="528">
        <v>106.4</v>
      </c>
      <c r="AN653" s="528">
        <v>106.9</v>
      </c>
      <c r="AO653" s="528">
        <v>106.9</v>
      </c>
      <c r="AP653" s="528">
        <v>106.9</v>
      </c>
      <c r="AQ653" s="528">
        <v>111.5</v>
      </c>
      <c r="AR653" s="528">
        <v>110.3</v>
      </c>
      <c r="AS653" s="528">
        <v>110.3</v>
      </c>
      <c r="AT653" s="528">
        <v>110.3</v>
      </c>
      <c r="AU653" s="528">
        <v>110.3</v>
      </c>
      <c r="AV653" s="528">
        <v>110.3</v>
      </c>
      <c r="AW653" s="528">
        <v>110.3</v>
      </c>
      <c r="AX653" s="528">
        <v>110.3</v>
      </c>
      <c r="AY653" s="528">
        <v>110.1</v>
      </c>
      <c r="AZ653" s="528">
        <v>109.4</v>
      </c>
      <c r="BA653" s="528">
        <v>109.4</v>
      </c>
      <c r="BB653" s="528">
        <v>109.4</v>
      </c>
      <c r="BC653" s="528">
        <v>109.4</v>
      </c>
      <c r="BD653" s="528">
        <v>109.4</v>
      </c>
      <c r="BE653" s="528">
        <v>109.4</v>
      </c>
      <c r="BF653" s="528">
        <v>109.4</v>
      </c>
      <c r="BG653" s="528">
        <v>109.4</v>
      </c>
      <c r="BH653" s="528">
        <v>109.4</v>
      </c>
      <c r="BI653" s="528">
        <v>109.4</v>
      </c>
      <c r="BJ653" s="528">
        <v>109.4</v>
      </c>
      <c r="BK653" s="528">
        <v>109.4</v>
      </c>
      <c r="BL653" s="528">
        <v>109.4</v>
      </c>
      <c r="BM653" s="528">
        <v>109.4</v>
      </c>
      <c r="BN653" s="528">
        <v>109.4</v>
      </c>
      <c r="BO653" s="528">
        <v>109.4</v>
      </c>
      <c r="BP653" s="528">
        <v>109.4</v>
      </c>
      <c r="BQ653" s="528">
        <v>109.4</v>
      </c>
      <c r="BR653" s="528">
        <v>109.4</v>
      </c>
      <c r="BS653" s="528">
        <v>109.4</v>
      </c>
      <c r="BT653" s="528">
        <v>109.4</v>
      </c>
      <c r="BU653" s="528">
        <v>109.4</v>
      </c>
      <c r="BV653" s="528">
        <v>109.4</v>
      </c>
      <c r="BW653" s="528">
        <v>109.4</v>
      </c>
      <c r="BX653" s="528">
        <v>109.4</v>
      </c>
      <c r="BY653" s="528">
        <v>112.3</v>
      </c>
      <c r="BZ653" s="528">
        <v>117.7</v>
      </c>
      <c r="CA653" s="528">
        <v>117.7</v>
      </c>
      <c r="CB653" s="528">
        <v>117.3</v>
      </c>
      <c r="CC653" s="528">
        <v>117.3</v>
      </c>
      <c r="CD653" s="528">
        <v>117.3</v>
      </c>
      <c r="CE653" s="528">
        <v>117.3</v>
      </c>
      <c r="CF653" s="528">
        <v>117.3</v>
      </c>
      <c r="CG653" s="528">
        <v>117.3</v>
      </c>
      <c r="CH653" s="528">
        <v>117.7</v>
      </c>
      <c r="CI653" s="528">
        <v>117</v>
      </c>
      <c r="CJ653" s="528">
        <v>115.9</v>
      </c>
      <c r="CK653" s="528">
        <v>115.9</v>
      </c>
      <c r="CL653" s="528">
        <v>115.9</v>
      </c>
    </row>
    <row r="654" spans="1:92">
      <c r="A654" s="524" t="s">
        <v>3171</v>
      </c>
      <c r="B654" s="524" t="s">
        <v>3172</v>
      </c>
      <c r="C654" s="525">
        <v>5.0720000000000001E-2</v>
      </c>
      <c r="D654" s="528">
        <v>102.6</v>
      </c>
      <c r="E654" s="528">
        <v>102.6</v>
      </c>
      <c r="F654" s="528">
        <v>102.6</v>
      </c>
      <c r="G654" s="528">
        <v>106.9</v>
      </c>
      <c r="H654" s="528">
        <v>106.9</v>
      </c>
      <c r="I654" s="528">
        <v>106.9</v>
      </c>
      <c r="J654" s="528">
        <v>106.9</v>
      </c>
      <c r="K654" s="528">
        <v>106.9</v>
      </c>
      <c r="L654" s="528">
        <v>106.9</v>
      </c>
      <c r="M654" s="528">
        <v>106.9</v>
      </c>
      <c r="N654" s="528">
        <v>107.2</v>
      </c>
      <c r="O654" s="528">
        <v>106.8</v>
      </c>
      <c r="P654" s="528">
        <v>107.5</v>
      </c>
      <c r="Q654" s="528">
        <v>108.2</v>
      </c>
      <c r="R654" s="528">
        <v>109.8</v>
      </c>
      <c r="S654" s="528">
        <v>113.2</v>
      </c>
      <c r="T654" s="528">
        <v>113.6</v>
      </c>
      <c r="U654" s="528">
        <v>113.2</v>
      </c>
      <c r="V654" s="528">
        <v>111.1</v>
      </c>
      <c r="W654" s="528">
        <v>111.5</v>
      </c>
      <c r="X654" s="528">
        <v>113.2</v>
      </c>
      <c r="Y654" s="528">
        <v>112</v>
      </c>
      <c r="Z654" s="528">
        <v>112.3</v>
      </c>
      <c r="AA654" s="528">
        <v>112.6</v>
      </c>
      <c r="AB654" s="528">
        <v>113.9</v>
      </c>
      <c r="AC654" s="528">
        <v>114.3</v>
      </c>
      <c r="AD654" s="528">
        <v>115.3</v>
      </c>
      <c r="AE654" s="528">
        <v>118.1</v>
      </c>
      <c r="AF654" s="528">
        <v>117.9</v>
      </c>
      <c r="AG654" s="528">
        <v>118.3</v>
      </c>
      <c r="AH654" s="528">
        <v>118.3</v>
      </c>
      <c r="AI654" s="528">
        <v>118.3</v>
      </c>
      <c r="AJ654" s="528">
        <v>118.3</v>
      </c>
      <c r="AK654" s="528">
        <v>118.3</v>
      </c>
      <c r="AL654" s="528">
        <v>119.2</v>
      </c>
      <c r="AM654" s="528">
        <v>119.5</v>
      </c>
      <c r="AN654" s="528">
        <v>119</v>
      </c>
      <c r="AO654" s="528">
        <v>119.5</v>
      </c>
      <c r="AP654" s="528">
        <v>119.4</v>
      </c>
      <c r="AQ654" s="528">
        <v>120.4</v>
      </c>
      <c r="AR654" s="528">
        <v>120.6</v>
      </c>
      <c r="AS654" s="528">
        <v>122.1</v>
      </c>
      <c r="AT654" s="528">
        <v>122.1</v>
      </c>
      <c r="AU654" s="528">
        <v>123.7</v>
      </c>
      <c r="AV654" s="528">
        <v>123.7</v>
      </c>
      <c r="AW654" s="528">
        <v>122.5</v>
      </c>
      <c r="AX654" s="528">
        <v>122.5</v>
      </c>
      <c r="AY654" s="528">
        <v>122.5</v>
      </c>
      <c r="AZ654" s="528">
        <v>123.8</v>
      </c>
      <c r="BA654" s="528">
        <v>124.1</v>
      </c>
      <c r="BB654" s="528">
        <v>123.2</v>
      </c>
      <c r="BC654" s="528">
        <v>124.1</v>
      </c>
      <c r="BD654" s="528">
        <v>124.1</v>
      </c>
      <c r="BE654" s="528">
        <v>124.1</v>
      </c>
      <c r="BF654" s="528">
        <v>124.6</v>
      </c>
      <c r="BG654" s="528">
        <v>124.6</v>
      </c>
      <c r="BH654" s="528">
        <v>124.6</v>
      </c>
      <c r="BI654" s="528">
        <v>123.6</v>
      </c>
      <c r="BJ654" s="528">
        <v>123.9</v>
      </c>
      <c r="BK654" s="528">
        <v>124.8</v>
      </c>
      <c r="BL654" s="528">
        <v>124.9</v>
      </c>
      <c r="BM654" s="528">
        <v>126.3</v>
      </c>
      <c r="BN654" s="528">
        <v>130.6</v>
      </c>
      <c r="BO654" s="528">
        <v>165.1</v>
      </c>
      <c r="BP654" s="528">
        <v>153.19999999999999</v>
      </c>
      <c r="BQ654" s="528">
        <v>155.9</v>
      </c>
      <c r="BR654" s="528">
        <v>155.6</v>
      </c>
      <c r="BS654" s="528">
        <v>155.19999999999999</v>
      </c>
      <c r="BT654" s="528">
        <v>155.4</v>
      </c>
      <c r="BU654" s="528">
        <v>155.69999999999999</v>
      </c>
      <c r="BV654" s="528">
        <v>155.69999999999999</v>
      </c>
      <c r="BW654" s="528">
        <v>160.1</v>
      </c>
      <c r="BX654" s="528">
        <v>163.30000000000001</v>
      </c>
      <c r="BY654" s="528">
        <v>164.5</v>
      </c>
      <c r="BZ654" s="528">
        <v>164.4</v>
      </c>
      <c r="CA654" s="528">
        <v>165</v>
      </c>
      <c r="CB654" s="528">
        <v>166.2</v>
      </c>
      <c r="CC654" s="528">
        <v>166.6</v>
      </c>
      <c r="CD654" s="528">
        <v>169.5</v>
      </c>
      <c r="CE654" s="528">
        <v>169.5</v>
      </c>
      <c r="CF654" s="528">
        <v>169.5</v>
      </c>
      <c r="CG654" s="528">
        <v>169.5</v>
      </c>
      <c r="CH654" s="528">
        <v>169.5</v>
      </c>
      <c r="CI654" s="528">
        <v>169.5</v>
      </c>
      <c r="CJ654" s="528">
        <v>170.3</v>
      </c>
      <c r="CK654" s="528">
        <v>170.5</v>
      </c>
      <c r="CL654" s="528">
        <v>170.7</v>
      </c>
    </row>
    <row r="655" spans="1:92">
      <c r="A655" s="524" t="s">
        <v>3173</v>
      </c>
      <c r="B655" s="524" t="s">
        <v>3174</v>
      </c>
      <c r="C655" s="525">
        <v>0.15093999999999999</v>
      </c>
      <c r="D655" s="528">
        <v>100.4</v>
      </c>
      <c r="E655" s="528">
        <v>100.1</v>
      </c>
      <c r="F655" s="528">
        <v>102.2</v>
      </c>
      <c r="G655" s="528">
        <v>117.4</v>
      </c>
      <c r="H655" s="528">
        <v>117.3</v>
      </c>
      <c r="I655" s="528">
        <v>116.8</v>
      </c>
      <c r="J655" s="528">
        <v>117.8</v>
      </c>
      <c r="K655" s="528">
        <v>118.2</v>
      </c>
      <c r="L655" s="528">
        <v>118.2</v>
      </c>
      <c r="M655" s="528">
        <v>120</v>
      </c>
      <c r="N655" s="528">
        <v>118.9</v>
      </c>
      <c r="O655" s="528">
        <v>119.2</v>
      </c>
      <c r="P655" s="528">
        <v>120.6</v>
      </c>
      <c r="Q655" s="528">
        <v>120.1</v>
      </c>
      <c r="R655" s="528">
        <v>120.2</v>
      </c>
      <c r="S655" s="528">
        <v>129.69999999999999</v>
      </c>
      <c r="T655" s="528">
        <v>132.1</v>
      </c>
      <c r="U655" s="528">
        <v>133.9</v>
      </c>
      <c r="V655" s="528">
        <v>134.1</v>
      </c>
      <c r="W655" s="528">
        <v>133</v>
      </c>
      <c r="X655" s="528">
        <v>134</v>
      </c>
      <c r="Y655" s="528">
        <v>133.9</v>
      </c>
      <c r="Z655" s="528">
        <v>134</v>
      </c>
      <c r="AA655" s="528">
        <v>134.4</v>
      </c>
      <c r="AB655" s="528">
        <v>134.9</v>
      </c>
      <c r="AC655" s="528">
        <v>136.69999999999999</v>
      </c>
      <c r="AD655" s="528">
        <v>137.19999999999999</v>
      </c>
      <c r="AE655" s="528">
        <v>132.9</v>
      </c>
      <c r="AF655" s="528">
        <v>131.80000000000001</v>
      </c>
      <c r="AG655" s="528">
        <v>131.69999999999999</v>
      </c>
      <c r="AH655" s="528">
        <v>130.30000000000001</v>
      </c>
      <c r="AI655" s="528">
        <v>130.9</v>
      </c>
      <c r="AJ655" s="528">
        <v>132.6</v>
      </c>
      <c r="AK655" s="528">
        <v>135.4</v>
      </c>
      <c r="AL655" s="528">
        <v>134.80000000000001</v>
      </c>
      <c r="AM655" s="528">
        <v>135</v>
      </c>
      <c r="AN655" s="528">
        <v>135</v>
      </c>
      <c r="AO655" s="528">
        <v>135</v>
      </c>
      <c r="AP655" s="528">
        <v>134.80000000000001</v>
      </c>
      <c r="AQ655" s="528">
        <v>135.69999999999999</v>
      </c>
      <c r="AR655" s="528">
        <v>136.4</v>
      </c>
      <c r="AS655" s="528">
        <v>136.69999999999999</v>
      </c>
      <c r="AT655" s="528">
        <v>136.9</v>
      </c>
      <c r="AU655" s="528">
        <v>136.9</v>
      </c>
      <c r="AV655" s="528">
        <v>136.9</v>
      </c>
      <c r="AW655" s="528">
        <v>135.80000000000001</v>
      </c>
      <c r="AX655" s="528">
        <v>137.69999999999999</v>
      </c>
      <c r="AY655" s="528">
        <v>134.69999999999999</v>
      </c>
      <c r="AZ655" s="528">
        <v>137.19999999999999</v>
      </c>
      <c r="BA655" s="528">
        <v>140.80000000000001</v>
      </c>
      <c r="BB655" s="528">
        <v>140.80000000000001</v>
      </c>
      <c r="BC655" s="528">
        <v>134.5</v>
      </c>
      <c r="BD655" s="528">
        <v>134.5</v>
      </c>
      <c r="BE655" s="528">
        <v>134.5</v>
      </c>
      <c r="BF655" s="528">
        <v>134.19999999999999</v>
      </c>
      <c r="BG655" s="528">
        <v>133.1</v>
      </c>
      <c r="BH655" s="528">
        <v>133.1</v>
      </c>
      <c r="BI655" s="528">
        <v>134.80000000000001</v>
      </c>
      <c r="BJ655" s="528">
        <v>135.6</v>
      </c>
      <c r="BK655" s="528">
        <v>135.6</v>
      </c>
      <c r="BL655" s="528">
        <v>136.1</v>
      </c>
      <c r="BM655" s="528">
        <v>136.1</v>
      </c>
      <c r="BN655" s="528">
        <v>135.5</v>
      </c>
      <c r="BO655" s="528">
        <v>133.19999999999999</v>
      </c>
      <c r="BP655" s="528">
        <v>135.6</v>
      </c>
      <c r="BQ655" s="528">
        <v>135.80000000000001</v>
      </c>
      <c r="BR655" s="528">
        <v>134.1</v>
      </c>
      <c r="BS655" s="528">
        <v>130.1</v>
      </c>
      <c r="BT655" s="528">
        <v>131.30000000000001</v>
      </c>
      <c r="BU655" s="528">
        <v>128.30000000000001</v>
      </c>
      <c r="BV655" s="528">
        <v>129.1</v>
      </c>
      <c r="BW655" s="528">
        <v>129</v>
      </c>
      <c r="BX655" s="528">
        <v>127.6</v>
      </c>
      <c r="BY655" s="528">
        <v>129.9</v>
      </c>
      <c r="BZ655" s="528">
        <v>130.5</v>
      </c>
      <c r="CA655" s="528">
        <v>131.30000000000001</v>
      </c>
      <c r="CB655" s="528">
        <v>131.9</v>
      </c>
      <c r="CC655" s="528">
        <v>132.6</v>
      </c>
      <c r="CD655" s="528">
        <v>134.19999999999999</v>
      </c>
      <c r="CE655" s="528">
        <v>134.19999999999999</v>
      </c>
      <c r="CF655" s="528">
        <v>134.19999999999999</v>
      </c>
      <c r="CG655" s="528">
        <v>135.1</v>
      </c>
      <c r="CH655" s="528">
        <v>135.1</v>
      </c>
      <c r="CI655" s="528">
        <v>135.1</v>
      </c>
      <c r="CJ655" s="528">
        <v>135.1</v>
      </c>
      <c r="CK655" s="528">
        <v>135.1</v>
      </c>
      <c r="CL655" s="528">
        <v>135.19999999999999</v>
      </c>
    </row>
    <row r="656" spans="1:92">
      <c r="A656" s="524" t="s">
        <v>3175</v>
      </c>
      <c r="B656" s="524" t="s">
        <v>3176</v>
      </c>
      <c r="C656" s="525">
        <v>1.243E-2</v>
      </c>
      <c r="D656" s="528">
        <v>100</v>
      </c>
      <c r="E656" s="528">
        <v>100</v>
      </c>
      <c r="F656" s="528">
        <v>100</v>
      </c>
      <c r="G656" s="528">
        <v>102.9</v>
      </c>
      <c r="H656" s="528">
        <v>102.9</v>
      </c>
      <c r="I656" s="528">
        <v>102.9</v>
      </c>
      <c r="J656" s="528">
        <v>103.2</v>
      </c>
      <c r="K656" s="528">
        <v>103.2</v>
      </c>
      <c r="L656" s="528">
        <v>103.2</v>
      </c>
      <c r="M656" s="528">
        <v>103.2</v>
      </c>
      <c r="N656" s="528">
        <v>103.2</v>
      </c>
      <c r="O656" s="528">
        <v>103.2</v>
      </c>
      <c r="P656" s="528">
        <v>103.2</v>
      </c>
      <c r="Q656" s="528">
        <v>103.2</v>
      </c>
      <c r="R656" s="528">
        <v>103.2</v>
      </c>
      <c r="S656" s="528">
        <v>107.6</v>
      </c>
      <c r="T656" s="528">
        <v>107.6</v>
      </c>
      <c r="U656" s="528">
        <v>107.6</v>
      </c>
      <c r="V656" s="528">
        <v>107.6</v>
      </c>
      <c r="W656" s="528">
        <v>107.6</v>
      </c>
      <c r="X656" s="528">
        <v>107.6</v>
      </c>
      <c r="Y656" s="528">
        <v>107.6</v>
      </c>
      <c r="Z656" s="528">
        <v>107.6</v>
      </c>
      <c r="AA656" s="528">
        <v>108.3</v>
      </c>
      <c r="AB656" s="528">
        <v>108.3</v>
      </c>
      <c r="AC656" s="528">
        <v>108.3</v>
      </c>
      <c r="AD656" s="528">
        <v>108.3</v>
      </c>
      <c r="AE656" s="528">
        <v>115.6</v>
      </c>
      <c r="AF656" s="528">
        <v>115.6</v>
      </c>
      <c r="AG656" s="528">
        <v>115.6</v>
      </c>
      <c r="AH656" s="528">
        <v>115.6</v>
      </c>
      <c r="AI656" s="528">
        <v>115.6</v>
      </c>
      <c r="AJ656" s="528">
        <v>115.6</v>
      </c>
      <c r="AK656" s="528">
        <v>115.6</v>
      </c>
      <c r="AL656" s="528">
        <v>115.6</v>
      </c>
      <c r="AM656" s="528">
        <v>115.6</v>
      </c>
      <c r="AN656" s="528">
        <v>115.6</v>
      </c>
      <c r="AO656" s="528">
        <v>115.6</v>
      </c>
      <c r="AP656" s="528">
        <v>115.6</v>
      </c>
      <c r="AQ656" s="528">
        <v>115.6</v>
      </c>
      <c r="AR656" s="528">
        <v>115.6</v>
      </c>
      <c r="AS656" s="528">
        <v>115.6</v>
      </c>
      <c r="AT656" s="528">
        <v>115.6</v>
      </c>
      <c r="AU656" s="528">
        <v>120.4</v>
      </c>
      <c r="AV656" s="528">
        <v>120.4</v>
      </c>
      <c r="AW656" s="528">
        <v>120.4</v>
      </c>
      <c r="AX656" s="528">
        <v>120.4</v>
      </c>
      <c r="AY656" s="528">
        <v>120.4</v>
      </c>
      <c r="AZ656" s="528">
        <v>104.8</v>
      </c>
      <c r="BA656" s="528">
        <v>105.9</v>
      </c>
      <c r="BB656" s="528">
        <v>109.3</v>
      </c>
      <c r="BC656" s="528">
        <v>109.3</v>
      </c>
      <c r="BD656" s="528">
        <v>110.1</v>
      </c>
      <c r="BE656" s="528">
        <v>111.2</v>
      </c>
      <c r="BF656" s="528">
        <v>111.2</v>
      </c>
      <c r="BG656" s="528">
        <v>111.2</v>
      </c>
      <c r="BH656" s="528">
        <v>111.2</v>
      </c>
      <c r="BI656" s="528">
        <v>111.2</v>
      </c>
      <c r="BJ656" s="528">
        <v>111.2</v>
      </c>
      <c r="BK656" s="528">
        <v>111.2</v>
      </c>
      <c r="BL656" s="528">
        <v>111.2</v>
      </c>
      <c r="BM656" s="528">
        <v>110.3</v>
      </c>
      <c r="BN656" s="528">
        <v>111.2</v>
      </c>
      <c r="BO656" s="528">
        <v>111.2</v>
      </c>
      <c r="BP656" s="528">
        <v>111.2</v>
      </c>
      <c r="BQ656" s="528">
        <v>111.2</v>
      </c>
      <c r="BR656" s="528">
        <v>111.2</v>
      </c>
      <c r="BS656" s="528">
        <v>111.2</v>
      </c>
      <c r="BT656" s="528">
        <v>111.2</v>
      </c>
      <c r="BU656" s="528">
        <v>111.2</v>
      </c>
      <c r="BV656" s="528">
        <v>111.2</v>
      </c>
      <c r="BW656" s="528">
        <v>111.2</v>
      </c>
      <c r="BX656" s="528">
        <v>111.2</v>
      </c>
      <c r="BY656" s="528">
        <v>111.2</v>
      </c>
      <c r="BZ656" s="528">
        <v>111.2</v>
      </c>
      <c r="CA656" s="528">
        <v>111.2</v>
      </c>
      <c r="CB656" s="528">
        <v>111.2</v>
      </c>
      <c r="CC656" s="528">
        <v>111.2</v>
      </c>
      <c r="CD656" s="528">
        <v>114.4</v>
      </c>
      <c r="CE656" s="528">
        <v>114.4</v>
      </c>
      <c r="CF656" s="528">
        <v>86.7</v>
      </c>
      <c r="CG656" s="528">
        <v>104.9</v>
      </c>
      <c r="CH656" s="528">
        <v>105.5</v>
      </c>
      <c r="CI656" s="528">
        <v>105.5</v>
      </c>
      <c r="CJ656" s="528">
        <v>105.5</v>
      </c>
      <c r="CK656" s="528">
        <v>105.5</v>
      </c>
      <c r="CL656" s="528">
        <v>105.5</v>
      </c>
    </row>
    <row r="657" spans="1:90">
      <c r="A657" s="524" t="s">
        <v>2025</v>
      </c>
      <c r="B657" s="524" t="s">
        <v>3177</v>
      </c>
      <c r="C657" s="525">
        <v>4.6469999999999997E-2</v>
      </c>
      <c r="D657" s="528">
        <v>100</v>
      </c>
      <c r="E657" s="528">
        <v>100</v>
      </c>
      <c r="F657" s="528">
        <v>100</v>
      </c>
      <c r="G657" s="528">
        <v>100</v>
      </c>
      <c r="H657" s="528">
        <v>100</v>
      </c>
      <c r="I657" s="528">
        <v>100</v>
      </c>
      <c r="J657" s="528">
        <v>100</v>
      </c>
      <c r="K657" s="528">
        <v>100</v>
      </c>
      <c r="L657" s="528">
        <v>100</v>
      </c>
      <c r="M657" s="528">
        <v>100</v>
      </c>
      <c r="N657" s="528">
        <v>100</v>
      </c>
      <c r="O657" s="528">
        <v>100</v>
      </c>
      <c r="P657" s="528">
        <v>100</v>
      </c>
      <c r="Q657" s="528">
        <v>100</v>
      </c>
      <c r="R657" s="528">
        <v>113.9</v>
      </c>
      <c r="S657" s="528">
        <v>113.9</v>
      </c>
      <c r="T657" s="528">
        <v>113.9</v>
      </c>
      <c r="U657" s="528">
        <v>113.9</v>
      </c>
      <c r="V657" s="528">
        <v>113.9</v>
      </c>
      <c r="W657" s="528">
        <v>113.9</v>
      </c>
      <c r="X657" s="528">
        <v>113.9</v>
      </c>
      <c r="Y657" s="528">
        <v>113.9</v>
      </c>
      <c r="Z657" s="528">
        <v>113.9</v>
      </c>
      <c r="AA657" s="528">
        <v>113.9</v>
      </c>
      <c r="AB657" s="528">
        <v>113.9</v>
      </c>
      <c r="AC657" s="528">
        <v>113.9</v>
      </c>
      <c r="AD657" s="528">
        <v>113.9</v>
      </c>
      <c r="AE657" s="528">
        <v>113.9</v>
      </c>
      <c r="AF657" s="528">
        <v>113.9</v>
      </c>
      <c r="AG657" s="528">
        <v>113.9</v>
      </c>
      <c r="AH657" s="528">
        <v>113.9</v>
      </c>
      <c r="AI657" s="528">
        <v>113.9</v>
      </c>
      <c r="AJ657" s="528">
        <v>113.9</v>
      </c>
      <c r="AK657" s="528">
        <v>113.9</v>
      </c>
      <c r="AL657" s="528">
        <v>113.9</v>
      </c>
      <c r="AM657" s="528">
        <v>132.19999999999999</v>
      </c>
      <c r="AN657" s="528">
        <v>132.19999999999999</v>
      </c>
      <c r="AO657" s="528">
        <v>132.19999999999999</v>
      </c>
      <c r="AP657" s="528">
        <v>130</v>
      </c>
      <c r="AQ657" s="528">
        <v>130</v>
      </c>
      <c r="AR657" s="528">
        <v>130</v>
      </c>
      <c r="AS657" s="528">
        <v>130</v>
      </c>
      <c r="AT657" s="528">
        <v>130</v>
      </c>
      <c r="AU657" s="528">
        <v>130</v>
      </c>
      <c r="AV657" s="528">
        <v>130</v>
      </c>
      <c r="AW657" s="528">
        <v>130</v>
      </c>
      <c r="AX657" s="528">
        <v>130</v>
      </c>
      <c r="AY657" s="528">
        <v>130</v>
      </c>
      <c r="AZ657" s="528">
        <v>130</v>
      </c>
      <c r="BA657" s="528">
        <v>130</v>
      </c>
      <c r="BB657" s="528">
        <v>130</v>
      </c>
      <c r="BC657" s="528">
        <v>130</v>
      </c>
      <c r="BD657" s="528">
        <v>130</v>
      </c>
      <c r="BE657" s="528">
        <v>130</v>
      </c>
      <c r="BF657" s="528">
        <v>130</v>
      </c>
      <c r="BG657" s="528">
        <v>130</v>
      </c>
      <c r="BH657" s="528">
        <v>130</v>
      </c>
      <c r="BI657" s="528">
        <v>130</v>
      </c>
      <c r="BJ657" s="528">
        <v>130</v>
      </c>
      <c r="BK657" s="528">
        <v>130</v>
      </c>
      <c r="BL657" s="528">
        <v>130</v>
      </c>
      <c r="BM657" s="528">
        <v>130</v>
      </c>
      <c r="BN657" s="528">
        <v>130</v>
      </c>
      <c r="BO657" s="528">
        <v>151.30000000000001</v>
      </c>
      <c r="BP657" s="528">
        <v>151.30000000000001</v>
      </c>
      <c r="BQ657" s="528">
        <v>151.30000000000001</v>
      </c>
      <c r="BR657" s="528">
        <v>151.30000000000001</v>
      </c>
      <c r="BS657" s="528">
        <v>151.30000000000001</v>
      </c>
      <c r="BT657" s="528">
        <v>151.30000000000001</v>
      </c>
      <c r="BU657" s="528">
        <v>151.30000000000001</v>
      </c>
      <c r="BV657" s="528">
        <v>151.30000000000001</v>
      </c>
      <c r="BW657" s="528">
        <v>151.30000000000001</v>
      </c>
      <c r="BX657" s="528">
        <v>138.30000000000001</v>
      </c>
      <c r="BY657" s="528">
        <v>129.69999999999999</v>
      </c>
      <c r="BZ657" s="528">
        <v>135.1</v>
      </c>
      <c r="CA657" s="528">
        <v>151.30000000000001</v>
      </c>
      <c r="CB657" s="528">
        <v>151.30000000000001</v>
      </c>
      <c r="CC657" s="528">
        <v>151.30000000000001</v>
      </c>
      <c r="CD657" s="528">
        <v>151.30000000000001</v>
      </c>
      <c r="CE657" s="528">
        <v>151.30000000000001</v>
      </c>
      <c r="CF657" s="528">
        <v>151.30000000000001</v>
      </c>
      <c r="CG657" s="528">
        <v>151.30000000000001</v>
      </c>
      <c r="CH657" s="528">
        <v>151.30000000000001</v>
      </c>
      <c r="CI657" s="528">
        <v>151.30000000000001</v>
      </c>
      <c r="CJ657" s="528">
        <v>151.30000000000001</v>
      </c>
      <c r="CK657" s="528">
        <v>151.30000000000001</v>
      </c>
      <c r="CL657" s="528">
        <v>154.1</v>
      </c>
    </row>
    <row r="658" spans="1:90">
      <c r="A658" s="524" t="s">
        <v>3178</v>
      </c>
      <c r="B658" s="524" t="s">
        <v>3179</v>
      </c>
      <c r="C658" s="525">
        <v>4.777E-2</v>
      </c>
      <c r="D658" s="528">
        <v>100</v>
      </c>
      <c r="E658" s="528">
        <v>102.1</v>
      </c>
      <c r="F658" s="528">
        <v>102.2</v>
      </c>
      <c r="G658" s="528">
        <v>105.7</v>
      </c>
      <c r="H658" s="528">
        <v>105.7</v>
      </c>
      <c r="I658" s="528">
        <v>106</v>
      </c>
      <c r="J658" s="528">
        <v>107</v>
      </c>
      <c r="K658" s="528">
        <v>107</v>
      </c>
      <c r="L658" s="528">
        <v>106.9</v>
      </c>
      <c r="M658" s="528">
        <v>106.8</v>
      </c>
      <c r="N658" s="528">
        <v>106.8</v>
      </c>
      <c r="O658" s="528">
        <v>107</v>
      </c>
      <c r="P658" s="528">
        <v>107.1</v>
      </c>
      <c r="Q658" s="528">
        <v>107.1</v>
      </c>
      <c r="R658" s="528">
        <v>107.1</v>
      </c>
      <c r="S658" s="528">
        <v>110.9</v>
      </c>
      <c r="T658" s="528">
        <v>110.9</v>
      </c>
      <c r="U658" s="528">
        <v>111.3</v>
      </c>
      <c r="V658" s="528">
        <v>111.4</v>
      </c>
      <c r="W658" s="528">
        <v>112.7</v>
      </c>
      <c r="X658" s="528">
        <v>112.7</v>
      </c>
      <c r="Y658" s="528">
        <v>112.9</v>
      </c>
      <c r="Z658" s="528">
        <v>113.3</v>
      </c>
      <c r="AA658" s="528">
        <v>113.8</v>
      </c>
      <c r="AB658" s="528">
        <v>114.4</v>
      </c>
      <c r="AC658" s="528">
        <v>114.4</v>
      </c>
      <c r="AD658" s="528">
        <v>114.4</v>
      </c>
      <c r="AE658" s="528">
        <v>118.1</v>
      </c>
      <c r="AF658" s="528">
        <v>119.8</v>
      </c>
      <c r="AG658" s="528">
        <v>119.8</v>
      </c>
      <c r="AH658" s="528">
        <v>119.8</v>
      </c>
      <c r="AI658" s="528">
        <v>119.8</v>
      </c>
      <c r="AJ658" s="528">
        <v>120.9</v>
      </c>
      <c r="AK658" s="528">
        <v>121.7</v>
      </c>
      <c r="AL658" s="528">
        <v>122.3</v>
      </c>
      <c r="AM658" s="528">
        <v>120.9</v>
      </c>
      <c r="AN658" s="528">
        <v>121.7</v>
      </c>
      <c r="AO658" s="528">
        <v>121</v>
      </c>
      <c r="AP658" s="528">
        <v>120.9</v>
      </c>
      <c r="AQ658" s="528">
        <v>121</v>
      </c>
      <c r="AR658" s="528">
        <v>121.4</v>
      </c>
      <c r="AS658" s="528">
        <v>121.5</v>
      </c>
      <c r="AT658" s="528">
        <v>121.5</v>
      </c>
      <c r="AU658" s="528">
        <v>121.5</v>
      </c>
      <c r="AV658" s="528">
        <v>121.5</v>
      </c>
      <c r="AW658" s="528">
        <v>121.7</v>
      </c>
      <c r="AX658" s="528">
        <v>122.5</v>
      </c>
      <c r="AY658" s="528">
        <v>122.6</v>
      </c>
      <c r="AZ658" s="528">
        <v>126.3</v>
      </c>
      <c r="BA658" s="528">
        <v>126.2</v>
      </c>
      <c r="BB658" s="528">
        <v>125.9</v>
      </c>
      <c r="BC658" s="528">
        <v>124.7</v>
      </c>
      <c r="BD658" s="528">
        <v>124.7</v>
      </c>
      <c r="BE658" s="528">
        <v>124.7</v>
      </c>
      <c r="BF658" s="528">
        <v>124.7</v>
      </c>
      <c r="BG658" s="528">
        <v>124.7</v>
      </c>
      <c r="BH658" s="528">
        <v>123.9</v>
      </c>
      <c r="BI658" s="528">
        <v>123.2</v>
      </c>
      <c r="BJ658" s="528">
        <v>123.2</v>
      </c>
      <c r="BK658" s="528">
        <v>123.2</v>
      </c>
      <c r="BL658" s="528">
        <v>123.4</v>
      </c>
      <c r="BM658" s="528">
        <v>123.4</v>
      </c>
      <c r="BN658" s="528">
        <v>123.7</v>
      </c>
      <c r="BO658" s="528">
        <v>127.6</v>
      </c>
      <c r="BP658" s="528">
        <v>127.6</v>
      </c>
      <c r="BQ658" s="528">
        <v>127.6</v>
      </c>
      <c r="BR658" s="528">
        <v>127.6</v>
      </c>
      <c r="BS658" s="528">
        <v>127.6</v>
      </c>
      <c r="BT658" s="528">
        <v>127.8</v>
      </c>
      <c r="BU658" s="528">
        <v>127.8</v>
      </c>
      <c r="BV658" s="528">
        <v>127.8</v>
      </c>
      <c r="BW658" s="528">
        <v>127.8</v>
      </c>
      <c r="BX658" s="528">
        <v>127.5</v>
      </c>
      <c r="BY658" s="528">
        <v>127.9</v>
      </c>
      <c r="BZ658" s="528">
        <v>128.4</v>
      </c>
      <c r="CA658" s="528">
        <v>131.19999999999999</v>
      </c>
      <c r="CB658" s="528">
        <v>131.9</v>
      </c>
      <c r="CC658" s="528">
        <v>132</v>
      </c>
      <c r="CD658" s="528">
        <v>132</v>
      </c>
      <c r="CE658" s="528">
        <v>132.30000000000001</v>
      </c>
      <c r="CF658" s="528">
        <v>132.6</v>
      </c>
      <c r="CG658" s="528">
        <v>132.5</v>
      </c>
      <c r="CH658" s="528">
        <v>132.6</v>
      </c>
      <c r="CI658" s="528">
        <v>132.69999999999999</v>
      </c>
      <c r="CJ658" s="528">
        <v>132.5</v>
      </c>
      <c r="CK658" s="528">
        <v>132.5</v>
      </c>
      <c r="CL658" s="528">
        <v>132.9</v>
      </c>
    </row>
    <row r="659" spans="1:90">
      <c r="A659" s="524" t="s">
        <v>3180</v>
      </c>
      <c r="B659" s="524" t="s">
        <v>3181</v>
      </c>
      <c r="C659" s="525">
        <v>1.034E-2</v>
      </c>
      <c r="D659" s="528">
        <v>102.3</v>
      </c>
      <c r="E659" s="528">
        <v>102.3</v>
      </c>
      <c r="F659" s="528">
        <v>102.3</v>
      </c>
      <c r="G659" s="528">
        <v>115.4</v>
      </c>
      <c r="H659" s="528">
        <v>115.4</v>
      </c>
      <c r="I659" s="528">
        <v>115.4</v>
      </c>
      <c r="J659" s="528">
        <v>115.4</v>
      </c>
      <c r="K659" s="528">
        <v>115.4</v>
      </c>
      <c r="L659" s="528">
        <v>116.6</v>
      </c>
      <c r="M659" s="528">
        <v>120.3</v>
      </c>
      <c r="N659" s="528">
        <v>120.3</v>
      </c>
      <c r="O659" s="528">
        <v>120.3</v>
      </c>
      <c r="P659" s="528">
        <v>120.3</v>
      </c>
      <c r="Q659" s="528">
        <v>120.9</v>
      </c>
      <c r="R659" s="528">
        <v>121.1</v>
      </c>
      <c r="S659" s="528">
        <v>148.69999999999999</v>
      </c>
      <c r="T659" s="528">
        <v>148.69999999999999</v>
      </c>
      <c r="U659" s="528">
        <v>148.69999999999999</v>
      </c>
      <c r="V659" s="528">
        <v>148.69999999999999</v>
      </c>
      <c r="W659" s="528">
        <v>148.69999999999999</v>
      </c>
      <c r="X659" s="528">
        <v>148.69999999999999</v>
      </c>
      <c r="Y659" s="528">
        <v>148.69999999999999</v>
      </c>
      <c r="Z659" s="528">
        <v>148.69999999999999</v>
      </c>
      <c r="AA659" s="528">
        <v>148.69999999999999</v>
      </c>
      <c r="AB659" s="528">
        <v>148.69999999999999</v>
      </c>
      <c r="AC659" s="528">
        <v>148.69999999999999</v>
      </c>
      <c r="AD659" s="528">
        <v>148.69999999999999</v>
      </c>
      <c r="AE659" s="528">
        <v>151.5</v>
      </c>
      <c r="AF659" s="528">
        <v>151.5</v>
      </c>
      <c r="AG659" s="528">
        <v>153.5</v>
      </c>
      <c r="AH659" s="528">
        <v>154</v>
      </c>
      <c r="AI659" s="528">
        <v>154</v>
      </c>
      <c r="AJ659" s="528">
        <v>154</v>
      </c>
      <c r="AK659" s="528">
        <v>154</v>
      </c>
      <c r="AL659" s="528">
        <v>154</v>
      </c>
      <c r="AM659" s="528">
        <v>154</v>
      </c>
      <c r="AN659" s="528">
        <v>157.1</v>
      </c>
      <c r="AO659" s="528">
        <v>157.1</v>
      </c>
      <c r="AP659" s="528">
        <v>151.80000000000001</v>
      </c>
      <c r="AQ659" s="528">
        <v>151.80000000000001</v>
      </c>
      <c r="AR659" s="528">
        <v>151.80000000000001</v>
      </c>
      <c r="AS659" s="528">
        <v>151.80000000000001</v>
      </c>
      <c r="AT659" s="528">
        <v>151.80000000000001</v>
      </c>
      <c r="AU659" s="528">
        <v>151.80000000000001</v>
      </c>
      <c r="AV659" s="528">
        <v>151.80000000000001</v>
      </c>
      <c r="AW659" s="528">
        <v>155.6</v>
      </c>
      <c r="AX659" s="528">
        <v>157.6</v>
      </c>
      <c r="AY659" s="528">
        <v>160.6</v>
      </c>
      <c r="AZ659" s="528">
        <v>159.19999999999999</v>
      </c>
      <c r="BA659" s="528">
        <v>153.9</v>
      </c>
      <c r="BB659" s="528">
        <v>152.19999999999999</v>
      </c>
      <c r="BC659" s="528">
        <v>152.19999999999999</v>
      </c>
      <c r="BD659" s="528">
        <v>152.19999999999999</v>
      </c>
      <c r="BE659" s="528">
        <v>152</v>
      </c>
      <c r="BF659" s="528">
        <v>151.30000000000001</v>
      </c>
      <c r="BG659" s="528">
        <v>159</v>
      </c>
      <c r="BH659" s="528">
        <v>186.8</v>
      </c>
      <c r="BI659" s="528">
        <v>178.6</v>
      </c>
      <c r="BJ659" s="528">
        <v>179.2</v>
      </c>
      <c r="BK659" s="528">
        <v>179.7</v>
      </c>
      <c r="BL659" s="528">
        <v>180.1</v>
      </c>
      <c r="BM659" s="528">
        <v>191.6</v>
      </c>
      <c r="BN659" s="528">
        <v>184.3</v>
      </c>
      <c r="BO659" s="528">
        <v>180.1</v>
      </c>
      <c r="BP659" s="528">
        <v>180.1</v>
      </c>
      <c r="BQ659" s="528">
        <v>181.4</v>
      </c>
      <c r="BR659" s="528">
        <v>181.8</v>
      </c>
      <c r="BS659" s="528">
        <v>180.9</v>
      </c>
      <c r="BT659" s="528">
        <v>180.9</v>
      </c>
      <c r="BU659" s="528">
        <v>180.9</v>
      </c>
      <c r="BV659" s="528">
        <v>180.9</v>
      </c>
      <c r="BW659" s="528">
        <v>180.9</v>
      </c>
      <c r="BX659" s="528">
        <v>184.3</v>
      </c>
      <c r="BY659" s="528">
        <v>185.6</v>
      </c>
      <c r="BZ659" s="528">
        <v>189.8</v>
      </c>
      <c r="CA659" s="528">
        <v>193</v>
      </c>
      <c r="CB659" s="528">
        <v>192.4</v>
      </c>
      <c r="CC659" s="528">
        <v>194.1</v>
      </c>
      <c r="CD659" s="528">
        <v>195.5</v>
      </c>
      <c r="CE659" s="528">
        <v>197.3</v>
      </c>
      <c r="CF659" s="528">
        <v>197.9</v>
      </c>
      <c r="CG659" s="528">
        <v>197.9</v>
      </c>
      <c r="CH659" s="528">
        <v>197.9</v>
      </c>
      <c r="CI659" s="528">
        <v>197.9</v>
      </c>
      <c r="CJ659" s="528">
        <v>197.9</v>
      </c>
      <c r="CK659" s="528">
        <v>197.9</v>
      </c>
      <c r="CL659" s="528">
        <v>199.4</v>
      </c>
    </row>
    <row r="660" spans="1:90">
      <c r="A660" s="524" t="s">
        <v>3182</v>
      </c>
      <c r="B660" s="524" t="s">
        <v>3183</v>
      </c>
      <c r="C660" s="525">
        <v>1.209E-2</v>
      </c>
      <c r="D660" s="528">
        <v>100.4</v>
      </c>
      <c r="E660" s="528">
        <v>100.4</v>
      </c>
      <c r="F660" s="528">
        <v>100.4</v>
      </c>
      <c r="G660" s="528">
        <v>105</v>
      </c>
      <c r="H660" s="528">
        <v>105</v>
      </c>
      <c r="I660" s="528">
        <v>105</v>
      </c>
      <c r="J660" s="528">
        <v>105</v>
      </c>
      <c r="K660" s="528">
        <v>105</v>
      </c>
      <c r="L660" s="528">
        <v>105</v>
      </c>
      <c r="M660" s="528">
        <v>105</v>
      </c>
      <c r="N660" s="528">
        <v>105</v>
      </c>
      <c r="O660" s="528">
        <v>105</v>
      </c>
      <c r="P660" s="528">
        <v>105</v>
      </c>
      <c r="Q660" s="528">
        <v>105</v>
      </c>
      <c r="R660" s="528">
        <v>105</v>
      </c>
      <c r="S660" s="528">
        <v>105</v>
      </c>
      <c r="T660" s="528">
        <v>105</v>
      </c>
      <c r="U660" s="528">
        <v>108.8</v>
      </c>
      <c r="V660" s="528">
        <v>108.8</v>
      </c>
      <c r="W660" s="528">
        <v>108.8</v>
      </c>
      <c r="X660" s="528">
        <v>108.8</v>
      </c>
      <c r="Y660" s="528">
        <v>108.8</v>
      </c>
      <c r="Z660" s="528">
        <v>108.8</v>
      </c>
      <c r="AA660" s="528">
        <v>108.8</v>
      </c>
      <c r="AB660" s="528">
        <v>108.8</v>
      </c>
      <c r="AC660" s="528">
        <v>108.8</v>
      </c>
      <c r="AD660" s="528">
        <v>108.8</v>
      </c>
      <c r="AE660" s="528">
        <v>112.8</v>
      </c>
      <c r="AF660" s="528">
        <v>112.8</v>
      </c>
      <c r="AG660" s="528">
        <v>112.8</v>
      </c>
      <c r="AH660" s="528">
        <v>114.7</v>
      </c>
      <c r="AI660" s="528">
        <v>114.7</v>
      </c>
      <c r="AJ660" s="528">
        <v>114.7</v>
      </c>
      <c r="AK660" s="528">
        <v>115.8</v>
      </c>
      <c r="AL660" s="528">
        <v>116.8</v>
      </c>
      <c r="AM660" s="528">
        <v>120.8</v>
      </c>
      <c r="AN660" s="528">
        <v>124.8</v>
      </c>
      <c r="AO660" s="528">
        <v>124.8</v>
      </c>
      <c r="AP660" s="528">
        <v>124.8</v>
      </c>
      <c r="AQ660" s="528">
        <v>131.19999999999999</v>
      </c>
      <c r="AR660" s="528">
        <v>131.19999999999999</v>
      </c>
      <c r="AS660" s="528">
        <v>131.19999999999999</v>
      </c>
      <c r="AT660" s="528">
        <v>135.80000000000001</v>
      </c>
      <c r="AU660" s="528">
        <v>135.80000000000001</v>
      </c>
      <c r="AV660" s="528">
        <v>135.80000000000001</v>
      </c>
      <c r="AW660" s="528">
        <v>135.80000000000001</v>
      </c>
      <c r="AX660" s="528">
        <v>135.80000000000001</v>
      </c>
      <c r="AY660" s="528">
        <v>135.80000000000001</v>
      </c>
      <c r="AZ660" s="528">
        <v>135.80000000000001</v>
      </c>
      <c r="BA660" s="528">
        <v>135.80000000000001</v>
      </c>
      <c r="BB660" s="528">
        <v>135.80000000000001</v>
      </c>
      <c r="BC660" s="528">
        <v>135.80000000000001</v>
      </c>
      <c r="BD660" s="528">
        <v>135.80000000000001</v>
      </c>
      <c r="BE660" s="528">
        <v>135.80000000000001</v>
      </c>
      <c r="BF660" s="528">
        <v>133.1</v>
      </c>
      <c r="BG660" s="528">
        <v>133.1</v>
      </c>
      <c r="BH660" s="528">
        <v>133.1</v>
      </c>
      <c r="BI660" s="528">
        <v>133.1</v>
      </c>
      <c r="BJ660" s="528">
        <v>133.1</v>
      </c>
      <c r="BK660" s="528">
        <v>133.1</v>
      </c>
      <c r="BL660" s="528">
        <v>136.5</v>
      </c>
      <c r="BM660" s="528">
        <v>136.5</v>
      </c>
      <c r="BN660" s="528">
        <v>136.5</v>
      </c>
      <c r="BO660" s="528">
        <v>136.5</v>
      </c>
      <c r="BP660" s="528">
        <v>136.5</v>
      </c>
      <c r="BQ660" s="528">
        <v>136.5</v>
      </c>
      <c r="BR660" s="528">
        <v>136.5</v>
      </c>
      <c r="BS660" s="528">
        <v>136.5</v>
      </c>
      <c r="BT660" s="528">
        <v>136.5</v>
      </c>
      <c r="BU660" s="528">
        <v>136.5</v>
      </c>
      <c r="BV660" s="528">
        <v>136.5</v>
      </c>
      <c r="BW660" s="528">
        <v>144.5</v>
      </c>
      <c r="BX660" s="528">
        <v>151.30000000000001</v>
      </c>
      <c r="BY660" s="528">
        <v>151.30000000000001</v>
      </c>
      <c r="BZ660" s="528">
        <v>151.30000000000001</v>
      </c>
      <c r="CA660" s="528">
        <v>151.30000000000001</v>
      </c>
      <c r="CB660" s="528">
        <v>151.30000000000001</v>
      </c>
      <c r="CC660" s="528">
        <v>151.30000000000001</v>
      </c>
      <c r="CD660" s="528">
        <v>151.30000000000001</v>
      </c>
      <c r="CE660" s="528">
        <v>151.30000000000001</v>
      </c>
      <c r="CF660" s="528">
        <v>151.30000000000001</v>
      </c>
      <c r="CG660" s="528">
        <v>151.30000000000001</v>
      </c>
      <c r="CH660" s="528">
        <v>151.30000000000001</v>
      </c>
      <c r="CI660" s="528">
        <v>151.30000000000001</v>
      </c>
      <c r="CJ660" s="528">
        <v>151.30000000000001</v>
      </c>
      <c r="CK660" s="528">
        <v>151.30000000000001</v>
      </c>
      <c r="CL660" s="528">
        <v>157.30000000000001</v>
      </c>
    </row>
    <row r="661" spans="1:90">
      <c r="A661" s="524" t="s">
        <v>2103</v>
      </c>
      <c r="B661" s="524" t="s">
        <v>3184</v>
      </c>
      <c r="C661" s="525">
        <v>3.4700000000000002E-2</v>
      </c>
      <c r="D661" s="528">
        <v>100</v>
      </c>
      <c r="E661" s="528">
        <v>100</v>
      </c>
      <c r="F661" s="528">
        <v>100</v>
      </c>
      <c r="G661" s="528">
        <v>101.3</v>
      </c>
      <c r="H661" s="528">
        <v>101.3</v>
      </c>
      <c r="I661" s="528">
        <v>101.3</v>
      </c>
      <c r="J661" s="528">
        <v>101.3</v>
      </c>
      <c r="K661" s="528">
        <v>101.3</v>
      </c>
      <c r="L661" s="528">
        <v>101.3</v>
      </c>
      <c r="M661" s="528">
        <v>101.3</v>
      </c>
      <c r="N661" s="528">
        <v>101.3</v>
      </c>
      <c r="O661" s="528">
        <v>101.3</v>
      </c>
      <c r="P661" s="528">
        <v>101.3</v>
      </c>
      <c r="Q661" s="528">
        <v>101.3</v>
      </c>
      <c r="R661" s="528">
        <v>101.3</v>
      </c>
      <c r="S661" s="528">
        <v>112.3</v>
      </c>
      <c r="T661" s="528">
        <v>112.3</v>
      </c>
      <c r="U661" s="528">
        <v>112.3</v>
      </c>
      <c r="V661" s="528">
        <v>112.3</v>
      </c>
      <c r="W661" s="528">
        <v>112.3</v>
      </c>
      <c r="X661" s="528">
        <v>112.3</v>
      </c>
      <c r="Y661" s="528">
        <v>112.3</v>
      </c>
      <c r="Z661" s="528">
        <v>112.3</v>
      </c>
      <c r="AA661" s="528">
        <v>112.3</v>
      </c>
      <c r="AB661" s="528">
        <v>112.3</v>
      </c>
      <c r="AC661" s="528">
        <v>112.3</v>
      </c>
      <c r="AD661" s="528">
        <v>112.3</v>
      </c>
      <c r="AE661" s="528">
        <v>112.4</v>
      </c>
      <c r="AF661" s="528">
        <v>112.4</v>
      </c>
      <c r="AG661" s="528">
        <v>112.4</v>
      </c>
      <c r="AH661" s="528">
        <v>112.4</v>
      </c>
      <c r="AI661" s="528">
        <v>112.4</v>
      </c>
      <c r="AJ661" s="528">
        <v>112.4</v>
      </c>
      <c r="AK661" s="528">
        <v>112.4</v>
      </c>
      <c r="AL661" s="528">
        <v>112.4</v>
      </c>
      <c r="AM661" s="528">
        <v>112.4</v>
      </c>
      <c r="AN661" s="528">
        <v>103.1</v>
      </c>
      <c r="AO661" s="528">
        <v>103.1</v>
      </c>
      <c r="AP661" s="528">
        <v>103.1</v>
      </c>
      <c r="AQ661" s="528">
        <v>103.1</v>
      </c>
      <c r="AR661" s="528">
        <v>103.1</v>
      </c>
      <c r="AS661" s="528">
        <v>103.1</v>
      </c>
      <c r="AT661" s="528">
        <v>103.1</v>
      </c>
      <c r="AU661" s="528">
        <v>103.1</v>
      </c>
      <c r="AV661" s="528">
        <v>103.1</v>
      </c>
      <c r="AW661" s="528">
        <v>103.1</v>
      </c>
      <c r="AX661" s="528">
        <v>103.1</v>
      </c>
      <c r="AY661" s="528">
        <v>103.1</v>
      </c>
      <c r="AZ661" s="528">
        <v>103.1</v>
      </c>
      <c r="BA661" s="528">
        <v>103.1</v>
      </c>
      <c r="BB661" s="528">
        <v>103.1</v>
      </c>
      <c r="BC661" s="528">
        <v>103.1</v>
      </c>
      <c r="BD661" s="528">
        <v>103.1</v>
      </c>
      <c r="BE661" s="528">
        <v>103.1</v>
      </c>
      <c r="BF661" s="528">
        <v>103.1</v>
      </c>
      <c r="BG661" s="528">
        <v>103.1</v>
      </c>
      <c r="BH661" s="528">
        <v>103.1</v>
      </c>
      <c r="BI661" s="528">
        <v>103.1</v>
      </c>
      <c r="BJ661" s="528">
        <v>103.1</v>
      </c>
      <c r="BK661" s="528">
        <v>103.1</v>
      </c>
      <c r="BL661" s="528">
        <v>103.1</v>
      </c>
      <c r="BM661" s="528">
        <v>103.1</v>
      </c>
      <c r="BN661" s="528">
        <v>102.7</v>
      </c>
      <c r="BO661" s="528">
        <v>89.8</v>
      </c>
      <c r="BP661" s="528">
        <v>85.9</v>
      </c>
      <c r="BQ661" s="528">
        <v>85.9</v>
      </c>
      <c r="BR661" s="528">
        <v>85.9</v>
      </c>
      <c r="BS661" s="528">
        <v>85.9</v>
      </c>
      <c r="BT661" s="528">
        <v>85.9</v>
      </c>
      <c r="BU661" s="528">
        <v>85.9</v>
      </c>
      <c r="BV661" s="528">
        <v>85.9</v>
      </c>
      <c r="BW661" s="528">
        <v>85.9</v>
      </c>
      <c r="BX661" s="528">
        <v>85.9</v>
      </c>
      <c r="BY661" s="528">
        <v>85.9</v>
      </c>
      <c r="BZ661" s="528">
        <v>85.9</v>
      </c>
      <c r="CA661" s="528">
        <v>85.9</v>
      </c>
      <c r="CB661" s="528">
        <v>85.9</v>
      </c>
      <c r="CC661" s="528">
        <v>85.9</v>
      </c>
      <c r="CD661" s="528">
        <v>85.9</v>
      </c>
      <c r="CE661" s="528">
        <v>85.9</v>
      </c>
      <c r="CF661" s="528">
        <v>85.9</v>
      </c>
      <c r="CG661" s="528">
        <v>85.9</v>
      </c>
      <c r="CH661" s="528">
        <v>85.9</v>
      </c>
      <c r="CI661" s="528">
        <v>85.9</v>
      </c>
      <c r="CJ661" s="528">
        <v>85.9</v>
      </c>
      <c r="CK661" s="528">
        <v>85.9</v>
      </c>
      <c r="CL661" s="528">
        <v>85.9</v>
      </c>
    </row>
    <row r="662" spans="1:90">
      <c r="A662" s="524" t="s">
        <v>3185</v>
      </c>
      <c r="B662" s="524" t="s">
        <v>3186</v>
      </c>
      <c r="C662" s="525">
        <v>5.6299999999999996E-3</v>
      </c>
      <c r="D662" s="528">
        <v>100</v>
      </c>
      <c r="E662" s="528">
        <v>100</v>
      </c>
      <c r="F662" s="528">
        <v>100</v>
      </c>
      <c r="G662" s="528">
        <v>100.5</v>
      </c>
      <c r="H662" s="528">
        <v>101.8</v>
      </c>
      <c r="I662" s="528">
        <v>102.2</v>
      </c>
      <c r="J662" s="528">
        <v>102.2</v>
      </c>
      <c r="K662" s="528">
        <v>102.2</v>
      </c>
      <c r="L662" s="528">
        <v>102.2</v>
      </c>
      <c r="M662" s="528">
        <v>102.2</v>
      </c>
      <c r="N662" s="528">
        <v>102.2</v>
      </c>
      <c r="O662" s="528">
        <v>102.2</v>
      </c>
      <c r="P662" s="528">
        <v>102.2</v>
      </c>
      <c r="Q662" s="528">
        <v>102.2</v>
      </c>
      <c r="R662" s="528">
        <v>102.2</v>
      </c>
      <c r="S662" s="528">
        <v>102.5</v>
      </c>
      <c r="T662" s="528">
        <v>102.5</v>
      </c>
      <c r="U662" s="528">
        <v>102.5</v>
      </c>
      <c r="V662" s="528">
        <v>102.5</v>
      </c>
      <c r="W662" s="528">
        <v>102.5</v>
      </c>
      <c r="X662" s="528">
        <v>102.5</v>
      </c>
      <c r="Y662" s="528">
        <v>102.5</v>
      </c>
      <c r="Z662" s="528">
        <v>102.5</v>
      </c>
      <c r="AA662" s="528">
        <v>102.5</v>
      </c>
      <c r="AB662" s="528">
        <v>102.5</v>
      </c>
      <c r="AC662" s="528">
        <v>102.5</v>
      </c>
      <c r="AD662" s="528">
        <v>102.5</v>
      </c>
      <c r="AE662" s="528">
        <v>105</v>
      </c>
      <c r="AF662" s="528">
        <v>105</v>
      </c>
      <c r="AG662" s="528">
        <v>107.7</v>
      </c>
      <c r="AH662" s="528">
        <v>107.7</v>
      </c>
      <c r="AI662" s="528">
        <v>107.7</v>
      </c>
      <c r="AJ662" s="528">
        <v>107.7</v>
      </c>
      <c r="AK662" s="528">
        <v>107.7</v>
      </c>
      <c r="AL662" s="528">
        <v>107.7</v>
      </c>
      <c r="AM662" s="528">
        <v>107.7</v>
      </c>
      <c r="AN662" s="528">
        <v>111</v>
      </c>
      <c r="AO662" s="528">
        <v>112.5</v>
      </c>
      <c r="AP662" s="528">
        <v>112.5</v>
      </c>
      <c r="AQ662" s="528">
        <v>120.1</v>
      </c>
      <c r="AR662" s="528">
        <v>120.1</v>
      </c>
      <c r="AS662" s="528">
        <v>120.1</v>
      </c>
      <c r="AT662" s="528">
        <v>120.1</v>
      </c>
      <c r="AU662" s="528">
        <v>120.1</v>
      </c>
      <c r="AV662" s="528">
        <v>120.1</v>
      </c>
      <c r="AW662" s="528">
        <v>120</v>
      </c>
      <c r="AX662" s="528">
        <v>119.9</v>
      </c>
      <c r="AY662" s="528">
        <v>120</v>
      </c>
      <c r="AZ662" s="528">
        <v>121</v>
      </c>
      <c r="BA662" s="528">
        <v>121</v>
      </c>
      <c r="BB662" s="528">
        <v>121</v>
      </c>
      <c r="BC662" s="528">
        <v>125.8</v>
      </c>
      <c r="BD662" s="528">
        <v>125.8</v>
      </c>
      <c r="BE662" s="528">
        <v>125.8</v>
      </c>
      <c r="BF662" s="528">
        <v>129.19999999999999</v>
      </c>
      <c r="BG662" s="528">
        <v>131.1</v>
      </c>
      <c r="BH662" s="528">
        <v>131.1</v>
      </c>
      <c r="BI662" s="528">
        <v>129.30000000000001</v>
      </c>
      <c r="BJ662" s="528">
        <v>111.9</v>
      </c>
      <c r="BK662" s="528">
        <v>111.1</v>
      </c>
      <c r="BL662" s="528">
        <v>114.7</v>
      </c>
      <c r="BM662" s="528">
        <v>114.1</v>
      </c>
      <c r="BN662" s="528">
        <v>115.2</v>
      </c>
      <c r="BO662" s="528">
        <v>121.3</v>
      </c>
      <c r="BP662" s="528">
        <v>140.1</v>
      </c>
      <c r="BQ662" s="528">
        <v>141.30000000000001</v>
      </c>
      <c r="BR662" s="528">
        <v>136.30000000000001</v>
      </c>
      <c r="BS662" s="528">
        <v>140.9</v>
      </c>
      <c r="BT662" s="528">
        <v>150.9</v>
      </c>
      <c r="BU662" s="528">
        <v>131.6</v>
      </c>
      <c r="BV662" s="528">
        <v>135.6</v>
      </c>
      <c r="BW662" s="528">
        <v>135.30000000000001</v>
      </c>
      <c r="BX662" s="528">
        <v>137</v>
      </c>
      <c r="BY662" s="528">
        <v>137.69999999999999</v>
      </c>
      <c r="BZ662" s="528">
        <v>124</v>
      </c>
      <c r="CA662" s="528">
        <v>127.8</v>
      </c>
      <c r="CB662" s="528">
        <v>127.8</v>
      </c>
      <c r="CC662" s="528">
        <v>124.2</v>
      </c>
      <c r="CD662" s="528">
        <v>126.4</v>
      </c>
      <c r="CE662" s="528">
        <v>129.69999999999999</v>
      </c>
      <c r="CF662" s="528">
        <v>131.4</v>
      </c>
      <c r="CG662" s="528">
        <v>132.19999999999999</v>
      </c>
      <c r="CH662" s="528">
        <v>133.6</v>
      </c>
      <c r="CI662" s="528">
        <v>134.4</v>
      </c>
      <c r="CJ662" s="528">
        <v>134.4</v>
      </c>
      <c r="CK662" s="528">
        <v>132.9</v>
      </c>
      <c r="CL662" s="528">
        <v>132.4</v>
      </c>
    </row>
    <row r="663" spans="1:90">
      <c r="A663" s="524" t="s">
        <v>3187</v>
      </c>
      <c r="B663" s="524" t="s">
        <v>3188</v>
      </c>
      <c r="C663" s="525">
        <v>3.8600000000000002E-2</v>
      </c>
      <c r="D663" s="528">
        <v>100.6</v>
      </c>
      <c r="E663" s="528">
        <v>100.6</v>
      </c>
      <c r="F663" s="528">
        <v>100.6</v>
      </c>
      <c r="G663" s="528">
        <v>108.3</v>
      </c>
      <c r="H663" s="528">
        <v>109</v>
      </c>
      <c r="I663" s="528">
        <v>109</v>
      </c>
      <c r="J663" s="528">
        <v>109</v>
      </c>
      <c r="K663" s="528">
        <v>109</v>
      </c>
      <c r="L663" s="528">
        <v>109.3</v>
      </c>
      <c r="M663" s="528">
        <v>109.7</v>
      </c>
      <c r="N663" s="528">
        <v>109.7</v>
      </c>
      <c r="O663" s="528">
        <v>109.7</v>
      </c>
      <c r="P663" s="528">
        <v>109.7</v>
      </c>
      <c r="Q663" s="528">
        <v>109.7</v>
      </c>
      <c r="R663" s="528">
        <v>109.7</v>
      </c>
      <c r="S663" s="528">
        <v>121.4</v>
      </c>
      <c r="T663" s="528">
        <v>128.4</v>
      </c>
      <c r="U663" s="528">
        <v>128.4</v>
      </c>
      <c r="V663" s="528">
        <v>129</v>
      </c>
      <c r="W663" s="528">
        <v>129.19999999999999</v>
      </c>
      <c r="X663" s="528">
        <v>129.19999999999999</v>
      </c>
      <c r="Y663" s="528">
        <v>129.69999999999999</v>
      </c>
      <c r="Z663" s="528">
        <v>129.69999999999999</v>
      </c>
      <c r="AA663" s="528">
        <v>129.69999999999999</v>
      </c>
      <c r="AB663" s="528">
        <v>129.80000000000001</v>
      </c>
      <c r="AC663" s="528">
        <v>130.30000000000001</v>
      </c>
      <c r="AD663" s="528">
        <v>130.30000000000001</v>
      </c>
      <c r="AE663" s="528">
        <v>138.6</v>
      </c>
      <c r="AF663" s="528">
        <v>138.6</v>
      </c>
      <c r="AG663" s="528">
        <v>142.6</v>
      </c>
      <c r="AH663" s="528">
        <v>142.6</v>
      </c>
      <c r="AI663" s="528">
        <v>142.80000000000001</v>
      </c>
      <c r="AJ663" s="528">
        <v>142.9</v>
      </c>
      <c r="AK663" s="528">
        <v>142.9</v>
      </c>
      <c r="AL663" s="528">
        <v>142.9</v>
      </c>
      <c r="AM663" s="528">
        <v>142.9</v>
      </c>
      <c r="AN663" s="528">
        <v>149.30000000000001</v>
      </c>
      <c r="AO663" s="528">
        <v>149.30000000000001</v>
      </c>
      <c r="AP663" s="528">
        <v>149.69999999999999</v>
      </c>
      <c r="AQ663" s="528">
        <v>150</v>
      </c>
      <c r="AR663" s="528">
        <v>150</v>
      </c>
      <c r="AS663" s="528">
        <v>150</v>
      </c>
      <c r="AT663" s="528">
        <v>150</v>
      </c>
      <c r="AU663" s="528">
        <v>150</v>
      </c>
      <c r="AV663" s="528">
        <v>150</v>
      </c>
      <c r="AW663" s="528">
        <v>150</v>
      </c>
      <c r="AX663" s="528">
        <v>150</v>
      </c>
      <c r="AY663" s="528">
        <v>150</v>
      </c>
      <c r="AZ663" s="528">
        <v>145.9</v>
      </c>
      <c r="BA663" s="528">
        <v>145.9</v>
      </c>
      <c r="BB663" s="528">
        <v>145.9</v>
      </c>
      <c r="BC663" s="528">
        <v>145.9</v>
      </c>
      <c r="BD663" s="528">
        <v>145.9</v>
      </c>
      <c r="BE663" s="528">
        <v>145.9</v>
      </c>
      <c r="BF663" s="528">
        <v>145.9</v>
      </c>
      <c r="BG663" s="528">
        <v>145.9</v>
      </c>
      <c r="BH663" s="528">
        <v>145.9</v>
      </c>
      <c r="BI663" s="528">
        <v>145.9</v>
      </c>
      <c r="BJ663" s="528">
        <v>145.9</v>
      </c>
      <c r="BK663" s="528">
        <v>145.9</v>
      </c>
      <c r="BL663" s="528">
        <v>145.9</v>
      </c>
      <c r="BM663" s="528">
        <v>145.9</v>
      </c>
      <c r="BN663" s="528">
        <v>145.9</v>
      </c>
      <c r="BO663" s="528">
        <v>145.9</v>
      </c>
      <c r="BP663" s="528">
        <v>145.9</v>
      </c>
      <c r="BQ663" s="528">
        <v>145.9</v>
      </c>
      <c r="BR663" s="528">
        <v>145.9</v>
      </c>
      <c r="BS663" s="528">
        <v>145.9</v>
      </c>
      <c r="BT663" s="528">
        <v>145.9</v>
      </c>
      <c r="BU663" s="528">
        <v>145.9</v>
      </c>
      <c r="BV663" s="528">
        <v>145.9</v>
      </c>
      <c r="BW663" s="528">
        <v>145.9</v>
      </c>
      <c r="BX663" s="528">
        <v>147.5</v>
      </c>
      <c r="BY663" s="528">
        <v>147.5</v>
      </c>
      <c r="BZ663" s="528">
        <v>147.5</v>
      </c>
      <c r="CA663" s="528">
        <v>147.5</v>
      </c>
      <c r="CB663" s="528">
        <v>147.5</v>
      </c>
      <c r="CC663" s="528">
        <v>147.5</v>
      </c>
      <c r="CD663" s="528">
        <v>147.5</v>
      </c>
      <c r="CE663" s="528">
        <v>147.5</v>
      </c>
      <c r="CF663" s="528">
        <v>147.5</v>
      </c>
      <c r="CG663" s="528">
        <v>147.5</v>
      </c>
      <c r="CH663" s="528">
        <v>147.5</v>
      </c>
      <c r="CI663" s="528">
        <v>147.5</v>
      </c>
      <c r="CJ663" s="528">
        <v>147.5</v>
      </c>
      <c r="CK663" s="528">
        <v>147.5</v>
      </c>
      <c r="CL663" s="528">
        <v>147.69999999999999</v>
      </c>
    </row>
    <row r="664" spans="1:90">
      <c r="A664" s="524" t="s">
        <v>3189</v>
      </c>
      <c r="B664" s="524" t="s">
        <v>3190</v>
      </c>
      <c r="C664" s="525">
        <v>8.2250000000000004E-2</v>
      </c>
      <c r="D664" s="528">
        <v>100.6</v>
      </c>
      <c r="E664" s="528">
        <v>100.6</v>
      </c>
      <c r="F664" s="528">
        <v>101</v>
      </c>
      <c r="G664" s="528">
        <v>107.8</v>
      </c>
      <c r="H664" s="528">
        <v>108.3</v>
      </c>
      <c r="I664" s="528">
        <v>109.9</v>
      </c>
      <c r="J664" s="528">
        <v>112.5</v>
      </c>
      <c r="K664" s="528">
        <v>116.5</v>
      </c>
      <c r="L664" s="528">
        <v>116.5</v>
      </c>
      <c r="M664" s="528">
        <v>116.5</v>
      </c>
      <c r="N664" s="528">
        <v>116.5</v>
      </c>
      <c r="O664" s="528">
        <v>116.5</v>
      </c>
      <c r="P664" s="528">
        <v>117.3</v>
      </c>
      <c r="Q664" s="528">
        <v>117.3</v>
      </c>
      <c r="R664" s="528">
        <v>117.3</v>
      </c>
      <c r="S664" s="528">
        <v>116.8</v>
      </c>
      <c r="T664" s="528">
        <v>114.1</v>
      </c>
      <c r="U664" s="528">
        <v>114.1</v>
      </c>
      <c r="V664" s="528">
        <v>114.1</v>
      </c>
      <c r="W664" s="528">
        <v>114.8</v>
      </c>
      <c r="X664" s="528">
        <v>114.8</v>
      </c>
      <c r="Y664" s="528">
        <v>114.8</v>
      </c>
      <c r="Z664" s="528">
        <v>111</v>
      </c>
      <c r="AA664" s="528">
        <v>109.8</v>
      </c>
      <c r="AB664" s="528">
        <v>109.8</v>
      </c>
      <c r="AC664" s="528">
        <v>109.8</v>
      </c>
      <c r="AD664" s="528">
        <v>109.9</v>
      </c>
      <c r="AE664" s="528">
        <v>111.9</v>
      </c>
      <c r="AF664" s="528">
        <v>110.8</v>
      </c>
      <c r="AG664" s="528">
        <v>111.3</v>
      </c>
      <c r="AH664" s="528">
        <v>111.3</v>
      </c>
      <c r="AI664" s="528">
        <v>111.3</v>
      </c>
      <c r="AJ664" s="528">
        <v>111.3</v>
      </c>
      <c r="AK664" s="528">
        <v>111.3</v>
      </c>
      <c r="AL664" s="528">
        <v>111.3</v>
      </c>
      <c r="AM664" s="528">
        <v>113</v>
      </c>
      <c r="AN664" s="528">
        <v>111.6</v>
      </c>
      <c r="AO664" s="528">
        <v>111.6</v>
      </c>
      <c r="AP664" s="528">
        <v>111.9</v>
      </c>
      <c r="AQ664" s="528">
        <v>111.8</v>
      </c>
      <c r="AR664" s="528">
        <v>111.8</v>
      </c>
      <c r="AS664" s="528">
        <v>111.8</v>
      </c>
      <c r="AT664" s="528">
        <v>111.8</v>
      </c>
      <c r="AU664" s="528">
        <v>111.8</v>
      </c>
      <c r="AV664" s="528">
        <v>111.8</v>
      </c>
      <c r="AW664" s="528">
        <v>111.8</v>
      </c>
      <c r="AX664" s="528">
        <v>111.8</v>
      </c>
      <c r="AY664" s="528">
        <v>112.7</v>
      </c>
      <c r="AZ664" s="528">
        <v>112.1</v>
      </c>
      <c r="BA664" s="528">
        <v>112.1</v>
      </c>
      <c r="BB664" s="528">
        <v>116.7</v>
      </c>
      <c r="BC664" s="528">
        <v>119.1</v>
      </c>
      <c r="BD664" s="528">
        <v>119.1</v>
      </c>
      <c r="BE664" s="528">
        <v>119.1</v>
      </c>
      <c r="BF664" s="528">
        <v>119.1</v>
      </c>
      <c r="BG664" s="528">
        <v>119.1</v>
      </c>
      <c r="BH664" s="528">
        <v>119.1</v>
      </c>
      <c r="BI664" s="528">
        <v>119.1</v>
      </c>
      <c r="BJ664" s="528">
        <v>119.6</v>
      </c>
      <c r="BK664" s="528">
        <v>121.1</v>
      </c>
      <c r="BL664" s="528">
        <v>121.1</v>
      </c>
      <c r="BM664" s="528">
        <v>121.4</v>
      </c>
      <c r="BN664" s="528">
        <v>122.4</v>
      </c>
      <c r="BO664" s="528">
        <v>134.9</v>
      </c>
      <c r="BP664" s="528">
        <v>135.80000000000001</v>
      </c>
      <c r="BQ664" s="528">
        <v>134.9</v>
      </c>
      <c r="BR664" s="528">
        <v>134.9</v>
      </c>
      <c r="BS664" s="528">
        <v>134.9</v>
      </c>
      <c r="BT664" s="528">
        <v>134.9</v>
      </c>
      <c r="BU664" s="528">
        <v>134.9</v>
      </c>
      <c r="BV664" s="528">
        <v>134.9</v>
      </c>
      <c r="BW664" s="528">
        <v>134.9</v>
      </c>
      <c r="BX664" s="528">
        <v>134.9</v>
      </c>
      <c r="BY664" s="528">
        <v>134.9</v>
      </c>
      <c r="BZ664" s="528">
        <v>134.9</v>
      </c>
      <c r="CA664" s="528">
        <v>134</v>
      </c>
      <c r="CB664" s="528">
        <v>134</v>
      </c>
      <c r="CC664" s="528">
        <v>134</v>
      </c>
      <c r="CD664" s="528">
        <v>134</v>
      </c>
      <c r="CE664" s="528">
        <v>134</v>
      </c>
      <c r="CF664" s="528">
        <v>133.69999999999999</v>
      </c>
      <c r="CG664" s="528">
        <v>134</v>
      </c>
      <c r="CH664" s="528">
        <v>134</v>
      </c>
      <c r="CI664" s="528">
        <v>134</v>
      </c>
      <c r="CJ664" s="528">
        <v>134</v>
      </c>
      <c r="CK664" s="528">
        <v>134</v>
      </c>
      <c r="CL664" s="528">
        <v>134.30000000000001</v>
      </c>
    </row>
    <row r="665" spans="1:90">
      <c r="A665" s="524" t="s">
        <v>3191</v>
      </c>
      <c r="B665" s="524" t="s">
        <v>3192</v>
      </c>
      <c r="C665" s="525">
        <v>5.638E-2</v>
      </c>
      <c r="D665" s="528">
        <v>101.2</v>
      </c>
      <c r="E665" s="528">
        <v>101.2</v>
      </c>
      <c r="F665" s="528">
        <v>101.2</v>
      </c>
      <c r="G665" s="528">
        <v>102.3</v>
      </c>
      <c r="H665" s="528">
        <v>102.3</v>
      </c>
      <c r="I665" s="528">
        <v>102.7</v>
      </c>
      <c r="J665" s="528">
        <v>102.7</v>
      </c>
      <c r="K665" s="528">
        <v>102.7</v>
      </c>
      <c r="L665" s="528">
        <v>102.7</v>
      </c>
      <c r="M665" s="528">
        <v>102.7</v>
      </c>
      <c r="N665" s="528">
        <v>102.7</v>
      </c>
      <c r="O665" s="528">
        <v>102.7</v>
      </c>
      <c r="P665" s="528">
        <v>102.7</v>
      </c>
      <c r="Q665" s="528">
        <v>102.7</v>
      </c>
      <c r="R665" s="528">
        <v>102.7</v>
      </c>
      <c r="S665" s="528">
        <v>113.8</v>
      </c>
      <c r="T665" s="528">
        <v>113.8</v>
      </c>
      <c r="U665" s="528">
        <v>113.8</v>
      </c>
      <c r="V665" s="528">
        <v>113.8</v>
      </c>
      <c r="W665" s="528">
        <v>113.8</v>
      </c>
      <c r="X665" s="528">
        <v>113.8</v>
      </c>
      <c r="Y665" s="528">
        <v>113.8</v>
      </c>
      <c r="Z665" s="528">
        <v>113.8</v>
      </c>
      <c r="AA665" s="528">
        <v>113.8</v>
      </c>
      <c r="AB665" s="528">
        <v>113.8</v>
      </c>
      <c r="AC665" s="528">
        <v>113.8</v>
      </c>
      <c r="AD665" s="528">
        <v>120</v>
      </c>
      <c r="AE665" s="528">
        <v>119.7</v>
      </c>
      <c r="AF665" s="528">
        <v>119.7</v>
      </c>
      <c r="AG665" s="528">
        <v>119.7</v>
      </c>
      <c r="AH665" s="528">
        <v>119.7</v>
      </c>
      <c r="AI665" s="528">
        <v>119.7</v>
      </c>
      <c r="AJ665" s="528">
        <v>119.7</v>
      </c>
      <c r="AK665" s="528">
        <v>119.7</v>
      </c>
      <c r="AL665" s="528">
        <v>119.7</v>
      </c>
      <c r="AM665" s="528">
        <v>119.7</v>
      </c>
      <c r="AN665" s="528">
        <v>119.7</v>
      </c>
      <c r="AO665" s="528">
        <v>119.7</v>
      </c>
      <c r="AP665" s="528">
        <v>119.7</v>
      </c>
      <c r="AQ665" s="528">
        <v>119.7</v>
      </c>
      <c r="AR665" s="528">
        <v>129.30000000000001</v>
      </c>
      <c r="AS665" s="528">
        <v>129.30000000000001</v>
      </c>
      <c r="AT665" s="528">
        <v>128.6</v>
      </c>
      <c r="AU665" s="528">
        <v>128.6</v>
      </c>
      <c r="AV665" s="528">
        <v>128.6</v>
      </c>
      <c r="AW665" s="528">
        <v>128.6</v>
      </c>
      <c r="AX665" s="528">
        <v>128.6</v>
      </c>
      <c r="AY665" s="528">
        <v>127.8</v>
      </c>
      <c r="AZ665" s="528">
        <v>128.19999999999999</v>
      </c>
      <c r="BA665" s="528">
        <v>129.5</v>
      </c>
      <c r="BB665" s="528">
        <v>129.19999999999999</v>
      </c>
      <c r="BC665" s="528">
        <v>129.19999999999999</v>
      </c>
      <c r="BD665" s="528">
        <v>129.19999999999999</v>
      </c>
      <c r="BE665" s="528">
        <v>128.19999999999999</v>
      </c>
      <c r="BF665" s="528">
        <v>128.19999999999999</v>
      </c>
      <c r="BG665" s="528">
        <v>128.19999999999999</v>
      </c>
      <c r="BH665" s="528">
        <v>128.19999999999999</v>
      </c>
      <c r="BI665" s="528">
        <v>129.1</v>
      </c>
      <c r="BJ665" s="528">
        <v>129.69999999999999</v>
      </c>
      <c r="BK665" s="528">
        <v>129.69999999999999</v>
      </c>
      <c r="BL665" s="528">
        <v>129.6</v>
      </c>
      <c r="BM665" s="528">
        <v>126.8</v>
      </c>
      <c r="BN665" s="528">
        <v>129.1</v>
      </c>
      <c r="BO665" s="528">
        <v>128.5</v>
      </c>
      <c r="BP665" s="528">
        <v>129.4</v>
      </c>
      <c r="BQ665" s="528">
        <v>129.4</v>
      </c>
      <c r="BR665" s="528">
        <v>130.19999999999999</v>
      </c>
      <c r="BS665" s="528">
        <v>130.19999999999999</v>
      </c>
      <c r="BT665" s="528">
        <v>130.19999999999999</v>
      </c>
      <c r="BU665" s="528">
        <v>130.19999999999999</v>
      </c>
      <c r="BV665" s="528">
        <v>130.19999999999999</v>
      </c>
      <c r="BW665" s="528">
        <v>130.30000000000001</v>
      </c>
      <c r="BX665" s="528">
        <v>131.1</v>
      </c>
      <c r="BY665" s="528">
        <v>131.1</v>
      </c>
      <c r="BZ665" s="528">
        <v>131.4</v>
      </c>
      <c r="CA665" s="528">
        <v>131.4</v>
      </c>
      <c r="CB665" s="528">
        <v>131.4</v>
      </c>
      <c r="CC665" s="528">
        <v>132.4</v>
      </c>
      <c r="CD665" s="528">
        <v>133</v>
      </c>
      <c r="CE665" s="528">
        <v>138.5</v>
      </c>
      <c r="CF665" s="528">
        <v>138.5</v>
      </c>
      <c r="CG665" s="528">
        <v>138.5</v>
      </c>
      <c r="CH665" s="528">
        <v>138.5</v>
      </c>
      <c r="CI665" s="528">
        <v>138.5</v>
      </c>
      <c r="CJ665" s="528">
        <v>138.5</v>
      </c>
      <c r="CK665" s="528">
        <v>138.5</v>
      </c>
      <c r="CL665" s="528">
        <v>137.30000000000001</v>
      </c>
    </row>
    <row r="666" spans="1:90">
      <c r="A666" s="524" t="s">
        <v>3193</v>
      </c>
      <c r="B666" s="524" t="s">
        <v>3194</v>
      </c>
      <c r="C666" s="525">
        <v>0.17774000000000001</v>
      </c>
      <c r="D666" s="528">
        <v>100.8</v>
      </c>
      <c r="E666" s="528">
        <v>99.6</v>
      </c>
      <c r="F666" s="528">
        <v>100.4</v>
      </c>
      <c r="G666" s="528">
        <v>106.6</v>
      </c>
      <c r="H666" s="528">
        <v>107.3</v>
      </c>
      <c r="I666" s="528">
        <v>106.2</v>
      </c>
      <c r="J666" s="528">
        <v>107.3</v>
      </c>
      <c r="K666" s="528">
        <v>107.3</v>
      </c>
      <c r="L666" s="528">
        <v>107.8</v>
      </c>
      <c r="M666" s="528">
        <v>108.2</v>
      </c>
      <c r="N666" s="528">
        <v>108.2</v>
      </c>
      <c r="O666" s="528">
        <v>108.1</v>
      </c>
      <c r="P666" s="528">
        <v>108.8</v>
      </c>
      <c r="Q666" s="528">
        <v>108</v>
      </c>
      <c r="R666" s="528">
        <v>107.4</v>
      </c>
      <c r="S666" s="528">
        <v>106.7</v>
      </c>
      <c r="T666" s="528">
        <v>109.8</v>
      </c>
      <c r="U666" s="528">
        <v>110.1</v>
      </c>
      <c r="V666" s="528">
        <v>111.7</v>
      </c>
      <c r="W666" s="528">
        <v>111.1</v>
      </c>
      <c r="X666" s="528">
        <v>113.2</v>
      </c>
      <c r="Y666" s="528">
        <v>114.1</v>
      </c>
      <c r="Z666" s="528">
        <v>113.8</v>
      </c>
      <c r="AA666" s="528">
        <v>112.4</v>
      </c>
      <c r="AB666" s="528">
        <v>113.7</v>
      </c>
      <c r="AC666" s="528">
        <v>113.4</v>
      </c>
      <c r="AD666" s="528">
        <v>114.2</v>
      </c>
      <c r="AE666" s="528">
        <v>115.5</v>
      </c>
      <c r="AF666" s="528">
        <v>118</v>
      </c>
      <c r="AG666" s="528">
        <v>117.9</v>
      </c>
      <c r="AH666" s="528">
        <v>117.9</v>
      </c>
      <c r="AI666" s="528">
        <v>118.7</v>
      </c>
      <c r="AJ666" s="528">
        <v>119.6</v>
      </c>
      <c r="AK666" s="528">
        <v>120</v>
      </c>
      <c r="AL666" s="528">
        <v>120.2</v>
      </c>
      <c r="AM666" s="528">
        <v>120.6</v>
      </c>
      <c r="AN666" s="528">
        <v>120.6</v>
      </c>
      <c r="AO666" s="528">
        <v>119.2</v>
      </c>
      <c r="AP666" s="528">
        <v>127.7</v>
      </c>
      <c r="AQ666" s="528">
        <v>128.1</v>
      </c>
      <c r="AR666" s="528">
        <v>129.30000000000001</v>
      </c>
      <c r="AS666" s="528">
        <v>130.30000000000001</v>
      </c>
      <c r="AT666" s="528">
        <v>130.30000000000001</v>
      </c>
      <c r="AU666" s="528">
        <v>130.30000000000001</v>
      </c>
      <c r="AV666" s="528">
        <v>130.30000000000001</v>
      </c>
      <c r="AW666" s="528">
        <v>130.30000000000001</v>
      </c>
      <c r="AX666" s="528">
        <v>130.30000000000001</v>
      </c>
      <c r="AY666" s="528">
        <v>129.4</v>
      </c>
      <c r="AZ666" s="528">
        <v>142.4</v>
      </c>
      <c r="BA666" s="528">
        <v>140.19999999999999</v>
      </c>
      <c r="BB666" s="528">
        <v>142.5</v>
      </c>
      <c r="BC666" s="528">
        <v>139</v>
      </c>
      <c r="BD666" s="528">
        <v>138</v>
      </c>
      <c r="BE666" s="528">
        <v>138.80000000000001</v>
      </c>
      <c r="BF666" s="528">
        <v>140.4</v>
      </c>
      <c r="BG666" s="528">
        <v>139.80000000000001</v>
      </c>
      <c r="BH666" s="528">
        <v>142.69999999999999</v>
      </c>
      <c r="BI666" s="528">
        <v>142.5</v>
      </c>
      <c r="BJ666" s="528">
        <v>140.5</v>
      </c>
      <c r="BK666" s="528">
        <v>142</v>
      </c>
      <c r="BL666" s="528">
        <v>134.5</v>
      </c>
      <c r="BM666" s="528">
        <v>132.4</v>
      </c>
      <c r="BN666" s="528">
        <v>134.69999999999999</v>
      </c>
      <c r="BO666" s="528">
        <v>146.80000000000001</v>
      </c>
      <c r="BP666" s="528">
        <v>140.1</v>
      </c>
      <c r="BQ666" s="528">
        <v>140.19999999999999</v>
      </c>
      <c r="BR666" s="528">
        <v>143.69999999999999</v>
      </c>
      <c r="BS666" s="528">
        <v>141.6</v>
      </c>
      <c r="BT666" s="528">
        <v>140.9</v>
      </c>
      <c r="BU666" s="528">
        <v>141.4</v>
      </c>
      <c r="BV666" s="528">
        <v>141.19999999999999</v>
      </c>
      <c r="BW666" s="528">
        <v>142.4</v>
      </c>
      <c r="BX666" s="528">
        <v>142.80000000000001</v>
      </c>
      <c r="BY666" s="528">
        <v>143.30000000000001</v>
      </c>
      <c r="BZ666" s="528">
        <v>142.9</v>
      </c>
      <c r="CA666" s="528">
        <v>142.19999999999999</v>
      </c>
      <c r="CB666" s="528">
        <v>147.19999999999999</v>
      </c>
      <c r="CC666" s="528">
        <v>148</v>
      </c>
      <c r="CD666" s="528">
        <v>144.6</v>
      </c>
      <c r="CE666" s="528">
        <v>148.5</v>
      </c>
      <c r="CF666" s="528">
        <v>146</v>
      </c>
      <c r="CG666" s="528">
        <v>145.69999999999999</v>
      </c>
      <c r="CH666" s="528">
        <v>146.69999999999999</v>
      </c>
      <c r="CI666" s="528">
        <v>146.69999999999999</v>
      </c>
      <c r="CJ666" s="528">
        <v>146.69999999999999</v>
      </c>
      <c r="CK666" s="528">
        <v>150.5</v>
      </c>
      <c r="CL666" s="528">
        <v>150.6</v>
      </c>
    </row>
    <row r="667" spans="1:90">
      <c r="A667" s="524" t="s">
        <v>3195</v>
      </c>
      <c r="B667" s="524" t="s">
        <v>3196</v>
      </c>
      <c r="C667" s="525">
        <v>0.10241</v>
      </c>
      <c r="D667" s="528">
        <v>100.5</v>
      </c>
      <c r="E667" s="528">
        <v>100.5</v>
      </c>
      <c r="F667" s="528">
        <v>100.5</v>
      </c>
      <c r="G667" s="528">
        <v>101.3</v>
      </c>
      <c r="H667" s="528">
        <v>102.1</v>
      </c>
      <c r="I667" s="528">
        <v>102.1</v>
      </c>
      <c r="J667" s="528">
        <v>102.1</v>
      </c>
      <c r="K667" s="528">
        <v>102.3</v>
      </c>
      <c r="L667" s="528">
        <v>102.3</v>
      </c>
      <c r="M667" s="528">
        <v>102.3</v>
      </c>
      <c r="N667" s="528">
        <v>102.3</v>
      </c>
      <c r="O667" s="528">
        <v>102.4</v>
      </c>
      <c r="P667" s="528">
        <v>103.9</v>
      </c>
      <c r="Q667" s="528">
        <v>103.9</v>
      </c>
      <c r="R667" s="528">
        <v>103.9</v>
      </c>
      <c r="S667" s="528">
        <v>103.8</v>
      </c>
      <c r="T667" s="528">
        <v>105.3</v>
      </c>
      <c r="U667" s="528">
        <v>105.9</v>
      </c>
      <c r="V667" s="528">
        <v>106.1</v>
      </c>
      <c r="W667" s="528">
        <v>105.8</v>
      </c>
      <c r="X667" s="528">
        <v>105.8</v>
      </c>
      <c r="Y667" s="528">
        <v>105.8</v>
      </c>
      <c r="Z667" s="528">
        <v>105.8</v>
      </c>
      <c r="AA667" s="528">
        <v>105.9</v>
      </c>
      <c r="AB667" s="528">
        <v>107.6</v>
      </c>
      <c r="AC667" s="528">
        <v>107.6</v>
      </c>
      <c r="AD667" s="528">
        <v>107.6</v>
      </c>
      <c r="AE667" s="528">
        <v>110.3</v>
      </c>
      <c r="AF667" s="528">
        <v>110.3</v>
      </c>
      <c r="AG667" s="528">
        <v>110</v>
      </c>
      <c r="AH667" s="528">
        <v>110</v>
      </c>
      <c r="AI667" s="528">
        <v>111.4</v>
      </c>
      <c r="AJ667" s="528">
        <v>111.8</v>
      </c>
      <c r="AK667" s="528">
        <v>111.8</v>
      </c>
      <c r="AL667" s="528">
        <v>112.6</v>
      </c>
      <c r="AM667" s="528">
        <v>113.2</v>
      </c>
      <c r="AN667" s="528">
        <v>115.5</v>
      </c>
      <c r="AO667" s="528">
        <v>117</v>
      </c>
      <c r="AP667" s="528">
        <v>117.1</v>
      </c>
      <c r="AQ667" s="528">
        <v>119.7</v>
      </c>
      <c r="AR667" s="528">
        <v>120.8</v>
      </c>
      <c r="AS667" s="528">
        <v>122.4</v>
      </c>
      <c r="AT667" s="528">
        <v>122.5</v>
      </c>
      <c r="AU667" s="528">
        <v>122.5</v>
      </c>
      <c r="AV667" s="528">
        <v>122.5</v>
      </c>
      <c r="AW667" s="528">
        <v>122.5</v>
      </c>
      <c r="AX667" s="528">
        <v>122.4</v>
      </c>
      <c r="AY667" s="528">
        <v>122.9</v>
      </c>
      <c r="AZ667" s="528">
        <v>127.1</v>
      </c>
      <c r="BA667" s="528">
        <v>127.1</v>
      </c>
      <c r="BB667" s="528">
        <v>127.1</v>
      </c>
      <c r="BC667" s="528">
        <v>127.1</v>
      </c>
      <c r="BD667" s="528">
        <v>126.6</v>
      </c>
      <c r="BE667" s="528">
        <v>126.7</v>
      </c>
      <c r="BF667" s="528">
        <v>126.7</v>
      </c>
      <c r="BG667" s="528">
        <v>126.7</v>
      </c>
      <c r="BH667" s="528">
        <v>126.9</v>
      </c>
      <c r="BI667" s="528">
        <v>127.9</v>
      </c>
      <c r="BJ667" s="528">
        <v>128.9</v>
      </c>
      <c r="BK667" s="528">
        <v>129.1</v>
      </c>
      <c r="BL667" s="528">
        <v>129.5</v>
      </c>
      <c r="BM667" s="528">
        <v>132.1</v>
      </c>
      <c r="BN667" s="528">
        <v>138.30000000000001</v>
      </c>
      <c r="BO667" s="528">
        <v>138.30000000000001</v>
      </c>
      <c r="BP667" s="528">
        <v>138.1</v>
      </c>
      <c r="BQ667" s="528">
        <v>137.5</v>
      </c>
      <c r="BR667" s="528">
        <v>137.19999999999999</v>
      </c>
      <c r="BS667" s="528">
        <v>137.5</v>
      </c>
      <c r="BT667" s="528">
        <v>137.5</v>
      </c>
      <c r="BU667" s="528">
        <v>137.5</v>
      </c>
      <c r="BV667" s="528">
        <v>137.5</v>
      </c>
      <c r="BW667" s="528">
        <v>138.19999999999999</v>
      </c>
      <c r="BX667" s="528">
        <v>138.5</v>
      </c>
      <c r="BY667" s="528">
        <v>138.9</v>
      </c>
      <c r="BZ667" s="528">
        <v>138.9</v>
      </c>
      <c r="CA667" s="528">
        <v>137.5</v>
      </c>
      <c r="CB667" s="528">
        <v>135.1</v>
      </c>
      <c r="CC667" s="528">
        <v>132.69999999999999</v>
      </c>
      <c r="CD667" s="528">
        <v>136.80000000000001</v>
      </c>
      <c r="CE667" s="528">
        <v>137.1</v>
      </c>
      <c r="CF667" s="528">
        <v>137.1</v>
      </c>
      <c r="CG667" s="528">
        <v>137.30000000000001</v>
      </c>
      <c r="CH667" s="528">
        <v>137.6</v>
      </c>
      <c r="CI667" s="528">
        <v>137.6</v>
      </c>
      <c r="CJ667" s="528">
        <v>139</v>
      </c>
      <c r="CK667" s="528">
        <v>139.5</v>
      </c>
      <c r="CL667" s="528">
        <v>140</v>
      </c>
    </row>
    <row r="668" spans="1:90">
      <c r="A668" s="524" t="s">
        <v>3197</v>
      </c>
      <c r="B668" s="524" t="s">
        <v>3198</v>
      </c>
      <c r="C668" s="525">
        <v>6.4900000000000001E-3</v>
      </c>
      <c r="D668" s="528">
        <v>101.2</v>
      </c>
      <c r="E668" s="528">
        <v>101.2</v>
      </c>
      <c r="F668" s="528">
        <v>101.2</v>
      </c>
      <c r="G668" s="528">
        <v>99.2</v>
      </c>
      <c r="H668" s="528">
        <v>99.2</v>
      </c>
      <c r="I668" s="528">
        <v>99.2</v>
      </c>
      <c r="J668" s="528">
        <v>99.2</v>
      </c>
      <c r="K668" s="528">
        <v>99.2</v>
      </c>
      <c r="L668" s="528">
        <v>99.2</v>
      </c>
      <c r="M668" s="528">
        <v>99.2</v>
      </c>
      <c r="N668" s="528">
        <v>99.2</v>
      </c>
      <c r="O668" s="528">
        <v>99.2</v>
      </c>
      <c r="P668" s="528">
        <v>103.1</v>
      </c>
      <c r="Q668" s="528">
        <v>103.1</v>
      </c>
      <c r="R668" s="528">
        <v>103.1</v>
      </c>
      <c r="S668" s="528">
        <v>103.3</v>
      </c>
      <c r="T668" s="528">
        <v>103.3</v>
      </c>
      <c r="U668" s="528">
        <v>103.3</v>
      </c>
      <c r="V668" s="528">
        <v>103.4</v>
      </c>
      <c r="W668" s="528">
        <v>103.5</v>
      </c>
      <c r="X668" s="528">
        <v>103.5</v>
      </c>
      <c r="Y668" s="528">
        <v>103.5</v>
      </c>
      <c r="Z668" s="528">
        <v>103.5</v>
      </c>
      <c r="AA668" s="528">
        <v>103.5</v>
      </c>
      <c r="AB668" s="528">
        <v>103.5</v>
      </c>
      <c r="AC668" s="528">
        <v>103.5</v>
      </c>
      <c r="AD668" s="528">
        <v>103.5</v>
      </c>
      <c r="AE668" s="528">
        <v>108.9</v>
      </c>
      <c r="AF668" s="528">
        <v>108.9</v>
      </c>
      <c r="AG668" s="528">
        <v>108.9</v>
      </c>
      <c r="AH668" s="528">
        <v>108.9</v>
      </c>
      <c r="AI668" s="528">
        <v>108.9</v>
      </c>
      <c r="AJ668" s="528">
        <v>108.9</v>
      </c>
      <c r="AK668" s="528">
        <v>108.9</v>
      </c>
      <c r="AL668" s="528">
        <v>108.9</v>
      </c>
      <c r="AM668" s="528">
        <v>108.9</v>
      </c>
      <c r="AN668" s="528">
        <v>108.9</v>
      </c>
      <c r="AO668" s="528">
        <v>108.9</v>
      </c>
      <c r="AP668" s="528">
        <v>110.6</v>
      </c>
      <c r="AQ668" s="528">
        <v>110.6</v>
      </c>
      <c r="AR668" s="528">
        <v>110.6</v>
      </c>
      <c r="AS668" s="528">
        <v>110.6</v>
      </c>
      <c r="AT668" s="528">
        <v>110.6</v>
      </c>
      <c r="AU668" s="528">
        <v>110.6</v>
      </c>
      <c r="AV668" s="528">
        <v>110.6</v>
      </c>
      <c r="AW668" s="528">
        <v>110.6</v>
      </c>
      <c r="AX668" s="528">
        <v>110.6</v>
      </c>
      <c r="AY668" s="528">
        <v>110.6</v>
      </c>
      <c r="AZ668" s="528">
        <v>110.6</v>
      </c>
      <c r="BA668" s="528">
        <v>110.6</v>
      </c>
      <c r="BB668" s="528">
        <v>110.6</v>
      </c>
      <c r="BC668" s="528">
        <v>110.6</v>
      </c>
      <c r="BD668" s="528">
        <v>110.6</v>
      </c>
      <c r="BE668" s="528">
        <v>110.6</v>
      </c>
      <c r="BF668" s="528">
        <v>110.6</v>
      </c>
      <c r="BG668" s="528">
        <v>110.9</v>
      </c>
      <c r="BH668" s="528">
        <v>112.3</v>
      </c>
      <c r="BI668" s="528">
        <v>113.1</v>
      </c>
      <c r="BJ668" s="528">
        <v>113.1</v>
      </c>
      <c r="BK668" s="528">
        <v>113.1</v>
      </c>
      <c r="BL668" s="528">
        <v>113.1</v>
      </c>
      <c r="BM668" s="528">
        <v>113.1</v>
      </c>
      <c r="BN668" s="528">
        <v>113.1</v>
      </c>
      <c r="BO668" s="528">
        <v>113.1</v>
      </c>
      <c r="BP668" s="528">
        <v>113.1</v>
      </c>
      <c r="BQ668" s="528">
        <v>113.1</v>
      </c>
      <c r="BR668" s="528">
        <v>115.9</v>
      </c>
      <c r="BS668" s="528">
        <v>117.8</v>
      </c>
      <c r="BT668" s="528">
        <v>117.8</v>
      </c>
      <c r="BU668" s="528">
        <v>117.8</v>
      </c>
      <c r="BV668" s="528">
        <v>117.8</v>
      </c>
      <c r="BW668" s="528">
        <v>117.8</v>
      </c>
      <c r="BX668" s="528">
        <v>117.8</v>
      </c>
      <c r="BY668" s="528">
        <v>121.2</v>
      </c>
      <c r="BZ668" s="528">
        <v>121.2</v>
      </c>
      <c r="CA668" s="528">
        <v>123.8</v>
      </c>
      <c r="CB668" s="528">
        <v>123.8</v>
      </c>
      <c r="CC668" s="528">
        <v>123.8</v>
      </c>
      <c r="CD668" s="528">
        <v>123.8</v>
      </c>
      <c r="CE668" s="528">
        <v>123.8</v>
      </c>
      <c r="CF668" s="528">
        <v>123.8</v>
      </c>
      <c r="CG668" s="528">
        <v>125.7</v>
      </c>
      <c r="CH668" s="528">
        <v>125.7</v>
      </c>
      <c r="CI668" s="528">
        <v>125.7</v>
      </c>
      <c r="CJ668" s="528">
        <v>125.7</v>
      </c>
      <c r="CK668" s="528">
        <v>125.7</v>
      </c>
      <c r="CL668" s="528">
        <v>125.9</v>
      </c>
    </row>
    <row r="669" spans="1:90">
      <c r="A669" s="524" t="s">
        <v>3199</v>
      </c>
      <c r="B669" s="524" t="s">
        <v>3200</v>
      </c>
      <c r="C669" s="525">
        <v>8.097E-2</v>
      </c>
      <c r="D669" s="528">
        <v>104.1</v>
      </c>
      <c r="E669" s="528">
        <v>98</v>
      </c>
      <c r="F669" s="528">
        <v>98</v>
      </c>
      <c r="G669" s="528">
        <v>104.4</v>
      </c>
      <c r="H669" s="528">
        <v>104.4</v>
      </c>
      <c r="I669" s="528">
        <v>104.4</v>
      </c>
      <c r="J669" s="528">
        <v>104.4</v>
      </c>
      <c r="K669" s="528">
        <v>110.1</v>
      </c>
      <c r="L669" s="528">
        <v>110.1</v>
      </c>
      <c r="M669" s="528">
        <v>101.3</v>
      </c>
      <c r="N669" s="528">
        <v>105.6</v>
      </c>
      <c r="O669" s="528">
        <v>105.6</v>
      </c>
      <c r="P669" s="528">
        <v>105.6</v>
      </c>
      <c r="Q669" s="528">
        <v>105.6</v>
      </c>
      <c r="R669" s="528">
        <v>105.6</v>
      </c>
      <c r="S669" s="528">
        <v>118.2</v>
      </c>
      <c r="T669" s="528">
        <v>118.2</v>
      </c>
      <c r="U669" s="528">
        <v>118.2</v>
      </c>
      <c r="V669" s="528">
        <v>118.2</v>
      </c>
      <c r="W669" s="528">
        <v>117.3</v>
      </c>
      <c r="X669" s="528">
        <v>117.3</v>
      </c>
      <c r="Y669" s="528">
        <v>117.7</v>
      </c>
      <c r="Z669" s="528">
        <v>117.7</v>
      </c>
      <c r="AA669" s="528">
        <v>117.7</v>
      </c>
      <c r="AB669" s="528">
        <v>118.6</v>
      </c>
      <c r="AC669" s="528">
        <v>118.6</v>
      </c>
      <c r="AD669" s="528">
        <v>117.3</v>
      </c>
      <c r="AE669" s="528">
        <v>135.5</v>
      </c>
      <c r="AF669" s="528">
        <v>135.5</v>
      </c>
      <c r="AG669" s="528">
        <v>135.5</v>
      </c>
      <c r="AH669" s="528">
        <v>135.5</v>
      </c>
      <c r="AI669" s="528">
        <v>131.69999999999999</v>
      </c>
      <c r="AJ669" s="528">
        <v>131.69999999999999</v>
      </c>
      <c r="AK669" s="528">
        <v>131.69999999999999</v>
      </c>
      <c r="AL669" s="528">
        <v>134.69999999999999</v>
      </c>
      <c r="AM669" s="528">
        <v>131.1</v>
      </c>
      <c r="AN669" s="528">
        <v>131.1</v>
      </c>
      <c r="AO669" s="528">
        <v>131.1</v>
      </c>
      <c r="AP669" s="528">
        <v>131.1</v>
      </c>
      <c r="AQ669" s="528">
        <v>132.80000000000001</v>
      </c>
      <c r="AR669" s="528">
        <v>132.80000000000001</v>
      </c>
      <c r="AS669" s="528">
        <v>132.80000000000001</v>
      </c>
      <c r="AT669" s="528">
        <v>132.80000000000001</v>
      </c>
      <c r="AU669" s="528">
        <v>132.80000000000001</v>
      </c>
      <c r="AV669" s="528">
        <v>132.80000000000001</v>
      </c>
      <c r="AW669" s="528">
        <v>132.80000000000001</v>
      </c>
      <c r="AX669" s="528">
        <v>132.80000000000001</v>
      </c>
      <c r="AY669" s="528">
        <v>135.9</v>
      </c>
      <c r="AZ669" s="528">
        <v>137</v>
      </c>
      <c r="BA669" s="528">
        <v>136.4</v>
      </c>
      <c r="BB669" s="528">
        <v>134.5</v>
      </c>
      <c r="BC669" s="528">
        <v>134</v>
      </c>
      <c r="BD669" s="528">
        <v>134</v>
      </c>
      <c r="BE669" s="528">
        <v>134</v>
      </c>
      <c r="BF669" s="528">
        <v>134</v>
      </c>
      <c r="BG669" s="528">
        <v>134</v>
      </c>
      <c r="BH669" s="528">
        <v>134</v>
      </c>
      <c r="BI669" s="528">
        <v>134</v>
      </c>
      <c r="BJ669" s="528">
        <v>134</v>
      </c>
      <c r="BK669" s="528">
        <v>134</v>
      </c>
      <c r="BL669" s="528">
        <v>134</v>
      </c>
      <c r="BM669" s="528">
        <v>133.69999999999999</v>
      </c>
      <c r="BN669" s="528">
        <v>132.9</v>
      </c>
      <c r="BO669" s="528">
        <v>132.9</v>
      </c>
      <c r="BP669" s="528">
        <v>132.9</v>
      </c>
      <c r="BQ669" s="528">
        <v>132.9</v>
      </c>
      <c r="BR669" s="528">
        <v>132.9</v>
      </c>
      <c r="BS669" s="528">
        <v>132.9</v>
      </c>
      <c r="BT669" s="528">
        <v>132.9</v>
      </c>
      <c r="BU669" s="528">
        <v>132.9</v>
      </c>
      <c r="BV669" s="528">
        <v>132.9</v>
      </c>
      <c r="BW669" s="528">
        <v>136.5</v>
      </c>
      <c r="BX669" s="528">
        <v>136.1</v>
      </c>
      <c r="BY669" s="528">
        <v>137.6</v>
      </c>
      <c r="BZ669" s="528">
        <v>137.6</v>
      </c>
      <c r="CA669" s="528">
        <v>137.6</v>
      </c>
      <c r="CB669" s="528">
        <v>137.6</v>
      </c>
      <c r="CC669" s="528">
        <v>137.6</v>
      </c>
      <c r="CD669" s="528">
        <v>137.6</v>
      </c>
      <c r="CE669" s="528">
        <v>137.6</v>
      </c>
      <c r="CF669" s="528">
        <v>137.6</v>
      </c>
      <c r="CG669" s="528">
        <v>137.6</v>
      </c>
      <c r="CH669" s="528">
        <v>137.6</v>
      </c>
      <c r="CI669" s="528">
        <v>137.6</v>
      </c>
      <c r="CJ669" s="528">
        <v>140.4</v>
      </c>
      <c r="CK669" s="528">
        <v>143.19999999999999</v>
      </c>
      <c r="CL669" s="528">
        <v>143.19999999999999</v>
      </c>
    </row>
    <row r="670" spans="1:90">
      <c r="A670" s="524" t="s">
        <v>3201</v>
      </c>
      <c r="B670" s="524" t="s">
        <v>3202</v>
      </c>
      <c r="C670" s="525">
        <v>4.5039999999999997E-2</v>
      </c>
      <c r="D670" s="528">
        <v>100.3</v>
      </c>
      <c r="E670" s="528">
        <v>100.3</v>
      </c>
      <c r="F670" s="528">
        <v>100.3</v>
      </c>
      <c r="G670" s="528">
        <v>107.7</v>
      </c>
      <c r="H670" s="528">
        <v>107.7</v>
      </c>
      <c r="I670" s="528">
        <v>107.7</v>
      </c>
      <c r="J670" s="528">
        <v>107.7</v>
      </c>
      <c r="K670" s="528">
        <v>107.7</v>
      </c>
      <c r="L670" s="528">
        <v>107.7</v>
      </c>
      <c r="M670" s="528">
        <v>107.7</v>
      </c>
      <c r="N670" s="528">
        <v>107.7</v>
      </c>
      <c r="O670" s="528">
        <v>107.7</v>
      </c>
      <c r="P670" s="528">
        <v>107.7</v>
      </c>
      <c r="Q670" s="528">
        <v>107.7</v>
      </c>
      <c r="R670" s="528">
        <v>107.7</v>
      </c>
      <c r="S670" s="528">
        <v>116.4</v>
      </c>
      <c r="T670" s="528">
        <v>116.4</v>
      </c>
      <c r="U670" s="528">
        <v>116.4</v>
      </c>
      <c r="V670" s="528">
        <v>116.4</v>
      </c>
      <c r="W670" s="528">
        <v>116.4</v>
      </c>
      <c r="X670" s="528">
        <v>116.4</v>
      </c>
      <c r="Y670" s="528">
        <v>116.4</v>
      </c>
      <c r="Z670" s="528">
        <v>116.4</v>
      </c>
      <c r="AA670" s="528">
        <v>116.4</v>
      </c>
      <c r="AB670" s="528">
        <v>116.6</v>
      </c>
      <c r="AC670" s="528">
        <v>116.6</v>
      </c>
      <c r="AD670" s="528">
        <v>116.6</v>
      </c>
      <c r="AE670" s="528">
        <v>126.9</v>
      </c>
      <c r="AF670" s="528">
        <v>126.9</v>
      </c>
      <c r="AG670" s="528">
        <v>126.9</v>
      </c>
      <c r="AH670" s="528">
        <v>126.9</v>
      </c>
      <c r="AI670" s="528">
        <v>126.9</v>
      </c>
      <c r="AJ670" s="528">
        <v>126.9</v>
      </c>
      <c r="AK670" s="528">
        <v>126.9</v>
      </c>
      <c r="AL670" s="528">
        <v>126.9</v>
      </c>
      <c r="AM670" s="528">
        <v>126.9</v>
      </c>
      <c r="AN670" s="528">
        <v>127.5</v>
      </c>
      <c r="AO670" s="528">
        <v>127.5</v>
      </c>
      <c r="AP670" s="528">
        <v>127</v>
      </c>
      <c r="AQ670" s="528">
        <v>128.69999999999999</v>
      </c>
      <c r="AR670" s="528">
        <v>130.5</v>
      </c>
      <c r="AS670" s="528">
        <v>130.5</v>
      </c>
      <c r="AT670" s="528">
        <v>130.5</v>
      </c>
      <c r="AU670" s="528">
        <v>130.5</v>
      </c>
      <c r="AV670" s="528">
        <v>130.4</v>
      </c>
      <c r="AW670" s="528">
        <v>130.1</v>
      </c>
      <c r="AX670" s="528">
        <v>130.1</v>
      </c>
      <c r="AY670" s="528">
        <v>129.69999999999999</v>
      </c>
      <c r="AZ670" s="528">
        <v>128.69999999999999</v>
      </c>
      <c r="BA670" s="528">
        <v>128.30000000000001</v>
      </c>
      <c r="BB670" s="528">
        <v>128.19999999999999</v>
      </c>
      <c r="BC670" s="528">
        <v>132.9</v>
      </c>
      <c r="BD670" s="528">
        <v>132.9</v>
      </c>
      <c r="BE670" s="528">
        <v>132.9</v>
      </c>
      <c r="BF670" s="528">
        <v>132.9</v>
      </c>
      <c r="BG670" s="528">
        <v>135.4</v>
      </c>
      <c r="BH670" s="528">
        <v>133</v>
      </c>
      <c r="BI670" s="528">
        <v>133</v>
      </c>
      <c r="BJ670" s="528">
        <v>125.6</v>
      </c>
      <c r="BK670" s="528">
        <v>124.6</v>
      </c>
      <c r="BL670" s="528">
        <v>127</v>
      </c>
      <c r="BM670" s="528">
        <v>127</v>
      </c>
      <c r="BN670" s="528">
        <v>128.4</v>
      </c>
      <c r="BO670" s="528">
        <v>123.8</v>
      </c>
      <c r="BP670" s="528">
        <v>121.5</v>
      </c>
      <c r="BQ670" s="528">
        <v>129.6</v>
      </c>
      <c r="BR670" s="528">
        <v>129.6</v>
      </c>
      <c r="BS670" s="528">
        <v>129.6</v>
      </c>
      <c r="BT670" s="528">
        <v>129.6</v>
      </c>
      <c r="BU670" s="528">
        <v>129.6</v>
      </c>
      <c r="BV670" s="528">
        <v>129.6</v>
      </c>
      <c r="BW670" s="528">
        <v>129.6</v>
      </c>
      <c r="BX670" s="528">
        <v>130.19999999999999</v>
      </c>
      <c r="BY670" s="528">
        <v>130.80000000000001</v>
      </c>
      <c r="BZ670" s="528">
        <v>129.4</v>
      </c>
      <c r="CA670" s="528">
        <v>127.3</v>
      </c>
      <c r="CB670" s="528">
        <v>125.9</v>
      </c>
      <c r="CC670" s="528">
        <v>125.2</v>
      </c>
      <c r="CD670" s="528">
        <v>125.3</v>
      </c>
      <c r="CE670" s="528">
        <v>125.4</v>
      </c>
      <c r="CF670" s="528">
        <v>125.8</v>
      </c>
      <c r="CG670" s="528">
        <v>128.5</v>
      </c>
      <c r="CH670" s="528">
        <v>128.5</v>
      </c>
      <c r="CI670" s="528">
        <v>128.5</v>
      </c>
      <c r="CJ670" s="528">
        <v>128.80000000000001</v>
      </c>
      <c r="CK670" s="528">
        <v>129</v>
      </c>
      <c r="CL670" s="528">
        <v>129.30000000000001</v>
      </c>
    </row>
    <row r="671" spans="1:90">
      <c r="A671" s="524" t="s">
        <v>3203</v>
      </c>
      <c r="B671" s="524" t="s">
        <v>3204</v>
      </c>
      <c r="C671" s="525">
        <v>7.6299999999999996E-3</v>
      </c>
      <c r="D671" s="528">
        <v>100</v>
      </c>
      <c r="E671" s="528">
        <v>100</v>
      </c>
      <c r="F671" s="528">
        <v>100</v>
      </c>
      <c r="G671" s="528">
        <v>110.3</v>
      </c>
      <c r="H671" s="528">
        <v>110.7</v>
      </c>
      <c r="I671" s="528">
        <v>110.7</v>
      </c>
      <c r="J671" s="528">
        <v>110.7</v>
      </c>
      <c r="K671" s="528">
        <v>110.7</v>
      </c>
      <c r="L671" s="528">
        <v>110.7</v>
      </c>
      <c r="M671" s="528">
        <v>110.7</v>
      </c>
      <c r="N671" s="528">
        <v>110.7</v>
      </c>
      <c r="O671" s="528">
        <v>110.7</v>
      </c>
      <c r="P671" s="528">
        <v>110.7</v>
      </c>
      <c r="Q671" s="528">
        <v>110.7</v>
      </c>
      <c r="R671" s="528">
        <v>111.1</v>
      </c>
      <c r="S671" s="528">
        <v>111.1</v>
      </c>
      <c r="T671" s="528">
        <v>111.1</v>
      </c>
      <c r="U671" s="528">
        <v>111.1</v>
      </c>
      <c r="V671" s="528">
        <v>111.1</v>
      </c>
      <c r="W671" s="528">
        <v>111.1</v>
      </c>
      <c r="X671" s="528">
        <v>111.1</v>
      </c>
      <c r="Y671" s="528">
        <v>111.1</v>
      </c>
      <c r="Z671" s="528">
        <v>111.1</v>
      </c>
      <c r="AA671" s="528">
        <v>111.1</v>
      </c>
      <c r="AB671" s="528">
        <v>111.1</v>
      </c>
      <c r="AC671" s="528">
        <v>111.1</v>
      </c>
      <c r="AD671" s="528">
        <v>111.1</v>
      </c>
      <c r="AE671" s="528">
        <v>111.7</v>
      </c>
      <c r="AF671" s="528">
        <v>111.7</v>
      </c>
      <c r="AG671" s="528">
        <v>111.7</v>
      </c>
      <c r="AH671" s="528">
        <v>111.7</v>
      </c>
      <c r="AI671" s="528">
        <v>111.7</v>
      </c>
      <c r="AJ671" s="528">
        <v>111.7</v>
      </c>
      <c r="AK671" s="528">
        <v>111.7</v>
      </c>
      <c r="AL671" s="528">
        <v>111.7</v>
      </c>
      <c r="AM671" s="528">
        <v>111.7</v>
      </c>
      <c r="AN671" s="528">
        <v>111.1</v>
      </c>
      <c r="AO671" s="528">
        <v>111.1</v>
      </c>
      <c r="AP671" s="528">
        <v>111.6</v>
      </c>
      <c r="AQ671" s="528">
        <v>111.1</v>
      </c>
      <c r="AR671" s="528">
        <v>111.1</v>
      </c>
      <c r="AS671" s="528">
        <v>111.1</v>
      </c>
      <c r="AT671" s="528">
        <v>111.1</v>
      </c>
      <c r="AU671" s="528">
        <v>111.1</v>
      </c>
      <c r="AV671" s="528">
        <v>116.3</v>
      </c>
      <c r="AW671" s="528">
        <v>116.3</v>
      </c>
      <c r="AX671" s="528">
        <v>116.3</v>
      </c>
      <c r="AY671" s="528">
        <v>115.6</v>
      </c>
      <c r="AZ671" s="528">
        <v>115.4</v>
      </c>
      <c r="BA671" s="528">
        <v>115.3</v>
      </c>
      <c r="BB671" s="528">
        <v>115</v>
      </c>
      <c r="BC671" s="528">
        <v>115</v>
      </c>
      <c r="BD671" s="528">
        <v>115</v>
      </c>
      <c r="BE671" s="528">
        <v>115</v>
      </c>
      <c r="BF671" s="528">
        <v>114.9</v>
      </c>
      <c r="BG671" s="528">
        <v>115</v>
      </c>
      <c r="BH671" s="528">
        <v>115</v>
      </c>
      <c r="BI671" s="528">
        <v>115</v>
      </c>
      <c r="BJ671" s="528">
        <v>115</v>
      </c>
      <c r="BK671" s="528">
        <v>115</v>
      </c>
      <c r="BL671" s="528">
        <v>115</v>
      </c>
      <c r="BM671" s="528">
        <v>115</v>
      </c>
      <c r="BN671" s="528">
        <v>115</v>
      </c>
      <c r="BO671" s="528">
        <v>116.8</v>
      </c>
      <c r="BP671" s="528">
        <v>116.8</v>
      </c>
      <c r="BQ671" s="528">
        <v>116.8</v>
      </c>
      <c r="BR671" s="528">
        <v>116.8</v>
      </c>
      <c r="BS671" s="528">
        <v>116.8</v>
      </c>
      <c r="BT671" s="528">
        <v>116.8</v>
      </c>
      <c r="BU671" s="528">
        <v>116.8</v>
      </c>
      <c r="BV671" s="528">
        <v>116.8</v>
      </c>
      <c r="BW671" s="528">
        <v>116.8</v>
      </c>
      <c r="BX671" s="528">
        <v>122.3</v>
      </c>
      <c r="BY671" s="528">
        <v>123.9</v>
      </c>
      <c r="BZ671" s="528">
        <v>124</v>
      </c>
      <c r="CA671" s="528">
        <v>126</v>
      </c>
      <c r="CB671" s="528">
        <v>127.3</v>
      </c>
      <c r="CC671" s="528">
        <v>127.3</v>
      </c>
      <c r="CD671" s="528">
        <v>127.3</v>
      </c>
      <c r="CE671" s="528">
        <v>127.3</v>
      </c>
      <c r="CF671" s="528">
        <v>127.7</v>
      </c>
      <c r="CG671" s="528">
        <v>128.9</v>
      </c>
      <c r="CH671" s="528">
        <v>128.9</v>
      </c>
      <c r="CI671" s="528">
        <v>128.9</v>
      </c>
      <c r="CJ671" s="528">
        <v>128.9</v>
      </c>
      <c r="CK671" s="528">
        <v>128.9</v>
      </c>
      <c r="CL671" s="528">
        <v>129.4</v>
      </c>
    </row>
    <row r="672" spans="1:90">
      <c r="A672" s="524" t="s">
        <v>3205</v>
      </c>
      <c r="B672" s="524" t="s">
        <v>3206</v>
      </c>
      <c r="C672" s="525">
        <v>0.15604999999999999</v>
      </c>
      <c r="D672" s="528">
        <v>100.8</v>
      </c>
      <c r="E672" s="528">
        <v>99.5</v>
      </c>
      <c r="F672" s="528">
        <v>99</v>
      </c>
      <c r="G672" s="528">
        <v>100.7</v>
      </c>
      <c r="H672" s="528">
        <v>101.9</v>
      </c>
      <c r="I672" s="528">
        <v>101.9</v>
      </c>
      <c r="J672" s="528">
        <v>103.8</v>
      </c>
      <c r="K672" s="528">
        <v>104.4</v>
      </c>
      <c r="L672" s="528">
        <v>104.4</v>
      </c>
      <c r="M672" s="528">
        <v>104.1</v>
      </c>
      <c r="N672" s="528">
        <v>103.5</v>
      </c>
      <c r="O672" s="528">
        <v>104.1</v>
      </c>
      <c r="P672" s="528">
        <v>104.1</v>
      </c>
      <c r="Q672" s="528">
        <v>104.6</v>
      </c>
      <c r="R672" s="528">
        <v>106.5</v>
      </c>
      <c r="S672" s="528">
        <v>110.9</v>
      </c>
      <c r="T672" s="528">
        <v>111.7</v>
      </c>
      <c r="U672" s="528">
        <v>114.2</v>
      </c>
      <c r="V672" s="528">
        <v>116.7</v>
      </c>
      <c r="W672" s="528">
        <v>117.2</v>
      </c>
      <c r="X672" s="528">
        <v>117.2</v>
      </c>
      <c r="Y672" s="528">
        <v>117.2</v>
      </c>
      <c r="Z672" s="528">
        <v>117.2</v>
      </c>
      <c r="AA672" s="528">
        <v>117.2</v>
      </c>
      <c r="AB672" s="528">
        <v>117.2</v>
      </c>
      <c r="AC672" s="528">
        <v>117.2</v>
      </c>
      <c r="AD672" s="528">
        <v>117.8</v>
      </c>
      <c r="AE672" s="528">
        <v>120.9</v>
      </c>
      <c r="AF672" s="528">
        <v>119.8</v>
      </c>
      <c r="AG672" s="528">
        <v>118.6</v>
      </c>
      <c r="AH672" s="528">
        <v>118.6</v>
      </c>
      <c r="AI672" s="528">
        <v>118.3</v>
      </c>
      <c r="AJ672" s="528">
        <v>119</v>
      </c>
      <c r="AK672" s="528">
        <v>120.6</v>
      </c>
      <c r="AL672" s="528">
        <v>120.7</v>
      </c>
      <c r="AM672" s="528">
        <v>124.3</v>
      </c>
      <c r="AN672" s="528">
        <v>123.3</v>
      </c>
      <c r="AO672" s="528">
        <v>121.4</v>
      </c>
      <c r="AP672" s="528">
        <v>123.2</v>
      </c>
      <c r="AQ672" s="528">
        <v>123.5</v>
      </c>
      <c r="AR672" s="528">
        <v>126</v>
      </c>
      <c r="AS672" s="528">
        <v>125.6</v>
      </c>
      <c r="AT672" s="528">
        <v>125.7</v>
      </c>
      <c r="AU672" s="528">
        <v>125.5</v>
      </c>
      <c r="AV672" s="528">
        <v>128.4</v>
      </c>
      <c r="AW672" s="528">
        <v>128.69999999999999</v>
      </c>
      <c r="AX672" s="528">
        <v>128.69999999999999</v>
      </c>
      <c r="AY672" s="528">
        <v>128.9</v>
      </c>
      <c r="AZ672" s="528">
        <v>128.80000000000001</v>
      </c>
      <c r="BA672" s="528">
        <v>126.5</v>
      </c>
      <c r="BB672" s="528">
        <v>126.9</v>
      </c>
      <c r="BC672" s="528">
        <v>127.3</v>
      </c>
      <c r="BD672" s="528">
        <v>127.2</v>
      </c>
      <c r="BE672" s="528">
        <v>126.5</v>
      </c>
      <c r="BF672" s="528">
        <v>125.5</v>
      </c>
      <c r="BG672" s="528">
        <v>126.5</v>
      </c>
      <c r="BH672" s="528">
        <v>127.5</v>
      </c>
      <c r="BI672" s="528">
        <v>128</v>
      </c>
      <c r="BJ672" s="528">
        <v>129.6</v>
      </c>
      <c r="BK672" s="528">
        <v>129.30000000000001</v>
      </c>
      <c r="BL672" s="528">
        <v>133.9</v>
      </c>
      <c r="BM672" s="528">
        <v>144.30000000000001</v>
      </c>
      <c r="BN672" s="528">
        <v>159.6</v>
      </c>
      <c r="BO672" s="528">
        <v>161.9</v>
      </c>
      <c r="BP672" s="528">
        <v>164.2</v>
      </c>
      <c r="BQ672" s="528">
        <v>162.69999999999999</v>
      </c>
      <c r="BR672" s="528">
        <v>165</v>
      </c>
      <c r="BS672" s="528">
        <v>162.4</v>
      </c>
      <c r="BT672" s="528">
        <v>164.9</v>
      </c>
      <c r="BU672" s="528">
        <v>165.4</v>
      </c>
      <c r="BV672" s="528">
        <v>165.4</v>
      </c>
      <c r="BW672" s="528">
        <v>166</v>
      </c>
      <c r="BX672" s="528">
        <v>166.2</v>
      </c>
      <c r="BY672" s="528">
        <v>165.6</v>
      </c>
      <c r="BZ672" s="528">
        <v>165.3</v>
      </c>
      <c r="CA672" s="528">
        <v>165.7</v>
      </c>
      <c r="CB672" s="528">
        <v>166.2</v>
      </c>
      <c r="CC672" s="528">
        <v>166.4</v>
      </c>
      <c r="CD672" s="528">
        <v>166</v>
      </c>
      <c r="CE672" s="528">
        <v>166.3</v>
      </c>
      <c r="CF672" s="528">
        <v>170.8</v>
      </c>
      <c r="CG672" s="528">
        <v>171.1</v>
      </c>
      <c r="CH672" s="528">
        <v>171.1</v>
      </c>
      <c r="CI672" s="528">
        <v>171.8</v>
      </c>
      <c r="CJ672" s="528">
        <v>172.6</v>
      </c>
      <c r="CK672" s="528">
        <v>173.1</v>
      </c>
      <c r="CL672" s="528">
        <v>172.9</v>
      </c>
    </row>
    <row r="673" spans="1:90">
      <c r="A673" s="524" t="s">
        <v>3207</v>
      </c>
      <c r="B673" s="524" t="s">
        <v>3208</v>
      </c>
      <c r="C673" s="525">
        <v>0.14843999999999999</v>
      </c>
      <c r="D673" s="528">
        <v>103.8</v>
      </c>
      <c r="E673" s="528">
        <v>105.3</v>
      </c>
      <c r="F673" s="528">
        <v>106</v>
      </c>
      <c r="G673" s="528">
        <v>104.4</v>
      </c>
      <c r="H673" s="528">
        <v>104.9</v>
      </c>
      <c r="I673" s="528">
        <v>104.3</v>
      </c>
      <c r="J673" s="528">
        <v>104.8</v>
      </c>
      <c r="K673" s="528">
        <v>105.3</v>
      </c>
      <c r="L673" s="528">
        <v>104.3</v>
      </c>
      <c r="M673" s="528">
        <v>104.9</v>
      </c>
      <c r="N673" s="528">
        <v>106.9</v>
      </c>
      <c r="O673" s="528">
        <v>106.3</v>
      </c>
      <c r="P673" s="528">
        <v>107.8</v>
      </c>
      <c r="Q673" s="528">
        <v>109.3</v>
      </c>
      <c r="R673" s="528">
        <v>106.6</v>
      </c>
      <c r="S673" s="528">
        <v>108.4</v>
      </c>
      <c r="T673" s="528">
        <v>109.6</v>
      </c>
      <c r="U673" s="528">
        <v>110.8</v>
      </c>
      <c r="V673" s="528">
        <v>111.2</v>
      </c>
      <c r="W673" s="528">
        <v>109</v>
      </c>
      <c r="X673" s="528">
        <v>108.5</v>
      </c>
      <c r="Y673" s="528">
        <v>108.3</v>
      </c>
      <c r="Z673" s="528">
        <v>108.4</v>
      </c>
      <c r="AA673" s="528">
        <v>108.4</v>
      </c>
      <c r="AB673" s="528">
        <v>108.2</v>
      </c>
      <c r="AC673" s="528">
        <v>108.1</v>
      </c>
      <c r="AD673" s="528">
        <v>108.8</v>
      </c>
      <c r="AE673" s="528">
        <v>112.2</v>
      </c>
      <c r="AF673" s="528">
        <v>111.7</v>
      </c>
      <c r="AG673" s="528">
        <v>112.4</v>
      </c>
      <c r="AH673" s="528">
        <v>112</v>
      </c>
      <c r="AI673" s="528">
        <v>112.4</v>
      </c>
      <c r="AJ673" s="528">
        <v>115</v>
      </c>
      <c r="AK673" s="528">
        <v>114.4</v>
      </c>
      <c r="AL673" s="528">
        <v>111.8</v>
      </c>
      <c r="AM673" s="528">
        <v>112</v>
      </c>
      <c r="AN673" s="528">
        <v>112.9</v>
      </c>
      <c r="AO673" s="528">
        <v>113.3</v>
      </c>
      <c r="AP673" s="528">
        <v>113.8</v>
      </c>
      <c r="AQ673" s="528">
        <v>112.9</v>
      </c>
      <c r="AR673" s="528">
        <v>113.5</v>
      </c>
      <c r="AS673" s="528">
        <v>113.7</v>
      </c>
      <c r="AT673" s="528">
        <v>113.7</v>
      </c>
      <c r="AU673" s="528">
        <v>114.1</v>
      </c>
      <c r="AV673" s="528">
        <v>114.3</v>
      </c>
      <c r="AW673" s="528">
        <v>113.3</v>
      </c>
      <c r="AX673" s="528">
        <v>113.5</v>
      </c>
      <c r="AY673" s="528">
        <v>113.7</v>
      </c>
      <c r="AZ673" s="528">
        <v>114.5</v>
      </c>
      <c r="BA673" s="528">
        <v>114.3</v>
      </c>
      <c r="BB673" s="528">
        <v>113.2</v>
      </c>
      <c r="BC673" s="528">
        <v>112.8</v>
      </c>
      <c r="BD673" s="528">
        <v>112.9</v>
      </c>
      <c r="BE673" s="528">
        <v>112.8</v>
      </c>
      <c r="BF673" s="528">
        <v>113.2</v>
      </c>
      <c r="BG673" s="528">
        <v>113.8</v>
      </c>
      <c r="BH673" s="528">
        <v>112.6</v>
      </c>
      <c r="BI673" s="528">
        <v>112.3</v>
      </c>
      <c r="BJ673" s="528">
        <v>111.1</v>
      </c>
      <c r="BK673" s="528">
        <v>112.8</v>
      </c>
      <c r="BL673" s="528">
        <v>112.4</v>
      </c>
      <c r="BM673" s="528">
        <v>112.4</v>
      </c>
      <c r="BN673" s="528">
        <v>112.4</v>
      </c>
      <c r="BO673" s="528">
        <v>112.6</v>
      </c>
      <c r="BP673" s="528">
        <v>112.6</v>
      </c>
      <c r="BQ673" s="528">
        <v>112.6</v>
      </c>
      <c r="BR673" s="528">
        <v>112.6</v>
      </c>
      <c r="BS673" s="528">
        <v>112.6</v>
      </c>
      <c r="BT673" s="528">
        <v>112.6</v>
      </c>
      <c r="BU673" s="528">
        <v>112.6</v>
      </c>
      <c r="BV673" s="528">
        <v>112.6</v>
      </c>
      <c r="BW673" s="528">
        <v>113.1</v>
      </c>
      <c r="BX673" s="528">
        <v>112.9</v>
      </c>
      <c r="BY673" s="528">
        <v>113.4</v>
      </c>
      <c r="BZ673" s="528">
        <v>115.9</v>
      </c>
      <c r="CA673" s="528">
        <v>116</v>
      </c>
      <c r="CB673" s="528">
        <v>115.8</v>
      </c>
      <c r="CC673" s="528">
        <v>116</v>
      </c>
      <c r="CD673" s="528">
        <v>116</v>
      </c>
      <c r="CE673" s="528">
        <v>116</v>
      </c>
      <c r="CF673" s="528">
        <v>116.1</v>
      </c>
      <c r="CG673" s="528">
        <v>116.1</v>
      </c>
      <c r="CH673" s="528">
        <v>116.1</v>
      </c>
      <c r="CI673" s="528">
        <v>116.1</v>
      </c>
      <c r="CJ673" s="528">
        <v>116</v>
      </c>
      <c r="CK673" s="528">
        <v>116</v>
      </c>
      <c r="CL673" s="528">
        <v>116.1</v>
      </c>
    </row>
    <row r="674" spans="1:90">
      <c r="A674" s="524" t="s">
        <v>3209</v>
      </c>
      <c r="B674" s="524" t="s">
        <v>3210</v>
      </c>
      <c r="C674" s="525">
        <v>0.26116</v>
      </c>
      <c r="D674" s="528">
        <v>101.7</v>
      </c>
      <c r="E674" s="528">
        <v>100.7</v>
      </c>
      <c r="F674" s="528">
        <v>101.7</v>
      </c>
      <c r="G674" s="528">
        <v>104.6</v>
      </c>
      <c r="H674" s="528">
        <v>104.6</v>
      </c>
      <c r="I674" s="528">
        <v>104.5</v>
      </c>
      <c r="J674" s="528">
        <v>105.6</v>
      </c>
      <c r="K674" s="528">
        <v>104.1</v>
      </c>
      <c r="L674" s="528">
        <v>104.1</v>
      </c>
      <c r="M674" s="528">
        <v>104</v>
      </c>
      <c r="N674" s="528">
        <v>104.4</v>
      </c>
      <c r="O674" s="528">
        <v>104.5</v>
      </c>
      <c r="P674" s="528">
        <v>106.1</v>
      </c>
      <c r="Q674" s="528">
        <v>105.7</v>
      </c>
      <c r="R674" s="528">
        <v>104.1</v>
      </c>
      <c r="S674" s="528">
        <v>106.4</v>
      </c>
      <c r="T674" s="528">
        <v>107.2</v>
      </c>
      <c r="U674" s="528">
        <v>107.7</v>
      </c>
      <c r="V674" s="528">
        <v>109.3</v>
      </c>
      <c r="W674" s="528">
        <v>107.1</v>
      </c>
      <c r="X674" s="528">
        <v>109.2</v>
      </c>
      <c r="Y674" s="528">
        <v>109.2</v>
      </c>
      <c r="Z674" s="528">
        <v>109.2</v>
      </c>
      <c r="AA674" s="528">
        <v>110.6</v>
      </c>
      <c r="AB674" s="528">
        <v>109.7</v>
      </c>
      <c r="AC674" s="528">
        <v>111.8</v>
      </c>
      <c r="AD674" s="528">
        <v>113.5</v>
      </c>
      <c r="AE674" s="528">
        <v>114.7</v>
      </c>
      <c r="AF674" s="528">
        <v>115.4</v>
      </c>
      <c r="AG674" s="528">
        <v>114.2</v>
      </c>
      <c r="AH674" s="528">
        <v>114</v>
      </c>
      <c r="AI674" s="528">
        <v>115.3</v>
      </c>
      <c r="AJ674" s="528">
        <v>115.3</v>
      </c>
      <c r="AK674" s="528">
        <v>114</v>
      </c>
      <c r="AL674" s="528">
        <v>114.3</v>
      </c>
      <c r="AM674" s="528">
        <v>115.3</v>
      </c>
      <c r="AN674" s="528">
        <v>119.2</v>
      </c>
      <c r="AO674" s="528">
        <v>119.8</v>
      </c>
      <c r="AP674" s="528">
        <v>122.1</v>
      </c>
      <c r="AQ674" s="528">
        <v>122</v>
      </c>
      <c r="AR674" s="528">
        <v>123.5</v>
      </c>
      <c r="AS674" s="528">
        <v>121.8</v>
      </c>
      <c r="AT674" s="528">
        <v>123.2</v>
      </c>
      <c r="AU674" s="528">
        <v>123.3</v>
      </c>
      <c r="AV674" s="528">
        <v>123.4</v>
      </c>
      <c r="AW674" s="528">
        <v>123.6</v>
      </c>
      <c r="AX674" s="528">
        <v>123.9</v>
      </c>
      <c r="AY674" s="528">
        <v>123.9</v>
      </c>
      <c r="AZ674" s="528">
        <v>126.3</v>
      </c>
      <c r="BA674" s="528">
        <v>125.1</v>
      </c>
      <c r="BB674" s="528">
        <v>124.8</v>
      </c>
      <c r="BC674" s="528">
        <v>125</v>
      </c>
      <c r="BD674" s="528">
        <v>125</v>
      </c>
      <c r="BE674" s="528">
        <v>123.1</v>
      </c>
      <c r="BF674" s="528">
        <v>123.3</v>
      </c>
      <c r="BG674" s="528">
        <v>124.1</v>
      </c>
      <c r="BH674" s="528">
        <v>124</v>
      </c>
      <c r="BI674" s="528">
        <v>124.6</v>
      </c>
      <c r="BJ674" s="528">
        <v>122</v>
      </c>
      <c r="BK674" s="528">
        <v>120.8</v>
      </c>
      <c r="BL674" s="528">
        <v>125.6</v>
      </c>
      <c r="BM674" s="528">
        <v>125.5</v>
      </c>
      <c r="BN674" s="528">
        <v>124.8</v>
      </c>
      <c r="BO674" s="528">
        <v>122.1</v>
      </c>
      <c r="BP674" s="528">
        <v>123</v>
      </c>
      <c r="BQ674" s="528">
        <v>123</v>
      </c>
      <c r="BR674" s="528">
        <v>123</v>
      </c>
      <c r="BS674" s="528">
        <v>127.7</v>
      </c>
      <c r="BT674" s="528">
        <v>128.1</v>
      </c>
      <c r="BU674" s="528">
        <v>128.19999999999999</v>
      </c>
      <c r="BV674" s="528">
        <v>128.19999999999999</v>
      </c>
      <c r="BW674" s="528">
        <v>128.30000000000001</v>
      </c>
      <c r="BX674" s="528">
        <v>132.69999999999999</v>
      </c>
      <c r="BY674" s="528">
        <v>133.30000000000001</v>
      </c>
      <c r="BZ674" s="528">
        <v>134.4</v>
      </c>
      <c r="CA674" s="528">
        <v>135</v>
      </c>
      <c r="CB674" s="528">
        <v>134.6</v>
      </c>
      <c r="CC674" s="528">
        <v>134.69999999999999</v>
      </c>
      <c r="CD674" s="528">
        <v>130.6</v>
      </c>
      <c r="CE674" s="528">
        <v>130.6</v>
      </c>
      <c r="CF674" s="528">
        <v>131.19999999999999</v>
      </c>
      <c r="CG674" s="528">
        <v>129.69999999999999</v>
      </c>
      <c r="CH674" s="528">
        <v>129.69999999999999</v>
      </c>
      <c r="CI674" s="528">
        <v>129.69999999999999</v>
      </c>
      <c r="CJ674" s="528">
        <v>130.80000000000001</v>
      </c>
      <c r="CK674" s="528">
        <v>131.5</v>
      </c>
      <c r="CL674" s="528">
        <v>131.80000000000001</v>
      </c>
    </row>
    <row r="675" spans="1:90">
      <c r="A675" s="524" t="s">
        <v>3211</v>
      </c>
      <c r="B675" s="524" t="s">
        <v>3212</v>
      </c>
      <c r="C675" s="525">
        <v>4.487E-2</v>
      </c>
      <c r="D675" s="528">
        <v>100.4</v>
      </c>
      <c r="E675" s="528">
        <v>100.4</v>
      </c>
      <c r="F675" s="528">
        <v>100.4</v>
      </c>
      <c r="G675" s="528">
        <v>105.7</v>
      </c>
      <c r="H675" s="528">
        <v>105.7</v>
      </c>
      <c r="I675" s="528">
        <v>105.7</v>
      </c>
      <c r="J675" s="528">
        <v>105.7</v>
      </c>
      <c r="K675" s="528">
        <v>105.7</v>
      </c>
      <c r="L675" s="528">
        <v>105.7</v>
      </c>
      <c r="M675" s="528">
        <v>105.8</v>
      </c>
      <c r="N675" s="528">
        <v>105.8</v>
      </c>
      <c r="O675" s="528">
        <v>105.8</v>
      </c>
      <c r="P675" s="528">
        <v>108.1</v>
      </c>
      <c r="Q675" s="528">
        <v>108.3</v>
      </c>
      <c r="R675" s="528">
        <v>108.5</v>
      </c>
      <c r="S675" s="528">
        <v>111.8</v>
      </c>
      <c r="T675" s="528">
        <v>114.1</v>
      </c>
      <c r="U675" s="528">
        <v>113</v>
      </c>
      <c r="V675" s="528">
        <v>113</v>
      </c>
      <c r="W675" s="528">
        <v>112.7</v>
      </c>
      <c r="X675" s="528">
        <v>112.7</v>
      </c>
      <c r="Y675" s="528">
        <v>112.8</v>
      </c>
      <c r="Z675" s="528">
        <v>112.8</v>
      </c>
      <c r="AA675" s="528">
        <v>112.8</v>
      </c>
      <c r="AB675" s="528">
        <v>112.1</v>
      </c>
      <c r="AC675" s="528">
        <v>111.8</v>
      </c>
      <c r="AD675" s="528">
        <v>111.8</v>
      </c>
      <c r="AE675" s="528">
        <v>113.9</v>
      </c>
      <c r="AF675" s="528">
        <v>114.7</v>
      </c>
      <c r="AG675" s="528">
        <v>116.1</v>
      </c>
      <c r="AH675" s="528">
        <v>116.1</v>
      </c>
      <c r="AI675" s="528">
        <v>115.7</v>
      </c>
      <c r="AJ675" s="528">
        <v>115.6</v>
      </c>
      <c r="AK675" s="528">
        <v>115.9</v>
      </c>
      <c r="AL675" s="528">
        <v>117.2</v>
      </c>
      <c r="AM675" s="528">
        <v>117.1</v>
      </c>
      <c r="AN675" s="528">
        <v>120.3</v>
      </c>
      <c r="AO675" s="528">
        <v>119.4</v>
      </c>
      <c r="AP675" s="528">
        <v>126</v>
      </c>
      <c r="AQ675" s="528">
        <v>127</v>
      </c>
      <c r="AR675" s="528">
        <v>126.3</v>
      </c>
      <c r="AS675" s="528">
        <v>126.5</v>
      </c>
      <c r="AT675" s="528">
        <v>126.4</v>
      </c>
      <c r="AU675" s="528">
        <v>125.7</v>
      </c>
      <c r="AV675" s="528">
        <v>127.2</v>
      </c>
      <c r="AW675" s="528">
        <v>127.5</v>
      </c>
      <c r="AX675" s="528">
        <v>127.9</v>
      </c>
      <c r="AY675" s="528">
        <v>126.9</v>
      </c>
      <c r="AZ675" s="528">
        <v>129.30000000000001</v>
      </c>
      <c r="BA675" s="528">
        <v>128.30000000000001</v>
      </c>
      <c r="BB675" s="528">
        <v>129.19999999999999</v>
      </c>
      <c r="BC675" s="528">
        <v>130.1</v>
      </c>
      <c r="BD675" s="528">
        <v>129.19999999999999</v>
      </c>
      <c r="BE675" s="528">
        <v>129.80000000000001</v>
      </c>
      <c r="BF675" s="528">
        <v>129.4</v>
      </c>
      <c r="BG675" s="528">
        <v>131.6</v>
      </c>
      <c r="BH675" s="528">
        <v>132.19999999999999</v>
      </c>
      <c r="BI675" s="528">
        <v>129.6</v>
      </c>
      <c r="BJ675" s="528">
        <v>130.4</v>
      </c>
      <c r="BK675" s="528">
        <v>130.19999999999999</v>
      </c>
      <c r="BL675" s="528">
        <v>130</v>
      </c>
      <c r="BM675" s="528">
        <v>130</v>
      </c>
      <c r="BN675" s="528">
        <v>133</v>
      </c>
      <c r="BO675" s="528">
        <v>131.9</v>
      </c>
      <c r="BP675" s="528">
        <v>132.1</v>
      </c>
      <c r="BQ675" s="528">
        <v>132.1</v>
      </c>
      <c r="BR675" s="528">
        <v>131.80000000000001</v>
      </c>
      <c r="BS675" s="528">
        <v>131.80000000000001</v>
      </c>
      <c r="BT675" s="528">
        <v>131.80000000000001</v>
      </c>
      <c r="BU675" s="528">
        <v>131.80000000000001</v>
      </c>
      <c r="BV675" s="528">
        <v>131.80000000000001</v>
      </c>
      <c r="BW675" s="528">
        <v>131.80000000000001</v>
      </c>
      <c r="BX675" s="528">
        <v>132.6</v>
      </c>
      <c r="BY675" s="528">
        <v>130.4</v>
      </c>
      <c r="BZ675" s="528">
        <v>131</v>
      </c>
      <c r="CA675" s="528">
        <v>131</v>
      </c>
      <c r="CB675" s="528">
        <v>131</v>
      </c>
      <c r="CC675" s="528">
        <v>131.69999999999999</v>
      </c>
      <c r="CD675" s="528">
        <v>131.80000000000001</v>
      </c>
      <c r="CE675" s="528">
        <v>131.80000000000001</v>
      </c>
      <c r="CF675" s="528">
        <v>131.80000000000001</v>
      </c>
      <c r="CG675" s="528">
        <v>131.80000000000001</v>
      </c>
      <c r="CH675" s="528">
        <v>131.80000000000001</v>
      </c>
      <c r="CI675" s="528">
        <v>131.80000000000001</v>
      </c>
      <c r="CJ675" s="528">
        <v>131.80000000000001</v>
      </c>
      <c r="CK675" s="528">
        <v>131.80000000000001</v>
      </c>
      <c r="CL675" s="528">
        <v>131.9</v>
      </c>
    </row>
    <row r="676" spans="1:90">
      <c r="A676" s="524" t="s">
        <v>2083</v>
      </c>
      <c r="B676" s="524" t="s">
        <v>3213</v>
      </c>
      <c r="C676" s="525">
        <v>1.0290000000000001E-2</v>
      </c>
      <c r="D676" s="528">
        <v>92.1</v>
      </c>
      <c r="E676" s="528">
        <v>92.1</v>
      </c>
      <c r="F676" s="528">
        <v>92.1</v>
      </c>
      <c r="G676" s="528">
        <v>92.1</v>
      </c>
      <c r="H676" s="528">
        <v>92.1</v>
      </c>
      <c r="I676" s="528">
        <v>92.1</v>
      </c>
      <c r="J676" s="528">
        <v>92.1</v>
      </c>
      <c r="K676" s="528">
        <v>92.1</v>
      </c>
      <c r="L676" s="528">
        <v>92.1</v>
      </c>
      <c r="M676" s="528">
        <v>92.1</v>
      </c>
      <c r="N676" s="528">
        <v>92.1</v>
      </c>
      <c r="O676" s="528">
        <v>92.1</v>
      </c>
      <c r="P676" s="528">
        <v>95.2</v>
      </c>
      <c r="Q676" s="528">
        <v>96.2</v>
      </c>
      <c r="R676" s="528">
        <v>97.1</v>
      </c>
      <c r="S676" s="528">
        <v>97.1</v>
      </c>
      <c r="T676" s="528">
        <v>97.1</v>
      </c>
      <c r="U676" s="528">
        <v>92.3</v>
      </c>
      <c r="V676" s="528">
        <v>92.3</v>
      </c>
      <c r="W676" s="528">
        <v>91.3</v>
      </c>
      <c r="X676" s="528">
        <v>91.3</v>
      </c>
      <c r="Y676" s="528">
        <v>90.4</v>
      </c>
      <c r="Z676" s="528">
        <v>90.4</v>
      </c>
      <c r="AA676" s="528">
        <v>90.4</v>
      </c>
      <c r="AB676" s="528">
        <v>87.2</v>
      </c>
      <c r="AC676" s="528">
        <v>86.1</v>
      </c>
      <c r="AD676" s="528">
        <v>86.1</v>
      </c>
      <c r="AE676" s="528">
        <v>86.1</v>
      </c>
      <c r="AF676" s="528">
        <v>89.5</v>
      </c>
      <c r="AG676" s="528">
        <v>90.6</v>
      </c>
      <c r="AH676" s="528">
        <v>90.6</v>
      </c>
      <c r="AI676" s="528">
        <v>90.6</v>
      </c>
      <c r="AJ676" s="528">
        <v>90.6</v>
      </c>
      <c r="AK676" s="528">
        <v>90.6</v>
      </c>
      <c r="AL676" s="528">
        <v>95.9</v>
      </c>
      <c r="AM676" s="528">
        <v>95.6</v>
      </c>
      <c r="AN676" s="528">
        <v>94.4</v>
      </c>
      <c r="AO676" s="528">
        <v>93.2</v>
      </c>
      <c r="AP676" s="528">
        <v>92.8</v>
      </c>
      <c r="AQ676" s="528">
        <v>92.8</v>
      </c>
      <c r="AR676" s="528">
        <v>92.8</v>
      </c>
      <c r="AS676" s="528">
        <v>92.8</v>
      </c>
      <c r="AT676" s="528">
        <v>92.8</v>
      </c>
      <c r="AU676" s="528">
        <v>92.8</v>
      </c>
      <c r="AV676" s="528">
        <v>92.8</v>
      </c>
      <c r="AW676" s="528">
        <v>92.8</v>
      </c>
      <c r="AX676" s="528">
        <v>92.8</v>
      </c>
      <c r="AY676" s="528">
        <v>92.8</v>
      </c>
      <c r="AZ676" s="528">
        <v>103.6</v>
      </c>
      <c r="BA676" s="528">
        <v>103.6</v>
      </c>
      <c r="BB676" s="528">
        <v>103.6</v>
      </c>
      <c r="BC676" s="528">
        <v>103.6</v>
      </c>
      <c r="BD676" s="528">
        <v>103.6</v>
      </c>
      <c r="BE676" s="528">
        <v>103.6</v>
      </c>
      <c r="BF676" s="528">
        <v>103.6</v>
      </c>
      <c r="BG676" s="528">
        <v>103.6</v>
      </c>
      <c r="BH676" s="528">
        <v>103.5</v>
      </c>
      <c r="BI676" s="528">
        <v>103.6</v>
      </c>
      <c r="BJ676" s="528">
        <v>103.6</v>
      </c>
      <c r="BK676" s="528">
        <v>102.6</v>
      </c>
      <c r="BL676" s="528">
        <v>101.7</v>
      </c>
      <c r="BM676" s="528">
        <v>101.7</v>
      </c>
      <c r="BN676" s="528">
        <v>103.2</v>
      </c>
      <c r="BO676" s="528">
        <v>103.2</v>
      </c>
      <c r="BP676" s="528">
        <v>103.2</v>
      </c>
      <c r="BQ676" s="528">
        <v>103.2</v>
      </c>
      <c r="BR676" s="528">
        <v>103.2</v>
      </c>
      <c r="BS676" s="528">
        <v>103.2</v>
      </c>
      <c r="BT676" s="528">
        <v>103.2</v>
      </c>
      <c r="BU676" s="528">
        <v>103.2</v>
      </c>
      <c r="BV676" s="528">
        <v>103.2</v>
      </c>
      <c r="BW676" s="528">
        <v>103.2</v>
      </c>
      <c r="BX676" s="528">
        <v>108.5</v>
      </c>
      <c r="BY676" s="528">
        <v>110</v>
      </c>
      <c r="BZ676" s="528">
        <v>110</v>
      </c>
      <c r="CA676" s="528">
        <v>110</v>
      </c>
      <c r="CB676" s="528">
        <v>110</v>
      </c>
      <c r="CC676" s="528">
        <v>110</v>
      </c>
      <c r="CD676" s="528">
        <v>110</v>
      </c>
      <c r="CE676" s="528">
        <v>110</v>
      </c>
      <c r="CF676" s="528">
        <v>110</v>
      </c>
      <c r="CG676" s="528">
        <v>110</v>
      </c>
      <c r="CH676" s="528">
        <v>110</v>
      </c>
      <c r="CI676" s="528">
        <v>110</v>
      </c>
      <c r="CJ676" s="528">
        <v>110</v>
      </c>
      <c r="CK676" s="528">
        <v>110</v>
      </c>
      <c r="CL676" s="528">
        <v>110</v>
      </c>
    </row>
    <row r="677" spans="1:90">
      <c r="A677" s="524" t="s">
        <v>3214</v>
      </c>
      <c r="B677" s="524" t="s">
        <v>3215</v>
      </c>
      <c r="C677" s="525">
        <v>1.26E-2</v>
      </c>
      <c r="D677" s="528">
        <v>100.2</v>
      </c>
      <c r="E677" s="528">
        <v>100.2</v>
      </c>
      <c r="F677" s="528">
        <v>100.2</v>
      </c>
      <c r="G677" s="528">
        <v>104.8</v>
      </c>
      <c r="H677" s="528">
        <v>104.8</v>
      </c>
      <c r="I677" s="528">
        <v>104.8</v>
      </c>
      <c r="J677" s="528">
        <v>104.8</v>
      </c>
      <c r="K677" s="528">
        <v>104.8</v>
      </c>
      <c r="L677" s="528">
        <v>104.8</v>
      </c>
      <c r="M677" s="528">
        <v>105.2</v>
      </c>
      <c r="N677" s="528">
        <v>105.2</v>
      </c>
      <c r="O677" s="528">
        <v>105.2</v>
      </c>
      <c r="P677" s="528">
        <v>110.9</v>
      </c>
      <c r="Q677" s="528">
        <v>110.9</v>
      </c>
      <c r="R677" s="528">
        <v>110.9</v>
      </c>
      <c r="S677" s="528">
        <v>116.2</v>
      </c>
      <c r="T677" s="528">
        <v>124.2</v>
      </c>
      <c r="U677" s="528">
        <v>124.2</v>
      </c>
      <c r="V677" s="528">
        <v>124.2</v>
      </c>
      <c r="W677" s="528">
        <v>124.2</v>
      </c>
      <c r="X677" s="528">
        <v>124.2</v>
      </c>
      <c r="Y677" s="528">
        <v>125.2</v>
      </c>
      <c r="Z677" s="528">
        <v>125.2</v>
      </c>
      <c r="AA677" s="528">
        <v>125.2</v>
      </c>
      <c r="AB677" s="528">
        <v>125.2</v>
      </c>
      <c r="AC677" s="528">
        <v>125.2</v>
      </c>
      <c r="AD677" s="528">
        <v>125.2</v>
      </c>
      <c r="AE677" s="528">
        <v>129.1</v>
      </c>
      <c r="AF677" s="528">
        <v>129.1</v>
      </c>
      <c r="AG677" s="528">
        <v>133.1</v>
      </c>
      <c r="AH677" s="528">
        <v>133.1</v>
      </c>
      <c r="AI677" s="528">
        <v>131.6</v>
      </c>
      <c r="AJ677" s="528">
        <v>131.30000000000001</v>
      </c>
      <c r="AK677" s="528">
        <v>132.5</v>
      </c>
      <c r="AL677" s="528">
        <v>132.5</v>
      </c>
      <c r="AM677" s="528">
        <v>132.5</v>
      </c>
      <c r="AN677" s="528">
        <v>138.80000000000001</v>
      </c>
      <c r="AO677" s="528">
        <v>138.80000000000001</v>
      </c>
      <c r="AP677" s="528">
        <v>138.69999999999999</v>
      </c>
      <c r="AQ677" s="528">
        <v>141.1</v>
      </c>
      <c r="AR677" s="528">
        <v>140.5</v>
      </c>
      <c r="AS677" s="528">
        <v>140.1</v>
      </c>
      <c r="AT677" s="528">
        <v>140.1</v>
      </c>
      <c r="AU677" s="528">
        <v>140.1</v>
      </c>
      <c r="AV677" s="528">
        <v>140.1</v>
      </c>
      <c r="AW677" s="528">
        <v>140.1</v>
      </c>
      <c r="AX677" s="528">
        <v>141.4</v>
      </c>
      <c r="AY677" s="528">
        <v>141</v>
      </c>
      <c r="AZ677" s="528">
        <v>140.9</v>
      </c>
      <c r="BA677" s="528">
        <v>140.9</v>
      </c>
      <c r="BB677" s="528">
        <v>140.4</v>
      </c>
      <c r="BC677" s="528">
        <v>147.5</v>
      </c>
      <c r="BD677" s="528">
        <v>147.5</v>
      </c>
      <c r="BE677" s="528">
        <v>147.5</v>
      </c>
      <c r="BF677" s="528">
        <v>147.5</v>
      </c>
      <c r="BG677" s="528">
        <v>147.5</v>
      </c>
      <c r="BH677" s="528">
        <v>147.5</v>
      </c>
      <c r="BI677" s="528">
        <v>140.4</v>
      </c>
      <c r="BJ677" s="528">
        <v>140.4</v>
      </c>
      <c r="BK677" s="528">
        <v>140.4</v>
      </c>
      <c r="BL677" s="528">
        <v>140.4</v>
      </c>
      <c r="BM677" s="528">
        <v>140.4</v>
      </c>
      <c r="BN677" s="528">
        <v>149.9</v>
      </c>
      <c r="BO677" s="528">
        <v>145.80000000000001</v>
      </c>
      <c r="BP677" s="528">
        <v>146.6</v>
      </c>
      <c r="BQ677" s="528">
        <v>146.6</v>
      </c>
      <c r="BR677" s="528">
        <v>146.6</v>
      </c>
      <c r="BS677" s="528">
        <v>146.6</v>
      </c>
      <c r="BT677" s="528">
        <v>146.6</v>
      </c>
      <c r="BU677" s="528">
        <v>146.6</v>
      </c>
      <c r="BV677" s="528">
        <v>146.6</v>
      </c>
      <c r="BW677" s="528">
        <v>146.6</v>
      </c>
      <c r="BX677" s="528">
        <v>145.30000000000001</v>
      </c>
      <c r="BY677" s="528">
        <v>145.4</v>
      </c>
      <c r="BZ677" s="528">
        <v>150.9</v>
      </c>
      <c r="CA677" s="528">
        <v>151</v>
      </c>
      <c r="CB677" s="528">
        <v>150.9</v>
      </c>
      <c r="CC677" s="528">
        <v>150.9</v>
      </c>
      <c r="CD677" s="528">
        <v>151.19999999999999</v>
      </c>
      <c r="CE677" s="528">
        <v>151.1</v>
      </c>
      <c r="CF677" s="528">
        <v>151.19999999999999</v>
      </c>
      <c r="CG677" s="528">
        <v>151.19999999999999</v>
      </c>
      <c r="CH677" s="528">
        <v>151.1</v>
      </c>
      <c r="CI677" s="528">
        <v>151.1</v>
      </c>
      <c r="CJ677" s="528">
        <v>151.1</v>
      </c>
      <c r="CK677" s="528">
        <v>151.19999999999999</v>
      </c>
      <c r="CL677" s="528">
        <v>151.30000000000001</v>
      </c>
    </row>
    <row r="678" spans="1:90">
      <c r="A678" s="524" t="s">
        <v>3216</v>
      </c>
      <c r="B678" s="524" t="s">
        <v>3217</v>
      </c>
      <c r="C678" s="525">
        <v>2.198E-2</v>
      </c>
      <c r="D678" s="528">
        <v>104.3</v>
      </c>
      <c r="E678" s="528">
        <v>104.3</v>
      </c>
      <c r="F678" s="528">
        <v>104.3</v>
      </c>
      <c r="G678" s="528">
        <v>112.5</v>
      </c>
      <c r="H678" s="528">
        <v>112.5</v>
      </c>
      <c r="I678" s="528">
        <v>112.5</v>
      </c>
      <c r="J678" s="528">
        <v>112.5</v>
      </c>
      <c r="K678" s="528">
        <v>112.5</v>
      </c>
      <c r="L678" s="528">
        <v>112.5</v>
      </c>
      <c r="M678" s="528">
        <v>112.5</v>
      </c>
      <c r="N678" s="528">
        <v>112.5</v>
      </c>
      <c r="O678" s="528">
        <v>112.5</v>
      </c>
      <c r="P678" s="528">
        <v>112.5</v>
      </c>
      <c r="Q678" s="528">
        <v>112.5</v>
      </c>
      <c r="R678" s="528">
        <v>112.5</v>
      </c>
      <c r="S678" s="528">
        <v>116.2</v>
      </c>
      <c r="T678" s="528">
        <v>116.2</v>
      </c>
      <c r="U678" s="528">
        <v>116.2</v>
      </c>
      <c r="V678" s="528">
        <v>116.2</v>
      </c>
      <c r="W678" s="528">
        <v>116.2</v>
      </c>
      <c r="X678" s="528">
        <v>116.2</v>
      </c>
      <c r="Y678" s="528">
        <v>116.2</v>
      </c>
      <c r="Z678" s="528">
        <v>116.2</v>
      </c>
      <c r="AA678" s="528">
        <v>116.2</v>
      </c>
      <c r="AB678" s="528">
        <v>116.2</v>
      </c>
      <c r="AC678" s="528">
        <v>116.2</v>
      </c>
      <c r="AD678" s="528">
        <v>116.2</v>
      </c>
      <c r="AE678" s="528">
        <v>118.3</v>
      </c>
      <c r="AF678" s="528">
        <v>118.3</v>
      </c>
      <c r="AG678" s="528">
        <v>118.3</v>
      </c>
      <c r="AH678" s="528">
        <v>118.3</v>
      </c>
      <c r="AI678" s="528">
        <v>118.3</v>
      </c>
      <c r="AJ678" s="528">
        <v>118.3</v>
      </c>
      <c r="AK678" s="528">
        <v>118.3</v>
      </c>
      <c r="AL678" s="528">
        <v>118.3</v>
      </c>
      <c r="AM678" s="528">
        <v>118.3</v>
      </c>
      <c r="AN678" s="528">
        <v>121.8</v>
      </c>
      <c r="AO678" s="528">
        <v>120.5</v>
      </c>
      <c r="AP678" s="528">
        <v>134.19999999999999</v>
      </c>
      <c r="AQ678" s="528">
        <v>134.9</v>
      </c>
      <c r="AR678" s="528">
        <v>133.9</v>
      </c>
      <c r="AS678" s="528">
        <v>134.4</v>
      </c>
      <c r="AT678" s="528">
        <v>134.19999999999999</v>
      </c>
      <c r="AU678" s="528">
        <v>132.9</v>
      </c>
      <c r="AV678" s="528">
        <v>136</v>
      </c>
      <c r="AW678" s="528">
        <v>136.6</v>
      </c>
      <c r="AX678" s="528">
        <v>136.6</v>
      </c>
      <c r="AY678" s="528">
        <v>134.69999999999999</v>
      </c>
      <c r="AZ678" s="528">
        <v>134.69999999999999</v>
      </c>
      <c r="BA678" s="528">
        <v>132.69999999999999</v>
      </c>
      <c r="BB678" s="528">
        <v>134.69999999999999</v>
      </c>
      <c r="BC678" s="528">
        <v>132.5</v>
      </c>
      <c r="BD678" s="528">
        <v>130.6</v>
      </c>
      <c r="BE678" s="528">
        <v>131.9</v>
      </c>
      <c r="BF678" s="528">
        <v>131.19999999999999</v>
      </c>
      <c r="BG678" s="528">
        <v>135.6</v>
      </c>
      <c r="BH678" s="528">
        <v>136.9</v>
      </c>
      <c r="BI678" s="528">
        <v>135.5</v>
      </c>
      <c r="BJ678" s="528">
        <v>137.30000000000001</v>
      </c>
      <c r="BK678" s="528">
        <v>137.30000000000001</v>
      </c>
      <c r="BL678" s="528">
        <v>137.30000000000001</v>
      </c>
      <c r="BM678" s="528">
        <v>137.30000000000001</v>
      </c>
      <c r="BN678" s="528">
        <v>137.30000000000001</v>
      </c>
      <c r="BO678" s="528">
        <v>137.30000000000001</v>
      </c>
      <c r="BP678" s="528">
        <v>137.30000000000001</v>
      </c>
      <c r="BQ678" s="528">
        <v>137.30000000000001</v>
      </c>
      <c r="BR678" s="528">
        <v>136.69999999999999</v>
      </c>
      <c r="BS678" s="528">
        <v>136.69999999999999</v>
      </c>
      <c r="BT678" s="528">
        <v>136.69999999999999</v>
      </c>
      <c r="BU678" s="528">
        <v>136.69999999999999</v>
      </c>
      <c r="BV678" s="528">
        <v>136.69999999999999</v>
      </c>
      <c r="BW678" s="528">
        <v>136.69999999999999</v>
      </c>
      <c r="BX678" s="528">
        <v>136.69999999999999</v>
      </c>
      <c r="BY678" s="528">
        <v>131.30000000000001</v>
      </c>
      <c r="BZ678" s="528">
        <v>129.5</v>
      </c>
      <c r="CA678" s="528">
        <v>129.30000000000001</v>
      </c>
      <c r="CB678" s="528">
        <v>129.5</v>
      </c>
      <c r="CC678" s="528">
        <v>130.9</v>
      </c>
      <c r="CD678" s="528">
        <v>130.9</v>
      </c>
      <c r="CE678" s="528">
        <v>130.9</v>
      </c>
      <c r="CF678" s="528">
        <v>130.9</v>
      </c>
      <c r="CG678" s="528">
        <v>130.9</v>
      </c>
      <c r="CH678" s="528">
        <v>130.9</v>
      </c>
      <c r="CI678" s="528">
        <v>130.9</v>
      </c>
      <c r="CJ678" s="528">
        <v>130.9</v>
      </c>
      <c r="CK678" s="528">
        <v>130.9</v>
      </c>
      <c r="CL678" s="528">
        <v>130.9</v>
      </c>
    </row>
    <row r="679" spans="1:90">
      <c r="A679" s="524" t="s">
        <v>3218</v>
      </c>
      <c r="B679" s="524" t="s">
        <v>3219</v>
      </c>
      <c r="C679" s="525">
        <v>0.36702000000000001</v>
      </c>
      <c r="D679" s="528">
        <v>101.9</v>
      </c>
      <c r="E679" s="528">
        <v>102</v>
      </c>
      <c r="F679" s="528">
        <v>102</v>
      </c>
      <c r="G679" s="528">
        <v>103.8</v>
      </c>
      <c r="H679" s="528">
        <v>103.9</v>
      </c>
      <c r="I679" s="528">
        <v>104.6</v>
      </c>
      <c r="J679" s="528">
        <v>104.6</v>
      </c>
      <c r="K679" s="528">
        <v>104.7</v>
      </c>
      <c r="L679" s="528">
        <v>105.4</v>
      </c>
      <c r="M679" s="528">
        <v>107</v>
      </c>
      <c r="N679" s="528">
        <v>106.5</v>
      </c>
      <c r="O679" s="528">
        <v>106.3</v>
      </c>
      <c r="P679" s="528">
        <v>107.5</v>
      </c>
      <c r="Q679" s="528">
        <v>107.4</v>
      </c>
      <c r="R679" s="528">
        <v>107.3</v>
      </c>
      <c r="S679" s="528">
        <v>109.2</v>
      </c>
      <c r="T679" s="528">
        <v>109.2</v>
      </c>
      <c r="U679" s="528">
        <v>109.2</v>
      </c>
      <c r="V679" s="528">
        <v>109.3</v>
      </c>
      <c r="W679" s="528">
        <v>109.4</v>
      </c>
      <c r="X679" s="528">
        <v>109.6</v>
      </c>
      <c r="Y679" s="528">
        <v>110.2</v>
      </c>
      <c r="Z679" s="528">
        <v>110.8</v>
      </c>
      <c r="AA679" s="528">
        <v>111.3</v>
      </c>
      <c r="AB679" s="528">
        <v>111.5</v>
      </c>
      <c r="AC679" s="528">
        <v>111.7</v>
      </c>
      <c r="AD679" s="528">
        <v>111.7</v>
      </c>
      <c r="AE679" s="528">
        <v>112.3</v>
      </c>
      <c r="AF679" s="528">
        <v>112.3</v>
      </c>
      <c r="AG679" s="528">
        <v>112.4</v>
      </c>
      <c r="AH679" s="528">
        <v>112.4</v>
      </c>
      <c r="AI679" s="528">
        <v>112.5</v>
      </c>
      <c r="AJ679" s="528">
        <v>112.5</v>
      </c>
      <c r="AK679" s="528">
        <v>112.7</v>
      </c>
      <c r="AL679" s="528">
        <v>112.7</v>
      </c>
      <c r="AM679" s="528">
        <v>112.6</v>
      </c>
      <c r="AN679" s="528">
        <v>112.6</v>
      </c>
      <c r="AO679" s="528">
        <v>114.6</v>
      </c>
      <c r="AP679" s="528">
        <v>114.4</v>
      </c>
      <c r="AQ679" s="528">
        <v>115.3</v>
      </c>
      <c r="AR679" s="528">
        <v>115.3</v>
      </c>
      <c r="AS679" s="528">
        <v>115.3</v>
      </c>
      <c r="AT679" s="528">
        <v>115.3</v>
      </c>
      <c r="AU679" s="528">
        <v>115.8</v>
      </c>
      <c r="AV679" s="528">
        <v>115.7</v>
      </c>
      <c r="AW679" s="528">
        <v>115.7</v>
      </c>
      <c r="AX679" s="528">
        <v>115.3</v>
      </c>
      <c r="AY679" s="528">
        <v>114</v>
      </c>
      <c r="AZ679" s="528">
        <v>117.9</v>
      </c>
      <c r="BA679" s="528">
        <v>118.1</v>
      </c>
      <c r="BB679" s="528">
        <v>118</v>
      </c>
      <c r="BC679" s="528">
        <v>120.7</v>
      </c>
      <c r="BD679" s="528">
        <v>119.7</v>
      </c>
      <c r="BE679" s="528">
        <v>119.7</v>
      </c>
      <c r="BF679" s="528">
        <v>119.7</v>
      </c>
      <c r="BG679" s="528">
        <v>120.2</v>
      </c>
      <c r="BH679" s="528">
        <v>120.3</v>
      </c>
      <c r="BI679" s="528">
        <v>120.3</v>
      </c>
      <c r="BJ679" s="528">
        <v>120.8</v>
      </c>
      <c r="BK679" s="528">
        <v>121.2</v>
      </c>
      <c r="BL679" s="528">
        <v>121.2</v>
      </c>
      <c r="BM679" s="528">
        <v>120.4</v>
      </c>
      <c r="BN679" s="528">
        <v>120.5</v>
      </c>
      <c r="BO679" s="528">
        <v>127.2</v>
      </c>
      <c r="BP679" s="528">
        <v>128.6</v>
      </c>
      <c r="BQ679" s="528">
        <v>129.5</v>
      </c>
      <c r="BR679" s="528">
        <v>129.69999999999999</v>
      </c>
      <c r="BS679" s="528">
        <v>136.9</v>
      </c>
      <c r="BT679" s="528">
        <v>139.6</v>
      </c>
      <c r="BU679" s="528">
        <v>139.6</v>
      </c>
      <c r="BV679" s="528">
        <v>138.80000000000001</v>
      </c>
      <c r="BW679" s="528">
        <v>132.4</v>
      </c>
      <c r="BX679" s="528">
        <v>140.4</v>
      </c>
      <c r="BY679" s="528">
        <v>142.6</v>
      </c>
      <c r="BZ679" s="528">
        <v>145.4</v>
      </c>
      <c r="CA679" s="528">
        <v>146.9</v>
      </c>
      <c r="CB679" s="528">
        <v>146.69999999999999</v>
      </c>
      <c r="CC679" s="528">
        <v>142.80000000000001</v>
      </c>
      <c r="CD679" s="528">
        <v>143</v>
      </c>
      <c r="CE679" s="528">
        <v>142.9</v>
      </c>
      <c r="CF679" s="528">
        <v>144.19999999999999</v>
      </c>
      <c r="CG679" s="528">
        <v>145.30000000000001</v>
      </c>
      <c r="CH679" s="528">
        <v>145.4</v>
      </c>
      <c r="CI679" s="528">
        <v>145.4</v>
      </c>
      <c r="CJ679" s="528">
        <v>145.5</v>
      </c>
      <c r="CK679" s="528">
        <v>145.80000000000001</v>
      </c>
      <c r="CL679" s="528">
        <v>145.80000000000001</v>
      </c>
    </row>
    <row r="680" spans="1:90">
      <c r="A680" s="524" t="s">
        <v>3220</v>
      </c>
      <c r="B680" s="524" t="s">
        <v>3221</v>
      </c>
      <c r="C680" s="525">
        <v>7.3400000000000002E-3</v>
      </c>
      <c r="D680" s="528">
        <v>100</v>
      </c>
      <c r="E680" s="528">
        <v>100</v>
      </c>
      <c r="F680" s="528">
        <v>100</v>
      </c>
      <c r="G680" s="528">
        <v>104.6</v>
      </c>
      <c r="H680" s="528">
        <v>104.6</v>
      </c>
      <c r="I680" s="528">
        <v>104.6</v>
      </c>
      <c r="J680" s="528">
        <v>104.6</v>
      </c>
      <c r="K680" s="528">
        <v>104.6</v>
      </c>
      <c r="L680" s="528">
        <v>104.6</v>
      </c>
      <c r="M680" s="528">
        <v>104.6</v>
      </c>
      <c r="N680" s="528">
        <v>104.6</v>
      </c>
      <c r="O680" s="528">
        <v>104.6</v>
      </c>
      <c r="P680" s="528">
        <v>104.6</v>
      </c>
      <c r="Q680" s="528">
        <v>104.6</v>
      </c>
      <c r="R680" s="528">
        <v>104.6</v>
      </c>
      <c r="S680" s="528">
        <v>105.1</v>
      </c>
      <c r="T680" s="528">
        <v>111.6</v>
      </c>
      <c r="U680" s="528">
        <v>111.6</v>
      </c>
      <c r="V680" s="528">
        <v>111.6</v>
      </c>
      <c r="W680" s="528">
        <v>111.6</v>
      </c>
      <c r="X680" s="528">
        <v>111.6</v>
      </c>
      <c r="Y680" s="528">
        <v>111.6</v>
      </c>
      <c r="Z680" s="528">
        <v>111.6</v>
      </c>
      <c r="AA680" s="528">
        <v>111.6</v>
      </c>
      <c r="AB680" s="528">
        <v>111.6</v>
      </c>
      <c r="AC680" s="528">
        <v>111.6</v>
      </c>
      <c r="AD680" s="528">
        <v>111.6</v>
      </c>
      <c r="AE680" s="528">
        <v>115.5</v>
      </c>
      <c r="AF680" s="528">
        <v>116.9</v>
      </c>
      <c r="AG680" s="528">
        <v>117.5</v>
      </c>
      <c r="AH680" s="528">
        <v>119.3</v>
      </c>
      <c r="AI680" s="528">
        <v>119.3</v>
      </c>
      <c r="AJ680" s="528">
        <v>119.3</v>
      </c>
      <c r="AK680" s="528">
        <v>119.3</v>
      </c>
      <c r="AL680" s="528">
        <v>119.8</v>
      </c>
      <c r="AM680" s="528">
        <v>120</v>
      </c>
      <c r="AN680" s="528">
        <v>115.7</v>
      </c>
      <c r="AO680" s="528">
        <v>115.7</v>
      </c>
      <c r="AP680" s="528">
        <v>115.7</v>
      </c>
      <c r="AQ680" s="528">
        <v>115.5</v>
      </c>
      <c r="AR680" s="528">
        <v>115.5</v>
      </c>
      <c r="AS680" s="528">
        <v>115.5</v>
      </c>
      <c r="AT680" s="528">
        <v>115.5</v>
      </c>
      <c r="AU680" s="528">
        <v>115.5</v>
      </c>
      <c r="AV680" s="528">
        <v>115.5</v>
      </c>
      <c r="AW680" s="528">
        <v>115.5</v>
      </c>
      <c r="AX680" s="528">
        <v>115.5</v>
      </c>
      <c r="AY680" s="528">
        <v>114.4</v>
      </c>
      <c r="AZ680" s="528">
        <v>112</v>
      </c>
      <c r="BA680" s="528">
        <v>111.7</v>
      </c>
      <c r="BB680" s="528">
        <v>110.8</v>
      </c>
      <c r="BC680" s="528">
        <v>111.4</v>
      </c>
      <c r="BD680" s="528">
        <v>111.4</v>
      </c>
      <c r="BE680" s="528">
        <v>111.4</v>
      </c>
      <c r="BF680" s="528">
        <v>111.4</v>
      </c>
      <c r="BG680" s="528">
        <v>111.4</v>
      </c>
      <c r="BH680" s="528">
        <v>111.4</v>
      </c>
      <c r="BI680" s="528">
        <v>111.4</v>
      </c>
      <c r="BJ680" s="528">
        <v>111.4</v>
      </c>
      <c r="BK680" s="528">
        <v>111.4</v>
      </c>
      <c r="BL680" s="528">
        <v>112.2</v>
      </c>
      <c r="BM680" s="528">
        <v>112.7</v>
      </c>
      <c r="BN680" s="528">
        <v>112.7</v>
      </c>
      <c r="BO680" s="528">
        <v>114.9</v>
      </c>
      <c r="BP680" s="528">
        <v>114.9</v>
      </c>
      <c r="BQ680" s="528">
        <v>114.9</v>
      </c>
      <c r="BR680" s="528">
        <v>114.9</v>
      </c>
      <c r="BS680" s="528">
        <v>114.9</v>
      </c>
      <c r="BT680" s="528">
        <v>114.9</v>
      </c>
      <c r="BU680" s="528">
        <v>114.9</v>
      </c>
      <c r="BV680" s="528">
        <v>120.2</v>
      </c>
      <c r="BW680" s="528">
        <v>120</v>
      </c>
      <c r="BX680" s="528">
        <v>126.4</v>
      </c>
      <c r="BY680" s="528">
        <v>126.4</v>
      </c>
      <c r="BZ680" s="528">
        <v>126.4</v>
      </c>
      <c r="CA680" s="528">
        <v>126.4</v>
      </c>
      <c r="CB680" s="528">
        <v>133.4</v>
      </c>
      <c r="CC680" s="528">
        <v>134.4</v>
      </c>
      <c r="CD680" s="528">
        <v>134.4</v>
      </c>
      <c r="CE680" s="528">
        <v>134.4</v>
      </c>
      <c r="CF680" s="528">
        <v>134.4</v>
      </c>
      <c r="CG680" s="528">
        <v>134.4</v>
      </c>
      <c r="CH680" s="528">
        <v>134.4</v>
      </c>
      <c r="CI680" s="528">
        <v>134.4</v>
      </c>
      <c r="CJ680" s="528">
        <v>134.4</v>
      </c>
      <c r="CK680" s="528">
        <v>134.4</v>
      </c>
      <c r="CL680" s="528">
        <v>134.4</v>
      </c>
    </row>
    <row r="681" spans="1:90">
      <c r="A681" s="524" t="s">
        <v>2071</v>
      </c>
      <c r="B681" s="524" t="s">
        <v>3222</v>
      </c>
      <c r="C681" s="525">
        <v>2.07E-2</v>
      </c>
      <c r="D681" s="528">
        <v>102.1</v>
      </c>
      <c r="E681" s="528">
        <v>102.1</v>
      </c>
      <c r="F681" s="528">
        <v>102.1</v>
      </c>
      <c r="G681" s="528">
        <v>108.2</v>
      </c>
      <c r="H681" s="528">
        <v>108.2</v>
      </c>
      <c r="I681" s="528">
        <v>108.2</v>
      </c>
      <c r="J681" s="528">
        <v>108.2</v>
      </c>
      <c r="K681" s="528">
        <v>108.2</v>
      </c>
      <c r="L681" s="528">
        <v>108.2</v>
      </c>
      <c r="M681" s="528">
        <v>109.2</v>
      </c>
      <c r="N681" s="528">
        <v>109.2</v>
      </c>
      <c r="O681" s="528">
        <v>109.2</v>
      </c>
      <c r="P681" s="528">
        <v>109.2</v>
      </c>
      <c r="Q681" s="528">
        <v>109.2</v>
      </c>
      <c r="R681" s="528">
        <v>109.2</v>
      </c>
      <c r="S681" s="528">
        <v>109.2</v>
      </c>
      <c r="T681" s="528">
        <v>109.2</v>
      </c>
      <c r="U681" s="528">
        <v>109.2</v>
      </c>
      <c r="V681" s="528">
        <v>110.2</v>
      </c>
      <c r="W681" s="528">
        <v>110.8</v>
      </c>
      <c r="X681" s="528">
        <v>112</v>
      </c>
      <c r="Y681" s="528">
        <v>112</v>
      </c>
      <c r="Z681" s="528">
        <v>113.6</v>
      </c>
      <c r="AA681" s="528">
        <v>118.9</v>
      </c>
      <c r="AB681" s="528">
        <v>119.4</v>
      </c>
      <c r="AC681" s="528">
        <v>119.4</v>
      </c>
      <c r="AD681" s="528">
        <v>119.4</v>
      </c>
      <c r="AE681" s="528">
        <v>115.2</v>
      </c>
      <c r="AF681" s="528">
        <v>113.8</v>
      </c>
      <c r="AG681" s="528">
        <v>113.8</v>
      </c>
      <c r="AH681" s="528">
        <v>113.8</v>
      </c>
      <c r="AI681" s="528">
        <v>113.8</v>
      </c>
      <c r="AJ681" s="528">
        <v>113.8</v>
      </c>
      <c r="AK681" s="528">
        <v>114.8</v>
      </c>
      <c r="AL681" s="528">
        <v>115.2</v>
      </c>
      <c r="AM681" s="528">
        <v>115.2</v>
      </c>
      <c r="AN681" s="528">
        <v>119.3</v>
      </c>
      <c r="AO681" s="528">
        <v>119.3</v>
      </c>
      <c r="AP681" s="528">
        <v>119</v>
      </c>
      <c r="AQ681" s="528">
        <v>119</v>
      </c>
      <c r="AR681" s="528">
        <v>119</v>
      </c>
      <c r="AS681" s="528">
        <v>119</v>
      </c>
      <c r="AT681" s="528">
        <v>119</v>
      </c>
      <c r="AU681" s="528">
        <v>119</v>
      </c>
      <c r="AV681" s="528">
        <v>119</v>
      </c>
      <c r="AW681" s="528">
        <v>119</v>
      </c>
      <c r="AX681" s="528">
        <v>119</v>
      </c>
      <c r="AY681" s="528">
        <v>119</v>
      </c>
      <c r="AZ681" s="528">
        <v>118.1</v>
      </c>
      <c r="BA681" s="528">
        <v>117.4</v>
      </c>
      <c r="BB681" s="528">
        <v>116.9</v>
      </c>
      <c r="BC681" s="528">
        <v>116.9</v>
      </c>
      <c r="BD681" s="528">
        <v>116.9</v>
      </c>
      <c r="BE681" s="528">
        <v>116.9</v>
      </c>
      <c r="BF681" s="528">
        <v>116.9</v>
      </c>
      <c r="BG681" s="528">
        <v>116.9</v>
      </c>
      <c r="BH681" s="528">
        <v>116.9</v>
      </c>
      <c r="BI681" s="528">
        <v>116.9</v>
      </c>
      <c r="BJ681" s="528">
        <v>120.2</v>
      </c>
      <c r="BK681" s="528">
        <v>120.2</v>
      </c>
      <c r="BL681" s="528">
        <v>120.2</v>
      </c>
      <c r="BM681" s="528">
        <v>120.3</v>
      </c>
      <c r="BN681" s="528">
        <v>121</v>
      </c>
      <c r="BO681" s="528">
        <v>130.6</v>
      </c>
      <c r="BP681" s="528">
        <v>136.6</v>
      </c>
      <c r="BQ681" s="528">
        <v>149.19999999999999</v>
      </c>
      <c r="BR681" s="528">
        <v>154.5</v>
      </c>
      <c r="BS681" s="528">
        <v>163.19999999999999</v>
      </c>
      <c r="BT681" s="528">
        <v>170.2</v>
      </c>
      <c r="BU681" s="528">
        <v>170.4</v>
      </c>
      <c r="BV681" s="528">
        <v>171.6</v>
      </c>
      <c r="BW681" s="528">
        <v>108.9</v>
      </c>
      <c r="BX681" s="528">
        <v>172.9</v>
      </c>
      <c r="BY681" s="528">
        <v>176</v>
      </c>
      <c r="BZ681" s="528">
        <v>176.8</v>
      </c>
      <c r="CA681" s="528">
        <v>177</v>
      </c>
      <c r="CB681" s="528">
        <v>178.4</v>
      </c>
      <c r="CC681" s="528">
        <v>185.1</v>
      </c>
      <c r="CD681" s="528">
        <v>184.9</v>
      </c>
      <c r="CE681" s="528">
        <v>184.3</v>
      </c>
      <c r="CF681" s="528">
        <v>188.3</v>
      </c>
      <c r="CG681" s="528">
        <v>189</v>
      </c>
      <c r="CH681" s="528">
        <v>189</v>
      </c>
      <c r="CI681" s="528">
        <v>189.6</v>
      </c>
      <c r="CJ681" s="528">
        <v>190.4</v>
      </c>
      <c r="CK681" s="528">
        <v>194.7</v>
      </c>
      <c r="CL681" s="528">
        <v>195.1</v>
      </c>
    </row>
    <row r="682" spans="1:90">
      <c r="A682" s="524" t="s">
        <v>3223</v>
      </c>
      <c r="B682" s="524" t="s">
        <v>3224</v>
      </c>
      <c r="C682" s="525">
        <v>1.609E-2</v>
      </c>
      <c r="D682" s="528">
        <v>100</v>
      </c>
      <c r="E682" s="528">
        <v>100</v>
      </c>
      <c r="F682" s="528">
        <v>100</v>
      </c>
      <c r="G682" s="528">
        <v>97.1</v>
      </c>
      <c r="H682" s="528">
        <v>95.6</v>
      </c>
      <c r="I682" s="528">
        <v>95.6</v>
      </c>
      <c r="J682" s="528">
        <v>95.6</v>
      </c>
      <c r="K682" s="528">
        <v>95.6</v>
      </c>
      <c r="L682" s="528">
        <v>95.6</v>
      </c>
      <c r="M682" s="528">
        <v>95.6</v>
      </c>
      <c r="N682" s="528">
        <v>95.6</v>
      </c>
      <c r="O682" s="528">
        <v>95.6</v>
      </c>
      <c r="P682" s="528">
        <v>97.5</v>
      </c>
      <c r="Q682" s="528">
        <v>97.9</v>
      </c>
      <c r="R682" s="528">
        <v>97.9</v>
      </c>
      <c r="S682" s="528">
        <v>100.8</v>
      </c>
      <c r="T682" s="528">
        <v>100.8</v>
      </c>
      <c r="U682" s="528">
        <v>100.8</v>
      </c>
      <c r="V682" s="528">
        <v>100.8</v>
      </c>
      <c r="W682" s="528">
        <v>100.8</v>
      </c>
      <c r="X682" s="528">
        <v>100.8</v>
      </c>
      <c r="Y682" s="528">
        <v>100.8</v>
      </c>
      <c r="Z682" s="528">
        <v>100.8</v>
      </c>
      <c r="AA682" s="528">
        <v>100.8</v>
      </c>
      <c r="AB682" s="528">
        <v>100.8</v>
      </c>
      <c r="AC682" s="528">
        <v>100.8</v>
      </c>
      <c r="AD682" s="528">
        <v>100.8</v>
      </c>
      <c r="AE682" s="528">
        <v>100.8</v>
      </c>
      <c r="AF682" s="528">
        <v>100.8</v>
      </c>
      <c r="AG682" s="528">
        <v>100.8</v>
      </c>
      <c r="AH682" s="528">
        <v>100.8</v>
      </c>
      <c r="AI682" s="528">
        <v>103.8</v>
      </c>
      <c r="AJ682" s="528">
        <v>103.8</v>
      </c>
      <c r="AK682" s="528">
        <v>104.9</v>
      </c>
      <c r="AL682" s="528">
        <v>104.9</v>
      </c>
      <c r="AM682" s="528">
        <v>104.9</v>
      </c>
      <c r="AN682" s="528">
        <v>104.9</v>
      </c>
      <c r="AO682" s="528">
        <v>104.9</v>
      </c>
      <c r="AP682" s="528">
        <v>104.9</v>
      </c>
      <c r="AQ682" s="528">
        <v>104.9</v>
      </c>
      <c r="AR682" s="528">
        <v>105.7</v>
      </c>
      <c r="AS682" s="528">
        <v>105.7</v>
      </c>
      <c r="AT682" s="528">
        <v>105.7</v>
      </c>
      <c r="AU682" s="528">
        <v>105.7</v>
      </c>
      <c r="AV682" s="528">
        <v>105.7</v>
      </c>
      <c r="AW682" s="528">
        <v>105.7</v>
      </c>
      <c r="AX682" s="528">
        <v>106.3</v>
      </c>
      <c r="AY682" s="528">
        <v>108.1</v>
      </c>
      <c r="AZ682" s="528">
        <v>105.3</v>
      </c>
      <c r="BA682" s="528">
        <v>102.3</v>
      </c>
      <c r="BB682" s="528">
        <v>108.1</v>
      </c>
      <c r="BC682" s="528">
        <v>108.8</v>
      </c>
      <c r="BD682" s="528">
        <v>108.8</v>
      </c>
      <c r="BE682" s="528">
        <v>108.8</v>
      </c>
      <c r="BF682" s="528">
        <v>108.8</v>
      </c>
      <c r="BG682" s="528">
        <v>108.8</v>
      </c>
      <c r="BH682" s="528">
        <v>108.8</v>
      </c>
      <c r="BI682" s="528">
        <v>108.8</v>
      </c>
      <c r="BJ682" s="528">
        <v>108.8</v>
      </c>
      <c r="BK682" s="528">
        <v>108.8</v>
      </c>
      <c r="BL682" s="528">
        <v>108.8</v>
      </c>
      <c r="BM682" s="528">
        <v>108.8</v>
      </c>
      <c r="BN682" s="528">
        <v>108.8</v>
      </c>
      <c r="BO682" s="528">
        <v>108.8</v>
      </c>
      <c r="BP682" s="528">
        <v>109.5</v>
      </c>
      <c r="BQ682" s="528">
        <v>109.5</v>
      </c>
      <c r="BR682" s="528">
        <v>109.5</v>
      </c>
      <c r="BS682" s="528">
        <v>109.5</v>
      </c>
      <c r="BT682" s="528">
        <v>109.5</v>
      </c>
      <c r="BU682" s="528">
        <v>109.5</v>
      </c>
      <c r="BV682" s="528">
        <v>109.5</v>
      </c>
      <c r="BW682" s="528">
        <v>110</v>
      </c>
      <c r="BX682" s="528">
        <v>110.7</v>
      </c>
      <c r="BY682" s="528">
        <v>111.5</v>
      </c>
      <c r="BZ682" s="528">
        <v>112.7</v>
      </c>
      <c r="CA682" s="528">
        <v>113.8</v>
      </c>
      <c r="CB682" s="528">
        <v>114.5</v>
      </c>
      <c r="CC682" s="528">
        <v>113.9</v>
      </c>
      <c r="CD682" s="528">
        <v>113.9</v>
      </c>
      <c r="CE682" s="528">
        <v>113.9</v>
      </c>
      <c r="CF682" s="528">
        <v>113.9</v>
      </c>
      <c r="CG682" s="528">
        <v>113.9</v>
      </c>
      <c r="CH682" s="528">
        <v>113.9</v>
      </c>
      <c r="CI682" s="528">
        <v>113.9</v>
      </c>
      <c r="CJ682" s="528">
        <v>113.9</v>
      </c>
      <c r="CK682" s="528">
        <v>113.9</v>
      </c>
      <c r="CL682" s="528">
        <v>113.9</v>
      </c>
    </row>
    <row r="683" spans="1:90">
      <c r="A683" s="524" t="s">
        <v>3225</v>
      </c>
      <c r="B683" s="524" t="s">
        <v>3226</v>
      </c>
      <c r="C683" s="525">
        <v>5.2900000000000004E-3</v>
      </c>
      <c r="D683" s="528">
        <v>99.3</v>
      </c>
      <c r="E683" s="528">
        <v>106.6</v>
      </c>
      <c r="F683" s="528">
        <v>107.9</v>
      </c>
      <c r="G683" s="528">
        <v>107.9</v>
      </c>
      <c r="H683" s="528">
        <v>110</v>
      </c>
      <c r="I683" s="528">
        <v>110</v>
      </c>
      <c r="J683" s="528">
        <v>110</v>
      </c>
      <c r="K683" s="528">
        <v>116.3</v>
      </c>
      <c r="L683" s="528">
        <v>116.3</v>
      </c>
      <c r="M683" s="528">
        <v>111.3</v>
      </c>
      <c r="N683" s="528">
        <v>109.5</v>
      </c>
      <c r="O683" s="528">
        <v>109.5</v>
      </c>
      <c r="P683" s="528">
        <v>107.4</v>
      </c>
      <c r="Q683" s="528">
        <v>114.2</v>
      </c>
      <c r="R683" s="528">
        <v>106.2</v>
      </c>
      <c r="S683" s="528">
        <v>108.4</v>
      </c>
      <c r="T683" s="528">
        <v>112.7</v>
      </c>
      <c r="U683" s="528">
        <v>112.7</v>
      </c>
      <c r="V683" s="528">
        <v>115.2</v>
      </c>
      <c r="W683" s="528">
        <v>122.8</v>
      </c>
      <c r="X683" s="528">
        <v>124</v>
      </c>
      <c r="Y683" s="528">
        <v>127.8</v>
      </c>
      <c r="Z683" s="528">
        <v>124</v>
      </c>
      <c r="AA683" s="528">
        <v>127.8</v>
      </c>
      <c r="AB683" s="528">
        <v>128</v>
      </c>
      <c r="AC683" s="528">
        <v>137.19999999999999</v>
      </c>
      <c r="AD683" s="528">
        <v>137.19999999999999</v>
      </c>
      <c r="AE683" s="528">
        <v>132.1</v>
      </c>
      <c r="AF683" s="528">
        <v>132.1</v>
      </c>
      <c r="AG683" s="528">
        <v>132.1</v>
      </c>
      <c r="AH683" s="528">
        <v>132.1</v>
      </c>
      <c r="AI683" s="528">
        <v>132.1</v>
      </c>
      <c r="AJ683" s="528">
        <v>132.1</v>
      </c>
      <c r="AK683" s="528">
        <v>132.1</v>
      </c>
      <c r="AL683" s="528">
        <v>135.1</v>
      </c>
      <c r="AM683" s="528">
        <v>138.9</v>
      </c>
      <c r="AN683" s="528">
        <v>137.6</v>
      </c>
      <c r="AO683" s="528">
        <v>140.19999999999999</v>
      </c>
      <c r="AP683" s="528">
        <v>137.6</v>
      </c>
      <c r="AQ683" s="528">
        <v>137.6</v>
      </c>
      <c r="AR683" s="528">
        <v>137.6</v>
      </c>
      <c r="AS683" s="528">
        <v>137.6</v>
      </c>
      <c r="AT683" s="528">
        <v>137.6</v>
      </c>
      <c r="AU683" s="528">
        <v>137.6</v>
      </c>
      <c r="AV683" s="528">
        <v>137.6</v>
      </c>
      <c r="AW683" s="528">
        <v>137.6</v>
      </c>
      <c r="AX683" s="528">
        <v>137.6</v>
      </c>
      <c r="AY683" s="528">
        <v>137.6</v>
      </c>
      <c r="AZ683" s="528">
        <v>204.1</v>
      </c>
      <c r="BA683" s="528">
        <v>204.1</v>
      </c>
      <c r="BB683" s="528">
        <v>204.1</v>
      </c>
      <c r="BC683" s="528">
        <v>204.1</v>
      </c>
      <c r="BD683" s="528">
        <v>204.1</v>
      </c>
      <c r="BE683" s="528">
        <v>204.1</v>
      </c>
      <c r="BF683" s="528">
        <v>204.1</v>
      </c>
      <c r="BG683" s="528">
        <v>204.1</v>
      </c>
      <c r="BH683" s="528">
        <v>204.1</v>
      </c>
      <c r="BI683" s="528">
        <v>204.1</v>
      </c>
      <c r="BJ683" s="528">
        <v>204.5</v>
      </c>
      <c r="BK683" s="528">
        <v>205.9</v>
      </c>
      <c r="BL683" s="528">
        <v>205.9</v>
      </c>
      <c r="BM683" s="528">
        <v>198.7</v>
      </c>
      <c r="BN683" s="528">
        <v>196.3</v>
      </c>
      <c r="BO683" s="528">
        <v>196.3</v>
      </c>
      <c r="BP683" s="528">
        <v>196.3</v>
      </c>
      <c r="BQ683" s="528">
        <v>196.3</v>
      </c>
      <c r="BR683" s="528">
        <v>196.3</v>
      </c>
      <c r="BS683" s="528">
        <v>196.3</v>
      </c>
      <c r="BT683" s="528">
        <v>196.3</v>
      </c>
      <c r="BU683" s="528">
        <v>196.3</v>
      </c>
      <c r="BV683" s="528">
        <v>196.3</v>
      </c>
      <c r="BW683" s="528">
        <v>196.3</v>
      </c>
      <c r="BX683" s="528">
        <v>197.3</v>
      </c>
      <c r="BY683" s="528">
        <v>197.3</v>
      </c>
      <c r="BZ683" s="528">
        <v>194</v>
      </c>
      <c r="CA683" s="528">
        <v>194</v>
      </c>
      <c r="CB683" s="528">
        <v>194</v>
      </c>
      <c r="CC683" s="528">
        <v>196.4</v>
      </c>
      <c r="CD683" s="528">
        <v>196.4</v>
      </c>
      <c r="CE683" s="528">
        <v>196.4</v>
      </c>
      <c r="CF683" s="528">
        <v>196.4</v>
      </c>
      <c r="CG683" s="528">
        <v>196.4</v>
      </c>
      <c r="CH683" s="528">
        <v>196.4</v>
      </c>
      <c r="CI683" s="528">
        <v>196.4</v>
      </c>
      <c r="CJ683" s="528">
        <v>196.4</v>
      </c>
      <c r="CK683" s="528">
        <v>196.4</v>
      </c>
      <c r="CL683" s="528">
        <v>196.4</v>
      </c>
    </row>
    <row r="684" spans="1:90">
      <c r="A684" s="524" t="s">
        <v>3227</v>
      </c>
      <c r="B684" s="524" t="s">
        <v>3228</v>
      </c>
      <c r="C684" s="525">
        <v>0.31759999999999999</v>
      </c>
      <c r="D684" s="528">
        <v>102.1</v>
      </c>
      <c r="E684" s="528">
        <v>102.1</v>
      </c>
      <c r="F684" s="528">
        <v>102.1</v>
      </c>
      <c r="G684" s="528">
        <v>103.8</v>
      </c>
      <c r="H684" s="528">
        <v>103.9</v>
      </c>
      <c r="I684" s="528">
        <v>104.7</v>
      </c>
      <c r="J684" s="528">
        <v>104.7</v>
      </c>
      <c r="K684" s="528">
        <v>104.7</v>
      </c>
      <c r="L684" s="528">
        <v>105.6</v>
      </c>
      <c r="M684" s="528">
        <v>107.4</v>
      </c>
      <c r="N684" s="528">
        <v>106.8</v>
      </c>
      <c r="O684" s="528">
        <v>106.6</v>
      </c>
      <c r="P684" s="528">
        <v>108</v>
      </c>
      <c r="Q684" s="528">
        <v>107.7</v>
      </c>
      <c r="R684" s="528">
        <v>107.7</v>
      </c>
      <c r="S684" s="528">
        <v>109.7</v>
      </c>
      <c r="T684" s="528">
        <v>109.5</v>
      </c>
      <c r="U684" s="528">
        <v>109.5</v>
      </c>
      <c r="V684" s="528">
        <v>109.5</v>
      </c>
      <c r="W684" s="528">
        <v>109.5</v>
      </c>
      <c r="X684" s="528">
        <v>109.6</v>
      </c>
      <c r="Y684" s="528">
        <v>110.2</v>
      </c>
      <c r="Z684" s="528">
        <v>110.9</v>
      </c>
      <c r="AA684" s="528">
        <v>111.1</v>
      </c>
      <c r="AB684" s="528">
        <v>111.3</v>
      </c>
      <c r="AC684" s="528">
        <v>111.3</v>
      </c>
      <c r="AD684" s="528">
        <v>111.3</v>
      </c>
      <c r="AE684" s="528">
        <v>112.3</v>
      </c>
      <c r="AF684" s="528">
        <v>112.3</v>
      </c>
      <c r="AG684" s="528">
        <v>112.4</v>
      </c>
      <c r="AH684" s="528">
        <v>112.4</v>
      </c>
      <c r="AI684" s="528">
        <v>112.4</v>
      </c>
      <c r="AJ684" s="528">
        <v>112.4</v>
      </c>
      <c r="AK684" s="528">
        <v>112.4</v>
      </c>
      <c r="AL684" s="528">
        <v>112.4</v>
      </c>
      <c r="AM684" s="528">
        <v>112.2</v>
      </c>
      <c r="AN684" s="528">
        <v>112.1</v>
      </c>
      <c r="AO684" s="528">
        <v>114.3</v>
      </c>
      <c r="AP684" s="528">
        <v>114.2</v>
      </c>
      <c r="AQ684" s="528">
        <v>115.2</v>
      </c>
      <c r="AR684" s="528">
        <v>115.2</v>
      </c>
      <c r="AS684" s="528">
        <v>115.2</v>
      </c>
      <c r="AT684" s="528">
        <v>115.2</v>
      </c>
      <c r="AU684" s="528">
        <v>115.7</v>
      </c>
      <c r="AV684" s="528">
        <v>115.6</v>
      </c>
      <c r="AW684" s="528">
        <v>115.6</v>
      </c>
      <c r="AX684" s="528">
        <v>115.1</v>
      </c>
      <c r="AY684" s="528">
        <v>113.6</v>
      </c>
      <c r="AZ684" s="528">
        <v>117.2</v>
      </c>
      <c r="BA684" s="528">
        <v>117.7</v>
      </c>
      <c r="BB684" s="528">
        <v>117.3</v>
      </c>
      <c r="BC684" s="528">
        <v>120.4</v>
      </c>
      <c r="BD684" s="528">
        <v>119.2</v>
      </c>
      <c r="BE684" s="528">
        <v>119.2</v>
      </c>
      <c r="BF684" s="528">
        <v>119.2</v>
      </c>
      <c r="BG684" s="528">
        <v>119.8</v>
      </c>
      <c r="BH684" s="528">
        <v>119.9</v>
      </c>
      <c r="BI684" s="528">
        <v>119.9</v>
      </c>
      <c r="BJ684" s="528">
        <v>120.3</v>
      </c>
      <c r="BK684" s="528">
        <v>120.7</v>
      </c>
      <c r="BL684" s="528">
        <v>120.7</v>
      </c>
      <c r="BM684" s="528">
        <v>119.9</v>
      </c>
      <c r="BN684" s="528">
        <v>120</v>
      </c>
      <c r="BO684" s="528">
        <v>127</v>
      </c>
      <c r="BP684" s="528">
        <v>128.19999999999999</v>
      </c>
      <c r="BQ684" s="528">
        <v>128.4</v>
      </c>
      <c r="BR684" s="528">
        <v>128.4</v>
      </c>
      <c r="BS684" s="528">
        <v>136.19999999999999</v>
      </c>
      <c r="BT684" s="528">
        <v>138.80000000000001</v>
      </c>
      <c r="BU684" s="528">
        <v>138.80000000000001</v>
      </c>
      <c r="BV684" s="528">
        <v>137.69999999999999</v>
      </c>
      <c r="BW684" s="528">
        <v>134.30000000000001</v>
      </c>
      <c r="BX684" s="528">
        <v>139.19999999999999</v>
      </c>
      <c r="BY684" s="528">
        <v>141.5</v>
      </c>
      <c r="BZ684" s="528">
        <v>144.6</v>
      </c>
      <c r="CA684" s="528">
        <v>146.30000000000001</v>
      </c>
      <c r="CB684" s="528">
        <v>145.80000000000001</v>
      </c>
      <c r="CC684" s="528">
        <v>140.80000000000001</v>
      </c>
      <c r="CD684" s="528">
        <v>141</v>
      </c>
      <c r="CE684" s="528">
        <v>141</v>
      </c>
      <c r="CF684" s="528">
        <v>142.19999999999999</v>
      </c>
      <c r="CG684" s="528">
        <v>143.5</v>
      </c>
      <c r="CH684" s="528">
        <v>143.6</v>
      </c>
      <c r="CI684" s="528">
        <v>143.6</v>
      </c>
      <c r="CJ684" s="528">
        <v>143.6</v>
      </c>
      <c r="CK684" s="528">
        <v>143.6</v>
      </c>
      <c r="CL684" s="528">
        <v>143.6</v>
      </c>
    </row>
    <row r="685" spans="1:90">
      <c r="A685" s="524" t="s">
        <v>3229</v>
      </c>
      <c r="B685" s="524" t="s">
        <v>3230</v>
      </c>
      <c r="C685" s="525">
        <v>0.42879</v>
      </c>
      <c r="D685" s="528">
        <v>102</v>
      </c>
      <c r="E685" s="528">
        <v>101</v>
      </c>
      <c r="F685" s="528">
        <v>100.7</v>
      </c>
      <c r="G685" s="528">
        <v>97.3</v>
      </c>
      <c r="H685" s="528">
        <v>97.6</v>
      </c>
      <c r="I685" s="528">
        <v>97.2</v>
      </c>
      <c r="J685" s="528">
        <v>96.9</v>
      </c>
      <c r="K685" s="528">
        <v>97.4</v>
      </c>
      <c r="L685" s="528">
        <v>97.1</v>
      </c>
      <c r="M685" s="528">
        <v>96.8</v>
      </c>
      <c r="N685" s="528">
        <v>97.6</v>
      </c>
      <c r="O685" s="528">
        <v>96.9</v>
      </c>
      <c r="P685" s="528">
        <v>95.7</v>
      </c>
      <c r="Q685" s="528">
        <v>95.3</v>
      </c>
      <c r="R685" s="528">
        <v>96.1</v>
      </c>
      <c r="S685" s="528">
        <v>97.7</v>
      </c>
      <c r="T685" s="528">
        <v>97.6</v>
      </c>
      <c r="U685" s="528">
        <v>97.7</v>
      </c>
      <c r="V685" s="528">
        <v>97.5</v>
      </c>
      <c r="W685" s="528">
        <v>98</v>
      </c>
      <c r="X685" s="528">
        <v>98.3</v>
      </c>
      <c r="Y685" s="528">
        <v>98.5</v>
      </c>
      <c r="Z685" s="528">
        <v>98.3</v>
      </c>
      <c r="AA685" s="528">
        <v>98</v>
      </c>
      <c r="AB685" s="528">
        <v>98.6</v>
      </c>
      <c r="AC685" s="528">
        <v>100.9</v>
      </c>
      <c r="AD685" s="528">
        <v>98.5</v>
      </c>
      <c r="AE685" s="528">
        <v>99.6</v>
      </c>
      <c r="AF685" s="528">
        <v>99.5</v>
      </c>
      <c r="AG685" s="528">
        <v>99.3</v>
      </c>
      <c r="AH685" s="528">
        <v>99.3</v>
      </c>
      <c r="AI685" s="528">
        <v>99.6</v>
      </c>
      <c r="AJ685" s="528">
        <v>99.5</v>
      </c>
      <c r="AK685" s="528">
        <v>99.4</v>
      </c>
      <c r="AL685" s="528">
        <v>99.4</v>
      </c>
      <c r="AM685" s="528">
        <v>99.2</v>
      </c>
      <c r="AN685" s="528">
        <v>98</v>
      </c>
      <c r="AO685" s="528">
        <v>97.4</v>
      </c>
      <c r="AP685" s="528">
        <v>97.7</v>
      </c>
      <c r="AQ685" s="528">
        <v>99</v>
      </c>
      <c r="AR685" s="528">
        <v>98.9</v>
      </c>
      <c r="AS685" s="528">
        <v>99.3</v>
      </c>
      <c r="AT685" s="528">
        <v>100.5</v>
      </c>
      <c r="AU685" s="528">
        <v>99.7</v>
      </c>
      <c r="AV685" s="528">
        <v>100.6</v>
      </c>
      <c r="AW685" s="528">
        <v>100.2</v>
      </c>
      <c r="AX685" s="528">
        <v>100.3</v>
      </c>
      <c r="AY685" s="528">
        <v>99.6</v>
      </c>
      <c r="AZ685" s="528">
        <v>108.1</v>
      </c>
      <c r="BA685" s="528">
        <v>109.8</v>
      </c>
      <c r="BB685" s="528">
        <v>109.2</v>
      </c>
      <c r="BC685" s="528">
        <v>109.4</v>
      </c>
      <c r="BD685" s="528">
        <v>109.6</v>
      </c>
      <c r="BE685" s="528">
        <v>109.9</v>
      </c>
      <c r="BF685" s="528">
        <v>110.1</v>
      </c>
      <c r="BG685" s="528">
        <v>110.2</v>
      </c>
      <c r="BH685" s="528">
        <v>111.3</v>
      </c>
      <c r="BI685" s="528">
        <v>112.2</v>
      </c>
      <c r="BJ685" s="528">
        <v>113.4</v>
      </c>
      <c r="BK685" s="528">
        <v>113.4</v>
      </c>
      <c r="BL685" s="528">
        <v>111.6</v>
      </c>
      <c r="BM685" s="528">
        <v>111.6</v>
      </c>
      <c r="BN685" s="528">
        <v>111.3</v>
      </c>
      <c r="BO685" s="528">
        <v>111.4</v>
      </c>
      <c r="BP685" s="528">
        <v>111.3</v>
      </c>
      <c r="BQ685" s="528">
        <v>111.4</v>
      </c>
      <c r="BR685" s="528">
        <v>111.4</v>
      </c>
      <c r="BS685" s="528">
        <v>111.4</v>
      </c>
      <c r="BT685" s="528">
        <v>111.4</v>
      </c>
      <c r="BU685" s="528">
        <v>111.4</v>
      </c>
      <c r="BV685" s="528">
        <v>111.4</v>
      </c>
      <c r="BW685" s="528">
        <v>111.4</v>
      </c>
      <c r="BX685" s="528">
        <v>110.6</v>
      </c>
      <c r="BY685" s="528">
        <v>109.1</v>
      </c>
      <c r="BZ685" s="528">
        <v>109.1</v>
      </c>
      <c r="CA685" s="528">
        <v>109.1</v>
      </c>
      <c r="CB685" s="528">
        <v>109.1</v>
      </c>
      <c r="CC685" s="528">
        <v>109.8</v>
      </c>
      <c r="CD685" s="528">
        <v>110</v>
      </c>
      <c r="CE685" s="528">
        <v>110.8</v>
      </c>
      <c r="CF685" s="528">
        <v>110.2</v>
      </c>
      <c r="CG685" s="528">
        <v>109.6</v>
      </c>
      <c r="CH685" s="528">
        <v>109.4</v>
      </c>
      <c r="CI685" s="528">
        <v>109.8</v>
      </c>
      <c r="CJ685" s="528">
        <v>109.9</v>
      </c>
      <c r="CK685" s="528">
        <v>110.1</v>
      </c>
      <c r="CL685" s="528">
        <v>110.1</v>
      </c>
    </row>
    <row r="686" spans="1:90">
      <c r="A686" s="524" t="s">
        <v>3231</v>
      </c>
      <c r="B686" s="524" t="s">
        <v>3232</v>
      </c>
      <c r="C686" s="525">
        <v>0.22151000000000001</v>
      </c>
      <c r="D686" s="528">
        <v>103.6</v>
      </c>
      <c r="E686" s="528">
        <v>103.6</v>
      </c>
      <c r="F686" s="528">
        <v>103.1</v>
      </c>
      <c r="G686" s="528">
        <v>99.5</v>
      </c>
      <c r="H686" s="528">
        <v>99.4</v>
      </c>
      <c r="I686" s="528">
        <v>99.4</v>
      </c>
      <c r="J686" s="528">
        <v>99.4</v>
      </c>
      <c r="K686" s="528">
        <v>99.4</v>
      </c>
      <c r="L686" s="528">
        <v>99.4</v>
      </c>
      <c r="M686" s="528">
        <v>99.4</v>
      </c>
      <c r="N686" s="528">
        <v>99.4</v>
      </c>
      <c r="O686" s="528">
        <v>99.4</v>
      </c>
      <c r="P686" s="528">
        <v>98.2</v>
      </c>
      <c r="Q686" s="528">
        <v>98.2</v>
      </c>
      <c r="R686" s="528">
        <v>99.3</v>
      </c>
      <c r="S686" s="528">
        <v>100.8</v>
      </c>
      <c r="T686" s="528">
        <v>100.8</v>
      </c>
      <c r="U686" s="528">
        <v>100.6</v>
      </c>
      <c r="V686" s="528">
        <v>100.6</v>
      </c>
      <c r="W686" s="528">
        <v>100.6</v>
      </c>
      <c r="X686" s="528">
        <v>101.3</v>
      </c>
      <c r="Y686" s="528">
        <v>101.3</v>
      </c>
      <c r="Z686" s="528">
        <v>101.4</v>
      </c>
      <c r="AA686" s="528">
        <v>101.3</v>
      </c>
      <c r="AB686" s="528">
        <v>102</v>
      </c>
      <c r="AC686" s="528">
        <v>102.3</v>
      </c>
      <c r="AD686" s="528">
        <v>101.7</v>
      </c>
      <c r="AE686" s="528">
        <v>102.2</v>
      </c>
      <c r="AF686" s="528">
        <v>102.1</v>
      </c>
      <c r="AG686" s="528">
        <v>102.1</v>
      </c>
      <c r="AH686" s="528">
        <v>101.9</v>
      </c>
      <c r="AI686" s="528">
        <v>102</v>
      </c>
      <c r="AJ686" s="528">
        <v>102</v>
      </c>
      <c r="AK686" s="528">
        <v>101.9</v>
      </c>
      <c r="AL686" s="528">
        <v>102</v>
      </c>
      <c r="AM686" s="528">
        <v>101.9</v>
      </c>
      <c r="AN686" s="528">
        <v>98.6</v>
      </c>
      <c r="AO686" s="528">
        <v>97.4</v>
      </c>
      <c r="AP686" s="528">
        <v>98.1</v>
      </c>
      <c r="AQ686" s="528">
        <v>98.8</v>
      </c>
      <c r="AR686" s="528">
        <v>98.4</v>
      </c>
      <c r="AS686" s="528">
        <v>99.7</v>
      </c>
      <c r="AT686" s="528">
        <v>100.7</v>
      </c>
      <c r="AU686" s="528">
        <v>100.8</v>
      </c>
      <c r="AV686" s="528">
        <v>100.8</v>
      </c>
      <c r="AW686" s="528">
        <v>100.8</v>
      </c>
      <c r="AX686" s="528">
        <v>100.8</v>
      </c>
      <c r="AY686" s="528">
        <v>100.2</v>
      </c>
      <c r="AZ686" s="528">
        <v>103.8</v>
      </c>
      <c r="BA686" s="528">
        <v>103.6</v>
      </c>
      <c r="BB686" s="528">
        <v>102.9</v>
      </c>
      <c r="BC686" s="528">
        <v>102.9</v>
      </c>
      <c r="BD686" s="528">
        <v>102.9</v>
      </c>
      <c r="BE686" s="528">
        <v>102.9</v>
      </c>
      <c r="BF686" s="528">
        <v>103.1</v>
      </c>
      <c r="BG686" s="528">
        <v>103.2</v>
      </c>
      <c r="BH686" s="528">
        <v>104.1</v>
      </c>
      <c r="BI686" s="528">
        <v>105.6</v>
      </c>
      <c r="BJ686" s="528">
        <v>108.2</v>
      </c>
      <c r="BK686" s="528">
        <v>108.1</v>
      </c>
      <c r="BL686" s="528">
        <v>104.6</v>
      </c>
      <c r="BM686" s="528">
        <v>104.6</v>
      </c>
      <c r="BN686" s="528">
        <v>104.6</v>
      </c>
      <c r="BO686" s="528">
        <v>104.6</v>
      </c>
      <c r="BP686" s="528">
        <v>104.3</v>
      </c>
      <c r="BQ686" s="528">
        <v>104.4</v>
      </c>
      <c r="BR686" s="528">
        <v>104.4</v>
      </c>
      <c r="BS686" s="528">
        <v>104.4</v>
      </c>
      <c r="BT686" s="528">
        <v>104.4</v>
      </c>
      <c r="BU686" s="528">
        <v>104.4</v>
      </c>
      <c r="BV686" s="528">
        <v>104.4</v>
      </c>
      <c r="BW686" s="528">
        <v>104.4</v>
      </c>
      <c r="BX686" s="528">
        <v>103.4</v>
      </c>
      <c r="BY686" s="528">
        <v>101.6</v>
      </c>
      <c r="BZ686" s="528">
        <v>101.8</v>
      </c>
      <c r="CA686" s="528">
        <v>101.8</v>
      </c>
      <c r="CB686" s="528">
        <v>101.7</v>
      </c>
      <c r="CC686" s="528">
        <v>103.2</v>
      </c>
      <c r="CD686" s="528">
        <v>103.4</v>
      </c>
      <c r="CE686" s="528">
        <v>104.9</v>
      </c>
      <c r="CF686" s="528">
        <v>104</v>
      </c>
      <c r="CG686" s="528">
        <v>102.7</v>
      </c>
      <c r="CH686" s="528">
        <v>102.4</v>
      </c>
      <c r="CI686" s="528">
        <v>103</v>
      </c>
      <c r="CJ686" s="528">
        <v>103.2</v>
      </c>
      <c r="CK686" s="528">
        <v>103.4</v>
      </c>
      <c r="CL686" s="528">
        <v>103.4</v>
      </c>
    </row>
    <row r="687" spans="1:90">
      <c r="A687" s="524" t="s">
        <v>1955</v>
      </c>
      <c r="B687" s="524" t="s">
        <v>3233</v>
      </c>
      <c r="C687" s="525">
        <v>0.19422</v>
      </c>
      <c r="D687" s="528">
        <v>100.2</v>
      </c>
      <c r="E687" s="528">
        <v>98</v>
      </c>
      <c r="F687" s="528">
        <v>98</v>
      </c>
      <c r="G687" s="528">
        <v>94.5</v>
      </c>
      <c r="H687" s="528">
        <v>95.2</v>
      </c>
      <c r="I687" s="528">
        <v>94.3</v>
      </c>
      <c r="J687" s="528">
        <v>93.7</v>
      </c>
      <c r="K687" s="528">
        <v>94.8</v>
      </c>
      <c r="L687" s="528">
        <v>94.2</v>
      </c>
      <c r="M687" s="528">
        <v>93.5</v>
      </c>
      <c r="N687" s="528">
        <v>95.2</v>
      </c>
      <c r="O687" s="528">
        <v>93.8</v>
      </c>
      <c r="P687" s="528">
        <v>92.5</v>
      </c>
      <c r="Q687" s="528">
        <v>91.5</v>
      </c>
      <c r="R687" s="528">
        <v>92.1</v>
      </c>
      <c r="S687" s="528">
        <v>93.8</v>
      </c>
      <c r="T687" s="528">
        <v>93.5</v>
      </c>
      <c r="U687" s="528">
        <v>94</v>
      </c>
      <c r="V687" s="528">
        <v>93.4</v>
      </c>
      <c r="W687" s="528">
        <v>94.6</v>
      </c>
      <c r="X687" s="528">
        <v>94.4</v>
      </c>
      <c r="Y687" s="528">
        <v>94.8</v>
      </c>
      <c r="Z687" s="528">
        <v>94.4</v>
      </c>
      <c r="AA687" s="528">
        <v>93.9</v>
      </c>
      <c r="AB687" s="528">
        <v>94.4</v>
      </c>
      <c r="AC687" s="528">
        <v>99.1</v>
      </c>
      <c r="AD687" s="528">
        <v>94.3</v>
      </c>
      <c r="AE687" s="528">
        <v>96.1</v>
      </c>
      <c r="AF687" s="528">
        <v>95.7</v>
      </c>
      <c r="AG687" s="528">
        <v>95.4</v>
      </c>
      <c r="AH687" s="528">
        <v>95.5</v>
      </c>
      <c r="AI687" s="528">
        <v>96.1</v>
      </c>
      <c r="AJ687" s="528">
        <v>96</v>
      </c>
      <c r="AK687" s="528">
        <v>95.6</v>
      </c>
      <c r="AL687" s="528">
        <v>95.6</v>
      </c>
      <c r="AM687" s="528">
        <v>95.3</v>
      </c>
      <c r="AN687" s="528">
        <v>96.5</v>
      </c>
      <c r="AO687" s="528">
        <v>96.5</v>
      </c>
      <c r="AP687" s="528">
        <v>96.5</v>
      </c>
      <c r="AQ687" s="528">
        <v>98.3</v>
      </c>
      <c r="AR687" s="528">
        <v>98.4</v>
      </c>
      <c r="AS687" s="528">
        <v>97.8</v>
      </c>
      <c r="AT687" s="528">
        <v>99.6</v>
      </c>
      <c r="AU687" s="528">
        <v>97.5</v>
      </c>
      <c r="AV687" s="528">
        <v>99.6</v>
      </c>
      <c r="AW687" s="528">
        <v>98.6</v>
      </c>
      <c r="AX687" s="528">
        <v>99</v>
      </c>
      <c r="AY687" s="528">
        <v>98</v>
      </c>
      <c r="AZ687" s="528">
        <v>112.5</v>
      </c>
      <c r="BA687" s="528">
        <v>116.5</v>
      </c>
      <c r="BB687" s="528">
        <v>116.3</v>
      </c>
      <c r="BC687" s="528">
        <v>116.8</v>
      </c>
      <c r="BD687" s="528">
        <v>117.4</v>
      </c>
      <c r="BE687" s="528">
        <v>117.9</v>
      </c>
      <c r="BF687" s="528">
        <v>118.1</v>
      </c>
      <c r="BG687" s="528">
        <v>118.3</v>
      </c>
      <c r="BH687" s="528">
        <v>119.6</v>
      </c>
      <c r="BI687" s="528">
        <v>120</v>
      </c>
      <c r="BJ687" s="528">
        <v>120</v>
      </c>
      <c r="BK687" s="528">
        <v>120</v>
      </c>
      <c r="BL687" s="528">
        <v>120</v>
      </c>
      <c r="BM687" s="528">
        <v>120</v>
      </c>
      <c r="BN687" s="528">
        <v>119.6</v>
      </c>
      <c r="BO687" s="528">
        <v>119.8</v>
      </c>
      <c r="BP687" s="528">
        <v>120</v>
      </c>
      <c r="BQ687" s="528">
        <v>120</v>
      </c>
      <c r="BR687" s="528">
        <v>120</v>
      </c>
      <c r="BS687" s="528">
        <v>120</v>
      </c>
      <c r="BT687" s="528">
        <v>120</v>
      </c>
      <c r="BU687" s="528">
        <v>120</v>
      </c>
      <c r="BV687" s="528">
        <v>120</v>
      </c>
      <c r="BW687" s="528">
        <v>120</v>
      </c>
      <c r="BX687" s="528">
        <v>119.5</v>
      </c>
      <c r="BY687" s="528">
        <v>118.1</v>
      </c>
      <c r="BZ687" s="528">
        <v>118.1</v>
      </c>
      <c r="CA687" s="528">
        <v>118.1</v>
      </c>
      <c r="CB687" s="528">
        <v>118.1</v>
      </c>
      <c r="CC687" s="528">
        <v>118.1</v>
      </c>
      <c r="CD687" s="528">
        <v>118.1</v>
      </c>
      <c r="CE687" s="528">
        <v>118.1</v>
      </c>
      <c r="CF687" s="528">
        <v>118.1</v>
      </c>
      <c r="CG687" s="528">
        <v>118.1</v>
      </c>
      <c r="CH687" s="528">
        <v>118.1</v>
      </c>
      <c r="CI687" s="528">
        <v>118.1</v>
      </c>
      <c r="CJ687" s="528">
        <v>118.1</v>
      </c>
      <c r="CK687" s="528">
        <v>118.3</v>
      </c>
      <c r="CL687" s="528">
        <v>118.3</v>
      </c>
    </row>
    <row r="688" spans="1:90">
      <c r="A688" s="524" t="s">
        <v>2037</v>
      </c>
      <c r="B688" s="524" t="s">
        <v>3234</v>
      </c>
      <c r="C688" s="525">
        <v>1.306E-2</v>
      </c>
      <c r="D688" s="528">
        <v>100</v>
      </c>
      <c r="E688" s="528">
        <v>100</v>
      </c>
      <c r="F688" s="528">
        <v>100</v>
      </c>
      <c r="G688" s="528">
        <v>102</v>
      </c>
      <c r="H688" s="528">
        <v>102</v>
      </c>
      <c r="I688" s="528">
        <v>102</v>
      </c>
      <c r="J688" s="528">
        <v>102</v>
      </c>
      <c r="K688" s="528">
        <v>102</v>
      </c>
      <c r="L688" s="528">
        <v>102</v>
      </c>
      <c r="M688" s="528">
        <v>102</v>
      </c>
      <c r="N688" s="528">
        <v>102</v>
      </c>
      <c r="O688" s="528">
        <v>102</v>
      </c>
      <c r="P688" s="528">
        <v>102</v>
      </c>
      <c r="Q688" s="528">
        <v>102</v>
      </c>
      <c r="R688" s="528">
        <v>102</v>
      </c>
      <c r="S688" s="528">
        <v>104.4</v>
      </c>
      <c r="T688" s="528">
        <v>104.4</v>
      </c>
      <c r="U688" s="528">
        <v>104.4</v>
      </c>
      <c r="V688" s="528">
        <v>104.4</v>
      </c>
      <c r="W688" s="528">
        <v>104.4</v>
      </c>
      <c r="X688" s="528">
        <v>104.4</v>
      </c>
      <c r="Y688" s="528">
        <v>104.4</v>
      </c>
      <c r="Z688" s="528">
        <v>104.4</v>
      </c>
      <c r="AA688" s="528">
        <v>104.4</v>
      </c>
      <c r="AB688" s="528">
        <v>104.4</v>
      </c>
      <c r="AC688" s="528">
        <v>104.4</v>
      </c>
      <c r="AD688" s="528">
        <v>104.4</v>
      </c>
      <c r="AE688" s="528">
        <v>110.3</v>
      </c>
      <c r="AF688" s="528">
        <v>110.3</v>
      </c>
      <c r="AG688" s="528">
        <v>110.3</v>
      </c>
      <c r="AH688" s="528">
        <v>110.3</v>
      </c>
      <c r="AI688" s="528">
        <v>110.3</v>
      </c>
      <c r="AJ688" s="528">
        <v>110.3</v>
      </c>
      <c r="AK688" s="528">
        <v>110.3</v>
      </c>
      <c r="AL688" s="528">
        <v>110.3</v>
      </c>
      <c r="AM688" s="528">
        <v>110.3</v>
      </c>
      <c r="AN688" s="528">
        <v>110.3</v>
      </c>
      <c r="AO688" s="528">
        <v>110.3</v>
      </c>
      <c r="AP688" s="528">
        <v>110.3</v>
      </c>
      <c r="AQ688" s="528">
        <v>112.6</v>
      </c>
      <c r="AR688" s="528">
        <v>112.6</v>
      </c>
      <c r="AS688" s="528">
        <v>112.6</v>
      </c>
      <c r="AT688" s="528">
        <v>112.6</v>
      </c>
      <c r="AU688" s="528">
        <v>112.6</v>
      </c>
      <c r="AV688" s="528">
        <v>112.6</v>
      </c>
      <c r="AW688" s="528">
        <v>112.6</v>
      </c>
      <c r="AX688" s="528">
        <v>112.6</v>
      </c>
      <c r="AY688" s="528">
        <v>112.8</v>
      </c>
      <c r="AZ688" s="528">
        <v>115.4</v>
      </c>
      <c r="BA688" s="528">
        <v>114.6</v>
      </c>
      <c r="BB688" s="528">
        <v>110</v>
      </c>
      <c r="BC688" s="528">
        <v>108.1</v>
      </c>
      <c r="BD688" s="528">
        <v>108.1</v>
      </c>
      <c r="BE688" s="528">
        <v>108.1</v>
      </c>
      <c r="BF688" s="528">
        <v>108.1</v>
      </c>
      <c r="BG688" s="528">
        <v>108.1</v>
      </c>
      <c r="BH688" s="528">
        <v>108.1</v>
      </c>
      <c r="BI688" s="528">
        <v>108.1</v>
      </c>
      <c r="BJ688" s="528">
        <v>106.1</v>
      </c>
      <c r="BK688" s="528">
        <v>104.3</v>
      </c>
      <c r="BL688" s="528">
        <v>104.5</v>
      </c>
      <c r="BM688" s="528">
        <v>103.7</v>
      </c>
      <c r="BN688" s="528">
        <v>101.5</v>
      </c>
      <c r="BO688" s="528">
        <v>101.8</v>
      </c>
      <c r="BP688" s="528">
        <v>101.8</v>
      </c>
      <c r="BQ688" s="528">
        <v>101.7</v>
      </c>
      <c r="BR688" s="528">
        <v>101.8</v>
      </c>
      <c r="BS688" s="528">
        <v>101.8</v>
      </c>
      <c r="BT688" s="528">
        <v>101.8</v>
      </c>
      <c r="BU688" s="528">
        <v>101.8</v>
      </c>
      <c r="BV688" s="528">
        <v>101.8</v>
      </c>
      <c r="BW688" s="528">
        <v>101.8</v>
      </c>
      <c r="BX688" s="528">
        <v>101.8</v>
      </c>
      <c r="BY688" s="528">
        <v>101.8</v>
      </c>
      <c r="BZ688" s="528">
        <v>99.8</v>
      </c>
      <c r="CA688" s="528">
        <v>99.8</v>
      </c>
      <c r="CB688" s="528">
        <v>99.8</v>
      </c>
      <c r="CC688" s="528">
        <v>100.3</v>
      </c>
      <c r="CD688" s="528">
        <v>101.8</v>
      </c>
      <c r="CE688" s="528">
        <v>101.8</v>
      </c>
      <c r="CF688" s="528">
        <v>99.8</v>
      </c>
      <c r="CG688" s="528">
        <v>99.8</v>
      </c>
      <c r="CH688" s="528">
        <v>99.8</v>
      </c>
      <c r="CI688" s="528">
        <v>101.8</v>
      </c>
      <c r="CJ688" s="528">
        <v>101.8</v>
      </c>
      <c r="CK688" s="528">
        <v>101.8</v>
      </c>
      <c r="CL688" s="528">
        <v>101.8</v>
      </c>
    </row>
    <row r="689" spans="1:90">
      <c r="A689" s="524" t="s">
        <v>3235</v>
      </c>
      <c r="B689" s="524" t="s">
        <v>3236</v>
      </c>
      <c r="C689" s="525">
        <v>1.02563</v>
      </c>
      <c r="D689" s="528">
        <v>101.1</v>
      </c>
      <c r="E689" s="528">
        <v>101.6</v>
      </c>
      <c r="F689" s="528">
        <v>101.6</v>
      </c>
      <c r="G689" s="528">
        <v>102.5</v>
      </c>
      <c r="H689" s="528">
        <v>102.4</v>
      </c>
      <c r="I689" s="528">
        <v>102.7</v>
      </c>
      <c r="J689" s="528">
        <v>102.8</v>
      </c>
      <c r="K689" s="528">
        <v>102.8</v>
      </c>
      <c r="L689" s="528">
        <v>102.8</v>
      </c>
      <c r="M689" s="528">
        <v>105</v>
      </c>
      <c r="N689" s="528">
        <v>105.6</v>
      </c>
      <c r="O689" s="528">
        <v>106.1</v>
      </c>
      <c r="P689" s="528">
        <v>107.4</v>
      </c>
      <c r="Q689" s="528">
        <v>107.8</v>
      </c>
      <c r="R689" s="528">
        <v>107.3</v>
      </c>
      <c r="S689" s="528">
        <v>107.6</v>
      </c>
      <c r="T689" s="528">
        <v>108</v>
      </c>
      <c r="U689" s="528">
        <v>107.9</v>
      </c>
      <c r="V689" s="528">
        <v>107.9</v>
      </c>
      <c r="W689" s="528">
        <v>107.9</v>
      </c>
      <c r="X689" s="528">
        <v>107.9</v>
      </c>
      <c r="Y689" s="528">
        <v>107.9</v>
      </c>
      <c r="Z689" s="528">
        <v>107.9</v>
      </c>
      <c r="AA689" s="528">
        <v>107.2</v>
      </c>
      <c r="AB689" s="528">
        <v>107.9</v>
      </c>
      <c r="AC689" s="528">
        <v>107.9</v>
      </c>
      <c r="AD689" s="528">
        <v>107.7</v>
      </c>
      <c r="AE689" s="528">
        <v>107.7</v>
      </c>
      <c r="AF689" s="528">
        <v>107</v>
      </c>
      <c r="AG689" s="528">
        <v>107.3</v>
      </c>
      <c r="AH689" s="528">
        <v>107.5</v>
      </c>
      <c r="AI689" s="528">
        <v>109.7</v>
      </c>
      <c r="AJ689" s="528">
        <v>110.1</v>
      </c>
      <c r="AK689" s="528">
        <v>110</v>
      </c>
      <c r="AL689" s="528">
        <v>110.1</v>
      </c>
      <c r="AM689" s="528">
        <v>110.8</v>
      </c>
      <c r="AN689" s="528">
        <v>109.8</v>
      </c>
      <c r="AO689" s="528">
        <v>109.7</v>
      </c>
      <c r="AP689" s="528">
        <v>109.8</v>
      </c>
      <c r="AQ689" s="528">
        <v>110.3</v>
      </c>
      <c r="AR689" s="528">
        <v>110.7</v>
      </c>
      <c r="AS689" s="528">
        <v>111.8</v>
      </c>
      <c r="AT689" s="528">
        <v>111.8</v>
      </c>
      <c r="AU689" s="528">
        <v>111.8</v>
      </c>
      <c r="AV689" s="528">
        <v>112.3</v>
      </c>
      <c r="AW689" s="528">
        <v>112.3</v>
      </c>
      <c r="AX689" s="528">
        <v>112.2</v>
      </c>
      <c r="AY689" s="528">
        <v>112</v>
      </c>
      <c r="AZ689" s="528">
        <v>110.8</v>
      </c>
      <c r="BA689" s="528">
        <v>110.7</v>
      </c>
      <c r="BB689" s="528">
        <v>110.3</v>
      </c>
      <c r="BC689" s="528">
        <v>112.7</v>
      </c>
      <c r="BD689" s="528">
        <v>112.6</v>
      </c>
      <c r="BE689" s="528">
        <v>112.8</v>
      </c>
      <c r="BF689" s="528">
        <v>112.8</v>
      </c>
      <c r="BG689" s="528">
        <v>112.8</v>
      </c>
      <c r="BH689" s="528">
        <v>112.8</v>
      </c>
      <c r="BI689" s="528">
        <v>114.7</v>
      </c>
      <c r="BJ689" s="528">
        <v>118</v>
      </c>
      <c r="BK689" s="528">
        <v>117.8</v>
      </c>
      <c r="BL689" s="528">
        <v>117.7</v>
      </c>
      <c r="BM689" s="528">
        <v>118</v>
      </c>
      <c r="BN689" s="528">
        <v>118.6</v>
      </c>
      <c r="BO689" s="528">
        <v>118.8</v>
      </c>
      <c r="BP689" s="528">
        <v>117.6</v>
      </c>
      <c r="BQ689" s="528">
        <v>117.8</v>
      </c>
      <c r="BR689" s="528">
        <v>117.9</v>
      </c>
      <c r="BS689" s="528">
        <v>117.9</v>
      </c>
      <c r="BT689" s="528">
        <v>118</v>
      </c>
      <c r="BU689" s="528">
        <v>118</v>
      </c>
      <c r="BV689" s="528">
        <v>118.2</v>
      </c>
      <c r="BW689" s="528">
        <v>118</v>
      </c>
      <c r="BX689" s="528">
        <v>118.5</v>
      </c>
      <c r="BY689" s="528">
        <v>119.6</v>
      </c>
      <c r="BZ689" s="528">
        <v>120.2</v>
      </c>
      <c r="CA689" s="528">
        <v>120.6</v>
      </c>
      <c r="CB689" s="528">
        <v>120.4</v>
      </c>
      <c r="CC689" s="528">
        <v>120.6</v>
      </c>
      <c r="CD689" s="528">
        <v>120.6</v>
      </c>
      <c r="CE689" s="528">
        <v>120.7</v>
      </c>
      <c r="CF689" s="528">
        <v>121</v>
      </c>
      <c r="CG689" s="528">
        <v>121.2</v>
      </c>
      <c r="CH689" s="528">
        <v>122</v>
      </c>
      <c r="CI689" s="528">
        <v>122</v>
      </c>
      <c r="CJ689" s="528">
        <v>123.6</v>
      </c>
      <c r="CK689" s="528">
        <v>124</v>
      </c>
      <c r="CL689" s="528">
        <v>122.8</v>
      </c>
    </row>
    <row r="690" spans="1:90">
      <c r="A690" s="524" t="s">
        <v>3237</v>
      </c>
      <c r="B690" s="524" t="s">
        <v>3238</v>
      </c>
      <c r="C690" s="525">
        <v>7.4709999999999999E-2</v>
      </c>
      <c r="D690" s="528">
        <v>102.4</v>
      </c>
      <c r="E690" s="528">
        <v>102.4</v>
      </c>
      <c r="F690" s="528">
        <v>102.4</v>
      </c>
      <c r="G690" s="528">
        <v>102.3</v>
      </c>
      <c r="H690" s="528">
        <v>101.7</v>
      </c>
      <c r="I690" s="528">
        <v>101.7</v>
      </c>
      <c r="J690" s="528">
        <v>102.6</v>
      </c>
      <c r="K690" s="528">
        <v>103.2</v>
      </c>
      <c r="L690" s="528">
        <v>103.2</v>
      </c>
      <c r="M690" s="528">
        <v>103.2</v>
      </c>
      <c r="N690" s="528">
        <v>103.2</v>
      </c>
      <c r="O690" s="528">
        <v>103.2</v>
      </c>
      <c r="P690" s="528">
        <v>103.2</v>
      </c>
      <c r="Q690" s="528">
        <v>103.2</v>
      </c>
      <c r="R690" s="528">
        <v>101.7</v>
      </c>
      <c r="S690" s="528">
        <v>103.5</v>
      </c>
      <c r="T690" s="528">
        <v>103.5</v>
      </c>
      <c r="U690" s="528">
        <v>102.6</v>
      </c>
      <c r="V690" s="528">
        <v>102.9</v>
      </c>
      <c r="W690" s="528">
        <v>102.9</v>
      </c>
      <c r="X690" s="528">
        <v>102.9</v>
      </c>
      <c r="Y690" s="528">
        <v>103.1</v>
      </c>
      <c r="Z690" s="528">
        <v>102.9</v>
      </c>
      <c r="AA690" s="528">
        <v>103.1</v>
      </c>
      <c r="AB690" s="528">
        <v>103.5</v>
      </c>
      <c r="AC690" s="528">
        <v>103.5</v>
      </c>
      <c r="AD690" s="528">
        <v>103.6</v>
      </c>
      <c r="AE690" s="528">
        <v>106.9</v>
      </c>
      <c r="AF690" s="528">
        <v>107.3</v>
      </c>
      <c r="AG690" s="528">
        <v>107.5</v>
      </c>
      <c r="AH690" s="528">
        <v>108.6</v>
      </c>
      <c r="AI690" s="528">
        <v>109</v>
      </c>
      <c r="AJ690" s="528">
        <v>109.1</v>
      </c>
      <c r="AK690" s="528">
        <v>109.3</v>
      </c>
      <c r="AL690" s="528">
        <v>109.9</v>
      </c>
      <c r="AM690" s="528">
        <v>110.2</v>
      </c>
      <c r="AN690" s="528">
        <v>109.6</v>
      </c>
      <c r="AO690" s="528">
        <v>109.6</v>
      </c>
      <c r="AP690" s="528">
        <v>109.7</v>
      </c>
      <c r="AQ690" s="528">
        <v>111.5</v>
      </c>
      <c r="AR690" s="528">
        <v>112.1</v>
      </c>
      <c r="AS690" s="528">
        <v>112.4</v>
      </c>
      <c r="AT690" s="528">
        <v>112.4</v>
      </c>
      <c r="AU690" s="528">
        <v>111.3</v>
      </c>
      <c r="AV690" s="528">
        <v>111.3</v>
      </c>
      <c r="AW690" s="528">
        <v>111.3</v>
      </c>
      <c r="AX690" s="528">
        <v>111.3</v>
      </c>
      <c r="AY690" s="528">
        <v>111.3</v>
      </c>
      <c r="AZ690" s="528">
        <v>111.9</v>
      </c>
      <c r="BA690" s="528">
        <v>111.7</v>
      </c>
      <c r="BB690" s="528">
        <v>111.5</v>
      </c>
      <c r="BC690" s="528">
        <v>111.9</v>
      </c>
      <c r="BD690" s="528">
        <v>111.7</v>
      </c>
      <c r="BE690" s="528">
        <v>112.3</v>
      </c>
      <c r="BF690" s="528">
        <v>112</v>
      </c>
      <c r="BG690" s="528">
        <v>112</v>
      </c>
      <c r="BH690" s="528">
        <v>112</v>
      </c>
      <c r="BI690" s="528">
        <v>112.6</v>
      </c>
      <c r="BJ690" s="528">
        <v>112.7</v>
      </c>
      <c r="BK690" s="528">
        <v>113.2</v>
      </c>
      <c r="BL690" s="528">
        <v>113.2</v>
      </c>
      <c r="BM690" s="528">
        <v>113.2</v>
      </c>
      <c r="BN690" s="528">
        <v>113.8</v>
      </c>
      <c r="BO690" s="528">
        <v>114.8</v>
      </c>
      <c r="BP690" s="528">
        <v>115.3</v>
      </c>
      <c r="BQ690" s="528">
        <v>115.4</v>
      </c>
      <c r="BR690" s="528">
        <v>116.8</v>
      </c>
      <c r="BS690" s="528">
        <v>116.8</v>
      </c>
      <c r="BT690" s="528">
        <v>116.8</v>
      </c>
      <c r="BU690" s="528">
        <v>116.8</v>
      </c>
      <c r="BV690" s="528">
        <v>116.7</v>
      </c>
      <c r="BW690" s="528">
        <v>116.7</v>
      </c>
      <c r="BX690" s="528">
        <v>114.7</v>
      </c>
      <c r="BY690" s="528">
        <v>115.1</v>
      </c>
      <c r="BZ690" s="528">
        <v>115.6</v>
      </c>
      <c r="CA690" s="528">
        <v>115.7</v>
      </c>
      <c r="CB690" s="528">
        <v>115.9</v>
      </c>
      <c r="CC690" s="528">
        <v>115.9</v>
      </c>
      <c r="CD690" s="528">
        <v>117.1</v>
      </c>
      <c r="CE690" s="528">
        <v>117.1</v>
      </c>
      <c r="CF690" s="528">
        <v>117.1</v>
      </c>
      <c r="CG690" s="528">
        <v>117.2</v>
      </c>
      <c r="CH690" s="528">
        <v>117.2</v>
      </c>
      <c r="CI690" s="528">
        <v>117.4</v>
      </c>
      <c r="CJ690" s="528">
        <v>120</v>
      </c>
      <c r="CK690" s="528">
        <v>119.8</v>
      </c>
      <c r="CL690" s="528">
        <v>120.4</v>
      </c>
    </row>
    <row r="691" spans="1:90">
      <c r="A691" s="524" t="s">
        <v>3239</v>
      </c>
      <c r="B691" s="524" t="s">
        <v>3240</v>
      </c>
      <c r="C691" s="525">
        <v>0.19192999999999999</v>
      </c>
      <c r="D691" s="528">
        <v>100.5</v>
      </c>
      <c r="E691" s="528">
        <v>100.5</v>
      </c>
      <c r="F691" s="528">
        <v>100.5</v>
      </c>
      <c r="G691" s="528">
        <v>103.5</v>
      </c>
      <c r="H691" s="528">
        <v>103.5</v>
      </c>
      <c r="I691" s="528">
        <v>103.5</v>
      </c>
      <c r="J691" s="528">
        <v>103.5</v>
      </c>
      <c r="K691" s="528">
        <v>103.5</v>
      </c>
      <c r="L691" s="528">
        <v>103.5</v>
      </c>
      <c r="M691" s="528">
        <v>115.4</v>
      </c>
      <c r="N691" s="528">
        <v>116.4</v>
      </c>
      <c r="O691" s="528">
        <v>113.9</v>
      </c>
      <c r="P691" s="528">
        <v>113.4</v>
      </c>
      <c r="Q691" s="528">
        <v>114.6</v>
      </c>
      <c r="R691" s="528">
        <v>114.6</v>
      </c>
      <c r="S691" s="528">
        <v>114.4</v>
      </c>
      <c r="T691" s="528">
        <v>114.1</v>
      </c>
      <c r="U691" s="528">
        <v>114.1</v>
      </c>
      <c r="V691" s="528">
        <v>114.1</v>
      </c>
      <c r="W691" s="528">
        <v>114.1</v>
      </c>
      <c r="X691" s="528">
        <v>114.1</v>
      </c>
      <c r="Y691" s="528">
        <v>114.1</v>
      </c>
      <c r="Z691" s="528">
        <v>114.1</v>
      </c>
      <c r="AA691" s="528">
        <v>114.1</v>
      </c>
      <c r="AB691" s="528">
        <v>114.1</v>
      </c>
      <c r="AC691" s="528">
        <v>114.1</v>
      </c>
      <c r="AD691" s="528">
        <v>114.1</v>
      </c>
      <c r="AE691" s="528">
        <v>114.1</v>
      </c>
      <c r="AF691" s="528">
        <v>114.1</v>
      </c>
      <c r="AG691" s="528">
        <v>114.1</v>
      </c>
      <c r="AH691" s="528">
        <v>114.1</v>
      </c>
      <c r="AI691" s="528">
        <v>120</v>
      </c>
      <c r="AJ691" s="528">
        <v>120</v>
      </c>
      <c r="AK691" s="528">
        <v>120</v>
      </c>
      <c r="AL691" s="528">
        <v>120</v>
      </c>
      <c r="AM691" s="528">
        <v>120</v>
      </c>
      <c r="AN691" s="528">
        <v>116.1</v>
      </c>
      <c r="AO691" s="528">
        <v>116.1</v>
      </c>
      <c r="AP691" s="528">
        <v>117</v>
      </c>
      <c r="AQ691" s="528">
        <v>117</v>
      </c>
      <c r="AR691" s="528">
        <v>117</v>
      </c>
      <c r="AS691" s="528">
        <v>117</v>
      </c>
      <c r="AT691" s="528">
        <v>117</v>
      </c>
      <c r="AU691" s="528">
        <v>117</v>
      </c>
      <c r="AV691" s="528">
        <v>117</v>
      </c>
      <c r="AW691" s="528">
        <v>117</v>
      </c>
      <c r="AX691" s="528">
        <v>117</v>
      </c>
      <c r="AY691" s="528">
        <v>117</v>
      </c>
      <c r="AZ691" s="528">
        <v>114.9</v>
      </c>
      <c r="BA691" s="528">
        <v>114.9</v>
      </c>
      <c r="BB691" s="528">
        <v>114.9</v>
      </c>
      <c r="BC691" s="528">
        <v>127</v>
      </c>
      <c r="BD691" s="528">
        <v>127</v>
      </c>
      <c r="BE691" s="528">
        <v>127</v>
      </c>
      <c r="BF691" s="528">
        <v>127</v>
      </c>
      <c r="BG691" s="528">
        <v>127</v>
      </c>
      <c r="BH691" s="528">
        <v>127</v>
      </c>
      <c r="BI691" s="528">
        <v>131.69999999999999</v>
      </c>
      <c r="BJ691" s="528">
        <v>131.80000000000001</v>
      </c>
      <c r="BK691" s="528">
        <v>131.80000000000001</v>
      </c>
      <c r="BL691" s="528">
        <v>131.80000000000001</v>
      </c>
      <c r="BM691" s="528">
        <v>131.80000000000001</v>
      </c>
      <c r="BN691" s="528">
        <v>130.4</v>
      </c>
      <c r="BO691" s="528">
        <v>129.69999999999999</v>
      </c>
      <c r="BP691" s="528">
        <v>123.4</v>
      </c>
      <c r="BQ691" s="528">
        <v>123.9</v>
      </c>
      <c r="BR691" s="528">
        <v>123.9</v>
      </c>
      <c r="BS691" s="528">
        <v>123.9</v>
      </c>
      <c r="BT691" s="528">
        <v>124.2</v>
      </c>
      <c r="BU691" s="528">
        <v>124.3</v>
      </c>
      <c r="BV691" s="528">
        <v>124.3</v>
      </c>
      <c r="BW691" s="528">
        <v>124.3</v>
      </c>
      <c r="BX691" s="528">
        <v>124.4</v>
      </c>
      <c r="BY691" s="528">
        <v>124.7</v>
      </c>
      <c r="BZ691" s="528">
        <v>125.1</v>
      </c>
      <c r="CA691" s="528">
        <v>125.2</v>
      </c>
      <c r="CB691" s="528">
        <v>125.1</v>
      </c>
      <c r="CC691" s="528">
        <v>125.2</v>
      </c>
      <c r="CD691" s="528">
        <v>124.8</v>
      </c>
      <c r="CE691" s="528">
        <v>125.2</v>
      </c>
      <c r="CF691" s="528">
        <v>125.2</v>
      </c>
      <c r="CG691" s="528">
        <v>125.2</v>
      </c>
      <c r="CH691" s="528">
        <v>125.2</v>
      </c>
      <c r="CI691" s="528">
        <v>125.2</v>
      </c>
      <c r="CJ691" s="528">
        <v>125.2</v>
      </c>
      <c r="CK691" s="528">
        <v>125.6</v>
      </c>
      <c r="CL691" s="528">
        <v>119</v>
      </c>
    </row>
    <row r="692" spans="1:90">
      <c r="A692" s="524" t="s">
        <v>3241</v>
      </c>
      <c r="B692" s="524" t="s">
        <v>3242</v>
      </c>
      <c r="C692" s="525">
        <v>0.18293000000000001</v>
      </c>
      <c r="D692" s="528">
        <v>100.4</v>
      </c>
      <c r="E692" s="528">
        <v>100.1</v>
      </c>
      <c r="F692" s="528">
        <v>100</v>
      </c>
      <c r="G692" s="528">
        <v>100.5</v>
      </c>
      <c r="H692" s="528">
        <v>100.4</v>
      </c>
      <c r="I692" s="528">
        <v>100.4</v>
      </c>
      <c r="J692" s="528">
        <v>100.4</v>
      </c>
      <c r="K692" s="528">
        <v>100.4</v>
      </c>
      <c r="L692" s="528">
        <v>99</v>
      </c>
      <c r="M692" s="528">
        <v>99</v>
      </c>
      <c r="N692" s="528">
        <v>99</v>
      </c>
      <c r="O692" s="528">
        <v>99</v>
      </c>
      <c r="P692" s="528">
        <v>100.7</v>
      </c>
      <c r="Q692" s="528">
        <v>101.6</v>
      </c>
      <c r="R692" s="528">
        <v>101.6</v>
      </c>
      <c r="S692" s="528">
        <v>101.6</v>
      </c>
      <c r="T692" s="528">
        <v>103.8</v>
      </c>
      <c r="U692" s="528">
        <v>103.8</v>
      </c>
      <c r="V692" s="528">
        <v>103.8</v>
      </c>
      <c r="W692" s="528">
        <v>103.9</v>
      </c>
      <c r="X692" s="528">
        <v>103.8</v>
      </c>
      <c r="Y692" s="528">
        <v>103.8</v>
      </c>
      <c r="Z692" s="528">
        <v>103.8</v>
      </c>
      <c r="AA692" s="528">
        <v>103.8</v>
      </c>
      <c r="AB692" s="528">
        <v>103.2</v>
      </c>
      <c r="AC692" s="528">
        <v>103.2</v>
      </c>
      <c r="AD692" s="528">
        <v>103.2</v>
      </c>
      <c r="AE692" s="528">
        <v>103.2</v>
      </c>
      <c r="AF692" s="528">
        <v>103.2</v>
      </c>
      <c r="AG692" s="528">
        <v>103.2</v>
      </c>
      <c r="AH692" s="528">
        <v>103.2</v>
      </c>
      <c r="AI692" s="528">
        <v>103.2</v>
      </c>
      <c r="AJ692" s="528">
        <v>104</v>
      </c>
      <c r="AK692" s="528">
        <v>103.2</v>
      </c>
      <c r="AL692" s="528">
        <v>103.2</v>
      </c>
      <c r="AM692" s="528">
        <v>106.5</v>
      </c>
      <c r="AN692" s="528">
        <v>107.7</v>
      </c>
      <c r="AO692" s="528">
        <v>107.7</v>
      </c>
      <c r="AP692" s="528">
        <v>107.7</v>
      </c>
      <c r="AQ692" s="528">
        <v>107.7</v>
      </c>
      <c r="AR692" s="528">
        <v>107.7</v>
      </c>
      <c r="AS692" s="528">
        <v>107.7</v>
      </c>
      <c r="AT692" s="528">
        <v>107.7</v>
      </c>
      <c r="AU692" s="528">
        <v>107.7</v>
      </c>
      <c r="AV692" s="528">
        <v>110.1</v>
      </c>
      <c r="AW692" s="528">
        <v>110.1</v>
      </c>
      <c r="AX692" s="528">
        <v>110.1</v>
      </c>
      <c r="AY692" s="528">
        <v>110.1</v>
      </c>
      <c r="AZ692" s="528">
        <v>109.7</v>
      </c>
      <c r="BA692" s="528">
        <v>109.7</v>
      </c>
      <c r="BB692" s="528">
        <v>109.4</v>
      </c>
      <c r="BC692" s="528">
        <v>109.4</v>
      </c>
      <c r="BD692" s="528">
        <v>109.4</v>
      </c>
      <c r="BE692" s="528">
        <v>109.4</v>
      </c>
      <c r="BF692" s="528">
        <v>109.4</v>
      </c>
      <c r="BG692" s="528">
        <v>109.4</v>
      </c>
      <c r="BH692" s="528">
        <v>109.4</v>
      </c>
      <c r="BI692" s="528">
        <v>109.4</v>
      </c>
      <c r="BJ692" s="528">
        <v>109.4</v>
      </c>
      <c r="BK692" s="528">
        <v>108.5</v>
      </c>
      <c r="BL692" s="528">
        <v>108.5</v>
      </c>
      <c r="BM692" s="528">
        <v>108.5</v>
      </c>
      <c r="BN692" s="528">
        <v>108.5</v>
      </c>
      <c r="BO692" s="528">
        <v>109</v>
      </c>
      <c r="BP692" s="528">
        <v>108.7</v>
      </c>
      <c r="BQ692" s="528">
        <v>108.7</v>
      </c>
      <c r="BR692" s="528">
        <v>108.7</v>
      </c>
      <c r="BS692" s="528">
        <v>108.7</v>
      </c>
      <c r="BT692" s="528">
        <v>108.7</v>
      </c>
      <c r="BU692" s="528">
        <v>108.7</v>
      </c>
      <c r="BV692" s="528">
        <v>108.7</v>
      </c>
      <c r="BW692" s="528">
        <v>108.7</v>
      </c>
      <c r="BX692" s="528">
        <v>109.9</v>
      </c>
      <c r="BY692" s="528">
        <v>109.9</v>
      </c>
      <c r="BZ692" s="528">
        <v>110.9</v>
      </c>
      <c r="CA692" s="528">
        <v>110.9</v>
      </c>
      <c r="CB692" s="528">
        <v>110.9</v>
      </c>
      <c r="CC692" s="528">
        <v>110.9</v>
      </c>
      <c r="CD692" s="528">
        <v>110.9</v>
      </c>
      <c r="CE692" s="528">
        <v>110.9</v>
      </c>
      <c r="CF692" s="528">
        <v>110.9</v>
      </c>
      <c r="CG692" s="528">
        <v>110.9</v>
      </c>
      <c r="CH692" s="528">
        <v>110.9</v>
      </c>
      <c r="CI692" s="528">
        <v>110.9</v>
      </c>
      <c r="CJ692" s="528">
        <v>110.9</v>
      </c>
      <c r="CK692" s="528">
        <v>111.8</v>
      </c>
      <c r="CL692" s="528">
        <v>111.8</v>
      </c>
    </row>
    <row r="693" spans="1:90">
      <c r="A693" s="524" t="s">
        <v>3243</v>
      </c>
      <c r="B693" s="524" t="s">
        <v>3244</v>
      </c>
      <c r="C693" s="525">
        <v>3.0599999999999999E-2</v>
      </c>
      <c r="D693" s="528">
        <v>101.5</v>
      </c>
      <c r="E693" s="528">
        <v>101.5</v>
      </c>
      <c r="F693" s="528">
        <v>101.5</v>
      </c>
      <c r="G693" s="528">
        <v>105.4</v>
      </c>
      <c r="H693" s="528">
        <v>105.4</v>
      </c>
      <c r="I693" s="528">
        <v>105.4</v>
      </c>
      <c r="J693" s="528">
        <v>105.3</v>
      </c>
      <c r="K693" s="528">
        <v>105.3</v>
      </c>
      <c r="L693" s="528">
        <v>105.3</v>
      </c>
      <c r="M693" s="528">
        <v>105.3</v>
      </c>
      <c r="N693" s="528">
        <v>105.3</v>
      </c>
      <c r="O693" s="528">
        <v>105.3</v>
      </c>
      <c r="P693" s="528">
        <v>105.3</v>
      </c>
      <c r="Q693" s="528">
        <v>105.3</v>
      </c>
      <c r="R693" s="528">
        <v>105.3</v>
      </c>
      <c r="S693" s="528">
        <v>105.8</v>
      </c>
      <c r="T693" s="528">
        <v>105.8</v>
      </c>
      <c r="U693" s="528">
        <v>105.8</v>
      </c>
      <c r="V693" s="528">
        <v>105.8</v>
      </c>
      <c r="W693" s="528">
        <v>105.8</v>
      </c>
      <c r="X693" s="528">
        <v>105.8</v>
      </c>
      <c r="Y693" s="528">
        <v>105.8</v>
      </c>
      <c r="Z693" s="528">
        <v>105.8</v>
      </c>
      <c r="AA693" s="528">
        <v>105.8</v>
      </c>
      <c r="AB693" s="528">
        <v>108.2</v>
      </c>
      <c r="AC693" s="528">
        <v>108.2</v>
      </c>
      <c r="AD693" s="528">
        <v>108.2</v>
      </c>
      <c r="AE693" s="528">
        <v>109.9</v>
      </c>
      <c r="AF693" s="528">
        <v>109.9</v>
      </c>
      <c r="AG693" s="528">
        <v>109.9</v>
      </c>
      <c r="AH693" s="528">
        <v>109.9</v>
      </c>
      <c r="AI693" s="528">
        <v>109.9</v>
      </c>
      <c r="AJ693" s="528">
        <v>109.9</v>
      </c>
      <c r="AK693" s="528">
        <v>109.9</v>
      </c>
      <c r="AL693" s="528">
        <v>109.9</v>
      </c>
      <c r="AM693" s="528">
        <v>109.9</v>
      </c>
      <c r="AN693" s="528">
        <v>110.3</v>
      </c>
      <c r="AO693" s="528">
        <v>110.3</v>
      </c>
      <c r="AP693" s="528">
        <v>110.3</v>
      </c>
      <c r="AQ693" s="528">
        <v>109.3</v>
      </c>
      <c r="AR693" s="528">
        <v>109.3</v>
      </c>
      <c r="AS693" s="528">
        <v>109.3</v>
      </c>
      <c r="AT693" s="528">
        <v>109.9</v>
      </c>
      <c r="AU693" s="528">
        <v>110.2</v>
      </c>
      <c r="AV693" s="528">
        <v>110.5</v>
      </c>
      <c r="AW693" s="528">
        <v>110.6</v>
      </c>
      <c r="AX693" s="528">
        <v>110.6</v>
      </c>
      <c r="AY693" s="528">
        <v>109.9</v>
      </c>
      <c r="AZ693" s="528">
        <v>110.5</v>
      </c>
      <c r="BA693" s="528">
        <v>110.1</v>
      </c>
      <c r="BB693" s="528">
        <v>108.8</v>
      </c>
      <c r="BC693" s="528">
        <v>108.4</v>
      </c>
      <c r="BD693" s="528">
        <v>108.4</v>
      </c>
      <c r="BE693" s="528">
        <v>108.4</v>
      </c>
      <c r="BF693" s="528">
        <v>108.9</v>
      </c>
      <c r="BG693" s="528">
        <v>108.9</v>
      </c>
      <c r="BH693" s="528">
        <v>108.9</v>
      </c>
      <c r="BI693" s="528">
        <v>107.9</v>
      </c>
      <c r="BJ693" s="528">
        <v>108.1</v>
      </c>
      <c r="BK693" s="528">
        <v>106.4</v>
      </c>
      <c r="BL693" s="528">
        <v>101.9</v>
      </c>
      <c r="BM693" s="528">
        <v>105.9</v>
      </c>
      <c r="BN693" s="528">
        <v>106.3</v>
      </c>
      <c r="BO693" s="528">
        <v>107.3</v>
      </c>
      <c r="BP693" s="528">
        <v>108.9</v>
      </c>
      <c r="BQ693" s="528">
        <v>111.5</v>
      </c>
      <c r="BR693" s="528">
        <v>111.2</v>
      </c>
      <c r="BS693" s="528">
        <v>111.5</v>
      </c>
      <c r="BT693" s="528">
        <v>111.5</v>
      </c>
      <c r="BU693" s="528">
        <v>114</v>
      </c>
      <c r="BV693" s="528">
        <v>118.7</v>
      </c>
      <c r="BW693" s="528">
        <v>118.7</v>
      </c>
      <c r="BX693" s="528">
        <v>118.6</v>
      </c>
      <c r="BY693" s="528">
        <v>118.6</v>
      </c>
      <c r="BZ693" s="528">
        <v>118.6</v>
      </c>
      <c r="CA693" s="528">
        <v>119.5</v>
      </c>
      <c r="CB693" s="528">
        <v>120</v>
      </c>
      <c r="CC693" s="528">
        <v>121.5</v>
      </c>
      <c r="CD693" s="528">
        <v>121.5</v>
      </c>
      <c r="CE693" s="528">
        <v>121.5</v>
      </c>
      <c r="CF693" s="528">
        <v>122.2</v>
      </c>
      <c r="CG693" s="528">
        <v>124.2</v>
      </c>
      <c r="CH693" s="528">
        <v>124.2</v>
      </c>
      <c r="CI693" s="528">
        <v>125.4</v>
      </c>
      <c r="CJ693" s="528">
        <v>125.4</v>
      </c>
      <c r="CK693" s="528">
        <v>125.4</v>
      </c>
      <c r="CL693" s="528">
        <v>125.6</v>
      </c>
    </row>
    <row r="694" spans="1:90">
      <c r="A694" s="524" t="s">
        <v>3245</v>
      </c>
      <c r="B694" s="524" t="s">
        <v>3246</v>
      </c>
      <c r="C694" s="525">
        <v>1.8280000000000001E-2</v>
      </c>
      <c r="D694" s="528">
        <v>100</v>
      </c>
      <c r="E694" s="528">
        <v>100</v>
      </c>
      <c r="F694" s="528">
        <v>100</v>
      </c>
      <c r="G694" s="528">
        <v>102.9</v>
      </c>
      <c r="H694" s="528">
        <v>102.9</v>
      </c>
      <c r="I694" s="528">
        <v>102.9</v>
      </c>
      <c r="J694" s="528">
        <v>102.9</v>
      </c>
      <c r="K694" s="528">
        <v>102.9</v>
      </c>
      <c r="L694" s="528">
        <v>102.9</v>
      </c>
      <c r="M694" s="528">
        <v>102.9</v>
      </c>
      <c r="N694" s="528">
        <v>102.9</v>
      </c>
      <c r="O694" s="528">
        <v>102.9</v>
      </c>
      <c r="P694" s="528">
        <v>102.3</v>
      </c>
      <c r="Q694" s="528">
        <v>102.3</v>
      </c>
      <c r="R694" s="528">
        <v>102.3</v>
      </c>
      <c r="S694" s="528">
        <v>106.9</v>
      </c>
      <c r="T694" s="528">
        <v>109</v>
      </c>
      <c r="U694" s="528">
        <v>109</v>
      </c>
      <c r="V694" s="528">
        <v>109</v>
      </c>
      <c r="W694" s="528">
        <v>109</v>
      </c>
      <c r="X694" s="528">
        <v>109</v>
      </c>
      <c r="Y694" s="528">
        <v>109</v>
      </c>
      <c r="Z694" s="528">
        <v>109</v>
      </c>
      <c r="AA694" s="528">
        <v>109</v>
      </c>
      <c r="AB694" s="528">
        <v>109</v>
      </c>
      <c r="AC694" s="528">
        <v>109</v>
      </c>
      <c r="AD694" s="528">
        <v>109</v>
      </c>
      <c r="AE694" s="528">
        <v>113.4</v>
      </c>
      <c r="AF694" s="528">
        <v>113.4</v>
      </c>
      <c r="AG694" s="528">
        <v>113.4</v>
      </c>
      <c r="AH694" s="528">
        <v>113.4</v>
      </c>
      <c r="AI694" s="528">
        <v>113.4</v>
      </c>
      <c r="AJ694" s="528">
        <v>113.4</v>
      </c>
      <c r="AK694" s="528">
        <v>113.4</v>
      </c>
      <c r="AL694" s="528">
        <v>113.4</v>
      </c>
      <c r="AM694" s="528">
        <v>113.4</v>
      </c>
      <c r="AN694" s="528">
        <v>113.4</v>
      </c>
      <c r="AO694" s="528">
        <v>113.4</v>
      </c>
      <c r="AP694" s="528">
        <v>113.4</v>
      </c>
      <c r="AQ694" s="528">
        <v>113.4</v>
      </c>
      <c r="AR694" s="528">
        <v>113.4</v>
      </c>
      <c r="AS694" s="528">
        <v>113.4</v>
      </c>
      <c r="AT694" s="528">
        <v>113.4</v>
      </c>
      <c r="AU694" s="528">
        <v>112.6</v>
      </c>
      <c r="AV694" s="528">
        <v>112.6</v>
      </c>
      <c r="AW694" s="528">
        <v>112.6</v>
      </c>
      <c r="AX694" s="528">
        <v>112.6</v>
      </c>
      <c r="AY694" s="528">
        <v>112.9</v>
      </c>
      <c r="AZ694" s="528">
        <v>110.8</v>
      </c>
      <c r="BA694" s="528">
        <v>107.6</v>
      </c>
      <c r="BB694" s="528">
        <v>106.6</v>
      </c>
      <c r="BC694" s="528">
        <v>109.8</v>
      </c>
      <c r="BD694" s="528">
        <v>109.8</v>
      </c>
      <c r="BE694" s="528">
        <v>109.8</v>
      </c>
      <c r="BF694" s="528">
        <v>109.8</v>
      </c>
      <c r="BG694" s="528">
        <v>109.8</v>
      </c>
      <c r="BH694" s="528">
        <v>109.8</v>
      </c>
      <c r="BI694" s="528">
        <v>109.8</v>
      </c>
      <c r="BJ694" s="528">
        <v>109.8</v>
      </c>
      <c r="BK694" s="528">
        <v>110.4</v>
      </c>
      <c r="BL694" s="528">
        <v>109.8</v>
      </c>
      <c r="BM694" s="528">
        <v>109.2</v>
      </c>
      <c r="BN694" s="528">
        <v>111</v>
      </c>
      <c r="BO694" s="528">
        <v>111.7</v>
      </c>
      <c r="BP694" s="528">
        <v>111.7</v>
      </c>
      <c r="BQ694" s="528">
        <v>111.7</v>
      </c>
      <c r="BR694" s="528">
        <v>111.7</v>
      </c>
      <c r="BS694" s="528">
        <v>111.7</v>
      </c>
      <c r="BT694" s="528">
        <v>111.7</v>
      </c>
      <c r="BU694" s="528">
        <v>111.7</v>
      </c>
      <c r="BV694" s="528">
        <v>111.7</v>
      </c>
      <c r="BW694" s="528">
        <v>111.7</v>
      </c>
      <c r="BX694" s="528">
        <v>111.7</v>
      </c>
      <c r="BY694" s="528">
        <v>114.3</v>
      </c>
      <c r="BZ694" s="528">
        <v>116.1</v>
      </c>
      <c r="CA694" s="528">
        <v>115.2</v>
      </c>
      <c r="CB694" s="528">
        <v>115.2</v>
      </c>
      <c r="CC694" s="528">
        <v>114.8</v>
      </c>
      <c r="CD694" s="528">
        <v>114.8</v>
      </c>
      <c r="CE694" s="528">
        <v>114.8</v>
      </c>
      <c r="CF694" s="528">
        <v>114.8</v>
      </c>
      <c r="CG694" s="528">
        <v>114.8</v>
      </c>
      <c r="CH694" s="528">
        <v>116.5</v>
      </c>
      <c r="CI694" s="528">
        <v>116.5</v>
      </c>
      <c r="CJ694" s="528">
        <v>117.4</v>
      </c>
      <c r="CK694" s="528">
        <v>118.4</v>
      </c>
      <c r="CL694" s="528">
        <v>118.7</v>
      </c>
    </row>
    <row r="695" spans="1:90">
      <c r="A695" s="524" t="s">
        <v>3247</v>
      </c>
      <c r="B695" s="524" t="s">
        <v>3248</v>
      </c>
      <c r="C695" s="525">
        <v>1.383E-2</v>
      </c>
      <c r="D695" s="528">
        <v>101.5</v>
      </c>
      <c r="E695" s="528">
        <v>101.5</v>
      </c>
      <c r="F695" s="528">
        <v>101.5</v>
      </c>
      <c r="G695" s="528">
        <v>99.8</v>
      </c>
      <c r="H695" s="528">
        <v>99.8</v>
      </c>
      <c r="I695" s="528">
        <v>100.3</v>
      </c>
      <c r="J695" s="528">
        <v>102</v>
      </c>
      <c r="K695" s="528">
        <v>102</v>
      </c>
      <c r="L695" s="528">
        <v>102</v>
      </c>
      <c r="M695" s="528">
        <v>102</v>
      </c>
      <c r="N695" s="528">
        <v>102.4</v>
      </c>
      <c r="O695" s="528">
        <v>102.8</v>
      </c>
      <c r="P695" s="528">
        <v>101.6</v>
      </c>
      <c r="Q695" s="528">
        <v>101.6</v>
      </c>
      <c r="R695" s="528">
        <v>101.6</v>
      </c>
      <c r="S695" s="528">
        <v>100.2</v>
      </c>
      <c r="T695" s="528">
        <v>100.2</v>
      </c>
      <c r="U695" s="528">
        <v>100.2</v>
      </c>
      <c r="V695" s="528">
        <v>100.2</v>
      </c>
      <c r="W695" s="528">
        <v>100.2</v>
      </c>
      <c r="X695" s="528">
        <v>100.2</v>
      </c>
      <c r="Y695" s="528">
        <v>100.2</v>
      </c>
      <c r="Z695" s="528">
        <v>100.2</v>
      </c>
      <c r="AA695" s="528">
        <v>100.2</v>
      </c>
      <c r="AB695" s="528">
        <v>102.6</v>
      </c>
      <c r="AC695" s="528">
        <v>102.6</v>
      </c>
      <c r="AD695" s="528">
        <v>102.6</v>
      </c>
      <c r="AE695" s="528">
        <v>101.7</v>
      </c>
      <c r="AF695" s="528">
        <v>101.7</v>
      </c>
      <c r="AG695" s="528">
        <v>103.2</v>
      </c>
      <c r="AH695" s="528">
        <v>103.2</v>
      </c>
      <c r="AI695" s="528">
        <v>103.2</v>
      </c>
      <c r="AJ695" s="528">
        <v>103.2</v>
      </c>
      <c r="AK695" s="528">
        <v>103.2</v>
      </c>
      <c r="AL695" s="528">
        <v>103.2</v>
      </c>
      <c r="AM695" s="528">
        <v>104.1</v>
      </c>
      <c r="AN695" s="528">
        <v>102.9</v>
      </c>
      <c r="AO695" s="528">
        <v>99.9</v>
      </c>
      <c r="AP695" s="528">
        <v>99.9</v>
      </c>
      <c r="AQ695" s="528">
        <v>99.9</v>
      </c>
      <c r="AR695" s="528">
        <v>99.9</v>
      </c>
      <c r="AS695" s="528">
        <v>99.9</v>
      </c>
      <c r="AT695" s="528">
        <v>99.7</v>
      </c>
      <c r="AU695" s="528">
        <v>98.5</v>
      </c>
      <c r="AV695" s="528">
        <v>98.8</v>
      </c>
      <c r="AW695" s="528">
        <v>98.8</v>
      </c>
      <c r="AX695" s="528">
        <v>98.8</v>
      </c>
      <c r="AY695" s="528">
        <v>98.9</v>
      </c>
      <c r="AZ695" s="528">
        <v>98.9</v>
      </c>
      <c r="BA695" s="528">
        <v>98.8</v>
      </c>
      <c r="BB695" s="528">
        <v>98.6</v>
      </c>
      <c r="BC695" s="528">
        <v>99.9</v>
      </c>
      <c r="BD695" s="528">
        <v>99.9</v>
      </c>
      <c r="BE695" s="528">
        <v>99.9</v>
      </c>
      <c r="BF695" s="528">
        <v>99.9</v>
      </c>
      <c r="BG695" s="528">
        <v>100.4</v>
      </c>
      <c r="BH695" s="528">
        <v>99.7</v>
      </c>
      <c r="BI695" s="528">
        <v>99.7</v>
      </c>
      <c r="BJ695" s="528">
        <v>101.4</v>
      </c>
      <c r="BK695" s="528">
        <v>101.4</v>
      </c>
      <c r="BL695" s="528">
        <v>101.4</v>
      </c>
      <c r="BM695" s="528">
        <v>96.6</v>
      </c>
      <c r="BN695" s="528">
        <v>97</v>
      </c>
      <c r="BO695" s="528">
        <v>97.6</v>
      </c>
      <c r="BP695" s="528">
        <v>97.4</v>
      </c>
      <c r="BQ695" s="528">
        <v>97.4</v>
      </c>
      <c r="BR695" s="528">
        <v>97.4</v>
      </c>
      <c r="BS695" s="528">
        <v>97.4</v>
      </c>
      <c r="BT695" s="528">
        <v>97.4</v>
      </c>
      <c r="BU695" s="528">
        <v>97.4</v>
      </c>
      <c r="BV695" s="528">
        <v>97.4</v>
      </c>
      <c r="BW695" s="528">
        <v>97.4</v>
      </c>
      <c r="BX695" s="528">
        <v>96.6</v>
      </c>
      <c r="BY695" s="528">
        <v>97.1</v>
      </c>
      <c r="BZ695" s="528">
        <v>97.2</v>
      </c>
      <c r="CA695" s="528">
        <v>100.8</v>
      </c>
      <c r="CB695" s="528">
        <v>101.4</v>
      </c>
      <c r="CC695" s="528">
        <v>101.4</v>
      </c>
      <c r="CD695" s="528">
        <v>101.4</v>
      </c>
      <c r="CE695" s="528">
        <v>101.4</v>
      </c>
      <c r="CF695" s="528">
        <v>101.4</v>
      </c>
      <c r="CG695" s="528">
        <v>101.4</v>
      </c>
      <c r="CH695" s="528">
        <v>101.8</v>
      </c>
      <c r="CI695" s="528">
        <v>102.2</v>
      </c>
      <c r="CJ695" s="528">
        <v>102.2</v>
      </c>
      <c r="CK695" s="528">
        <v>102.4</v>
      </c>
      <c r="CL695" s="528">
        <v>102.9</v>
      </c>
    </row>
    <row r="696" spans="1:90">
      <c r="A696" s="524" t="s">
        <v>2109</v>
      </c>
      <c r="B696" s="524" t="s">
        <v>3249</v>
      </c>
      <c r="C696" s="525">
        <v>2.0129999999999999E-2</v>
      </c>
      <c r="D696" s="528">
        <v>101.5</v>
      </c>
      <c r="E696" s="528">
        <v>101.5</v>
      </c>
      <c r="F696" s="528">
        <v>101.5</v>
      </c>
      <c r="G696" s="528">
        <v>103.1</v>
      </c>
      <c r="H696" s="528">
        <v>103.3</v>
      </c>
      <c r="I696" s="528">
        <v>104.3</v>
      </c>
      <c r="J696" s="528">
        <v>105.6</v>
      </c>
      <c r="K696" s="528">
        <v>105.6</v>
      </c>
      <c r="L696" s="528">
        <v>105.6</v>
      </c>
      <c r="M696" s="528">
        <v>105.6</v>
      </c>
      <c r="N696" s="528">
        <v>105.6</v>
      </c>
      <c r="O696" s="528">
        <v>105.6</v>
      </c>
      <c r="P696" s="528">
        <v>105.9</v>
      </c>
      <c r="Q696" s="528">
        <v>105.9</v>
      </c>
      <c r="R696" s="528">
        <v>105.9</v>
      </c>
      <c r="S696" s="528">
        <v>107.6</v>
      </c>
      <c r="T696" s="528">
        <v>107.6</v>
      </c>
      <c r="U696" s="528">
        <v>109</v>
      </c>
      <c r="V696" s="528">
        <v>109.8</v>
      </c>
      <c r="W696" s="528">
        <v>109.8</v>
      </c>
      <c r="X696" s="528">
        <v>110.1</v>
      </c>
      <c r="Y696" s="528">
        <v>110.3</v>
      </c>
      <c r="Z696" s="528">
        <v>110.6</v>
      </c>
      <c r="AA696" s="528">
        <v>110.4</v>
      </c>
      <c r="AB696" s="528">
        <v>114.7</v>
      </c>
      <c r="AC696" s="528">
        <v>114.7</v>
      </c>
      <c r="AD696" s="528">
        <v>114.7</v>
      </c>
      <c r="AE696" s="528">
        <v>117.2</v>
      </c>
      <c r="AF696" s="528">
        <v>117.2</v>
      </c>
      <c r="AG696" s="528">
        <v>120</v>
      </c>
      <c r="AH696" s="528">
        <v>120</v>
      </c>
      <c r="AI696" s="528">
        <v>120</v>
      </c>
      <c r="AJ696" s="528">
        <v>120</v>
      </c>
      <c r="AK696" s="528">
        <v>120</v>
      </c>
      <c r="AL696" s="528">
        <v>122.3</v>
      </c>
      <c r="AM696" s="528">
        <v>125.9</v>
      </c>
      <c r="AN696" s="528">
        <v>126.5</v>
      </c>
      <c r="AO696" s="528">
        <v>126.5</v>
      </c>
      <c r="AP696" s="528">
        <v>128.4</v>
      </c>
      <c r="AQ696" s="528">
        <v>134.30000000000001</v>
      </c>
      <c r="AR696" s="528">
        <v>134.30000000000001</v>
      </c>
      <c r="AS696" s="528">
        <v>134.30000000000001</v>
      </c>
      <c r="AT696" s="528">
        <v>137.1</v>
      </c>
      <c r="AU696" s="528">
        <v>140</v>
      </c>
      <c r="AV696" s="528">
        <v>140.9</v>
      </c>
      <c r="AW696" s="528">
        <v>140.9</v>
      </c>
      <c r="AX696" s="528">
        <v>140.1</v>
      </c>
      <c r="AY696" s="528">
        <v>138.80000000000001</v>
      </c>
      <c r="AZ696" s="528">
        <v>138.19999999999999</v>
      </c>
      <c r="BA696" s="528">
        <v>136.80000000000001</v>
      </c>
      <c r="BB696" s="528">
        <v>137.1</v>
      </c>
      <c r="BC696" s="528">
        <v>136.4</v>
      </c>
      <c r="BD696" s="528">
        <v>136.4</v>
      </c>
      <c r="BE696" s="528">
        <v>136.4</v>
      </c>
      <c r="BF696" s="528">
        <v>136.4</v>
      </c>
      <c r="BG696" s="528">
        <v>136.9</v>
      </c>
      <c r="BH696" s="528">
        <v>138.30000000000001</v>
      </c>
      <c r="BI696" s="528">
        <v>139.4</v>
      </c>
      <c r="BJ696" s="528">
        <v>139.4</v>
      </c>
      <c r="BK696" s="528">
        <v>139.4</v>
      </c>
      <c r="BL696" s="528">
        <v>140</v>
      </c>
      <c r="BM696" s="528">
        <v>140.4</v>
      </c>
      <c r="BN696" s="528">
        <v>140.4</v>
      </c>
      <c r="BO696" s="528">
        <v>141.4</v>
      </c>
      <c r="BP696" s="528">
        <v>142.30000000000001</v>
      </c>
      <c r="BQ696" s="528">
        <v>142.30000000000001</v>
      </c>
      <c r="BR696" s="528">
        <v>142.30000000000001</v>
      </c>
      <c r="BS696" s="528">
        <v>142.30000000000001</v>
      </c>
      <c r="BT696" s="528">
        <v>142.30000000000001</v>
      </c>
      <c r="BU696" s="528">
        <v>142.30000000000001</v>
      </c>
      <c r="BV696" s="528">
        <v>142.30000000000001</v>
      </c>
      <c r="BW696" s="528">
        <v>142.30000000000001</v>
      </c>
      <c r="BX696" s="528">
        <v>147</v>
      </c>
      <c r="BY696" s="528">
        <v>150.80000000000001</v>
      </c>
      <c r="BZ696" s="528">
        <v>161.19999999999999</v>
      </c>
      <c r="CA696" s="528">
        <v>165.6</v>
      </c>
      <c r="CB696" s="528">
        <v>166.1</v>
      </c>
      <c r="CC696" s="528">
        <v>168</v>
      </c>
      <c r="CD696" s="528">
        <v>166.1</v>
      </c>
      <c r="CE696" s="528">
        <v>166.1</v>
      </c>
      <c r="CF696" s="528">
        <v>175.7</v>
      </c>
      <c r="CG696" s="528">
        <v>175.7</v>
      </c>
      <c r="CH696" s="528">
        <v>175.8</v>
      </c>
      <c r="CI696" s="528">
        <v>175.8</v>
      </c>
      <c r="CJ696" s="528">
        <v>178.3</v>
      </c>
      <c r="CK696" s="528">
        <v>179.6</v>
      </c>
      <c r="CL696" s="528">
        <v>180</v>
      </c>
    </row>
    <row r="697" spans="1:90">
      <c r="A697" s="524" t="s">
        <v>3250</v>
      </c>
      <c r="B697" s="524" t="s">
        <v>3251</v>
      </c>
      <c r="C697" s="525">
        <v>4.5400000000000003E-2</v>
      </c>
      <c r="D697" s="528">
        <v>98.6</v>
      </c>
      <c r="E697" s="528">
        <v>98.6</v>
      </c>
      <c r="F697" s="528">
        <v>98.6</v>
      </c>
      <c r="G697" s="528">
        <v>99.7</v>
      </c>
      <c r="H697" s="528">
        <v>99.7</v>
      </c>
      <c r="I697" s="528">
        <v>99.7</v>
      </c>
      <c r="J697" s="528">
        <v>99.7</v>
      </c>
      <c r="K697" s="528">
        <v>99.7</v>
      </c>
      <c r="L697" s="528">
        <v>104.5</v>
      </c>
      <c r="M697" s="528">
        <v>104.5</v>
      </c>
      <c r="N697" s="528">
        <v>104.5</v>
      </c>
      <c r="O697" s="528">
        <v>104.5</v>
      </c>
      <c r="P697" s="528">
        <v>104.5</v>
      </c>
      <c r="Q697" s="528">
        <v>104.5</v>
      </c>
      <c r="R697" s="528">
        <v>104.5</v>
      </c>
      <c r="S697" s="528">
        <v>105.1</v>
      </c>
      <c r="T697" s="528">
        <v>105.1</v>
      </c>
      <c r="U697" s="528">
        <v>105.1</v>
      </c>
      <c r="V697" s="528">
        <v>105.1</v>
      </c>
      <c r="W697" s="528">
        <v>105.1</v>
      </c>
      <c r="X697" s="528">
        <v>105.1</v>
      </c>
      <c r="Y697" s="528">
        <v>105.1</v>
      </c>
      <c r="Z697" s="528">
        <v>105.1</v>
      </c>
      <c r="AA697" s="528">
        <v>105.1</v>
      </c>
      <c r="AB697" s="528">
        <v>105.3</v>
      </c>
      <c r="AC697" s="528">
        <v>105.3</v>
      </c>
      <c r="AD697" s="528">
        <v>105.3</v>
      </c>
      <c r="AE697" s="528">
        <v>101.9</v>
      </c>
      <c r="AF697" s="528">
        <v>101.9</v>
      </c>
      <c r="AG697" s="528">
        <v>101.9</v>
      </c>
      <c r="AH697" s="528">
        <v>101.9</v>
      </c>
      <c r="AI697" s="528">
        <v>101.9</v>
      </c>
      <c r="AJ697" s="528">
        <v>101.9</v>
      </c>
      <c r="AK697" s="528">
        <v>101.9</v>
      </c>
      <c r="AL697" s="528">
        <v>101.9</v>
      </c>
      <c r="AM697" s="528">
        <v>101.9</v>
      </c>
      <c r="AN697" s="528">
        <v>101.9</v>
      </c>
      <c r="AO697" s="528">
        <v>101.9</v>
      </c>
      <c r="AP697" s="528">
        <v>101.9</v>
      </c>
      <c r="AQ697" s="528">
        <v>101.9</v>
      </c>
      <c r="AR697" s="528">
        <v>101.9</v>
      </c>
      <c r="AS697" s="528">
        <v>105.4</v>
      </c>
      <c r="AT697" s="528">
        <v>105.4</v>
      </c>
      <c r="AU697" s="528">
        <v>105.4</v>
      </c>
      <c r="AV697" s="528">
        <v>105.4</v>
      </c>
      <c r="AW697" s="528">
        <v>105.4</v>
      </c>
      <c r="AX697" s="528">
        <v>105.4</v>
      </c>
      <c r="AY697" s="528">
        <v>105.4</v>
      </c>
      <c r="AZ697" s="528">
        <v>105.4</v>
      </c>
      <c r="BA697" s="528">
        <v>105.4</v>
      </c>
      <c r="BB697" s="528">
        <v>105.4</v>
      </c>
      <c r="BC697" s="528">
        <v>105.4</v>
      </c>
      <c r="BD697" s="528">
        <v>105.4</v>
      </c>
      <c r="BE697" s="528">
        <v>106.6</v>
      </c>
      <c r="BF697" s="528">
        <v>106.6</v>
      </c>
      <c r="BG697" s="528">
        <v>106.6</v>
      </c>
      <c r="BH697" s="528">
        <v>106.6</v>
      </c>
      <c r="BI697" s="528">
        <v>106.6</v>
      </c>
      <c r="BJ697" s="528">
        <v>106.6</v>
      </c>
      <c r="BK697" s="528">
        <v>106.6</v>
      </c>
      <c r="BL697" s="528">
        <v>106.6</v>
      </c>
      <c r="BM697" s="528">
        <v>106.6</v>
      </c>
      <c r="BN697" s="528">
        <v>106.6</v>
      </c>
      <c r="BO697" s="528">
        <v>106.6</v>
      </c>
      <c r="BP697" s="528">
        <v>106.6</v>
      </c>
      <c r="BQ697" s="528">
        <v>106.6</v>
      </c>
      <c r="BR697" s="528">
        <v>106.6</v>
      </c>
      <c r="BS697" s="528">
        <v>106.6</v>
      </c>
      <c r="BT697" s="528">
        <v>106.6</v>
      </c>
      <c r="BU697" s="528">
        <v>106.6</v>
      </c>
      <c r="BV697" s="528">
        <v>106.6</v>
      </c>
      <c r="BW697" s="528">
        <v>106.6</v>
      </c>
      <c r="BX697" s="528">
        <v>106.6</v>
      </c>
      <c r="BY697" s="528">
        <v>106.6</v>
      </c>
      <c r="BZ697" s="528">
        <v>106.6</v>
      </c>
      <c r="CA697" s="528">
        <v>106.6</v>
      </c>
      <c r="CB697" s="528">
        <v>106.6</v>
      </c>
      <c r="CC697" s="528">
        <v>106.6</v>
      </c>
      <c r="CD697" s="528">
        <v>106.6</v>
      </c>
      <c r="CE697" s="528">
        <v>106.6</v>
      </c>
      <c r="CF697" s="528">
        <v>106.6</v>
      </c>
      <c r="CG697" s="528">
        <v>106.6</v>
      </c>
      <c r="CH697" s="528">
        <v>106.6</v>
      </c>
      <c r="CI697" s="528">
        <v>106.6</v>
      </c>
      <c r="CJ697" s="528">
        <v>106.6</v>
      </c>
      <c r="CK697" s="528">
        <v>106.6</v>
      </c>
      <c r="CL697" s="528">
        <v>106.6</v>
      </c>
    </row>
    <row r="698" spans="1:90">
      <c r="A698" s="524" t="s">
        <v>3252</v>
      </c>
      <c r="B698" s="524" t="s">
        <v>3253</v>
      </c>
      <c r="C698" s="525">
        <v>0.44782</v>
      </c>
      <c r="D698" s="528">
        <v>101.6</v>
      </c>
      <c r="E698" s="528">
        <v>103</v>
      </c>
      <c r="F698" s="528">
        <v>103</v>
      </c>
      <c r="G698" s="528">
        <v>103</v>
      </c>
      <c r="H698" s="528">
        <v>103</v>
      </c>
      <c r="I698" s="528">
        <v>103.5</v>
      </c>
      <c r="J698" s="528">
        <v>103.5</v>
      </c>
      <c r="K698" s="528">
        <v>103.5</v>
      </c>
      <c r="L698" s="528">
        <v>103.5</v>
      </c>
      <c r="M698" s="528">
        <v>103.5</v>
      </c>
      <c r="N698" s="528">
        <v>104.3</v>
      </c>
      <c r="O698" s="528">
        <v>106.6</v>
      </c>
      <c r="P698" s="528">
        <v>109.2</v>
      </c>
      <c r="Q698" s="528">
        <v>109.2</v>
      </c>
      <c r="R698" s="528">
        <v>108.4</v>
      </c>
      <c r="S698" s="528">
        <v>108.5</v>
      </c>
      <c r="T698" s="528">
        <v>108.5</v>
      </c>
      <c r="U698" s="528">
        <v>108.3</v>
      </c>
      <c r="V698" s="528">
        <v>108.3</v>
      </c>
      <c r="W698" s="528">
        <v>108.3</v>
      </c>
      <c r="X698" s="528">
        <v>108.3</v>
      </c>
      <c r="Y698" s="528">
        <v>108.2</v>
      </c>
      <c r="Z698" s="528">
        <v>108.2</v>
      </c>
      <c r="AA698" s="528">
        <v>106.6</v>
      </c>
      <c r="AB698" s="528">
        <v>107.9</v>
      </c>
      <c r="AC698" s="528">
        <v>107.9</v>
      </c>
      <c r="AD698" s="528">
        <v>107.5</v>
      </c>
      <c r="AE698" s="528">
        <v>106.7</v>
      </c>
      <c r="AF698" s="528">
        <v>105.2</v>
      </c>
      <c r="AG698" s="528">
        <v>105.8</v>
      </c>
      <c r="AH698" s="528">
        <v>105.9</v>
      </c>
      <c r="AI698" s="528">
        <v>108.5</v>
      </c>
      <c r="AJ698" s="528">
        <v>109</v>
      </c>
      <c r="AK698" s="528">
        <v>109</v>
      </c>
      <c r="AL698" s="528">
        <v>109</v>
      </c>
      <c r="AM698" s="528">
        <v>109</v>
      </c>
      <c r="AN698" s="528">
        <v>108</v>
      </c>
      <c r="AO698" s="528">
        <v>107.9</v>
      </c>
      <c r="AP698" s="528">
        <v>107.8</v>
      </c>
      <c r="AQ698" s="528">
        <v>108.4</v>
      </c>
      <c r="AR698" s="528">
        <v>109.1</v>
      </c>
      <c r="AS698" s="528">
        <v>111.2</v>
      </c>
      <c r="AT698" s="528">
        <v>111.2</v>
      </c>
      <c r="AU698" s="528">
        <v>111.2</v>
      </c>
      <c r="AV698" s="528">
        <v>111.2</v>
      </c>
      <c r="AW698" s="528">
        <v>111.2</v>
      </c>
      <c r="AX698" s="528">
        <v>111.2</v>
      </c>
      <c r="AY698" s="528">
        <v>110.8</v>
      </c>
      <c r="AZ698" s="528">
        <v>109.1</v>
      </c>
      <c r="BA698" s="528">
        <v>109</v>
      </c>
      <c r="BB698" s="528">
        <v>108.5</v>
      </c>
      <c r="BC698" s="528">
        <v>108.5</v>
      </c>
      <c r="BD698" s="528">
        <v>108.5</v>
      </c>
      <c r="BE698" s="528">
        <v>108.5</v>
      </c>
      <c r="BF698" s="528">
        <v>108.5</v>
      </c>
      <c r="BG698" s="528">
        <v>108.5</v>
      </c>
      <c r="BH698" s="528">
        <v>108.5</v>
      </c>
      <c r="BI698" s="528">
        <v>110.8</v>
      </c>
      <c r="BJ698" s="528">
        <v>118.2</v>
      </c>
      <c r="BK698" s="528">
        <v>118.2</v>
      </c>
      <c r="BL698" s="528">
        <v>118.2</v>
      </c>
      <c r="BM698" s="528">
        <v>118.7</v>
      </c>
      <c r="BN698" s="528">
        <v>120.5</v>
      </c>
      <c r="BO698" s="528">
        <v>120.7</v>
      </c>
      <c r="BP698" s="528">
        <v>120.6</v>
      </c>
      <c r="BQ698" s="528">
        <v>120.6</v>
      </c>
      <c r="BR698" s="528">
        <v>120.6</v>
      </c>
      <c r="BS698" s="528">
        <v>120.6</v>
      </c>
      <c r="BT698" s="528">
        <v>120.6</v>
      </c>
      <c r="BU698" s="528">
        <v>120.6</v>
      </c>
      <c r="BV698" s="528">
        <v>120.6</v>
      </c>
      <c r="BW698" s="528">
        <v>120.4</v>
      </c>
      <c r="BX698" s="528">
        <v>121</v>
      </c>
      <c r="BY698" s="528">
        <v>122.9</v>
      </c>
      <c r="BZ698" s="528">
        <v>123.2</v>
      </c>
      <c r="CA698" s="528">
        <v>123.6</v>
      </c>
      <c r="CB698" s="528">
        <v>123.1</v>
      </c>
      <c r="CC698" s="528">
        <v>123.5</v>
      </c>
      <c r="CD698" s="528">
        <v>123.5</v>
      </c>
      <c r="CE698" s="528">
        <v>123.5</v>
      </c>
      <c r="CF698" s="528">
        <v>123.8</v>
      </c>
      <c r="CG698" s="528">
        <v>124.2</v>
      </c>
      <c r="CH698" s="528">
        <v>125.9</v>
      </c>
      <c r="CI698" s="528">
        <v>125.8</v>
      </c>
      <c r="CJ698" s="528">
        <v>128.9</v>
      </c>
      <c r="CK698" s="528">
        <v>128.9</v>
      </c>
      <c r="CL698" s="528">
        <v>129</v>
      </c>
    </row>
    <row r="699" spans="1:90">
      <c r="A699" s="524" t="s">
        <v>3254</v>
      </c>
      <c r="B699" s="524" t="s">
        <v>3255</v>
      </c>
      <c r="C699" s="525">
        <v>2.3427699999999998</v>
      </c>
      <c r="D699" s="528">
        <v>100.4</v>
      </c>
      <c r="E699" s="528">
        <v>100.5</v>
      </c>
      <c r="F699" s="528">
        <v>100.6</v>
      </c>
      <c r="G699" s="528">
        <v>102.9</v>
      </c>
      <c r="H699" s="528">
        <v>102.7</v>
      </c>
      <c r="I699" s="528">
        <v>102.8</v>
      </c>
      <c r="J699" s="528">
        <v>102.9</v>
      </c>
      <c r="K699" s="528">
        <v>103.3</v>
      </c>
      <c r="L699" s="528">
        <v>103.3</v>
      </c>
      <c r="M699" s="528">
        <v>102.9</v>
      </c>
      <c r="N699" s="528">
        <v>102.8</v>
      </c>
      <c r="O699" s="528">
        <v>102.7</v>
      </c>
      <c r="P699" s="528">
        <v>103.6</v>
      </c>
      <c r="Q699" s="528">
        <v>103.4</v>
      </c>
      <c r="R699" s="528">
        <v>103.5</v>
      </c>
      <c r="S699" s="528">
        <v>109.9</v>
      </c>
      <c r="T699" s="528">
        <v>110.1</v>
      </c>
      <c r="U699" s="528">
        <v>110.2</v>
      </c>
      <c r="V699" s="528">
        <v>110.6</v>
      </c>
      <c r="W699" s="528">
        <v>110.6</v>
      </c>
      <c r="X699" s="528">
        <v>110.8</v>
      </c>
      <c r="Y699" s="528">
        <v>111</v>
      </c>
      <c r="Z699" s="528">
        <v>111.1</v>
      </c>
      <c r="AA699" s="528">
        <v>111.4</v>
      </c>
      <c r="AB699" s="528">
        <v>112.7</v>
      </c>
      <c r="AC699" s="528">
        <v>112.9</v>
      </c>
      <c r="AD699" s="528">
        <v>112.9</v>
      </c>
      <c r="AE699" s="528">
        <v>117.7</v>
      </c>
      <c r="AF699" s="528">
        <v>118.1</v>
      </c>
      <c r="AG699" s="528">
        <v>118.5</v>
      </c>
      <c r="AH699" s="528">
        <v>118.6</v>
      </c>
      <c r="AI699" s="528">
        <v>118.6</v>
      </c>
      <c r="AJ699" s="528">
        <v>118.8</v>
      </c>
      <c r="AK699" s="528">
        <v>118.7</v>
      </c>
      <c r="AL699" s="528">
        <v>118.8</v>
      </c>
      <c r="AM699" s="528">
        <v>118.6</v>
      </c>
      <c r="AN699" s="528">
        <v>119</v>
      </c>
      <c r="AO699" s="528">
        <v>118.9</v>
      </c>
      <c r="AP699" s="528">
        <v>119.1</v>
      </c>
      <c r="AQ699" s="528">
        <v>118.8</v>
      </c>
      <c r="AR699" s="528">
        <v>118.6</v>
      </c>
      <c r="AS699" s="528">
        <v>124</v>
      </c>
      <c r="AT699" s="528">
        <v>124.6</v>
      </c>
      <c r="AU699" s="528">
        <v>124.8</v>
      </c>
      <c r="AV699" s="528">
        <v>124.8</v>
      </c>
      <c r="AW699" s="528">
        <v>124.9</v>
      </c>
      <c r="AX699" s="528">
        <v>125.2</v>
      </c>
      <c r="AY699" s="528">
        <v>124.9</v>
      </c>
      <c r="AZ699" s="528">
        <v>124.6</v>
      </c>
      <c r="BA699" s="528">
        <v>124.5</v>
      </c>
      <c r="BB699" s="528">
        <v>123.9</v>
      </c>
      <c r="BC699" s="528">
        <v>123.6</v>
      </c>
      <c r="BD699" s="528">
        <v>123.8</v>
      </c>
      <c r="BE699" s="528">
        <v>123.7</v>
      </c>
      <c r="BF699" s="528">
        <v>123.7</v>
      </c>
      <c r="BG699" s="528">
        <v>123.7</v>
      </c>
      <c r="BH699" s="528">
        <v>120.3</v>
      </c>
      <c r="BI699" s="528">
        <v>120.7</v>
      </c>
      <c r="BJ699" s="528">
        <v>120.5</v>
      </c>
      <c r="BK699" s="528">
        <v>120.4</v>
      </c>
      <c r="BL699" s="528">
        <v>120.7</v>
      </c>
      <c r="BM699" s="528">
        <v>121.2</v>
      </c>
      <c r="BN699" s="528">
        <v>122.5</v>
      </c>
      <c r="BO699" s="528">
        <v>122.8</v>
      </c>
      <c r="BP699" s="528">
        <v>123.1</v>
      </c>
      <c r="BQ699" s="528">
        <v>123.2</v>
      </c>
      <c r="BR699" s="528">
        <v>123.3</v>
      </c>
      <c r="BS699" s="528">
        <v>123.5</v>
      </c>
      <c r="BT699" s="528">
        <v>123.5</v>
      </c>
      <c r="BU699" s="528">
        <v>123.3</v>
      </c>
      <c r="BV699" s="528">
        <v>123.3</v>
      </c>
      <c r="BW699" s="528">
        <v>123.7</v>
      </c>
      <c r="BX699" s="528">
        <v>125.1</v>
      </c>
      <c r="BY699" s="528">
        <v>125.1</v>
      </c>
      <c r="BZ699" s="528">
        <v>126.4</v>
      </c>
      <c r="CA699" s="528">
        <v>127.2</v>
      </c>
      <c r="CB699" s="528">
        <v>127.6</v>
      </c>
      <c r="CC699" s="528">
        <v>128</v>
      </c>
      <c r="CD699" s="528">
        <v>128.69999999999999</v>
      </c>
      <c r="CE699" s="528">
        <v>129.19999999999999</v>
      </c>
      <c r="CF699" s="528">
        <v>130.9</v>
      </c>
      <c r="CG699" s="528">
        <v>130.6</v>
      </c>
      <c r="CH699" s="528">
        <v>130.80000000000001</v>
      </c>
      <c r="CI699" s="528">
        <v>131</v>
      </c>
      <c r="CJ699" s="528">
        <v>130.9</v>
      </c>
      <c r="CK699" s="528">
        <v>130.9</v>
      </c>
      <c r="CL699" s="528">
        <v>130.9</v>
      </c>
    </row>
    <row r="700" spans="1:90">
      <c r="A700" s="524" t="s">
        <v>3256</v>
      </c>
      <c r="B700" s="524" t="s">
        <v>3257</v>
      </c>
      <c r="C700" s="525">
        <v>0.15890000000000001</v>
      </c>
      <c r="D700" s="528">
        <v>101.1</v>
      </c>
      <c r="E700" s="528">
        <v>101.1</v>
      </c>
      <c r="F700" s="528">
        <v>100.9</v>
      </c>
      <c r="G700" s="528">
        <v>102.4</v>
      </c>
      <c r="H700" s="528">
        <v>103</v>
      </c>
      <c r="I700" s="528">
        <v>103.2</v>
      </c>
      <c r="J700" s="528">
        <v>103.2</v>
      </c>
      <c r="K700" s="528">
        <v>103.6</v>
      </c>
      <c r="L700" s="528">
        <v>103.8</v>
      </c>
      <c r="M700" s="528">
        <v>103.8</v>
      </c>
      <c r="N700" s="528">
        <v>103.8</v>
      </c>
      <c r="O700" s="528">
        <v>104</v>
      </c>
      <c r="P700" s="528">
        <v>104.3</v>
      </c>
      <c r="Q700" s="528">
        <v>104.3</v>
      </c>
      <c r="R700" s="528">
        <v>104.3</v>
      </c>
      <c r="S700" s="528">
        <v>105</v>
      </c>
      <c r="T700" s="528">
        <v>105.6</v>
      </c>
      <c r="U700" s="528">
        <v>106.2</v>
      </c>
      <c r="V700" s="528">
        <v>107.8</v>
      </c>
      <c r="W700" s="528">
        <v>108</v>
      </c>
      <c r="X700" s="528">
        <v>108.4</v>
      </c>
      <c r="Y700" s="528">
        <v>108.8</v>
      </c>
      <c r="Z700" s="528">
        <v>109</v>
      </c>
      <c r="AA700" s="528">
        <v>109.1</v>
      </c>
      <c r="AB700" s="528">
        <v>110</v>
      </c>
      <c r="AC700" s="528">
        <v>110.4</v>
      </c>
      <c r="AD700" s="528">
        <v>110.4</v>
      </c>
      <c r="AE700" s="528">
        <v>110.3</v>
      </c>
      <c r="AF700" s="528">
        <v>110.9</v>
      </c>
      <c r="AG700" s="528">
        <v>111.3</v>
      </c>
      <c r="AH700" s="528">
        <v>111.9</v>
      </c>
      <c r="AI700" s="528">
        <v>112.3</v>
      </c>
      <c r="AJ700" s="528">
        <v>112.4</v>
      </c>
      <c r="AK700" s="528">
        <v>112.4</v>
      </c>
      <c r="AL700" s="528">
        <v>112.4</v>
      </c>
      <c r="AM700" s="528">
        <v>112.4</v>
      </c>
      <c r="AN700" s="528">
        <v>112.2</v>
      </c>
      <c r="AO700" s="528">
        <v>112.3</v>
      </c>
      <c r="AP700" s="528">
        <v>112.1</v>
      </c>
      <c r="AQ700" s="528">
        <v>114</v>
      </c>
      <c r="AR700" s="528">
        <v>114.4</v>
      </c>
      <c r="AS700" s="528">
        <v>114.9</v>
      </c>
      <c r="AT700" s="528">
        <v>115.5</v>
      </c>
      <c r="AU700" s="528">
        <v>115.8</v>
      </c>
      <c r="AV700" s="528">
        <v>117.2</v>
      </c>
      <c r="AW700" s="528">
        <v>117.8</v>
      </c>
      <c r="AX700" s="528">
        <v>118.4</v>
      </c>
      <c r="AY700" s="528">
        <v>118</v>
      </c>
      <c r="AZ700" s="528">
        <v>118.7</v>
      </c>
      <c r="BA700" s="528">
        <v>120.6</v>
      </c>
      <c r="BB700" s="528">
        <v>118.7</v>
      </c>
      <c r="BC700" s="528">
        <v>117.7</v>
      </c>
      <c r="BD700" s="528">
        <v>117.7</v>
      </c>
      <c r="BE700" s="528">
        <v>117.7</v>
      </c>
      <c r="BF700" s="528">
        <v>117.4</v>
      </c>
      <c r="BG700" s="528">
        <v>117.1</v>
      </c>
      <c r="BH700" s="528">
        <v>116.6</v>
      </c>
      <c r="BI700" s="528">
        <v>118.2</v>
      </c>
      <c r="BJ700" s="528">
        <v>118.6</v>
      </c>
      <c r="BK700" s="528">
        <v>119.3</v>
      </c>
      <c r="BL700" s="528">
        <v>115.8</v>
      </c>
      <c r="BM700" s="528">
        <v>117.7</v>
      </c>
      <c r="BN700" s="528">
        <v>119.3</v>
      </c>
      <c r="BO700" s="528">
        <v>120.3</v>
      </c>
      <c r="BP700" s="528">
        <v>121.5</v>
      </c>
      <c r="BQ700" s="528">
        <v>121.5</v>
      </c>
      <c r="BR700" s="528">
        <v>121.5</v>
      </c>
      <c r="BS700" s="528">
        <v>121.6</v>
      </c>
      <c r="BT700" s="528">
        <v>121.8</v>
      </c>
      <c r="BU700" s="528">
        <v>122.2</v>
      </c>
      <c r="BV700" s="528">
        <v>123.5</v>
      </c>
      <c r="BW700" s="528">
        <v>124.2</v>
      </c>
      <c r="BX700" s="528">
        <v>126</v>
      </c>
      <c r="BY700" s="528">
        <v>128.4</v>
      </c>
      <c r="BZ700" s="528">
        <v>132.6</v>
      </c>
      <c r="CA700" s="528">
        <v>133.1</v>
      </c>
      <c r="CB700" s="528">
        <v>132.69999999999999</v>
      </c>
      <c r="CC700" s="528">
        <v>132.4</v>
      </c>
      <c r="CD700" s="528">
        <v>132.5</v>
      </c>
      <c r="CE700" s="528">
        <v>132.69999999999999</v>
      </c>
      <c r="CF700" s="528">
        <v>132.69999999999999</v>
      </c>
      <c r="CG700" s="528">
        <v>133.5</v>
      </c>
      <c r="CH700" s="528">
        <v>134.6</v>
      </c>
      <c r="CI700" s="528">
        <v>135.69999999999999</v>
      </c>
      <c r="CJ700" s="528">
        <v>136.1</v>
      </c>
      <c r="CK700" s="528">
        <v>136.1</v>
      </c>
      <c r="CL700" s="528">
        <v>136.4</v>
      </c>
    </row>
    <row r="701" spans="1:90">
      <c r="A701" s="524" t="s">
        <v>1879</v>
      </c>
      <c r="B701" s="524" t="s">
        <v>3258</v>
      </c>
      <c r="C701" s="525">
        <v>0.42226999999999998</v>
      </c>
      <c r="D701" s="528">
        <v>100</v>
      </c>
      <c r="E701" s="528">
        <v>100</v>
      </c>
      <c r="F701" s="528">
        <v>100</v>
      </c>
      <c r="G701" s="528">
        <v>103.5</v>
      </c>
      <c r="H701" s="528">
        <v>103.5</v>
      </c>
      <c r="I701" s="528">
        <v>103.5</v>
      </c>
      <c r="J701" s="528">
        <v>103.5</v>
      </c>
      <c r="K701" s="528">
        <v>103.5</v>
      </c>
      <c r="L701" s="528">
        <v>103.5</v>
      </c>
      <c r="M701" s="528">
        <v>103.5</v>
      </c>
      <c r="N701" s="528">
        <v>103.5</v>
      </c>
      <c r="O701" s="528">
        <v>103.5</v>
      </c>
      <c r="P701" s="528">
        <v>103.5</v>
      </c>
      <c r="Q701" s="528">
        <v>103.5</v>
      </c>
      <c r="R701" s="528">
        <v>103.5</v>
      </c>
      <c r="S701" s="528">
        <v>125.6</v>
      </c>
      <c r="T701" s="528">
        <v>125.6</v>
      </c>
      <c r="U701" s="528">
        <v>125.6</v>
      </c>
      <c r="V701" s="528">
        <v>125.6</v>
      </c>
      <c r="W701" s="528">
        <v>125.6</v>
      </c>
      <c r="X701" s="528">
        <v>125.6</v>
      </c>
      <c r="Y701" s="528">
        <v>125.6</v>
      </c>
      <c r="Z701" s="528">
        <v>125.6</v>
      </c>
      <c r="AA701" s="528">
        <v>125.6</v>
      </c>
      <c r="AB701" s="528">
        <v>125.6</v>
      </c>
      <c r="AC701" s="528">
        <v>125.6</v>
      </c>
      <c r="AD701" s="528">
        <v>125.6</v>
      </c>
      <c r="AE701" s="528">
        <v>139.69999999999999</v>
      </c>
      <c r="AF701" s="528">
        <v>139.69999999999999</v>
      </c>
      <c r="AG701" s="528">
        <v>139.69999999999999</v>
      </c>
      <c r="AH701" s="528">
        <v>139.69999999999999</v>
      </c>
      <c r="AI701" s="528">
        <v>139.69999999999999</v>
      </c>
      <c r="AJ701" s="528">
        <v>139.69999999999999</v>
      </c>
      <c r="AK701" s="528">
        <v>139.69999999999999</v>
      </c>
      <c r="AL701" s="528">
        <v>139.69999999999999</v>
      </c>
      <c r="AM701" s="528">
        <v>139.69999999999999</v>
      </c>
      <c r="AN701" s="528">
        <v>139.69999999999999</v>
      </c>
      <c r="AO701" s="528">
        <v>138.9</v>
      </c>
      <c r="AP701" s="528">
        <v>138.69999999999999</v>
      </c>
      <c r="AQ701" s="528">
        <v>138.69999999999999</v>
      </c>
      <c r="AR701" s="528">
        <v>138.69999999999999</v>
      </c>
      <c r="AS701" s="528">
        <v>160.80000000000001</v>
      </c>
      <c r="AT701" s="528">
        <v>160.80000000000001</v>
      </c>
      <c r="AU701" s="528">
        <v>160.80000000000001</v>
      </c>
      <c r="AV701" s="528">
        <v>160.80000000000001</v>
      </c>
      <c r="AW701" s="528">
        <v>160.80000000000001</v>
      </c>
      <c r="AX701" s="528">
        <v>160.69999999999999</v>
      </c>
      <c r="AY701" s="528">
        <v>160.69999999999999</v>
      </c>
      <c r="AZ701" s="528">
        <v>160.69999999999999</v>
      </c>
      <c r="BA701" s="528">
        <v>160.69999999999999</v>
      </c>
      <c r="BB701" s="528">
        <v>160.69999999999999</v>
      </c>
      <c r="BC701" s="528">
        <v>160.69999999999999</v>
      </c>
      <c r="BD701" s="528">
        <v>160.69999999999999</v>
      </c>
      <c r="BE701" s="528">
        <v>160.69999999999999</v>
      </c>
      <c r="BF701" s="528">
        <v>160.69999999999999</v>
      </c>
      <c r="BG701" s="528">
        <v>160.69999999999999</v>
      </c>
      <c r="BH701" s="528">
        <v>145.30000000000001</v>
      </c>
      <c r="BI701" s="528">
        <v>145.30000000000001</v>
      </c>
      <c r="BJ701" s="528">
        <v>145.30000000000001</v>
      </c>
      <c r="BK701" s="528">
        <v>145.30000000000001</v>
      </c>
      <c r="BL701" s="528">
        <v>145.30000000000001</v>
      </c>
      <c r="BM701" s="528">
        <v>145.30000000000001</v>
      </c>
      <c r="BN701" s="528">
        <v>145.30000000000001</v>
      </c>
      <c r="BO701" s="528">
        <v>145.30000000000001</v>
      </c>
      <c r="BP701" s="528">
        <v>145.30000000000001</v>
      </c>
      <c r="BQ701" s="528">
        <v>145.30000000000001</v>
      </c>
      <c r="BR701" s="528">
        <v>145.30000000000001</v>
      </c>
      <c r="BS701" s="528">
        <v>145.30000000000001</v>
      </c>
      <c r="BT701" s="528">
        <v>145.30000000000001</v>
      </c>
      <c r="BU701" s="528">
        <v>145.30000000000001</v>
      </c>
      <c r="BV701" s="528">
        <v>145.30000000000001</v>
      </c>
      <c r="BW701" s="528">
        <v>145.30000000000001</v>
      </c>
      <c r="BX701" s="528">
        <v>147.69999999999999</v>
      </c>
      <c r="BY701" s="528">
        <v>147.69999999999999</v>
      </c>
      <c r="BZ701" s="528">
        <v>148.6</v>
      </c>
      <c r="CA701" s="528">
        <v>148.69999999999999</v>
      </c>
      <c r="CB701" s="528">
        <v>148.69999999999999</v>
      </c>
      <c r="CC701" s="528">
        <v>150.1</v>
      </c>
      <c r="CD701" s="528">
        <v>154.30000000000001</v>
      </c>
      <c r="CE701" s="528">
        <v>154.30000000000001</v>
      </c>
      <c r="CF701" s="528">
        <v>159.5</v>
      </c>
      <c r="CG701" s="528">
        <v>159.5</v>
      </c>
      <c r="CH701" s="528">
        <v>159.5</v>
      </c>
      <c r="CI701" s="528">
        <v>159.5</v>
      </c>
      <c r="CJ701" s="528">
        <v>159.5</v>
      </c>
      <c r="CK701" s="528">
        <v>159.5</v>
      </c>
      <c r="CL701" s="528">
        <v>159.9</v>
      </c>
    </row>
    <row r="702" spans="1:90">
      <c r="A702" s="524" t="s">
        <v>3259</v>
      </c>
      <c r="B702" s="524" t="s">
        <v>3260</v>
      </c>
      <c r="C702" s="525">
        <v>0.17398</v>
      </c>
      <c r="D702" s="528">
        <v>101.2</v>
      </c>
      <c r="E702" s="528">
        <v>101.2</v>
      </c>
      <c r="F702" s="528">
        <v>101.6</v>
      </c>
      <c r="G702" s="528">
        <v>102</v>
      </c>
      <c r="H702" s="528">
        <v>102.2</v>
      </c>
      <c r="I702" s="528">
        <v>102.4</v>
      </c>
      <c r="J702" s="528">
        <v>103.1</v>
      </c>
      <c r="K702" s="528">
        <v>103.2</v>
      </c>
      <c r="L702" s="528">
        <v>103.2</v>
      </c>
      <c r="M702" s="528">
        <v>103.5</v>
      </c>
      <c r="N702" s="528">
        <v>103.6</v>
      </c>
      <c r="O702" s="528">
        <v>104.4</v>
      </c>
      <c r="P702" s="528">
        <v>107.4</v>
      </c>
      <c r="Q702" s="528">
        <v>107.4</v>
      </c>
      <c r="R702" s="528">
        <v>107.6</v>
      </c>
      <c r="S702" s="528">
        <v>111.6</v>
      </c>
      <c r="T702" s="528">
        <v>112.5</v>
      </c>
      <c r="U702" s="528">
        <v>114.9</v>
      </c>
      <c r="V702" s="528">
        <v>115.1</v>
      </c>
      <c r="W702" s="528">
        <v>115.1</v>
      </c>
      <c r="X702" s="528">
        <v>115.1</v>
      </c>
      <c r="Y702" s="528">
        <v>117.3</v>
      </c>
      <c r="Z702" s="528">
        <v>117.3</v>
      </c>
      <c r="AA702" s="528">
        <v>117.3</v>
      </c>
      <c r="AB702" s="528">
        <v>117.3</v>
      </c>
      <c r="AC702" s="528">
        <v>116.7</v>
      </c>
      <c r="AD702" s="528">
        <v>116.7</v>
      </c>
      <c r="AE702" s="528">
        <v>120.2</v>
      </c>
      <c r="AF702" s="528">
        <v>120.2</v>
      </c>
      <c r="AG702" s="528">
        <v>120.7</v>
      </c>
      <c r="AH702" s="528">
        <v>120.9</v>
      </c>
      <c r="AI702" s="528">
        <v>120.9</v>
      </c>
      <c r="AJ702" s="528">
        <v>120.9</v>
      </c>
      <c r="AK702" s="528">
        <v>120.9</v>
      </c>
      <c r="AL702" s="528">
        <v>120.8</v>
      </c>
      <c r="AM702" s="528">
        <v>120.4</v>
      </c>
      <c r="AN702" s="528">
        <v>120.6</v>
      </c>
      <c r="AO702" s="528">
        <v>120.6</v>
      </c>
      <c r="AP702" s="528">
        <v>121.1</v>
      </c>
      <c r="AQ702" s="528">
        <v>120.6</v>
      </c>
      <c r="AR702" s="528">
        <v>120.6</v>
      </c>
      <c r="AS702" s="528">
        <v>126</v>
      </c>
      <c r="AT702" s="528">
        <v>126.8</v>
      </c>
      <c r="AU702" s="528">
        <v>126.8</v>
      </c>
      <c r="AV702" s="528">
        <v>126.8</v>
      </c>
      <c r="AW702" s="528">
        <v>126.8</v>
      </c>
      <c r="AX702" s="528">
        <v>126.8</v>
      </c>
      <c r="AY702" s="528">
        <v>126.7</v>
      </c>
      <c r="AZ702" s="528">
        <v>126.4</v>
      </c>
      <c r="BA702" s="528">
        <v>126.4</v>
      </c>
      <c r="BB702" s="528">
        <v>123.7</v>
      </c>
      <c r="BC702" s="528">
        <v>123.5</v>
      </c>
      <c r="BD702" s="528">
        <v>123.5</v>
      </c>
      <c r="BE702" s="528">
        <v>123.5</v>
      </c>
      <c r="BF702" s="528">
        <v>123.5</v>
      </c>
      <c r="BG702" s="528">
        <v>123.5</v>
      </c>
      <c r="BH702" s="528">
        <v>123.4</v>
      </c>
      <c r="BI702" s="528">
        <v>123.4</v>
      </c>
      <c r="BJ702" s="528">
        <v>123.4</v>
      </c>
      <c r="BK702" s="528">
        <v>123.4</v>
      </c>
      <c r="BL702" s="528">
        <v>124</v>
      </c>
      <c r="BM702" s="528">
        <v>126.7</v>
      </c>
      <c r="BN702" s="528">
        <v>129.1</v>
      </c>
      <c r="BO702" s="528">
        <v>141.1</v>
      </c>
      <c r="BP702" s="528">
        <v>139.5</v>
      </c>
      <c r="BQ702" s="528">
        <v>141.1</v>
      </c>
      <c r="BR702" s="528">
        <v>139.9</v>
      </c>
      <c r="BS702" s="528">
        <v>139.19999999999999</v>
      </c>
      <c r="BT702" s="528">
        <v>140</v>
      </c>
      <c r="BU702" s="528">
        <v>140.19999999999999</v>
      </c>
      <c r="BV702" s="528">
        <v>139.80000000000001</v>
      </c>
      <c r="BW702" s="528">
        <v>139.6</v>
      </c>
      <c r="BX702" s="528">
        <v>142.4</v>
      </c>
      <c r="BY702" s="528">
        <v>142.80000000000001</v>
      </c>
      <c r="BZ702" s="528">
        <v>144.80000000000001</v>
      </c>
      <c r="CA702" s="528">
        <v>143.1</v>
      </c>
      <c r="CB702" s="528">
        <v>145.80000000000001</v>
      </c>
      <c r="CC702" s="528">
        <v>146.30000000000001</v>
      </c>
      <c r="CD702" s="528">
        <v>146.30000000000001</v>
      </c>
      <c r="CE702" s="528">
        <v>146.30000000000001</v>
      </c>
      <c r="CF702" s="528">
        <v>146.30000000000001</v>
      </c>
      <c r="CG702" s="528">
        <v>142.30000000000001</v>
      </c>
      <c r="CH702" s="528">
        <v>142.9</v>
      </c>
      <c r="CI702" s="528">
        <v>142.9</v>
      </c>
      <c r="CJ702" s="528">
        <v>143.1</v>
      </c>
      <c r="CK702" s="528">
        <v>143.19999999999999</v>
      </c>
      <c r="CL702" s="528">
        <v>143.19999999999999</v>
      </c>
    </row>
    <row r="703" spans="1:90">
      <c r="A703" s="524" t="s">
        <v>3261</v>
      </c>
      <c r="B703" s="524" t="s">
        <v>3262</v>
      </c>
      <c r="C703" s="525">
        <v>1.0149999999999999E-2</v>
      </c>
      <c r="D703" s="528">
        <v>99</v>
      </c>
      <c r="E703" s="528">
        <v>96.8</v>
      </c>
      <c r="F703" s="528">
        <v>96.8</v>
      </c>
      <c r="G703" s="528">
        <v>101.1</v>
      </c>
      <c r="H703" s="528">
        <v>101.1</v>
      </c>
      <c r="I703" s="528">
        <v>101.1</v>
      </c>
      <c r="J703" s="528">
        <v>101.1</v>
      </c>
      <c r="K703" s="528">
        <v>101.1</v>
      </c>
      <c r="L703" s="528">
        <v>101.1</v>
      </c>
      <c r="M703" s="528">
        <v>101.1</v>
      </c>
      <c r="N703" s="528">
        <v>101.1</v>
      </c>
      <c r="O703" s="528">
        <v>101.1</v>
      </c>
      <c r="P703" s="528">
        <v>101.1</v>
      </c>
      <c r="Q703" s="528">
        <v>101.1</v>
      </c>
      <c r="R703" s="528">
        <v>101.1</v>
      </c>
      <c r="S703" s="528">
        <v>101.6</v>
      </c>
      <c r="T703" s="528">
        <v>101.6</v>
      </c>
      <c r="U703" s="528">
        <v>100.7</v>
      </c>
      <c r="V703" s="528">
        <v>100.7</v>
      </c>
      <c r="W703" s="528">
        <v>100.7</v>
      </c>
      <c r="X703" s="528">
        <v>100.7</v>
      </c>
      <c r="Y703" s="528">
        <v>100.7</v>
      </c>
      <c r="Z703" s="528">
        <v>100.7</v>
      </c>
      <c r="AA703" s="528">
        <v>100.7</v>
      </c>
      <c r="AB703" s="528">
        <v>100</v>
      </c>
      <c r="AC703" s="528">
        <v>100</v>
      </c>
      <c r="AD703" s="528">
        <v>100</v>
      </c>
      <c r="AE703" s="528">
        <v>103.1</v>
      </c>
      <c r="AF703" s="528">
        <v>103.1</v>
      </c>
      <c r="AG703" s="528">
        <v>103.1</v>
      </c>
      <c r="AH703" s="528">
        <v>103.1</v>
      </c>
      <c r="AI703" s="528">
        <v>103.1</v>
      </c>
      <c r="AJ703" s="528">
        <v>103.1</v>
      </c>
      <c r="AK703" s="528">
        <v>103.1</v>
      </c>
      <c r="AL703" s="528">
        <v>103.1</v>
      </c>
      <c r="AM703" s="528">
        <v>103.1</v>
      </c>
      <c r="AN703" s="528">
        <v>104</v>
      </c>
      <c r="AO703" s="528">
        <v>104</v>
      </c>
      <c r="AP703" s="528">
        <v>104</v>
      </c>
      <c r="AQ703" s="528">
        <v>104</v>
      </c>
      <c r="AR703" s="528">
        <v>104</v>
      </c>
      <c r="AS703" s="528">
        <v>103.6</v>
      </c>
      <c r="AT703" s="528">
        <v>103.6</v>
      </c>
      <c r="AU703" s="528">
        <v>103.6</v>
      </c>
      <c r="AV703" s="528">
        <v>103.6</v>
      </c>
      <c r="AW703" s="528">
        <v>103.6</v>
      </c>
      <c r="AX703" s="528">
        <v>103.6</v>
      </c>
      <c r="AY703" s="528">
        <v>102.9</v>
      </c>
      <c r="AZ703" s="528">
        <v>94.1</v>
      </c>
      <c r="BA703" s="528">
        <v>101.9</v>
      </c>
      <c r="BB703" s="528">
        <v>95.3</v>
      </c>
      <c r="BC703" s="528">
        <v>95</v>
      </c>
      <c r="BD703" s="528">
        <v>94.4</v>
      </c>
      <c r="BE703" s="528">
        <v>95.2</v>
      </c>
      <c r="BF703" s="528">
        <v>95.3</v>
      </c>
      <c r="BG703" s="528">
        <v>95.3</v>
      </c>
      <c r="BH703" s="528">
        <v>95.3</v>
      </c>
      <c r="BI703" s="528">
        <v>95.3</v>
      </c>
      <c r="BJ703" s="528">
        <v>95.3</v>
      </c>
      <c r="BK703" s="528">
        <v>95.3</v>
      </c>
      <c r="BL703" s="528">
        <v>95.4</v>
      </c>
      <c r="BM703" s="528">
        <v>95.6</v>
      </c>
      <c r="BN703" s="528">
        <v>96.1</v>
      </c>
      <c r="BO703" s="528">
        <v>96.1</v>
      </c>
      <c r="BP703" s="528">
        <v>96.1</v>
      </c>
      <c r="BQ703" s="528">
        <v>96.1</v>
      </c>
      <c r="BR703" s="528">
        <v>96.1</v>
      </c>
      <c r="BS703" s="528">
        <v>96.1</v>
      </c>
      <c r="BT703" s="528">
        <v>96.1</v>
      </c>
      <c r="BU703" s="528">
        <v>96.1</v>
      </c>
      <c r="BV703" s="528">
        <v>96.1</v>
      </c>
      <c r="BW703" s="528">
        <v>96.1</v>
      </c>
      <c r="BX703" s="528">
        <v>100.7</v>
      </c>
      <c r="BY703" s="528">
        <v>100.7</v>
      </c>
      <c r="BZ703" s="528">
        <v>100.7</v>
      </c>
      <c r="CA703" s="528">
        <v>100.7</v>
      </c>
      <c r="CB703" s="528">
        <v>100.7</v>
      </c>
      <c r="CC703" s="528">
        <v>100.7</v>
      </c>
      <c r="CD703" s="528">
        <v>100.7</v>
      </c>
      <c r="CE703" s="528">
        <v>100.7</v>
      </c>
      <c r="CF703" s="528">
        <v>100.7</v>
      </c>
      <c r="CG703" s="528">
        <v>106.4</v>
      </c>
      <c r="CH703" s="528">
        <v>110.2</v>
      </c>
      <c r="CI703" s="528">
        <v>110.2</v>
      </c>
      <c r="CJ703" s="528">
        <v>110.2</v>
      </c>
      <c r="CK703" s="528">
        <v>110.2</v>
      </c>
      <c r="CL703" s="528">
        <v>110.2</v>
      </c>
    </row>
    <row r="704" spans="1:90">
      <c r="A704" s="524" t="s">
        <v>3263</v>
      </c>
      <c r="B704" s="524" t="s">
        <v>3264</v>
      </c>
      <c r="C704" s="525">
        <v>0.17083999999999999</v>
      </c>
      <c r="D704" s="528">
        <v>101.4</v>
      </c>
      <c r="E704" s="528">
        <v>100.7</v>
      </c>
      <c r="F704" s="528">
        <v>101.1</v>
      </c>
      <c r="G704" s="528">
        <v>101.2</v>
      </c>
      <c r="H704" s="528">
        <v>102.9</v>
      </c>
      <c r="I704" s="528">
        <v>104.7</v>
      </c>
      <c r="J704" s="528">
        <v>102.2</v>
      </c>
      <c r="K704" s="528">
        <v>101.8</v>
      </c>
      <c r="L704" s="528">
        <v>102.2</v>
      </c>
      <c r="M704" s="528">
        <v>102.5</v>
      </c>
      <c r="N704" s="528">
        <v>101.9</v>
      </c>
      <c r="O704" s="528">
        <v>101.8</v>
      </c>
      <c r="P704" s="528">
        <v>102.3</v>
      </c>
      <c r="Q704" s="528">
        <v>103.1</v>
      </c>
      <c r="R704" s="528">
        <v>103.9</v>
      </c>
      <c r="S704" s="528">
        <v>108</v>
      </c>
      <c r="T704" s="528">
        <v>107.6</v>
      </c>
      <c r="U704" s="528">
        <v>107</v>
      </c>
      <c r="V704" s="528">
        <v>107.6</v>
      </c>
      <c r="W704" s="528">
        <v>106.9</v>
      </c>
      <c r="X704" s="528">
        <v>107.5</v>
      </c>
      <c r="Y704" s="528">
        <v>107.6</v>
      </c>
      <c r="Z704" s="528">
        <v>107.5</v>
      </c>
      <c r="AA704" s="528">
        <v>106.9</v>
      </c>
      <c r="AB704" s="528">
        <v>107.2</v>
      </c>
      <c r="AC704" s="528">
        <v>107</v>
      </c>
      <c r="AD704" s="528">
        <v>107.3</v>
      </c>
      <c r="AE704" s="528">
        <v>111.2</v>
      </c>
      <c r="AF704" s="528">
        <v>111.9</v>
      </c>
      <c r="AG704" s="528">
        <v>112.4</v>
      </c>
      <c r="AH704" s="528">
        <v>112.7</v>
      </c>
      <c r="AI704" s="528">
        <v>112.9</v>
      </c>
      <c r="AJ704" s="528">
        <v>112.7</v>
      </c>
      <c r="AK704" s="528">
        <v>112.8</v>
      </c>
      <c r="AL704" s="528">
        <v>113.2</v>
      </c>
      <c r="AM704" s="528">
        <v>112.3</v>
      </c>
      <c r="AN704" s="528">
        <v>112.7</v>
      </c>
      <c r="AO704" s="528">
        <v>112.5</v>
      </c>
      <c r="AP704" s="528">
        <v>114.8</v>
      </c>
      <c r="AQ704" s="528">
        <v>115.6</v>
      </c>
      <c r="AR704" s="528">
        <v>115.6</v>
      </c>
      <c r="AS704" s="528">
        <v>115.6</v>
      </c>
      <c r="AT704" s="528">
        <v>115.6</v>
      </c>
      <c r="AU704" s="528">
        <v>118.1</v>
      </c>
      <c r="AV704" s="528">
        <v>118.1</v>
      </c>
      <c r="AW704" s="528">
        <v>118.1</v>
      </c>
      <c r="AX704" s="528">
        <v>118.1</v>
      </c>
      <c r="AY704" s="528">
        <v>118</v>
      </c>
      <c r="AZ704" s="528">
        <v>116.2</v>
      </c>
      <c r="BA704" s="528">
        <v>115.6</v>
      </c>
      <c r="BB704" s="528">
        <v>114.6</v>
      </c>
      <c r="BC704" s="528">
        <v>115.1</v>
      </c>
      <c r="BD704" s="528">
        <v>116.6</v>
      </c>
      <c r="BE704" s="528">
        <v>116.7</v>
      </c>
      <c r="BF704" s="528">
        <v>117</v>
      </c>
      <c r="BG704" s="528">
        <v>117</v>
      </c>
      <c r="BH704" s="528">
        <v>117</v>
      </c>
      <c r="BI704" s="528">
        <v>116.3</v>
      </c>
      <c r="BJ704" s="528">
        <v>117</v>
      </c>
      <c r="BK704" s="528">
        <v>119.2</v>
      </c>
      <c r="BL704" s="528">
        <v>126.1</v>
      </c>
      <c r="BM704" s="528">
        <v>127.4</v>
      </c>
      <c r="BN704" s="528">
        <v>129.9</v>
      </c>
      <c r="BO704" s="528">
        <v>134.30000000000001</v>
      </c>
      <c r="BP704" s="528">
        <v>135.6</v>
      </c>
      <c r="BQ704" s="528">
        <v>135.6</v>
      </c>
      <c r="BR704" s="528">
        <v>135.6</v>
      </c>
      <c r="BS704" s="528">
        <v>135.6</v>
      </c>
      <c r="BT704" s="528">
        <v>135.6</v>
      </c>
      <c r="BU704" s="528">
        <v>135.6</v>
      </c>
      <c r="BV704" s="528">
        <v>135.6</v>
      </c>
      <c r="BW704" s="528">
        <v>136.9</v>
      </c>
      <c r="BX704" s="528">
        <v>134</v>
      </c>
      <c r="BY704" s="528">
        <v>134</v>
      </c>
      <c r="BZ704" s="528">
        <v>134.5</v>
      </c>
      <c r="CA704" s="528">
        <v>134.30000000000001</v>
      </c>
      <c r="CB704" s="528">
        <v>134</v>
      </c>
      <c r="CC704" s="528">
        <v>135</v>
      </c>
      <c r="CD704" s="528">
        <v>136.6</v>
      </c>
      <c r="CE704" s="528">
        <v>136.6</v>
      </c>
      <c r="CF704" s="528">
        <v>136.6</v>
      </c>
      <c r="CG704" s="528">
        <v>136.80000000000001</v>
      </c>
      <c r="CH704" s="528">
        <v>136.6</v>
      </c>
      <c r="CI704" s="528">
        <v>137</v>
      </c>
      <c r="CJ704" s="528">
        <v>136.19999999999999</v>
      </c>
      <c r="CK704" s="528">
        <v>136.19999999999999</v>
      </c>
      <c r="CL704" s="528">
        <v>136.5</v>
      </c>
    </row>
    <row r="705" spans="1:90">
      <c r="A705" s="524" t="s">
        <v>3265</v>
      </c>
      <c r="B705" s="524" t="s">
        <v>3266</v>
      </c>
      <c r="C705" s="525">
        <v>3.193E-2</v>
      </c>
      <c r="D705" s="528">
        <v>100</v>
      </c>
      <c r="E705" s="528">
        <v>100</v>
      </c>
      <c r="F705" s="528">
        <v>100</v>
      </c>
      <c r="G705" s="528">
        <v>109.4</v>
      </c>
      <c r="H705" s="528">
        <v>109.4</v>
      </c>
      <c r="I705" s="528">
        <v>109.4</v>
      </c>
      <c r="J705" s="528">
        <v>109.4</v>
      </c>
      <c r="K705" s="528">
        <v>109.4</v>
      </c>
      <c r="L705" s="528">
        <v>109.4</v>
      </c>
      <c r="M705" s="528">
        <v>109.4</v>
      </c>
      <c r="N705" s="528">
        <v>109.4</v>
      </c>
      <c r="O705" s="528">
        <v>109.4</v>
      </c>
      <c r="P705" s="528">
        <v>109.4</v>
      </c>
      <c r="Q705" s="528">
        <v>109.8</v>
      </c>
      <c r="R705" s="528">
        <v>110.2</v>
      </c>
      <c r="S705" s="528">
        <v>95.9</v>
      </c>
      <c r="T705" s="528">
        <v>95.9</v>
      </c>
      <c r="U705" s="528">
        <v>96.4</v>
      </c>
      <c r="V705" s="528">
        <v>96.8</v>
      </c>
      <c r="W705" s="528">
        <v>96.8</v>
      </c>
      <c r="X705" s="528">
        <v>96.8</v>
      </c>
      <c r="Y705" s="528">
        <v>96.8</v>
      </c>
      <c r="Z705" s="528">
        <v>96.8</v>
      </c>
      <c r="AA705" s="528">
        <v>96.8</v>
      </c>
      <c r="AB705" s="528">
        <v>96.8</v>
      </c>
      <c r="AC705" s="528">
        <v>96.8</v>
      </c>
      <c r="AD705" s="528">
        <v>96.8</v>
      </c>
      <c r="AE705" s="528">
        <v>94.4</v>
      </c>
      <c r="AF705" s="528">
        <v>99.3</v>
      </c>
      <c r="AG705" s="528">
        <v>99.3</v>
      </c>
      <c r="AH705" s="528">
        <v>99.3</v>
      </c>
      <c r="AI705" s="528">
        <v>99.3</v>
      </c>
      <c r="AJ705" s="528">
        <v>100.1</v>
      </c>
      <c r="AK705" s="528">
        <v>100.1</v>
      </c>
      <c r="AL705" s="528">
        <v>100.1</v>
      </c>
      <c r="AM705" s="528">
        <v>100.1</v>
      </c>
      <c r="AN705" s="528">
        <v>100.1</v>
      </c>
      <c r="AO705" s="528">
        <v>100.1</v>
      </c>
      <c r="AP705" s="528">
        <v>100.9</v>
      </c>
      <c r="AQ705" s="528">
        <v>100.3</v>
      </c>
      <c r="AR705" s="528">
        <v>100.3</v>
      </c>
      <c r="AS705" s="528">
        <v>100.3</v>
      </c>
      <c r="AT705" s="528">
        <v>100.3</v>
      </c>
      <c r="AU705" s="528">
        <v>100.3</v>
      </c>
      <c r="AV705" s="528">
        <v>100.3</v>
      </c>
      <c r="AW705" s="528">
        <v>100.3</v>
      </c>
      <c r="AX705" s="528">
        <v>100.3</v>
      </c>
      <c r="AY705" s="528">
        <v>97.8</v>
      </c>
      <c r="AZ705" s="528">
        <v>98.1</v>
      </c>
      <c r="BA705" s="528">
        <v>98</v>
      </c>
      <c r="BB705" s="528">
        <v>97.6</v>
      </c>
      <c r="BC705" s="528">
        <v>100.4</v>
      </c>
      <c r="BD705" s="528">
        <v>108.8</v>
      </c>
      <c r="BE705" s="528">
        <v>108.8</v>
      </c>
      <c r="BF705" s="528">
        <v>108.8</v>
      </c>
      <c r="BG705" s="528">
        <v>108.8</v>
      </c>
      <c r="BH705" s="528">
        <v>108.8</v>
      </c>
      <c r="BI705" s="528">
        <v>108.8</v>
      </c>
      <c r="BJ705" s="528">
        <v>108.8</v>
      </c>
      <c r="BK705" s="528">
        <v>108.8</v>
      </c>
      <c r="BL705" s="528">
        <v>108.8</v>
      </c>
      <c r="BM705" s="528">
        <v>108.8</v>
      </c>
      <c r="BN705" s="528">
        <v>145.4</v>
      </c>
      <c r="BO705" s="528">
        <v>142.19999999999999</v>
      </c>
      <c r="BP705" s="528">
        <v>142.19999999999999</v>
      </c>
      <c r="BQ705" s="528">
        <v>142.19999999999999</v>
      </c>
      <c r="BR705" s="528">
        <v>142.19999999999999</v>
      </c>
      <c r="BS705" s="528">
        <v>142.19999999999999</v>
      </c>
      <c r="BT705" s="528">
        <v>142.19999999999999</v>
      </c>
      <c r="BU705" s="528">
        <v>142.19999999999999</v>
      </c>
      <c r="BV705" s="528">
        <v>142.19999999999999</v>
      </c>
      <c r="BW705" s="528">
        <v>142.19999999999999</v>
      </c>
      <c r="BX705" s="528">
        <v>153</v>
      </c>
      <c r="BY705" s="528">
        <v>153.80000000000001</v>
      </c>
      <c r="BZ705" s="528">
        <v>156.19999999999999</v>
      </c>
      <c r="CA705" s="528">
        <v>157</v>
      </c>
      <c r="CB705" s="528">
        <v>157</v>
      </c>
      <c r="CC705" s="528">
        <v>157</v>
      </c>
      <c r="CD705" s="528">
        <v>157</v>
      </c>
      <c r="CE705" s="528">
        <v>157</v>
      </c>
      <c r="CF705" s="528">
        <v>155.30000000000001</v>
      </c>
      <c r="CG705" s="528">
        <v>155.69999999999999</v>
      </c>
      <c r="CH705" s="528">
        <v>156.4</v>
      </c>
      <c r="CI705" s="528">
        <v>156.4</v>
      </c>
      <c r="CJ705" s="528">
        <v>156.4</v>
      </c>
      <c r="CK705" s="528">
        <v>156.4</v>
      </c>
      <c r="CL705" s="528">
        <v>157.1</v>
      </c>
    </row>
    <row r="706" spans="1:90">
      <c r="A706" s="524" t="s">
        <v>3267</v>
      </c>
      <c r="B706" s="524" t="s">
        <v>3268</v>
      </c>
      <c r="C706" s="525">
        <v>2.5100000000000001E-2</v>
      </c>
      <c r="D706" s="528">
        <v>99</v>
      </c>
      <c r="E706" s="528">
        <v>105.8</v>
      </c>
      <c r="F706" s="528">
        <v>105.8</v>
      </c>
      <c r="G706" s="528">
        <v>104.5</v>
      </c>
      <c r="H706" s="528">
        <v>103.3</v>
      </c>
      <c r="I706" s="528">
        <v>103.5</v>
      </c>
      <c r="J706" s="528">
        <v>107.1</v>
      </c>
      <c r="K706" s="528">
        <v>107.8</v>
      </c>
      <c r="L706" s="528">
        <v>105.8</v>
      </c>
      <c r="M706" s="528">
        <v>106.5</v>
      </c>
      <c r="N706" s="528">
        <v>103.5</v>
      </c>
      <c r="O706" s="528">
        <v>106</v>
      </c>
      <c r="P706" s="528">
        <v>112</v>
      </c>
      <c r="Q706" s="528">
        <v>104.1</v>
      </c>
      <c r="R706" s="528">
        <v>103.3</v>
      </c>
      <c r="S706" s="528">
        <v>106.8</v>
      </c>
      <c r="T706" s="528">
        <v>105.7</v>
      </c>
      <c r="U706" s="528">
        <v>105.7</v>
      </c>
      <c r="V706" s="528">
        <v>108.3</v>
      </c>
      <c r="W706" s="528">
        <v>105</v>
      </c>
      <c r="X706" s="528">
        <v>107.8</v>
      </c>
      <c r="Y706" s="528">
        <v>105.7</v>
      </c>
      <c r="Z706" s="528">
        <v>107.9</v>
      </c>
      <c r="AA706" s="528">
        <v>108.3</v>
      </c>
      <c r="AB706" s="528">
        <v>105.8</v>
      </c>
      <c r="AC706" s="528">
        <v>107.2</v>
      </c>
      <c r="AD706" s="528">
        <v>106.8</v>
      </c>
      <c r="AE706" s="528">
        <v>109.6</v>
      </c>
      <c r="AF706" s="528">
        <v>109.6</v>
      </c>
      <c r="AG706" s="528">
        <v>110.8</v>
      </c>
      <c r="AH706" s="528">
        <v>111.1</v>
      </c>
      <c r="AI706" s="528">
        <v>107.5</v>
      </c>
      <c r="AJ706" s="528">
        <v>107.5</v>
      </c>
      <c r="AK706" s="528">
        <v>113</v>
      </c>
      <c r="AL706" s="528">
        <v>115.3</v>
      </c>
      <c r="AM706" s="528">
        <v>115.1</v>
      </c>
      <c r="AN706" s="528">
        <v>112.5</v>
      </c>
      <c r="AO706" s="528">
        <v>112.5</v>
      </c>
      <c r="AP706" s="528">
        <v>108.3</v>
      </c>
      <c r="AQ706" s="528">
        <v>102.6</v>
      </c>
      <c r="AR706" s="528">
        <v>102.6</v>
      </c>
      <c r="AS706" s="528">
        <v>120.3</v>
      </c>
      <c r="AT706" s="528">
        <v>120.3</v>
      </c>
      <c r="AU706" s="528">
        <v>120.3</v>
      </c>
      <c r="AV706" s="528">
        <v>120.3</v>
      </c>
      <c r="AW706" s="528">
        <v>120.3</v>
      </c>
      <c r="AX706" s="528">
        <v>119.1</v>
      </c>
      <c r="AY706" s="528">
        <v>118.9</v>
      </c>
      <c r="AZ706" s="528">
        <v>123.3</v>
      </c>
      <c r="BA706" s="528">
        <v>123.2</v>
      </c>
      <c r="BB706" s="528">
        <v>123</v>
      </c>
      <c r="BC706" s="528">
        <v>123</v>
      </c>
      <c r="BD706" s="528">
        <v>123</v>
      </c>
      <c r="BE706" s="528">
        <v>123</v>
      </c>
      <c r="BF706" s="528">
        <v>123</v>
      </c>
      <c r="BG706" s="528">
        <v>123</v>
      </c>
      <c r="BH706" s="528">
        <v>123</v>
      </c>
      <c r="BI706" s="528">
        <v>115.3</v>
      </c>
      <c r="BJ706" s="528">
        <v>105.1</v>
      </c>
      <c r="BK706" s="528">
        <v>100</v>
      </c>
      <c r="BL706" s="528">
        <v>98.9</v>
      </c>
      <c r="BM706" s="528">
        <v>98.9</v>
      </c>
      <c r="BN706" s="528">
        <v>101.4</v>
      </c>
      <c r="BO706" s="528">
        <v>97.4</v>
      </c>
      <c r="BP706" s="528">
        <v>127.1</v>
      </c>
      <c r="BQ706" s="528">
        <v>120.7</v>
      </c>
      <c r="BR706" s="528">
        <v>125.2</v>
      </c>
      <c r="BS706" s="528">
        <v>128.19999999999999</v>
      </c>
      <c r="BT706" s="528">
        <v>131</v>
      </c>
      <c r="BU706" s="528">
        <v>105</v>
      </c>
      <c r="BV706" s="528">
        <v>105</v>
      </c>
      <c r="BW706" s="528">
        <v>105</v>
      </c>
      <c r="BX706" s="528">
        <v>105</v>
      </c>
      <c r="BY706" s="528">
        <v>107.2</v>
      </c>
      <c r="BZ706" s="528">
        <v>107.9</v>
      </c>
      <c r="CA706" s="528">
        <v>112.5</v>
      </c>
      <c r="CB706" s="528">
        <v>122.2</v>
      </c>
      <c r="CC706" s="528">
        <v>120.6</v>
      </c>
      <c r="CD706" s="528">
        <v>120.6</v>
      </c>
      <c r="CE706" s="528">
        <v>121.3</v>
      </c>
      <c r="CF706" s="528">
        <v>120.6</v>
      </c>
      <c r="CG706" s="528">
        <v>120.6</v>
      </c>
      <c r="CH706" s="528">
        <v>120.6</v>
      </c>
      <c r="CI706" s="528">
        <v>120.2</v>
      </c>
      <c r="CJ706" s="528">
        <v>119.6</v>
      </c>
      <c r="CK706" s="528">
        <v>120.1</v>
      </c>
      <c r="CL706" s="528">
        <v>123.3</v>
      </c>
    </row>
    <row r="707" spans="1:90">
      <c r="A707" s="524" t="s">
        <v>3269</v>
      </c>
      <c r="B707" s="524" t="s">
        <v>3270</v>
      </c>
      <c r="C707" s="525">
        <v>8.9800000000000001E-3</v>
      </c>
      <c r="D707" s="528">
        <v>101.1</v>
      </c>
      <c r="E707" s="528">
        <v>101.1</v>
      </c>
      <c r="F707" s="528">
        <v>101.7</v>
      </c>
      <c r="G707" s="528">
        <v>96.4</v>
      </c>
      <c r="H707" s="528">
        <v>96.4</v>
      </c>
      <c r="I707" s="528">
        <v>97.4</v>
      </c>
      <c r="J707" s="528">
        <v>97.4</v>
      </c>
      <c r="K707" s="528">
        <v>97.4</v>
      </c>
      <c r="L707" s="528">
        <v>97.4</v>
      </c>
      <c r="M707" s="528">
        <v>97.4</v>
      </c>
      <c r="N707" s="528">
        <v>97.4</v>
      </c>
      <c r="O707" s="528">
        <v>97.4</v>
      </c>
      <c r="P707" s="528">
        <v>98.7</v>
      </c>
      <c r="Q707" s="528">
        <v>98.7</v>
      </c>
      <c r="R707" s="528">
        <v>98.7</v>
      </c>
      <c r="S707" s="528">
        <v>99.5</v>
      </c>
      <c r="T707" s="528">
        <v>99.5</v>
      </c>
      <c r="U707" s="528">
        <v>100.6</v>
      </c>
      <c r="V707" s="528">
        <v>100.6</v>
      </c>
      <c r="W707" s="528">
        <v>100.6</v>
      </c>
      <c r="X707" s="528">
        <v>100.6</v>
      </c>
      <c r="Y707" s="528">
        <v>100.6</v>
      </c>
      <c r="Z707" s="528">
        <v>100.6</v>
      </c>
      <c r="AA707" s="528">
        <v>100.6</v>
      </c>
      <c r="AB707" s="528">
        <v>100.6</v>
      </c>
      <c r="AC707" s="528">
        <v>100.6</v>
      </c>
      <c r="AD707" s="528">
        <v>100.6</v>
      </c>
      <c r="AE707" s="528">
        <v>100.6</v>
      </c>
      <c r="AF707" s="528">
        <v>100.6</v>
      </c>
      <c r="AG707" s="528">
        <v>100.6</v>
      </c>
      <c r="AH707" s="528">
        <v>100.6</v>
      </c>
      <c r="AI707" s="528">
        <v>100.6</v>
      </c>
      <c r="AJ707" s="528">
        <v>100.6</v>
      </c>
      <c r="AK707" s="528">
        <v>100.6</v>
      </c>
      <c r="AL707" s="528">
        <v>100.6</v>
      </c>
      <c r="AM707" s="528">
        <v>100.6</v>
      </c>
      <c r="AN707" s="528">
        <v>103.6</v>
      </c>
      <c r="AO707" s="528">
        <v>103.6</v>
      </c>
      <c r="AP707" s="528">
        <v>103.6</v>
      </c>
      <c r="AQ707" s="528">
        <v>107.6</v>
      </c>
      <c r="AR707" s="528">
        <v>107.6</v>
      </c>
      <c r="AS707" s="528">
        <v>107.6</v>
      </c>
      <c r="AT707" s="528">
        <v>107.6</v>
      </c>
      <c r="AU707" s="528">
        <v>107.6</v>
      </c>
      <c r="AV707" s="528">
        <v>107.6</v>
      </c>
      <c r="AW707" s="528">
        <v>107.6</v>
      </c>
      <c r="AX707" s="528">
        <v>107.6</v>
      </c>
      <c r="AY707" s="528">
        <v>107.1</v>
      </c>
      <c r="AZ707" s="528">
        <v>106.3</v>
      </c>
      <c r="BA707" s="528">
        <v>106.4</v>
      </c>
      <c r="BB707" s="528">
        <v>104.6</v>
      </c>
      <c r="BC707" s="528">
        <v>101.8</v>
      </c>
      <c r="BD707" s="528">
        <v>101.8</v>
      </c>
      <c r="BE707" s="528">
        <v>101.8</v>
      </c>
      <c r="BF707" s="528">
        <v>101.8</v>
      </c>
      <c r="BG707" s="528">
        <v>101.8</v>
      </c>
      <c r="BH707" s="528">
        <v>101.8</v>
      </c>
      <c r="BI707" s="528">
        <v>101.8</v>
      </c>
      <c r="BJ707" s="528">
        <v>101.8</v>
      </c>
      <c r="BK707" s="528">
        <v>101.8</v>
      </c>
      <c r="BL707" s="528">
        <v>177.3</v>
      </c>
      <c r="BM707" s="528">
        <v>177.3</v>
      </c>
      <c r="BN707" s="528">
        <v>179.7</v>
      </c>
      <c r="BO707" s="528">
        <v>179.1</v>
      </c>
      <c r="BP707" s="528">
        <v>177.5</v>
      </c>
      <c r="BQ707" s="528">
        <v>177.5</v>
      </c>
      <c r="BR707" s="528">
        <v>177.5</v>
      </c>
      <c r="BS707" s="528">
        <v>177.5</v>
      </c>
      <c r="BT707" s="528">
        <v>177.5</v>
      </c>
      <c r="BU707" s="528">
        <v>177.5</v>
      </c>
      <c r="BV707" s="528">
        <v>177.5</v>
      </c>
      <c r="BW707" s="528">
        <v>178.8</v>
      </c>
      <c r="BX707" s="528">
        <v>178.8</v>
      </c>
      <c r="BY707" s="528">
        <v>178.8</v>
      </c>
      <c r="BZ707" s="528">
        <v>178.8</v>
      </c>
      <c r="CA707" s="528">
        <v>178.8</v>
      </c>
      <c r="CB707" s="528">
        <v>175.6</v>
      </c>
      <c r="CC707" s="528">
        <v>175.6</v>
      </c>
      <c r="CD707" s="528">
        <v>175.6</v>
      </c>
      <c r="CE707" s="528">
        <v>176.9</v>
      </c>
      <c r="CF707" s="528">
        <v>176.9</v>
      </c>
      <c r="CG707" s="528">
        <v>176.9</v>
      </c>
      <c r="CH707" s="528">
        <v>176.9</v>
      </c>
      <c r="CI707" s="528">
        <v>178.5</v>
      </c>
      <c r="CJ707" s="528">
        <v>181</v>
      </c>
      <c r="CK707" s="528">
        <v>181</v>
      </c>
      <c r="CL707" s="528">
        <v>181.2</v>
      </c>
    </row>
    <row r="708" spans="1:90">
      <c r="A708" s="524" t="s">
        <v>3271</v>
      </c>
      <c r="B708" s="524" t="s">
        <v>3272</v>
      </c>
      <c r="C708" s="525">
        <v>6.1929999999999999E-2</v>
      </c>
      <c r="D708" s="528">
        <v>99.9</v>
      </c>
      <c r="E708" s="528">
        <v>100.3</v>
      </c>
      <c r="F708" s="528">
        <v>100.3</v>
      </c>
      <c r="G708" s="528">
        <v>101.4</v>
      </c>
      <c r="H708" s="528">
        <v>101.1</v>
      </c>
      <c r="I708" s="528">
        <v>101.1</v>
      </c>
      <c r="J708" s="528">
        <v>101.1</v>
      </c>
      <c r="K708" s="528">
        <v>101.1</v>
      </c>
      <c r="L708" s="528">
        <v>101.1</v>
      </c>
      <c r="M708" s="528">
        <v>101.1</v>
      </c>
      <c r="N708" s="528">
        <v>101.1</v>
      </c>
      <c r="O708" s="528">
        <v>101.1</v>
      </c>
      <c r="P708" s="528">
        <v>101.1</v>
      </c>
      <c r="Q708" s="528">
        <v>101.2</v>
      </c>
      <c r="R708" s="528">
        <v>101.1</v>
      </c>
      <c r="S708" s="528">
        <v>102.9</v>
      </c>
      <c r="T708" s="528">
        <v>102.9</v>
      </c>
      <c r="U708" s="528">
        <v>102.9</v>
      </c>
      <c r="V708" s="528">
        <v>102.9</v>
      </c>
      <c r="W708" s="528">
        <v>102.9</v>
      </c>
      <c r="X708" s="528">
        <v>102.9</v>
      </c>
      <c r="Y708" s="528">
        <v>102.9</v>
      </c>
      <c r="Z708" s="528">
        <v>102.9</v>
      </c>
      <c r="AA708" s="528">
        <v>102.9</v>
      </c>
      <c r="AB708" s="528">
        <v>102.9</v>
      </c>
      <c r="AC708" s="528">
        <v>102.9</v>
      </c>
      <c r="AD708" s="528">
        <v>103.6</v>
      </c>
      <c r="AE708" s="528">
        <v>105.2</v>
      </c>
      <c r="AF708" s="528">
        <v>105.2</v>
      </c>
      <c r="AG708" s="528">
        <v>105.2</v>
      </c>
      <c r="AH708" s="528">
        <v>105.1</v>
      </c>
      <c r="AI708" s="528">
        <v>105</v>
      </c>
      <c r="AJ708" s="528">
        <v>105</v>
      </c>
      <c r="AK708" s="528">
        <v>105</v>
      </c>
      <c r="AL708" s="528">
        <v>105</v>
      </c>
      <c r="AM708" s="528">
        <v>105</v>
      </c>
      <c r="AN708" s="528">
        <v>103.7</v>
      </c>
      <c r="AO708" s="528">
        <v>103.7</v>
      </c>
      <c r="AP708" s="528">
        <v>104</v>
      </c>
      <c r="AQ708" s="528">
        <v>102.4</v>
      </c>
      <c r="AR708" s="528">
        <v>102.6</v>
      </c>
      <c r="AS708" s="528">
        <v>102.6</v>
      </c>
      <c r="AT708" s="528">
        <v>102.6</v>
      </c>
      <c r="AU708" s="528">
        <v>102.6</v>
      </c>
      <c r="AV708" s="528">
        <v>102.6</v>
      </c>
      <c r="AW708" s="528">
        <v>102.6</v>
      </c>
      <c r="AX708" s="528">
        <v>102.6</v>
      </c>
      <c r="AY708" s="528">
        <v>101.7</v>
      </c>
      <c r="AZ708" s="528">
        <v>101.4</v>
      </c>
      <c r="BA708" s="528">
        <v>101.3</v>
      </c>
      <c r="BB708" s="528">
        <v>101.1</v>
      </c>
      <c r="BC708" s="528">
        <v>101.1</v>
      </c>
      <c r="BD708" s="528">
        <v>101.1</v>
      </c>
      <c r="BE708" s="528">
        <v>101.1</v>
      </c>
      <c r="BF708" s="528">
        <v>101.1</v>
      </c>
      <c r="BG708" s="528">
        <v>101.1</v>
      </c>
      <c r="BH708" s="528">
        <v>100.9</v>
      </c>
      <c r="BI708" s="528">
        <v>100.7</v>
      </c>
      <c r="BJ708" s="528">
        <v>100.6</v>
      </c>
      <c r="BK708" s="528">
        <v>100.6</v>
      </c>
      <c r="BL708" s="528">
        <v>102</v>
      </c>
      <c r="BM708" s="528">
        <v>102</v>
      </c>
      <c r="BN708" s="528">
        <v>102</v>
      </c>
      <c r="BO708" s="528">
        <v>99.4</v>
      </c>
      <c r="BP708" s="528">
        <v>99.4</v>
      </c>
      <c r="BQ708" s="528">
        <v>99.4</v>
      </c>
      <c r="BR708" s="528">
        <v>99.4</v>
      </c>
      <c r="BS708" s="528">
        <v>99.4</v>
      </c>
      <c r="BT708" s="528">
        <v>99.4</v>
      </c>
      <c r="BU708" s="528">
        <v>98.6</v>
      </c>
      <c r="BV708" s="528">
        <v>97.5</v>
      </c>
      <c r="BW708" s="528">
        <v>97.5</v>
      </c>
      <c r="BX708" s="528">
        <v>97</v>
      </c>
      <c r="BY708" s="528">
        <v>95.8</v>
      </c>
      <c r="BZ708" s="528">
        <v>95.7</v>
      </c>
      <c r="CA708" s="528">
        <v>95.7</v>
      </c>
      <c r="CB708" s="528">
        <v>95.7</v>
      </c>
      <c r="CC708" s="528">
        <v>96</v>
      </c>
      <c r="CD708" s="528">
        <v>97.7</v>
      </c>
      <c r="CE708" s="528">
        <v>97.7</v>
      </c>
      <c r="CF708" s="528">
        <v>97.7</v>
      </c>
      <c r="CG708" s="528">
        <v>97.7</v>
      </c>
      <c r="CH708" s="528">
        <v>97.7</v>
      </c>
      <c r="CI708" s="528">
        <v>97.7</v>
      </c>
      <c r="CJ708" s="528">
        <v>97.7</v>
      </c>
      <c r="CK708" s="528">
        <v>97.7</v>
      </c>
      <c r="CL708" s="528">
        <v>98.1</v>
      </c>
    </row>
    <row r="709" spans="1:90">
      <c r="A709" s="524" t="s">
        <v>3273</v>
      </c>
      <c r="B709" s="524" t="s">
        <v>3274</v>
      </c>
      <c r="C709" s="525">
        <v>5.1360000000000003E-2</v>
      </c>
      <c r="D709" s="528">
        <v>100</v>
      </c>
      <c r="E709" s="528">
        <v>100</v>
      </c>
      <c r="F709" s="528">
        <v>100</v>
      </c>
      <c r="G709" s="528">
        <v>99.2</v>
      </c>
      <c r="H709" s="528">
        <v>99</v>
      </c>
      <c r="I709" s="528">
        <v>98.8</v>
      </c>
      <c r="J709" s="528">
        <v>98.8</v>
      </c>
      <c r="K709" s="528">
        <v>98.8</v>
      </c>
      <c r="L709" s="528">
        <v>98.8</v>
      </c>
      <c r="M709" s="528">
        <v>98.8</v>
      </c>
      <c r="N709" s="528">
        <v>98.8</v>
      </c>
      <c r="O709" s="528">
        <v>98.8</v>
      </c>
      <c r="P709" s="528">
        <v>99.1</v>
      </c>
      <c r="Q709" s="528">
        <v>99.1</v>
      </c>
      <c r="R709" s="528">
        <v>99.1</v>
      </c>
      <c r="S709" s="528">
        <v>99.5</v>
      </c>
      <c r="T709" s="528">
        <v>99.5</v>
      </c>
      <c r="U709" s="528">
        <v>99.5</v>
      </c>
      <c r="V709" s="528">
        <v>99.5</v>
      </c>
      <c r="W709" s="528">
        <v>99.5</v>
      </c>
      <c r="X709" s="528">
        <v>99.5</v>
      </c>
      <c r="Y709" s="528">
        <v>99.5</v>
      </c>
      <c r="Z709" s="528">
        <v>99.5</v>
      </c>
      <c r="AA709" s="528">
        <v>99.5</v>
      </c>
      <c r="AB709" s="528">
        <v>105.4</v>
      </c>
      <c r="AC709" s="528">
        <v>110.6</v>
      </c>
      <c r="AD709" s="528">
        <v>110.6</v>
      </c>
      <c r="AE709" s="528">
        <v>111.2</v>
      </c>
      <c r="AF709" s="528">
        <v>112.6</v>
      </c>
      <c r="AG709" s="528">
        <v>112.6</v>
      </c>
      <c r="AH709" s="528">
        <v>112.6</v>
      </c>
      <c r="AI709" s="528">
        <v>112.6</v>
      </c>
      <c r="AJ709" s="528">
        <v>112.6</v>
      </c>
      <c r="AK709" s="528">
        <v>112.6</v>
      </c>
      <c r="AL709" s="528">
        <v>111.5</v>
      </c>
      <c r="AM709" s="528">
        <v>111.5</v>
      </c>
      <c r="AN709" s="528">
        <v>120.4</v>
      </c>
      <c r="AO709" s="528">
        <v>120.4</v>
      </c>
      <c r="AP709" s="528">
        <v>119.9</v>
      </c>
      <c r="AQ709" s="528">
        <v>121.4</v>
      </c>
      <c r="AR709" s="528">
        <v>121.3</v>
      </c>
      <c r="AS709" s="528">
        <v>121.3</v>
      </c>
      <c r="AT709" s="528">
        <v>123.6</v>
      </c>
      <c r="AU709" s="528">
        <v>123.6</v>
      </c>
      <c r="AV709" s="528">
        <v>123.6</v>
      </c>
      <c r="AW709" s="528">
        <v>123.2</v>
      </c>
      <c r="AX709" s="528">
        <v>128.5</v>
      </c>
      <c r="AY709" s="528">
        <v>129.30000000000001</v>
      </c>
      <c r="AZ709" s="528">
        <v>126.9</v>
      </c>
      <c r="BA709" s="528">
        <v>126.8</v>
      </c>
      <c r="BB709" s="528">
        <v>126.1</v>
      </c>
      <c r="BC709" s="528">
        <v>125.1</v>
      </c>
      <c r="BD709" s="528">
        <v>125.1</v>
      </c>
      <c r="BE709" s="528">
        <v>125.1</v>
      </c>
      <c r="BF709" s="528">
        <v>125.1</v>
      </c>
      <c r="BG709" s="528">
        <v>125.6</v>
      </c>
      <c r="BH709" s="528">
        <v>126.8</v>
      </c>
      <c r="BI709" s="528">
        <v>126.8</v>
      </c>
      <c r="BJ709" s="528">
        <v>126.5</v>
      </c>
      <c r="BK709" s="528">
        <v>125.7</v>
      </c>
      <c r="BL709" s="528">
        <v>125.7</v>
      </c>
      <c r="BM709" s="528">
        <v>125.7</v>
      </c>
      <c r="BN709" s="528">
        <v>125.7</v>
      </c>
      <c r="BO709" s="528">
        <v>125.7</v>
      </c>
      <c r="BP709" s="528">
        <v>125.7</v>
      </c>
      <c r="BQ709" s="528">
        <v>125.7</v>
      </c>
      <c r="BR709" s="528">
        <v>125.7</v>
      </c>
      <c r="BS709" s="528">
        <v>125.7</v>
      </c>
      <c r="BT709" s="528">
        <v>125.7</v>
      </c>
      <c r="BU709" s="528">
        <v>125.7</v>
      </c>
      <c r="BV709" s="528">
        <v>125.7</v>
      </c>
      <c r="BW709" s="528">
        <v>125.7</v>
      </c>
      <c r="BX709" s="528">
        <v>127.8</v>
      </c>
      <c r="BY709" s="528">
        <v>127.8</v>
      </c>
      <c r="BZ709" s="528">
        <v>127.8</v>
      </c>
      <c r="CA709" s="528">
        <v>127.8</v>
      </c>
      <c r="CB709" s="528">
        <v>130.30000000000001</v>
      </c>
      <c r="CC709" s="528">
        <v>131.1</v>
      </c>
      <c r="CD709" s="528">
        <v>131.1</v>
      </c>
      <c r="CE709" s="528">
        <v>131.1</v>
      </c>
      <c r="CF709" s="528">
        <v>131.19999999999999</v>
      </c>
      <c r="CG709" s="528">
        <v>131.5</v>
      </c>
      <c r="CH709" s="528">
        <v>131.5</v>
      </c>
      <c r="CI709" s="528">
        <v>131.5</v>
      </c>
      <c r="CJ709" s="528">
        <v>131.5</v>
      </c>
      <c r="CK709" s="528">
        <v>131.5</v>
      </c>
      <c r="CL709" s="528">
        <v>132</v>
      </c>
    </row>
    <row r="710" spans="1:90">
      <c r="A710" s="524" t="s">
        <v>3275</v>
      </c>
      <c r="B710" s="524" t="s">
        <v>3276</v>
      </c>
      <c r="C710" s="525">
        <v>0.42902000000000001</v>
      </c>
      <c r="D710" s="528">
        <v>100</v>
      </c>
      <c r="E710" s="528">
        <v>100</v>
      </c>
      <c r="F710" s="528">
        <v>100</v>
      </c>
      <c r="G710" s="528">
        <v>102.6</v>
      </c>
      <c r="H710" s="528">
        <v>102.2</v>
      </c>
      <c r="I710" s="528">
        <v>102.2</v>
      </c>
      <c r="J710" s="528">
        <v>102.2</v>
      </c>
      <c r="K710" s="528">
        <v>102.2</v>
      </c>
      <c r="L710" s="528">
        <v>102.2</v>
      </c>
      <c r="M710" s="528">
        <v>102.2</v>
      </c>
      <c r="N710" s="528">
        <v>102.2</v>
      </c>
      <c r="O710" s="528">
        <v>102.2</v>
      </c>
      <c r="P710" s="528">
        <v>102.2</v>
      </c>
      <c r="Q710" s="528">
        <v>102.2</v>
      </c>
      <c r="R710" s="528">
        <v>102.2</v>
      </c>
      <c r="S710" s="528">
        <v>105.2</v>
      </c>
      <c r="T710" s="528">
        <v>105.2</v>
      </c>
      <c r="U710" s="528">
        <v>106.1</v>
      </c>
      <c r="V710" s="528">
        <v>106.1</v>
      </c>
      <c r="W710" s="528">
        <v>106.1</v>
      </c>
      <c r="X710" s="528">
        <v>106.1</v>
      </c>
      <c r="Y710" s="528">
        <v>106.3</v>
      </c>
      <c r="Z710" s="528">
        <v>106.3</v>
      </c>
      <c r="AA710" s="528">
        <v>106.3</v>
      </c>
      <c r="AB710" s="528">
        <v>106.3</v>
      </c>
      <c r="AC710" s="528">
        <v>106.3</v>
      </c>
      <c r="AD710" s="528">
        <v>106.3</v>
      </c>
      <c r="AE710" s="528">
        <v>110.1</v>
      </c>
      <c r="AF710" s="528">
        <v>109.8</v>
      </c>
      <c r="AG710" s="528">
        <v>110.8</v>
      </c>
      <c r="AH710" s="528">
        <v>109.7</v>
      </c>
      <c r="AI710" s="528">
        <v>109.8</v>
      </c>
      <c r="AJ710" s="528">
        <v>109.7</v>
      </c>
      <c r="AK710" s="528">
        <v>109.8</v>
      </c>
      <c r="AL710" s="528">
        <v>109.8</v>
      </c>
      <c r="AM710" s="528">
        <v>109.8</v>
      </c>
      <c r="AN710" s="528">
        <v>109.8</v>
      </c>
      <c r="AO710" s="528">
        <v>109.8</v>
      </c>
      <c r="AP710" s="528">
        <v>109.8</v>
      </c>
      <c r="AQ710" s="528">
        <v>109.9</v>
      </c>
      <c r="AR710" s="528">
        <v>109.9</v>
      </c>
      <c r="AS710" s="528">
        <v>114.5</v>
      </c>
      <c r="AT710" s="528">
        <v>115.4</v>
      </c>
      <c r="AU710" s="528">
        <v>115.6</v>
      </c>
      <c r="AV710" s="528">
        <v>115.6</v>
      </c>
      <c r="AW710" s="528">
        <v>115.5</v>
      </c>
      <c r="AX710" s="528">
        <v>115.5</v>
      </c>
      <c r="AY710" s="528">
        <v>114.7</v>
      </c>
      <c r="AZ710" s="528">
        <v>113.2</v>
      </c>
      <c r="BA710" s="528">
        <v>113.1</v>
      </c>
      <c r="BB710" s="528">
        <v>112.6</v>
      </c>
      <c r="BC710" s="528">
        <v>113.2</v>
      </c>
      <c r="BD710" s="528">
        <v>113.4</v>
      </c>
      <c r="BE710" s="528">
        <v>112.9</v>
      </c>
      <c r="BF710" s="528">
        <v>112.5</v>
      </c>
      <c r="BG710" s="528">
        <v>112.9</v>
      </c>
      <c r="BH710" s="528">
        <v>109.9</v>
      </c>
      <c r="BI710" s="528">
        <v>111.7</v>
      </c>
      <c r="BJ710" s="528">
        <v>111.5</v>
      </c>
      <c r="BK710" s="528">
        <v>111.6</v>
      </c>
      <c r="BL710" s="528">
        <v>111.7</v>
      </c>
      <c r="BM710" s="528">
        <v>111.8</v>
      </c>
      <c r="BN710" s="528">
        <v>112.2</v>
      </c>
      <c r="BO710" s="528">
        <v>108.3</v>
      </c>
      <c r="BP710" s="528">
        <v>107.9</v>
      </c>
      <c r="BQ710" s="528">
        <v>108</v>
      </c>
      <c r="BR710" s="528">
        <v>108</v>
      </c>
      <c r="BS710" s="528">
        <v>108.2</v>
      </c>
      <c r="BT710" s="528">
        <v>108.2</v>
      </c>
      <c r="BU710" s="528">
        <v>108.2</v>
      </c>
      <c r="BV710" s="528">
        <v>108.2</v>
      </c>
      <c r="BW710" s="528">
        <v>108.5</v>
      </c>
      <c r="BX710" s="528">
        <v>111.7</v>
      </c>
      <c r="BY710" s="528">
        <v>112.1</v>
      </c>
      <c r="BZ710" s="528">
        <v>114.5</v>
      </c>
      <c r="CA710" s="528">
        <v>115.6</v>
      </c>
      <c r="CB710" s="528">
        <v>115.1</v>
      </c>
      <c r="CC710" s="528">
        <v>115.1</v>
      </c>
      <c r="CD710" s="528">
        <v>115.1</v>
      </c>
      <c r="CE710" s="528">
        <v>116.4</v>
      </c>
      <c r="CF710" s="528">
        <v>116.4</v>
      </c>
      <c r="CG710" s="528">
        <v>115.4</v>
      </c>
      <c r="CH710" s="528">
        <v>115.4</v>
      </c>
      <c r="CI710" s="528">
        <v>115.4</v>
      </c>
      <c r="CJ710" s="528">
        <v>115.4</v>
      </c>
      <c r="CK710" s="528">
        <v>115.4</v>
      </c>
      <c r="CL710" s="528">
        <v>115.5</v>
      </c>
    </row>
    <row r="711" spans="1:90">
      <c r="A711" s="524" t="s">
        <v>3277</v>
      </c>
      <c r="B711" s="524" t="s">
        <v>3278</v>
      </c>
      <c r="C711" s="525">
        <v>3.3189999999999997E-2</v>
      </c>
      <c r="D711" s="528">
        <v>99.8</v>
      </c>
      <c r="E711" s="528">
        <v>100</v>
      </c>
      <c r="F711" s="528">
        <v>100</v>
      </c>
      <c r="G711" s="528">
        <v>100.5</v>
      </c>
      <c r="H711" s="528">
        <v>100.5</v>
      </c>
      <c r="I711" s="528">
        <v>100.5</v>
      </c>
      <c r="J711" s="528">
        <v>100.5</v>
      </c>
      <c r="K711" s="528">
        <v>100.5</v>
      </c>
      <c r="L711" s="528">
        <v>100.5</v>
      </c>
      <c r="M711" s="528">
        <v>101</v>
      </c>
      <c r="N711" s="528">
        <v>101</v>
      </c>
      <c r="O711" s="528">
        <v>101</v>
      </c>
      <c r="P711" s="528">
        <v>101</v>
      </c>
      <c r="Q711" s="528">
        <v>101</v>
      </c>
      <c r="R711" s="528">
        <v>101</v>
      </c>
      <c r="S711" s="528">
        <v>103.7</v>
      </c>
      <c r="T711" s="528">
        <v>105.2</v>
      </c>
      <c r="U711" s="528">
        <v>106.2</v>
      </c>
      <c r="V711" s="528">
        <v>106.2</v>
      </c>
      <c r="W711" s="528">
        <v>106.2</v>
      </c>
      <c r="X711" s="528">
        <v>106.2</v>
      </c>
      <c r="Y711" s="528">
        <v>106.2</v>
      </c>
      <c r="Z711" s="528">
        <v>107</v>
      </c>
      <c r="AA711" s="528">
        <v>107</v>
      </c>
      <c r="AB711" s="528">
        <v>107</v>
      </c>
      <c r="AC711" s="528">
        <v>107</v>
      </c>
      <c r="AD711" s="528">
        <v>107</v>
      </c>
      <c r="AE711" s="528">
        <v>108.4</v>
      </c>
      <c r="AF711" s="528">
        <v>108.4</v>
      </c>
      <c r="AG711" s="528">
        <v>108.4</v>
      </c>
      <c r="AH711" s="528">
        <v>108.7</v>
      </c>
      <c r="AI711" s="528">
        <v>108.8</v>
      </c>
      <c r="AJ711" s="528">
        <v>108.8</v>
      </c>
      <c r="AK711" s="528">
        <v>108.8</v>
      </c>
      <c r="AL711" s="528">
        <v>108.8</v>
      </c>
      <c r="AM711" s="528">
        <v>108.8</v>
      </c>
      <c r="AN711" s="528">
        <v>108.8</v>
      </c>
      <c r="AO711" s="528">
        <v>108.8</v>
      </c>
      <c r="AP711" s="528">
        <v>108.3</v>
      </c>
      <c r="AQ711" s="528">
        <v>108.3</v>
      </c>
      <c r="AR711" s="528">
        <v>109.3</v>
      </c>
      <c r="AS711" s="528">
        <v>109.3</v>
      </c>
      <c r="AT711" s="528">
        <v>109.2</v>
      </c>
      <c r="AU711" s="528">
        <v>109.2</v>
      </c>
      <c r="AV711" s="528">
        <v>109.2</v>
      </c>
      <c r="AW711" s="528">
        <v>109.1</v>
      </c>
      <c r="AX711" s="528">
        <v>109.1</v>
      </c>
      <c r="AY711" s="528">
        <v>105</v>
      </c>
      <c r="AZ711" s="528">
        <v>105.1</v>
      </c>
      <c r="BA711" s="528">
        <v>105</v>
      </c>
      <c r="BB711" s="528">
        <v>104.8</v>
      </c>
      <c r="BC711" s="528">
        <v>104.8</v>
      </c>
      <c r="BD711" s="528">
        <v>104.8</v>
      </c>
      <c r="BE711" s="528">
        <v>104.8</v>
      </c>
      <c r="BF711" s="528">
        <v>104.8</v>
      </c>
      <c r="BG711" s="528">
        <v>104.8</v>
      </c>
      <c r="BH711" s="528">
        <v>103.7</v>
      </c>
      <c r="BI711" s="528">
        <v>103.6</v>
      </c>
      <c r="BJ711" s="528">
        <v>103.6</v>
      </c>
      <c r="BK711" s="528">
        <v>103.6</v>
      </c>
      <c r="BL711" s="528">
        <v>103.6</v>
      </c>
      <c r="BM711" s="528">
        <v>103.9</v>
      </c>
      <c r="BN711" s="528">
        <v>104.2</v>
      </c>
      <c r="BO711" s="528">
        <v>104.4</v>
      </c>
      <c r="BP711" s="528">
        <v>103.7</v>
      </c>
      <c r="BQ711" s="528">
        <v>103.7</v>
      </c>
      <c r="BR711" s="528">
        <v>103.7</v>
      </c>
      <c r="BS711" s="528">
        <v>103.7</v>
      </c>
      <c r="BT711" s="528">
        <v>104.3</v>
      </c>
      <c r="BU711" s="528">
        <v>104.3</v>
      </c>
      <c r="BV711" s="528">
        <v>104.3</v>
      </c>
      <c r="BW711" s="528">
        <v>104.3</v>
      </c>
      <c r="BX711" s="528">
        <v>106.5</v>
      </c>
      <c r="BY711" s="528">
        <v>106.8</v>
      </c>
      <c r="BZ711" s="528">
        <v>107.2</v>
      </c>
      <c r="CA711" s="528">
        <v>107.5</v>
      </c>
      <c r="CB711" s="528">
        <v>108.1</v>
      </c>
      <c r="CC711" s="528">
        <v>108.3</v>
      </c>
      <c r="CD711" s="528">
        <v>108.3</v>
      </c>
      <c r="CE711" s="528">
        <v>108.3</v>
      </c>
      <c r="CF711" s="528">
        <v>108.3</v>
      </c>
      <c r="CG711" s="528">
        <v>108.3</v>
      </c>
      <c r="CH711" s="528">
        <v>108.3</v>
      </c>
      <c r="CI711" s="528">
        <v>108.3</v>
      </c>
      <c r="CJ711" s="528">
        <v>108.3</v>
      </c>
      <c r="CK711" s="528">
        <v>108.3</v>
      </c>
      <c r="CL711" s="528">
        <v>108.5</v>
      </c>
    </row>
    <row r="712" spans="1:90">
      <c r="A712" s="524" t="s">
        <v>3279</v>
      </c>
      <c r="B712" s="524" t="s">
        <v>3280</v>
      </c>
      <c r="C712" s="525">
        <v>0.25827</v>
      </c>
      <c r="D712" s="528">
        <v>100</v>
      </c>
      <c r="E712" s="528">
        <v>100</v>
      </c>
      <c r="F712" s="528">
        <v>100</v>
      </c>
      <c r="G712" s="528">
        <v>104.6</v>
      </c>
      <c r="H712" s="528">
        <v>101</v>
      </c>
      <c r="I712" s="528">
        <v>99.9</v>
      </c>
      <c r="J712" s="528">
        <v>100.9</v>
      </c>
      <c r="K712" s="528">
        <v>104.2</v>
      </c>
      <c r="L712" s="528">
        <v>104.5</v>
      </c>
      <c r="M712" s="528">
        <v>100.3</v>
      </c>
      <c r="N712" s="528">
        <v>99.5</v>
      </c>
      <c r="O712" s="528">
        <v>97.5</v>
      </c>
      <c r="P712" s="528">
        <v>100.7</v>
      </c>
      <c r="Q712" s="528">
        <v>98.8</v>
      </c>
      <c r="R712" s="528">
        <v>98.1</v>
      </c>
      <c r="S712" s="528">
        <v>103.7</v>
      </c>
      <c r="T712" s="528">
        <v>103.2</v>
      </c>
      <c r="U712" s="528">
        <v>99.6</v>
      </c>
      <c r="V712" s="528">
        <v>99.6</v>
      </c>
      <c r="W712" s="528">
        <v>99.6</v>
      </c>
      <c r="X712" s="528">
        <v>99.8</v>
      </c>
      <c r="Y712" s="528">
        <v>99.8</v>
      </c>
      <c r="Z712" s="528">
        <v>99.8</v>
      </c>
      <c r="AA712" s="528">
        <v>99.8</v>
      </c>
      <c r="AB712" s="528">
        <v>106.9</v>
      </c>
      <c r="AC712" s="528">
        <v>106.9</v>
      </c>
      <c r="AD712" s="528">
        <v>106.9</v>
      </c>
      <c r="AE712" s="528">
        <v>118.2</v>
      </c>
      <c r="AF712" s="528">
        <v>117.6</v>
      </c>
      <c r="AG712" s="528">
        <v>117.7</v>
      </c>
      <c r="AH712" s="528">
        <v>118.2</v>
      </c>
      <c r="AI712" s="528">
        <v>118.2</v>
      </c>
      <c r="AJ712" s="528">
        <v>118.6</v>
      </c>
      <c r="AK712" s="528">
        <v>118.6</v>
      </c>
      <c r="AL712" s="528">
        <v>118</v>
      </c>
      <c r="AM712" s="528">
        <v>117.1</v>
      </c>
      <c r="AN712" s="528">
        <v>116.4</v>
      </c>
      <c r="AO712" s="528">
        <v>115.9</v>
      </c>
      <c r="AP712" s="528">
        <v>115.9</v>
      </c>
      <c r="AQ712" s="528">
        <v>109.3</v>
      </c>
      <c r="AR712" s="528">
        <v>109.3</v>
      </c>
      <c r="AS712" s="528">
        <v>109.6</v>
      </c>
      <c r="AT712" s="528">
        <v>110.7</v>
      </c>
      <c r="AU712" s="528">
        <v>110.7</v>
      </c>
      <c r="AV712" s="528">
        <v>110.7</v>
      </c>
      <c r="AW712" s="528">
        <v>110.7</v>
      </c>
      <c r="AX712" s="528">
        <v>110.7</v>
      </c>
      <c r="AY712" s="528">
        <v>110.7</v>
      </c>
      <c r="AZ712" s="528">
        <v>112.3</v>
      </c>
      <c r="BA712" s="528">
        <v>111.4</v>
      </c>
      <c r="BB712" s="528">
        <v>111.4</v>
      </c>
      <c r="BC712" s="528">
        <v>109.1</v>
      </c>
      <c r="BD712" s="528">
        <v>109.1</v>
      </c>
      <c r="BE712" s="528">
        <v>109.1</v>
      </c>
      <c r="BF712" s="528">
        <v>109.1</v>
      </c>
      <c r="BG712" s="528">
        <v>109.1</v>
      </c>
      <c r="BH712" s="528">
        <v>109.1</v>
      </c>
      <c r="BI712" s="528">
        <v>109.1</v>
      </c>
      <c r="BJ712" s="528">
        <v>107.9</v>
      </c>
      <c r="BK712" s="528">
        <v>107.9</v>
      </c>
      <c r="BL712" s="528">
        <v>105.4</v>
      </c>
      <c r="BM712" s="528">
        <v>105.5</v>
      </c>
      <c r="BN712" s="528">
        <v>106.1</v>
      </c>
      <c r="BO712" s="528">
        <v>105.1</v>
      </c>
      <c r="BP712" s="528">
        <v>104.8</v>
      </c>
      <c r="BQ712" s="528">
        <v>104.8</v>
      </c>
      <c r="BR712" s="528">
        <v>104.8</v>
      </c>
      <c r="BS712" s="528">
        <v>104.8</v>
      </c>
      <c r="BT712" s="528">
        <v>104.8</v>
      </c>
      <c r="BU712" s="528">
        <v>104.8</v>
      </c>
      <c r="BV712" s="528">
        <v>104.8</v>
      </c>
      <c r="BW712" s="528">
        <v>104.8</v>
      </c>
      <c r="BX712" s="528">
        <v>105</v>
      </c>
      <c r="BY712" s="528">
        <v>106.1</v>
      </c>
      <c r="BZ712" s="528">
        <v>107.7</v>
      </c>
      <c r="CA712" s="528">
        <v>112.5</v>
      </c>
      <c r="CB712" s="528">
        <v>112.5</v>
      </c>
      <c r="CC712" s="528">
        <v>112.6</v>
      </c>
      <c r="CD712" s="528">
        <v>112.3</v>
      </c>
      <c r="CE712" s="528">
        <v>112.9</v>
      </c>
      <c r="CF712" s="528">
        <v>119.5</v>
      </c>
      <c r="CG712" s="528">
        <v>120.3</v>
      </c>
      <c r="CH712" s="528">
        <v>120.3</v>
      </c>
      <c r="CI712" s="528">
        <v>120.8</v>
      </c>
      <c r="CJ712" s="528">
        <v>120.3</v>
      </c>
      <c r="CK712" s="528">
        <v>120.2</v>
      </c>
      <c r="CL712" s="528">
        <v>118.3</v>
      </c>
    </row>
    <row r="713" spans="1:90">
      <c r="A713" s="524" t="s">
        <v>3281</v>
      </c>
      <c r="B713" s="524" t="s">
        <v>3282</v>
      </c>
      <c r="C713" s="525">
        <v>4.5900000000000003E-2</v>
      </c>
      <c r="D713" s="528">
        <v>100.5</v>
      </c>
      <c r="E713" s="528">
        <v>100.5</v>
      </c>
      <c r="F713" s="528">
        <v>100.5</v>
      </c>
      <c r="G713" s="528">
        <v>97.8</v>
      </c>
      <c r="H713" s="528">
        <v>99.1</v>
      </c>
      <c r="I713" s="528">
        <v>99.8</v>
      </c>
      <c r="J713" s="528">
        <v>100.1</v>
      </c>
      <c r="K713" s="528">
        <v>100.1</v>
      </c>
      <c r="L713" s="528">
        <v>100.1</v>
      </c>
      <c r="M713" s="528">
        <v>100.1</v>
      </c>
      <c r="N713" s="528">
        <v>100.1</v>
      </c>
      <c r="O713" s="528">
        <v>100</v>
      </c>
      <c r="P713" s="528">
        <v>99.5</v>
      </c>
      <c r="Q713" s="528">
        <v>99.5</v>
      </c>
      <c r="R713" s="528">
        <v>99.5</v>
      </c>
      <c r="S713" s="528">
        <v>99.7</v>
      </c>
      <c r="T713" s="528">
        <v>99.6</v>
      </c>
      <c r="U713" s="528">
        <v>99.3</v>
      </c>
      <c r="V713" s="528">
        <v>99.3</v>
      </c>
      <c r="W713" s="528">
        <v>99.3</v>
      </c>
      <c r="X713" s="528">
        <v>99.3</v>
      </c>
      <c r="Y713" s="528">
        <v>99.3</v>
      </c>
      <c r="Z713" s="528">
        <v>99.3</v>
      </c>
      <c r="AA713" s="528">
        <v>99.6</v>
      </c>
      <c r="AB713" s="528">
        <v>99.7</v>
      </c>
      <c r="AC713" s="528">
        <v>99.7</v>
      </c>
      <c r="AD713" s="528">
        <v>99.7</v>
      </c>
      <c r="AE713" s="528">
        <v>99.7</v>
      </c>
      <c r="AF713" s="528">
        <v>99.7</v>
      </c>
      <c r="AG713" s="528">
        <v>99.7</v>
      </c>
      <c r="AH713" s="528">
        <v>99.7</v>
      </c>
      <c r="AI713" s="528">
        <v>100.1</v>
      </c>
      <c r="AJ713" s="528">
        <v>100.1</v>
      </c>
      <c r="AK713" s="528">
        <v>100.1</v>
      </c>
      <c r="AL713" s="528">
        <v>100.1</v>
      </c>
      <c r="AM713" s="528">
        <v>100.1</v>
      </c>
      <c r="AN713" s="528">
        <v>104.1</v>
      </c>
      <c r="AO713" s="528">
        <v>104.1</v>
      </c>
      <c r="AP713" s="528">
        <v>103.9</v>
      </c>
      <c r="AQ713" s="528">
        <v>103.5</v>
      </c>
      <c r="AR713" s="528">
        <v>100.9</v>
      </c>
      <c r="AS713" s="528">
        <v>100.3</v>
      </c>
      <c r="AT713" s="528">
        <v>100.3</v>
      </c>
      <c r="AU713" s="528">
        <v>100.3</v>
      </c>
      <c r="AV713" s="528">
        <v>100.3</v>
      </c>
      <c r="AW713" s="528">
        <v>100.3</v>
      </c>
      <c r="AX713" s="528">
        <v>100.3</v>
      </c>
      <c r="AY713" s="528">
        <v>99.8</v>
      </c>
      <c r="AZ713" s="528">
        <v>101.4</v>
      </c>
      <c r="BA713" s="528">
        <v>100.8</v>
      </c>
      <c r="BB713" s="528">
        <v>99.7</v>
      </c>
      <c r="BC713" s="528">
        <v>99.1</v>
      </c>
      <c r="BD713" s="528">
        <v>99.6</v>
      </c>
      <c r="BE713" s="528">
        <v>100</v>
      </c>
      <c r="BF713" s="528">
        <v>100.4</v>
      </c>
      <c r="BG713" s="528">
        <v>100.4</v>
      </c>
      <c r="BH713" s="528">
        <v>100.4</v>
      </c>
      <c r="BI713" s="528">
        <v>100.4</v>
      </c>
      <c r="BJ713" s="528">
        <v>101.9</v>
      </c>
      <c r="BK713" s="528">
        <v>101.4</v>
      </c>
      <c r="BL713" s="528">
        <v>100.7</v>
      </c>
      <c r="BM713" s="528">
        <v>100.7</v>
      </c>
      <c r="BN713" s="528">
        <v>100.8</v>
      </c>
      <c r="BO713" s="528">
        <v>101.6</v>
      </c>
      <c r="BP713" s="528">
        <v>101.6</v>
      </c>
      <c r="BQ713" s="528">
        <v>101.6</v>
      </c>
      <c r="BR713" s="528">
        <v>101.6</v>
      </c>
      <c r="BS713" s="528">
        <v>101.6</v>
      </c>
      <c r="BT713" s="528">
        <v>101.6</v>
      </c>
      <c r="BU713" s="528">
        <v>101.6</v>
      </c>
      <c r="BV713" s="528">
        <v>101.6</v>
      </c>
      <c r="BW713" s="528">
        <v>101.3</v>
      </c>
      <c r="BX713" s="528">
        <v>101.4</v>
      </c>
      <c r="BY713" s="528">
        <v>101.6</v>
      </c>
      <c r="BZ713" s="528">
        <v>101.7</v>
      </c>
      <c r="CA713" s="528">
        <v>101.7</v>
      </c>
      <c r="CB713" s="528">
        <v>101.8</v>
      </c>
      <c r="CC713" s="528">
        <v>101.7</v>
      </c>
      <c r="CD713" s="528">
        <v>101.8</v>
      </c>
      <c r="CE713" s="528">
        <v>101.9</v>
      </c>
      <c r="CF713" s="528">
        <v>101.9</v>
      </c>
      <c r="CG713" s="528">
        <v>101.9</v>
      </c>
      <c r="CH713" s="528">
        <v>101.9</v>
      </c>
      <c r="CI713" s="528">
        <v>101.9</v>
      </c>
      <c r="CJ713" s="528">
        <v>101.9</v>
      </c>
      <c r="CK713" s="528">
        <v>101.9</v>
      </c>
      <c r="CL713" s="528">
        <v>102</v>
      </c>
    </row>
    <row r="714" spans="1:90">
      <c r="A714" s="524" t="s">
        <v>3283</v>
      </c>
      <c r="B714" s="524" t="s">
        <v>3284</v>
      </c>
      <c r="C714" s="525">
        <v>1.8620000000000001E-2</v>
      </c>
      <c r="D714" s="528">
        <v>100</v>
      </c>
      <c r="E714" s="528">
        <v>100</v>
      </c>
      <c r="F714" s="528">
        <v>100</v>
      </c>
      <c r="G714" s="528">
        <v>107.4</v>
      </c>
      <c r="H714" s="528">
        <v>107.4</v>
      </c>
      <c r="I714" s="528">
        <v>107.4</v>
      </c>
      <c r="J714" s="528">
        <v>107.4</v>
      </c>
      <c r="K714" s="528">
        <v>107.4</v>
      </c>
      <c r="L714" s="528">
        <v>107.4</v>
      </c>
      <c r="M714" s="528">
        <v>107.4</v>
      </c>
      <c r="N714" s="528">
        <v>107.4</v>
      </c>
      <c r="O714" s="528">
        <v>107.4</v>
      </c>
      <c r="P714" s="528">
        <v>107.4</v>
      </c>
      <c r="Q714" s="528">
        <v>107.4</v>
      </c>
      <c r="R714" s="528">
        <v>107.4</v>
      </c>
      <c r="S714" s="528">
        <v>120.4</v>
      </c>
      <c r="T714" s="528">
        <v>120.4</v>
      </c>
      <c r="U714" s="528">
        <v>120.4</v>
      </c>
      <c r="V714" s="528">
        <v>120.4</v>
      </c>
      <c r="W714" s="528">
        <v>120.4</v>
      </c>
      <c r="X714" s="528">
        <v>120.7</v>
      </c>
      <c r="Y714" s="528">
        <v>120.8</v>
      </c>
      <c r="Z714" s="528">
        <v>120.8</v>
      </c>
      <c r="AA714" s="528">
        <v>120.8</v>
      </c>
      <c r="AB714" s="528">
        <v>120.8</v>
      </c>
      <c r="AC714" s="528">
        <v>120.8</v>
      </c>
      <c r="AD714" s="528">
        <v>121.5</v>
      </c>
      <c r="AE714" s="528">
        <v>123.8</v>
      </c>
      <c r="AF714" s="528">
        <v>124.8</v>
      </c>
      <c r="AG714" s="528">
        <v>125.1</v>
      </c>
      <c r="AH714" s="528">
        <v>125.1</v>
      </c>
      <c r="AI714" s="528">
        <v>125.1</v>
      </c>
      <c r="AJ714" s="528">
        <v>125.1</v>
      </c>
      <c r="AK714" s="528">
        <v>125.1</v>
      </c>
      <c r="AL714" s="528">
        <v>125.1</v>
      </c>
      <c r="AM714" s="528">
        <v>125.1</v>
      </c>
      <c r="AN714" s="528">
        <v>125.1</v>
      </c>
      <c r="AO714" s="528">
        <v>125.1</v>
      </c>
      <c r="AP714" s="528">
        <v>125.1</v>
      </c>
      <c r="AQ714" s="528">
        <v>125.5</v>
      </c>
      <c r="AR714" s="528">
        <v>125.5</v>
      </c>
      <c r="AS714" s="528">
        <v>125.5</v>
      </c>
      <c r="AT714" s="528">
        <v>125.5</v>
      </c>
      <c r="AU714" s="528">
        <v>125.5</v>
      </c>
      <c r="AV714" s="528">
        <v>125.5</v>
      </c>
      <c r="AW714" s="528">
        <v>125.5</v>
      </c>
      <c r="AX714" s="528">
        <v>125.5</v>
      </c>
      <c r="AY714" s="528">
        <v>125.5</v>
      </c>
      <c r="AZ714" s="528">
        <v>122.8</v>
      </c>
      <c r="BA714" s="528">
        <v>122.7</v>
      </c>
      <c r="BB714" s="528">
        <v>121.5</v>
      </c>
      <c r="BC714" s="528">
        <v>121.5</v>
      </c>
      <c r="BD714" s="528">
        <v>121.5</v>
      </c>
      <c r="BE714" s="528">
        <v>121.5</v>
      </c>
      <c r="BF714" s="528">
        <v>121.5</v>
      </c>
      <c r="BG714" s="528">
        <v>121.5</v>
      </c>
      <c r="BH714" s="528">
        <v>121.5</v>
      </c>
      <c r="BI714" s="528">
        <v>121.5</v>
      </c>
      <c r="BJ714" s="528">
        <v>121.5</v>
      </c>
      <c r="BK714" s="528">
        <v>121.5</v>
      </c>
      <c r="BL714" s="528">
        <v>121.5</v>
      </c>
      <c r="BM714" s="528">
        <v>121.5</v>
      </c>
      <c r="BN714" s="528">
        <v>121.5</v>
      </c>
      <c r="BO714" s="528">
        <v>121.8</v>
      </c>
      <c r="BP714" s="528">
        <v>121.8</v>
      </c>
      <c r="BQ714" s="528">
        <v>121.8</v>
      </c>
      <c r="BR714" s="528">
        <v>121.8</v>
      </c>
      <c r="BS714" s="528">
        <v>121.8</v>
      </c>
      <c r="BT714" s="528">
        <v>121.8</v>
      </c>
      <c r="BU714" s="528">
        <v>121.8</v>
      </c>
      <c r="BV714" s="528">
        <v>121.8</v>
      </c>
      <c r="BW714" s="528">
        <v>121.8</v>
      </c>
      <c r="BX714" s="528">
        <v>121.8</v>
      </c>
      <c r="BY714" s="528">
        <v>121.8</v>
      </c>
      <c r="BZ714" s="528">
        <v>122.9</v>
      </c>
      <c r="CA714" s="528">
        <v>124.5</v>
      </c>
      <c r="CB714" s="528">
        <v>124.5</v>
      </c>
      <c r="CC714" s="528">
        <v>124.5</v>
      </c>
      <c r="CD714" s="528">
        <v>124.5</v>
      </c>
      <c r="CE714" s="528">
        <v>124.5</v>
      </c>
      <c r="CF714" s="528">
        <v>124.5</v>
      </c>
      <c r="CG714" s="528">
        <v>124.5</v>
      </c>
      <c r="CH714" s="528">
        <v>124.5</v>
      </c>
      <c r="CI714" s="528">
        <v>124.5</v>
      </c>
      <c r="CJ714" s="528">
        <v>124.5</v>
      </c>
      <c r="CK714" s="528">
        <v>124.5</v>
      </c>
      <c r="CL714" s="528">
        <v>124.5</v>
      </c>
    </row>
    <row r="715" spans="1:90">
      <c r="A715" s="524" t="s">
        <v>3285</v>
      </c>
      <c r="B715" s="524" t="s">
        <v>3286</v>
      </c>
      <c r="C715" s="525">
        <v>8.2659999999999997E-2</v>
      </c>
      <c r="D715" s="528">
        <v>99.8</v>
      </c>
      <c r="E715" s="528">
        <v>99.8</v>
      </c>
      <c r="F715" s="528">
        <v>99.8</v>
      </c>
      <c r="G715" s="528">
        <v>103.4</v>
      </c>
      <c r="H715" s="528">
        <v>104.3</v>
      </c>
      <c r="I715" s="528">
        <v>104.3</v>
      </c>
      <c r="J715" s="528">
        <v>104.3</v>
      </c>
      <c r="K715" s="528">
        <v>104.3</v>
      </c>
      <c r="L715" s="528">
        <v>104.3</v>
      </c>
      <c r="M715" s="528">
        <v>104.3</v>
      </c>
      <c r="N715" s="528">
        <v>104.3</v>
      </c>
      <c r="O715" s="528">
        <v>104.3</v>
      </c>
      <c r="P715" s="528">
        <v>103.7</v>
      </c>
      <c r="Q715" s="528">
        <v>103.7</v>
      </c>
      <c r="R715" s="528">
        <v>103.7</v>
      </c>
      <c r="S715" s="528">
        <v>101.2</v>
      </c>
      <c r="T715" s="528">
        <v>102.2</v>
      </c>
      <c r="U715" s="528">
        <v>102.2</v>
      </c>
      <c r="V715" s="528">
        <v>102.2</v>
      </c>
      <c r="W715" s="528">
        <v>102.2</v>
      </c>
      <c r="X715" s="528">
        <v>102.2</v>
      </c>
      <c r="Y715" s="528">
        <v>102.2</v>
      </c>
      <c r="Z715" s="528">
        <v>102.2</v>
      </c>
      <c r="AA715" s="528">
        <v>107.2</v>
      </c>
      <c r="AB715" s="528">
        <v>110</v>
      </c>
      <c r="AC715" s="528">
        <v>113.4</v>
      </c>
      <c r="AD715" s="528">
        <v>112.4</v>
      </c>
      <c r="AE715" s="528">
        <v>110.9</v>
      </c>
      <c r="AF715" s="528">
        <v>112</v>
      </c>
      <c r="AG715" s="528">
        <v>113.2</v>
      </c>
      <c r="AH715" s="528">
        <v>113.2</v>
      </c>
      <c r="AI715" s="528">
        <v>113.2</v>
      </c>
      <c r="AJ715" s="528">
        <v>113.2</v>
      </c>
      <c r="AK715" s="528">
        <v>113.2</v>
      </c>
      <c r="AL715" s="528">
        <v>113.2</v>
      </c>
      <c r="AM715" s="528">
        <v>113.4</v>
      </c>
      <c r="AN715" s="528">
        <v>113.8</v>
      </c>
      <c r="AO715" s="528">
        <v>113.8</v>
      </c>
      <c r="AP715" s="528">
        <v>113.8</v>
      </c>
      <c r="AQ715" s="528">
        <v>113.8</v>
      </c>
      <c r="AR715" s="528">
        <v>113.8</v>
      </c>
      <c r="AS715" s="528">
        <v>114.5</v>
      </c>
      <c r="AT715" s="528">
        <v>114.5</v>
      </c>
      <c r="AU715" s="528">
        <v>114.5</v>
      </c>
      <c r="AV715" s="528">
        <v>114.5</v>
      </c>
      <c r="AW715" s="528">
        <v>114.5</v>
      </c>
      <c r="AX715" s="528">
        <v>114.5</v>
      </c>
      <c r="AY715" s="528">
        <v>114.8</v>
      </c>
      <c r="AZ715" s="528">
        <v>117.5</v>
      </c>
      <c r="BA715" s="528">
        <v>117.5</v>
      </c>
      <c r="BB715" s="528">
        <v>117.5</v>
      </c>
      <c r="BC715" s="528">
        <v>117.5</v>
      </c>
      <c r="BD715" s="528">
        <v>117.5</v>
      </c>
      <c r="BE715" s="528">
        <v>117.5</v>
      </c>
      <c r="BF715" s="528">
        <v>117.5</v>
      </c>
      <c r="BG715" s="528">
        <v>117.5</v>
      </c>
      <c r="BH715" s="528">
        <v>117.5</v>
      </c>
      <c r="BI715" s="528">
        <v>117.5</v>
      </c>
      <c r="BJ715" s="528">
        <v>117.5</v>
      </c>
      <c r="BK715" s="528">
        <v>117.5</v>
      </c>
      <c r="BL715" s="528">
        <v>115.7</v>
      </c>
      <c r="BM715" s="528">
        <v>115.7</v>
      </c>
      <c r="BN715" s="528">
        <v>115.7</v>
      </c>
      <c r="BO715" s="528">
        <v>117.5</v>
      </c>
      <c r="BP715" s="528">
        <v>117.5</v>
      </c>
      <c r="BQ715" s="528">
        <v>117.5</v>
      </c>
      <c r="BR715" s="528">
        <v>117.5</v>
      </c>
      <c r="BS715" s="528">
        <v>117.5</v>
      </c>
      <c r="BT715" s="528">
        <v>117.5</v>
      </c>
      <c r="BU715" s="528">
        <v>117.5</v>
      </c>
      <c r="BV715" s="528">
        <v>117.5</v>
      </c>
      <c r="BW715" s="528">
        <v>117.5</v>
      </c>
      <c r="BX715" s="528">
        <v>117.5</v>
      </c>
      <c r="BY715" s="528">
        <v>117.5</v>
      </c>
      <c r="BZ715" s="528">
        <v>117.5</v>
      </c>
      <c r="CA715" s="528">
        <v>117.5</v>
      </c>
      <c r="CB715" s="528">
        <v>117.5</v>
      </c>
      <c r="CC715" s="528">
        <v>117.5</v>
      </c>
      <c r="CD715" s="528">
        <v>117.5</v>
      </c>
      <c r="CE715" s="528">
        <v>121.1</v>
      </c>
      <c r="CF715" s="528">
        <v>125.4</v>
      </c>
      <c r="CG715" s="528">
        <v>125.4</v>
      </c>
      <c r="CH715" s="528">
        <v>125.4</v>
      </c>
      <c r="CI715" s="528">
        <v>125.4</v>
      </c>
      <c r="CJ715" s="528">
        <v>125.4</v>
      </c>
      <c r="CK715" s="528">
        <v>125.4</v>
      </c>
      <c r="CL715" s="528">
        <v>125.4</v>
      </c>
    </row>
    <row r="716" spans="1:90">
      <c r="A716" s="524" t="s">
        <v>3287</v>
      </c>
      <c r="B716" s="524" t="s">
        <v>3288</v>
      </c>
      <c r="C716" s="525">
        <v>3.9410000000000001E-2</v>
      </c>
      <c r="D716" s="528">
        <v>101</v>
      </c>
      <c r="E716" s="528">
        <v>101</v>
      </c>
      <c r="F716" s="528">
        <v>101</v>
      </c>
      <c r="G716" s="528">
        <v>114.2</v>
      </c>
      <c r="H716" s="528">
        <v>115.1</v>
      </c>
      <c r="I716" s="528">
        <v>115.1</v>
      </c>
      <c r="J716" s="528">
        <v>115.1</v>
      </c>
      <c r="K716" s="528">
        <v>115.1</v>
      </c>
      <c r="L716" s="528">
        <v>115.3</v>
      </c>
      <c r="M716" s="528">
        <v>115.4</v>
      </c>
      <c r="N716" s="528">
        <v>115.6</v>
      </c>
      <c r="O716" s="528">
        <v>115.6</v>
      </c>
      <c r="P716" s="528">
        <v>115.9</v>
      </c>
      <c r="Q716" s="528">
        <v>115.9</v>
      </c>
      <c r="R716" s="528">
        <v>115.9</v>
      </c>
      <c r="S716" s="528">
        <v>119.5</v>
      </c>
      <c r="T716" s="528">
        <v>119.7</v>
      </c>
      <c r="U716" s="528">
        <v>119.7</v>
      </c>
      <c r="V716" s="528">
        <v>119.7</v>
      </c>
      <c r="W716" s="528">
        <v>119.7</v>
      </c>
      <c r="X716" s="528">
        <v>119.7</v>
      </c>
      <c r="Y716" s="528">
        <v>119.4</v>
      </c>
      <c r="Z716" s="528">
        <v>119.3</v>
      </c>
      <c r="AA716" s="528">
        <v>122.8</v>
      </c>
      <c r="AB716" s="528">
        <v>122.8</v>
      </c>
      <c r="AC716" s="528">
        <v>122.8</v>
      </c>
      <c r="AD716" s="528">
        <v>122.2</v>
      </c>
      <c r="AE716" s="528">
        <v>126.6</v>
      </c>
      <c r="AF716" s="528">
        <v>126.6</v>
      </c>
      <c r="AG716" s="528">
        <v>126.6</v>
      </c>
      <c r="AH716" s="528">
        <v>126.6</v>
      </c>
      <c r="AI716" s="528">
        <v>126.5</v>
      </c>
      <c r="AJ716" s="528">
        <v>126.5</v>
      </c>
      <c r="AK716" s="528">
        <v>126.5</v>
      </c>
      <c r="AL716" s="528">
        <v>126.5</v>
      </c>
      <c r="AM716" s="528">
        <v>127</v>
      </c>
      <c r="AN716" s="528">
        <v>127.6</v>
      </c>
      <c r="AO716" s="528">
        <v>127</v>
      </c>
      <c r="AP716" s="528">
        <v>127.4</v>
      </c>
      <c r="AQ716" s="528">
        <v>129.9</v>
      </c>
      <c r="AR716" s="528">
        <v>130.6</v>
      </c>
      <c r="AS716" s="528">
        <v>130.80000000000001</v>
      </c>
      <c r="AT716" s="528">
        <v>130.69999999999999</v>
      </c>
      <c r="AU716" s="528">
        <v>130.69999999999999</v>
      </c>
      <c r="AV716" s="528">
        <v>130.69999999999999</v>
      </c>
      <c r="AW716" s="528">
        <v>130.69999999999999</v>
      </c>
      <c r="AX716" s="528">
        <v>130.69999999999999</v>
      </c>
      <c r="AY716" s="528">
        <v>130.69999999999999</v>
      </c>
      <c r="AZ716" s="528">
        <v>128.4</v>
      </c>
      <c r="BA716" s="528">
        <v>128.4</v>
      </c>
      <c r="BB716" s="528">
        <v>128.4</v>
      </c>
      <c r="BC716" s="528">
        <v>128.9</v>
      </c>
      <c r="BD716" s="528">
        <v>128.9</v>
      </c>
      <c r="BE716" s="528">
        <v>128.9</v>
      </c>
      <c r="BF716" s="528">
        <v>128.9</v>
      </c>
      <c r="BG716" s="528">
        <v>128.9</v>
      </c>
      <c r="BH716" s="528">
        <v>130.19999999999999</v>
      </c>
      <c r="BI716" s="528">
        <v>130.19999999999999</v>
      </c>
      <c r="BJ716" s="528">
        <v>131.19999999999999</v>
      </c>
      <c r="BK716" s="528">
        <v>129.19999999999999</v>
      </c>
      <c r="BL716" s="528">
        <v>121.8</v>
      </c>
      <c r="BM716" s="528">
        <v>123.3</v>
      </c>
      <c r="BN716" s="528">
        <v>126.9</v>
      </c>
      <c r="BO716" s="528">
        <v>130.9</v>
      </c>
      <c r="BP716" s="528">
        <v>132.5</v>
      </c>
      <c r="BQ716" s="528">
        <v>133.69999999999999</v>
      </c>
      <c r="BR716" s="528">
        <v>134</v>
      </c>
      <c r="BS716" s="528">
        <v>134</v>
      </c>
      <c r="BT716" s="528">
        <v>134</v>
      </c>
      <c r="BU716" s="528">
        <v>130.6</v>
      </c>
      <c r="BV716" s="528">
        <v>130.6</v>
      </c>
      <c r="BW716" s="528">
        <v>132.1</v>
      </c>
      <c r="BX716" s="528">
        <v>132.1</v>
      </c>
      <c r="BY716" s="528">
        <v>128.5</v>
      </c>
      <c r="BZ716" s="528">
        <v>128.4</v>
      </c>
      <c r="CA716" s="528">
        <v>128.1</v>
      </c>
      <c r="CB716" s="528">
        <v>128.1</v>
      </c>
      <c r="CC716" s="528">
        <v>128.1</v>
      </c>
      <c r="CD716" s="528">
        <v>125.8</v>
      </c>
      <c r="CE716" s="528">
        <v>126.3</v>
      </c>
      <c r="CF716" s="528">
        <v>126.7</v>
      </c>
      <c r="CG716" s="528">
        <v>126.7</v>
      </c>
      <c r="CH716" s="528">
        <v>126.7</v>
      </c>
      <c r="CI716" s="528">
        <v>126.7</v>
      </c>
      <c r="CJ716" s="528">
        <v>126.5</v>
      </c>
      <c r="CK716" s="528">
        <v>126.5</v>
      </c>
      <c r="CL716" s="528">
        <v>126.7</v>
      </c>
    </row>
    <row r="717" spans="1:90">
      <c r="A717" s="524" t="s">
        <v>3289</v>
      </c>
      <c r="B717" s="524" t="s">
        <v>3290</v>
      </c>
      <c r="C717" s="525">
        <v>6.6100000000000004E-3</v>
      </c>
      <c r="D717" s="528">
        <v>98.8</v>
      </c>
      <c r="E717" s="528">
        <v>98.8</v>
      </c>
      <c r="F717" s="528">
        <v>98.8</v>
      </c>
      <c r="G717" s="528">
        <v>99.3</v>
      </c>
      <c r="H717" s="528">
        <v>99.3</v>
      </c>
      <c r="I717" s="528">
        <v>99.3</v>
      </c>
      <c r="J717" s="528">
        <v>99.3</v>
      </c>
      <c r="K717" s="528">
        <v>99.3</v>
      </c>
      <c r="L717" s="528">
        <v>99.3</v>
      </c>
      <c r="M717" s="528">
        <v>99.3</v>
      </c>
      <c r="N717" s="528">
        <v>99.3</v>
      </c>
      <c r="O717" s="528">
        <v>99.3</v>
      </c>
      <c r="P717" s="528">
        <v>99.3</v>
      </c>
      <c r="Q717" s="528">
        <v>99.3</v>
      </c>
      <c r="R717" s="528">
        <v>99.3</v>
      </c>
      <c r="S717" s="528">
        <v>111.3</v>
      </c>
      <c r="T717" s="528">
        <v>111.3</v>
      </c>
      <c r="U717" s="528">
        <v>111.3</v>
      </c>
      <c r="V717" s="528">
        <v>111.3</v>
      </c>
      <c r="W717" s="528">
        <v>111.3</v>
      </c>
      <c r="X717" s="528">
        <v>111.3</v>
      </c>
      <c r="Y717" s="528">
        <v>111.3</v>
      </c>
      <c r="Z717" s="528">
        <v>111.3</v>
      </c>
      <c r="AA717" s="528">
        <v>111.3</v>
      </c>
      <c r="AB717" s="528">
        <v>111.3</v>
      </c>
      <c r="AC717" s="528">
        <v>111.3</v>
      </c>
      <c r="AD717" s="528">
        <v>111.3</v>
      </c>
      <c r="AE717" s="528">
        <v>113.4</v>
      </c>
      <c r="AF717" s="528">
        <v>113.4</v>
      </c>
      <c r="AG717" s="528">
        <v>113.4</v>
      </c>
      <c r="AH717" s="528">
        <v>113.4</v>
      </c>
      <c r="AI717" s="528">
        <v>113.4</v>
      </c>
      <c r="AJ717" s="528">
        <v>113.4</v>
      </c>
      <c r="AK717" s="528">
        <v>113.4</v>
      </c>
      <c r="AL717" s="528">
        <v>113.4</v>
      </c>
      <c r="AM717" s="528">
        <v>113.4</v>
      </c>
      <c r="AN717" s="528">
        <v>113.4</v>
      </c>
      <c r="AO717" s="528">
        <v>113.4</v>
      </c>
      <c r="AP717" s="528">
        <v>113.4</v>
      </c>
      <c r="AQ717" s="528">
        <v>113.4</v>
      </c>
      <c r="AR717" s="528">
        <v>113.4</v>
      </c>
      <c r="AS717" s="528">
        <v>113.4</v>
      </c>
      <c r="AT717" s="528">
        <v>113.4</v>
      </c>
      <c r="AU717" s="528">
        <v>113.4</v>
      </c>
      <c r="AV717" s="528">
        <v>113.4</v>
      </c>
      <c r="AW717" s="528">
        <v>113.4</v>
      </c>
      <c r="AX717" s="528">
        <v>113.4</v>
      </c>
      <c r="AY717" s="528">
        <v>113.4</v>
      </c>
      <c r="AZ717" s="528">
        <v>113.4</v>
      </c>
      <c r="BA717" s="528">
        <v>113.4</v>
      </c>
      <c r="BB717" s="528">
        <v>113.4</v>
      </c>
      <c r="BC717" s="528">
        <v>115.7</v>
      </c>
      <c r="BD717" s="528">
        <v>115.7</v>
      </c>
      <c r="BE717" s="528">
        <v>115.7</v>
      </c>
      <c r="BF717" s="528">
        <v>115.7</v>
      </c>
      <c r="BG717" s="528">
        <v>115.7</v>
      </c>
      <c r="BH717" s="528">
        <v>115.7</v>
      </c>
      <c r="BI717" s="528">
        <v>115.7</v>
      </c>
      <c r="BJ717" s="528">
        <v>115.7</v>
      </c>
      <c r="BK717" s="528">
        <v>115.7</v>
      </c>
      <c r="BL717" s="528">
        <v>115.7</v>
      </c>
      <c r="BM717" s="528">
        <v>109.2</v>
      </c>
      <c r="BN717" s="528">
        <v>109.5</v>
      </c>
      <c r="BO717" s="528">
        <v>108.1</v>
      </c>
      <c r="BP717" s="528">
        <v>107.7</v>
      </c>
      <c r="BQ717" s="528">
        <v>107.7</v>
      </c>
      <c r="BR717" s="528">
        <v>107.7</v>
      </c>
      <c r="BS717" s="528">
        <v>107.7</v>
      </c>
      <c r="BT717" s="528">
        <v>107.7</v>
      </c>
      <c r="BU717" s="528">
        <v>107.7</v>
      </c>
      <c r="BV717" s="528">
        <v>107.7</v>
      </c>
      <c r="BW717" s="528">
        <v>107.9</v>
      </c>
      <c r="BX717" s="528">
        <v>108.7</v>
      </c>
      <c r="BY717" s="528">
        <v>109.1</v>
      </c>
      <c r="BZ717" s="528">
        <v>109.2</v>
      </c>
      <c r="CA717" s="528">
        <v>109.2</v>
      </c>
      <c r="CB717" s="528">
        <v>109.2</v>
      </c>
      <c r="CC717" s="528">
        <v>109.2</v>
      </c>
      <c r="CD717" s="528">
        <v>109.2</v>
      </c>
      <c r="CE717" s="528">
        <v>109</v>
      </c>
      <c r="CF717" s="528">
        <v>108.9</v>
      </c>
      <c r="CG717" s="528">
        <v>108.9</v>
      </c>
      <c r="CH717" s="528">
        <v>108.9</v>
      </c>
      <c r="CI717" s="528">
        <v>108.9</v>
      </c>
      <c r="CJ717" s="528">
        <v>108.9</v>
      </c>
      <c r="CK717" s="528">
        <v>108.9</v>
      </c>
      <c r="CL717" s="528">
        <v>109.6</v>
      </c>
    </row>
    <row r="718" spans="1:90">
      <c r="A718" s="524" t="s">
        <v>1911</v>
      </c>
      <c r="B718" s="524" t="s">
        <v>3291</v>
      </c>
      <c r="C718" s="525">
        <v>0.12073</v>
      </c>
      <c r="D718" s="528">
        <v>102</v>
      </c>
      <c r="E718" s="528">
        <v>102</v>
      </c>
      <c r="F718" s="528">
        <v>102</v>
      </c>
      <c r="G718" s="528">
        <v>102.1</v>
      </c>
      <c r="H718" s="528">
        <v>102.1</v>
      </c>
      <c r="I718" s="528">
        <v>102.5</v>
      </c>
      <c r="J718" s="528">
        <v>102.5</v>
      </c>
      <c r="K718" s="528">
        <v>102.8</v>
      </c>
      <c r="L718" s="528">
        <v>102.8</v>
      </c>
      <c r="M718" s="528">
        <v>102.8</v>
      </c>
      <c r="N718" s="528">
        <v>102.8</v>
      </c>
      <c r="O718" s="528">
        <v>102.8</v>
      </c>
      <c r="P718" s="528">
        <v>102.9</v>
      </c>
      <c r="Q718" s="528">
        <v>102.9</v>
      </c>
      <c r="R718" s="528">
        <v>103.3</v>
      </c>
      <c r="S718" s="528">
        <v>105.6</v>
      </c>
      <c r="T718" s="528">
        <v>105.9</v>
      </c>
      <c r="U718" s="528">
        <v>107.3</v>
      </c>
      <c r="V718" s="528">
        <v>107.9</v>
      </c>
      <c r="W718" s="528">
        <v>107.9</v>
      </c>
      <c r="X718" s="528">
        <v>109.4</v>
      </c>
      <c r="Y718" s="528">
        <v>109.8</v>
      </c>
      <c r="Z718" s="528">
        <v>110.9</v>
      </c>
      <c r="AA718" s="528">
        <v>110.9</v>
      </c>
      <c r="AB718" s="528">
        <v>115.5</v>
      </c>
      <c r="AC718" s="528">
        <v>116.2</v>
      </c>
      <c r="AD718" s="528">
        <v>116.2</v>
      </c>
      <c r="AE718" s="528">
        <v>113.2</v>
      </c>
      <c r="AF718" s="528">
        <v>116.5</v>
      </c>
      <c r="AG718" s="528">
        <v>118.4</v>
      </c>
      <c r="AH718" s="528">
        <v>119</v>
      </c>
      <c r="AI718" s="528">
        <v>120.3</v>
      </c>
      <c r="AJ718" s="528">
        <v>121.9</v>
      </c>
      <c r="AK718" s="528">
        <v>121.2</v>
      </c>
      <c r="AL718" s="528">
        <v>123.4</v>
      </c>
      <c r="AM718" s="528">
        <v>124.2</v>
      </c>
      <c r="AN718" s="528">
        <v>129.1</v>
      </c>
      <c r="AO718" s="528">
        <v>129.1</v>
      </c>
      <c r="AP718" s="528">
        <v>130</v>
      </c>
      <c r="AQ718" s="528">
        <v>136.5</v>
      </c>
      <c r="AR718" s="528">
        <v>136.19999999999999</v>
      </c>
      <c r="AS718" s="528">
        <v>135.19999999999999</v>
      </c>
      <c r="AT718" s="528">
        <v>135</v>
      </c>
      <c r="AU718" s="528">
        <v>134.4</v>
      </c>
      <c r="AV718" s="528">
        <v>132.69999999999999</v>
      </c>
      <c r="AW718" s="528">
        <v>132.69999999999999</v>
      </c>
      <c r="AX718" s="528">
        <v>135.6</v>
      </c>
      <c r="AY718" s="528">
        <v>135.6</v>
      </c>
      <c r="AZ718" s="528">
        <v>129.9</v>
      </c>
      <c r="BA718" s="528">
        <v>129.6</v>
      </c>
      <c r="BB718" s="528">
        <v>128.30000000000001</v>
      </c>
      <c r="BC718" s="528">
        <v>125.3</v>
      </c>
      <c r="BD718" s="528">
        <v>124.6</v>
      </c>
      <c r="BE718" s="528">
        <v>124.6</v>
      </c>
      <c r="BF718" s="528">
        <v>124.6</v>
      </c>
      <c r="BG718" s="528">
        <v>124.6</v>
      </c>
      <c r="BH718" s="528">
        <v>124.6</v>
      </c>
      <c r="BI718" s="528">
        <v>125.1</v>
      </c>
      <c r="BJ718" s="528">
        <v>125.5</v>
      </c>
      <c r="BK718" s="528">
        <v>125.5</v>
      </c>
      <c r="BL718" s="528">
        <v>125.5</v>
      </c>
      <c r="BM718" s="528">
        <v>127.4</v>
      </c>
      <c r="BN718" s="528">
        <v>127.6</v>
      </c>
      <c r="BO718" s="528">
        <v>122.1</v>
      </c>
      <c r="BP718" s="528">
        <v>122.1</v>
      </c>
      <c r="BQ718" s="528">
        <v>122.1</v>
      </c>
      <c r="BR718" s="528">
        <v>125.9</v>
      </c>
      <c r="BS718" s="528">
        <v>128.4</v>
      </c>
      <c r="BT718" s="528">
        <v>128.4</v>
      </c>
      <c r="BU718" s="528">
        <v>128.4</v>
      </c>
      <c r="BV718" s="528">
        <v>128.4</v>
      </c>
      <c r="BW718" s="528">
        <v>130.4</v>
      </c>
      <c r="BX718" s="528">
        <v>131.19999999999999</v>
      </c>
      <c r="BY718" s="528">
        <v>131.5</v>
      </c>
      <c r="BZ718" s="528">
        <v>132.4</v>
      </c>
      <c r="CA718" s="528">
        <v>133.80000000000001</v>
      </c>
      <c r="CB718" s="528">
        <v>137</v>
      </c>
      <c r="CC718" s="528">
        <v>136.1</v>
      </c>
      <c r="CD718" s="528">
        <v>133.1</v>
      </c>
      <c r="CE718" s="528">
        <v>133.1</v>
      </c>
      <c r="CF718" s="528">
        <v>133.1</v>
      </c>
      <c r="CG718" s="528">
        <v>132.80000000000001</v>
      </c>
      <c r="CH718" s="528">
        <v>132.80000000000001</v>
      </c>
      <c r="CI718" s="528">
        <v>132.80000000000001</v>
      </c>
      <c r="CJ718" s="528">
        <v>132.80000000000001</v>
      </c>
      <c r="CK718" s="528">
        <v>132.80000000000001</v>
      </c>
      <c r="CL718" s="528">
        <v>133.5</v>
      </c>
    </row>
    <row r="719" spans="1:90">
      <c r="A719" s="524" t="s">
        <v>3292</v>
      </c>
      <c r="B719" s="524" t="s">
        <v>3293</v>
      </c>
      <c r="C719" s="525">
        <v>6.9860000000000005E-2</v>
      </c>
      <c r="D719" s="528">
        <v>100</v>
      </c>
      <c r="E719" s="528">
        <v>100</v>
      </c>
      <c r="F719" s="528">
        <v>100</v>
      </c>
      <c r="G719" s="528">
        <v>100</v>
      </c>
      <c r="H719" s="528">
        <v>101</v>
      </c>
      <c r="I719" s="528">
        <v>102.2</v>
      </c>
      <c r="J719" s="528">
        <v>102.2</v>
      </c>
      <c r="K719" s="528">
        <v>102.2</v>
      </c>
      <c r="L719" s="528">
        <v>102.2</v>
      </c>
      <c r="M719" s="528">
        <v>102.3</v>
      </c>
      <c r="N719" s="528">
        <v>103</v>
      </c>
      <c r="O719" s="528">
        <v>103.7</v>
      </c>
      <c r="P719" s="528">
        <v>103.8</v>
      </c>
      <c r="Q719" s="528">
        <v>105.1</v>
      </c>
      <c r="R719" s="528">
        <v>106.8</v>
      </c>
      <c r="S719" s="528">
        <v>118</v>
      </c>
      <c r="T719" s="528">
        <v>118</v>
      </c>
      <c r="U719" s="528">
        <v>120</v>
      </c>
      <c r="V719" s="528">
        <v>129.5</v>
      </c>
      <c r="W719" s="528">
        <v>130.9</v>
      </c>
      <c r="X719" s="528">
        <v>130.9</v>
      </c>
      <c r="Y719" s="528">
        <v>131.6</v>
      </c>
      <c r="Z719" s="528">
        <v>131.6</v>
      </c>
      <c r="AA719" s="528">
        <v>132.30000000000001</v>
      </c>
      <c r="AB719" s="528">
        <v>129.1</v>
      </c>
      <c r="AC719" s="528">
        <v>129.9</v>
      </c>
      <c r="AD719" s="528">
        <v>128.9</v>
      </c>
      <c r="AE719" s="528">
        <v>129.19999999999999</v>
      </c>
      <c r="AF719" s="528">
        <v>129.19999999999999</v>
      </c>
      <c r="AG719" s="528">
        <v>129.19999999999999</v>
      </c>
      <c r="AH719" s="528">
        <v>131.9</v>
      </c>
      <c r="AI719" s="528">
        <v>131.9</v>
      </c>
      <c r="AJ719" s="528">
        <v>131.9</v>
      </c>
      <c r="AK719" s="528">
        <v>130</v>
      </c>
      <c r="AL719" s="528">
        <v>126.9</v>
      </c>
      <c r="AM719" s="528">
        <v>126.9</v>
      </c>
      <c r="AN719" s="528">
        <v>126.7</v>
      </c>
      <c r="AO719" s="528">
        <v>126.7</v>
      </c>
      <c r="AP719" s="528">
        <v>126.7</v>
      </c>
      <c r="AQ719" s="528">
        <v>126.7</v>
      </c>
      <c r="AR719" s="528">
        <v>126.7</v>
      </c>
      <c r="AS719" s="528">
        <v>126</v>
      </c>
      <c r="AT719" s="528">
        <v>126</v>
      </c>
      <c r="AU719" s="528">
        <v>126</v>
      </c>
      <c r="AV719" s="528">
        <v>126</v>
      </c>
      <c r="AW719" s="528">
        <v>130.30000000000001</v>
      </c>
      <c r="AX719" s="528">
        <v>130</v>
      </c>
      <c r="AY719" s="528">
        <v>130</v>
      </c>
      <c r="AZ719" s="528">
        <v>134.69999999999999</v>
      </c>
      <c r="BA719" s="528">
        <v>134.69999999999999</v>
      </c>
      <c r="BB719" s="528">
        <v>134.69999999999999</v>
      </c>
      <c r="BC719" s="528">
        <v>134.69999999999999</v>
      </c>
      <c r="BD719" s="528">
        <v>134.69999999999999</v>
      </c>
      <c r="BE719" s="528">
        <v>134.69999999999999</v>
      </c>
      <c r="BF719" s="528">
        <v>134.69999999999999</v>
      </c>
      <c r="BG719" s="528">
        <v>134.69999999999999</v>
      </c>
      <c r="BH719" s="528">
        <v>132.5</v>
      </c>
      <c r="BI719" s="528">
        <v>132.5</v>
      </c>
      <c r="BJ719" s="528">
        <v>132.5</v>
      </c>
      <c r="BK719" s="528">
        <v>123.5</v>
      </c>
      <c r="BL719" s="528">
        <v>123.5</v>
      </c>
      <c r="BM719" s="528">
        <v>123.5</v>
      </c>
      <c r="BN719" s="528">
        <v>123.5</v>
      </c>
      <c r="BO719" s="528">
        <v>127.6</v>
      </c>
      <c r="BP719" s="528">
        <v>126.8</v>
      </c>
      <c r="BQ719" s="528">
        <v>126.8</v>
      </c>
      <c r="BR719" s="528">
        <v>126.8</v>
      </c>
      <c r="BS719" s="528">
        <v>126.8</v>
      </c>
      <c r="BT719" s="528">
        <v>125.2</v>
      </c>
      <c r="BU719" s="528">
        <v>124.7</v>
      </c>
      <c r="BV719" s="528">
        <v>127.2</v>
      </c>
      <c r="BW719" s="528">
        <v>127.2</v>
      </c>
      <c r="BX719" s="528">
        <v>127</v>
      </c>
      <c r="BY719" s="528">
        <v>113.8</v>
      </c>
      <c r="BZ719" s="528">
        <v>115.1</v>
      </c>
      <c r="CA719" s="528">
        <v>116</v>
      </c>
      <c r="CB719" s="528">
        <v>116.2</v>
      </c>
      <c r="CC719" s="528">
        <v>116.4</v>
      </c>
      <c r="CD719" s="528">
        <v>116.6</v>
      </c>
      <c r="CE719" s="528">
        <v>116.6</v>
      </c>
      <c r="CF719" s="528">
        <v>116.7</v>
      </c>
      <c r="CG719" s="528">
        <v>116.4</v>
      </c>
      <c r="CH719" s="528">
        <v>116.4</v>
      </c>
      <c r="CI719" s="528">
        <v>116.4</v>
      </c>
      <c r="CJ719" s="528">
        <v>115.8</v>
      </c>
      <c r="CK719" s="528">
        <v>116</v>
      </c>
      <c r="CL719" s="528">
        <v>115</v>
      </c>
    </row>
    <row r="720" spans="1:90">
      <c r="A720" s="524" t="s">
        <v>3294</v>
      </c>
      <c r="B720" s="524" t="s">
        <v>3295</v>
      </c>
      <c r="C720" s="525">
        <v>1.7049999999999999E-2</v>
      </c>
      <c r="D720" s="528">
        <v>100.7</v>
      </c>
      <c r="E720" s="528">
        <v>100.7</v>
      </c>
      <c r="F720" s="528">
        <v>100.7</v>
      </c>
      <c r="G720" s="528">
        <v>98.4</v>
      </c>
      <c r="H720" s="528">
        <v>98.4</v>
      </c>
      <c r="I720" s="528">
        <v>98.4</v>
      </c>
      <c r="J720" s="528">
        <v>98.4</v>
      </c>
      <c r="K720" s="528">
        <v>98.4</v>
      </c>
      <c r="L720" s="528">
        <v>98.4</v>
      </c>
      <c r="M720" s="528">
        <v>98.4</v>
      </c>
      <c r="N720" s="528">
        <v>101.1</v>
      </c>
      <c r="O720" s="528">
        <v>101.1</v>
      </c>
      <c r="P720" s="528">
        <v>101.1</v>
      </c>
      <c r="Q720" s="528">
        <v>101.1</v>
      </c>
      <c r="R720" s="528">
        <v>101.1</v>
      </c>
      <c r="S720" s="528">
        <v>101.6</v>
      </c>
      <c r="T720" s="528">
        <v>101.6</v>
      </c>
      <c r="U720" s="528">
        <v>100.4</v>
      </c>
      <c r="V720" s="528">
        <v>96.9</v>
      </c>
      <c r="W720" s="528">
        <v>96.9</v>
      </c>
      <c r="X720" s="528">
        <v>96.9</v>
      </c>
      <c r="Y720" s="528">
        <v>96.9</v>
      </c>
      <c r="Z720" s="528">
        <v>96.9</v>
      </c>
      <c r="AA720" s="528">
        <v>96.9</v>
      </c>
      <c r="AB720" s="528">
        <v>96.9</v>
      </c>
      <c r="AC720" s="528">
        <v>96.9</v>
      </c>
      <c r="AD720" s="528">
        <v>96.9</v>
      </c>
      <c r="AE720" s="528">
        <v>101.1</v>
      </c>
      <c r="AF720" s="528">
        <v>110.2</v>
      </c>
      <c r="AG720" s="528">
        <v>110.2</v>
      </c>
      <c r="AH720" s="528">
        <v>110.2</v>
      </c>
      <c r="AI720" s="528">
        <v>110.2</v>
      </c>
      <c r="AJ720" s="528">
        <v>110.2</v>
      </c>
      <c r="AK720" s="528">
        <v>110.2</v>
      </c>
      <c r="AL720" s="528">
        <v>110.2</v>
      </c>
      <c r="AM720" s="528">
        <v>110.2</v>
      </c>
      <c r="AN720" s="528">
        <v>110.2</v>
      </c>
      <c r="AO720" s="528">
        <v>110.2</v>
      </c>
      <c r="AP720" s="528">
        <v>110.2</v>
      </c>
      <c r="AQ720" s="528">
        <v>111.2</v>
      </c>
      <c r="AR720" s="528">
        <v>111.2</v>
      </c>
      <c r="AS720" s="528">
        <v>111.2</v>
      </c>
      <c r="AT720" s="528">
        <v>110.6</v>
      </c>
      <c r="AU720" s="528">
        <v>108.7</v>
      </c>
      <c r="AV720" s="528">
        <v>108.7</v>
      </c>
      <c r="AW720" s="528">
        <v>108.7</v>
      </c>
      <c r="AX720" s="528">
        <v>108.7</v>
      </c>
      <c r="AY720" s="528">
        <v>108.7</v>
      </c>
      <c r="AZ720" s="528">
        <v>113.8</v>
      </c>
      <c r="BA720" s="528">
        <v>113.8</v>
      </c>
      <c r="BB720" s="528">
        <v>113.8</v>
      </c>
      <c r="BC720" s="528">
        <v>113.8</v>
      </c>
      <c r="BD720" s="528">
        <v>109</v>
      </c>
      <c r="BE720" s="528">
        <v>109.2</v>
      </c>
      <c r="BF720" s="528">
        <v>109.2</v>
      </c>
      <c r="BG720" s="528">
        <v>109.2</v>
      </c>
      <c r="BH720" s="528">
        <v>109.2</v>
      </c>
      <c r="BI720" s="528">
        <v>110.2</v>
      </c>
      <c r="BJ720" s="528">
        <v>109.2</v>
      </c>
      <c r="BK720" s="528">
        <v>109.2</v>
      </c>
      <c r="BL720" s="528">
        <v>109.2</v>
      </c>
      <c r="BM720" s="528">
        <v>109.2</v>
      </c>
      <c r="BN720" s="528">
        <v>117.1</v>
      </c>
      <c r="BO720" s="528">
        <v>122.6</v>
      </c>
      <c r="BP720" s="528">
        <v>122.6</v>
      </c>
      <c r="BQ720" s="528">
        <v>122.6</v>
      </c>
      <c r="BR720" s="528">
        <v>122.6</v>
      </c>
      <c r="BS720" s="528">
        <v>122.6</v>
      </c>
      <c r="BT720" s="528">
        <v>122.6</v>
      </c>
      <c r="BU720" s="528">
        <v>122.6</v>
      </c>
      <c r="BV720" s="528">
        <v>122.6</v>
      </c>
      <c r="BW720" s="528">
        <v>122.6</v>
      </c>
      <c r="BX720" s="528">
        <v>122.6</v>
      </c>
      <c r="BY720" s="528">
        <v>122.6</v>
      </c>
      <c r="BZ720" s="528">
        <v>122.6</v>
      </c>
      <c r="CA720" s="528">
        <v>125.7</v>
      </c>
      <c r="CB720" s="528">
        <v>126.5</v>
      </c>
      <c r="CC720" s="528">
        <v>126.5</v>
      </c>
      <c r="CD720" s="528">
        <v>128.19999999999999</v>
      </c>
      <c r="CE720" s="528">
        <v>128.19999999999999</v>
      </c>
      <c r="CF720" s="528">
        <v>128.19999999999999</v>
      </c>
      <c r="CG720" s="528">
        <v>128.19999999999999</v>
      </c>
      <c r="CH720" s="528">
        <v>128.19999999999999</v>
      </c>
      <c r="CI720" s="528">
        <v>128.19999999999999</v>
      </c>
      <c r="CJ720" s="528">
        <v>139.30000000000001</v>
      </c>
      <c r="CK720" s="528">
        <v>141.5</v>
      </c>
      <c r="CL720" s="528">
        <v>141.5</v>
      </c>
    </row>
    <row r="721" spans="1:90">
      <c r="A721" s="524" t="s">
        <v>3296</v>
      </c>
      <c r="B721" s="524" t="s">
        <v>3297</v>
      </c>
      <c r="C721" s="525">
        <v>0.10600999999999999</v>
      </c>
      <c r="D721" s="528">
        <v>100.3</v>
      </c>
      <c r="E721" s="528">
        <v>101.9</v>
      </c>
      <c r="F721" s="528">
        <v>102.6</v>
      </c>
      <c r="G721" s="528">
        <v>105.9</v>
      </c>
      <c r="H721" s="528">
        <v>105.9</v>
      </c>
      <c r="I721" s="528">
        <v>105.9</v>
      </c>
      <c r="J721" s="528">
        <v>105.9</v>
      </c>
      <c r="K721" s="528">
        <v>105.9</v>
      </c>
      <c r="L721" s="528">
        <v>105.9</v>
      </c>
      <c r="M721" s="528">
        <v>106.3</v>
      </c>
      <c r="N721" s="528">
        <v>106.3</v>
      </c>
      <c r="O721" s="528">
        <v>106.3</v>
      </c>
      <c r="P721" s="528">
        <v>110.7</v>
      </c>
      <c r="Q721" s="528">
        <v>110.7</v>
      </c>
      <c r="R721" s="528">
        <v>110.7</v>
      </c>
      <c r="S721" s="528">
        <v>114.4</v>
      </c>
      <c r="T721" s="528">
        <v>114.4</v>
      </c>
      <c r="U721" s="528">
        <v>114.4</v>
      </c>
      <c r="V721" s="528">
        <v>114.7</v>
      </c>
      <c r="W721" s="528">
        <v>114.6</v>
      </c>
      <c r="X721" s="528">
        <v>114.6</v>
      </c>
      <c r="Y721" s="528">
        <v>114.8</v>
      </c>
      <c r="Z721" s="528">
        <v>114.8</v>
      </c>
      <c r="AA721" s="528">
        <v>114.9</v>
      </c>
      <c r="AB721" s="528">
        <v>116.2</v>
      </c>
      <c r="AC721" s="528">
        <v>116.2</v>
      </c>
      <c r="AD721" s="528">
        <v>116.2</v>
      </c>
      <c r="AE721" s="528">
        <v>111.8</v>
      </c>
      <c r="AF721" s="528">
        <v>111.8</v>
      </c>
      <c r="AG721" s="528">
        <v>111.9</v>
      </c>
      <c r="AH721" s="528">
        <v>111.9</v>
      </c>
      <c r="AI721" s="528">
        <v>111.9</v>
      </c>
      <c r="AJ721" s="528">
        <v>111.9</v>
      </c>
      <c r="AK721" s="528">
        <v>111.6</v>
      </c>
      <c r="AL721" s="528">
        <v>111.6</v>
      </c>
      <c r="AM721" s="528">
        <v>111.3</v>
      </c>
      <c r="AN721" s="528">
        <v>111.9</v>
      </c>
      <c r="AO721" s="528">
        <v>113.5</v>
      </c>
      <c r="AP721" s="528">
        <v>113.3</v>
      </c>
      <c r="AQ721" s="528">
        <v>112.3</v>
      </c>
      <c r="AR721" s="528">
        <v>109.6</v>
      </c>
      <c r="AS721" s="528">
        <v>108.9</v>
      </c>
      <c r="AT721" s="528">
        <v>111</v>
      </c>
      <c r="AU721" s="528">
        <v>111</v>
      </c>
      <c r="AV721" s="528">
        <v>111</v>
      </c>
      <c r="AW721" s="528">
        <v>111</v>
      </c>
      <c r="AX721" s="528">
        <v>111</v>
      </c>
      <c r="AY721" s="528">
        <v>111</v>
      </c>
      <c r="AZ721" s="528">
        <v>111</v>
      </c>
      <c r="BA721" s="528">
        <v>111</v>
      </c>
      <c r="BB721" s="528">
        <v>111</v>
      </c>
      <c r="BC721" s="528">
        <v>112.8</v>
      </c>
      <c r="BD721" s="528">
        <v>112.8</v>
      </c>
      <c r="BE721" s="528">
        <v>112.8</v>
      </c>
      <c r="BF721" s="528">
        <v>112.8</v>
      </c>
      <c r="BG721" s="528">
        <v>112.8</v>
      </c>
      <c r="BH721" s="528">
        <v>112.8</v>
      </c>
      <c r="BI721" s="528">
        <v>112.8</v>
      </c>
      <c r="BJ721" s="528">
        <v>113.8</v>
      </c>
      <c r="BK721" s="528">
        <v>114.8</v>
      </c>
      <c r="BL721" s="528">
        <v>115.5</v>
      </c>
      <c r="BM721" s="528">
        <v>116.1</v>
      </c>
      <c r="BN721" s="528">
        <v>115.2</v>
      </c>
      <c r="BO721" s="528">
        <v>115.9</v>
      </c>
      <c r="BP721" s="528">
        <v>116.2</v>
      </c>
      <c r="BQ721" s="528">
        <v>116.2</v>
      </c>
      <c r="BR721" s="528">
        <v>116.2</v>
      </c>
      <c r="BS721" s="528">
        <v>116.2</v>
      </c>
      <c r="BT721" s="528">
        <v>116.2</v>
      </c>
      <c r="BU721" s="528">
        <v>116.2</v>
      </c>
      <c r="BV721" s="528">
        <v>116.2</v>
      </c>
      <c r="BW721" s="528">
        <v>116.1</v>
      </c>
      <c r="BX721" s="528">
        <v>116.4</v>
      </c>
      <c r="BY721" s="528">
        <v>116.6</v>
      </c>
      <c r="BZ721" s="528">
        <v>115.4</v>
      </c>
      <c r="CA721" s="528">
        <v>115.4</v>
      </c>
      <c r="CB721" s="528">
        <v>115.5</v>
      </c>
      <c r="CC721" s="528">
        <v>115.5</v>
      </c>
      <c r="CD721" s="528">
        <v>115.5</v>
      </c>
      <c r="CE721" s="528">
        <v>115.8</v>
      </c>
      <c r="CF721" s="528">
        <v>115.8</v>
      </c>
      <c r="CG721" s="528">
        <v>115.8</v>
      </c>
      <c r="CH721" s="528">
        <v>115.8</v>
      </c>
      <c r="CI721" s="528">
        <v>116.3</v>
      </c>
      <c r="CJ721" s="528">
        <v>116.3</v>
      </c>
      <c r="CK721" s="528">
        <v>116.3</v>
      </c>
      <c r="CL721" s="528">
        <v>114.8</v>
      </c>
    </row>
    <row r="722" spans="1:90">
      <c r="A722" s="524" t="s">
        <v>3298</v>
      </c>
      <c r="B722" s="524" t="s">
        <v>3299</v>
      </c>
      <c r="C722" s="525">
        <v>1.0627800000000001</v>
      </c>
      <c r="D722" s="528">
        <v>102.2</v>
      </c>
      <c r="E722" s="528">
        <v>102.5</v>
      </c>
      <c r="F722" s="528">
        <v>103.5</v>
      </c>
      <c r="G722" s="528">
        <v>105.2</v>
      </c>
      <c r="H722" s="528">
        <v>105.6</v>
      </c>
      <c r="I722" s="528">
        <v>105.9</v>
      </c>
      <c r="J722" s="528">
        <v>107.2</v>
      </c>
      <c r="K722" s="528">
        <v>107.2</v>
      </c>
      <c r="L722" s="528">
        <v>107.2</v>
      </c>
      <c r="M722" s="528">
        <v>107.9</v>
      </c>
      <c r="N722" s="528">
        <v>109</v>
      </c>
      <c r="O722" s="528">
        <v>109.4</v>
      </c>
      <c r="P722" s="528">
        <v>110.7</v>
      </c>
      <c r="Q722" s="528">
        <v>112.4</v>
      </c>
      <c r="R722" s="528">
        <v>113.4</v>
      </c>
      <c r="S722" s="528">
        <v>121.9</v>
      </c>
      <c r="T722" s="528">
        <v>124</v>
      </c>
      <c r="U722" s="528">
        <v>125.1</v>
      </c>
      <c r="V722" s="528">
        <v>126.7</v>
      </c>
      <c r="W722" s="528">
        <v>128</v>
      </c>
      <c r="X722" s="528">
        <v>128.4</v>
      </c>
      <c r="Y722" s="528">
        <v>128.6</v>
      </c>
      <c r="Z722" s="528">
        <v>128.6</v>
      </c>
      <c r="AA722" s="528">
        <v>129</v>
      </c>
      <c r="AB722" s="528">
        <v>127.4</v>
      </c>
      <c r="AC722" s="528">
        <v>130.80000000000001</v>
      </c>
      <c r="AD722" s="528">
        <v>131.69999999999999</v>
      </c>
      <c r="AE722" s="528">
        <v>133.80000000000001</v>
      </c>
      <c r="AF722" s="528">
        <v>133.30000000000001</v>
      </c>
      <c r="AG722" s="528">
        <v>133.5</v>
      </c>
      <c r="AH722" s="528">
        <v>133.1</v>
      </c>
      <c r="AI722" s="528">
        <v>133.30000000000001</v>
      </c>
      <c r="AJ722" s="528">
        <v>133.1</v>
      </c>
      <c r="AK722" s="528">
        <v>133.69999999999999</v>
      </c>
      <c r="AL722" s="528">
        <v>133.69999999999999</v>
      </c>
      <c r="AM722" s="528">
        <v>131.80000000000001</v>
      </c>
      <c r="AN722" s="528">
        <v>133.69999999999999</v>
      </c>
      <c r="AO722" s="528">
        <v>133.5</v>
      </c>
      <c r="AP722" s="528">
        <v>133.9</v>
      </c>
      <c r="AQ722" s="528">
        <v>134.5</v>
      </c>
      <c r="AR722" s="528">
        <v>135.1</v>
      </c>
      <c r="AS722" s="528">
        <v>135.80000000000001</v>
      </c>
      <c r="AT722" s="528">
        <v>135.6</v>
      </c>
      <c r="AU722" s="528">
        <v>135.9</v>
      </c>
      <c r="AV722" s="528">
        <v>135.80000000000001</v>
      </c>
      <c r="AW722" s="528">
        <v>135.6</v>
      </c>
      <c r="AX722" s="528">
        <v>135.69999999999999</v>
      </c>
      <c r="AY722" s="528">
        <v>135.19999999999999</v>
      </c>
      <c r="AZ722" s="528">
        <v>134.4</v>
      </c>
      <c r="BA722" s="528">
        <v>132.69999999999999</v>
      </c>
      <c r="BB722" s="528">
        <v>132.6</v>
      </c>
      <c r="BC722" s="528">
        <v>132.4</v>
      </c>
      <c r="BD722" s="528">
        <v>131.80000000000001</v>
      </c>
      <c r="BE722" s="528">
        <v>132.4</v>
      </c>
      <c r="BF722" s="528">
        <v>132.5</v>
      </c>
      <c r="BG722" s="528">
        <v>133</v>
      </c>
      <c r="BH722" s="528">
        <v>132.80000000000001</v>
      </c>
      <c r="BI722" s="528">
        <v>132</v>
      </c>
      <c r="BJ722" s="528">
        <v>132.5</v>
      </c>
      <c r="BK722" s="528">
        <v>132.6</v>
      </c>
      <c r="BL722" s="528">
        <v>135.5</v>
      </c>
      <c r="BM722" s="528">
        <v>131.5</v>
      </c>
      <c r="BN722" s="528">
        <v>131.9</v>
      </c>
      <c r="BO722" s="528">
        <v>131.80000000000001</v>
      </c>
      <c r="BP722" s="528">
        <v>131.9</v>
      </c>
      <c r="BQ722" s="528">
        <v>131.9</v>
      </c>
      <c r="BR722" s="528">
        <v>131.69999999999999</v>
      </c>
      <c r="BS722" s="528">
        <v>131.69999999999999</v>
      </c>
      <c r="BT722" s="528">
        <v>131.80000000000001</v>
      </c>
      <c r="BU722" s="528">
        <v>132.1</v>
      </c>
      <c r="BV722" s="528">
        <v>132.5</v>
      </c>
      <c r="BW722" s="528">
        <v>139.19999999999999</v>
      </c>
      <c r="BX722" s="528">
        <v>135</v>
      </c>
      <c r="BY722" s="528">
        <v>135.5</v>
      </c>
      <c r="BZ722" s="528">
        <v>136.69999999999999</v>
      </c>
      <c r="CA722" s="528">
        <v>137.1</v>
      </c>
      <c r="CB722" s="528">
        <v>135.80000000000001</v>
      </c>
      <c r="CC722" s="528">
        <v>136.80000000000001</v>
      </c>
      <c r="CD722" s="528">
        <v>137.30000000000001</v>
      </c>
      <c r="CE722" s="528">
        <v>137.6</v>
      </c>
      <c r="CF722" s="528">
        <v>137.30000000000001</v>
      </c>
      <c r="CG722" s="528">
        <v>138.30000000000001</v>
      </c>
      <c r="CH722" s="528">
        <v>138.5</v>
      </c>
      <c r="CI722" s="528">
        <v>138.69999999999999</v>
      </c>
      <c r="CJ722" s="528">
        <v>139.19999999999999</v>
      </c>
      <c r="CK722" s="528">
        <v>139.69999999999999</v>
      </c>
      <c r="CL722" s="528">
        <v>140</v>
      </c>
    </row>
    <row r="723" spans="1:90">
      <c r="A723" s="524" t="s">
        <v>3300</v>
      </c>
      <c r="B723" s="524" t="s">
        <v>3301</v>
      </c>
      <c r="C723" s="525">
        <v>0.15495999999999999</v>
      </c>
      <c r="D723" s="528">
        <v>101.8</v>
      </c>
      <c r="E723" s="528">
        <v>101.8</v>
      </c>
      <c r="F723" s="528">
        <v>101.5</v>
      </c>
      <c r="G723" s="528">
        <v>111.5</v>
      </c>
      <c r="H723" s="528">
        <v>111.5</v>
      </c>
      <c r="I723" s="528">
        <v>111.5</v>
      </c>
      <c r="J723" s="528">
        <v>111.5</v>
      </c>
      <c r="K723" s="528">
        <v>111.5</v>
      </c>
      <c r="L723" s="528">
        <v>111.5</v>
      </c>
      <c r="M723" s="528">
        <v>112.2</v>
      </c>
      <c r="N723" s="528">
        <v>112.5</v>
      </c>
      <c r="O723" s="528">
        <v>112</v>
      </c>
      <c r="P723" s="528">
        <v>113.8</v>
      </c>
      <c r="Q723" s="528">
        <v>113.8</v>
      </c>
      <c r="R723" s="528">
        <v>113.8</v>
      </c>
      <c r="S723" s="528">
        <v>131.80000000000001</v>
      </c>
      <c r="T723" s="528">
        <v>131.69999999999999</v>
      </c>
      <c r="U723" s="528">
        <v>136.5</v>
      </c>
      <c r="V723" s="528">
        <v>137.6</v>
      </c>
      <c r="W723" s="528">
        <v>137.6</v>
      </c>
      <c r="X723" s="528">
        <v>137.6</v>
      </c>
      <c r="Y723" s="528">
        <v>137.6</v>
      </c>
      <c r="Z723" s="528">
        <v>137.6</v>
      </c>
      <c r="AA723" s="528">
        <v>138</v>
      </c>
      <c r="AB723" s="528">
        <v>138.9</v>
      </c>
      <c r="AC723" s="528">
        <v>140.5</v>
      </c>
      <c r="AD723" s="528">
        <v>142.5</v>
      </c>
      <c r="AE723" s="528">
        <v>143.4</v>
      </c>
      <c r="AF723" s="528">
        <v>143.19999999999999</v>
      </c>
      <c r="AG723" s="528">
        <v>143.19999999999999</v>
      </c>
      <c r="AH723" s="528">
        <v>143.19999999999999</v>
      </c>
      <c r="AI723" s="528">
        <v>143.19999999999999</v>
      </c>
      <c r="AJ723" s="528">
        <v>143.19999999999999</v>
      </c>
      <c r="AK723" s="528">
        <v>143.19999999999999</v>
      </c>
      <c r="AL723" s="528">
        <v>143.19999999999999</v>
      </c>
      <c r="AM723" s="528">
        <v>139.6</v>
      </c>
      <c r="AN723" s="528">
        <v>138.9</v>
      </c>
      <c r="AO723" s="528">
        <v>137.69999999999999</v>
      </c>
      <c r="AP723" s="528">
        <v>138.6</v>
      </c>
      <c r="AQ723" s="528">
        <v>140.1</v>
      </c>
      <c r="AR723" s="528">
        <v>140.9</v>
      </c>
      <c r="AS723" s="528">
        <v>140.69999999999999</v>
      </c>
      <c r="AT723" s="528">
        <v>138.80000000000001</v>
      </c>
      <c r="AU723" s="528">
        <v>138.69999999999999</v>
      </c>
      <c r="AV723" s="528">
        <v>138</v>
      </c>
      <c r="AW723" s="528">
        <v>137.6</v>
      </c>
      <c r="AX723" s="528">
        <v>139</v>
      </c>
      <c r="AY723" s="528">
        <v>138.30000000000001</v>
      </c>
      <c r="AZ723" s="528">
        <v>130.19999999999999</v>
      </c>
      <c r="BA723" s="528">
        <v>131.1</v>
      </c>
      <c r="BB723" s="528">
        <v>133.6</v>
      </c>
      <c r="BC723" s="528">
        <v>133.69999999999999</v>
      </c>
      <c r="BD723" s="528">
        <v>133.69999999999999</v>
      </c>
      <c r="BE723" s="528">
        <v>133.69999999999999</v>
      </c>
      <c r="BF723" s="528">
        <v>133.69999999999999</v>
      </c>
      <c r="BG723" s="528">
        <v>135.9</v>
      </c>
      <c r="BH723" s="528">
        <v>135.4</v>
      </c>
      <c r="BI723" s="528">
        <v>133.6</v>
      </c>
      <c r="BJ723" s="528">
        <v>138.9</v>
      </c>
      <c r="BK723" s="528">
        <v>139</v>
      </c>
      <c r="BL723" s="528">
        <v>140.1</v>
      </c>
      <c r="BM723" s="528">
        <v>138.30000000000001</v>
      </c>
      <c r="BN723" s="528">
        <v>143.69999999999999</v>
      </c>
      <c r="BO723" s="528">
        <v>144.6</v>
      </c>
      <c r="BP723" s="528">
        <v>144</v>
      </c>
      <c r="BQ723" s="528">
        <v>144.1</v>
      </c>
      <c r="BR723" s="528">
        <v>143.1</v>
      </c>
      <c r="BS723" s="528">
        <v>143.1</v>
      </c>
      <c r="BT723" s="528">
        <v>143.1</v>
      </c>
      <c r="BU723" s="528">
        <v>143.1</v>
      </c>
      <c r="BV723" s="528">
        <v>143.1</v>
      </c>
      <c r="BW723" s="528">
        <v>143.1</v>
      </c>
      <c r="BX723" s="528">
        <v>142.9</v>
      </c>
      <c r="BY723" s="528">
        <v>143.30000000000001</v>
      </c>
      <c r="BZ723" s="528">
        <v>147.6</v>
      </c>
      <c r="CA723" s="528">
        <v>149.6</v>
      </c>
      <c r="CB723" s="528">
        <v>149.30000000000001</v>
      </c>
      <c r="CC723" s="528">
        <v>153.6</v>
      </c>
      <c r="CD723" s="528">
        <v>153.6</v>
      </c>
      <c r="CE723" s="528">
        <v>153.6</v>
      </c>
      <c r="CF723" s="528">
        <v>153.6</v>
      </c>
      <c r="CG723" s="528">
        <v>153.6</v>
      </c>
      <c r="CH723" s="528">
        <v>153.80000000000001</v>
      </c>
      <c r="CI723" s="528">
        <v>153.80000000000001</v>
      </c>
      <c r="CJ723" s="528">
        <v>153.80000000000001</v>
      </c>
      <c r="CK723" s="528">
        <v>153.80000000000001</v>
      </c>
      <c r="CL723" s="528">
        <v>156</v>
      </c>
    </row>
    <row r="724" spans="1:90">
      <c r="A724" s="524" t="s">
        <v>3302</v>
      </c>
      <c r="B724" s="524" t="s">
        <v>3303</v>
      </c>
      <c r="C724" s="525">
        <v>5.2249999999999998E-2</v>
      </c>
      <c r="D724" s="528">
        <v>101.9</v>
      </c>
      <c r="E724" s="528">
        <v>104.8</v>
      </c>
      <c r="F724" s="528">
        <v>106.7</v>
      </c>
      <c r="G724" s="528">
        <v>107.6</v>
      </c>
      <c r="H724" s="528">
        <v>107.7</v>
      </c>
      <c r="I724" s="528">
        <v>109.8</v>
      </c>
      <c r="J724" s="528">
        <v>109</v>
      </c>
      <c r="K724" s="528">
        <v>110.2</v>
      </c>
      <c r="L724" s="528">
        <v>109.7</v>
      </c>
      <c r="M724" s="528">
        <v>110.6</v>
      </c>
      <c r="N724" s="528">
        <v>112.1</v>
      </c>
      <c r="O724" s="528">
        <v>112.2</v>
      </c>
      <c r="P724" s="528">
        <v>113.6</v>
      </c>
      <c r="Q724" s="528">
        <v>117.3</v>
      </c>
      <c r="R724" s="528">
        <v>116.7</v>
      </c>
      <c r="S724" s="528">
        <v>120.3</v>
      </c>
      <c r="T724" s="528">
        <v>119.5</v>
      </c>
      <c r="U724" s="528">
        <v>121.1</v>
      </c>
      <c r="V724" s="528">
        <v>120.6</v>
      </c>
      <c r="W724" s="528">
        <v>123.2</v>
      </c>
      <c r="X724" s="528">
        <v>123.8</v>
      </c>
      <c r="Y724" s="528">
        <v>123.2</v>
      </c>
      <c r="Z724" s="528">
        <v>126.9</v>
      </c>
      <c r="AA724" s="528">
        <v>123.3</v>
      </c>
      <c r="AB724" s="528">
        <v>127.8</v>
      </c>
      <c r="AC724" s="528">
        <v>130.1</v>
      </c>
      <c r="AD724" s="528">
        <v>132</v>
      </c>
      <c r="AE724" s="528">
        <v>133.4</v>
      </c>
      <c r="AF724" s="528">
        <v>133.80000000000001</v>
      </c>
      <c r="AG724" s="528">
        <v>132.80000000000001</v>
      </c>
      <c r="AH724" s="528">
        <v>133.19999999999999</v>
      </c>
      <c r="AI724" s="528">
        <v>135</v>
      </c>
      <c r="AJ724" s="528">
        <v>134.4</v>
      </c>
      <c r="AK724" s="528">
        <v>135</v>
      </c>
      <c r="AL724" s="528">
        <v>134.69999999999999</v>
      </c>
      <c r="AM724" s="528">
        <v>134.69999999999999</v>
      </c>
      <c r="AN724" s="528">
        <v>144.30000000000001</v>
      </c>
      <c r="AO724" s="528">
        <v>143.30000000000001</v>
      </c>
      <c r="AP724" s="528">
        <v>144.1</v>
      </c>
      <c r="AQ724" s="528">
        <v>143.1</v>
      </c>
      <c r="AR724" s="528">
        <v>143.4</v>
      </c>
      <c r="AS724" s="528">
        <v>143.19999999999999</v>
      </c>
      <c r="AT724" s="528">
        <v>143.80000000000001</v>
      </c>
      <c r="AU724" s="528">
        <v>143.80000000000001</v>
      </c>
      <c r="AV724" s="528">
        <v>143.80000000000001</v>
      </c>
      <c r="AW724" s="528">
        <v>143.80000000000001</v>
      </c>
      <c r="AX724" s="528">
        <v>143.9</v>
      </c>
      <c r="AY724" s="528">
        <v>143.5</v>
      </c>
      <c r="AZ724" s="528">
        <v>139.5</v>
      </c>
      <c r="BA724" s="528">
        <v>139.80000000000001</v>
      </c>
      <c r="BB724" s="528">
        <v>139.1</v>
      </c>
      <c r="BC724" s="528">
        <v>137.30000000000001</v>
      </c>
      <c r="BD724" s="528">
        <v>139.5</v>
      </c>
      <c r="BE724" s="528">
        <v>139.30000000000001</v>
      </c>
      <c r="BF724" s="528">
        <v>140.9</v>
      </c>
      <c r="BG724" s="528">
        <v>140.6</v>
      </c>
      <c r="BH724" s="528">
        <v>139.19999999999999</v>
      </c>
      <c r="BI724" s="528">
        <v>138</v>
      </c>
      <c r="BJ724" s="528">
        <v>139.6</v>
      </c>
      <c r="BK724" s="528">
        <v>138.9</v>
      </c>
      <c r="BL724" s="528">
        <v>136.9</v>
      </c>
      <c r="BM724" s="528">
        <v>137.80000000000001</v>
      </c>
      <c r="BN724" s="528">
        <v>137.69999999999999</v>
      </c>
      <c r="BO724" s="528">
        <v>139.9</v>
      </c>
      <c r="BP724" s="528">
        <v>140.4</v>
      </c>
      <c r="BQ724" s="528">
        <v>140.80000000000001</v>
      </c>
      <c r="BR724" s="528">
        <v>141</v>
      </c>
      <c r="BS724" s="528">
        <v>141.69999999999999</v>
      </c>
      <c r="BT724" s="528">
        <v>141.69999999999999</v>
      </c>
      <c r="BU724" s="528">
        <v>141.80000000000001</v>
      </c>
      <c r="BV724" s="528">
        <v>142</v>
      </c>
      <c r="BW724" s="528">
        <v>144</v>
      </c>
      <c r="BX724" s="528">
        <v>144.69999999999999</v>
      </c>
      <c r="BY724" s="528">
        <v>145.30000000000001</v>
      </c>
      <c r="BZ724" s="528">
        <v>146.19999999999999</v>
      </c>
      <c r="CA724" s="528">
        <v>144.4</v>
      </c>
      <c r="CB724" s="528">
        <v>143.1</v>
      </c>
      <c r="CC724" s="528">
        <v>143.69999999999999</v>
      </c>
      <c r="CD724" s="528">
        <v>145.6</v>
      </c>
      <c r="CE724" s="528">
        <v>145.80000000000001</v>
      </c>
      <c r="CF724" s="528">
        <v>146</v>
      </c>
      <c r="CG724" s="528">
        <v>146</v>
      </c>
      <c r="CH724" s="528">
        <v>146.5</v>
      </c>
      <c r="CI724" s="528">
        <v>146.4</v>
      </c>
      <c r="CJ724" s="528">
        <v>147.4</v>
      </c>
      <c r="CK724" s="528">
        <v>146.1</v>
      </c>
      <c r="CL724" s="528">
        <v>145.4</v>
      </c>
    </row>
    <row r="725" spans="1:90">
      <c r="A725" s="524" t="s">
        <v>3304</v>
      </c>
      <c r="B725" s="524" t="s">
        <v>3305</v>
      </c>
      <c r="C725" s="525">
        <v>3.755E-2</v>
      </c>
      <c r="D725" s="528">
        <v>100</v>
      </c>
      <c r="E725" s="528">
        <v>100</v>
      </c>
      <c r="F725" s="528">
        <v>100</v>
      </c>
      <c r="G725" s="528">
        <v>101.1</v>
      </c>
      <c r="H725" s="528">
        <v>101.3</v>
      </c>
      <c r="I725" s="528">
        <v>101.3</v>
      </c>
      <c r="J725" s="528">
        <v>101.3</v>
      </c>
      <c r="K725" s="528">
        <v>101.3</v>
      </c>
      <c r="L725" s="528">
        <v>101.1</v>
      </c>
      <c r="M725" s="528">
        <v>101.1</v>
      </c>
      <c r="N725" s="528">
        <v>101.1</v>
      </c>
      <c r="O725" s="528">
        <v>101.2</v>
      </c>
      <c r="P725" s="528">
        <v>101.5</v>
      </c>
      <c r="Q725" s="528">
        <v>101.5</v>
      </c>
      <c r="R725" s="528">
        <v>101</v>
      </c>
      <c r="S725" s="528">
        <v>102.6</v>
      </c>
      <c r="T725" s="528">
        <v>102.9</v>
      </c>
      <c r="U725" s="528">
        <v>103</v>
      </c>
      <c r="V725" s="528">
        <v>103</v>
      </c>
      <c r="W725" s="528">
        <v>103</v>
      </c>
      <c r="X725" s="528">
        <v>103.2</v>
      </c>
      <c r="Y725" s="528">
        <v>103.6</v>
      </c>
      <c r="Z725" s="528">
        <v>103.6</v>
      </c>
      <c r="AA725" s="528">
        <v>103.6</v>
      </c>
      <c r="AB725" s="528">
        <v>103.9</v>
      </c>
      <c r="AC725" s="528">
        <v>103.9</v>
      </c>
      <c r="AD725" s="528">
        <v>104</v>
      </c>
      <c r="AE725" s="528">
        <v>103.2</v>
      </c>
      <c r="AF725" s="528">
        <v>103.2</v>
      </c>
      <c r="AG725" s="528">
        <v>103.2</v>
      </c>
      <c r="AH725" s="528">
        <v>103.2</v>
      </c>
      <c r="AI725" s="528">
        <v>103.2</v>
      </c>
      <c r="AJ725" s="528">
        <v>103.2</v>
      </c>
      <c r="AK725" s="528">
        <v>103.3</v>
      </c>
      <c r="AL725" s="528">
        <v>103.1</v>
      </c>
      <c r="AM725" s="528">
        <v>103.1</v>
      </c>
      <c r="AN725" s="528">
        <v>103.7</v>
      </c>
      <c r="AO725" s="528">
        <v>103.7</v>
      </c>
      <c r="AP725" s="528">
        <v>103.8</v>
      </c>
      <c r="AQ725" s="528">
        <v>104.4</v>
      </c>
      <c r="AR725" s="528">
        <v>104.4</v>
      </c>
      <c r="AS725" s="528">
        <v>104.7</v>
      </c>
      <c r="AT725" s="528">
        <v>104.7</v>
      </c>
      <c r="AU725" s="528">
        <v>104.9</v>
      </c>
      <c r="AV725" s="528">
        <v>104.9</v>
      </c>
      <c r="AW725" s="528">
        <v>104.9</v>
      </c>
      <c r="AX725" s="528">
        <v>104.9</v>
      </c>
      <c r="AY725" s="528">
        <v>103.1</v>
      </c>
      <c r="AZ725" s="528">
        <v>102.6</v>
      </c>
      <c r="BA725" s="528">
        <v>102.6</v>
      </c>
      <c r="BB725" s="528">
        <v>102.7</v>
      </c>
      <c r="BC725" s="528">
        <v>106</v>
      </c>
      <c r="BD725" s="528">
        <v>105.9</v>
      </c>
      <c r="BE725" s="528">
        <v>105.9</v>
      </c>
      <c r="BF725" s="528">
        <v>105.9</v>
      </c>
      <c r="BG725" s="528">
        <v>105.9</v>
      </c>
      <c r="BH725" s="528">
        <v>105.5</v>
      </c>
      <c r="BI725" s="528">
        <v>105.5</v>
      </c>
      <c r="BJ725" s="528">
        <v>105.4</v>
      </c>
      <c r="BK725" s="528">
        <v>105.2</v>
      </c>
      <c r="BL725" s="528">
        <v>106.6</v>
      </c>
      <c r="BM725" s="528">
        <v>106.9</v>
      </c>
      <c r="BN725" s="528">
        <v>107</v>
      </c>
      <c r="BO725" s="528">
        <v>110.7</v>
      </c>
      <c r="BP725" s="528">
        <v>113.3</v>
      </c>
      <c r="BQ725" s="528">
        <v>114</v>
      </c>
      <c r="BR725" s="528">
        <v>114</v>
      </c>
      <c r="BS725" s="528">
        <v>114</v>
      </c>
      <c r="BT725" s="528">
        <v>114</v>
      </c>
      <c r="BU725" s="528">
        <v>114</v>
      </c>
      <c r="BV725" s="528">
        <v>114</v>
      </c>
      <c r="BW725" s="528">
        <v>114.3</v>
      </c>
      <c r="BX725" s="528">
        <v>114.4</v>
      </c>
      <c r="BY725" s="528">
        <v>114.8</v>
      </c>
      <c r="BZ725" s="528">
        <v>115.5</v>
      </c>
      <c r="CA725" s="528">
        <v>115</v>
      </c>
      <c r="CB725" s="528">
        <v>115</v>
      </c>
      <c r="CC725" s="528">
        <v>115.4</v>
      </c>
      <c r="CD725" s="528">
        <v>115.8</v>
      </c>
      <c r="CE725" s="528">
        <v>116.7</v>
      </c>
      <c r="CF725" s="528">
        <v>116.4</v>
      </c>
      <c r="CG725" s="528">
        <v>116.4</v>
      </c>
      <c r="CH725" s="528">
        <v>116.5</v>
      </c>
      <c r="CI725" s="528">
        <v>117.1</v>
      </c>
      <c r="CJ725" s="528">
        <v>117.1</v>
      </c>
      <c r="CK725" s="528">
        <v>117.3</v>
      </c>
      <c r="CL725" s="528">
        <v>117.2</v>
      </c>
    </row>
    <row r="726" spans="1:90">
      <c r="A726" s="524" t="s">
        <v>3306</v>
      </c>
      <c r="B726" s="524" t="s">
        <v>3307</v>
      </c>
      <c r="C726" s="525">
        <v>2.8989999999999998E-2</v>
      </c>
      <c r="D726" s="528">
        <v>100.9</v>
      </c>
      <c r="E726" s="528">
        <v>102.6</v>
      </c>
      <c r="F726" s="528">
        <v>104.1</v>
      </c>
      <c r="G726" s="528">
        <v>104.1</v>
      </c>
      <c r="H726" s="528">
        <v>104.1</v>
      </c>
      <c r="I726" s="528">
        <v>104.1</v>
      </c>
      <c r="J726" s="528">
        <v>104.1</v>
      </c>
      <c r="K726" s="528">
        <v>105.6</v>
      </c>
      <c r="L726" s="528">
        <v>105.6</v>
      </c>
      <c r="M726" s="528">
        <v>105.6</v>
      </c>
      <c r="N726" s="528">
        <v>114</v>
      </c>
      <c r="O726" s="528">
        <v>122.4</v>
      </c>
      <c r="P726" s="528">
        <v>122.4</v>
      </c>
      <c r="Q726" s="528">
        <v>122.4</v>
      </c>
      <c r="R726" s="528">
        <v>122.4</v>
      </c>
      <c r="S726" s="528">
        <v>123.4</v>
      </c>
      <c r="T726" s="528">
        <v>123.4</v>
      </c>
      <c r="U726" s="528">
        <v>123.4</v>
      </c>
      <c r="V726" s="528">
        <v>123.4</v>
      </c>
      <c r="W726" s="528">
        <v>123.4</v>
      </c>
      <c r="X726" s="528">
        <v>123.4</v>
      </c>
      <c r="Y726" s="528">
        <v>123.4</v>
      </c>
      <c r="Z726" s="528">
        <v>123.4</v>
      </c>
      <c r="AA726" s="528">
        <v>123.4</v>
      </c>
      <c r="AB726" s="528">
        <v>123.4</v>
      </c>
      <c r="AC726" s="528">
        <v>123.4</v>
      </c>
      <c r="AD726" s="528">
        <v>123.4</v>
      </c>
      <c r="AE726" s="528">
        <v>123.4</v>
      </c>
      <c r="AF726" s="528">
        <v>123.4</v>
      </c>
      <c r="AG726" s="528">
        <v>123.4</v>
      </c>
      <c r="AH726" s="528">
        <v>123.4</v>
      </c>
      <c r="AI726" s="528">
        <v>123.4</v>
      </c>
      <c r="AJ726" s="528">
        <v>123.4</v>
      </c>
      <c r="AK726" s="528">
        <v>123.4</v>
      </c>
      <c r="AL726" s="528">
        <v>123.4</v>
      </c>
      <c r="AM726" s="528">
        <v>123.4</v>
      </c>
      <c r="AN726" s="528">
        <v>123.4</v>
      </c>
      <c r="AO726" s="528">
        <v>123.4</v>
      </c>
      <c r="AP726" s="528">
        <v>123.4</v>
      </c>
      <c r="AQ726" s="528">
        <v>123.4</v>
      </c>
      <c r="AR726" s="528">
        <v>127.5</v>
      </c>
      <c r="AS726" s="528">
        <v>127.5</v>
      </c>
      <c r="AT726" s="528">
        <v>127.5</v>
      </c>
      <c r="AU726" s="528">
        <v>127.5</v>
      </c>
      <c r="AV726" s="528">
        <v>127.5</v>
      </c>
      <c r="AW726" s="528">
        <v>127.5</v>
      </c>
      <c r="AX726" s="528">
        <v>127.5</v>
      </c>
      <c r="AY726" s="528">
        <v>127.5</v>
      </c>
      <c r="AZ726" s="528">
        <v>135.30000000000001</v>
      </c>
      <c r="BA726" s="528">
        <v>135.30000000000001</v>
      </c>
      <c r="BB726" s="528">
        <v>135.30000000000001</v>
      </c>
      <c r="BC726" s="528">
        <v>135.30000000000001</v>
      </c>
      <c r="BD726" s="528">
        <v>135.30000000000001</v>
      </c>
      <c r="BE726" s="528">
        <v>137.1</v>
      </c>
      <c r="BF726" s="528">
        <v>137.1</v>
      </c>
      <c r="BG726" s="528">
        <v>137.1</v>
      </c>
      <c r="BH726" s="528">
        <v>137.1</v>
      </c>
      <c r="BI726" s="528">
        <v>137.9</v>
      </c>
      <c r="BJ726" s="528">
        <v>124.3</v>
      </c>
      <c r="BK726" s="528">
        <v>126.9</v>
      </c>
      <c r="BL726" s="528">
        <v>126.9</v>
      </c>
      <c r="BM726" s="528">
        <v>126.9</v>
      </c>
      <c r="BN726" s="528">
        <v>127.3</v>
      </c>
      <c r="BO726" s="528">
        <v>124.3</v>
      </c>
      <c r="BP726" s="528">
        <v>127.6</v>
      </c>
      <c r="BQ726" s="528">
        <v>127.6</v>
      </c>
      <c r="BR726" s="528">
        <v>127.6</v>
      </c>
      <c r="BS726" s="528">
        <v>127.6</v>
      </c>
      <c r="BT726" s="528">
        <v>127.6</v>
      </c>
      <c r="BU726" s="528">
        <v>127.6</v>
      </c>
      <c r="BV726" s="528">
        <v>127.6</v>
      </c>
      <c r="BW726" s="528">
        <v>127.6</v>
      </c>
      <c r="BX726" s="528">
        <v>127.6</v>
      </c>
      <c r="BY726" s="528">
        <v>127.7</v>
      </c>
      <c r="BZ726" s="528">
        <v>127.8</v>
      </c>
      <c r="CA726" s="528">
        <v>127.8</v>
      </c>
      <c r="CB726" s="528">
        <v>131.30000000000001</v>
      </c>
      <c r="CC726" s="528">
        <v>132.5</v>
      </c>
      <c r="CD726" s="528">
        <v>132.5</v>
      </c>
      <c r="CE726" s="528">
        <v>132.5</v>
      </c>
      <c r="CF726" s="528">
        <v>132.5</v>
      </c>
      <c r="CG726" s="528">
        <v>132.5</v>
      </c>
      <c r="CH726" s="528">
        <v>132.5</v>
      </c>
      <c r="CI726" s="528">
        <v>132.5</v>
      </c>
      <c r="CJ726" s="528">
        <v>132.5</v>
      </c>
      <c r="CK726" s="528">
        <v>132.5</v>
      </c>
      <c r="CL726" s="528">
        <v>132.9</v>
      </c>
    </row>
    <row r="727" spans="1:90">
      <c r="A727" s="524" t="s">
        <v>3308</v>
      </c>
      <c r="B727" s="524" t="s">
        <v>3309</v>
      </c>
      <c r="C727" s="525">
        <v>3.7440000000000001E-2</v>
      </c>
      <c r="D727" s="528">
        <v>100.4</v>
      </c>
      <c r="E727" s="528">
        <v>100.4</v>
      </c>
      <c r="F727" s="528">
        <v>100.4</v>
      </c>
      <c r="G727" s="528">
        <v>100.5</v>
      </c>
      <c r="H727" s="528">
        <v>100.5</v>
      </c>
      <c r="I727" s="528">
        <v>100.5</v>
      </c>
      <c r="J727" s="528">
        <v>100.4</v>
      </c>
      <c r="K727" s="528">
        <v>100.4</v>
      </c>
      <c r="L727" s="528">
        <v>100.4</v>
      </c>
      <c r="M727" s="528">
        <v>100.5</v>
      </c>
      <c r="N727" s="528">
        <v>100.5</v>
      </c>
      <c r="O727" s="528">
        <v>100.3</v>
      </c>
      <c r="P727" s="528">
        <v>100.5</v>
      </c>
      <c r="Q727" s="528">
        <v>100.5</v>
      </c>
      <c r="R727" s="528">
        <v>100.5</v>
      </c>
      <c r="S727" s="528">
        <v>99.5</v>
      </c>
      <c r="T727" s="528">
        <v>99.5</v>
      </c>
      <c r="U727" s="528">
        <v>99.5</v>
      </c>
      <c r="V727" s="528">
        <v>99.6</v>
      </c>
      <c r="W727" s="528">
        <v>99.6</v>
      </c>
      <c r="X727" s="528">
        <v>99.3</v>
      </c>
      <c r="Y727" s="528">
        <v>99.3</v>
      </c>
      <c r="Z727" s="528">
        <v>99.3</v>
      </c>
      <c r="AA727" s="528">
        <v>99.3</v>
      </c>
      <c r="AB727" s="528">
        <v>99.1</v>
      </c>
      <c r="AC727" s="528">
        <v>99.1</v>
      </c>
      <c r="AD727" s="528">
        <v>99.1</v>
      </c>
      <c r="AE727" s="528">
        <v>98.6</v>
      </c>
      <c r="AF727" s="528">
        <v>98.6</v>
      </c>
      <c r="AG727" s="528">
        <v>98.6</v>
      </c>
      <c r="AH727" s="528">
        <v>97.2</v>
      </c>
      <c r="AI727" s="528">
        <v>95.5</v>
      </c>
      <c r="AJ727" s="528">
        <v>95.5</v>
      </c>
      <c r="AK727" s="528">
        <v>95.6</v>
      </c>
      <c r="AL727" s="528">
        <v>95.6</v>
      </c>
      <c r="AM727" s="528">
        <v>95.6</v>
      </c>
      <c r="AN727" s="528">
        <v>95.6</v>
      </c>
      <c r="AO727" s="528">
        <v>95.6</v>
      </c>
      <c r="AP727" s="528">
        <v>95.6</v>
      </c>
      <c r="AQ727" s="528">
        <v>95.5</v>
      </c>
      <c r="AR727" s="528">
        <v>95.5</v>
      </c>
      <c r="AS727" s="528">
        <v>95.5</v>
      </c>
      <c r="AT727" s="528">
        <v>96.3</v>
      </c>
      <c r="AU727" s="528">
        <v>96.3</v>
      </c>
      <c r="AV727" s="528">
        <v>98</v>
      </c>
      <c r="AW727" s="528">
        <v>97.7</v>
      </c>
      <c r="AX727" s="528">
        <v>98.8</v>
      </c>
      <c r="AY727" s="528">
        <v>98.8</v>
      </c>
      <c r="AZ727" s="528">
        <v>100</v>
      </c>
      <c r="BA727" s="528">
        <v>99.3</v>
      </c>
      <c r="BB727" s="528">
        <v>93.4</v>
      </c>
      <c r="BC727" s="528">
        <v>96.7</v>
      </c>
      <c r="BD727" s="528">
        <v>96.7</v>
      </c>
      <c r="BE727" s="528">
        <v>96.7</v>
      </c>
      <c r="BF727" s="528">
        <v>96.4</v>
      </c>
      <c r="BG727" s="528">
        <v>96.4</v>
      </c>
      <c r="BH727" s="528">
        <v>96.4</v>
      </c>
      <c r="BI727" s="528">
        <v>99.2</v>
      </c>
      <c r="BJ727" s="528">
        <v>102.3</v>
      </c>
      <c r="BK727" s="528">
        <v>101.8</v>
      </c>
      <c r="BL727" s="528">
        <v>101.6</v>
      </c>
      <c r="BM727" s="528">
        <v>101.8</v>
      </c>
      <c r="BN727" s="528">
        <v>98.1</v>
      </c>
      <c r="BO727" s="528">
        <v>98.8</v>
      </c>
      <c r="BP727" s="528">
        <v>98</v>
      </c>
      <c r="BQ727" s="528">
        <v>97.7</v>
      </c>
      <c r="BR727" s="528">
        <v>96.8</v>
      </c>
      <c r="BS727" s="528">
        <v>94.4</v>
      </c>
      <c r="BT727" s="528">
        <v>93.3</v>
      </c>
      <c r="BU727" s="528">
        <v>93.3</v>
      </c>
      <c r="BV727" s="528">
        <v>93.3</v>
      </c>
      <c r="BW727" s="528">
        <v>93.2</v>
      </c>
      <c r="BX727" s="528">
        <v>93.1</v>
      </c>
      <c r="BY727" s="528">
        <v>93.2</v>
      </c>
      <c r="BZ727" s="528">
        <v>93.2</v>
      </c>
      <c r="CA727" s="528">
        <v>90.2</v>
      </c>
      <c r="CB727" s="528">
        <v>90.5</v>
      </c>
      <c r="CC727" s="528">
        <v>90.6</v>
      </c>
      <c r="CD727" s="528">
        <v>90.4</v>
      </c>
      <c r="CE727" s="528">
        <v>90.1</v>
      </c>
      <c r="CF727" s="528">
        <v>90.2</v>
      </c>
      <c r="CG727" s="528">
        <v>90.2</v>
      </c>
      <c r="CH727" s="528">
        <v>90.2</v>
      </c>
      <c r="CI727" s="528">
        <v>90.2</v>
      </c>
      <c r="CJ727" s="528">
        <v>90.4</v>
      </c>
      <c r="CK727" s="528">
        <v>90.8</v>
      </c>
      <c r="CL727" s="528">
        <v>90.9</v>
      </c>
    </row>
    <row r="728" spans="1:90">
      <c r="A728" s="524" t="s">
        <v>3310</v>
      </c>
      <c r="B728" s="524" t="s">
        <v>3311</v>
      </c>
      <c r="C728" s="525">
        <v>7.3770000000000002E-2</v>
      </c>
      <c r="D728" s="528">
        <v>102.7</v>
      </c>
      <c r="E728" s="528">
        <v>102.3</v>
      </c>
      <c r="F728" s="528">
        <v>102.3</v>
      </c>
      <c r="G728" s="528">
        <v>100.3</v>
      </c>
      <c r="H728" s="528">
        <v>103.4</v>
      </c>
      <c r="I728" s="528">
        <v>103.4</v>
      </c>
      <c r="J728" s="528">
        <v>103.4</v>
      </c>
      <c r="K728" s="528">
        <v>103.4</v>
      </c>
      <c r="L728" s="528">
        <v>103.8</v>
      </c>
      <c r="M728" s="528">
        <v>103.8</v>
      </c>
      <c r="N728" s="528">
        <v>103.8</v>
      </c>
      <c r="O728" s="528">
        <v>103.8</v>
      </c>
      <c r="P728" s="528">
        <v>103.8</v>
      </c>
      <c r="Q728" s="528">
        <v>103.8</v>
      </c>
      <c r="R728" s="528">
        <v>104.9</v>
      </c>
      <c r="S728" s="528">
        <v>113.4</v>
      </c>
      <c r="T728" s="528">
        <v>113.4</v>
      </c>
      <c r="U728" s="528">
        <v>113.8</v>
      </c>
      <c r="V728" s="528">
        <v>113.8</v>
      </c>
      <c r="W728" s="528">
        <v>114.6</v>
      </c>
      <c r="X728" s="528">
        <v>112.4</v>
      </c>
      <c r="Y728" s="528">
        <v>113.2</v>
      </c>
      <c r="Z728" s="528">
        <v>112.8</v>
      </c>
      <c r="AA728" s="528">
        <v>112.8</v>
      </c>
      <c r="AB728" s="528">
        <v>112.8</v>
      </c>
      <c r="AC728" s="528">
        <v>112.8</v>
      </c>
      <c r="AD728" s="528">
        <v>112.8</v>
      </c>
      <c r="AE728" s="528">
        <v>112.4</v>
      </c>
      <c r="AF728" s="528">
        <v>113.1</v>
      </c>
      <c r="AG728" s="528">
        <v>113.4</v>
      </c>
      <c r="AH728" s="528">
        <v>112.9</v>
      </c>
      <c r="AI728" s="528">
        <v>112.9</v>
      </c>
      <c r="AJ728" s="528">
        <v>112.7</v>
      </c>
      <c r="AK728" s="528">
        <v>112.5</v>
      </c>
      <c r="AL728" s="528">
        <v>113.1</v>
      </c>
      <c r="AM728" s="528">
        <v>111.6</v>
      </c>
      <c r="AN728" s="528">
        <v>112.4</v>
      </c>
      <c r="AO728" s="528">
        <v>112.4</v>
      </c>
      <c r="AP728" s="528">
        <v>112.4</v>
      </c>
      <c r="AQ728" s="528">
        <v>112.1</v>
      </c>
      <c r="AR728" s="528">
        <v>112.1</v>
      </c>
      <c r="AS728" s="528">
        <v>112.1</v>
      </c>
      <c r="AT728" s="528">
        <v>112.1</v>
      </c>
      <c r="AU728" s="528">
        <v>112.1</v>
      </c>
      <c r="AV728" s="528">
        <v>112.1</v>
      </c>
      <c r="AW728" s="528">
        <v>112.1</v>
      </c>
      <c r="AX728" s="528">
        <v>112.1</v>
      </c>
      <c r="AY728" s="528">
        <v>112.1</v>
      </c>
      <c r="AZ728" s="528">
        <v>108.8</v>
      </c>
      <c r="BA728" s="528">
        <v>108.8</v>
      </c>
      <c r="BB728" s="528">
        <v>109</v>
      </c>
      <c r="BC728" s="528">
        <v>108.8</v>
      </c>
      <c r="BD728" s="528">
        <v>108.8</v>
      </c>
      <c r="BE728" s="528">
        <v>107</v>
      </c>
      <c r="BF728" s="528">
        <v>107</v>
      </c>
      <c r="BG728" s="528">
        <v>107.5</v>
      </c>
      <c r="BH728" s="528">
        <v>107.1</v>
      </c>
      <c r="BI728" s="528">
        <v>107.1</v>
      </c>
      <c r="BJ728" s="528">
        <v>107.1</v>
      </c>
      <c r="BK728" s="528">
        <v>107.2</v>
      </c>
      <c r="BL728" s="528">
        <v>106.8</v>
      </c>
      <c r="BM728" s="528">
        <v>107.2</v>
      </c>
      <c r="BN728" s="528">
        <v>107.7</v>
      </c>
      <c r="BO728" s="528">
        <v>107.9</v>
      </c>
      <c r="BP728" s="528">
        <v>108</v>
      </c>
      <c r="BQ728" s="528">
        <v>107.8</v>
      </c>
      <c r="BR728" s="528">
        <v>108</v>
      </c>
      <c r="BS728" s="528">
        <v>107.9</v>
      </c>
      <c r="BT728" s="528">
        <v>109.9</v>
      </c>
      <c r="BU728" s="528">
        <v>108.7</v>
      </c>
      <c r="BV728" s="528">
        <v>109.9</v>
      </c>
      <c r="BW728" s="528">
        <v>110</v>
      </c>
      <c r="BX728" s="528">
        <v>112.4</v>
      </c>
      <c r="BY728" s="528">
        <v>111.9</v>
      </c>
      <c r="BZ728" s="528">
        <v>114.2</v>
      </c>
      <c r="CA728" s="528">
        <v>114.3</v>
      </c>
      <c r="CB728" s="528">
        <v>114.6</v>
      </c>
      <c r="CC728" s="528">
        <v>114.7</v>
      </c>
      <c r="CD728" s="528">
        <v>114.7</v>
      </c>
      <c r="CE728" s="528">
        <v>115.7</v>
      </c>
      <c r="CF728" s="528">
        <v>115.7</v>
      </c>
      <c r="CG728" s="528">
        <v>115.7</v>
      </c>
      <c r="CH728" s="528">
        <v>115.7</v>
      </c>
      <c r="CI728" s="528">
        <v>115.7</v>
      </c>
      <c r="CJ728" s="528">
        <v>115.9</v>
      </c>
      <c r="CK728" s="528">
        <v>116</v>
      </c>
      <c r="CL728" s="528">
        <v>116.2</v>
      </c>
    </row>
    <row r="729" spans="1:90">
      <c r="A729" s="524" t="s">
        <v>1919</v>
      </c>
      <c r="B729" s="524" t="s">
        <v>3312</v>
      </c>
      <c r="C729" s="525">
        <v>0.38442999999999999</v>
      </c>
      <c r="D729" s="528">
        <v>102.6</v>
      </c>
      <c r="E729" s="528">
        <v>103.2</v>
      </c>
      <c r="F729" s="528">
        <v>104.5</v>
      </c>
      <c r="G729" s="528">
        <v>104.4</v>
      </c>
      <c r="H729" s="528">
        <v>104.8</v>
      </c>
      <c r="I729" s="528">
        <v>104.5</v>
      </c>
      <c r="J729" s="528">
        <v>108.5</v>
      </c>
      <c r="K729" s="528">
        <v>107.2</v>
      </c>
      <c r="L729" s="528">
        <v>107.1</v>
      </c>
      <c r="M729" s="528">
        <v>107.1</v>
      </c>
      <c r="N729" s="528">
        <v>107.8</v>
      </c>
      <c r="O729" s="528">
        <v>108.4</v>
      </c>
      <c r="P729" s="528">
        <v>109.3</v>
      </c>
      <c r="Q729" s="528">
        <v>113.5</v>
      </c>
      <c r="R729" s="528">
        <v>114.1</v>
      </c>
      <c r="S729" s="528">
        <v>122</v>
      </c>
      <c r="T729" s="528">
        <v>123.2</v>
      </c>
      <c r="U729" s="528">
        <v>121.1</v>
      </c>
      <c r="V729" s="528">
        <v>122.7</v>
      </c>
      <c r="W729" s="528">
        <v>124.6</v>
      </c>
      <c r="X729" s="528">
        <v>124.8</v>
      </c>
      <c r="Y729" s="528">
        <v>125.1</v>
      </c>
      <c r="Z729" s="528">
        <v>125.7</v>
      </c>
      <c r="AA729" s="528">
        <v>128.4</v>
      </c>
      <c r="AB729" s="528">
        <v>127.7</v>
      </c>
      <c r="AC729" s="528">
        <v>134.9</v>
      </c>
      <c r="AD729" s="528">
        <v>135.1</v>
      </c>
      <c r="AE729" s="528">
        <v>139.4</v>
      </c>
      <c r="AF729" s="528">
        <v>138.1</v>
      </c>
      <c r="AG729" s="528">
        <v>139.30000000000001</v>
      </c>
      <c r="AH729" s="528">
        <v>137.80000000000001</v>
      </c>
      <c r="AI729" s="528">
        <v>138.6</v>
      </c>
      <c r="AJ729" s="528">
        <v>138.19999999999999</v>
      </c>
      <c r="AK729" s="528">
        <v>139.4</v>
      </c>
      <c r="AL729" s="528">
        <v>140.6</v>
      </c>
      <c r="AM729" s="528">
        <v>138</v>
      </c>
      <c r="AN729" s="528">
        <v>140.5</v>
      </c>
      <c r="AO729" s="528">
        <v>140.30000000000001</v>
      </c>
      <c r="AP729" s="528">
        <v>140.6</v>
      </c>
      <c r="AQ729" s="528">
        <v>140.80000000000001</v>
      </c>
      <c r="AR729" s="528">
        <v>141.4</v>
      </c>
      <c r="AS729" s="528">
        <v>142.80000000000001</v>
      </c>
      <c r="AT729" s="528">
        <v>142.80000000000001</v>
      </c>
      <c r="AU729" s="528">
        <v>142.80000000000001</v>
      </c>
      <c r="AV729" s="528">
        <v>142.80000000000001</v>
      </c>
      <c r="AW729" s="528">
        <v>142.80000000000001</v>
      </c>
      <c r="AX729" s="528">
        <v>142.80000000000001</v>
      </c>
      <c r="AY729" s="528">
        <v>142.9</v>
      </c>
      <c r="AZ729" s="528">
        <v>143.30000000000001</v>
      </c>
      <c r="BA729" s="528">
        <v>138.4</v>
      </c>
      <c r="BB729" s="528">
        <v>137.9</v>
      </c>
      <c r="BC729" s="528">
        <v>137.1</v>
      </c>
      <c r="BD729" s="528">
        <v>136.69999999999999</v>
      </c>
      <c r="BE729" s="528">
        <v>136.80000000000001</v>
      </c>
      <c r="BF729" s="528">
        <v>137</v>
      </c>
      <c r="BG729" s="528">
        <v>137.4</v>
      </c>
      <c r="BH729" s="528">
        <v>137.69999999999999</v>
      </c>
      <c r="BI729" s="528">
        <v>137.69999999999999</v>
      </c>
      <c r="BJ729" s="528">
        <v>137.19999999999999</v>
      </c>
      <c r="BK729" s="528">
        <v>136.30000000000001</v>
      </c>
      <c r="BL729" s="528">
        <v>142.6</v>
      </c>
      <c r="BM729" s="528">
        <v>131.80000000000001</v>
      </c>
      <c r="BN729" s="528">
        <v>130.5</v>
      </c>
      <c r="BO729" s="528">
        <v>130.80000000000001</v>
      </c>
      <c r="BP729" s="528">
        <v>130.6</v>
      </c>
      <c r="BQ729" s="528">
        <v>130.6</v>
      </c>
      <c r="BR729" s="528">
        <v>130.69999999999999</v>
      </c>
      <c r="BS729" s="528">
        <v>130.6</v>
      </c>
      <c r="BT729" s="528">
        <v>130.69999999999999</v>
      </c>
      <c r="BU729" s="528">
        <v>130.6</v>
      </c>
      <c r="BV729" s="528">
        <v>130.80000000000001</v>
      </c>
      <c r="BW729" s="528">
        <v>148.69999999999999</v>
      </c>
      <c r="BX729" s="528">
        <v>134.30000000000001</v>
      </c>
      <c r="BY729" s="528">
        <v>135.30000000000001</v>
      </c>
      <c r="BZ729" s="528">
        <v>135.80000000000001</v>
      </c>
      <c r="CA729" s="528">
        <v>136.19999999999999</v>
      </c>
      <c r="CB729" s="528">
        <v>134.69999999999999</v>
      </c>
      <c r="CC729" s="528">
        <v>134.9</v>
      </c>
      <c r="CD729" s="528">
        <v>135.69999999999999</v>
      </c>
      <c r="CE729" s="528">
        <v>135.80000000000001</v>
      </c>
      <c r="CF729" s="528">
        <v>135.69999999999999</v>
      </c>
      <c r="CG729" s="528">
        <v>137.4</v>
      </c>
      <c r="CH729" s="528">
        <v>137.4</v>
      </c>
      <c r="CI729" s="528">
        <v>137.69999999999999</v>
      </c>
      <c r="CJ729" s="528">
        <v>137.9</v>
      </c>
      <c r="CK729" s="528">
        <v>138.19999999999999</v>
      </c>
      <c r="CL729" s="528">
        <v>138.30000000000001</v>
      </c>
    </row>
    <row r="730" spans="1:90">
      <c r="A730" s="524" t="s">
        <v>3313</v>
      </c>
      <c r="B730" s="524" t="s">
        <v>3314</v>
      </c>
      <c r="C730" s="525">
        <v>6.1900000000000002E-3</v>
      </c>
      <c r="D730" s="528">
        <v>100.6</v>
      </c>
      <c r="E730" s="528">
        <v>100.6</v>
      </c>
      <c r="F730" s="528">
        <v>100.6</v>
      </c>
      <c r="G730" s="528">
        <v>106.3</v>
      </c>
      <c r="H730" s="528">
        <v>109.8</v>
      </c>
      <c r="I730" s="528">
        <v>113.4</v>
      </c>
      <c r="J730" s="528">
        <v>113.4</v>
      </c>
      <c r="K730" s="528">
        <v>113.4</v>
      </c>
      <c r="L730" s="528">
        <v>113.4</v>
      </c>
      <c r="M730" s="528">
        <v>114.5</v>
      </c>
      <c r="N730" s="528">
        <v>114.3</v>
      </c>
      <c r="O730" s="528">
        <v>114.2</v>
      </c>
      <c r="P730" s="528">
        <v>114.2</v>
      </c>
      <c r="Q730" s="528">
        <v>114.2</v>
      </c>
      <c r="R730" s="528">
        <v>114.2</v>
      </c>
      <c r="S730" s="528">
        <v>114.3</v>
      </c>
      <c r="T730" s="528">
        <v>114.3</v>
      </c>
      <c r="U730" s="528">
        <v>114.3</v>
      </c>
      <c r="V730" s="528">
        <v>114.3</v>
      </c>
      <c r="W730" s="528">
        <v>112</v>
      </c>
      <c r="X730" s="528">
        <v>112</v>
      </c>
      <c r="Y730" s="528">
        <v>119.4</v>
      </c>
      <c r="Z730" s="528">
        <v>119.4</v>
      </c>
      <c r="AA730" s="528">
        <v>119.7</v>
      </c>
      <c r="AB730" s="528">
        <v>120.4</v>
      </c>
      <c r="AC730" s="528">
        <v>120.4</v>
      </c>
      <c r="AD730" s="528">
        <v>120.4</v>
      </c>
      <c r="AE730" s="528">
        <v>127.8</v>
      </c>
      <c r="AF730" s="528">
        <v>128</v>
      </c>
      <c r="AG730" s="528">
        <v>128</v>
      </c>
      <c r="AH730" s="528">
        <v>128</v>
      </c>
      <c r="AI730" s="528">
        <v>128</v>
      </c>
      <c r="AJ730" s="528">
        <v>124.5</v>
      </c>
      <c r="AK730" s="528">
        <v>124.5</v>
      </c>
      <c r="AL730" s="528">
        <v>124.5</v>
      </c>
      <c r="AM730" s="528">
        <v>124.5</v>
      </c>
      <c r="AN730" s="528">
        <v>124.3</v>
      </c>
      <c r="AO730" s="528">
        <v>124.3</v>
      </c>
      <c r="AP730" s="528">
        <v>125.4</v>
      </c>
      <c r="AQ730" s="528">
        <v>131.1</v>
      </c>
      <c r="AR730" s="528">
        <v>131.19999999999999</v>
      </c>
      <c r="AS730" s="528">
        <v>131.30000000000001</v>
      </c>
      <c r="AT730" s="528">
        <v>131.4</v>
      </c>
      <c r="AU730" s="528">
        <v>131.4</v>
      </c>
      <c r="AV730" s="528">
        <v>131.4</v>
      </c>
      <c r="AW730" s="528">
        <v>131.4</v>
      </c>
      <c r="AX730" s="528">
        <v>131.4</v>
      </c>
      <c r="AY730" s="528">
        <v>131.4</v>
      </c>
      <c r="AZ730" s="528">
        <v>126.9</v>
      </c>
      <c r="BA730" s="528">
        <v>125.9</v>
      </c>
      <c r="BB730" s="528">
        <v>125.9</v>
      </c>
      <c r="BC730" s="528">
        <v>123.7</v>
      </c>
      <c r="BD730" s="528">
        <v>123.1</v>
      </c>
      <c r="BE730" s="528">
        <v>121</v>
      </c>
      <c r="BF730" s="528">
        <v>122.5</v>
      </c>
      <c r="BG730" s="528">
        <v>123.5</v>
      </c>
      <c r="BH730" s="528">
        <v>124.2</v>
      </c>
      <c r="BI730" s="528">
        <v>124.2</v>
      </c>
      <c r="BJ730" s="528">
        <v>126.3</v>
      </c>
      <c r="BK730" s="528">
        <v>126.3</v>
      </c>
      <c r="BL730" s="528">
        <v>125</v>
      </c>
      <c r="BM730" s="528">
        <v>132.19999999999999</v>
      </c>
      <c r="BN730" s="528">
        <v>133.30000000000001</v>
      </c>
      <c r="BO730" s="528">
        <v>133.80000000000001</v>
      </c>
      <c r="BP730" s="528">
        <v>133.80000000000001</v>
      </c>
      <c r="BQ730" s="528">
        <v>133.80000000000001</v>
      </c>
      <c r="BR730" s="528">
        <v>133.80000000000001</v>
      </c>
      <c r="BS730" s="528">
        <v>133.80000000000001</v>
      </c>
      <c r="BT730" s="528">
        <v>133.80000000000001</v>
      </c>
      <c r="BU730" s="528">
        <v>133.80000000000001</v>
      </c>
      <c r="BV730" s="528">
        <v>133.80000000000001</v>
      </c>
      <c r="BW730" s="528">
        <v>133.30000000000001</v>
      </c>
      <c r="BX730" s="528">
        <v>137.80000000000001</v>
      </c>
      <c r="BY730" s="528">
        <v>138.80000000000001</v>
      </c>
      <c r="BZ730" s="528">
        <v>140.9</v>
      </c>
      <c r="CA730" s="528">
        <v>140.30000000000001</v>
      </c>
      <c r="CB730" s="528">
        <v>139.30000000000001</v>
      </c>
      <c r="CC730" s="528">
        <v>139.30000000000001</v>
      </c>
      <c r="CD730" s="528">
        <v>139.30000000000001</v>
      </c>
      <c r="CE730" s="528">
        <v>139.30000000000001</v>
      </c>
      <c r="CF730" s="528">
        <v>137</v>
      </c>
      <c r="CG730" s="528">
        <v>137.30000000000001</v>
      </c>
      <c r="CH730" s="528">
        <v>138.4</v>
      </c>
      <c r="CI730" s="528">
        <v>138.6</v>
      </c>
      <c r="CJ730" s="528">
        <v>140.19999999999999</v>
      </c>
      <c r="CK730" s="528">
        <v>141.6</v>
      </c>
      <c r="CL730" s="528">
        <v>141.6</v>
      </c>
    </row>
    <row r="731" spans="1:90">
      <c r="A731" s="524" t="s">
        <v>3315</v>
      </c>
      <c r="B731" s="524" t="s">
        <v>3316</v>
      </c>
      <c r="C731" s="525">
        <v>0.15809999999999999</v>
      </c>
      <c r="D731" s="528">
        <v>102.9</v>
      </c>
      <c r="E731" s="528">
        <v>102.7</v>
      </c>
      <c r="F731" s="528">
        <v>105.2</v>
      </c>
      <c r="G731" s="528">
        <v>105.4</v>
      </c>
      <c r="H731" s="528">
        <v>106</v>
      </c>
      <c r="I731" s="528">
        <v>107.8</v>
      </c>
      <c r="J731" s="528">
        <v>107.2</v>
      </c>
      <c r="K731" s="528">
        <v>108.6</v>
      </c>
      <c r="L731" s="528">
        <v>108.8</v>
      </c>
      <c r="M731" s="528">
        <v>112.1</v>
      </c>
      <c r="N731" s="528">
        <v>115.3</v>
      </c>
      <c r="O731" s="528">
        <v>115</v>
      </c>
      <c r="P731" s="528">
        <v>119.2</v>
      </c>
      <c r="Q731" s="528">
        <v>118.4</v>
      </c>
      <c r="R731" s="528">
        <v>123.9</v>
      </c>
      <c r="S731" s="528">
        <v>135.9</v>
      </c>
      <c r="T731" s="528">
        <v>145.80000000000001</v>
      </c>
      <c r="U731" s="528">
        <v>152.19999999999999</v>
      </c>
      <c r="V731" s="528">
        <v>158.19999999999999</v>
      </c>
      <c r="W731" s="528">
        <v>160.69999999999999</v>
      </c>
      <c r="X731" s="528">
        <v>164.1</v>
      </c>
      <c r="Y731" s="528">
        <v>164.4</v>
      </c>
      <c r="Z731" s="528">
        <v>163.1</v>
      </c>
      <c r="AA731" s="528">
        <v>160.69999999999999</v>
      </c>
      <c r="AB731" s="528">
        <v>152</v>
      </c>
      <c r="AC731" s="528">
        <v>155.30000000000001</v>
      </c>
      <c r="AD731" s="528">
        <v>156.6</v>
      </c>
      <c r="AE731" s="528">
        <v>159.19999999999999</v>
      </c>
      <c r="AF731" s="528">
        <v>159.80000000000001</v>
      </c>
      <c r="AG731" s="528">
        <v>159</v>
      </c>
      <c r="AH731" s="528">
        <v>159.1</v>
      </c>
      <c r="AI731" s="528">
        <v>159.5</v>
      </c>
      <c r="AJ731" s="528">
        <v>159.5</v>
      </c>
      <c r="AK731" s="528">
        <v>160.30000000000001</v>
      </c>
      <c r="AL731" s="528">
        <v>158</v>
      </c>
      <c r="AM731" s="528">
        <v>156</v>
      </c>
      <c r="AN731" s="528">
        <v>158.19999999999999</v>
      </c>
      <c r="AO731" s="528">
        <v>158.6</v>
      </c>
      <c r="AP731" s="528">
        <v>159.30000000000001</v>
      </c>
      <c r="AQ731" s="528">
        <v>161.4</v>
      </c>
      <c r="AR731" s="528">
        <v>162.69999999999999</v>
      </c>
      <c r="AS731" s="528">
        <v>163.4</v>
      </c>
      <c r="AT731" s="528">
        <v>163.69999999999999</v>
      </c>
      <c r="AU731" s="528">
        <v>166.5</v>
      </c>
      <c r="AV731" s="528">
        <v>166.3</v>
      </c>
      <c r="AW731" s="528">
        <v>165.5</v>
      </c>
      <c r="AX731" s="528">
        <v>163.9</v>
      </c>
      <c r="AY731" s="528">
        <v>162.30000000000001</v>
      </c>
      <c r="AZ731" s="528">
        <v>162.1</v>
      </c>
      <c r="BA731" s="528">
        <v>162</v>
      </c>
      <c r="BB731" s="528">
        <v>162</v>
      </c>
      <c r="BC731" s="528">
        <v>162</v>
      </c>
      <c r="BD731" s="528">
        <v>157.6</v>
      </c>
      <c r="BE731" s="528">
        <v>162</v>
      </c>
      <c r="BF731" s="528">
        <v>162</v>
      </c>
      <c r="BG731" s="528">
        <v>161.6</v>
      </c>
      <c r="BH731" s="528">
        <v>159.6</v>
      </c>
      <c r="BI731" s="528">
        <v>159.19999999999999</v>
      </c>
      <c r="BJ731" s="528">
        <v>159.9</v>
      </c>
      <c r="BK731" s="528">
        <v>160.9</v>
      </c>
      <c r="BL731" s="528">
        <v>162.80000000000001</v>
      </c>
      <c r="BM731" s="528">
        <v>162.9</v>
      </c>
      <c r="BN731" s="528">
        <v>163.30000000000001</v>
      </c>
      <c r="BO731" s="528">
        <v>163.1</v>
      </c>
      <c r="BP731" s="528">
        <v>163</v>
      </c>
      <c r="BQ731" s="528">
        <v>162.9</v>
      </c>
      <c r="BR731" s="528">
        <v>163</v>
      </c>
      <c r="BS731" s="528">
        <v>163</v>
      </c>
      <c r="BT731" s="528">
        <v>163.30000000000001</v>
      </c>
      <c r="BU731" s="528">
        <v>166.1</v>
      </c>
      <c r="BV731" s="528">
        <v>166.5</v>
      </c>
      <c r="BW731" s="528">
        <v>166.8</v>
      </c>
      <c r="BX731" s="528">
        <v>169.1</v>
      </c>
      <c r="BY731" s="528">
        <v>169.2</v>
      </c>
      <c r="BZ731" s="528">
        <v>170.2</v>
      </c>
      <c r="CA731" s="528">
        <v>171.4</v>
      </c>
      <c r="CB731" s="528">
        <v>168.9</v>
      </c>
      <c r="CC731" s="528">
        <v>170</v>
      </c>
      <c r="CD731" s="528">
        <v>170.4</v>
      </c>
      <c r="CE731" s="528">
        <v>170.7</v>
      </c>
      <c r="CF731" s="528">
        <v>169.6</v>
      </c>
      <c r="CG731" s="528">
        <v>172.1</v>
      </c>
      <c r="CH731" s="528">
        <v>172.7</v>
      </c>
      <c r="CI731" s="528">
        <v>173.1</v>
      </c>
      <c r="CJ731" s="528">
        <v>173.9</v>
      </c>
      <c r="CK731" s="528">
        <v>174.3</v>
      </c>
      <c r="CL731" s="528">
        <v>174.3</v>
      </c>
    </row>
    <row r="732" spans="1:90">
      <c r="A732" s="524" t="s">
        <v>3317</v>
      </c>
      <c r="B732" s="524" t="s">
        <v>3318</v>
      </c>
      <c r="C732" s="525">
        <v>1.2659999999999999E-2</v>
      </c>
      <c r="D732" s="528">
        <v>100.9</v>
      </c>
      <c r="E732" s="528">
        <v>100.2</v>
      </c>
      <c r="F732" s="528">
        <v>104</v>
      </c>
      <c r="G732" s="528">
        <v>107.5</v>
      </c>
      <c r="H732" s="528">
        <v>103.8</v>
      </c>
      <c r="I732" s="528">
        <v>103.8</v>
      </c>
      <c r="J732" s="528">
        <v>103.8</v>
      </c>
      <c r="K732" s="528">
        <v>108.4</v>
      </c>
      <c r="L732" s="528">
        <v>106.8</v>
      </c>
      <c r="M732" s="528">
        <v>106.8</v>
      </c>
      <c r="N732" s="528">
        <v>103.7</v>
      </c>
      <c r="O732" s="528">
        <v>103.7</v>
      </c>
      <c r="P732" s="528">
        <v>110</v>
      </c>
      <c r="Q732" s="528">
        <v>112.3</v>
      </c>
      <c r="R732" s="528">
        <v>110.2</v>
      </c>
      <c r="S732" s="528">
        <v>113.2</v>
      </c>
      <c r="T732" s="528">
        <v>109.3</v>
      </c>
      <c r="U732" s="528">
        <v>117.9</v>
      </c>
      <c r="V732" s="528">
        <v>117.9</v>
      </c>
      <c r="W732" s="528">
        <v>117.9</v>
      </c>
      <c r="X732" s="528">
        <v>117.9</v>
      </c>
      <c r="Y732" s="528">
        <v>117.9</v>
      </c>
      <c r="Z732" s="528">
        <v>107.6</v>
      </c>
      <c r="AA732" s="528">
        <v>107.6</v>
      </c>
      <c r="AB732" s="528">
        <v>108.7</v>
      </c>
      <c r="AC732" s="528">
        <v>107.7</v>
      </c>
      <c r="AD732" s="528">
        <v>105.7</v>
      </c>
      <c r="AE732" s="528">
        <v>105.4</v>
      </c>
      <c r="AF732" s="528">
        <v>99.6</v>
      </c>
      <c r="AG732" s="528">
        <v>100.4</v>
      </c>
      <c r="AH732" s="528">
        <v>100</v>
      </c>
      <c r="AI732" s="528">
        <v>102</v>
      </c>
      <c r="AJ732" s="528">
        <v>102</v>
      </c>
      <c r="AK732" s="528">
        <v>104.8</v>
      </c>
      <c r="AL732" s="528">
        <v>108.8</v>
      </c>
      <c r="AM732" s="528">
        <v>115.8</v>
      </c>
      <c r="AN732" s="528">
        <v>116.7</v>
      </c>
      <c r="AO732" s="528">
        <v>116.7</v>
      </c>
      <c r="AP732" s="528">
        <v>116.7</v>
      </c>
      <c r="AQ732" s="528">
        <v>116.7</v>
      </c>
      <c r="AR732" s="528">
        <v>116.7</v>
      </c>
      <c r="AS732" s="528">
        <v>116.7</v>
      </c>
      <c r="AT732" s="528">
        <v>116.7</v>
      </c>
      <c r="AU732" s="528">
        <v>116.7</v>
      </c>
      <c r="AV732" s="528">
        <v>116.7</v>
      </c>
      <c r="AW732" s="528">
        <v>116.7</v>
      </c>
      <c r="AX732" s="528">
        <v>116.7</v>
      </c>
      <c r="AY732" s="528">
        <v>116.7</v>
      </c>
      <c r="AZ732" s="528">
        <v>116.2</v>
      </c>
      <c r="BA732" s="528">
        <v>116.2</v>
      </c>
      <c r="BB732" s="528">
        <v>116.2</v>
      </c>
      <c r="BC732" s="528">
        <v>116.2</v>
      </c>
      <c r="BD732" s="528">
        <v>116.2</v>
      </c>
      <c r="BE732" s="528">
        <v>116.2</v>
      </c>
      <c r="BF732" s="528">
        <v>116.2</v>
      </c>
      <c r="BG732" s="528">
        <v>116.2</v>
      </c>
      <c r="BH732" s="528">
        <v>116.2</v>
      </c>
      <c r="BI732" s="528">
        <v>116.2</v>
      </c>
      <c r="BJ732" s="528">
        <v>116.2</v>
      </c>
      <c r="BK732" s="528">
        <v>116.2</v>
      </c>
      <c r="BL732" s="528">
        <v>116.2</v>
      </c>
      <c r="BM732" s="528">
        <v>116.2</v>
      </c>
      <c r="BN732" s="528">
        <v>116.2</v>
      </c>
      <c r="BO732" s="528">
        <v>116.2</v>
      </c>
      <c r="BP732" s="528">
        <v>116.2</v>
      </c>
      <c r="BQ732" s="528">
        <v>116.2</v>
      </c>
      <c r="BR732" s="528">
        <v>116.2</v>
      </c>
      <c r="BS732" s="528">
        <v>116.2</v>
      </c>
      <c r="BT732" s="528">
        <v>116.2</v>
      </c>
      <c r="BU732" s="528">
        <v>116.2</v>
      </c>
      <c r="BV732" s="528">
        <v>116.2</v>
      </c>
      <c r="BW732" s="528">
        <v>116.2</v>
      </c>
      <c r="BX732" s="528">
        <v>118.6</v>
      </c>
      <c r="BY732" s="528">
        <v>118</v>
      </c>
      <c r="BZ732" s="528">
        <v>118.8</v>
      </c>
      <c r="CA732" s="528">
        <v>118.9</v>
      </c>
      <c r="CB732" s="528">
        <v>118.9</v>
      </c>
      <c r="CC732" s="528">
        <v>118.9</v>
      </c>
      <c r="CD732" s="528">
        <v>118.9</v>
      </c>
      <c r="CE732" s="528">
        <v>118.9</v>
      </c>
      <c r="CF732" s="528">
        <v>118.9</v>
      </c>
      <c r="CG732" s="528">
        <v>118.9</v>
      </c>
      <c r="CH732" s="528">
        <v>118.9</v>
      </c>
      <c r="CI732" s="528">
        <v>118.9</v>
      </c>
      <c r="CJ732" s="528">
        <v>118.9</v>
      </c>
      <c r="CK732" s="528">
        <v>118.9</v>
      </c>
      <c r="CL732" s="528">
        <v>119</v>
      </c>
    </row>
    <row r="733" spans="1:90">
      <c r="A733" s="524" t="s">
        <v>3319</v>
      </c>
      <c r="B733" s="524" t="s">
        <v>3320</v>
      </c>
      <c r="C733" s="525">
        <v>0.11644</v>
      </c>
      <c r="D733" s="528">
        <v>101.7</v>
      </c>
      <c r="E733" s="528">
        <v>101.7</v>
      </c>
      <c r="F733" s="528">
        <v>101.6</v>
      </c>
      <c r="G733" s="528">
        <v>103.8</v>
      </c>
      <c r="H733" s="528">
        <v>103.5</v>
      </c>
      <c r="I733" s="528">
        <v>104</v>
      </c>
      <c r="J733" s="528">
        <v>104.1</v>
      </c>
      <c r="K733" s="528">
        <v>104.7</v>
      </c>
      <c r="L733" s="528">
        <v>104.8</v>
      </c>
      <c r="M733" s="528">
        <v>105.4</v>
      </c>
      <c r="N733" s="528">
        <v>105.9</v>
      </c>
      <c r="O733" s="528">
        <v>106.5</v>
      </c>
      <c r="P733" s="528">
        <v>106.2</v>
      </c>
      <c r="Q733" s="528">
        <v>106.7</v>
      </c>
      <c r="R733" s="528">
        <v>106.8</v>
      </c>
      <c r="S733" s="528">
        <v>110.2</v>
      </c>
      <c r="T733" s="528">
        <v>113</v>
      </c>
      <c r="U733" s="528">
        <v>111.7</v>
      </c>
      <c r="V733" s="528">
        <v>112.8</v>
      </c>
      <c r="W733" s="528">
        <v>112.8</v>
      </c>
      <c r="X733" s="528">
        <v>112.8</v>
      </c>
      <c r="Y733" s="528">
        <v>112.2</v>
      </c>
      <c r="Z733" s="528">
        <v>111.2</v>
      </c>
      <c r="AA733" s="528">
        <v>110.5</v>
      </c>
      <c r="AB733" s="528">
        <v>107.1</v>
      </c>
      <c r="AC733" s="528">
        <v>107.1</v>
      </c>
      <c r="AD733" s="528">
        <v>108.7</v>
      </c>
      <c r="AE733" s="528">
        <v>108.6</v>
      </c>
      <c r="AF733" s="528">
        <v>108.4</v>
      </c>
      <c r="AG733" s="528">
        <v>107.9</v>
      </c>
      <c r="AH733" s="528">
        <v>108.3</v>
      </c>
      <c r="AI733" s="528">
        <v>107.4</v>
      </c>
      <c r="AJ733" s="528">
        <v>107.3</v>
      </c>
      <c r="AK733" s="528">
        <v>107.3</v>
      </c>
      <c r="AL733" s="528">
        <v>105.6</v>
      </c>
      <c r="AM733" s="528">
        <v>105</v>
      </c>
      <c r="AN733" s="528">
        <v>106.6</v>
      </c>
      <c r="AO733" s="528">
        <v>107</v>
      </c>
      <c r="AP733" s="528">
        <v>107.3</v>
      </c>
      <c r="AQ733" s="528">
        <v>107.1</v>
      </c>
      <c r="AR733" s="528">
        <v>107.1</v>
      </c>
      <c r="AS733" s="528">
        <v>107.1</v>
      </c>
      <c r="AT733" s="528">
        <v>107</v>
      </c>
      <c r="AU733" s="528">
        <v>106.4</v>
      </c>
      <c r="AV733" s="528">
        <v>106.3</v>
      </c>
      <c r="AW733" s="528">
        <v>106.2</v>
      </c>
      <c r="AX733" s="528">
        <v>107.2</v>
      </c>
      <c r="AY733" s="528">
        <v>106.3</v>
      </c>
      <c r="AZ733" s="528">
        <v>110.2</v>
      </c>
      <c r="BA733" s="528">
        <v>110</v>
      </c>
      <c r="BB733" s="528">
        <v>109.7</v>
      </c>
      <c r="BC733" s="528">
        <v>109.7</v>
      </c>
      <c r="BD733" s="528">
        <v>109.7</v>
      </c>
      <c r="BE733" s="528">
        <v>109.7</v>
      </c>
      <c r="BF733" s="528">
        <v>109.8</v>
      </c>
      <c r="BG733" s="528">
        <v>110.2</v>
      </c>
      <c r="BH733" s="528">
        <v>111.3</v>
      </c>
      <c r="BI733" s="528">
        <v>106.6</v>
      </c>
      <c r="BJ733" s="528">
        <v>106.7</v>
      </c>
      <c r="BK733" s="528">
        <v>109.5</v>
      </c>
      <c r="BL733" s="528">
        <v>112.1</v>
      </c>
      <c r="BM733" s="528">
        <v>111.9</v>
      </c>
      <c r="BN733" s="528">
        <v>112.3</v>
      </c>
      <c r="BO733" s="528">
        <v>108.2</v>
      </c>
      <c r="BP733" s="528">
        <v>108.3</v>
      </c>
      <c r="BQ733" s="528">
        <v>108.3</v>
      </c>
      <c r="BR733" s="528">
        <v>108</v>
      </c>
      <c r="BS733" s="528">
        <v>108</v>
      </c>
      <c r="BT733" s="528">
        <v>108</v>
      </c>
      <c r="BU733" s="528">
        <v>108</v>
      </c>
      <c r="BV733" s="528">
        <v>109.5</v>
      </c>
      <c r="BW733" s="528">
        <v>109.5</v>
      </c>
      <c r="BX733" s="528">
        <v>113.9</v>
      </c>
      <c r="BY733" s="528">
        <v>114.1</v>
      </c>
      <c r="BZ733" s="528">
        <v>114.5</v>
      </c>
      <c r="CA733" s="528">
        <v>114.7</v>
      </c>
      <c r="CB733" s="528">
        <v>111.3</v>
      </c>
      <c r="CC733" s="528">
        <v>111.4</v>
      </c>
      <c r="CD733" s="528">
        <v>112.1</v>
      </c>
      <c r="CE733" s="528">
        <v>112.4</v>
      </c>
      <c r="CF733" s="528">
        <v>112.4</v>
      </c>
      <c r="CG733" s="528">
        <v>112.3</v>
      </c>
      <c r="CH733" s="528">
        <v>112.1</v>
      </c>
      <c r="CI733" s="528">
        <v>112.2</v>
      </c>
      <c r="CJ733" s="528">
        <v>114.9</v>
      </c>
      <c r="CK733" s="528">
        <v>118.4</v>
      </c>
      <c r="CL733" s="528">
        <v>117.7</v>
      </c>
    </row>
    <row r="734" spans="1:90">
      <c r="A734" s="524" t="s">
        <v>3321</v>
      </c>
      <c r="B734" s="524" t="s">
        <v>3322</v>
      </c>
      <c r="C734" s="525">
        <v>0.33666000000000001</v>
      </c>
      <c r="D734" s="528">
        <v>99.7</v>
      </c>
      <c r="E734" s="528">
        <v>99.7</v>
      </c>
      <c r="F734" s="528">
        <v>99.6</v>
      </c>
      <c r="G734" s="528">
        <v>102.7</v>
      </c>
      <c r="H734" s="528">
        <v>103</v>
      </c>
      <c r="I734" s="528">
        <v>102.8</v>
      </c>
      <c r="J734" s="528">
        <v>102.4</v>
      </c>
      <c r="K734" s="528">
        <v>102.6</v>
      </c>
      <c r="L734" s="528">
        <v>102.6</v>
      </c>
      <c r="M734" s="528">
        <v>102.8</v>
      </c>
      <c r="N734" s="528">
        <v>103.3</v>
      </c>
      <c r="O734" s="528">
        <v>103.3</v>
      </c>
      <c r="P734" s="528">
        <v>103.5</v>
      </c>
      <c r="Q734" s="528">
        <v>103.5</v>
      </c>
      <c r="R734" s="528">
        <v>103.5</v>
      </c>
      <c r="S734" s="528">
        <v>105.9</v>
      </c>
      <c r="T734" s="528">
        <v>106.1</v>
      </c>
      <c r="U734" s="528">
        <v>106.4</v>
      </c>
      <c r="V734" s="528">
        <v>105.7</v>
      </c>
      <c r="W734" s="528">
        <v>105.6</v>
      </c>
      <c r="X734" s="528">
        <v>105.7</v>
      </c>
      <c r="Y734" s="528">
        <v>105.6</v>
      </c>
      <c r="Z734" s="528">
        <v>105.7</v>
      </c>
      <c r="AA734" s="528">
        <v>105.8</v>
      </c>
      <c r="AB734" s="528">
        <v>106.1</v>
      </c>
      <c r="AC734" s="528">
        <v>106.1</v>
      </c>
      <c r="AD734" s="528">
        <v>106.1</v>
      </c>
      <c r="AE734" s="528">
        <v>105.9</v>
      </c>
      <c r="AF734" s="528">
        <v>105.9</v>
      </c>
      <c r="AG734" s="528">
        <v>106.2</v>
      </c>
      <c r="AH734" s="528">
        <v>106.6</v>
      </c>
      <c r="AI734" s="528">
        <v>106.6</v>
      </c>
      <c r="AJ734" s="528">
        <v>106.6</v>
      </c>
      <c r="AK734" s="528">
        <v>106.3</v>
      </c>
      <c r="AL734" s="528">
        <v>106</v>
      </c>
      <c r="AM734" s="528">
        <v>105.7</v>
      </c>
      <c r="AN734" s="528">
        <v>106.1</v>
      </c>
      <c r="AO734" s="528">
        <v>106.1</v>
      </c>
      <c r="AP734" s="528">
        <v>106.1</v>
      </c>
      <c r="AQ734" s="528">
        <v>106.5</v>
      </c>
      <c r="AR734" s="528">
        <v>106.5</v>
      </c>
      <c r="AS734" s="528">
        <v>106.6</v>
      </c>
      <c r="AT734" s="528">
        <v>106.7</v>
      </c>
      <c r="AU734" s="528">
        <v>106.7</v>
      </c>
      <c r="AV734" s="528">
        <v>107</v>
      </c>
      <c r="AW734" s="528">
        <v>107</v>
      </c>
      <c r="AX734" s="528">
        <v>107</v>
      </c>
      <c r="AY734" s="528">
        <v>107.1</v>
      </c>
      <c r="AZ734" s="528">
        <v>108.2</v>
      </c>
      <c r="BA734" s="528">
        <v>108.2</v>
      </c>
      <c r="BB734" s="528">
        <v>108.1</v>
      </c>
      <c r="BC734" s="528">
        <v>108.2</v>
      </c>
      <c r="BD734" s="528">
        <v>108.2</v>
      </c>
      <c r="BE734" s="528">
        <v>108.2</v>
      </c>
      <c r="BF734" s="528">
        <v>108.2</v>
      </c>
      <c r="BG734" s="528">
        <v>108</v>
      </c>
      <c r="BH734" s="528">
        <v>106.3</v>
      </c>
      <c r="BI734" s="528">
        <v>106.3</v>
      </c>
      <c r="BJ734" s="528">
        <v>106.4</v>
      </c>
      <c r="BK734" s="528">
        <v>109.6</v>
      </c>
      <c r="BL734" s="528">
        <v>108.8</v>
      </c>
      <c r="BM734" s="528">
        <v>109.8</v>
      </c>
      <c r="BN734" s="528">
        <v>108.7</v>
      </c>
      <c r="BO734" s="528">
        <v>110.7</v>
      </c>
      <c r="BP734" s="528">
        <v>108.6</v>
      </c>
      <c r="BQ734" s="528">
        <v>110.3</v>
      </c>
      <c r="BR734" s="528">
        <v>109.3</v>
      </c>
      <c r="BS734" s="528">
        <v>109.5</v>
      </c>
      <c r="BT734" s="528">
        <v>109.7</v>
      </c>
      <c r="BU734" s="528">
        <v>109.7</v>
      </c>
      <c r="BV734" s="528">
        <v>111.3</v>
      </c>
      <c r="BW734" s="528">
        <v>112.8</v>
      </c>
      <c r="BX734" s="528">
        <v>113.3</v>
      </c>
      <c r="BY734" s="528">
        <v>114.3</v>
      </c>
      <c r="BZ734" s="528">
        <v>114.3</v>
      </c>
      <c r="CA734" s="528">
        <v>115.5</v>
      </c>
      <c r="CB734" s="528">
        <v>116.1</v>
      </c>
      <c r="CC734" s="528">
        <v>116.1</v>
      </c>
      <c r="CD734" s="528">
        <v>116.2</v>
      </c>
      <c r="CE734" s="528">
        <v>116.3</v>
      </c>
      <c r="CF734" s="528">
        <v>115.1</v>
      </c>
      <c r="CG734" s="528">
        <v>116.5</v>
      </c>
      <c r="CH734" s="528">
        <v>116.5</v>
      </c>
      <c r="CI734" s="528">
        <v>116.5</v>
      </c>
      <c r="CJ734" s="528">
        <v>116.8</v>
      </c>
      <c r="CK734" s="528">
        <v>116.8</v>
      </c>
      <c r="CL734" s="528">
        <v>116.8</v>
      </c>
    </row>
    <row r="735" spans="1:90">
      <c r="A735" s="524" t="s">
        <v>3323</v>
      </c>
      <c r="B735" s="524" t="s">
        <v>3324</v>
      </c>
      <c r="C735" s="525">
        <v>7.2239999999999999E-2</v>
      </c>
      <c r="D735" s="528">
        <v>100</v>
      </c>
      <c r="E735" s="528">
        <v>100.4</v>
      </c>
      <c r="F735" s="528">
        <v>100.4</v>
      </c>
      <c r="G735" s="528">
        <v>101</v>
      </c>
      <c r="H735" s="528">
        <v>102.2</v>
      </c>
      <c r="I735" s="528">
        <v>101.1</v>
      </c>
      <c r="J735" s="528">
        <v>99.4</v>
      </c>
      <c r="K735" s="528">
        <v>99.4</v>
      </c>
      <c r="L735" s="528">
        <v>99.4</v>
      </c>
      <c r="M735" s="528">
        <v>99.4</v>
      </c>
      <c r="N735" s="528">
        <v>99.4</v>
      </c>
      <c r="O735" s="528">
        <v>99.4</v>
      </c>
      <c r="P735" s="528">
        <v>98.8</v>
      </c>
      <c r="Q735" s="528">
        <v>98.8</v>
      </c>
      <c r="R735" s="528">
        <v>98.8</v>
      </c>
      <c r="S735" s="528">
        <v>100.3</v>
      </c>
      <c r="T735" s="528">
        <v>101.6</v>
      </c>
      <c r="U735" s="528">
        <v>101.8</v>
      </c>
      <c r="V735" s="528">
        <v>101.8</v>
      </c>
      <c r="W735" s="528">
        <v>101.8</v>
      </c>
      <c r="X735" s="528">
        <v>101.8</v>
      </c>
      <c r="Y735" s="528">
        <v>101.8</v>
      </c>
      <c r="Z735" s="528">
        <v>101.8</v>
      </c>
      <c r="AA735" s="528">
        <v>101.8</v>
      </c>
      <c r="AB735" s="528">
        <v>102.3</v>
      </c>
      <c r="AC735" s="528">
        <v>102.3</v>
      </c>
      <c r="AD735" s="528">
        <v>102.3</v>
      </c>
      <c r="AE735" s="528">
        <v>101.8</v>
      </c>
      <c r="AF735" s="528">
        <v>101.5</v>
      </c>
      <c r="AG735" s="528">
        <v>101.5</v>
      </c>
      <c r="AH735" s="528">
        <v>101.5</v>
      </c>
      <c r="AI735" s="528">
        <v>101.5</v>
      </c>
      <c r="AJ735" s="528">
        <v>101.5</v>
      </c>
      <c r="AK735" s="528">
        <v>101.5</v>
      </c>
      <c r="AL735" s="528">
        <v>101.5</v>
      </c>
      <c r="AM735" s="528">
        <v>100.2</v>
      </c>
      <c r="AN735" s="528">
        <v>100.2</v>
      </c>
      <c r="AO735" s="528">
        <v>100.2</v>
      </c>
      <c r="AP735" s="528">
        <v>100.2</v>
      </c>
      <c r="AQ735" s="528">
        <v>100.7</v>
      </c>
      <c r="AR735" s="528">
        <v>100.9</v>
      </c>
      <c r="AS735" s="528">
        <v>100.9</v>
      </c>
      <c r="AT735" s="528">
        <v>100.9</v>
      </c>
      <c r="AU735" s="528">
        <v>100.9</v>
      </c>
      <c r="AV735" s="528">
        <v>100.9</v>
      </c>
      <c r="AW735" s="528">
        <v>100.9</v>
      </c>
      <c r="AX735" s="528">
        <v>100.9</v>
      </c>
      <c r="AY735" s="528">
        <v>104.1</v>
      </c>
      <c r="AZ735" s="528">
        <v>108.3</v>
      </c>
      <c r="BA735" s="528">
        <v>108.3</v>
      </c>
      <c r="BB735" s="528">
        <v>107.8</v>
      </c>
      <c r="BC735" s="528">
        <v>109.8</v>
      </c>
      <c r="BD735" s="528">
        <v>109.8</v>
      </c>
      <c r="BE735" s="528">
        <v>109.8</v>
      </c>
      <c r="BF735" s="528">
        <v>109.8</v>
      </c>
      <c r="BG735" s="528">
        <v>109.7</v>
      </c>
      <c r="BH735" s="528">
        <v>101.5</v>
      </c>
      <c r="BI735" s="528">
        <v>101.5</v>
      </c>
      <c r="BJ735" s="528">
        <v>102.5</v>
      </c>
      <c r="BK735" s="528">
        <v>103.2</v>
      </c>
      <c r="BL735" s="528">
        <v>103.5</v>
      </c>
      <c r="BM735" s="528">
        <v>104.4</v>
      </c>
      <c r="BN735" s="528">
        <v>104</v>
      </c>
      <c r="BO735" s="528">
        <v>101.8</v>
      </c>
      <c r="BP735" s="528">
        <v>100.9</v>
      </c>
      <c r="BQ735" s="528">
        <v>100.9</v>
      </c>
      <c r="BR735" s="528">
        <v>100.9</v>
      </c>
      <c r="BS735" s="528">
        <v>100.9</v>
      </c>
      <c r="BT735" s="528">
        <v>100.9</v>
      </c>
      <c r="BU735" s="528">
        <v>100.9</v>
      </c>
      <c r="BV735" s="528">
        <v>100.9</v>
      </c>
      <c r="BW735" s="528">
        <v>100.9</v>
      </c>
      <c r="BX735" s="528">
        <v>101.7</v>
      </c>
      <c r="BY735" s="528">
        <v>103.2</v>
      </c>
      <c r="BZ735" s="528">
        <v>103.8</v>
      </c>
      <c r="CA735" s="528">
        <v>103.8</v>
      </c>
      <c r="CB735" s="528">
        <v>103.8</v>
      </c>
      <c r="CC735" s="528">
        <v>103.8</v>
      </c>
      <c r="CD735" s="528">
        <v>103.8</v>
      </c>
      <c r="CE735" s="528">
        <v>103.8</v>
      </c>
      <c r="CF735" s="528">
        <v>103.8</v>
      </c>
      <c r="CG735" s="528">
        <v>103.8</v>
      </c>
      <c r="CH735" s="528">
        <v>103.8</v>
      </c>
      <c r="CI735" s="528">
        <v>104.1</v>
      </c>
      <c r="CJ735" s="528">
        <v>104.1</v>
      </c>
      <c r="CK735" s="528">
        <v>104.2</v>
      </c>
      <c r="CL735" s="528">
        <v>104.6</v>
      </c>
    </row>
    <row r="736" spans="1:90">
      <c r="A736" s="524" t="s">
        <v>3325</v>
      </c>
      <c r="B736" s="524" t="s">
        <v>3326</v>
      </c>
      <c r="C736" s="525">
        <v>0.10242</v>
      </c>
      <c r="D736" s="528">
        <v>99.6</v>
      </c>
      <c r="E736" s="528">
        <v>99.4</v>
      </c>
      <c r="F736" s="528">
        <v>99.4</v>
      </c>
      <c r="G736" s="528">
        <v>99.6</v>
      </c>
      <c r="H736" s="528">
        <v>99.4</v>
      </c>
      <c r="I736" s="528">
        <v>99.4</v>
      </c>
      <c r="J736" s="528">
        <v>99.4</v>
      </c>
      <c r="K736" s="528">
        <v>100</v>
      </c>
      <c r="L736" s="528">
        <v>100</v>
      </c>
      <c r="M736" s="528">
        <v>100.2</v>
      </c>
      <c r="N736" s="528">
        <v>101.8</v>
      </c>
      <c r="O736" s="528">
        <v>101.8</v>
      </c>
      <c r="P736" s="528">
        <v>101.8</v>
      </c>
      <c r="Q736" s="528">
        <v>102</v>
      </c>
      <c r="R736" s="528">
        <v>102</v>
      </c>
      <c r="S736" s="528">
        <v>100.9</v>
      </c>
      <c r="T736" s="528">
        <v>100.9</v>
      </c>
      <c r="U736" s="528">
        <v>101</v>
      </c>
      <c r="V736" s="528">
        <v>98.5</v>
      </c>
      <c r="W736" s="528">
        <v>98</v>
      </c>
      <c r="X736" s="528">
        <v>98</v>
      </c>
      <c r="Y736" s="528">
        <v>98</v>
      </c>
      <c r="Z736" s="528">
        <v>98.2</v>
      </c>
      <c r="AA736" s="528">
        <v>98.3</v>
      </c>
      <c r="AB736" s="528">
        <v>99.1</v>
      </c>
      <c r="AC736" s="528">
        <v>99.1</v>
      </c>
      <c r="AD736" s="528">
        <v>99.1</v>
      </c>
      <c r="AE736" s="528">
        <v>102.9</v>
      </c>
      <c r="AF736" s="528">
        <v>102.9</v>
      </c>
      <c r="AG736" s="528">
        <v>104.1</v>
      </c>
      <c r="AH736" s="528">
        <v>105.4</v>
      </c>
      <c r="AI736" s="528">
        <v>105.4</v>
      </c>
      <c r="AJ736" s="528">
        <v>105.4</v>
      </c>
      <c r="AK736" s="528">
        <v>104.5</v>
      </c>
      <c r="AL736" s="528">
        <v>103.6</v>
      </c>
      <c r="AM736" s="528">
        <v>103.6</v>
      </c>
      <c r="AN736" s="528">
        <v>103.4</v>
      </c>
      <c r="AO736" s="528">
        <v>103.4</v>
      </c>
      <c r="AP736" s="528">
        <v>103.6</v>
      </c>
      <c r="AQ736" s="528">
        <v>104.5</v>
      </c>
      <c r="AR736" s="528">
        <v>104.6</v>
      </c>
      <c r="AS736" s="528">
        <v>104.6</v>
      </c>
      <c r="AT736" s="528">
        <v>104.7</v>
      </c>
      <c r="AU736" s="528">
        <v>104.7</v>
      </c>
      <c r="AV736" s="528">
        <v>104.7</v>
      </c>
      <c r="AW736" s="528">
        <v>104.7</v>
      </c>
      <c r="AX736" s="528">
        <v>104.7</v>
      </c>
      <c r="AY736" s="528">
        <v>103.1</v>
      </c>
      <c r="AZ736" s="528">
        <v>104.3</v>
      </c>
      <c r="BA736" s="528">
        <v>104.3</v>
      </c>
      <c r="BB736" s="528">
        <v>104.5</v>
      </c>
      <c r="BC736" s="528">
        <v>103.4</v>
      </c>
      <c r="BD736" s="528">
        <v>103.4</v>
      </c>
      <c r="BE736" s="528">
        <v>103.4</v>
      </c>
      <c r="BF736" s="528">
        <v>103.5</v>
      </c>
      <c r="BG736" s="528">
        <v>102.9</v>
      </c>
      <c r="BH736" s="528">
        <v>102.8</v>
      </c>
      <c r="BI736" s="528">
        <v>103.1</v>
      </c>
      <c r="BJ736" s="528">
        <v>103.1</v>
      </c>
      <c r="BK736" s="528">
        <v>103.1</v>
      </c>
      <c r="BL736" s="528">
        <v>103.1</v>
      </c>
      <c r="BM736" s="528">
        <v>105.4</v>
      </c>
      <c r="BN736" s="528">
        <v>105.2</v>
      </c>
      <c r="BO736" s="528">
        <v>105.5</v>
      </c>
      <c r="BP736" s="528">
        <v>105.3</v>
      </c>
      <c r="BQ736" s="528">
        <v>105.3</v>
      </c>
      <c r="BR736" s="528">
        <v>105.3</v>
      </c>
      <c r="BS736" s="528">
        <v>105.3</v>
      </c>
      <c r="BT736" s="528">
        <v>105.3</v>
      </c>
      <c r="BU736" s="528">
        <v>105.3</v>
      </c>
      <c r="BV736" s="528">
        <v>105.3</v>
      </c>
      <c r="BW736" s="528">
        <v>105.3</v>
      </c>
      <c r="BX736" s="528">
        <v>106.3</v>
      </c>
      <c r="BY736" s="528">
        <v>108</v>
      </c>
      <c r="BZ736" s="528">
        <v>109.3</v>
      </c>
      <c r="CA736" s="528">
        <v>112.1</v>
      </c>
      <c r="CB736" s="528">
        <v>112.1</v>
      </c>
      <c r="CC736" s="528">
        <v>112</v>
      </c>
      <c r="CD736" s="528">
        <v>112.1</v>
      </c>
      <c r="CE736" s="528">
        <v>113.1</v>
      </c>
      <c r="CF736" s="528">
        <v>113.1</v>
      </c>
      <c r="CG736" s="528">
        <v>113.1</v>
      </c>
      <c r="CH736" s="528">
        <v>113.1</v>
      </c>
      <c r="CI736" s="528">
        <v>113.1</v>
      </c>
      <c r="CJ736" s="528">
        <v>113.1</v>
      </c>
      <c r="CK736" s="528">
        <v>113.1</v>
      </c>
      <c r="CL736" s="528">
        <v>113.1</v>
      </c>
    </row>
    <row r="737" spans="1:90">
      <c r="A737" s="524" t="s">
        <v>3327</v>
      </c>
      <c r="B737" s="524" t="s">
        <v>3328</v>
      </c>
      <c r="C737" s="525">
        <v>2.3519999999999999E-2</v>
      </c>
      <c r="D737" s="528">
        <v>100</v>
      </c>
      <c r="E737" s="528">
        <v>99.9</v>
      </c>
      <c r="F737" s="528">
        <v>99.8</v>
      </c>
      <c r="G737" s="528">
        <v>107.2</v>
      </c>
      <c r="H737" s="528">
        <v>107.2</v>
      </c>
      <c r="I737" s="528">
        <v>107.2</v>
      </c>
      <c r="J737" s="528">
        <v>107.3</v>
      </c>
      <c r="K737" s="528">
        <v>107.3</v>
      </c>
      <c r="L737" s="528">
        <v>107.3</v>
      </c>
      <c r="M737" s="528">
        <v>107.3</v>
      </c>
      <c r="N737" s="528">
        <v>107.3</v>
      </c>
      <c r="O737" s="528">
        <v>107.4</v>
      </c>
      <c r="P737" s="528">
        <v>107.5</v>
      </c>
      <c r="Q737" s="528">
        <v>107.5</v>
      </c>
      <c r="R737" s="528">
        <v>107.5</v>
      </c>
      <c r="S737" s="528">
        <v>111.9</v>
      </c>
      <c r="T737" s="528">
        <v>111.9</v>
      </c>
      <c r="U737" s="528">
        <v>113.7</v>
      </c>
      <c r="V737" s="528">
        <v>115.5</v>
      </c>
      <c r="W737" s="528">
        <v>116.3</v>
      </c>
      <c r="X737" s="528">
        <v>116.5</v>
      </c>
      <c r="Y737" s="528">
        <v>116.4</v>
      </c>
      <c r="Z737" s="528">
        <v>116.4</v>
      </c>
      <c r="AA737" s="528">
        <v>116.4</v>
      </c>
      <c r="AB737" s="528">
        <v>117.4</v>
      </c>
      <c r="AC737" s="528">
        <v>117.5</v>
      </c>
      <c r="AD737" s="528">
        <v>117.6</v>
      </c>
      <c r="AE737" s="528">
        <v>117.9</v>
      </c>
      <c r="AF737" s="528">
        <v>118.2</v>
      </c>
      <c r="AG737" s="528">
        <v>118.2</v>
      </c>
      <c r="AH737" s="528">
        <v>118.2</v>
      </c>
      <c r="AI737" s="528">
        <v>118.2</v>
      </c>
      <c r="AJ737" s="528">
        <v>118.2</v>
      </c>
      <c r="AK737" s="528">
        <v>118.2</v>
      </c>
      <c r="AL737" s="528">
        <v>118.2</v>
      </c>
      <c r="AM737" s="528">
        <v>118.2</v>
      </c>
      <c r="AN737" s="528">
        <v>118.2</v>
      </c>
      <c r="AO737" s="528">
        <v>118.2</v>
      </c>
      <c r="AP737" s="528">
        <v>116.3</v>
      </c>
      <c r="AQ737" s="528">
        <v>116.3</v>
      </c>
      <c r="AR737" s="528">
        <v>116.3</v>
      </c>
      <c r="AS737" s="528">
        <v>116.3</v>
      </c>
      <c r="AT737" s="528">
        <v>116.3</v>
      </c>
      <c r="AU737" s="528">
        <v>117.2</v>
      </c>
      <c r="AV737" s="528">
        <v>120</v>
      </c>
      <c r="AW737" s="528">
        <v>120.5</v>
      </c>
      <c r="AX737" s="528">
        <v>120.1</v>
      </c>
      <c r="AY737" s="528">
        <v>118.3</v>
      </c>
      <c r="AZ737" s="528">
        <v>125.8</v>
      </c>
      <c r="BA737" s="528">
        <v>125.3</v>
      </c>
      <c r="BB737" s="528">
        <v>124.6</v>
      </c>
      <c r="BC737" s="528">
        <v>124.9</v>
      </c>
      <c r="BD737" s="528">
        <v>125.2</v>
      </c>
      <c r="BE737" s="528">
        <v>125.2</v>
      </c>
      <c r="BF737" s="528">
        <v>125.2</v>
      </c>
      <c r="BG737" s="528">
        <v>125.5</v>
      </c>
      <c r="BH737" s="528">
        <v>125.9</v>
      </c>
      <c r="BI737" s="528">
        <v>126.1</v>
      </c>
      <c r="BJ737" s="528">
        <v>126.1</v>
      </c>
      <c r="BK737" s="528">
        <v>126.1</v>
      </c>
      <c r="BL737" s="528">
        <v>118.2</v>
      </c>
      <c r="BM737" s="528">
        <v>118.8</v>
      </c>
      <c r="BN737" s="528">
        <v>120.6</v>
      </c>
      <c r="BO737" s="528">
        <v>120.9</v>
      </c>
      <c r="BP737" s="528">
        <v>118.7</v>
      </c>
      <c r="BQ737" s="528">
        <v>118.7</v>
      </c>
      <c r="BR737" s="528">
        <v>118.3</v>
      </c>
      <c r="BS737" s="528">
        <v>118.3</v>
      </c>
      <c r="BT737" s="528">
        <v>118.3</v>
      </c>
      <c r="BU737" s="528">
        <v>118.3</v>
      </c>
      <c r="BV737" s="528">
        <v>118.3</v>
      </c>
      <c r="BW737" s="528">
        <v>118.3</v>
      </c>
      <c r="BX737" s="528">
        <v>118.3</v>
      </c>
      <c r="BY737" s="528">
        <v>118.3</v>
      </c>
      <c r="BZ737" s="528">
        <v>119</v>
      </c>
      <c r="CA737" s="528">
        <v>119.5</v>
      </c>
      <c r="CB737" s="528">
        <v>122</v>
      </c>
      <c r="CC737" s="528">
        <v>123.4</v>
      </c>
      <c r="CD737" s="528">
        <v>123.4</v>
      </c>
      <c r="CE737" s="528">
        <v>123.4</v>
      </c>
      <c r="CF737" s="528">
        <v>123.4</v>
      </c>
      <c r="CG737" s="528">
        <v>123.4</v>
      </c>
      <c r="CH737" s="528">
        <v>123.4</v>
      </c>
      <c r="CI737" s="528">
        <v>123.4</v>
      </c>
      <c r="CJ737" s="528">
        <v>126.5</v>
      </c>
      <c r="CK737" s="528">
        <v>126.5</v>
      </c>
      <c r="CL737" s="528">
        <v>125.8</v>
      </c>
    </row>
    <row r="738" spans="1:90">
      <c r="A738" s="524" t="s">
        <v>3329</v>
      </c>
      <c r="B738" s="524" t="s">
        <v>3330</v>
      </c>
      <c r="C738" s="525">
        <v>1.289E-2</v>
      </c>
      <c r="D738" s="528">
        <v>100</v>
      </c>
      <c r="E738" s="528">
        <v>100</v>
      </c>
      <c r="F738" s="528">
        <v>100</v>
      </c>
      <c r="G738" s="528">
        <v>103.8</v>
      </c>
      <c r="H738" s="528">
        <v>104.3</v>
      </c>
      <c r="I738" s="528">
        <v>106.1</v>
      </c>
      <c r="J738" s="528">
        <v>106.1</v>
      </c>
      <c r="K738" s="528">
        <v>106.1</v>
      </c>
      <c r="L738" s="528">
        <v>106.9</v>
      </c>
      <c r="M738" s="528">
        <v>109.5</v>
      </c>
      <c r="N738" s="528">
        <v>109.5</v>
      </c>
      <c r="O738" s="528">
        <v>109.5</v>
      </c>
      <c r="P738" s="528">
        <v>115.5</v>
      </c>
      <c r="Q738" s="528">
        <v>115.5</v>
      </c>
      <c r="R738" s="528">
        <v>115.5</v>
      </c>
      <c r="S738" s="528">
        <v>117.6</v>
      </c>
      <c r="T738" s="528">
        <v>117.6</v>
      </c>
      <c r="U738" s="528">
        <v>117.6</v>
      </c>
      <c r="V738" s="528">
        <v>117.6</v>
      </c>
      <c r="W738" s="528">
        <v>117.6</v>
      </c>
      <c r="X738" s="528">
        <v>117.6</v>
      </c>
      <c r="Y738" s="528">
        <v>117.6</v>
      </c>
      <c r="Z738" s="528">
        <v>117.6</v>
      </c>
      <c r="AA738" s="528">
        <v>118.3</v>
      </c>
      <c r="AB738" s="528">
        <v>118.3</v>
      </c>
      <c r="AC738" s="528">
        <v>118.3</v>
      </c>
      <c r="AD738" s="528">
        <v>117.9</v>
      </c>
      <c r="AE738" s="528">
        <v>117.9</v>
      </c>
      <c r="AF738" s="528">
        <v>117.9</v>
      </c>
      <c r="AG738" s="528">
        <v>117.9</v>
      </c>
      <c r="AH738" s="528">
        <v>117.3</v>
      </c>
      <c r="AI738" s="528">
        <v>116.6</v>
      </c>
      <c r="AJ738" s="528">
        <v>116.6</v>
      </c>
      <c r="AK738" s="528">
        <v>116.6</v>
      </c>
      <c r="AL738" s="528">
        <v>116.6</v>
      </c>
      <c r="AM738" s="528">
        <v>116.6</v>
      </c>
      <c r="AN738" s="528">
        <v>116.6</v>
      </c>
      <c r="AO738" s="528">
        <v>116.6</v>
      </c>
      <c r="AP738" s="528">
        <v>116.6</v>
      </c>
      <c r="AQ738" s="528">
        <v>116.6</v>
      </c>
      <c r="AR738" s="528">
        <v>116.6</v>
      </c>
      <c r="AS738" s="528">
        <v>116.6</v>
      </c>
      <c r="AT738" s="528">
        <v>116.6</v>
      </c>
      <c r="AU738" s="528">
        <v>116.6</v>
      </c>
      <c r="AV738" s="528">
        <v>118.1</v>
      </c>
      <c r="AW738" s="528">
        <v>117.6</v>
      </c>
      <c r="AX738" s="528">
        <v>118.6</v>
      </c>
      <c r="AY738" s="528">
        <v>118.7</v>
      </c>
      <c r="AZ738" s="528">
        <v>118.7</v>
      </c>
      <c r="BA738" s="528">
        <v>118.7</v>
      </c>
      <c r="BB738" s="528">
        <v>118.7</v>
      </c>
      <c r="BC738" s="528">
        <v>118.7</v>
      </c>
      <c r="BD738" s="528">
        <v>118.7</v>
      </c>
      <c r="BE738" s="528">
        <v>118.7</v>
      </c>
      <c r="BF738" s="528">
        <v>118.7</v>
      </c>
      <c r="BG738" s="528">
        <v>118.7</v>
      </c>
      <c r="BH738" s="528">
        <v>118.7</v>
      </c>
      <c r="BI738" s="528">
        <v>118.7</v>
      </c>
      <c r="BJ738" s="528">
        <v>118.7</v>
      </c>
      <c r="BK738" s="528">
        <v>118.7</v>
      </c>
      <c r="BL738" s="528">
        <v>118.7</v>
      </c>
      <c r="BM738" s="528">
        <v>118.7</v>
      </c>
      <c r="BN738" s="528">
        <v>112.7</v>
      </c>
      <c r="BO738" s="528">
        <v>112.7</v>
      </c>
      <c r="BP738" s="528">
        <v>112.7</v>
      </c>
      <c r="BQ738" s="528">
        <v>112.7</v>
      </c>
      <c r="BR738" s="528">
        <v>112.9</v>
      </c>
      <c r="BS738" s="528">
        <v>112.9</v>
      </c>
      <c r="BT738" s="528">
        <v>112.9</v>
      </c>
      <c r="BU738" s="528">
        <v>112.9</v>
      </c>
      <c r="BV738" s="528">
        <v>112.9</v>
      </c>
      <c r="BW738" s="528">
        <v>112.8</v>
      </c>
      <c r="BX738" s="528">
        <v>112.8</v>
      </c>
      <c r="BY738" s="528">
        <v>112.9</v>
      </c>
      <c r="BZ738" s="528">
        <v>113</v>
      </c>
      <c r="CA738" s="528">
        <v>113</v>
      </c>
      <c r="CB738" s="528">
        <v>113</v>
      </c>
      <c r="CC738" s="528">
        <v>113.5</v>
      </c>
      <c r="CD738" s="528">
        <v>114</v>
      </c>
      <c r="CE738" s="528">
        <v>114</v>
      </c>
      <c r="CF738" s="528">
        <v>114</v>
      </c>
      <c r="CG738" s="528">
        <v>114</v>
      </c>
      <c r="CH738" s="528">
        <v>114.5</v>
      </c>
      <c r="CI738" s="528">
        <v>114.5</v>
      </c>
      <c r="CJ738" s="528">
        <v>114.5</v>
      </c>
      <c r="CK738" s="528">
        <v>114.5</v>
      </c>
      <c r="CL738" s="528">
        <v>114.6</v>
      </c>
    </row>
    <row r="739" spans="1:90">
      <c r="A739" s="524" t="s">
        <v>3331</v>
      </c>
      <c r="B739" s="524" t="s">
        <v>3332</v>
      </c>
      <c r="C739" s="525">
        <v>0.11541999999999999</v>
      </c>
      <c r="D739" s="528">
        <v>99.4</v>
      </c>
      <c r="E739" s="528">
        <v>99.4</v>
      </c>
      <c r="F739" s="528">
        <v>99.4</v>
      </c>
      <c r="G739" s="528">
        <v>106.1</v>
      </c>
      <c r="H739" s="528">
        <v>106.1</v>
      </c>
      <c r="I739" s="528">
        <v>106.1</v>
      </c>
      <c r="J739" s="528">
        <v>106.1</v>
      </c>
      <c r="K739" s="528">
        <v>106.1</v>
      </c>
      <c r="L739" s="528">
        <v>106.1</v>
      </c>
      <c r="M739" s="528">
        <v>106.1</v>
      </c>
      <c r="N739" s="528">
        <v>106.1</v>
      </c>
      <c r="O739" s="528">
        <v>106.1</v>
      </c>
      <c r="P739" s="528">
        <v>106.4</v>
      </c>
      <c r="Q739" s="528">
        <v>106.4</v>
      </c>
      <c r="R739" s="528">
        <v>106.4</v>
      </c>
      <c r="S739" s="528">
        <v>112.2</v>
      </c>
      <c r="T739" s="528">
        <v>112.2</v>
      </c>
      <c r="U739" s="528">
        <v>112.2</v>
      </c>
      <c r="V739" s="528">
        <v>112.2</v>
      </c>
      <c r="W739" s="528">
        <v>112.2</v>
      </c>
      <c r="X739" s="528">
        <v>112.2</v>
      </c>
      <c r="Y739" s="528">
        <v>112.2</v>
      </c>
      <c r="Z739" s="528">
        <v>112.2</v>
      </c>
      <c r="AA739" s="528">
        <v>112.2</v>
      </c>
      <c r="AB739" s="528">
        <v>111.9</v>
      </c>
      <c r="AC739" s="528">
        <v>111.9</v>
      </c>
      <c r="AD739" s="528">
        <v>111.9</v>
      </c>
      <c r="AE739" s="528">
        <v>108.3</v>
      </c>
      <c r="AF739" s="528">
        <v>108.3</v>
      </c>
      <c r="AG739" s="528">
        <v>108.3</v>
      </c>
      <c r="AH739" s="528">
        <v>108.3</v>
      </c>
      <c r="AI739" s="528">
        <v>108.3</v>
      </c>
      <c r="AJ739" s="528">
        <v>108.3</v>
      </c>
      <c r="AK739" s="528">
        <v>108.3</v>
      </c>
      <c r="AL739" s="528">
        <v>108.3</v>
      </c>
      <c r="AM739" s="528">
        <v>108.3</v>
      </c>
      <c r="AN739" s="528">
        <v>109.7</v>
      </c>
      <c r="AO739" s="528">
        <v>109.7</v>
      </c>
      <c r="AP739" s="528">
        <v>109.7</v>
      </c>
      <c r="AQ739" s="528">
        <v>109.6</v>
      </c>
      <c r="AR739" s="528">
        <v>109.6</v>
      </c>
      <c r="AS739" s="528">
        <v>110</v>
      </c>
      <c r="AT739" s="528">
        <v>110</v>
      </c>
      <c r="AU739" s="528">
        <v>110</v>
      </c>
      <c r="AV739" s="528">
        <v>110</v>
      </c>
      <c r="AW739" s="528">
        <v>110</v>
      </c>
      <c r="AX739" s="528">
        <v>110</v>
      </c>
      <c r="AY739" s="528">
        <v>110</v>
      </c>
      <c r="AZ739" s="528">
        <v>108.1</v>
      </c>
      <c r="BA739" s="528">
        <v>108.1</v>
      </c>
      <c r="BB739" s="528">
        <v>108</v>
      </c>
      <c r="BC739" s="528">
        <v>108</v>
      </c>
      <c r="BD739" s="528">
        <v>108</v>
      </c>
      <c r="BE739" s="528">
        <v>108</v>
      </c>
      <c r="BF739" s="528">
        <v>108</v>
      </c>
      <c r="BG739" s="528">
        <v>108</v>
      </c>
      <c r="BH739" s="528">
        <v>108</v>
      </c>
      <c r="BI739" s="528">
        <v>107.8</v>
      </c>
      <c r="BJ739" s="528">
        <v>107.9</v>
      </c>
      <c r="BK739" s="528">
        <v>116.7</v>
      </c>
      <c r="BL739" s="528">
        <v>115.8</v>
      </c>
      <c r="BM739" s="528">
        <v>115.8</v>
      </c>
      <c r="BN739" s="528">
        <v>113.5</v>
      </c>
      <c r="BO739" s="528">
        <v>120.2</v>
      </c>
      <c r="BP739" s="528">
        <v>115.4</v>
      </c>
      <c r="BQ739" s="528">
        <v>120.6</v>
      </c>
      <c r="BR739" s="528">
        <v>117.6</v>
      </c>
      <c r="BS739" s="528">
        <v>118.1</v>
      </c>
      <c r="BT739" s="528">
        <v>118.7</v>
      </c>
      <c r="BU739" s="528">
        <v>118.7</v>
      </c>
      <c r="BV739" s="528">
        <v>123.5</v>
      </c>
      <c r="BW739" s="528">
        <v>127.8</v>
      </c>
      <c r="BX739" s="528">
        <v>127.8</v>
      </c>
      <c r="BY739" s="528">
        <v>128</v>
      </c>
      <c r="BZ739" s="528">
        <v>126.4</v>
      </c>
      <c r="CA739" s="528">
        <v>127.2</v>
      </c>
      <c r="CB739" s="528">
        <v>128.4</v>
      </c>
      <c r="CC739" s="528">
        <v>128.4</v>
      </c>
      <c r="CD739" s="528">
        <v>128.4</v>
      </c>
      <c r="CE739" s="528">
        <v>128.4</v>
      </c>
      <c r="CF739" s="528">
        <v>124.6</v>
      </c>
      <c r="CG739" s="528">
        <v>128.4</v>
      </c>
      <c r="CH739" s="528">
        <v>128.4</v>
      </c>
      <c r="CI739" s="528">
        <v>128.4</v>
      </c>
      <c r="CJ739" s="528">
        <v>128.4</v>
      </c>
      <c r="CK739" s="528">
        <v>128.4</v>
      </c>
      <c r="CL739" s="528">
        <v>128.4</v>
      </c>
    </row>
    <row r="740" spans="1:90">
      <c r="A740" s="524" t="s">
        <v>3333</v>
      </c>
      <c r="B740" s="524" t="s">
        <v>3334</v>
      </c>
      <c r="C740" s="525">
        <v>1.017E-2</v>
      </c>
      <c r="D740" s="528">
        <v>99</v>
      </c>
      <c r="E740" s="528">
        <v>98.9</v>
      </c>
      <c r="F740" s="528">
        <v>97.6</v>
      </c>
      <c r="G740" s="528">
        <v>97.6</v>
      </c>
      <c r="H740" s="528">
        <v>97.6</v>
      </c>
      <c r="I740" s="528">
        <v>97.5</v>
      </c>
      <c r="J740" s="528">
        <v>96.9</v>
      </c>
      <c r="K740" s="528">
        <v>96.7</v>
      </c>
      <c r="L740" s="528">
        <v>96.7</v>
      </c>
      <c r="M740" s="528">
        <v>96.7</v>
      </c>
      <c r="N740" s="528">
        <v>96.7</v>
      </c>
      <c r="O740" s="528">
        <v>96.7</v>
      </c>
      <c r="P740" s="528">
        <v>95.9</v>
      </c>
      <c r="Q740" s="528">
        <v>95.6</v>
      </c>
      <c r="R740" s="528">
        <v>95.6</v>
      </c>
      <c r="S740" s="528">
        <v>95.6</v>
      </c>
      <c r="T740" s="528">
        <v>95.6</v>
      </c>
      <c r="U740" s="528">
        <v>95.6</v>
      </c>
      <c r="V740" s="528">
        <v>95.6</v>
      </c>
      <c r="W740" s="528">
        <v>95.6</v>
      </c>
      <c r="X740" s="528">
        <v>95.6</v>
      </c>
      <c r="Y740" s="528">
        <v>95.6</v>
      </c>
      <c r="Z740" s="528">
        <v>95.6</v>
      </c>
      <c r="AA740" s="528">
        <v>95.6</v>
      </c>
      <c r="AB740" s="528">
        <v>95.6</v>
      </c>
      <c r="AC740" s="528">
        <v>95.6</v>
      </c>
      <c r="AD740" s="528">
        <v>95.6</v>
      </c>
      <c r="AE740" s="528">
        <v>95.6</v>
      </c>
      <c r="AF740" s="528">
        <v>95.6</v>
      </c>
      <c r="AG740" s="528">
        <v>95.6</v>
      </c>
      <c r="AH740" s="528">
        <v>95.6</v>
      </c>
      <c r="AI740" s="528">
        <v>95.6</v>
      </c>
      <c r="AJ740" s="528">
        <v>95.4</v>
      </c>
      <c r="AK740" s="528">
        <v>94.7</v>
      </c>
      <c r="AL740" s="528">
        <v>94.7</v>
      </c>
      <c r="AM740" s="528">
        <v>94.7</v>
      </c>
      <c r="AN740" s="528">
        <v>94.7</v>
      </c>
      <c r="AO740" s="528">
        <v>94.7</v>
      </c>
      <c r="AP740" s="528">
        <v>94.7</v>
      </c>
      <c r="AQ740" s="528">
        <v>94.7</v>
      </c>
      <c r="AR740" s="528">
        <v>94.7</v>
      </c>
      <c r="AS740" s="528">
        <v>94.7</v>
      </c>
      <c r="AT740" s="528">
        <v>94.7</v>
      </c>
      <c r="AU740" s="528">
        <v>94.7</v>
      </c>
      <c r="AV740" s="528">
        <v>94.7</v>
      </c>
      <c r="AW740" s="528">
        <v>94.7</v>
      </c>
      <c r="AX740" s="528">
        <v>94.7</v>
      </c>
      <c r="AY740" s="528">
        <v>94.7</v>
      </c>
      <c r="AZ740" s="528">
        <v>94.7</v>
      </c>
      <c r="BA740" s="528">
        <v>94.7</v>
      </c>
      <c r="BB740" s="528">
        <v>94.7</v>
      </c>
      <c r="BC740" s="528">
        <v>94.7</v>
      </c>
      <c r="BD740" s="528">
        <v>94.7</v>
      </c>
      <c r="BE740" s="528">
        <v>94.7</v>
      </c>
      <c r="BF740" s="528">
        <v>94.7</v>
      </c>
      <c r="BG740" s="528">
        <v>94.7</v>
      </c>
      <c r="BH740" s="528">
        <v>94.7</v>
      </c>
      <c r="BI740" s="528">
        <v>93.8</v>
      </c>
      <c r="BJ740" s="528">
        <v>90.2</v>
      </c>
      <c r="BK740" s="528">
        <v>90.2</v>
      </c>
      <c r="BL740" s="528">
        <v>90.2</v>
      </c>
      <c r="BM740" s="528">
        <v>90.2</v>
      </c>
      <c r="BN740" s="528">
        <v>90.2</v>
      </c>
      <c r="BO740" s="528">
        <v>90.2</v>
      </c>
      <c r="BP740" s="528">
        <v>90.2</v>
      </c>
      <c r="BQ740" s="528">
        <v>90.2</v>
      </c>
      <c r="BR740" s="528">
        <v>90.2</v>
      </c>
      <c r="BS740" s="528">
        <v>90.2</v>
      </c>
      <c r="BT740" s="528">
        <v>90.2</v>
      </c>
      <c r="BU740" s="528">
        <v>90.2</v>
      </c>
      <c r="BV740" s="528">
        <v>90.2</v>
      </c>
      <c r="BW740" s="528">
        <v>90.8</v>
      </c>
      <c r="BX740" s="528">
        <v>91.3</v>
      </c>
      <c r="BY740" s="528">
        <v>93.1</v>
      </c>
      <c r="BZ740" s="528">
        <v>93.5</v>
      </c>
      <c r="CA740" s="528">
        <v>92.8</v>
      </c>
      <c r="CB740" s="528">
        <v>93.7</v>
      </c>
      <c r="CC740" s="528">
        <v>92.7</v>
      </c>
      <c r="CD740" s="528">
        <v>92.7</v>
      </c>
      <c r="CE740" s="528">
        <v>88</v>
      </c>
      <c r="CF740" s="528">
        <v>90.9</v>
      </c>
      <c r="CG740" s="528">
        <v>92.3</v>
      </c>
      <c r="CH740" s="528">
        <v>91.9</v>
      </c>
      <c r="CI740" s="528">
        <v>91.9</v>
      </c>
      <c r="CJ740" s="528">
        <v>92.2</v>
      </c>
      <c r="CK740" s="528">
        <v>92.4</v>
      </c>
      <c r="CL740" s="528">
        <v>91.5</v>
      </c>
    </row>
    <row r="741" spans="1:90">
      <c r="A741" s="524" t="s">
        <v>3335</v>
      </c>
      <c r="B741" s="524" t="s">
        <v>3336</v>
      </c>
      <c r="C741" s="525">
        <v>0.96116999999999997</v>
      </c>
      <c r="D741" s="528">
        <v>99.7</v>
      </c>
      <c r="E741" s="528">
        <v>98.6</v>
      </c>
      <c r="F741" s="528">
        <v>99</v>
      </c>
      <c r="G741" s="528">
        <v>95.2</v>
      </c>
      <c r="H741" s="528">
        <v>95.3</v>
      </c>
      <c r="I741" s="528">
        <v>95.5</v>
      </c>
      <c r="J741" s="528">
        <v>95</v>
      </c>
      <c r="K741" s="528">
        <v>95</v>
      </c>
      <c r="L741" s="528">
        <v>94.9</v>
      </c>
      <c r="M741" s="528">
        <v>94.9</v>
      </c>
      <c r="N741" s="528">
        <v>95.3</v>
      </c>
      <c r="O741" s="528">
        <v>95.3</v>
      </c>
      <c r="P741" s="528">
        <v>94.2</v>
      </c>
      <c r="Q741" s="528">
        <v>94.1</v>
      </c>
      <c r="R741" s="528">
        <v>94.3</v>
      </c>
      <c r="S741" s="528">
        <v>91.9</v>
      </c>
      <c r="T741" s="528">
        <v>92</v>
      </c>
      <c r="U741" s="528">
        <v>91.8</v>
      </c>
      <c r="V741" s="528">
        <v>92</v>
      </c>
      <c r="W741" s="528">
        <v>92</v>
      </c>
      <c r="X741" s="528">
        <v>92</v>
      </c>
      <c r="Y741" s="528">
        <v>92</v>
      </c>
      <c r="Z741" s="528">
        <v>92</v>
      </c>
      <c r="AA741" s="528">
        <v>92.5</v>
      </c>
      <c r="AB741" s="528">
        <v>92.5</v>
      </c>
      <c r="AC741" s="528">
        <v>92.5</v>
      </c>
      <c r="AD741" s="528">
        <v>92.4</v>
      </c>
      <c r="AE741" s="528">
        <v>92</v>
      </c>
      <c r="AF741" s="528">
        <v>91.9</v>
      </c>
      <c r="AG741" s="528">
        <v>91.9</v>
      </c>
      <c r="AH741" s="528">
        <v>91.8</v>
      </c>
      <c r="AI741" s="528">
        <v>88.9</v>
      </c>
      <c r="AJ741" s="528">
        <v>88.5</v>
      </c>
      <c r="AK741" s="528">
        <v>88.1</v>
      </c>
      <c r="AL741" s="528">
        <v>88.2</v>
      </c>
      <c r="AM741" s="528">
        <v>88.2</v>
      </c>
      <c r="AN741" s="528">
        <v>87.3</v>
      </c>
      <c r="AO741" s="528">
        <v>87.3</v>
      </c>
      <c r="AP741" s="528">
        <v>87.5</v>
      </c>
      <c r="AQ741" s="528">
        <v>88.5</v>
      </c>
      <c r="AR741" s="528">
        <v>88.3</v>
      </c>
      <c r="AS741" s="528">
        <v>88.2</v>
      </c>
      <c r="AT741" s="528">
        <v>88.3</v>
      </c>
      <c r="AU741" s="528">
        <v>88.2</v>
      </c>
      <c r="AV741" s="528">
        <v>88.2</v>
      </c>
      <c r="AW741" s="528">
        <v>88.1</v>
      </c>
      <c r="AX741" s="528">
        <v>88.1</v>
      </c>
      <c r="AY741" s="528">
        <v>86.7</v>
      </c>
      <c r="AZ741" s="528">
        <v>87.2</v>
      </c>
      <c r="BA741" s="528">
        <v>86.7</v>
      </c>
      <c r="BB741" s="528">
        <v>87.4</v>
      </c>
      <c r="BC741" s="528">
        <v>86.8</v>
      </c>
      <c r="BD741" s="528">
        <v>86.6</v>
      </c>
      <c r="BE741" s="528">
        <v>86.5</v>
      </c>
      <c r="BF741" s="528">
        <v>86.4</v>
      </c>
      <c r="BG741" s="528">
        <v>86.6</v>
      </c>
      <c r="BH741" s="528">
        <v>87.2</v>
      </c>
      <c r="BI741" s="528">
        <v>87.2</v>
      </c>
      <c r="BJ741" s="528">
        <v>86.9</v>
      </c>
      <c r="BK741" s="528">
        <v>85.8</v>
      </c>
      <c r="BL741" s="528">
        <v>84.5</v>
      </c>
      <c r="BM741" s="528">
        <v>84.4</v>
      </c>
      <c r="BN741" s="528">
        <v>84.9</v>
      </c>
      <c r="BO741" s="528">
        <v>85.6</v>
      </c>
      <c r="BP741" s="528">
        <v>84.1</v>
      </c>
      <c r="BQ741" s="528">
        <v>84.1</v>
      </c>
      <c r="BR741" s="528">
        <v>84.1</v>
      </c>
      <c r="BS741" s="528">
        <v>84.5</v>
      </c>
      <c r="BT741" s="528">
        <v>84.6</v>
      </c>
      <c r="BU741" s="528">
        <v>84.6</v>
      </c>
      <c r="BV741" s="528">
        <v>84.8</v>
      </c>
      <c r="BW741" s="528">
        <v>84.7</v>
      </c>
      <c r="BX741" s="528">
        <v>84.5</v>
      </c>
      <c r="BY741" s="528">
        <v>84</v>
      </c>
      <c r="BZ741" s="528">
        <v>84.4</v>
      </c>
      <c r="CA741" s="528">
        <v>84.3</v>
      </c>
      <c r="CB741" s="528">
        <v>84.2</v>
      </c>
      <c r="CC741" s="528">
        <v>84.2</v>
      </c>
      <c r="CD741" s="528">
        <v>84.1</v>
      </c>
      <c r="CE741" s="528">
        <v>84.2</v>
      </c>
      <c r="CF741" s="528">
        <v>85.2</v>
      </c>
      <c r="CG741" s="528">
        <v>85.2</v>
      </c>
      <c r="CH741" s="528">
        <v>85.3</v>
      </c>
      <c r="CI741" s="528">
        <v>85.2</v>
      </c>
      <c r="CJ741" s="528">
        <v>85.2</v>
      </c>
      <c r="CK741" s="528">
        <v>85.3</v>
      </c>
      <c r="CL741" s="528">
        <v>85.7</v>
      </c>
    </row>
    <row r="742" spans="1:90">
      <c r="A742" s="524" t="s">
        <v>3337</v>
      </c>
      <c r="B742" s="524" t="s">
        <v>3338</v>
      </c>
      <c r="C742" s="525">
        <v>0.48620999999999998</v>
      </c>
      <c r="D742" s="528">
        <v>100.3</v>
      </c>
      <c r="E742" s="528">
        <v>98.6</v>
      </c>
      <c r="F742" s="528">
        <v>98.6</v>
      </c>
      <c r="G742" s="528">
        <v>93.3</v>
      </c>
      <c r="H742" s="528">
        <v>93.3</v>
      </c>
      <c r="I742" s="528">
        <v>93.3</v>
      </c>
      <c r="J742" s="528">
        <v>93.3</v>
      </c>
      <c r="K742" s="528">
        <v>93.3</v>
      </c>
      <c r="L742" s="528">
        <v>93.3</v>
      </c>
      <c r="M742" s="528">
        <v>93.3</v>
      </c>
      <c r="N742" s="528">
        <v>93.3</v>
      </c>
      <c r="O742" s="528">
        <v>93.3</v>
      </c>
      <c r="P742" s="528">
        <v>92.5</v>
      </c>
      <c r="Q742" s="528">
        <v>91.7</v>
      </c>
      <c r="R742" s="528">
        <v>91.7</v>
      </c>
      <c r="S742" s="528">
        <v>88.5</v>
      </c>
      <c r="T742" s="528">
        <v>88.5</v>
      </c>
      <c r="U742" s="528">
        <v>88.5</v>
      </c>
      <c r="V742" s="528">
        <v>88.5</v>
      </c>
      <c r="W742" s="528">
        <v>88.5</v>
      </c>
      <c r="X742" s="528">
        <v>88.5</v>
      </c>
      <c r="Y742" s="528">
        <v>88.5</v>
      </c>
      <c r="Z742" s="528">
        <v>88.5</v>
      </c>
      <c r="AA742" s="528">
        <v>88.5</v>
      </c>
      <c r="AB742" s="528">
        <v>88.5</v>
      </c>
      <c r="AC742" s="528">
        <v>88.5</v>
      </c>
      <c r="AD742" s="528">
        <v>88.5</v>
      </c>
      <c r="AE742" s="528">
        <v>87.6</v>
      </c>
      <c r="AF742" s="528">
        <v>87.6</v>
      </c>
      <c r="AG742" s="528">
        <v>87.6</v>
      </c>
      <c r="AH742" s="528">
        <v>87.5</v>
      </c>
      <c r="AI742" s="528">
        <v>81.5</v>
      </c>
      <c r="AJ742" s="528">
        <v>80.5</v>
      </c>
      <c r="AK742" s="528">
        <v>79.7</v>
      </c>
      <c r="AL742" s="528">
        <v>79.7</v>
      </c>
      <c r="AM742" s="528">
        <v>79.7</v>
      </c>
      <c r="AN742" s="528">
        <v>79.7</v>
      </c>
      <c r="AO742" s="528">
        <v>79.599999999999994</v>
      </c>
      <c r="AP742" s="528">
        <v>79.900000000000006</v>
      </c>
      <c r="AQ742" s="528">
        <v>79.900000000000006</v>
      </c>
      <c r="AR742" s="528">
        <v>79.900000000000006</v>
      </c>
      <c r="AS742" s="528">
        <v>79.900000000000006</v>
      </c>
      <c r="AT742" s="528">
        <v>79.900000000000006</v>
      </c>
      <c r="AU742" s="528">
        <v>79.900000000000006</v>
      </c>
      <c r="AV742" s="528">
        <v>79.900000000000006</v>
      </c>
      <c r="AW742" s="528">
        <v>79.900000000000006</v>
      </c>
      <c r="AX742" s="528">
        <v>79.900000000000006</v>
      </c>
      <c r="AY742" s="528">
        <v>77.099999999999994</v>
      </c>
      <c r="AZ742" s="528">
        <v>77.7</v>
      </c>
      <c r="BA742" s="528">
        <v>76.5</v>
      </c>
      <c r="BB742" s="528">
        <v>77.599999999999994</v>
      </c>
      <c r="BC742" s="528">
        <v>75.099999999999994</v>
      </c>
      <c r="BD742" s="528">
        <v>74.7</v>
      </c>
      <c r="BE742" s="528">
        <v>74.7</v>
      </c>
      <c r="BF742" s="528">
        <v>74.7</v>
      </c>
      <c r="BG742" s="528">
        <v>74.7</v>
      </c>
      <c r="BH742" s="528">
        <v>75.7</v>
      </c>
      <c r="BI742" s="528">
        <v>75.7</v>
      </c>
      <c r="BJ742" s="528">
        <v>75.900000000000006</v>
      </c>
      <c r="BK742" s="528">
        <v>73.7</v>
      </c>
      <c r="BL742" s="528">
        <v>71.099999999999994</v>
      </c>
      <c r="BM742" s="528">
        <v>70.8</v>
      </c>
      <c r="BN742" s="528">
        <v>71.8</v>
      </c>
      <c r="BO742" s="528">
        <v>73.8</v>
      </c>
      <c r="BP742" s="528">
        <v>70.8</v>
      </c>
      <c r="BQ742" s="528">
        <v>70.8</v>
      </c>
      <c r="BR742" s="528">
        <v>70.8</v>
      </c>
      <c r="BS742" s="528">
        <v>70.8</v>
      </c>
      <c r="BT742" s="528">
        <v>70.8</v>
      </c>
      <c r="BU742" s="528">
        <v>70.8</v>
      </c>
      <c r="BV742" s="528">
        <v>70.8</v>
      </c>
      <c r="BW742" s="528">
        <v>70.8</v>
      </c>
      <c r="BX742" s="528">
        <v>70.8</v>
      </c>
      <c r="BY742" s="528">
        <v>70.099999999999994</v>
      </c>
      <c r="BZ742" s="528">
        <v>70.099999999999994</v>
      </c>
      <c r="CA742" s="528">
        <v>70.7</v>
      </c>
      <c r="CB742" s="528">
        <v>69.8</v>
      </c>
      <c r="CC742" s="528">
        <v>69.8</v>
      </c>
      <c r="CD742" s="528">
        <v>69.8</v>
      </c>
      <c r="CE742" s="528">
        <v>69.900000000000006</v>
      </c>
      <c r="CF742" s="528">
        <v>72.5</v>
      </c>
      <c r="CG742" s="528">
        <v>72.5</v>
      </c>
      <c r="CH742" s="528">
        <v>72.5</v>
      </c>
      <c r="CI742" s="528">
        <v>72.5</v>
      </c>
      <c r="CJ742" s="528">
        <v>72.3</v>
      </c>
      <c r="CK742" s="528">
        <v>72.400000000000006</v>
      </c>
      <c r="CL742" s="528">
        <v>73.099999999999994</v>
      </c>
    </row>
    <row r="743" spans="1:90">
      <c r="A743" s="524" t="s">
        <v>3339</v>
      </c>
      <c r="B743" s="524" t="s">
        <v>3340</v>
      </c>
      <c r="C743" s="525">
        <v>0.17011999999999999</v>
      </c>
      <c r="D743" s="528">
        <v>96.9</v>
      </c>
      <c r="E743" s="528">
        <v>96.9</v>
      </c>
      <c r="F743" s="528">
        <v>96.9</v>
      </c>
      <c r="G743" s="528">
        <v>90.5</v>
      </c>
      <c r="H743" s="528">
        <v>90</v>
      </c>
      <c r="I743" s="528">
        <v>90</v>
      </c>
      <c r="J743" s="528">
        <v>89.3</v>
      </c>
      <c r="K743" s="528">
        <v>89.3</v>
      </c>
      <c r="L743" s="528">
        <v>89.1</v>
      </c>
      <c r="M743" s="528">
        <v>88.3</v>
      </c>
      <c r="N743" s="528">
        <v>88.3</v>
      </c>
      <c r="O743" s="528">
        <v>88.3</v>
      </c>
      <c r="P743" s="528">
        <v>87.8</v>
      </c>
      <c r="Q743" s="528">
        <v>87.8</v>
      </c>
      <c r="R743" s="528">
        <v>87.8</v>
      </c>
      <c r="S743" s="528">
        <v>84.1</v>
      </c>
      <c r="T743" s="528">
        <v>84.1</v>
      </c>
      <c r="U743" s="528">
        <v>84.1</v>
      </c>
      <c r="V743" s="528">
        <v>84.1</v>
      </c>
      <c r="W743" s="528">
        <v>84.1</v>
      </c>
      <c r="X743" s="528">
        <v>84.1</v>
      </c>
      <c r="Y743" s="528">
        <v>84.1</v>
      </c>
      <c r="Z743" s="528">
        <v>84.1</v>
      </c>
      <c r="AA743" s="528">
        <v>84.1</v>
      </c>
      <c r="AB743" s="528">
        <v>83.9</v>
      </c>
      <c r="AC743" s="528">
        <v>83.9</v>
      </c>
      <c r="AD743" s="528">
        <v>83.9</v>
      </c>
      <c r="AE743" s="528">
        <v>81.400000000000006</v>
      </c>
      <c r="AF743" s="528">
        <v>81.400000000000006</v>
      </c>
      <c r="AG743" s="528">
        <v>81.400000000000006</v>
      </c>
      <c r="AH743" s="528">
        <v>81.2</v>
      </c>
      <c r="AI743" s="528">
        <v>81.2</v>
      </c>
      <c r="AJ743" s="528">
        <v>81.2</v>
      </c>
      <c r="AK743" s="528">
        <v>81.599999999999994</v>
      </c>
      <c r="AL743" s="528">
        <v>81.599999999999994</v>
      </c>
      <c r="AM743" s="528">
        <v>81.599999999999994</v>
      </c>
      <c r="AN743" s="528">
        <v>83</v>
      </c>
      <c r="AO743" s="528">
        <v>83</v>
      </c>
      <c r="AP743" s="528">
        <v>83.2</v>
      </c>
      <c r="AQ743" s="528">
        <v>83.3</v>
      </c>
      <c r="AR743" s="528">
        <v>82.6</v>
      </c>
      <c r="AS743" s="528">
        <v>82.6</v>
      </c>
      <c r="AT743" s="528">
        <v>82.6</v>
      </c>
      <c r="AU743" s="528">
        <v>82.6</v>
      </c>
      <c r="AV743" s="528">
        <v>82.6</v>
      </c>
      <c r="AW743" s="528">
        <v>82.6</v>
      </c>
      <c r="AX743" s="528">
        <v>82.6</v>
      </c>
      <c r="AY743" s="528">
        <v>82.2</v>
      </c>
      <c r="AZ743" s="528">
        <v>83.1</v>
      </c>
      <c r="BA743" s="528">
        <v>82.9</v>
      </c>
      <c r="BB743" s="528">
        <v>82.8</v>
      </c>
      <c r="BC743" s="528">
        <v>82.9</v>
      </c>
      <c r="BD743" s="528">
        <v>83</v>
      </c>
      <c r="BE743" s="528">
        <v>82.9</v>
      </c>
      <c r="BF743" s="528">
        <v>82.9</v>
      </c>
      <c r="BG743" s="528">
        <v>82.9</v>
      </c>
      <c r="BH743" s="528">
        <v>82.9</v>
      </c>
      <c r="BI743" s="528">
        <v>82.9</v>
      </c>
      <c r="BJ743" s="528">
        <v>82.9</v>
      </c>
      <c r="BK743" s="528">
        <v>82.9</v>
      </c>
      <c r="BL743" s="528">
        <v>82.9</v>
      </c>
      <c r="BM743" s="528">
        <v>83</v>
      </c>
      <c r="BN743" s="528">
        <v>83.2</v>
      </c>
      <c r="BO743" s="528">
        <v>83.2</v>
      </c>
      <c r="BP743" s="528">
        <v>83.4</v>
      </c>
      <c r="BQ743" s="528">
        <v>83.2</v>
      </c>
      <c r="BR743" s="528">
        <v>83.2</v>
      </c>
      <c r="BS743" s="528">
        <v>83.2</v>
      </c>
      <c r="BT743" s="528">
        <v>83.2</v>
      </c>
      <c r="BU743" s="528">
        <v>83.2</v>
      </c>
      <c r="BV743" s="528">
        <v>83.2</v>
      </c>
      <c r="BW743" s="528">
        <v>83.2</v>
      </c>
      <c r="BX743" s="528">
        <v>82.1</v>
      </c>
      <c r="BY743" s="528">
        <v>82</v>
      </c>
      <c r="BZ743" s="528">
        <v>82</v>
      </c>
      <c r="CA743" s="528">
        <v>82</v>
      </c>
      <c r="CB743" s="528">
        <v>82</v>
      </c>
      <c r="CC743" s="528">
        <v>82</v>
      </c>
      <c r="CD743" s="528">
        <v>82.2</v>
      </c>
      <c r="CE743" s="528">
        <v>82.3</v>
      </c>
      <c r="CF743" s="528">
        <v>82.3</v>
      </c>
      <c r="CG743" s="528">
        <v>82.4</v>
      </c>
      <c r="CH743" s="528">
        <v>82.6</v>
      </c>
      <c r="CI743" s="528">
        <v>82.6</v>
      </c>
      <c r="CJ743" s="528">
        <v>82.6</v>
      </c>
      <c r="CK743" s="528">
        <v>82.6</v>
      </c>
      <c r="CL743" s="528">
        <v>82.7</v>
      </c>
    </row>
    <row r="744" spans="1:90">
      <c r="A744" s="524" t="s">
        <v>3341</v>
      </c>
      <c r="B744" s="524" t="s">
        <v>3342</v>
      </c>
      <c r="C744" s="525">
        <v>8.5599999999999999E-3</v>
      </c>
      <c r="D744" s="528">
        <v>97.8</v>
      </c>
      <c r="E744" s="528">
        <v>97.8</v>
      </c>
      <c r="F744" s="528">
        <v>97.8</v>
      </c>
      <c r="G744" s="528">
        <v>97.5</v>
      </c>
      <c r="H744" s="528">
        <v>97.5</v>
      </c>
      <c r="I744" s="528">
        <v>97.5</v>
      </c>
      <c r="J744" s="528">
        <v>97.5</v>
      </c>
      <c r="K744" s="528">
        <v>97.5</v>
      </c>
      <c r="L744" s="528">
        <v>97.5</v>
      </c>
      <c r="M744" s="528">
        <v>97.5</v>
      </c>
      <c r="N744" s="528">
        <v>97.5</v>
      </c>
      <c r="O744" s="528">
        <v>97.5</v>
      </c>
      <c r="P744" s="528">
        <v>98.1</v>
      </c>
      <c r="Q744" s="528">
        <v>98.1</v>
      </c>
      <c r="R744" s="528">
        <v>98.1</v>
      </c>
      <c r="S744" s="528">
        <v>102</v>
      </c>
      <c r="T744" s="528">
        <v>102</v>
      </c>
      <c r="U744" s="528">
        <v>102</v>
      </c>
      <c r="V744" s="528">
        <v>102</v>
      </c>
      <c r="W744" s="528">
        <v>102</v>
      </c>
      <c r="X744" s="528">
        <v>102</v>
      </c>
      <c r="Y744" s="528">
        <v>102</v>
      </c>
      <c r="Z744" s="528">
        <v>102</v>
      </c>
      <c r="AA744" s="528">
        <v>102</v>
      </c>
      <c r="AB744" s="528">
        <v>110.3</v>
      </c>
      <c r="AC744" s="528">
        <v>110.3</v>
      </c>
      <c r="AD744" s="528">
        <v>111.8</v>
      </c>
      <c r="AE744" s="528">
        <v>117.5</v>
      </c>
      <c r="AF744" s="528">
        <v>117.5</v>
      </c>
      <c r="AG744" s="528">
        <v>117.5</v>
      </c>
      <c r="AH744" s="528">
        <v>117.5</v>
      </c>
      <c r="AI744" s="528">
        <v>117.5</v>
      </c>
      <c r="AJ744" s="528">
        <v>117.5</v>
      </c>
      <c r="AK744" s="528">
        <v>117.5</v>
      </c>
      <c r="AL744" s="528">
        <v>117.5</v>
      </c>
      <c r="AM744" s="528">
        <v>117.5</v>
      </c>
      <c r="AN744" s="528">
        <v>123.1</v>
      </c>
      <c r="AO744" s="528">
        <v>123.1</v>
      </c>
      <c r="AP744" s="528">
        <v>123.1</v>
      </c>
      <c r="AQ744" s="528">
        <v>122.4</v>
      </c>
      <c r="AR744" s="528">
        <v>122.4</v>
      </c>
      <c r="AS744" s="528">
        <v>122.4</v>
      </c>
      <c r="AT744" s="528">
        <v>122.4</v>
      </c>
      <c r="AU744" s="528">
        <v>122.5</v>
      </c>
      <c r="AV744" s="528">
        <v>122.5</v>
      </c>
      <c r="AW744" s="528">
        <v>123.6</v>
      </c>
      <c r="AX744" s="528">
        <v>121.7</v>
      </c>
      <c r="AY744" s="528">
        <v>122</v>
      </c>
      <c r="AZ744" s="528">
        <v>127.1</v>
      </c>
      <c r="BA744" s="528">
        <v>126.8</v>
      </c>
      <c r="BB744" s="528">
        <v>127.3</v>
      </c>
      <c r="BC744" s="528">
        <v>127.3</v>
      </c>
      <c r="BD744" s="528">
        <v>127.3</v>
      </c>
      <c r="BE744" s="528">
        <v>127.1</v>
      </c>
      <c r="BF744" s="528">
        <v>127.5</v>
      </c>
      <c r="BG744" s="528">
        <v>127.5</v>
      </c>
      <c r="BH744" s="528">
        <v>127.4</v>
      </c>
      <c r="BI744" s="528">
        <v>127</v>
      </c>
      <c r="BJ744" s="528">
        <v>127.7</v>
      </c>
      <c r="BK744" s="528">
        <v>127.1</v>
      </c>
      <c r="BL744" s="528">
        <v>127.1</v>
      </c>
      <c r="BM744" s="528">
        <v>126.7</v>
      </c>
      <c r="BN744" s="528">
        <v>126.4</v>
      </c>
      <c r="BO744" s="528">
        <v>126.4</v>
      </c>
      <c r="BP744" s="528">
        <v>126.4</v>
      </c>
      <c r="BQ744" s="528">
        <v>126.4</v>
      </c>
      <c r="BR744" s="528">
        <v>126.4</v>
      </c>
      <c r="BS744" s="528">
        <v>127.1</v>
      </c>
      <c r="BT744" s="528">
        <v>127.3</v>
      </c>
      <c r="BU744" s="528">
        <v>127.3</v>
      </c>
      <c r="BV744" s="528">
        <v>127.3</v>
      </c>
      <c r="BW744" s="528">
        <v>127.3</v>
      </c>
      <c r="BX744" s="528">
        <v>127.3</v>
      </c>
      <c r="BY744" s="528">
        <v>127.3</v>
      </c>
      <c r="BZ744" s="528">
        <v>127.3</v>
      </c>
      <c r="CA744" s="528">
        <v>127.3</v>
      </c>
      <c r="CB744" s="528">
        <v>127.3</v>
      </c>
      <c r="CC744" s="528">
        <v>127.3</v>
      </c>
      <c r="CD744" s="528">
        <v>127.3</v>
      </c>
      <c r="CE744" s="528">
        <v>127.3</v>
      </c>
      <c r="CF744" s="528">
        <v>127.3</v>
      </c>
      <c r="CG744" s="528">
        <v>127.3</v>
      </c>
      <c r="CH744" s="528">
        <v>127.3</v>
      </c>
      <c r="CI744" s="528">
        <v>129.4</v>
      </c>
      <c r="CJ744" s="528">
        <v>129.4</v>
      </c>
      <c r="CK744" s="528">
        <v>129.4</v>
      </c>
      <c r="CL744" s="528">
        <v>129.5</v>
      </c>
    </row>
    <row r="745" spans="1:90">
      <c r="A745" s="524" t="s">
        <v>3343</v>
      </c>
      <c r="B745" s="524" t="s">
        <v>3344</v>
      </c>
      <c r="C745" s="525">
        <v>8.0999999999999996E-3</v>
      </c>
      <c r="D745" s="528">
        <v>100.6</v>
      </c>
      <c r="E745" s="528">
        <v>100.6</v>
      </c>
      <c r="F745" s="528">
        <v>105.2</v>
      </c>
      <c r="G745" s="528">
        <v>118.2</v>
      </c>
      <c r="H745" s="528">
        <v>118.2</v>
      </c>
      <c r="I745" s="528">
        <v>119.8</v>
      </c>
      <c r="J745" s="528">
        <v>118.7</v>
      </c>
      <c r="K745" s="528">
        <v>118.7</v>
      </c>
      <c r="L745" s="528">
        <v>118.7</v>
      </c>
      <c r="M745" s="528">
        <v>118.7</v>
      </c>
      <c r="N745" s="528">
        <v>118.7</v>
      </c>
      <c r="O745" s="528">
        <v>118.7</v>
      </c>
      <c r="P745" s="528">
        <v>118.7</v>
      </c>
      <c r="Q745" s="528">
        <v>118.7</v>
      </c>
      <c r="R745" s="528">
        <v>114.6</v>
      </c>
      <c r="S745" s="528">
        <v>126.5</v>
      </c>
      <c r="T745" s="528">
        <v>126.5</v>
      </c>
      <c r="U745" s="528">
        <v>126.5</v>
      </c>
      <c r="V745" s="528">
        <v>126.4</v>
      </c>
      <c r="W745" s="528">
        <v>126.4</v>
      </c>
      <c r="X745" s="528">
        <v>126.4</v>
      </c>
      <c r="Y745" s="528">
        <v>127.6</v>
      </c>
      <c r="Z745" s="528">
        <v>127.6</v>
      </c>
      <c r="AA745" s="528">
        <v>130.69999999999999</v>
      </c>
      <c r="AB745" s="528">
        <v>130.69999999999999</v>
      </c>
      <c r="AC745" s="528">
        <v>130.69999999999999</v>
      </c>
      <c r="AD745" s="528">
        <v>132.19999999999999</v>
      </c>
      <c r="AE745" s="528">
        <v>132.19999999999999</v>
      </c>
      <c r="AF745" s="528">
        <v>132.19999999999999</v>
      </c>
      <c r="AG745" s="528">
        <v>132.19999999999999</v>
      </c>
      <c r="AH745" s="528">
        <v>132.19999999999999</v>
      </c>
      <c r="AI745" s="528">
        <v>132.19999999999999</v>
      </c>
      <c r="AJ745" s="528">
        <v>132.19999999999999</v>
      </c>
      <c r="AK745" s="528">
        <v>130.30000000000001</v>
      </c>
      <c r="AL745" s="528">
        <v>130.30000000000001</v>
      </c>
      <c r="AM745" s="528">
        <v>130.30000000000001</v>
      </c>
      <c r="AN745" s="528">
        <v>130.30000000000001</v>
      </c>
      <c r="AO745" s="528">
        <v>130.30000000000001</v>
      </c>
      <c r="AP745" s="528">
        <v>130.30000000000001</v>
      </c>
      <c r="AQ745" s="528">
        <v>130.30000000000001</v>
      </c>
      <c r="AR745" s="528">
        <v>130.30000000000001</v>
      </c>
      <c r="AS745" s="528">
        <v>130.30000000000001</v>
      </c>
      <c r="AT745" s="528">
        <v>130.30000000000001</v>
      </c>
      <c r="AU745" s="528">
        <v>130.30000000000001</v>
      </c>
      <c r="AV745" s="528">
        <v>130.30000000000001</v>
      </c>
      <c r="AW745" s="528">
        <v>130.30000000000001</v>
      </c>
      <c r="AX745" s="528">
        <v>130.30000000000001</v>
      </c>
      <c r="AY745" s="528">
        <v>130.30000000000001</v>
      </c>
      <c r="AZ745" s="528">
        <v>130.30000000000001</v>
      </c>
      <c r="BA745" s="528">
        <v>130.30000000000001</v>
      </c>
      <c r="BB745" s="528">
        <v>130.30000000000001</v>
      </c>
      <c r="BC745" s="528">
        <v>130.30000000000001</v>
      </c>
      <c r="BD745" s="528">
        <v>130.30000000000001</v>
      </c>
      <c r="BE745" s="528">
        <v>130.30000000000001</v>
      </c>
      <c r="BF745" s="528">
        <v>130.30000000000001</v>
      </c>
      <c r="BG745" s="528">
        <v>130.30000000000001</v>
      </c>
      <c r="BH745" s="528">
        <v>130.30000000000001</v>
      </c>
      <c r="BI745" s="528">
        <v>130.30000000000001</v>
      </c>
      <c r="BJ745" s="528">
        <v>130.30000000000001</v>
      </c>
      <c r="BK745" s="528">
        <v>130.30000000000001</v>
      </c>
      <c r="BL745" s="528">
        <v>130.30000000000001</v>
      </c>
      <c r="BM745" s="528">
        <v>130.30000000000001</v>
      </c>
      <c r="BN745" s="528">
        <v>130.30000000000001</v>
      </c>
      <c r="BO745" s="528">
        <v>130.30000000000001</v>
      </c>
      <c r="BP745" s="528">
        <v>130.30000000000001</v>
      </c>
      <c r="BQ745" s="528">
        <v>130.30000000000001</v>
      </c>
      <c r="BR745" s="528">
        <v>130.30000000000001</v>
      </c>
      <c r="BS745" s="528">
        <v>130.30000000000001</v>
      </c>
      <c r="BT745" s="528">
        <v>130.30000000000001</v>
      </c>
      <c r="BU745" s="528">
        <v>130.30000000000001</v>
      </c>
      <c r="BV745" s="528">
        <v>130.30000000000001</v>
      </c>
      <c r="BW745" s="528">
        <v>130.30000000000001</v>
      </c>
      <c r="BX745" s="528">
        <v>130.30000000000001</v>
      </c>
      <c r="BY745" s="528">
        <v>130.30000000000001</v>
      </c>
      <c r="BZ745" s="528">
        <v>130.30000000000001</v>
      </c>
      <c r="CA745" s="528">
        <v>130.30000000000001</v>
      </c>
      <c r="CB745" s="528">
        <v>130.30000000000001</v>
      </c>
      <c r="CC745" s="528">
        <v>130.30000000000001</v>
      </c>
      <c r="CD745" s="528">
        <v>130.30000000000001</v>
      </c>
      <c r="CE745" s="528">
        <v>130.30000000000001</v>
      </c>
      <c r="CF745" s="528">
        <v>130.30000000000001</v>
      </c>
      <c r="CG745" s="528">
        <v>130.30000000000001</v>
      </c>
      <c r="CH745" s="528">
        <v>130.30000000000001</v>
      </c>
      <c r="CI745" s="528">
        <v>130.30000000000001</v>
      </c>
      <c r="CJ745" s="528">
        <v>130.30000000000001</v>
      </c>
      <c r="CK745" s="528">
        <v>130.30000000000001</v>
      </c>
      <c r="CL745" s="528">
        <v>130.30000000000001</v>
      </c>
    </row>
    <row r="746" spans="1:90">
      <c r="A746" s="524" t="s">
        <v>3345</v>
      </c>
      <c r="B746" s="524" t="s">
        <v>3346</v>
      </c>
      <c r="C746" s="525">
        <v>8.7899999999999992E-3</v>
      </c>
      <c r="D746" s="528">
        <v>100</v>
      </c>
      <c r="E746" s="528">
        <v>100</v>
      </c>
      <c r="F746" s="528">
        <v>100</v>
      </c>
      <c r="G746" s="528">
        <v>96.5</v>
      </c>
      <c r="H746" s="528">
        <v>96.5</v>
      </c>
      <c r="I746" s="528">
        <v>96.5</v>
      </c>
      <c r="J746" s="528">
        <v>96.5</v>
      </c>
      <c r="K746" s="528">
        <v>96.5</v>
      </c>
      <c r="L746" s="528">
        <v>96.5</v>
      </c>
      <c r="M746" s="528">
        <v>96.5</v>
      </c>
      <c r="N746" s="528">
        <v>96.5</v>
      </c>
      <c r="O746" s="528">
        <v>96.5</v>
      </c>
      <c r="P746" s="528">
        <v>80.400000000000006</v>
      </c>
      <c r="Q746" s="528">
        <v>80.400000000000006</v>
      </c>
      <c r="R746" s="528">
        <v>80.400000000000006</v>
      </c>
      <c r="S746" s="528">
        <v>80.400000000000006</v>
      </c>
      <c r="T746" s="528">
        <v>80.400000000000006</v>
      </c>
      <c r="U746" s="528">
        <v>80.400000000000006</v>
      </c>
      <c r="V746" s="528">
        <v>80.400000000000006</v>
      </c>
      <c r="W746" s="528">
        <v>80.400000000000006</v>
      </c>
      <c r="X746" s="528">
        <v>80.400000000000006</v>
      </c>
      <c r="Y746" s="528">
        <v>80.400000000000006</v>
      </c>
      <c r="Z746" s="528">
        <v>80.400000000000006</v>
      </c>
      <c r="AA746" s="528">
        <v>80.400000000000006</v>
      </c>
      <c r="AB746" s="528">
        <v>80.400000000000006</v>
      </c>
      <c r="AC746" s="528">
        <v>80.400000000000006</v>
      </c>
      <c r="AD746" s="528">
        <v>80.400000000000006</v>
      </c>
      <c r="AE746" s="528">
        <v>80.400000000000006</v>
      </c>
      <c r="AF746" s="528">
        <v>80.400000000000006</v>
      </c>
      <c r="AG746" s="528">
        <v>80.400000000000006</v>
      </c>
      <c r="AH746" s="528">
        <v>80.400000000000006</v>
      </c>
      <c r="AI746" s="528">
        <v>80.400000000000006</v>
      </c>
      <c r="AJ746" s="528">
        <v>80.400000000000006</v>
      </c>
      <c r="AK746" s="528">
        <v>80.400000000000006</v>
      </c>
      <c r="AL746" s="528">
        <v>80.400000000000006</v>
      </c>
      <c r="AM746" s="528">
        <v>80.400000000000006</v>
      </c>
      <c r="AN746" s="528">
        <v>80.400000000000006</v>
      </c>
      <c r="AO746" s="528">
        <v>80.400000000000006</v>
      </c>
      <c r="AP746" s="528">
        <v>80.400000000000006</v>
      </c>
      <c r="AQ746" s="528">
        <v>80.400000000000006</v>
      </c>
      <c r="AR746" s="528">
        <v>80.400000000000006</v>
      </c>
      <c r="AS746" s="528">
        <v>80.400000000000006</v>
      </c>
      <c r="AT746" s="528">
        <v>80.400000000000006</v>
      </c>
      <c r="AU746" s="528">
        <v>80.400000000000006</v>
      </c>
      <c r="AV746" s="528">
        <v>80.400000000000006</v>
      </c>
      <c r="AW746" s="528">
        <v>80.400000000000006</v>
      </c>
      <c r="AX746" s="528">
        <v>80.400000000000006</v>
      </c>
      <c r="AY746" s="528">
        <v>80.400000000000006</v>
      </c>
      <c r="AZ746" s="528">
        <v>80.400000000000006</v>
      </c>
      <c r="BA746" s="528">
        <v>80.400000000000006</v>
      </c>
      <c r="BB746" s="528">
        <v>80.400000000000006</v>
      </c>
      <c r="BC746" s="528">
        <v>80.400000000000006</v>
      </c>
      <c r="BD746" s="528">
        <v>80.400000000000006</v>
      </c>
      <c r="BE746" s="528">
        <v>80.400000000000006</v>
      </c>
      <c r="BF746" s="528">
        <v>80.400000000000006</v>
      </c>
      <c r="BG746" s="528">
        <v>80.400000000000006</v>
      </c>
      <c r="BH746" s="528">
        <v>80.400000000000006</v>
      </c>
      <c r="BI746" s="528">
        <v>80.400000000000006</v>
      </c>
      <c r="BJ746" s="528">
        <v>80.400000000000006</v>
      </c>
      <c r="BK746" s="528">
        <v>80.400000000000006</v>
      </c>
      <c r="BL746" s="528">
        <v>80.400000000000006</v>
      </c>
      <c r="BM746" s="528">
        <v>80.400000000000006</v>
      </c>
      <c r="BN746" s="528">
        <v>80.400000000000006</v>
      </c>
      <c r="BO746" s="528">
        <v>80.400000000000006</v>
      </c>
      <c r="BP746" s="528">
        <v>80.400000000000006</v>
      </c>
      <c r="BQ746" s="528">
        <v>80.400000000000006</v>
      </c>
      <c r="BR746" s="528">
        <v>80.400000000000006</v>
      </c>
      <c r="BS746" s="528">
        <v>80.400000000000006</v>
      </c>
      <c r="BT746" s="528">
        <v>80.400000000000006</v>
      </c>
      <c r="BU746" s="528">
        <v>80.400000000000006</v>
      </c>
      <c r="BV746" s="528">
        <v>80.400000000000006</v>
      </c>
      <c r="BW746" s="528">
        <v>80.400000000000006</v>
      </c>
      <c r="BX746" s="528">
        <v>80.400000000000006</v>
      </c>
      <c r="BY746" s="528">
        <v>80.400000000000006</v>
      </c>
      <c r="BZ746" s="528">
        <v>80.400000000000006</v>
      </c>
      <c r="CA746" s="528">
        <v>80.400000000000006</v>
      </c>
      <c r="CB746" s="528">
        <v>80.400000000000006</v>
      </c>
      <c r="CC746" s="528">
        <v>80.400000000000006</v>
      </c>
      <c r="CD746" s="528">
        <v>80.400000000000006</v>
      </c>
      <c r="CE746" s="528">
        <v>80.400000000000006</v>
      </c>
      <c r="CF746" s="528">
        <v>80.400000000000006</v>
      </c>
      <c r="CG746" s="528">
        <v>80.400000000000006</v>
      </c>
      <c r="CH746" s="528">
        <v>80.400000000000006</v>
      </c>
      <c r="CI746" s="528">
        <v>80.400000000000006</v>
      </c>
      <c r="CJ746" s="528">
        <v>80.400000000000006</v>
      </c>
      <c r="CK746" s="528">
        <v>80.400000000000006</v>
      </c>
      <c r="CL746" s="528">
        <v>80.400000000000006</v>
      </c>
    </row>
    <row r="747" spans="1:90">
      <c r="A747" s="524" t="s">
        <v>3347</v>
      </c>
      <c r="B747" s="524" t="s">
        <v>3348</v>
      </c>
      <c r="C747" s="525">
        <v>7.5500000000000003E-3</v>
      </c>
      <c r="D747" s="528">
        <v>99.5</v>
      </c>
      <c r="E747" s="528">
        <v>100.3</v>
      </c>
      <c r="F747" s="528">
        <v>100.3</v>
      </c>
      <c r="G747" s="528">
        <v>112.2</v>
      </c>
      <c r="H747" s="528">
        <v>112</v>
      </c>
      <c r="I747" s="528">
        <v>111.7</v>
      </c>
      <c r="J747" s="528">
        <v>111.7</v>
      </c>
      <c r="K747" s="528">
        <v>111.7</v>
      </c>
      <c r="L747" s="528">
        <v>111.7</v>
      </c>
      <c r="M747" s="528">
        <v>111.7</v>
      </c>
      <c r="N747" s="528">
        <v>111.7</v>
      </c>
      <c r="O747" s="528">
        <v>111.7</v>
      </c>
      <c r="P747" s="528">
        <v>111.7</v>
      </c>
      <c r="Q747" s="528">
        <v>111.7</v>
      </c>
      <c r="R747" s="528">
        <v>117.6</v>
      </c>
      <c r="S747" s="528">
        <v>126.7</v>
      </c>
      <c r="T747" s="528">
        <v>132.30000000000001</v>
      </c>
      <c r="U747" s="528">
        <v>134.1</v>
      </c>
      <c r="V747" s="528">
        <v>134.1</v>
      </c>
      <c r="W747" s="528">
        <v>134.1</v>
      </c>
      <c r="X747" s="528">
        <v>134.1</v>
      </c>
      <c r="Y747" s="528">
        <v>134.1</v>
      </c>
      <c r="Z747" s="528">
        <v>134.1</v>
      </c>
      <c r="AA747" s="528">
        <v>134.1</v>
      </c>
      <c r="AB747" s="528">
        <v>134.1</v>
      </c>
      <c r="AC747" s="528">
        <v>134.1</v>
      </c>
      <c r="AD747" s="528">
        <v>134.19999999999999</v>
      </c>
      <c r="AE747" s="528">
        <v>130</v>
      </c>
      <c r="AF747" s="528">
        <v>130</v>
      </c>
      <c r="AG747" s="528">
        <v>130</v>
      </c>
      <c r="AH747" s="528">
        <v>130</v>
      </c>
      <c r="AI747" s="528">
        <v>131.5</v>
      </c>
      <c r="AJ747" s="528">
        <v>132.6</v>
      </c>
      <c r="AK747" s="528">
        <v>133.4</v>
      </c>
      <c r="AL747" s="528">
        <v>133.4</v>
      </c>
      <c r="AM747" s="528">
        <v>133.4</v>
      </c>
      <c r="AN747" s="528">
        <v>133.4</v>
      </c>
      <c r="AO747" s="528">
        <v>137.69999999999999</v>
      </c>
      <c r="AP747" s="528">
        <v>137.19999999999999</v>
      </c>
      <c r="AQ747" s="528">
        <v>137.19999999999999</v>
      </c>
      <c r="AR747" s="528">
        <v>136.80000000000001</v>
      </c>
      <c r="AS747" s="528">
        <v>136.5</v>
      </c>
      <c r="AT747" s="528">
        <v>136.5</v>
      </c>
      <c r="AU747" s="528">
        <v>136.5</v>
      </c>
      <c r="AV747" s="528">
        <v>136.5</v>
      </c>
      <c r="AW747" s="528">
        <v>136.5</v>
      </c>
      <c r="AX747" s="528">
        <v>136.5</v>
      </c>
      <c r="AY747" s="528">
        <v>135.19999999999999</v>
      </c>
      <c r="AZ747" s="528">
        <v>141.1</v>
      </c>
      <c r="BA747" s="528">
        <v>140.5</v>
      </c>
      <c r="BB747" s="528">
        <v>140</v>
      </c>
      <c r="BC747" s="528">
        <v>140</v>
      </c>
      <c r="BD747" s="528">
        <v>140</v>
      </c>
      <c r="BE747" s="528">
        <v>139.9</v>
      </c>
      <c r="BF747" s="528">
        <v>139.9</v>
      </c>
      <c r="BG747" s="528">
        <v>139.9</v>
      </c>
      <c r="BH747" s="528">
        <v>142.69999999999999</v>
      </c>
      <c r="BI747" s="528">
        <v>145.5</v>
      </c>
      <c r="BJ747" s="528">
        <v>145.5</v>
      </c>
      <c r="BK747" s="528">
        <v>145.5</v>
      </c>
      <c r="BL747" s="528">
        <v>145.5</v>
      </c>
      <c r="BM747" s="528">
        <v>145.5</v>
      </c>
      <c r="BN747" s="528">
        <v>145.5</v>
      </c>
      <c r="BO747" s="528">
        <v>146</v>
      </c>
      <c r="BP747" s="528">
        <v>146.19999999999999</v>
      </c>
      <c r="BQ747" s="528">
        <v>146.19999999999999</v>
      </c>
      <c r="BR747" s="528">
        <v>146.19999999999999</v>
      </c>
      <c r="BS747" s="528">
        <v>146.19999999999999</v>
      </c>
      <c r="BT747" s="528">
        <v>146.19999999999999</v>
      </c>
      <c r="BU747" s="528">
        <v>146.19999999999999</v>
      </c>
      <c r="BV747" s="528">
        <v>146.19999999999999</v>
      </c>
      <c r="BW747" s="528">
        <v>146.19999999999999</v>
      </c>
      <c r="BX747" s="528">
        <v>146.19999999999999</v>
      </c>
      <c r="BY747" s="528">
        <v>146.19999999999999</v>
      </c>
      <c r="BZ747" s="528">
        <v>146.19999999999999</v>
      </c>
      <c r="CA747" s="528">
        <v>146.19999999999999</v>
      </c>
      <c r="CB747" s="528">
        <v>143.69999999999999</v>
      </c>
      <c r="CC747" s="528">
        <v>144.4</v>
      </c>
      <c r="CD747" s="528">
        <v>146.4</v>
      </c>
      <c r="CE747" s="528">
        <v>146.4</v>
      </c>
      <c r="CF747" s="528">
        <v>146.4</v>
      </c>
      <c r="CG747" s="528">
        <v>146.4</v>
      </c>
      <c r="CH747" s="528">
        <v>146.4</v>
      </c>
      <c r="CI747" s="528">
        <v>146.4</v>
      </c>
      <c r="CJ747" s="528">
        <v>146.4</v>
      </c>
      <c r="CK747" s="528">
        <v>146.4</v>
      </c>
      <c r="CL747" s="528">
        <v>146.6</v>
      </c>
    </row>
    <row r="748" spans="1:90">
      <c r="A748" s="524" t="s">
        <v>3349</v>
      </c>
      <c r="B748" s="524" t="s">
        <v>3350</v>
      </c>
      <c r="C748" s="525">
        <v>1.485E-2</v>
      </c>
      <c r="D748" s="528">
        <v>99.6</v>
      </c>
      <c r="E748" s="528">
        <v>99.6</v>
      </c>
      <c r="F748" s="528">
        <v>99.5</v>
      </c>
      <c r="G748" s="528">
        <v>98.2</v>
      </c>
      <c r="H748" s="528">
        <v>98</v>
      </c>
      <c r="I748" s="528">
        <v>97.8</v>
      </c>
      <c r="J748" s="528">
        <v>98</v>
      </c>
      <c r="K748" s="528">
        <v>98</v>
      </c>
      <c r="L748" s="528">
        <v>98</v>
      </c>
      <c r="M748" s="528">
        <v>103.5</v>
      </c>
      <c r="N748" s="528">
        <v>103.5</v>
      </c>
      <c r="O748" s="528">
        <v>103.5</v>
      </c>
      <c r="P748" s="528">
        <v>104.5</v>
      </c>
      <c r="Q748" s="528">
        <v>104.5</v>
      </c>
      <c r="R748" s="528">
        <v>103.7</v>
      </c>
      <c r="S748" s="528">
        <v>107.2</v>
      </c>
      <c r="T748" s="528">
        <v>107.2</v>
      </c>
      <c r="U748" s="528">
        <v>107.2</v>
      </c>
      <c r="V748" s="528">
        <v>106.1</v>
      </c>
      <c r="W748" s="528">
        <v>106.1</v>
      </c>
      <c r="X748" s="528">
        <v>109.7</v>
      </c>
      <c r="Y748" s="528">
        <v>111.4</v>
      </c>
      <c r="Z748" s="528">
        <v>110.4</v>
      </c>
      <c r="AA748" s="528">
        <v>107.4</v>
      </c>
      <c r="AB748" s="528">
        <v>109.3</v>
      </c>
      <c r="AC748" s="528">
        <v>109.3</v>
      </c>
      <c r="AD748" s="528">
        <v>109.3</v>
      </c>
      <c r="AE748" s="528">
        <v>107.5</v>
      </c>
      <c r="AF748" s="528">
        <v>108</v>
      </c>
      <c r="AG748" s="528">
        <v>108.4</v>
      </c>
      <c r="AH748" s="528">
        <v>108.3</v>
      </c>
      <c r="AI748" s="528">
        <v>119.3</v>
      </c>
      <c r="AJ748" s="528">
        <v>119.3</v>
      </c>
      <c r="AK748" s="528">
        <v>119.4</v>
      </c>
      <c r="AL748" s="528">
        <v>124.5</v>
      </c>
      <c r="AM748" s="528">
        <v>124.5</v>
      </c>
      <c r="AN748" s="528">
        <v>122.5</v>
      </c>
      <c r="AO748" s="528">
        <v>122.5</v>
      </c>
      <c r="AP748" s="528">
        <v>122</v>
      </c>
      <c r="AQ748" s="528">
        <v>113.8</v>
      </c>
      <c r="AR748" s="528">
        <v>113.8</v>
      </c>
      <c r="AS748" s="528">
        <v>113.8</v>
      </c>
      <c r="AT748" s="528">
        <v>113.8</v>
      </c>
      <c r="AU748" s="528">
        <v>113.8</v>
      </c>
      <c r="AV748" s="528">
        <v>113.8</v>
      </c>
      <c r="AW748" s="528">
        <v>113.8</v>
      </c>
      <c r="AX748" s="528">
        <v>113.8</v>
      </c>
      <c r="AY748" s="528">
        <v>112.9</v>
      </c>
      <c r="AZ748" s="528">
        <v>112.9</v>
      </c>
      <c r="BA748" s="528">
        <v>112.9</v>
      </c>
      <c r="BB748" s="528">
        <v>112.4</v>
      </c>
      <c r="BC748" s="528">
        <v>115.1</v>
      </c>
      <c r="BD748" s="528">
        <v>115.1</v>
      </c>
      <c r="BE748" s="528">
        <v>115.1</v>
      </c>
      <c r="BF748" s="528">
        <v>115.1</v>
      </c>
      <c r="BG748" s="528">
        <v>115.1</v>
      </c>
      <c r="BH748" s="528">
        <v>115.1</v>
      </c>
      <c r="BI748" s="528">
        <v>112.5</v>
      </c>
      <c r="BJ748" s="528">
        <v>112.5</v>
      </c>
      <c r="BK748" s="528">
        <v>112.5</v>
      </c>
      <c r="BL748" s="528">
        <v>109</v>
      </c>
      <c r="BM748" s="528">
        <v>108.3</v>
      </c>
      <c r="BN748" s="528">
        <v>108.3</v>
      </c>
      <c r="BO748" s="528">
        <v>108.3</v>
      </c>
      <c r="BP748" s="528">
        <v>108.3</v>
      </c>
      <c r="BQ748" s="528">
        <v>108.3</v>
      </c>
      <c r="BR748" s="528">
        <v>108.3</v>
      </c>
      <c r="BS748" s="528">
        <v>108.3</v>
      </c>
      <c r="BT748" s="528">
        <v>108.3</v>
      </c>
      <c r="BU748" s="528">
        <v>108.3</v>
      </c>
      <c r="BV748" s="528">
        <v>108.3</v>
      </c>
      <c r="BW748" s="528">
        <v>108.3</v>
      </c>
      <c r="BX748" s="528">
        <v>108.3</v>
      </c>
      <c r="BY748" s="528">
        <v>108.3</v>
      </c>
      <c r="BZ748" s="528">
        <v>108.3</v>
      </c>
      <c r="CA748" s="528">
        <v>114.5</v>
      </c>
      <c r="CB748" s="528">
        <v>114.5</v>
      </c>
      <c r="CC748" s="528">
        <v>114.5</v>
      </c>
      <c r="CD748" s="528">
        <v>114.5</v>
      </c>
      <c r="CE748" s="528">
        <v>114.5</v>
      </c>
      <c r="CF748" s="528">
        <v>114.5</v>
      </c>
      <c r="CG748" s="528">
        <v>114.5</v>
      </c>
      <c r="CH748" s="528">
        <v>114.5</v>
      </c>
      <c r="CI748" s="528">
        <v>114.5</v>
      </c>
      <c r="CJ748" s="528">
        <v>114.5</v>
      </c>
      <c r="CK748" s="528">
        <v>114.5</v>
      </c>
      <c r="CL748" s="528">
        <v>114.5</v>
      </c>
    </row>
    <row r="749" spans="1:90">
      <c r="A749" s="524" t="s">
        <v>1819</v>
      </c>
      <c r="B749" s="524" t="s">
        <v>3351</v>
      </c>
      <c r="C749" s="525">
        <v>2.4539999999999999E-2</v>
      </c>
      <c r="D749" s="528">
        <v>98.4</v>
      </c>
      <c r="E749" s="528">
        <v>98.4</v>
      </c>
      <c r="F749" s="528">
        <v>98.4</v>
      </c>
      <c r="G749" s="528">
        <v>99.6</v>
      </c>
      <c r="H749" s="528">
        <v>99.6</v>
      </c>
      <c r="I749" s="528">
        <v>94.8</v>
      </c>
      <c r="J749" s="528">
        <v>94.8</v>
      </c>
      <c r="K749" s="528">
        <v>94.8</v>
      </c>
      <c r="L749" s="528">
        <v>94.8</v>
      </c>
      <c r="M749" s="528">
        <v>97.9</v>
      </c>
      <c r="N749" s="528">
        <v>97.9</v>
      </c>
      <c r="O749" s="528">
        <v>97.9</v>
      </c>
      <c r="P749" s="528">
        <v>97.9</v>
      </c>
      <c r="Q749" s="528">
        <v>97.9</v>
      </c>
      <c r="R749" s="528">
        <v>97.9</v>
      </c>
      <c r="S749" s="528">
        <v>99.1</v>
      </c>
      <c r="T749" s="528">
        <v>99.1</v>
      </c>
      <c r="U749" s="528">
        <v>96.2</v>
      </c>
      <c r="V749" s="528">
        <v>96.2</v>
      </c>
      <c r="W749" s="528">
        <v>96.2</v>
      </c>
      <c r="X749" s="528">
        <v>96.2</v>
      </c>
      <c r="Y749" s="528">
        <v>94.1</v>
      </c>
      <c r="Z749" s="528">
        <v>94.1</v>
      </c>
      <c r="AA749" s="528">
        <v>94.1</v>
      </c>
      <c r="AB749" s="528">
        <v>94.1</v>
      </c>
      <c r="AC749" s="528">
        <v>94.1</v>
      </c>
      <c r="AD749" s="528">
        <v>94.1</v>
      </c>
      <c r="AE749" s="528">
        <v>92.9</v>
      </c>
      <c r="AF749" s="528">
        <v>92.4</v>
      </c>
      <c r="AG749" s="528">
        <v>91.9</v>
      </c>
      <c r="AH749" s="528">
        <v>91.9</v>
      </c>
      <c r="AI749" s="528">
        <v>91.9</v>
      </c>
      <c r="AJ749" s="528">
        <v>91.9</v>
      </c>
      <c r="AK749" s="528">
        <v>86.9</v>
      </c>
      <c r="AL749" s="528">
        <v>86.9</v>
      </c>
      <c r="AM749" s="528">
        <v>86.9</v>
      </c>
      <c r="AN749" s="528">
        <v>93.1</v>
      </c>
      <c r="AO749" s="528">
        <v>91.3</v>
      </c>
      <c r="AP749" s="528">
        <v>90.6</v>
      </c>
      <c r="AQ749" s="528">
        <v>93.8</v>
      </c>
      <c r="AR749" s="528">
        <v>89</v>
      </c>
      <c r="AS749" s="528">
        <v>88.9</v>
      </c>
      <c r="AT749" s="528">
        <v>93.5</v>
      </c>
      <c r="AU749" s="528">
        <v>93.5</v>
      </c>
      <c r="AV749" s="528">
        <v>93.5</v>
      </c>
      <c r="AW749" s="528">
        <v>93.5</v>
      </c>
      <c r="AX749" s="528">
        <v>93.5</v>
      </c>
      <c r="AY749" s="528">
        <v>93.5</v>
      </c>
      <c r="AZ749" s="528">
        <v>93.5</v>
      </c>
      <c r="BA749" s="528">
        <v>93.5</v>
      </c>
      <c r="BB749" s="528">
        <v>93.5</v>
      </c>
      <c r="BC749" s="528">
        <v>93.5</v>
      </c>
      <c r="BD749" s="528">
        <v>94.7</v>
      </c>
      <c r="BE749" s="528">
        <v>94.7</v>
      </c>
      <c r="BF749" s="528">
        <v>94.7</v>
      </c>
      <c r="BG749" s="528">
        <v>94.7</v>
      </c>
      <c r="BH749" s="528">
        <v>94.7</v>
      </c>
      <c r="BI749" s="528">
        <v>94.7</v>
      </c>
      <c r="BJ749" s="528">
        <v>105</v>
      </c>
      <c r="BK749" s="528">
        <v>105.1</v>
      </c>
      <c r="BL749" s="528">
        <v>99.9</v>
      </c>
      <c r="BM749" s="528">
        <v>100.8</v>
      </c>
      <c r="BN749" s="528">
        <v>102.4</v>
      </c>
      <c r="BO749" s="528">
        <v>103.1</v>
      </c>
      <c r="BP749" s="528">
        <v>103.1</v>
      </c>
      <c r="BQ749" s="528">
        <v>103.1</v>
      </c>
      <c r="BR749" s="528">
        <v>103.1</v>
      </c>
      <c r="BS749" s="528">
        <v>117.9</v>
      </c>
      <c r="BT749" s="528">
        <v>122.9</v>
      </c>
      <c r="BU749" s="528">
        <v>122.9</v>
      </c>
      <c r="BV749" s="528">
        <v>122.9</v>
      </c>
      <c r="BW749" s="528">
        <v>122.9</v>
      </c>
      <c r="BX749" s="528">
        <v>127.5</v>
      </c>
      <c r="BY749" s="528">
        <v>127.5</v>
      </c>
      <c r="BZ749" s="528">
        <v>127.5</v>
      </c>
      <c r="CA749" s="528">
        <v>127.5</v>
      </c>
      <c r="CB749" s="528">
        <v>127.4</v>
      </c>
      <c r="CC749" s="528">
        <v>127.4</v>
      </c>
      <c r="CD749" s="528">
        <v>121.2</v>
      </c>
      <c r="CE749" s="528">
        <v>121.2</v>
      </c>
      <c r="CF749" s="528">
        <v>121.2</v>
      </c>
      <c r="CG749" s="528">
        <v>121.2</v>
      </c>
      <c r="CH749" s="528">
        <v>121.2</v>
      </c>
      <c r="CI749" s="528">
        <v>121.2</v>
      </c>
      <c r="CJ749" s="528">
        <v>121.2</v>
      </c>
      <c r="CK749" s="528">
        <v>121.2</v>
      </c>
      <c r="CL749" s="528">
        <v>121.4</v>
      </c>
    </row>
    <row r="750" spans="1:90">
      <c r="A750" s="524" t="s">
        <v>3352</v>
      </c>
      <c r="B750" s="524" t="s">
        <v>3353</v>
      </c>
      <c r="C750" s="525">
        <v>6.0830000000000002E-2</v>
      </c>
      <c r="D750" s="528">
        <v>99.4</v>
      </c>
      <c r="E750" s="528">
        <v>99.2</v>
      </c>
      <c r="F750" s="528">
        <v>99.2</v>
      </c>
      <c r="G750" s="528">
        <v>103.6</v>
      </c>
      <c r="H750" s="528">
        <v>103.9</v>
      </c>
      <c r="I750" s="528">
        <v>103.9</v>
      </c>
      <c r="J750" s="528">
        <v>103.9</v>
      </c>
      <c r="K750" s="528">
        <v>103.9</v>
      </c>
      <c r="L750" s="528">
        <v>103.5</v>
      </c>
      <c r="M750" s="528">
        <v>103.5</v>
      </c>
      <c r="N750" s="528">
        <v>103.5</v>
      </c>
      <c r="O750" s="528">
        <v>103.4</v>
      </c>
      <c r="P750" s="528">
        <v>103.3</v>
      </c>
      <c r="Q750" s="528">
        <v>103.3</v>
      </c>
      <c r="R750" s="528">
        <v>103.3</v>
      </c>
      <c r="S750" s="528">
        <v>104</v>
      </c>
      <c r="T750" s="528">
        <v>102.2</v>
      </c>
      <c r="U750" s="528">
        <v>102.4</v>
      </c>
      <c r="V750" s="528">
        <v>102.5</v>
      </c>
      <c r="W750" s="528">
        <v>102.7</v>
      </c>
      <c r="X750" s="528">
        <v>101.4</v>
      </c>
      <c r="Y750" s="528">
        <v>101.3</v>
      </c>
      <c r="Z750" s="528">
        <v>101.3</v>
      </c>
      <c r="AA750" s="528">
        <v>99.9</v>
      </c>
      <c r="AB750" s="528">
        <v>99.6</v>
      </c>
      <c r="AC750" s="528">
        <v>99.4</v>
      </c>
      <c r="AD750" s="528">
        <v>99</v>
      </c>
      <c r="AE750" s="528">
        <v>104.6</v>
      </c>
      <c r="AF750" s="528">
        <v>104.3</v>
      </c>
      <c r="AG750" s="528">
        <v>104.3</v>
      </c>
      <c r="AH750" s="528">
        <v>104.1</v>
      </c>
      <c r="AI750" s="528">
        <v>104.5</v>
      </c>
      <c r="AJ750" s="528">
        <v>104.1</v>
      </c>
      <c r="AK750" s="528">
        <v>105.2</v>
      </c>
      <c r="AL750" s="528">
        <v>104.4</v>
      </c>
      <c r="AM750" s="528">
        <v>104.3</v>
      </c>
      <c r="AN750" s="528">
        <v>103.5</v>
      </c>
      <c r="AO750" s="528">
        <v>103.5</v>
      </c>
      <c r="AP750" s="528">
        <v>103.8</v>
      </c>
      <c r="AQ750" s="528">
        <v>122.7</v>
      </c>
      <c r="AR750" s="528">
        <v>122.7</v>
      </c>
      <c r="AS750" s="528">
        <v>120.7</v>
      </c>
      <c r="AT750" s="528">
        <v>120.7</v>
      </c>
      <c r="AU750" s="528">
        <v>120.7</v>
      </c>
      <c r="AV750" s="528">
        <v>120.7</v>
      </c>
      <c r="AW750" s="528">
        <v>120.7</v>
      </c>
      <c r="AX750" s="528">
        <v>120.7</v>
      </c>
      <c r="AY750" s="528">
        <v>121.3</v>
      </c>
      <c r="AZ750" s="528">
        <v>122</v>
      </c>
      <c r="BA750" s="528">
        <v>122.5</v>
      </c>
      <c r="BB750" s="528">
        <v>122.3</v>
      </c>
      <c r="BC750" s="528">
        <v>132.80000000000001</v>
      </c>
      <c r="BD750" s="528">
        <v>132.80000000000001</v>
      </c>
      <c r="BE750" s="528">
        <v>131</v>
      </c>
      <c r="BF750" s="528">
        <v>130.1</v>
      </c>
      <c r="BG750" s="528">
        <v>132.1</v>
      </c>
      <c r="BH750" s="528">
        <v>133</v>
      </c>
      <c r="BI750" s="528">
        <v>132.80000000000001</v>
      </c>
      <c r="BJ750" s="528">
        <v>123.2</v>
      </c>
      <c r="BK750" s="528">
        <v>122.8</v>
      </c>
      <c r="BL750" s="528">
        <v>123.2</v>
      </c>
      <c r="BM750" s="528">
        <v>124</v>
      </c>
      <c r="BN750" s="528">
        <v>123.9</v>
      </c>
      <c r="BO750" s="528">
        <v>121.9</v>
      </c>
      <c r="BP750" s="528">
        <v>121.8</v>
      </c>
      <c r="BQ750" s="528">
        <v>121.7</v>
      </c>
      <c r="BR750" s="528">
        <v>121.4</v>
      </c>
      <c r="BS750" s="528">
        <v>121.6</v>
      </c>
      <c r="BT750" s="528">
        <v>121.6</v>
      </c>
      <c r="BU750" s="528">
        <v>121.6</v>
      </c>
      <c r="BV750" s="528">
        <v>124</v>
      </c>
      <c r="BW750" s="528">
        <v>124</v>
      </c>
      <c r="BX750" s="528">
        <v>124.6</v>
      </c>
      <c r="BY750" s="528">
        <v>125.3</v>
      </c>
      <c r="BZ750" s="528">
        <v>131.30000000000001</v>
      </c>
      <c r="CA750" s="528">
        <v>125</v>
      </c>
      <c r="CB750" s="528">
        <v>129.80000000000001</v>
      </c>
      <c r="CC750" s="528">
        <v>130.4</v>
      </c>
      <c r="CD750" s="528">
        <v>130.19999999999999</v>
      </c>
      <c r="CE750" s="528">
        <v>130.19999999999999</v>
      </c>
      <c r="CF750" s="528">
        <v>130.1</v>
      </c>
      <c r="CG750" s="528">
        <v>130.30000000000001</v>
      </c>
      <c r="CH750" s="528">
        <v>130.30000000000001</v>
      </c>
      <c r="CI750" s="528">
        <v>130.5</v>
      </c>
      <c r="CJ750" s="528">
        <v>130.80000000000001</v>
      </c>
      <c r="CK750" s="528">
        <v>131.69999999999999</v>
      </c>
      <c r="CL750" s="528">
        <v>131.5</v>
      </c>
    </row>
    <row r="751" spans="1:90">
      <c r="A751" s="524" t="s">
        <v>1889</v>
      </c>
      <c r="B751" s="524" t="s">
        <v>3354</v>
      </c>
      <c r="C751" s="525">
        <v>5.2500000000000003E-3</v>
      </c>
      <c r="D751" s="528">
        <v>99.9</v>
      </c>
      <c r="E751" s="528">
        <v>99.9</v>
      </c>
      <c r="F751" s="528">
        <v>99.9</v>
      </c>
      <c r="G751" s="528">
        <v>99.9</v>
      </c>
      <c r="H751" s="528">
        <v>99.9</v>
      </c>
      <c r="I751" s="528">
        <v>99.9</v>
      </c>
      <c r="J751" s="528">
        <v>99.9</v>
      </c>
      <c r="K751" s="528">
        <v>99.9</v>
      </c>
      <c r="L751" s="528">
        <v>99.9</v>
      </c>
      <c r="M751" s="528">
        <v>99.9</v>
      </c>
      <c r="N751" s="528">
        <v>99.9</v>
      </c>
      <c r="O751" s="528">
        <v>99.9</v>
      </c>
      <c r="P751" s="528">
        <v>99.9</v>
      </c>
      <c r="Q751" s="528">
        <v>99.9</v>
      </c>
      <c r="R751" s="528">
        <v>99.9</v>
      </c>
      <c r="S751" s="528">
        <v>99.9</v>
      </c>
      <c r="T751" s="528">
        <v>99.9</v>
      </c>
      <c r="U751" s="528">
        <v>102.4</v>
      </c>
      <c r="V751" s="528">
        <v>102.4</v>
      </c>
      <c r="W751" s="528">
        <v>104.4</v>
      </c>
      <c r="X751" s="528">
        <v>104.4</v>
      </c>
      <c r="Y751" s="528">
        <v>104.4</v>
      </c>
      <c r="Z751" s="528">
        <v>104.4</v>
      </c>
      <c r="AA751" s="528">
        <v>104.4</v>
      </c>
      <c r="AB751" s="528">
        <v>106</v>
      </c>
      <c r="AC751" s="528">
        <v>106</v>
      </c>
      <c r="AD751" s="528">
        <v>106</v>
      </c>
      <c r="AE751" s="528">
        <v>106</v>
      </c>
      <c r="AF751" s="528">
        <v>106</v>
      </c>
      <c r="AG751" s="528">
        <v>100.2</v>
      </c>
      <c r="AH751" s="528">
        <v>100.5</v>
      </c>
      <c r="AI751" s="528">
        <v>100.5</v>
      </c>
      <c r="AJ751" s="528">
        <v>100.5</v>
      </c>
      <c r="AK751" s="528">
        <v>107.1</v>
      </c>
      <c r="AL751" s="528">
        <v>107.1</v>
      </c>
      <c r="AM751" s="528">
        <v>107.1</v>
      </c>
      <c r="AN751" s="528">
        <v>107.1</v>
      </c>
      <c r="AO751" s="528">
        <v>107.1</v>
      </c>
      <c r="AP751" s="528">
        <v>107.1</v>
      </c>
      <c r="AQ751" s="528">
        <v>105.7</v>
      </c>
      <c r="AR751" s="528">
        <v>105.7</v>
      </c>
      <c r="AS751" s="528">
        <v>105.7</v>
      </c>
      <c r="AT751" s="528">
        <v>105.7</v>
      </c>
      <c r="AU751" s="528">
        <v>105.7</v>
      </c>
      <c r="AV751" s="528">
        <v>105.7</v>
      </c>
      <c r="AW751" s="528">
        <v>105.7</v>
      </c>
      <c r="AX751" s="528">
        <v>105.7</v>
      </c>
      <c r="AY751" s="528">
        <v>105.7</v>
      </c>
      <c r="AZ751" s="528">
        <v>105.7</v>
      </c>
      <c r="BA751" s="528">
        <v>105.7</v>
      </c>
      <c r="BB751" s="528">
        <v>105.7</v>
      </c>
      <c r="BC751" s="528">
        <v>111</v>
      </c>
      <c r="BD751" s="528">
        <v>111</v>
      </c>
      <c r="BE751" s="528">
        <v>111</v>
      </c>
      <c r="BF751" s="528">
        <v>111</v>
      </c>
      <c r="BG751" s="528">
        <v>112.9</v>
      </c>
      <c r="BH751" s="528">
        <v>120.4</v>
      </c>
      <c r="BI751" s="528">
        <v>120.5</v>
      </c>
      <c r="BJ751" s="528">
        <v>120.5</v>
      </c>
      <c r="BK751" s="528">
        <v>120.6</v>
      </c>
      <c r="BL751" s="528">
        <v>120.6</v>
      </c>
      <c r="BM751" s="528">
        <v>120.6</v>
      </c>
      <c r="BN751" s="528">
        <v>120.6</v>
      </c>
      <c r="BO751" s="528">
        <v>121.4</v>
      </c>
      <c r="BP751" s="528">
        <v>121.2</v>
      </c>
      <c r="BQ751" s="528">
        <v>120.9</v>
      </c>
      <c r="BR751" s="528">
        <v>120.9</v>
      </c>
      <c r="BS751" s="528">
        <v>120.9</v>
      </c>
      <c r="BT751" s="528">
        <v>120.9</v>
      </c>
      <c r="BU751" s="528">
        <v>120.9</v>
      </c>
      <c r="BV751" s="528">
        <v>120.9</v>
      </c>
      <c r="BW751" s="528">
        <v>120.9</v>
      </c>
      <c r="BX751" s="528">
        <v>120.5</v>
      </c>
      <c r="BY751" s="528">
        <v>126.2</v>
      </c>
      <c r="BZ751" s="528">
        <v>121.3</v>
      </c>
      <c r="CA751" s="528">
        <v>121.3</v>
      </c>
      <c r="CB751" s="528">
        <v>126.2</v>
      </c>
      <c r="CC751" s="528">
        <v>121.3</v>
      </c>
      <c r="CD751" s="528">
        <v>121.3</v>
      </c>
      <c r="CE751" s="528">
        <v>121.3</v>
      </c>
      <c r="CF751" s="528">
        <v>121.3</v>
      </c>
      <c r="CG751" s="528">
        <v>121.3</v>
      </c>
      <c r="CH751" s="528">
        <v>121.3</v>
      </c>
      <c r="CI751" s="528">
        <v>121.3</v>
      </c>
      <c r="CJ751" s="528">
        <v>121.3</v>
      </c>
      <c r="CK751" s="528">
        <v>121.3</v>
      </c>
      <c r="CL751" s="528">
        <v>125.6</v>
      </c>
    </row>
    <row r="752" spans="1:90">
      <c r="A752" s="524" t="s">
        <v>3355</v>
      </c>
      <c r="B752" s="524" t="s">
        <v>3356</v>
      </c>
      <c r="C752" s="525">
        <v>3.2230000000000002E-2</v>
      </c>
      <c r="D752" s="528">
        <v>100.9</v>
      </c>
      <c r="E752" s="528">
        <v>100.9</v>
      </c>
      <c r="F752" s="528">
        <v>100.9</v>
      </c>
      <c r="G752" s="528">
        <v>103.4</v>
      </c>
      <c r="H752" s="528">
        <v>103.4</v>
      </c>
      <c r="I752" s="528">
        <v>103.4</v>
      </c>
      <c r="J752" s="528">
        <v>103.4</v>
      </c>
      <c r="K752" s="528">
        <v>103.4</v>
      </c>
      <c r="L752" s="528">
        <v>103.4</v>
      </c>
      <c r="M752" s="528">
        <v>103.4</v>
      </c>
      <c r="N752" s="528">
        <v>103.4</v>
      </c>
      <c r="O752" s="528">
        <v>103.4</v>
      </c>
      <c r="P752" s="528">
        <v>103.4</v>
      </c>
      <c r="Q752" s="528">
        <v>103.4</v>
      </c>
      <c r="R752" s="528">
        <v>103.4</v>
      </c>
      <c r="S752" s="528">
        <v>103.3</v>
      </c>
      <c r="T752" s="528">
        <v>103.3</v>
      </c>
      <c r="U752" s="528">
        <v>103.3</v>
      </c>
      <c r="V752" s="528">
        <v>103.3</v>
      </c>
      <c r="W752" s="528">
        <v>103.3</v>
      </c>
      <c r="X752" s="528">
        <v>103.3</v>
      </c>
      <c r="Y752" s="528">
        <v>103.3</v>
      </c>
      <c r="Z752" s="528">
        <v>103.3</v>
      </c>
      <c r="AA752" s="528">
        <v>103.3</v>
      </c>
      <c r="AB752" s="528">
        <v>103.3</v>
      </c>
      <c r="AC752" s="528">
        <v>103.3</v>
      </c>
      <c r="AD752" s="528">
        <v>103.3</v>
      </c>
      <c r="AE752" s="528">
        <v>103.3</v>
      </c>
      <c r="AF752" s="528">
        <v>103.3</v>
      </c>
      <c r="AG752" s="528">
        <v>103.3</v>
      </c>
      <c r="AH752" s="528">
        <v>103.3</v>
      </c>
      <c r="AI752" s="528">
        <v>103.3</v>
      </c>
      <c r="AJ752" s="528">
        <v>103.3</v>
      </c>
      <c r="AK752" s="528">
        <v>103.3</v>
      </c>
      <c r="AL752" s="528">
        <v>103.3</v>
      </c>
      <c r="AM752" s="528">
        <v>103.3</v>
      </c>
      <c r="AN752" s="528">
        <v>103.4</v>
      </c>
      <c r="AO752" s="528">
        <v>103.4</v>
      </c>
      <c r="AP752" s="528">
        <v>103.4</v>
      </c>
      <c r="AQ752" s="528">
        <v>103.4</v>
      </c>
      <c r="AR752" s="528">
        <v>103.4</v>
      </c>
      <c r="AS752" s="528">
        <v>103.4</v>
      </c>
      <c r="AT752" s="528">
        <v>103.4</v>
      </c>
      <c r="AU752" s="528">
        <v>103.4</v>
      </c>
      <c r="AV752" s="528">
        <v>103.4</v>
      </c>
      <c r="AW752" s="528">
        <v>103.4</v>
      </c>
      <c r="AX752" s="528">
        <v>103.4</v>
      </c>
      <c r="AY752" s="528">
        <v>103.4</v>
      </c>
      <c r="AZ752" s="528">
        <v>103.4</v>
      </c>
      <c r="BA752" s="528">
        <v>103.4</v>
      </c>
      <c r="BB752" s="528">
        <v>103.4</v>
      </c>
      <c r="BC752" s="528">
        <v>103.4</v>
      </c>
      <c r="BD752" s="528">
        <v>103.4</v>
      </c>
      <c r="BE752" s="528">
        <v>103.4</v>
      </c>
      <c r="BF752" s="528">
        <v>103.4</v>
      </c>
      <c r="BG752" s="528">
        <v>103.4</v>
      </c>
      <c r="BH752" s="528">
        <v>103.4</v>
      </c>
      <c r="BI752" s="528">
        <v>103.4</v>
      </c>
      <c r="BJ752" s="528">
        <v>103.4</v>
      </c>
      <c r="BK752" s="528">
        <v>103.4</v>
      </c>
      <c r="BL752" s="528">
        <v>103.4</v>
      </c>
      <c r="BM752" s="528">
        <v>103.4</v>
      </c>
      <c r="BN752" s="528">
        <v>103.4</v>
      </c>
      <c r="BO752" s="528">
        <v>103.4</v>
      </c>
      <c r="BP752" s="528">
        <v>103.4</v>
      </c>
      <c r="BQ752" s="528">
        <v>103.4</v>
      </c>
      <c r="BR752" s="528">
        <v>103.4</v>
      </c>
      <c r="BS752" s="528">
        <v>103.4</v>
      </c>
      <c r="BT752" s="528">
        <v>103.4</v>
      </c>
      <c r="BU752" s="528">
        <v>103.4</v>
      </c>
      <c r="BV752" s="528">
        <v>103.4</v>
      </c>
      <c r="BW752" s="528">
        <v>103.4</v>
      </c>
      <c r="BX752" s="528">
        <v>103.4</v>
      </c>
      <c r="BY752" s="528">
        <v>103.4</v>
      </c>
      <c r="BZ752" s="528">
        <v>103.4</v>
      </c>
      <c r="CA752" s="528">
        <v>103.4</v>
      </c>
      <c r="CB752" s="528">
        <v>103.4</v>
      </c>
      <c r="CC752" s="528">
        <v>103.4</v>
      </c>
      <c r="CD752" s="528">
        <v>103.4</v>
      </c>
      <c r="CE752" s="528">
        <v>103.4</v>
      </c>
      <c r="CF752" s="528">
        <v>103.4</v>
      </c>
      <c r="CG752" s="528">
        <v>103.4</v>
      </c>
      <c r="CH752" s="528">
        <v>103.4</v>
      </c>
      <c r="CI752" s="528">
        <v>102.2</v>
      </c>
      <c r="CJ752" s="528">
        <v>102.2</v>
      </c>
      <c r="CK752" s="528">
        <v>102.2</v>
      </c>
      <c r="CL752" s="528">
        <v>102.2</v>
      </c>
    </row>
    <row r="753" spans="1:90">
      <c r="A753" s="524" t="s">
        <v>3357</v>
      </c>
      <c r="B753" s="524" t="s">
        <v>3358</v>
      </c>
      <c r="C753" s="525">
        <v>2.0500000000000001E-2</v>
      </c>
      <c r="D753" s="528">
        <v>96.8</v>
      </c>
      <c r="E753" s="528">
        <v>96.3</v>
      </c>
      <c r="F753" s="528">
        <v>96.4</v>
      </c>
      <c r="G753" s="528">
        <v>101</v>
      </c>
      <c r="H753" s="528">
        <v>100.9</v>
      </c>
      <c r="I753" s="528">
        <v>99.9</v>
      </c>
      <c r="J753" s="528">
        <v>100.6</v>
      </c>
      <c r="K753" s="528">
        <v>100.3</v>
      </c>
      <c r="L753" s="528">
        <v>100.3</v>
      </c>
      <c r="M753" s="528">
        <v>100.3</v>
      </c>
      <c r="N753" s="528">
        <v>100.3</v>
      </c>
      <c r="O753" s="528">
        <v>100.5</v>
      </c>
      <c r="P753" s="528">
        <v>100</v>
      </c>
      <c r="Q753" s="528">
        <v>99.9</v>
      </c>
      <c r="R753" s="528">
        <v>100.3</v>
      </c>
      <c r="S753" s="528">
        <v>93.4</v>
      </c>
      <c r="T753" s="528">
        <v>94.3</v>
      </c>
      <c r="U753" s="528">
        <v>94</v>
      </c>
      <c r="V753" s="528">
        <v>93.1</v>
      </c>
      <c r="W753" s="528">
        <v>92.6</v>
      </c>
      <c r="X753" s="528">
        <v>93</v>
      </c>
      <c r="Y753" s="528">
        <v>93.1</v>
      </c>
      <c r="Z753" s="528">
        <v>93.1</v>
      </c>
      <c r="AA753" s="528">
        <v>91.8</v>
      </c>
      <c r="AB753" s="528">
        <v>88.1</v>
      </c>
      <c r="AC753" s="528">
        <v>88.5</v>
      </c>
      <c r="AD753" s="528">
        <v>88.2</v>
      </c>
      <c r="AE753" s="528">
        <v>94.1</v>
      </c>
      <c r="AF753" s="528">
        <v>94.1</v>
      </c>
      <c r="AG753" s="528">
        <v>94.2</v>
      </c>
      <c r="AH753" s="528">
        <v>94.3</v>
      </c>
      <c r="AI753" s="528">
        <v>94</v>
      </c>
      <c r="AJ753" s="528">
        <v>95</v>
      </c>
      <c r="AK753" s="528">
        <v>94.8</v>
      </c>
      <c r="AL753" s="528">
        <v>95.1</v>
      </c>
      <c r="AM753" s="528">
        <v>95.3</v>
      </c>
      <c r="AN753" s="528">
        <v>95.3</v>
      </c>
      <c r="AO753" s="528">
        <v>95.3</v>
      </c>
      <c r="AP753" s="528">
        <v>95.3</v>
      </c>
      <c r="AQ753" s="528">
        <v>95.3</v>
      </c>
      <c r="AR753" s="528">
        <v>95.3</v>
      </c>
      <c r="AS753" s="528">
        <v>95.3</v>
      </c>
      <c r="AT753" s="528">
        <v>95.3</v>
      </c>
      <c r="AU753" s="528">
        <v>95.3</v>
      </c>
      <c r="AV753" s="528">
        <v>95.3</v>
      </c>
      <c r="AW753" s="528">
        <v>95.3</v>
      </c>
      <c r="AX753" s="528">
        <v>95.3</v>
      </c>
      <c r="AY753" s="528">
        <v>95.3</v>
      </c>
      <c r="AZ753" s="528">
        <v>95.3</v>
      </c>
      <c r="BA753" s="528">
        <v>95.3</v>
      </c>
      <c r="BB753" s="528">
        <v>95.3</v>
      </c>
      <c r="BC753" s="528">
        <v>95.3</v>
      </c>
      <c r="BD753" s="528">
        <v>95.3</v>
      </c>
      <c r="BE753" s="528">
        <v>95.3</v>
      </c>
      <c r="BF753" s="528">
        <v>95.3</v>
      </c>
      <c r="BG753" s="528">
        <v>95.3</v>
      </c>
      <c r="BH753" s="528">
        <v>95.3</v>
      </c>
      <c r="BI753" s="528">
        <v>94.9</v>
      </c>
      <c r="BJ753" s="528">
        <v>94.9</v>
      </c>
      <c r="BK753" s="528">
        <v>94.9</v>
      </c>
      <c r="BL753" s="528">
        <v>94.9</v>
      </c>
      <c r="BM753" s="528">
        <v>93.8</v>
      </c>
      <c r="BN753" s="528">
        <v>93.8</v>
      </c>
      <c r="BO753" s="528">
        <v>94.1</v>
      </c>
      <c r="BP753" s="528">
        <v>93.8</v>
      </c>
      <c r="BQ753" s="528">
        <v>93.9</v>
      </c>
      <c r="BR753" s="528">
        <v>94.2</v>
      </c>
      <c r="BS753" s="528">
        <v>95.2</v>
      </c>
      <c r="BT753" s="528">
        <v>95.6</v>
      </c>
      <c r="BU753" s="528">
        <v>95.6</v>
      </c>
      <c r="BV753" s="528">
        <v>95.6</v>
      </c>
      <c r="BW753" s="528">
        <v>94.6</v>
      </c>
      <c r="BX753" s="528">
        <v>93.5</v>
      </c>
      <c r="BY753" s="528">
        <v>91.9</v>
      </c>
      <c r="BZ753" s="528">
        <v>91.9</v>
      </c>
      <c r="CA753" s="528">
        <v>90.5</v>
      </c>
      <c r="CB753" s="528">
        <v>91</v>
      </c>
      <c r="CC753" s="528">
        <v>93.3</v>
      </c>
      <c r="CD753" s="528">
        <v>93.3</v>
      </c>
      <c r="CE753" s="528">
        <v>93.3</v>
      </c>
      <c r="CF753" s="528">
        <v>92.5</v>
      </c>
      <c r="CG753" s="528">
        <v>92.8</v>
      </c>
      <c r="CH753" s="528">
        <v>93.3</v>
      </c>
      <c r="CI753" s="528">
        <v>93.2</v>
      </c>
      <c r="CJ753" s="528">
        <v>93.3</v>
      </c>
      <c r="CK753" s="528">
        <v>93.3</v>
      </c>
      <c r="CL753" s="528">
        <v>94.4</v>
      </c>
    </row>
    <row r="754" spans="1:90">
      <c r="A754" s="524" t="s">
        <v>3359</v>
      </c>
      <c r="B754" s="524" t="s">
        <v>3360</v>
      </c>
      <c r="C754" s="525">
        <v>0.11364</v>
      </c>
      <c r="D754" s="528">
        <v>102.4</v>
      </c>
      <c r="E754" s="528">
        <v>99.8</v>
      </c>
      <c r="F754" s="528">
        <v>102.8</v>
      </c>
      <c r="G754" s="528">
        <v>97.5</v>
      </c>
      <c r="H754" s="528">
        <v>99.5</v>
      </c>
      <c r="I754" s="528">
        <v>102.2</v>
      </c>
      <c r="J754" s="528">
        <v>98.8</v>
      </c>
      <c r="K754" s="528">
        <v>99.4</v>
      </c>
      <c r="L754" s="528">
        <v>99</v>
      </c>
      <c r="M754" s="528">
        <v>98.6</v>
      </c>
      <c r="N754" s="528">
        <v>102</v>
      </c>
      <c r="O754" s="528">
        <v>101.9</v>
      </c>
      <c r="P754" s="528">
        <v>98</v>
      </c>
      <c r="Q754" s="528">
        <v>100.4</v>
      </c>
      <c r="R754" s="528">
        <v>102.2</v>
      </c>
      <c r="S754" s="528">
        <v>99.4</v>
      </c>
      <c r="T754" s="528">
        <v>100.9</v>
      </c>
      <c r="U754" s="528">
        <v>99.9</v>
      </c>
      <c r="V754" s="528">
        <v>101.7</v>
      </c>
      <c r="W754" s="528">
        <v>101.7</v>
      </c>
      <c r="X754" s="528">
        <v>101.7</v>
      </c>
      <c r="Y754" s="528">
        <v>101.7</v>
      </c>
      <c r="Z754" s="528">
        <v>101.7</v>
      </c>
      <c r="AA754" s="528">
        <v>107.1</v>
      </c>
      <c r="AB754" s="528">
        <v>107.1</v>
      </c>
      <c r="AC754" s="528">
        <v>107.1</v>
      </c>
      <c r="AD754" s="528">
        <v>107.1</v>
      </c>
      <c r="AE754" s="528">
        <v>106.9</v>
      </c>
      <c r="AF754" s="528">
        <v>106.9</v>
      </c>
      <c r="AG754" s="528">
        <v>106.9</v>
      </c>
      <c r="AH754" s="528">
        <v>106.9</v>
      </c>
      <c r="AI754" s="528">
        <v>106.9</v>
      </c>
      <c r="AJ754" s="528">
        <v>106.9</v>
      </c>
      <c r="AK754" s="528">
        <v>106.9</v>
      </c>
      <c r="AL754" s="528">
        <v>107.1</v>
      </c>
      <c r="AM754" s="528">
        <v>107.3</v>
      </c>
      <c r="AN754" s="528">
        <v>96.8</v>
      </c>
      <c r="AO754" s="528">
        <v>96.8</v>
      </c>
      <c r="AP754" s="528">
        <v>96.8</v>
      </c>
      <c r="AQ754" s="528">
        <v>96.2</v>
      </c>
      <c r="AR754" s="528">
        <v>96.2</v>
      </c>
      <c r="AS754" s="528">
        <v>96.2</v>
      </c>
      <c r="AT754" s="528">
        <v>96</v>
      </c>
      <c r="AU754" s="528">
        <v>95.2</v>
      </c>
      <c r="AV754" s="528">
        <v>95.2</v>
      </c>
      <c r="AW754" s="528">
        <v>95.2</v>
      </c>
      <c r="AX754" s="528">
        <v>95.2</v>
      </c>
      <c r="AY754" s="528">
        <v>95.3</v>
      </c>
      <c r="AZ754" s="528">
        <v>95.1</v>
      </c>
      <c r="BA754" s="528">
        <v>96</v>
      </c>
      <c r="BB754" s="528">
        <v>96.6</v>
      </c>
      <c r="BC754" s="528">
        <v>96.2</v>
      </c>
      <c r="BD754" s="528">
        <v>95.9</v>
      </c>
      <c r="BE754" s="528">
        <v>95.9</v>
      </c>
      <c r="BF754" s="528">
        <v>96.1</v>
      </c>
      <c r="BG754" s="528">
        <v>96.3</v>
      </c>
      <c r="BH754" s="528">
        <v>96.5</v>
      </c>
      <c r="BI754" s="528">
        <v>96.3</v>
      </c>
      <c r="BJ754" s="528">
        <v>96.3</v>
      </c>
      <c r="BK754" s="528">
        <v>96.7</v>
      </c>
      <c r="BL754" s="528">
        <v>97.8</v>
      </c>
      <c r="BM754" s="528">
        <v>97.8</v>
      </c>
      <c r="BN754" s="528">
        <v>96.7</v>
      </c>
      <c r="BO754" s="528">
        <v>95.6</v>
      </c>
      <c r="BP754" s="528">
        <v>95.6</v>
      </c>
      <c r="BQ754" s="528">
        <v>95.6</v>
      </c>
      <c r="BR754" s="528">
        <v>95.6</v>
      </c>
      <c r="BS754" s="528">
        <v>95.6</v>
      </c>
      <c r="BT754" s="528">
        <v>95.6</v>
      </c>
      <c r="BU754" s="528">
        <v>95.6</v>
      </c>
      <c r="BV754" s="528">
        <v>95.6</v>
      </c>
      <c r="BW754" s="528">
        <v>95.3</v>
      </c>
      <c r="BX754" s="528">
        <v>94</v>
      </c>
      <c r="BY754" s="528">
        <v>92.3</v>
      </c>
      <c r="BZ754" s="528">
        <v>92.3</v>
      </c>
      <c r="CA754" s="528">
        <v>92.3</v>
      </c>
      <c r="CB754" s="528">
        <v>92.3</v>
      </c>
      <c r="CC754" s="528">
        <v>92.3</v>
      </c>
      <c r="CD754" s="528">
        <v>92.3</v>
      </c>
      <c r="CE754" s="528">
        <v>92.2</v>
      </c>
      <c r="CF754" s="528">
        <v>89.8</v>
      </c>
      <c r="CG754" s="528">
        <v>89.8</v>
      </c>
      <c r="CH754" s="528">
        <v>89.8</v>
      </c>
      <c r="CI754" s="528">
        <v>89.8</v>
      </c>
      <c r="CJ754" s="528">
        <v>89.8</v>
      </c>
      <c r="CK754" s="528">
        <v>89.8</v>
      </c>
      <c r="CL754" s="528">
        <v>89.8</v>
      </c>
    </row>
    <row r="755" spans="1:90">
      <c r="A755" s="524" t="s">
        <v>3361</v>
      </c>
      <c r="B755" s="524" t="s">
        <v>3362</v>
      </c>
      <c r="C755" s="525">
        <v>0.26700000000000002</v>
      </c>
      <c r="D755" s="528">
        <v>100.2</v>
      </c>
      <c r="E755" s="528">
        <v>100.7</v>
      </c>
      <c r="F755" s="528">
        <v>100.7</v>
      </c>
      <c r="G755" s="528">
        <v>94.7</v>
      </c>
      <c r="H755" s="528">
        <v>94.5</v>
      </c>
      <c r="I755" s="528">
        <v>94.9</v>
      </c>
      <c r="J755" s="528">
        <v>94.8</v>
      </c>
      <c r="K755" s="528">
        <v>94</v>
      </c>
      <c r="L755" s="528">
        <v>93.1</v>
      </c>
      <c r="M755" s="528">
        <v>93.6</v>
      </c>
      <c r="N755" s="528">
        <v>93.8</v>
      </c>
      <c r="O755" s="528">
        <v>93.1</v>
      </c>
      <c r="P755" s="528">
        <v>92.2</v>
      </c>
      <c r="Q755" s="528">
        <v>93.2</v>
      </c>
      <c r="R755" s="528">
        <v>92.7</v>
      </c>
      <c r="S755" s="528">
        <v>90.6</v>
      </c>
      <c r="T755" s="528">
        <v>92</v>
      </c>
      <c r="U755" s="528">
        <v>91.6</v>
      </c>
      <c r="V755" s="528">
        <v>90.8</v>
      </c>
      <c r="W755" s="528">
        <v>91.1</v>
      </c>
      <c r="X755" s="528">
        <v>91.8</v>
      </c>
      <c r="Y755" s="528">
        <v>91.2</v>
      </c>
      <c r="Z755" s="528">
        <v>91.1</v>
      </c>
      <c r="AA755" s="528">
        <v>90.6</v>
      </c>
      <c r="AB755" s="528">
        <v>91.2</v>
      </c>
      <c r="AC755" s="528">
        <v>91.9</v>
      </c>
      <c r="AD755" s="528">
        <v>88.6</v>
      </c>
      <c r="AE755" s="528">
        <v>88</v>
      </c>
      <c r="AF755" s="528">
        <v>88.3</v>
      </c>
      <c r="AG755" s="528">
        <v>89.2</v>
      </c>
      <c r="AH755" s="528">
        <v>89.4</v>
      </c>
      <c r="AI755" s="528">
        <v>89</v>
      </c>
      <c r="AJ755" s="528">
        <v>89.1</v>
      </c>
      <c r="AK755" s="528">
        <v>90</v>
      </c>
      <c r="AL755" s="528">
        <v>90</v>
      </c>
      <c r="AM755" s="528">
        <v>90</v>
      </c>
      <c r="AN755" s="528">
        <v>89.9</v>
      </c>
      <c r="AO755" s="528">
        <v>89.9</v>
      </c>
      <c r="AP755" s="528">
        <v>89.9</v>
      </c>
      <c r="AQ755" s="528">
        <v>88.7</v>
      </c>
      <c r="AR755" s="528">
        <v>88</v>
      </c>
      <c r="AS755" s="528">
        <v>88</v>
      </c>
      <c r="AT755" s="528">
        <v>88</v>
      </c>
      <c r="AU755" s="528">
        <v>87.6</v>
      </c>
      <c r="AV755" s="528">
        <v>87.6</v>
      </c>
      <c r="AW755" s="528">
        <v>87.6</v>
      </c>
      <c r="AX755" s="528">
        <v>87.6</v>
      </c>
      <c r="AY755" s="528">
        <v>87.6</v>
      </c>
      <c r="AZ755" s="528">
        <v>87.6</v>
      </c>
      <c r="BA755" s="528">
        <v>87.7</v>
      </c>
      <c r="BB755" s="528">
        <v>87.7</v>
      </c>
      <c r="BC755" s="528">
        <v>86.8</v>
      </c>
      <c r="BD755" s="528">
        <v>86.8</v>
      </c>
      <c r="BE755" s="528">
        <v>86.8</v>
      </c>
      <c r="BF755" s="528">
        <v>86.8</v>
      </c>
      <c r="BG755" s="528">
        <v>86</v>
      </c>
      <c r="BH755" s="528">
        <v>86.2</v>
      </c>
      <c r="BI755" s="528">
        <v>86.1</v>
      </c>
      <c r="BJ755" s="528">
        <v>86.1</v>
      </c>
      <c r="BK755" s="528">
        <v>86.1</v>
      </c>
      <c r="BL755" s="528">
        <v>88.2</v>
      </c>
      <c r="BM755" s="528">
        <v>86.7</v>
      </c>
      <c r="BN755" s="528">
        <v>86.9</v>
      </c>
      <c r="BO755" s="528">
        <v>87</v>
      </c>
      <c r="BP755" s="528">
        <v>87</v>
      </c>
      <c r="BQ755" s="528">
        <v>87</v>
      </c>
      <c r="BR755" s="528">
        <v>87</v>
      </c>
      <c r="BS755" s="528">
        <v>87</v>
      </c>
      <c r="BT755" s="528">
        <v>87</v>
      </c>
      <c r="BU755" s="528">
        <v>87</v>
      </c>
      <c r="BV755" s="528">
        <v>87</v>
      </c>
      <c r="BW755" s="528">
        <v>87</v>
      </c>
      <c r="BX755" s="528">
        <v>87.5</v>
      </c>
      <c r="BY755" s="528">
        <v>87.2</v>
      </c>
      <c r="BZ755" s="528">
        <v>86.5</v>
      </c>
      <c r="CA755" s="528">
        <v>87.1</v>
      </c>
      <c r="CB755" s="528">
        <v>87.1</v>
      </c>
      <c r="CC755" s="528">
        <v>87.1</v>
      </c>
      <c r="CD755" s="528">
        <v>87.8</v>
      </c>
      <c r="CE755" s="528">
        <v>89.1</v>
      </c>
      <c r="CF755" s="528">
        <v>89.1</v>
      </c>
      <c r="CG755" s="528">
        <v>89.1</v>
      </c>
      <c r="CH755" s="528">
        <v>89.1</v>
      </c>
      <c r="CI755" s="528">
        <v>89.1</v>
      </c>
      <c r="CJ755" s="528">
        <v>89.1</v>
      </c>
      <c r="CK755" s="528">
        <v>89.1</v>
      </c>
      <c r="CL755" s="528">
        <v>89.1</v>
      </c>
    </row>
    <row r="756" spans="1:90">
      <c r="A756" s="524" t="s">
        <v>3363</v>
      </c>
      <c r="B756" s="524" t="s">
        <v>3364</v>
      </c>
      <c r="C756" s="525">
        <v>0.17865</v>
      </c>
      <c r="D756" s="528">
        <v>100.3</v>
      </c>
      <c r="E756" s="528">
        <v>101</v>
      </c>
      <c r="F756" s="528">
        <v>101</v>
      </c>
      <c r="G756" s="528">
        <v>92.6</v>
      </c>
      <c r="H756" s="528">
        <v>92.2</v>
      </c>
      <c r="I756" s="528">
        <v>92.7</v>
      </c>
      <c r="J756" s="528">
        <v>92.7</v>
      </c>
      <c r="K756" s="528">
        <v>91.4</v>
      </c>
      <c r="L756" s="528">
        <v>90.1</v>
      </c>
      <c r="M756" s="528">
        <v>91.1</v>
      </c>
      <c r="N756" s="528">
        <v>91.3</v>
      </c>
      <c r="O756" s="528">
        <v>90.2</v>
      </c>
      <c r="P756" s="528">
        <v>88.9</v>
      </c>
      <c r="Q756" s="528">
        <v>90.5</v>
      </c>
      <c r="R756" s="528">
        <v>89.7</v>
      </c>
      <c r="S756" s="528">
        <v>86.1</v>
      </c>
      <c r="T756" s="528">
        <v>88.3</v>
      </c>
      <c r="U756" s="528">
        <v>87.9</v>
      </c>
      <c r="V756" s="528">
        <v>86.9</v>
      </c>
      <c r="W756" s="528">
        <v>87.7</v>
      </c>
      <c r="X756" s="528">
        <v>88.7</v>
      </c>
      <c r="Y756" s="528">
        <v>88.1</v>
      </c>
      <c r="Z756" s="528">
        <v>88</v>
      </c>
      <c r="AA756" s="528">
        <v>87.4</v>
      </c>
      <c r="AB756" s="528">
        <v>88.3</v>
      </c>
      <c r="AC756" s="528">
        <v>89.3</v>
      </c>
      <c r="AD756" s="528">
        <v>84.4</v>
      </c>
      <c r="AE756" s="528">
        <v>82</v>
      </c>
      <c r="AF756" s="528">
        <v>82.5</v>
      </c>
      <c r="AG756" s="528">
        <v>83.9</v>
      </c>
      <c r="AH756" s="528">
        <v>84.2</v>
      </c>
      <c r="AI756" s="528">
        <v>83.6</v>
      </c>
      <c r="AJ756" s="528">
        <v>83.8</v>
      </c>
      <c r="AK756" s="528">
        <v>85.2</v>
      </c>
      <c r="AL756" s="528">
        <v>85</v>
      </c>
      <c r="AM756" s="528">
        <v>85.2</v>
      </c>
      <c r="AN756" s="528">
        <v>85.5</v>
      </c>
      <c r="AO756" s="528">
        <v>85.5</v>
      </c>
      <c r="AP756" s="528">
        <v>85.5</v>
      </c>
      <c r="AQ756" s="528">
        <v>84.7</v>
      </c>
      <c r="AR756" s="528">
        <v>84.7</v>
      </c>
      <c r="AS756" s="528">
        <v>84.7</v>
      </c>
      <c r="AT756" s="528">
        <v>84.7</v>
      </c>
      <c r="AU756" s="528">
        <v>84.1</v>
      </c>
      <c r="AV756" s="528">
        <v>84.1</v>
      </c>
      <c r="AW756" s="528">
        <v>84.1</v>
      </c>
      <c r="AX756" s="528">
        <v>84.1</v>
      </c>
      <c r="AY756" s="528">
        <v>84.1</v>
      </c>
      <c r="AZ756" s="528">
        <v>84.1</v>
      </c>
      <c r="BA756" s="528">
        <v>84.1</v>
      </c>
      <c r="BB756" s="528">
        <v>84.1</v>
      </c>
      <c r="BC756" s="528">
        <v>82.8</v>
      </c>
      <c r="BD756" s="528">
        <v>82.8</v>
      </c>
      <c r="BE756" s="528">
        <v>82.8</v>
      </c>
      <c r="BF756" s="528">
        <v>82.8</v>
      </c>
      <c r="BG756" s="528">
        <v>81.5</v>
      </c>
      <c r="BH756" s="528">
        <v>81.8</v>
      </c>
      <c r="BI756" s="528">
        <v>81.8</v>
      </c>
      <c r="BJ756" s="528">
        <v>81.8</v>
      </c>
      <c r="BK756" s="528">
        <v>81.8</v>
      </c>
      <c r="BL756" s="528">
        <v>84.9</v>
      </c>
      <c r="BM756" s="528">
        <v>82.7</v>
      </c>
      <c r="BN756" s="528">
        <v>82.9</v>
      </c>
      <c r="BO756" s="528">
        <v>83</v>
      </c>
      <c r="BP756" s="528">
        <v>83.1</v>
      </c>
      <c r="BQ756" s="528">
        <v>83.1</v>
      </c>
      <c r="BR756" s="528">
        <v>83.1</v>
      </c>
      <c r="BS756" s="528">
        <v>83.1</v>
      </c>
      <c r="BT756" s="528">
        <v>83.1</v>
      </c>
      <c r="BU756" s="528">
        <v>83.1</v>
      </c>
      <c r="BV756" s="528">
        <v>83.1</v>
      </c>
      <c r="BW756" s="528">
        <v>83.1</v>
      </c>
      <c r="BX756" s="528">
        <v>83.8</v>
      </c>
      <c r="BY756" s="528">
        <v>84</v>
      </c>
      <c r="BZ756" s="528">
        <v>83.1</v>
      </c>
      <c r="CA756" s="528">
        <v>84.1</v>
      </c>
      <c r="CB756" s="528">
        <v>84.1</v>
      </c>
      <c r="CC756" s="528">
        <v>84.1</v>
      </c>
      <c r="CD756" s="528">
        <v>85.1</v>
      </c>
      <c r="CE756" s="528">
        <v>87</v>
      </c>
      <c r="CF756" s="528">
        <v>87</v>
      </c>
      <c r="CG756" s="528">
        <v>87</v>
      </c>
      <c r="CH756" s="528">
        <v>87</v>
      </c>
      <c r="CI756" s="528">
        <v>87</v>
      </c>
      <c r="CJ756" s="528">
        <v>87</v>
      </c>
      <c r="CK756" s="528">
        <v>87</v>
      </c>
      <c r="CL756" s="528">
        <v>87</v>
      </c>
    </row>
    <row r="757" spans="1:90">
      <c r="A757" s="524" t="s">
        <v>3365</v>
      </c>
      <c r="B757" s="524" t="s">
        <v>3366</v>
      </c>
      <c r="C757" s="525">
        <v>8.8349999999999998E-2</v>
      </c>
      <c r="D757" s="528">
        <v>100</v>
      </c>
      <c r="E757" s="528">
        <v>100</v>
      </c>
      <c r="F757" s="528">
        <v>100</v>
      </c>
      <c r="G757" s="528">
        <v>99.2</v>
      </c>
      <c r="H757" s="528">
        <v>99.2</v>
      </c>
      <c r="I757" s="528">
        <v>99.2</v>
      </c>
      <c r="J757" s="528">
        <v>99.2</v>
      </c>
      <c r="K757" s="528">
        <v>99.2</v>
      </c>
      <c r="L757" s="528">
        <v>99.2</v>
      </c>
      <c r="M757" s="528">
        <v>98.8</v>
      </c>
      <c r="N757" s="528">
        <v>98.8</v>
      </c>
      <c r="O757" s="528">
        <v>98.8</v>
      </c>
      <c r="P757" s="528">
        <v>98.8</v>
      </c>
      <c r="Q757" s="528">
        <v>98.8</v>
      </c>
      <c r="R757" s="528">
        <v>98.8</v>
      </c>
      <c r="S757" s="528">
        <v>99.7</v>
      </c>
      <c r="T757" s="528">
        <v>99.3</v>
      </c>
      <c r="U757" s="528">
        <v>99.1</v>
      </c>
      <c r="V757" s="528">
        <v>98.8</v>
      </c>
      <c r="W757" s="528">
        <v>98.3</v>
      </c>
      <c r="X757" s="528">
        <v>98.2</v>
      </c>
      <c r="Y757" s="528">
        <v>97.6</v>
      </c>
      <c r="Z757" s="528">
        <v>97.5</v>
      </c>
      <c r="AA757" s="528">
        <v>97.1</v>
      </c>
      <c r="AB757" s="528">
        <v>97.1</v>
      </c>
      <c r="AC757" s="528">
        <v>97.1</v>
      </c>
      <c r="AD757" s="528">
        <v>97.1</v>
      </c>
      <c r="AE757" s="528">
        <v>100.2</v>
      </c>
      <c r="AF757" s="528">
        <v>100</v>
      </c>
      <c r="AG757" s="528">
        <v>99.9</v>
      </c>
      <c r="AH757" s="528">
        <v>99.9</v>
      </c>
      <c r="AI757" s="528">
        <v>99.9</v>
      </c>
      <c r="AJ757" s="528">
        <v>99.9</v>
      </c>
      <c r="AK757" s="528">
        <v>99.9</v>
      </c>
      <c r="AL757" s="528">
        <v>99.9</v>
      </c>
      <c r="AM757" s="528">
        <v>99.8</v>
      </c>
      <c r="AN757" s="528">
        <v>98.8</v>
      </c>
      <c r="AO757" s="528">
        <v>98.8</v>
      </c>
      <c r="AP757" s="528">
        <v>98.7</v>
      </c>
      <c r="AQ757" s="528">
        <v>96.8</v>
      </c>
      <c r="AR757" s="528">
        <v>94.8</v>
      </c>
      <c r="AS757" s="528">
        <v>94.8</v>
      </c>
      <c r="AT757" s="528">
        <v>94.8</v>
      </c>
      <c r="AU757" s="528">
        <v>94.8</v>
      </c>
      <c r="AV757" s="528">
        <v>94.8</v>
      </c>
      <c r="AW757" s="528">
        <v>94.8</v>
      </c>
      <c r="AX757" s="528">
        <v>94.8</v>
      </c>
      <c r="AY757" s="528">
        <v>94.8</v>
      </c>
      <c r="AZ757" s="528">
        <v>94.8</v>
      </c>
      <c r="BA757" s="528">
        <v>94.9</v>
      </c>
      <c r="BB757" s="528">
        <v>95</v>
      </c>
      <c r="BC757" s="528">
        <v>94.9</v>
      </c>
      <c r="BD757" s="528">
        <v>94.9</v>
      </c>
      <c r="BE757" s="528">
        <v>95</v>
      </c>
      <c r="BF757" s="528">
        <v>95</v>
      </c>
      <c r="BG757" s="528">
        <v>95</v>
      </c>
      <c r="BH757" s="528">
        <v>95</v>
      </c>
      <c r="BI757" s="528">
        <v>94.9</v>
      </c>
      <c r="BJ757" s="528">
        <v>94.9</v>
      </c>
      <c r="BK757" s="528">
        <v>94.9</v>
      </c>
      <c r="BL757" s="528">
        <v>94.9</v>
      </c>
      <c r="BM757" s="528">
        <v>94.9</v>
      </c>
      <c r="BN757" s="528">
        <v>94.9</v>
      </c>
      <c r="BO757" s="528">
        <v>94.9</v>
      </c>
      <c r="BP757" s="528">
        <v>94.9</v>
      </c>
      <c r="BQ757" s="528">
        <v>94.9</v>
      </c>
      <c r="BR757" s="528">
        <v>94.9</v>
      </c>
      <c r="BS757" s="528">
        <v>94.9</v>
      </c>
      <c r="BT757" s="528">
        <v>94.9</v>
      </c>
      <c r="BU757" s="528">
        <v>94.9</v>
      </c>
      <c r="BV757" s="528">
        <v>94.9</v>
      </c>
      <c r="BW757" s="528">
        <v>94.9</v>
      </c>
      <c r="BX757" s="528">
        <v>94.9</v>
      </c>
      <c r="BY757" s="528">
        <v>93.7</v>
      </c>
      <c r="BZ757" s="528">
        <v>93.3</v>
      </c>
      <c r="CA757" s="528">
        <v>93.3</v>
      </c>
      <c r="CB757" s="528">
        <v>93.3</v>
      </c>
      <c r="CC757" s="528">
        <v>93.3</v>
      </c>
      <c r="CD757" s="528">
        <v>93.3</v>
      </c>
      <c r="CE757" s="528">
        <v>93.3</v>
      </c>
      <c r="CF757" s="528">
        <v>93.3</v>
      </c>
      <c r="CG757" s="528">
        <v>93.3</v>
      </c>
      <c r="CH757" s="528">
        <v>93.3</v>
      </c>
      <c r="CI757" s="528">
        <v>93.3</v>
      </c>
      <c r="CJ757" s="528">
        <v>93.3</v>
      </c>
      <c r="CK757" s="528">
        <v>93.3</v>
      </c>
      <c r="CL757" s="528">
        <v>93.3</v>
      </c>
    </row>
    <row r="758" spans="1:90">
      <c r="A758" s="524" t="s">
        <v>3367</v>
      </c>
      <c r="B758" s="524" t="s">
        <v>3368</v>
      </c>
      <c r="C758" s="525">
        <v>0.11821</v>
      </c>
      <c r="D758" s="528">
        <v>99.7</v>
      </c>
      <c r="E758" s="528">
        <v>99.7</v>
      </c>
      <c r="F758" s="528">
        <v>99.3</v>
      </c>
      <c r="G758" s="528">
        <v>97</v>
      </c>
      <c r="H758" s="528">
        <v>97</v>
      </c>
      <c r="I758" s="528">
        <v>97</v>
      </c>
      <c r="J758" s="528">
        <v>97</v>
      </c>
      <c r="K758" s="528">
        <v>97</v>
      </c>
      <c r="L758" s="528">
        <v>97</v>
      </c>
      <c r="M758" s="528">
        <v>97</v>
      </c>
      <c r="N758" s="528">
        <v>97</v>
      </c>
      <c r="O758" s="528">
        <v>97</v>
      </c>
      <c r="P758" s="528">
        <v>94.2</v>
      </c>
      <c r="Q758" s="528">
        <v>94.2</v>
      </c>
      <c r="R758" s="528">
        <v>94.2</v>
      </c>
      <c r="S758" s="528">
        <v>92.8</v>
      </c>
      <c r="T758" s="528">
        <v>92.8</v>
      </c>
      <c r="U758" s="528">
        <v>92.8</v>
      </c>
      <c r="V758" s="528">
        <v>92.8</v>
      </c>
      <c r="W758" s="528">
        <v>92.8</v>
      </c>
      <c r="X758" s="528">
        <v>92.8</v>
      </c>
      <c r="Y758" s="528">
        <v>92.8</v>
      </c>
      <c r="Z758" s="528">
        <v>92.8</v>
      </c>
      <c r="AA758" s="528">
        <v>92.8</v>
      </c>
      <c r="AB758" s="528">
        <v>93.5</v>
      </c>
      <c r="AC758" s="528">
        <v>93.5</v>
      </c>
      <c r="AD758" s="528">
        <v>93.3</v>
      </c>
      <c r="AE758" s="528">
        <v>95.5</v>
      </c>
      <c r="AF758" s="528">
        <v>95.5</v>
      </c>
      <c r="AG758" s="528">
        <v>95.5</v>
      </c>
      <c r="AH758" s="528">
        <v>95.5</v>
      </c>
      <c r="AI758" s="528">
        <v>95.5</v>
      </c>
      <c r="AJ758" s="528">
        <v>95.5</v>
      </c>
      <c r="AK758" s="528">
        <v>95.5</v>
      </c>
      <c r="AL758" s="528">
        <v>95.4</v>
      </c>
      <c r="AM758" s="528">
        <v>95.3</v>
      </c>
      <c r="AN758" s="528">
        <v>95.6</v>
      </c>
      <c r="AO758" s="528">
        <v>95.9</v>
      </c>
      <c r="AP758" s="528">
        <v>95.8</v>
      </c>
      <c r="AQ758" s="528">
        <v>95.8</v>
      </c>
      <c r="AR758" s="528">
        <v>95.8</v>
      </c>
      <c r="AS758" s="528">
        <v>95.8</v>
      </c>
      <c r="AT758" s="528">
        <v>95.8</v>
      </c>
      <c r="AU758" s="528">
        <v>95.8</v>
      </c>
      <c r="AV758" s="528">
        <v>95.8</v>
      </c>
      <c r="AW758" s="528">
        <v>95.8</v>
      </c>
      <c r="AX758" s="528">
        <v>95.8</v>
      </c>
      <c r="AY758" s="528">
        <v>95.8</v>
      </c>
      <c r="AZ758" s="528">
        <v>95.8</v>
      </c>
      <c r="BA758" s="528">
        <v>95.8</v>
      </c>
      <c r="BB758" s="528">
        <v>95.8</v>
      </c>
      <c r="BC758" s="528">
        <v>95.8</v>
      </c>
      <c r="BD758" s="528">
        <v>95.8</v>
      </c>
      <c r="BE758" s="528">
        <v>95.8</v>
      </c>
      <c r="BF758" s="528">
        <v>95.8</v>
      </c>
      <c r="BG758" s="528">
        <v>95.8</v>
      </c>
      <c r="BH758" s="528">
        <v>95.8</v>
      </c>
      <c r="BI758" s="528">
        <v>95.8</v>
      </c>
      <c r="BJ758" s="528">
        <v>95.7</v>
      </c>
      <c r="BK758" s="528">
        <v>95.8</v>
      </c>
      <c r="BL758" s="528">
        <v>95.8</v>
      </c>
      <c r="BM758" s="528">
        <v>95</v>
      </c>
      <c r="BN758" s="528">
        <v>95</v>
      </c>
      <c r="BO758" s="528">
        <v>92.3</v>
      </c>
      <c r="BP758" s="528">
        <v>91.9</v>
      </c>
      <c r="BQ758" s="528">
        <v>91.9</v>
      </c>
      <c r="BR758" s="528">
        <v>91.9</v>
      </c>
      <c r="BS758" s="528">
        <v>91.9</v>
      </c>
      <c r="BT758" s="528">
        <v>91.9</v>
      </c>
      <c r="BU758" s="528">
        <v>91.9</v>
      </c>
      <c r="BV758" s="528">
        <v>91.9</v>
      </c>
      <c r="BW758" s="528">
        <v>91.9</v>
      </c>
      <c r="BX758" s="528">
        <v>91.9</v>
      </c>
      <c r="BY758" s="528">
        <v>92</v>
      </c>
      <c r="BZ758" s="528">
        <v>92.5</v>
      </c>
      <c r="CA758" s="528">
        <v>92.7</v>
      </c>
      <c r="CB758" s="528">
        <v>94.2</v>
      </c>
      <c r="CC758" s="528">
        <v>94.2</v>
      </c>
      <c r="CD758" s="528">
        <v>94.2</v>
      </c>
      <c r="CE758" s="528">
        <v>94.2</v>
      </c>
      <c r="CF758" s="528">
        <v>94.2</v>
      </c>
      <c r="CG758" s="528">
        <v>94.2</v>
      </c>
      <c r="CH758" s="528">
        <v>94.2</v>
      </c>
      <c r="CI758" s="528">
        <v>94.2</v>
      </c>
      <c r="CJ758" s="528">
        <v>94.2</v>
      </c>
      <c r="CK758" s="528">
        <v>94.4</v>
      </c>
      <c r="CL758" s="528">
        <v>95.1</v>
      </c>
    </row>
    <row r="759" spans="1:90">
      <c r="A759" s="524" t="s">
        <v>3369</v>
      </c>
      <c r="B759" s="524" t="s">
        <v>3370</v>
      </c>
      <c r="C759" s="525">
        <v>4.197E-2</v>
      </c>
      <c r="D759" s="528">
        <v>100</v>
      </c>
      <c r="E759" s="528">
        <v>100</v>
      </c>
      <c r="F759" s="528">
        <v>100</v>
      </c>
      <c r="G759" s="528">
        <v>97.7</v>
      </c>
      <c r="H759" s="528">
        <v>97.7</v>
      </c>
      <c r="I759" s="528">
        <v>97.7</v>
      </c>
      <c r="J759" s="528">
        <v>97.7</v>
      </c>
      <c r="K759" s="528">
        <v>97.7</v>
      </c>
      <c r="L759" s="528">
        <v>97.7</v>
      </c>
      <c r="M759" s="528">
        <v>97.7</v>
      </c>
      <c r="N759" s="528">
        <v>97.7</v>
      </c>
      <c r="O759" s="528">
        <v>97.7</v>
      </c>
      <c r="P759" s="528">
        <v>95.7</v>
      </c>
      <c r="Q759" s="528">
        <v>95.7</v>
      </c>
      <c r="R759" s="528">
        <v>95.7</v>
      </c>
      <c r="S759" s="528">
        <v>94.7</v>
      </c>
      <c r="T759" s="528">
        <v>94.7</v>
      </c>
      <c r="U759" s="528">
        <v>94.7</v>
      </c>
      <c r="V759" s="528">
        <v>94.7</v>
      </c>
      <c r="W759" s="528">
        <v>94.7</v>
      </c>
      <c r="X759" s="528">
        <v>94.7</v>
      </c>
      <c r="Y759" s="528">
        <v>94.7</v>
      </c>
      <c r="Z759" s="528">
        <v>94.7</v>
      </c>
      <c r="AA759" s="528">
        <v>94.7</v>
      </c>
      <c r="AB759" s="528">
        <v>96.6</v>
      </c>
      <c r="AC759" s="528">
        <v>96.6</v>
      </c>
      <c r="AD759" s="528">
        <v>96.6</v>
      </c>
      <c r="AE759" s="528">
        <v>100.2</v>
      </c>
      <c r="AF759" s="528">
        <v>100.2</v>
      </c>
      <c r="AG759" s="528">
        <v>100.2</v>
      </c>
      <c r="AH759" s="528">
        <v>100.2</v>
      </c>
      <c r="AI759" s="528">
        <v>100.2</v>
      </c>
      <c r="AJ759" s="528">
        <v>100.2</v>
      </c>
      <c r="AK759" s="528">
        <v>100.2</v>
      </c>
      <c r="AL759" s="528">
        <v>100.2</v>
      </c>
      <c r="AM759" s="528">
        <v>100.2</v>
      </c>
      <c r="AN759" s="528">
        <v>100.2</v>
      </c>
      <c r="AO759" s="528">
        <v>100.2</v>
      </c>
      <c r="AP759" s="528">
        <v>100.2</v>
      </c>
      <c r="AQ759" s="528">
        <v>100.2</v>
      </c>
      <c r="AR759" s="528">
        <v>100.2</v>
      </c>
      <c r="AS759" s="528">
        <v>100.2</v>
      </c>
      <c r="AT759" s="528">
        <v>100.2</v>
      </c>
      <c r="AU759" s="528">
        <v>100.2</v>
      </c>
      <c r="AV759" s="528">
        <v>100.2</v>
      </c>
      <c r="AW759" s="528">
        <v>100.2</v>
      </c>
      <c r="AX759" s="528">
        <v>100.2</v>
      </c>
      <c r="AY759" s="528">
        <v>100.2</v>
      </c>
      <c r="AZ759" s="528">
        <v>100.2</v>
      </c>
      <c r="BA759" s="528">
        <v>100.2</v>
      </c>
      <c r="BB759" s="528">
        <v>100.2</v>
      </c>
      <c r="BC759" s="528">
        <v>100.2</v>
      </c>
      <c r="BD759" s="528">
        <v>100.2</v>
      </c>
      <c r="BE759" s="528">
        <v>100.2</v>
      </c>
      <c r="BF759" s="528">
        <v>100.2</v>
      </c>
      <c r="BG759" s="528">
        <v>100.2</v>
      </c>
      <c r="BH759" s="528">
        <v>100.2</v>
      </c>
      <c r="BI759" s="528">
        <v>100.2</v>
      </c>
      <c r="BJ759" s="528">
        <v>100.2</v>
      </c>
      <c r="BK759" s="528">
        <v>100.2</v>
      </c>
      <c r="BL759" s="528">
        <v>100.2</v>
      </c>
      <c r="BM759" s="528">
        <v>97.9</v>
      </c>
      <c r="BN759" s="528">
        <v>97.9</v>
      </c>
      <c r="BO759" s="528">
        <v>97.9</v>
      </c>
      <c r="BP759" s="528">
        <v>97.9</v>
      </c>
      <c r="BQ759" s="528">
        <v>97.9</v>
      </c>
      <c r="BR759" s="528">
        <v>97.9</v>
      </c>
      <c r="BS759" s="528">
        <v>97.9</v>
      </c>
      <c r="BT759" s="528">
        <v>97.9</v>
      </c>
      <c r="BU759" s="528">
        <v>97.9</v>
      </c>
      <c r="BV759" s="528">
        <v>97.9</v>
      </c>
      <c r="BW759" s="528">
        <v>97.9</v>
      </c>
      <c r="BX759" s="528">
        <v>97.9</v>
      </c>
      <c r="BY759" s="528">
        <v>97.9</v>
      </c>
      <c r="BZ759" s="528">
        <v>97.9</v>
      </c>
      <c r="CA759" s="528">
        <v>97.9</v>
      </c>
      <c r="CB759" s="528">
        <v>97.9</v>
      </c>
      <c r="CC759" s="528">
        <v>97.9</v>
      </c>
      <c r="CD759" s="528">
        <v>97.9</v>
      </c>
      <c r="CE759" s="528">
        <v>97.9</v>
      </c>
      <c r="CF759" s="528">
        <v>97.9</v>
      </c>
      <c r="CG759" s="528">
        <v>97.9</v>
      </c>
      <c r="CH759" s="528">
        <v>97.9</v>
      </c>
      <c r="CI759" s="528">
        <v>97.9</v>
      </c>
      <c r="CJ759" s="528">
        <v>97.9</v>
      </c>
      <c r="CK759" s="528">
        <v>98.5</v>
      </c>
      <c r="CL759" s="528">
        <v>100.4</v>
      </c>
    </row>
    <row r="760" spans="1:90">
      <c r="A760" s="524" t="s">
        <v>3371</v>
      </c>
      <c r="B760" s="524" t="s">
        <v>3372</v>
      </c>
      <c r="C760" s="525">
        <v>7.8100000000000001E-3</v>
      </c>
      <c r="D760" s="528">
        <v>100</v>
      </c>
      <c r="E760" s="528">
        <v>100</v>
      </c>
      <c r="F760" s="528">
        <v>100</v>
      </c>
      <c r="G760" s="528">
        <v>98.1</v>
      </c>
      <c r="H760" s="528">
        <v>98.1</v>
      </c>
      <c r="I760" s="528">
        <v>98.1</v>
      </c>
      <c r="J760" s="528">
        <v>98.1</v>
      </c>
      <c r="K760" s="528">
        <v>98.1</v>
      </c>
      <c r="L760" s="528">
        <v>98.1</v>
      </c>
      <c r="M760" s="528">
        <v>98.1</v>
      </c>
      <c r="N760" s="528">
        <v>98.1</v>
      </c>
      <c r="O760" s="528">
        <v>98.1</v>
      </c>
      <c r="P760" s="528">
        <v>98.1</v>
      </c>
      <c r="Q760" s="528">
        <v>98.1</v>
      </c>
      <c r="R760" s="528">
        <v>98.1</v>
      </c>
      <c r="S760" s="528">
        <v>98.1</v>
      </c>
      <c r="T760" s="528">
        <v>98.1</v>
      </c>
      <c r="U760" s="528">
        <v>98.1</v>
      </c>
      <c r="V760" s="528">
        <v>98.1</v>
      </c>
      <c r="W760" s="528">
        <v>98.1</v>
      </c>
      <c r="X760" s="528">
        <v>98.1</v>
      </c>
      <c r="Y760" s="528">
        <v>98.1</v>
      </c>
      <c r="Z760" s="528">
        <v>98.1</v>
      </c>
      <c r="AA760" s="528">
        <v>98.1</v>
      </c>
      <c r="AB760" s="528">
        <v>98.1</v>
      </c>
      <c r="AC760" s="528">
        <v>98.1</v>
      </c>
      <c r="AD760" s="528">
        <v>98.1</v>
      </c>
      <c r="AE760" s="528">
        <v>98.1</v>
      </c>
      <c r="AF760" s="528">
        <v>98.1</v>
      </c>
      <c r="AG760" s="528">
        <v>98.1</v>
      </c>
      <c r="AH760" s="528">
        <v>98.1</v>
      </c>
      <c r="AI760" s="528">
        <v>98.1</v>
      </c>
      <c r="AJ760" s="528">
        <v>98.1</v>
      </c>
      <c r="AK760" s="528">
        <v>98.1</v>
      </c>
      <c r="AL760" s="528">
        <v>98.1</v>
      </c>
      <c r="AM760" s="528">
        <v>96.4</v>
      </c>
      <c r="AN760" s="528">
        <v>96.4</v>
      </c>
      <c r="AO760" s="528">
        <v>96.4</v>
      </c>
      <c r="AP760" s="528">
        <v>96.4</v>
      </c>
      <c r="AQ760" s="528">
        <v>96.4</v>
      </c>
      <c r="AR760" s="528">
        <v>96.4</v>
      </c>
      <c r="AS760" s="528">
        <v>96.4</v>
      </c>
      <c r="AT760" s="528">
        <v>96.4</v>
      </c>
      <c r="AU760" s="528">
        <v>96.4</v>
      </c>
      <c r="AV760" s="528">
        <v>96.4</v>
      </c>
      <c r="AW760" s="528">
        <v>96.4</v>
      </c>
      <c r="AX760" s="528">
        <v>96.4</v>
      </c>
      <c r="AY760" s="528">
        <v>96.4</v>
      </c>
      <c r="AZ760" s="528">
        <v>96.4</v>
      </c>
      <c r="BA760" s="528">
        <v>96.4</v>
      </c>
      <c r="BB760" s="528">
        <v>96.4</v>
      </c>
      <c r="BC760" s="528">
        <v>96.4</v>
      </c>
      <c r="BD760" s="528">
        <v>96.4</v>
      </c>
      <c r="BE760" s="528">
        <v>96.4</v>
      </c>
      <c r="BF760" s="528">
        <v>96.4</v>
      </c>
      <c r="BG760" s="528">
        <v>96.4</v>
      </c>
      <c r="BH760" s="528">
        <v>96.4</v>
      </c>
      <c r="BI760" s="528">
        <v>96.4</v>
      </c>
      <c r="BJ760" s="528">
        <v>98.7</v>
      </c>
      <c r="BK760" s="528">
        <v>100.9</v>
      </c>
      <c r="BL760" s="528">
        <v>100.9</v>
      </c>
      <c r="BM760" s="528">
        <v>100.9</v>
      </c>
      <c r="BN760" s="528">
        <v>100.9</v>
      </c>
      <c r="BO760" s="528">
        <v>100.9</v>
      </c>
      <c r="BP760" s="528">
        <v>100.9</v>
      </c>
      <c r="BQ760" s="528">
        <v>100.9</v>
      </c>
      <c r="BR760" s="528">
        <v>100.9</v>
      </c>
      <c r="BS760" s="528">
        <v>100.9</v>
      </c>
      <c r="BT760" s="528">
        <v>100.9</v>
      </c>
      <c r="BU760" s="528">
        <v>100.9</v>
      </c>
      <c r="BV760" s="528">
        <v>100.9</v>
      </c>
      <c r="BW760" s="528">
        <v>100.9</v>
      </c>
      <c r="BX760" s="528">
        <v>100.9</v>
      </c>
      <c r="BY760" s="528">
        <v>102.1</v>
      </c>
      <c r="BZ760" s="528">
        <v>105.6</v>
      </c>
      <c r="CA760" s="528">
        <v>105.6</v>
      </c>
      <c r="CB760" s="528">
        <v>105.6</v>
      </c>
      <c r="CC760" s="528">
        <v>105.6</v>
      </c>
      <c r="CD760" s="528">
        <v>105.6</v>
      </c>
      <c r="CE760" s="528">
        <v>105.6</v>
      </c>
      <c r="CF760" s="528">
        <v>105.6</v>
      </c>
      <c r="CG760" s="528">
        <v>105.6</v>
      </c>
      <c r="CH760" s="528">
        <v>105.6</v>
      </c>
      <c r="CI760" s="528">
        <v>105.6</v>
      </c>
      <c r="CJ760" s="528">
        <v>105.6</v>
      </c>
      <c r="CK760" s="528">
        <v>105.6</v>
      </c>
      <c r="CL760" s="528">
        <v>105.6</v>
      </c>
    </row>
    <row r="761" spans="1:90">
      <c r="A761" s="524" t="s">
        <v>3373</v>
      </c>
      <c r="B761" s="524" t="s">
        <v>3374</v>
      </c>
      <c r="C761" s="525">
        <v>6.8430000000000005E-2</v>
      </c>
      <c r="D761" s="528">
        <v>99.4</v>
      </c>
      <c r="E761" s="528">
        <v>99.4</v>
      </c>
      <c r="F761" s="528">
        <v>98.7</v>
      </c>
      <c r="G761" s="528">
        <v>96.5</v>
      </c>
      <c r="H761" s="528">
        <v>96.5</v>
      </c>
      <c r="I761" s="528">
        <v>96.5</v>
      </c>
      <c r="J761" s="528">
        <v>96.5</v>
      </c>
      <c r="K761" s="528">
        <v>96.5</v>
      </c>
      <c r="L761" s="528">
        <v>96.5</v>
      </c>
      <c r="M761" s="528">
        <v>96.5</v>
      </c>
      <c r="N761" s="528">
        <v>96.5</v>
      </c>
      <c r="O761" s="528">
        <v>96.5</v>
      </c>
      <c r="P761" s="528">
        <v>92.9</v>
      </c>
      <c r="Q761" s="528">
        <v>92.9</v>
      </c>
      <c r="R761" s="528">
        <v>92.9</v>
      </c>
      <c r="S761" s="528">
        <v>91</v>
      </c>
      <c r="T761" s="528">
        <v>91</v>
      </c>
      <c r="U761" s="528">
        <v>91</v>
      </c>
      <c r="V761" s="528">
        <v>91</v>
      </c>
      <c r="W761" s="528">
        <v>91</v>
      </c>
      <c r="X761" s="528">
        <v>91</v>
      </c>
      <c r="Y761" s="528">
        <v>91</v>
      </c>
      <c r="Z761" s="528">
        <v>91</v>
      </c>
      <c r="AA761" s="528">
        <v>91</v>
      </c>
      <c r="AB761" s="528">
        <v>91</v>
      </c>
      <c r="AC761" s="528">
        <v>91</v>
      </c>
      <c r="AD761" s="528">
        <v>90.8</v>
      </c>
      <c r="AE761" s="528">
        <v>92.4</v>
      </c>
      <c r="AF761" s="528">
        <v>92.4</v>
      </c>
      <c r="AG761" s="528">
        <v>92.4</v>
      </c>
      <c r="AH761" s="528">
        <v>92.4</v>
      </c>
      <c r="AI761" s="528">
        <v>92.4</v>
      </c>
      <c r="AJ761" s="528">
        <v>92.4</v>
      </c>
      <c r="AK761" s="528">
        <v>92.3</v>
      </c>
      <c r="AL761" s="528">
        <v>92.1</v>
      </c>
      <c r="AM761" s="528">
        <v>92.1</v>
      </c>
      <c r="AN761" s="528">
        <v>92.6</v>
      </c>
      <c r="AO761" s="528">
        <v>93.2</v>
      </c>
      <c r="AP761" s="528">
        <v>93.1</v>
      </c>
      <c r="AQ761" s="528">
        <v>93.1</v>
      </c>
      <c r="AR761" s="528">
        <v>93.1</v>
      </c>
      <c r="AS761" s="528">
        <v>93.1</v>
      </c>
      <c r="AT761" s="528">
        <v>93.1</v>
      </c>
      <c r="AU761" s="528">
        <v>93.1</v>
      </c>
      <c r="AV761" s="528">
        <v>93.1</v>
      </c>
      <c r="AW761" s="528">
        <v>93.1</v>
      </c>
      <c r="AX761" s="528">
        <v>93.1</v>
      </c>
      <c r="AY761" s="528">
        <v>93.1</v>
      </c>
      <c r="AZ761" s="528">
        <v>93.1</v>
      </c>
      <c r="BA761" s="528">
        <v>93.1</v>
      </c>
      <c r="BB761" s="528">
        <v>93.1</v>
      </c>
      <c r="BC761" s="528">
        <v>93.1</v>
      </c>
      <c r="BD761" s="528">
        <v>93.1</v>
      </c>
      <c r="BE761" s="528">
        <v>93.1</v>
      </c>
      <c r="BF761" s="528">
        <v>93.1</v>
      </c>
      <c r="BG761" s="528">
        <v>93.1</v>
      </c>
      <c r="BH761" s="528">
        <v>93.1</v>
      </c>
      <c r="BI761" s="528">
        <v>93.1</v>
      </c>
      <c r="BJ761" s="528">
        <v>92.7</v>
      </c>
      <c r="BK761" s="528">
        <v>92.6</v>
      </c>
      <c r="BL761" s="528">
        <v>92.6</v>
      </c>
      <c r="BM761" s="528">
        <v>92.6</v>
      </c>
      <c r="BN761" s="528">
        <v>92.6</v>
      </c>
      <c r="BO761" s="528">
        <v>87.9</v>
      </c>
      <c r="BP761" s="528">
        <v>87.2</v>
      </c>
      <c r="BQ761" s="528">
        <v>87.2</v>
      </c>
      <c r="BR761" s="528">
        <v>87.2</v>
      </c>
      <c r="BS761" s="528">
        <v>87.2</v>
      </c>
      <c r="BT761" s="528">
        <v>87.2</v>
      </c>
      <c r="BU761" s="528">
        <v>87.2</v>
      </c>
      <c r="BV761" s="528">
        <v>87.2</v>
      </c>
      <c r="BW761" s="528">
        <v>87.2</v>
      </c>
      <c r="BX761" s="528">
        <v>87.2</v>
      </c>
      <c r="BY761" s="528">
        <v>87.2</v>
      </c>
      <c r="BZ761" s="528">
        <v>87.7</v>
      </c>
      <c r="CA761" s="528">
        <v>88.1</v>
      </c>
      <c r="CB761" s="528">
        <v>90.7</v>
      </c>
      <c r="CC761" s="528">
        <v>90.7</v>
      </c>
      <c r="CD761" s="528">
        <v>90.7</v>
      </c>
      <c r="CE761" s="528">
        <v>90.7</v>
      </c>
      <c r="CF761" s="528">
        <v>90.7</v>
      </c>
      <c r="CG761" s="528">
        <v>90.7</v>
      </c>
      <c r="CH761" s="528">
        <v>90.7</v>
      </c>
      <c r="CI761" s="528">
        <v>90.7</v>
      </c>
      <c r="CJ761" s="528">
        <v>90.7</v>
      </c>
      <c r="CK761" s="528">
        <v>90.7</v>
      </c>
      <c r="CL761" s="528">
        <v>90.7</v>
      </c>
    </row>
    <row r="762" spans="1:90">
      <c r="A762" s="524" t="s">
        <v>3375</v>
      </c>
      <c r="B762" s="524" t="s">
        <v>1488</v>
      </c>
      <c r="C762" s="525">
        <v>5.2128199999999998</v>
      </c>
      <c r="D762" s="528">
        <v>100.5</v>
      </c>
      <c r="E762" s="528">
        <v>100.7</v>
      </c>
      <c r="F762" s="528">
        <v>100.9</v>
      </c>
      <c r="G762" s="528">
        <v>101.9</v>
      </c>
      <c r="H762" s="528">
        <v>102</v>
      </c>
      <c r="I762" s="528">
        <v>102.1</v>
      </c>
      <c r="J762" s="528">
        <v>102.4</v>
      </c>
      <c r="K762" s="528">
        <v>102.3</v>
      </c>
      <c r="L762" s="528">
        <v>102.4</v>
      </c>
      <c r="M762" s="528">
        <v>102.5</v>
      </c>
      <c r="N762" s="528">
        <v>102.8</v>
      </c>
      <c r="O762" s="528">
        <v>103.2</v>
      </c>
      <c r="P762" s="528">
        <v>103.6</v>
      </c>
      <c r="Q762" s="528">
        <v>103.5</v>
      </c>
      <c r="R762" s="528">
        <v>103.6</v>
      </c>
      <c r="S762" s="528">
        <v>104</v>
      </c>
      <c r="T762" s="528">
        <v>104.1</v>
      </c>
      <c r="U762" s="528">
        <v>104.7</v>
      </c>
      <c r="V762" s="528">
        <v>104.9</v>
      </c>
      <c r="W762" s="528">
        <v>105</v>
      </c>
      <c r="X762" s="528">
        <v>104.8</v>
      </c>
      <c r="Y762" s="528">
        <v>105.5</v>
      </c>
      <c r="Z762" s="528">
        <v>104.3</v>
      </c>
      <c r="AA762" s="528">
        <v>104.6</v>
      </c>
      <c r="AB762" s="528">
        <v>105.6</v>
      </c>
      <c r="AC762" s="528">
        <v>106</v>
      </c>
      <c r="AD762" s="528">
        <v>106.1</v>
      </c>
      <c r="AE762" s="528">
        <v>106.6</v>
      </c>
      <c r="AF762" s="528">
        <v>106.8</v>
      </c>
      <c r="AG762" s="528">
        <v>106.5</v>
      </c>
      <c r="AH762" s="528">
        <v>106.5</v>
      </c>
      <c r="AI762" s="528">
        <v>106.8</v>
      </c>
      <c r="AJ762" s="528">
        <v>106.9</v>
      </c>
      <c r="AK762" s="528">
        <v>107.1</v>
      </c>
      <c r="AL762" s="528">
        <v>106.9</v>
      </c>
      <c r="AM762" s="528">
        <v>107.1</v>
      </c>
      <c r="AN762" s="528">
        <v>109.6</v>
      </c>
      <c r="AO762" s="528">
        <v>110.5</v>
      </c>
      <c r="AP762" s="528">
        <v>109.4</v>
      </c>
      <c r="AQ762" s="528">
        <v>111</v>
      </c>
      <c r="AR762" s="528">
        <v>111.3</v>
      </c>
      <c r="AS762" s="528">
        <v>111.9</v>
      </c>
      <c r="AT762" s="528">
        <v>112.3</v>
      </c>
      <c r="AU762" s="528">
        <v>112.5</v>
      </c>
      <c r="AV762" s="528">
        <v>112.5</v>
      </c>
      <c r="AW762" s="528">
        <v>112.7</v>
      </c>
      <c r="AX762" s="528">
        <v>112.8</v>
      </c>
      <c r="AY762" s="528">
        <v>113.1</v>
      </c>
      <c r="AZ762" s="528">
        <v>116.7</v>
      </c>
      <c r="BA762" s="528">
        <v>116.4</v>
      </c>
      <c r="BB762" s="528">
        <v>116.7</v>
      </c>
      <c r="BC762" s="528">
        <v>116.9</v>
      </c>
      <c r="BD762" s="528">
        <v>116.7</v>
      </c>
      <c r="BE762" s="528">
        <v>116.8</v>
      </c>
      <c r="BF762" s="528">
        <v>116</v>
      </c>
      <c r="BG762" s="528">
        <v>115.9</v>
      </c>
      <c r="BH762" s="528">
        <v>115.9</v>
      </c>
      <c r="BI762" s="528">
        <v>116.1</v>
      </c>
      <c r="BJ762" s="528">
        <v>116.5</v>
      </c>
      <c r="BK762" s="528">
        <v>116.7</v>
      </c>
      <c r="BL762" s="528">
        <v>118.1</v>
      </c>
      <c r="BM762" s="528">
        <v>118.1</v>
      </c>
      <c r="BN762" s="528">
        <v>118.1</v>
      </c>
      <c r="BO762" s="528">
        <v>120.1</v>
      </c>
      <c r="BP762" s="528">
        <v>120.1</v>
      </c>
      <c r="BQ762" s="528">
        <v>120.2</v>
      </c>
      <c r="BR762" s="528">
        <v>120.4</v>
      </c>
      <c r="BS762" s="528">
        <v>119.3</v>
      </c>
      <c r="BT762" s="528">
        <v>119.3</v>
      </c>
      <c r="BU762" s="528">
        <v>119.6</v>
      </c>
      <c r="BV762" s="528">
        <v>119.7</v>
      </c>
      <c r="BW762" s="528">
        <v>119.9</v>
      </c>
      <c r="BX762" s="528">
        <v>121.5</v>
      </c>
      <c r="BY762" s="528">
        <v>121.6</v>
      </c>
      <c r="BZ762" s="528">
        <v>122.4</v>
      </c>
      <c r="CA762" s="528">
        <v>122.6</v>
      </c>
      <c r="CB762" s="528">
        <v>121.8</v>
      </c>
      <c r="CC762" s="528">
        <v>123.8</v>
      </c>
      <c r="CD762" s="528">
        <v>124.2</v>
      </c>
      <c r="CE762" s="528">
        <v>124.6</v>
      </c>
      <c r="CF762" s="528">
        <v>124.8</v>
      </c>
      <c r="CG762" s="528">
        <v>124.9</v>
      </c>
      <c r="CH762" s="528">
        <v>125.3</v>
      </c>
      <c r="CI762" s="528">
        <v>125.3</v>
      </c>
      <c r="CJ762" s="528">
        <v>125.5</v>
      </c>
      <c r="CK762" s="528">
        <v>125.8</v>
      </c>
      <c r="CL762" s="528">
        <v>126.4</v>
      </c>
    </row>
    <row r="763" spans="1:90">
      <c r="A763" s="524" t="s">
        <v>3376</v>
      </c>
      <c r="B763" s="524" t="s">
        <v>1490</v>
      </c>
      <c r="C763" s="525">
        <v>4.2310600000000003</v>
      </c>
      <c r="D763" s="528">
        <v>100.4</v>
      </c>
      <c r="E763" s="528">
        <v>100.6</v>
      </c>
      <c r="F763" s="528">
        <v>100.7</v>
      </c>
      <c r="G763" s="528">
        <v>101.6</v>
      </c>
      <c r="H763" s="528">
        <v>101.7</v>
      </c>
      <c r="I763" s="528">
        <v>101.7</v>
      </c>
      <c r="J763" s="528">
        <v>102.1</v>
      </c>
      <c r="K763" s="528">
        <v>101.9</v>
      </c>
      <c r="L763" s="528">
        <v>101.9</v>
      </c>
      <c r="M763" s="528">
        <v>102</v>
      </c>
      <c r="N763" s="528">
        <v>102.4</v>
      </c>
      <c r="O763" s="528">
        <v>102.8</v>
      </c>
      <c r="P763" s="528">
        <v>102.8</v>
      </c>
      <c r="Q763" s="528">
        <v>102.7</v>
      </c>
      <c r="R763" s="528">
        <v>102.7</v>
      </c>
      <c r="S763" s="528">
        <v>103.2</v>
      </c>
      <c r="T763" s="528">
        <v>103.2</v>
      </c>
      <c r="U763" s="528">
        <v>103.7</v>
      </c>
      <c r="V763" s="528">
        <v>103.9</v>
      </c>
      <c r="W763" s="528">
        <v>104.1</v>
      </c>
      <c r="X763" s="528">
        <v>103.8</v>
      </c>
      <c r="Y763" s="528">
        <v>104.6</v>
      </c>
      <c r="Z763" s="528">
        <v>103.1</v>
      </c>
      <c r="AA763" s="528">
        <v>103.5</v>
      </c>
      <c r="AB763" s="528">
        <v>104.6</v>
      </c>
      <c r="AC763" s="528">
        <v>105</v>
      </c>
      <c r="AD763" s="528">
        <v>105.2</v>
      </c>
      <c r="AE763" s="528">
        <v>105.2</v>
      </c>
      <c r="AF763" s="528">
        <v>105.3</v>
      </c>
      <c r="AG763" s="528">
        <v>105</v>
      </c>
      <c r="AH763" s="528">
        <v>105</v>
      </c>
      <c r="AI763" s="528">
        <v>105.3</v>
      </c>
      <c r="AJ763" s="528">
        <v>105.5</v>
      </c>
      <c r="AK763" s="528">
        <v>105.6</v>
      </c>
      <c r="AL763" s="528">
        <v>105.4</v>
      </c>
      <c r="AM763" s="528">
        <v>105.5</v>
      </c>
      <c r="AN763" s="528">
        <v>108.2</v>
      </c>
      <c r="AO763" s="528">
        <v>109.3</v>
      </c>
      <c r="AP763" s="528">
        <v>107.9</v>
      </c>
      <c r="AQ763" s="528">
        <v>109.6</v>
      </c>
      <c r="AR763" s="528">
        <v>109.7</v>
      </c>
      <c r="AS763" s="528">
        <v>110.4</v>
      </c>
      <c r="AT763" s="528">
        <v>110.8</v>
      </c>
      <c r="AU763" s="528">
        <v>110.9</v>
      </c>
      <c r="AV763" s="528">
        <v>110.9</v>
      </c>
      <c r="AW763" s="528">
        <v>111.1</v>
      </c>
      <c r="AX763" s="528">
        <v>111.1</v>
      </c>
      <c r="AY763" s="528">
        <v>111.6</v>
      </c>
      <c r="AZ763" s="528">
        <v>115.5</v>
      </c>
      <c r="BA763" s="528">
        <v>115.2</v>
      </c>
      <c r="BB763" s="528">
        <v>115.7</v>
      </c>
      <c r="BC763" s="528">
        <v>115.9</v>
      </c>
      <c r="BD763" s="528">
        <v>115.7</v>
      </c>
      <c r="BE763" s="528">
        <v>115.8</v>
      </c>
      <c r="BF763" s="528">
        <v>114.8</v>
      </c>
      <c r="BG763" s="528">
        <v>114.8</v>
      </c>
      <c r="BH763" s="528">
        <v>114.8</v>
      </c>
      <c r="BI763" s="528">
        <v>115</v>
      </c>
      <c r="BJ763" s="528">
        <v>115.5</v>
      </c>
      <c r="BK763" s="528">
        <v>115.8</v>
      </c>
      <c r="BL763" s="528">
        <v>117.7</v>
      </c>
      <c r="BM763" s="528">
        <v>117.6</v>
      </c>
      <c r="BN763" s="528">
        <v>117.6</v>
      </c>
      <c r="BO763" s="528">
        <v>119.8</v>
      </c>
      <c r="BP763" s="528">
        <v>120</v>
      </c>
      <c r="BQ763" s="528">
        <v>120</v>
      </c>
      <c r="BR763" s="528">
        <v>120.3</v>
      </c>
      <c r="BS763" s="528">
        <v>119</v>
      </c>
      <c r="BT763" s="528">
        <v>119</v>
      </c>
      <c r="BU763" s="528">
        <v>119.3</v>
      </c>
      <c r="BV763" s="528">
        <v>119.4</v>
      </c>
      <c r="BW763" s="528">
        <v>119.6</v>
      </c>
      <c r="BX763" s="528">
        <v>121.1</v>
      </c>
      <c r="BY763" s="528">
        <v>120.8</v>
      </c>
      <c r="BZ763" s="528">
        <v>121.6</v>
      </c>
      <c r="CA763" s="528">
        <v>121.8</v>
      </c>
      <c r="CB763" s="528">
        <v>120.6</v>
      </c>
      <c r="CC763" s="528">
        <v>123</v>
      </c>
      <c r="CD763" s="528">
        <v>123.5</v>
      </c>
      <c r="CE763" s="528">
        <v>123.9</v>
      </c>
      <c r="CF763" s="528">
        <v>124.1</v>
      </c>
      <c r="CG763" s="528">
        <v>124.1</v>
      </c>
      <c r="CH763" s="528">
        <v>124.5</v>
      </c>
      <c r="CI763" s="528">
        <v>124.5</v>
      </c>
      <c r="CJ763" s="528">
        <v>124.8</v>
      </c>
      <c r="CK763" s="528">
        <v>125</v>
      </c>
      <c r="CL763" s="528">
        <v>125.6</v>
      </c>
    </row>
    <row r="764" spans="1:90">
      <c r="A764" s="524" t="s">
        <v>3377</v>
      </c>
      <c r="B764" s="524" t="s">
        <v>1492</v>
      </c>
      <c r="C764" s="525">
        <v>1.8976</v>
      </c>
      <c r="D764" s="528">
        <v>100.3</v>
      </c>
      <c r="E764" s="528">
        <v>100.5</v>
      </c>
      <c r="F764" s="528">
        <v>100.7</v>
      </c>
      <c r="G764" s="528">
        <v>101.2</v>
      </c>
      <c r="H764" s="528">
        <v>101.3</v>
      </c>
      <c r="I764" s="528">
        <v>101.3</v>
      </c>
      <c r="J764" s="528">
        <v>101.3</v>
      </c>
      <c r="K764" s="528">
        <v>101.4</v>
      </c>
      <c r="L764" s="528">
        <v>101.2</v>
      </c>
      <c r="M764" s="528">
        <v>101</v>
      </c>
      <c r="N764" s="528">
        <v>101</v>
      </c>
      <c r="O764" s="528">
        <v>101.5</v>
      </c>
      <c r="P764" s="528">
        <v>101.6</v>
      </c>
      <c r="Q764" s="528">
        <v>101.6</v>
      </c>
      <c r="R764" s="528">
        <v>101.6</v>
      </c>
      <c r="S764" s="528">
        <v>101.9</v>
      </c>
      <c r="T764" s="528">
        <v>101.9</v>
      </c>
      <c r="U764" s="528">
        <v>102.9</v>
      </c>
      <c r="V764" s="528">
        <v>103.1</v>
      </c>
      <c r="W764" s="528">
        <v>103.2</v>
      </c>
      <c r="X764" s="528">
        <v>102.5</v>
      </c>
      <c r="Y764" s="528">
        <v>103.4</v>
      </c>
      <c r="Z764" s="528">
        <v>102.7</v>
      </c>
      <c r="AA764" s="528">
        <v>102.6</v>
      </c>
      <c r="AB764" s="528">
        <v>104.3</v>
      </c>
      <c r="AC764" s="528">
        <v>105.2</v>
      </c>
      <c r="AD764" s="528">
        <v>105.3</v>
      </c>
      <c r="AE764" s="528">
        <v>104.7</v>
      </c>
      <c r="AF764" s="528">
        <v>104.7</v>
      </c>
      <c r="AG764" s="528">
        <v>104</v>
      </c>
      <c r="AH764" s="528">
        <v>103.9</v>
      </c>
      <c r="AI764" s="528">
        <v>103.9</v>
      </c>
      <c r="AJ764" s="528">
        <v>103.9</v>
      </c>
      <c r="AK764" s="528">
        <v>103.9</v>
      </c>
      <c r="AL764" s="528">
        <v>103.8</v>
      </c>
      <c r="AM764" s="528">
        <v>103.9</v>
      </c>
      <c r="AN764" s="528">
        <v>108.9</v>
      </c>
      <c r="AO764" s="528">
        <v>108.9</v>
      </c>
      <c r="AP764" s="528">
        <v>108.8</v>
      </c>
      <c r="AQ764" s="528">
        <v>108.9</v>
      </c>
      <c r="AR764" s="528">
        <v>108.9</v>
      </c>
      <c r="AS764" s="528">
        <v>109</v>
      </c>
      <c r="AT764" s="528">
        <v>109.7</v>
      </c>
      <c r="AU764" s="528">
        <v>109.9</v>
      </c>
      <c r="AV764" s="528">
        <v>109.9</v>
      </c>
      <c r="AW764" s="528">
        <v>110</v>
      </c>
      <c r="AX764" s="528">
        <v>110</v>
      </c>
      <c r="AY764" s="528">
        <v>110.2</v>
      </c>
      <c r="AZ764" s="528">
        <v>111.8</v>
      </c>
      <c r="BA764" s="528">
        <v>111.1</v>
      </c>
      <c r="BB764" s="528">
        <v>111.5</v>
      </c>
      <c r="BC764" s="528">
        <v>112.2</v>
      </c>
      <c r="BD764" s="528">
        <v>112.2</v>
      </c>
      <c r="BE764" s="528">
        <v>112.2</v>
      </c>
      <c r="BF764" s="528">
        <v>110.2</v>
      </c>
      <c r="BG764" s="528">
        <v>110.2</v>
      </c>
      <c r="BH764" s="528">
        <v>110.1</v>
      </c>
      <c r="BI764" s="528">
        <v>110.1</v>
      </c>
      <c r="BJ764" s="528">
        <v>110.1</v>
      </c>
      <c r="BK764" s="528">
        <v>110.1</v>
      </c>
      <c r="BL764" s="528">
        <v>114.2</v>
      </c>
      <c r="BM764" s="528">
        <v>114</v>
      </c>
      <c r="BN764" s="528">
        <v>114</v>
      </c>
      <c r="BO764" s="528">
        <v>113.7</v>
      </c>
      <c r="BP764" s="528">
        <v>113.9</v>
      </c>
      <c r="BQ764" s="528">
        <v>114.1</v>
      </c>
      <c r="BR764" s="528">
        <v>114.2</v>
      </c>
      <c r="BS764" s="528">
        <v>114.2</v>
      </c>
      <c r="BT764" s="528">
        <v>114.2</v>
      </c>
      <c r="BU764" s="528">
        <v>114.2</v>
      </c>
      <c r="BV764" s="528">
        <v>114.4</v>
      </c>
      <c r="BW764" s="528">
        <v>114.3</v>
      </c>
      <c r="BX764" s="528">
        <v>113.7</v>
      </c>
      <c r="BY764" s="528">
        <v>112.2</v>
      </c>
      <c r="BZ764" s="528">
        <v>112.9</v>
      </c>
      <c r="CA764" s="528">
        <v>112.4</v>
      </c>
      <c r="CB764" s="528">
        <v>111.8</v>
      </c>
      <c r="CC764" s="528">
        <v>116.8</v>
      </c>
      <c r="CD764" s="528">
        <v>117.3</v>
      </c>
      <c r="CE764" s="528">
        <v>118</v>
      </c>
      <c r="CF764" s="528">
        <v>118</v>
      </c>
      <c r="CG764" s="528">
        <v>118</v>
      </c>
      <c r="CH764" s="528">
        <v>118.1</v>
      </c>
      <c r="CI764" s="528">
        <v>118.1</v>
      </c>
      <c r="CJ764" s="528">
        <v>118.3</v>
      </c>
      <c r="CK764" s="528">
        <v>118.4</v>
      </c>
      <c r="CL764" s="528">
        <v>118.9</v>
      </c>
    </row>
    <row r="765" spans="1:90">
      <c r="A765" s="524" t="s">
        <v>3378</v>
      </c>
      <c r="B765" s="524" t="s">
        <v>1494</v>
      </c>
      <c r="C765" s="525">
        <v>0.40572000000000003</v>
      </c>
      <c r="D765" s="528">
        <v>100.6</v>
      </c>
      <c r="E765" s="528">
        <v>100.8</v>
      </c>
      <c r="F765" s="528">
        <v>101.1</v>
      </c>
      <c r="G765" s="528">
        <v>102.2</v>
      </c>
      <c r="H765" s="528">
        <v>102.2</v>
      </c>
      <c r="I765" s="528">
        <v>102.7</v>
      </c>
      <c r="J765" s="528">
        <v>102.7</v>
      </c>
      <c r="K765" s="528">
        <v>102.7</v>
      </c>
      <c r="L765" s="528">
        <v>102.7</v>
      </c>
      <c r="M765" s="528">
        <v>103.8</v>
      </c>
      <c r="N765" s="528">
        <v>103.9</v>
      </c>
      <c r="O765" s="528">
        <v>103.9</v>
      </c>
      <c r="P765" s="528">
        <v>104</v>
      </c>
      <c r="Q765" s="528">
        <v>104.4</v>
      </c>
      <c r="R765" s="528">
        <v>104.7</v>
      </c>
      <c r="S765" s="528">
        <v>105.3</v>
      </c>
      <c r="T765" s="528">
        <v>105.3</v>
      </c>
      <c r="U765" s="528">
        <v>105.3</v>
      </c>
      <c r="V765" s="528">
        <v>106.5</v>
      </c>
      <c r="W765" s="528">
        <v>107.4</v>
      </c>
      <c r="X765" s="528">
        <v>107.4</v>
      </c>
      <c r="Y765" s="528">
        <v>107.4</v>
      </c>
      <c r="Z765" s="528">
        <v>107.4</v>
      </c>
      <c r="AA765" s="528">
        <v>107.4</v>
      </c>
      <c r="AB765" s="528">
        <v>107.4</v>
      </c>
      <c r="AC765" s="528">
        <v>108</v>
      </c>
      <c r="AD765" s="528">
        <v>108.7</v>
      </c>
      <c r="AE765" s="528">
        <v>109.5</v>
      </c>
      <c r="AF765" s="528">
        <v>109.5</v>
      </c>
      <c r="AG765" s="528">
        <v>109.5</v>
      </c>
      <c r="AH765" s="528">
        <v>109.5</v>
      </c>
      <c r="AI765" s="528">
        <v>110.3</v>
      </c>
      <c r="AJ765" s="528">
        <v>110.5</v>
      </c>
      <c r="AK765" s="528">
        <v>110.5</v>
      </c>
      <c r="AL765" s="528">
        <v>110.5</v>
      </c>
      <c r="AM765" s="528">
        <v>111.1</v>
      </c>
      <c r="AN765" s="528">
        <v>111.2</v>
      </c>
      <c r="AO765" s="528">
        <v>111.2</v>
      </c>
      <c r="AP765" s="528">
        <v>111.2</v>
      </c>
      <c r="AQ765" s="528">
        <v>111.9</v>
      </c>
      <c r="AR765" s="528">
        <v>112.1</v>
      </c>
      <c r="AS765" s="528">
        <v>112.8</v>
      </c>
      <c r="AT765" s="528">
        <v>112.8</v>
      </c>
      <c r="AU765" s="528">
        <v>112.8</v>
      </c>
      <c r="AV765" s="528">
        <v>112.8</v>
      </c>
      <c r="AW765" s="528">
        <v>112.8</v>
      </c>
      <c r="AX765" s="528">
        <v>112.8</v>
      </c>
      <c r="AY765" s="528">
        <v>112.8</v>
      </c>
      <c r="AZ765" s="528">
        <v>122</v>
      </c>
      <c r="BA765" s="528">
        <v>122</v>
      </c>
      <c r="BB765" s="528">
        <v>122.1</v>
      </c>
      <c r="BC765" s="528">
        <v>122.6</v>
      </c>
      <c r="BD765" s="528">
        <v>122.7</v>
      </c>
      <c r="BE765" s="528">
        <v>122.7</v>
      </c>
      <c r="BF765" s="528">
        <v>122.7</v>
      </c>
      <c r="BG765" s="528">
        <v>122.7</v>
      </c>
      <c r="BH765" s="528">
        <v>122.6</v>
      </c>
      <c r="BI765" s="528">
        <v>123.2</v>
      </c>
      <c r="BJ765" s="528">
        <v>123.2</v>
      </c>
      <c r="BK765" s="528">
        <v>123.2</v>
      </c>
      <c r="BL765" s="528">
        <v>123.5</v>
      </c>
      <c r="BM765" s="528">
        <v>123.5</v>
      </c>
      <c r="BN765" s="528">
        <v>123.7</v>
      </c>
      <c r="BO765" s="528">
        <v>123.5</v>
      </c>
      <c r="BP765" s="528">
        <v>123.9</v>
      </c>
      <c r="BQ765" s="528">
        <v>124</v>
      </c>
      <c r="BR765" s="528">
        <v>124</v>
      </c>
      <c r="BS765" s="528">
        <v>124</v>
      </c>
      <c r="BT765" s="528">
        <v>124.2</v>
      </c>
      <c r="BU765" s="528">
        <v>125</v>
      </c>
      <c r="BV765" s="528">
        <v>125.6</v>
      </c>
      <c r="BW765" s="528">
        <v>125.6</v>
      </c>
      <c r="BX765" s="528">
        <v>128</v>
      </c>
      <c r="BY765" s="528">
        <v>128.30000000000001</v>
      </c>
      <c r="BZ765" s="528">
        <v>128.9</v>
      </c>
      <c r="CA765" s="528">
        <v>131.4</v>
      </c>
      <c r="CB765" s="528">
        <v>134.80000000000001</v>
      </c>
      <c r="CC765" s="528">
        <v>134.80000000000001</v>
      </c>
      <c r="CD765" s="528">
        <v>136</v>
      </c>
      <c r="CE765" s="528">
        <v>136.4</v>
      </c>
      <c r="CF765" s="528">
        <v>137.19999999999999</v>
      </c>
      <c r="CG765" s="528">
        <v>137.5</v>
      </c>
      <c r="CH765" s="528">
        <v>137.80000000000001</v>
      </c>
      <c r="CI765" s="528">
        <v>137.80000000000001</v>
      </c>
      <c r="CJ765" s="528">
        <v>137.9</v>
      </c>
      <c r="CK765" s="528">
        <v>138</v>
      </c>
      <c r="CL765" s="528">
        <v>138.4</v>
      </c>
    </row>
    <row r="766" spans="1:90">
      <c r="A766" s="524" t="s">
        <v>3379</v>
      </c>
      <c r="B766" s="524" t="s">
        <v>1496</v>
      </c>
      <c r="C766" s="525">
        <v>0.74744999999999995</v>
      </c>
      <c r="D766" s="528">
        <v>101</v>
      </c>
      <c r="E766" s="528">
        <v>101.3</v>
      </c>
      <c r="F766" s="528">
        <v>101.3</v>
      </c>
      <c r="G766" s="528">
        <v>103.7</v>
      </c>
      <c r="H766" s="528">
        <v>103.7</v>
      </c>
      <c r="I766" s="528">
        <v>103.6</v>
      </c>
      <c r="J766" s="528">
        <v>103.4</v>
      </c>
      <c r="K766" s="528">
        <v>103.4</v>
      </c>
      <c r="L766" s="528">
        <v>103.3</v>
      </c>
      <c r="M766" s="528">
        <v>102.8</v>
      </c>
      <c r="N766" s="528">
        <v>103</v>
      </c>
      <c r="O766" s="528">
        <v>103.6</v>
      </c>
      <c r="P766" s="528">
        <v>103.6</v>
      </c>
      <c r="Q766" s="528">
        <v>102.5</v>
      </c>
      <c r="R766" s="528">
        <v>102.2</v>
      </c>
      <c r="S766" s="528">
        <v>104</v>
      </c>
      <c r="T766" s="528">
        <v>104</v>
      </c>
      <c r="U766" s="528">
        <v>104.1</v>
      </c>
      <c r="V766" s="528">
        <v>104.3</v>
      </c>
      <c r="W766" s="528">
        <v>104.4</v>
      </c>
      <c r="X766" s="528">
        <v>104.4</v>
      </c>
      <c r="Y766" s="528">
        <v>104.5</v>
      </c>
      <c r="Z766" s="528">
        <v>104.5</v>
      </c>
      <c r="AA766" s="528">
        <v>104.5</v>
      </c>
      <c r="AB766" s="528">
        <v>104.8</v>
      </c>
      <c r="AC766" s="528">
        <v>104.8</v>
      </c>
      <c r="AD766" s="528">
        <v>104.9</v>
      </c>
      <c r="AE766" s="528">
        <v>106.4</v>
      </c>
      <c r="AF766" s="528">
        <v>106.5</v>
      </c>
      <c r="AG766" s="528">
        <v>106.5</v>
      </c>
      <c r="AH766" s="528">
        <v>106.7</v>
      </c>
      <c r="AI766" s="528">
        <v>107.8</v>
      </c>
      <c r="AJ766" s="528">
        <v>109</v>
      </c>
      <c r="AK766" s="528">
        <v>109.5</v>
      </c>
      <c r="AL766" s="528">
        <v>108.6</v>
      </c>
      <c r="AM766" s="528">
        <v>108.5</v>
      </c>
      <c r="AN766" s="528">
        <v>108.7</v>
      </c>
      <c r="AO766" s="528">
        <v>111.7</v>
      </c>
      <c r="AP766" s="528">
        <v>112.3</v>
      </c>
      <c r="AQ766" s="528">
        <v>115.7</v>
      </c>
      <c r="AR766" s="528">
        <v>115.7</v>
      </c>
      <c r="AS766" s="528">
        <v>117.6</v>
      </c>
      <c r="AT766" s="528">
        <v>117.8</v>
      </c>
      <c r="AU766" s="528">
        <v>117.9</v>
      </c>
      <c r="AV766" s="528">
        <v>117.9</v>
      </c>
      <c r="AW766" s="528">
        <v>118.6</v>
      </c>
      <c r="AX766" s="528">
        <v>118.6</v>
      </c>
      <c r="AY766" s="528">
        <v>118.6</v>
      </c>
      <c r="AZ766" s="528">
        <v>122.9</v>
      </c>
      <c r="BA766" s="528">
        <v>122.8</v>
      </c>
      <c r="BB766" s="528">
        <v>121.9</v>
      </c>
      <c r="BC766" s="528">
        <v>121.9</v>
      </c>
      <c r="BD766" s="528">
        <v>122.1</v>
      </c>
      <c r="BE766" s="528">
        <v>122.1</v>
      </c>
      <c r="BF766" s="528">
        <v>121.5</v>
      </c>
      <c r="BG766" s="528">
        <v>121.5</v>
      </c>
      <c r="BH766" s="528">
        <v>122.1</v>
      </c>
      <c r="BI766" s="528">
        <v>122.1</v>
      </c>
      <c r="BJ766" s="528">
        <v>124</v>
      </c>
      <c r="BK766" s="528">
        <v>125.9</v>
      </c>
      <c r="BL766" s="528">
        <v>125.9</v>
      </c>
      <c r="BM766" s="528">
        <v>125</v>
      </c>
      <c r="BN766" s="528">
        <v>125.1</v>
      </c>
      <c r="BO766" s="528">
        <v>132.30000000000001</v>
      </c>
      <c r="BP766" s="528">
        <v>132.80000000000001</v>
      </c>
      <c r="BQ766" s="528">
        <v>132.80000000000001</v>
      </c>
      <c r="BR766" s="528">
        <v>132.80000000000001</v>
      </c>
      <c r="BS766" s="528">
        <v>125.1</v>
      </c>
      <c r="BT766" s="528">
        <v>125.1</v>
      </c>
      <c r="BU766" s="528">
        <v>125.5</v>
      </c>
      <c r="BV766" s="528">
        <v>125.6</v>
      </c>
      <c r="BW766" s="528">
        <v>125.9</v>
      </c>
      <c r="BX766" s="528">
        <v>128.6</v>
      </c>
      <c r="BY766" s="528">
        <v>129.19999999999999</v>
      </c>
      <c r="BZ766" s="528">
        <v>128.5</v>
      </c>
      <c r="CA766" s="528">
        <v>128.6</v>
      </c>
      <c r="CB766" s="528">
        <v>121.3</v>
      </c>
      <c r="CC766" s="528">
        <v>121.4</v>
      </c>
      <c r="CD766" s="528">
        <v>122.1</v>
      </c>
      <c r="CE766" s="528">
        <v>122</v>
      </c>
      <c r="CF766" s="528">
        <v>122.6</v>
      </c>
      <c r="CG766" s="528">
        <v>122.3</v>
      </c>
      <c r="CH766" s="528">
        <v>123.3</v>
      </c>
      <c r="CI766" s="528">
        <v>123.7</v>
      </c>
      <c r="CJ766" s="528">
        <v>124.4</v>
      </c>
      <c r="CK766" s="528">
        <v>124.4</v>
      </c>
      <c r="CL766" s="528">
        <v>124.5</v>
      </c>
    </row>
    <row r="767" spans="1:90">
      <c r="A767" s="524" t="s">
        <v>3380</v>
      </c>
      <c r="B767" s="524" t="s">
        <v>1498</v>
      </c>
      <c r="C767" s="525">
        <v>0.29308000000000001</v>
      </c>
      <c r="D767" s="528">
        <v>99.9</v>
      </c>
      <c r="E767" s="528">
        <v>99.9</v>
      </c>
      <c r="F767" s="528">
        <v>100</v>
      </c>
      <c r="G767" s="528">
        <v>101</v>
      </c>
      <c r="H767" s="528">
        <v>101</v>
      </c>
      <c r="I767" s="528">
        <v>101.2</v>
      </c>
      <c r="J767" s="528">
        <v>101.2</v>
      </c>
      <c r="K767" s="528">
        <v>101.2</v>
      </c>
      <c r="L767" s="528">
        <v>101.2</v>
      </c>
      <c r="M767" s="528">
        <v>101.2</v>
      </c>
      <c r="N767" s="528">
        <v>101.2</v>
      </c>
      <c r="O767" s="528">
        <v>101.2</v>
      </c>
      <c r="P767" s="528">
        <v>101.8</v>
      </c>
      <c r="Q767" s="528">
        <v>101.8</v>
      </c>
      <c r="R767" s="528">
        <v>101.8</v>
      </c>
      <c r="S767" s="528">
        <v>102.5</v>
      </c>
      <c r="T767" s="528">
        <v>102.5</v>
      </c>
      <c r="U767" s="528">
        <v>103</v>
      </c>
      <c r="V767" s="528">
        <v>103.1</v>
      </c>
      <c r="W767" s="528">
        <v>103.1</v>
      </c>
      <c r="X767" s="528">
        <v>103.1</v>
      </c>
      <c r="Y767" s="528">
        <v>103.1</v>
      </c>
      <c r="Z767" s="528">
        <v>103.1</v>
      </c>
      <c r="AA767" s="528">
        <v>103.1</v>
      </c>
      <c r="AB767" s="528">
        <v>104.4</v>
      </c>
      <c r="AC767" s="528">
        <v>104.4</v>
      </c>
      <c r="AD767" s="528">
        <v>104.4</v>
      </c>
      <c r="AE767" s="528">
        <v>105.5</v>
      </c>
      <c r="AF767" s="528">
        <v>105.7</v>
      </c>
      <c r="AG767" s="528">
        <v>105.7</v>
      </c>
      <c r="AH767" s="528">
        <v>105.7</v>
      </c>
      <c r="AI767" s="528">
        <v>105.7</v>
      </c>
      <c r="AJ767" s="528">
        <v>105.7</v>
      </c>
      <c r="AK767" s="528">
        <v>106.1</v>
      </c>
      <c r="AL767" s="528">
        <v>106.1</v>
      </c>
      <c r="AM767" s="528">
        <v>106.1</v>
      </c>
      <c r="AN767" s="528">
        <v>106.1</v>
      </c>
      <c r="AO767" s="528">
        <v>106.1</v>
      </c>
      <c r="AP767" s="528">
        <v>106.2</v>
      </c>
      <c r="AQ767" s="528">
        <v>107</v>
      </c>
      <c r="AR767" s="528">
        <v>107.8</v>
      </c>
      <c r="AS767" s="528">
        <v>107.8</v>
      </c>
      <c r="AT767" s="528">
        <v>107.8</v>
      </c>
      <c r="AU767" s="528">
        <v>107.8</v>
      </c>
      <c r="AV767" s="528">
        <v>107.8</v>
      </c>
      <c r="AW767" s="528">
        <v>107.8</v>
      </c>
      <c r="AX767" s="528">
        <v>107.8</v>
      </c>
      <c r="AY767" s="528">
        <v>109.1</v>
      </c>
      <c r="AZ767" s="528">
        <v>115</v>
      </c>
      <c r="BA767" s="528">
        <v>115</v>
      </c>
      <c r="BB767" s="528">
        <v>115</v>
      </c>
      <c r="BC767" s="528">
        <v>115</v>
      </c>
      <c r="BD767" s="528">
        <v>115</v>
      </c>
      <c r="BE767" s="528">
        <v>115</v>
      </c>
      <c r="BF767" s="528">
        <v>115</v>
      </c>
      <c r="BG767" s="528">
        <v>115</v>
      </c>
      <c r="BH767" s="528">
        <v>114.8</v>
      </c>
      <c r="BI767" s="528">
        <v>115</v>
      </c>
      <c r="BJ767" s="528">
        <v>115.6</v>
      </c>
      <c r="BK767" s="528">
        <v>115.6</v>
      </c>
      <c r="BL767" s="528">
        <v>115.6</v>
      </c>
      <c r="BM767" s="528">
        <v>115.6</v>
      </c>
      <c r="BN767" s="528">
        <v>115.6</v>
      </c>
      <c r="BO767" s="528">
        <v>117.9</v>
      </c>
      <c r="BP767" s="528">
        <v>117.9</v>
      </c>
      <c r="BQ767" s="528">
        <v>117.9</v>
      </c>
      <c r="BR767" s="528">
        <v>117.9</v>
      </c>
      <c r="BS767" s="528">
        <v>117.9</v>
      </c>
      <c r="BT767" s="528">
        <v>117.9</v>
      </c>
      <c r="BU767" s="528">
        <v>117.9</v>
      </c>
      <c r="BV767" s="528">
        <v>117.9</v>
      </c>
      <c r="BW767" s="528">
        <v>119.1</v>
      </c>
      <c r="BX767" s="528">
        <v>121</v>
      </c>
      <c r="BY767" s="528">
        <v>122.1</v>
      </c>
      <c r="BZ767" s="528">
        <v>123.4</v>
      </c>
      <c r="CA767" s="528">
        <v>123.4</v>
      </c>
      <c r="CB767" s="528">
        <v>123.4</v>
      </c>
      <c r="CC767" s="528">
        <v>124.1</v>
      </c>
      <c r="CD767" s="528">
        <v>124.3</v>
      </c>
      <c r="CE767" s="528">
        <v>124.3</v>
      </c>
      <c r="CF767" s="528">
        <v>124.4</v>
      </c>
      <c r="CG767" s="528">
        <v>124.5</v>
      </c>
      <c r="CH767" s="528">
        <v>124.5</v>
      </c>
      <c r="CI767" s="528">
        <v>124.5</v>
      </c>
      <c r="CJ767" s="528">
        <v>124.5</v>
      </c>
      <c r="CK767" s="528">
        <v>124.5</v>
      </c>
      <c r="CL767" s="528">
        <v>124.9</v>
      </c>
    </row>
    <row r="768" spans="1:90">
      <c r="A768" s="524" t="s">
        <v>3381</v>
      </c>
      <c r="B768" s="524" t="s">
        <v>1500</v>
      </c>
      <c r="C768" s="525">
        <v>0.88049999999999995</v>
      </c>
      <c r="D768" s="528">
        <v>100.3</v>
      </c>
      <c r="E768" s="528">
        <v>100.3</v>
      </c>
      <c r="F768" s="528">
        <v>100.3</v>
      </c>
      <c r="G768" s="528">
        <v>100.7</v>
      </c>
      <c r="H768" s="528">
        <v>100.8</v>
      </c>
      <c r="I768" s="528">
        <v>100.8</v>
      </c>
      <c r="J768" s="528">
        <v>102.5</v>
      </c>
      <c r="K768" s="528">
        <v>101.5</v>
      </c>
      <c r="L768" s="528">
        <v>102.3</v>
      </c>
      <c r="M768" s="528">
        <v>103</v>
      </c>
      <c r="N768" s="528">
        <v>104.7</v>
      </c>
      <c r="O768" s="528">
        <v>104.7</v>
      </c>
      <c r="P768" s="528">
        <v>104.7</v>
      </c>
      <c r="Q768" s="528">
        <v>104.7</v>
      </c>
      <c r="R768" s="528">
        <v>104.7</v>
      </c>
      <c r="S768" s="528">
        <v>104.3</v>
      </c>
      <c r="T768" s="528">
        <v>104.3</v>
      </c>
      <c r="U768" s="528">
        <v>104.3</v>
      </c>
      <c r="V768" s="528">
        <v>104.3</v>
      </c>
      <c r="W768" s="528">
        <v>104.5</v>
      </c>
      <c r="X768" s="528">
        <v>104.5</v>
      </c>
      <c r="Y768" s="528">
        <v>106.3</v>
      </c>
      <c r="Z768" s="528">
        <v>100.5</v>
      </c>
      <c r="AA768" s="528">
        <v>103</v>
      </c>
      <c r="AB768" s="528">
        <v>103.5</v>
      </c>
      <c r="AC768" s="528">
        <v>103.5</v>
      </c>
      <c r="AD768" s="528">
        <v>103.6</v>
      </c>
      <c r="AE768" s="528">
        <v>103.3</v>
      </c>
      <c r="AF768" s="528">
        <v>103.3</v>
      </c>
      <c r="AG768" s="528">
        <v>103.3</v>
      </c>
      <c r="AH768" s="528">
        <v>103.4</v>
      </c>
      <c r="AI768" s="528">
        <v>103.5</v>
      </c>
      <c r="AJ768" s="528">
        <v>103.5</v>
      </c>
      <c r="AK768" s="528">
        <v>103.5</v>
      </c>
      <c r="AL768" s="528">
        <v>103.5</v>
      </c>
      <c r="AM768" s="528">
        <v>103.5</v>
      </c>
      <c r="AN768" s="528">
        <v>105.5</v>
      </c>
      <c r="AO768" s="528">
        <v>108</v>
      </c>
      <c r="AP768" s="528">
        <v>101.3</v>
      </c>
      <c r="AQ768" s="528">
        <v>105.8</v>
      </c>
      <c r="AR768" s="528">
        <v>105.9</v>
      </c>
      <c r="AS768" s="528">
        <v>107.1</v>
      </c>
      <c r="AT768" s="528">
        <v>107.1</v>
      </c>
      <c r="AU768" s="528">
        <v>107.1</v>
      </c>
      <c r="AV768" s="528">
        <v>107.1</v>
      </c>
      <c r="AW768" s="528">
        <v>107.1</v>
      </c>
      <c r="AX768" s="528">
        <v>107.1</v>
      </c>
      <c r="AY768" s="528">
        <v>108.6</v>
      </c>
      <c r="AZ768" s="528">
        <v>114.5</v>
      </c>
      <c r="BA768" s="528">
        <v>114.2</v>
      </c>
      <c r="BB768" s="528">
        <v>116.5</v>
      </c>
      <c r="BC768" s="528">
        <v>115.8</v>
      </c>
      <c r="BD768" s="528">
        <v>114.9</v>
      </c>
      <c r="BE768" s="528">
        <v>115.3</v>
      </c>
      <c r="BF768" s="528">
        <v>115.2</v>
      </c>
      <c r="BG768" s="528">
        <v>115.1</v>
      </c>
      <c r="BH768" s="528">
        <v>115.1</v>
      </c>
      <c r="BI768" s="528">
        <v>115.8</v>
      </c>
      <c r="BJ768" s="528">
        <v>116</v>
      </c>
      <c r="BK768" s="528">
        <v>116.1</v>
      </c>
      <c r="BL768" s="528">
        <v>116.4</v>
      </c>
      <c r="BM768" s="528">
        <v>116.8</v>
      </c>
      <c r="BN768" s="528">
        <v>116.9</v>
      </c>
      <c r="BO768" s="528">
        <v>120.9</v>
      </c>
      <c r="BP768" s="528">
        <v>120.9</v>
      </c>
      <c r="BQ768" s="528">
        <v>120.6</v>
      </c>
      <c r="BR768" s="528">
        <v>122</v>
      </c>
      <c r="BS768" s="528">
        <v>122</v>
      </c>
      <c r="BT768" s="528">
        <v>122.2</v>
      </c>
      <c r="BU768" s="528">
        <v>122.8</v>
      </c>
      <c r="BV768" s="528">
        <v>122.7</v>
      </c>
      <c r="BW768" s="528">
        <v>123.1</v>
      </c>
      <c r="BX768" s="528">
        <v>127.6</v>
      </c>
      <c r="BY768" s="528">
        <v>128.4</v>
      </c>
      <c r="BZ768" s="528">
        <v>130.5</v>
      </c>
      <c r="CA768" s="528">
        <v>131.19999999999999</v>
      </c>
      <c r="CB768" s="528">
        <v>131.4</v>
      </c>
      <c r="CC768" s="528">
        <v>131.69999999999999</v>
      </c>
      <c r="CD768" s="528">
        <v>132.1</v>
      </c>
      <c r="CE768" s="528">
        <v>132.19999999999999</v>
      </c>
      <c r="CF768" s="528">
        <v>132.19999999999999</v>
      </c>
      <c r="CG768" s="528">
        <v>132.5</v>
      </c>
      <c r="CH768" s="528">
        <v>132.9</v>
      </c>
      <c r="CI768" s="528">
        <v>132.9</v>
      </c>
      <c r="CJ768" s="528">
        <v>132.9</v>
      </c>
      <c r="CK768" s="528">
        <v>133.6</v>
      </c>
      <c r="CL768" s="528">
        <v>135.1</v>
      </c>
    </row>
    <row r="769" spans="1:90">
      <c r="A769" s="524" t="s">
        <v>3382</v>
      </c>
      <c r="B769" s="524" t="s">
        <v>1502</v>
      </c>
      <c r="C769" s="525">
        <v>6.7099999999999998E-3</v>
      </c>
      <c r="D769" s="528">
        <v>100.4</v>
      </c>
      <c r="E769" s="528">
        <v>100.4</v>
      </c>
      <c r="F769" s="528">
        <v>100.4</v>
      </c>
      <c r="G769" s="528">
        <v>106.7</v>
      </c>
      <c r="H769" s="528">
        <v>106.7</v>
      </c>
      <c r="I769" s="528">
        <v>106.7</v>
      </c>
      <c r="J769" s="528">
        <v>106.7</v>
      </c>
      <c r="K769" s="528">
        <v>106.2</v>
      </c>
      <c r="L769" s="528">
        <v>106.2</v>
      </c>
      <c r="M769" s="528">
        <v>106.4</v>
      </c>
      <c r="N769" s="528">
        <v>106.8</v>
      </c>
      <c r="O769" s="528">
        <v>106.8</v>
      </c>
      <c r="P769" s="528">
        <v>106.8</v>
      </c>
      <c r="Q769" s="528">
        <v>106.8</v>
      </c>
      <c r="R769" s="528">
        <v>106.8</v>
      </c>
      <c r="S769" s="528">
        <v>112.5</v>
      </c>
      <c r="T769" s="528">
        <v>113.2</v>
      </c>
      <c r="U769" s="528">
        <v>113.2</v>
      </c>
      <c r="V769" s="528">
        <v>113.2</v>
      </c>
      <c r="W769" s="528">
        <v>113.2</v>
      </c>
      <c r="X769" s="528">
        <v>113.2</v>
      </c>
      <c r="Y769" s="528">
        <v>114.8</v>
      </c>
      <c r="Z769" s="528">
        <v>116.4</v>
      </c>
      <c r="AA769" s="528">
        <v>116.4</v>
      </c>
      <c r="AB769" s="528">
        <v>116.6</v>
      </c>
      <c r="AC769" s="528">
        <v>116.6</v>
      </c>
      <c r="AD769" s="528">
        <v>118</v>
      </c>
      <c r="AE769" s="528">
        <v>118.4</v>
      </c>
      <c r="AF769" s="528">
        <v>118.9</v>
      </c>
      <c r="AG769" s="528">
        <v>118.5</v>
      </c>
      <c r="AH769" s="528">
        <v>118.4</v>
      </c>
      <c r="AI769" s="528">
        <v>118.4</v>
      </c>
      <c r="AJ769" s="528">
        <v>118.4</v>
      </c>
      <c r="AK769" s="528">
        <v>118.4</v>
      </c>
      <c r="AL769" s="528">
        <v>119.4</v>
      </c>
      <c r="AM769" s="528">
        <v>122.1</v>
      </c>
      <c r="AN769" s="528">
        <v>127.5</v>
      </c>
      <c r="AO769" s="528">
        <v>127.5</v>
      </c>
      <c r="AP769" s="528">
        <v>127.5</v>
      </c>
      <c r="AQ769" s="528">
        <v>127.8</v>
      </c>
      <c r="AR769" s="528">
        <v>128.19999999999999</v>
      </c>
      <c r="AS769" s="528">
        <v>128.19999999999999</v>
      </c>
      <c r="AT769" s="528">
        <v>128.19999999999999</v>
      </c>
      <c r="AU769" s="528">
        <v>128.19999999999999</v>
      </c>
      <c r="AV769" s="528">
        <v>128.19999999999999</v>
      </c>
      <c r="AW769" s="528">
        <v>123.3</v>
      </c>
      <c r="AX769" s="528">
        <v>123.3</v>
      </c>
      <c r="AY769" s="528">
        <v>122.7</v>
      </c>
      <c r="AZ769" s="528">
        <v>123.6</v>
      </c>
      <c r="BA769" s="528">
        <v>123.8</v>
      </c>
      <c r="BB769" s="528">
        <v>123.3</v>
      </c>
      <c r="BC769" s="528">
        <v>123.3</v>
      </c>
      <c r="BD769" s="528">
        <v>123.3</v>
      </c>
      <c r="BE769" s="528">
        <v>123.3</v>
      </c>
      <c r="BF769" s="528">
        <v>123.4</v>
      </c>
      <c r="BG769" s="528">
        <v>123.4</v>
      </c>
      <c r="BH769" s="528">
        <v>123.5</v>
      </c>
      <c r="BI769" s="528">
        <v>123.5</v>
      </c>
      <c r="BJ769" s="528">
        <v>119.2</v>
      </c>
      <c r="BK769" s="528">
        <v>119.6</v>
      </c>
      <c r="BL769" s="528">
        <v>119</v>
      </c>
      <c r="BM769" s="528">
        <v>119.9</v>
      </c>
      <c r="BN769" s="528">
        <v>119.9</v>
      </c>
      <c r="BO769" s="528">
        <v>126.2</v>
      </c>
      <c r="BP769" s="528">
        <v>126.7</v>
      </c>
      <c r="BQ769" s="528">
        <v>126.7</v>
      </c>
      <c r="BR769" s="528">
        <v>126.7</v>
      </c>
      <c r="BS769" s="528">
        <v>126.7</v>
      </c>
      <c r="BT769" s="528">
        <v>126.7</v>
      </c>
      <c r="BU769" s="528">
        <v>126.7</v>
      </c>
      <c r="BV769" s="528">
        <v>126.7</v>
      </c>
      <c r="BW769" s="528">
        <v>126.7</v>
      </c>
      <c r="BX769" s="528">
        <v>132.5</v>
      </c>
      <c r="BY769" s="528">
        <v>134.80000000000001</v>
      </c>
      <c r="BZ769" s="528">
        <v>135.5</v>
      </c>
      <c r="CA769" s="528">
        <v>135.5</v>
      </c>
      <c r="CB769" s="528">
        <v>134.5</v>
      </c>
      <c r="CC769" s="528">
        <v>134.5</v>
      </c>
      <c r="CD769" s="528">
        <v>134.9</v>
      </c>
      <c r="CE769" s="528">
        <v>135.6</v>
      </c>
      <c r="CF769" s="528">
        <v>135.5</v>
      </c>
      <c r="CG769" s="528">
        <v>135.5</v>
      </c>
      <c r="CH769" s="528">
        <v>136.9</v>
      </c>
      <c r="CI769" s="528">
        <v>137.4</v>
      </c>
      <c r="CJ769" s="528">
        <v>137.4</v>
      </c>
      <c r="CK769" s="528">
        <v>137.4</v>
      </c>
      <c r="CL769" s="528">
        <v>137.4</v>
      </c>
    </row>
    <row r="770" spans="1:90">
      <c r="A770" s="524" t="s">
        <v>3383</v>
      </c>
      <c r="B770" s="524" t="s">
        <v>1514</v>
      </c>
      <c r="C770" s="525">
        <v>0.80388000000000004</v>
      </c>
      <c r="D770" s="528">
        <v>100.8</v>
      </c>
      <c r="E770" s="528">
        <v>100.8</v>
      </c>
      <c r="F770" s="528">
        <v>101.3</v>
      </c>
      <c r="G770" s="528">
        <v>102.5</v>
      </c>
      <c r="H770" s="528">
        <v>102.5</v>
      </c>
      <c r="I770" s="528">
        <v>102.8</v>
      </c>
      <c r="J770" s="528">
        <v>102.8</v>
      </c>
      <c r="K770" s="528">
        <v>103</v>
      </c>
      <c r="L770" s="528">
        <v>103.1</v>
      </c>
      <c r="M770" s="528">
        <v>103.8</v>
      </c>
      <c r="N770" s="528">
        <v>103.5</v>
      </c>
      <c r="O770" s="528">
        <v>103.8</v>
      </c>
      <c r="P770" s="528">
        <v>105.8</v>
      </c>
      <c r="Q770" s="528">
        <v>106</v>
      </c>
      <c r="R770" s="528">
        <v>106.3</v>
      </c>
      <c r="S770" s="528">
        <v>106.4</v>
      </c>
      <c r="T770" s="528">
        <v>107.1</v>
      </c>
      <c r="U770" s="528">
        <v>107.9</v>
      </c>
      <c r="V770" s="528">
        <v>108</v>
      </c>
      <c r="W770" s="528">
        <v>108</v>
      </c>
      <c r="X770" s="528">
        <v>108.1</v>
      </c>
      <c r="Y770" s="528">
        <v>108.3</v>
      </c>
      <c r="Z770" s="528">
        <v>108.2</v>
      </c>
      <c r="AA770" s="528">
        <v>108.3</v>
      </c>
      <c r="AB770" s="528">
        <v>109</v>
      </c>
      <c r="AC770" s="528">
        <v>109.1</v>
      </c>
      <c r="AD770" s="528">
        <v>109.2</v>
      </c>
      <c r="AE770" s="528">
        <v>111.8</v>
      </c>
      <c r="AF770" s="528">
        <v>112.1</v>
      </c>
      <c r="AG770" s="528">
        <v>112.1</v>
      </c>
      <c r="AH770" s="528">
        <v>111.8</v>
      </c>
      <c r="AI770" s="528">
        <v>112.1</v>
      </c>
      <c r="AJ770" s="528">
        <v>112</v>
      </c>
      <c r="AK770" s="528">
        <v>112.2</v>
      </c>
      <c r="AL770" s="528">
        <v>112.2</v>
      </c>
      <c r="AM770" s="528">
        <v>112.9</v>
      </c>
      <c r="AN770" s="528">
        <v>113.8</v>
      </c>
      <c r="AO770" s="528">
        <v>114.1</v>
      </c>
      <c r="AP770" s="528">
        <v>114.4</v>
      </c>
      <c r="AQ770" s="528">
        <v>115.7</v>
      </c>
      <c r="AR770" s="528">
        <v>116.9</v>
      </c>
      <c r="AS770" s="528">
        <v>117.3</v>
      </c>
      <c r="AT770" s="528">
        <v>117.7</v>
      </c>
      <c r="AU770" s="528">
        <v>118.4</v>
      </c>
      <c r="AV770" s="528">
        <v>118.4</v>
      </c>
      <c r="AW770" s="528">
        <v>118.3</v>
      </c>
      <c r="AX770" s="528">
        <v>119</v>
      </c>
      <c r="AY770" s="528">
        <v>118.3</v>
      </c>
      <c r="AZ770" s="528">
        <v>118.6</v>
      </c>
      <c r="BA770" s="528">
        <v>119</v>
      </c>
      <c r="BB770" s="528">
        <v>118.4</v>
      </c>
      <c r="BC770" s="528">
        <v>118.8</v>
      </c>
      <c r="BD770" s="528">
        <v>118.7</v>
      </c>
      <c r="BE770" s="528">
        <v>118.7</v>
      </c>
      <c r="BF770" s="528">
        <v>118.5</v>
      </c>
      <c r="BG770" s="528">
        <v>118.2</v>
      </c>
      <c r="BH770" s="528">
        <v>118.1</v>
      </c>
      <c r="BI770" s="528">
        <v>118.5</v>
      </c>
      <c r="BJ770" s="528">
        <v>118.4</v>
      </c>
      <c r="BK770" s="528">
        <v>118.6</v>
      </c>
      <c r="BL770" s="528">
        <v>118.4</v>
      </c>
      <c r="BM770" s="528">
        <v>118.7</v>
      </c>
      <c r="BN770" s="528">
        <v>119</v>
      </c>
      <c r="BO770" s="528">
        <v>120.4</v>
      </c>
      <c r="BP770" s="528">
        <v>119.1</v>
      </c>
      <c r="BQ770" s="528">
        <v>119.2</v>
      </c>
      <c r="BR770" s="528">
        <v>119.3</v>
      </c>
      <c r="BS770" s="528">
        <v>119</v>
      </c>
      <c r="BT770" s="528">
        <v>119.1</v>
      </c>
      <c r="BU770" s="528">
        <v>119</v>
      </c>
      <c r="BV770" s="528">
        <v>119.1</v>
      </c>
      <c r="BW770" s="528">
        <v>119.5</v>
      </c>
      <c r="BX770" s="528">
        <v>121.4</v>
      </c>
      <c r="BY770" s="528">
        <v>122.8</v>
      </c>
      <c r="BZ770" s="528">
        <v>123.8</v>
      </c>
      <c r="CA770" s="528">
        <v>123.3</v>
      </c>
      <c r="CB770" s="528">
        <v>124.7</v>
      </c>
      <c r="CC770" s="528">
        <v>124.6</v>
      </c>
      <c r="CD770" s="528">
        <v>124.3</v>
      </c>
      <c r="CE770" s="528">
        <v>124.8</v>
      </c>
      <c r="CF770" s="528">
        <v>125.1</v>
      </c>
      <c r="CG770" s="528">
        <v>125.6</v>
      </c>
      <c r="CH770" s="528">
        <v>125.9</v>
      </c>
      <c r="CI770" s="528">
        <v>126</v>
      </c>
      <c r="CJ770" s="528">
        <v>126.1</v>
      </c>
      <c r="CK770" s="528">
        <v>126.5</v>
      </c>
      <c r="CL770" s="528">
        <v>127</v>
      </c>
    </row>
    <row r="771" spans="1:90">
      <c r="A771" s="524" t="s">
        <v>3384</v>
      </c>
      <c r="B771" s="524" t="s">
        <v>1516</v>
      </c>
      <c r="C771" s="525">
        <v>0.18625</v>
      </c>
      <c r="D771" s="528">
        <v>99.4</v>
      </c>
      <c r="E771" s="528">
        <v>99.6</v>
      </c>
      <c r="F771" s="528">
        <v>99.9</v>
      </c>
      <c r="G771" s="528">
        <v>103.5</v>
      </c>
      <c r="H771" s="528">
        <v>103.6</v>
      </c>
      <c r="I771" s="528">
        <v>104</v>
      </c>
      <c r="J771" s="528">
        <v>103.6</v>
      </c>
      <c r="K771" s="528">
        <v>103.8</v>
      </c>
      <c r="L771" s="528">
        <v>103.5</v>
      </c>
      <c r="M771" s="528">
        <v>103.5</v>
      </c>
      <c r="N771" s="528">
        <v>103.5</v>
      </c>
      <c r="O771" s="528">
        <v>103.7</v>
      </c>
      <c r="P771" s="528">
        <v>104.9</v>
      </c>
      <c r="Q771" s="528">
        <v>104.9</v>
      </c>
      <c r="R771" s="528">
        <v>105</v>
      </c>
      <c r="S771" s="528">
        <v>105.6</v>
      </c>
      <c r="T771" s="528">
        <v>105.6</v>
      </c>
      <c r="U771" s="528">
        <v>105.4</v>
      </c>
      <c r="V771" s="528">
        <v>105.9</v>
      </c>
      <c r="W771" s="528">
        <v>105.9</v>
      </c>
      <c r="X771" s="528">
        <v>105.7</v>
      </c>
      <c r="Y771" s="528">
        <v>105.5</v>
      </c>
      <c r="Z771" s="528">
        <v>105.5</v>
      </c>
      <c r="AA771" s="528">
        <v>105.7</v>
      </c>
      <c r="AB771" s="528">
        <v>107.7</v>
      </c>
      <c r="AC771" s="528">
        <v>107.8</v>
      </c>
      <c r="AD771" s="528">
        <v>107.6</v>
      </c>
      <c r="AE771" s="528">
        <v>110.4</v>
      </c>
      <c r="AF771" s="528">
        <v>110.7</v>
      </c>
      <c r="AG771" s="528">
        <v>110.8</v>
      </c>
      <c r="AH771" s="528">
        <v>110.8</v>
      </c>
      <c r="AI771" s="528">
        <v>111.7</v>
      </c>
      <c r="AJ771" s="528">
        <v>111.6</v>
      </c>
      <c r="AK771" s="528">
        <v>112.3</v>
      </c>
      <c r="AL771" s="528">
        <v>112.2</v>
      </c>
      <c r="AM771" s="528">
        <v>112.5</v>
      </c>
      <c r="AN771" s="528">
        <v>112.7</v>
      </c>
      <c r="AO771" s="528">
        <v>112.9</v>
      </c>
      <c r="AP771" s="528">
        <v>113.2</v>
      </c>
      <c r="AQ771" s="528">
        <v>115.4</v>
      </c>
      <c r="AR771" s="528">
        <v>115.2</v>
      </c>
      <c r="AS771" s="528">
        <v>115.6</v>
      </c>
      <c r="AT771" s="528">
        <v>116.1</v>
      </c>
      <c r="AU771" s="528">
        <v>117.6</v>
      </c>
      <c r="AV771" s="528">
        <v>117.6</v>
      </c>
      <c r="AW771" s="528">
        <v>117.6</v>
      </c>
      <c r="AX771" s="528">
        <v>117.5</v>
      </c>
      <c r="AY771" s="528">
        <v>117.4</v>
      </c>
      <c r="AZ771" s="528">
        <v>120.8</v>
      </c>
      <c r="BA771" s="528">
        <v>124.5</v>
      </c>
      <c r="BB771" s="528">
        <v>124.4</v>
      </c>
      <c r="BC771" s="528">
        <v>124</v>
      </c>
      <c r="BD771" s="528">
        <v>123.9</v>
      </c>
      <c r="BE771" s="528">
        <v>123.9</v>
      </c>
      <c r="BF771" s="528">
        <v>123.9</v>
      </c>
      <c r="BG771" s="528">
        <v>123.5</v>
      </c>
      <c r="BH771" s="528">
        <v>123.4</v>
      </c>
      <c r="BI771" s="528">
        <v>125</v>
      </c>
      <c r="BJ771" s="528">
        <v>125.6</v>
      </c>
      <c r="BK771" s="528">
        <v>125.8</v>
      </c>
      <c r="BL771" s="528">
        <v>124.8</v>
      </c>
      <c r="BM771" s="528">
        <v>125.1</v>
      </c>
      <c r="BN771" s="528">
        <v>125.4</v>
      </c>
      <c r="BO771" s="528">
        <v>124.3</v>
      </c>
      <c r="BP771" s="528">
        <v>124.1</v>
      </c>
      <c r="BQ771" s="528">
        <v>123.9</v>
      </c>
      <c r="BR771" s="528">
        <v>123.7</v>
      </c>
      <c r="BS771" s="528">
        <v>122.9</v>
      </c>
      <c r="BT771" s="528">
        <v>123.4</v>
      </c>
      <c r="BU771" s="528">
        <v>123.6</v>
      </c>
      <c r="BV771" s="528">
        <v>123.7</v>
      </c>
      <c r="BW771" s="528">
        <v>123.8</v>
      </c>
      <c r="BX771" s="528">
        <v>125.1</v>
      </c>
      <c r="BY771" s="528">
        <v>126</v>
      </c>
      <c r="BZ771" s="528">
        <v>126.3</v>
      </c>
      <c r="CA771" s="528">
        <v>124.3</v>
      </c>
      <c r="CB771" s="528">
        <v>127.2</v>
      </c>
      <c r="CC771" s="528">
        <v>127</v>
      </c>
      <c r="CD771" s="528">
        <v>127.4</v>
      </c>
      <c r="CE771" s="528">
        <v>126.4</v>
      </c>
      <c r="CF771" s="528">
        <v>126.6</v>
      </c>
      <c r="CG771" s="528">
        <v>127.6</v>
      </c>
      <c r="CH771" s="528">
        <v>128</v>
      </c>
      <c r="CI771" s="528">
        <v>128.69999999999999</v>
      </c>
      <c r="CJ771" s="528">
        <v>128.4</v>
      </c>
      <c r="CK771" s="528">
        <v>128.6</v>
      </c>
      <c r="CL771" s="528">
        <v>128.80000000000001</v>
      </c>
    </row>
    <row r="772" spans="1:90">
      <c r="A772" s="524" t="s">
        <v>3385</v>
      </c>
      <c r="B772" s="524" t="s">
        <v>1518</v>
      </c>
      <c r="C772" s="525">
        <v>2.478E-2</v>
      </c>
      <c r="D772" s="528">
        <v>99.4</v>
      </c>
      <c r="E772" s="528">
        <v>99.4</v>
      </c>
      <c r="F772" s="528">
        <v>99.5</v>
      </c>
      <c r="G772" s="528">
        <v>96.4</v>
      </c>
      <c r="H772" s="528">
        <v>95.6</v>
      </c>
      <c r="I772" s="528">
        <v>95.6</v>
      </c>
      <c r="J772" s="528">
        <v>95.6</v>
      </c>
      <c r="K772" s="528">
        <v>94.2</v>
      </c>
      <c r="L772" s="528">
        <v>94.2</v>
      </c>
      <c r="M772" s="528">
        <v>93</v>
      </c>
      <c r="N772" s="528">
        <v>93</v>
      </c>
      <c r="O772" s="528">
        <v>94</v>
      </c>
      <c r="P772" s="528">
        <v>94</v>
      </c>
      <c r="Q772" s="528">
        <v>94</v>
      </c>
      <c r="R772" s="528">
        <v>94</v>
      </c>
      <c r="S772" s="528">
        <v>98.9</v>
      </c>
      <c r="T772" s="528">
        <v>98.9</v>
      </c>
      <c r="U772" s="528">
        <v>99.8</v>
      </c>
      <c r="V772" s="528">
        <v>99.8</v>
      </c>
      <c r="W772" s="528">
        <v>99.8</v>
      </c>
      <c r="X772" s="528">
        <v>99.8</v>
      </c>
      <c r="Y772" s="528">
        <v>99.8</v>
      </c>
      <c r="Z772" s="528">
        <v>99.8</v>
      </c>
      <c r="AA772" s="528">
        <v>99.8</v>
      </c>
      <c r="AB772" s="528">
        <v>104</v>
      </c>
      <c r="AC772" s="528">
        <v>104</v>
      </c>
      <c r="AD772" s="528">
        <v>103.6</v>
      </c>
      <c r="AE772" s="528">
        <v>102.7</v>
      </c>
      <c r="AF772" s="528">
        <v>103.1</v>
      </c>
      <c r="AG772" s="528">
        <v>103.1</v>
      </c>
      <c r="AH772" s="528">
        <v>103.2</v>
      </c>
      <c r="AI772" s="528">
        <v>103.2</v>
      </c>
      <c r="AJ772" s="528">
        <v>103.2</v>
      </c>
      <c r="AK772" s="528">
        <v>103.2</v>
      </c>
      <c r="AL772" s="528">
        <v>103.2</v>
      </c>
      <c r="AM772" s="528">
        <v>103.3</v>
      </c>
      <c r="AN772" s="528">
        <v>98.7</v>
      </c>
      <c r="AO772" s="528">
        <v>98.7</v>
      </c>
      <c r="AP772" s="528">
        <v>98.4</v>
      </c>
      <c r="AQ772" s="528">
        <v>105.5</v>
      </c>
      <c r="AR772" s="528">
        <v>105.5</v>
      </c>
      <c r="AS772" s="528">
        <v>105.5</v>
      </c>
      <c r="AT772" s="528">
        <v>105.5</v>
      </c>
      <c r="AU772" s="528">
        <v>105.5</v>
      </c>
      <c r="AV772" s="528">
        <v>105.5</v>
      </c>
      <c r="AW772" s="528">
        <v>105.5</v>
      </c>
      <c r="AX772" s="528">
        <v>105.5</v>
      </c>
      <c r="AY772" s="528">
        <v>104</v>
      </c>
      <c r="AZ772" s="528">
        <v>102.7</v>
      </c>
      <c r="BA772" s="528">
        <v>102.4</v>
      </c>
      <c r="BB772" s="528">
        <v>101.3</v>
      </c>
      <c r="BC772" s="528">
        <v>101.9</v>
      </c>
      <c r="BD772" s="528">
        <v>101.9</v>
      </c>
      <c r="BE772" s="528">
        <v>101.9</v>
      </c>
      <c r="BF772" s="528">
        <v>101.9</v>
      </c>
      <c r="BG772" s="528">
        <v>101.9</v>
      </c>
      <c r="BH772" s="528">
        <v>101.9</v>
      </c>
      <c r="BI772" s="528">
        <v>104.1</v>
      </c>
      <c r="BJ772" s="528">
        <v>105.6</v>
      </c>
      <c r="BK772" s="528">
        <v>105.6</v>
      </c>
      <c r="BL772" s="528">
        <v>105.6</v>
      </c>
      <c r="BM772" s="528">
        <v>105.6</v>
      </c>
      <c r="BN772" s="528">
        <v>105.6</v>
      </c>
      <c r="BO772" s="528">
        <v>104.5</v>
      </c>
      <c r="BP772" s="528">
        <v>104.5</v>
      </c>
      <c r="BQ772" s="528">
        <v>104.5</v>
      </c>
      <c r="BR772" s="528">
        <v>104.5</v>
      </c>
      <c r="BS772" s="528">
        <v>104.5</v>
      </c>
      <c r="BT772" s="528">
        <v>104.5</v>
      </c>
      <c r="BU772" s="528">
        <v>104.5</v>
      </c>
      <c r="BV772" s="528">
        <v>104.5</v>
      </c>
      <c r="BW772" s="528">
        <v>104.3</v>
      </c>
      <c r="BX772" s="528">
        <v>103.7</v>
      </c>
      <c r="BY772" s="528">
        <v>103.7</v>
      </c>
      <c r="BZ772" s="528">
        <v>103.7</v>
      </c>
      <c r="CA772" s="528">
        <v>104.7</v>
      </c>
      <c r="CB772" s="528">
        <v>104.7</v>
      </c>
      <c r="CC772" s="528">
        <v>105.6</v>
      </c>
      <c r="CD772" s="528">
        <v>105.6</v>
      </c>
      <c r="CE772" s="528">
        <v>105.6</v>
      </c>
      <c r="CF772" s="528">
        <v>105.6</v>
      </c>
      <c r="CG772" s="528">
        <v>105.6</v>
      </c>
      <c r="CH772" s="528">
        <v>105.6</v>
      </c>
      <c r="CI772" s="528">
        <v>105.4</v>
      </c>
      <c r="CJ772" s="528">
        <v>104.7</v>
      </c>
      <c r="CK772" s="528">
        <v>104.7</v>
      </c>
      <c r="CL772" s="528">
        <v>104.7</v>
      </c>
    </row>
    <row r="773" spans="1:90">
      <c r="A773" s="524" t="s">
        <v>3386</v>
      </c>
      <c r="B773" s="524" t="s">
        <v>1520</v>
      </c>
      <c r="C773" s="525">
        <v>1.6899999999999998E-2</v>
      </c>
      <c r="D773" s="528">
        <v>100.4</v>
      </c>
      <c r="E773" s="528">
        <v>100.4</v>
      </c>
      <c r="F773" s="528">
        <v>100.4</v>
      </c>
      <c r="G773" s="528">
        <v>105.1</v>
      </c>
      <c r="H773" s="528">
        <v>105.1</v>
      </c>
      <c r="I773" s="528">
        <v>105.1</v>
      </c>
      <c r="J773" s="528">
        <v>105.1</v>
      </c>
      <c r="K773" s="528">
        <v>105.1</v>
      </c>
      <c r="L773" s="528">
        <v>105.1</v>
      </c>
      <c r="M773" s="528">
        <v>105.1</v>
      </c>
      <c r="N773" s="528">
        <v>105.1</v>
      </c>
      <c r="O773" s="528">
        <v>105.1</v>
      </c>
      <c r="P773" s="528">
        <v>109.4</v>
      </c>
      <c r="Q773" s="528">
        <v>109.4</v>
      </c>
      <c r="R773" s="528">
        <v>109.4</v>
      </c>
      <c r="S773" s="528">
        <v>112.9</v>
      </c>
      <c r="T773" s="528">
        <v>112.9</v>
      </c>
      <c r="U773" s="528">
        <v>114</v>
      </c>
      <c r="V773" s="528">
        <v>118.1</v>
      </c>
      <c r="W773" s="528">
        <v>118.1</v>
      </c>
      <c r="X773" s="528">
        <v>123.4</v>
      </c>
      <c r="Y773" s="528">
        <v>128.6</v>
      </c>
      <c r="Z773" s="528">
        <v>128.6</v>
      </c>
      <c r="AA773" s="528">
        <v>128.6</v>
      </c>
      <c r="AB773" s="528">
        <v>131.1</v>
      </c>
      <c r="AC773" s="528">
        <v>131.1</v>
      </c>
      <c r="AD773" s="528">
        <v>131.1</v>
      </c>
      <c r="AE773" s="528">
        <v>129.9</v>
      </c>
      <c r="AF773" s="528">
        <v>129.9</v>
      </c>
      <c r="AG773" s="528">
        <v>131</v>
      </c>
      <c r="AH773" s="528">
        <v>130.69999999999999</v>
      </c>
      <c r="AI773" s="528">
        <v>130.69999999999999</v>
      </c>
      <c r="AJ773" s="528">
        <v>130.69999999999999</v>
      </c>
      <c r="AK773" s="528">
        <v>129</v>
      </c>
      <c r="AL773" s="528">
        <v>129</v>
      </c>
      <c r="AM773" s="528">
        <v>129</v>
      </c>
      <c r="AN773" s="528">
        <v>128.1</v>
      </c>
      <c r="AO773" s="528">
        <v>124.3</v>
      </c>
      <c r="AP773" s="528">
        <v>123.7</v>
      </c>
      <c r="AQ773" s="528">
        <v>123.7</v>
      </c>
      <c r="AR773" s="528">
        <v>123.7</v>
      </c>
      <c r="AS773" s="528">
        <v>123.7</v>
      </c>
      <c r="AT773" s="528">
        <v>123.7</v>
      </c>
      <c r="AU773" s="528">
        <v>123.7</v>
      </c>
      <c r="AV773" s="528">
        <v>123.3</v>
      </c>
      <c r="AW773" s="528">
        <v>124.2</v>
      </c>
      <c r="AX773" s="528">
        <v>124</v>
      </c>
      <c r="AY773" s="528">
        <v>122.6</v>
      </c>
      <c r="AZ773" s="528">
        <v>121.2</v>
      </c>
      <c r="BA773" s="528">
        <v>121.6</v>
      </c>
      <c r="BB773" s="528">
        <v>122.1</v>
      </c>
      <c r="BC773" s="528">
        <v>121.5</v>
      </c>
      <c r="BD773" s="528">
        <v>121.5</v>
      </c>
      <c r="BE773" s="528">
        <v>121.5</v>
      </c>
      <c r="BF773" s="528">
        <v>121.5</v>
      </c>
      <c r="BG773" s="528">
        <v>121.5</v>
      </c>
      <c r="BH773" s="528">
        <v>121.5</v>
      </c>
      <c r="BI773" s="528">
        <v>121.2</v>
      </c>
      <c r="BJ773" s="528">
        <v>121.5</v>
      </c>
      <c r="BK773" s="528">
        <v>121.8</v>
      </c>
      <c r="BL773" s="528">
        <v>121.8</v>
      </c>
      <c r="BM773" s="528">
        <v>121.8</v>
      </c>
      <c r="BN773" s="528">
        <v>122.3</v>
      </c>
      <c r="BO773" s="528">
        <v>122.9</v>
      </c>
      <c r="BP773" s="528">
        <v>120.6</v>
      </c>
      <c r="BQ773" s="528">
        <v>120.6</v>
      </c>
      <c r="BR773" s="528">
        <v>120.6</v>
      </c>
      <c r="BS773" s="528">
        <v>120.1</v>
      </c>
      <c r="BT773" s="528">
        <v>119.7</v>
      </c>
      <c r="BU773" s="528">
        <v>119.7</v>
      </c>
      <c r="BV773" s="528">
        <v>119.7</v>
      </c>
      <c r="BW773" s="528">
        <v>120.5</v>
      </c>
      <c r="BX773" s="528">
        <v>125.3</v>
      </c>
      <c r="BY773" s="528">
        <v>125.4</v>
      </c>
      <c r="BZ773" s="528">
        <v>125.4</v>
      </c>
      <c r="CA773" s="528">
        <v>128.19999999999999</v>
      </c>
      <c r="CB773" s="528">
        <v>128.5</v>
      </c>
      <c r="CC773" s="528">
        <v>130.30000000000001</v>
      </c>
      <c r="CD773" s="528">
        <v>130</v>
      </c>
      <c r="CE773" s="528">
        <v>130.30000000000001</v>
      </c>
      <c r="CF773" s="528">
        <v>128.30000000000001</v>
      </c>
      <c r="CG773" s="528">
        <v>127.4</v>
      </c>
      <c r="CH773" s="528">
        <v>127</v>
      </c>
      <c r="CI773" s="528">
        <v>126.7</v>
      </c>
      <c r="CJ773" s="528">
        <v>127.8</v>
      </c>
      <c r="CK773" s="528">
        <v>130.4</v>
      </c>
      <c r="CL773" s="528">
        <v>130.6</v>
      </c>
    </row>
    <row r="774" spans="1:90">
      <c r="A774" s="524" t="s">
        <v>3387</v>
      </c>
      <c r="B774" s="524" t="s">
        <v>1522</v>
      </c>
      <c r="C774" s="525">
        <v>2.9919999999999999E-2</v>
      </c>
      <c r="D774" s="528">
        <v>100.4</v>
      </c>
      <c r="E774" s="528">
        <v>100.7</v>
      </c>
      <c r="F774" s="528">
        <v>100.7</v>
      </c>
      <c r="G774" s="528">
        <v>100.6</v>
      </c>
      <c r="H774" s="528">
        <v>100.5</v>
      </c>
      <c r="I774" s="528">
        <v>100.5</v>
      </c>
      <c r="J774" s="528">
        <v>100.5</v>
      </c>
      <c r="K774" s="528">
        <v>100.5</v>
      </c>
      <c r="L774" s="528">
        <v>100.5</v>
      </c>
      <c r="M774" s="528">
        <v>100.5</v>
      </c>
      <c r="N774" s="528">
        <v>99.1</v>
      </c>
      <c r="O774" s="528">
        <v>99.5</v>
      </c>
      <c r="P774" s="528">
        <v>99.8</v>
      </c>
      <c r="Q774" s="528">
        <v>100.9</v>
      </c>
      <c r="R774" s="528">
        <v>101</v>
      </c>
      <c r="S774" s="528">
        <v>101</v>
      </c>
      <c r="T774" s="528">
        <v>102.1</v>
      </c>
      <c r="U774" s="528">
        <v>100.8</v>
      </c>
      <c r="V774" s="528">
        <v>100.2</v>
      </c>
      <c r="W774" s="528">
        <v>100.5</v>
      </c>
      <c r="X774" s="528">
        <v>100.7</v>
      </c>
      <c r="Y774" s="528">
        <v>100.7</v>
      </c>
      <c r="Z774" s="528">
        <v>100.7</v>
      </c>
      <c r="AA774" s="528">
        <v>100.7</v>
      </c>
      <c r="AB774" s="528">
        <v>100.7</v>
      </c>
      <c r="AC774" s="528">
        <v>100.6</v>
      </c>
      <c r="AD774" s="528">
        <v>101.4</v>
      </c>
      <c r="AE774" s="528">
        <v>103.8</v>
      </c>
      <c r="AF774" s="528">
        <v>103.8</v>
      </c>
      <c r="AG774" s="528">
        <v>103.8</v>
      </c>
      <c r="AH774" s="528">
        <v>103.7</v>
      </c>
      <c r="AI774" s="528">
        <v>103.7</v>
      </c>
      <c r="AJ774" s="528">
        <v>103.7</v>
      </c>
      <c r="AK774" s="528">
        <v>103.7</v>
      </c>
      <c r="AL774" s="528">
        <v>104.7</v>
      </c>
      <c r="AM774" s="528">
        <v>104.8</v>
      </c>
      <c r="AN774" s="528">
        <v>104.8</v>
      </c>
      <c r="AO774" s="528">
        <v>104.7</v>
      </c>
      <c r="AP774" s="528">
        <v>106</v>
      </c>
      <c r="AQ774" s="528">
        <v>106.4</v>
      </c>
      <c r="AR774" s="528">
        <v>107.2</v>
      </c>
      <c r="AS774" s="528">
        <v>108.4</v>
      </c>
      <c r="AT774" s="528">
        <v>107.4</v>
      </c>
      <c r="AU774" s="528">
        <v>107.1</v>
      </c>
      <c r="AV774" s="528">
        <v>107.1</v>
      </c>
      <c r="AW774" s="528">
        <v>107.1</v>
      </c>
      <c r="AX774" s="528">
        <v>107.1</v>
      </c>
      <c r="AY774" s="528">
        <v>107.1</v>
      </c>
      <c r="AZ774" s="528">
        <v>106.5</v>
      </c>
      <c r="BA774" s="528">
        <v>106.4</v>
      </c>
      <c r="BB774" s="528">
        <v>105.9</v>
      </c>
      <c r="BC774" s="528">
        <v>105.7</v>
      </c>
      <c r="BD774" s="528">
        <v>105.7</v>
      </c>
      <c r="BE774" s="528">
        <v>105.7</v>
      </c>
      <c r="BF774" s="528">
        <v>105.7</v>
      </c>
      <c r="BG774" s="528">
        <v>105.7</v>
      </c>
      <c r="BH774" s="528">
        <v>105.7</v>
      </c>
      <c r="BI774" s="528">
        <v>105.7</v>
      </c>
      <c r="BJ774" s="528">
        <v>103</v>
      </c>
      <c r="BK774" s="528">
        <v>106.6</v>
      </c>
      <c r="BL774" s="528">
        <v>106</v>
      </c>
      <c r="BM774" s="528">
        <v>106.4</v>
      </c>
      <c r="BN774" s="528">
        <v>107.5</v>
      </c>
      <c r="BO774" s="528">
        <v>105.3</v>
      </c>
      <c r="BP774" s="528">
        <v>95.9</v>
      </c>
      <c r="BQ774" s="528">
        <v>95.9</v>
      </c>
      <c r="BR774" s="528">
        <v>95.9</v>
      </c>
      <c r="BS774" s="528">
        <v>95.9</v>
      </c>
      <c r="BT774" s="528">
        <v>95.9</v>
      </c>
      <c r="BU774" s="528">
        <v>95.9</v>
      </c>
      <c r="BV774" s="528">
        <v>95.9</v>
      </c>
      <c r="BW774" s="528">
        <v>98.3</v>
      </c>
      <c r="BX774" s="528">
        <v>100.9</v>
      </c>
      <c r="BY774" s="528">
        <v>103.1</v>
      </c>
      <c r="BZ774" s="528">
        <v>103.3</v>
      </c>
      <c r="CA774" s="528">
        <v>105.3</v>
      </c>
      <c r="CB774" s="528">
        <v>105.6</v>
      </c>
      <c r="CC774" s="528">
        <v>105.9</v>
      </c>
      <c r="CD774" s="528">
        <v>106.2</v>
      </c>
      <c r="CE774" s="528">
        <v>106.2</v>
      </c>
      <c r="CF774" s="528">
        <v>103.1</v>
      </c>
      <c r="CG774" s="528">
        <v>103.1</v>
      </c>
      <c r="CH774" s="528">
        <v>103</v>
      </c>
      <c r="CI774" s="528">
        <v>103</v>
      </c>
      <c r="CJ774" s="528">
        <v>103</v>
      </c>
      <c r="CK774" s="528">
        <v>103</v>
      </c>
      <c r="CL774" s="528">
        <v>103.3</v>
      </c>
    </row>
    <row r="775" spans="1:90">
      <c r="A775" s="524" t="s">
        <v>3388</v>
      </c>
      <c r="B775" s="524" t="s">
        <v>1524</v>
      </c>
      <c r="C775" s="525">
        <v>2.2270000000000002E-2</v>
      </c>
      <c r="D775" s="528">
        <v>101.8</v>
      </c>
      <c r="E775" s="528">
        <v>100.8</v>
      </c>
      <c r="F775" s="528">
        <v>100.8</v>
      </c>
      <c r="G775" s="528">
        <v>101.8</v>
      </c>
      <c r="H775" s="528">
        <v>101.8</v>
      </c>
      <c r="I775" s="528">
        <v>102.8</v>
      </c>
      <c r="J775" s="528">
        <v>104</v>
      </c>
      <c r="K775" s="528">
        <v>109.4</v>
      </c>
      <c r="L775" s="528">
        <v>109.4</v>
      </c>
      <c r="M775" s="528">
        <v>109.2</v>
      </c>
      <c r="N775" s="528">
        <v>109.2</v>
      </c>
      <c r="O775" s="528">
        <v>109.5</v>
      </c>
      <c r="P775" s="528">
        <v>110.5</v>
      </c>
      <c r="Q775" s="528">
        <v>110</v>
      </c>
      <c r="R775" s="528">
        <v>110.1</v>
      </c>
      <c r="S775" s="528">
        <v>116.1</v>
      </c>
      <c r="T775" s="528">
        <v>113.2</v>
      </c>
      <c r="U775" s="528">
        <v>113.2</v>
      </c>
      <c r="V775" s="528">
        <v>119.1</v>
      </c>
      <c r="W775" s="528">
        <v>116.7</v>
      </c>
      <c r="X775" s="528">
        <v>117</v>
      </c>
      <c r="Y775" s="528">
        <v>117.2</v>
      </c>
      <c r="Z775" s="528">
        <v>117.2</v>
      </c>
      <c r="AA775" s="528">
        <v>117.2</v>
      </c>
      <c r="AB775" s="528">
        <v>117.2</v>
      </c>
      <c r="AC775" s="528">
        <v>117.2</v>
      </c>
      <c r="AD775" s="528">
        <v>117.2</v>
      </c>
      <c r="AE775" s="528">
        <v>119</v>
      </c>
      <c r="AF775" s="528">
        <v>118.9</v>
      </c>
      <c r="AG775" s="528">
        <v>119.1</v>
      </c>
      <c r="AH775" s="528">
        <v>119.1</v>
      </c>
      <c r="AI775" s="528">
        <v>120.1</v>
      </c>
      <c r="AJ775" s="528">
        <v>120.1</v>
      </c>
      <c r="AK775" s="528">
        <v>120.1</v>
      </c>
      <c r="AL775" s="528">
        <v>120.1</v>
      </c>
      <c r="AM775" s="528">
        <v>121.2</v>
      </c>
      <c r="AN775" s="528">
        <v>125.8</v>
      </c>
      <c r="AO775" s="528">
        <v>125.8</v>
      </c>
      <c r="AP775" s="528">
        <v>125.5</v>
      </c>
      <c r="AQ775" s="528">
        <v>125.5</v>
      </c>
      <c r="AR775" s="528">
        <v>125.5</v>
      </c>
      <c r="AS775" s="528">
        <v>125.5</v>
      </c>
      <c r="AT775" s="528">
        <v>125.5</v>
      </c>
      <c r="AU775" s="528">
        <v>125.5</v>
      </c>
      <c r="AV775" s="528">
        <v>125.5</v>
      </c>
      <c r="AW775" s="528">
        <v>125.5</v>
      </c>
      <c r="AX775" s="528">
        <v>125.5</v>
      </c>
      <c r="AY775" s="528">
        <v>125.5</v>
      </c>
      <c r="AZ775" s="528">
        <v>131.4</v>
      </c>
      <c r="BA775" s="528">
        <v>131.30000000000001</v>
      </c>
      <c r="BB775" s="528">
        <v>130.9</v>
      </c>
      <c r="BC775" s="528">
        <v>127</v>
      </c>
      <c r="BD775" s="528">
        <v>127</v>
      </c>
      <c r="BE775" s="528">
        <v>127</v>
      </c>
      <c r="BF775" s="528">
        <v>126</v>
      </c>
      <c r="BG775" s="528">
        <v>126</v>
      </c>
      <c r="BH775" s="528">
        <v>126</v>
      </c>
      <c r="BI775" s="528">
        <v>126</v>
      </c>
      <c r="BJ775" s="528">
        <v>126</v>
      </c>
      <c r="BK775" s="528">
        <v>126.6</v>
      </c>
      <c r="BL775" s="528">
        <v>126.6</v>
      </c>
      <c r="BM775" s="528">
        <v>126.6</v>
      </c>
      <c r="BN775" s="528">
        <v>128.30000000000001</v>
      </c>
      <c r="BO775" s="528">
        <v>128.80000000000001</v>
      </c>
      <c r="BP775" s="528">
        <v>128.80000000000001</v>
      </c>
      <c r="BQ775" s="528">
        <v>128.80000000000001</v>
      </c>
      <c r="BR775" s="528">
        <v>128.80000000000001</v>
      </c>
      <c r="BS775" s="528">
        <v>128.80000000000001</v>
      </c>
      <c r="BT775" s="528">
        <v>128.80000000000001</v>
      </c>
      <c r="BU775" s="528">
        <v>128.80000000000001</v>
      </c>
      <c r="BV775" s="528">
        <v>128.80000000000001</v>
      </c>
      <c r="BW775" s="528">
        <v>129.4</v>
      </c>
      <c r="BX775" s="528">
        <v>142.19999999999999</v>
      </c>
      <c r="BY775" s="528">
        <v>140.1</v>
      </c>
      <c r="BZ775" s="528">
        <v>148.19999999999999</v>
      </c>
      <c r="CA775" s="528">
        <v>141.1</v>
      </c>
      <c r="CB775" s="528">
        <v>142.6</v>
      </c>
      <c r="CC775" s="528">
        <v>143.1</v>
      </c>
      <c r="CD775" s="528">
        <v>144</v>
      </c>
      <c r="CE775" s="528">
        <v>144.30000000000001</v>
      </c>
      <c r="CF775" s="528">
        <v>144.30000000000001</v>
      </c>
      <c r="CG775" s="528">
        <v>148.19999999999999</v>
      </c>
      <c r="CH775" s="528">
        <v>150.6</v>
      </c>
      <c r="CI775" s="528">
        <v>150.6</v>
      </c>
      <c r="CJ775" s="528">
        <v>150.6</v>
      </c>
      <c r="CK775" s="528">
        <v>150.6</v>
      </c>
      <c r="CL775" s="528">
        <v>150.6</v>
      </c>
    </row>
    <row r="776" spans="1:90">
      <c r="A776" s="524" t="s">
        <v>3389</v>
      </c>
      <c r="B776" s="524" t="s">
        <v>1526</v>
      </c>
      <c r="C776" s="525">
        <v>4.4729999999999999E-2</v>
      </c>
      <c r="D776" s="528">
        <v>98.9</v>
      </c>
      <c r="E776" s="528">
        <v>98.9</v>
      </c>
      <c r="F776" s="528">
        <v>99</v>
      </c>
      <c r="G776" s="528">
        <v>101.5</v>
      </c>
      <c r="H776" s="528">
        <v>101.5</v>
      </c>
      <c r="I776" s="528">
        <v>101.5</v>
      </c>
      <c r="J776" s="528">
        <v>102</v>
      </c>
      <c r="K776" s="528">
        <v>102.2</v>
      </c>
      <c r="L776" s="528">
        <v>104.3</v>
      </c>
      <c r="M776" s="528">
        <v>104.3</v>
      </c>
      <c r="N776" s="528">
        <v>104.3</v>
      </c>
      <c r="O776" s="528">
        <v>104.3</v>
      </c>
      <c r="P776" s="528">
        <v>104.2</v>
      </c>
      <c r="Q776" s="528">
        <v>104.2</v>
      </c>
      <c r="R776" s="528">
        <v>104.2</v>
      </c>
      <c r="S776" s="528">
        <v>105.7</v>
      </c>
      <c r="T776" s="528">
        <v>105.7</v>
      </c>
      <c r="U776" s="528">
        <v>105.7</v>
      </c>
      <c r="V776" s="528">
        <v>105.7</v>
      </c>
      <c r="W776" s="528">
        <v>105.7</v>
      </c>
      <c r="X776" s="528">
        <v>105.7</v>
      </c>
      <c r="Y776" s="528">
        <v>105.6</v>
      </c>
      <c r="Z776" s="528">
        <v>105.8</v>
      </c>
      <c r="AA776" s="528">
        <v>105.5</v>
      </c>
      <c r="AB776" s="528">
        <v>105.5</v>
      </c>
      <c r="AC776" s="528">
        <v>105.5</v>
      </c>
      <c r="AD776" s="528">
        <v>106.2</v>
      </c>
      <c r="AE776" s="528">
        <v>107.5</v>
      </c>
      <c r="AF776" s="528">
        <v>107.5</v>
      </c>
      <c r="AG776" s="528">
        <v>107.5</v>
      </c>
      <c r="AH776" s="528">
        <v>107.6</v>
      </c>
      <c r="AI776" s="528">
        <v>107.6</v>
      </c>
      <c r="AJ776" s="528">
        <v>107.6</v>
      </c>
      <c r="AK776" s="528">
        <v>107.6</v>
      </c>
      <c r="AL776" s="528">
        <v>107.6</v>
      </c>
      <c r="AM776" s="528">
        <v>107.6</v>
      </c>
      <c r="AN776" s="528">
        <v>107.3</v>
      </c>
      <c r="AO776" s="528">
        <v>107.3</v>
      </c>
      <c r="AP776" s="528">
        <v>107.3</v>
      </c>
      <c r="AQ776" s="528">
        <v>108.5</v>
      </c>
      <c r="AR776" s="528">
        <v>106.3</v>
      </c>
      <c r="AS776" s="528">
        <v>106.3</v>
      </c>
      <c r="AT776" s="528">
        <v>106.3</v>
      </c>
      <c r="AU776" s="528">
        <v>106.3</v>
      </c>
      <c r="AV776" s="528">
        <v>106.4</v>
      </c>
      <c r="AW776" s="528">
        <v>106.4</v>
      </c>
      <c r="AX776" s="528">
        <v>106.4</v>
      </c>
      <c r="AY776" s="528">
        <v>105.8</v>
      </c>
      <c r="AZ776" s="528">
        <v>102.2</v>
      </c>
      <c r="BA776" s="528">
        <v>102.1</v>
      </c>
      <c r="BB776" s="528">
        <v>101.8</v>
      </c>
      <c r="BC776" s="528">
        <v>101.8</v>
      </c>
      <c r="BD776" s="528">
        <v>101.8</v>
      </c>
      <c r="BE776" s="528">
        <v>101.8</v>
      </c>
      <c r="BF776" s="528">
        <v>101.8</v>
      </c>
      <c r="BG776" s="528">
        <v>101.8</v>
      </c>
      <c r="BH776" s="528">
        <v>101.8</v>
      </c>
      <c r="BI776" s="528">
        <v>101.8</v>
      </c>
      <c r="BJ776" s="528">
        <v>98</v>
      </c>
      <c r="BK776" s="528">
        <v>96.7</v>
      </c>
      <c r="BL776" s="528">
        <v>96.8</v>
      </c>
      <c r="BM776" s="528">
        <v>96.8</v>
      </c>
      <c r="BN776" s="528">
        <v>96.8</v>
      </c>
      <c r="BO776" s="528">
        <v>114.9</v>
      </c>
      <c r="BP776" s="528">
        <v>105.4</v>
      </c>
      <c r="BQ776" s="528">
        <v>102.6</v>
      </c>
      <c r="BR776" s="528">
        <v>102.6</v>
      </c>
      <c r="BS776" s="528">
        <v>102.6</v>
      </c>
      <c r="BT776" s="528">
        <v>102.6</v>
      </c>
      <c r="BU776" s="528">
        <v>102.6</v>
      </c>
      <c r="BV776" s="528">
        <v>102.6</v>
      </c>
      <c r="BW776" s="528">
        <v>102.6</v>
      </c>
      <c r="BX776" s="528">
        <v>104</v>
      </c>
      <c r="BY776" s="528">
        <v>103.5</v>
      </c>
      <c r="BZ776" s="528">
        <v>103.2</v>
      </c>
      <c r="CA776" s="528">
        <v>104.2</v>
      </c>
      <c r="CB776" s="528">
        <v>104.2</v>
      </c>
      <c r="CC776" s="528">
        <v>104.8</v>
      </c>
      <c r="CD776" s="528">
        <v>105.2</v>
      </c>
      <c r="CE776" s="528">
        <v>105.2</v>
      </c>
      <c r="CF776" s="528">
        <v>105.7</v>
      </c>
      <c r="CG776" s="528">
        <v>105.7</v>
      </c>
      <c r="CH776" s="528">
        <v>105.7</v>
      </c>
      <c r="CI776" s="528">
        <v>105.6</v>
      </c>
      <c r="CJ776" s="528">
        <v>105</v>
      </c>
      <c r="CK776" s="528">
        <v>105</v>
      </c>
      <c r="CL776" s="528">
        <v>105.8</v>
      </c>
    </row>
    <row r="777" spans="1:90">
      <c r="A777" s="524" t="s">
        <v>3390</v>
      </c>
      <c r="B777" s="524" t="s">
        <v>1528</v>
      </c>
      <c r="C777" s="525">
        <v>7.1599999999999997E-2</v>
      </c>
      <c r="D777" s="528">
        <v>107.4</v>
      </c>
      <c r="E777" s="528">
        <v>107.4</v>
      </c>
      <c r="F777" s="528">
        <v>107.4</v>
      </c>
      <c r="G777" s="528">
        <v>107.6</v>
      </c>
      <c r="H777" s="528">
        <v>107</v>
      </c>
      <c r="I777" s="528">
        <v>107</v>
      </c>
      <c r="J777" s="528">
        <v>107</v>
      </c>
      <c r="K777" s="528">
        <v>107</v>
      </c>
      <c r="L777" s="528">
        <v>107</v>
      </c>
      <c r="M777" s="528">
        <v>107</v>
      </c>
      <c r="N777" s="528">
        <v>107</v>
      </c>
      <c r="O777" s="528">
        <v>107</v>
      </c>
      <c r="P777" s="528">
        <v>121.7</v>
      </c>
      <c r="Q777" s="528">
        <v>121.7</v>
      </c>
      <c r="R777" s="528">
        <v>121.7</v>
      </c>
      <c r="S777" s="528">
        <v>112.6</v>
      </c>
      <c r="T777" s="528">
        <v>112.6</v>
      </c>
      <c r="U777" s="528">
        <v>122.7</v>
      </c>
      <c r="V777" s="528">
        <v>122.7</v>
      </c>
      <c r="W777" s="528">
        <v>122.7</v>
      </c>
      <c r="X777" s="528">
        <v>122.7</v>
      </c>
      <c r="Y777" s="528">
        <v>122.7</v>
      </c>
      <c r="Z777" s="528">
        <v>122.7</v>
      </c>
      <c r="AA777" s="528">
        <v>122.7</v>
      </c>
      <c r="AB777" s="528">
        <v>123.2</v>
      </c>
      <c r="AC777" s="528">
        <v>123.2</v>
      </c>
      <c r="AD777" s="528">
        <v>123.2</v>
      </c>
      <c r="AE777" s="528">
        <v>132.80000000000001</v>
      </c>
      <c r="AF777" s="528">
        <v>132.80000000000001</v>
      </c>
      <c r="AG777" s="528">
        <v>132.80000000000001</v>
      </c>
      <c r="AH777" s="528">
        <v>132.80000000000001</v>
      </c>
      <c r="AI777" s="528">
        <v>132.80000000000001</v>
      </c>
      <c r="AJ777" s="528">
        <v>132.80000000000001</v>
      </c>
      <c r="AK777" s="528">
        <v>132.80000000000001</v>
      </c>
      <c r="AL777" s="528">
        <v>132.80000000000001</v>
      </c>
      <c r="AM777" s="528">
        <v>132.80000000000001</v>
      </c>
      <c r="AN777" s="528">
        <v>137</v>
      </c>
      <c r="AO777" s="528">
        <v>139.9</v>
      </c>
      <c r="AP777" s="528">
        <v>139.9</v>
      </c>
      <c r="AQ777" s="528">
        <v>139.5</v>
      </c>
      <c r="AR777" s="528">
        <v>151.19999999999999</v>
      </c>
      <c r="AS777" s="528">
        <v>151.19999999999999</v>
      </c>
      <c r="AT777" s="528">
        <v>152</v>
      </c>
      <c r="AU777" s="528">
        <v>154.1</v>
      </c>
      <c r="AV777" s="528">
        <v>154.1</v>
      </c>
      <c r="AW777" s="528">
        <v>154.1</v>
      </c>
      <c r="AX777" s="528">
        <v>154.1</v>
      </c>
      <c r="AY777" s="528">
        <v>154.1</v>
      </c>
      <c r="AZ777" s="528">
        <v>153.30000000000001</v>
      </c>
      <c r="BA777" s="528">
        <v>145.80000000000001</v>
      </c>
      <c r="BB777" s="528">
        <v>144.80000000000001</v>
      </c>
      <c r="BC777" s="528">
        <v>144.80000000000001</v>
      </c>
      <c r="BD777" s="528">
        <v>144.80000000000001</v>
      </c>
      <c r="BE777" s="528">
        <v>144.80000000000001</v>
      </c>
      <c r="BF777" s="528">
        <v>144.80000000000001</v>
      </c>
      <c r="BG777" s="528">
        <v>144.80000000000001</v>
      </c>
      <c r="BH777" s="528">
        <v>140.30000000000001</v>
      </c>
      <c r="BI777" s="528">
        <v>138.9</v>
      </c>
      <c r="BJ777" s="528">
        <v>138.9</v>
      </c>
      <c r="BK777" s="528">
        <v>138.80000000000001</v>
      </c>
      <c r="BL777" s="528">
        <v>138.80000000000001</v>
      </c>
      <c r="BM777" s="528">
        <v>139</v>
      </c>
      <c r="BN777" s="528">
        <v>139.4</v>
      </c>
      <c r="BO777" s="528">
        <v>140.30000000000001</v>
      </c>
      <c r="BP777" s="528">
        <v>139.1</v>
      </c>
      <c r="BQ777" s="528">
        <v>137.30000000000001</v>
      </c>
      <c r="BR777" s="528">
        <v>137.30000000000001</v>
      </c>
      <c r="BS777" s="528">
        <v>137.30000000000001</v>
      </c>
      <c r="BT777" s="528">
        <v>137.30000000000001</v>
      </c>
      <c r="BU777" s="528">
        <v>137.30000000000001</v>
      </c>
      <c r="BV777" s="528">
        <v>137.30000000000001</v>
      </c>
      <c r="BW777" s="528">
        <v>137.30000000000001</v>
      </c>
      <c r="BX777" s="528">
        <v>154</v>
      </c>
      <c r="BY777" s="528">
        <v>160.4</v>
      </c>
      <c r="BZ777" s="528">
        <v>161.5</v>
      </c>
      <c r="CA777" s="528">
        <v>161.5</v>
      </c>
      <c r="CB777" s="528">
        <v>164.2</v>
      </c>
      <c r="CC777" s="528">
        <v>161.69999999999999</v>
      </c>
      <c r="CD777" s="528">
        <v>161.69999999999999</v>
      </c>
      <c r="CE777" s="528">
        <v>162.5</v>
      </c>
      <c r="CF777" s="528">
        <v>163.1</v>
      </c>
      <c r="CG777" s="528">
        <v>163.1</v>
      </c>
      <c r="CH777" s="528">
        <v>163.1</v>
      </c>
      <c r="CI777" s="528">
        <v>163.1</v>
      </c>
      <c r="CJ777" s="528">
        <v>163.1</v>
      </c>
      <c r="CK777" s="528">
        <v>163.1</v>
      </c>
      <c r="CL777" s="528">
        <v>163.1</v>
      </c>
    </row>
    <row r="778" spans="1:90">
      <c r="A778" s="524" t="s">
        <v>3391</v>
      </c>
      <c r="B778" s="524" t="s">
        <v>1530</v>
      </c>
      <c r="C778" s="525">
        <v>4.3979999999999998E-2</v>
      </c>
      <c r="D778" s="528">
        <v>100.7</v>
      </c>
      <c r="E778" s="528">
        <v>101</v>
      </c>
      <c r="F778" s="528">
        <v>102.1</v>
      </c>
      <c r="G778" s="528">
        <v>105.6</v>
      </c>
      <c r="H778" s="528">
        <v>105.8</v>
      </c>
      <c r="I778" s="528">
        <v>106.2</v>
      </c>
      <c r="J778" s="528">
        <v>106.5</v>
      </c>
      <c r="K778" s="528">
        <v>107.3</v>
      </c>
      <c r="L778" s="528">
        <v>107.8</v>
      </c>
      <c r="M778" s="528">
        <v>107.7</v>
      </c>
      <c r="N778" s="528">
        <v>107.3</v>
      </c>
      <c r="O778" s="528">
        <v>107.1</v>
      </c>
      <c r="P778" s="528">
        <v>107.1</v>
      </c>
      <c r="Q778" s="528">
        <v>107.3</v>
      </c>
      <c r="R778" s="528">
        <v>107.8</v>
      </c>
      <c r="S778" s="528">
        <v>108.1</v>
      </c>
      <c r="T778" s="528">
        <v>108.5</v>
      </c>
      <c r="U778" s="528">
        <v>109</v>
      </c>
      <c r="V778" s="528">
        <v>110</v>
      </c>
      <c r="W778" s="528">
        <v>110.6</v>
      </c>
      <c r="X778" s="528">
        <v>111.5</v>
      </c>
      <c r="Y778" s="528">
        <v>113.3</v>
      </c>
      <c r="Z778" s="528">
        <v>114.2</v>
      </c>
      <c r="AA778" s="528">
        <v>116.3</v>
      </c>
      <c r="AB778" s="528">
        <v>118.4</v>
      </c>
      <c r="AC778" s="528">
        <v>118.3</v>
      </c>
      <c r="AD778" s="528">
        <v>119.3</v>
      </c>
      <c r="AE778" s="528">
        <v>122.1</v>
      </c>
      <c r="AF778" s="528">
        <v>122.6</v>
      </c>
      <c r="AG778" s="528">
        <v>122.4</v>
      </c>
      <c r="AH778" s="528">
        <v>121.6</v>
      </c>
      <c r="AI778" s="528">
        <v>122</v>
      </c>
      <c r="AJ778" s="528">
        <v>121.1</v>
      </c>
      <c r="AK778" s="528">
        <v>123.2</v>
      </c>
      <c r="AL778" s="528">
        <v>123.2</v>
      </c>
      <c r="AM778" s="528">
        <v>124.4</v>
      </c>
      <c r="AN778" s="528">
        <v>126.8</v>
      </c>
      <c r="AO778" s="528">
        <v>125.7</v>
      </c>
      <c r="AP778" s="528">
        <v>125.4</v>
      </c>
      <c r="AQ778" s="528">
        <v>130.6</v>
      </c>
      <c r="AR778" s="528">
        <v>130.9</v>
      </c>
      <c r="AS778" s="528">
        <v>131.1</v>
      </c>
      <c r="AT778" s="528">
        <v>131.69999999999999</v>
      </c>
      <c r="AU778" s="528">
        <v>133.69999999999999</v>
      </c>
      <c r="AV778" s="528">
        <v>133.80000000000001</v>
      </c>
      <c r="AW778" s="528">
        <v>132.6</v>
      </c>
      <c r="AX778" s="528">
        <v>136.19999999999999</v>
      </c>
      <c r="AY778" s="528">
        <v>135.9</v>
      </c>
      <c r="AZ778" s="528">
        <v>133.30000000000001</v>
      </c>
      <c r="BA778" s="528">
        <v>134.9</v>
      </c>
      <c r="BB778" s="528">
        <v>133.80000000000001</v>
      </c>
      <c r="BC778" s="528">
        <v>132.69999999999999</v>
      </c>
      <c r="BD778" s="528">
        <v>133.5</v>
      </c>
      <c r="BE778" s="528">
        <v>131.69999999999999</v>
      </c>
      <c r="BF778" s="528">
        <v>131.4</v>
      </c>
      <c r="BG778" s="528">
        <v>131.4</v>
      </c>
      <c r="BH778" s="528">
        <v>131.30000000000001</v>
      </c>
      <c r="BI778" s="528">
        <v>131.9</v>
      </c>
      <c r="BJ778" s="528">
        <v>133.19999999999999</v>
      </c>
      <c r="BK778" s="528">
        <v>134.4</v>
      </c>
      <c r="BL778" s="528">
        <v>133.9</v>
      </c>
      <c r="BM778" s="528">
        <v>134</v>
      </c>
      <c r="BN778" s="528">
        <v>134.30000000000001</v>
      </c>
      <c r="BO778" s="528">
        <v>134.69999999999999</v>
      </c>
      <c r="BP778" s="528">
        <v>134.80000000000001</v>
      </c>
      <c r="BQ778" s="528">
        <v>135.1</v>
      </c>
      <c r="BR778" s="528">
        <v>135.1</v>
      </c>
      <c r="BS778" s="528">
        <v>134.69999999999999</v>
      </c>
      <c r="BT778" s="528">
        <v>134.5</v>
      </c>
      <c r="BU778" s="528">
        <v>134.5</v>
      </c>
      <c r="BV778" s="528">
        <v>134.5</v>
      </c>
      <c r="BW778" s="528">
        <v>135.9</v>
      </c>
      <c r="BX778" s="528">
        <v>141.1</v>
      </c>
      <c r="BY778" s="528">
        <v>141.9</v>
      </c>
      <c r="BZ778" s="528">
        <v>141.5</v>
      </c>
      <c r="CA778" s="528">
        <v>142.30000000000001</v>
      </c>
      <c r="CB778" s="528">
        <v>142.6</v>
      </c>
      <c r="CC778" s="528">
        <v>144.4</v>
      </c>
      <c r="CD778" s="528">
        <v>144</v>
      </c>
      <c r="CE778" s="528">
        <v>143.6</v>
      </c>
      <c r="CF778" s="528">
        <v>142.19999999999999</v>
      </c>
      <c r="CG778" s="528">
        <v>144.6</v>
      </c>
      <c r="CH778" s="528">
        <v>145.5</v>
      </c>
      <c r="CI778" s="528">
        <v>145.5</v>
      </c>
      <c r="CJ778" s="528">
        <v>145.5</v>
      </c>
      <c r="CK778" s="528">
        <v>145.6</v>
      </c>
      <c r="CL778" s="528">
        <v>145.6</v>
      </c>
    </row>
    <row r="779" spans="1:90">
      <c r="A779" s="524" t="s">
        <v>3392</v>
      </c>
      <c r="B779" s="524" t="s">
        <v>1532</v>
      </c>
      <c r="C779" s="525">
        <v>0.10538</v>
      </c>
      <c r="D779" s="528">
        <v>99.7</v>
      </c>
      <c r="E779" s="528">
        <v>99.8</v>
      </c>
      <c r="F779" s="528">
        <v>102.8</v>
      </c>
      <c r="G779" s="528">
        <v>100.6</v>
      </c>
      <c r="H779" s="528">
        <v>100.7</v>
      </c>
      <c r="I779" s="528">
        <v>100.9</v>
      </c>
      <c r="J779" s="528">
        <v>101.6</v>
      </c>
      <c r="K779" s="528">
        <v>101.5</v>
      </c>
      <c r="L779" s="528">
        <v>101.5</v>
      </c>
      <c r="M779" s="528">
        <v>101.4</v>
      </c>
      <c r="N779" s="528">
        <v>101.3</v>
      </c>
      <c r="O779" s="528">
        <v>101.3</v>
      </c>
      <c r="P779" s="528">
        <v>102.6</v>
      </c>
      <c r="Q779" s="528">
        <v>102.9</v>
      </c>
      <c r="R779" s="528">
        <v>103.7</v>
      </c>
      <c r="S779" s="528">
        <v>102.6</v>
      </c>
      <c r="T779" s="528">
        <v>102.6</v>
      </c>
      <c r="U779" s="528">
        <v>103.4</v>
      </c>
      <c r="V779" s="528">
        <v>103.4</v>
      </c>
      <c r="W779" s="528">
        <v>103.4</v>
      </c>
      <c r="X779" s="528">
        <v>103.4</v>
      </c>
      <c r="Y779" s="528">
        <v>102.6</v>
      </c>
      <c r="Z779" s="528">
        <v>101.5</v>
      </c>
      <c r="AA779" s="528">
        <v>100.7</v>
      </c>
      <c r="AB779" s="528">
        <v>100.7</v>
      </c>
      <c r="AC779" s="528">
        <v>100.7</v>
      </c>
      <c r="AD779" s="528">
        <v>100.7</v>
      </c>
      <c r="AE779" s="528">
        <v>101.6</v>
      </c>
      <c r="AF779" s="528">
        <v>102.5</v>
      </c>
      <c r="AG779" s="528">
        <v>102.5</v>
      </c>
      <c r="AH779" s="528">
        <v>102.5</v>
      </c>
      <c r="AI779" s="528">
        <v>102.5</v>
      </c>
      <c r="AJ779" s="528">
        <v>102.5</v>
      </c>
      <c r="AK779" s="528">
        <v>102.5</v>
      </c>
      <c r="AL779" s="528">
        <v>102.2</v>
      </c>
      <c r="AM779" s="528">
        <v>102.2</v>
      </c>
      <c r="AN779" s="528">
        <v>102.2</v>
      </c>
      <c r="AO779" s="528">
        <v>102.2</v>
      </c>
      <c r="AP779" s="528">
        <v>102.2</v>
      </c>
      <c r="AQ779" s="528">
        <v>101.6</v>
      </c>
      <c r="AR779" s="528">
        <v>101.6</v>
      </c>
      <c r="AS779" s="528">
        <v>101.6</v>
      </c>
      <c r="AT779" s="528">
        <v>101.6</v>
      </c>
      <c r="AU779" s="528">
        <v>101.6</v>
      </c>
      <c r="AV779" s="528">
        <v>101.6</v>
      </c>
      <c r="AW779" s="528">
        <v>101.6</v>
      </c>
      <c r="AX779" s="528">
        <v>102.7</v>
      </c>
      <c r="AY779" s="528">
        <v>101.6</v>
      </c>
      <c r="AZ779" s="528">
        <v>102</v>
      </c>
      <c r="BA779" s="528">
        <v>102.2</v>
      </c>
      <c r="BB779" s="528">
        <v>102.2</v>
      </c>
      <c r="BC779" s="528">
        <v>106.6</v>
      </c>
      <c r="BD779" s="528">
        <v>106.6</v>
      </c>
      <c r="BE779" s="528">
        <v>106.6</v>
      </c>
      <c r="BF779" s="528">
        <v>106.6</v>
      </c>
      <c r="BG779" s="528">
        <v>106.6</v>
      </c>
      <c r="BH779" s="528">
        <v>107.6</v>
      </c>
      <c r="BI779" s="528">
        <v>107.9</v>
      </c>
      <c r="BJ779" s="528">
        <v>107.8</v>
      </c>
      <c r="BK779" s="528">
        <v>107.5</v>
      </c>
      <c r="BL779" s="528">
        <v>107.4</v>
      </c>
      <c r="BM779" s="528">
        <v>107.6</v>
      </c>
      <c r="BN779" s="528">
        <v>108.3</v>
      </c>
      <c r="BO779" s="528">
        <v>106.5</v>
      </c>
      <c r="BP779" s="528">
        <v>106.3</v>
      </c>
      <c r="BQ779" s="528">
        <v>108.3</v>
      </c>
      <c r="BR779" s="528">
        <v>109</v>
      </c>
      <c r="BS779" s="528">
        <v>109</v>
      </c>
      <c r="BT779" s="528">
        <v>109</v>
      </c>
      <c r="BU779" s="528">
        <v>109</v>
      </c>
      <c r="BV779" s="528">
        <v>109</v>
      </c>
      <c r="BW779" s="528">
        <v>109</v>
      </c>
      <c r="BX779" s="528">
        <v>100.3</v>
      </c>
      <c r="BY779" s="528">
        <v>99.4</v>
      </c>
      <c r="BZ779" s="528">
        <v>107.7</v>
      </c>
      <c r="CA779" s="528">
        <v>106.4</v>
      </c>
      <c r="CB779" s="528">
        <v>106.4</v>
      </c>
      <c r="CC779" s="528">
        <v>105.5</v>
      </c>
      <c r="CD779" s="528">
        <v>107</v>
      </c>
      <c r="CE779" s="528">
        <v>108.3</v>
      </c>
      <c r="CF779" s="528">
        <v>109.7</v>
      </c>
      <c r="CG779" s="528">
        <v>109.9</v>
      </c>
      <c r="CH779" s="528">
        <v>109.8</v>
      </c>
      <c r="CI779" s="528">
        <v>110.1</v>
      </c>
      <c r="CJ779" s="528">
        <v>109.8</v>
      </c>
      <c r="CK779" s="528">
        <v>109.1</v>
      </c>
      <c r="CL779" s="528">
        <v>110.5</v>
      </c>
    </row>
    <row r="780" spans="1:90">
      <c r="A780" s="524" t="s">
        <v>3393</v>
      </c>
      <c r="B780" s="524" t="s">
        <v>1534</v>
      </c>
      <c r="C780" s="525">
        <v>1.422E-2</v>
      </c>
      <c r="D780" s="528">
        <v>101.4</v>
      </c>
      <c r="E780" s="528">
        <v>101.4</v>
      </c>
      <c r="F780" s="528">
        <v>101.4</v>
      </c>
      <c r="G780" s="528">
        <v>100.1</v>
      </c>
      <c r="H780" s="528">
        <v>100.1</v>
      </c>
      <c r="I780" s="528">
        <v>100.1</v>
      </c>
      <c r="J780" s="528">
        <v>101.5</v>
      </c>
      <c r="K780" s="528">
        <v>101.5</v>
      </c>
      <c r="L780" s="528">
        <v>101.5</v>
      </c>
      <c r="M780" s="528">
        <v>101.5</v>
      </c>
      <c r="N780" s="528">
        <v>101.5</v>
      </c>
      <c r="O780" s="528">
        <v>101.2</v>
      </c>
      <c r="P780" s="528">
        <v>100.2</v>
      </c>
      <c r="Q780" s="528">
        <v>100.2</v>
      </c>
      <c r="R780" s="528">
        <v>100.2</v>
      </c>
      <c r="S780" s="528">
        <v>100.3</v>
      </c>
      <c r="T780" s="528">
        <v>100.3</v>
      </c>
      <c r="U780" s="528">
        <v>100.3</v>
      </c>
      <c r="V780" s="528">
        <v>100.3</v>
      </c>
      <c r="W780" s="528">
        <v>100.3</v>
      </c>
      <c r="X780" s="528">
        <v>100.4</v>
      </c>
      <c r="Y780" s="528">
        <v>100.6</v>
      </c>
      <c r="Z780" s="528">
        <v>100.6</v>
      </c>
      <c r="AA780" s="528">
        <v>100.6</v>
      </c>
      <c r="AB780" s="528">
        <v>99.8</v>
      </c>
      <c r="AC780" s="528">
        <v>99.8</v>
      </c>
      <c r="AD780" s="528">
        <v>99.9</v>
      </c>
      <c r="AE780" s="528">
        <v>104</v>
      </c>
      <c r="AF780" s="528">
        <v>104</v>
      </c>
      <c r="AG780" s="528">
        <v>104</v>
      </c>
      <c r="AH780" s="528">
        <v>104.2</v>
      </c>
      <c r="AI780" s="528">
        <v>104.2</v>
      </c>
      <c r="AJ780" s="528">
        <v>104.2</v>
      </c>
      <c r="AK780" s="528">
        <v>104.4</v>
      </c>
      <c r="AL780" s="528">
        <v>104.4</v>
      </c>
      <c r="AM780" s="528">
        <v>104.4</v>
      </c>
      <c r="AN780" s="528">
        <v>105</v>
      </c>
      <c r="AO780" s="528">
        <v>105</v>
      </c>
      <c r="AP780" s="528">
        <v>105</v>
      </c>
      <c r="AQ780" s="528">
        <v>105</v>
      </c>
      <c r="AR780" s="528">
        <v>105</v>
      </c>
      <c r="AS780" s="528">
        <v>105</v>
      </c>
      <c r="AT780" s="528">
        <v>111.1</v>
      </c>
      <c r="AU780" s="528">
        <v>111.1</v>
      </c>
      <c r="AV780" s="528">
        <v>111.1</v>
      </c>
      <c r="AW780" s="528">
        <v>112.5</v>
      </c>
      <c r="AX780" s="528">
        <v>112.5</v>
      </c>
      <c r="AY780" s="528">
        <v>111.5</v>
      </c>
      <c r="AZ780" s="528">
        <v>113.1</v>
      </c>
      <c r="BA780" s="528">
        <v>110.1</v>
      </c>
      <c r="BB780" s="528">
        <v>106.1</v>
      </c>
      <c r="BC780" s="528">
        <v>103</v>
      </c>
      <c r="BD780" s="528">
        <v>103.5</v>
      </c>
      <c r="BE780" s="528">
        <v>103.9</v>
      </c>
      <c r="BF780" s="528">
        <v>105.8</v>
      </c>
      <c r="BG780" s="528">
        <v>105.7</v>
      </c>
      <c r="BH780" s="528">
        <v>105.1</v>
      </c>
      <c r="BI780" s="528">
        <v>106</v>
      </c>
      <c r="BJ780" s="528">
        <v>107.2</v>
      </c>
      <c r="BK780" s="528">
        <v>111</v>
      </c>
      <c r="BL780" s="528">
        <v>118.1</v>
      </c>
      <c r="BM780" s="528">
        <v>119.7</v>
      </c>
      <c r="BN780" s="528">
        <v>119.3</v>
      </c>
      <c r="BO780" s="528">
        <v>121.7</v>
      </c>
      <c r="BP780" s="528">
        <v>119.1</v>
      </c>
      <c r="BQ780" s="528">
        <v>118.4</v>
      </c>
      <c r="BR780" s="528">
        <v>118.4</v>
      </c>
      <c r="BS780" s="528">
        <v>118.4</v>
      </c>
      <c r="BT780" s="528">
        <v>119.7</v>
      </c>
      <c r="BU780" s="528">
        <v>120.3</v>
      </c>
      <c r="BV780" s="528">
        <v>120.2</v>
      </c>
      <c r="BW780" s="528">
        <v>120.5</v>
      </c>
      <c r="BX780" s="528">
        <v>120.2</v>
      </c>
      <c r="BY780" s="528">
        <v>120.1</v>
      </c>
      <c r="BZ780" s="528">
        <v>123.3</v>
      </c>
      <c r="CA780" s="528">
        <v>125.1</v>
      </c>
      <c r="CB780" s="528">
        <v>129.19999999999999</v>
      </c>
      <c r="CC780" s="528">
        <v>129.19999999999999</v>
      </c>
      <c r="CD780" s="528">
        <v>129.19999999999999</v>
      </c>
      <c r="CE780" s="528">
        <v>129.19999999999999</v>
      </c>
      <c r="CF780" s="528">
        <v>129.19999999999999</v>
      </c>
      <c r="CG780" s="528">
        <v>129.4</v>
      </c>
      <c r="CH780" s="528">
        <v>129.6</v>
      </c>
      <c r="CI780" s="528">
        <v>129.6</v>
      </c>
      <c r="CJ780" s="528">
        <v>128</v>
      </c>
      <c r="CK780" s="528">
        <v>128.80000000000001</v>
      </c>
      <c r="CL780" s="528">
        <v>128.69999999999999</v>
      </c>
    </row>
    <row r="781" spans="1:90">
      <c r="A781" s="524" t="s">
        <v>3394</v>
      </c>
      <c r="B781" s="524" t="s">
        <v>3395</v>
      </c>
      <c r="C781" s="525">
        <v>3.6800000000000001E-3</v>
      </c>
      <c r="D781" s="528">
        <v>100</v>
      </c>
      <c r="E781" s="528">
        <v>100</v>
      </c>
      <c r="F781" s="528">
        <v>100</v>
      </c>
      <c r="G781" s="528">
        <v>101.8</v>
      </c>
      <c r="H781" s="528">
        <v>101.8</v>
      </c>
      <c r="I781" s="528">
        <v>101.8</v>
      </c>
      <c r="J781" s="528">
        <v>101.8</v>
      </c>
      <c r="K781" s="528">
        <v>101.8</v>
      </c>
      <c r="L781" s="528">
        <v>101.8</v>
      </c>
      <c r="M781" s="528">
        <v>101.8</v>
      </c>
      <c r="N781" s="528">
        <v>101.8</v>
      </c>
      <c r="O781" s="528">
        <v>101.8</v>
      </c>
      <c r="P781" s="528">
        <v>104.7</v>
      </c>
      <c r="Q781" s="528">
        <v>104.7</v>
      </c>
      <c r="R781" s="528">
        <v>104.7</v>
      </c>
      <c r="S781" s="528">
        <v>111</v>
      </c>
      <c r="T781" s="528">
        <v>111</v>
      </c>
      <c r="U781" s="528">
        <v>111</v>
      </c>
      <c r="V781" s="528">
        <v>111</v>
      </c>
      <c r="W781" s="528">
        <v>111</v>
      </c>
      <c r="X781" s="528">
        <v>111</v>
      </c>
      <c r="Y781" s="528">
        <v>111</v>
      </c>
      <c r="Z781" s="528">
        <v>111</v>
      </c>
      <c r="AA781" s="528">
        <v>111</v>
      </c>
      <c r="AB781" s="528">
        <v>111</v>
      </c>
      <c r="AC781" s="528">
        <v>111</v>
      </c>
      <c r="AD781" s="528">
        <v>111</v>
      </c>
      <c r="AE781" s="528">
        <v>110.4</v>
      </c>
      <c r="AF781" s="528">
        <v>110.4</v>
      </c>
      <c r="AG781" s="528">
        <v>110.4</v>
      </c>
      <c r="AH781" s="528">
        <v>110.4</v>
      </c>
      <c r="AI781" s="528">
        <v>110.4</v>
      </c>
      <c r="AJ781" s="528">
        <v>110.4</v>
      </c>
      <c r="AK781" s="528">
        <v>110.4</v>
      </c>
      <c r="AL781" s="528">
        <v>110.4</v>
      </c>
      <c r="AM781" s="528">
        <v>110.4</v>
      </c>
      <c r="AN781" s="528">
        <v>110.4</v>
      </c>
      <c r="AO781" s="528">
        <v>110.4</v>
      </c>
      <c r="AP781" s="528">
        <v>110.4</v>
      </c>
      <c r="AQ781" s="528">
        <v>110.4</v>
      </c>
      <c r="AR781" s="528">
        <v>117.6</v>
      </c>
      <c r="AS781" s="528">
        <v>117.6</v>
      </c>
      <c r="AT781" s="528">
        <v>117.6</v>
      </c>
      <c r="AU781" s="528">
        <v>117.6</v>
      </c>
      <c r="AV781" s="528">
        <v>117.6</v>
      </c>
      <c r="AW781" s="528">
        <v>117.6</v>
      </c>
      <c r="AX781" s="528">
        <v>117.6</v>
      </c>
      <c r="AY781" s="528">
        <v>117.1</v>
      </c>
      <c r="AZ781" s="528">
        <v>125.2</v>
      </c>
      <c r="BA781" s="528">
        <v>125.1</v>
      </c>
      <c r="BB781" s="528">
        <v>124.9</v>
      </c>
      <c r="BC781" s="528">
        <v>124.3</v>
      </c>
      <c r="BD781" s="528">
        <v>124.3</v>
      </c>
      <c r="BE781" s="528">
        <v>124.3</v>
      </c>
      <c r="BF781" s="528">
        <v>122.4</v>
      </c>
      <c r="BG781" s="528">
        <v>122.4</v>
      </c>
      <c r="BH781" s="528">
        <v>122.3</v>
      </c>
      <c r="BI781" s="528">
        <v>122.3</v>
      </c>
      <c r="BJ781" s="528">
        <v>122.3</v>
      </c>
      <c r="BK781" s="528">
        <v>122.3</v>
      </c>
      <c r="BL781" s="528">
        <v>119.8</v>
      </c>
      <c r="BM781" s="528">
        <v>119.8</v>
      </c>
      <c r="BN781" s="528">
        <v>119.8</v>
      </c>
      <c r="BO781" s="528">
        <v>120.1</v>
      </c>
      <c r="BP781" s="528">
        <v>120.1</v>
      </c>
      <c r="BQ781" s="528">
        <v>120.3</v>
      </c>
      <c r="BR781" s="528">
        <v>120.3</v>
      </c>
      <c r="BS781" s="528">
        <v>120.3</v>
      </c>
      <c r="BT781" s="528">
        <v>120.3</v>
      </c>
      <c r="BU781" s="528">
        <v>120.3</v>
      </c>
      <c r="BV781" s="528">
        <v>120.3</v>
      </c>
      <c r="BW781" s="528">
        <v>120.4</v>
      </c>
      <c r="BX781" s="528">
        <v>120.4</v>
      </c>
      <c r="BY781" s="528">
        <v>120.4</v>
      </c>
      <c r="BZ781" s="528">
        <v>120.4</v>
      </c>
      <c r="CA781" s="528">
        <v>120.4</v>
      </c>
      <c r="CB781" s="528">
        <v>120.4</v>
      </c>
      <c r="CC781" s="528">
        <v>121.2</v>
      </c>
      <c r="CD781" s="528">
        <v>123.6</v>
      </c>
      <c r="CE781" s="528">
        <v>123.6</v>
      </c>
      <c r="CF781" s="528">
        <v>123.6</v>
      </c>
      <c r="CG781" s="528">
        <v>123.6</v>
      </c>
      <c r="CH781" s="528">
        <v>123.6</v>
      </c>
      <c r="CI781" s="528">
        <v>123.6</v>
      </c>
      <c r="CJ781" s="528">
        <v>123.6</v>
      </c>
      <c r="CK781" s="528">
        <v>123.6</v>
      </c>
      <c r="CL781" s="528">
        <v>123.8</v>
      </c>
    </row>
    <row r="782" spans="1:90">
      <c r="A782" s="524" t="s">
        <v>3396</v>
      </c>
      <c r="B782" s="524" t="s">
        <v>3397</v>
      </c>
      <c r="C782" s="525">
        <v>6.3229999999999995E-2</v>
      </c>
      <c r="D782" s="528">
        <v>100.1</v>
      </c>
      <c r="E782" s="528">
        <v>100.1</v>
      </c>
      <c r="F782" s="528">
        <v>100.1</v>
      </c>
      <c r="G782" s="528">
        <v>100.2</v>
      </c>
      <c r="H782" s="528">
        <v>100.4</v>
      </c>
      <c r="I782" s="528">
        <v>100.4</v>
      </c>
      <c r="J782" s="528">
        <v>100.4</v>
      </c>
      <c r="K782" s="528">
        <v>100.4</v>
      </c>
      <c r="L782" s="528">
        <v>100.4</v>
      </c>
      <c r="M782" s="528">
        <v>100.4</v>
      </c>
      <c r="N782" s="528">
        <v>100.5</v>
      </c>
      <c r="O782" s="528">
        <v>100.6</v>
      </c>
      <c r="P782" s="528">
        <v>101</v>
      </c>
      <c r="Q782" s="528">
        <v>101.3</v>
      </c>
      <c r="R782" s="528">
        <v>101.5</v>
      </c>
      <c r="S782" s="528">
        <v>108.4</v>
      </c>
      <c r="T782" s="528">
        <v>108.8</v>
      </c>
      <c r="U782" s="528">
        <v>109.2</v>
      </c>
      <c r="V782" s="528">
        <v>109.3</v>
      </c>
      <c r="W782" s="528">
        <v>109.3</v>
      </c>
      <c r="X782" s="528">
        <v>109.3</v>
      </c>
      <c r="Y782" s="528">
        <v>109.7</v>
      </c>
      <c r="Z782" s="528">
        <v>109.2</v>
      </c>
      <c r="AA782" s="528">
        <v>109.2</v>
      </c>
      <c r="AB782" s="528">
        <v>109.6</v>
      </c>
      <c r="AC782" s="528">
        <v>109.6</v>
      </c>
      <c r="AD782" s="528">
        <v>110.4</v>
      </c>
      <c r="AE782" s="528">
        <v>111</v>
      </c>
      <c r="AF782" s="528">
        <v>111</v>
      </c>
      <c r="AG782" s="528">
        <v>111</v>
      </c>
      <c r="AH782" s="528">
        <v>110.7</v>
      </c>
      <c r="AI782" s="528">
        <v>110.7</v>
      </c>
      <c r="AJ782" s="528">
        <v>110.7</v>
      </c>
      <c r="AK782" s="528">
        <v>110.6</v>
      </c>
      <c r="AL782" s="528">
        <v>110.6</v>
      </c>
      <c r="AM782" s="528">
        <v>110.6</v>
      </c>
      <c r="AN782" s="528">
        <v>118.3</v>
      </c>
      <c r="AO782" s="528">
        <v>119.5</v>
      </c>
      <c r="AP782" s="528">
        <v>119.5</v>
      </c>
      <c r="AQ782" s="528">
        <v>122.9</v>
      </c>
      <c r="AR782" s="528">
        <v>123.5</v>
      </c>
      <c r="AS782" s="528">
        <v>125.2</v>
      </c>
      <c r="AT782" s="528">
        <v>126.5</v>
      </c>
      <c r="AU782" s="528">
        <v>127.3</v>
      </c>
      <c r="AV782" s="528">
        <v>127.4</v>
      </c>
      <c r="AW782" s="528">
        <v>125.3</v>
      </c>
      <c r="AX782" s="528">
        <v>125.4</v>
      </c>
      <c r="AY782" s="528">
        <v>124</v>
      </c>
      <c r="AZ782" s="528">
        <v>123.7</v>
      </c>
      <c r="BA782" s="528">
        <v>125.7</v>
      </c>
      <c r="BB782" s="528">
        <v>126.5</v>
      </c>
      <c r="BC782" s="528">
        <v>126.7</v>
      </c>
      <c r="BD782" s="528">
        <v>125.2</v>
      </c>
      <c r="BE782" s="528">
        <v>125.8</v>
      </c>
      <c r="BF782" s="528">
        <v>124</v>
      </c>
      <c r="BG782" s="528">
        <v>121.1</v>
      </c>
      <c r="BH782" s="528">
        <v>122.5</v>
      </c>
      <c r="BI782" s="528">
        <v>122.9</v>
      </c>
      <c r="BJ782" s="528">
        <v>122.2</v>
      </c>
      <c r="BK782" s="528">
        <v>124.2</v>
      </c>
      <c r="BL782" s="528">
        <v>124.7</v>
      </c>
      <c r="BM782" s="528">
        <v>122.7</v>
      </c>
      <c r="BN782" s="528">
        <v>123</v>
      </c>
      <c r="BO782" s="528">
        <v>137</v>
      </c>
      <c r="BP782" s="528">
        <v>136</v>
      </c>
      <c r="BQ782" s="528">
        <v>138</v>
      </c>
      <c r="BR782" s="528">
        <v>137.5</v>
      </c>
      <c r="BS782" s="528">
        <v>137.69999999999999</v>
      </c>
      <c r="BT782" s="528">
        <v>137.80000000000001</v>
      </c>
      <c r="BU782" s="528">
        <v>137</v>
      </c>
      <c r="BV782" s="528">
        <v>137.6</v>
      </c>
      <c r="BW782" s="528">
        <v>137.69999999999999</v>
      </c>
      <c r="BX782" s="528">
        <v>140</v>
      </c>
      <c r="BY782" s="528">
        <v>148.19999999999999</v>
      </c>
      <c r="BZ782" s="528">
        <v>151.30000000000001</v>
      </c>
      <c r="CA782" s="528">
        <v>150.19999999999999</v>
      </c>
      <c r="CB782" s="528">
        <v>152.30000000000001</v>
      </c>
      <c r="CC782" s="528">
        <v>152.19999999999999</v>
      </c>
      <c r="CD782" s="528">
        <v>145</v>
      </c>
      <c r="CE782" s="528">
        <v>150.30000000000001</v>
      </c>
      <c r="CF782" s="528">
        <v>150.6</v>
      </c>
      <c r="CG782" s="528">
        <v>151.30000000000001</v>
      </c>
      <c r="CH782" s="528">
        <v>152.19999999999999</v>
      </c>
      <c r="CI782" s="528">
        <v>151.5</v>
      </c>
      <c r="CJ782" s="528">
        <v>155.30000000000001</v>
      </c>
      <c r="CK782" s="528">
        <v>155.80000000000001</v>
      </c>
      <c r="CL782" s="528">
        <v>156</v>
      </c>
    </row>
    <row r="783" spans="1:90">
      <c r="A783" s="524" t="s">
        <v>3398</v>
      </c>
      <c r="B783" s="524" t="s">
        <v>3399</v>
      </c>
      <c r="C783" s="525">
        <v>9.2999999999999992E-3</v>
      </c>
      <c r="D783" s="528">
        <v>99.7</v>
      </c>
      <c r="E783" s="528">
        <v>99.7</v>
      </c>
      <c r="F783" s="528">
        <v>99.7</v>
      </c>
      <c r="G783" s="528">
        <v>106.9</v>
      </c>
      <c r="H783" s="528">
        <v>108.3</v>
      </c>
      <c r="I783" s="528">
        <v>108.3</v>
      </c>
      <c r="J783" s="528">
        <v>108.3</v>
      </c>
      <c r="K783" s="528">
        <v>108.3</v>
      </c>
      <c r="L783" s="528">
        <v>108.3</v>
      </c>
      <c r="M783" s="528">
        <v>108.3</v>
      </c>
      <c r="N783" s="528">
        <v>108.3</v>
      </c>
      <c r="O783" s="528">
        <v>108.3</v>
      </c>
      <c r="P783" s="528">
        <v>108.3</v>
      </c>
      <c r="Q783" s="528">
        <v>108.3</v>
      </c>
      <c r="R783" s="528">
        <v>108.3</v>
      </c>
      <c r="S783" s="528">
        <v>134.69999999999999</v>
      </c>
      <c r="T783" s="528">
        <v>134.9</v>
      </c>
      <c r="U783" s="528">
        <v>139</v>
      </c>
      <c r="V783" s="528">
        <v>140.6</v>
      </c>
      <c r="W783" s="528">
        <v>140.6</v>
      </c>
      <c r="X783" s="528">
        <v>140.6</v>
      </c>
      <c r="Y783" s="528">
        <v>140.6</v>
      </c>
      <c r="Z783" s="528">
        <v>140.6</v>
      </c>
      <c r="AA783" s="528">
        <v>140.6</v>
      </c>
      <c r="AB783" s="528">
        <v>140</v>
      </c>
      <c r="AC783" s="528">
        <v>140</v>
      </c>
      <c r="AD783" s="528">
        <v>140</v>
      </c>
      <c r="AE783" s="528">
        <v>154.5</v>
      </c>
      <c r="AF783" s="528">
        <v>154.5</v>
      </c>
      <c r="AG783" s="528">
        <v>154.5</v>
      </c>
      <c r="AH783" s="528">
        <v>154.5</v>
      </c>
      <c r="AI783" s="528">
        <v>154.5</v>
      </c>
      <c r="AJ783" s="528">
        <v>154.5</v>
      </c>
      <c r="AK783" s="528">
        <v>154.5</v>
      </c>
      <c r="AL783" s="528">
        <v>154.5</v>
      </c>
      <c r="AM783" s="528">
        <v>154.5</v>
      </c>
      <c r="AN783" s="528">
        <v>156</v>
      </c>
      <c r="AO783" s="528">
        <v>156</v>
      </c>
      <c r="AP783" s="528">
        <v>155.69999999999999</v>
      </c>
      <c r="AQ783" s="528">
        <v>163.4</v>
      </c>
      <c r="AR783" s="528">
        <v>163.4</v>
      </c>
      <c r="AS783" s="528">
        <v>163.4</v>
      </c>
      <c r="AT783" s="528">
        <v>163.4</v>
      </c>
      <c r="AU783" s="528">
        <v>163.4</v>
      </c>
      <c r="AV783" s="528">
        <v>163.4</v>
      </c>
      <c r="AW783" s="528">
        <v>163.4</v>
      </c>
      <c r="AX783" s="528">
        <v>163.4</v>
      </c>
      <c r="AY783" s="528">
        <v>163.4</v>
      </c>
      <c r="AZ783" s="528">
        <v>159.30000000000001</v>
      </c>
      <c r="BA783" s="528">
        <v>159.6</v>
      </c>
      <c r="BB783" s="528">
        <v>158.6</v>
      </c>
      <c r="BC783" s="528">
        <v>159</v>
      </c>
      <c r="BD783" s="528">
        <v>159</v>
      </c>
      <c r="BE783" s="528">
        <v>159.4</v>
      </c>
      <c r="BF783" s="528">
        <v>158.69999999999999</v>
      </c>
      <c r="BG783" s="528">
        <v>159.5</v>
      </c>
      <c r="BH783" s="528">
        <v>166.4</v>
      </c>
      <c r="BI783" s="528">
        <v>166.5</v>
      </c>
      <c r="BJ783" s="528">
        <v>157.5</v>
      </c>
      <c r="BK783" s="528">
        <v>146.9</v>
      </c>
      <c r="BL783" s="528">
        <v>149.4</v>
      </c>
      <c r="BM783" s="528">
        <v>159.5</v>
      </c>
      <c r="BN783" s="528">
        <v>153.80000000000001</v>
      </c>
      <c r="BO783" s="528">
        <v>143.30000000000001</v>
      </c>
      <c r="BP783" s="528">
        <v>142.6</v>
      </c>
      <c r="BQ783" s="528">
        <v>142.6</v>
      </c>
      <c r="BR783" s="528">
        <v>142.6</v>
      </c>
      <c r="BS783" s="528">
        <v>142.6</v>
      </c>
      <c r="BT783" s="528">
        <v>142.6</v>
      </c>
      <c r="BU783" s="528">
        <v>142.6</v>
      </c>
      <c r="BV783" s="528">
        <v>142.6</v>
      </c>
      <c r="BW783" s="528">
        <v>142.6</v>
      </c>
      <c r="BX783" s="528">
        <v>143.5</v>
      </c>
      <c r="BY783" s="528">
        <v>143.5</v>
      </c>
      <c r="BZ783" s="528">
        <v>145.9</v>
      </c>
      <c r="CA783" s="528">
        <v>145.5</v>
      </c>
      <c r="CB783" s="528">
        <v>145</v>
      </c>
      <c r="CC783" s="528">
        <v>145</v>
      </c>
      <c r="CD783" s="528">
        <v>145</v>
      </c>
      <c r="CE783" s="528">
        <v>145</v>
      </c>
      <c r="CF783" s="528">
        <v>145</v>
      </c>
      <c r="CG783" s="528">
        <v>145</v>
      </c>
      <c r="CH783" s="528">
        <v>145</v>
      </c>
      <c r="CI783" s="528">
        <v>145</v>
      </c>
      <c r="CJ783" s="528">
        <v>145</v>
      </c>
      <c r="CK783" s="528">
        <v>145</v>
      </c>
      <c r="CL783" s="528">
        <v>145</v>
      </c>
    </row>
    <row r="784" spans="1:90">
      <c r="A784" s="524" t="s">
        <v>3400</v>
      </c>
      <c r="B784" s="524" t="s">
        <v>3401</v>
      </c>
      <c r="C784" s="525">
        <v>1.09E-3</v>
      </c>
      <c r="D784" s="528">
        <v>100.8</v>
      </c>
      <c r="E784" s="528">
        <v>100.8</v>
      </c>
      <c r="F784" s="528">
        <v>100.8</v>
      </c>
      <c r="G784" s="528">
        <v>104.6</v>
      </c>
      <c r="H784" s="528">
        <v>104.6</v>
      </c>
      <c r="I784" s="528">
        <v>104.6</v>
      </c>
      <c r="J784" s="528">
        <v>104.6</v>
      </c>
      <c r="K784" s="528">
        <v>104.6</v>
      </c>
      <c r="L784" s="528">
        <v>104.6</v>
      </c>
      <c r="M784" s="528">
        <v>104.6</v>
      </c>
      <c r="N784" s="528">
        <v>104.6</v>
      </c>
      <c r="O784" s="528">
        <v>104.6</v>
      </c>
      <c r="P784" s="528">
        <v>122.4</v>
      </c>
      <c r="Q784" s="528">
        <v>122.4</v>
      </c>
      <c r="R784" s="528">
        <v>122.4</v>
      </c>
      <c r="S784" s="528">
        <v>144.80000000000001</v>
      </c>
      <c r="T784" s="528">
        <v>144.80000000000001</v>
      </c>
      <c r="U784" s="528">
        <v>144.80000000000001</v>
      </c>
      <c r="V784" s="528">
        <v>144.80000000000001</v>
      </c>
      <c r="W784" s="528">
        <v>144.80000000000001</v>
      </c>
      <c r="X784" s="528">
        <v>144.80000000000001</v>
      </c>
      <c r="Y784" s="528">
        <v>144.80000000000001</v>
      </c>
      <c r="Z784" s="528">
        <v>144.80000000000001</v>
      </c>
      <c r="AA784" s="528">
        <v>144.80000000000001</v>
      </c>
      <c r="AB784" s="528">
        <v>149.30000000000001</v>
      </c>
      <c r="AC784" s="528">
        <v>149.30000000000001</v>
      </c>
      <c r="AD784" s="528">
        <v>149.30000000000001</v>
      </c>
      <c r="AE784" s="528">
        <v>205</v>
      </c>
      <c r="AF784" s="528">
        <v>205</v>
      </c>
      <c r="AG784" s="528">
        <v>205</v>
      </c>
      <c r="AH784" s="528">
        <v>205</v>
      </c>
      <c r="AI784" s="528">
        <v>205</v>
      </c>
      <c r="AJ784" s="528">
        <v>205</v>
      </c>
      <c r="AK784" s="528">
        <v>205</v>
      </c>
      <c r="AL784" s="528">
        <v>205</v>
      </c>
      <c r="AM784" s="528">
        <v>205</v>
      </c>
      <c r="AN784" s="528">
        <v>203.8</v>
      </c>
      <c r="AO784" s="528">
        <v>205</v>
      </c>
      <c r="AP784" s="528">
        <v>205</v>
      </c>
      <c r="AQ784" s="528">
        <v>205</v>
      </c>
      <c r="AR784" s="528">
        <v>205</v>
      </c>
      <c r="AS784" s="528">
        <v>205</v>
      </c>
      <c r="AT784" s="528">
        <v>205</v>
      </c>
      <c r="AU784" s="528">
        <v>201.1</v>
      </c>
      <c r="AV784" s="528">
        <v>201.1</v>
      </c>
      <c r="AW784" s="528">
        <v>201.1</v>
      </c>
      <c r="AX784" s="528">
        <v>201.1</v>
      </c>
      <c r="AY784" s="528">
        <v>201.1</v>
      </c>
      <c r="AZ784" s="528">
        <v>195.5</v>
      </c>
      <c r="BA784" s="528">
        <v>195.3</v>
      </c>
      <c r="BB784" s="528">
        <v>194.5</v>
      </c>
      <c r="BC784" s="528">
        <v>194.5</v>
      </c>
      <c r="BD784" s="528">
        <v>194.5</v>
      </c>
      <c r="BE784" s="528">
        <v>194.5</v>
      </c>
      <c r="BF784" s="528">
        <v>195.4</v>
      </c>
      <c r="BG784" s="528">
        <v>195.7</v>
      </c>
      <c r="BH784" s="528">
        <v>203.5</v>
      </c>
      <c r="BI784" s="528">
        <v>203.5</v>
      </c>
      <c r="BJ784" s="528">
        <v>221.4</v>
      </c>
      <c r="BK784" s="528">
        <v>234.6</v>
      </c>
      <c r="BL784" s="528">
        <v>234.6</v>
      </c>
      <c r="BM784" s="528">
        <v>234.6</v>
      </c>
      <c r="BN784" s="528">
        <v>235.1</v>
      </c>
      <c r="BO784" s="528">
        <v>235.6</v>
      </c>
      <c r="BP784" s="528">
        <v>235.6</v>
      </c>
      <c r="BQ784" s="528">
        <v>235.6</v>
      </c>
      <c r="BR784" s="528">
        <v>235.6</v>
      </c>
      <c r="BS784" s="528">
        <v>235.6</v>
      </c>
      <c r="BT784" s="528">
        <v>235.6</v>
      </c>
      <c r="BU784" s="528">
        <v>235.6</v>
      </c>
      <c r="BV784" s="528">
        <v>235.6</v>
      </c>
      <c r="BW784" s="528">
        <v>235.6</v>
      </c>
      <c r="BX784" s="528">
        <v>226.2</v>
      </c>
      <c r="BY784" s="528">
        <v>226.2</v>
      </c>
      <c r="BZ784" s="528">
        <v>228.8</v>
      </c>
      <c r="CA784" s="528">
        <v>229.2</v>
      </c>
      <c r="CB784" s="528">
        <v>226.2</v>
      </c>
      <c r="CC784" s="528">
        <v>226.2</v>
      </c>
      <c r="CD784" s="528">
        <v>227.8</v>
      </c>
      <c r="CE784" s="528">
        <v>227.8</v>
      </c>
      <c r="CF784" s="528">
        <v>227.8</v>
      </c>
      <c r="CG784" s="528">
        <v>227.8</v>
      </c>
      <c r="CH784" s="528">
        <v>227.8</v>
      </c>
      <c r="CI784" s="528">
        <v>230.4</v>
      </c>
      <c r="CJ784" s="528">
        <v>230.4</v>
      </c>
      <c r="CK784" s="528">
        <v>230.4</v>
      </c>
      <c r="CL784" s="528">
        <v>231.7</v>
      </c>
    </row>
    <row r="785" spans="1:90">
      <c r="A785" s="524" t="s">
        <v>3402</v>
      </c>
      <c r="B785" s="524" t="s">
        <v>3403</v>
      </c>
      <c r="C785" s="525">
        <v>8.5800000000000001E-2</v>
      </c>
      <c r="D785" s="528">
        <v>101.5</v>
      </c>
      <c r="E785" s="528">
        <v>100.8</v>
      </c>
      <c r="F785" s="528">
        <v>99.8</v>
      </c>
      <c r="G785" s="528">
        <v>100.8</v>
      </c>
      <c r="H785" s="528">
        <v>101.1</v>
      </c>
      <c r="I785" s="528">
        <v>102.9</v>
      </c>
      <c r="J785" s="528">
        <v>102.5</v>
      </c>
      <c r="K785" s="528">
        <v>102.4</v>
      </c>
      <c r="L785" s="528">
        <v>102.4</v>
      </c>
      <c r="M785" s="528">
        <v>102.6</v>
      </c>
      <c r="N785" s="528">
        <v>101.2</v>
      </c>
      <c r="O785" s="528">
        <v>103.1</v>
      </c>
      <c r="P785" s="528">
        <v>102.7</v>
      </c>
      <c r="Q785" s="528">
        <v>102</v>
      </c>
      <c r="R785" s="528">
        <v>102</v>
      </c>
      <c r="S785" s="528">
        <v>100.7</v>
      </c>
      <c r="T785" s="528">
        <v>102.3</v>
      </c>
      <c r="U785" s="528">
        <v>101.4</v>
      </c>
      <c r="V785" s="528">
        <v>101.7</v>
      </c>
      <c r="W785" s="528">
        <v>102.2</v>
      </c>
      <c r="X785" s="528">
        <v>102.1</v>
      </c>
      <c r="Y785" s="528">
        <v>101.8</v>
      </c>
      <c r="Z785" s="528">
        <v>102.3</v>
      </c>
      <c r="AA785" s="528">
        <v>101.6</v>
      </c>
      <c r="AB785" s="528">
        <v>101.3</v>
      </c>
      <c r="AC785" s="528">
        <v>101.2</v>
      </c>
      <c r="AD785" s="528">
        <v>101.3</v>
      </c>
      <c r="AE785" s="528">
        <v>103.1</v>
      </c>
      <c r="AF785" s="528">
        <v>102.9</v>
      </c>
      <c r="AG785" s="528">
        <v>102.7</v>
      </c>
      <c r="AH785" s="528">
        <v>101.8</v>
      </c>
      <c r="AI785" s="528">
        <v>101.6</v>
      </c>
      <c r="AJ785" s="528">
        <v>101.7</v>
      </c>
      <c r="AK785" s="528">
        <v>100.6</v>
      </c>
      <c r="AL785" s="528">
        <v>100.8</v>
      </c>
      <c r="AM785" s="528">
        <v>101.3</v>
      </c>
      <c r="AN785" s="528">
        <v>102.2</v>
      </c>
      <c r="AO785" s="528">
        <v>102.2</v>
      </c>
      <c r="AP785" s="528">
        <v>104.3</v>
      </c>
      <c r="AQ785" s="528">
        <v>104.3</v>
      </c>
      <c r="AR785" s="528">
        <v>105</v>
      </c>
      <c r="AS785" s="528">
        <v>105</v>
      </c>
      <c r="AT785" s="528">
        <v>105</v>
      </c>
      <c r="AU785" s="528">
        <v>105</v>
      </c>
      <c r="AV785" s="528">
        <v>105</v>
      </c>
      <c r="AW785" s="528">
        <v>105</v>
      </c>
      <c r="AX785" s="528">
        <v>105</v>
      </c>
      <c r="AY785" s="528">
        <v>105.9</v>
      </c>
      <c r="AZ785" s="528">
        <v>109.9</v>
      </c>
      <c r="BA785" s="528">
        <v>109.6</v>
      </c>
      <c r="BB785" s="528">
        <v>108.6</v>
      </c>
      <c r="BC785" s="528">
        <v>108.6</v>
      </c>
      <c r="BD785" s="528">
        <v>108.6</v>
      </c>
      <c r="BE785" s="528">
        <v>108.6</v>
      </c>
      <c r="BF785" s="528">
        <v>108.6</v>
      </c>
      <c r="BG785" s="528">
        <v>108.6</v>
      </c>
      <c r="BH785" s="528">
        <v>108.6</v>
      </c>
      <c r="BI785" s="528">
        <v>108.6</v>
      </c>
      <c r="BJ785" s="528">
        <v>108.6</v>
      </c>
      <c r="BK785" s="528">
        <v>108.6</v>
      </c>
      <c r="BL785" s="528">
        <v>106.8</v>
      </c>
      <c r="BM785" s="528">
        <v>107.3</v>
      </c>
      <c r="BN785" s="528">
        <v>107.5</v>
      </c>
      <c r="BO785" s="528">
        <v>106.7</v>
      </c>
      <c r="BP785" s="528">
        <v>106.2</v>
      </c>
      <c r="BQ785" s="528">
        <v>106.5</v>
      </c>
      <c r="BR785" s="528">
        <v>106.5</v>
      </c>
      <c r="BS785" s="528">
        <v>106.5</v>
      </c>
      <c r="BT785" s="528">
        <v>106.5</v>
      </c>
      <c r="BU785" s="528">
        <v>105.7</v>
      </c>
      <c r="BV785" s="528">
        <v>105.7</v>
      </c>
      <c r="BW785" s="528">
        <v>106.2</v>
      </c>
      <c r="BX785" s="528">
        <v>107.1</v>
      </c>
      <c r="BY785" s="528">
        <v>106.4</v>
      </c>
      <c r="BZ785" s="528">
        <v>103</v>
      </c>
      <c r="CA785" s="528">
        <v>103.6</v>
      </c>
      <c r="CB785" s="528">
        <v>103.5</v>
      </c>
      <c r="CC785" s="528">
        <v>102.9</v>
      </c>
      <c r="CD785" s="528">
        <v>102.6</v>
      </c>
      <c r="CE785" s="528">
        <v>102.5</v>
      </c>
      <c r="CF785" s="528">
        <v>102.8</v>
      </c>
      <c r="CG785" s="528">
        <v>102.8</v>
      </c>
      <c r="CH785" s="528">
        <v>103.1</v>
      </c>
      <c r="CI785" s="528">
        <v>103</v>
      </c>
      <c r="CJ785" s="528">
        <v>103</v>
      </c>
      <c r="CK785" s="528">
        <v>105.5</v>
      </c>
      <c r="CL785" s="528">
        <v>108</v>
      </c>
    </row>
    <row r="786" spans="1:90">
      <c r="A786" s="524" t="s">
        <v>3404</v>
      </c>
      <c r="B786" s="524" t="s">
        <v>3405</v>
      </c>
      <c r="C786" s="525">
        <v>1.1199999999999999E-3</v>
      </c>
      <c r="D786" s="528">
        <v>100.2</v>
      </c>
      <c r="E786" s="528">
        <v>100.2</v>
      </c>
      <c r="F786" s="528">
        <v>100.2</v>
      </c>
      <c r="G786" s="528">
        <v>103.7</v>
      </c>
      <c r="H786" s="528">
        <v>103.7</v>
      </c>
      <c r="I786" s="528">
        <v>103.7</v>
      </c>
      <c r="J786" s="528">
        <v>103.7</v>
      </c>
      <c r="K786" s="528">
        <v>103.7</v>
      </c>
      <c r="L786" s="528">
        <v>106.7</v>
      </c>
      <c r="M786" s="528">
        <v>106.7</v>
      </c>
      <c r="N786" s="528">
        <v>106.7</v>
      </c>
      <c r="O786" s="528">
        <v>104.6</v>
      </c>
      <c r="P786" s="528">
        <v>104.6</v>
      </c>
      <c r="Q786" s="528">
        <v>104.6</v>
      </c>
      <c r="R786" s="528">
        <v>104.6</v>
      </c>
      <c r="S786" s="528">
        <v>111.3</v>
      </c>
      <c r="T786" s="528">
        <v>113.1</v>
      </c>
      <c r="U786" s="528">
        <v>113.1</v>
      </c>
      <c r="V786" s="528">
        <v>113.1</v>
      </c>
      <c r="W786" s="528">
        <v>113.1</v>
      </c>
      <c r="X786" s="528">
        <v>112.5</v>
      </c>
      <c r="Y786" s="528">
        <v>112.5</v>
      </c>
      <c r="Z786" s="528">
        <v>112.5</v>
      </c>
      <c r="AA786" s="528">
        <v>112.5</v>
      </c>
      <c r="AB786" s="528">
        <v>112.6</v>
      </c>
      <c r="AC786" s="528">
        <v>112.6</v>
      </c>
      <c r="AD786" s="528">
        <v>112.6</v>
      </c>
      <c r="AE786" s="528">
        <v>114.8</v>
      </c>
      <c r="AF786" s="528">
        <v>115</v>
      </c>
      <c r="AG786" s="528">
        <v>115</v>
      </c>
      <c r="AH786" s="528">
        <v>115</v>
      </c>
      <c r="AI786" s="528">
        <v>115.1</v>
      </c>
      <c r="AJ786" s="528">
        <v>115.1</v>
      </c>
      <c r="AK786" s="528">
        <v>115.1</v>
      </c>
      <c r="AL786" s="528">
        <v>114.8</v>
      </c>
      <c r="AM786" s="528">
        <v>115</v>
      </c>
      <c r="AN786" s="528">
        <v>117.2</v>
      </c>
      <c r="AO786" s="528">
        <v>117.2</v>
      </c>
      <c r="AP786" s="528">
        <v>116.8</v>
      </c>
      <c r="AQ786" s="528">
        <v>116.8</v>
      </c>
      <c r="AR786" s="528">
        <v>116.8</v>
      </c>
      <c r="AS786" s="528">
        <v>116.8</v>
      </c>
      <c r="AT786" s="528">
        <v>116.8</v>
      </c>
      <c r="AU786" s="528">
        <v>117.2</v>
      </c>
      <c r="AV786" s="528">
        <v>117.2</v>
      </c>
      <c r="AW786" s="528">
        <v>117.2</v>
      </c>
      <c r="AX786" s="528">
        <v>117.2</v>
      </c>
      <c r="AY786" s="528">
        <v>117.2</v>
      </c>
      <c r="AZ786" s="528">
        <v>117.5</v>
      </c>
      <c r="BA786" s="528">
        <v>117.5</v>
      </c>
      <c r="BB786" s="528">
        <v>117</v>
      </c>
      <c r="BC786" s="528">
        <v>117</v>
      </c>
      <c r="BD786" s="528">
        <v>117</v>
      </c>
      <c r="BE786" s="528">
        <v>117</v>
      </c>
      <c r="BF786" s="528">
        <v>113.1</v>
      </c>
      <c r="BG786" s="528">
        <v>115.7</v>
      </c>
      <c r="BH786" s="528">
        <v>113.7</v>
      </c>
      <c r="BI786" s="528">
        <v>113.5</v>
      </c>
      <c r="BJ786" s="528">
        <v>116.1</v>
      </c>
      <c r="BK786" s="528">
        <v>116.4</v>
      </c>
      <c r="BL786" s="528">
        <v>116.4</v>
      </c>
      <c r="BM786" s="528">
        <v>116.4</v>
      </c>
      <c r="BN786" s="528">
        <v>116.4</v>
      </c>
      <c r="BO786" s="528">
        <v>116.4</v>
      </c>
      <c r="BP786" s="528">
        <v>116.4</v>
      </c>
      <c r="BQ786" s="528">
        <v>116.4</v>
      </c>
      <c r="BR786" s="528">
        <v>116.4</v>
      </c>
      <c r="BS786" s="528">
        <v>116.4</v>
      </c>
      <c r="BT786" s="528">
        <v>116.4</v>
      </c>
      <c r="BU786" s="528">
        <v>116.4</v>
      </c>
      <c r="BV786" s="528">
        <v>116.4</v>
      </c>
      <c r="BW786" s="528">
        <v>116.4</v>
      </c>
      <c r="BX786" s="528">
        <v>122.8</v>
      </c>
      <c r="BY786" s="528">
        <v>122.6</v>
      </c>
      <c r="BZ786" s="528">
        <v>117</v>
      </c>
      <c r="CA786" s="528">
        <v>112.1</v>
      </c>
      <c r="CB786" s="528">
        <v>111.6</v>
      </c>
      <c r="CC786" s="528">
        <v>112.1</v>
      </c>
      <c r="CD786" s="528">
        <v>112.1</v>
      </c>
      <c r="CE786" s="528">
        <v>112.1</v>
      </c>
      <c r="CF786" s="528">
        <v>112.1</v>
      </c>
      <c r="CG786" s="528">
        <v>112.1</v>
      </c>
      <c r="CH786" s="528">
        <v>112.8</v>
      </c>
      <c r="CI786" s="528">
        <v>113.1</v>
      </c>
      <c r="CJ786" s="528">
        <v>113</v>
      </c>
      <c r="CK786" s="528">
        <v>113</v>
      </c>
      <c r="CL786" s="528">
        <v>113</v>
      </c>
    </row>
    <row r="787" spans="1:90">
      <c r="A787" s="524" t="s">
        <v>3406</v>
      </c>
      <c r="B787" s="524" t="s">
        <v>3407</v>
      </c>
      <c r="C787" s="525">
        <v>5.9800000000000001E-3</v>
      </c>
      <c r="D787" s="528">
        <v>105.9</v>
      </c>
      <c r="E787" s="528">
        <v>105.9</v>
      </c>
      <c r="F787" s="528">
        <v>105.9</v>
      </c>
      <c r="G787" s="528">
        <v>120.3</v>
      </c>
      <c r="H787" s="528">
        <v>120.3</v>
      </c>
      <c r="I787" s="528">
        <v>120.3</v>
      </c>
      <c r="J787" s="528">
        <v>120.3</v>
      </c>
      <c r="K787" s="528">
        <v>120.3</v>
      </c>
      <c r="L787" s="528">
        <v>120.3</v>
      </c>
      <c r="M787" s="528">
        <v>120.3</v>
      </c>
      <c r="N787" s="528">
        <v>120.3</v>
      </c>
      <c r="O787" s="528">
        <v>120.3</v>
      </c>
      <c r="P787" s="528">
        <v>126.5</v>
      </c>
      <c r="Q787" s="528">
        <v>126.5</v>
      </c>
      <c r="R787" s="528">
        <v>126.5</v>
      </c>
      <c r="S787" s="528">
        <v>143.1</v>
      </c>
      <c r="T787" s="528">
        <v>143.1</v>
      </c>
      <c r="U787" s="528">
        <v>143.1</v>
      </c>
      <c r="V787" s="528">
        <v>143.1</v>
      </c>
      <c r="W787" s="528">
        <v>143.1</v>
      </c>
      <c r="X787" s="528">
        <v>143.1</v>
      </c>
      <c r="Y787" s="528">
        <v>143.1</v>
      </c>
      <c r="Z787" s="528">
        <v>143.1</v>
      </c>
      <c r="AA787" s="528">
        <v>143.1</v>
      </c>
      <c r="AB787" s="528">
        <v>147.9</v>
      </c>
      <c r="AC787" s="528">
        <v>147.9</v>
      </c>
      <c r="AD787" s="528">
        <v>147.9</v>
      </c>
      <c r="AE787" s="528">
        <v>153.19999999999999</v>
      </c>
      <c r="AF787" s="528">
        <v>153.19999999999999</v>
      </c>
      <c r="AG787" s="528">
        <v>153.19999999999999</v>
      </c>
      <c r="AH787" s="528">
        <v>153.19999999999999</v>
      </c>
      <c r="AI787" s="528">
        <v>153.19999999999999</v>
      </c>
      <c r="AJ787" s="528">
        <v>153.19999999999999</v>
      </c>
      <c r="AK787" s="528">
        <v>153.19999999999999</v>
      </c>
      <c r="AL787" s="528">
        <v>153.19999999999999</v>
      </c>
      <c r="AM787" s="528">
        <v>153.19999999999999</v>
      </c>
      <c r="AN787" s="528">
        <v>131.4</v>
      </c>
      <c r="AO787" s="528">
        <v>131.4</v>
      </c>
      <c r="AP787" s="528">
        <v>131.4</v>
      </c>
      <c r="AQ787" s="528">
        <v>123.1</v>
      </c>
      <c r="AR787" s="528">
        <v>123.1</v>
      </c>
      <c r="AS787" s="528">
        <v>123.1</v>
      </c>
      <c r="AT787" s="528">
        <v>123.1</v>
      </c>
      <c r="AU787" s="528">
        <v>123.1</v>
      </c>
      <c r="AV787" s="528">
        <v>123.1</v>
      </c>
      <c r="AW787" s="528">
        <v>123.1</v>
      </c>
      <c r="AX787" s="528">
        <v>123.1</v>
      </c>
      <c r="AY787" s="528">
        <v>123.1</v>
      </c>
      <c r="AZ787" s="528">
        <v>123.1</v>
      </c>
      <c r="BA787" s="528">
        <v>123.3</v>
      </c>
      <c r="BB787" s="528">
        <v>124.1</v>
      </c>
      <c r="BC787" s="528">
        <v>122.9</v>
      </c>
      <c r="BD787" s="528">
        <v>122.9</v>
      </c>
      <c r="BE787" s="528">
        <v>122.9</v>
      </c>
      <c r="BF787" s="528">
        <v>122.9</v>
      </c>
      <c r="BG787" s="528">
        <v>122.9</v>
      </c>
      <c r="BH787" s="528">
        <v>122.9</v>
      </c>
      <c r="BI787" s="528">
        <v>122.9</v>
      </c>
      <c r="BJ787" s="528">
        <v>122.8</v>
      </c>
      <c r="BK787" s="528">
        <v>122.8</v>
      </c>
      <c r="BL787" s="528">
        <v>134.19999999999999</v>
      </c>
      <c r="BM787" s="528">
        <v>136.4</v>
      </c>
      <c r="BN787" s="528">
        <v>135.4</v>
      </c>
      <c r="BO787" s="528">
        <v>132.6</v>
      </c>
      <c r="BP787" s="528">
        <v>132.6</v>
      </c>
      <c r="BQ787" s="528">
        <v>132.6</v>
      </c>
      <c r="BR787" s="528">
        <v>132.6</v>
      </c>
      <c r="BS787" s="528">
        <v>132.6</v>
      </c>
      <c r="BT787" s="528">
        <v>132.6</v>
      </c>
      <c r="BU787" s="528">
        <v>132.6</v>
      </c>
      <c r="BV787" s="528">
        <v>132.6</v>
      </c>
      <c r="BW787" s="528">
        <v>132.6</v>
      </c>
      <c r="BX787" s="528">
        <v>136</v>
      </c>
      <c r="BY787" s="528">
        <v>136</v>
      </c>
      <c r="BZ787" s="528">
        <v>133.30000000000001</v>
      </c>
      <c r="CA787" s="528">
        <v>129.5</v>
      </c>
      <c r="CB787" s="528">
        <v>140.19999999999999</v>
      </c>
      <c r="CC787" s="528">
        <v>140.19999999999999</v>
      </c>
      <c r="CD787" s="528">
        <v>140.19999999999999</v>
      </c>
      <c r="CE787" s="528">
        <v>140.19999999999999</v>
      </c>
      <c r="CF787" s="528">
        <v>140.19999999999999</v>
      </c>
      <c r="CG787" s="528">
        <v>140.19999999999999</v>
      </c>
      <c r="CH787" s="528">
        <v>140.19999999999999</v>
      </c>
      <c r="CI787" s="528">
        <v>133</v>
      </c>
      <c r="CJ787" s="528">
        <v>131.19999999999999</v>
      </c>
      <c r="CK787" s="528">
        <v>131.19999999999999</v>
      </c>
      <c r="CL787" s="528">
        <v>131.19999999999999</v>
      </c>
    </row>
    <row r="788" spans="1:90">
      <c r="A788" s="524" t="s">
        <v>3408</v>
      </c>
      <c r="B788" s="524" t="s">
        <v>3409</v>
      </c>
      <c r="C788" s="525">
        <v>3.9010000000000003E-2</v>
      </c>
      <c r="D788" s="528">
        <v>100</v>
      </c>
      <c r="E788" s="528">
        <v>100</v>
      </c>
      <c r="F788" s="528">
        <v>100</v>
      </c>
      <c r="G788" s="528">
        <v>100</v>
      </c>
      <c r="H788" s="528">
        <v>100</v>
      </c>
      <c r="I788" s="528">
        <v>100</v>
      </c>
      <c r="J788" s="528">
        <v>100</v>
      </c>
      <c r="K788" s="528">
        <v>100</v>
      </c>
      <c r="L788" s="528">
        <v>100</v>
      </c>
      <c r="M788" s="528">
        <v>100</v>
      </c>
      <c r="N788" s="528">
        <v>100</v>
      </c>
      <c r="O788" s="528">
        <v>100</v>
      </c>
      <c r="P788" s="528">
        <v>100</v>
      </c>
      <c r="Q788" s="528">
        <v>100</v>
      </c>
      <c r="R788" s="528">
        <v>100</v>
      </c>
      <c r="S788" s="528">
        <v>103.3</v>
      </c>
      <c r="T788" s="528">
        <v>103.3</v>
      </c>
      <c r="U788" s="528">
        <v>103.3</v>
      </c>
      <c r="V788" s="528">
        <v>103.3</v>
      </c>
      <c r="W788" s="528">
        <v>103.3</v>
      </c>
      <c r="X788" s="528">
        <v>103.3</v>
      </c>
      <c r="Y788" s="528">
        <v>103.3</v>
      </c>
      <c r="Z788" s="528">
        <v>103.3</v>
      </c>
      <c r="AA788" s="528">
        <v>103.3</v>
      </c>
      <c r="AB788" s="528">
        <v>103.3</v>
      </c>
      <c r="AC788" s="528">
        <v>103.3</v>
      </c>
      <c r="AD788" s="528">
        <v>103.3</v>
      </c>
      <c r="AE788" s="528">
        <v>107.4</v>
      </c>
      <c r="AF788" s="528">
        <v>107.4</v>
      </c>
      <c r="AG788" s="528">
        <v>107.4</v>
      </c>
      <c r="AH788" s="528">
        <v>107.4</v>
      </c>
      <c r="AI788" s="528">
        <v>107.4</v>
      </c>
      <c r="AJ788" s="528">
        <v>107.4</v>
      </c>
      <c r="AK788" s="528">
        <v>107.4</v>
      </c>
      <c r="AL788" s="528">
        <v>107.4</v>
      </c>
      <c r="AM788" s="528">
        <v>107.4</v>
      </c>
      <c r="AN788" s="528">
        <v>107.4</v>
      </c>
      <c r="AO788" s="528">
        <v>107.4</v>
      </c>
      <c r="AP788" s="528">
        <v>107.4</v>
      </c>
      <c r="AQ788" s="528">
        <v>108.6</v>
      </c>
      <c r="AR788" s="528">
        <v>109.6</v>
      </c>
      <c r="AS788" s="528">
        <v>111.4</v>
      </c>
      <c r="AT788" s="528">
        <v>112.4</v>
      </c>
      <c r="AU788" s="528">
        <v>113.9</v>
      </c>
      <c r="AV788" s="528">
        <v>112.7</v>
      </c>
      <c r="AW788" s="528">
        <v>112.9</v>
      </c>
      <c r="AX788" s="528">
        <v>122.5</v>
      </c>
      <c r="AY788" s="528">
        <v>114.5</v>
      </c>
      <c r="AZ788" s="528">
        <v>101.3</v>
      </c>
      <c r="BA788" s="528">
        <v>102</v>
      </c>
      <c r="BB788" s="528">
        <v>97.9</v>
      </c>
      <c r="BC788" s="528">
        <v>97.9</v>
      </c>
      <c r="BD788" s="528">
        <v>98.1</v>
      </c>
      <c r="BE788" s="528">
        <v>98.1</v>
      </c>
      <c r="BF788" s="528">
        <v>98.1</v>
      </c>
      <c r="BG788" s="528">
        <v>98.1</v>
      </c>
      <c r="BH788" s="528">
        <v>98.1</v>
      </c>
      <c r="BI788" s="528">
        <v>98.1</v>
      </c>
      <c r="BJ788" s="528">
        <v>98.1</v>
      </c>
      <c r="BK788" s="528">
        <v>98.1</v>
      </c>
      <c r="BL788" s="528">
        <v>98.1</v>
      </c>
      <c r="BM788" s="528">
        <v>98.5</v>
      </c>
      <c r="BN788" s="528">
        <v>98.9</v>
      </c>
      <c r="BO788" s="528">
        <v>98.9</v>
      </c>
      <c r="BP788" s="528">
        <v>98.9</v>
      </c>
      <c r="BQ788" s="528">
        <v>98.9</v>
      </c>
      <c r="BR788" s="528">
        <v>98.9</v>
      </c>
      <c r="BS788" s="528">
        <v>98.9</v>
      </c>
      <c r="BT788" s="528">
        <v>98.6</v>
      </c>
      <c r="BU788" s="528">
        <v>97.7</v>
      </c>
      <c r="BV788" s="528">
        <v>97.7</v>
      </c>
      <c r="BW788" s="528">
        <v>100.1</v>
      </c>
      <c r="BX788" s="528">
        <v>101.7</v>
      </c>
      <c r="BY788" s="528">
        <v>105</v>
      </c>
      <c r="BZ788" s="528">
        <v>107.4</v>
      </c>
      <c r="CA788" s="528">
        <v>107.4</v>
      </c>
      <c r="CB788" s="528">
        <v>107.4</v>
      </c>
      <c r="CC788" s="528">
        <v>107.4</v>
      </c>
      <c r="CD788" s="528">
        <v>107.4</v>
      </c>
      <c r="CE788" s="528">
        <v>107.4</v>
      </c>
      <c r="CF788" s="528">
        <v>111.5</v>
      </c>
      <c r="CG788" s="528">
        <v>111.5</v>
      </c>
      <c r="CH788" s="528">
        <v>111.5</v>
      </c>
      <c r="CI788" s="528">
        <v>111.4</v>
      </c>
      <c r="CJ788" s="528">
        <v>111.4</v>
      </c>
      <c r="CK788" s="528">
        <v>111.4</v>
      </c>
      <c r="CL788" s="528">
        <v>111.6</v>
      </c>
    </row>
    <row r="789" spans="1:90">
      <c r="A789" s="524" t="s">
        <v>3410</v>
      </c>
      <c r="B789" s="524" t="s">
        <v>3411</v>
      </c>
      <c r="C789" s="525">
        <v>7.9000000000000008E-3</v>
      </c>
      <c r="D789" s="528">
        <v>99.7</v>
      </c>
      <c r="E789" s="528">
        <v>99.7</v>
      </c>
      <c r="F789" s="528">
        <v>104.2</v>
      </c>
      <c r="G789" s="528">
        <v>105.8</v>
      </c>
      <c r="H789" s="528">
        <v>100</v>
      </c>
      <c r="I789" s="528">
        <v>94.3</v>
      </c>
      <c r="J789" s="528">
        <v>94.3</v>
      </c>
      <c r="K789" s="528">
        <v>94.3</v>
      </c>
      <c r="L789" s="528">
        <v>94.3</v>
      </c>
      <c r="M789" s="528">
        <v>94.3</v>
      </c>
      <c r="N789" s="528">
        <v>94.3</v>
      </c>
      <c r="O789" s="528">
        <v>94.3</v>
      </c>
      <c r="P789" s="528">
        <v>94.3</v>
      </c>
      <c r="Q789" s="528">
        <v>94.3</v>
      </c>
      <c r="R789" s="528">
        <v>94.3</v>
      </c>
      <c r="S789" s="528">
        <v>96.3</v>
      </c>
      <c r="T789" s="528">
        <v>96.3</v>
      </c>
      <c r="U789" s="528">
        <v>96.4</v>
      </c>
      <c r="V789" s="528">
        <v>96.6</v>
      </c>
      <c r="W789" s="528">
        <v>96.6</v>
      </c>
      <c r="X789" s="528">
        <v>95.8</v>
      </c>
      <c r="Y789" s="528">
        <v>94.6</v>
      </c>
      <c r="Z789" s="528">
        <v>95.2</v>
      </c>
      <c r="AA789" s="528">
        <v>95.8</v>
      </c>
      <c r="AB789" s="528">
        <v>95.8</v>
      </c>
      <c r="AC789" s="528">
        <v>95.8</v>
      </c>
      <c r="AD789" s="528">
        <v>95.8</v>
      </c>
      <c r="AE789" s="528">
        <v>103.3</v>
      </c>
      <c r="AF789" s="528">
        <v>106.7</v>
      </c>
      <c r="AG789" s="528">
        <v>106.7</v>
      </c>
      <c r="AH789" s="528">
        <v>105.6</v>
      </c>
      <c r="AI789" s="528">
        <v>105.6</v>
      </c>
      <c r="AJ789" s="528">
        <v>105.6</v>
      </c>
      <c r="AK789" s="528">
        <v>105.6</v>
      </c>
      <c r="AL789" s="528">
        <v>110.9</v>
      </c>
      <c r="AM789" s="528">
        <v>110.9</v>
      </c>
      <c r="AN789" s="528">
        <v>110.9</v>
      </c>
      <c r="AO789" s="528">
        <v>107.8</v>
      </c>
      <c r="AP789" s="528">
        <v>106.2</v>
      </c>
      <c r="AQ789" s="528">
        <v>111</v>
      </c>
      <c r="AR789" s="528">
        <v>112.7</v>
      </c>
      <c r="AS789" s="528">
        <v>112.7</v>
      </c>
      <c r="AT789" s="528">
        <v>112.7</v>
      </c>
      <c r="AU789" s="528">
        <v>112.7</v>
      </c>
      <c r="AV789" s="528">
        <v>112.7</v>
      </c>
      <c r="AW789" s="528">
        <v>112.7</v>
      </c>
      <c r="AX789" s="528">
        <v>112.7</v>
      </c>
      <c r="AY789" s="528">
        <v>112.7</v>
      </c>
      <c r="AZ789" s="528">
        <v>112.7</v>
      </c>
      <c r="BA789" s="528">
        <v>112.7</v>
      </c>
      <c r="BB789" s="528">
        <v>112.7</v>
      </c>
      <c r="BC789" s="528">
        <v>134.4</v>
      </c>
      <c r="BD789" s="528">
        <v>134.4</v>
      </c>
      <c r="BE789" s="528">
        <v>134.4</v>
      </c>
      <c r="BF789" s="528">
        <v>134.4</v>
      </c>
      <c r="BG789" s="528">
        <v>134.4</v>
      </c>
      <c r="BH789" s="528">
        <v>134.4</v>
      </c>
      <c r="BI789" s="528">
        <v>134.4</v>
      </c>
      <c r="BJ789" s="528">
        <v>134.4</v>
      </c>
      <c r="BK789" s="528">
        <v>134.4</v>
      </c>
      <c r="BL789" s="528">
        <v>134.4</v>
      </c>
      <c r="BM789" s="528">
        <v>134.4</v>
      </c>
      <c r="BN789" s="528">
        <v>134.4</v>
      </c>
      <c r="BO789" s="528">
        <v>134.80000000000001</v>
      </c>
      <c r="BP789" s="528">
        <v>134.80000000000001</v>
      </c>
      <c r="BQ789" s="528">
        <v>134.80000000000001</v>
      </c>
      <c r="BR789" s="528">
        <v>134.80000000000001</v>
      </c>
      <c r="BS789" s="528">
        <v>134.80000000000001</v>
      </c>
      <c r="BT789" s="528">
        <v>134.80000000000001</v>
      </c>
      <c r="BU789" s="528">
        <v>134.80000000000001</v>
      </c>
      <c r="BV789" s="528">
        <v>134.80000000000001</v>
      </c>
      <c r="BW789" s="528">
        <v>134.80000000000001</v>
      </c>
      <c r="BX789" s="528">
        <v>134.80000000000001</v>
      </c>
      <c r="BY789" s="528">
        <v>134.80000000000001</v>
      </c>
      <c r="BZ789" s="528">
        <v>134.80000000000001</v>
      </c>
      <c r="CA789" s="528">
        <v>143</v>
      </c>
      <c r="CB789" s="528">
        <v>143</v>
      </c>
      <c r="CC789" s="528">
        <v>143</v>
      </c>
      <c r="CD789" s="528">
        <v>143</v>
      </c>
      <c r="CE789" s="528">
        <v>143</v>
      </c>
      <c r="CF789" s="528">
        <v>143</v>
      </c>
      <c r="CG789" s="528">
        <v>143</v>
      </c>
      <c r="CH789" s="528">
        <v>143</v>
      </c>
      <c r="CI789" s="528">
        <v>143</v>
      </c>
      <c r="CJ789" s="528">
        <v>143</v>
      </c>
      <c r="CK789" s="528">
        <v>143</v>
      </c>
      <c r="CL789" s="528">
        <v>143.19999999999999</v>
      </c>
    </row>
    <row r="790" spans="1:90">
      <c r="A790" s="524" t="s">
        <v>3412</v>
      </c>
      <c r="B790" s="524" t="s">
        <v>3413</v>
      </c>
      <c r="C790" s="525">
        <v>2.1360000000000001E-2</v>
      </c>
      <c r="D790" s="528">
        <v>101.3</v>
      </c>
      <c r="E790" s="528">
        <v>102.6</v>
      </c>
      <c r="F790" s="528">
        <v>102.7</v>
      </c>
      <c r="G790" s="528">
        <v>103.7</v>
      </c>
      <c r="H790" s="528">
        <v>102.9</v>
      </c>
      <c r="I790" s="528">
        <v>103.3</v>
      </c>
      <c r="J790" s="528">
        <v>103.4</v>
      </c>
      <c r="K790" s="528">
        <v>103.4</v>
      </c>
      <c r="L790" s="528">
        <v>103.3</v>
      </c>
      <c r="M790" s="528">
        <v>128.5</v>
      </c>
      <c r="N790" s="528">
        <v>128.30000000000001</v>
      </c>
      <c r="O790" s="528">
        <v>129.19999999999999</v>
      </c>
      <c r="P790" s="528">
        <v>128.9</v>
      </c>
      <c r="Q790" s="528">
        <v>136.6</v>
      </c>
      <c r="R790" s="528">
        <v>142.19999999999999</v>
      </c>
      <c r="S790" s="528">
        <v>116.3</v>
      </c>
      <c r="T790" s="528">
        <v>136.80000000000001</v>
      </c>
      <c r="U790" s="528">
        <v>130.69999999999999</v>
      </c>
      <c r="V790" s="528">
        <v>116.1</v>
      </c>
      <c r="W790" s="528">
        <v>115.8</v>
      </c>
      <c r="X790" s="528">
        <v>115.5</v>
      </c>
      <c r="Y790" s="528">
        <v>119.6</v>
      </c>
      <c r="Z790" s="528">
        <v>119.9</v>
      </c>
      <c r="AA790" s="528">
        <v>121.8</v>
      </c>
      <c r="AB790" s="528">
        <v>117.8</v>
      </c>
      <c r="AC790" s="528">
        <v>122.4</v>
      </c>
      <c r="AD790" s="528">
        <v>119.9</v>
      </c>
      <c r="AE790" s="528">
        <v>111.9</v>
      </c>
      <c r="AF790" s="528">
        <v>116.3</v>
      </c>
      <c r="AG790" s="528">
        <v>114.8</v>
      </c>
      <c r="AH790" s="528">
        <v>110.7</v>
      </c>
      <c r="AI790" s="528">
        <v>111.9</v>
      </c>
      <c r="AJ790" s="528">
        <v>111.9</v>
      </c>
      <c r="AK790" s="528">
        <v>114.5</v>
      </c>
      <c r="AL790" s="528">
        <v>111.9</v>
      </c>
      <c r="AM790" s="528">
        <v>128.4</v>
      </c>
      <c r="AN790" s="528">
        <v>125.8</v>
      </c>
      <c r="AO790" s="528">
        <v>125.8</v>
      </c>
      <c r="AP790" s="528">
        <v>124.5</v>
      </c>
      <c r="AQ790" s="528">
        <v>125.5</v>
      </c>
      <c r="AR790" s="528">
        <v>125.5</v>
      </c>
      <c r="AS790" s="528">
        <v>125.5</v>
      </c>
      <c r="AT790" s="528">
        <v>125.5</v>
      </c>
      <c r="AU790" s="528">
        <v>125.5</v>
      </c>
      <c r="AV790" s="528">
        <v>125.5</v>
      </c>
      <c r="AW790" s="528">
        <v>125.5</v>
      </c>
      <c r="AX790" s="528">
        <v>125.5</v>
      </c>
      <c r="AY790" s="528">
        <v>124.9</v>
      </c>
      <c r="AZ790" s="528">
        <v>125.5</v>
      </c>
      <c r="BA790" s="528">
        <v>125.2</v>
      </c>
      <c r="BB790" s="528">
        <v>124.2</v>
      </c>
      <c r="BC790" s="528">
        <v>123.1</v>
      </c>
      <c r="BD790" s="528">
        <v>123.1</v>
      </c>
      <c r="BE790" s="528">
        <v>123.1</v>
      </c>
      <c r="BF790" s="528">
        <v>123.2</v>
      </c>
      <c r="BG790" s="528">
        <v>123.2</v>
      </c>
      <c r="BH790" s="528">
        <v>123.2</v>
      </c>
      <c r="BI790" s="528">
        <v>123.6</v>
      </c>
      <c r="BJ790" s="528">
        <v>123.6</v>
      </c>
      <c r="BK790" s="528">
        <v>123.6</v>
      </c>
      <c r="BL790" s="528">
        <v>123.6</v>
      </c>
      <c r="BM790" s="528">
        <v>123.6</v>
      </c>
      <c r="BN790" s="528">
        <v>123.8</v>
      </c>
      <c r="BO790" s="528">
        <v>124</v>
      </c>
      <c r="BP790" s="528">
        <v>124</v>
      </c>
      <c r="BQ790" s="528">
        <v>124.5</v>
      </c>
      <c r="BR790" s="528">
        <v>124.7</v>
      </c>
      <c r="BS790" s="528">
        <v>124.3</v>
      </c>
      <c r="BT790" s="528">
        <v>124.2</v>
      </c>
      <c r="BU790" s="528">
        <v>124.4</v>
      </c>
      <c r="BV790" s="528">
        <v>124.8</v>
      </c>
      <c r="BW790" s="528">
        <v>124.8</v>
      </c>
      <c r="BX790" s="528">
        <v>124.1</v>
      </c>
      <c r="BY790" s="528">
        <v>123.1</v>
      </c>
      <c r="BZ790" s="528">
        <v>103.6</v>
      </c>
      <c r="CA790" s="528">
        <v>103.6</v>
      </c>
      <c r="CB790" s="528">
        <v>105.9</v>
      </c>
      <c r="CC790" s="528">
        <v>113.2</v>
      </c>
      <c r="CD790" s="528">
        <v>113.2</v>
      </c>
      <c r="CE790" s="528">
        <v>113.1</v>
      </c>
      <c r="CF790" s="528">
        <v>113.1</v>
      </c>
      <c r="CG790" s="528">
        <v>113.1</v>
      </c>
      <c r="CH790" s="528">
        <v>113.2</v>
      </c>
      <c r="CI790" s="528">
        <v>113.2</v>
      </c>
      <c r="CJ790" s="528">
        <v>113.2</v>
      </c>
      <c r="CK790" s="528">
        <v>113.1</v>
      </c>
      <c r="CL790" s="528">
        <v>113.9</v>
      </c>
    </row>
    <row r="791" spans="1:90">
      <c r="A791" s="524" t="s">
        <v>3414</v>
      </c>
      <c r="B791" s="524" t="s">
        <v>3415</v>
      </c>
      <c r="C791" s="525">
        <v>5.3800000000000002E-3</v>
      </c>
      <c r="D791" s="528">
        <v>100.2</v>
      </c>
      <c r="E791" s="528">
        <v>100.2</v>
      </c>
      <c r="F791" s="528">
        <v>100.2</v>
      </c>
      <c r="G791" s="528">
        <v>98</v>
      </c>
      <c r="H791" s="528">
        <v>98</v>
      </c>
      <c r="I791" s="528">
        <v>98</v>
      </c>
      <c r="J791" s="528">
        <v>98</v>
      </c>
      <c r="K791" s="528">
        <v>98</v>
      </c>
      <c r="L791" s="528">
        <v>98</v>
      </c>
      <c r="M791" s="528">
        <v>98</v>
      </c>
      <c r="N791" s="528">
        <v>98</v>
      </c>
      <c r="O791" s="528">
        <v>98</v>
      </c>
      <c r="P791" s="528">
        <v>98</v>
      </c>
      <c r="Q791" s="528">
        <v>98</v>
      </c>
      <c r="R791" s="528">
        <v>97.5</v>
      </c>
      <c r="S791" s="528">
        <v>98.4</v>
      </c>
      <c r="T791" s="528">
        <v>98.4</v>
      </c>
      <c r="U791" s="528">
        <v>98.8</v>
      </c>
      <c r="V791" s="528">
        <v>100.2</v>
      </c>
      <c r="W791" s="528">
        <v>100.2</v>
      </c>
      <c r="X791" s="528">
        <v>100.2</v>
      </c>
      <c r="Y791" s="528">
        <v>100.2</v>
      </c>
      <c r="Z791" s="528">
        <v>100.2</v>
      </c>
      <c r="AA791" s="528">
        <v>100.2</v>
      </c>
      <c r="AB791" s="528">
        <v>100.1</v>
      </c>
      <c r="AC791" s="528">
        <v>100.1</v>
      </c>
      <c r="AD791" s="528">
        <v>100.1</v>
      </c>
      <c r="AE791" s="528">
        <v>100.2</v>
      </c>
      <c r="AF791" s="528">
        <v>100.2</v>
      </c>
      <c r="AG791" s="528">
        <v>100.2</v>
      </c>
      <c r="AH791" s="528">
        <v>100.2</v>
      </c>
      <c r="AI791" s="528">
        <v>100.2</v>
      </c>
      <c r="AJ791" s="528">
        <v>100.2</v>
      </c>
      <c r="AK791" s="528">
        <v>100.2</v>
      </c>
      <c r="AL791" s="528">
        <v>100.2</v>
      </c>
      <c r="AM791" s="528">
        <v>100.2</v>
      </c>
      <c r="AN791" s="528">
        <v>99.9</v>
      </c>
      <c r="AO791" s="528">
        <v>99.9</v>
      </c>
      <c r="AP791" s="528">
        <v>100.4</v>
      </c>
      <c r="AQ791" s="528">
        <v>98</v>
      </c>
      <c r="AR791" s="528">
        <v>100.4</v>
      </c>
      <c r="AS791" s="528">
        <v>102.1</v>
      </c>
      <c r="AT791" s="528">
        <v>100.5</v>
      </c>
      <c r="AU791" s="528">
        <v>100.5</v>
      </c>
      <c r="AV791" s="528">
        <v>100.5</v>
      </c>
      <c r="AW791" s="528">
        <v>100.5</v>
      </c>
      <c r="AX791" s="528">
        <v>100.5</v>
      </c>
      <c r="AY791" s="528">
        <v>100.9</v>
      </c>
      <c r="AZ791" s="528">
        <v>102.9</v>
      </c>
      <c r="BA791" s="528">
        <v>102.9</v>
      </c>
      <c r="BB791" s="528">
        <v>102.2</v>
      </c>
      <c r="BC791" s="528">
        <v>102.2</v>
      </c>
      <c r="BD791" s="528">
        <v>102.2</v>
      </c>
      <c r="BE791" s="528">
        <v>102.2</v>
      </c>
      <c r="BF791" s="528">
        <v>102.2</v>
      </c>
      <c r="BG791" s="528">
        <v>102.2</v>
      </c>
      <c r="BH791" s="528">
        <v>102.2</v>
      </c>
      <c r="BI791" s="528">
        <v>102.7</v>
      </c>
      <c r="BJ791" s="528">
        <v>102.7</v>
      </c>
      <c r="BK791" s="528">
        <v>102.7</v>
      </c>
      <c r="BL791" s="528">
        <v>102.2</v>
      </c>
      <c r="BM791" s="528">
        <v>102.2</v>
      </c>
      <c r="BN791" s="528">
        <v>102.2</v>
      </c>
      <c r="BO791" s="528">
        <v>103.4</v>
      </c>
      <c r="BP791" s="528">
        <v>103.4</v>
      </c>
      <c r="BQ791" s="528">
        <v>103.4</v>
      </c>
      <c r="BR791" s="528">
        <v>103.4</v>
      </c>
      <c r="BS791" s="528">
        <v>104</v>
      </c>
      <c r="BT791" s="528">
        <v>104.2</v>
      </c>
      <c r="BU791" s="528">
        <v>104.2</v>
      </c>
      <c r="BV791" s="528">
        <v>104.2</v>
      </c>
      <c r="BW791" s="528">
        <v>104.2</v>
      </c>
      <c r="BX791" s="528">
        <v>104.2</v>
      </c>
      <c r="BY791" s="528">
        <v>104.7</v>
      </c>
      <c r="BZ791" s="528">
        <v>104.8</v>
      </c>
      <c r="CA791" s="528">
        <v>104.8</v>
      </c>
      <c r="CB791" s="528">
        <v>104.8</v>
      </c>
      <c r="CC791" s="528">
        <v>106.9</v>
      </c>
      <c r="CD791" s="528">
        <v>108.7</v>
      </c>
      <c r="CE791" s="528">
        <v>108.8</v>
      </c>
      <c r="CF791" s="528">
        <v>108.7</v>
      </c>
      <c r="CG791" s="528">
        <v>108.7</v>
      </c>
      <c r="CH791" s="528">
        <v>108.8</v>
      </c>
      <c r="CI791" s="528">
        <v>108.8</v>
      </c>
      <c r="CJ791" s="528">
        <v>108.7</v>
      </c>
      <c r="CK791" s="528">
        <v>108.6</v>
      </c>
      <c r="CL791" s="528">
        <v>108.8</v>
      </c>
    </row>
    <row r="792" spans="1:90">
      <c r="A792" s="524" t="s">
        <v>3416</v>
      </c>
      <c r="B792" s="524" t="s">
        <v>1536</v>
      </c>
      <c r="C792" s="525">
        <v>0.17788000000000001</v>
      </c>
      <c r="D792" s="528">
        <v>102</v>
      </c>
      <c r="E792" s="528">
        <v>102.5</v>
      </c>
      <c r="F792" s="528">
        <v>103.1</v>
      </c>
      <c r="G792" s="528">
        <v>107</v>
      </c>
      <c r="H792" s="528">
        <v>107</v>
      </c>
      <c r="I792" s="528">
        <v>108.6</v>
      </c>
      <c r="J792" s="528">
        <v>108.9</v>
      </c>
      <c r="K792" s="528">
        <v>108.9</v>
      </c>
      <c r="L792" s="528">
        <v>108.8</v>
      </c>
      <c r="M792" s="528">
        <v>108.8</v>
      </c>
      <c r="N792" s="528">
        <v>108.8</v>
      </c>
      <c r="O792" s="528">
        <v>108.6</v>
      </c>
      <c r="P792" s="528">
        <v>110.8</v>
      </c>
      <c r="Q792" s="528">
        <v>111.4</v>
      </c>
      <c r="R792" s="528">
        <v>111.9</v>
      </c>
      <c r="S792" s="528">
        <v>111.9</v>
      </c>
      <c r="T792" s="528">
        <v>113.1</v>
      </c>
      <c r="U792" s="528">
        <v>113.5</v>
      </c>
      <c r="V792" s="528">
        <v>113.6</v>
      </c>
      <c r="W792" s="528">
        <v>113.9</v>
      </c>
      <c r="X792" s="528">
        <v>114.1</v>
      </c>
      <c r="Y792" s="528">
        <v>114.2</v>
      </c>
      <c r="Z792" s="528">
        <v>114.6</v>
      </c>
      <c r="AA792" s="528">
        <v>114.3</v>
      </c>
      <c r="AB792" s="528">
        <v>114.7</v>
      </c>
      <c r="AC792" s="528">
        <v>114.7</v>
      </c>
      <c r="AD792" s="528">
        <v>114.5</v>
      </c>
      <c r="AE792" s="528">
        <v>117.8</v>
      </c>
      <c r="AF792" s="528">
        <v>117.2</v>
      </c>
      <c r="AG792" s="528">
        <v>117.4</v>
      </c>
      <c r="AH792" s="528">
        <v>117.8</v>
      </c>
      <c r="AI792" s="528">
        <v>117.5</v>
      </c>
      <c r="AJ792" s="528">
        <v>117.5</v>
      </c>
      <c r="AK792" s="528">
        <v>118.9</v>
      </c>
      <c r="AL792" s="528">
        <v>118.9</v>
      </c>
      <c r="AM792" s="528">
        <v>119.7</v>
      </c>
      <c r="AN792" s="528">
        <v>122.2</v>
      </c>
      <c r="AO792" s="528">
        <v>121.6</v>
      </c>
      <c r="AP792" s="528">
        <v>122</v>
      </c>
      <c r="AQ792" s="528">
        <v>123.4</v>
      </c>
      <c r="AR792" s="528">
        <v>123.6</v>
      </c>
      <c r="AS792" s="528">
        <v>123.2</v>
      </c>
      <c r="AT792" s="528">
        <v>124.7</v>
      </c>
      <c r="AU792" s="528">
        <v>125.5</v>
      </c>
      <c r="AV792" s="528">
        <v>125.1</v>
      </c>
      <c r="AW792" s="528">
        <v>125.1</v>
      </c>
      <c r="AX792" s="528">
        <v>125.3</v>
      </c>
      <c r="AY792" s="528">
        <v>125.6</v>
      </c>
      <c r="AZ792" s="528">
        <v>135.1</v>
      </c>
      <c r="BA792" s="528">
        <v>134.6</v>
      </c>
      <c r="BB792" s="528">
        <v>133.9</v>
      </c>
      <c r="BC792" s="528">
        <v>132.80000000000001</v>
      </c>
      <c r="BD792" s="528">
        <v>132.19999999999999</v>
      </c>
      <c r="BE792" s="528">
        <v>131.9</v>
      </c>
      <c r="BF792" s="528">
        <v>131.69999999999999</v>
      </c>
      <c r="BG792" s="528">
        <v>131.5</v>
      </c>
      <c r="BH792" s="528">
        <v>131.6</v>
      </c>
      <c r="BI792" s="528">
        <v>131.5</v>
      </c>
      <c r="BJ792" s="528">
        <v>131.80000000000001</v>
      </c>
      <c r="BK792" s="528">
        <v>129.6</v>
      </c>
      <c r="BL792" s="528">
        <v>126.8</v>
      </c>
      <c r="BM792" s="528">
        <v>126.7</v>
      </c>
      <c r="BN792" s="528">
        <v>126.8</v>
      </c>
      <c r="BO792" s="528">
        <v>127.6</v>
      </c>
      <c r="BP792" s="528">
        <v>127.9</v>
      </c>
      <c r="BQ792" s="528">
        <v>127.9</v>
      </c>
      <c r="BR792" s="528">
        <v>127.9</v>
      </c>
      <c r="BS792" s="528">
        <v>127.9</v>
      </c>
      <c r="BT792" s="528">
        <v>128.5</v>
      </c>
      <c r="BU792" s="528">
        <v>128.4</v>
      </c>
      <c r="BV792" s="528">
        <v>128.4</v>
      </c>
      <c r="BW792" s="528">
        <v>128.5</v>
      </c>
      <c r="BX792" s="528">
        <v>130</v>
      </c>
      <c r="BY792" s="528">
        <v>134.9</v>
      </c>
      <c r="BZ792" s="528">
        <v>136.6</v>
      </c>
      <c r="CA792" s="528">
        <v>137.30000000000001</v>
      </c>
      <c r="CB792" s="528">
        <v>137.9</v>
      </c>
      <c r="CC792" s="528">
        <v>138.5</v>
      </c>
      <c r="CD792" s="528">
        <v>139.30000000000001</v>
      </c>
      <c r="CE792" s="528">
        <v>140</v>
      </c>
      <c r="CF792" s="528">
        <v>140.4</v>
      </c>
      <c r="CG792" s="528">
        <v>140.4</v>
      </c>
      <c r="CH792" s="528">
        <v>140.9</v>
      </c>
      <c r="CI792" s="528">
        <v>141.80000000000001</v>
      </c>
      <c r="CJ792" s="528">
        <v>141.6</v>
      </c>
      <c r="CK792" s="528">
        <v>142.1</v>
      </c>
      <c r="CL792" s="528">
        <v>142.9</v>
      </c>
    </row>
    <row r="793" spans="1:90">
      <c r="A793" s="524" t="s">
        <v>3417</v>
      </c>
      <c r="B793" s="524" t="s">
        <v>1538</v>
      </c>
      <c r="C793" s="525">
        <v>4.1700000000000001E-3</v>
      </c>
      <c r="D793" s="528">
        <v>100</v>
      </c>
      <c r="E793" s="528">
        <v>100</v>
      </c>
      <c r="F793" s="528">
        <v>100.2</v>
      </c>
      <c r="G793" s="528">
        <v>102.5</v>
      </c>
      <c r="H793" s="528">
        <v>107.2</v>
      </c>
      <c r="I793" s="528">
        <v>107.2</v>
      </c>
      <c r="J793" s="528">
        <v>107.2</v>
      </c>
      <c r="K793" s="528">
        <v>107.2</v>
      </c>
      <c r="L793" s="528">
        <v>107.2</v>
      </c>
      <c r="M793" s="528">
        <v>106.4</v>
      </c>
      <c r="N793" s="528">
        <v>106.4</v>
      </c>
      <c r="O793" s="528">
        <v>106.4</v>
      </c>
      <c r="P793" s="528">
        <v>106</v>
      </c>
      <c r="Q793" s="528">
        <v>106</v>
      </c>
      <c r="R793" s="528">
        <v>106</v>
      </c>
      <c r="S793" s="528">
        <v>108.8</v>
      </c>
      <c r="T793" s="528">
        <v>108.8</v>
      </c>
      <c r="U793" s="528">
        <v>108.8</v>
      </c>
      <c r="V793" s="528">
        <v>108.8</v>
      </c>
      <c r="W793" s="528">
        <v>108.8</v>
      </c>
      <c r="X793" s="528">
        <v>108.8</v>
      </c>
      <c r="Y793" s="528">
        <v>108.8</v>
      </c>
      <c r="Z793" s="528">
        <v>108.8</v>
      </c>
      <c r="AA793" s="528">
        <v>108.8</v>
      </c>
      <c r="AB793" s="528">
        <v>110</v>
      </c>
      <c r="AC793" s="528">
        <v>110</v>
      </c>
      <c r="AD793" s="528">
        <v>110</v>
      </c>
      <c r="AE793" s="528">
        <v>110</v>
      </c>
      <c r="AF793" s="528">
        <v>110</v>
      </c>
      <c r="AG793" s="528">
        <v>110</v>
      </c>
      <c r="AH793" s="528">
        <v>110</v>
      </c>
      <c r="AI793" s="528">
        <v>110</v>
      </c>
      <c r="AJ793" s="528">
        <v>110</v>
      </c>
      <c r="AK793" s="528">
        <v>110</v>
      </c>
      <c r="AL793" s="528">
        <v>110</v>
      </c>
      <c r="AM793" s="528">
        <v>110</v>
      </c>
      <c r="AN793" s="528">
        <v>109.6</v>
      </c>
      <c r="AO793" s="528">
        <v>109.6</v>
      </c>
      <c r="AP793" s="528">
        <v>109.6</v>
      </c>
      <c r="AQ793" s="528">
        <v>113.8</v>
      </c>
      <c r="AR793" s="528">
        <v>113.8</v>
      </c>
      <c r="AS793" s="528">
        <v>113.8</v>
      </c>
      <c r="AT793" s="528">
        <v>113.8</v>
      </c>
      <c r="AU793" s="528">
        <v>113.8</v>
      </c>
      <c r="AV793" s="528">
        <v>113.8</v>
      </c>
      <c r="AW793" s="528">
        <v>113.8</v>
      </c>
      <c r="AX793" s="528">
        <v>115.6</v>
      </c>
      <c r="AY793" s="528">
        <v>116.1</v>
      </c>
      <c r="AZ793" s="528">
        <v>117.9</v>
      </c>
      <c r="BA793" s="528">
        <v>117.7</v>
      </c>
      <c r="BB793" s="528">
        <v>117.5</v>
      </c>
      <c r="BC793" s="528">
        <v>117.2</v>
      </c>
      <c r="BD793" s="528">
        <v>117.2</v>
      </c>
      <c r="BE793" s="528">
        <v>117.2</v>
      </c>
      <c r="BF793" s="528">
        <v>117.2</v>
      </c>
      <c r="BG793" s="528">
        <v>117.2</v>
      </c>
      <c r="BH793" s="528">
        <v>116.8</v>
      </c>
      <c r="BI793" s="528">
        <v>116.8</v>
      </c>
      <c r="BJ793" s="528">
        <v>117.2</v>
      </c>
      <c r="BK793" s="528">
        <v>116.8</v>
      </c>
      <c r="BL793" s="528">
        <v>116.8</v>
      </c>
      <c r="BM793" s="528">
        <v>116.2</v>
      </c>
      <c r="BN793" s="528">
        <v>116.6</v>
      </c>
      <c r="BO793" s="528">
        <v>116.4</v>
      </c>
      <c r="BP793" s="528">
        <v>116.4</v>
      </c>
      <c r="BQ793" s="528">
        <v>116.4</v>
      </c>
      <c r="BR793" s="528">
        <v>116.4</v>
      </c>
      <c r="BS793" s="528">
        <v>116.4</v>
      </c>
      <c r="BT793" s="528">
        <v>116.4</v>
      </c>
      <c r="BU793" s="528">
        <v>116.4</v>
      </c>
      <c r="BV793" s="528">
        <v>116.4</v>
      </c>
      <c r="BW793" s="528">
        <v>116.4</v>
      </c>
      <c r="BX793" s="528">
        <v>118</v>
      </c>
      <c r="BY793" s="528">
        <v>118.1</v>
      </c>
      <c r="BZ793" s="528">
        <v>128.1</v>
      </c>
      <c r="CA793" s="528">
        <v>128.9</v>
      </c>
      <c r="CB793" s="528">
        <v>125.4</v>
      </c>
      <c r="CC793" s="528">
        <v>126.2</v>
      </c>
      <c r="CD793" s="528">
        <v>126.2</v>
      </c>
      <c r="CE793" s="528">
        <v>126.2</v>
      </c>
      <c r="CF793" s="528">
        <v>126.1</v>
      </c>
      <c r="CG793" s="528">
        <v>125.8</v>
      </c>
      <c r="CH793" s="528">
        <v>125.5</v>
      </c>
      <c r="CI793" s="528">
        <v>125.5</v>
      </c>
      <c r="CJ793" s="528">
        <v>125.3</v>
      </c>
      <c r="CK793" s="528">
        <v>125.2</v>
      </c>
      <c r="CL793" s="528">
        <v>128.1</v>
      </c>
    </row>
    <row r="794" spans="1:90">
      <c r="A794" s="524" t="s">
        <v>3418</v>
      </c>
      <c r="B794" s="524" t="s">
        <v>1540</v>
      </c>
      <c r="C794" s="525">
        <v>3.1829999999999997E-2</v>
      </c>
      <c r="D794" s="528">
        <v>99.3</v>
      </c>
      <c r="E794" s="528">
        <v>99.3</v>
      </c>
      <c r="F794" s="528">
        <v>99.3</v>
      </c>
      <c r="G794" s="528">
        <v>113.6</v>
      </c>
      <c r="H794" s="528">
        <v>113.6</v>
      </c>
      <c r="I794" s="528">
        <v>113.6</v>
      </c>
      <c r="J794" s="528">
        <v>113.6</v>
      </c>
      <c r="K794" s="528">
        <v>113.2</v>
      </c>
      <c r="L794" s="528">
        <v>113.2</v>
      </c>
      <c r="M794" s="528">
        <v>113.2</v>
      </c>
      <c r="N794" s="528">
        <v>113.2</v>
      </c>
      <c r="O794" s="528">
        <v>113.2</v>
      </c>
      <c r="P794" s="528">
        <v>119.3</v>
      </c>
      <c r="Q794" s="528">
        <v>119.3</v>
      </c>
      <c r="R794" s="528">
        <v>119.3</v>
      </c>
      <c r="S794" s="528">
        <v>117.8</v>
      </c>
      <c r="T794" s="528">
        <v>117.8</v>
      </c>
      <c r="U794" s="528">
        <v>117.8</v>
      </c>
      <c r="V794" s="528">
        <v>117.8</v>
      </c>
      <c r="W794" s="528">
        <v>117.8</v>
      </c>
      <c r="X794" s="528">
        <v>117.8</v>
      </c>
      <c r="Y794" s="528">
        <v>117.8</v>
      </c>
      <c r="Z794" s="528">
        <v>117.8</v>
      </c>
      <c r="AA794" s="528">
        <v>117.8</v>
      </c>
      <c r="AB794" s="528">
        <v>117.8</v>
      </c>
      <c r="AC794" s="528">
        <v>117.8</v>
      </c>
      <c r="AD794" s="528">
        <v>117.8</v>
      </c>
      <c r="AE794" s="528">
        <v>122</v>
      </c>
      <c r="AF794" s="528">
        <v>122</v>
      </c>
      <c r="AG794" s="528">
        <v>122</v>
      </c>
      <c r="AH794" s="528">
        <v>122</v>
      </c>
      <c r="AI794" s="528">
        <v>122</v>
      </c>
      <c r="AJ794" s="528">
        <v>122</v>
      </c>
      <c r="AK794" s="528">
        <v>122</v>
      </c>
      <c r="AL794" s="528">
        <v>122</v>
      </c>
      <c r="AM794" s="528">
        <v>122</v>
      </c>
      <c r="AN794" s="528">
        <v>135</v>
      </c>
      <c r="AO794" s="528">
        <v>135</v>
      </c>
      <c r="AP794" s="528">
        <v>135</v>
      </c>
      <c r="AQ794" s="528">
        <v>135</v>
      </c>
      <c r="AR794" s="528">
        <v>135</v>
      </c>
      <c r="AS794" s="528">
        <v>135</v>
      </c>
      <c r="AT794" s="528">
        <v>135</v>
      </c>
      <c r="AU794" s="528">
        <v>135</v>
      </c>
      <c r="AV794" s="528">
        <v>135</v>
      </c>
      <c r="AW794" s="528">
        <v>135</v>
      </c>
      <c r="AX794" s="528">
        <v>135</v>
      </c>
      <c r="AY794" s="528">
        <v>135</v>
      </c>
      <c r="AZ794" s="528">
        <v>151</v>
      </c>
      <c r="BA794" s="528">
        <v>150.80000000000001</v>
      </c>
      <c r="BB794" s="528">
        <v>150.30000000000001</v>
      </c>
      <c r="BC794" s="528">
        <v>138.30000000000001</v>
      </c>
      <c r="BD794" s="528">
        <v>138.30000000000001</v>
      </c>
      <c r="BE794" s="528">
        <v>138.30000000000001</v>
      </c>
      <c r="BF794" s="528">
        <v>138.5</v>
      </c>
      <c r="BG794" s="528">
        <v>138.5</v>
      </c>
      <c r="BH794" s="528">
        <v>138.5</v>
      </c>
      <c r="BI794" s="528">
        <v>138.5</v>
      </c>
      <c r="BJ794" s="528">
        <v>138.5</v>
      </c>
      <c r="BK794" s="528">
        <v>126.5</v>
      </c>
      <c r="BL794" s="528">
        <v>125.9</v>
      </c>
      <c r="BM794" s="528">
        <v>125.9</v>
      </c>
      <c r="BN794" s="528">
        <v>126.8</v>
      </c>
      <c r="BO794" s="528">
        <v>128.5</v>
      </c>
      <c r="BP794" s="528">
        <v>126.5</v>
      </c>
      <c r="BQ794" s="528">
        <v>126.5</v>
      </c>
      <c r="BR794" s="528">
        <v>126.5</v>
      </c>
      <c r="BS794" s="528">
        <v>126.5</v>
      </c>
      <c r="BT794" s="528">
        <v>126.5</v>
      </c>
      <c r="BU794" s="528">
        <v>126.5</v>
      </c>
      <c r="BV794" s="528">
        <v>126.5</v>
      </c>
      <c r="BW794" s="528">
        <v>127.3</v>
      </c>
      <c r="BX794" s="528">
        <v>126.8</v>
      </c>
      <c r="BY794" s="528">
        <v>129.9</v>
      </c>
      <c r="BZ794" s="528">
        <v>128.9</v>
      </c>
      <c r="CA794" s="528">
        <v>133.6</v>
      </c>
      <c r="CB794" s="528">
        <v>133.6</v>
      </c>
      <c r="CC794" s="528">
        <v>133.6</v>
      </c>
      <c r="CD794" s="528">
        <v>133.6</v>
      </c>
      <c r="CE794" s="528">
        <v>133.6</v>
      </c>
      <c r="CF794" s="528">
        <v>133.6</v>
      </c>
      <c r="CG794" s="528">
        <v>133.6</v>
      </c>
      <c r="CH794" s="528">
        <v>133.6</v>
      </c>
      <c r="CI794" s="528">
        <v>133.6</v>
      </c>
      <c r="CJ794" s="528">
        <v>133.6</v>
      </c>
      <c r="CK794" s="528">
        <v>133.6</v>
      </c>
      <c r="CL794" s="528">
        <v>133.6</v>
      </c>
    </row>
    <row r="795" spans="1:90">
      <c r="A795" s="524" t="s">
        <v>3419</v>
      </c>
      <c r="B795" s="524" t="s">
        <v>1542</v>
      </c>
      <c r="C795" s="525">
        <v>8.1200000000000005E-3</v>
      </c>
      <c r="D795" s="528">
        <v>100.5</v>
      </c>
      <c r="E795" s="528">
        <v>100.5</v>
      </c>
      <c r="F795" s="528">
        <v>100.5</v>
      </c>
      <c r="G795" s="528">
        <v>104</v>
      </c>
      <c r="H795" s="528">
        <v>104</v>
      </c>
      <c r="I795" s="528">
        <v>104</v>
      </c>
      <c r="J795" s="528">
        <v>104</v>
      </c>
      <c r="K795" s="528">
        <v>104.9</v>
      </c>
      <c r="L795" s="528">
        <v>104.9</v>
      </c>
      <c r="M795" s="528">
        <v>104.9</v>
      </c>
      <c r="N795" s="528">
        <v>104.9</v>
      </c>
      <c r="O795" s="528">
        <v>104.9</v>
      </c>
      <c r="P795" s="528">
        <v>104.9</v>
      </c>
      <c r="Q795" s="528">
        <v>104.9</v>
      </c>
      <c r="R795" s="528">
        <v>104.9</v>
      </c>
      <c r="S795" s="528">
        <v>113</v>
      </c>
      <c r="T795" s="528">
        <v>113</v>
      </c>
      <c r="U795" s="528">
        <v>113</v>
      </c>
      <c r="V795" s="528">
        <v>113.3</v>
      </c>
      <c r="W795" s="528">
        <v>113.3</v>
      </c>
      <c r="X795" s="528">
        <v>113.3</v>
      </c>
      <c r="Y795" s="528">
        <v>113.3</v>
      </c>
      <c r="Z795" s="528">
        <v>113.3</v>
      </c>
      <c r="AA795" s="528">
        <v>113.3</v>
      </c>
      <c r="AB795" s="528">
        <v>113.3</v>
      </c>
      <c r="AC795" s="528">
        <v>113.3</v>
      </c>
      <c r="AD795" s="528">
        <v>113.3</v>
      </c>
      <c r="AE795" s="528">
        <v>107.9</v>
      </c>
      <c r="AF795" s="528">
        <v>107.9</v>
      </c>
      <c r="AG795" s="528">
        <v>107.9</v>
      </c>
      <c r="AH795" s="528">
        <v>107.9</v>
      </c>
      <c r="AI795" s="528">
        <v>107.9</v>
      </c>
      <c r="AJ795" s="528">
        <v>107.9</v>
      </c>
      <c r="AK795" s="528">
        <v>107.9</v>
      </c>
      <c r="AL795" s="528">
        <v>108.6</v>
      </c>
      <c r="AM795" s="528">
        <v>108.6</v>
      </c>
      <c r="AN795" s="528">
        <v>106.4</v>
      </c>
      <c r="AO795" s="528">
        <v>106.4</v>
      </c>
      <c r="AP795" s="528">
        <v>106.4</v>
      </c>
      <c r="AQ795" s="528">
        <v>106.9</v>
      </c>
      <c r="AR795" s="528">
        <v>106.9</v>
      </c>
      <c r="AS795" s="528">
        <v>106.9</v>
      </c>
      <c r="AT795" s="528">
        <v>109.1</v>
      </c>
      <c r="AU795" s="528">
        <v>109.1</v>
      </c>
      <c r="AV795" s="528">
        <v>109.1</v>
      </c>
      <c r="AW795" s="528">
        <v>109.1</v>
      </c>
      <c r="AX795" s="528">
        <v>109.1</v>
      </c>
      <c r="AY795" s="528">
        <v>109.1</v>
      </c>
      <c r="AZ795" s="528">
        <v>109.1</v>
      </c>
      <c r="BA795" s="528">
        <v>109.1</v>
      </c>
      <c r="BB795" s="528">
        <v>109.1</v>
      </c>
      <c r="BC795" s="528">
        <v>109.1</v>
      </c>
      <c r="BD795" s="528">
        <v>109.1</v>
      </c>
      <c r="BE795" s="528">
        <v>109.1</v>
      </c>
      <c r="BF795" s="528">
        <v>109.1</v>
      </c>
      <c r="BG795" s="528">
        <v>109.1</v>
      </c>
      <c r="BH795" s="528">
        <v>109.1</v>
      </c>
      <c r="BI795" s="528">
        <v>109.1</v>
      </c>
      <c r="BJ795" s="528">
        <v>109.1</v>
      </c>
      <c r="BK795" s="528">
        <v>109.1</v>
      </c>
      <c r="BL795" s="528">
        <v>109.1</v>
      </c>
      <c r="BM795" s="528">
        <v>109.1</v>
      </c>
      <c r="BN795" s="528">
        <v>109.1</v>
      </c>
      <c r="BO795" s="528">
        <v>109.1</v>
      </c>
      <c r="BP795" s="528">
        <v>109.1</v>
      </c>
      <c r="BQ795" s="528">
        <v>109.1</v>
      </c>
      <c r="BR795" s="528">
        <v>109.1</v>
      </c>
      <c r="BS795" s="528">
        <v>109.1</v>
      </c>
      <c r="BT795" s="528">
        <v>109.1</v>
      </c>
      <c r="BU795" s="528">
        <v>109.1</v>
      </c>
      <c r="BV795" s="528">
        <v>109.1</v>
      </c>
      <c r="BW795" s="528">
        <v>109.1</v>
      </c>
      <c r="BX795" s="528">
        <v>109.1</v>
      </c>
      <c r="BY795" s="528">
        <v>109.1</v>
      </c>
      <c r="BZ795" s="528">
        <v>136.6</v>
      </c>
      <c r="CA795" s="528">
        <v>136.6</v>
      </c>
      <c r="CB795" s="528">
        <v>136.6</v>
      </c>
      <c r="CC795" s="528">
        <v>136.6</v>
      </c>
      <c r="CD795" s="528">
        <v>136.6</v>
      </c>
      <c r="CE795" s="528">
        <v>136.6</v>
      </c>
      <c r="CF795" s="528">
        <v>136.6</v>
      </c>
      <c r="CG795" s="528">
        <v>136.6</v>
      </c>
      <c r="CH795" s="528">
        <v>136.6</v>
      </c>
      <c r="CI795" s="528">
        <v>136.6</v>
      </c>
      <c r="CJ795" s="528">
        <v>136.6</v>
      </c>
      <c r="CK795" s="528">
        <v>136.6</v>
      </c>
      <c r="CL795" s="528">
        <v>137.19999999999999</v>
      </c>
    </row>
    <row r="796" spans="1:90">
      <c r="A796" s="524" t="s">
        <v>3420</v>
      </c>
      <c r="B796" s="524" t="s">
        <v>1544</v>
      </c>
      <c r="C796" s="525">
        <v>7.7060000000000003E-2</v>
      </c>
      <c r="D796" s="528">
        <v>100.3</v>
      </c>
      <c r="E796" s="528">
        <v>101.7</v>
      </c>
      <c r="F796" s="528">
        <v>101.7</v>
      </c>
      <c r="G796" s="528">
        <v>102.2</v>
      </c>
      <c r="H796" s="528">
        <v>102.3</v>
      </c>
      <c r="I796" s="528">
        <v>105.2</v>
      </c>
      <c r="J796" s="528">
        <v>105.2</v>
      </c>
      <c r="K796" s="528">
        <v>105.2</v>
      </c>
      <c r="L796" s="528">
        <v>105.2</v>
      </c>
      <c r="M796" s="528">
        <v>105.2</v>
      </c>
      <c r="N796" s="528">
        <v>105.2</v>
      </c>
      <c r="O796" s="528">
        <v>105.2</v>
      </c>
      <c r="P796" s="528">
        <v>105.2</v>
      </c>
      <c r="Q796" s="528">
        <v>105.2</v>
      </c>
      <c r="R796" s="528">
        <v>106.5</v>
      </c>
      <c r="S796" s="528">
        <v>107</v>
      </c>
      <c r="T796" s="528">
        <v>109</v>
      </c>
      <c r="U796" s="528">
        <v>109.9</v>
      </c>
      <c r="V796" s="528">
        <v>110.6</v>
      </c>
      <c r="W796" s="528">
        <v>111</v>
      </c>
      <c r="X796" s="528">
        <v>111.4</v>
      </c>
      <c r="Y796" s="528">
        <v>112.5</v>
      </c>
      <c r="Z796" s="528">
        <v>112.5</v>
      </c>
      <c r="AA796" s="528">
        <v>112.5</v>
      </c>
      <c r="AB796" s="528">
        <v>112.5</v>
      </c>
      <c r="AC796" s="528">
        <v>112.5</v>
      </c>
      <c r="AD796" s="528">
        <v>112.5</v>
      </c>
      <c r="AE796" s="528">
        <v>114.4</v>
      </c>
      <c r="AF796" s="528">
        <v>115</v>
      </c>
      <c r="AG796" s="528">
        <v>115</v>
      </c>
      <c r="AH796" s="528">
        <v>115.2</v>
      </c>
      <c r="AI796" s="528">
        <v>115.4</v>
      </c>
      <c r="AJ796" s="528">
        <v>115.4</v>
      </c>
      <c r="AK796" s="528">
        <v>115.4</v>
      </c>
      <c r="AL796" s="528">
        <v>116</v>
      </c>
      <c r="AM796" s="528">
        <v>116.7</v>
      </c>
      <c r="AN796" s="528">
        <v>117</v>
      </c>
      <c r="AO796" s="528">
        <v>117</v>
      </c>
      <c r="AP796" s="528">
        <v>117.8</v>
      </c>
      <c r="AQ796" s="528">
        <v>119.3</v>
      </c>
      <c r="AR796" s="528">
        <v>119.3</v>
      </c>
      <c r="AS796" s="528">
        <v>119.8</v>
      </c>
      <c r="AT796" s="528">
        <v>120.2</v>
      </c>
      <c r="AU796" s="528">
        <v>120.4</v>
      </c>
      <c r="AV796" s="528">
        <v>121.2</v>
      </c>
      <c r="AW796" s="528">
        <v>121.2</v>
      </c>
      <c r="AX796" s="528">
        <v>121.2</v>
      </c>
      <c r="AY796" s="528">
        <v>121.2</v>
      </c>
      <c r="AZ796" s="528">
        <v>130.19999999999999</v>
      </c>
      <c r="BA796" s="528">
        <v>130.19999999999999</v>
      </c>
      <c r="BB796" s="528">
        <v>130.19999999999999</v>
      </c>
      <c r="BC796" s="528">
        <v>133.80000000000001</v>
      </c>
      <c r="BD796" s="528">
        <v>133.80000000000001</v>
      </c>
      <c r="BE796" s="528">
        <v>132.69999999999999</v>
      </c>
      <c r="BF796" s="528">
        <v>131.80000000000001</v>
      </c>
      <c r="BG796" s="528">
        <v>131.9</v>
      </c>
      <c r="BH796" s="528">
        <v>132</v>
      </c>
      <c r="BI796" s="528">
        <v>132</v>
      </c>
      <c r="BJ796" s="528">
        <v>132</v>
      </c>
      <c r="BK796" s="528">
        <v>132.5</v>
      </c>
      <c r="BL796" s="528">
        <v>134.1</v>
      </c>
      <c r="BM796" s="528">
        <v>134.1</v>
      </c>
      <c r="BN796" s="528">
        <v>134.1</v>
      </c>
      <c r="BO796" s="528">
        <v>134.1</v>
      </c>
      <c r="BP796" s="528">
        <v>134.1</v>
      </c>
      <c r="BQ796" s="528">
        <v>134.1</v>
      </c>
      <c r="BR796" s="528">
        <v>134.1</v>
      </c>
      <c r="BS796" s="528">
        <v>134.1</v>
      </c>
      <c r="BT796" s="528">
        <v>134.1</v>
      </c>
      <c r="BU796" s="528">
        <v>134.1</v>
      </c>
      <c r="BV796" s="528">
        <v>134.1</v>
      </c>
      <c r="BW796" s="528">
        <v>134.1</v>
      </c>
      <c r="BX796" s="528">
        <v>140.19999999999999</v>
      </c>
      <c r="BY796" s="528">
        <v>150.6</v>
      </c>
      <c r="BZ796" s="528">
        <v>151.19999999999999</v>
      </c>
      <c r="CA796" s="528">
        <v>150</v>
      </c>
      <c r="CB796" s="528">
        <v>151.69999999999999</v>
      </c>
      <c r="CC796" s="528">
        <v>152</v>
      </c>
      <c r="CD796" s="528">
        <v>153.69999999999999</v>
      </c>
      <c r="CE796" s="528">
        <v>155.1</v>
      </c>
      <c r="CF796" s="528">
        <v>156.1</v>
      </c>
      <c r="CG796" s="528">
        <v>156</v>
      </c>
      <c r="CH796" s="528">
        <v>157.30000000000001</v>
      </c>
      <c r="CI796" s="528">
        <v>157.30000000000001</v>
      </c>
      <c r="CJ796" s="528">
        <v>157.30000000000001</v>
      </c>
      <c r="CK796" s="528">
        <v>157.5</v>
      </c>
      <c r="CL796" s="528">
        <v>158.9</v>
      </c>
    </row>
    <row r="797" spans="1:90">
      <c r="A797" s="524" t="s">
        <v>3421</v>
      </c>
      <c r="B797" s="524" t="s">
        <v>1546</v>
      </c>
      <c r="C797" s="525">
        <v>1.321E-2</v>
      </c>
      <c r="D797" s="528">
        <v>117.3</v>
      </c>
      <c r="E797" s="528">
        <v>117.3</v>
      </c>
      <c r="F797" s="528">
        <v>117.3</v>
      </c>
      <c r="G797" s="528">
        <v>117.3</v>
      </c>
      <c r="H797" s="528">
        <v>117.3</v>
      </c>
      <c r="I797" s="528">
        <v>117.3</v>
      </c>
      <c r="J797" s="528">
        <v>117.3</v>
      </c>
      <c r="K797" s="528">
        <v>117.3</v>
      </c>
      <c r="L797" s="528">
        <v>117.3</v>
      </c>
      <c r="M797" s="528">
        <v>117.3</v>
      </c>
      <c r="N797" s="528">
        <v>113</v>
      </c>
      <c r="O797" s="528">
        <v>111.5</v>
      </c>
      <c r="P797" s="528">
        <v>122.3</v>
      </c>
      <c r="Q797" s="528">
        <v>137</v>
      </c>
      <c r="R797" s="528">
        <v>137</v>
      </c>
      <c r="S797" s="528">
        <v>141.69999999999999</v>
      </c>
      <c r="T797" s="528">
        <v>141.69999999999999</v>
      </c>
      <c r="U797" s="528">
        <v>141.69999999999999</v>
      </c>
      <c r="V797" s="528">
        <v>141.69999999999999</v>
      </c>
      <c r="W797" s="528">
        <v>141.69999999999999</v>
      </c>
      <c r="X797" s="528">
        <v>141.69999999999999</v>
      </c>
      <c r="Y797" s="528">
        <v>141.69999999999999</v>
      </c>
      <c r="Z797" s="528">
        <v>141.69999999999999</v>
      </c>
      <c r="AA797" s="528">
        <v>141.69999999999999</v>
      </c>
      <c r="AB797" s="528">
        <v>141.69999999999999</v>
      </c>
      <c r="AC797" s="528">
        <v>141.69999999999999</v>
      </c>
      <c r="AD797" s="528">
        <v>141.69999999999999</v>
      </c>
      <c r="AE797" s="528">
        <v>144.1</v>
      </c>
      <c r="AF797" s="528">
        <v>144.1</v>
      </c>
      <c r="AG797" s="528">
        <v>144.1</v>
      </c>
      <c r="AH797" s="528">
        <v>144.1</v>
      </c>
      <c r="AI797" s="528">
        <v>144.1</v>
      </c>
      <c r="AJ797" s="528">
        <v>144.1</v>
      </c>
      <c r="AK797" s="528">
        <v>144.1</v>
      </c>
      <c r="AL797" s="528">
        <v>144.1</v>
      </c>
      <c r="AM797" s="528">
        <v>144.1</v>
      </c>
      <c r="AN797" s="528">
        <v>145.6</v>
      </c>
      <c r="AO797" s="528">
        <v>144.69999999999999</v>
      </c>
      <c r="AP797" s="528">
        <v>144.69999999999999</v>
      </c>
      <c r="AQ797" s="528">
        <v>144.69999999999999</v>
      </c>
      <c r="AR797" s="528">
        <v>144.69999999999999</v>
      </c>
      <c r="AS797" s="528">
        <v>144.69999999999999</v>
      </c>
      <c r="AT797" s="528">
        <v>158.19999999999999</v>
      </c>
      <c r="AU797" s="528">
        <v>158.19999999999999</v>
      </c>
      <c r="AV797" s="528">
        <v>158.19999999999999</v>
      </c>
      <c r="AW797" s="528">
        <v>158.19999999999999</v>
      </c>
      <c r="AX797" s="528">
        <v>158.19999999999999</v>
      </c>
      <c r="AY797" s="528">
        <v>158.19999999999999</v>
      </c>
      <c r="AZ797" s="528">
        <v>167.5</v>
      </c>
      <c r="BA797" s="528">
        <v>167.5</v>
      </c>
      <c r="BB797" s="528">
        <v>167.5</v>
      </c>
      <c r="BC797" s="528">
        <v>167.5</v>
      </c>
      <c r="BD797" s="528">
        <v>167.5</v>
      </c>
      <c r="BE797" s="528">
        <v>167.5</v>
      </c>
      <c r="BF797" s="528">
        <v>167.5</v>
      </c>
      <c r="BG797" s="528">
        <v>167.5</v>
      </c>
      <c r="BH797" s="528">
        <v>167.5</v>
      </c>
      <c r="BI797" s="528">
        <v>167.5</v>
      </c>
      <c r="BJ797" s="528">
        <v>167.5</v>
      </c>
      <c r="BK797" s="528">
        <v>167.5</v>
      </c>
      <c r="BL797" s="528">
        <v>122.9</v>
      </c>
      <c r="BM797" s="528">
        <v>122.9</v>
      </c>
      <c r="BN797" s="528">
        <v>122.9</v>
      </c>
      <c r="BO797" s="528">
        <v>122.9</v>
      </c>
      <c r="BP797" s="528">
        <v>122.9</v>
      </c>
      <c r="BQ797" s="528">
        <v>122.9</v>
      </c>
      <c r="BR797" s="528">
        <v>122.9</v>
      </c>
      <c r="BS797" s="528">
        <v>122.9</v>
      </c>
      <c r="BT797" s="528">
        <v>122.9</v>
      </c>
      <c r="BU797" s="528">
        <v>122.9</v>
      </c>
      <c r="BV797" s="528">
        <v>122.9</v>
      </c>
      <c r="BW797" s="528">
        <v>122.9</v>
      </c>
      <c r="BX797" s="528">
        <v>107.9</v>
      </c>
      <c r="BY797" s="528">
        <v>104.9</v>
      </c>
      <c r="BZ797" s="528">
        <v>104.9</v>
      </c>
      <c r="CA797" s="528">
        <v>104.9</v>
      </c>
      <c r="CB797" s="528">
        <v>104.9</v>
      </c>
      <c r="CC797" s="528">
        <v>112.3</v>
      </c>
      <c r="CD797" s="528">
        <v>112.3</v>
      </c>
      <c r="CE797" s="528">
        <v>112.3</v>
      </c>
      <c r="CF797" s="528">
        <v>112.3</v>
      </c>
      <c r="CG797" s="528">
        <v>112.3</v>
      </c>
      <c r="CH797" s="528">
        <v>112.3</v>
      </c>
      <c r="CI797" s="528">
        <v>112.3</v>
      </c>
      <c r="CJ797" s="528">
        <v>104.9</v>
      </c>
      <c r="CK797" s="528">
        <v>104.9</v>
      </c>
      <c r="CL797" s="528">
        <v>104.9</v>
      </c>
    </row>
    <row r="798" spans="1:90">
      <c r="A798" s="524" t="s">
        <v>3422</v>
      </c>
      <c r="B798" s="524" t="s">
        <v>1548</v>
      </c>
      <c r="C798" s="525">
        <v>4.3490000000000001E-2</v>
      </c>
      <c r="D798" s="528">
        <v>102.6</v>
      </c>
      <c r="E798" s="528">
        <v>102.3</v>
      </c>
      <c r="F798" s="528">
        <v>104.7</v>
      </c>
      <c r="G798" s="528">
        <v>108.5</v>
      </c>
      <c r="H798" s="528">
        <v>107.9</v>
      </c>
      <c r="I798" s="528">
        <v>109.3</v>
      </c>
      <c r="J798" s="528">
        <v>110.6</v>
      </c>
      <c r="K798" s="528">
        <v>110.5</v>
      </c>
      <c r="L798" s="528">
        <v>110.4</v>
      </c>
      <c r="M798" s="528">
        <v>110.4</v>
      </c>
      <c r="N798" s="528">
        <v>111.5</v>
      </c>
      <c r="O798" s="528">
        <v>111.3</v>
      </c>
      <c r="P798" s="528">
        <v>112.5</v>
      </c>
      <c r="Q798" s="528">
        <v>110.4</v>
      </c>
      <c r="R798" s="528">
        <v>110.2</v>
      </c>
      <c r="S798" s="528">
        <v>107.3</v>
      </c>
      <c r="T798" s="528">
        <v>108.8</v>
      </c>
      <c r="U798" s="528">
        <v>108.8</v>
      </c>
      <c r="V798" s="528">
        <v>108</v>
      </c>
      <c r="W798" s="528">
        <v>108.4</v>
      </c>
      <c r="X798" s="528">
        <v>108.4</v>
      </c>
      <c r="Y798" s="528">
        <v>107</v>
      </c>
      <c r="Z798" s="528">
        <v>108.5</v>
      </c>
      <c r="AA798" s="528">
        <v>107.2</v>
      </c>
      <c r="AB798" s="528">
        <v>108.9</v>
      </c>
      <c r="AC798" s="528">
        <v>108.8</v>
      </c>
      <c r="AD798" s="528">
        <v>107.9</v>
      </c>
      <c r="AE798" s="528">
        <v>115.4</v>
      </c>
      <c r="AF798" s="528">
        <v>111.7</v>
      </c>
      <c r="AG798" s="528">
        <v>112.6</v>
      </c>
      <c r="AH798" s="528">
        <v>113.9</v>
      </c>
      <c r="AI798" s="528">
        <v>112.5</v>
      </c>
      <c r="AJ798" s="528">
        <v>112.5</v>
      </c>
      <c r="AK798" s="528">
        <v>117.9</v>
      </c>
      <c r="AL798" s="528">
        <v>116.9</v>
      </c>
      <c r="AM798" s="528">
        <v>119</v>
      </c>
      <c r="AN798" s="528">
        <v>119</v>
      </c>
      <c r="AO798" s="528">
        <v>116.8</v>
      </c>
      <c r="AP798" s="528">
        <v>117.4</v>
      </c>
      <c r="AQ798" s="528">
        <v>119.9</v>
      </c>
      <c r="AR798" s="528">
        <v>120.4</v>
      </c>
      <c r="AS798" s="528">
        <v>118.3</v>
      </c>
      <c r="AT798" s="528">
        <v>118.8</v>
      </c>
      <c r="AU798" s="528">
        <v>121.9</v>
      </c>
      <c r="AV798" s="528">
        <v>118.6</v>
      </c>
      <c r="AW798" s="528">
        <v>119</v>
      </c>
      <c r="AX798" s="528">
        <v>119.4</v>
      </c>
      <c r="AY798" s="528">
        <v>120.5</v>
      </c>
      <c r="AZ798" s="528">
        <v>129.1</v>
      </c>
      <c r="BA798" s="528">
        <v>126.8</v>
      </c>
      <c r="BB798" s="528">
        <v>124.4</v>
      </c>
      <c r="BC798" s="528">
        <v>122.4</v>
      </c>
      <c r="BD798" s="528">
        <v>119.7</v>
      </c>
      <c r="BE798" s="528">
        <v>120.9</v>
      </c>
      <c r="BF798" s="528">
        <v>121.2</v>
      </c>
      <c r="BG798" s="528">
        <v>120.5</v>
      </c>
      <c r="BH798" s="528">
        <v>120.8</v>
      </c>
      <c r="BI798" s="528">
        <v>120.1</v>
      </c>
      <c r="BJ798" s="528">
        <v>121.2</v>
      </c>
      <c r="BK798" s="528">
        <v>120.4</v>
      </c>
      <c r="BL798" s="528">
        <v>120.1</v>
      </c>
      <c r="BM798" s="528">
        <v>119.5</v>
      </c>
      <c r="BN798" s="528">
        <v>119.4</v>
      </c>
      <c r="BO798" s="528">
        <v>121.5</v>
      </c>
      <c r="BP798" s="528">
        <v>124.1</v>
      </c>
      <c r="BQ798" s="528">
        <v>124.1</v>
      </c>
      <c r="BR798" s="528">
        <v>124.1</v>
      </c>
      <c r="BS798" s="528">
        <v>124.1</v>
      </c>
      <c r="BT798" s="528">
        <v>126.4</v>
      </c>
      <c r="BU798" s="528">
        <v>126</v>
      </c>
      <c r="BV798" s="528">
        <v>126</v>
      </c>
      <c r="BW798" s="528">
        <v>126</v>
      </c>
      <c r="BX798" s="528">
        <v>126.2</v>
      </c>
      <c r="BY798" s="528">
        <v>126.4</v>
      </c>
      <c r="BZ798" s="528">
        <v>126.8</v>
      </c>
      <c r="CA798" s="528">
        <v>128.30000000000001</v>
      </c>
      <c r="CB798" s="528">
        <v>128.30000000000001</v>
      </c>
      <c r="CC798" s="528">
        <v>127.9</v>
      </c>
      <c r="CD798" s="528">
        <v>127.9</v>
      </c>
      <c r="CE798" s="528">
        <v>128.30000000000001</v>
      </c>
      <c r="CF798" s="528">
        <v>128.30000000000001</v>
      </c>
      <c r="CG798" s="528">
        <v>128.30000000000001</v>
      </c>
      <c r="CH798" s="528">
        <v>128.30000000000001</v>
      </c>
      <c r="CI798" s="528">
        <v>131.6</v>
      </c>
      <c r="CJ798" s="528">
        <v>133.5</v>
      </c>
      <c r="CK798" s="528">
        <v>135.1</v>
      </c>
      <c r="CL798" s="528">
        <v>135.4</v>
      </c>
    </row>
    <row r="805" spans="9:11">
      <c r="I805" s="529"/>
      <c r="K805" s="5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2"/>
  <sheetViews>
    <sheetView workbookViewId="0">
      <pane ySplit="11" topLeftCell="A12" activePane="bottomLeft" state="frozen"/>
      <selection pane="bottomLeft" activeCell="B14" sqref="B14 D14 H14:I14 W14"/>
    </sheetView>
  </sheetViews>
  <sheetFormatPr defaultRowHeight="12.75"/>
  <cols>
    <col min="1" max="1" width="6.140625" style="1" customWidth="1"/>
    <col min="2" max="2" width="33.28515625" style="1" customWidth="1"/>
    <col min="3" max="3" width="11.28515625" style="5" hidden="1" customWidth="1"/>
    <col min="4" max="4" width="9" style="5" bestFit="1" customWidth="1"/>
    <col min="5" max="5" width="9.28515625" style="5" hidden="1" customWidth="1"/>
    <col min="6" max="6" width="6.42578125" style="5" hidden="1" customWidth="1"/>
    <col min="7" max="7" width="9.28515625" style="5" hidden="1" customWidth="1"/>
    <col min="8" max="8" width="12.28515625" style="5" customWidth="1"/>
    <col min="9" max="9" width="12" style="5" customWidth="1"/>
    <col min="10" max="10" width="11.5703125" style="5" hidden="1" customWidth="1"/>
    <col min="11" max="11" width="9.5703125" style="5" hidden="1" customWidth="1"/>
    <col min="12" max="12" width="10.7109375" style="5" hidden="1" customWidth="1"/>
    <col min="13" max="16" width="12.140625" style="5" hidden="1" customWidth="1"/>
    <col min="17" max="17" width="11.85546875" style="5" hidden="1" customWidth="1"/>
    <col min="18" max="18" width="11" style="5" hidden="1" customWidth="1"/>
    <col min="19" max="22" width="12.140625" style="5" hidden="1" customWidth="1"/>
    <col min="23" max="23" width="11" style="5" customWidth="1"/>
    <col min="24" max="24" width="10.85546875" style="5" customWidth="1"/>
    <col min="25" max="206" width="9.140625" style="1"/>
    <col min="207" max="207" width="35.7109375" style="1" customWidth="1"/>
    <col min="208" max="215" width="9.140625" style="1" customWidth="1"/>
    <col min="216" max="216" width="13.42578125" style="1" customWidth="1"/>
    <col min="217" max="219" width="10.85546875" style="1" customWidth="1"/>
    <col min="220" max="220" width="13.5703125" style="1" customWidth="1"/>
    <col min="221" max="221" width="13.42578125" style="1" customWidth="1"/>
    <col min="222" max="222" width="12" style="1" customWidth="1"/>
    <col min="223" max="223" width="12.42578125" style="1" customWidth="1"/>
    <col min="224" max="237" width="12.140625" style="1" customWidth="1"/>
    <col min="238" max="276" width="9.140625" style="1" customWidth="1"/>
    <col min="277" max="277" width="10.5703125" style="1" customWidth="1"/>
    <col min="278" max="278" width="11.85546875" style="1" bestFit="1" customWidth="1"/>
    <col min="279" max="279" width="12.140625" style="1" bestFit="1" customWidth="1"/>
    <col min="280" max="462" width="9.140625" style="1"/>
    <col min="463" max="463" width="35.7109375" style="1" customWidth="1"/>
    <col min="464" max="471" width="9.140625" style="1" customWidth="1"/>
    <col min="472" max="472" width="13.42578125" style="1" customWidth="1"/>
    <col min="473" max="475" width="10.85546875" style="1" customWidth="1"/>
    <col min="476" max="476" width="13.5703125" style="1" customWidth="1"/>
    <col min="477" max="477" width="13.42578125" style="1" customWidth="1"/>
    <col min="478" max="478" width="12" style="1" customWidth="1"/>
    <col min="479" max="479" width="12.42578125" style="1" customWidth="1"/>
    <col min="480" max="493" width="12.140625" style="1" customWidth="1"/>
    <col min="494" max="532" width="9.140625" style="1" customWidth="1"/>
    <col min="533" max="533" width="10.5703125" style="1" customWidth="1"/>
    <col min="534" max="534" width="11.85546875" style="1" bestFit="1" customWidth="1"/>
    <col min="535" max="535" width="12.140625" style="1" bestFit="1" customWidth="1"/>
    <col min="536" max="718" width="9.140625" style="1"/>
    <col min="719" max="719" width="35.7109375" style="1" customWidth="1"/>
    <col min="720" max="727" width="9.140625" style="1" customWidth="1"/>
    <col min="728" max="728" width="13.42578125" style="1" customWidth="1"/>
    <col min="729" max="731" width="10.85546875" style="1" customWidth="1"/>
    <col min="732" max="732" width="13.5703125" style="1" customWidth="1"/>
    <col min="733" max="733" width="13.42578125" style="1" customWidth="1"/>
    <col min="734" max="734" width="12" style="1" customWidth="1"/>
    <col min="735" max="735" width="12.42578125" style="1" customWidth="1"/>
    <col min="736" max="749" width="12.140625" style="1" customWidth="1"/>
    <col min="750" max="788" width="9.140625" style="1" customWidth="1"/>
    <col min="789" max="789" width="10.5703125" style="1" customWidth="1"/>
    <col min="790" max="790" width="11.85546875" style="1" bestFit="1" customWidth="1"/>
    <col min="791" max="791" width="12.140625" style="1" bestFit="1" customWidth="1"/>
    <col min="792" max="974" width="9.140625" style="1"/>
    <col min="975" max="975" width="35.7109375" style="1" customWidth="1"/>
    <col min="976" max="983" width="9.140625" style="1" customWidth="1"/>
    <col min="984" max="984" width="13.42578125" style="1" customWidth="1"/>
    <col min="985" max="987" width="10.85546875" style="1" customWidth="1"/>
    <col min="988" max="988" width="13.5703125" style="1" customWidth="1"/>
    <col min="989" max="989" width="13.42578125" style="1" customWidth="1"/>
    <col min="990" max="990" width="12" style="1" customWidth="1"/>
    <col min="991" max="991" width="12.42578125" style="1" customWidth="1"/>
    <col min="992" max="1005" width="12.140625" style="1" customWidth="1"/>
    <col min="1006" max="1044" width="9.140625" style="1" customWidth="1"/>
    <col min="1045" max="1045" width="10.5703125" style="1" customWidth="1"/>
    <col min="1046" max="1046" width="11.85546875" style="1" bestFit="1" customWidth="1"/>
    <col min="1047" max="1047" width="12.140625" style="1" bestFit="1" customWidth="1"/>
    <col min="1048" max="1230" width="9.140625" style="1"/>
    <col min="1231" max="1231" width="35.7109375" style="1" customWidth="1"/>
    <col min="1232" max="1239" width="9.140625" style="1" customWidth="1"/>
    <col min="1240" max="1240" width="13.42578125" style="1" customWidth="1"/>
    <col min="1241" max="1243" width="10.85546875" style="1" customWidth="1"/>
    <col min="1244" max="1244" width="13.5703125" style="1" customWidth="1"/>
    <col min="1245" max="1245" width="13.42578125" style="1" customWidth="1"/>
    <col min="1246" max="1246" width="12" style="1" customWidth="1"/>
    <col min="1247" max="1247" width="12.42578125" style="1" customWidth="1"/>
    <col min="1248" max="1261" width="12.140625" style="1" customWidth="1"/>
    <col min="1262" max="1300" width="9.140625" style="1" customWidth="1"/>
    <col min="1301" max="1301" width="10.5703125" style="1" customWidth="1"/>
    <col min="1302" max="1302" width="11.85546875" style="1" bestFit="1" customWidth="1"/>
    <col min="1303" max="1303" width="12.140625" style="1" bestFit="1" customWidth="1"/>
    <col min="1304" max="1486" width="9.140625" style="1"/>
    <col min="1487" max="1487" width="35.7109375" style="1" customWidth="1"/>
    <col min="1488" max="1495" width="9.140625" style="1" customWidth="1"/>
    <col min="1496" max="1496" width="13.42578125" style="1" customWidth="1"/>
    <col min="1497" max="1499" width="10.85546875" style="1" customWidth="1"/>
    <col min="1500" max="1500" width="13.5703125" style="1" customWidth="1"/>
    <col min="1501" max="1501" width="13.42578125" style="1" customWidth="1"/>
    <col min="1502" max="1502" width="12" style="1" customWidth="1"/>
    <col min="1503" max="1503" width="12.42578125" style="1" customWidth="1"/>
    <col min="1504" max="1517" width="12.140625" style="1" customWidth="1"/>
    <col min="1518" max="1556" width="9.140625" style="1" customWidth="1"/>
    <col min="1557" max="1557" width="10.5703125" style="1" customWidth="1"/>
    <col min="1558" max="1558" width="11.85546875" style="1" bestFit="1" customWidth="1"/>
    <col min="1559" max="1559" width="12.140625" style="1" bestFit="1" customWidth="1"/>
    <col min="1560" max="1742" width="9.140625" style="1"/>
    <col min="1743" max="1743" width="35.7109375" style="1" customWidth="1"/>
    <col min="1744" max="1751" width="9.140625" style="1" customWidth="1"/>
    <col min="1752" max="1752" width="13.42578125" style="1" customWidth="1"/>
    <col min="1753" max="1755" width="10.85546875" style="1" customWidth="1"/>
    <col min="1756" max="1756" width="13.5703125" style="1" customWidth="1"/>
    <col min="1757" max="1757" width="13.42578125" style="1" customWidth="1"/>
    <col min="1758" max="1758" width="12" style="1" customWidth="1"/>
    <col min="1759" max="1759" width="12.42578125" style="1" customWidth="1"/>
    <col min="1760" max="1773" width="12.140625" style="1" customWidth="1"/>
    <col min="1774" max="1812" width="9.140625" style="1" customWidth="1"/>
    <col min="1813" max="1813" width="10.5703125" style="1" customWidth="1"/>
    <col min="1814" max="1814" width="11.85546875" style="1" bestFit="1" customWidth="1"/>
    <col min="1815" max="1815" width="12.140625" style="1" bestFit="1" customWidth="1"/>
    <col min="1816" max="1998" width="9.140625" style="1"/>
    <col min="1999" max="1999" width="35.7109375" style="1" customWidth="1"/>
    <col min="2000" max="2007" width="9.140625" style="1" customWidth="1"/>
    <col min="2008" max="2008" width="13.42578125" style="1" customWidth="1"/>
    <col min="2009" max="2011" width="10.85546875" style="1" customWidth="1"/>
    <col min="2012" max="2012" width="13.5703125" style="1" customWidth="1"/>
    <col min="2013" max="2013" width="13.42578125" style="1" customWidth="1"/>
    <col min="2014" max="2014" width="12" style="1" customWidth="1"/>
    <col min="2015" max="2015" width="12.42578125" style="1" customWidth="1"/>
    <col min="2016" max="2029" width="12.140625" style="1" customWidth="1"/>
    <col min="2030" max="2068" width="9.140625" style="1" customWidth="1"/>
    <col min="2069" max="2069" width="10.5703125" style="1" customWidth="1"/>
    <col min="2070" max="2070" width="11.85546875" style="1" bestFit="1" customWidth="1"/>
    <col min="2071" max="2071" width="12.140625" style="1" bestFit="1" customWidth="1"/>
    <col min="2072" max="2254" width="9.140625" style="1"/>
    <col min="2255" max="2255" width="35.7109375" style="1" customWidth="1"/>
    <col min="2256" max="2263" width="9.140625" style="1" customWidth="1"/>
    <col min="2264" max="2264" width="13.42578125" style="1" customWidth="1"/>
    <col min="2265" max="2267" width="10.85546875" style="1" customWidth="1"/>
    <col min="2268" max="2268" width="13.5703125" style="1" customWidth="1"/>
    <col min="2269" max="2269" width="13.42578125" style="1" customWidth="1"/>
    <col min="2270" max="2270" width="12" style="1" customWidth="1"/>
    <col min="2271" max="2271" width="12.42578125" style="1" customWidth="1"/>
    <col min="2272" max="2285" width="12.140625" style="1" customWidth="1"/>
    <col min="2286" max="2324" width="9.140625" style="1" customWidth="1"/>
    <col min="2325" max="2325" width="10.5703125" style="1" customWidth="1"/>
    <col min="2326" max="2326" width="11.85546875" style="1" bestFit="1" customWidth="1"/>
    <col min="2327" max="2327" width="12.140625" style="1" bestFit="1" customWidth="1"/>
    <col min="2328" max="2510" width="9.140625" style="1"/>
    <col min="2511" max="2511" width="35.7109375" style="1" customWidth="1"/>
    <col min="2512" max="2519" width="9.140625" style="1" customWidth="1"/>
    <col min="2520" max="2520" width="13.42578125" style="1" customWidth="1"/>
    <col min="2521" max="2523" width="10.85546875" style="1" customWidth="1"/>
    <col min="2524" max="2524" width="13.5703125" style="1" customWidth="1"/>
    <col min="2525" max="2525" width="13.42578125" style="1" customWidth="1"/>
    <col min="2526" max="2526" width="12" style="1" customWidth="1"/>
    <col min="2527" max="2527" width="12.42578125" style="1" customWidth="1"/>
    <col min="2528" max="2541" width="12.140625" style="1" customWidth="1"/>
    <col min="2542" max="2580" width="9.140625" style="1" customWidth="1"/>
    <col min="2581" max="2581" width="10.5703125" style="1" customWidth="1"/>
    <col min="2582" max="2582" width="11.85546875" style="1" bestFit="1" customWidth="1"/>
    <col min="2583" max="2583" width="12.140625" style="1" bestFit="1" customWidth="1"/>
    <col min="2584" max="2766" width="9.140625" style="1"/>
    <col min="2767" max="2767" width="35.7109375" style="1" customWidth="1"/>
    <col min="2768" max="2775" width="9.140625" style="1" customWidth="1"/>
    <col min="2776" max="2776" width="13.42578125" style="1" customWidth="1"/>
    <col min="2777" max="2779" width="10.85546875" style="1" customWidth="1"/>
    <col min="2780" max="2780" width="13.5703125" style="1" customWidth="1"/>
    <col min="2781" max="2781" width="13.42578125" style="1" customWidth="1"/>
    <col min="2782" max="2782" width="12" style="1" customWidth="1"/>
    <col min="2783" max="2783" width="12.42578125" style="1" customWidth="1"/>
    <col min="2784" max="2797" width="12.140625" style="1" customWidth="1"/>
    <col min="2798" max="2836" width="9.140625" style="1" customWidth="1"/>
    <col min="2837" max="2837" width="10.5703125" style="1" customWidth="1"/>
    <col min="2838" max="2838" width="11.85546875" style="1" bestFit="1" customWidth="1"/>
    <col min="2839" max="2839" width="12.140625" style="1" bestFit="1" customWidth="1"/>
    <col min="2840" max="3022" width="9.140625" style="1"/>
    <col min="3023" max="3023" width="35.7109375" style="1" customWidth="1"/>
    <col min="3024" max="3031" width="9.140625" style="1" customWidth="1"/>
    <col min="3032" max="3032" width="13.42578125" style="1" customWidth="1"/>
    <col min="3033" max="3035" width="10.85546875" style="1" customWidth="1"/>
    <col min="3036" max="3036" width="13.5703125" style="1" customWidth="1"/>
    <col min="3037" max="3037" width="13.42578125" style="1" customWidth="1"/>
    <col min="3038" max="3038" width="12" style="1" customWidth="1"/>
    <col min="3039" max="3039" width="12.42578125" style="1" customWidth="1"/>
    <col min="3040" max="3053" width="12.140625" style="1" customWidth="1"/>
    <col min="3054" max="3092" width="9.140625" style="1" customWidth="1"/>
    <col min="3093" max="3093" width="10.5703125" style="1" customWidth="1"/>
    <col min="3094" max="3094" width="11.85546875" style="1" bestFit="1" customWidth="1"/>
    <col min="3095" max="3095" width="12.140625" style="1" bestFit="1" customWidth="1"/>
    <col min="3096" max="3278" width="9.140625" style="1"/>
    <col min="3279" max="3279" width="35.7109375" style="1" customWidth="1"/>
    <col min="3280" max="3287" width="9.140625" style="1" customWidth="1"/>
    <col min="3288" max="3288" width="13.42578125" style="1" customWidth="1"/>
    <col min="3289" max="3291" width="10.85546875" style="1" customWidth="1"/>
    <col min="3292" max="3292" width="13.5703125" style="1" customWidth="1"/>
    <col min="3293" max="3293" width="13.42578125" style="1" customWidth="1"/>
    <col min="3294" max="3294" width="12" style="1" customWidth="1"/>
    <col min="3295" max="3295" width="12.42578125" style="1" customWidth="1"/>
    <col min="3296" max="3309" width="12.140625" style="1" customWidth="1"/>
    <col min="3310" max="3348" width="9.140625" style="1" customWidth="1"/>
    <col min="3349" max="3349" width="10.5703125" style="1" customWidth="1"/>
    <col min="3350" max="3350" width="11.85546875" style="1" bestFit="1" customWidth="1"/>
    <col min="3351" max="3351" width="12.140625" style="1" bestFit="1" customWidth="1"/>
    <col min="3352" max="3534" width="9.140625" style="1"/>
    <col min="3535" max="3535" width="35.7109375" style="1" customWidth="1"/>
    <col min="3536" max="3543" width="9.140625" style="1" customWidth="1"/>
    <col min="3544" max="3544" width="13.42578125" style="1" customWidth="1"/>
    <col min="3545" max="3547" width="10.85546875" style="1" customWidth="1"/>
    <col min="3548" max="3548" width="13.5703125" style="1" customWidth="1"/>
    <col min="3549" max="3549" width="13.42578125" style="1" customWidth="1"/>
    <col min="3550" max="3550" width="12" style="1" customWidth="1"/>
    <col min="3551" max="3551" width="12.42578125" style="1" customWidth="1"/>
    <col min="3552" max="3565" width="12.140625" style="1" customWidth="1"/>
    <col min="3566" max="3604" width="9.140625" style="1" customWidth="1"/>
    <col min="3605" max="3605" width="10.5703125" style="1" customWidth="1"/>
    <col min="3606" max="3606" width="11.85546875" style="1" bestFit="1" customWidth="1"/>
    <col min="3607" max="3607" width="12.140625" style="1" bestFit="1" customWidth="1"/>
    <col min="3608" max="3790" width="9.140625" style="1"/>
    <col min="3791" max="3791" width="35.7109375" style="1" customWidth="1"/>
    <col min="3792" max="3799" width="9.140625" style="1" customWidth="1"/>
    <col min="3800" max="3800" width="13.42578125" style="1" customWidth="1"/>
    <col min="3801" max="3803" width="10.85546875" style="1" customWidth="1"/>
    <col min="3804" max="3804" width="13.5703125" style="1" customWidth="1"/>
    <col min="3805" max="3805" width="13.42578125" style="1" customWidth="1"/>
    <col min="3806" max="3806" width="12" style="1" customWidth="1"/>
    <col min="3807" max="3807" width="12.42578125" style="1" customWidth="1"/>
    <col min="3808" max="3821" width="12.140625" style="1" customWidth="1"/>
    <col min="3822" max="3860" width="9.140625" style="1" customWidth="1"/>
    <col min="3861" max="3861" width="10.5703125" style="1" customWidth="1"/>
    <col min="3862" max="3862" width="11.85546875" style="1" bestFit="1" customWidth="1"/>
    <col min="3863" max="3863" width="12.140625" style="1" bestFit="1" customWidth="1"/>
    <col min="3864" max="4046" width="9.140625" style="1"/>
    <col min="4047" max="4047" width="35.7109375" style="1" customWidth="1"/>
    <col min="4048" max="4055" width="9.140625" style="1" customWidth="1"/>
    <col min="4056" max="4056" width="13.42578125" style="1" customWidth="1"/>
    <col min="4057" max="4059" width="10.85546875" style="1" customWidth="1"/>
    <col min="4060" max="4060" width="13.5703125" style="1" customWidth="1"/>
    <col min="4061" max="4061" width="13.42578125" style="1" customWidth="1"/>
    <col min="4062" max="4062" width="12" style="1" customWidth="1"/>
    <col min="4063" max="4063" width="12.42578125" style="1" customWidth="1"/>
    <col min="4064" max="4077" width="12.140625" style="1" customWidth="1"/>
    <col min="4078" max="4116" width="9.140625" style="1" customWidth="1"/>
    <col min="4117" max="4117" width="10.5703125" style="1" customWidth="1"/>
    <col min="4118" max="4118" width="11.85546875" style="1" bestFit="1" customWidth="1"/>
    <col min="4119" max="4119" width="12.140625" style="1" bestFit="1" customWidth="1"/>
    <col min="4120" max="4302" width="9.140625" style="1"/>
    <col min="4303" max="4303" width="35.7109375" style="1" customWidth="1"/>
    <col min="4304" max="4311" width="9.140625" style="1" customWidth="1"/>
    <col min="4312" max="4312" width="13.42578125" style="1" customWidth="1"/>
    <col min="4313" max="4315" width="10.85546875" style="1" customWidth="1"/>
    <col min="4316" max="4316" width="13.5703125" style="1" customWidth="1"/>
    <col min="4317" max="4317" width="13.42578125" style="1" customWidth="1"/>
    <col min="4318" max="4318" width="12" style="1" customWidth="1"/>
    <col min="4319" max="4319" width="12.42578125" style="1" customWidth="1"/>
    <col min="4320" max="4333" width="12.140625" style="1" customWidth="1"/>
    <col min="4334" max="4372" width="9.140625" style="1" customWidth="1"/>
    <col min="4373" max="4373" width="10.5703125" style="1" customWidth="1"/>
    <col min="4374" max="4374" width="11.85546875" style="1" bestFit="1" customWidth="1"/>
    <col min="4375" max="4375" width="12.140625" style="1" bestFit="1" customWidth="1"/>
    <col min="4376" max="4558" width="9.140625" style="1"/>
    <col min="4559" max="4559" width="35.7109375" style="1" customWidth="1"/>
    <col min="4560" max="4567" width="9.140625" style="1" customWidth="1"/>
    <col min="4568" max="4568" width="13.42578125" style="1" customWidth="1"/>
    <col min="4569" max="4571" width="10.85546875" style="1" customWidth="1"/>
    <col min="4572" max="4572" width="13.5703125" style="1" customWidth="1"/>
    <col min="4573" max="4573" width="13.42578125" style="1" customWidth="1"/>
    <col min="4574" max="4574" width="12" style="1" customWidth="1"/>
    <col min="4575" max="4575" width="12.42578125" style="1" customWidth="1"/>
    <col min="4576" max="4589" width="12.140625" style="1" customWidth="1"/>
    <col min="4590" max="4628" width="9.140625" style="1" customWidth="1"/>
    <col min="4629" max="4629" width="10.5703125" style="1" customWidth="1"/>
    <col min="4630" max="4630" width="11.85546875" style="1" bestFit="1" customWidth="1"/>
    <col min="4631" max="4631" width="12.140625" style="1" bestFit="1" customWidth="1"/>
    <col min="4632" max="4814" width="9.140625" style="1"/>
    <col min="4815" max="4815" width="35.7109375" style="1" customWidth="1"/>
    <col min="4816" max="4823" width="9.140625" style="1" customWidth="1"/>
    <col min="4824" max="4824" width="13.42578125" style="1" customWidth="1"/>
    <col min="4825" max="4827" width="10.85546875" style="1" customWidth="1"/>
    <col min="4828" max="4828" width="13.5703125" style="1" customWidth="1"/>
    <col min="4829" max="4829" width="13.42578125" style="1" customWidth="1"/>
    <col min="4830" max="4830" width="12" style="1" customWidth="1"/>
    <col min="4831" max="4831" width="12.42578125" style="1" customWidth="1"/>
    <col min="4832" max="4845" width="12.140625" style="1" customWidth="1"/>
    <col min="4846" max="4884" width="9.140625" style="1" customWidth="1"/>
    <col min="4885" max="4885" width="10.5703125" style="1" customWidth="1"/>
    <col min="4886" max="4886" width="11.85546875" style="1" bestFit="1" customWidth="1"/>
    <col min="4887" max="4887" width="12.140625" style="1" bestFit="1" customWidth="1"/>
    <col min="4888" max="5070" width="9.140625" style="1"/>
    <col min="5071" max="5071" width="35.7109375" style="1" customWidth="1"/>
    <col min="5072" max="5079" width="9.140625" style="1" customWidth="1"/>
    <col min="5080" max="5080" width="13.42578125" style="1" customWidth="1"/>
    <col min="5081" max="5083" width="10.85546875" style="1" customWidth="1"/>
    <col min="5084" max="5084" width="13.5703125" style="1" customWidth="1"/>
    <col min="5085" max="5085" width="13.42578125" style="1" customWidth="1"/>
    <col min="5086" max="5086" width="12" style="1" customWidth="1"/>
    <col min="5087" max="5087" width="12.42578125" style="1" customWidth="1"/>
    <col min="5088" max="5101" width="12.140625" style="1" customWidth="1"/>
    <col min="5102" max="5140" width="9.140625" style="1" customWidth="1"/>
    <col min="5141" max="5141" width="10.5703125" style="1" customWidth="1"/>
    <col min="5142" max="5142" width="11.85546875" style="1" bestFit="1" customWidth="1"/>
    <col min="5143" max="5143" width="12.140625" style="1" bestFit="1" customWidth="1"/>
    <col min="5144" max="5326" width="9.140625" style="1"/>
    <col min="5327" max="5327" width="35.7109375" style="1" customWidth="1"/>
    <col min="5328" max="5335" width="9.140625" style="1" customWidth="1"/>
    <col min="5336" max="5336" width="13.42578125" style="1" customWidth="1"/>
    <col min="5337" max="5339" width="10.85546875" style="1" customWidth="1"/>
    <col min="5340" max="5340" width="13.5703125" style="1" customWidth="1"/>
    <col min="5341" max="5341" width="13.42578125" style="1" customWidth="1"/>
    <col min="5342" max="5342" width="12" style="1" customWidth="1"/>
    <col min="5343" max="5343" width="12.42578125" style="1" customWidth="1"/>
    <col min="5344" max="5357" width="12.140625" style="1" customWidth="1"/>
    <col min="5358" max="5396" width="9.140625" style="1" customWidth="1"/>
    <col min="5397" max="5397" width="10.5703125" style="1" customWidth="1"/>
    <col min="5398" max="5398" width="11.85546875" style="1" bestFit="1" customWidth="1"/>
    <col min="5399" max="5399" width="12.140625" style="1" bestFit="1" customWidth="1"/>
    <col min="5400" max="5582" width="9.140625" style="1"/>
    <col min="5583" max="5583" width="35.7109375" style="1" customWidth="1"/>
    <col min="5584" max="5591" width="9.140625" style="1" customWidth="1"/>
    <col min="5592" max="5592" width="13.42578125" style="1" customWidth="1"/>
    <col min="5593" max="5595" width="10.85546875" style="1" customWidth="1"/>
    <col min="5596" max="5596" width="13.5703125" style="1" customWidth="1"/>
    <col min="5597" max="5597" width="13.42578125" style="1" customWidth="1"/>
    <col min="5598" max="5598" width="12" style="1" customWidth="1"/>
    <col min="5599" max="5599" width="12.42578125" style="1" customWidth="1"/>
    <col min="5600" max="5613" width="12.140625" style="1" customWidth="1"/>
    <col min="5614" max="5652" width="9.140625" style="1" customWidth="1"/>
    <col min="5653" max="5653" width="10.5703125" style="1" customWidth="1"/>
    <col min="5654" max="5654" width="11.85546875" style="1" bestFit="1" customWidth="1"/>
    <col min="5655" max="5655" width="12.140625" style="1" bestFit="1" customWidth="1"/>
    <col min="5656" max="5838" width="9.140625" style="1"/>
    <col min="5839" max="5839" width="35.7109375" style="1" customWidth="1"/>
    <col min="5840" max="5847" width="9.140625" style="1" customWidth="1"/>
    <col min="5848" max="5848" width="13.42578125" style="1" customWidth="1"/>
    <col min="5849" max="5851" width="10.85546875" style="1" customWidth="1"/>
    <col min="5852" max="5852" width="13.5703125" style="1" customWidth="1"/>
    <col min="5853" max="5853" width="13.42578125" style="1" customWidth="1"/>
    <col min="5854" max="5854" width="12" style="1" customWidth="1"/>
    <col min="5855" max="5855" width="12.42578125" style="1" customWidth="1"/>
    <col min="5856" max="5869" width="12.140625" style="1" customWidth="1"/>
    <col min="5870" max="5908" width="9.140625" style="1" customWidth="1"/>
    <col min="5909" max="5909" width="10.5703125" style="1" customWidth="1"/>
    <col min="5910" max="5910" width="11.85546875" style="1" bestFit="1" customWidth="1"/>
    <col min="5911" max="5911" width="12.140625" style="1" bestFit="1" customWidth="1"/>
    <col min="5912" max="6094" width="9.140625" style="1"/>
    <col min="6095" max="6095" width="35.7109375" style="1" customWidth="1"/>
    <col min="6096" max="6103" width="9.140625" style="1" customWidth="1"/>
    <col min="6104" max="6104" width="13.42578125" style="1" customWidth="1"/>
    <col min="6105" max="6107" width="10.85546875" style="1" customWidth="1"/>
    <col min="6108" max="6108" width="13.5703125" style="1" customWidth="1"/>
    <col min="6109" max="6109" width="13.42578125" style="1" customWidth="1"/>
    <col min="6110" max="6110" width="12" style="1" customWidth="1"/>
    <col min="6111" max="6111" width="12.42578125" style="1" customWidth="1"/>
    <col min="6112" max="6125" width="12.140625" style="1" customWidth="1"/>
    <col min="6126" max="6164" width="9.140625" style="1" customWidth="1"/>
    <col min="6165" max="6165" width="10.5703125" style="1" customWidth="1"/>
    <col min="6166" max="6166" width="11.85546875" style="1" bestFit="1" customWidth="1"/>
    <col min="6167" max="6167" width="12.140625" style="1" bestFit="1" customWidth="1"/>
    <col min="6168" max="6350" width="9.140625" style="1"/>
    <col min="6351" max="6351" width="35.7109375" style="1" customWidth="1"/>
    <col min="6352" max="6359" width="9.140625" style="1" customWidth="1"/>
    <col min="6360" max="6360" width="13.42578125" style="1" customWidth="1"/>
    <col min="6361" max="6363" width="10.85546875" style="1" customWidth="1"/>
    <col min="6364" max="6364" width="13.5703125" style="1" customWidth="1"/>
    <col min="6365" max="6365" width="13.42578125" style="1" customWidth="1"/>
    <col min="6366" max="6366" width="12" style="1" customWidth="1"/>
    <col min="6367" max="6367" width="12.42578125" style="1" customWidth="1"/>
    <col min="6368" max="6381" width="12.140625" style="1" customWidth="1"/>
    <col min="6382" max="6420" width="9.140625" style="1" customWidth="1"/>
    <col min="6421" max="6421" width="10.5703125" style="1" customWidth="1"/>
    <col min="6422" max="6422" width="11.85546875" style="1" bestFit="1" customWidth="1"/>
    <col min="6423" max="6423" width="12.140625" style="1" bestFit="1" customWidth="1"/>
    <col min="6424" max="6606" width="9.140625" style="1"/>
    <col min="6607" max="6607" width="35.7109375" style="1" customWidth="1"/>
    <col min="6608" max="6615" width="9.140625" style="1" customWidth="1"/>
    <col min="6616" max="6616" width="13.42578125" style="1" customWidth="1"/>
    <col min="6617" max="6619" width="10.85546875" style="1" customWidth="1"/>
    <col min="6620" max="6620" width="13.5703125" style="1" customWidth="1"/>
    <col min="6621" max="6621" width="13.42578125" style="1" customWidth="1"/>
    <col min="6622" max="6622" width="12" style="1" customWidth="1"/>
    <col min="6623" max="6623" width="12.42578125" style="1" customWidth="1"/>
    <col min="6624" max="6637" width="12.140625" style="1" customWidth="1"/>
    <col min="6638" max="6676" width="9.140625" style="1" customWidth="1"/>
    <col min="6677" max="6677" width="10.5703125" style="1" customWidth="1"/>
    <col min="6678" max="6678" width="11.85546875" style="1" bestFit="1" customWidth="1"/>
    <col min="6679" max="6679" width="12.140625" style="1" bestFit="1" customWidth="1"/>
    <col min="6680" max="6862" width="9.140625" style="1"/>
    <col min="6863" max="6863" width="35.7109375" style="1" customWidth="1"/>
    <col min="6864" max="6871" width="9.140625" style="1" customWidth="1"/>
    <col min="6872" max="6872" width="13.42578125" style="1" customWidth="1"/>
    <col min="6873" max="6875" width="10.85546875" style="1" customWidth="1"/>
    <col min="6876" max="6876" width="13.5703125" style="1" customWidth="1"/>
    <col min="6877" max="6877" width="13.42578125" style="1" customWidth="1"/>
    <col min="6878" max="6878" width="12" style="1" customWidth="1"/>
    <col min="6879" max="6879" width="12.42578125" style="1" customWidth="1"/>
    <col min="6880" max="6893" width="12.140625" style="1" customWidth="1"/>
    <col min="6894" max="6932" width="9.140625" style="1" customWidth="1"/>
    <col min="6933" max="6933" width="10.5703125" style="1" customWidth="1"/>
    <col min="6934" max="6934" width="11.85546875" style="1" bestFit="1" customWidth="1"/>
    <col min="6935" max="6935" width="12.140625" style="1" bestFit="1" customWidth="1"/>
    <col min="6936" max="7118" width="9.140625" style="1"/>
    <col min="7119" max="7119" width="35.7109375" style="1" customWidth="1"/>
    <col min="7120" max="7127" width="9.140625" style="1" customWidth="1"/>
    <col min="7128" max="7128" width="13.42578125" style="1" customWidth="1"/>
    <col min="7129" max="7131" width="10.85546875" style="1" customWidth="1"/>
    <col min="7132" max="7132" width="13.5703125" style="1" customWidth="1"/>
    <col min="7133" max="7133" width="13.42578125" style="1" customWidth="1"/>
    <col min="7134" max="7134" width="12" style="1" customWidth="1"/>
    <col min="7135" max="7135" width="12.42578125" style="1" customWidth="1"/>
    <col min="7136" max="7149" width="12.140625" style="1" customWidth="1"/>
    <col min="7150" max="7188" width="9.140625" style="1" customWidth="1"/>
    <col min="7189" max="7189" width="10.5703125" style="1" customWidth="1"/>
    <col min="7190" max="7190" width="11.85546875" style="1" bestFit="1" customWidth="1"/>
    <col min="7191" max="7191" width="12.140625" style="1" bestFit="1" customWidth="1"/>
    <col min="7192" max="7374" width="9.140625" style="1"/>
    <col min="7375" max="7375" width="35.7109375" style="1" customWidth="1"/>
    <col min="7376" max="7383" width="9.140625" style="1" customWidth="1"/>
    <col min="7384" max="7384" width="13.42578125" style="1" customWidth="1"/>
    <col min="7385" max="7387" width="10.85546875" style="1" customWidth="1"/>
    <col min="7388" max="7388" width="13.5703125" style="1" customWidth="1"/>
    <col min="7389" max="7389" width="13.42578125" style="1" customWidth="1"/>
    <col min="7390" max="7390" width="12" style="1" customWidth="1"/>
    <col min="7391" max="7391" width="12.42578125" style="1" customWidth="1"/>
    <col min="7392" max="7405" width="12.140625" style="1" customWidth="1"/>
    <col min="7406" max="7444" width="9.140625" style="1" customWidth="1"/>
    <col min="7445" max="7445" width="10.5703125" style="1" customWidth="1"/>
    <col min="7446" max="7446" width="11.85546875" style="1" bestFit="1" customWidth="1"/>
    <col min="7447" max="7447" width="12.140625" style="1" bestFit="1" customWidth="1"/>
    <col min="7448" max="7630" width="9.140625" style="1"/>
    <col min="7631" max="7631" width="35.7109375" style="1" customWidth="1"/>
    <col min="7632" max="7639" width="9.140625" style="1" customWidth="1"/>
    <col min="7640" max="7640" width="13.42578125" style="1" customWidth="1"/>
    <col min="7641" max="7643" width="10.85546875" style="1" customWidth="1"/>
    <col min="7644" max="7644" width="13.5703125" style="1" customWidth="1"/>
    <col min="7645" max="7645" width="13.42578125" style="1" customWidth="1"/>
    <col min="7646" max="7646" width="12" style="1" customWidth="1"/>
    <col min="7647" max="7647" width="12.42578125" style="1" customWidth="1"/>
    <col min="7648" max="7661" width="12.140625" style="1" customWidth="1"/>
    <col min="7662" max="7700" width="9.140625" style="1" customWidth="1"/>
    <col min="7701" max="7701" width="10.5703125" style="1" customWidth="1"/>
    <col min="7702" max="7702" width="11.85546875" style="1" bestFit="1" customWidth="1"/>
    <col min="7703" max="7703" width="12.140625" style="1" bestFit="1" customWidth="1"/>
    <col min="7704" max="7886" width="9.140625" style="1"/>
    <col min="7887" max="7887" width="35.7109375" style="1" customWidth="1"/>
    <col min="7888" max="7895" width="9.140625" style="1" customWidth="1"/>
    <col min="7896" max="7896" width="13.42578125" style="1" customWidth="1"/>
    <col min="7897" max="7899" width="10.85546875" style="1" customWidth="1"/>
    <col min="7900" max="7900" width="13.5703125" style="1" customWidth="1"/>
    <col min="7901" max="7901" width="13.42578125" style="1" customWidth="1"/>
    <col min="7902" max="7902" width="12" style="1" customWidth="1"/>
    <col min="7903" max="7903" width="12.42578125" style="1" customWidth="1"/>
    <col min="7904" max="7917" width="12.140625" style="1" customWidth="1"/>
    <col min="7918" max="7956" width="9.140625" style="1" customWidth="1"/>
    <col min="7957" max="7957" width="10.5703125" style="1" customWidth="1"/>
    <col min="7958" max="7958" width="11.85546875" style="1" bestFit="1" customWidth="1"/>
    <col min="7959" max="7959" width="12.140625" style="1" bestFit="1" customWidth="1"/>
    <col min="7960" max="8142" width="9.140625" style="1"/>
    <col min="8143" max="8143" width="35.7109375" style="1" customWidth="1"/>
    <col min="8144" max="8151" width="9.140625" style="1" customWidth="1"/>
    <col min="8152" max="8152" width="13.42578125" style="1" customWidth="1"/>
    <col min="8153" max="8155" width="10.85546875" style="1" customWidth="1"/>
    <col min="8156" max="8156" width="13.5703125" style="1" customWidth="1"/>
    <col min="8157" max="8157" width="13.42578125" style="1" customWidth="1"/>
    <col min="8158" max="8158" width="12" style="1" customWidth="1"/>
    <col min="8159" max="8159" width="12.42578125" style="1" customWidth="1"/>
    <col min="8160" max="8173" width="12.140625" style="1" customWidth="1"/>
    <col min="8174" max="8212" width="9.140625" style="1" customWidth="1"/>
    <col min="8213" max="8213" width="10.5703125" style="1" customWidth="1"/>
    <col min="8214" max="8214" width="11.85546875" style="1" bestFit="1" customWidth="1"/>
    <col min="8215" max="8215" width="12.140625" style="1" bestFit="1" customWidth="1"/>
    <col min="8216" max="8398" width="9.140625" style="1"/>
    <col min="8399" max="8399" width="35.7109375" style="1" customWidth="1"/>
    <col min="8400" max="8407" width="9.140625" style="1" customWidth="1"/>
    <col min="8408" max="8408" width="13.42578125" style="1" customWidth="1"/>
    <col min="8409" max="8411" width="10.85546875" style="1" customWidth="1"/>
    <col min="8412" max="8412" width="13.5703125" style="1" customWidth="1"/>
    <col min="8413" max="8413" width="13.42578125" style="1" customWidth="1"/>
    <col min="8414" max="8414" width="12" style="1" customWidth="1"/>
    <col min="8415" max="8415" width="12.42578125" style="1" customWidth="1"/>
    <col min="8416" max="8429" width="12.140625" style="1" customWidth="1"/>
    <col min="8430" max="8468" width="9.140625" style="1" customWidth="1"/>
    <col min="8469" max="8469" width="10.5703125" style="1" customWidth="1"/>
    <col min="8470" max="8470" width="11.85546875" style="1" bestFit="1" customWidth="1"/>
    <col min="8471" max="8471" width="12.140625" style="1" bestFit="1" customWidth="1"/>
    <col min="8472" max="8654" width="9.140625" style="1"/>
    <col min="8655" max="8655" width="35.7109375" style="1" customWidth="1"/>
    <col min="8656" max="8663" width="9.140625" style="1" customWidth="1"/>
    <col min="8664" max="8664" width="13.42578125" style="1" customWidth="1"/>
    <col min="8665" max="8667" width="10.85546875" style="1" customWidth="1"/>
    <col min="8668" max="8668" width="13.5703125" style="1" customWidth="1"/>
    <col min="8669" max="8669" width="13.42578125" style="1" customWidth="1"/>
    <col min="8670" max="8670" width="12" style="1" customWidth="1"/>
    <col min="8671" max="8671" width="12.42578125" style="1" customWidth="1"/>
    <col min="8672" max="8685" width="12.140625" style="1" customWidth="1"/>
    <col min="8686" max="8724" width="9.140625" style="1" customWidth="1"/>
    <col min="8725" max="8725" width="10.5703125" style="1" customWidth="1"/>
    <col min="8726" max="8726" width="11.85546875" style="1" bestFit="1" customWidth="1"/>
    <col min="8727" max="8727" width="12.140625" style="1" bestFit="1" customWidth="1"/>
    <col min="8728" max="8910" width="9.140625" style="1"/>
    <col min="8911" max="8911" width="35.7109375" style="1" customWidth="1"/>
    <col min="8912" max="8919" width="9.140625" style="1" customWidth="1"/>
    <col min="8920" max="8920" width="13.42578125" style="1" customWidth="1"/>
    <col min="8921" max="8923" width="10.85546875" style="1" customWidth="1"/>
    <col min="8924" max="8924" width="13.5703125" style="1" customWidth="1"/>
    <col min="8925" max="8925" width="13.42578125" style="1" customWidth="1"/>
    <col min="8926" max="8926" width="12" style="1" customWidth="1"/>
    <col min="8927" max="8927" width="12.42578125" style="1" customWidth="1"/>
    <col min="8928" max="8941" width="12.140625" style="1" customWidth="1"/>
    <col min="8942" max="8980" width="9.140625" style="1" customWidth="1"/>
    <col min="8981" max="8981" width="10.5703125" style="1" customWidth="1"/>
    <col min="8982" max="8982" width="11.85546875" style="1" bestFit="1" customWidth="1"/>
    <col min="8983" max="8983" width="12.140625" style="1" bestFit="1" customWidth="1"/>
    <col min="8984" max="9166" width="9.140625" style="1"/>
    <col min="9167" max="9167" width="35.7109375" style="1" customWidth="1"/>
    <col min="9168" max="9175" width="9.140625" style="1" customWidth="1"/>
    <col min="9176" max="9176" width="13.42578125" style="1" customWidth="1"/>
    <col min="9177" max="9179" width="10.85546875" style="1" customWidth="1"/>
    <col min="9180" max="9180" width="13.5703125" style="1" customWidth="1"/>
    <col min="9181" max="9181" width="13.42578125" style="1" customWidth="1"/>
    <col min="9182" max="9182" width="12" style="1" customWidth="1"/>
    <col min="9183" max="9183" width="12.42578125" style="1" customWidth="1"/>
    <col min="9184" max="9197" width="12.140625" style="1" customWidth="1"/>
    <col min="9198" max="9236" width="9.140625" style="1" customWidth="1"/>
    <col min="9237" max="9237" width="10.5703125" style="1" customWidth="1"/>
    <col min="9238" max="9238" width="11.85546875" style="1" bestFit="1" customWidth="1"/>
    <col min="9239" max="9239" width="12.140625" style="1" bestFit="1" customWidth="1"/>
    <col min="9240" max="9422" width="9.140625" style="1"/>
    <col min="9423" max="9423" width="35.7109375" style="1" customWidth="1"/>
    <col min="9424" max="9431" width="9.140625" style="1" customWidth="1"/>
    <col min="9432" max="9432" width="13.42578125" style="1" customWidth="1"/>
    <col min="9433" max="9435" width="10.85546875" style="1" customWidth="1"/>
    <col min="9436" max="9436" width="13.5703125" style="1" customWidth="1"/>
    <col min="9437" max="9437" width="13.42578125" style="1" customWidth="1"/>
    <col min="9438" max="9438" width="12" style="1" customWidth="1"/>
    <col min="9439" max="9439" width="12.42578125" style="1" customWidth="1"/>
    <col min="9440" max="9453" width="12.140625" style="1" customWidth="1"/>
    <col min="9454" max="9492" width="9.140625" style="1" customWidth="1"/>
    <col min="9493" max="9493" width="10.5703125" style="1" customWidth="1"/>
    <col min="9494" max="9494" width="11.85546875" style="1" bestFit="1" customWidth="1"/>
    <col min="9495" max="9495" width="12.140625" style="1" bestFit="1" customWidth="1"/>
    <col min="9496" max="9678" width="9.140625" style="1"/>
    <col min="9679" max="9679" width="35.7109375" style="1" customWidth="1"/>
    <col min="9680" max="9687" width="9.140625" style="1" customWidth="1"/>
    <col min="9688" max="9688" width="13.42578125" style="1" customWidth="1"/>
    <col min="9689" max="9691" width="10.85546875" style="1" customWidth="1"/>
    <col min="9692" max="9692" width="13.5703125" style="1" customWidth="1"/>
    <col min="9693" max="9693" width="13.42578125" style="1" customWidth="1"/>
    <col min="9694" max="9694" width="12" style="1" customWidth="1"/>
    <col min="9695" max="9695" width="12.42578125" style="1" customWidth="1"/>
    <col min="9696" max="9709" width="12.140625" style="1" customWidth="1"/>
    <col min="9710" max="9748" width="9.140625" style="1" customWidth="1"/>
    <col min="9749" max="9749" width="10.5703125" style="1" customWidth="1"/>
    <col min="9750" max="9750" width="11.85546875" style="1" bestFit="1" customWidth="1"/>
    <col min="9751" max="9751" width="12.140625" style="1" bestFit="1" customWidth="1"/>
    <col min="9752" max="9934" width="9.140625" style="1"/>
    <col min="9935" max="9935" width="35.7109375" style="1" customWidth="1"/>
    <col min="9936" max="9943" width="9.140625" style="1" customWidth="1"/>
    <col min="9944" max="9944" width="13.42578125" style="1" customWidth="1"/>
    <col min="9945" max="9947" width="10.85546875" style="1" customWidth="1"/>
    <col min="9948" max="9948" width="13.5703125" style="1" customWidth="1"/>
    <col min="9949" max="9949" width="13.42578125" style="1" customWidth="1"/>
    <col min="9950" max="9950" width="12" style="1" customWidth="1"/>
    <col min="9951" max="9951" width="12.42578125" style="1" customWidth="1"/>
    <col min="9952" max="9965" width="12.140625" style="1" customWidth="1"/>
    <col min="9966" max="10004" width="9.140625" style="1" customWidth="1"/>
    <col min="10005" max="10005" width="10.5703125" style="1" customWidth="1"/>
    <col min="10006" max="10006" width="11.85546875" style="1" bestFit="1" customWidth="1"/>
    <col min="10007" max="10007" width="12.140625" style="1" bestFit="1" customWidth="1"/>
    <col min="10008" max="10190" width="9.140625" style="1"/>
    <col min="10191" max="10191" width="35.7109375" style="1" customWidth="1"/>
    <col min="10192" max="10199" width="9.140625" style="1" customWidth="1"/>
    <col min="10200" max="10200" width="13.42578125" style="1" customWidth="1"/>
    <col min="10201" max="10203" width="10.85546875" style="1" customWidth="1"/>
    <col min="10204" max="10204" width="13.5703125" style="1" customWidth="1"/>
    <col min="10205" max="10205" width="13.42578125" style="1" customWidth="1"/>
    <col min="10206" max="10206" width="12" style="1" customWidth="1"/>
    <col min="10207" max="10207" width="12.42578125" style="1" customWidth="1"/>
    <col min="10208" max="10221" width="12.140625" style="1" customWidth="1"/>
    <col min="10222" max="10260" width="9.140625" style="1" customWidth="1"/>
    <col min="10261" max="10261" width="10.5703125" style="1" customWidth="1"/>
    <col min="10262" max="10262" width="11.85546875" style="1" bestFit="1" customWidth="1"/>
    <col min="10263" max="10263" width="12.140625" style="1" bestFit="1" customWidth="1"/>
    <col min="10264" max="10446" width="9.140625" style="1"/>
    <col min="10447" max="10447" width="35.7109375" style="1" customWidth="1"/>
    <col min="10448" max="10455" width="9.140625" style="1" customWidth="1"/>
    <col min="10456" max="10456" width="13.42578125" style="1" customWidth="1"/>
    <col min="10457" max="10459" width="10.85546875" style="1" customWidth="1"/>
    <col min="10460" max="10460" width="13.5703125" style="1" customWidth="1"/>
    <col min="10461" max="10461" width="13.42578125" style="1" customWidth="1"/>
    <col min="10462" max="10462" width="12" style="1" customWidth="1"/>
    <col min="10463" max="10463" width="12.42578125" style="1" customWidth="1"/>
    <col min="10464" max="10477" width="12.140625" style="1" customWidth="1"/>
    <col min="10478" max="10516" width="9.140625" style="1" customWidth="1"/>
    <col min="10517" max="10517" width="10.5703125" style="1" customWidth="1"/>
    <col min="10518" max="10518" width="11.85546875" style="1" bestFit="1" customWidth="1"/>
    <col min="10519" max="10519" width="12.140625" style="1" bestFit="1" customWidth="1"/>
    <col min="10520" max="10702" width="9.140625" style="1"/>
    <col min="10703" max="10703" width="35.7109375" style="1" customWidth="1"/>
    <col min="10704" max="10711" width="9.140625" style="1" customWidth="1"/>
    <col min="10712" max="10712" width="13.42578125" style="1" customWidth="1"/>
    <col min="10713" max="10715" width="10.85546875" style="1" customWidth="1"/>
    <col min="10716" max="10716" width="13.5703125" style="1" customWidth="1"/>
    <col min="10717" max="10717" width="13.42578125" style="1" customWidth="1"/>
    <col min="10718" max="10718" width="12" style="1" customWidth="1"/>
    <col min="10719" max="10719" width="12.42578125" style="1" customWidth="1"/>
    <col min="10720" max="10733" width="12.140625" style="1" customWidth="1"/>
    <col min="10734" max="10772" width="9.140625" style="1" customWidth="1"/>
    <col min="10773" max="10773" width="10.5703125" style="1" customWidth="1"/>
    <col min="10774" max="10774" width="11.85546875" style="1" bestFit="1" customWidth="1"/>
    <col min="10775" max="10775" width="12.140625" style="1" bestFit="1" customWidth="1"/>
    <col min="10776" max="10958" width="9.140625" style="1"/>
    <col min="10959" max="10959" width="35.7109375" style="1" customWidth="1"/>
    <col min="10960" max="10967" width="9.140625" style="1" customWidth="1"/>
    <col min="10968" max="10968" width="13.42578125" style="1" customWidth="1"/>
    <col min="10969" max="10971" width="10.85546875" style="1" customWidth="1"/>
    <col min="10972" max="10972" width="13.5703125" style="1" customWidth="1"/>
    <col min="10973" max="10973" width="13.42578125" style="1" customWidth="1"/>
    <col min="10974" max="10974" width="12" style="1" customWidth="1"/>
    <col min="10975" max="10975" width="12.42578125" style="1" customWidth="1"/>
    <col min="10976" max="10989" width="12.140625" style="1" customWidth="1"/>
    <col min="10990" max="11028" width="9.140625" style="1" customWidth="1"/>
    <col min="11029" max="11029" width="10.5703125" style="1" customWidth="1"/>
    <col min="11030" max="11030" width="11.85546875" style="1" bestFit="1" customWidth="1"/>
    <col min="11031" max="11031" width="12.140625" style="1" bestFit="1" customWidth="1"/>
    <col min="11032" max="11214" width="9.140625" style="1"/>
    <col min="11215" max="11215" width="35.7109375" style="1" customWidth="1"/>
    <col min="11216" max="11223" width="9.140625" style="1" customWidth="1"/>
    <col min="11224" max="11224" width="13.42578125" style="1" customWidth="1"/>
    <col min="11225" max="11227" width="10.85546875" style="1" customWidth="1"/>
    <col min="11228" max="11228" width="13.5703125" style="1" customWidth="1"/>
    <col min="11229" max="11229" width="13.42578125" style="1" customWidth="1"/>
    <col min="11230" max="11230" width="12" style="1" customWidth="1"/>
    <col min="11231" max="11231" width="12.42578125" style="1" customWidth="1"/>
    <col min="11232" max="11245" width="12.140625" style="1" customWidth="1"/>
    <col min="11246" max="11284" width="9.140625" style="1" customWidth="1"/>
    <col min="11285" max="11285" width="10.5703125" style="1" customWidth="1"/>
    <col min="11286" max="11286" width="11.85546875" style="1" bestFit="1" customWidth="1"/>
    <col min="11287" max="11287" width="12.140625" style="1" bestFit="1" customWidth="1"/>
    <col min="11288" max="11470" width="9.140625" style="1"/>
    <col min="11471" max="11471" width="35.7109375" style="1" customWidth="1"/>
    <col min="11472" max="11479" width="9.140625" style="1" customWidth="1"/>
    <col min="11480" max="11480" width="13.42578125" style="1" customWidth="1"/>
    <col min="11481" max="11483" width="10.85546875" style="1" customWidth="1"/>
    <col min="11484" max="11484" width="13.5703125" style="1" customWidth="1"/>
    <col min="11485" max="11485" width="13.42578125" style="1" customWidth="1"/>
    <col min="11486" max="11486" width="12" style="1" customWidth="1"/>
    <col min="11487" max="11487" width="12.42578125" style="1" customWidth="1"/>
    <col min="11488" max="11501" width="12.140625" style="1" customWidth="1"/>
    <col min="11502" max="11540" width="9.140625" style="1" customWidth="1"/>
    <col min="11541" max="11541" width="10.5703125" style="1" customWidth="1"/>
    <col min="11542" max="11542" width="11.85546875" style="1" bestFit="1" customWidth="1"/>
    <col min="11543" max="11543" width="12.140625" style="1" bestFit="1" customWidth="1"/>
    <col min="11544" max="11726" width="9.140625" style="1"/>
    <col min="11727" max="11727" width="35.7109375" style="1" customWidth="1"/>
    <col min="11728" max="11735" width="9.140625" style="1" customWidth="1"/>
    <col min="11736" max="11736" width="13.42578125" style="1" customWidth="1"/>
    <col min="11737" max="11739" width="10.85546875" style="1" customWidth="1"/>
    <col min="11740" max="11740" width="13.5703125" style="1" customWidth="1"/>
    <col min="11741" max="11741" width="13.42578125" style="1" customWidth="1"/>
    <col min="11742" max="11742" width="12" style="1" customWidth="1"/>
    <col min="11743" max="11743" width="12.42578125" style="1" customWidth="1"/>
    <col min="11744" max="11757" width="12.140625" style="1" customWidth="1"/>
    <col min="11758" max="11796" width="9.140625" style="1" customWidth="1"/>
    <col min="11797" max="11797" width="10.5703125" style="1" customWidth="1"/>
    <col min="11798" max="11798" width="11.85546875" style="1" bestFit="1" customWidth="1"/>
    <col min="11799" max="11799" width="12.140625" style="1" bestFit="1" customWidth="1"/>
    <col min="11800" max="11982" width="9.140625" style="1"/>
    <col min="11983" max="11983" width="35.7109375" style="1" customWidth="1"/>
    <col min="11984" max="11991" width="9.140625" style="1" customWidth="1"/>
    <col min="11992" max="11992" width="13.42578125" style="1" customWidth="1"/>
    <col min="11993" max="11995" width="10.85546875" style="1" customWidth="1"/>
    <col min="11996" max="11996" width="13.5703125" style="1" customWidth="1"/>
    <col min="11997" max="11997" width="13.42578125" style="1" customWidth="1"/>
    <col min="11998" max="11998" width="12" style="1" customWidth="1"/>
    <col min="11999" max="11999" width="12.42578125" style="1" customWidth="1"/>
    <col min="12000" max="12013" width="12.140625" style="1" customWidth="1"/>
    <col min="12014" max="12052" width="9.140625" style="1" customWidth="1"/>
    <col min="12053" max="12053" width="10.5703125" style="1" customWidth="1"/>
    <col min="12054" max="12054" width="11.85546875" style="1" bestFit="1" customWidth="1"/>
    <col min="12055" max="12055" width="12.140625" style="1" bestFit="1" customWidth="1"/>
    <col min="12056" max="12238" width="9.140625" style="1"/>
    <col min="12239" max="12239" width="35.7109375" style="1" customWidth="1"/>
    <col min="12240" max="12247" width="9.140625" style="1" customWidth="1"/>
    <col min="12248" max="12248" width="13.42578125" style="1" customWidth="1"/>
    <col min="12249" max="12251" width="10.85546875" style="1" customWidth="1"/>
    <col min="12252" max="12252" width="13.5703125" style="1" customWidth="1"/>
    <col min="12253" max="12253" width="13.42578125" style="1" customWidth="1"/>
    <col min="12254" max="12254" width="12" style="1" customWidth="1"/>
    <col min="12255" max="12255" width="12.42578125" style="1" customWidth="1"/>
    <col min="12256" max="12269" width="12.140625" style="1" customWidth="1"/>
    <col min="12270" max="12308" width="9.140625" style="1" customWidth="1"/>
    <col min="12309" max="12309" width="10.5703125" style="1" customWidth="1"/>
    <col min="12310" max="12310" width="11.85546875" style="1" bestFit="1" customWidth="1"/>
    <col min="12311" max="12311" width="12.140625" style="1" bestFit="1" customWidth="1"/>
    <col min="12312" max="12494" width="9.140625" style="1"/>
    <col min="12495" max="12495" width="35.7109375" style="1" customWidth="1"/>
    <col min="12496" max="12503" width="9.140625" style="1" customWidth="1"/>
    <col min="12504" max="12504" width="13.42578125" style="1" customWidth="1"/>
    <col min="12505" max="12507" width="10.85546875" style="1" customWidth="1"/>
    <col min="12508" max="12508" width="13.5703125" style="1" customWidth="1"/>
    <col min="12509" max="12509" width="13.42578125" style="1" customWidth="1"/>
    <col min="12510" max="12510" width="12" style="1" customWidth="1"/>
    <col min="12511" max="12511" width="12.42578125" style="1" customWidth="1"/>
    <col min="12512" max="12525" width="12.140625" style="1" customWidth="1"/>
    <col min="12526" max="12564" width="9.140625" style="1" customWidth="1"/>
    <col min="12565" max="12565" width="10.5703125" style="1" customWidth="1"/>
    <col min="12566" max="12566" width="11.85546875" style="1" bestFit="1" customWidth="1"/>
    <col min="12567" max="12567" width="12.140625" style="1" bestFit="1" customWidth="1"/>
    <col min="12568" max="12750" width="9.140625" style="1"/>
    <col min="12751" max="12751" width="35.7109375" style="1" customWidth="1"/>
    <col min="12752" max="12759" width="9.140625" style="1" customWidth="1"/>
    <col min="12760" max="12760" width="13.42578125" style="1" customWidth="1"/>
    <col min="12761" max="12763" width="10.85546875" style="1" customWidth="1"/>
    <col min="12764" max="12764" width="13.5703125" style="1" customWidth="1"/>
    <col min="12765" max="12765" width="13.42578125" style="1" customWidth="1"/>
    <col min="12766" max="12766" width="12" style="1" customWidth="1"/>
    <col min="12767" max="12767" width="12.42578125" style="1" customWidth="1"/>
    <col min="12768" max="12781" width="12.140625" style="1" customWidth="1"/>
    <col min="12782" max="12820" width="9.140625" style="1" customWidth="1"/>
    <col min="12821" max="12821" width="10.5703125" style="1" customWidth="1"/>
    <col min="12822" max="12822" width="11.85546875" style="1" bestFit="1" customWidth="1"/>
    <col min="12823" max="12823" width="12.140625" style="1" bestFit="1" customWidth="1"/>
    <col min="12824" max="13006" width="9.140625" style="1"/>
    <col min="13007" max="13007" width="35.7109375" style="1" customWidth="1"/>
    <col min="13008" max="13015" width="9.140625" style="1" customWidth="1"/>
    <col min="13016" max="13016" width="13.42578125" style="1" customWidth="1"/>
    <col min="13017" max="13019" width="10.85546875" style="1" customWidth="1"/>
    <col min="13020" max="13020" width="13.5703125" style="1" customWidth="1"/>
    <col min="13021" max="13021" width="13.42578125" style="1" customWidth="1"/>
    <col min="13022" max="13022" width="12" style="1" customWidth="1"/>
    <col min="13023" max="13023" width="12.42578125" style="1" customWidth="1"/>
    <col min="13024" max="13037" width="12.140625" style="1" customWidth="1"/>
    <col min="13038" max="13076" width="9.140625" style="1" customWidth="1"/>
    <col min="13077" max="13077" width="10.5703125" style="1" customWidth="1"/>
    <col min="13078" max="13078" width="11.85546875" style="1" bestFit="1" customWidth="1"/>
    <col min="13079" max="13079" width="12.140625" style="1" bestFit="1" customWidth="1"/>
    <col min="13080" max="13262" width="9.140625" style="1"/>
    <col min="13263" max="13263" width="35.7109375" style="1" customWidth="1"/>
    <col min="13264" max="13271" width="9.140625" style="1" customWidth="1"/>
    <col min="13272" max="13272" width="13.42578125" style="1" customWidth="1"/>
    <col min="13273" max="13275" width="10.85546875" style="1" customWidth="1"/>
    <col min="13276" max="13276" width="13.5703125" style="1" customWidth="1"/>
    <col min="13277" max="13277" width="13.42578125" style="1" customWidth="1"/>
    <col min="13278" max="13278" width="12" style="1" customWidth="1"/>
    <col min="13279" max="13279" width="12.42578125" style="1" customWidth="1"/>
    <col min="13280" max="13293" width="12.140625" style="1" customWidth="1"/>
    <col min="13294" max="13332" width="9.140625" style="1" customWidth="1"/>
    <col min="13333" max="13333" width="10.5703125" style="1" customWidth="1"/>
    <col min="13334" max="13334" width="11.85546875" style="1" bestFit="1" customWidth="1"/>
    <col min="13335" max="13335" width="12.140625" style="1" bestFit="1" customWidth="1"/>
    <col min="13336" max="13518" width="9.140625" style="1"/>
    <col min="13519" max="13519" width="35.7109375" style="1" customWidth="1"/>
    <col min="13520" max="13527" width="9.140625" style="1" customWidth="1"/>
    <col min="13528" max="13528" width="13.42578125" style="1" customWidth="1"/>
    <col min="13529" max="13531" width="10.85546875" style="1" customWidth="1"/>
    <col min="13532" max="13532" width="13.5703125" style="1" customWidth="1"/>
    <col min="13533" max="13533" width="13.42578125" style="1" customWidth="1"/>
    <col min="13534" max="13534" width="12" style="1" customWidth="1"/>
    <col min="13535" max="13535" width="12.42578125" style="1" customWidth="1"/>
    <col min="13536" max="13549" width="12.140625" style="1" customWidth="1"/>
    <col min="13550" max="13588" width="9.140625" style="1" customWidth="1"/>
    <col min="13589" max="13589" width="10.5703125" style="1" customWidth="1"/>
    <col min="13590" max="13590" width="11.85546875" style="1" bestFit="1" customWidth="1"/>
    <col min="13591" max="13591" width="12.140625" style="1" bestFit="1" customWidth="1"/>
    <col min="13592" max="13774" width="9.140625" style="1"/>
    <col min="13775" max="13775" width="35.7109375" style="1" customWidth="1"/>
    <col min="13776" max="13783" width="9.140625" style="1" customWidth="1"/>
    <col min="13784" max="13784" width="13.42578125" style="1" customWidth="1"/>
    <col min="13785" max="13787" width="10.85546875" style="1" customWidth="1"/>
    <col min="13788" max="13788" width="13.5703125" style="1" customWidth="1"/>
    <col min="13789" max="13789" width="13.42578125" style="1" customWidth="1"/>
    <col min="13790" max="13790" width="12" style="1" customWidth="1"/>
    <col min="13791" max="13791" width="12.42578125" style="1" customWidth="1"/>
    <col min="13792" max="13805" width="12.140625" style="1" customWidth="1"/>
    <col min="13806" max="13844" width="9.140625" style="1" customWidth="1"/>
    <col min="13845" max="13845" width="10.5703125" style="1" customWidth="1"/>
    <col min="13846" max="13846" width="11.85546875" style="1" bestFit="1" customWidth="1"/>
    <col min="13847" max="13847" width="12.140625" style="1" bestFit="1" customWidth="1"/>
    <col min="13848" max="14030" width="9.140625" style="1"/>
    <col min="14031" max="14031" width="35.7109375" style="1" customWidth="1"/>
    <col min="14032" max="14039" width="9.140625" style="1" customWidth="1"/>
    <col min="14040" max="14040" width="13.42578125" style="1" customWidth="1"/>
    <col min="14041" max="14043" width="10.85546875" style="1" customWidth="1"/>
    <col min="14044" max="14044" width="13.5703125" style="1" customWidth="1"/>
    <col min="14045" max="14045" width="13.42578125" style="1" customWidth="1"/>
    <col min="14046" max="14046" width="12" style="1" customWidth="1"/>
    <col min="14047" max="14047" width="12.42578125" style="1" customWidth="1"/>
    <col min="14048" max="14061" width="12.140625" style="1" customWidth="1"/>
    <col min="14062" max="14100" width="9.140625" style="1" customWidth="1"/>
    <col min="14101" max="14101" width="10.5703125" style="1" customWidth="1"/>
    <col min="14102" max="14102" width="11.85546875" style="1" bestFit="1" customWidth="1"/>
    <col min="14103" max="14103" width="12.140625" style="1" bestFit="1" customWidth="1"/>
    <col min="14104" max="14286" width="9.140625" style="1"/>
    <col min="14287" max="14287" width="35.7109375" style="1" customWidth="1"/>
    <col min="14288" max="14295" width="9.140625" style="1" customWidth="1"/>
    <col min="14296" max="14296" width="13.42578125" style="1" customWidth="1"/>
    <col min="14297" max="14299" width="10.85546875" style="1" customWidth="1"/>
    <col min="14300" max="14300" width="13.5703125" style="1" customWidth="1"/>
    <col min="14301" max="14301" width="13.42578125" style="1" customWidth="1"/>
    <col min="14302" max="14302" width="12" style="1" customWidth="1"/>
    <col min="14303" max="14303" width="12.42578125" style="1" customWidth="1"/>
    <col min="14304" max="14317" width="12.140625" style="1" customWidth="1"/>
    <col min="14318" max="14356" width="9.140625" style="1" customWidth="1"/>
    <col min="14357" max="14357" width="10.5703125" style="1" customWidth="1"/>
    <col min="14358" max="14358" width="11.85546875" style="1" bestFit="1" customWidth="1"/>
    <col min="14359" max="14359" width="12.140625" style="1" bestFit="1" customWidth="1"/>
    <col min="14360" max="14542" width="9.140625" style="1"/>
    <col min="14543" max="14543" width="35.7109375" style="1" customWidth="1"/>
    <col min="14544" max="14551" width="9.140625" style="1" customWidth="1"/>
    <col min="14552" max="14552" width="13.42578125" style="1" customWidth="1"/>
    <col min="14553" max="14555" width="10.85546875" style="1" customWidth="1"/>
    <col min="14556" max="14556" width="13.5703125" style="1" customWidth="1"/>
    <col min="14557" max="14557" width="13.42578125" style="1" customWidth="1"/>
    <col min="14558" max="14558" width="12" style="1" customWidth="1"/>
    <col min="14559" max="14559" width="12.42578125" style="1" customWidth="1"/>
    <col min="14560" max="14573" width="12.140625" style="1" customWidth="1"/>
    <col min="14574" max="14612" width="9.140625" style="1" customWidth="1"/>
    <col min="14613" max="14613" width="10.5703125" style="1" customWidth="1"/>
    <col min="14614" max="14614" width="11.85546875" style="1" bestFit="1" customWidth="1"/>
    <col min="14615" max="14615" width="12.140625" style="1" bestFit="1" customWidth="1"/>
    <col min="14616" max="14798" width="9.140625" style="1"/>
    <col min="14799" max="14799" width="35.7109375" style="1" customWidth="1"/>
    <col min="14800" max="14807" width="9.140625" style="1" customWidth="1"/>
    <col min="14808" max="14808" width="13.42578125" style="1" customWidth="1"/>
    <col min="14809" max="14811" width="10.85546875" style="1" customWidth="1"/>
    <col min="14812" max="14812" width="13.5703125" style="1" customWidth="1"/>
    <col min="14813" max="14813" width="13.42578125" style="1" customWidth="1"/>
    <col min="14814" max="14814" width="12" style="1" customWidth="1"/>
    <col min="14815" max="14815" width="12.42578125" style="1" customWidth="1"/>
    <col min="14816" max="14829" width="12.140625" style="1" customWidth="1"/>
    <col min="14830" max="14868" width="9.140625" style="1" customWidth="1"/>
    <col min="14869" max="14869" width="10.5703125" style="1" customWidth="1"/>
    <col min="14870" max="14870" width="11.85546875" style="1" bestFit="1" customWidth="1"/>
    <col min="14871" max="14871" width="12.140625" style="1" bestFit="1" customWidth="1"/>
    <col min="14872" max="15054" width="9.140625" style="1"/>
    <col min="15055" max="15055" width="35.7109375" style="1" customWidth="1"/>
    <col min="15056" max="15063" width="9.140625" style="1" customWidth="1"/>
    <col min="15064" max="15064" width="13.42578125" style="1" customWidth="1"/>
    <col min="15065" max="15067" width="10.85546875" style="1" customWidth="1"/>
    <col min="15068" max="15068" width="13.5703125" style="1" customWidth="1"/>
    <col min="15069" max="15069" width="13.42578125" style="1" customWidth="1"/>
    <col min="15070" max="15070" width="12" style="1" customWidth="1"/>
    <col min="15071" max="15071" width="12.42578125" style="1" customWidth="1"/>
    <col min="15072" max="15085" width="12.140625" style="1" customWidth="1"/>
    <col min="15086" max="15124" width="9.140625" style="1" customWidth="1"/>
    <col min="15125" max="15125" width="10.5703125" style="1" customWidth="1"/>
    <col min="15126" max="15126" width="11.85546875" style="1" bestFit="1" customWidth="1"/>
    <col min="15127" max="15127" width="12.140625" style="1" bestFit="1" customWidth="1"/>
    <col min="15128" max="15310" width="9.140625" style="1"/>
    <col min="15311" max="15311" width="35.7109375" style="1" customWidth="1"/>
    <col min="15312" max="15319" width="9.140625" style="1" customWidth="1"/>
    <col min="15320" max="15320" width="13.42578125" style="1" customWidth="1"/>
    <col min="15321" max="15323" width="10.85546875" style="1" customWidth="1"/>
    <col min="15324" max="15324" width="13.5703125" style="1" customWidth="1"/>
    <col min="15325" max="15325" width="13.42578125" style="1" customWidth="1"/>
    <col min="15326" max="15326" width="12" style="1" customWidth="1"/>
    <col min="15327" max="15327" width="12.42578125" style="1" customWidth="1"/>
    <col min="15328" max="15341" width="12.140625" style="1" customWidth="1"/>
    <col min="15342" max="15380" width="9.140625" style="1" customWidth="1"/>
    <col min="15381" max="15381" width="10.5703125" style="1" customWidth="1"/>
    <col min="15382" max="15382" width="11.85546875" style="1" bestFit="1" customWidth="1"/>
    <col min="15383" max="15383" width="12.140625" style="1" bestFit="1" customWidth="1"/>
    <col min="15384" max="15566" width="9.140625" style="1"/>
    <col min="15567" max="15567" width="35.7109375" style="1" customWidth="1"/>
    <col min="15568" max="15575" width="9.140625" style="1" customWidth="1"/>
    <col min="15576" max="15576" width="13.42578125" style="1" customWidth="1"/>
    <col min="15577" max="15579" width="10.85546875" style="1" customWidth="1"/>
    <col min="15580" max="15580" width="13.5703125" style="1" customWidth="1"/>
    <col min="15581" max="15581" width="13.42578125" style="1" customWidth="1"/>
    <col min="15582" max="15582" width="12" style="1" customWidth="1"/>
    <col min="15583" max="15583" width="12.42578125" style="1" customWidth="1"/>
    <col min="15584" max="15597" width="12.140625" style="1" customWidth="1"/>
    <col min="15598" max="15636" width="9.140625" style="1" customWidth="1"/>
    <col min="15637" max="15637" width="10.5703125" style="1" customWidth="1"/>
    <col min="15638" max="15638" width="11.85546875" style="1" bestFit="1" customWidth="1"/>
    <col min="15639" max="15639" width="12.140625" style="1" bestFit="1" customWidth="1"/>
    <col min="15640" max="15822" width="9.140625" style="1"/>
    <col min="15823" max="15823" width="35.7109375" style="1" customWidth="1"/>
    <col min="15824" max="15831" width="9.140625" style="1" customWidth="1"/>
    <col min="15832" max="15832" width="13.42578125" style="1" customWidth="1"/>
    <col min="15833" max="15835" width="10.85546875" style="1" customWidth="1"/>
    <col min="15836" max="15836" width="13.5703125" style="1" customWidth="1"/>
    <col min="15837" max="15837" width="13.42578125" style="1" customWidth="1"/>
    <col min="15838" max="15838" width="12" style="1" customWidth="1"/>
    <col min="15839" max="15839" width="12.42578125" style="1" customWidth="1"/>
    <col min="15840" max="15853" width="12.140625" style="1" customWidth="1"/>
    <col min="15854" max="15892" width="9.140625" style="1" customWidth="1"/>
    <col min="15893" max="15893" width="10.5703125" style="1" customWidth="1"/>
    <col min="15894" max="15894" width="11.85546875" style="1" bestFit="1" customWidth="1"/>
    <col min="15895" max="15895" width="12.140625" style="1" bestFit="1" customWidth="1"/>
    <col min="15896" max="16078" width="9.140625" style="1"/>
    <col min="16079" max="16079" width="35.7109375" style="1" customWidth="1"/>
    <col min="16080" max="16087" width="9.140625" style="1" customWidth="1"/>
    <col min="16088" max="16088" width="13.42578125" style="1" customWidth="1"/>
    <col min="16089" max="16091" width="10.85546875" style="1" customWidth="1"/>
    <col min="16092" max="16092" width="13.5703125" style="1" customWidth="1"/>
    <col min="16093" max="16093" width="13.42578125" style="1" customWidth="1"/>
    <col min="16094" max="16094" width="12" style="1" customWidth="1"/>
    <col min="16095" max="16095" width="12.42578125" style="1" customWidth="1"/>
    <col min="16096" max="16109" width="12.140625" style="1" customWidth="1"/>
    <col min="16110" max="16148" width="9.140625" style="1" customWidth="1"/>
    <col min="16149" max="16149" width="10.5703125" style="1" customWidth="1"/>
    <col min="16150" max="16150" width="11.85546875" style="1" bestFit="1" customWidth="1"/>
    <col min="16151" max="16151" width="12.140625" style="1" bestFit="1" customWidth="1"/>
    <col min="16152" max="16384" width="9.140625" style="1"/>
  </cols>
  <sheetData>
    <row r="1" spans="1:25">
      <c r="B1" s="2" t="s">
        <v>0</v>
      </c>
    </row>
    <row r="2" spans="1:25">
      <c r="B2" s="2" t="s">
        <v>1</v>
      </c>
    </row>
    <row r="3" spans="1:25">
      <c r="B3" s="2" t="s">
        <v>500</v>
      </c>
    </row>
    <row r="4" spans="1:25">
      <c r="B4" s="2" t="s">
        <v>2</v>
      </c>
    </row>
    <row r="5" spans="1:25">
      <c r="B5" s="3"/>
    </row>
    <row r="6" spans="1:25">
      <c r="B6" s="3"/>
    </row>
    <row r="7" spans="1:25" s="11" customFormat="1">
      <c r="A7" s="7"/>
      <c r="B7" s="8"/>
      <c r="C7" s="10"/>
      <c r="D7" s="10"/>
      <c r="E7" s="10"/>
      <c r="F7" s="10"/>
      <c r="G7" s="10"/>
      <c r="H7" s="10"/>
      <c r="I7" s="10"/>
      <c r="J7" s="9"/>
      <c r="K7" s="10"/>
      <c r="L7" s="10"/>
      <c r="M7" s="10"/>
      <c r="N7" s="10"/>
      <c r="O7" s="10"/>
      <c r="P7" s="10"/>
      <c r="Q7" s="388">
        <v>44651</v>
      </c>
      <c r="R7" s="388">
        <v>44286</v>
      </c>
      <c r="T7" s="40"/>
      <c r="U7" s="10"/>
      <c r="V7" s="10"/>
      <c r="W7" s="10"/>
      <c r="X7" s="10"/>
    </row>
    <row r="8" spans="1:25" s="11" customFormat="1">
      <c r="A8" s="190" t="s">
        <v>3</v>
      </c>
      <c r="B8" s="12"/>
      <c r="C8" s="14"/>
      <c r="D8" s="14"/>
      <c r="E8" s="14"/>
      <c r="F8" s="14"/>
      <c r="G8" s="14"/>
      <c r="H8" s="14"/>
      <c r="I8" s="14"/>
      <c r="J8" s="14"/>
      <c r="K8" s="14"/>
      <c r="L8" s="14"/>
      <c r="M8" s="14"/>
      <c r="N8" s="14"/>
      <c r="O8" s="14"/>
      <c r="P8" s="14"/>
      <c r="Q8" s="14"/>
      <c r="R8" s="14"/>
      <c r="S8" s="14"/>
      <c r="T8" s="14"/>
      <c r="U8" s="14"/>
      <c r="V8" s="14"/>
      <c r="W8" s="14"/>
      <c r="X8" s="14"/>
    </row>
    <row r="9" spans="1:25" s="11" customFormat="1" ht="14.25">
      <c r="A9" s="40"/>
      <c r="B9" s="15" t="s">
        <v>9</v>
      </c>
      <c r="C9" s="711" t="s">
        <v>12</v>
      </c>
      <c r="D9" s="711"/>
      <c r="E9" s="711"/>
      <c r="F9" s="711"/>
      <c r="G9" s="711"/>
      <c r="H9" s="711"/>
      <c r="I9" s="711" t="s">
        <v>13</v>
      </c>
      <c r="J9" s="711"/>
      <c r="K9" s="711"/>
      <c r="L9" s="711" t="s">
        <v>14</v>
      </c>
      <c r="M9" s="711"/>
      <c r="N9" s="711"/>
      <c r="O9" s="711"/>
      <c r="P9" s="711" t="s">
        <v>15</v>
      </c>
      <c r="Q9" s="711"/>
      <c r="R9" s="711"/>
      <c r="S9" s="711"/>
      <c r="T9" s="711"/>
      <c r="U9" s="711"/>
      <c r="V9" s="711"/>
      <c r="W9" s="712" t="s">
        <v>16</v>
      </c>
      <c r="X9" s="712"/>
    </row>
    <row r="10" spans="1:25" s="11" customFormat="1" ht="63.75">
      <c r="A10" s="40"/>
      <c r="B10" s="20"/>
      <c r="C10" s="203" t="s">
        <v>503</v>
      </c>
      <c r="D10" s="713" t="s">
        <v>20</v>
      </c>
      <c r="E10" s="713"/>
      <c r="F10" s="713" t="s">
        <v>21</v>
      </c>
      <c r="G10" s="713"/>
      <c r="H10" s="187" t="s">
        <v>515</v>
      </c>
      <c r="I10" s="22" t="s">
        <v>22</v>
      </c>
      <c r="J10" s="22" t="s">
        <v>23</v>
      </c>
      <c r="K10" s="22" t="s">
        <v>24</v>
      </c>
      <c r="L10" s="187" t="s">
        <v>501</v>
      </c>
      <c r="M10" s="21" t="s">
        <v>25</v>
      </c>
      <c r="N10" s="21" t="s">
        <v>26</v>
      </c>
      <c r="O10" s="23" t="s">
        <v>27</v>
      </c>
      <c r="P10" s="23" t="s">
        <v>28</v>
      </c>
      <c r="Q10" s="23" t="s">
        <v>29</v>
      </c>
      <c r="R10" s="21" t="s">
        <v>15</v>
      </c>
      <c r="S10" s="24" t="s">
        <v>30</v>
      </c>
      <c r="T10" s="24" t="s">
        <v>31</v>
      </c>
      <c r="U10" s="24" t="s">
        <v>32</v>
      </c>
      <c r="V10" s="24" t="s">
        <v>33</v>
      </c>
      <c r="W10" s="203" t="s">
        <v>514</v>
      </c>
      <c r="X10" s="362" t="s">
        <v>389</v>
      </c>
    </row>
    <row r="11" spans="1:25" s="11" customFormat="1">
      <c r="A11" s="40"/>
      <c r="B11" s="16"/>
      <c r="C11" s="27"/>
      <c r="D11" s="28" t="s">
        <v>34</v>
      </c>
      <c r="E11" s="28" t="s">
        <v>11</v>
      </c>
      <c r="F11" s="28" t="s">
        <v>34</v>
      </c>
      <c r="G11" s="28" t="s">
        <v>11</v>
      </c>
      <c r="H11" s="27"/>
      <c r="I11" s="28" t="s">
        <v>35</v>
      </c>
      <c r="J11" s="29" t="s">
        <v>35</v>
      </c>
      <c r="K11" s="29" t="s">
        <v>35</v>
      </c>
      <c r="L11" s="25"/>
      <c r="M11" s="29"/>
      <c r="N11" s="29"/>
      <c r="O11" s="29"/>
      <c r="P11" s="30"/>
      <c r="Q11" s="29"/>
      <c r="R11" s="29"/>
      <c r="S11" s="29"/>
      <c r="T11" s="29"/>
      <c r="U11" s="29"/>
      <c r="V11" s="29"/>
      <c r="W11" s="31"/>
      <c r="X11" s="31"/>
    </row>
    <row r="12" spans="1:25" s="11" customFormat="1">
      <c r="A12" s="40"/>
      <c r="B12" s="37" t="s">
        <v>37</v>
      </c>
      <c r="C12" s="32"/>
      <c r="D12" s="192"/>
      <c r="E12" s="36"/>
      <c r="F12" s="36"/>
      <c r="G12" s="36"/>
      <c r="H12" s="19"/>
      <c r="I12" s="191"/>
      <c r="J12" s="64"/>
      <c r="K12" s="19"/>
      <c r="L12" s="19"/>
      <c r="M12" s="19"/>
      <c r="N12" s="19"/>
      <c r="O12" s="19"/>
      <c r="P12" s="19"/>
      <c r="Q12" s="19"/>
      <c r="R12" s="19"/>
      <c r="S12" s="19"/>
      <c r="T12" s="19"/>
      <c r="U12" s="19"/>
      <c r="V12" s="19"/>
      <c r="W12" s="19"/>
      <c r="X12" s="19"/>
    </row>
    <row r="13" spans="1:25" s="11" customFormat="1">
      <c r="A13" s="40"/>
      <c r="B13" s="40"/>
      <c r="C13" s="32"/>
      <c r="D13" s="192"/>
      <c r="E13" s="36"/>
      <c r="F13" s="36"/>
      <c r="G13" s="36"/>
      <c r="H13" s="19"/>
      <c r="I13" s="191"/>
      <c r="J13" s="64"/>
      <c r="K13" s="19"/>
      <c r="L13" s="19"/>
      <c r="M13" s="19"/>
      <c r="N13" s="19"/>
      <c r="O13" s="19"/>
      <c r="P13" s="19"/>
      <c r="Q13" s="19"/>
      <c r="R13" s="19"/>
      <c r="S13" s="19"/>
      <c r="T13" s="19"/>
      <c r="U13" s="19"/>
      <c r="V13" s="19"/>
      <c r="W13" s="19"/>
      <c r="X13" s="19"/>
    </row>
    <row r="14" spans="1:25" s="11" customFormat="1">
      <c r="A14" s="40"/>
      <c r="B14" s="40" t="s">
        <v>397</v>
      </c>
      <c r="C14" s="32">
        <v>276961</v>
      </c>
      <c r="D14" s="105">
        <v>40967</v>
      </c>
      <c r="E14" s="36"/>
      <c r="F14" s="36"/>
      <c r="G14" s="36"/>
      <c r="H14" s="19">
        <f>C14+E14-G14</f>
        <v>276961</v>
      </c>
      <c r="I14" s="191">
        <v>8</v>
      </c>
      <c r="J14" s="64">
        <v>8</v>
      </c>
      <c r="K14" s="19">
        <f>I14-J14</f>
        <v>0</v>
      </c>
      <c r="L14" s="19">
        <v>13790.961369863</v>
      </c>
      <c r="M14" s="19">
        <f>ROUND((C14*5%),0)</f>
        <v>13848</v>
      </c>
      <c r="N14" s="140">
        <f>L14-M14</f>
        <v>-57.038630136999927</v>
      </c>
      <c r="O14" s="19">
        <v>0</v>
      </c>
      <c r="P14" s="19">
        <v>263170</v>
      </c>
      <c r="Q14" s="19">
        <f>$Q$7-$R$7</f>
        <v>365</v>
      </c>
      <c r="R14" s="19">
        <v>0</v>
      </c>
      <c r="S14" s="19">
        <v>0</v>
      </c>
      <c r="T14" s="19">
        <f>P14+R14+S14</f>
        <v>263170</v>
      </c>
      <c r="U14" s="19">
        <v>0</v>
      </c>
      <c r="V14" s="19">
        <f>T14-U14</f>
        <v>263170</v>
      </c>
      <c r="W14" s="19">
        <f>H14-V14</f>
        <v>13791</v>
      </c>
      <c r="X14" s="19">
        <v>13790.961369863013</v>
      </c>
      <c r="Y14" s="413">
        <f>W14-M14</f>
        <v>-57</v>
      </c>
    </row>
    <row r="15" spans="1:25" s="11" customFormat="1">
      <c r="A15" s="40"/>
      <c r="B15" s="40"/>
      <c r="C15" s="32"/>
      <c r="D15" s="36"/>
      <c r="E15" s="36"/>
      <c r="F15" s="36"/>
      <c r="G15" s="36"/>
      <c r="H15" s="41"/>
      <c r="I15" s="41"/>
      <c r="J15" s="41"/>
      <c r="K15" s="41"/>
      <c r="L15" s="41"/>
      <c r="M15" s="41"/>
      <c r="N15" s="140"/>
      <c r="O15" s="41"/>
      <c r="P15" s="41"/>
      <c r="Q15" s="41"/>
      <c r="R15" s="41"/>
      <c r="S15" s="41"/>
      <c r="T15" s="41"/>
      <c r="U15" s="41"/>
      <c r="V15" s="41"/>
      <c r="W15" s="41"/>
      <c r="X15" s="41"/>
    </row>
    <row r="16" spans="1:25">
      <c r="A16" s="40"/>
      <c r="B16" s="48"/>
      <c r="C16" s="49">
        <f>SUM(C12:C14)</f>
        <v>276961</v>
      </c>
      <c r="D16" s="49"/>
      <c r="E16" s="49">
        <f>SUM(E12:E14)</f>
        <v>0</v>
      </c>
      <c r="F16" s="49"/>
      <c r="G16" s="49">
        <f>SUM(G12:G14)</f>
        <v>0</v>
      </c>
      <c r="H16" s="49">
        <f>SUM(H12:H14)</f>
        <v>276961</v>
      </c>
      <c r="I16" s="49"/>
      <c r="J16" s="49"/>
      <c r="K16" s="49"/>
      <c r="L16" s="49">
        <f>SUM(L12:L14)</f>
        <v>13790.961369863</v>
      </c>
      <c r="M16" s="49">
        <f>SUM(M12:M14)</f>
        <v>13848</v>
      </c>
      <c r="N16" s="205">
        <f>SUM(N12:N14)</f>
        <v>-57.038630136999927</v>
      </c>
      <c r="O16" s="49"/>
      <c r="P16" s="49">
        <f>SUM(P12:P14)</f>
        <v>263170</v>
      </c>
      <c r="Q16" s="49"/>
      <c r="R16" s="49">
        <f>SUM(R12:R15)</f>
        <v>0</v>
      </c>
      <c r="S16" s="49">
        <v>0</v>
      </c>
      <c r="T16" s="49">
        <f>SUM(T12:T14)</f>
        <v>263170</v>
      </c>
      <c r="U16" s="49">
        <f>SUM(U12:U14)</f>
        <v>0</v>
      </c>
      <c r="V16" s="49">
        <f>SUM(V12:V14)</f>
        <v>263170</v>
      </c>
      <c r="W16" s="49">
        <f>SUM(W12:W14)</f>
        <v>13791</v>
      </c>
      <c r="X16" s="49">
        <f>SUM(X12:X14)</f>
        <v>13790.961369863013</v>
      </c>
    </row>
    <row r="17" spans="2:24" s="50" customFormat="1">
      <c r="B17" s="12"/>
      <c r="C17" s="54"/>
      <c r="D17" s="54"/>
      <c r="E17" s="54"/>
      <c r="F17" s="54"/>
      <c r="G17" s="54"/>
      <c r="H17" s="54"/>
      <c r="I17" s="54"/>
      <c r="J17" s="54"/>
      <c r="K17" s="54"/>
      <c r="L17" s="54"/>
      <c r="M17" s="54"/>
      <c r="N17" s="54"/>
      <c r="O17" s="54"/>
      <c r="P17" s="54"/>
      <c r="Q17" s="54"/>
      <c r="R17" s="54"/>
      <c r="S17" s="54"/>
      <c r="T17" s="54"/>
      <c r="U17" s="54"/>
      <c r="V17" s="54"/>
      <c r="W17" s="54"/>
      <c r="X17" s="54"/>
    </row>
    <row r="19" spans="2:24">
      <c r="B19" s="57"/>
    </row>
    <row r="20" spans="2:24">
      <c r="B20" s="57"/>
    </row>
    <row r="21" spans="2:24">
      <c r="B21" s="12"/>
    </row>
    <row r="22" spans="2:24">
      <c r="B22" s="12"/>
    </row>
  </sheetData>
  <mergeCells count="7">
    <mergeCell ref="P9:V9"/>
    <mergeCell ref="W9:X9"/>
    <mergeCell ref="D10:E10"/>
    <mergeCell ref="F10:G10"/>
    <mergeCell ref="C9:H9"/>
    <mergeCell ref="I9:K9"/>
    <mergeCell ref="L9:O9"/>
  </mergeCells>
  <conditionalFormatting sqref="Y1:Y1048576">
    <cfRule type="cellIs" dxfId="8" priority="1" operator="lessThan">
      <formula>0</formula>
    </cfRule>
  </conditionalFormatting>
  <printOptions horizontalCentered="1" gridLines="1"/>
  <pageMargins left="0.25" right="0.25" top="0.75" bottom="0.5" header="0.25" footer="0.25"/>
  <pageSetup paperSize="9" scale="51" orientation="landscape" horizontalDpi="180" verticalDpi="180" r:id="rId1"/>
  <headerFooter alignWithMargins="0">
    <oddHeader xml:space="preserve">&amp;LDepreciation on Vechile&amp;CCentury NF Castings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80"/>
  <sheetViews>
    <sheetView zoomScale="90" zoomScaleNormal="90" workbookViewId="0">
      <pane xSplit="2" ySplit="8" topLeftCell="R57" activePane="bottomRight" state="frozen"/>
      <selection pane="topRight" activeCell="C1" sqref="C1"/>
      <selection pane="bottomLeft" activeCell="A5" sqref="A5"/>
      <selection pane="bottomRight" activeCell="Y71" sqref="Y71"/>
    </sheetView>
  </sheetViews>
  <sheetFormatPr defaultColWidth="17.140625" defaultRowHeight="12.75"/>
  <cols>
    <col min="1" max="1" width="6" style="1" customWidth="1"/>
    <col min="2" max="2" width="30.5703125" style="1" customWidth="1"/>
    <col min="3" max="3" width="15.140625" style="6" customWidth="1"/>
    <col min="4" max="4" width="12" style="193" customWidth="1"/>
    <col min="5" max="5" width="8.140625" style="6" customWidth="1"/>
    <col min="6" max="6" width="6.42578125" style="6" bestFit="1" customWidth="1"/>
    <col min="7" max="7" width="8.42578125" style="6" customWidth="1"/>
    <col min="8" max="8" width="14" style="6" customWidth="1"/>
    <col min="9" max="9" width="12.28515625" style="193" customWidth="1"/>
    <col min="10" max="10" width="8" style="6" customWidth="1"/>
    <col min="11" max="11" width="9.140625" style="4" customWidth="1"/>
    <col min="12" max="15" width="17.140625" style="6"/>
    <col min="16" max="16" width="13.85546875" style="6" customWidth="1"/>
    <col min="17" max="17" width="11.5703125" style="6" customWidth="1"/>
    <col min="18" max="18" width="14" style="6" customWidth="1"/>
    <col min="19" max="19" width="0" style="6" hidden="1" customWidth="1"/>
    <col min="20" max="21" width="17.140625" style="6"/>
    <col min="22" max="22" width="13.7109375" style="6" customWidth="1"/>
    <col min="23" max="23" width="15.85546875" style="6" customWidth="1"/>
    <col min="24" max="24" width="15.28515625" style="6" customWidth="1"/>
    <col min="25" max="16384" width="17.140625" style="1"/>
  </cols>
  <sheetData>
    <row r="1" spans="1:25">
      <c r="A1" s="2" t="s">
        <v>0</v>
      </c>
    </row>
    <row r="2" spans="1:25">
      <c r="A2" s="2" t="s">
        <v>1</v>
      </c>
      <c r="G2" s="136"/>
    </row>
    <row r="3" spans="1:25">
      <c r="A3" s="2" t="s">
        <v>500</v>
      </c>
    </row>
    <row r="4" spans="1:25">
      <c r="A4" s="2" t="s">
        <v>38</v>
      </c>
    </row>
    <row r="5" spans="1:25" s="11" customFormat="1">
      <c r="A5" s="40"/>
      <c r="B5" s="42"/>
      <c r="C5" s="58"/>
      <c r="D5" s="143"/>
      <c r="E5" s="58"/>
      <c r="F5" s="58"/>
      <c r="G5" s="58"/>
      <c r="H5" s="58"/>
      <c r="I5" s="143"/>
      <c r="J5" s="58"/>
      <c r="K5" s="39"/>
      <c r="L5" s="19"/>
      <c r="M5" s="19"/>
      <c r="N5" s="19"/>
      <c r="O5" s="19"/>
      <c r="P5" s="19"/>
      <c r="Q5" s="19"/>
      <c r="R5" s="19"/>
      <c r="S5" s="19"/>
      <c r="T5" s="393">
        <f>'D-VEHICLE'!Q7</f>
        <v>44651</v>
      </c>
      <c r="U5" s="393">
        <f>'D-VEHICLE'!R7</f>
        <v>44286</v>
      </c>
      <c r="V5" s="19"/>
      <c r="W5" s="51"/>
      <c r="X5" s="51"/>
    </row>
    <row r="6" spans="1:25" s="11" customFormat="1">
      <c r="A6" s="40"/>
      <c r="B6" s="42"/>
      <c r="C6" s="714"/>
      <c r="D6" s="714"/>
      <c r="E6" s="714"/>
      <c r="F6" s="714"/>
      <c r="G6" s="714"/>
      <c r="H6" s="714"/>
      <c r="I6" s="714"/>
      <c r="J6" s="714"/>
      <c r="K6" s="714"/>
      <c r="L6" s="714"/>
      <c r="M6" s="714"/>
      <c r="N6" s="714"/>
      <c r="O6" s="714"/>
      <c r="P6" s="714"/>
      <c r="Q6" s="714"/>
      <c r="R6" s="714"/>
      <c r="S6" s="714"/>
      <c r="T6" s="714"/>
      <c r="U6" s="714"/>
      <c r="V6" s="714"/>
      <c r="W6" s="714"/>
      <c r="X6" s="714"/>
    </row>
    <row r="7" spans="1:25" s="11" customFormat="1" ht="14.25">
      <c r="A7" s="15" t="s">
        <v>3</v>
      </c>
      <c r="B7" s="60" t="s">
        <v>39</v>
      </c>
      <c r="C7" s="715" t="s">
        <v>12</v>
      </c>
      <c r="D7" s="716"/>
      <c r="E7" s="716"/>
      <c r="F7" s="716"/>
      <c r="G7" s="716"/>
      <c r="H7" s="716"/>
      <c r="I7" s="711" t="s">
        <v>13</v>
      </c>
      <c r="J7" s="711"/>
      <c r="K7" s="711"/>
      <c r="L7" s="711" t="s">
        <v>14</v>
      </c>
      <c r="M7" s="711"/>
      <c r="N7" s="711"/>
      <c r="O7" s="711"/>
      <c r="P7" s="715" t="s">
        <v>15</v>
      </c>
      <c r="Q7" s="716"/>
      <c r="R7" s="716"/>
      <c r="S7" s="716"/>
      <c r="T7" s="716"/>
      <c r="U7" s="716"/>
      <c r="V7" s="716"/>
      <c r="W7" s="712" t="s">
        <v>16</v>
      </c>
      <c r="X7" s="712"/>
    </row>
    <row r="8" spans="1:25" s="11" customFormat="1" ht="51">
      <c r="A8" s="16"/>
      <c r="B8" s="16"/>
      <c r="C8" s="203" t="s">
        <v>503</v>
      </c>
      <c r="D8" s="713" t="s">
        <v>20</v>
      </c>
      <c r="E8" s="713"/>
      <c r="F8" s="713" t="s">
        <v>21</v>
      </c>
      <c r="G8" s="713"/>
      <c r="H8" s="203" t="s">
        <v>502</v>
      </c>
      <c r="I8" s="22" t="s">
        <v>22</v>
      </c>
      <c r="J8" s="22" t="s">
        <v>23</v>
      </c>
      <c r="K8" s="22" t="s">
        <v>24</v>
      </c>
      <c r="L8" s="203" t="s">
        <v>501</v>
      </c>
      <c r="M8" s="21" t="s">
        <v>25</v>
      </c>
      <c r="N8" s="21" t="s">
        <v>26</v>
      </c>
      <c r="O8" s="23" t="s">
        <v>27</v>
      </c>
      <c r="P8" s="23" t="s">
        <v>28</v>
      </c>
      <c r="Q8" s="23" t="s">
        <v>29</v>
      </c>
      <c r="R8" s="21" t="s">
        <v>15</v>
      </c>
      <c r="S8" s="24" t="s">
        <v>30</v>
      </c>
      <c r="T8" s="24" t="s">
        <v>31</v>
      </c>
      <c r="U8" s="24" t="s">
        <v>32</v>
      </c>
      <c r="V8" s="24" t="s">
        <v>33</v>
      </c>
      <c r="W8" s="187" t="s">
        <v>514</v>
      </c>
      <c r="X8" s="362" t="s">
        <v>389</v>
      </c>
    </row>
    <row r="9" spans="1:25" s="11" customFormat="1">
      <c r="A9" s="16"/>
      <c r="B9" s="16"/>
      <c r="C9" s="27"/>
      <c r="D9" s="28" t="s">
        <v>34</v>
      </c>
      <c r="E9" s="28" t="s">
        <v>11</v>
      </c>
      <c r="F9" s="28" t="s">
        <v>34</v>
      </c>
      <c r="G9" s="28" t="s">
        <v>11</v>
      </c>
      <c r="H9" s="27"/>
      <c r="I9" s="28" t="s">
        <v>35</v>
      </c>
      <c r="J9" s="29" t="s">
        <v>35</v>
      </c>
      <c r="K9" s="29" t="s">
        <v>35</v>
      </c>
      <c r="L9" s="29"/>
      <c r="M9" s="29"/>
      <c r="N9" s="29"/>
      <c r="O9" s="29"/>
      <c r="P9" s="29"/>
      <c r="Q9" s="29"/>
      <c r="R9" s="29"/>
      <c r="S9" s="29"/>
      <c r="T9" s="29"/>
      <c r="U9" s="29"/>
      <c r="V9" s="29"/>
      <c r="W9" s="29"/>
      <c r="X9" s="29"/>
    </row>
    <row r="10" spans="1:25" s="11" customFormat="1">
      <c r="A10" s="62" t="s">
        <v>43</v>
      </c>
      <c r="B10" s="63" t="s">
        <v>44</v>
      </c>
      <c r="C10" s="59"/>
      <c r="D10" s="61"/>
      <c r="E10" s="59"/>
      <c r="F10" s="59"/>
      <c r="G10" s="59"/>
      <c r="H10" s="59"/>
      <c r="I10" s="61"/>
      <c r="J10" s="59"/>
      <c r="K10" s="39"/>
      <c r="L10" s="19"/>
      <c r="M10" s="19"/>
      <c r="N10" s="19"/>
      <c r="O10" s="19"/>
      <c r="P10" s="19"/>
      <c r="Q10" s="19"/>
      <c r="R10" s="19"/>
      <c r="S10" s="19"/>
      <c r="T10" s="19"/>
      <c r="U10" s="19"/>
      <c r="V10" s="19"/>
      <c r="W10" s="19"/>
      <c r="X10" s="19"/>
    </row>
    <row r="11" spans="1:25" s="11" customFormat="1">
      <c r="A11" s="62">
        <v>1</v>
      </c>
      <c r="B11" s="65" t="s">
        <v>45</v>
      </c>
      <c r="C11" s="19"/>
      <c r="D11" s="364"/>
      <c r="E11" s="19"/>
      <c r="F11" s="19"/>
      <c r="G11" s="19"/>
      <c r="H11" s="19"/>
      <c r="I11" s="364"/>
      <c r="J11" s="19"/>
      <c r="K11" s="39"/>
      <c r="L11" s="19"/>
      <c r="M11" s="19"/>
      <c r="N11" s="19"/>
      <c r="O11" s="19"/>
      <c r="P11" s="19"/>
      <c r="Q11" s="19"/>
      <c r="R11" s="19"/>
      <c r="S11" s="19"/>
      <c r="T11" s="19"/>
      <c r="U11" s="19"/>
      <c r="V11" s="19"/>
      <c r="W11" s="19"/>
      <c r="X11" s="19"/>
    </row>
    <row r="12" spans="1:25" s="11" customFormat="1">
      <c r="A12" s="62"/>
      <c r="B12" s="68" t="s">
        <v>46</v>
      </c>
      <c r="C12" s="19"/>
      <c r="D12" s="364"/>
      <c r="E12" s="19"/>
      <c r="F12" s="19"/>
      <c r="G12" s="19"/>
      <c r="H12" s="19"/>
      <c r="I12" s="364"/>
      <c r="J12" s="19"/>
      <c r="K12" s="39"/>
      <c r="L12" s="19"/>
      <c r="M12" s="19"/>
      <c r="N12" s="19"/>
      <c r="O12" s="19"/>
      <c r="P12" s="19"/>
      <c r="Q12" s="19"/>
      <c r="R12" s="19"/>
      <c r="S12" s="19"/>
      <c r="T12" s="19"/>
      <c r="U12" s="19"/>
      <c r="V12" s="19"/>
      <c r="W12" s="19"/>
      <c r="X12" s="19"/>
    </row>
    <row r="13" spans="1:25" s="11" customFormat="1">
      <c r="A13" s="62"/>
      <c r="B13" s="40" t="s">
        <v>47</v>
      </c>
      <c r="C13" s="19">
        <v>55127958</v>
      </c>
      <c r="D13" s="105">
        <v>40952</v>
      </c>
      <c r="E13" s="19">
        <v>0</v>
      </c>
      <c r="F13" s="19"/>
      <c r="G13" s="19">
        <v>0</v>
      </c>
      <c r="H13" s="19">
        <f>C13+E13-G13</f>
        <v>55127958</v>
      </c>
      <c r="I13" s="364">
        <v>30</v>
      </c>
      <c r="J13" s="19">
        <f t="shared" ref="J13:J45" si="0">ROUND(($U$5-D13)/365,0)</f>
        <v>9</v>
      </c>
      <c r="K13" s="38">
        <f>I13-J13</f>
        <v>21</v>
      </c>
      <c r="L13" s="19">
        <v>39091297.042403489</v>
      </c>
      <c r="M13" s="19">
        <f>ROUND(H13*5%,0)</f>
        <v>2756398</v>
      </c>
      <c r="N13" s="19">
        <f>L13-M13</f>
        <v>36334899.042403489</v>
      </c>
      <c r="O13" s="69">
        <f t="shared" ref="O13:O45" si="1">N13/C13/K13*100</f>
        <v>3.1385767775644795</v>
      </c>
      <c r="P13" s="19">
        <v>16036660.957596507</v>
      </c>
      <c r="Q13" s="19">
        <f>$T$5-$U$5</f>
        <v>365</v>
      </c>
      <c r="R13" s="19">
        <f t="shared" ref="R13:R45" si="2">C13*O13*Q13/(365*100)</f>
        <v>1730233.2877334997</v>
      </c>
      <c r="S13" s="69"/>
      <c r="T13" s="19">
        <f>P13+R13+S13</f>
        <v>17766894.245330006</v>
      </c>
      <c r="U13" s="19">
        <v>0</v>
      </c>
      <c r="V13" s="19">
        <f>T13-U13</f>
        <v>17766894.245330006</v>
      </c>
      <c r="W13" s="19">
        <f t="shared" ref="W13:W45" si="3">C13-V13</f>
        <v>37361063.754669994</v>
      </c>
      <c r="X13" s="19">
        <v>39091297.042403489</v>
      </c>
      <c r="Y13" s="413">
        <f>W13-M13</f>
        <v>34604665.754669994</v>
      </c>
    </row>
    <row r="14" spans="1:25" s="11" customFormat="1">
      <c r="A14" s="62"/>
      <c r="B14" s="40" t="s">
        <v>48</v>
      </c>
      <c r="C14" s="19">
        <v>17411554</v>
      </c>
      <c r="D14" s="105">
        <v>40952</v>
      </c>
      <c r="E14" s="19">
        <v>0</v>
      </c>
      <c r="F14" s="19"/>
      <c r="G14" s="19">
        <v>0</v>
      </c>
      <c r="H14" s="19">
        <f t="shared" ref="H14:H45" si="4">C14+E14-G14</f>
        <v>17411554</v>
      </c>
      <c r="I14" s="364">
        <v>30</v>
      </c>
      <c r="J14" s="19">
        <f t="shared" si="0"/>
        <v>9</v>
      </c>
      <c r="K14" s="38">
        <f t="shared" ref="K14:K45" si="5">I14-J14</f>
        <v>21</v>
      </c>
      <c r="L14" s="19">
        <v>12346552.434464509</v>
      </c>
      <c r="M14" s="19">
        <f t="shared" ref="M14:M63" si="6">ROUND(H14*5%,0)</f>
        <v>870578</v>
      </c>
      <c r="N14" s="19">
        <f t="shared" ref="N14:N45" si="7">L14-M14</f>
        <v>11475974.434464509</v>
      </c>
      <c r="O14" s="69">
        <f t="shared" si="1"/>
        <v>3.1385766777034294</v>
      </c>
      <c r="P14" s="19">
        <v>5065001.5655354913</v>
      </c>
      <c r="Q14" s="19">
        <f t="shared" ref="Q14:Q20" si="8">$T$5-$U$5</f>
        <v>365</v>
      </c>
      <c r="R14" s="19">
        <f t="shared" si="2"/>
        <v>546474.9730697386</v>
      </c>
      <c r="S14" s="69"/>
      <c r="T14" s="19">
        <f t="shared" ref="T14:T45" si="9">P14+R14+S14</f>
        <v>5611476.5386052299</v>
      </c>
      <c r="U14" s="19">
        <v>0</v>
      </c>
      <c r="V14" s="19">
        <f t="shared" ref="V14:V45" si="10">T14-U14</f>
        <v>5611476.5386052299</v>
      </c>
      <c r="W14" s="19">
        <f t="shared" si="3"/>
        <v>11800077.46139477</v>
      </c>
      <c r="X14" s="19">
        <v>12346552.434464509</v>
      </c>
      <c r="Y14" s="413">
        <f t="shared" ref="Y14:Y68" si="11">W14-M14</f>
        <v>10929499.46139477</v>
      </c>
    </row>
    <row r="15" spans="1:25" s="11" customFormat="1">
      <c r="A15" s="62"/>
      <c r="B15" s="40" t="s">
        <v>49</v>
      </c>
      <c r="C15" s="19">
        <v>32340849</v>
      </c>
      <c r="D15" s="105">
        <v>40952</v>
      </c>
      <c r="E15" s="19">
        <v>0</v>
      </c>
      <c r="F15" s="19"/>
      <c r="G15" s="19">
        <v>0</v>
      </c>
      <c r="H15" s="19">
        <f t="shared" si="4"/>
        <v>32340849</v>
      </c>
      <c r="I15" s="364">
        <v>30</v>
      </c>
      <c r="J15" s="19">
        <f t="shared" si="0"/>
        <v>9</v>
      </c>
      <c r="K15" s="38">
        <f t="shared" si="5"/>
        <v>21</v>
      </c>
      <c r="L15" s="19">
        <v>22932932.387577832</v>
      </c>
      <c r="M15" s="19">
        <f t="shared" si="6"/>
        <v>1617042</v>
      </c>
      <c r="N15" s="19">
        <f t="shared" si="7"/>
        <v>21315890.387577832</v>
      </c>
      <c r="O15" s="69">
        <f t="shared" si="1"/>
        <v>3.1385768487663022</v>
      </c>
      <c r="P15" s="19">
        <v>9407916.6124221664</v>
      </c>
      <c r="Q15" s="19">
        <f t="shared" si="8"/>
        <v>365</v>
      </c>
      <c r="R15" s="19">
        <f t="shared" si="2"/>
        <v>1015042.3994084682</v>
      </c>
      <c r="S15" s="69"/>
      <c r="T15" s="19">
        <f t="shared" si="9"/>
        <v>10422959.011830635</v>
      </c>
      <c r="U15" s="19">
        <v>0</v>
      </c>
      <c r="V15" s="19">
        <f t="shared" si="10"/>
        <v>10422959.011830635</v>
      </c>
      <c r="W15" s="19">
        <f t="shared" si="3"/>
        <v>21917889.988169365</v>
      </c>
      <c r="X15" s="19">
        <v>22932932.387577832</v>
      </c>
      <c r="Y15" s="413">
        <f t="shared" si="11"/>
        <v>20300847.988169365</v>
      </c>
    </row>
    <row r="16" spans="1:25" s="11" customFormat="1">
      <c r="A16" s="62"/>
      <c r="B16" s="42" t="s">
        <v>50</v>
      </c>
      <c r="C16" s="19">
        <v>7273261</v>
      </c>
      <c r="D16" s="105">
        <v>41064</v>
      </c>
      <c r="E16" s="19">
        <v>0</v>
      </c>
      <c r="F16" s="19"/>
      <c r="G16" s="19">
        <v>0</v>
      </c>
      <c r="H16" s="19">
        <f t="shared" si="4"/>
        <v>7273261</v>
      </c>
      <c r="I16" s="364">
        <v>30</v>
      </c>
      <c r="J16" s="19">
        <f t="shared" si="0"/>
        <v>9</v>
      </c>
      <c r="K16" s="38">
        <f t="shared" si="5"/>
        <v>21</v>
      </c>
      <c r="L16" s="19">
        <v>5209182.9976961398</v>
      </c>
      <c r="M16" s="19">
        <f t="shared" si="6"/>
        <v>363663</v>
      </c>
      <c r="N16" s="19">
        <f t="shared" si="7"/>
        <v>4845519.9976961398</v>
      </c>
      <c r="O16" s="69">
        <f t="shared" si="1"/>
        <v>3.1724290866138309</v>
      </c>
      <c r="P16" s="19">
        <v>2064078.0023038599</v>
      </c>
      <c r="Q16" s="19">
        <f t="shared" si="8"/>
        <v>365</v>
      </c>
      <c r="R16" s="19">
        <f t="shared" si="2"/>
        <v>230739.04750933996</v>
      </c>
      <c r="S16" s="69"/>
      <c r="T16" s="19">
        <f t="shared" si="9"/>
        <v>2294817.0498131998</v>
      </c>
      <c r="U16" s="19">
        <v>0</v>
      </c>
      <c r="V16" s="19">
        <f t="shared" si="10"/>
        <v>2294817.0498131998</v>
      </c>
      <c r="W16" s="19">
        <f t="shared" si="3"/>
        <v>4978443.9501868002</v>
      </c>
      <c r="X16" s="19">
        <v>5209182.9976961398</v>
      </c>
      <c r="Y16" s="413">
        <f t="shared" si="11"/>
        <v>4614780.9501868002</v>
      </c>
    </row>
    <row r="17" spans="1:25" s="11" customFormat="1">
      <c r="A17" s="62"/>
      <c r="B17" s="40" t="s">
        <v>51</v>
      </c>
      <c r="C17" s="19">
        <v>6592844</v>
      </c>
      <c r="D17" s="105">
        <v>40952</v>
      </c>
      <c r="E17" s="19">
        <v>0</v>
      </c>
      <c r="F17" s="19"/>
      <c r="G17" s="19">
        <v>0</v>
      </c>
      <c r="H17" s="19">
        <f t="shared" si="4"/>
        <v>6592844</v>
      </c>
      <c r="I17" s="364">
        <v>30</v>
      </c>
      <c r="J17" s="19">
        <f t="shared" si="0"/>
        <v>9</v>
      </c>
      <c r="K17" s="38">
        <f t="shared" si="5"/>
        <v>21</v>
      </c>
      <c r="L17" s="19">
        <v>4674993.0429950189</v>
      </c>
      <c r="M17" s="19">
        <f t="shared" si="6"/>
        <v>329642</v>
      </c>
      <c r="N17" s="19">
        <f t="shared" si="7"/>
        <v>4345351.0429950189</v>
      </c>
      <c r="O17" s="69">
        <f t="shared" si="1"/>
        <v>3.138576890911692</v>
      </c>
      <c r="P17" s="19">
        <v>1917850.9570049813</v>
      </c>
      <c r="Q17" s="19">
        <f t="shared" si="8"/>
        <v>365</v>
      </c>
      <c r="R17" s="19">
        <f t="shared" si="2"/>
        <v>206921.47823785804</v>
      </c>
      <c r="S17" s="69"/>
      <c r="T17" s="19">
        <f t="shared" si="9"/>
        <v>2124772.4352428392</v>
      </c>
      <c r="U17" s="19">
        <v>0</v>
      </c>
      <c r="V17" s="19">
        <f t="shared" si="10"/>
        <v>2124772.4352428392</v>
      </c>
      <c r="W17" s="19">
        <f t="shared" si="3"/>
        <v>4468071.5647571608</v>
      </c>
      <c r="X17" s="19">
        <v>4674993.0429950189</v>
      </c>
      <c r="Y17" s="413">
        <f t="shared" si="11"/>
        <v>4138429.5647571608</v>
      </c>
    </row>
    <row r="18" spans="1:25" s="11" customFormat="1">
      <c r="A18" s="62"/>
      <c r="B18" s="40" t="s">
        <v>51</v>
      </c>
      <c r="C18" s="19">
        <v>372078</v>
      </c>
      <c r="D18" s="105">
        <v>41064</v>
      </c>
      <c r="E18" s="19">
        <v>0</v>
      </c>
      <c r="F18" s="19"/>
      <c r="G18" s="19">
        <v>0</v>
      </c>
      <c r="H18" s="19">
        <f t="shared" si="4"/>
        <v>372078</v>
      </c>
      <c r="I18" s="364">
        <v>30</v>
      </c>
      <c r="J18" s="19">
        <f t="shared" si="0"/>
        <v>9</v>
      </c>
      <c r="K18" s="38">
        <f t="shared" si="5"/>
        <v>21</v>
      </c>
      <c r="L18" s="19">
        <v>265617.9847758406</v>
      </c>
      <c r="M18" s="19">
        <f t="shared" si="6"/>
        <v>18604</v>
      </c>
      <c r="N18" s="19">
        <f t="shared" si="7"/>
        <v>247013.9847758406</v>
      </c>
      <c r="O18" s="69">
        <f t="shared" si="1"/>
        <v>3.1613185148306155</v>
      </c>
      <c r="P18" s="19">
        <v>106460.01522415942</v>
      </c>
      <c r="Q18" s="19">
        <f t="shared" si="8"/>
        <v>365</v>
      </c>
      <c r="R18" s="19">
        <f t="shared" si="2"/>
        <v>11762.570703611456</v>
      </c>
      <c r="S18" s="69"/>
      <c r="T18" s="19">
        <f t="shared" si="9"/>
        <v>118222.58592777088</v>
      </c>
      <c r="U18" s="19">
        <v>0</v>
      </c>
      <c r="V18" s="19">
        <f t="shared" si="10"/>
        <v>118222.58592777088</v>
      </c>
      <c r="W18" s="19">
        <f t="shared" si="3"/>
        <v>253855.41407222912</v>
      </c>
      <c r="X18" s="19">
        <v>265617.9847758406</v>
      </c>
      <c r="Y18" s="413">
        <f t="shared" si="11"/>
        <v>235251.41407222912</v>
      </c>
    </row>
    <row r="19" spans="1:25" s="11" customFormat="1">
      <c r="A19" s="62"/>
      <c r="B19" s="40" t="s">
        <v>52</v>
      </c>
      <c r="C19" s="19">
        <v>10156891</v>
      </c>
      <c r="D19" s="105">
        <v>40952</v>
      </c>
      <c r="E19" s="19">
        <v>0</v>
      </c>
      <c r="F19" s="19"/>
      <c r="G19" s="19">
        <v>0</v>
      </c>
      <c r="H19" s="19">
        <f t="shared" si="4"/>
        <v>10156891</v>
      </c>
      <c r="I19" s="364">
        <v>30</v>
      </c>
      <c r="J19" s="19">
        <f t="shared" si="0"/>
        <v>9</v>
      </c>
      <c r="K19" s="38">
        <f t="shared" si="5"/>
        <v>21</v>
      </c>
      <c r="L19" s="19">
        <v>7202262.7202366125</v>
      </c>
      <c r="M19" s="19">
        <f t="shared" si="6"/>
        <v>507845</v>
      </c>
      <c r="N19" s="19">
        <f t="shared" si="7"/>
        <v>6694417.7202366125</v>
      </c>
      <c r="O19" s="69">
        <f t="shared" si="1"/>
        <v>3.1385765211199317</v>
      </c>
      <c r="P19" s="19">
        <v>2954628.2797633875</v>
      </c>
      <c r="Q19" s="19">
        <f t="shared" si="8"/>
        <v>365</v>
      </c>
      <c r="R19" s="19">
        <f t="shared" si="2"/>
        <v>318781.79620174348</v>
      </c>
      <c r="S19" s="69"/>
      <c r="T19" s="19">
        <f t="shared" si="9"/>
        <v>3273410.0759651312</v>
      </c>
      <c r="U19" s="19">
        <v>0</v>
      </c>
      <c r="V19" s="19">
        <f t="shared" si="10"/>
        <v>3273410.0759651312</v>
      </c>
      <c r="W19" s="19">
        <f t="shared" si="3"/>
        <v>6883480.9240348693</v>
      </c>
      <c r="X19" s="19">
        <v>7202262.7202366125</v>
      </c>
      <c r="Y19" s="413">
        <f t="shared" si="11"/>
        <v>6375635.9240348693</v>
      </c>
    </row>
    <row r="20" spans="1:25" s="11" customFormat="1">
      <c r="A20" s="62"/>
      <c r="B20" s="40" t="s">
        <v>52</v>
      </c>
      <c r="C20" s="19">
        <v>569945</v>
      </c>
      <c r="D20" s="166">
        <v>41064</v>
      </c>
      <c r="E20" s="19">
        <v>0</v>
      </c>
      <c r="F20" s="19"/>
      <c r="G20" s="19">
        <v>0</v>
      </c>
      <c r="H20" s="19">
        <f t="shared" si="4"/>
        <v>569945</v>
      </c>
      <c r="I20" s="364">
        <v>30</v>
      </c>
      <c r="J20" s="19">
        <f t="shared" si="0"/>
        <v>9</v>
      </c>
      <c r="K20" s="38">
        <f t="shared" si="5"/>
        <v>21</v>
      </c>
      <c r="L20" s="19">
        <v>407344.56509962631</v>
      </c>
      <c r="M20" s="19">
        <f t="shared" si="6"/>
        <v>28497</v>
      </c>
      <c r="N20" s="19">
        <f t="shared" si="7"/>
        <v>378847.56509962631</v>
      </c>
      <c r="O20" s="69">
        <f t="shared" si="1"/>
        <v>3.1652809030414071</v>
      </c>
      <c r="P20" s="19">
        <v>162600.43490037366</v>
      </c>
      <c r="Q20" s="19">
        <f t="shared" si="8"/>
        <v>365</v>
      </c>
      <c r="R20" s="19">
        <f t="shared" si="2"/>
        <v>18040.36024283935</v>
      </c>
      <c r="S20" s="69"/>
      <c r="T20" s="19">
        <f t="shared" si="9"/>
        <v>180640.79514321301</v>
      </c>
      <c r="U20" s="19">
        <v>0</v>
      </c>
      <c r="V20" s="19">
        <f t="shared" si="10"/>
        <v>180640.79514321301</v>
      </c>
      <c r="W20" s="19">
        <f t="shared" si="3"/>
        <v>389304.20485678699</v>
      </c>
      <c r="X20" s="19">
        <v>407344.56509962631</v>
      </c>
      <c r="Y20" s="413">
        <f t="shared" si="11"/>
        <v>360807.20485678699</v>
      </c>
    </row>
    <row r="21" spans="1:25" s="50" customFormat="1">
      <c r="A21" s="97"/>
      <c r="B21" s="96" t="s">
        <v>53</v>
      </c>
      <c r="C21" s="19">
        <v>446533</v>
      </c>
      <c r="D21" s="105">
        <v>40952</v>
      </c>
      <c r="E21" s="19">
        <v>0</v>
      </c>
      <c r="F21" s="19"/>
      <c r="G21" s="19">
        <v>0</v>
      </c>
      <c r="H21" s="19">
        <f t="shared" si="4"/>
        <v>446533</v>
      </c>
      <c r="I21" s="364">
        <v>30</v>
      </c>
      <c r="J21" s="19">
        <f t="shared" si="0"/>
        <v>9</v>
      </c>
      <c r="K21" s="32">
        <f t="shared" si="5"/>
        <v>21</v>
      </c>
      <c r="L21" s="19">
        <v>316637.59405354917</v>
      </c>
      <c r="M21" s="19">
        <f t="shared" si="6"/>
        <v>22327</v>
      </c>
      <c r="N21" s="19">
        <f t="shared" si="7"/>
        <v>294310.59405354917</v>
      </c>
      <c r="O21" s="69">
        <f t="shared" si="1"/>
        <v>3.1385788268786738</v>
      </c>
      <c r="P21" s="19">
        <v>129895.40594645082</v>
      </c>
      <c r="Q21" s="19">
        <f>$T$5-$U$5</f>
        <v>365</v>
      </c>
      <c r="R21" s="19">
        <f t="shared" si="2"/>
        <v>14014.790193026149</v>
      </c>
      <c r="S21" s="69"/>
      <c r="T21" s="19">
        <f t="shared" si="9"/>
        <v>143910.19613947696</v>
      </c>
      <c r="U21" s="19">
        <v>0</v>
      </c>
      <c r="V21" s="19">
        <f t="shared" si="10"/>
        <v>143910.19613947696</v>
      </c>
      <c r="W21" s="19">
        <f t="shared" si="3"/>
        <v>302622.80386052304</v>
      </c>
      <c r="X21" s="19">
        <v>316637.59405354917</v>
      </c>
      <c r="Y21" s="413">
        <f t="shared" si="11"/>
        <v>280295.80386052304</v>
      </c>
    </row>
    <row r="22" spans="1:25" s="11" customFormat="1">
      <c r="A22" s="62"/>
      <c r="B22" s="40" t="s">
        <v>54</v>
      </c>
      <c r="C22" s="19">
        <v>1281509</v>
      </c>
      <c r="D22" s="105">
        <v>40952</v>
      </c>
      <c r="E22" s="19">
        <v>0</v>
      </c>
      <c r="F22" s="19"/>
      <c r="G22" s="19">
        <v>0</v>
      </c>
      <c r="H22" s="19">
        <f t="shared" si="4"/>
        <v>1281509</v>
      </c>
      <c r="I22" s="364">
        <v>30</v>
      </c>
      <c r="J22" s="19">
        <f t="shared" si="0"/>
        <v>9</v>
      </c>
      <c r="K22" s="38">
        <f t="shared" si="5"/>
        <v>21</v>
      </c>
      <c r="L22" s="19">
        <v>908720.30068493146</v>
      </c>
      <c r="M22" s="19">
        <f t="shared" si="6"/>
        <v>64075</v>
      </c>
      <c r="N22" s="19">
        <f t="shared" si="7"/>
        <v>844645.30068493146</v>
      </c>
      <c r="O22" s="69">
        <f t="shared" si="1"/>
        <v>3.1385815311886645</v>
      </c>
      <c r="P22" s="19">
        <v>372788.69931506854</v>
      </c>
      <c r="Q22" s="19">
        <f t="shared" ref="Q22:Q45" si="12">$T$5-$U$5</f>
        <v>365</v>
      </c>
      <c r="R22" s="19">
        <f t="shared" si="2"/>
        <v>40221.204794520541</v>
      </c>
      <c r="S22" s="69"/>
      <c r="T22" s="19">
        <f t="shared" si="9"/>
        <v>413009.90410958906</v>
      </c>
      <c r="U22" s="19">
        <v>0</v>
      </c>
      <c r="V22" s="19">
        <f t="shared" si="10"/>
        <v>413009.90410958906</v>
      </c>
      <c r="W22" s="19">
        <f t="shared" si="3"/>
        <v>868499.09589041094</v>
      </c>
      <c r="X22" s="19">
        <v>908720.30068493146</v>
      </c>
      <c r="Y22" s="413">
        <f t="shared" si="11"/>
        <v>804424.09589041094</v>
      </c>
    </row>
    <row r="23" spans="1:25" s="11" customFormat="1">
      <c r="A23" s="62"/>
      <c r="B23" s="40" t="s">
        <v>54</v>
      </c>
      <c r="C23" s="19">
        <v>20776</v>
      </c>
      <c r="D23" s="105">
        <v>41064</v>
      </c>
      <c r="E23" s="19">
        <v>0</v>
      </c>
      <c r="F23" s="19"/>
      <c r="G23" s="19">
        <v>0</v>
      </c>
      <c r="H23" s="19">
        <f t="shared" si="4"/>
        <v>20776</v>
      </c>
      <c r="I23" s="364">
        <v>30</v>
      </c>
      <c r="J23" s="19">
        <f t="shared" si="0"/>
        <v>9</v>
      </c>
      <c r="K23" s="38">
        <f t="shared" si="5"/>
        <v>21</v>
      </c>
      <c r="L23" s="19">
        <v>14746.54274595268</v>
      </c>
      <c r="M23" s="19">
        <f t="shared" si="6"/>
        <v>1039</v>
      </c>
      <c r="N23" s="19">
        <f t="shared" si="7"/>
        <v>13707.54274595268</v>
      </c>
      <c r="O23" s="69">
        <f t="shared" si="1"/>
        <v>3.141798858103829</v>
      </c>
      <c r="P23" s="19">
        <v>6029.45725404732</v>
      </c>
      <c r="Q23" s="19">
        <f t="shared" si="12"/>
        <v>365</v>
      </c>
      <c r="R23" s="19">
        <f t="shared" si="2"/>
        <v>652.74013075965149</v>
      </c>
      <c r="S23" s="69"/>
      <c r="T23" s="19">
        <f t="shared" si="9"/>
        <v>6682.197384806972</v>
      </c>
      <c r="U23" s="19">
        <v>0</v>
      </c>
      <c r="V23" s="19">
        <f t="shared" si="10"/>
        <v>6682.197384806972</v>
      </c>
      <c r="W23" s="19">
        <f t="shared" si="3"/>
        <v>14093.802615193028</v>
      </c>
      <c r="X23" s="19">
        <v>14746.54274595268</v>
      </c>
      <c r="Y23" s="413">
        <f t="shared" si="11"/>
        <v>13054.802615193028</v>
      </c>
    </row>
    <row r="24" spans="1:25" s="11" customFormat="1">
      <c r="A24" s="62"/>
      <c r="B24" s="40" t="s">
        <v>55</v>
      </c>
      <c r="C24" s="19">
        <v>24723990</v>
      </c>
      <c r="D24" s="105">
        <v>40952</v>
      </c>
      <c r="E24" s="19">
        <v>0</v>
      </c>
      <c r="F24" s="19"/>
      <c r="G24" s="19">
        <v>0</v>
      </c>
      <c r="H24" s="19">
        <f t="shared" si="4"/>
        <v>24723990</v>
      </c>
      <c r="I24" s="364">
        <v>30</v>
      </c>
      <c r="J24" s="19">
        <f t="shared" si="0"/>
        <v>9</v>
      </c>
      <c r="K24" s="38">
        <f t="shared" si="5"/>
        <v>21</v>
      </c>
      <c r="L24" s="19">
        <v>17531809.156133249</v>
      </c>
      <c r="M24" s="19">
        <f t="shared" si="6"/>
        <v>1236200</v>
      </c>
      <c r="N24" s="19">
        <f t="shared" si="7"/>
        <v>16295609.156133249</v>
      </c>
      <c r="O24" s="69">
        <f t="shared" si="1"/>
        <v>3.1385766957004013</v>
      </c>
      <c r="P24" s="19">
        <v>7192180.8438667497</v>
      </c>
      <c r="Q24" s="19">
        <f t="shared" si="12"/>
        <v>365</v>
      </c>
      <c r="R24" s="19">
        <f t="shared" si="2"/>
        <v>775981.38838729763</v>
      </c>
      <c r="S24" s="69"/>
      <c r="T24" s="19">
        <f t="shared" si="9"/>
        <v>7968162.2322540469</v>
      </c>
      <c r="U24" s="19">
        <v>0</v>
      </c>
      <c r="V24" s="19">
        <f t="shared" si="10"/>
        <v>7968162.2322540469</v>
      </c>
      <c r="W24" s="19">
        <f t="shared" si="3"/>
        <v>16755827.767745953</v>
      </c>
      <c r="X24" s="19">
        <v>17531809.156133249</v>
      </c>
      <c r="Y24" s="413">
        <f t="shared" si="11"/>
        <v>15519627.767745953</v>
      </c>
    </row>
    <row r="25" spans="1:25" s="11" customFormat="1">
      <c r="A25" s="62"/>
      <c r="B25" s="40" t="s">
        <v>55</v>
      </c>
      <c r="C25" s="19">
        <v>1198738</v>
      </c>
      <c r="D25" s="105">
        <v>41064</v>
      </c>
      <c r="E25" s="19">
        <v>0</v>
      </c>
      <c r="F25" s="19"/>
      <c r="G25" s="19">
        <v>0</v>
      </c>
      <c r="H25" s="19">
        <f t="shared" si="4"/>
        <v>1198738</v>
      </c>
      <c r="I25" s="364">
        <v>30</v>
      </c>
      <c r="J25" s="19">
        <f t="shared" si="0"/>
        <v>9</v>
      </c>
      <c r="K25" s="38">
        <f t="shared" si="5"/>
        <v>21</v>
      </c>
      <c r="L25" s="19">
        <v>856370.80535491905</v>
      </c>
      <c r="M25" s="19">
        <f t="shared" si="6"/>
        <v>59937</v>
      </c>
      <c r="N25" s="19">
        <f t="shared" si="7"/>
        <v>796433.80535491905</v>
      </c>
      <c r="O25" s="69">
        <f t="shared" si="1"/>
        <v>3.1637788493077883</v>
      </c>
      <c r="P25" s="19">
        <v>342367.19464508095</v>
      </c>
      <c r="Q25" s="19">
        <f t="shared" si="12"/>
        <v>365</v>
      </c>
      <c r="R25" s="19">
        <f t="shared" si="2"/>
        <v>37925.419302615199</v>
      </c>
      <c r="S25" s="69"/>
      <c r="T25" s="19">
        <f t="shared" si="9"/>
        <v>380292.61394769617</v>
      </c>
      <c r="U25" s="19">
        <v>0</v>
      </c>
      <c r="V25" s="19">
        <f t="shared" si="10"/>
        <v>380292.61394769617</v>
      </c>
      <c r="W25" s="19">
        <f t="shared" si="3"/>
        <v>818445.38605230383</v>
      </c>
      <c r="X25" s="19">
        <v>856370.80535491905</v>
      </c>
      <c r="Y25" s="413">
        <f t="shared" si="11"/>
        <v>758508.38605230383</v>
      </c>
    </row>
    <row r="26" spans="1:25" s="11" customFormat="1">
      <c r="A26" s="62"/>
      <c r="B26" s="40" t="s">
        <v>56</v>
      </c>
      <c r="C26" s="19">
        <v>375478</v>
      </c>
      <c r="D26" s="105">
        <v>40952</v>
      </c>
      <c r="E26" s="19">
        <v>0</v>
      </c>
      <c r="F26" s="19"/>
      <c r="G26" s="19">
        <v>0</v>
      </c>
      <c r="H26" s="19">
        <f t="shared" si="4"/>
        <v>375478</v>
      </c>
      <c r="I26" s="364">
        <v>30</v>
      </c>
      <c r="J26" s="19">
        <f t="shared" si="0"/>
        <v>9</v>
      </c>
      <c r="K26" s="38">
        <f t="shared" si="5"/>
        <v>21</v>
      </c>
      <c r="L26" s="19">
        <v>266252.17696139484</v>
      </c>
      <c r="M26" s="19">
        <f t="shared" si="6"/>
        <v>18774</v>
      </c>
      <c r="N26" s="19">
        <f t="shared" si="7"/>
        <v>247478.17696139484</v>
      </c>
      <c r="O26" s="69">
        <f t="shared" si="1"/>
        <v>3.1385793823871846</v>
      </c>
      <c r="P26" s="19">
        <v>109225.82303860519</v>
      </c>
      <c r="Q26" s="19">
        <f t="shared" si="12"/>
        <v>365</v>
      </c>
      <c r="R26" s="19">
        <f t="shared" si="2"/>
        <v>11784.675093399752</v>
      </c>
      <c r="S26" s="69"/>
      <c r="T26" s="19">
        <f t="shared" si="9"/>
        <v>121010.49813200494</v>
      </c>
      <c r="U26" s="19">
        <v>0</v>
      </c>
      <c r="V26" s="19">
        <f t="shared" si="10"/>
        <v>121010.49813200494</v>
      </c>
      <c r="W26" s="19">
        <f t="shared" si="3"/>
        <v>254467.50186799507</v>
      </c>
      <c r="X26" s="19">
        <v>266252.17696139484</v>
      </c>
      <c r="Y26" s="413">
        <f t="shared" si="11"/>
        <v>235693.50186799507</v>
      </c>
    </row>
    <row r="27" spans="1:25" s="11" customFormat="1">
      <c r="A27" s="62"/>
      <c r="B27" s="40" t="s">
        <v>57</v>
      </c>
      <c r="C27" s="19">
        <v>520337</v>
      </c>
      <c r="D27" s="105">
        <v>40952</v>
      </c>
      <c r="E27" s="19">
        <v>0</v>
      </c>
      <c r="F27" s="19"/>
      <c r="G27" s="19">
        <v>0</v>
      </c>
      <c r="H27" s="19">
        <f t="shared" si="4"/>
        <v>520337</v>
      </c>
      <c r="I27" s="364">
        <v>30</v>
      </c>
      <c r="J27" s="19">
        <f t="shared" si="0"/>
        <v>9</v>
      </c>
      <c r="K27" s="38">
        <f t="shared" si="5"/>
        <v>21</v>
      </c>
      <c r="L27" s="19">
        <v>368971.78549190541</v>
      </c>
      <c r="M27" s="19">
        <f t="shared" si="6"/>
        <v>26017</v>
      </c>
      <c r="N27" s="19">
        <f t="shared" si="7"/>
        <v>342954.78549190541</v>
      </c>
      <c r="O27" s="69">
        <f t="shared" si="1"/>
        <v>3.1385775490728705</v>
      </c>
      <c r="P27" s="19">
        <v>151365.21450809462</v>
      </c>
      <c r="Q27" s="19">
        <f t="shared" si="12"/>
        <v>365</v>
      </c>
      <c r="R27" s="19">
        <f t="shared" si="2"/>
        <v>16331.180261519301</v>
      </c>
      <c r="S27" s="69"/>
      <c r="T27" s="19">
        <f t="shared" si="9"/>
        <v>167696.39476961392</v>
      </c>
      <c r="U27" s="19">
        <v>0</v>
      </c>
      <c r="V27" s="19">
        <f t="shared" si="10"/>
        <v>167696.39476961392</v>
      </c>
      <c r="W27" s="19">
        <f t="shared" si="3"/>
        <v>352640.60523038608</v>
      </c>
      <c r="X27" s="19">
        <v>368971.78549190541</v>
      </c>
      <c r="Y27" s="413">
        <f t="shared" si="11"/>
        <v>326623.60523038608</v>
      </c>
    </row>
    <row r="28" spans="1:25" s="11" customFormat="1">
      <c r="A28" s="62"/>
      <c r="B28" s="40" t="s">
        <v>58</v>
      </c>
      <c r="C28" s="19">
        <v>943088</v>
      </c>
      <c r="D28" s="105">
        <v>40952</v>
      </c>
      <c r="E28" s="19">
        <v>0</v>
      </c>
      <c r="F28" s="19"/>
      <c r="G28" s="19">
        <v>0</v>
      </c>
      <c r="H28" s="19">
        <f t="shared" si="4"/>
        <v>943088</v>
      </c>
      <c r="I28" s="364">
        <v>30</v>
      </c>
      <c r="J28" s="19">
        <f t="shared" si="0"/>
        <v>9</v>
      </c>
      <c r="K28" s="38">
        <f t="shared" si="5"/>
        <v>21</v>
      </c>
      <c r="L28" s="19">
        <v>668744.83178704861</v>
      </c>
      <c r="M28" s="19">
        <f t="shared" si="6"/>
        <v>47154</v>
      </c>
      <c r="N28" s="19">
        <f t="shared" si="7"/>
        <v>621590.83178704861</v>
      </c>
      <c r="O28" s="69">
        <f t="shared" si="1"/>
        <v>3.1385791589364818</v>
      </c>
      <c r="P28" s="19">
        <v>274343.16821295139</v>
      </c>
      <c r="Q28" s="19">
        <f t="shared" si="12"/>
        <v>365</v>
      </c>
      <c r="R28" s="19">
        <f t="shared" si="2"/>
        <v>29599.563418430884</v>
      </c>
      <c r="S28" s="69"/>
      <c r="T28" s="19">
        <f t="shared" si="9"/>
        <v>303942.73163138225</v>
      </c>
      <c r="U28" s="19">
        <v>0</v>
      </c>
      <c r="V28" s="19">
        <f t="shared" si="10"/>
        <v>303942.73163138225</v>
      </c>
      <c r="W28" s="19">
        <f t="shared" si="3"/>
        <v>639145.26836861775</v>
      </c>
      <c r="X28" s="19">
        <v>668744.83178704861</v>
      </c>
      <c r="Y28" s="413">
        <f t="shared" si="11"/>
        <v>591991.26836861775</v>
      </c>
    </row>
    <row r="29" spans="1:25" s="11" customFormat="1">
      <c r="A29" s="62"/>
      <c r="B29" s="40" t="s">
        <v>58</v>
      </c>
      <c r="C29" s="19">
        <v>32451</v>
      </c>
      <c r="D29" s="105">
        <v>41064</v>
      </c>
      <c r="E29" s="19">
        <v>0</v>
      </c>
      <c r="F29" s="19"/>
      <c r="G29" s="19">
        <v>0</v>
      </c>
      <c r="H29" s="19">
        <f t="shared" si="4"/>
        <v>32451</v>
      </c>
      <c r="I29" s="364">
        <v>30</v>
      </c>
      <c r="J29" s="19">
        <f t="shared" si="0"/>
        <v>9</v>
      </c>
      <c r="K29" s="38">
        <f t="shared" si="5"/>
        <v>21</v>
      </c>
      <c r="L29" s="19">
        <v>23152.068586550438</v>
      </c>
      <c r="M29" s="19">
        <f t="shared" si="6"/>
        <v>1623</v>
      </c>
      <c r="N29" s="19">
        <f t="shared" si="7"/>
        <v>21529.068586550438</v>
      </c>
      <c r="O29" s="69">
        <f t="shared" si="1"/>
        <v>3.1592053934137234</v>
      </c>
      <c r="P29" s="19">
        <v>9298.9314134495617</v>
      </c>
      <c r="Q29" s="19">
        <f t="shared" si="12"/>
        <v>365</v>
      </c>
      <c r="R29" s="19">
        <f t="shared" si="2"/>
        <v>1025.1937422166873</v>
      </c>
      <c r="S29" s="69"/>
      <c r="T29" s="19">
        <f t="shared" si="9"/>
        <v>10324.125155666248</v>
      </c>
      <c r="U29" s="19">
        <v>0</v>
      </c>
      <c r="V29" s="19">
        <f t="shared" si="10"/>
        <v>10324.125155666248</v>
      </c>
      <c r="W29" s="19">
        <f t="shared" si="3"/>
        <v>22126.874844333754</v>
      </c>
      <c r="X29" s="19">
        <v>23152.068586550438</v>
      </c>
      <c r="Y29" s="413">
        <f t="shared" si="11"/>
        <v>20503.874844333754</v>
      </c>
    </row>
    <row r="30" spans="1:25" s="11" customFormat="1">
      <c r="A30" s="62"/>
      <c r="B30" s="40" t="s">
        <v>59</v>
      </c>
      <c r="C30" s="19">
        <v>5295094</v>
      </c>
      <c r="D30" s="105">
        <v>40952</v>
      </c>
      <c r="E30" s="19">
        <v>0</v>
      </c>
      <c r="F30" s="19"/>
      <c r="G30" s="19">
        <v>0</v>
      </c>
      <c r="H30" s="19">
        <f t="shared" si="4"/>
        <v>5295094</v>
      </c>
      <c r="I30" s="364">
        <v>30</v>
      </c>
      <c r="J30" s="19">
        <f t="shared" si="0"/>
        <v>9</v>
      </c>
      <c r="K30" s="38">
        <f t="shared" si="5"/>
        <v>21</v>
      </c>
      <c r="L30" s="19">
        <v>3754757.325404733</v>
      </c>
      <c r="M30" s="19">
        <f t="shared" si="6"/>
        <v>264755</v>
      </c>
      <c r="N30" s="19">
        <f t="shared" si="7"/>
        <v>3490002.325404733</v>
      </c>
      <c r="O30" s="69">
        <f t="shared" si="1"/>
        <v>3.1385767074963149</v>
      </c>
      <c r="P30" s="19">
        <v>1540336.674595267</v>
      </c>
      <c r="Q30" s="19">
        <f t="shared" si="12"/>
        <v>365</v>
      </c>
      <c r="R30" s="19">
        <f t="shared" si="2"/>
        <v>166190.58692403493</v>
      </c>
      <c r="S30" s="69"/>
      <c r="T30" s="19">
        <f t="shared" si="9"/>
        <v>1706527.2615193019</v>
      </c>
      <c r="U30" s="19">
        <v>0</v>
      </c>
      <c r="V30" s="19">
        <f t="shared" si="10"/>
        <v>1706527.2615193019</v>
      </c>
      <c r="W30" s="19">
        <f t="shared" si="3"/>
        <v>3588566.7384806983</v>
      </c>
      <c r="X30" s="19">
        <v>3754757.325404733</v>
      </c>
      <c r="Y30" s="413">
        <f t="shared" si="11"/>
        <v>3323811.7384806983</v>
      </c>
    </row>
    <row r="31" spans="1:25" s="11" customFormat="1">
      <c r="A31" s="62"/>
      <c r="B31" s="40" t="s">
        <v>59</v>
      </c>
      <c r="C31" s="19">
        <v>111190</v>
      </c>
      <c r="D31" s="105">
        <v>41064</v>
      </c>
      <c r="E31" s="19">
        <v>0</v>
      </c>
      <c r="F31" s="19"/>
      <c r="G31" s="19">
        <v>0</v>
      </c>
      <c r="H31" s="19">
        <f t="shared" si="4"/>
        <v>111190</v>
      </c>
      <c r="I31" s="364">
        <v>30</v>
      </c>
      <c r="J31" s="19">
        <f t="shared" si="0"/>
        <v>9</v>
      </c>
      <c r="K31" s="38">
        <f t="shared" si="5"/>
        <v>21</v>
      </c>
      <c r="L31" s="19">
        <v>79096.591127023668</v>
      </c>
      <c r="M31" s="19">
        <f t="shared" si="6"/>
        <v>5560</v>
      </c>
      <c r="N31" s="19">
        <f t="shared" si="7"/>
        <v>73536.591127023668</v>
      </c>
      <c r="O31" s="69">
        <f t="shared" si="1"/>
        <v>3.1493321653207791</v>
      </c>
      <c r="P31" s="19">
        <v>32093.408872976335</v>
      </c>
      <c r="Q31" s="19">
        <f t="shared" si="12"/>
        <v>365</v>
      </c>
      <c r="R31" s="19">
        <f t="shared" si="2"/>
        <v>3501.7424346201747</v>
      </c>
      <c r="S31" s="69"/>
      <c r="T31" s="19">
        <f t="shared" si="9"/>
        <v>35595.151307596512</v>
      </c>
      <c r="U31" s="19">
        <v>0</v>
      </c>
      <c r="V31" s="19">
        <f t="shared" si="10"/>
        <v>35595.151307596512</v>
      </c>
      <c r="W31" s="19">
        <f t="shared" si="3"/>
        <v>75594.848692403495</v>
      </c>
      <c r="X31" s="19">
        <v>79096.591127023668</v>
      </c>
      <c r="Y31" s="413">
        <f t="shared" si="11"/>
        <v>70034.848692403495</v>
      </c>
    </row>
    <row r="32" spans="1:25" s="11" customFormat="1">
      <c r="A32" s="62"/>
      <c r="B32" s="40" t="s">
        <v>60</v>
      </c>
      <c r="C32" s="19">
        <v>1378653</v>
      </c>
      <c r="D32" s="105">
        <v>40952</v>
      </c>
      <c r="E32" s="19">
        <v>0</v>
      </c>
      <c r="F32" s="19"/>
      <c r="G32" s="19">
        <v>0</v>
      </c>
      <c r="H32" s="19">
        <f t="shared" si="4"/>
        <v>1378653</v>
      </c>
      <c r="I32" s="364">
        <v>30</v>
      </c>
      <c r="J32" s="19">
        <f t="shared" si="0"/>
        <v>9</v>
      </c>
      <c r="K32" s="38">
        <f t="shared" si="5"/>
        <v>21</v>
      </c>
      <c r="L32" s="19">
        <v>977604.57630759641</v>
      </c>
      <c r="M32" s="19">
        <f t="shared" si="6"/>
        <v>68933</v>
      </c>
      <c r="N32" s="19">
        <f t="shared" si="7"/>
        <v>908671.57630759641</v>
      </c>
      <c r="O32" s="69">
        <f t="shared" si="1"/>
        <v>3.1385762089711111</v>
      </c>
      <c r="P32" s="19">
        <v>401048.42369240359</v>
      </c>
      <c r="Q32" s="19">
        <f t="shared" si="12"/>
        <v>365</v>
      </c>
      <c r="R32" s="19">
        <f t="shared" si="2"/>
        <v>43270.075062266493</v>
      </c>
      <c r="S32" s="69"/>
      <c r="T32" s="19">
        <f t="shared" si="9"/>
        <v>444318.49875467009</v>
      </c>
      <c r="U32" s="19">
        <v>0</v>
      </c>
      <c r="V32" s="19">
        <f t="shared" si="10"/>
        <v>444318.49875467009</v>
      </c>
      <c r="W32" s="19">
        <f t="shared" si="3"/>
        <v>934334.50124532986</v>
      </c>
      <c r="X32" s="19">
        <v>977604.57630759641</v>
      </c>
      <c r="Y32" s="413">
        <f t="shared" si="11"/>
        <v>865401.50124532986</v>
      </c>
    </row>
    <row r="33" spans="1:25" s="11" customFormat="1">
      <c r="A33" s="62"/>
      <c r="B33" s="40" t="s">
        <v>60</v>
      </c>
      <c r="C33" s="19">
        <v>42248</v>
      </c>
      <c r="D33" s="166">
        <v>41064</v>
      </c>
      <c r="E33" s="19">
        <v>0</v>
      </c>
      <c r="F33" s="19"/>
      <c r="G33" s="19">
        <v>0</v>
      </c>
      <c r="H33" s="19">
        <f t="shared" si="4"/>
        <v>42248</v>
      </c>
      <c r="I33" s="364">
        <v>30</v>
      </c>
      <c r="J33" s="19">
        <f t="shared" si="0"/>
        <v>9</v>
      </c>
      <c r="K33" s="38">
        <f t="shared" si="5"/>
        <v>21</v>
      </c>
      <c r="L33" s="19">
        <v>30124.761052303857</v>
      </c>
      <c r="M33" s="19">
        <f t="shared" si="6"/>
        <v>2112</v>
      </c>
      <c r="N33" s="19">
        <f t="shared" si="7"/>
        <v>28012.761052303857</v>
      </c>
      <c r="O33" s="69">
        <f t="shared" si="1"/>
        <v>3.157406273647652</v>
      </c>
      <c r="P33" s="19">
        <v>12123.238947696143</v>
      </c>
      <c r="Q33" s="19">
        <f t="shared" si="12"/>
        <v>365</v>
      </c>
      <c r="R33" s="19">
        <f t="shared" si="2"/>
        <v>1333.9410024906599</v>
      </c>
      <c r="S33" s="69"/>
      <c r="T33" s="19">
        <f t="shared" si="9"/>
        <v>13457.179950186803</v>
      </c>
      <c r="U33" s="19">
        <v>0</v>
      </c>
      <c r="V33" s="19">
        <f t="shared" si="10"/>
        <v>13457.179950186803</v>
      </c>
      <c r="W33" s="19">
        <f t="shared" si="3"/>
        <v>28790.820049813199</v>
      </c>
      <c r="X33" s="19">
        <v>30124.761052303857</v>
      </c>
      <c r="Y33" s="413">
        <f t="shared" si="11"/>
        <v>26678.820049813199</v>
      </c>
    </row>
    <row r="34" spans="1:25" s="11" customFormat="1">
      <c r="A34" s="62"/>
      <c r="B34" s="40" t="s">
        <v>61</v>
      </c>
      <c r="C34" s="19">
        <v>620450</v>
      </c>
      <c r="D34" s="105">
        <v>40952</v>
      </c>
      <c r="E34" s="19">
        <v>0</v>
      </c>
      <c r="F34" s="19"/>
      <c r="G34" s="19">
        <v>0</v>
      </c>
      <c r="H34" s="19">
        <f t="shared" si="4"/>
        <v>620450</v>
      </c>
      <c r="I34" s="364">
        <v>30</v>
      </c>
      <c r="J34" s="19">
        <f t="shared" si="0"/>
        <v>9</v>
      </c>
      <c r="K34" s="38">
        <f t="shared" si="5"/>
        <v>21</v>
      </c>
      <c r="L34" s="19">
        <v>439962.06724782055</v>
      </c>
      <c r="M34" s="19">
        <f t="shared" si="6"/>
        <v>31023</v>
      </c>
      <c r="N34" s="19">
        <f t="shared" si="7"/>
        <v>408939.06724782055</v>
      </c>
      <c r="O34" s="69">
        <f t="shared" si="1"/>
        <v>3.1385750530361647</v>
      </c>
      <c r="P34" s="19">
        <v>180487.93275217942</v>
      </c>
      <c r="Q34" s="19">
        <f t="shared" si="12"/>
        <v>365</v>
      </c>
      <c r="R34" s="19">
        <f t="shared" si="2"/>
        <v>19473.288916562884</v>
      </c>
      <c r="S34" s="69"/>
      <c r="T34" s="19">
        <f t="shared" si="9"/>
        <v>199961.22166874231</v>
      </c>
      <c r="U34" s="19">
        <v>0</v>
      </c>
      <c r="V34" s="19">
        <f t="shared" si="10"/>
        <v>199961.22166874231</v>
      </c>
      <c r="W34" s="19">
        <f t="shared" si="3"/>
        <v>420488.77833125769</v>
      </c>
      <c r="X34" s="19">
        <v>439962.06724782055</v>
      </c>
      <c r="Y34" s="413">
        <f t="shared" si="11"/>
        <v>389465.77833125769</v>
      </c>
    </row>
    <row r="35" spans="1:25" s="11" customFormat="1">
      <c r="A35" s="62"/>
      <c r="B35" s="40" t="s">
        <v>62</v>
      </c>
      <c r="C35" s="19">
        <v>1779405</v>
      </c>
      <c r="D35" s="105">
        <v>40952</v>
      </c>
      <c r="E35" s="19">
        <v>0</v>
      </c>
      <c r="F35" s="19"/>
      <c r="G35" s="19">
        <v>0</v>
      </c>
      <c r="H35" s="19">
        <f t="shared" si="4"/>
        <v>1779405</v>
      </c>
      <c r="I35" s="364">
        <v>30</v>
      </c>
      <c r="J35" s="19">
        <f t="shared" si="0"/>
        <v>9</v>
      </c>
      <c r="K35" s="38">
        <f t="shared" si="5"/>
        <v>21</v>
      </c>
      <c r="L35" s="19">
        <v>1261778.1784869239</v>
      </c>
      <c r="M35" s="19">
        <f t="shared" si="6"/>
        <v>88970</v>
      </c>
      <c r="N35" s="19">
        <f t="shared" si="7"/>
        <v>1172808.1784869239</v>
      </c>
      <c r="O35" s="69">
        <f t="shared" si="1"/>
        <v>3.1385776986901428</v>
      </c>
      <c r="P35" s="19">
        <v>517626.82151307602</v>
      </c>
      <c r="Q35" s="19">
        <f t="shared" si="12"/>
        <v>365</v>
      </c>
      <c r="R35" s="19">
        <f t="shared" si="2"/>
        <v>55848.008499377334</v>
      </c>
      <c r="S35" s="69"/>
      <c r="T35" s="19">
        <f t="shared" si="9"/>
        <v>573474.83001245337</v>
      </c>
      <c r="U35" s="19">
        <v>0</v>
      </c>
      <c r="V35" s="19">
        <f t="shared" si="10"/>
        <v>573474.83001245337</v>
      </c>
      <c r="W35" s="19">
        <f t="shared" si="3"/>
        <v>1205930.1699875467</v>
      </c>
      <c r="X35" s="19">
        <v>1261778.1784869239</v>
      </c>
      <c r="Y35" s="413">
        <f t="shared" si="11"/>
        <v>1116960.1699875467</v>
      </c>
    </row>
    <row r="36" spans="1:25" s="11" customFormat="1">
      <c r="A36" s="62"/>
      <c r="B36" s="40" t="s">
        <v>62</v>
      </c>
      <c r="C36" s="19">
        <v>46569</v>
      </c>
      <c r="D36" s="105">
        <v>41064</v>
      </c>
      <c r="E36" s="19">
        <v>0</v>
      </c>
      <c r="F36" s="19"/>
      <c r="G36" s="19">
        <v>0</v>
      </c>
      <c r="H36" s="19">
        <f t="shared" si="4"/>
        <v>46569</v>
      </c>
      <c r="I36" s="364">
        <v>30</v>
      </c>
      <c r="J36" s="19">
        <f t="shared" si="0"/>
        <v>9</v>
      </c>
      <c r="K36" s="38">
        <f t="shared" si="5"/>
        <v>21</v>
      </c>
      <c r="L36" s="19">
        <v>33176.157907845583</v>
      </c>
      <c r="M36" s="19">
        <f t="shared" si="6"/>
        <v>2328</v>
      </c>
      <c r="N36" s="19">
        <f t="shared" si="7"/>
        <v>30848.157907845583</v>
      </c>
      <c r="O36" s="69">
        <f t="shared" si="1"/>
        <v>3.1543728668719515</v>
      </c>
      <c r="P36" s="19">
        <v>13392.842092154415</v>
      </c>
      <c r="Q36" s="19">
        <f t="shared" si="12"/>
        <v>365</v>
      </c>
      <c r="R36" s="19">
        <f t="shared" si="2"/>
        <v>1468.9599003735991</v>
      </c>
      <c r="S36" s="69"/>
      <c r="T36" s="19">
        <f t="shared" si="9"/>
        <v>14861.801992528013</v>
      </c>
      <c r="U36" s="19">
        <v>0</v>
      </c>
      <c r="V36" s="19">
        <f t="shared" si="10"/>
        <v>14861.801992528013</v>
      </c>
      <c r="W36" s="19">
        <f t="shared" si="3"/>
        <v>31707.198007471987</v>
      </c>
      <c r="X36" s="19">
        <v>33176.157907845583</v>
      </c>
      <c r="Y36" s="413">
        <f t="shared" si="11"/>
        <v>29379.198007471987</v>
      </c>
    </row>
    <row r="37" spans="1:25" s="11" customFormat="1">
      <c r="A37" s="62"/>
      <c r="B37" s="40" t="s">
        <v>63</v>
      </c>
      <c r="C37" s="19">
        <v>4109686</v>
      </c>
      <c r="D37" s="105">
        <v>40952</v>
      </c>
      <c r="E37" s="19">
        <v>0</v>
      </c>
      <c r="F37" s="19"/>
      <c r="G37" s="19">
        <v>0</v>
      </c>
      <c r="H37" s="19">
        <f t="shared" si="4"/>
        <v>4109686</v>
      </c>
      <c r="I37" s="364">
        <v>30</v>
      </c>
      <c r="J37" s="19">
        <f t="shared" si="0"/>
        <v>9</v>
      </c>
      <c r="K37" s="38">
        <f t="shared" si="5"/>
        <v>21</v>
      </c>
      <c r="L37" s="19">
        <v>2914183.3855230385</v>
      </c>
      <c r="M37" s="19">
        <f t="shared" si="6"/>
        <v>205484</v>
      </c>
      <c r="N37" s="19">
        <f t="shared" si="7"/>
        <v>2708699.3855230385</v>
      </c>
      <c r="O37" s="69">
        <f t="shared" si="1"/>
        <v>3.1385776194314254</v>
      </c>
      <c r="P37" s="19">
        <v>1195502.6144769615</v>
      </c>
      <c r="Q37" s="19">
        <f t="shared" si="12"/>
        <v>365</v>
      </c>
      <c r="R37" s="19">
        <f t="shared" si="2"/>
        <v>128985.68502490658</v>
      </c>
      <c r="S37" s="69"/>
      <c r="T37" s="19">
        <f t="shared" si="9"/>
        <v>1324488.2995018682</v>
      </c>
      <c r="U37" s="19">
        <v>0</v>
      </c>
      <c r="V37" s="19">
        <f t="shared" si="10"/>
        <v>1324488.2995018682</v>
      </c>
      <c r="W37" s="19">
        <f t="shared" si="3"/>
        <v>2785197.700498132</v>
      </c>
      <c r="X37" s="19">
        <v>2914183.3855230385</v>
      </c>
      <c r="Y37" s="413">
        <f t="shared" si="11"/>
        <v>2579713.700498132</v>
      </c>
    </row>
    <row r="38" spans="1:25" s="11" customFormat="1">
      <c r="A38" s="62"/>
      <c r="B38" s="40" t="s">
        <v>63</v>
      </c>
      <c r="C38" s="19">
        <v>110172</v>
      </c>
      <c r="D38" s="105">
        <v>41064</v>
      </c>
      <c r="E38" s="19">
        <v>0</v>
      </c>
      <c r="F38" s="19"/>
      <c r="G38" s="19">
        <v>0</v>
      </c>
      <c r="H38" s="19">
        <f t="shared" si="4"/>
        <v>110172</v>
      </c>
      <c r="I38" s="364">
        <v>30</v>
      </c>
      <c r="J38" s="19">
        <f t="shared" si="0"/>
        <v>9</v>
      </c>
      <c r="K38" s="38">
        <f t="shared" si="5"/>
        <v>21</v>
      </c>
      <c r="L38" s="19">
        <v>78500.409028642578</v>
      </c>
      <c r="M38" s="19">
        <f t="shared" si="6"/>
        <v>5509</v>
      </c>
      <c r="N38" s="19">
        <f t="shared" si="7"/>
        <v>72991.409028642578</v>
      </c>
      <c r="O38" s="69">
        <f t="shared" si="1"/>
        <v>3.1548681900267885</v>
      </c>
      <c r="P38" s="19">
        <v>31671.590971357422</v>
      </c>
      <c r="Q38" s="19">
        <f t="shared" si="12"/>
        <v>365</v>
      </c>
      <c r="R38" s="19">
        <f t="shared" si="2"/>
        <v>3475.7813823163137</v>
      </c>
      <c r="S38" s="69"/>
      <c r="T38" s="19">
        <f t="shared" si="9"/>
        <v>35147.372353673738</v>
      </c>
      <c r="U38" s="19">
        <v>0</v>
      </c>
      <c r="V38" s="19">
        <f t="shared" si="10"/>
        <v>35147.372353673738</v>
      </c>
      <c r="W38" s="19">
        <f t="shared" si="3"/>
        <v>75024.627646326262</v>
      </c>
      <c r="X38" s="19">
        <v>78500.409028642578</v>
      </c>
      <c r="Y38" s="413">
        <f t="shared" si="11"/>
        <v>69515.627646326262</v>
      </c>
    </row>
    <row r="39" spans="1:25" s="11" customFormat="1">
      <c r="A39" s="62"/>
      <c r="B39" s="40" t="s">
        <v>64</v>
      </c>
      <c r="C39" s="19">
        <v>537080</v>
      </c>
      <c r="D39" s="105">
        <v>40952</v>
      </c>
      <c r="E39" s="19">
        <v>0</v>
      </c>
      <c r="F39" s="19"/>
      <c r="G39" s="19">
        <v>0</v>
      </c>
      <c r="H39" s="19">
        <f t="shared" si="4"/>
        <v>537080</v>
      </c>
      <c r="I39" s="364">
        <v>30</v>
      </c>
      <c r="J39" s="19">
        <f t="shared" si="0"/>
        <v>9</v>
      </c>
      <c r="K39" s="38">
        <f t="shared" si="5"/>
        <v>21</v>
      </c>
      <c r="L39" s="19">
        <v>380844.41102117067</v>
      </c>
      <c r="M39" s="19">
        <f t="shared" si="6"/>
        <v>26854</v>
      </c>
      <c r="N39" s="19">
        <f t="shared" si="7"/>
        <v>353990.41102117067</v>
      </c>
      <c r="O39" s="69">
        <f t="shared" si="1"/>
        <v>3.138580144318047</v>
      </c>
      <c r="P39" s="19">
        <v>156235.58897882933</v>
      </c>
      <c r="Q39" s="19">
        <f t="shared" si="12"/>
        <v>365</v>
      </c>
      <c r="R39" s="19">
        <f t="shared" si="2"/>
        <v>16856.686239103365</v>
      </c>
      <c r="S39" s="69"/>
      <c r="T39" s="19">
        <f t="shared" si="9"/>
        <v>173092.27521793271</v>
      </c>
      <c r="U39" s="19">
        <v>0</v>
      </c>
      <c r="V39" s="19">
        <f t="shared" si="10"/>
        <v>173092.27521793271</v>
      </c>
      <c r="W39" s="19">
        <f t="shared" si="3"/>
        <v>363987.72478206729</v>
      </c>
      <c r="X39" s="19">
        <v>380844.41102117067</v>
      </c>
      <c r="Y39" s="413">
        <f t="shared" si="11"/>
        <v>337133.72478206729</v>
      </c>
    </row>
    <row r="40" spans="1:25" s="11" customFormat="1">
      <c r="A40" s="62"/>
      <c r="B40" s="40" t="s">
        <v>64</v>
      </c>
      <c r="C40" s="19">
        <v>591103</v>
      </c>
      <c r="D40" s="166">
        <v>41064</v>
      </c>
      <c r="E40" s="19">
        <v>0</v>
      </c>
      <c r="F40" s="19"/>
      <c r="G40" s="19">
        <v>0</v>
      </c>
      <c r="H40" s="19">
        <f t="shared" si="4"/>
        <v>591103</v>
      </c>
      <c r="I40" s="364">
        <v>30</v>
      </c>
      <c r="J40" s="19">
        <f t="shared" si="0"/>
        <v>9</v>
      </c>
      <c r="K40" s="38">
        <f t="shared" si="5"/>
        <v>21</v>
      </c>
      <c r="L40" s="19">
        <v>423588.92366127018</v>
      </c>
      <c r="M40" s="19">
        <f t="shared" si="6"/>
        <v>29555</v>
      </c>
      <c r="N40" s="19">
        <f t="shared" si="7"/>
        <v>394033.92366127018</v>
      </c>
      <c r="O40" s="69">
        <f t="shared" si="1"/>
        <v>3.1743232861863668</v>
      </c>
      <c r="P40" s="19">
        <v>167514.07633872979</v>
      </c>
      <c r="Q40" s="19">
        <f t="shared" si="12"/>
        <v>365</v>
      </c>
      <c r="R40" s="19">
        <f t="shared" si="2"/>
        <v>18763.520174346202</v>
      </c>
      <c r="S40" s="69"/>
      <c r="T40" s="19">
        <f t="shared" si="9"/>
        <v>186277.59651307599</v>
      </c>
      <c r="U40" s="19">
        <v>0</v>
      </c>
      <c r="V40" s="19">
        <f t="shared" si="10"/>
        <v>186277.59651307599</v>
      </c>
      <c r="W40" s="19">
        <f t="shared" si="3"/>
        <v>404825.40348692401</v>
      </c>
      <c r="X40" s="19">
        <v>423588.92366127018</v>
      </c>
      <c r="Y40" s="413">
        <f t="shared" si="11"/>
        <v>375270.40348692401</v>
      </c>
    </row>
    <row r="41" spans="1:25" s="11" customFormat="1">
      <c r="A41" s="62"/>
      <c r="B41" s="40" t="s">
        <v>65</v>
      </c>
      <c r="C41" s="19">
        <v>649543</v>
      </c>
      <c r="D41" s="105">
        <v>40952</v>
      </c>
      <c r="E41" s="19">
        <v>0</v>
      </c>
      <c r="F41" s="19"/>
      <c r="G41" s="19">
        <v>0</v>
      </c>
      <c r="H41" s="19">
        <f t="shared" si="4"/>
        <v>649543</v>
      </c>
      <c r="I41" s="364">
        <v>30</v>
      </c>
      <c r="J41" s="19">
        <f t="shared" si="0"/>
        <v>9</v>
      </c>
      <c r="K41" s="38">
        <f t="shared" si="5"/>
        <v>21</v>
      </c>
      <c r="L41" s="19">
        <v>460591.1790161893</v>
      </c>
      <c r="M41" s="19">
        <f t="shared" si="6"/>
        <v>32477</v>
      </c>
      <c r="N41" s="19">
        <f t="shared" si="7"/>
        <v>428114.1790161893</v>
      </c>
      <c r="O41" s="69">
        <f t="shared" si="1"/>
        <v>3.138574270981505</v>
      </c>
      <c r="P41" s="19">
        <v>188951.8209838107</v>
      </c>
      <c r="Q41" s="19">
        <f t="shared" si="12"/>
        <v>365</v>
      </c>
      <c r="R41" s="19">
        <f t="shared" si="2"/>
        <v>20386.389476961398</v>
      </c>
      <c r="S41" s="69"/>
      <c r="T41" s="19">
        <f t="shared" si="9"/>
        <v>209338.2104607721</v>
      </c>
      <c r="U41" s="19">
        <v>0</v>
      </c>
      <c r="V41" s="19">
        <f t="shared" si="10"/>
        <v>209338.2104607721</v>
      </c>
      <c r="W41" s="19">
        <f t="shared" si="3"/>
        <v>440204.7895392279</v>
      </c>
      <c r="X41" s="19">
        <v>460591.1790161893</v>
      </c>
      <c r="Y41" s="413">
        <f t="shared" si="11"/>
        <v>407727.7895392279</v>
      </c>
    </row>
    <row r="42" spans="1:25" s="11" customFormat="1">
      <c r="A42" s="62"/>
      <c r="B42" s="42" t="s">
        <v>65</v>
      </c>
      <c r="C42" s="19">
        <v>42829</v>
      </c>
      <c r="D42" s="166">
        <v>41064</v>
      </c>
      <c r="E42" s="19">
        <v>0</v>
      </c>
      <c r="F42" s="19"/>
      <c r="G42" s="19">
        <v>0</v>
      </c>
      <c r="H42" s="19">
        <f t="shared" si="4"/>
        <v>42829</v>
      </c>
      <c r="I42" s="364">
        <v>30</v>
      </c>
      <c r="J42" s="19">
        <f t="shared" si="0"/>
        <v>9</v>
      </c>
      <c r="K42" s="38">
        <f t="shared" si="5"/>
        <v>21</v>
      </c>
      <c r="L42" s="19">
        <v>30623.952490660024</v>
      </c>
      <c r="M42" s="19">
        <f t="shared" si="6"/>
        <v>2141</v>
      </c>
      <c r="N42" s="19">
        <f t="shared" si="7"/>
        <v>28482.952490660024</v>
      </c>
      <c r="O42" s="69">
        <f t="shared" si="1"/>
        <v>3.1668520651516743</v>
      </c>
      <c r="P42" s="19">
        <v>12205.047509339976</v>
      </c>
      <c r="Q42" s="19">
        <f t="shared" si="12"/>
        <v>365</v>
      </c>
      <c r="R42" s="19">
        <f t="shared" si="2"/>
        <v>1356.3310709838106</v>
      </c>
      <c r="S42" s="69"/>
      <c r="T42" s="19">
        <f t="shared" si="9"/>
        <v>13561.378580323788</v>
      </c>
      <c r="U42" s="19">
        <v>0</v>
      </c>
      <c r="V42" s="19">
        <f t="shared" si="10"/>
        <v>13561.378580323788</v>
      </c>
      <c r="W42" s="19">
        <f t="shared" si="3"/>
        <v>29267.621419676212</v>
      </c>
      <c r="X42" s="19">
        <v>30623.952490660024</v>
      </c>
      <c r="Y42" s="413">
        <f t="shared" si="11"/>
        <v>27126.621419676212</v>
      </c>
    </row>
    <row r="43" spans="1:25" s="11" customFormat="1">
      <c r="A43" s="62"/>
      <c r="B43" s="40" t="s">
        <v>66</v>
      </c>
      <c r="C43" s="19">
        <v>2066021</v>
      </c>
      <c r="D43" s="105">
        <v>40952</v>
      </c>
      <c r="E43" s="19">
        <v>0</v>
      </c>
      <c r="F43" s="19"/>
      <c r="G43" s="19">
        <v>0</v>
      </c>
      <c r="H43" s="19">
        <f t="shared" si="4"/>
        <v>2066021</v>
      </c>
      <c r="I43" s="364">
        <v>30</v>
      </c>
      <c r="J43" s="19">
        <f t="shared" si="0"/>
        <v>9</v>
      </c>
      <c r="K43" s="38">
        <f t="shared" si="5"/>
        <v>21</v>
      </c>
      <c r="L43" s="19">
        <v>1465018.1501556663</v>
      </c>
      <c r="M43" s="19">
        <f t="shared" si="6"/>
        <v>103301</v>
      </c>
      <c r="N43" s="19">
        <f t="shared" si="7"/>
        <v>1361717.1501556663</v>
      </c>
      <c r="O43" s="69">
        <f t="shared" si="1"/>
        <v>3.1385776725859267</v>
      </c>
      <c r="P43" s="19">
        <v>601002.84984433372</v>
      </c>
      <c r="Q43" s="19">
        <f t="shared" si="12"/>
        <v>365</v>
      </c>
      <c r="R43" s="19">
        <f t="shared" si="2"/>
        <v>64843.673816936491</v>
      </c>
      <c r="S43" s="69"/>
      <c r="T43" s="19">
        <f t="shared" si="9"/>
        <v>665846.52366127016</v>
      </c>
      <c r="U43" s="19">
        <v>0</v>
      </c>
      <c r="V43" s="19">
        <f t="shared" si="10"/>
        <v>665846.52366127016</v>
      </c>
      <c r="W43" s="19">
        <f t="shared" si="3"/>
        <v>1400174.4763387297</v>
      </c>
      <c r="X43" s="19">
        <v>1465018.1501556663</v>
      </c>
      <c r="Y43" s="413">
        <f t="shared" si="11"/>
        <v>1296873.4763387297</v>
      </c>
    </row>
    <row r="44" spans="1:25" s="11" customFormat="1">
      <c r="A44" s="62"/>
      <c r="B44" s="40" t="s">
        <v>66</v>
      </c>
      <c r="C44" s="19">
        <v>75325</v>
      </c>
      <c r="D44" s="105">
        <v>41064</v>
      </c>
      <c r="E44" s="19">
        <v>0</v>
      </c>
      <c r="F44" s="19"/>
      <c r="G44" s="19">
        <v>0</v>
      </c>
      <c r="H44" s="19">
        <f t="shared" si="4"/>
        <v>75325</v>
      </c>
      <c r="I44" s="364">
        <v>30</v>
      </c>
      <c r="J44" s="19">
        <f t="shared" si="0"/>
        <v>9</v>
      </c>
      <c r="K44" s="38">
        <f t="shared" si="5"/>
        <v>21</v>
      </c>
      <c r="L44" s="19">
        <v>53754.024066002501</v>
      </c>
      <c r="M44" s="19">
        <f t="shared" si="6"/>
        <v>3766</v>
      </c>
      <c r="N44" s="19">
        <f t="shared" si="7"/>
        <v>49988.024066002501</v>
      </c>
      <c r="O44" s="69">
        <f t="shared" si="1"/>
        <v>3.1601488196230618</v>
      </c>
      <c r="P44" s="19">
        <v>21570.975933997503</v>
      </c>
      <c r="Q44" s="19">
        <f t="shared" si="12"/>
        <v>365</v>
      </c>
      <c r="R44" s="19">
        <f t="shared" si="2"/>
        <v>2380.3820983810715</v>
      </c>
      <c r="S44" s="69"/>
      <c r="T44" s="19">
        <f t="shared" si="9"/>
        <v>23951.358032378575</v>
      </c>
      <c r="U44" s="19">
        <v>0</v>
      </c>
      <c r="V44" s="19">
        <f t="shared" si="10"/>
        <v>23951.358032378575</v>
      </c>
      <c r="W44" s="19">
        <f t="shared" si="3"/>
        <v>51373.641967621428</v>
      </c>
      <c r="X44" s="19">
        <v>53754.024066002501</v>
      </c>
      <c r="Y44" s="413">
        <f t="shared" si="11"/>
        <v>47607.641967621428</v>
      </c>
    </row>
    <row r="45" spans="1:25" s="11" customFormat="1">
      <c r="A45" s="62"/>
      <c r="B45" s="42" t="s">
        <v>67</v>
      </c>
      <c r="C45" s="19">
        <v>1251431</v>
      </c>
      <c r="D45" s="166">
        <v>41353</v>
      </c>
      <c r="E45" s="19">
        <v>0</v>
      </c>
      <c r="F45" s="19"/>
      <c r="G45" s="19">
        <v>0</v>
      </c>
      <c r="H45" s="19">
        <f t="shared" si="4"/>
        <v>1251431</v>
      </c>
      <c r="I45" s="364">
        <v>30</v>
      </c>
      <c r="J45" s="19">
        <f t="shared" si="0"/>
        <v>8</v>
      </c>
      <c r="K45" s="38">
        <f t="shared" si="5"/>
        <v>22</v>
      </c>
      <c r="L45" s="19">
        <v>931610.33117413905</v>
      </c>
      <c r="M45" s="19">
        <f t="shared" si="6"/>
        <v>62572</v>
      </c>
      <c r="N45" s="19">
        <f t="shared" si="7"/>
        <v>869038.33117413905</v>
      </c>
      <c r="O45" s="69">
        <f t="shared" si="1"/>
        <v>3.1565257953572532</v>
      </c>
      <c r="P45" s="19">
        <v>319820.66882586095</v>
      </c>
      <c r="Q45" s="19">
        <f t="shared" si="12"/>
        <v>365</v>
      </c>
      <c r="R45" s="19">
        <f t="shared" si="2"/>
        <v>39501.742326097228</v>
      </c>
      <c r="S45" s="69"/>
      <c r="T45" s="19">
        <f t="shared" si="9"/>
        <v>359322.41115195816</v>
      </c>
      <c r="U45" s="19">
        <v>0</v>
      </c>
      <c r="V45" s="19">
        <f t="shared" si="10"/>
        <v>359322.41115195816</v>
      </c>
      <c r="W45" s="19">
        <f t="shared" si="3"/>
        <v>892108.58884804184</v>
      </c>
      <c r="X45" s="19">
        <v>931610.33117413905</v>
      </c>
      <c r="Y45" s="413">
        <f t="shared" si="11"/>
        <v>829536.58884804184</v>
      </c>
    </row>
    <row r="46" spans="1:25" s="11" customFormat="1">
      <c r="A46" s="62"/>
      <c r="B46" s="42"/>
      <c r="C46" s="19">
        <v>0</v>
      </c>
      <c r="D46" s="105"/>
      <c r="E46" s="19"/>
      <c r="F46" s="19"/>
      <c r="G46" s="19"/>
      <c r="H46" s="19"/>
      <c r="I46" s="364"/>
      <c r="J46" s="19"/>
      <c r="K46" s="40"/>
      <c r="L46" s="19"/>
      <c r="M46" s="19">
        <f t="shared" si="6"/>
        <v>0</v>
      </c>
      <c r="N46" s="19"/>
      <c r="O46" s="19"/>
      <c r="P46" s="19"/>
      <c r="Q46" s="19"/>
      <c r="R46" s="19"/>
      <c r="S46" s="19"/>
      <c r="T46" s="19"/>
      <c r="U46" s="19"/>
      <c r="V46" s="19"/>
      <c r="W46" s="19"/>
      <c r="X46" s="19"/>
      <c r="Y46" s="413">
        <f t="shared" si="11"/>
        <v>0</v>
      </c>
    </row>
    <row r="47" spans="1:25" s="11" customFormat="1">
      <c r="A47" s="62"/>
      <c r="B47" s="68" t="s">
        <v>68</v>
      </c>
      <c r="C47" s="19">
        <v>0</v>
      </c>
      <c r="D47" s="105"/>
      <c r="E47" s="19"/>
      <c r="F47" s="19"/>
      <c r="G47" s="19"/>
      <c r="H47" s="19"/>
      <c r="I47" s="364"/>
      <c r="J47" s="19"/>
      <c r="K47" s="40"/>
      <c r="L47" s="19"/>
      <c r="M47" s="19">
        <f t="shared" si="6"/>
        <v>0</v>
      </c>
      <c r="N47" s="19"/>
      <c r="O47" s="19"/>
      <c r="P47" s="19"/>
      <c r="Q47" s="19"/>
      <c r="R47" s="19"/>
      <c r="S47" s="19"/>
      <c r="T47" s="19"/>
      <c r="U47" s="19"/>
      <c r="V47" s="19"/>
      <c r="W47" s="19"/>
      <c r="X47" s="19"/>
      <c r="Y47" s="413">
        <f t="shared" si="11"/>
        <v>0</v>
      </c>
    </row>
    <row r="48" spans="1:25" s="11" customFormat="1">
      <c r="A48" s="62"/>
      <c r="B48" s="40" t="s">
        <v>69</v>
      </c>
      <c r="C48" s="19">
        <v>1101527</v>
      </c>
      <c r="D48" s="105">
        <v>40952</v>
      </c>
      <c r="E48" s="19">
        <v>0</v>
      </c>
      <c r="F48" s="19"/>
      <c r="G48" s="19">
        <v>0</v>
      </c>
      <c r="H48" s="19">
        <f t="shared" ref="H48:H60" si="13">C48+E48-G48</f>
        <v>1101527</v>
      </c>
      <c r="I48" s="364">
        <v>30</v>
      </c>
      <c r="J48" s="19">
        <f t="shared" ref="J48:J60" si="14">ROUND(($U$5-D48)/365,0)</f>
        <v>9</v>
      </c>
      <c r="K48" s="38">
        <f t="shared" ref="K48:K60" si="15">I48-J48</f>
        <v>21</v>
      </c>
      <c r="L48" s="19">
        <v>781093.57559153182</v>
      </c>
      <c r="M48" s="19">
        <f t="shared" si="6"/>
        <v>55076</v>
      </c>
      <c r="N48" s="19">
        <f t="shared" ref="N48:N60" si="16">L48-M48</f>
        <v>726017.57559153182</v>
      </c>
      <c r="O48" s="69">
        <f t="shared" ref="O48:O60" si="17">N48/C48/K48*100</f>
        <v>3.1385763130961521</v>
      </c>
      <c r="P48" s="19">
        <v>320433.42440846824</v>
      </c>
      <c r="Q48" s="19">
        <f t="shared" ref="Q48:Q52" si="18">$T$5-$U$5</f>
        <v>365</v>
      </c>
      <c r="R48" s="19">
        <f t="shared" ref="R48:R60" si="19">C48*O48*Q48/(365*100)</f>
        <v>34572.265504358649</v>
      </c>
      <c r="S48" s="69"/>
      <c r="T48" s="19">
        <f t="shared" ref="T48:T60" si="20">P48+R48+S48</f>
        <v>355005.68991282687</v>
      </c>
      <c r="U48" s="70">
        <v>0</v>
      </c>
      <c r="V48" s="19">
        <f t="shared" ref="V48:V60" si="21">T48-U48</f>
        <v>355005.68991282687</v>
      </c>
      <c r="W48" s="19">
        <f t="shared" ref="W48:W60" si="22">C48-V48</f>
        <v>746521.31008717313</v>
      </c>
      <c r="X48" s="19">
        <v>781093.57559153182</v>
      </c>
      <c r="Y48" s="413">
        <f t="shared" si="11"/>
        <v>691445.31008717313</v>
      </c>
    </row>
    <row r="49" spans="1:25" s="11" customFormat="1">
      <c r="A49" s="62"/>
      <c r="B49" s="40" t="s">
        <v>70</v>
      </c>
      <c r="C49" s="19">
        <v>75079</v>
      </c>
      <c r="D49" s="105">
        <v>40952</v>
      </c>
      <c r="E49" s="19">
        <v>0</v>
      </c>
      <c r="F49" s="19"/>
      <c r="G49" s="19">
        <v>0</v>
      </c>
      <c r="H49" s="19">
        <f t="shared" si="13"/>
        <v>75079</v>
      </c>
      <c r="I49" s="364">
        <v>30</v>
      </c>
      <c r="J49" s="19">
        <f t="shared" si="14"/>
        <v>9</v>
      </c>
      <c r="K49" s="38">
        <f t="shared" si="15"/>
        <v>21</v>
      </c>
      <c r="L49" s="19">
        <v>53238.086830635119</v>
      </c>
      <c r="M49" s="19">
        <f t="shared" si="6"/>
        <v>3754</v>
      </c>
      <c r="N49" s="19">
        <f t="shared" si="16"/>
        <v>49484.086830635119</v>
      </c>
      <c r="O49" s="69">
        <f t="shared" si="17"/>
        <v>3.1385408531987653</v>
      </c>
      <c r="P49" s="19">
        <v>21840.913169364878</v>
      </c>
      <c r="Q49" s="19">
        <f t="shared" si="18"/>
        <v>365</v>
      </c>
      <c r="R49" s="19">
        <f t="shared" si="19"/>
        <v>2356.3850871731011</v>
      </c>
      <c r="S49" s="69"/>
      <c r="T49" s="19">
        <f t="shared" si="20"/>
        <v>24197.298256537979</v>
      </c>
      <c r="U49" s="70">
        <v>0</v>
      </c>
      <c r="V49" s="19">
        <f t="shared" si="21"/>
        <v>24197.298256537979</v>
      </c>
      <c r="W49" s="19">
        <f t="shared" si="22"/>
        <v>50881.701743462021</v>
      </c>
      <c r="X49" s="19">
        <v>53238.086830635119</v>
      </c>
      <c r="Y49" s="413">
        <f t="shared" si="11"/>
        <v>47127.701743462021</v>
      </c>
    </row>
    <row r="50" spans="1:25" s="11" customFormat="1">
      <c r="A50" s="62"/>
      <c r="B50" s="40" t="s">
        <v>71</v>
      </c>
      <c r="C50" s="19">
        <v>2736023</v>
      </c>
      <c r="D50" s="105">
        <v>40952</v>
      </c>
      <c r="E50" s="19">
        <v>0</v>
      </c>
      <c r="F50" s="19"/>
      <c r="G50" s="19">
        <v>0</v>
      </c>
      <c r="H50" s="19">
        <f t="shared" si="13"/>
        <v>2736023</v>
      </c>
      <c r="I50" s="364">
        <v>30</v>
      </c>
      <c r="J50" s="19">
        <f t="shared" si="14"/>
        <v>9</v>
      </c>
      <c r="K50" s="38">
        <f t="shared" si="15"/>
        <v>21</v>
      </c>
      <c r="L50" s="19">
        <v>1940117.1496575344</v>
      </c>
      <c r="M50" s="19">
        <f t="shared" si="6"/>
        <v>136801</v>
      </c>
      <c r="N50" s="19">
        <f t="shared" si="16"/>
        <v>1803316.1496575344</v>
      </c>
      <c r="O50" s="69">
        <f t="shared" si="17"/>
        <v>3.1385773293111838</v>
      </c>
      <c r="P50" s="19">
        <v>795905.85034246545</v>
      </c>
      <c r="Q50" s="19">
        <f t="shared" si="18"/>
        <v>365</v>
      </c>
      <c r="R50" s="19">
        <f t="shared" si="19"/>
        <v>85872.197602739732</v>
      </c>
      <c r="S50" s="69"/>
      <c r="T50" s="19">
        <f t="shared" si="20"/>
        <v>881778.04794520512</v>
      </c>
      <c r="U50" s="70">
        <v>0</v>
      </c>
      <c r="V50" s="19">
        <f t="shared" si="21"/>
        <v>881778.04794520512</v>
      </c>
      <c r="W50" s="19">
        <f t="shared" si="22"/>
        <v>1854244.9520547949</v>
      </c>
      <c r="X50" s="19">
        <v>1940117.1496575344</v>
      </c>
      <c r="Y50" s="413">
        <f t="shared" si="11"/>
        <v>1717443.9520547949</v>
      </c>
    </row>
    <row r="51" spans="1:25" s="11" customFormat="1">
      <c r="A51" s="62"/>
      <c r="B51" s="40" t="s">
        <v>72</v>
      </c>
      <c r="C51" s="19">
        <v>377073</v>
      </c>
      <c r="D51" s="105">
        <v>40952</v>
      </c>
      <c r="E51" s="19">
        <v>0</v>
      </c>
      <c r="F51" s="19"/>
      <c r="G51" s="19">
        <v>0</v>
      </c>
      <c r="H51" s="19">
        <f t="shared" si="13"/>
        <v>377073</v>
      </c>
      <c r="I51" s="364">
        <v>30</v>
      </c>
      <c r="J51" s="19">
        <f t="shared" si="14"/>
        <v>9</v>
      </c>
      <c r="K51" s="38">
        <f t="shared" si="15"/>
        <v>21</v>
      </c>
      <c r="L51" s="19">
        <v>267383.54601494392</v>
      </c>
      <c r="M51" s="19">
        <f t="shared" si="6"/>
        <v>18854</v>
      </c>
      <c r="N51" s="19">
        <f t="shared" si="16"/>
        <v>248529.54601494392</v>
      </c>
      <c r="O51" s="69">
        <f t="shared" si="17"/>
        <v>3.1385806691080771</v>
      </c>
      <c r="P51" s="19">
        <v>109689.45398505608</v>
      </c>
      <c r="Q51" s="19">
        <f t="shared" si="18"/>
        <v>365</v>
      </c>
      <c r="R51" s="19">
        <f t="shared" si="19"/>
        <v>11834.740286425898</v>
      </c>
      <c r="S51" s="69"/>
      <c r="T51" s="19">
        <f t="shared" si="20"/>
        <v>121524.19427148197</v>
      </c>
      <c r="U51" s="70">
        <v>0</v>
      </c>
      <c r="V51" s="19">
        <f t="shared" si="21"/>
        <v>121524.19427148197</v>
      </c>
      <c r="W51" s="19">
        <f t="shared" si="22"/>
        <v>255548.80572851803</v>
      </c>
      <c r="X51" s="19">
        <v>267383.54601494392</v>
      </c>
      <c r="Y51" s="413">
        <f t="shared" si="11"/>
        <v>236694.80572851803</v>
      </c>
    </row>
    <row r="52" spans="1:25" s="11" customFormat="1">
      <c r="A52" s="62"/>
      <c r="B52" s="40" t="s">
        <v>73</v>
      </c>
      <c r="C52" s="19">
        <v>79063</v>
      </c>
      <c r="D52" s="105">
        <v>40952</v>
      </c>
      <c r="E52" s="19">
        <v>0</v>
      </c>
      <c r="F52" s="19"/>
      <c r="G52" s="19">
        <v>0</v>
      </c>
      <c r="H52" s="19">
        <f t="shared" si="13"/>
        <v>79063</v>
      </c>
      <c r="I52" s="364">
        <v>30</v>
      </c>
      <c r="J52" s="19">
        <f t="shared" si="14"/>
        <v>9</v>
      </c>
      <c r="K52" s="38">
        <f t="shared" si="15"/>
        <v>21</v>
      </c>
      <c r="L52" s="19">
        <v>56063.259744707349</v>
      </c>
      <c r="M52" s="19">
        <f t="shared" si="6"/>
        <v>3953</v>
      </c>
      <c r="N52" s="19">
        <f t="shared" si="16"/>
        <v>52110.259744707349</v>
      </c>
      <c r="O52" s="69">
        <f t="shared" si="17"/>
        <v>3.1385615777597096</v>
      </c>
      <c r="P52" s="19">
        <v>22999.740255292651</v>
      </c>
      <c r="Q52" s="19">
        <f t="shared" si="18"/>
        <v>365</v>
      </c>
      <c r="R52" s="19">
        <f t="shared" si="19"/>
        <v>2481.4409402241595</v>
      </c>
      <c r="S52" s="69"/>
      <c r="T52" s="19">
        <f t="shared" si="20"/>
        <v>25481.181195516809</v>
      </c>
      <c r="U52" s="70">
        <v>0</v>
      </c>
      <c r="V52" s="19">
        <f t="shared" si="21"/>
        <v>25481.181195516809</v>
      </c>
      <c r="W52" s="19">
        <f t="shared" si="22"/>
        <v>53581.818804483191</v>
      </c>
      <c r="X52" s="19">
        <v>56063.259744707349</v>
      </c>
      <c r="Y52" s="413">
        <f t="shared" si="11"/>
        <v>49628.818804483191</v>
      </c>
    </row>
    <row r="53" spans="1:25" s="11" customFormat="1">
      <c r="A53" s="62"/>
      <c r="B53" s="40" t="s">
        <v>74</v>
      </c>
      <c r="C53" s="19">
        <v>66208</v>
      </c>
      <c r="D53" s="105">
        <v>40952</v>
      </c>
      <c r="E53" s="19">
        <v>0</v>
      </c>
      <c r="F53" s="19"/>
      <c r="G53" s="19">
        <v>0</v>
      </c>
      <c r="H53" s="19">
        <f t="shared" si="13"/>
        <v>66208</v>
      </c>
      <c r="I53" s="364">
        <v>30</v>
      </c>
      <c r="J53" s="19">
        <f t="shared" si="14"/>
        <v>9</v>
      </c>
      <c r="K53" s="38">
        <f t="shared" si="15"/>
        <v>21</v>
      </c>
      <c r="L53" s="19">
        <v>46948.564881693659</v>
      </c>
      <c r="M53" s="19">
        <f t="shared" si="6"/>
        <v>3310</v>
      </c>
      <c r="N53" s="19">
        <f t="shared" si="16"/>
        <v>43638.564881693659</v>
      </c>
      <c r="O53" s="69">
        <f t="shared" si="17"/>
        <v>3.1386341516557961</v>
      </c>
      <c r="P53" s="19">
        <v>19259.435118306341</v>
      </c>
      <c r="Q53" s="19">
        <f t="shared" ref="Q53:Q60" si="23">$T$5-$U$5</f>
        <v>365</v>
      </c>
      <c r="R53" s="19">
        <f t="shared" si="19"/>
        <v>2078.0268991282696</v>
      </c>
      <c r="S53" s="69"/>
      <c r="T53" s="19">
        <f t="shared" si="20"/>
        <v>21337.462017434609</v>
      </c>
      <c r="U53" s="70">
        <v>0</v>
      </c>
      <c r="V53" s="19">
        <f t="shared" si="21"/>
        <v>21337.462017434609</v>
      </c>
      <c r="W53" s="19">
        <f t="shared" si="22"/>
        <v>44870.537982565394</v>
      </c>
      <c r="X53" s="19">
        <v>46948.564881693659</v>
      </c>
      <c r="Y53" s="413">
        <f t="shared" si="11"/>
        <v>41560.537982565394</v>
      </c>
    </row>
    <row r="54" spans="1:25" s="11" customFormat="1">
      <c r="A54" s="62"/>
      <c r="B54" s="40" t="s">
        <v>75</v>
      </c>
      <c r="C54" s="19">
        <v>627299</v>
      </c>
      <c r="D54" s="105">
        <v>40952</v>
      </c>
      <c r="E54" s="19">
        <v>0</v>
      </c>
      <c r="F54" s="19"/>
      <c r="G54" s="19">
        <v>0</v>
      </c>
      <c r="H54" s="19">
        <f t="shared" si="13"/>
        <v>627299</v>
      </c>
      <c r="I54" s="364">
        <v>30</v>
      </c>
      <c r="J54" s="19">
        <f t="shared" si="14"/>
        <v>9</v>
      </c>
      <c r="K54" s="38">
        <f t="shared" si="15"/>
        <v>21</v>
      </c>
      <c r="L54" s="19">
        <v>444817.7550747199</v>
      </c>
      <c r="M54" s="19">
        <f t="shared" si="6"/>
        <v>31365</v>
      </c>
      <c r="N54" s="19">
        <f t="shared" si="16"/>
        <v>413452.7550747199</v>
      </c>
      <c r="O54" s="69">
        <f t="shared" si="17"/>
        <v>3.138571308439758</v>
      </c>
      <c r="P54" s="19">
        <v>182481.24492528013</v>
      </c>
      <c r="Q54" s="19">
        <f t="shared" si="23"/>
        <v>365</v>
      </c>
      <c r="R54" s="19">
        <f t="shared" si="19"/>
        <v>19688.226432129519</v>
      </c>
      <c r="S54" s="69"/>
      <c r="T54" s="19">
        <f t="shared" si="20"/>
        <v>202169.47135740964</v>
      </c>
      <c r="U54" s="70">
        <v>0</v>
      </c>
      <c r="V54" s="19">
        <f t="shared" si="21"/>
        <v>202169.47135740964</v>
      </c>
      <c r="W54" s="19">
        <f t="shared" si="22"/>
        <v>425129.52864259039</v>
      </c>
      <c r="X54" s="19">
        <v>444817.7550747199</v>
      </c>
      <c r="Y54" s="413">
        <f t="shared" si="11"/>
        <v>393764.52864259039</v>
      </c>
    </row>
    <row r="55" spans="1:25" s="11" customFormat="1">
      <c r="A55" s="62"/>
      <c r="B55" s="40" t="s">
        <v>76</v>
      </c>
      <c r="C55" s="19">
        <v>839053</v>
      </c>
      <c r="D55" s="105">
        <v>40952</v>
      </c>
      <c r="E55" s="19">
        <v>0</v>
      </c>
      <c r="F55" s="19"/>
      <c r="G55" s="19">
        <v>0</v>
      </c>
      <c r="H55" s="19">
        <f t="shared" si="13"/>
        <v>839053</v>
      </c>
      <c r="I55" s="364">
        <v>30</v>
      </c>
      <c r="J55" s="19">
        <f t="shared" si="14"/>
        <v>9</v>
      </c>
      <c r="K55" s="38">
        <f t="shared" si="15"/>
        <v>21</v>
      </c>
      <c r="L55" s="19">
        <v>594973.87207347446</v>
      </c>
      <c r="M55" s="19">
        <f t="shared" si="6"/>
        <v>41953</v>
      </c>
      <c r="N55" s="19">
        <f t="shared" si="16"/>
        <v>553020.87207347446</v>
      </c>
      <c r="O55" s="69">
        <f t="shared" si="17"/>
        <v>3.1385773296316235</v>
      </c>
      <c r="P55" s="19">
        <v>244079.12792652557</v>
      </c>
      <c r="Q55" s="19">
        <f t="shared" si="23"/>
        <v>365</v>
      </c>
      <c r="R55" s="19">
        <f t="shared" si="19"/>
        <v>26334.327241594026</v>
      </c>
      <c r="S55" s="69"/>
      <c r="T55" s="19">
        <f t="shared" si="20"/>
        <v>270413.45516811957</v>
      </c>
      <c r="U55" s="70">
        <v>0</v>
      </c>
      <c r="V55" s="19">
        <f t="shared" si="21"/>
        <v>270413.45516811957</v>
      </c>
      <c r="W55" s="19">
        <f t="shared" si="22"/>
        <v>568639.54483188037</v>
      </c>
      <c r="X55" s="19">
        <v>594973.87207347446</v>
      </c>
      <c r="Y55" s="413">
        <f t="shared" si="11"/>
        <v>526686.54483188037</v>
      </c>
    </row>
    <row r="56" spans="1:25" s="11" customFormat="1">
      <c r="A56" s="62"/>
      <c r="B56" s="40" t="s">
        <v>77</v>
      </c>
      <c r="C56" s="19">
        <v>875865</v>
      </c>
      <c r="D56" s="105">
        <v>40952</v>
      </c>
      <c r="E56" s="19">
        <v>0</v>
      </c>
      <c r="F56" s="19"/>
      <c r="G56" s="19">
        <v>0</v>
      </c>
      <c r="H56" s="19">
        <f t="shared" si="13"/>
        <v>875865</v>
      </c>
      <c r="I56" s="364">
        <v>30</v>
      </c>
      <c r="J56" s="19">
        <f t="shared" si="14"/>
        <v>9</v>
      </c>
      <c r="K56" s="38">
        <f t="shared" si="15"/>
        <v>21</v>
      </c>
      <c r="L56" s="19">
        <v>621076.35021793272</v>
      </c>
      <c r="M56" s="19">
        <f t="shared" si="6"/>
        <v>43793</v>
      </c>
      <c r="N56" s="19">
        <f t="shared" si="16"/>
        <v>577283.35021793272</v>
      </c>
      <c r="O56" s="69">
        <f t="shared" si="17"/>
        <v>3.1385753904666904</v>
      </c>
      <c r="P56" s="19">
        <v>254788.64978206728</v>
      </c>
      <c r="Q56" s="19">
        <f t="shared" si="23"/>
        <v>365</v>
      </c>
      <c r="R56" s="19">
        <f t="shared" si="19"/>
        <v>27489.683343711076</v>
      </c>
      <c r="S56" s="69"/>
      <c r="T56" s="19">
        <f t="shared" si="20"/>
        <v>282278.33312577836</v>
      </c>
      <c r="U56" s="70">
        <v>0</v>
      </c>
      <c r="V56" s="19">
        <f t="shared" si="21"/>
        <v>282278.33312577836</v>
      </c>
      <c r="W56" s="19">
        <f t="shared" si="22"/>
        <v>593586.66687422164</v>
      </c>
      <c r="X56" s="19">
        <v>621076.35021793272</v>
      </c>
      <c r="Y56" s="413">
        <f t="shared" si="11"/>
        <v>549793.66687422164</v>
      </c>
    </row>
    <row r="57" spans="1:25" s="11" customFormat="1">
      <c r="A57" s="62"/>
      <c r="B57" s="40" t="s">
        <v>78</v>
      </c>
      <c r="C57" s="19">
        <v>722798</v>
      </c>
      <c r="D57" s="105">
        <v>40952</v>
      </c>
      <c r="E57" s="19">
        <v>0</v>
      </c>
      <c r="F57" s="19"/>
      <c r="G57" s="19">
        <v>0</v>
      </c>
      <c r="H57" s="19">
        <f t="shared" si="13"/>
        <v>722798</v>
      </c>
      <c r="I57" s="364">
        <v>30</v>
      </c>
      <c r="J57" s="19">
        <f t="shared" si="14"/>
        <v>9</v>
      </c>
      <c r="K57" s="38">
        <f t="shared" si="15"/>
        <v>21</v>
      </c>
      <c r="L57" s="19">
        <v>512537.66537982557</v>
      </c>
      <c r="M57" s="19">
        <f t="shared" si="6"/>
        <v>36140</v>
      </c>
      <c r="N57" s="19">
        <f t="shared" si="16"/>
        <v>476397.66537982557</v>
      </c>
      <c r="O57" s="69">
        <f t="shared" si="17"/>
        <v>3.138581334387343</v>
      </c>
      <c r="P57" s="19">
        <v>210260.33462017443</v>
      </c>
      <c r="Q57" s="19">
        <f t="shared" si="23"/>
        <v>365</v>
      </c>
      <c r="R57" s="19">
        <f t="shared" si="19"/>
        <v>22685.603113325029</v>
      </c>
      <c r="S57" s="69"/>
      <c r="T57" s="19">
        <f t="shared" si="20"/>
        <v>232945.93773349945</v>
      </c>
      <c r="U57" s="19">
        <v>0</v>
      </c>
      <c r="V57" s="19">
        <f t="shared" si="21"/>
        <v>232945.93773349945</v>
      </c>
      <c r="W57" s="19">
        <f t="shared" si="22"/>
        <v>489852.06226650055</v>
      </c>
      <c r="X57" s="19">
        <v>512537.66537982557</v>
      </c>
      <c r="Y57" s="413">
        <f t="shared" si="11"/>
        <v>453712.06226650055</v>
      </c>
    </row>
    <row r="58" spans="1:25" s="11" customFormat="1">
      <c r="A58" s="62"/>
      <c r="B58" s="40" t="s">
        <v>79</v>
      </c>
      <c r="C58" s="19">
        <v>67063</v>
      </c>
      <c r="D58" s="105">
        <v>40952</v>
      </c>
      <c r="E58" s="19">
        <v>0</v>
      </c>
      <c r="F58" s="19"/>
      <c r="G58" s="19">
        <v>0</v>
      </c>
      <c r="H58" s="19">
        <f t="shared" si="13"/>
        <v>67063</v>
      </c>
      <c r="I58" s="364">
        <v>30</v>
      </c>
      <c r="J58" s="19">
        <f t="shared" si="14"/>
        <v>9</v>
      </c>
      <c r="K58" s="38">
        <f t="shared" si="15"/>
        <v>21</v>
      </c>
      <c r="L58" s="19">
        <v>47553.994831880453</v>
      </c>
      <c r="M58" s="19">
        <f t="shared" si="6"/>
        <v>3353</v>
      </c>
      <c r="N58" s="19">
        <f t="shared" si="16"/>
        <v>44200.994831880453</v>
      </c>
      <c r="O58" s="69">
        <f t="shared" si="17"/>
        <v>3.1385552058640278</v>
      </c>
      <c r="P58" s="19">
        <v>19509.005168119547</v>
      </c>
      <c r="Q58" s="19">
        <f t="shared" si="23"/>
        <v>365</v>
      </c>
      <c r="R58" s="19">
        <f t="shared" si="19"/>
        <v>2104.8092777085931</v>
      </c>
      <c r="S58" s="69"/>
      <c r="T58" s="19">
        <f t="shared" si="20"/>
        <v>21613.814445828139</v>
      </c>
      <c r="U58" s="19">
        <v>0</v>
      </c>
      <c r="V58" s="19">
        <f t="shared" si="21"/>
        <v>21613.814445828139</v>
      </c>
      <c r="W58" s="19">
        <f t="shared" si="22"/>
        <v>45449.185554171861</v>
      </c>
      <c r="X58" s="19">
        <v>47553.994831880453</v>
      </c>
      <c r="Y58" s="413">
        <f t="shared" si="11"/>
        <v>42096.185554171861</v>
      </c>
    </row>
    <row r="59" spans="1:25" s="11" customFormat="1">
      <c r="A59" s="62"/>
      <c r="B59" s="40" t="s">
        <v>80</v>
      </c>
      <c r="C59" s="19">
        <v>940742</v>
      </c>
      <c r="D59" s="105">
        <v>40952</v>
      </c>
      <c r="E59" s="19">
        <v>0</v>
      </c>
      <c r="F59" s="19"/>
      <c r="G59" s="19">
        <v>0</v>
      </c>
      <c r="H59" s="19">
        <f t="shared" si="13"/>
        <v>940742</v>
      </c>
      <c r="I59" s="364">
        <v>30</v>
      </c>
      <c r="J59" s="19">
        <f t="shared" si="14"/>
        <v>9</v>
      </c>
      <c r="K59" s="38">
        <f t="shared" si="15"/>
        <v>21</v>
      </c>
      <c r="L59" s="19">
        <v>667080.77447073476</v>
      </c>
      <c r="M59" s="19">
        <f t="shared" si="6"/>
        <v>47037</v>
      </c>
      <c r="N59" s="19">
        <f t="shared" si="16"/>
        <v>620043.77447073476</v>
      </c>
      <c r="O59" s="69">
        <f t="shared" si="17"/>
        <v>3.1385750846051246</v>
      </c>
      <c r="P59" s="19">
        <v>273661.22552926524</v>
      </c>
      <c r="Q59" s="19">
        <f t="shared" si="23"/>
        <v>365</v>
      </c>
      <c r="R59" s="19">
        <f t="shared" si="19"/>
        <v>29525.894022415938</v>
      </c>
      <c r="S59" s="69"/>
      <c r="T59" s="19">
        <f t="shared" si="20"/>
        <v>303187.11955168116</v>
      </c>
      <c r="U59" s="19">
        <v>0</v>
      </c>
      <c r="V59" s="19">
        <f t="shared" si="21"/>
        <v>303187.11955168116</v>
      </c>
      <c r="W59" s="19">
        <f t="shared" si="22"/>
        <v>637554.88044831879</v>
      </c>
      <c r="X59" s="19">
        <v>667080.77447073476</v>
      </c>
      <c r="Y59" s="413">
        <f t="shared" si="11"/>
        <v>590517.88044831879</v>
      </c>
    </row>
    <row r="60" spans="1:25" s="11" customFormat="1">
      <c r="A60" s="62"/>
      <c r="B60" s="42" t="s">
        <v>81</v>
      </c>
      <c r="C60" s="19">
        <v>1540000</v>
      </c>
      <c r="D60" s="166">
        <v>41105</v>
      </c>
      <c r="E60" s="19">
        <v>0</v>
      </c>
      <c r="F60" s="19"/>
      <c r="G60" s="19">
        <v>0</v>
      </c>
      <c r="H60" s="19">
        <f t="shared" si="13"/>
        <v>1540000</v>
      </c>
      <c r="I60" s="364">
        <v>30</v>
      </c>
      <c r="J60" s="19">
        <f t="shared" si="14"/>
        <v>9</v>
      </c>
      <c r="K60" s="38">
        <f t="shared" si="15"/>
        <v>21</v>
      </c>
      <c r="L60" s="19">
        <v>1108065.3323474471</v>
      </c>
      <c r="M60" s="19">
        <f t="shared" si="6"/>
        <v>77000</v>
      </c>
      <c r="N60" s="19">
        <f t="shared" si="16"/>
        <v>1031065.3323474471</v>
      </c>
      <c r="O60" s="69">
        <f t="shared" si="17"/>
        <v>3.1882044908702758</v>
      </c>
      <c r="P60" s="19">
        <v>431934.66765255306</v>
      </c>
      <c r="Q60" s="19">
        <f t="shared" si="23"/>
        <v>365</v>
      </c>
      <c r="R60" s="19">
        <f t="shared" si="19"/>
        <v>49098.349159402256</v>
      </c>
      <c r="S60" s="69"/>
      <c r="T60" s="19">
        <f t="shared" si="20"/>
        <v>481033.01681195531</v>
      </c>
      <c r="U60" s="19">
        <v>0</v>
      </c>
      <c r="V60" s="19">
        <f t="shared" si="21"/>
        <v>481033.01681195531</v>
      </c>
      <c r="W60" s="19">
        <f t="shared" si="22"/>
        <v>1058966.9831880447</v>
      </c>
      <c r="X60" s="19">
        <v>1108065.3323474471</v>
      </c>
      <c r="Y60" s="413">
        <f t="shared" si="11"/>
        <v>981966.98318804475</v>
      </c>
    </row>
    <row r="61" spans="1:25" s="11" customFormat="1">
      <c r="A61" s="62"/>
      <c r="B61" s="40"/>
      <c r="C61" s="19"/>
      <c r="D61" s="105"/>
      <c r="E61" s="19"/>
      <c r="F61" s="19"/>
      <c r="G61" s="19"/>
      <c r="H61" s="19"/>
      <c r="I61" s="364"/>
      <c r="J61" s="19"/>
      <c r="K61" s="40"/>
      <c r="L61" s="19"/>
      <c r="M61" s="19">
        <f t="shared" si="6"/>
        <v>0</v>
      </c>
      <c r="N61" s="19"/>
      <c r="O61" s="19"/>
      <c r="P61" s="19"/>
      <c r="Q61" s="19"/>
      <c r="R61" s="19"/>
      <c r="S61" s="19"/>
      <c r="T61" s="19"/>
      <c r="U61" s="19"/>
      <c r="V61" s="19"/>
      <c r="W61" s="19"/>
      <c r="X61" s="19"/>
      <c r="Y61" s="413">
        <f t="shared" si="11"/>
        <v>0</v>
      </c>
    </row>
    <row r="62" spans="1:25" s="11" customFormat="1">
      <c r="A62" s="71"/>
      <c r="B62" s="72" t="s">
        <v>82</v>
      </c>
      <c r="C62" s="73"/>
      <c r="D62" s="105"/>
      <c r="E62" s="73"/>
      <c r="F62" s="73"/>
      <c r="G62" s="73"/>
      <c r="H62" s="73"/>
      <c r="I62" s="364"/>
      <c r="J62" s="73"/>
      <c r="K62" s="40"/>
      <c r="L62" s="19"/>
      <c r="M62" s="19">
        <f t="shared" si="6"/>
        <v>0</v>
      </c>
      <c r="N62" s="19"/>
      <c r="O62" s="19"/>
      <c r="P62" s="19"/>
      <c r="Q62" s="19"/>
      <c r="R62" s="19"/>
      <c r="S62" s="19"/>
      <c r="T62" s="19"/>
      <c r="U62" s="19"/>
      <c r="V62" s="19"/>
      <c r="W62" s="19"/>
      <c r="X62" s="19"/>
      <c r="Y62" s="413">
        <f t="shared" si="11"/>
        <v>0</v>
      </c>
    </row>
    <row r="63" spans="1:25" s="11" customFormat="1">
      <c r="A63" s="62"/>
      <c r="B63" s="40" t="s">
        <v>83</v>
      </c>
      <c r="C63" s="73">
        <v>97768</v>
      </c>
      <c r="D63" s="105">
        <v>41407</v>
      </c>
      <c r="E63" s="19">
        <v>0</v>
      </c>
      <c r="F63" s="73"/>
      <c r="G63" s="19">
        <v>0</v>
      </c>
      <c r="H63" s="19">
        <f>C63+E63-G63</f>
        <v>97768</v>
      </c>
      <c r="I63" s="364">
        <v>30</v>
      </c>
      <c r="J63" s="19">
        <f>ROUND(($U$5-D63)/365,0)</f>
        <v>8</v>
      </c>
      <c r="K63" s="38">
        <f>I63-J63</f>
        <v>22</v>
      </c>
      <c r="L63" s="19">
        <v>73148.143845885294</v>
      </c>
      <c r="M63" s="19">
        <f t="shared" si="6"/>
        <v>4888</v>
      </c>
      <c r="N63" s="19">
        <f>L63-M63</f>
        <v>68260.143845885294</v>
      </c>
      <c r="O63" s="69">
        <f>N63/C63/K63*100</f>
        <v>3.1735678454878942</v>
      </c>
      <c r="P63" s="19">
        <v>24619.856154114703</v>
      </c>
      <c r="Q63" s="19">
        <f>$T$5-$U$5</f>
        <v>365</v>
      </c>
      <c r="R63" s="19">
        <f>C63*O63*Q63/(365*100)</f>
        <v>3102.7338111766044</v>
      </c>
      <c r="S63" s="69"/>
      <c r="T63" s="19">
        <f>P63+R63+S63</f>
        <v>27722.589965291307</v>
      </c>
      <c r="U63" s="19">
        <v>0</v>
      </c>
      <c r="V63" s="19">
        <f>T63-U63</f>
        <v>27722.589965291307</v>
      </c>
      <c r="W63" s="19">
        <f>C63-V63</f>
        <v>70045.410034708693</v>
      </c>
      <c r="X63" s="19">
        <v>73148.143845885294</v>
      </c>
      <c r="Y63" s="413">
        <f t="shared" si="11"/>
        <v>65157.410034708693</v>
      </c>
    </row>
    <row r="64" spans="1:25" s="11" customFormat="1">
      <c r="A64" s="62"/>
      <c r="B64" s="40"/>
      <c r="C64" s="19"/>
      <c r="D64" s="105"/>
      <c r="E64" s="19"/>
      <c r="F64" s="19"/>
      <c r="G64" s="19"/>
      <c r="H64" s="19"/>
      <c r="I64" s="364"/>
      <c r="J64" s="19"/>
      <c r="K64" s="40"/>
      <c r="L64" s="19"/>
      <c r="M64" s="19"/>
      <c r="N64" s="19"/>
      <c r="O64" s="19"/>
      <c r="P64" s="19"/>
      <c r="Q64" s="19"/>
      <c r="R64" s="19"/>
      <c r="S64" s="19"/>
      <c r="T64" s="19"/>
      <c r="U64" s="19"/>
      <c r="V64" s="19"/>
      <c r="W64" s="19"/>
      <c r="X64" s="19"/>
      <c r="Y64" s="413">
        <f t="shared" si="11"/>
        <v>0</v>
      </c>
    </row>
    <row r="65" spans="1:25" s="11" customFormat="1">
      <c r="A65" s="74"/>
      <c r="B65" s="75" t="s">
        <v>84</v>
      </c>
      <c r="C65" s="76">
        <f>SUM(C13:C63)</f>
        <v>188240640</v>
      </c>
      <c r="D65" s="168"/>
      <c r="E65" s="76">
        <f>SUM(E13:E63)</f>
        <v>0</v>
      </c>
      <c r="F65" s="76"/>
      <c r="G65" s="76">
        <f>SUM(G13:G63)</f>
        <v>0</v>
      </c>
      <c r="H65" s="76">
        <f>C65+E65-G65</f>
        <v>188240640</v>
      </c>
      <c r="I65" s="188"/>
      <c r="J65" s="76"/>
      <c r="K65" s="16"/>
      <c r="L65" s="76">
        <f>SUM(L13:L63)</f>
        <v>133614900.93168256</v>
      </c>
      <c r="M65" s="76">
        <f>SUM(M11:M64)</f>
        <v>9412032</v>
      </c>
      <c r="N65" s="78">
        <f>SUM(N11:N64)</f>
        <v>124202868.93168256</v>
      </c>
      <c r="O65" s="76"/>
      <c r="P65" s="76">
        <f>SUM(P13:P64)</f>
        <v>54625739.068317473</v>
      </c>
      <c r="Q65" s="76"/>
      <c r="R65" s="76">
        <f>SUM(R11:R64)</f>
        <v>5912393.5455021579</v>
      </c>
      <c r="S65" s="76"/>
      <c r="T65" s="76">
        <f>SUM(T11:T64)</f>
        <v>60538132.613819629</v>
      </c>
      <c r="U65" s="76">
        <f>SUM(U11:U64)</f>
        <v>0</v>
      </c>
      <c r="V65" s="76">
        <f>SUM(V11:V64)</f>
        <v>60538132.613819629</v>
      </c>
      <c r="W65" s="76">
        <f>SUM(W11:W64)</f>
        <v>127702507.38618046</v>
      </c>
      <c r="X65" s="76">
        <v>133614900.931683</v>
      </c>
      <c r="Y65" s="413">
        <f t="shared" si="11"/>
        <v>118290475.38618046</v>
      </c>
    </row>
    <row r="66" spans="1:25" s="11" customFormat="1">
      <c r="A66" s="62">
        <v>2</v>
      </c>
      <c r="B66" s="65" t="s">
        <v>85</v>
      </c>
      <c r="C66" s="19"/>
      <c r="D66" s="105"/>
      <c r="E66" s="19"/>
      <c r="F66" s="19"/>
      <c r="G66" s="19"/>
      <c r="H66" s="19"/>
      <c r="I66" s="364"/>
      <c r="J66" s="19"/>
      <c r="K66" s="40"/>
      <c r="L66" s="19"/>
      <c r="M66" s="19"/>
      <c r="N66" s="79"/>
      <c r="O66" s="79"/>
      <c r="P66" s="79"/>
      <c r="Q66" s="79"/>
      <c r="R66" s="79"/>
      <c r="S66" s="79"/>
      <c r="T66" s="79"/>
      <c r="U66" s="79"/>
      <c r="V66" s="79"/>
      <c r="W66" s="79"/>
      <c r="X66" s="79"/>
      <c r="Y66" s="413">
        <f t="shared" si="11"/>
        <v>0</v>
      </c>
    </row>
    <row r="67" spans="1:25" s="11" customFormat="1">
      <c r="A67" s="80" t="s">
        <v>86</v>
      </c>
      <c r="B67" s="81" t="s">
        <v>87</v>
      </c>
      <c r="C67" s="19">
        <v>192501</v>
      </c>
      <c r="D67" s="105">
        <v>40952</v>
      </c>
      <c r="E67" s="19">
        <v>0</v>
      </c>
      <c r="F67" s="19"/>
      <c r="G67" s="19">
        <v>0</v>
      </c>
      <c r="H67" s="19">
        <f>C67+E67-G67</f>
        <v>192501</v>
      </c>
      <c r="I67" s="364">
        <v>60</v>
      </c>
      <c r="J67" s="19">
        <f>ROUND(($U$5-D67)/365,0)</f>
        <v>9</v>
      </c>
      <c r="K67" s="38">
        <f>I67-J67</f>
        <v>51</v>
      </c>
      <c r="L67" s="19">
        <v>164548.6819274372</v>
      </c>
      <c r="M67" s="19">
        <f>ROUND(H67*5%,0)</f>
        <v>9625</v>
      </c>
      <c r="N67" s="19">
        <f>L67-M67</f>
        <v>154923.6819274372</v>
      </c>
      <c r="O67" s="69">
        <f>N67/C67/K67*100</f>
        <v>1.57802777828643</v>
      </c>
      <c r="P67" s="19">
        <v>27952.318072562804</v>
      </c>
      <c r="Q67" s="19">
        <f>$T$5-$U$5</f>
        <v>365</v>
      </c>
      <c r="R67" s="19">
        <f>C67*O67*Q67/(365*100)</f>
        <v>3037.7192534791607</v>
      </c>
      <c r="S67" s="69"/>
      <c r="T67" s="19">
        <f>P67+R67+S67</f>
        <v>30990.037326041966</v>
      </c>
      <c r="U67" s="19">
        <v>0</v>
      </c>
      <c r="V67" s="19">
        <f>T67-U67</f>
        <v>30990.037326041966</v>
      </c>
      <c r="W67" s="19">
        <f>C67-V67</f>
        <v>161510.96267395804</v>
      </c>
      <c r="X67" s="19">
        <v>164548.6819274372</v>
      </c>
      <c r="Y67" s="413">
        <f t="shared" si="11"/>
        <v>151885.96267395804</v>
      </c>
    </row>
    <row r="68" spans="1:25" s="11" customFormat="1" ht="38.25">
      <c r="A68" s="80" t="s">
        <v>86</v>
      </c>
      <c r="B68" s="81" t="s">
        <v>88</v>
      </c>
      <c r="C68" s="19">
        <v>5032992</v>
      </c>
      <c r="D68" s="105">
        <v>40952</v>
      </c>
      <c r="E68" s="19">
        <v>0</v>
      </c>
      <c r="F68" s="19"/>
      <c r="G68" s="19">
        <v>0</v>
      </c>
      <c r="H68" s="19">
        <f>C68+E68-G68</f>
        <v>5032992</v>
      </c>
      <c r="I68" s="364">
        <v>60</v>
      </c>
      <c r="J68" s="19">
        <f>ROUND(($U$5-D68)/365,0)</f>
        <v>9</v>
      </c>
      <c r="K68" s="38">
        <f>I68-J68</f>
        <v>51</v>
      </c>
      <c r="L68" s="19">
        <v>4302182.8023136863</v>
      </c>
      <c r="M68" s="19">
        <f t="shared" ref="M68:M69" si="24">ROUND(H68*5%,0)</f>
        <v>251650</v>
      </c>
      <c r="N68" s="19">
        <f>L68-M68</f>
        <v>4050532.8023136863</v>
      </c>
      <c r="O68" s="69">
        <f>N68/C68/K68*100</f>
        <v>1.578031751492398</v>
      </c>
      <c r="P68" s="19">
        <v>730809.1976863133</v>
      </c>
      <c r="Q68" s="19">
        <f>$T$5-$U$5</f>
        <v>365</v>
      </c>
      <c r="R68" s="19">
        <f>C68*O68*Q68/(365*100)</f>
        <v>79422.211810072287</v>
      </c>
      <c r="S68" s="69"/>
      <c r="T68" s="19">
        <f>P68+R68+S68</f>
        <v>810231.4094963856</v>
      </c>
      <c r="U68" s="19">
        <v>0</v>
      </c>
      <c r="V68" s="19">
        <f>T68-U68</f>
        <v>810231.4094963856</v>
      </c>
      <c r="W68" s="19">
        <f>C68-V68</f>
        <v>4222760.5905036144</v>
      </c>
      <c r="X68" s="19">
        <v>4302182.8023136863</v>
      </c>
      <c r="Y68" s="413">
        <f t="shared" si="11"/>
        <v>3971110.5905036144</v>
      </c>
    </row>
    <row r="69" spans="1:25" s="11" customFormat="1">
      <c r="A69" s="80"/>
      <c r="B69" s="82" t="s">
        <v>89</v>
      </c>
      <c r="C69" s="43">
        <f>SUM(C66:C68)</f>
        <v>5225493</v>
      </c>
      <c r="D69" s="129"/>
      <c r="E69" s="43">
        <f>SUM(E66:E68)</f>
        <v>0</v>
      </c>
      <c r="F69" s="43"/>
      <c r="G69" s="43">
        <f>SUM(G66:G68)</f>
        <v>0</v>
      </c>
      <c r="H69" s="43">
        <f>SUM(H66:H68)</f>
        <v>5225493</v>
      </c>
      <c r="I69" s="129"/>
      <c r="J69" s="43"/>
      <c r="K69" s="45"/>
      <c r="L69" s="43">
        <v>4466731.4842411233</v>
      </c>
      <c r="M69" s="43">
        <f t="shared" si="24"/>
        <v>261275</v>
      </c>
      <c r="N69" s="43">
        <f>SUM(N67:N68)</f>
        <v>4205456.4842411233</v>
      </c>
      <c r="O69" s="69"/>
      <c r="P69" s="43">
        <f>SUM(P67:P68)</f>
        <v>758761.51575887611</v>
      </c>
      <c r="Q69" s="69"/>
      <c r="R69" s="43">
        <f>SUM(R67:R68)</f>
        <v>82459.931063551441</v>
      </c>
      <c r="S69" s="69"/>
      <c r="T69" s="43">
        <f>SUM(T67:T68)</f>
        <v>841221.44682242756</v>
      </c>
      <c r="U69" s="43">
        <f>SUM(U67:U68)</f>
        <v>0</v>
      </c>
      <c r="V69" s="43">
        <f>SUM(V67:V68)</f>
        <v>841221.44682242756</v>
      </c>
      <c r="W69" s="43">
        <f>SUM(W67:W68)</f>
        <v>4384271.5531775728</v>
      </c>
      <c r="X69" s="43">
        <v>4466731.4842411196</v>
      </c>
    </row>
    <row r="70" spans="1:25" s="11" customFormat="1">
      <c r="A70" s="16"/>
      <c r="B70" s="75" t="s">
        <v>90</v>
      </c>
      <c r="C70" s="76">
        <f>+C69+C65</f>
        <v>193466133</v>
      </c>
      <c r="D70" s="188"/>
      <c r="E70" s="76">
        <f>+E69+E65</f>
        <v>0</v>
      </c>
      <c r="F70" s="76"/>
      <c r="G70" s="76">
        <f>+G69+G65</f>
        <v>0</v>
      </c>
      <c r="H70" s="76">
        <f>+H69+H65</f>
        <v>193466133</v>
      </c>
      <c r="I70" s="188"/>
      <c r="J70" s="76"/>
      <c r="K70" s="77"/>
      <c r="L70" s="76">
        <v>138081632.41592368</v>
      </c>
      <c r="M70" s="76">
        <f>+M69+M65</f>
        <v>9673307</v>
      </c>
      <c r="N70" s="76">
        <f>+N69+N65</f>
        <v>128408325.41592368</v>
      </c>
      <c r="O70" s="76"/>
      <c r="P70" s="76">
        <f>+P69+P65</f>
        <v>55384500.584076352</v>
      </c>
      <c r="Q70" s="76"/>
      <c r="R70" s="76">
        <f>+R69+R65</f>
        <v>5994853.4765657093</v>
      </c>
      <c r="S70" s="76"/>
      <c r="T70" s="76">
        <f>+T69+T65</f>
        <v>61379354.060642056</v>
      </c>
      <c r="U70" s="76">
        <f>+U69+U65</f>
        <v>0</v>
      </c>
      <c r="V70" s="76">
        <f>+V69+V65</f>
        <v>61379354.060642056</v>
      </c>
      <c r="W70" s="76">
        <f>+W69+W65</f>
        <v>132086778.93935803</v>
      </c>
      <c r="X70" s="76">
        <v>138081632.41592401</v>
      </c>
    </row>
    <row r="71" spans="1:25" s="11" customFormat="1">
      <c r="B71" s="1"/>
      <c r="C71" s="6"/>
      <c r="D71" s="193"/>
      <c r="E71" s="6"/>
      <c r="F71" s="6"/>
      <c r="G71" s="6"/>
      <c r="H71" s="6"/>
      <c r="I71" s="193"/>
      <c r="J71" s="6"/>
      <c r="K71" s="4"/>
      <c r="L71" s="6"/>
      <c r="M71" s="6"/>
      <c r="N71" s="6"/>
      <c r="O71" s="6"/>
      <c r="P71" s="6"/>
      <c r="Q71" s="6"/>
      <c r="R71" s="6"/>
      <c r="S71" s="6"/>
      <c r="T71" s="6"/>
      <c r="U71" s="6"/>
      <c r="V71" s="6"/>
      <c r="W71" s="6"/>
      <c r="X71" s="6"/>
    </row>
    <row r="74" spans="1:25">
      <c r="A74" s="3"/>
    </row>
    <row r="75" spans="1:25">
      <c r="B75" s="3"/>
    </row>
    <row r="76" spans="1:25">
      <c r="A76" s="3"/>
      <c r="B76" s="3"/>
    </row>
    <row r="80" spans="1:25">
      <c r="A80" s="3"/>
      <c r="B80" s="3"/>
    </row>
  </sheetData>
  <autoFilter ref="A7:X7">
    <filterColumn colId="7" hiddenButton="1" showButton="0"/>
    <filterColumn colId="11" showButton="0"/>
    <filterColumn colId="12" showButton="0"/>
    <filterColumn colId="13" showButton="0"/>
    <filterColumn colId="14" showButton="0"/>
    <filterColumn colId="20" hiddenButton="1" showButton="0"/>
    <filterColumn colId="21" showButton="0"/>
    <filterColumn colId="22" showButton="0"/>
  </autoFilter>
  <mergeCells count="8">
    <mergeCell ref="D8:E8"/>
    <mergeCell ref="F8:G8"/>
    <mergeCell ref="C6:X6"/>
    <mergeCell ref="C7:H7"/>
    <mergeCell ref="I7:K7"/>
    <mergeCell ref="L7:O7"/>
    <mergeCell ref="P7:V7"/>
    <mergeCell ref="W7:X7"/>
  </mergeCells>
  <conditionalFormatting sqref="Y1:Y1048576">
    <cfRule type="cellIs" dxfId="7" priority="1" operator="lessThan">
      <formula>0</formula>
    </cfRule>
  </conditionalFormatting>
  <printOptions horizontalCentered="1" gridLines="1"/>
  <pageMargins left="0.19" right="0.25" top="1" bottom="0.5" header="0.5" footer="0.5"/>
  <pageSetup paperSize="9" scale="43" orientation="landscape" horizontalDpi="180" verticalDpi="180" r:id="rId1"/>
  <headerFooter alignWithMargins="0">
    <oddHeader xml:space="preserve">&amp;LDepreciation on Building&amp;CCentury NF Castings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CB21"/>
  <sheetViews>
    <sheetView topLeftCell="B1" workbookViewId="0">
      <pane xSplit="2" ySplit="9" topLeftCell="M10" activePane="bottomRight" state="frozen"/>
      <selection activeCell="AA442" sqref="AA442"/>
      <selection pane="topRight" activeCell="AA442" sqref="AA442"/>
      <selection pane="bottomLeft" activeCell="AA442" sqref="AA442"/>
      <selection pane="bottomRight" activeCell="B10" sqref="B10"/>
    </sheetView>
  </sheetViews>
  <sheetFormatPr defaultRowHeight="12.75"/>
  <cols>
    <col min="1" max="1" width="4.85546875" style="12" hidden="1" customWidth="1"/>
    <col min="2" max="2" width="18.42578125" style="12" customWidth="1"/>
    <col min="3" max="3" width="3.28515625" style="54" hidden="1" customWidth="1"/>
    <col min="4" max="4" width="8.85546875" style="83" hidden="1" customWidth="1"/>
    <col min="5" max="5" width="13.85546875" style="56" hidden="1" customWidth="1"/>
    <col min="6" max="6" width="10.7109375" style="53" hidden="1" customWidth="1"/>
    <col min="7" max="7" width="11.85546875" style="12" hidden="1" customWidth="1"/>
    <col min="8" max="8" width="12.7109375" style="12" hidden="1" customWidth="1"/>
    <col min="9" max="9" width="10.5703125" style="53" hidden="1" customWidth="1"/>
    <col min="10" max="10" width="11.5703125" style="12" hidden="1" customWidth="1"/>
    <col min="11" max="11" width="13.28515625" style="12" hidden="1" customWidth="1"/>
    <col min="12" max="12" width="13.28515625" style="12" customWidth="1"/>
    <col min="13" max="13" width="11.5703125" style="12" customWidth="1"/>
    <col min="14" max="16" width="11.5703125" style="12" hidden="1" customWidth="1"/>
    <col min="17" max="18" width="11.5703125" style="12" customWidth="1"/>
    <col min="19" max="19" width="11" style="12" hidden="1" customWidth="1"/>
    <col min="20" max="20" width="8.28515625" style="12" hidden="1" customWidth="1"/>
    <col min="21" max="21" width="11.5703125" style="12" hidden="1" customWidth="1"/>
    <col min="22" max="22" width="11.140625" style="12" hidden="1" customWidth="1"/>
    <col min="23" max="23" width="12.5703125" style="12" hidden="1" customWidth="1"/>
    <col min="24" max="24" width="11.5703125" style="12" hidden="1" customWidth="1"/>
    <col min="25" max="25" width="12.42578125" style="12" hidden="1" customWidth="1"/>
    <col min="26" max="26" width="11.7109375" style="55" hidden="1" customWidth="1"/>
    <col min="27" max="27" width="13" style="12" hidden="1" customWidth="1"/>
    <col min="28" max="28" width="11.5703125" style="12" hidden="1" customWidth="1"/>
    <col min="29" max="29" width="13" style="12" hidden="1" customWidth="1"/>
    <col min="30" max="30" width="11.5703125" style="12" hidden="1" customWidth="1"/>
    <col min="31" max="31" width="11.7109375" style="12" hidden="1" customWidth="1"/>
    <col min="32" max="32" width="11" style="12" customWidth="1"/>
    <col min="33" max="33" width="10.5703125" style="12" customWidth="1"/>
    <col min="34" max="59" width="11.28515625" style="12" hidden="1" customWidth="1"/>
    <col min="60" max="60" width="12.7109375" style="56" hidden="1" customWidth="1"/>
    <col min="61" max="61" width="11.5703125" style="12" hidden="1" customWidth="1"/>
    <col min="62" max="62" width="6.42578125" style="12" hidden="1" customWidth="1"/>
    <col min="63" max="63" width="6.85546875" style="12" hidden="1" customWidth="1"/>
    <col min="64" max="64" width="11.28515625" style="56" hidden="1" customWidth="1"/>
    <col min="65" max="65" width="4.7109375" style="84" hidden="1" customWidth="1"/>
    <col min="66" max="66" width="6.7109375" style="12" hidden="1" customWidth="1"/>
    <col min="67" max="67" width="11.5703125" style="12" hidden="1" customWidth="1"/>
    <col min="68" max="68" width="6.5703125" style="12" hidden="1" customWidth="1"/>
    <col min="69" max="69" width="6.7109375" style="12" hidden="1" customWidth="1"/>
    <col min="70" max="70" width="10.5703125" style="12" hidden="1" customWidth="1"/>
    <col min="71" max="71" width="13.140625" style="56" hidden="1" customWidth="1"/>
    <col min="72" max="72" width="13.140625" style="12" hidden="1" customWidth="1"/>
    <col min="73" max="73" width="12.140625" style="12" hidden="1" customWidth="1"/>
    <col min="74" max="74" width="13.85546875" style="85" hidden="1" customWidth="1"/>
    <col min="75" max="75" width="13.140625" style="85" hidden="1" customWidth="1"/>
    <col min="76" max="76" width="13.42578125" style="85" hidden="1" customWidth="1"/>
    <col min="77" max="77" width="13.85546875" style="56" hidden="1" customWidth="1"/>
    <col min="78" max="78" width="12.85546875" style="56" hidden="1" customWidth="1"/>
    <col min="79" max="79" width="9.140625" style="12"/>
    <col min="80" max="80" width="9.5703125" style="12" bestFit="1" customWidth="1"/>
    <col min="81" max="257" width="9.140625" style="12"/>
    <col min="258" max="258" width="0" style="12" hidden="1" customWidth="1"/>
    <col min="259" max="259" width="32" style="12" customWidth="1"/>
    <col min="260" max="267" width="0" style="12" hidden="1" customWidth="1"/>
    <col min="268" max="289" width="11.5703125" style="12" customWidth="1"/>
    <col min="290" max="334" width="0" style="12" hidden="1" customWidth="1"/>
    <col min="335" max="335" width="9.140625" style="12"/>
    <col min="336" max="336" width="9.5703125" style="12" bestFit="1" customWidth="1"/>
    <col min="337" max="513" width="9.140625" style="12"/>
    <col min="514" max="514" width="0" style="12" hidden="1" customWidth="1"/>
    <col min="515" max="515" width="32" style="12" customWidth="1"/>
    <col min="516" max="523" width="0" style="12" hidden="1" customWidth="1"/>
    <col min="524" max="545" width="11.5703125" style="12" customWidth="1"/>
    <col min="546" max="590" width="0" style="12" hidden="1" customWidth="1"/>
    <col min="591" max="591" width="9.140625" style="12"/>
    <col min="592" max="592" width="9.5703125" style="12" bestFit="1" customWidth="1"/>
    <col min="593" max="769" width="9.140625" style="12"/>
    <col min="770" max="770" width="0" style="12" hidden="1" customWidth="1"/>
    <col min="771" max="771" width="32" style="12" customWidth="1"/>
    <col min="772" max="779" width="0" style="12" hidden="1" customWidth="1"/>
    <col min="780" max="801" width="11.5703125" style="12" customWidth="1"/>
    <col min="802" max="846" width="0" style="12" hidden="1" customWidth="1"/>
    <col min="847" max="847" width="9.140625" style="12"/>
    <col min="848" max="848" width="9.5703125" style="12" bestFit="1" customWidth="1"/>
    <col min="849" max="1025" width="9.140625" style="12"/>
    <col min="1026" max="1026" width="0" style="12" hidden="1" customWidth="1"/>
    <col min="1027" max="1027" width="32" style="12" customWidth="1"/>
    <col min="1028" max="1035" width="0" style="12" hidden="1" customWidth="1"/>
    <col min="1036" max="1057" width="11.5703125" style="12" customWidth="1"/>
    <col min="1058" max="1102" width="0" style="12" hidden="1" customWidth="1"/>
    <col min="1103" max="1103" width="9.140625" style="12"/>
    <col min="1104" max="1104" width="9.5703125" style="12" bestFit="1" customWidth="1"/>
    <col min="1105" max="1281" width="9.140625" style="12"/>
    <col min="1282" max="1282" width="0" style="12" hidden="1" customWidth="1"/>
    <col min="1283" max="1283" width="32" style="12" customWidth="1"/>
    <col min="1284" max="1291" width="0" style="12" hidden="1" customWidth="1"/>
    <col min="1292" max="1313" width="11.5703125" style="12" customWidth="1"/>
    <col min="1314" max="1358" width="0" style="12" hidden="1" customWidth="1"/>
    <col min="1359" max="1359" width="9.140625" style="12"/>
    <col min="1360" max="1360" width="9.5703125" style="12" bestFit="1" customWidth="1"/>
    <col min="1361" max="1537" width="9.140625" style="12"/>
    <col min="1538" max="1538" width="0" style="12" hidden="1" customWidth="1"/>
    <col min="1539" max="1539" width="32" style="12" customWidth="1"/>
    <col min="1540" max="1547" width="0" style="12" hidden="1" customWidth="1"/>
    <col min="1548" max="1569" width="11.5703125" style="12" customWidth="1"/>
    <col min="1570" max="1614" width="0" style="12" hidden="1" customWidth="1"/>
    <col min="1615" max="1615" width="9.140625" style="12"/>
    <col min="1616" max="1616" width="9.5703125" style="12" bestFit="1" customWidth="1"/>
    <col min="1617" max="1793" width="9.140625" style="12"/>
    <col min="1794" max="1794" width="0" style="12" hidden="1" customWidth="1"/>
    <col min="1795" max="1795" width="32" style="12" customWidth="1"/>
    <col min="1796" max="1803" width="0" style="12" hidden="1" customWidth="1"/>
    <col min="1804" max="1825" width="11.5703125" style="12" customWidth="1"/>
    <col min="1826" max="1870" width="0" style="12" hidden="1" customWidth="1"/>
    <col min="1871" max="1871" width="9.140625" style="12"/>
    <col min="1872" max="1872" width="9.5703125" style="12" bestFit="1" customWidth="1"/>
    <col min="1873" max="2049" width="9.140625" style="12"/>
    <col min="2050" max="2050" width="0" style="12" hidden="1" customWidth="1"/>
    <col min="2051" max="2051" width="32" style="12" customWidth="1"/>
    <col min="2052" max="2059" width="0" style="12" hidden="1" customWidth="1"/>
    <col min="2060" max="2081" width="11.5703125" style="12" customWidth="1"/>
    <col min="2082" max="2126" width="0" style="12" hidden="1" customWidth="1"/>
    <col min="2127" max="2127" width="9.140625" style="12"/>
    <col min="2128" max="2128" width="9.5703125" style="12" bestFit="1" customWidth="1"/>
    <col min="2129" max="2305" width="9.140625" style="12"/>
    <col min="2306" max="2306" width="0" style="12" hidden="1" customWidth="1"/>
    <col min="2307" max="2307" width="32" style="12" customWidth="1"/>
    <col min="2308" max="2315" width="0" style="12" hidden="1" customWidth="1"/>
    <col min="2316" max="2337" width="11.5703125" style="12" customWidth="1"/>
    <col min="2338" max="2382" width="0" style="12" hidden="1" customWidth="1"/>
    <col min="2383" max="2383" width="9.140625" style="12"/>
    <col min="2384" max="2384" width="9.5703125" style="12" bestFit="1" customWidth="1"/>
    <col min="2385" max="2561" width="9.140625" style="12"/>
    <col min="2562" max="2562" width="0" style="12" hidden="1" customWidth="1"/>
    <col min="2563" max="2563" width="32" style="12" customWidth="1"/>
    <col min="2564" max="2571" width="0" style="12" hidden="1" customWidth="1"/>
    <col min="2572" max="2593" width="11.5703125" style="12" customWidth="1"/>
    <col min="2594" max="2638" width="0" style="12" hidden="1" customWidth="1"/>
    <col min="2639" max="2639" width="9.140625" style="12"/>
    <col min="2640" max="2640" width="9.5703125" style="12" bestFit="1" customWidth="1"/>
    <col min="2641" max="2817" width="9.140625" style="12"/>
    <col min="2818" max="2818" width="0" style="12" hidden="1" customWidth="1"/>
    <col min="2819" max="2819" width="32" style="12" customWidth="1"/>
    <col min="2820" max="2827" width="0" style="12" hidden="1" customWidth="1"/>
    <col min="2828" max="2849" width="11.5703125" style="12" customWidth="1"/>
    <col min="2850" max="2894" width="0" style="12" hidden="1" customWidth="1"/>
    <col min="2895" max="2895" width="9.140625" style="12"/>
    <col min="2896" max="2896" width="9.5703125" style="12" bestFit="1" customWidth="1"/>
    <col min="2897" max="3073" width="9.140625" style="12"/>
    <col min="3074" max="3074" width="0" style="12" hidden="1" customWidth="1"/>
    <col min="3075" max="3075" width="32" style="12" customWidth="1"/>
    <col min="3076" max="3083" width="0" style="12" hidden="1" customWidth="1"/>
    <col min="3084" max="3105" width="11.5703125" style="12" customWidth="1"/>
    <col min="3106" max="3150" width="0" style="12" hidden="1" customWidth="1"/>
    <col min="3151" max="3151" width="9.140625" style="12"/>
    <col min="3152" max="3152" width="9.5703125" style="12" bestFit="1" customWidth="1"/>
    <col min="3153" max="3329" width="9.140625" style="12"/>
    <col min="3330" max="3330" width="0" style="12" hidden="1" customWidth="1"/>
    <col min="3331" max="3331" width="32" style="12" customWidth="1"/>
    <col min="3332" max="3339" width="0" style="12" hidden="1" customWidth="1"/>
    <col min="3340" max="3361" width="11.5703125" style="12" customWidth="1"/>
    <col min="3362" max="3406" width="0" style="12" hidden="1" customWidth="1"/>
    <col min="3407" max="3407" width="9.140625" style="12"/>
    <col min="3408" max="3408" width="9.5703125" style="12" bestFit="1" customWidth="1"/>
    <col min="3409" max="3585" width="9.140625" style="12"/>
    <col min="3586" max="3586" width="0" style="12" hidden="1" customWidth="1"/>
    <col min="3587" max="3587" width="32" style="12" customWidth="1"/>
    <col min="3588" max="3595" width="0" style="12" hidden="1" customWidth="1"/>
    <col min="3596" max="3617" width="11.5703125" style="12" customWidth="1"/>
    <col min="3618" max="3662" width="0" style="12" hidden="1" customWidth="1"/>
    <col min="3663" max="3663" width="9.140625" style="12"/>
    <col min="3664" max="3664" width="9.5703125" style="12" bestFit="1" customWidth="1"/>
    <col min="3665" max="3841" width="9.140625" style="12"/>
    <col min="3842" max="3842" width="0" style="12" hidden="1" customWidth="1"/>
    <col min="3843" max="3843" width="32" style="12" customWidth="1"/>
    <col min="3844" max="3851" width="0" style="12" hidden="1" customWidth="1"/>
    <col min="3852" max="3873" width="11.5703125" style="12" customWidth="1"/>
    <col min="3874" max="3918" width="0" style="12" hidden="1" customWidth="1"/>
    <col min="3919" max="3919" width="9.140625" style="12"/>
    <col min="3920" max="3920" width="9.5703125" style="12" bestFit="1" customWidth="1"/>
    <col min="3921" max="4097" width="9.140625" style="12"/>
    <col min="4098" max="4098" width="0" style="12" hidden="1" customWidth="1"/>
    <col min="4099" max="4099" width="32" style="12" customWidth="1"/>
    <col min="4100" max="4107" width="0" style="12" hidden="1" customWidth="1"/>
    <col min="4108" max="4129" width="11.5703125" style="12" customWidth="1"/>
    <col min="4130" max="4174" width="0" style="12" hidden="1" customWidth="1"/>
    <col min="4175" max="4175" width="9.140625" style="12"/>
    <col min="4176" max="4176" width="9.5703125" style="12" bestFit="1" customWidth="1"/>
    <col min="4177" max="4353" width="9.140625" style="12"/>
    <col min="4354" max="4354" width="0" style="12" hidden="1" customWidth="1"/>
    <col min="4355" max="4355" width="32" style="12" customWidth="1"/>
    <col min="4356" max="4363" width="0" style="12" hidden="1" customWidth="1"/>
    <col min="4364" max="4385" width="11.5703125" style="12" customWidth="1"/>
    <col min="4386" max="4430" width="0" style="12" hidden="1" customWidth="1"/>
    <col min="4431" max="4431" width="9.140625" style="12"/>
    <col min="4432" max="4432" width="9.5703125" style="12" bestFit="1" customWidth="1"/>
    <col min="4433" max="4609" width="9.140625" style="12"/>
    <col min="4610" max="4610" width="0" style="12" hidden="1" customWidth="1"/>
    <col min="4611" max="4611" width="32" style="12" customWidth="1"/>
    <col min="4612" max="4619" width="0" style="12" hidden="1" customWidth="1"/>
    <col min="4620" max="4641" width="11.5703125" style="12" customWidth="1"/>
    <col min="4642" max="4686" width="0" style="12" hidden="1" customWidth="1"/>
    <col min="4687" max="4687" width="9.140625" style="12"/>
    <col min="4688" max="4688" width="9.5703125" style="12" bestFit="1" customWidth="1"/>
    <col min="4689" max="4865" width="9.140625" style="12"/>
    <col min="4866" max="4866" width="0" style="12" hidden="1" customWidth="1"/>
    <col min="4867" max="4867" width="32" style="12" customWidth="1"/>
    <col min="4868" max="4875" width="0" style="12" hidden="1" customWidth="1"/>
    <col min="4876" max="4897" width="11.5703125" style="12" customWidth="1"/>
    <col min="4898" max="4942" width="0" style="12" hidden="1" customWidth="1"/>
    <col min="4943" max="4943" width="9.140625" style="12"/>
    <col min="4944" max="4944" width="9.5703125" style="12" bestFit="1" customWidth="1"/>
    <col min="4945" max="5121" width="9.140625" style="12"/>
    <col min="5122" max="5122" width="0" style="12" hidden="1" customWidth="1"/>
    <col min="5123" max="5123" width="32" style="12" customWidth="1"/>
    <col min="5124" max="5131" width="0" style="12" hidden="1" customWidth="1"/>
    <col min="5132" max="5153" width="11.5703125" style="12" customWidth="1"/>
    <col min="5154" max="5198" width="0" style="12" hidden="1" customWidth="1"/>
    <col min="5199" max="5199" width="9.140625" style="12"/>
    <col min="5200" max="5200" width="9.5703125" style="12" bestFit="1" customWidth="1"/>
    <col min="5201" max="5377" width="9.140625" style="12"/>
    <col min="5378" max="5378" width="0" style="12" hidden="1" customWidth="1"/>
    <col min="5379" max="5379" width="32" style="12" customWidth="1"/>
    <col min="5380" max="5387" width="0" style="12" hidden="1" customWidth="1"/>
    <col min="5388" max="5409" width="11.5703125" style="12" customWidth="1"/>
    <col min="5410" max="5454" width="0" style="12" hidden="1" customWidth="1"/>
    <col min="5455" max="5455" width="9.140625" style="12"/>
    <col min="5456" max="5456" width="9.5703125" style="12" bestFit="1" customWidth="1"/>
    <col min="5457" max="5633" width="9.140625" style="12"/>
    <col min="5634" max="5634" width="0" style="12" hidden="1" customWidth="1"/>
    <col min="5635" max="5635" width="32" style="12" customWidth="1"/>
    <col min="5636" max="5643" width="0" style="12" hidden="1" customWidth="1"/>
    <col min="5644" max="5665" width="11.5703125" style="12" customWidth="1"/>
    <col min="5666" max="5710" width="0" style="12" hidden="1" customWidth="1"/>
    <col min="5711" max="5711" width="9.140625" style="12"/>
    <col min="5712" max="5712" width="9.5703125" style="12" bestFit="1" customWidth="1"/>
    <col min="5713" max="5889" width="9.140625" style="12"/>
    <col min="5890" max="5890" width="0" style="12" hidden="1" customWidth="1"/>
    <col min="5891" max="5891" width="32" style="12" customWidth="1"/>
    <col min="5892" max="5899" width="0" style="12" hidden="1" customWidth="1"/>
    <col min="5900" max="5921" width="11.5703125" style="12" customWidth="1"/>
    <col min="5922" max="5966" width="0" style="12" hidden="1" customWidth="1"/>
    <col min="5967" max="5967" width="9.140625" style="12"/>
    <col min="5968" max="5968" width="9.5703125" style="12" bestFit="1" customWidth="1"/>
    <col min="5969" max="6145" width="9.140625" style="12"/>
    <col min="6146" max="6146" width="0" style="12" hidden="1" customWidth="1"/>
    <col min="6147" max="6147" width="32" style="12" customWidth="1"/>
    <col min="6148" max="6155" width="0" style="12" hidden="1" customWidth="1"/>
    <col min="6156" max="6177" width="11.5703125" style="12" customWidth="1"/>
    <col min="6178" max="6222" width="0" style="12" hidden="1" customWidth="1"/>
    <col min="6223" max="6223" width="9.140625" style="12"/>
    <col min="6224" max="6224" width="9.5703125" style="12" bestFit="1" customWidth="1"/>
    <col min="6225" max="6401" width="9.140625" style="12"/>
    <col min="6402" max="6402" width="0" style="12" hidden="1" customWidth="1"/>
    <col min="6403" max="6403" width="32" style="12" customWidth="1"/>
    <col min="6404" max="6411" width="0" style="12" hidden="1" customWidth="1"/>
    <col min="6412" max="6433" width="11.5703125" style="12" customWidth="1"/>
    <col min="6434" max="6478" width="0" style="12" hidden="1" customWidth="1"/>
    <col min="6479" max="6479" width="9.140625" style="12"/>
    <col min="6480" max="6480" width="9.5703125" style="12" bestFit="1" customWidth="1"/>
    <col min="6481" max="6657" width="9.140625" style="12"/>
    <col min="6658" max="6658" width="0" style="12" hidden="1" customWidth="1"/>
    <col min="6659" max="6659" width="32" style="12" customWidth="1"/>
    <col min="6660" max="6667" width="0" style="12" hidden="1" customWidth="1"/>
    <col min="6668" max="6689" width="11.5703125" style="12" customWidth="1"/>
    <col min="6690" max="6734" width="0" style="12" hidden="1" customWidth="1"/>
    <col min="6735" max="6735" width="9.140625" style="12"/>
    <col min="6736" max="6736" width="9.5703125" style="12" bestFit="1" customWidth="1"/>
    <col min="6737" max="6913" width="9.140625" style="12"/>
    <col min="6914" max="6914" width="0" style="12" hidden="1" customWidth="1"/>
    <col min="6915" max="6915" width="32" style="12" customWidth="1"/>
    <col min="6916" max="6923" width="0" style="12" hidden="1" customWidth="1"/>
    <col min="6924" max="6945" width="11.5703125" style="12" customWidth="1"/>
    <col min="6946" max="6990" width="0" style="12" hidden="1" customWidth="1"/>
    <col min="6991" max="6991" width="9.140625" style="12"/>
    <col min="6992" max="6992" width="9.5703125" style="12" bestFit="1" customWidth="1"/>
    <col min="6993" max="7169" width="9.140625" style="12"/>
    <col min="7170" max="7170" width="0" style="12" hidden="1" customWidth="1"/>
    <col min="7171" max="7171" width="32" style="12" customWidth="1"/>
    <col min="7172" max="7179" width="0" style="12" hidden="1" customWidth="1"/>
    <col min="7180" max="7201" width="11.5703125" style="12" customWidth="1"/>
    <col min="7202" max="7246" width="0" style="12" hidden="1" customWidth="1"/>
    <col min="7247" max="7247" width="9.140625" style="12"/>
    <col min="7248" max="7248" width="9.5703125" style="12" bestFit="1" customWidth="1"/>
    <col min="7249" max="7425" width="9.140625" style="12"/>
    <col min="7426" max="7426" width="0" style="12" hidden="1" customWidth="1"/>
    <col min="7427" max="7427" width="32" style="12" customWidth="1"/>
    <col min="7428" max="7435" width="0" style="12" hidden="1" customWidth="1"/>
    <col min="7436" max="7457" width="11.5703125" style="12" customWidth="1"/>
    <col min="7458" max="7502" width="0" style="12" hidden="1" customWidth="1"/>
    <col min="7503" max="7503" width="9.140625" style="12"/>
    <col min="7504" max="7504" width="9.5703125" style="12" bestFit="1" customWidth="1"/>
    <col min="7505" max="7681" width="9.140625" style="12"/>
    <col min="7682" max="7682" width="0" style="12" hidden="1" customWidth="1"/>
    <col min="7683" max="7683" width="32" style="12" customWidth="1"/>
    <col min="7684" max="7691" width="0" style="12" hidden="1" customWidth="1"/>
    <col min="7692" max="7713" width="11.5703125" style="12" customWidth="1"/>
    <col min="7714" max="7758" width="0" style="12" hidden="1" customWidth="1"/>
    <col min="7759" max="7759" width="9.140625" style="12"/>
    <col min="7760" max="7760" width="9.5703125" style="12" bestFit="1" customWidth="1"/>
    <col min="7761" max="7937" width="9.140625" style="12"/>
    <col min="7938" max="7938" width="0" style="12" hidden="1" customWidth="1"/>
    <col min="7939" max="7939" width="32" style="12" customWidth="1"/>
    <col min="7940" max="7947" width="0" style="12" hidden="1" customWidth="1"/>
    <col min="7948" max="7969" width="11.5703125" style="12" customWidth="1"/>
    <col min="7970" max="8014" width="0" style="12" hidden="1" customWidth="1"/>
    <col min="8015" max="8015" width="9.140625" style="12"/>
    <col min="8016" max="8016" width="9.5703125" style="12" bestFit="1" customWidth="1"/>
    <col min="8017" max="8193" width="9.140625" style="12"/>
    <col min="8194" max="8194" width="0" style="12" hidden="1" customWidth="1"/>
    <col min="8195" max="8195" width="32" style="12" customWidth="1"/>
    <col min="8196" max="8203" width="0" style="12" hidden="1" customWidth="1"/>
    <col min="8204" max="8225" width="11.5703125" style="12" customWidth="1"/>
    <col min="8226" max="8270" width="0" style="12" hidden="1" customWidth="1"/>
    <col min="8271" max="8271" width="9.140625" style="12"/>
    <col min="8272" max="8272" width="9.5703125" style="12" bestFit="1" customWidth="1"/>
    <col min="8273" max="8449" width="9.140625" style="12"/>
    <col min="8450" max="8450" width="0" style="12" hidden="1" customWidth="1"/>
    <col min="8451" max="8451" width="32" style="12" customWidth="1"/>
    <col min="8452" max="8459" width="0" style="12" hidden="1" customWidth="1"/>
    <col min="8460" max="8481" width="11.5703125" style="12" customWidth="1"/>
    <col min="8482" max="8526" width="0" style="12" hidden="1" customWidth="1"/>
    <col min="8527" max="8527" width="9.140625" style="12"/>
    <col min="8528" max="8528" width="9.5703125" style="12" bestFit="1" customWidth="1"/>
    <col min="8529" max="8705" width="9.140625" style="12"/>
    <col min="8706" max="8706" width="0" style="12" hidden="1" customWidth="1"/>
    <col min="8707" max="8707" width="32" style="12" customWidth="1"/>
    <col min="8708" max="8715" width="0" style="12" hidden="1" customWidth="1"/>
    <col min="8716" max="8737" width="11.5703125" style="12" customWidth="1"/>
    <col min="8738" max="8782" width="0" style="12" hidden="1" customWidth="1"/>
    <col min="8783" max="8783" width="9.140625" style="12"/>
    <col min="8784" max="8784" width="9.5703125" style="12" bestFit="1" customWidth="1"/>
    <col min="8785" max="8961" width="9.140625" style="12"/>
    <col min="8962" max="8962" width="0" style="12" hidden="1" customWidth="1"/>
    <col min="8963" max="8963" width="32" style="12" customWidth="1"/>
    <col min="8964" max="8971" width="0" style="12" hidden="1" customWidth="1"/>
    <col min="8972" max="8993" width="11.5703125" style="12" customWidth="1"/>
    <col min="8994" max="9038" width="0" style="12" hidden="1" customWidth="1"/>
    <col min="9039" max="9039" width="9.140625" style="12"/>
    <col min="9040" max="9040" width="9.5703125" style="12" bestFit="1" customWidth="1"/>
    <col min="9041" max="9217" width="9.140625" style="12"/>
    <col min="9218" max="9218" width="0" style="12" hidden="1" customWidth="1"/>
    <col min="9219" max="9219" width="32" style="12" customWidth="1"/>
    <col min="9220" max="9227" width="0" style="12" hidden="1" customWidth="1"/>
    <col min="9228" max="9249" width="11.5703125" style="12" customWidth="1"/>
    <col min="9250" max="9294" width="0" style="12" hidden="1" customWidth="1"/>
    <col min="9295" max="9295" width="9.140625" style="12"/>
    <col min="9296" max="9296" width="9.5703125" style="12" bestFit="1" customWidth="1"/>
    <col min="9297" max="9473" width="9.140625" style="12"/>
    <col min="9474" max="9474" width="0" style="12" hidden="1" customWidth="1"/>
    <col min="9475" max="9475" width="32" style="12" customWidth="1"/>
    <col min="9476" max="9483" width="0" style="12" hidden="1" customWidth="1"/>
    <col min="9484" max="9505" width="11.5703125" style="12" customWidth="1"/>
    <col min="9506" max="9550" width="0" style="12" hidden="1" customWidth="1"/>
    <col min="9551" max="9551" width="9.140625" style="12"/>
    <col min="9552" max="9552" width="9.5703125" style="12" bestFit="1" customWidth="1"/>
    <col min="9553" max="9729" width="9.140625" style="12"/>
    <col min="9730" max="9730" width="0" style="12" hidden="1" customWidth="1"/>
    <col min="9731" max="9731" width="32" style="12" customWidth="1"/>
    <col min="9732" max="9739" width="0" style="12" hidden="1" customWidth="1"/>
    <col min="9740" max="9761" width="11.5703125" style="12" customWidth="1"/>
    <col min="9762" max="9806" width="0" style="12" hidden="1" customWidth="1"/>
    <col min="9807" max="9807" width="9.140625" style="12"/>
    <col min="9808" max="9808" width="9.5703125" style="12" bestFit="1" customWidth="1"/>
    <col min="9809" max="9985" width="9.140625" style="12"/>
    <col min="9986" max="9986" width="0" style="12" hidden="1" customWidth="1"/>
    <col min="9987" max="9987" width="32" style="12" customWidth="1"/>
    <col min="9988" max="9995" width="0" style="12" hidden="1" customWidth="1"/>
    <col min="9996" max="10017" width="11.5703125" style="12" customWidth="1"/>
    <col min="10018" max="10062" width="0" style="12" hidden="1" customWidth="1"/>
    <col min="10063" max="10063" width="9.140625" style="12"/>
    <col min="10064" max="10064" width="9.5703125" style="12" bestFit="1" customWidth="1"/>
    <col min="10065" max="10241" width="9.140625" style="12"/>
    <col min="10242" max="10242" width="0" style="12" hidden="1" customWidth="1"/>
    <col min="10243" max="10243" width="32" style="12" customWidth="1"/>
    <col min="10244" max="10251" width="0" style="12" hidden="1" customWidth="1"/>
    <col min="10252" max="10273" width="11.5703125" style="12" customWidth="1"/>
    <col min="10274" max="10318" width="0" style="12" hidden="1" customWidth="1"/>
    <col min="10319" max="10319" width="9.140625" style="12"/>
    <col min="10320" max="10320" width="9.5703125" style="12" bestFit="1" customWidth="1"/>
    <col min="10321" max="10497" width="9.140625" style="12"/>
    <col min="10498" max="10498" width="0" style="12" hidden="1" customWidth="1"/>
    <col min="10499" max="10499" width="32" style="12" customWidth="1"/>
    <col min="10500" max="10507" width="0" style="12" hidden="1" customWidth="1"/>
    <col min="10508" max="10529" width="11.5703125" style="12" customWidth="1"/>
    <col min="10530" max="10574" width="0" style="12" hidden="1" customWidth="1"/>
    <col min="10575" max="10575" width="9.140625" style="12"/>
    <col min="10576" max="10576" width="9.5703125" style="12" bestFit="1" customWidth="1"/>
    <col min="10577" max="10753" width="9.140625" style="12"/>
    <col min="10754" max="10754" width="0" style="12" hidden="1" customWidth="1"/>
    <col min="10755" max="10755" width="32" style="12" customWidth="1"/>
    <col min="10756" max="10763" width="0" style="12" hidden="1" customWidth="1"/>
    <col min="10764" max="10785" width="11.5703125" style="12" customWidth="1"/>
    <col min="10786" max="10830" width="0" style="12" hidden="1" customWidth="1"/>
    <col min="10831" max="10831" width="9.140625" style="12"/>
    <col min="10832" max="10832" width="9.5703125" style="12" bestFit="1" customWidth="1"/>
    <col min="10833" max="11009" width="9.140625" style="12"/>
    <col min="11010" max="11010" width="0" style="12" hidden="1" customWidth="1"/>
    <col min="11011" max="11011" width="32" style="12" customWidth="1"/>
    <col min="11012" max="11019" width="0" style="12" hidden="1" customWidth="1"/>
    <col min="11020" max="11041" width="11.5703125" style="12" customWidth="1"/>
    <col min="11042" max="11086" width="0" style="12" hidden="1" customWidth="1"/>
    <col min="11087" max="11087" width="9.140625" style="12"/>
    <col min="11088" max="11088" width="9.5703125" style="12" bestFit="1" customWidth="1"/>
    <col min="11089" max="11265" width="9.140625" style="12"/>
    <col min="11266" max="11266" width="0" style="12" hidden="1" customWidth="1"/>
    <col min="11267" max="11267" width="32" style="12" customWidth="1"/>
    <col min="11268" max="11275" width="0" style="12" hidden="1" customWidth="1"/>
    <col min="11276" max="11297" width="11.5703125" style="12" customWidth="1"/>
    <col min="11298" max="11342" width="0" style="12" hidden="1" customWidth="1"/>
    <col min="11343" max="11343" width="9.140625" style="12"/>
    <col min="11344" max="11344" width="9.5703125" style="12" bestFit="1" customWidth="1"/>
    <col min="11345" max="11521" width="9.140625" style="12"/>
    <col min="11522" max="11522" width="0" style="12" hidden="1" customWidth="1"/>
    <col min="11523" max="11523" width="32" style="12" customWidth="1"/>
    <col min="11524" max="11531" width="0" style="12" hidden="1" customWidth="1"/>
    <col min="11532" max="11553" width="11.5703125" style="12" customWidth="1"/>
    <col min="11554" max="11598" width="0" style="12" hidden="1" customWidth="1"/>
    <col min="11599" max="11599" width="9.140625" style="12"/>
    <col min="11600" max="11600" width="9.5703125" style="12" bestFit="1" customWidth="1"/>
    <col min="11601" max="11777" width="9.140625" style="12"/>
    <col min="11778" max="11778" width="0" style="12" hidden="1" customWidth="1"/>
    <col min="11779" max="11779" width="32" style="12" customWidth="1"/>
    <col min="11780" max="11787" width="0" style="12" hidden="1" customWidth="1"/>
    <col min="11788" max="11809" width="11.5703125" style="12" customWidth="1"/>
    <col min="11810" max="11854" width="0" style="12" hidden="1" customWidth="1"/>
    <col min="11855" max="11855" width="9.140625" style="12"/>
    <col min="11856" max="11856" width="9.5703125" style="12" bestFit="1" customWidth="1"/>
    <col min="11857" max="12033" width="9.140625" style="12"/>
    <col min="12034" max="12034" width="0" style="12" hidden="1" customWidth="1"/>
    <col min="12035" max="12035" width="32" style="12" customWidth="1"/>
    <col min="12036" max="12043" width="0" style="12" hidden="1" customWidth="1"/>
    <col min="12044" max="12065" width="11.5703125" style="12" customWidth="1"/>
    <col min="12066" max="12110" width="0" style="12" hidden="1" customWidth="1"/>
    <col min="12111" max="12111" width="9.140625" style="12"/>
    <col min="12112" max="12112" width="9.5703125" style="12" bestFit="1" customWidth="1"/>
    <col min="12113" max="12289" width="9.140625" style="12"/>
    <col min="12290" max="12290" width="0" style="12" hidden="1" customWidth="1"/>
    <col min="12291" max="12291" width="32" style="12" customWidth="1"/>
    <col min="12292" max="12299" width="0" style="12" hidden="1" customWidth="1"/>
    <col min="12300" max="12321" width="11.5703125" style="12" customWidth="1"/>
    <col min="12322" max="12366" width="0" style="12" hidden="1" customWidth="1"/>
    <col min="12367" max="12367" width="9.140625" style="12"/>
    <col min="12368" max="12368" width="9.5703125" style="12" bestFit="1" customWidth="1"/>
    <col min="12369" max="12545" width="9.140625" style="12"/>
    <col min="12546" max="12546" width="0" style="12" hidden="1" customWidth="1"/>
    <col min="12547" max="12547" width="32" style="12" customWidth="1"/>
    <col min="12548" max="12555" width="0" style="12" hidden="1" customWidth="1"/>
    <col min="12556" max="12577" width="11.5703125" style="12" customWidth="1"/>
    <col min="12578" max="12622" width="0" style="12" hidden="1" customWidth="1"/>
    <col min="12623" max="12623" width="9.140625" style="12"/>
    <col min="12624" max="12624" width="9.5703125" style="12" bestFit="1" customWidth="1"/>
    <col min="12625" max="12801" width="9.140625" style="12"/>
    <col min="12802" max="12802" width="0" style="12" hidden="1" customWidth="1"/>
    <col min="12803" max="12803" width="32" style="12" customWidth="1"/>
    <col min="12804" max="12811" width="0" style="12" hidden="1" customWidth="1"/>
    <col min="12812" max="12833" width="11.5703125" style="12" customWidth="1"/>
    <col min="12834" max="12878" width="0" style="12" hidden="1" customWidth="1"/>
    <col min="12879" max="12879" width="9.140625" style="12"/>
    <col min="12880" max="12880" width="9.5703125" style="12" bestFit="1" customWidth="1"/>
    <col min="12881" max="13057" width="9.140625" style="12"/>
    <col min="13058" max="13058" width="0" style="12" hidden="1" customWidth="1"/>
    <col min="13059" max="13059" width="32" style="12" customWidth="1"/>
    <col min="13060" max="13067" width="0" style="12" hidden="1" customWidth="1"/>
    <col min="13068" max="13089" width="11.5703125" style="12" customWidth="1"/>
    <col min="13090" max="13134" width="0" style="12" hidden="1" customWidth="1"/>
    <col min="13135" max="13135" width="9.140625" style="12"/>
    <col min="13136" max="13136" width="9.5703125" style="12" bestFit="1" customWidth="1"/>
    <col min="13137" max="13313" width="9.140625" style="12"/>
    <col min="13314" max="13314" width="0" style="12" hidden="1" customWidth="1"/>
    <col min="13315" max="13315" width="32" style="12" customWidth="1"/>
    <col min="13316" max="13323" width="0" style="12" hidden="1" customWidth="1"/>
    <col min="13324" max="13345" width="11.5703125" style="12" customWidth="1"/>
    <col min="13346" max="13390" width="0" style="12" hidden="1" customWidth="1"/>
    <col min="13391" max="13391" width="9.140625" style="12"/>
    <col min="13392" max="13392" width="9.5703125" style="12" bestFit="1" customWidth="1"/>
    <col min="13393" max="13569" width="9.140625" style="12"/>
    <col min="13570" max="13570" width="0" style="12" hidden="1" customWidth="1"/>
    <col min="13571" max="13571" width="32" style="12" customWidth="1"/>
    <col min="13572" max="13579" width="0" style="12" hidden="1" customWidth="1"/>
    <col min="13580" max="13601" width="11.5703125" style="12" customWidth="1"/>
    <col min="13602" max="13646" width="0" style="12" hidden="1" customWidth="1"/>
    <col min="13647" max="13647" width="9.140625" style="12"/>
    <col min="13648" max="13648" width="9.5703125" style="12" bestFit="1" customWidth="1"/>
    <col min="13649" max="13825" width="9.140625" style="12"/>
    <col min="13826" max="13826" width="0" style="12" hidden="1" customWidth="1"/>
    <col min="13827" max="13827" width="32" style="12" customWidth="1"/>
    <col min="13828" max="13835" width="0" style="12" hidden="1" customWidth="1"/>
    <col min="13836" max="13857" width="11.5703125" style="12" customWidth="1"/>
    <col min="13858" max="13902" width="0" style="12" hidden="1" customWidth="1"/>
    <col min="13903" max="13903" width="9.140625" style="12"/>
    <col min="13904" max="13904" width="9.5703125" style="12" bestFit="1" customWidth="1"/>
    <col min="13905" max="14081" width="9.140625" style="12"/>
    <col min="14082" max="14082" width="0" style="12" hidden="1" customWidth="1"/>
    <col min="14083" max="14083" width="32" style="12" customWidth="1"/>
    <col min="14084" max="14091" width="0" style="12" hidden="1" customWidth="1"/>
    <col min="14092" max="14113" width="11.5703125" style="12" customWidth="1"/>
    <col min="14114" max="14158" width="0" style="12" hidden="1" customWidth="1"/>
    <col min="14159" max="14159" width="9.140625" style="12"/>
    <col min="14160" max="14160" width="9.5703125" style="12" bestFit="1" customWidth="1"/>
    <col min="14161" max="14337" width="9.140625" style="12"/>
    <col min="14338" max="14338" width="0" style="12" hidden="1" customWidth="1"/>
    <col min="14339" max="14339" width="32" style="12" customWidth="1"/>
    <col min="14340" max="14347" width="0" style="12" hidden="1" customWidth="1"/>
    <col min="14348" max="14369" width="11.5703125" style="12" customWidth="1"/>
    <col min="14370" max="14414" width="0" style="12" hidden="1" customWidth="1"/>
    <col min="14415" max="14415" width="9.140625" style="12"/>
    <col min="14416" max="14416" width="9.5703125" style="12" bestFit="1" customWidth="1"/>
    <col min="14417" max="14593" width="9.140625" style="12"/>
    <col min="14594" max="14594" width="0" style="12" hidden="1" customWidth="1"/>
    <col min="14595" max="14595" width="32" style="12" customWidth="1"/>
    <col min="14596" max="14603" width="0" style="12" hidden="1" customWidth="1"/>
    <col min="14604" max="14625" width="11.5703125" style="12" customWidth="1"/>
    <col min="14626" max="14670" width="0" style="12" hidden="1" customWidth="1"/>
    <col min="14671" max="14671" width="9.140625" style="12"/>
    <col min="14672" max="14672" width="9.5703125" style="12" bestFit="1" customWidth="1"/>
    <col min="14673" max="14849" width="9.140625" style="12"/>
    <col min="14850" max="14850" width="0" style="12" hidden="1" customWidth="1"/>
    <col min="14851" max="14851" width="32" style="12" customWidth="1"/>
    <col min="14852" max="14859" width="0" style="12" hidden="1" customWidth="1"/>
    <col min="14860" max="14881" width="11.5703125" style="12" customWidth="1"/>
    <col min="14882" max="14926" width="0" style="12" hidden="1" customWidth="1"/>
    <col min="14927" max="14927" width="9.140625" style="12"/>
    <col min="14928" max="14928" width="9.5703125" style="12" bestFit="1" customWidth="1"/>
    <col min="14929" max="15105" width="9.140625" style="12"/>
    <col min="15106" max="15106" width="0" style="12" hidden="1" customWidth="1"/>
    <col min="15107" max="15107" width="32" style="12" customWidth="1"/>
    <col min="15108" max="15115" width="0" style="12" hidden="1" customWidth="1"/>
    <col min="15116" max="15137" width="11.5703125" style="12" customWidth="1"/>
    <col min="15138" max="15182" width="0" style="12" hidden="1" customWidth="1"/>
    <col min="15183" max="15183" width="9.140625" style="12"/>
    <col min="15184" max="15184" width="9.5703125" style="12" bestFit="1" customWidth="1"/>
    <col min="15185" max="15361" width="9.140625" style="12"/>
    <col min="15362" max="15362" width="0" style="12" hidden="1" customWidth="1"/>
    <col min="15363" max="15363" width="32" style="12" customWidth="1"/>
    <col min="15364" max="15371" width="0" style="12" hidden="1" customWidth="1"/>
    <col min="15372" max="15393" width="11.5703125" style="12" customWidth="1"/>
    <col min="15394" max="15438" width="0" style="12" hidden="1" customWidth="1"/>
    <col min="15439" max="15439" width="9.140625" style="12"/>
    <col min="15440" max="15440" width="9.5703125" style="12" bestFit="1" customWidth="1"/>
    <col min="15441" max="15617" width="9.140625" style="12"/>
    <col min="15618" max="15618" width="0" style="12" hidden="1" customWidth="1"/>
    <col min="15619" max="15619" width="32" style="12" customWidth="1"/>
    <col min="15620" max="15627" width="0" style="12" hidden="1" customWidth="1"/>
    <col min="15628" max="15649" width="11.5703125" style="12" customWidth="1"/>
    <col min="15650" max="15694" width="0" style="12" hidden="1" customWidth="1"/>
    <col min="15695" max="15695" width="9.140625" style="12"/>
    <col min="15696" max="15696" width="9.5703125" style="12" bestFit="1" customWidth="1"/>
    <col min="15697" max="15873" width="9.140625" style="12"/>
    <col min="15874" max="15874" width="0" style="12" hidden="1" customWidth="1"/>
    <col min="15875" max="15875" width="32" style="12" customWidth="1"/>
    <col min="15876" max="15883" width="0" style="12" hidden="1" customWidth="1"/>
    <col min="15884" max="15905" width="11.5703125" style="12" customWidth="1"/>
    <col min="15906" max="15950" width="0" style="12" hidden="1" customWidth="1"/>
    <col min="15951" max="15951" width="9.140625" style="12"/>
    <col min="15952" max="15952" width="9.5703125" style="12" bestFit="1" customWidth="1"/>
    <col min="15953" max="16129" width="9.140625" style="12"/>
    <col min="16130" max="16130" width="0" style="12" hidden="1" customWidth="1"/>
    <col min="16131" max="16131" width="32" style="12" customWidth="1"/>
    <col min="16132" max="16139" width="0" style="12" hidden="1" customWidth="1"/>
    <col min="16140" max="16161" width="11.5703125" style="12" customWidth="1"/>
    <col min="16162" max="16206" width="0" style="12" hidden="1" customWidth="1"/>
    <col min="16207" max="16207" width="9.140625" style="12"/>
    <col min="16208" max="16208" width="9.5703125" style="12" bestFit="1" customWidth="1"/>
    <col min="16209" max="16384" width="9.140625" style="12"/>
  </cols>
  <sheetData>
    <row r="1" spans="1:80">
      <c r="B1" s="2" t="s">
        <v>0</v>
      </c>
      <c r="C1" s="3"/>
    </row>
    <row r="2" spans="1:80">
      <c r="B2" s="2" t="s">
        <v>1</v>
      </c>
      <c r="C2" s="3"/>
    </row>
    <row r="3" spans="1:80">
      <c r="B3" s="2" t="s">
        <v>500</v>
      </c>
      <c r="C3" s="3"/>
    </row>
    <row r="4" spans="1:80">
      <c r="B4" s="2" t="s">
        <v>91</v>
      </c>
      <c r="C4" s="3"/>
    </row>
    <row r="5" spans="1:80">
      <c r="B5" s="3"/>
      <c r="C5" s="3"/>
    </row>
    <row r="6" spans="1:80">
      <c r="F6" s="39">
        <v>40999</v>
      </c>
    </row>
    <row r="7" spans="1:80">
      <c r="A7" s="42"/>
      <c r="B7" s="65"/>
      <c r="C7" s="45"/>
      <c r="D7" s="45"/>
      <c r="E7" s="47" t="s">
        <v>92</v>
      </c>
      <c r="F7" s="86"/>
      <c r="G7" s="42"/>
      <c r="H7" s="65"/>
      <c r="I7" s="86"/>
      <c r="J7" s="65"/>
      <c r="K7" s="65"/>
      <c r="L7" s="65"/>
      <c r="M7" s="65"/>
      <c r="N7" s="65"/>
      <c r="O7" s="65"/>
      <c r="P7" s="65"/>
      <c r="Q7" s="65"/>
      <c r="R7" s="65"/>
      <c r="S7" s="65"/>
      <c r="T7" s="65"/>
      <c r="U7" s="65"/>
      <c r="V7" s="65"/>
      <c r="W7" s="65"/>
      <c r="X7" s="65"/>
      <c r="Y7" s="65"/>
      <c r="Z7" s="82"/>
      <c r="AA7" s="65"/>
      <c r="AB7" s="65"/>
      <c r="AC7" s="393">
        <f>'D-VEHICLE'!Q7</f>
        <v>44651</v>
      </c>
      <c r="AD7" s="393">
        <v>43555</v>
      </c>
      <c r="AE7" s="393">
        <f>'D-VEHICLE'!R7</f>
        <v>44286</v>
      </c>
      <c r="AF7" s="65"/>
      <c r="AG7" s="65"/>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7" t="s">
        <v>93</v>
      </c>
      <c r="BI7" s="82"/>
      <c r="BJ7" s="65"/>
      <c r="BK7" s="65"/>
      <c r="BL7" s="47"/>
      <c r="BM7" s="46"/>
      <c r="BN7" s="65"/>
      <c r="BO7" s="65"/>
      <c r="BP7" s="65"/>
      <c r="BQ7" s="65"/>
      <c r="BR7" s="65"/>
      <c r="BS7" s="47"/>
      <c r="BT7" s="42"/>
      <c r="BU7" s="65"/>
      <c r="BV7" s="87"/>
      <c r="BW7" s="88"/>
      <c r="BX7" s="88"/>
      <c r="BY7" s="89" t="s">
        <v>94</v>
      </c>
      <c r="BZ7" s="87"/>
    </row>
    <row r="8" spans="1:80" ht="14.25" customHeight="1">
      <c r="A8" s="42" t="s">
        <v>95</v>
      </c>
      <c r="B8" s="15" t="s">
        <v>39</v>
      </c>
      <c r="C8" s="77"/>
      <c r="D8" s="77" t="s">
        <v>96</v>
      </c>
      <c r="E8" s="90" t="s">
        <v>40</v>
      </c>
      <c r="F8" s="91"/>
      <c r="G8" s="16" t="s">
        <v>97</v>
      </c>
      <c r="H8" s="92" t="s">
        <v>98</v>
      </c>
      <c r="I8" s="91" t="s">
        <v>5</v>
      </c>
      <c r="J8" s="92"/>
      <c r="K8" s="178" t="s">
        <v>12</v>
      </c>
      <c r="L8" s="179"/>
      <c r="M8" s="179"/>
      <c r="N8" s="179"/>
      <c r="O8" s="179"/>
      <c r="P8" s="179"/>
      <c r="Q8" s="180"/>
      <c r="R8" s="178" t="s">
        <v>13</v>
      </c>
      <c r="S8" s="179"/>
      <c r="T8" s="180"/>
      <c r="U8" s="178" t="s">
        <v>14</v>
      </c>
      <c r="V8" s="179"/>
      <c r="W8" s="179"/>
      <c r="X8" s="180"/>
      <c r="Y8" s="178" t="s">
        <v>15</v>
      </c>
      <c r="Z8" s="196"/>
      <c r="AA8" s="179"/>
      <c r="AB8" s="179"/>
      <c r="AC8" s="179"/>
      <c r="AD8" s="179"/>
      <c r="AE8" s="180"/>
      <c r="AF8" s="181" t="s">
        <v>16</v>
      </c>
      <c r="AG8" s="18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7" t="s">
        <v>4</v>
      </c>
      <c r="BI8" s="82"/>
      <c r="BJ8" s="65" t="s">
        <v>99</v>
      </c>
      <c r="BK8" s="65"/>
      <c r="BL8" s="47"/>
      <c r="BM8" s="46"/>
      <c r="BN8" s="65"/>
      <c r="BO8" s="65"/>
      <c r="BP8" s="65"/>
      <c r="BQ8" s="65"/>
      <c r="BR8" s="65"/>
      <c r="BS8" s="47"/>
      <c r="BT8" s="42"/>
      <c r="BU8" s="65"/>
      <c r="BV8" s="93" t="s">
        <v>7</v>
      </c>
      <c r="BW8" s="94" t="s">
        <v>42</v>
      </c>
      <c r="BX8" s="94"/>
      <c r="BY8" s="93" t="s">
        <v>8</v>
      </c>
      <c r="BZ8" s="93" t="s">
        <v>8</v>
      </c>
    </row>
    <row r="9" spans="1:80" ht="63.75">
      <c r="A9" s="42"/>
      <c r="B9" s="16"/>
      <c r="C9" s="26"/>
      <c r="D9" s="77"/>
      <c r="E9" s="95"/>
      <c r="F9" s="17" t="s">
        <v>10</v>
      </c>
      <c r="G9" s="16" t="s">
        <v>11</v>
      </c>
      <c r="H9" s="16" t="s">
        <v>11</v>
      </c>
      <c r="I9" s="17" t="s">
        <v>10</v>
      </c>
      <c r="J9" s="16" t="s">
        <v>11</v>
      </c>
      <c r="K9" s="203" t="s">
        <v>503</v>
      </c>
      <c r="L9" s="455"/>
      <c r="M9" s="183" t="s">
        <v>20</v>
      </c>
      <c r="N9" s="184"/>
      <c r="O9" s="183" t="s">
        <v>21</v>
      </c>
      <c r="P9" s="184"/>
      <c r="Q9" s="203" t="s">
        <v>515</v>
      </c>
      <c r="R9" s="22" t="s">
        <v>22</v>
      </c>
      <c r="S9" s="22" t="s">
        <v>23</v>
      </c>
      <c r="T9" s="22" t="s">
        <v>24</v>
      </c>
      <c r="U9" s="187" t="s">
        <v>501</v>
      </c>
      <c r="V9" s="174" t="s">
        <v>25</v>
      </c>
      <c r="W9" s="174" t="s">
        <v>26</v>
      </c>
      <c r="X9" s="23" t="s">
        <v>27</v>
      </c>
      <c r="Y9" s="23" t="s">
        <v>28</v>
      </c>
      <c r="Z9" s="23" t="s">
        <v>29</v>
      </c>
      <c r="AA9" s="174" t="s">
        <v>15</v>
      </c>
      <c r="AB9" s="24" t="s">
        <v>30</v>
      </c>
      <c r="AC9" s="24" t="s">
        <v>31</v>
      </c>
      <c r="AD9" s="24" t="s">
        <v>32</v>
      </c>
      <c r="AE9" s="24" t="s">
        <v>33</v>
      </c>
      <c r="AF9" s="187" t="s">
        <v>514</v>
      </c>
      <c r="AG9" s="362" t="s">
        <v>389</v>
      </c>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94" t="s">
        <v>17</v>
      </c>
      <c r="BI9" s="175" t="s">
        <v>41</v>
      </c>
      <c r="BJ9" s="175" t="s">
        <v>100</v>
      </c>
      <c r="BK9" s="96"/>
      <c r="BL9" s="35"/>
      <c r="BM9" s="41" t="s">
        <v>101</v>
      </c>
      <c r="BN9" s="42"/>
      <c r="BO9" s="42"/>
      <c r="BP9" s="42" t="s">
        <v>102</v>
      </c>
      <c r="BQ9" s="42"/>
      <c r="BR9" s="42"/>
      <c r="BS9" s="35" t="s">
        <v>6</v>
      </c>
      <c r="BT9" s="175" t="s">
        <v>103</v>
      </c>
      <c r="BU9" s="42" t="s">
        <v>104</v>
      </c>
      <c r="BV9" s="94" t="s">
        <v>17</v>
      </c>
      <c r="BW9" s="94" t="s">
        <v>105</v>
      </c>
      <c r="BX9" s="94"/>
      <c r="BY9" s="94" t="s">
        <v>18</v>
      </c>
      <c r="BZ9" s="94" t="s">
        <v>19</v>
      </c>
    </row>
    <row r="10" spans="1:80" ht="15" customHeight="1">
      <c r="A10" s="97" t="s">
        <v>107</v>
      </c>
      <c r="B10" s="63" t="s">
        <v>108</v>
      </c>
      <c r="C10" s="36"/>
      <c r="D10" s="45"/>
      <c r="E10" s="35"/>
      <c r="F10" s="39"/>
      <c r="G10" s="39"/>
      <c r="H10" s="36"/>
      <c r="I10" s="39"/>
      <c r="J10" s="36"/>
      <c r="K10" s="36"/>
      <c r="L10" s="36"/>
      <c r="M10" s="36"/>
      <c r="N10" s="36"/>
      <c r="O10" s="36"/>
      <c r="P10" s="36"/>
      <c r="Q10" s="36"/>
      <c r="R10" s="36"/>
      <c r="S10" s="36"/>
      <c r="T10" s="36"/>
      <c r="U10" s="36"/>
      <c r="V10" s="36"/>
      <c r="W10" s="36"/>
      <c r="X10" s="36"/>
      <c r="Y10" s="36"/>
      <c r="Z10" s="67"/>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88"/>
      <c r="BI10" s="39">
        <v>41364</v>
      </c>
      <c r="BJ10" s="41"/>
      <c r="BK10" s="36"/>
      <c r="BL10" s="35"/>
      <c r="BM10" s="41"/>
      <c r="BN10" s="36"/>
      <c r="BO10" s="42"/>
      <c r="BP10" s="42"/>
      <c r="BQ10" s="42"/>
      <c r="BR10" s="42"/>
      <c r="BS10" s="35"/>
      <c r="BT10" s="42"/>
      <c r="BU10" s="36"/>
      <c r="BV10" s="88"/>
      <c r="BW10" s="88"/>
      <c r="BX10" s="88"/>
      <c r="BY10" s="35" t="s">
        <v>109</v>
      </c>
      <c r="BZ10" s="35" t="s">
        <v>109</v>
      </c>
    </row>
    <row r="11" spans="1:80" s="57" customFormat="1">
      <c r="A11" s="65"/>
      <c r="B11" s="37" t="s">
        <v>36</v>
      </c>
      <c r="C11" s="36"/>
      <c r="D11" s="45"/>
      <c r="E11" s="35"/>
      <c r="F11" s="39"/>
      <c r="G11" s="86"/>
      <c r="H11" s="36"/>
      <c r="I11" s="86"/>
      <c r="J11" s="45"/>
      <c r="K11" s="45"/>
      <c r="L11" s="45"/>
      <c r="M11" s="36"/>
      <c r="N11" s="45"/>
      <c r="O11" s="45"/>
      <c r="P11" s="45"/>
      <c r="Q11" s="45"/>
      <c r="R11" s="45"/>
      <c r="S11" s="45"/>
      <c r="T11" s="45"/>
      <c r="U11" s="45"/>
      <c r="V11" s="45"/>
      <c r="W11" s="45"/>
      <c r="X11" s="45"/>
      <c r="Y11" s="45"/>
      <c r="Z11" s="197"/>
      <c r="AA11" s="45"/>
      <c r="AB11" s="45"/>
      <c r="AC11" s="45"/>
      <c r="AD11" s="45"/>
      <c r="AE11" s="45"/>
      <c r="AF11" s="45"/>
      <c r="AG11" s="45"/>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88"/>
      <c r="BI11" s="34"/>
      <c r="BJ11" s="41"/>
      <c r="BK11" s="67"/>
      <c r="BL11" s="35"/>
      <c r="BM11" s="46"/>
      <c r="BN11" s="45"/>
      <c r="BO11" s="45"/>
      <c r="BP11" s="42"/>
      <c r="BQ11" s="42"/>
      <c r="BR11" s="36"/>
      <c r="BS11" s="35"/>
      <c r="BT11" s="45"/>
      <c r="BU11" s="45"/>
      <c r="BV11" s="88"/>
      <c r="BW11" s="88"/>
      <c r="BX11" s="88"/>
      <c r="BY11" s="35"/>
      <c r="BZ11" s="35"/>
      <c r="CB11" s="57" t="str">
        <f>IF(BV11&gt;BW11,"Danger","")</f>
        <v/>
      </c>
    </row>
    <row r="12" spans="1:80" s="57" customFormat="1">
      <c r="A12" s="65"/>
      <c r="B12" s="98" t="s">
        <v>110</v>
      </c>
      <c r="C12" s="36"/>
      <c r="D12" s="45"/>
      <c r="E12" s="35">
        <v>1249614</v>
      </c>
      <c r="F12" s="39">
        <v>40628</v>
      </c>
      <c r="G12" s="36"/>
      <c r="H12" s="36"/>
      <c r="I12" s="86"/>
      <c r="J12" s="45"/>
      <c r="K12" s="141">
        <v>1249614</v>
      </c>
      <c r="L12" s="141"/>
      <c r="M12" s="105">
        <v>40628</v>
      </c>
      <c r="N12" s="36">
        <v>0</v>
      </c>
      <c r="O12" s="36"/>
      <c r="P12" s="36">
        <v>0</v>
      </c>
      <c r="Q12" s="141">
        <f>K12+N12-P12</f>
        <v>1249614</v>
      </c>
      <c r="R12" s="33">
        <v>5</v>
      </c>
      <c r="S12" s="33">
        <v>5</v>
      </c>
      <c r="T12" s="177">
        <f>R12-S12</f>
        <v>0</v>
      </c>
      <c r="U12" s="19">
        <v>62481</v>
      </c>
      <c r="V12" s="19">
        <f>ROUND((Q12*5%),0)</f>
        <v>62481</v>
      </c>
      <c r="W12" s="36">
        <f>U12-V12</f>
        <v>0</v>
      </c>
      <c r="X12" s="36">
        <v>0</v>
      </c>
      <c r="Y12" s="141">
        <v>1187133</v>
      </c>
      <c r="Z12" s="34">
        <f>+AC7-AE7</f>
        <v>365</v>
      </c>
      <c r="AA12" s="19">
        <f>X12*K12*Z12/(365*100)</f>
        <v>0</v>
      </c>
      <c r="AB12" s="19">
        <v>0</v>
      </c>
      <c r="AC12" s="19">
        <f>AA12+Y12+AB12</f>
        <v>1187133</v>
      </c>
      <c r="AD12" s="19">
        <f>0</f>
        <v>0</v>
      </c>
      <c r="AE12" s="19">
        <f>AC12-AD12</f>
        <v>1187133</v>
      </c>
      <c r="AF12" s="19">
        <f>Q12-AE12</f>
        <v>62481</v>
      </c>
      <c r="AG12" s="19">
        <v>62481</v>
      </c>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88">
        <v>119690</v>
      </c>
      <c r="BI12" s="34">
        <f>$BI$10-F6</f>
        <v>365</v>
      </c>
      <c r="BJ12" s="41">
        <f>BI12</f>
        <v>365</v>
      </c>
      <c r="BK12" s="67">
        <v>4.75</v>
      </c>
      <c r="BL12" s="35" t="e">
        <f>ROUND(BK12*BJ12/(365*100)*#REF!,0)</f>
        <v>#REF!</v>
      </c>
      <c r="BM12" s="46"/>
      <c r="BN12" s="45"/>
      <c r="BO12" s="45"/>
      <c r="BP12" s="42"/>
      <c r="BQ12" s="42"/>
      <c r="BR12" s="36"/>
      <c r="BS12" s="35" t="e">
        <f>ROUND(BR12+BO12+BL12,0)</f>
        <v>#REF!</v>
      </c>
      <c r="BT12" s="45"/>
      <c r="BU12" s="45"/>
      <c r="BV12" s="88" t="e">
        <f>BS12+BH12</f>
        <v>#REF!</v>
      </c>
      <c r="BW12" s="88" t="e">
        <f>ROUND(+#REF!*95%,0)</f>
        <v>#REF!</v>
      </c>
      <c r="BX12" s="88" t="e">
        <f>+BW12-BV12</f>
        <v>#REF!</v>
      </c>
      <c r="BY12" s="35" t="e">
        <f>#REF!-BV12</f>
        <v>#REF!</v>
      </c>
      <c r="BZ12" s="35">
        <v>1129924</v>
      </c>
      <c r="CA12" s="186">
        <f>+AF12-V12</f>
        <v>0</v>
      </c>
    </row>
    <row r="13" spans="1:80" s="57" customFormat="1">
      <c r="A13" s="65"/>
      <c r="B13" s="98"/>
      <c r="C13" s="36"/>
      <c r="D13" s="45"/>
      <c r="E13" s="35"/>
      <c r="F13" s="39"/>
      <c r="G13" s="36"/>
      <c r="H13" s="36"/>
      <c r="I13" s="86"/>
      <c r="J13" s="45"/>
      <c r="K13" s="45"/>
      <c r="L13" s="45"/>
      <c r="M13" s="36"/>
      <c r="N13" s="45"/>
      <c r="O13" s="45"/>
      <c r="P13" s="45"/>
      <c r="Q13" s="45"/>
      <c r="R13" s="45"/>
      <c r="S13" s="45"/>
      <c r="T13" s="45"/>
      <c r="U13" s="45"/>
      <c r="V13" s="45"/>
      <c r="W13" s="45"/>
      <c r="X13" s="45"/>
      <c r="Y13" s="45"/>
      <c r="Z13" s="197"/>
      <c r="AA13" s="45"/>
      <c r="AB13" s="45"/>
      <c r="AC13" s="45"/>
      <c r="AD13" s="45"/>
      <c r="AE13" s="45"/>
      <c r="AF13" s="45"/>
      <c r="AG13" s="45"/>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88"/>
      <c r="BI13" s="34"/>
      <c r="BJ13" s="41"/>
      <c r="BK13" s="67"/>
      <c r="BL13" s="35"/>
      <c r="BM13" s="46"/>
      <c r="BN13" s="45"/>
      <c r="BO13" s="45"/>
      <c r="BP13" s="42"/>
      <c r="BQ13" s="42"/>
      <c r="BR13" s="36"/>
      <c r="BS13" s="35"/>
      <c r="BT13" s="45"/>
      <c r="BU13" s="45"/>
      <c r="BV13" s="88"/>
      <c r="BW13" s="88"/>
      <c r="BX13" s="88"/>
      <c r="BY13" s="35"/>
      <c r="BZ13" s="35"/>
      <c r="CB13" s="57" t="str">
        <f>IF(BV13&gt;BW13,"Danger","")</f>
        <v/>
      </c>
    </row>
    <row r="14" spans="1:80" ht="15" customHeight="1">
      <c r="A14" s="65"/>
      <c r="B14" s="75" t="s">
        <v>111</v>
      </c>
      <c r="C14" s="26"/>
      <c r="D14" s="77"/>
      <c r="E14" s="90">
        <f>SUM(E9:E13)</f>
        <v>1249614</v>
      </c>
      <c r="F14" s="77"/>
      <c r="G14" s="90">
        <f>SUM(G9:G13)</f>
        <v>0</v>
      </c>
      <c r="H14" s="90">
        <f>SUM(H9:H13)</f>
        <v>0</v>
      </c>
      <c r="I14" s="17"/>
      <c r="J14" s="90">
        <f>SUM(J9:J13)</f>
        <v>0</v>
      </c>
      <c r="K14" s="76">
        <f>SUM(K12)</f>
        <v>1249614</v>
      </c>
      <c r="L14" s="76"/>
      <c r="M14" s="90"/>
      <c r="N14" s="76">
        <f>SUM(N12)</f>
        <v>0</v>
      </c>
      <c r="O14" s="90"/>
      <c r="P14" s="76">
        <f>SUM(P12)</f>
        <v>0</v>
      </c>
      <c r="Q14" s="449">
        <f>SUM(Q12)</f>
        <v>1249614</v>
      </c>
      <c r="R14" s="90"/>
      <c r="S14" s="90"/>
      <c r="T14" s="90"/>
      <c r="U14" s="76">
        <f>SUM(U12)</f>
        <v>62481</v>
      </c>
      <c r="V14" s="76">
        <f>SUM(V12)</f>
        <v>62481</v>
      </c>
      <c r="W14" s="76">
        <f>SUM(W12)</f>
        <v>0</v>
      </c>
      <c r="X14" s="90"/>
      <c r="Y14" s="150">
        <f>SUM(Y12)</f>
        <v>1187133</v>
      </c>
      <c r="Z14" s="198"/>
      <c r="AA14" s="76">
        <f>SUM(AA12)</f>
        <v>0</v>
      </c>
      <c r="AB14" s="90"/>
      <c r="AC14" s="76">
        <f>SUM(AC12)</f>
        <v>1187133</v>
      </c>
      <c r="AD14" s="90"/>
      <c r="AE14" s="76">
        <f>SUM(AE12)</f>
        <v>1187133</v>
      </c>
      <c r="AF14" s="76">
        <f>SUM(AF12)</f>
        <v>62481</v>
      </c>
      <c r="AG14" s="76">
        <f>SUM(AG12)</f>
        <v>62481</v>
      </c>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7">
        <f>SUM(BH9:BH13)</f>
        <v>119690</v>
      </c>
      <c r="BI14" s="41"/>
      <c r="BJ14" s="41"/>
      <c r="BK14" s="36"/>
      <c r="BL14" s="47" t="e">
        <f>SUM(BL9:BL13)</f>
        <v>#REF!</v>
      </c>
      <c r="BM14" s="41"/>
      <c r="BN14" s="36"/>
      <c r="BO14" s="47">
        <f>SUM(BO9:BO13)</f>
        <v>0</v>
      </c>
      <c r="BP14" s="41"/>
      <c r="BQ14" s="36"/>
      <c r="BR14" s="47">
        <f t="shared" ref="BR14:BW14" si="0">SUM(BR9:BR13)</f>
        <v>0</v>
      </c>
      <c r="BS14" s="47" t="e">
        <f t="shared" si="0"/>
        <v>#REF!</v>
      </c>
      <c r="BT14" s="47">
        <f t="shared" si="0"/>
        <v>0</v>
      </c>
      <c r="BU14" s="47">
        <f t="shared" si="0"/>
        <v>0</v>
      </c>
      <c r="BV14" s="47" t="e">
        <f t="shared" si="0"/>
        <v>#REF!</v>
      </c>
      <c r="BW14" s="47" t="e">
        <f t="shared" si="0"/>
        <v>#REF!</v>
      </c>
      <c r="BX14" s="87"/>
      <c r="BY14" s="47" t="e">
        <f>SUM(BY9:BY13)</f>
        <v>#REF!</v>
      </c>
      <c r="BZ14" s="47">
        <f>SUM(BZ9:BZ13)</f>
        <v>1129924</v>
      </c>
    </row>
    <row r="16" spans="1:80">
      <c r="H16" s="54"/>
      <c r="J16" s="54"/>
      <c r="K16" s="54"/>
      <c r="L16" s="54"/>
      <c r="M16" s="54"/>
      <c r="N16" s="54"/>
      <c r="O16" s="54"/>
      <c r="P16" s="54"/>
      <c r="Q16" s="54"/>
      <c r="R16" s="54"/>
      <c r="S16" s="54"/>
      <c r="T16" s="54"/>
      <c r="U16" s="54"/>
      <c r="V16" s="54"/>
      <c r="W16" s="54"/>
      <c r="X16" s="54"/>
      <c r="Y16" s="54"/>
      <c r="Z16" s="199"/>
      <c r="AA16" s="54"/>
      <c r="AB16" s="54"/>
      <c r="AC16" s="54"/>
      <c r="AD16" s="54"/>
      <c r="AE16" s="54"/>
      <c r="AF16" s="54"/>
      <c r="AG16" s="54"/>
      <c r="BN16" s="54"/>
      <c r="BO16" s="54"/>
      <c r="BT16" s="54"/>
    </row>
    <row r="17" spans="2:73">
      <c r="H17" s="54"/>
      <c r="BI17" s="54"/>
      <c r="BO17" s="54"/>
      <c r="BU17" s="54"/>
    </row>
    <row r="18" spans="2:73">
      <c r="B18" s="57"/>
      <c r="BI18" s="54"/>
    </row>
    <row r="19" spans="2:73">
      <c r="B19" s="3"/>
    </row>
    <row r="20" spans="2:73">
      <c r="H20" s="84"/>
    </row>
    <row r="21" spans="2:73">
      <c r="B21" s="99" t="s">
        <v>112</v>
      </c>
    </row>
  </sheetData>
  <conditionalFormatting sqref="BS10 BZ11:BZ13">
    <cfRule type="cellIs" dxfId="6" priority="1" stopIfTrue="1" operator="lessThan">
      <formula>0</formula>
    </cfRule>
  </conditionalFormatting>
  <printOptions horizontalCentered="1"/>
  <pageMargins left="0.38" right="0.5" top="0.75" bottom="0.5" header="0.25" footer="0.5"/>
  <pageSetup paperSize="9" scale="67" orientation="landscape" r:id="rId1"/>
  <headerFooter alignWithMargins="0">
    <oddHeader xml:space="preserve">&amp;LDepreciation on Machinery
&amp;C Century NF Castings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36"/>
  <sheetViews>
    <sheetView zoomScale="80" zoomScaleNormal="80" workbookViewId="0">
      <pane xSplit="2" ySplit="8" topLeftCell="C9" activePane="bottomRight" state="frozen"/>
      <selection pane="topRight" activeCell="C1" sqref="C1"/>
      <selection pane="bottomLeft" activeCell="A6" sqref="A6"/>
      <selection pane="bottomRight" activeCell="K1" sqref="K1:V1048576"/>
    </sheetView>
  </sheetViews>
  <sheetFormatPr defaultRowHeight="12.75"/>
  <cols>
    <col min="1" max="1" width="5.85546875" style="227" customWidth="1"/>
    <col min="2" max="2" width="30.5703125" style="227" customWidth="1"/>
    <col min="3" max="3" width="15.28515625" style="228" customWidth="1"/>
    <col min="4" max="4" width="12.28515625" style="225" hidden="1" customWidth="1"/>
    <col min="5" max="5" width="11.85546875" style="275" customWidth="1"/>
    <col min="6" max="6" width="11.28515625" style="226" hidden="1" customWidth="1"/>
    <col min="7" max="7" width="9.5703125" style="226" hidden="1" customWidth="1"/>
    <col min="8" max="8" width="10.140625" style="226" hidden="1" customWidth="1"/>
    <col min="9" max="9" width="12.42578125" style="226" customWidth="1"/>
    <col min="10" max="10" width="12.85546875" style="226" customWidth="1"/>
    <col min="11" max="11" width="12.140625" style="226" hidden="1" customWidth="1"/>
    <col min="12" max="12" width="11.28515625" style="226" hidden="1" customWidth="1"/>
    <col min="13" max="13" width="12.140625" style="226" hidden="1" customWidth="1"/>
    <col min="14" max="14" width="11.28515625" style="226" hidden="1" customWidth="1"/>
    <col min="15" max="15" width="12.5703125" style="226" hidden="1" customWidth="1"/>
    <col min="16" max="16" width="12.140625" style="226" hidden="1" customWidth="1"/>
    <col min="17" max="17" width="13.7109375" style="226" hidden="1" customWidth="1"/>
    <col min="18" max="18" width="12" style="226" hidden="1" customWidth="1"/>
    <col min="19" max="19" width="13.140625" style="226" hidden="1" customWidth="1"/>
    <col min="20" max="20" width="12.140625" style="226" hidden="1" customWidth="1"/>
    <col min="21" max="21" width="15.5703125" style="226" hidden="1" customWidth="1"/>
    <col min="22" max="22" width="13" style="226" hidden="1" customWidth="1"/>
    <col min="23" max="23" width="11.42578125" style="226" customWidth="1"/>
    <col min="24" max="24" width="12.5703125" style="226" customWidth="1"/>
    <col min="25" max="25" width="13.5703125" style="226" hidden="1" customWidth="1"/>
    <col min="26" max="26" width="12.5703125" style="227" customWidth="1"/>
    <col min="27" max="184" width="9.140625" style="227"/>
    <col min="185" max="185" width="5.85546875" style="227" customWidth="1"/>
    <col min="186" max="186" width="40.28515625" style="227" customWidth="1"/>
    <col min="187" max="193" width="9.140625" style="227" customWidth="1"/>
    <col min="194" max="194" width="14.28515625" style="227" customWidth="1"/>
    <col min="195" max="195" width="14.85546875" style="227" customWidth="1"/>
    <col min="196" max="196" width="14.7109375" style="227" customWidth="1"/>
    <col min="197" max="197" width="13.42578125" style="227" customWidth="1"/>
    <col min="198" max="198" width="14.5703125" style="227" customWidth="1"/>
    <col min="199" max="199" width="13.5703125" style="227" customWidth="1"/>
    <col min="200" max="200" width="12.85546875" style="227" customWidth="1"/>
    <col min="201" max="201" width="12.140625" style="227" customWidth="1"/>
    <col min="202" max="202" width="11.28515625" style="227" customWidth="1"/>
    <col min="203" max="203" width="13.28515625" style="227" customWidth="1"/>
    <col min="204" max="204" width="11.28515625" style="227" customWidth="1"/>
    <col min="205" max="205" width="12.5703125" style="227" customWidth="1"/>
    <col min="206" max="209" width="12.140625" style="227" customWidth="1"/>
    <col min="210" max="213" width="11.28515625" style="227" customWidth="1"/>
    <col min="214" max="214" width="12.5703125" style="227" customWidth="1"/>
    <col min="215" max="215" width="14.85546875" style="227" customWidth="1"/>
    <col min="216" max="258" width="9.140625" style="227" customWidth="1"/>
    <col min="259" max="259" width="13.85546875" style="227" customWidth="1"/>
    <col min="260" max="261" width="9.140625" style="227" customWidth="1"/>
    <col min="262" max="262" width="11.85546875" style="227" bestFit="1" customWidth="1"/>
    <col min="263" max="440" width="9.140625" style="227"/>
    <col min="441" max="441" width="5.85546875" style="227" customWidth="1"/>
    <col min="442" max="442" width="40.28515625" style="227" customWidth="1"/>
    <col min="443" max="449" width="9.140625" style="227" customWidth="1"/>
    <col min="450" max="450" width="14.28515625" style="227" customWidth="1"/>
    <col min="451" max="451" width="14.85546875" style="227" customWidth="1"/>
    <col min="452" max="452" width="14.7109375" style="227" customWidth="1"/>
    <col min="453" max="453" width="13.42578125" style="227" customWidth="1"/>
    <col min="454" max="454" width="14.5703125" style="227" customWidth="1"/>
    <col min="455" max="455" width="13.5703125" style="227" customWidth="1"/>
    <col min="456" max="456" width="12.85546875" style="227" customWidth="1"/>
    <col min="457" max="457" width="12.140625" style="227" customWidth="1"/>
    <col min="458" max="458" width="11.28515625" style="227" customWidth="1"/>
    <col min="459" max="459" width="13.28515625" style="227" customWidth="1"/>
    <col min="460" max="460" width="11.28515625" style="227" customWidth="1"/>
    <col min="461" max="461" width="12.5703125" style="227" customWidth="1"/>
    <col min="462" max="465" width="12.140625" style="227" customWidth="1"/>
    <col min="466" max="469" width="11.28515625" style="227" customWidth="1"/>
    <col min="470" max="470" width="12.5703125" style="227" customWidth="1"/>
    <col min="471" max="471" width="14.85546875" style="227" customWidth="1"/>
    <col min="472" max="514" width="9.140625" style="227" customWidth="1"/>
    <col min="515" max="515" width="13.85546875" style="227" customWidth="1"/>
    <col min="516" max="517" width="9.140625" style="227" customWidth="1"/>
    <col min="518" max="518" width="11.85546875" style="227" bestFit="1" customWidth="1"/>
    <col min="519" max="696" width="9.140625" style="227"/>
    <col min="697" max="697" width="5.85546875" style="227" customWidth="1"/>
    <col min="698" max="698" width="40.28515625" style="227" customWidth="1"/>
    <col min="699" max="705" width="9.140625" style="227" customWidth="1"/>
    <col min="706" max="706" width="14.28515625" style="227" customWidth="1"/>
    <col min="707" max="707" width="14.85546875" style="227" customWidth="1"/>
    <col min="708" max="708" width="14.7109375" style="227" customWidth="1"/>
    <col min="709" max="709" width="13.42578125" style="227" customWidth="1"/>
    <col min="710" max="710" width="14.5703125" style="227" customWidth="1"/>
    <col min="711" max="711" width="13.5703125" style="227" customWidth="1"/>
    <col min="712" max="712" width="12.85546875" style="227" customWidth="1"/>
    <col min="713" max="713" width="12.140625" style="227" customWidth="1"/>
    <col min="714" max="714" width="11.28515625" style="227" customWidth="1"/>
    <col min="715" max="715" width="13.28515625" style="227" customWidth="1"/>
    <col min="716" max="716" width="11.28515625" style="227" customWidth="1"/>
    <col min="717" max="717" width="12.5703125" style="227" customWidth="1"/>
    <col min="718" max="721" width="12.140625" style="227" customWidth="1"/>
    <col min="722" max="725" width="11.28515625" style="227" customWidth="1"/>
    <col min="726" max="726" width="12.5703125" style="227" customWidth="1"/>
    <col min="727" max="727" width="14.85546875" style="227" customWidth="1"/>
    <col min="728" max="770" width="9.140625" style="227" customWidth="1"/>
    <col min="771" max="771" width="13.85546875" style="227" customWidth="1"/>
    <col min="772" max="773" width="9.140625" style="227" customWidth="1"/>
    <col min="774" max="774" width="11.85546875" style="227" bestFit="1" customWidth="1"/>
    <col min="775" max="952" width="9.140625" style="227"/>
    <col min="953" max="953" width="5.85546875" style="227" customWidth="1"/>
    <col min="954" max="954" width="40.28515625" style="227" customWidth="1"/>
    <col min="955" max="961" width="9.140625" style="227" customWidth="1"/>
    <col min="962" max="962" width="14.28515625" style="227" customWidth="1"/>
    <col min="963" max="963" width="14.85546875" style="227" customWidth="1"/>
    <col min="964" max="964" width="14.7109375" style="227" customWidth="1"/>
    <col min="965" max="965" width="13.42578125" style="227" customWidth="1"/>
    <col min="966" max="966" width="14.5703125" style="227" customWidth="1"/>
    <col min="967" max="967" width="13.5703125" style="227" customWidth="1"/>
    <col min="968" max="968" width="12.85546875" style="227" customWidth="1"/>
    <col min="969" max="969" width="12.140625" style="227" customWidth="1"/>
    <col min="970" max="970" width="11.28515625" style="227" customWidth="1"/>
    <col min="971" max="971" width="13.28515625" style="227" customWidth="1"/>
    <col min="972" max="972" width="11.28515625" style="227" customWidth="1"/>
    <col min="973" max="973" width="12.5703125" style="227" customWidth="1"/>
    <col min="974" max="977" width="12.140625" style="227" customWidth="1"/>
    <col min="978" max="981" width="11.28515625" style="227" customWidth="1"/>
    <col min="982" max="982" width="12.5703125" style="227" customWidth="1"/>
    <col min="983" max="983" width="14.85546875" style="227" customWidth="1"/>
    <col min="984" max="1026" width="9.140625" style="227" customWidth="1"/>
    <col min="1027" max="1027" width="13.85546875" style="227" customWidth="1"/>
    <col min="1028" max="1029" width="9.140625" style="227" customWidth="1"/>
    <col min="1030" max="1030" width="11.85546875" style="227" bestFit="1" customWidth="1"/>
    <col min="1031" max="1208" width="9.140625" style="227"/>
    <col min="1209" max="1209" width="5.85546875" style="227" customWidth="1"/>
    <col min="1210" max="1210" width="40.28515625" style="227" customWidth="1"/>
    <col min="1211" max="1217" width="9.140625" style="227" customWidth="1"/>
    <col min="1218" max="1218" width="14.28515625" style="227" customWidth="1"/>
    <col min="1219" max="1219" width="14.85546875" style="227" customWidth="1"/>
    <col min="1220" max="1220" width="14.7109375" style="227" customWidth="1"/>
    <col min="1221" max="1221" width="13.42578125" style="227" customWidth="1"/>
    <col min="1222" max="1222" width="14.5703125" style="227" customWidth="1"/>
    <col min="1223" max="1223" width="13.5703125" style="227" customWidth="1"/>
    <col min="1224" max="1224" width="12.85546875" style="227" customWidth="1"/>
    <col min="1225" max="1225" width="12.140625" style="227" customWidth="1"/>
    <col min="1226" max="1226" width="11.28515625" style="227" customWidth="1"/>
    <col min="1227" max="1227" width="13.28515625" style="227" customWidth="1"/>
    <col min="1228" max="1228" width="11.28515625" style="227" customWidth="1"/>
    <col min="1229" max="1229" width="12.5703125" style="227" customWidth="1"/>
    <col min="1230" max="1233" width="12.140625" style="227" customWidth="1"/>
    <col min="1234" max="1237" width="11.28515625" style="227" customWidth="1"/>
    <col min="1238" max="1238" width="12.5703125" style="227" customWidth="1"/>
    <col min="1239" max="1239" width="14.85546875" style="227" customWidth="1"/>
    <col min="1240" max="1282" width="9.140625" style="227" customWidth="1"/>
    <col min="1283" max="1283" width="13.85546875" style="227" customWidth="1"/>
    <col min="1284" max="1285" width="9.140625" style="227" customWidth="1"/>
    <col min="1286" max="1286" width="11.85546875" style="227" bestFit="1" customWidth="1"/>
    <col min="1287" max="1464" width="9.140625" style="227"/>
    <col min="1465" max="1465" width="5.85546875" style="227" customWidth="1"/>
    <col min="1466" max="1466" width="40.28515625" style="227" customWidth="1"/>
    <col min="1467" max="1473" width="9.140625" style="227" customWidth="1"/>
    <col min="1474" max="1474" width="14.28515625" style="227" customWidth="1"/>
    <col min="1475" max="1475" width="14.85546875" style="227" customWidth="1"/>
    <col min="1476" max="1476" width="14.7109375" style="227" customWidth="1"/>
    <col min="1477" max="1477" width="13.42578125" style="227" customWidth="1"/>
    <col min="1478" max="1478" width="14.5703125" style="227" customWidth="1"/>
    <col min="1479" max="1479" width="13.5703125" style="227" customWidth="1"/>
    <col min="1480" max="1480" width="12.85546875" style="227" customWidth="1"/>
    <col min="1481" max="1481" width="12.140625" style="227" customWidth="1"/>
    <col min="1482" max="1482" width="11.28515625" style="227" customWidth="1"/>
    <col min="1483" max="1483" width="13.28515625" style="227" customWidth="1"/>
    <col min="1484" max="1484" width="11.28515625" style="227" customWidth="1"/>
    <col min="1485" max="1485" width="12.5703125" style="227" customWidth="1"/>
    <col min="1486" max="1489" width="12.140625" style="227" customWidth="1"/>
    <col min="1490" max="1493" width="11.28515625" style="227" customWidth="1"/>
    <col min="1494" max="1494" width="12.5703125" style="227" customWidth="1"/>
    <col min="1495" max="1495" width="14.85546875" style="227" customWidth="1"/>
    <col min="1496" max="1538" width="9.140625" style="227" customWidth="1"/>
    <col min="1539" max="1539" width="13.85546875" style="227" customWidth="1"/>
    <col min="1540" max="1541" width="9.140625" style="227" customWidth="1"/>
    <col min="1542" max="1542" width="11.85546875" style="227" bestFit="1" customWidth="1"/>
    <col min="1543" max="1720" width="9.140625" style="227"/>
    <col min="1721" max="1721" width="5.85546875" style="227" customWidth="1"/>
    <col min="1722" max="1722" width="40.28515625" style="227" customWidth="1"/>
    <col min="1723" max="1729" width="9.140625" style="227" customWidth="1"/>
    <col min="1730" max="1730" width="14.28515625" style="227" customWidth="1"/>
    <col min="1731" max="1731" width="14.85546875" style="227" customWidth="1"/>
    <col min="1732" max="1732" width="14.7109375" style="227" customWidth="1"/>
    <col min="1733" max="1733" width="13.42578125" style="227" customWidth="1"/>
    <col min="1734" max="1734" width="14.5703125" style="227" customWidth="1"/>
    <col min="1735" max="1735" width="13.5703125" style="227" customWidth="1"/>
    <col min="1736" max="1736" width="12.85546875" style="227" customWidth="1"/>
    <col min="1737" max="1737" width="12.140625" style="227" customWidth="1"/>
    <col min="1738" max="1738" width="11.28515625" style="227" customWidth="1"/>
    <col min="1739" max="1739" width="13.28515625" style="227" customWidth="1"/>
    <col min="1740" max="1740" width="11.28515625" style="227" customWidth="1"/>
    <col min="1741" max="1741" width="12.5703125" style="227" customWidth="1"/>
    <col min="1742" max="1745" width="12.140625" style="227" customWidth="1"/>
    <col min="1746" max="1749" width="11.28515625" style="227" customWidth="1"/>
    <col min="1750" max="1750" width="12.5703125" style="227" customWidth="1"/>
    <col min="1751" max="1751" width="14.85546875" style="227" customWidth="1"/>
    <col min="1752" max="1794" width="9.140625" style="227" customWidth="1"/>
    <col min="1795" max="1795" width="13.85546875" style="227" customWidth="1"/>
    <col min="1796" max="1797" width="9.140625" style="227" customWidth="1"/>
    <col min="1798" max="1798" width="11.85546875" style="227" bestFit="1" customWidth="1"/>
    <col min="1799" max="1976" width="9.140625" style="227"/>
    <col min="1977" max="1977" width="5.85546875" style="227" customWidth="1"/>
    <col min="1978" max="1978" width="40.28515625" style="227" customWidth="1"/>
    <col min="1979" max="1985" width="9.140625" style="227" customWidth="1"/>
    <col min="1986" max="1986" width="14.28515625" style="227" customWidth="1"/>
    <col min="1987" max="1987" width="14.85546875" style="227" customWidth="1"/>
    <col min="1988" max="1988" width="14.7109375" style="227" customWidth="1"/>
    <col min="1989" max="1989" width="13.42578125" style="227" customWidth="1"/>
    <col min="1990" max="1990" width="14.5703125" style="227" customWidth="1"/>
    <col min="1991" max="1991" width="13.5703125" style="227" customWidth="1"/>
    <col min="1992" max="1992" width="12.85546875" style="227" customWidth="1"/>
    <col min="1993" max="1993" width="12.140625" style="227" customWidth="1"/>
    <col min="1994" max="1994" width="11.28515625" style="227" customWidth="1"/>
    <col min="1995" max="1995" width="13.28515625" style="227" customWidth="1"/>
    <col min="1996" max="1996" width="11.28515625" style="227" customWidth="1"/>
    <col min="1997" max="1997" width="12.5703125" style="227" customWidth="1"/>
    <col min="1998" max="2001" width="12.140625" style="227" customWidth="1"/>
    <col min="2002" max="2005" width="11.28515625" style="227" customWidth="1"/>
    <col min="2006" max="2006" width="12.5703125" style="227" customWidth="1"/>
    <col min="2007" max="2007" width="14.85546875" style="227" customWidth="1"/>
    <col min="2008" max="2050" width="9.140625" style="227" customWidth="1"/>
    <col min="2051" max="2051" width="13.85546875" style="227" customWidth="1"/>
    <col min="2052" max="2053" width="9.140625" style="227" customWidth="1"/>
    <col min="2054" max="2054" width="11.85546875" style="227" bestFit="1" customWidth="1"/>
    <col min="2055" max="2232" width="9.140625" style="227"/>
    <col min="2233" max="2233" width="5.85546875" style="227" customWidth="1"/>
    <col min="2234" max="2234" width="40.28515625" style="227" customWidth="1"/>
    <col min="2235" max="2241" width="9.140625" style="227" customWidth="1"/>
    <col min="2242" max="2242" width="14.28515625" style="227" customWidth="1"/>
    <col min="2243" max="2243" width="14.85546875" style="227" customWidth="1"/>
    <col min="2244" max="2244" width="14.7109375" style="227" customWidth="1"/>
    <col min="2245" max="2245" width="13.42578125" style="227" customWidth="1"/>
    <col min="2246" max="2246" width="14.5703125" style="227" customWidth="1"/>
    <col min="2247" max="2247" width="13.5703125" style="227" customWidth="1"/>
    <col min="2248" max="2248" width="12.85546875" style="227" customWidth="1"/>
    <col min="2249" max="2249" width="12.140625" style="227" customWidth="1"/>
    <col min="2250" max="2250" width="11.28515625" style="227" customWidth="1"/>
    <col min="2251" max="2251" width="13.28515625" style="227" customWidth="1"/>
    <col min="2252" max="2252" width="11.28515625" style="227" customWidth="1"/>
    <col min="2253" max="2253" width="12.5703125" style="227" customWidth="1"/>
    <col min="2254" max="2257" width="12.140625" style="227" customWidth="1"/>
    <col min="2258" max="2261" width="11.28515625" style="227" customWidth="1"/>
    <col min="2262" max="2262" width="12.5703125" style="227" customWidth="1"/>
    <col min="2263" max="2263" width="14.85546875" style="227" customWidth="1"/>
    <col min="2264" max="2306" width="9.140625" style="227" customWidth="1"/>
    <col min="2307" max="2307" width="13.85546875" style="227" customWidth="1"/>
    <col min="2308" max="2309" width="9.140625" style="227" customWidth="1"/>
    <col min="2310" max="2310" width="11.85546875" style="227" bestFit="1" customWidth="1"/>
    <col min="2311" max="2488" width="9.140625" style="227"/>
    <col min="2489" max="2489" width="5.85546875" style="227" customWidth="1"/>
    <col min="2490" max="2490" width="40.28515625" style="227" customWidth="1"/>
    <col min="2491" max="2497" width="9.140625" style="227" customWidth="1"/>
    <col min="2498" max="2498" width="14.28515625" style="227" customWidth="1"/>
    <col min="2499" max="2499" width="14.85546875" style="227" customWidth="1"/>
    <col min="2500" max="2500" width="14.7109375" style="227" customWidth="1"/>
    <col min="2501" max="2501" width="13.42578125" style="227" customWidth="1"/>
    <col min="2502" max="2502" width="14.5703125" style="227" customWidth="1"/>
    <col min="2503" max="2503" width="13.5703125" style="227" customWidth="1"/>
    <col min="2504" max="2504" width="12.85546875" style="227" customWidth="1"/>
    <col min="2505" max="2505" width="12.140625" style="227" customWidth="1"/>
    <col min="2506" max="2506" width="11.28515625" style="227" customWidth="1"/>
    <col min="2507" max="2507" width="13.28515625" style="227" customWidth="1"/>
    <col min="2508" max="2508" width="11.28515625" style="227" customWidth="1"/>
    <col min="2509" max="2509" width="12.5703125" style="227" customWidth="1"/>
    <col min="2510" max="2513" width="12.140625" style="227" customWidth="1"/>
    <col min="2514" max="2517" width="11.28515625" style="227" customWidth="1"/>
    <col min="2518" max="2518" width="12.5703125" style="227" customWidth="1"/>
    <col min="2519" max="2519" width="14.85546875" style="227" customWidth="1"/>
    <col min="2520" max="2562" width="9.140625" style="227" customWidth="1"/>
    <col min="2563" max="2563" width="13.85546875" style="227" customWidth="1"/>
    <col min="2564" max="2565" width="9.140625" style="227" customWidth="1"/>
    <col min="2566" max="2566" width="11.85546875" style="227" bestFit="1" customWidth="1"/>
    <col min="2567" max="2744" width="9.140625" style="227"/>
    <col min="2745" max="2745" width="5.85546875" style="227" customWidth="1"/>
    <col min="2746" max="2746" width="40.28515625" style="227" customWidth="1"/>
    <col min="2747" max="2753" width="9.140625" style="227" customWidth="1"/>
    <col min="2754" max="2754" width="14.28515625" style="227" customWidth="1"/>
    <col min="2755" max="2755" width="14.85546875" style="227" customWidth="1"/>
    <col min="2756" max="2756" width="14.7109375" style="227" customWidth="1"/>
    <col min="2757" max="2757" width="13.42578125" style="227" customWidth="1"/>
    <col min="2758" max="2758" width="14.5703125" style="227" customWidth="1"/>
    <col min="2759" max="2759" width="13.5703125" style="227" customWidth="1"/>
    <col min="2760" max="2760" width="12.85546875" style="227" customWidth="1"/>
    <col min="2761" max="2761" width="12.140625" style="227" customWidth="1"/>
    <col min="2762" max="2762" width="11.28515625" style="227" customWidth="1"/>
    <col min="2763" max="2763" width="13.28515625" style="227" customWidth="1"/>
    <col min="2764" max="2764" width="11.28515625" style="227" customWidth="1"/>
    <col min="2765" max="2765" width="12.5703125" style="227" customWidth="1"/>
    <col min="2766" max="2769" width="12.140625" style="227" customWidth="1"/>
    <col min="2770" max="2773" width="11.28515625" style="227" customWidth="1"/>
    <col min="2774" max="2774" width="12.5703125" style="227" customWidth="1"/>
    <col min="2775" max="2775" width="14.85546875" style="227" customWidth="1"/>
    <col min="2776" max="2818" width="9.140625" style="227" customWidth="1"/>
    <col min="2819" max="2819" width="13.85546875" style="227" customWidth="1"/>
    <col min="2820" max="2821" width="9.140625" style="227" customWidth="1"/>
    <col min="2822" max="2822" width="11.85546875" style="227" bestFit="1" customWidth="1"/>
    <col min="2823" max="3000" width="9.140625" style="227"/>
    <col min="3001" max="3001" width="5.85546875" style="227" customWidth="1"/>
    <col min="3002" max="3002" width="40.28515625" style="227" customWidth="1"/>
    <col min="3003" max="3009" width="9.140625" style="227" customWidth="1"/>
    <col min="3010" max="3010" width="14.28515625" style="227" customWidth="1"/>
    <col min="3011" max="3011" width="14.85546875" style="227" customWidth="1"/>
    <col min="3012" max="3012" width="14.7109375" style="227" customWidth="1"/>
    <col min="3013" max="3013" width="13.42578125" style="227" customWidth="1"/>
    <col min="3014" max="3014" width="14.5703125" style="227" customWidth="1"/>
    <col min="3015" max="3015" width="13.5703125" style="227" customWidth="1"/>
    <col min="3016" max="3016" width="12.85546875" style="227" customWidth="1"/>
    <col min="3017" max="3017" width="12.140625" style="227" customWidth="1"/>
    <col min="3018" max="3018" width="11.28515625" style="227" customWidth="1"/>
    <col min="3019" max="3019" width="13.28515625" style="227" customWidth="1"/>
    <col min="3020" max="3020" width="11.28515625" style="227" customWidth="1"/>
    <col min="3021" max="3021" width="12.5703125" style="227" customWidth="1"/>
    <col min="3022" max="3025" width="12.140625" style="227" customWidth="1"/>
    <col min="3026" max="3029" width="11.28515625" style="227" customWidth="1"/>
    <col min="3030" max="3030" width="12.5703125" style="227" customWidth="1"/>
    <col min="3031" max="3031" width="14.85546875" style="227" customWidth="1"/>
    <col min="3032" max="3074" width="9.140625" style="227" customWidth="1"/>
    <col min="3075" max="3075" width="13.85546875" style="227" customWidth="1"/>
    <col min="3076" max="3077" width="9.140625" style="227" customWidth="1"/>
    <col min="3078" max="3078" width="11.85546875" style="227" bestFit="1" customWidth="1"/>
    <col min="3079" max="3256" width="9.140625" style="227"/>
    <col min="3257" max="3257" width="5.85546875" style="227" customWidth="1"/>
    <col min="3258" max="3258" width="40.28515625" style="227" customWidth="1"/>
    <col min="3259" max="3265" width="9.140625" style="227" customWidth="1"/>
    <col min="3266" max="3266" width="14.28515625" style="227" customWidth="1"/>
    <col min="3267" max="3267" width="14.85546875" style="227" customWidth="1"/>
    <col min="3268" max="3268" width="14.7109375" style="227" customWidth="1"/>
    <col min="3269" max="3269" width="13.42578125" style="227" customWidth="1"/>
    <col min="3270" max="3270" width="14.5703125" style="227" customWidth="1"/>
    <col min="3271" max="3271" width="13.5703125" style="227" customWidth="1"/>
    <col min="3272" max="3272" width="12.85546875" style="227" customWidth="1"/>
    <col min="3273" max="3273" width="12.140625" style="227" customWidth="1"/>
    <col min="3274" max="3274" width="11.28515625" style="227" customWidth="1"/>
    <col min="3275" max="3275" width="13.28515625" style="227" customWidth="1"/>
    <col min="3276" max="3276" width="11.28515625" style="227" customWidth="1"/>
    <col min="3277" max="3277" width="12.5703125" style="227" customWidth="1"/>
    <col min="3278" max="3281" width="12.140625" style="227" customWidth="1"/>
    <col min="3282" max="3285" width="11.28515625" style="227" customWidth="1"/>
    <col min="3286" max="3286" width="12.5703125" style="227" customWidth="1"/>
    <col min="3287" max="3287" width="14.85546875" style="227" customWidth="1"/>
    <col min="3288" max="3330" width="9.140625" style="227" customWidth="1"/>
    <col min="3331" max="3331" width="13.85546875" style="227" customWidth="1"/>
    <col min="3332" max="3333" width="9.140625" style="227" customWidth="1"/>
    <col min="3334" max="3334" width="11.85546875" style="227" bestFit="1" customWidth="1"/>
    <col min="3335" max="3512" width="9.140625" style="227"/>
    <col min="3513" max="3513" width="5.85546875" style="227" customWidth="1"/>
    <col min="3514" max="3514" width="40.28515625" style="227" customWidth="1"/>
    <col min="3515" max="3521" width="9.140625" style="227" customWidth="1"/>
    <col min="3522" max="3522" width="14.28515625" style="227" customWidth="1"/>
    <col min="3523" max="3523" width="14.85546875" style="227" customWidth="1"/>
    <col min="3524" max="3524" width="14.7109375" style="227" customWidth="1"/>
    <col min="3525" max="3525" width="13.42578125" style="227" customWidth="1"/>
    <col min="3526" max="3526" width="14.5703125" style="227" customWidth="1"/>
    <col min="3527" max="3527" width="13.5703125" style="227" customWidth="1"/>
    <col min="3528" max="3528" width="12.85546875" style="227" customWidth="1"/>
    <col min="3529" max="3529" width="12.140625" style="227" customWidth="1"/>
    <col min="3530" max="3530" width="11.28515625" style="227" customWidth="1"/>
    <col min="3531" max="3531" width="13.28515625" style="227" customWidth="1"/>
    <col min="3532" max="3532" width="11.28515625" style="227" customWidth="1"/>
    <col min="3533" max="3533" width="12.5703125" style="227" customWidth="1"/>
    <col min="3534" max="3537" width="12.140625" style="227" customWidth="1"/>
    <col min="3538" max="3541" width="11.28515625" style="227" customWidth="1"/>
    <col min="3542" max="3542" width="12.5703125" style="227" customWidth="1"/>
    <col min="3543" max="3543" width="14.85546875" style="227" customWidth="1"/>
    <col min="3544" max="3586" width="9.140625" style="227" customWidth="1"/>
    <col min="3587" max="3587" width="13.85546875" style="227" customWidth="1"/>
    <col min="3588" max="3589" width="9.140625" style="227" customWidth="1"/>
    <col min="3590" max="3590" width="11.85546875" style="227" bestFit="1" customWidth="1"/>
    <col min="3591" max="3768" width="9.140625" style="227"/>
    <col min="3769" max="3769" width="5.85546875" style="227" customWidth="1"/>
    <col min="3770" max="3770" width="40.28515625" style="227" customWidth="1"/>
    <col min="3771" max="3777" width="9.140625" style="227" customWidth="1"/>
    <col min="3778" max="3778" width="14.28515625" style="227" customWidth="1"/>
    <col min="3779" max="3779" width="14.85546875" style="227" customWidth="1"/>
    <col min="3780" max="3780" width="14.7109375" style="227" customWidth="1"/>
    <col min="3781" max="3781" width="13.42578125" style="227" customWidth="1"/>
    <col min="3782" max="3782" width="14.5703125" style="227" customWidth="1"/>
    <col min="3783" max="3783" width="13.5703125" style="227" customWidth="1"/>
    <col min="3784" max="3784" width="12.85546875" style="227" customWidth="1"/>
    <col min="3785" max="3785" width="12.140625" style="227" customWidth="1"/>
    <col min="3786" max="3786" width="11.28515625" style="227" customWidth="1"/>
    <col min="3787" max="3787" width="13.28515625" style="227" customWidth="1"/>
    <col min="3788" max="3788" width="11.28515625" style="227" customWidth="1"/>
    <col min="3789" max="3789" width="12.5703125" style="227" customWidth="1"/>
    <col min="3790" max="3793" width="12.140625" style="227" customWidth="1"/>
    <col min="3794" max="3797" width="11.28515625" style="227" customWidth="1"/>
    <col min="3798" max="3798" width="12.5703125" style="227" customWidth="1"/>
    <col min="3799" max="3799" width="14.85546875" style="227" customWidth="1"/>
    <col min="3800" max="3842" width="9.140625" style="227" customWidth="1"/>
    <col min="3843" max="3843" width="13.85546875" style="227" customWidth="1"/>
    <col min="3844" max="3845" width="9.140625" style="227" customWidth="1"/>
    <col min="3846" max="3846" width="11.85546875" style="227" bestFit="1" customWidth="1"/>
    <col min="3847" max="4024" width="9.140625" style="227"/>
    <col min="4025" max="4025" width="5.85546875" style="227" customWidth="1"/>
    <col min="4026" max="4026" width="40.28515625" style="227" customWidth="1"/>
    <col min="4027" max="4033" width="9.140625" style="227" customWidth="1"/>
    <col min="4034" max="4034" width="14.28515625" style="227" customWidth="1"/>
    <col min="4035" max="4035" width="14.85546875" style="227" customWidth="1"/>
    <col min="4036" max="4036" width="14.7109375" style="227" customWidth="1"/>
    <col min="4037" max="4037" width="13.42578125" style="227" customWidth="1"/>
    <col min="4038" max="4038" width="14.5703125" style="227" customWidth="1"/>
    <col min="4039" max="4039" width="13.5703125" style="227" customWidth="1"/>
    <col min="4040" max="4040" width="12.85546875" style="227" customWidth="1"/>
    <col min="4041" max="4041" width="12.140625" style="227" customWidth="1"/>
    <col min="4042" max="4042" width="11.28515625" style="227" customWidth="1"/>
    <col min="4043" max="4043" width="13.28515625" style="227" customWidth="1"/>
    <col min="4044" max="4044" width="11.28515625" style="227" customWidth="1"/>
    <col min="4045" max="4045" width="12.5703125" style="227" customWidth="1"/>
    <col min="4046" max="4049" width="12.140625" style="227" customWidth="1"/>
    <col min="4050" max="4053" width="11.28515625" style="227" customWidth="1"/>
    <col min="4054" max="4054" width="12.5703125" style="227" customWidth="1"/>
    <col min="4055" max="4055" width="14.85546875" style="227" customWidth="1"/>
    <col min="4056" max="4098" width="9.140625" style="227" customWidth="1"/>
    <col min="4099" max="4099" width="13.85546875" style="227" customWidth="1"/>
    <col min="4100" max="4101" width="9.140625" style="227" customWidth="1"/>
    <col min="4102" max="4102" width="11.85546875" style="227" bestFit="1" customWidth="1"/>
    <col min="4103" max="4280" width="9.140625" style="227"/>
    <col min="4281" max="4281" width="5.85546875" style="227" customWidth="1"/>
    <col min="4282" max="4282" width="40.28515625" style="227" customWidth="1"/>
    <col min="4283" max="4289" width="9.140625" style="227" customWidth="1"/>
    <col min="4290" max="4290" width="14.28515625" style="227" customWidth="1"/>
    <col min="4291" max="4291" width="14.85546875" style="227" customWidth="1"/>
    <col min="4292" max="4292" width="14.7109375" style="227" customWidth="1"/>
    <col min="4293" max="4293" width="13.42578125" style="227" customWidth="1"/>
    <col min="4294" max="4294" width="14.5703125" style="227" customWidth="1"/>
    <col min="4295" max="4295" width="13.5703125" style="227" customWidth="1"/>
    <col min="4296" max="4296" width="12.85546875" style="227" customWidth="1"/>
    <col min="4297" max="4297" width="12.140625" style="227" customWidth="1"/>
    <col min="4298" max="4298" width="11.28515625" style="227" customWidth="1"/>
    <col min="4299" max="4299" width="13.28515625" style="227" customWidth="1"/>
    <col min="4300" max="4300" width="11.28515625" style="227" customWidth="1"/>
    <col min="4301" max="4301" width="12.5703125" style="227" customWidth="1"/>
    <col min="4302" max="4305" width="12.140625" style="227" customWidth="1"/>
    <col min="4306" max="4309" width="11.28515625" style="227" customWidth="1"/>
    <col min="4310" max="4310" width="12.5703125" style="227" customWidth="1"/>
    <col min="4311" max="4311" width="14.85546875" style="227" customWidth="1"/>
    <col min="4312" max="4354" width="9.140625" style="227" customWidth="1"/>
    <col min="4355" max="4355" width="13.85546875" style="227" customWidth="1"/>
    <col min="4356" max="4357" width="9.140625" style="227" customWidth="1"/>
    <col min="4358" max="4358" width="11.85546875" style="227" bestFit="1" customWidth="1"/>
    <col min="4359" max="4536" width="9.140625" style="227"/>
    <col min="4537" max="4537" width="5.85546875" style="227" customWidth="1"/>
    <col min="4538" max="4538" width="40.28515625" style="227" customWidth="1"/>
    <col min="4539" max="4545" width="9.140625" style="227" customWidth="1"/>
    <col min="4546" max="4546" width="14.28515625" style="227" customWidth="1"/>
    <col min="4547" max="4547" width="14.85546875" style="227" customWidth="1"/>
    <col min="4548" max="4548" width="14.7109375" style="227" customWidth="1"/>
    <col min="4549" max="4549" width="13.42578125" style="227" customWidth="1"/>
    <col min="4550" max="4550" width="14.5703125" style="227" customWidth="1"/>
    <col min="4551" max="4551" width="13.5703125" style="227" customWidth="1"/>
    <col min="4552" max="4552" width="12.85546875" style="227" customWidth="1"/>
    <col min="4553" max="4553" width="12.140625" style="227" customWidth="1"/>
    <col min="4554" max="4554" width="11.28515625" style="227" customWidth="1"/>
    <col min="4555" max="4555" width="13.28515625" style="227" customWidth="1"/>
    <col min="4556" max="4556" width="11.28515625" style="227" customWidth="1"/>
    <col min="4557" max="4557" width="12.5703125" style="227" customWidth="1"/>
    <col min="4558" max="4561" width="12.140625" style="227" customWidth="1"/>
    <col min="4562" max="4565" width="11.28515625" style="227" customWidth="1"/>
    <col min="4566" max="4566" width="12.5703125" style="227" customWidth="1"/>
    <col min="4567" max="4567" width="14.85546875" style="227" customWidth="1"/>
    <col min="4568" max="4610" width="9.140625" style="227" customWidth="1"/>
    <col min="4611" max="4611" width="13.85546875" style="227" customWidth="1"/>
    <col min="4612" max="4613" width="9.140625" style="227" customWidth="1"/>
    <col min="4614" max="4614" width="11.85546875" style="227" bestFit="1" customWidth="1"/>
    <col min="4615" max="4792" width="9.140625" style="227"/>
    <col min="4793" max="4793" width="5.85546875" style="227" customWidth="1"/>
    <col min="4794" max="4794" width="40.28515625" style="227" customWidth="1"/>
    <col min="4795" max="4801" width="9.140625" style="227" customWidth="1"/>
    <col min="4802" max="4802" width="14.28515625" style="227" customWidth="1"/>
    <col min="4803" max="4803" width="14.85546875" style="227" customWidth="1"/>
    <col min="4804" max="4804" width="14.7109375" style="227" customWidth="1"/>
    <col min="4805" max="4805" width="13.42578125" style="227" customWidth="1"/>
    <col min="4806" max="4806" width="14.5703125" style="227" customWidth="1"/>
    <col min="4807" max="4807" width="13.5703125" style="227" customWidth="1"/>
    <col min="4808" max="4808" width="12.85546875" style="227" customWidth="1"/>
    <col min="4809" max="4809" width="12.140625" style="227" customWidth="1"/>
    <col min="4810" max="4810" width="11.28515625" style="227" customWidth="1"/>
    <col min="4811" max="4811" width="13.28515625" style="227" customWidth="1"/>
    <col min="4812" max="4812" width="11.28515625" style="227" customWidth="1"/>
    <col min="4813" max="4813" width="12.5703125" style="227" customWidth="1"/>
    <col min="4814" max="4817" width="12.140625" style="227" customWidth="1"/>
    <col min="4818" max="4821" width="11.28515625" style="227" customWidth="1"/>
    <col min="4822" max="4822" width="12.5703125" style="227" customWidth="1"/>
    <col min="4823" max="4823" width="14.85546875" style="227" customWidth="1"/>
    <col min="4824" max="4866" width="9.140625" style="227" customWidth="1"/>
    <col min="4867" max="4867" width="13.85546875" style="227" customWidth="1"/>
    <col min="4868" max="4869" width="9.140625" style="227" customWidth="1"/>
    <col min="4870" max="4870" width="11.85546875" style="227" bestFit="1" customWidth="1"/>
    <col min="4871" max="5048" width="9.140625" style="227"/>
    <col min="5049" max="5049" width="5.85546875" style="227" customWidth="1"/>
    <col min="5050" max="5050" width="40.28515625" style="227" customWidth="1"/>
    <col min="5051" max="5057" width="9.140625" style="227" customWidth="1"/>
    <col min="5058" max="5058" width="14.28515625" style="227" customWidth="1"/>
    <col min="5059" max="5059" width="14.85546875" style="227" customWidth="1"/>
    <col min="5060" max="5060" width="14.7109375" style="227" customWidth="1"/>
    <col min="5061" max="5061" width="13.42578125" style="227" customWidth="1"/>
    <col min="5062" max="5062" width="14.5703125" style="227" customWidth="1"/>
    <col min="5063" max="5063" width="13.5703125" style="227" customWidth="1"/>
    <col min="5064" max="5064" width="12.85546875" style="227" customWidth="1"/>
    <col min="5065" max="5065" width="12.140625" style="227" customWidth="1"/>
    <col min="5066" max="5066" width="11.28515625" style="227" customWidth="1"/>
    <col min="5067" max="5067" width="13.28515625" style="227" customWidth="1"/>
    <col min="5068" max="5068" width="11.28515625" style="227" customWidth="1"/>
    <col min="5069" max="5069" width="12.5703125" style="227" customWidth="1"/>
    <col min="5070" max="5073" width="12.140625" style="227" customWidth="1"/>
    <col min="5074" max="5077" width="11.28515625" style="227" customWidth="1"/>
    <col min="5078" max="5078" width="12.5703125" style="227" customWidth="1"/>
    <col min="5079" max="5079" width="14.85546875" style="227" customWidth="1"/>
    <col min="5080" max="5122" width="9.140625" style="227" customWidth="1"/>
    <col min="5123" max="5123" width="13.85546875" style="227" customWidth="1"/>
    <col min="5124" max="5125" width="9.140625" style="227" customWidth="1"/>
    <col min="5126" max="5126" width="11.85546875" style="227" bestFit="1" customWidth="1"/>
    <col min="5127" max="5304" width="9.140625" style="227"/>
    <col min="5305" max="5305" width="5.85546875" style="227" customWidth="1"/>
    <col min="5306" max="5306" width="40.28515625" style="227" customWidth="1"/>
    <col min="5307" max="5313" width="9.140625" style="227" customWidth="1"/>
    <col min="5314" max="5314" width="14.28515625" style="227" customWidth="1"/>
    <col min="5315" max="5315" width="14.85546875" style="227" customWidth="1"/>
    <col min="5316" max="5316" width="14.7109375" style="227" customWidth="1"/>
    <col min="5317" max="5317" width="13.42578125" style="227" customWidth="1"/>
    <col min="5318" max="5318" width="14.5703125" style="227" customWidth="1"/>
    <col min="5319" max="5319" width="13.5703125" style="227" customWidth="1"/>
    <col min="5320" max="5320" width="12.85546875" style="227" customWidth="1"/>
    <col min="5321" max="5321" width="12.140625" style="227" customWidth="1"/>
    <col min="5322" max="5322" width="11.28515625" style="227" customWidth="1"/>
    <col min="5323" max="5323" width="13.28515625" style="227" customWidth="1"/>
    <col min="5324" max="5324" width="11.28515625" style="227" customWidth="1"/>
    <col min="5325" max="5325" width="12.5703125" style="227" customWidth="1"/>
    <col min="5326" max="5329" width="12.140625" style="227" customWidth="1"/>
    <col min="5330" max="5333" width="11.28515625" style="227" customWidth="1"/>
    <col min="5334" max="5334" width="12.5703125" style="227" customWidth="1"/>
    <col min="5335" max="5335" width="14.85546875" style="227" customWidth="1"/>
    <col min="5336" max="5378" width="9.140625" style="227" customWidth="1"/>
    <col min="5379" max="5379" width="13.85546875" style="227" customWidth="1"/>
    <col min="5380" max="5381" width="9.140625" style="227" customWidth="1"/>
    <col min="5382" max="5382" width="11.85546875" style="227" bestFit="1" customWidth="1"/>
    <col min="5383" max="5560" width="9.140625" style="227"/>
    <col min="5561" max="5561" width="5.85546875" style="227" customWidth="1"/>
    <col min="5562" max="5562" width="40.28515625" style="227" customWidth="1"/>
    <col min="5563" max="5569" width="9.140625" style="227" customWidth="1"/>
    <col min="5570" max="5570" width="14.28515625" style="227" customWidth="1"/>
    <col min="5571" max="5571" width="14.85546875" style="227" customWidth="1"/>
    <col min="5572" max="5572" width="14.7109375" style="227" customWidth="1"/>
    <col min="5573" max="5573" width="13.42578125" style="227" customWidth="1"/>
    <col min="5574" max="5574" width="14.5703125" style="227" customWidth="1"/>
    <col min="5575" max="5575" width="13.5703125" style="227" customWidth="1"/>
    <col min="5576" max="5576" width="12.85546875" style="227" customWidth="1"/>
    <col min="5577" max="5577" width="12.140625" style="227" customWidth="1"/>
    <col min="5578" max="5578" width="11.28515625" style="227" customWidth="1"/>
    <col min="5579" max="5579" width="13.28515625" style="227" customWidth="1"/>
    <col min="5580" max="5580" width="11.28515625" style="227" customWidth="1"/>
    <col min="5581" max="5581" width="12.5703125" style="227" customWidth="1"/>
    <col min="5582" max="5585" width="12.140625" style="227" customWidth="1"/>
    <col min="5586" max="5589" width="11.28515625" style="227" customWidth="1"/>
    <col min="5590" max="5590" width="12.5703125" style="227" customWidth="1"/>
    <col min="5591" max="5591" width="14.85546875" style="227" customWidth="1"/>
    <col min="5592" max="5634" width="9.140625" style="227" customWidth="1"/>
    <col min="5635" max="5635" width="13.85546875" style="227" customWidth="1"/>
    <col min="5636" max="5637" width="9.140625" style="227" customWidth="1"/>
    <col min="5638" max="5638" width="11.85546875" style="227" bestFit="1" customWidth="1"/>
    <col min="5639" max="5816" width="9.140625" style="227"/>
    <col min="5817" max="5817" width="5.85546875" style="227" customWidth="1"/>
    <col min="5818" max="5818" width="40.28515625" style="227" customWidth="1"/>
    <col min="5819" max="5825" width="9.140625" style="227" customWidth="1"/>
    <col min="5826" max="5826" width="14.28515625" style="227" customWidth="1"/>
    <col min="5827" max="5827" width="14.85546875" style="227" customWidth="1"/>
    <col min="5828" max="5828" width="14.7109375" style="227" customWidth="1"/>
    <col min="5829" max="5829" width="13.42578125" style="227" customWidth="1"/>
    <col min="5830" max="5830" width="14.5703125" style="227" customWidth="1"/>
    <col min="5831" max="5831" width="13.5703125" style="227" customWidth="1"/>
    <col min="5832" max="5832" width="12.85546875" style="227" customWidth="1"/>
    <col min="5833" max="5833" width="12.140625" style="227" customWidth="1"/>
    <col min="5834" max="5834" width="11.28515625" style="227" customWidth="1"/>
    <col min="5835" max="5835" width="13.28515625" style="227" customWidth="1"/>
    <col min="5836" max="5836" width="11.28515625" style="227" customWidth="1"/>
    <col min="5837" max="5837" width="12.5703125" style="227" customWidth="1"/>
    <col min="5838" max="5841" width="12.140625" style="227" customWidth="1"/>
    <col min="5842" max="5845" width="11.28515625" style="227" customWidth="1"/>
    <col min="5846" max="5846" width="12.5703125" style="227" customWidth="1"/>
    <col min="5847" max="5847" width="14.85546875" style="227" customWidth="1"/>
    <col min="5848" max="5890" width="9.140625" style="227" customWidth="1"/>
    <col min="5891" max="5891" width="13.85546875" style="227" customWidth="1"/>
    <col min="5892" max="5893" width="9.140625" style="227" customWidth="1"/>
    <col min="5894" max="5894" width="11.85546875" style="227" bestFit="1" customWidth="1"/>
    <col min="5895" max="6072" width="9.140625" style="227"/>
    <col min="6073" max="6073" width="5.85546875" style="227" customWidth="1"/>
    <col min="6074" max="6074" width="40.28515625" style="227" customWidth="1"/>
    <col min="6075" max="6081" width="9.140625" style="227" customWidth="1"/>
    <col min="6082" max="6082" width="14.28515625" style="227" customWidth="1"/>
    <col min="6083" max="6083" width="14.85546875" style="227" customWidth="1"/>
    <col min="6084" max="6084" width="14.7109375" style="227" customWidth="1"/>
    <col min="6085" max="6085" width="13.42578125" style="227" customWidth="1"/>
    <col min="6086" max="6086" width="14.5703125" style="227" customWidth="1"/>
    <col min="6087" max="6087" width="13.5703125" style="227" customWidth="1"/>
    <col min="6088" max="6088" width="12.85546875" style="227" customWidth="1"/>
    <col min="6089" max="6089" width="12.140625" style="227" customWidth="1"/>
    <col min="6090" max="6090" width="11.28515625" style="227" customWidth="1"/>
    <col min="6091" max="6091" width="13.28515625" style="227" customWidth="1"/>
    <col min="6092" max="6092" width="11.28515625" style="227" customWidth="1"/>
    <col min="6093" max="6093" width="12.5703125" style="227" customWidth="1"/>
    <col min="6094" max="6097" width="12.140625" style="227" customWidth="1"/>
    <col min="6098" max="6101" width="11.28515625" style="227" customWidth="1"/>
    <col min="6102" max="6102" width="12.5703125" style="227" customWidth="1"/>
    <col min="6103" max="6103" width="14.85546875" style="227" customWidth="1"/>
    <col min="6104" max="6146" width="9.140625" style="227" customWidth="1"/>
    <col min="6147" max="6147" width="13.85546875" style="227" customWidth="1"/>
    <col min="6148" max="6149" width="9.140625" style="227" customWidth="1"/>
    <col min="6150" max="6150" width="11.85546875" style="227" bestFit="1" customWidth="1"/>
    <col min="6151" max="6328" width="9.140625" style="227"/>
    <col min="6329" max="6329" width="5.85546875" style="227" customWidth="1"/>
    <col min="6330" max="6330" width="40.28515625" style="227" customWidth="1"/>
    <col min="6331" max="6337" width="9.140625" style="227" customWidth="1"/>
    <col min="6338" max="6338" width="14.28515625" style="227" customWidth="1"/>
    <col min="6339" max="6339" width="14.85546875" style="227" customWidth="1"/>
    <col min="6340" max="6340" width="14.7109375" style="227" customWidth="1"/>
    <col min="6341" max="6341" width="13.42578125" style="227" customWidth="1"/>
    <col min="6342" max="6342" width="14.5703125" style="227" customWidth="1"/>
    <col min="6343" max="6343" width="13.5703125" style="227" customWidth="1"/>
    <col min="6344" max="6344" width="12.85546875" style="227" customWidth="1"/>
    <col min="6345" max="6345" width="12.140625" style="227" customWidth="1"/>
    <col min="6346" max="6346" width="11.28515625" style="227" customWidth="1"/>
    <col min="6347" max="6347" width="13.28515625" style="227" customWidth="1"/>
    <col min="6348" max="6348" width="11.28515625" style="227" customWidth="1"/>
    <col min="6349" max="6349" width="12.5703125" style="227" customWidth="1"/>
    <col min="6350" max="6353" width="12.140625" style="227" customWidth="1"/>
    <col min="6354" max="6357" width="11.28515625" style="227" customWidth="1"/>
    <col min="6358" max="6358" width="12.5703125" style="227" customWidth="1"/>
    <col min="6359" max="6359" width="14.85546875" style="227" customWidth="1"/>
    <col min="6360" max="6402" width="9.140625" style="227" customWidth="1"/>
    <col min="6403" max="6403" width="13.85546875" style="227" customWidth="1"/>
    <col min="6404" max="6405" width="9.140625" style="227" customWidth="1"/>
    <col min="6406" max="6406" width="11.85546875" style="227" bestFit="1" customWidth="1"/>
    <col min="6407" max="6584" width="9.140625" style="227"/>
    <col min="6585" max="6585" width="5.85546875" style="227" customWidth="1"/>
    <col min="6586" max="6586" width="40.28515625" style="227" customWidth="1"/>
    <col min="6587" max="6593" width="9.140625" style="227" customWidth="1"/>
    <col min="6594" max="6594" width="14.28515625" style="227" customWidth="1"/>
    <col min="6595" max="6595" width="14.85546875" style="227" customWidth="1"/>
    <col min="6596" max="6596" width="14.7109375" style="227" customWidth="1"/>
    <col min="6597" max="6597" width="13.42578125" style="227" customWidth="1"/>
    <col min="6598" max="6598" width="14.5703125" style="227" customWidth="1"/>
    <col min="6599" max="6599" width="13.5703125" style="227" customWidth="1"/>
    <col min="6600" max="6600" width="12.85546875" style="227" customWidth="1"/>
    <col min="6601" max="6601" width="12.140625" style="227" customWidth="1"/>
    <col min="6602" max="6602" width="11.28515625" style="227" customWidth="1"/>
    <col min="6603" max="6603" width="13.28515625" style="227" customWidth="1"/>
    <col min="6604" max="6604" width="11.28515625" style="227" customWidth="1"/>
    <col min="6605" max="6605" width="12.5703125" style="227" customWidth="1"/>
    <col min="6606" max="6609" width="12.140625" style="227" customWidth="1"/>
    <col min="6610" max="6613" width="11.28515625" style="227" customWidth="1"/>
    <col min="6614" max="6614" width="12.5703125" style="227" customWidth="1"/>
    <col min="6615" max="6615" width="14.85546875" style="227" customWidth="1"/>
    <col min="6616" max="6658" width="9.140625" style="227" customWidth="1"/>
    <col min="6659" max="6659" width="13.85546875" style="227" customWidth="1"/>
    <col min="6660" max="6661" width="9.140625" style="227" customWidth="1"/>
    <col min="6662" max="6662" width="11.85546875" style="227" bestFit="1" customWidth="1"/>
    <col min="6663" max="6840" width="9.140625" style="227"/>
    <col min="6841" max="6841" width="5.85546875" style="227" customWidth="1"/>
    <col min="6842" max="6842" width="40.28515625" style="227" customWidth="1"/>
    <col min="6843" max="6849" width="9.140625" style="227" customWidth="1"/>
    <col min="6850" max="6850" width="14.28515625" style="227" customWidth="1"/>
    <col min="6851" max="6851" width="14.85546875" style="227" customWidth="1"/>
    <col min="6852" max="6852" width="14.7109375" style="227" customWidth="1"/>
    <col min="6853" max="6853" width="13.42578125" style="227" customWidth="1"/>
    <col min="6854" max="6854" width="14.5703125" style="227" customWidth="1"/>
    <col min="6855" max="6855" width="13.5703125" style="227" customWidth="1"/>
    <col min="6856" max="6856" width="12.85546875" style="227" customWidth="1"/>
    <col min="6857" max="6857" width="12.140625" style="227" customWidth="1"/>
    <col min="6858" max="6858" width="11.28515625" style="227" customWidth="1"/>
    <col min="6859" max="6859" width="13.28515625" style="227" customWidth="1"/>
    <col min="6860" max="6860" width="11.28515625" style="227" customWidth="1"/>
    <col min="6861" max="6861" width="12.5703125" style="227" customWidth="1"/>
    <col min="6862" max="6865" width="12.140625" style="227" customWidth="1"/>
    <col min="6866" max="6869" width="11.28515625" style="227" customWidth="1"/>
    <col min="6870" max="6870" width="12.5703125" style="227" customWidth="1"/>
    <col min="6871" max="6871" width="14.85546875" style="227" customWidth="1"/>
    <col min="6872" max="6914" width="9.140625" style="227" customWidth="1"/>
    <col min="6915" max="6915" width="13.85546875" style="227" customWidth="1"/>
    <col min="6916" max="6917" width="9.140625" style="227" customWidth="1"/>
    <col min="6918" max="6918" width="11.85546875" style="227" bestFit="1" customWidth="1"/>
    <col min="6919" max="7096" width="9.140625" style="227"/>
    <col min="7097" max="7097" width="5.85546875" style="227" customWidth="1"/>
    <col min="7098" max="7098" width="40.28515625" style="227" customWidth="1"/>
    <col min="7099" max="7105" width="9.140625" style="227" customWidth="1"/>
    <col min="7106" max="7106" width="14.28515625" style="227" customWidth="1"/>
    <col min="7107" max="7107" width="14.85546875" style="227" customWidth="1"/>
    <col min="7108" max="7108" width="14.7109375" style="227" customWidth="1"/>
    <col min="7109" max="7109" width="13.42578125" style="227" customWidth="1"/>
    <col min="7110" max="7110" width="14.5703125" style="227" customWidth="1"/>
    <col min="7111" max="7111" width="13.5703125" style="227" customWidth="1"/>
    <col min="7112" max="7112" width="12.85546875" style="227" customWidth="1"/>
    <col min="7113" max="7113" width="12.140625" style="227" customWidth="1"/>
    <col min="7114" max="7114" width="11.28515625" style="227" customWidth="1"/>
    <col min="7115" max="7115" width="13.28515625" style="227" customWidth="1"/>
    <col min="7116" max="7116" width="11.28515625" style="227" customWidth="1"/>
    <col min="7117" max="7117" width="12.5703125" style="227" customWidth="1"/>
    <col min="7118" max="7121" width="12.140625" style="227" customWidth="1"/>
    <col min="7122" max="7125" width="11.28515625" style="227" customWidth="1"/>
    <col min="7126" max="7126" width="12.5703125" style="227" customWidth="1"/>
    <col min="7127" max="7127" width="14.85546875" style="227" customWidth="1"/>
    <col min="7128" max="7170" width="9.140625" style="227" customWidth="1"/>
    <col min="7171" max="7171" width="13.85546875" style="227" customWidth="1"/>
    <col min="7172" max="7173" width="9.140625" style="227" customWidth="1"/>
    <col min="7174" max="7174" width="11.85546875" style="227" bestFit="1" customWidth="1"/>
    <col min="7175" max="7352" width="9.140625" style="227"/>
    <col min="7353" max="7353" width="5.85546875" style="227" customWidth="1"/>
    <col min="7354" max="7354" width="40.28515625" style="227" customWidth="1"/>
    <col min="7355" max="7361" width="9.140625" style="227" customWidth="1"/>
    <col min="7362" max="7362" width="14.28515625" style="227" customWidth="1"/>
    <col min="7363" max="7363" width="14.85546875" style="227" customWidth="1"/>
    <col min="7364" max="7364" width="14.7109375" style="227" customWidth="1"/>
    <col min="7365" max="7365" width="13.42578125" style="227" customWidth="1"/>
    <col min="7366" max="7366" width="14.5703125" style="227" customWidth="1"/>
    <col min="7367" max="7367" width="13.5703125" style="227" customWidth="1"/>
    <col min="7368" max="7368" width="12.85546875" style="227" customWidth="1"/>
    <col min="7369" max="7369" width="12.140625" style="227" customWidth="1"/>
    <col min="7370" max="7370" width="11.28515625" style="227" customWidth="1"/>
    <col min="7371" max="7371" width="13.28515625" style="227" customWidth="1"/>
    <col min="7372" max="7372" width="11.28515625" style="227" customWidth="1"/>
    <col min="7373" max="7373" width="12.5703125" style="227" customWidth="1"/>
    <col min="7374" max="7377" width="12.140625" style="227" customWidth="1"/>
    <col min="7378" max="7381" width="11.28515625" style="227" customWidth="1"/>
    <col min="7382" max="7382" width="12.5703125" style="227" customWidth="1"/>
    <col min="7383" max="7383" width="14.85546875" style="227" customWidth="1"/>
    <col min="7384" max="7426" width="9.140625" style="227" customWidth="1"/>
    <col min="7427" max="7427" width="13.85546875" style="227" customWidth="1"/>
    <col min="7428" max="7429" width="9.140625" style="227" customWidth="1"/>
    <col min="7430" max="7430" width="11.85546875" style="227" bestFit="1" customWidth="1"/>
    <col min="7431" max="7608" width="9.140625" style="227"/>
    <col min="7609" max="7609" width="5.85546875" style="227" customWidth="1"/>
    <col min="7610" max="7610" width="40.28515625" style="227" customWidth="1"/>
    <col min="7611" max="7617" width="9.140625" style="227" customWidth="1"/>
    <col min="7618" max="7618" width="14.28515625" style="227" customWidth="1"/>
    <col min="7619" max="7619" width="14.85546875" style="227" customWidth="1"/>
    <col min="7620" max="7620" width="14.7109375" style="227" customWidth="1"/>
    <col min="7621" max="7621" width="13.42578125" style="227" customWidth="1"/>
    <col min="7622" max="7622" width="14.5703125" style="227" customWidth="1"/>
    <col min="7623" max="7623" width="13.5703125" style="227" customWidth="1"/>
    <col min="7624" max="7624" width="12.85546875" style="227" customWidth="1"/>
    <col min="7625" max="7625" width="12.140625" style="227" customWidth="1"/>
    <col min="7626" max="7626" width="11.28515625" style="227" customWidth="1"/>
    <col min="7627" max="7627" width="13.28515625" style="227" customWidth="1"/>
    <col min="7628" max="7628" width="11.28515625" style="227" customWidth="1"/>
    <col min="7629" max="7629" width="12.5703125" style="227" customWidth="1"/>
    <col min="7630" max="7633" width="12.140625" style="227" customWidth="1"/>
    <col min="7634" max="7637" width="11.28515625" style="227" customWidth="1"/>
    <col min="7638" max="7638" width="12.5703125" style="227" customWidth="1"/>
    <col min="7639" max="7639" width="14.85546875" style="227" customWidth="1"/>
    <col min="7640" max="7682" width="9.140625" style="227" customWidth="1"/>
    <col min="7683" max="7683" width="13.85546875" style="227" customWidth="1"/>
    <col min="7684" max="7685" width="9.140625" style="227" customWidth="1"/>
    <col min="7686" max="7686" width="11.85546875" style="227" bestFit="1" customWidth="1"/>
    <col min="7687" max="7864" width="9.140625" style="227"/>
    <col min="7865" max="7865" width="5.85546875" style="227" customWidth="1"/>
    <col min="7866" max="7866" width="40.28515625" style="227" customWidth="1"/>
    <col min="7867" max="7873" width="9.140625" style="227" customWidth="1"/>
    <col min="7874" max="7874" width="14.28515625" style="227" customWidth="1"/>
    <col min="7875" max="7875" width="14.85546875" style="227" customWidth="1"/>
    <col min="7876" max="7876" width="14.7109375" style="227" customWidth="1"/>
    <col min="7877" max="7877" width="13.42578125" style="227" customWidth="1"/>
    <col min="7878" max="7878" width="14.5703125" style="227" customWidth="1"/>
    <col min="7879" max="7879" width="13.5703125" style="227" customWidth="1"/>
    <col min="7880" max="7880" width="12.85546875" style="227" customWidth="1"/>
    <col min="7881" max="7881" width="12.140625" style="227" customWidth="1"/>
    <col min="7882" max="7882" width="11.28515625" style="227" customWidth="1"/>
    <col min="7883" max="7883" width="13.28515625" style="227" customWidth="1"/>
    <col min="7884" max="7884" width="11.28515625" style="227" customWidth="1"/>
    <col min="7885" max="7885" width="12.5703125" style="227" customWidth="1"/>
    <col min="7886" max="7889" width="12.140625" style="227" customWidth="1"/>
    <col min="7890" max="7893" width="11.28515625" style="227" customWidth="1"/>
    <col min="7894" max="7894" width="12.5703125" style="227" customWidth="1"/>
    <col min="7895" max="7895" width="14.85546875" style="227" customWidth="1"/>
    <col min="7896" max="7938" width="9.140625" style="227" customWidth="1"/>
    <col min="7939" max="7939" width="13.85546875" style="227" customWidth="1"/>
    <col min="7940" max="7941" width="9.140625" style="227" customWidth="1"/>
    <col min="7942" max="7942" width="11.85546875" style="227" bestFit="1" customWidth="1"/>
    <col min="7943" max="8120" width="9.140625" style="227"/>
    <col min="8121" max="8121" width="5.85546875" style="227" customWidth="1"/>
    <col min="8122" max="8122" width="40.28515625" style="227" customWidth="1"/>
    <col min="8123" max="8129" width="9.140625" style="227" customWidth="1"/>
    <col min="8130" max="8130" width="14.28515625" style="227" customWidth="1"/>
    <col min="8131" max="8131" width="14.85546875" style="227" customWidth="1"/>
    <col min="8132" max="8132" width="14.7109375" style="227" customWidth="1"/>
    <col min="8133" max="8133" width="13.42578125" style="227" customWidth="1"/>
    <col min="8134" max="8134" width="14.5703125" style="227" customWidth="1"/>
    <col min="8135" max="8135" width="13.5703125" style="227" customWidth="1"/>
    <col min="8136" max="8136" width="12.85546875" style="227" customWidth="1"/>
    <col min="8137" max="8137" width="12.140625" style="227" customWidth="1"/>
    <col min="8138" max="8138" width="11.28515625" style="227" customWidth="1"/>
    <col min="8139" max="8139" width="13.28515625" style="227" customWidth="1"/>
    <col min="8140" max="8140" width="11.28515625" style="227" customWidth="1"/>
    <col min="8141" max="8141" width="12.5703125" style="227" customWidth="1"/>
    <col min="8142" max="8145" width="12.140625" style="227" customWidth="1"/>
    <col min="8146" max="8149" width="11.28515625" style="227" customWidth="1"/>
    <col min="8150" max="8150" width="12.5703125" style="227" customWidth="1"/>
    <col min="8151" max="8151" width="14.85546875" style="227" customWidth="1"/>
    <col min="8152" max="8194" width="9.140625" style="227" customWidth="1"/>
    <col min="8195" max="8195" width="13.85546875" style="227" customWidth="1"/>
    <col min="8196" max="8197" width="9.140625" style="227" customWidth="1"/>
    <col min="8198" max="8198" width="11.85546875" style="227" bestFit="1" customWidth="1"/>
    <col min="8199" max="8376" width="9.140625" style="227"/>
    <col min="8377" max="8377" width="5.85546875" style="227" customWidth="1"/>
    <col min="8378" max="8378" width="40.28515625" style="227" customWidth="1"/>
    <col min="8379" max="8385" width="9.140625" style="227" customWidth="1"/>
    <col min="8386" max="8386" width="14.28515625" style="227" customWidth="1"/>
    <col min="8387" max="8387" width="14.85546875" style="227" customWidth="1"/>
    <col min="8388" max="8388" width="14.7109375" style="227" customWidth="1"/>
    <col min="8389" max="8389" width="13.42578125" style="227" customWidth="1"/>
    <col min="8390" max="8390" width="14.5703125" style="227" customWidth="1"/>
    <col min="8391" max="8391" width="13.5703125" style="227" customWidth="1"/>
    <col min="8392" max="8392" width="12.85546875" style="227" customWidth="1"/>
    <col min="8393" max="8393" width="12.140625" style="227" customWidth="1"/>
    <col min="8394" max="8394" width="11.28515625" style="227" customWidth="1"/>
    <col min="8395" max="8395" width="13.28515625" style="227" customWidth="1"/>
    <col min="8396" max="8396" width="11.28515625" style="227" customWidth="1"/>
    <col min="8397" max="8397" width="12.5703125" style="227" customWidth="1"/>
    <col min="8398" max="8401" width="12.140625" style="227" customWidth="1"/>
    <col min="8402" max="8405" width="11.28515625" style="227" customWidth="1"/>
    <col min="8406" max="8406" width="12.5703125" style="227" customWidth="1"/>
    <col min="8407" max="8407" width="14.85546875" style="227" customWidth="1"/>
    <col min="8408" max="8450" width="9.140625" style="227" customWidth="1"/>
    <col min="8451" max="8451" width="13.85546875" style="227" customWidth="1"/>
    <col min="8452" max="8453" width="9.140625" style="227" customWidth="1"/>
    <col min="8454" max="8454" width="11.85546875" style="227" bestFit="1" customWidth="1"/>
    <col min="8455" max="8632" width="9.140625" style="227"/>
    <col min="8633" max="8633" width="5.85546875" style="227" customWidth="1"/>
    <col min="8634" max="8634" width="40.28515625" style="227" customWidth="1"/>
    <col min="8635" max="8641" width="9.140625" style="227" customWidth="1"/>
    <col min="8642" max="8642" width="14.28515625" style="227" customWidth="1"/>
    <col min="8643" max="8643" width="14.85546875" style="227" customWidth="1"/>
    <col min="8644" max="8644" width="14.7109375" style="227" customWidth="1"/>
    <col min="8645" max="8645" width="13.42578125" style="227" customWidth="1"/>
    <col min="8646" max="8646" width="14.5703125" style="227" customWidth="1"/>
    <col min="8647" max="8647" width="13.5703125" style="227" customWidth="1"/>
    <col min="8648" max="8648" width="12.85546875" style="227" customWidth="1"/>
    <col min="8649" max="8649" width="12.140625" style="227" customWidth="1"/>
    <col min="8650" max="8650" width="11.28515625" style="227" customWidth="1"/>
    <col min="8651" max="8651" width="13.28515625" style="227" customWidth="1"/>
    <col min="8652" max="8652" width="11.28515625" style="227" customWidth="1"/>
    <col min="8653" max="8653" width="12.5703125" style="227" customWidth="1"/>
    <col min="8654" max="8657" width="12.140625" style="227" customWidth="1"/>
    <col min="8658" max="8661" width="11.28515625" style="227" customWidth="1"/>
    <col min="8662" max="8662" width="12.5703125" style="227" customWidth="1"/>
    <col min="8663" max="8663" width="14.85546875" style="227" customWidth="1"/>
    <col min="8664" max="8706" width="9.140625" style="227" customWidth="1"/>
    <col min="8707" max="8707" width="13.85546875" style="227" customWidth="1"/>
    <col min="8708" max="8709" width="9.140625" style="227" customWidth="1"/>
    <col min="8710" max="8710" width="11.85546875" style="227" bestFit="1" customWidth="1"/>
    <col min="8711" max="8888" width="9.140625" style="227"/>
    <col min="8889" max="8889" width="5.85546875" style="227" customWidth="1"/>
    <col min="8890" max="8890" width="40.28515625" style="227" customWidth="1"/>
    <col min="8891" max="8897" width="9.140625" style="227" customWidth="1"/>
    <col min="8898" max="8898" width="14.28515625" style="227" customWidth="1"/>
    <col min="8899" max="8899" width="14.85546875" style="227" customWidth="1"/>
    <col min="8900" max="8900" width="14.7109375" style="227" customWidth="1"/>
    <col min="8901" max="8901" width="13.42578125" style="227" customWidth="1"/>
    <col min="8902" max="8902" width="14.5703125" style="227" customWidth="1"/>
    <col min="8903" max="8903" width="13.5703125" style="227" customWidth="1"/>
    <col min="8904" max="8904" width="12.85546875" style="227" customWidth="1"/>
    <col min="8905" max="8905" width="12.140625" style="227" customWidth="1"/>
    <col min="8906" max="8906" width="11.28515625" style="227" customWidth="1"/>
    <col min="8907" max="8907" width="13.28515625" style="227" customWidth="1"/>
    <col min="8908" max="8908" width="11.28515625" style="227" customWidth="1"/>
    <col min="8909" max="8909" width="12.5703125" style="227" customWidth="1"/>
    <col min="8910" max="8913" width="12.140625" style="227" customWidth="1"/>
    <col min="8914" max="8917" width="11.28515625" style="227" customWidth="1"/>
    <col min="8918" max="8918" width="12.5703125" style="227" customWidth="1"/>
    <col min="8919" max="8919" width="14.85546875" style="227" customWidth="1"/>
    <col min="8920" max="8962" width="9.140625" style="227" customWidth="1"/>
    <col min="8963" max="8963" width="13.85546875" style="227" customWidth="1"/>
    <col min="8964" max="8965" width="9.140625" style="227" customWidth="1"/>
    <col min="8966" max="8966" width="11.85546875" style="227" bestFit="1" customWidth="1"/>
    <col min="8967" max="9144" width="9.140625" style="227"/>
    <col min="9145" max="9145" width="5.85546875" style="227" customWidth="1"/>
    <col min="9146" max="9146" width="40.28515625" style="227" customWidth="1"/>
    <col min="9147" max="9153" width="9.140625" style="227" customWidth="1"/>
    <col min="9154" max="9154" width="14.28515625" style="227" customWidth="1"/>
    <col min="9155" max="9155" width="14.85546875" style="227" customWidth="1"/>
    <col min="9156" max="9156" width="14.7109375" style="227" customWidth="1"/>
    <col min="9157" max="9157" width="13.42578125" style="227" customWidth="1"/>
    <col min="9158" max="9158" width="14.5703125" style="227" customWidth="1"/>
    <col min="9159" max="9159" width="13.5703125" style="227" customWidth="1"/>
    <col min="9160" max="9160" width="12.85546875" style="227" customWidth="1"/>
    <col min="9161" max="9161" width="12.140625" style="227" customWidth="1"/>
    <col min="9162" max="9162" width="11.28515625" style="227" customWidth="1"/>
    <col min="9163" max="9163" width="13.28515625" style="227" customWidth="1"/>
    <col min="9164" max="9164" width="11.28515625" style="227" customWidth="1"/>
    <col min="9165" max="9165" width="12.5703125" style="227" customWidth="1"/>
    <col min="9166" max="9169" width="12.140625" style="227" customWidth="1"/>
    <col min="9170" max="9173" width="11.28515625" style="227" customWidth="1"/>
    <col min="9174" max="9174" width="12.5703125" style="227" customWidth="1"/>
    <col min="9175" max="9175" width="14.85546875" style="227" customWidth="1"/>
    <col min="9176" max="9218" width="9.140625" style="227" customWidth="1"/>
    <col min="9219" max="9219" width="13.85546875" style="227" customWidth="1"/>
    <col min="9220" max="9221" width="9.140625" style="227" customWidth="1"/>
    <col min="9222" max="9222" width="11.85546875" style="227" bestFit="1" customWidth="1"/>
    <col min="9223" max="9400" width="9.140625" style="227"/>
    <col min="9401" max="9401" width="5.85546875" style="227" customWidth="1"/>
    <col min="9402" max="9402" width="40.28515625" style="227" customWidth="1"/>
    <col min="9403" max="9409" width="9.140625" style="227" customWidth="1"/>
    <col min="9410" max="9410" width="14.28515625" style="227" customWidth="1"/>
    <col min="9411" max="9411" width="14.85546875" style="227" customWidth="1"/>
    <col min="9412" max="9412" width="14.7109375" style="227" customWidth="1"/>
    <col min="9413" max="9413" width="13.42578125" style="227" customWidth="1"/>
    <col min="9414" max="9414" width="14.5703125" style="227" customWidth="1"/>
    <col min="9415" max="9415" width="13.5703125" style="227" customWidth="1"/>
    <col min="9416" max="9416" width="12.85546875" style="227" customWidth="1"/>
    <col min="9417" max="9417" width="12.140625" style="227" customWidth="1"/>
    <col min="9418" max="9418" width="11.28515625" style="227" customWidth="1"/>
    <col min="9419" max="9419" width="13.28515625" style="227" customWidth="1"/>
    <col min="9420" max="9420" width="11.28515625" style="227" customWidth="1"/>
    <col min="9421" max="9421" width="12.5703125" style="227" customWidth="1"/>
    <col min="9422" max="9425" width="12.140625" style="227" customWidth="1"/>
    <col min="9426" max="9429" width="11.28515625" style="227" customWidth="1"/>
    <col min="9430" max="9430" width="12.5703125" style="227" customWidth="1"/>
    <col min="9431" max="9431" width="14.85546875" style="227" customWidth="1"/>
    <col min="9432" max="9474" width="9.140625" style="227" customWidth="1"/>
    <col min="9475" max="9475" width="13.85546875" style="227" customWidth="1"/>
    <col min="9476" max="9477" width="9.140625" style="227" customWidth="1"/>
    <col min="9478" max="9478" width="11.85546875" style="227" bestFit="1" customWidth="1"/>
    <col min="9479" max="9656" width="9.140625" style="227"/>
    <col min="9657" max="9657" width="5.85546875" style="227" customWidth="1"/>
    <col min="9658" max="9658" width="40.28515625" style="227" customWidth="1"/>
    <col min="9659" max="9665" width="9.140625" style="227" customWidth="1"/>
    <col min="9666" max="9666" width="14.28515625" style="227" customWidth="1"/>
    <col min="9667" max="9667" width="14.85546875" style="227" customWidth="1"/>
    <col min="9668" max="9668" width="14.7109375" style="227" customWidth="1"/>
    <col min="9669" max="9669" width="13.42578125" style="227" customWidth="1"/>
    <col min="9670" max="9670" width="14.5703125" style="227" customWidth="1"/>
    <col min="9671" max="9671" width="13.5703125" style="227" customWidth="1"/>
    <col min="9672" max="9672" width="12.85546875" style="227" customWidth="1"/>
    <col min="9673" max="9673" width="12.140625" style="227" customWidth="1"/>
    <col min="9674" max="9674" width="11.28515625" style="227" customWidth="1"/>
    <col min="9675" max="9675" width="13.28515625" style="227" customWidth="1"/>
    <col min="9676" max="9676" width="11.28515625" style="227" customWidth="1"/>
    <col min="9677" max="9677" width="12.5703125" style="227" customWidth="1"/>
    <col min="9678" max="9681" width="12.140625" style="227" customWidth="1"/>
    <col min="9682" max="9685" width="11.28515625" style="227" customWidth="1"/>
    <col min="9686" max="9686" width="12.5703125" style="227" customWidth="1"/>
    <col min="9687" max="9687" width="14.85546875" style="227" customWidth="1"/>
    <col min="9688" max="9730" width="9.140625" style="227" customWidth="1"/>
    <col min="9731" max="9731" width="13.85546875" style="227" customWidth="1"/>
    <col min="9732" max="9733" width="9.140625" style="227" customWidth="1"/>
    <col min="9734" max="9734" width="11.85546875" style="227" bestFit="1" customWidth="1"/>
    <col min="9735" max="9912" width="9.140625" style="227"/>
    <col min="9913" max="9913" width="5.85546875" style="227" customWidth="1"/>
    <col min="9914" max="9914" width="40.28515625" style="227" customWidth="1"/>
    <col min="9915" max="9921" width="9.140625" style="227" customWidth="1"/>
    <col min="9922" max="9922" width="14.28515625" style="227" customWidth="1"/>
    <col min="9923" max="9923" width="14.85546875" style="227" customWidth="1"/>
    <col min="9924" max="9924" width="14.7109375" style="227" customWidth="1"/>
    <col min="9925" max="9925" width="13.42578125" style="227" customWidth="1"/>
    <col min="9926" max="9926" width="14.5703125" style="227" customWidth="1"/>
    <col min="9927" max="9927" width="13.5703125" style="227" customWidth="1"/>
    <col min="9928" max="9928" width="12.85546875" style="227" customWidth="1"/>
    <col min="9929" max="9929" width="12.140625" style="227" customWidth="1"/>
    <col min="9930" max="9930" width="11.28515625" style="227" customWidth="1"/>
    <col min="9931" max="9931" width="13.28515625" style="227" customWidth="1"/>
    <col min="9932" max="9932" width="11.28515625" style="227" customWidth="1"/>
    <col min="9933" max="9933" width="12.5703125" style="227" customWidth="1"/>
    <col min="9934" max="9937" width="12.140625" style="227" customWidth="1"/>
    <col min="9938" max="9941" width="11.28515625" style="227" customWidth="1"/>
    <col min="9942" max="9942" width="12.5703125" style="227" customWidth="1"/>
    <col min="9943" max="9943" width="14.85546875" style="227" customWidth="1"/>
    <col min="9944" max="9986" width="9.140625" style="227" customWidth="1"/>
    <col min="9987" max="9987" width="13.85546875" style="227" customWidth="1"/>
    <col min="9988" max="9989" width="9.140625" style="227" customWidth="1"/>
    <col min="9990" max="9990" width="11.85546875" style="227" bestFit="1" customWidth="1"/>
    <col min="9991" max="10168" width="9.140625" style="227"/>
    <col min="10169" max="10169" width="5.85546875" style="227" customWidth="1"/>
    <col min="10170" max="10170" width="40.28515625" style="227" customWidth="1"/>
    <col min="10171" max="10177" width="9.140625" style="227" customWidth="1"/>
    <col min="10178" max="10178" width="14.28515625" style="227" customWidth="1"/>
    <col min="10179" max="10179" width="14.85546875" style="227" customWidth="1"/>
    <col min="10180" max="10180" width="14.7109375" style="227" customWidth="1"/>
    <col min="10181" max="10181" width="13.42578125" style="227" customWidth="1"/>
    <col min="10182" max="10182" width="14.5703125" style="227" customWidth="1"/>
    <col min="10183" max="10183" width="13.5703125" style="227" customWidth="1"/>
    <col min="10184" max="10184" width="12.85546875" style="227" customWidth="1"/>
    <col min="10185" max="10185" width="12.140625" style="227" customWidth="1"/>
    <col min="10186" max="10186" width="11.28515625" style="227" customWidth="1"/>
    <col min="10187" max="10187" width="13.28515625" style="227" customWidth="1"/>
    <col min="10188" max="10188" width="11.28515625" style="227" customWidth="1"/>
    <col min="10189" max="10189" width="12.5703125" style="227" customWidth="1"/>
    <col min="10190" max="10193" width="12.140625" style="227" customWidth="1"/>
    <col min="10194" max="10197" width="11.28515625" style="227" customWidth="1"/>
    <col min="10198" max="10198" width="12.5703125" style="227" customWidth="1"/>
    <col min="10199" max="10199" width="14.85546875" style="227" customWidth="1"/>
    <col min="10200" max="10242" width="9.140625" style="227" customWidth="1"/>
    <col min="10243" max="10243" width="13.85546875" style="227" customWidth="1"/>
    <col min="10244" max="10245" width="9.140625" style="227" customWidth="1"/>
    <col min="10246" max="10246" width="11.85546875" style="227" bestFit="1" customWidth="1"/>
    <col min="10247" max="10424" width="9.140625" style="227"/>
    <col min="10425" max="10425" width="5.85546875" style="227" customWidth="1"/>
    <col min="10426" max="10426" width="40.28515625" style="227" customWidth="1"/>
    <col min="10427" max="10433" width="9.140625" style="227" customWidth="1"/>
    <col min="10434" max="10434" width="14.28515625" style="227" customWidth="1"/>
    <col min="10435" max="10435" width="14.85546875" style="227" customWidth="1"/>
    <col min="10436" max="10436" width="14.7109375" style="227" customWidth="1"/>
    <col min="10437" max="10437" width="13.42578125" style="227" customWidth="1"/>
    <col min="10438" max="10438" width="14.5703125" style="227" customWidth="1"/>
    <col min="10439" max="10439" width="13.5703125" style="227" customWidth="1"/>
    <col min="10440" max="10440" width="12.85546875" style="227" customWidth="1"/>
    <col min="10441" max="10441" width="12.140625" style="227" customWidth="1"/>
    <col min="10442" max="10442" width="11.28515625" style="227" customWidth="1"/>
    <col min="10443" max="10443" width="13.28515625" style="227" customWidth="1"/>
    <col min="10444" max="10444" width="11.28515625" style="227" customWidth="1"/>
    <col min="10445" max="10445" width="12.5703125" style="227" customWidth="1"/>
    <col min="10446" max="10449" width="12.140625" style="227" customWidth="1"/>
    <col min="10450" max="10453" width="11.28515625" style="227" customWidth="1"/>
    <col min="10454" max="10454" width="12.5703125" style="227" customWidth="1"/>
    <col min="10455" max="10455" width="14.85546875" style="227" customWidth="1"/>
    <col min="10456" max="10498" width="9.140625" style="227" customWidth="1"/>
    <col min="10499" max="10499" width="13.85546875" style="227" customWidth="1"/>
    <col min="10500" max="10501" width="9.140625" style="227" customWidth="1"/>
    <col min="10502" max="10502" width="11.85546875" style="227" bestFit="1" customWidth="1"/>
    <col min="10503" max="10680" width="9.140625" style="227"/>
    <col min="10681" max="10681" width="5.85546875" style="227" customWidth="1"/>
    <col min="10682" max="10682" width="40.28515625" style="227" customWidth="1"/>
    <col min="10683" max="10689" width="9.140625" style="227" customWidth="1"/>
    <col min="10690" max="10690" width="14.28515625" style="227" customWidth="1"/>
    <col min="10691" max="10691" width="14.85546875" style="227" customWidth="1"/>
    <col min="10692" max="10692" width="14.7109375" style="227" customWidth="1"/>
    <col min="10693" max="10693" width="13.42578125" style="227" customWidth="1"/>
    <col min="10694" max="10694" width="14.5703125" style="227" customWidth="1"/>
    <col min="10695" max="10695" width="13.5703125" style="227" customWidth="1"/>
    <col min="10696" max="10696" width="12.85546875" style="227" customWidth="1"/>
    <col min="10697" max="10697" width="12.140625" style="227" customWidth="1"/>
    <col min="10698" max="10698" width="11.28515625" style="227" customWidth="1"/>
    <col min="10699" max="10699" width="13.28515625" style="227" customWidth="1"/>
    <col min="10700" max="10700" width="11.28515625" style="227" customWidth="1"/>
    <col min="10701" max="10701" width="12.5703125" style="227" customWidth="1"/>
    <col min="10702" max="10705" width="12.140625" style="227" customWidth="1"/>
    <col min="10706" max="10709" width="11.28515625" style="227" customWidth="1"/>
    <col min="10710" max="10710" width="12.5703125" style="227" customWidth="1"/>
    <col min="10711" max="10711" width="14.85546875" style="227" customWidth="1"/>
    <col min="10712" max="10754" width="9.140625" style="227" customWidth="1"/>
    <col min="10755" max="10755" width="13.85546875" style="227" customWidth="1"/>
    <col min="10756" max="10757" width="9.140625" style="227" customWidth="1"/>
    <col min="10758" max="10758" width="11.85546875" style="227" bestFit="1" customWidth="1"/>
    <col min="10759" max="10936" width="9.140625" style="227"/>
    <col min="10937" max="10937" width="5.85546875" style="227" customWidth="1"/>
    <col min="10938" max="10938" width="40.28515625" style="227" customWidth="1"/>
    <col min="10939" max="10945" width="9.140625" style="227" customWidth="1"/>
    <col min="10946" max="10946" width="14.28515625" style="227" customWidth="1"/>
    <col min="10947" max="10947" width="14.85546875" style="227" customWidth="1"/>
    <col min="10948" max="10948" width="14.7109375" style="227" customWidth="1"/>
    <col min="10949" max="10949" width="13.42578125" style="227" customWidth="1"/>
    <col min="10950" max="10950" width="14.5703125" style="227" customWidth="1"/>
    <col min="10951" max="10951" width="13.5703125" style="227" customWidth="1"/>
    <col min="10952" max="10952" width="12.85546875" style="227" customWidth="1"/>
    <col min="10953" max="10953" width="12.140625" style="227" customWidth="1"/>
    <col min="10954" max="10954" width="11.28515625" style="227" customWidth="1"/>
    <col min="10955" max="10955" width="13.28515625" style="227" customWidth="1"/>
    <col min="10956" max="10956" width="11.28515625" style="227" customWidth="1"/>
    <col min="10957" max="10957" width="12.5703125" style="227" customWidth="1"/>
    <col min="10958" max="10961" width="12.140625" style="227" customWidth="1"/>
    <col min="10962" max="10965" width="11.28515625" style="227" customWidth="1"/>
    <col min="10966" max="10966" width="12.5703125" style="227" customWidth="1"/>
    <col min="10967" max="10967" width="14.85546875" style="227" customWidth="1"/>
    <col min="10968" max="11010" width="9.140625" style="227" customWidth="1"/>
    <col min="11011" max="11011" width="13.85546875" style="227" customWidth="1"/>
    <col min="11012" max="11013" width="9.140625" style="227" customWidth="1"/>
    <col min="11014" max="11014" width="11.85546875" style="227" bestFit="1" customWidth="1"/>
    <col min="11015" max="11192" width="9.140625" style="227"/>
    <col min="11193" max="11193" width="5.85546875" style="227" customWidth="1"/>
    <col min="11194" max="11194" width="40.28515625" style="227" customWidth="1"/>
    <col min="11195" max="11201" width="9.140625" style="227" customWidth="1"/>
    <col min="11202" max="11202" width="14.28515625" style="227" customWidth="1"/>
    <col min="11203" max="11203" width="14.85546875" style="227" customWidth="1"/>
    <col min="11204" max="11204" width="14.7109375" style="227" customWidth="1"/>
    <col min="11205" max="11205" width="13.42578125" style="227" customWidth="1"/>
    <col min="11206" max="11206" width="14.5703125" style="227" customWidth="1"/>
    <col min="11207" max="11207" width="13.5703125" style="227" customWidth="1"/>
    <col min="11208" max="11208" width="12.85546875" style="227" customWidth="1"/>
    <col min="11209" max="11209" width="12.140625" style="227" customWidth="1"/>
    <col min="11210" max="11210" width="11.28515625" style="227" customWidth="1"/>
    <col min="11211" max="11211" width="13.28515625" style="227" customWidth="1"/>
    <col min="11212" max="11212" width="11.28515625" style="227" customWidth="1"/>
    <col min="11213" max="11213" width="12.5703125" style="227" customWidth="1"/>
    <col min="11214" max="11217" width="12.140625" style="227" customWidth="1"/>
    <col min="11218" max="11221" width="11.28515625" style="227" customWidth="1"/>
    <col min="11222" max="11222" width="12.5703125" style="227" customWidth="1"/>
    <col min="11223" max="11223" width="14.85546875" style="227" customWidth="1"/>
    <col min="11224" max="11266" width="9.140625" style="227" customWidth="1"/>
    <col min="11267" max="11267" width="13.85546875" style="227" customWidth="1"/>
    <col min="11268" max="11269" width="9.140625" style="227" customWidth="1"/>
    <col min="11270" max="11270" width="11.85546875" style="227" bestFit="1" customWidth="1"/>
    <col min="11271" max="11448" width="9.140625" style="227"/>
    <col min="11449" max="11449" width="5.85546875" style="227" customWidth="1"/>
    <col min="11450" max="11450" width="40.28515625" style="227" customWidth="1"/>
    <col min="11451" max="11457" width="9.140625" style="227" customWidth="1"/>
    <col min="11458" max="11458" width="14.28515625" style="227" customWidth="1"/>
    <col min="11459" max="11459" width="14.85546875" style="227" customWidth="1"/>
    <col min="11460" max="11460" width="14.7109375" style="227" customWidth="1"/>
    <col min="11461" max="11461" width="13.42578125" style="227" customWidth="1"/>
    <col min="11462" max="11462" width="14.5703125" style="227" customWidth="1"/>
    <col min="11463" max="11463" width="13.5703125" style="227" customWidth="1"/>
    <col min="11464" max="11464" width="12.85546875" style="227" customWidth="1"/>
    <col min="11465" max="11465" width="12.140625" style="227" customWidth="1"/>
    <col min="11466" max="11466" width="11.28515625" style="227" customWidth="1"/>
    <col min="11467" max="11467" width="13.28515625" style="227" customWidth="1"/>
    <col min="11468" max="11468" width="11.28515625" style="227" customWidth="1"/>
    <col min="11469" max="11469" width="12.5703125" style="227" customWidth="1"/>
    <col min="11470" max="11473" width="12.140625" style="227" customWidth="1"/>
    <col min="11474" max="11477" width="11.28515625" style="227" customWidth="1"/>
    <col min="11478" max="11478" width="12.5703125" style="227" customWidth="1"/>
    <col min="11479" max="11479" width="14.85546875" style="227" customWidth="1"/>
    <col min="11480" max="11522" width="9.140625" style="227" customWidth="1"/>
    <col min="11523" max="11523" width="13.85546875" style="227" customWidth="1"/>
    <col min="11524" max="11525" width="9.140625" style="227" customWidth="1"/>
    <col min="11526" max="11526" width="11.85546875" style="227" bestFit="1" customWidth="1"/>
    <col min="11527" max="11704" width="9.140625" style="227"/>
    <col min="11705" max="11705" width="5.85546875" style="227" customWidth="1"/>
    <col min="11706" max="11706" width="40.28515625" style="227" customWidth="1"/>
    <col min="11707" max="11713" width="9.140625" style="227" customWidth="1"/>
    <col min="11714" max="11714" width="14.28515625" style="227" customWidth="1"/>
    <col min="11715" max="11715" width="14.85546875" style="227" customWidth="1"/>
    <col min="11716" max="11716" width="14.7109375" style="227" customWidth="1"/>
    <col min="11717" max="11717" width="13.42578125" style="227" customWidth="1"/>
    <col min="11718" max="11718" width="14.5703125" style="227" customWidth="1"/>
    <col min="11719" max="11719" width="13.5703125" style="227" customWidth="1"/>
    <col min="11720" max="11720" width="12.85546875" style="227" customWidth="1"/>
    <col min="11721" max="11721" width="12.140625" style="227" customWidth="1"/>
    <col min="11722" max="11722" width="11.28515625" style="227" customWidth="1"/>
    <col min="11723" max="11723" width="13.28515625" style="227" customWidth="1"/>
    <col min="11724" max="11724" width="11.28515625" style="227" customWidth="1"/>
    <col min="11725" max="11725" width="12.5703125" style="227" customWidth="1"/>
    <col min="11726" max="11729" width="12.140625" style="227" customWidth="1"/>
    <col min="11730" max="11733" width="11.28515625" style="227" customWidth="1"/>
    <col min="11734" max="11734" width="12.5703125" style="227" customWidth="1"/>
    <col min="11735" max="11735" width="14.85546875" style="227" customWidth="1"/>
    <col min="11736" max="11778" width="9.140625" style="227" customWidth="1"/>
    <col min="11779" max="11779" width="13.85546875" style="227" customWidth="1"/>
    <col min="11780" max="11781" width="9.140625" style="227" customWidth="1"/>
    <col min="11782" max="11782" width="11.85546875" style="227" bestFit="1" customWidth="1"/>
    <col min="11783" max="11960" width="9.140625" style="227"/>
    <col min="11961" max="11961" width="5.85546875" style="227" customWidth="1"/>
    <col min="11962" max="11962" width="40.28515625" style="227" customWidth="1"/>
    <col min="11963" max="11969" width="9.140625" style="227" customWidth="1"/>
    <col min="11970" max="11970" width="14.28515625" style="227" customWidth="1"/>
    <col min="11971" max="11971" width="14.85546875" style="227" customWidth="1"/>
    <col min="11972" max="11972" width="14.7109375" style="227" customWidth="1"/>
    <col min="11973" max="11973" width="13.42578125" style="227" customWidth="1"/>
    <col min="11974" max="11974" width="14.5703125" style="227" customWidth="1"/>
    <col min="11975" max="11975" width="13.5703125" style="227" customWidth="1"/>
    <col min="11976" max="11976" width="12.85546875" style="227" customWidth="1"/>
    <col min="11977" max="11977" width="12.140625" style="227" customWidth="1"/>
    <col min="11978" max="11978" width="11.28515625" style="227" customWidth="1"/>
    <col min="11979" max="11979" width="13.28515625" style="227" customWidth="1"/>
    <col min="11980" max="11980" width="11.28515625" style="227" customWidth="1"/>
    <col min="11981" max="11981" width="12.5703125" style="227" customWidth="1"/>
    <col min="11982" max="11985" width="12.140625" style="227" customWidth="1"/>
    <col min="11986" max="11989" width="11.28515625" style="227" customWidth="1"/>
    <col min="11990" max="11990" width="12.5703125" style="227" customWidth="1"/>
    <col min="11991" max="11991" width="14.85546875" style="227" customWidth="1"/>
    <col min="11992" max="12034" width="9.140625" style="227" customWidth="1"/>
    <col min="12035" max="12035" width="13.85546875" style="227" customWidth="1"/>
    <col min="12036" max="12037" width="9.140625" style="227" customWidth="1"/>
    <col min="12038" max="12038" width="11.85546875" style="227" bestFit="1" customWidth="1"/>
    <col min="12039" max="12216" width="9.140625" style="227"/>
    <col min="12217" max="12217" width="5.85546875" style="227" customWidth="1"/>
    <col min="12218" max="12218" width="40.28515625" style="227" customWidth="1"/>
    <col min="12219" max="12225" width="9.140625" style="227" customWidth="1"/>
    <col min="12226" max="12226" width="14.28515625" style="227" customWidth="1"/>
    <col min="12227" max="12227" width="14.85546875" style="227" customWidth="1"/>
    <col min="12228" max="12228" width="14.7109375" style="227" customWidth="1"/>
    <col min="12229" max="12229" width="13.42578125" style="227" customWidth="1"/>
    <col min="12230" max="12230" width="14.5703125" style="227" customWidth="1"/>
    <col min="12231" max="12231" width="13.5703125" style="227" customWidth="1"/>
    <col min="12232" max="12232" width="12.85546875" style="227" customWidth="1"/>
    <col min="12233" max="12233" width="12.140625" style="227" customWidth="1"/>
    <col min="12234" max="12234" width="11.28515625" style="227" customWidth="1"/>
    <col min="12235" max="12235" width="13.28515625" style="227" customWidth="1"/>
    <col min="12236" max="12236" width="11.28515625" style="227" customWidth="1"/>
    <col min="12237" max="12237" width="12.5703125" style="227" customWidth="1"/>
    <col min="12238" max="12241" width="12.140625" style="227" customWidth="1"/>
    <col min="12242" max="12245" width="11.28515625" style="227" customWidth="1"/>
    <col min="12246" max="12246" width="12.5703125" style="227" customWidth="1"/>
    <col min="12247" max="12247" width="14.85546875" style="227" customWidth="1"/>
    <col min="12248" max="12290" width="9.140625" style="227" customWidth="1"/>
    <col min="12291" max="12291" width="13.85546875" style="227" customWidth="1"/>
    <col min="12292" max="12293" width="9.140625" style="227" customWidth="1"/>
    <col min="12294" max="12294" width="11.85546875" style="227" bestFit="1" customWidth="1"/>
    <col min="12295" max="12472" width="9.140625" style="227"/>
    <col min="12473" max="12473" width="5.85546875" style="227" customWidth="1"/>
    <col min="12474" max="12474" width="40.28515625" style="227" customWidth="1"/>
    <col min="12475" max="12481" width="9.140625" style="227" customWidth="1"/>
    <col min="12482" max="12482" width="14.28515625" style="227" customWidth="1"/>
    <col min="12483" max="12483" width="14.85546875" style="227" customWidth="1"/>
    <col min="12484" max="12484" width="14.7109375" style="227" customWidth="1"/>
    <col min="12485" max="12485" width="13.42578125" style="227" customWidth="1"/>
    <col min="12486" max="12486" width="14.5703125" style="227" customWidth="1"/>
    <col min="12487" max="12487" width="13.5703125" style="227" customWidth="1"/>
    <col min="12488" max="12488" width="12.85546875" style="227" customWidth="1"/>
    <col min="12489" max="12489" width="12.140625" style="227" customWidth="1"/>
    <col min="12490" max="12490" width="11.28515625" style="227" customWidth="1"/>
    <col min="12491" max="12491" width="13.28515625" style="227" customWidth="1"/>
    <col min="12492" max="12492" width="11.28515625" style="227" customWidth="1"/>
    <col min="12493" max="12493" width="12.5703125" style="227" customWidth="1"/>
    <col min="12494" max="12497" width="12.140625" style="227" customWidth="1"/>
    <col min="12498" max="12501" width="11.28515625" style="227" customWidth="1"/>
    <col min="12502" max="12502" width="12.5703125" style="227" customWidth="1"/>
    <col min="12503" max="12503" width="14.85546875" style="227" customWidth="1"/>
    <col min="12504" max="12546" width="9.140625" style="227" customWidth="1"/>
    <col min="12547" max="12547" width="13.85546875" style="227" customWidth="1"/>
    <col min="12548" max="12549" width="9.140625" style="227" customWidth="1"/>
    <col min="12550" max="12550" width="11.85546875" style="227" bestFit="1" customWidth="1"/>
    <col min="12551" max="12728" width="9.140625" style="227"/>
    <col min="12729" max="12729" width="5.85546875" style="227" customWidth="1"/>
    <col min="12730" max="12730" width="40.28515625" style="227" customWidth="1"/>
    <col min="12731" max="12737" width="9.140625" style="227" customWidth="1"/>
    <col min="12738" max="12738" width="14.28515625" style="227" customWidth="1"/>
    <col min="12739" max="12739" width="14.85546875" style="227" customWidth="1"/>
    <col min="12740" max="12740" width="14.7109375" style="227" customWidth="1"/>
    <col min="12741" max="12741" width="13.42578125" style="227" customWidth="1"/>
    <col min="12742" max="12742" width="14.5703125" style="227" customWidth="1"/>
    <col min="12743" max="12743" width="13.5703125" style="227" customWidth="1"/>
    <col min="12744" max="12744" width="12.85546875" style="227" customWidth="1"/>
    <col min="12745" max="12745" width="12.140625" style="227" customWidth="1"/>
    <col min="12746" max="12746" width="11.28515625" style="227" customWidth="1"/>
    <col min="12747" max="12747" width="13.28515625" style="227" customWidth="1"/>
    <col min="12748" max="12748" width="11.28515625" style="227" customWidth="1"/>
    <col min="12749" max="12749" width="12.5703125" style="227" customWidth="1"/>
    <col min="12750" max="12753" width="12.140625" style="227" customWidth="1"/>
    <col min="12754" max="12757" width="11.28515625" style="227" customWidth="1"/>
    <col min="12758" max="12758" width="12.5703125" style="227" customWidth="1"/>
    <col min="12759" max="12759" width="14.85546875" style="227" customWidth="1"/>
    <col min="12760" max="12802" width="9.140625" style="227" customWidth="1"/>
    <col min="12803" max="12803" width="13.85546875" style="227" customWidth="1"/>
    <col min="12804" max="12805" width="9.140625" style="227" customWidth="1"/>
    <col min="12806" max="12806" width="11.85546875" style="227" bestFit="1" customWidth="1"/>
    <col min="12807" max="12984" width="9.140625" style="227"/>
    <col min="12985" max="12985" width="5.85546875" style="227" customWidth="1"/>
    <col min="12986" max="12986" width="40.28515625" style="227" customWidth="1"/>
    <col min="12987" max="12993" width="9.140625" style="227" customWidth="1"/>
    <col min="12994" max="12994" width="14.28515625" style="227" customWidth="1"/>
    <col min="12995" max="12995" width="14.85546875" style="227" customWidth="1"/>
    <col min="12996" max="12996" width="14.7109375" style="227" customWidth="1"/>
    <col min="12997" max="12997" width="13.42578125" style="227" customWidth="1"/>
    <col min="12998" max="12998" width="14.5703125" style="227" customWidth="1"/>
    <col min="12999" max="12999" width="13.5703125" style="227" customWidth="1"/>
    <col min="13000" max="13000" width="12.85546875" style="227" customWidth="1"/>
    <col min="13001" max="13001" width="12.140625" style="227" customWidth="1"/>
    <col min="13002" max="13002" width="11.28515625" style="227" customWidth="1"/>
    <col min="13003" max="13003" width="13.28515625" style="227" customWidth="1"/>
    <col min="13004" max="13004" width="11.28515625" style="227" customWidth="1"/>
    <col min="13005" max="13005" width="12.5703125" style="227" customWidth="1"/>
    <col min="13006" max="13009" width="12.140625" style="227" customWidth="1"/>
    <col min="13010" max="13013" width="11.28515625" style="227" customWidth="1"/>
    <col min="13014" max="13014" width="12.5703125" style="227" customWidth="1"/>
    <col min="13015" max="13015" width="14.85546875" style="227" customWidth="1"/>
    <col min="13016" max="13058" width="9.140625" style="227" customWidth="1"/>
    <col min="13059" max="13059" width="13.85546875" style="227" customWidth="1"/>
    <col min="13060" max="13061" width="9.140625" style="227" customWidth="1"/>
    <col min="13062" max="13062" width="11.85546875" style="227" bestFit="1" customWidth="1"/>
    <col min="13063" max="13240" width="9.140625" style="227"/>
    <col min="13241" max="13241" width="5.85546875" style="227" customWidth="1"/>
    <col min="13242" max="13242" width="40.28515625" style="227" customWidth="1"/>
    <col min="13243" max="13249" width="9.140625" style="227" customWidth="1"/>
    <col min="13250" max="13250" width="14.28515625" style="227" customWidth="1"/>
    <col min="13251" max="13251" width="14.85546875" style="227" customWidth="1"/>
    <col min="13252" max="13252" width="14.7109375" style="227" customWidth="1"/>
    <col min="13253" max="13253" width="13.42578125" style="227" customWidth="1"/>
    <col min="13254" max="13254" width="14.5703125" style="227" customWidth="1"/>
    <col min="13255" max="13255" width="13.5703125" style="227" customWidth="1"/>
    <col min="13256" max="13256" width="12.85546875" style="227" customWidth="1"/>
    <col min="13257" max="13257" width="12.140625" style="227" customWidth="1"/>
    <col min="13258" max="13258" width="11.28515625" style="227" customWidth="1"/>
    <col min="13259" max="13259" width="13.28515625" style="227" customWidth="1"/>
    <col min="13260" max="13260" width="11.28515625" style="227" customWidth="1"/>
    <col min="13261" max="13261" width="12.5703125" style="227" customWidth="1"/>
    <col min="13262" max="13265" width="12.140625" style="227" customWidth="1"/>
    <col min="13266" max="13269" width="11.28515625" style="227" customWidth="1"/>
    <col min="13270" max="13270" width="12.5703125" style="227" customWidth="1"/>
    <col min="13271" max="13271" width="14.85546875" style="227" customWidth="1"/>
    <col min="13272" max="13314" width="9.140625" style="227" customWidth="1"/>
    <col min="13315" max="13315" width="13.85546875" style="227" customWidth="1"/>
    <col min="13316" max="13317" width="9.140625" style="227" customWidth="1"/>
    <col min="13318" max="13318" width="11.85546875" style="227" bestFit="1" customWidth="1"/>
    <col min="13319" max="13496" width="9.140625" style="227"/>
    <col min="13497" max="13497" width="5.85546875" style="227" customWidth="1"/>
    <col min="13498" max="13498" width="40.28515625" style="227" customWidth="1"/>
    <col min="13499" max="13505" width="9.140625" style="227" customWidth="1"/>
    <col min="13506" max="13506" width="14.28515625" style="227" customWidth="1"/>
    <col min="13507" max="13507" width="14.85546875" style="227" customWidth="1"/>
    <col min="13508" max="13508" width="14.7109375" style="227" customWidth="1"/>
    <col min="13509" max="13509" width="13.42578125" style="227" customWidth="1"/>
    <col min="13510" max="13510" width="14.5703125" style="227" customWidth="1"/>
    <col min="13511" max="13511" width="13.5703125" style="227" customWidth="1"/>
    <col min="13512" max="13512" width="12.85546875" style="227" customWidth="1"/>
    <col min="13513" max="13513" width="12.140625" style="227" customWidth="1"/>
    <col min="13514" max="13514" width="11.28515625" style="227" customWidth="1"/>
    <col min="13515" max="13515" width="13.28515625" style="227" customWidth="1"/>
    <col min="13516" max="13516" width="11.28515625" style="227" customWidth="1"/>
    <col min="13517" max="13517" width="12.5703125" style="227" customWidth="1"/>
    <col min="13518" max="13521" width="12.140625" style="227" customWidth="1"/>
    <col min="13522" max="13525" width="11.28515625" style="227" customWidth="1"/>
    <col min="13526" max="13526" width="12.5703125" style="227" customWidth="1"/>
    <col min="13527" max="13527" width="14.85546875" style="227" customWidth="1"/>
    <col min="13528" max="13570" width="9.140625" style="227" customWidth="1"/>
    <col min="13571" max="13571" width="13.85546875" style="227" customWidth="1"/>
    <col min="13572" max="13573" width="9.140625" style="227" customWidth="1"/>
    <col min="13574" max="13574" width="11.85546875" style="227" bestFit="1" customWidth="1"/>
    <col min="13575" max="13752" width="9.140625" style="227"/>
    <col min="13753" max="13753" width="5.85546875" style="227" customWidth="1"/>
    <col min="13754" max="13754" width="40.28515625" style="227" customWidth="1"/>
    <col min="13755" max="13761" width="9.140625" style="227" customWidth="1"/>
    <col min="13762" max="13762" width="14.28515625" style="227" customWidth="1"/>
    <col min="13763" max="13763" width="14.85546875" style="227" customWidth="1"/>
    <col min="13764" max="13764" width="14.7109375" style="227" customWidth="1"/>
    <col min="13765" max="13765" width="13.42578125" style="227" customWidth="1"/>
    <col min="13766" max="13766" width="14.5703125" style="227" customWidth="1"/>
    <col min="13767" max="13767" width="13.5703125" style="227" customWidth="1"/>
    <col min="13768" max="13768" width="12.85546875" style="227" customWidth="1"/>
    <col min="13769" max="13769" width="12.140625" style="227" customWidth="1"/>
    <col min="13770" max="13770" width="11.28515625" style="227" customWidth="1"/>
    <col min="13771" max="13771" width="13.28515625" style="227" customWidth="1"/>
    <col min="13772" max="13772" width="11.28515625" style="227" customWidth="1"/>
    <col min="13773" max="13773" width="12.5703125" style="227" customWidth="1"/>
    <col min="13774" max="13777" width="12.140625" style="227" customWidth="1"/>
    <col min="13778" max="13781" width="11.28515625" style="227" customWidth="1"/>
    <col min="13782" max="13782" width="12.5703125" style="227" customWidth="1"/>
    <col min="13783" max="13783" width="14.85546875" style="227" customWidth="1"/>
    <col min="13784" max="13826" width="9.140625" style="227" customWidth="1"/>
    <col min="13827" max="13827" width="13.85546875" style="227" customWidth="1"/>
    <col min="13828" max="13829" width="9.140625" style="227" customWidth="1"/>
    <col min="13830" max="13830" width="11.85546875" style="227" bestFit="1" customWidth="1"/>
    <col min="13831" max="14008" width="9.140625" style="227"/>
    <col min="14009" max="14009" width="5.85546875" style="227" customWidth="1"/>
    <col min="14010" max="14010" width="40.28515625" style="227" customWidth="1"/>
    <col min="14011" max="14017" width="9.140625" style="227" customWidth="1"/>
    <col min="14018" max="14018" width="14.28515625" style="227" customWidth="1"/>
    <col min="14019" max="14019" width="14.85546875" style="227" customWidth="1"/>
    <col min="14020" max="14020" width="14.7109375" style="227" customWidth="1"/>
    <col min="14021" max="14021" width="13.42578125" style="227" customWidth="1"/>
    <col min="14022" max="14022" width="14.5703125" style="227" customWidth="1"/>
    <col min="14023" max="14023" width="13.5703125" style="227" customWidth="1"/>
    <col min="14024" max="14024" width="12.85546875" style="227" customWidth="1"/>
    <col min="14025" max="14025" width="12.140625" style="227" customWidth="1"/>
    <col min="14026" max="14026" width="11.28515625" style="227" customWidth="1"/>
    <col min="14027" max="14027" width="13.28515625" style="227" customWidth="1"/>
    <col min="14028" max="14028" width="11.28515625" style="227" customWidth="1"/>
    <col min="14029" max="14029" width="12.5703125" style="227" customWidth="1"/>
    <col min="14030" max="14033" width="12.140625" style="227" customWidth="1"/>
    <col min="14034" max="14037" width="11.28515625" style="227" customWidth="1"/>
    <col min="14038" max="14038" width="12.5703125" style="227" customWidth="1"/>
    <col min="14039" max="14039" width="14.85546875" style="227" customWidth="1"/>
    <col min="14040" max="14082" width="9.140625" style="227" customWidth="1"/>
    <col min="14083" max="14083" width="13.85546875" style="227" customWidth="1"/>
    <col min="14084" max="14085" width="9.140625" style="227" customWidth="1"/>
    <col min="14086" max="14086" width="11.85546875" style="227" bestFit="1" customWidth="1"/>
    <col min="14087" max="14264" width="9.140625" style="227"/>
    <col min="14265" max="14265" width="5.85546875" style="227" customWidth="1"/>
    <col min="14266" max="14266" width="40.28515625" style="227" customWidth="1"/>
    <col min="14267" max="14273" width="9.140625" style="227" customWidth="1"/>
    <col min="14274" max="14274" width="14.28515625" style="227" customWidth="1"/>
    <col min="14275" max="14275" width="14.85546875" style="227" customWidth="1"/>
    <col min="14276" max="14276" width="14.7109375" style="227" customWidth="1"/>
    <col min="14277" max="14277" width="13.42578125" style="227" customWidth="1"/>
    <col min="14278" max="14278" width="14.5703125" style="227" customWidth="1"/>
    <col min="14279" max="14279" width="13.5703125" style="227" customWidth="1"/>
    <col min="14280" max="14280" width="12.85546875" style="227" customWidth="1"/>
    <col min="14281" max="14281" width="12.140625" style="227" customWidth="1"/>
    <col min="14282" max="14282" width="11.28515625" style="227" customWidth="1"/>
    <col min="14283" max="14283" width="13.28515625" style="227" customWidth="1"/>
    <col min="14284" max="14284" width="11.28515625" style="227" customWidth="1"/>
    <col min="14285" max="14285" width="12.5703125" style="227" customWidth="1"/>
    <col min="14286" max="14289" width="12.140625" style="227" customWidth="1"/>
    <col min="14290" max="14293" width="11.28515625" style="227" customWidth="1"/>
    <col min="14294" max="14294" width="12.5703125" style="227" customWidth="1"/>
    <col min="14295" max="14295" width="14.85546875" style="227" customWidth="1"/>
    <col min="14296" max="14338" width="9.140625" style="227" customWidth="1"/>
    <col min="14339" max="14339" width="13.85546875" style="227" customWidth="1"/>
    <col min="14340" max="14341" width="9.140625" style="227" customWidth="1"/>
    <col min="14342" max="14342" width="11.85546875" style="227" bestFit="1" customWidth="1"/>
    <col min="14343" max="14520" width="9.140625" style="227"/>
    <col min="14521" max="14521" width="5.85546875" style="227" customWidth="1"/>
    <col min="14522" max="14522" width="40.28515625" style="227" customWidth="1"/>
    <col min="14523" max="14529" width="9.140625" style="227" customWidth="1"/>
    <col min="14530" max="14530" width="14.28515625" style="227" customWidth="1"/>
    <col min="14531" max="14531" width="14.85546875" style="227" customWidth="1"/>
    <col min="14532" max="14532" width="14.7109375" style="227" customWidth="1"/>
    <col min="14533" max="14533" width="13.42578125" style="227" customWidth="1"/>
    <col min="14534" max="14534" width="14.5703125" style="227" customWidth="1"/>
    <col min="14535" max="14535" width="13.5703125" style="227" customWidth="1"/>
    <col min="14536" max="14536" width="12.85546875" style="227" customWidth="1"/>
    <col min="14537" max="14537" width="12.140625" style="227" customWidth="1"/>
    <col min="14538" max="14538" width="11.28515625" style="227" customWidth="1"/>
    <col min="14539" max="14539" width="13.28515625" style="227" customWidth="1"/>
    <col min="14540" max="14540" width="11.28515625" style="227" customWidth="1"/>
    <col min="14541" max="14541" width="12.5703125" style="227" customWidth="1"/>
    <col min="14542" max="14545" width="12.140625" style="227" customWidth="1"/>
    <col min="14546" max="14549" width="11.28515625" style="227" customWidth="1"/>
    <col min="14550" max="14550" width="12.5703125" style="227" customWidth="1"/>
    <col min="14551" max="14551" width="14.85546875" style="227" customWidth="1"/>
    <col min="14552" max="14594" width="9.140625" style="227" customWidth="1"/>
    <col min="14595" max="14595" width="13.85546875" style="227" customWidth="1"/>
    <col min="14596" max="14597" width="9.140625" style="227" customWidth="1"/>
    <col min="14598" max="14598" width="11.85546875" style="227" bestFit="1" customWidth="1"/>
    <col min="14599" max="14776" width="9.140625" style="227"/>
    <col min="14777" max="14777" width="5.85546875" style="227" customWidth="1"/>
    <col min="14778" max="14778" width="40.28515625" style="227" customWidth="1"/>
    <col min="14779" max="14785" width="9.140625" style="227" customWidth="1"/>
    <col min="14786" max="14786" width="14.28515625" style="227" customWidth="1"/>
    <col min="14787" max="14787" width="14.85546875" style="227" customWidth="1"/>
    <col min="14788" max="14788" width="14.7109375" style="227" customWidth="1"/>
    <col min="14789" max="14789" width="13.42578125" style="227" customWidth="1"/>
    <col min="14790" max="14790" width="14.5703125" style="227" customWidth="1"/>
    <col min="14791" max="14791" width="13.5703125" style="227" customWidth="1"/>
    <col min="14792" max="14792" width="12.85546875" style="227" customWidth="1"/>
    <col min="14793" max="14793" width="12.140625" style="227" customWidth="1"/>
    <col min="14794" max="14794" width="11.28515625" style="227" customWidth="1"/>
    <col min="14795" max="14795" width="13.28515625" style="227" customWidth="1"/>
    <col min="14796" max="14796" width="11.28515625" style="227" customWidth="1"/>
    <col min="14797" max="14797" width="12.5703125" style="227" customWidth="1"/>
    <col min="14798" max="14801" width="12.140625" style="227" customWidth="1"/>
    <col min="14802" max="14805" width="11.28515625" style="227" customWidth="1"/>
    <col min="14806" max="14806" width="12.5703125" style="227" customWidth="1"/>
    <col min="14807" max="14807" width="14.85546875" style="227" customWidth="1"/>
    <col min="14808" max="14850" width="9.140625" style="227" customWidth="1"/>
    <col min="14851" max="14851" width="13.85546875" style="227" customWidth="1"/>
    <col min="14852" max="14853" width="9.140625" style="227" customWidth="1"/>
    <col min="14854" max="14854" width="11.85546875" style="227" bestFit="1" customWidth="1"/>
    <col min="14855" max="15032" width="9.140625" style="227"/>
    <col min="15033" max="15033" width="5.85546875" style="227" customWidth="1"/>
    <col min="15034" max="15034" width="40.28515625" style="227" customWidth="1"/>
    <col min="15035" max="15041" width="9.140625" style="227" customWidth="1"/>
    <col min="15042" max="15042" width="14.28515625" style="227" customWidth="1"/>
    <col min="15043" max="15043" width="14.85546875" style="227" customWidth="1"/>
    <col min="15044" max="15044" width="14.7109375" style="227" customWidth="1"/>
    <col min="15045" max="15045" width="13.42578125" style="227" customWidth="1"/>
    <col min="15046" max="15046" width="14.5703125" style="227" customWidth="1"/>
    <col min="15047" max="15047" width="13.5703125" style="227" customWidth="1"/>
    <col min="15048" max="15048" width="12.85546875" style="227" customWidth="1"/>
    <col min="15049" max="15049" width="12.140625" style="227" customWidth="1"/>
    <col min="15050" max="15050" width="11.28515625" style="227" customWidth="1"/>
    <col min="15051" max="15051" width="13.28515625" style="227" customWidth="1"/>
    <col min="15052" max="15052" width="11.28515625" style="227" customWidth="1"/>
    <col min="15053" max="15053" width="12.5703125" style="227" customWidth="1"/>
    <col min="15054" max="15057" width="12.140625" style="227" customWidth="1"/>
    <col min="15058" max="15061" width="11.28515625" style="227" customWidth="1"/>
    <col min="15062" max="15062" width="12.5703125" style="227" customWidth="1"/>
    <col min="15063" max="15063" width="14.85546875" style="227" customWidth="1"/>
    <col min="15064" max="15106" width="9.140625" style="227" customWidth="1"/>
    <col min="15107" max="15107" width="13.85546875" style="227" customWidth="1"/>
    <col min="15108" max="15109" width="9.140625" style="227" customWidth="1"/>
    <col min="15110" max="15110" width="11.85546875" style="227" bestFit="1" customWidth="1"/>
    <col min="15111" max="15288" width="9.140625" style="227"/>
    <col min="15289" max="15289" width="5.85546875" style="227" customWidth="1"/>
    <col min="15290" max="15290" width="40.28515625" style="227" customWidth="1"/>
    <col min="15291" max="15297" width="9.140625" style="227" customWidth="1"/>
    <col min="15298" max="15298" width="14.28515625" style="227" customWidth="1"/>
    <col min="15299" max="15299" width="14.85546875" style="227" customWidth="1"/>
    <col min="15300" max="15300" width="14.7109375" style="227" customWidth="1"/>
    <col min="15301" max="15301" width="13.42578125" style="227" customWidth="1"/>
    <col min="15302" max="15302" width="14.5703125" style="227" customWidth="1"/>
    <col min="15303" max="15303" width="13.5703125" style="227" customWidth="1"/>
    <col min="15304" max="15304" width="12.85546875" style="227" customWidth="1"/>
    <col min="15305" max="15305" width="12.140625" style="227" customWidth="1"/>
    <col min="15306" max="15306" width="11.28515625" style="227" customWidth="1"/>
    <col min="15307" max="15307" width="13.28515625" style="227" customWidth="1"/>
    <col min="15308" max="15308" width="11.28515625" style="227" customWidth="1"/>
    <col min="15309" max="15309" width="12.5703125" style="227" customWidth="1"/>
    <col min="15310" max="15313" width="12.140625" style="227" customWidth="1"/>
    <col min="15314" max="15317" width="11.28515625" style="227" customWidth="1"/>
    <col min="15318" max="15318" width="12.5703125" style="227" customWidth="1"/>
    <col min="15319" max="15319" width="14.85546875" style="227" customWidth="1"/>
    <col min="15320" max="15362" width="9.140625" style="227" customWidth="1"/>
    <col min="15363" max="15363" width="13.85546875" style="227" customWidth="1"/>
    <col min="15364" max="15365" width="9.140625" style="227" customWidth="1"/>
    <col min="15366" max="15366" width="11.85546875" style="227" bestFit="1" customWidth="1"/>
    <col min="15367" max="15544" width="9.140625" style="227"/>
    <col min="15545" max="15545" width="5.85546875" style="227" customWidth="1"/>
    <col min="15546" max="15546" width="40.28515625" style="227" customWidth="1"/>
    <col min="15547" max="15553" width="9.140625" style="227" customWidth="1"/>
    <col min="15554" max="15554" width="14.28515625" style="227" customWidth="1"/>
    <col min="15555" max="15555" width="14.85546875" style="227" customWidth="1"/>
    <col min="15556" max="15556" width="14.7109375" style="227" customWidth="1"/>
    <col min="15557" max="15557" width="13.42578125" style="227" customWidth="1"/>
    <col min="15558" max="15558" width="14.5703125" style="227" customWidth="1"/>
    <col min="15559" max="15559" width="13.5703125" style="227" customWidth="1"/>
    <col min="15560" max="15560" width="12.85546875" style="227" customWidth="1"/>
    <col min="15561" max="15561" width="12.140625" style="227" customWidth="1"/>
    <col min="15562" max="15562" width="11.28515625" style="227" customWidth="1"/>
    <col min="15563" max="15563" width="13.28515625" style="227" customWidth="1"/>
    <col min="15564" max="15564" width="11.28515625" style="227" customWidth="1"/>
    <col min="15565" max="15565" width="12.5703125" style="227" customWidth="1"/>
    <col min="15566" max="15569" width="12.140625" style="227" customWidth="1"/>
    <col min="15570" max="15573" width="11.28515625" style="227" customWidth="1"/>
    <col min="15574" max="15574" width="12.5703125" style="227" customWidth="1"/>
    <col min="15575" max="15575" width="14.85546875" style="227" customWidth="1"/>
    <col min="15576" max="15618" width="9.140625" style="227" customWidth="1"/>
    <col min="15619" max="15619" width="13.85546875" style="227" customWidth="1"/>
    <col min="15620" max="15621" width="9.140625" style="227" customWidth="1"/>
    <col min="15622" max="15622" width="11.85546875" style="227" bestFit="1" customWidth="1"/>
    <col min="15623" max="15800" width="9.140625" style="227"/>
    <col min="15801" max="15801" width="5.85546875" style="227" customWidth="1"/>
    <col min="15802" max="15802" width="40.28515625" style="227" customWidth="1"/>
    <col min="15803" max="15809" width="9.140625" style="227" customWidth="1"/>
    <col min="15810" max="15810" width="14.28515625" style="227" customWidth="1"/>
    <col min="15811" max="15811" width="14.85546875" style="227" customWidth="1"/>
    <col min="15812" max="15812" width="14.7109375" style="227" customWidth="1"/>
    <col min="15813" max="15813" width="13.42578125" style="227" customWidth="1"/>
    <col min="15814" max="15814" width="14.5703125" style="227" customWidth="1"/>
    <col min="15815" max="15815" width="13.5703125" style="227" customWidth="1"/>
    <col min="15816" max="15816" width="12.85546875" style="227" customWidth="1"/>
    <col min="15817" max="15817" width="12.140625" style="227" customWidth="1"/>
    <col min="15818" max="15818" width="11.28515625" style="227" customWidth="1"/>
    <col min="15819" max="15819" width="13.28515625" style="227" customWidth="1"/>
    <col min="15820" max="15820" width="11.28515625" style="227" customWidth="1"/>
    <col min="15821" max="15821" width="12.5703125" style="227" customWidth="1"/>
    <col min="15822" max="15825" width="12.140625" style="227" customWidth="1"/>
    <col min="15826" max="15829" width="11.28515625" style="227" customWidth="1"/>
    <col min="15830" max="15830" width="12.5703125" style="227" customWidth="1"/>
    <col min="15831" max="15831" width="14.85546875" style="227" customWidth="1"/>
    <col min="15832" max="15874" width="9.140625" style="227" customWidth="1"/>
    <col min="15875" max="15875" width="13.85546875" style="227" customWidth="1"/>
    <col min="15876" max="15877" width="9.140625" style="227" customWidth="1"/>
    <col min="15878" max="15878" width="11.85546875" style="227" bestFit="1" customWidth="1"/>
    <col min="15879" max="16056" width="9.140625" style="227"/>
    <col min="16057" max="16057" width="5.85546875" style="227" customWidth="1"/>
    <col min="16058" max="16058" width="40.28515625" style="227" customWidth="1"/>
    <col min="16059" max="16065" width="9.140625" style="227" customWidth="1"/>
    <col min="16066" max="16066" width="14.28515625" style="227" customWidth="1"/>
    <col min="16067" max="16067" width="14.85546875" style="227" customWidth="1"/>
    <col min="16068" max="16068" width="14.7109375" style="227" customWidth="1"/>
    <col min="16069" max="16069" width="13.42578125" style="227" customWidth="1"/>
    <col min="16070" max="16070" width="14.5703125" style="227" customWidth="1"/>
    <col min="16071" max="16071" width="13.5703125" style="227" customWidth="1"/>
    <col min="16072" max="16072" width="12.85546875" style="227" customWidth="1"/>
    <col min="16073" max="16073" width="12.140625" style="227" customWidth="1"/>
    <col min="16074" max="16074" width="11.28515625" style="227" customWidth="1"/>
    <col min="16075" max="16075" width="13.28515625" style="227" customWidth="1"/>
    <col min="16076" max="16076" width="11.28515625" style="227" customWidth="1"/>
    <col min="16077" max="16077" width="12.5703125" style="227" customWidth="1"/>
    <col min="16078" max="16081" width="12.140625" style="227" customWidth="1"/>
    <col min="16082" max="16085" width="11.28515625" style="227" customWidth="1"/>
    <col min="16086" max="16086" width="12.5703125" style="227" customWidth="1"/>
    <col min="16087" max="16087" width="14.85546875" style="227" customWidth="1"/>
    <col min="16088" max="16130" width="9.140625" style="227" customWidth="1"/>
    <col min="16131" max="16131" width="13.85546875" style="227" customWidth="1"/>
    <col min="16132" max="16133" width="9.140625" style="227" customWidth="1"/>
    <col min="16134" max="16134" width="11.85546875" style="227" bestFit="1" customWidth="1"/>
    <col min="16135" max="16384" width="9.140625" style="227"/>
  </cols>
  <sheetData>
    <row r="1" spans="1:26">
      <c r="A1" s="2" t="s">
        <v>0</v>
      </c>
      <c r="B1" s="223"/>
      <c r="C1" s="224"/>
    </row>
    <row r="2" spans="1:26">
      <c r="A2" s="2" t="s">
        <v>1</v>
      </c>
      <c r="B2" s="223"/>
      <c r="C2" s="224"/>
    </row>
    <row r="3" spans="1:26">
      <c r="A3" s="2" t="s">
        <v>500</v>
      </c>
      <c r="B3" s="223"/>
      <c r="C3" s="224"/>
    </row>
    <row r="4" spans="1:26">
      <c r="A4" s="2" t="s">
        <v>113</v>
      </c>
      <c r="B4" s="223"/>
      <c r="C4" s="224"/>
    </row>
    <row r="5" spans="1:26">
      <c r="A5" s="223"/>
      <c r="B5" s="223"/>
      <c r="C5" s="224"/>
    </row>
    <row r="6" spans="1:26">
      <c r="D6" s="229"/>
      <c r="E6" s="230"/>
      <c r="F6" s="230"/>
      <c r="G6" s="230"/>
      <c r="H6" s="230"/>
      <c r="I6" s="230"/>
      <c r="J6" s="230"/>
      <c r="K6" s="231"/>
      <c r="L6" s="231"/>
      <c r="M6" s="231"/>
      <c r="N6" s="231"/>
      <c r="O6" s="231"/>
      <c r="P6" s="231"/>
      <c r="R6" s="394">
        <f>'D-VEHICLE'!Q7</f>
        <v>44651</v>
      </c>
      <c r="S6" s="394">
        <f>'D-VEHICLE'!R7</f>
        <v>44286</v>
      </c>
      <c r="U6" s="231"/>
      <c r="V6" s="231"/>
      <c r="W6" s="231"/>
      <c r="X6" s="231"/>
      <c r="Y6" s="231"/>
    </row>
    <row r="7" spans="1:26">
      <c r="A7" s="232" t="s">
        <v>3</v>
      </c>
      <c r="B7" s="232" t="s">
        <v>39</v>
      </c>
      <c r="C7" s="233"/>
      <c r="D7" s="720" t="s">
        <v>12</v>
      </c>
      <c r="E7" s="720"/>
      <c r="F7" s="720"/>
      <c r="G7" s="720"/>
      <c r="H7" s="720"/>
      <c r="I7" s="720"/>
      <c r="J7" s="720" t="s">
        <v>13</v>
      </c>
      <c r="K7" s="720"/>
      <c r="L7" s="720"/>
      <c r="M7" s="720" t="s">
        <v>14</v>
      </c>
      <c r="N7" s="720"/>
      <c r="O7" s="720"/>
      <c r="P7" s="720"/>
      <c r="Q7" s="717" t="s">
        <v>15</v>
      </c>
      <c r="R7" s="718"/>
      <c r="S7" s="718"/>
      <c r="T7" s="718"/>
      <c r="U7" s="718"/>
      <c r="V7" s="718"/>
      <c r="W7" s="718"/>
      <c r="X7" s="719" t="s">
        <v>16</v>
      </c>
      <c r="Y7" s="719"/>
    </row>
    <row r="8" spans="1:26" ht="63.75">
      <c r="A8" s="234"/>
      <c r="B8" s="235"/>
      <c r="C8" s="236" t="s">
        <v>398</v>
      </c>
      <c r="D8" s="236" t="s">
        <v>503</v>
      </c>
      <c r="E8" s="720" t="s">
        <v>20</v>
      </c>
      <c r="F8" s="720"/>
      <c r="G8" s="720" t="s">
        <v>494</v>
      </c>
      <c r="H8" s="720"/>
      <c r="I8" s="237" t="s">
        <v>515</v>
      </c>
      <c r="J8" s="238" t="s">
        <v>22</v>
      </c>
      <c r="K8" s="238" t="s">
        <v>23</v>
      </c>
      <c r="L8" s="238" t="s">
        <v>24</v>
      </c>
      <c r="M8" s="237" t="s">
        <v>501</v>
      </c>
      <c r="N8" s="237" t="s">
        <v>25</v>
      </c>
      <c r="O8" s="237" t="s">
        <v>26</v>
      </c>
      <c r="P8" s="239" t="s">
        <v>27</v>
      </c>
      <c r="Q8" s="239" t="s">
        <v>28</v>
      </c>
      <c r="R8" s="239" t="s">
        <v>29</v>
      </c>
      <c r="S8" s="237" t="s">
        <v>15</v>
      </c>
      <c r="T8" s="240" t="s">
        <v>30</v>
      </c>
      <c r="U8" s="240" t="s">
        <v>31</v>
      </c>
      <c r="V8" s="240" t="s">
        <v>32</v>
      </c>
      <c r="W8" s="240" t="s">
        <v>33</v>
      </c>
      <c r="X8" s="237" t="s">
        <v>514</v>
      </c>
      <c r="Y8" s="365" t="s">
        <v>389</v>
      </c>
    </row>
    <row r="9" spans="1:26">
      <c r="A9" s="241"/>
      <c r="B9" s="242" t="s">
        <v>114</v>
      </c>
      <c r="C9" s="243"/>
      <c r="D9" s="244"/>
      <c r="E9" s="245" t="s">
        <v>34</v>
      </c>
      <c r="F9" s="245" t="s">
        <v>11</v>
      </c>
      <c r="G9" s="245" t="s">
        <v>34</v>
      </c>
      <c r="H9" s="245" t="s">
        <v>11</v>
      </c>
      <c r="I9" s="246"/>
      <c r="J9" s="245" t="s">
        <v>35</v>
      </c>
      <c r="K9" s="247" t="s">
        <v>35</v>
      </c>
      <c r="L9" s="247" t="s">
        <v>35</v>
      </c>
      <c r="M9" s="248"/>
      <c r="N9" s="247"/>
      <c r="O9" s="247"/>
      <c r="P9" s="247"/>
      <c r="Q9" s="249"/>
      <c r="R9" s="247"/>
      <c r="S9" s="247"/>
      <c r="T9" s="247"/>
      <c r="U9" s="247"/>
      <c r="V9" s="247"/>
      <c r="W9" s="247"/>
      <c r="X9" s="247"/>
      <c r="Y9" s="247"/>
    </row>
    <row r="10" spans="1:26">
      <c r="A10" s="250"/>
      <c r="B10" s="251"/>
      <c r="C10" s="252"/>
      <c r="D10" s="253"/>
      <c r="E10" s="276"/>
      <c r="F10" s="254"/>
      <c r="G10" s="254"/>
      <c r="H10" s="254"/>
      <c r="I10" s="254"/>
      <c r="J10" s="254"/>
      <c r="K10" s="254"/>
      <c r="L10" s="254"/>
      <c r="M10" s="254"/>
      <c r="N10" s="254"/>
      <c r="O10" s="254"/>
      <c r="P10" s="254"/>
      <c r="Q10" s="254"/>
      <c r="R10" s="254"/>
      <c r="S10" s="254"/>
      <c r="T10" s="254"/>
      <c r="U10" s="254"/>
      <c r="V10" s="254"/>
      <c r="W10" s="254"/>
      <c r="X10" s="254"/>
      <c r="Y10" s="254"/>
    </row>
    <row r="11" spans="1:26">
      <c r="A11" s="255"/>
      <c r="B11" s="256" t="s">
        <v>36</v>
      </c>
      <c r="C11" s="257"/>
      <c r="D11" s="253"/>
      <c r="E11" s="276"/>
      <c r="F11" s="254"/>
      <c r="G11" s="254"/>
      <c r="H11" s="254"/>
      <c r="I11" s="254"/>
      <c r="J11" s="254"/>
      <c r="K11" s="254"/>
      <c r="L11" s="254"/>
      <c r="M11" s="254"/>
      <c r="N11" s="254"/>
      <c r="O11" s="254"/>
      <c r="P11" s="254"/>
      <c r="Q11" s="254"/>
      <c r="R11" s="254"/>
      <c r="S11" s="254"/>
      <c r="T11" s="254"/>
      <c r="U11" s="254"/>
      <c r="V11" s="254"/>
      <c r="W11" s="254"/>
      <c r="X11" s="254"/>
      <c r="Y11" s="254"/>
    </row>
    <row r="12" spans="1:26">
      <c r="A12" s="250"/>
      <c r="B12" s="251" t="s">
        <v>115</v>
      </c>
      <c r="C12" s="252"/>
      <c r="D12" s="253">
        <v>1508276</v>
      </c>
      <c r="E12" s="277">
        <v>40544</v>
      </c>
      <c r="F12" s="254">
        <v>0</v>
      </c>
      <c r="G12" s="254"/>
      <c r="H12" s="254"/>
      <c r="I12" s="254">
        <f>D12+F12-H12</f>
        <v>1508276</v>
      </c>
      <c r="J12" s="254">
        <v>40</v>
      </c>
      <c r="K12" s="254">
        <f>($S$6-E12)/365</f>
        <v>10.252054794520548</v>
      </c>
      <c r="L12" s="254">
        <f>J12-K12</f>
        <v>29.747945205479454</v>
      </c>
      <c r="M12" s="254">
        <v>1046979</v>
      </c>
      <c r="N12" s="254">
        <f>ROUND(I12*5%,0)</f>
        <v>75414</v>
      </c>
      <c r="O12" s="254">
        <f>M12-N12</f>
        <v>971565</v>
      </c>
      <c r="P12" s="258">
        <f>O12/D12/L12*100</f>
        <v>2.1653797339888823</v>
      </c>
      <c r="Q12" s="254">
        <v>461297</v>
      </c>
      <c r="R12" s="254">
        <f>$R$6-$S$6</f>
        <v>365</v>
      </c>
      <c r="S12" s="254">
        <f>ROUND(D12*R12*P12/(365*100),0)</f>
        <v>32660</v>
      </c>
      <c r="T12" s="254">
        <v>0</v>
      </c>
      <c r="U12" s="254">
        <f>S12+T12+Q12</f>
        <v>493957</v>
      </c>
      <c r="V12" s="254">
        <v>0</v>
      </c>
      <c r="W12" s="254">
        <f>U12-V12</f>
        <v>493957</v>
      </c>
      <c r="X12" s="254">
        <f>I12-W12</f>
        <v>1014319</v>
      </c>
      <c r="Y12" s="254">
        <v>1046979</v>
      </c>
      <c r="Z12" s="414">
        <f>X12-N12</f>
        <v>938905</v>
      </c>
    </row>
    <row r="13" spans="1:26">
      <c r="A13" s="250"/>
      <c r="B13" s="251"/>
      <c r="C13" s="252"/>
      <c r="D13" s="253"/>
      <c r="E13" s="277"/>
      <c r="F13" s="254"/>
      <c r="G13" s="254"/>
      <c r="H13" s="254"/>
      <c r="I13" s="254"/>
      <c r="J13" s="254"/>
      <c r="K13" s="254"/>
      <c r="L13" s="254"/>
      <c r="M13" s="254"/>
      <c r="N13" s="254">
        <f t="shared" ref="N13:N34" si="0">ROUND(I13*5%,0)</f>
        <v>0</v>
      </c>
      <c r="O13" s="254"/>
      <c r="P13" s="254"/>
      <c r="Q13" s="254"/>
      <c r="R13" s="254"/>
      <c r="S13" s="254"/>
      <c r="T13" s="254"/>
      <c r="U13" s="254"/>
      <c r="V13" s="254"/>
      <c r="W13" s="254"/>
      <c r="X13" s="254"/>
      <c r="Y13" s="254"/>
      <c r="Z13" s="414">
        <f t="shared" ref="Z13:Z34" si="1">X13-N13</f>
        <v>0</v>
      </c>
    </row>
    <row r="14" spans="1:26">
      <c r="A14" s="250"/>
      <c r="B14" s="256" t="s">
        <v>116</v>
      </c>
      <c r="C14" s="257"/>
      <c r="D14" s="253">
        <v>0</v>
      </c>
      <c r="E14" s="277"/>
      <c r="F14" s="254"/>
      <c r="G14" s="254"/>
      <c r="H14" s="254"/>
      <c r="I14" s="254"/>
      <c r="J14" s="254"/>
      <c r="K14" s="254"/>
      <c r="L14" s="254"/>
      <c r="M14" s="254"/>
      <c r="N14" s="254">
        <f t="shared" si="0"/>
        <v>0</v>
      </c>
      <c r="O14" s="254"/>
      <c r="P14" s="254"/>
      <c r="Q14" s="254"/>
      <c r="R14" s="254"/>
      <c r="S14" s="254"/>
      <c r="T14" s="254"/>
      <c r="U14" s="254"/>
      <c r="V14" s="254"/>
      <c r="W14" s="254"/>
      <c r="X14" s="254"/>
      <c r="Y14" s="254"/>
      <c r="Z14" s="414">
        <f t="shared" si="1"/>
        <v>0</v>
      </c>
    </row>
    <row r="15" spans="1:26">
      <c r="A15" s="250"/>
      <c r="B15" s="259" t="s">
        <v>117</v>
      </c>
      <c r="C15" s="260" t="s">
        <v>417</v>
      </c>
      <c r="D15" s="253">
        <v>2580508.66130458</v>
      </c>
      <c r="E15" s="277">
        <v>40952</v>
      </c>
      <c r="F15" s="254">
        <v>0</v>
      </c>
      <c r="G15" s="254"/>
      <c r="H15" s="254">
        <v>0</v>
      </c>
      <c r="I15" s="254">
        <f t="shared" ref="I15:I30" si="2">D15+F15-H15</f>
        <v>2580508.66130458</v>
      </c>
      <c r="J15" s="254">
        <v>40</v>
      </c>
      <c r="K15" s="254">
        <f t="shared" ref="K15:K30" si="3">($S$6-E15)/365</f>
        <v>9.1342465753424662</v>
      </c>
      <c r="L15" s="254">
        <f t="shared" ref="L15:L30" si="4">J15-K15</f>
        <v>30.865753424657534</v>
      </c>
      <c r="M15" s="254">
        <v>1914537</v>
      </c>
      <c r="N15" s="254">
        <f t="shared" si="0"/>
        <v>129025</v>
      </c>
      <c r="O15" s="254">
        <f t="shared" ref="O15:O30" si="5">M15-N15</f>
        <v>1785512</v>
      </c>
      <c r="P15" s="258">
        <f t="shared" ref="P15:P30" si="6">O15/D15/L15*100</f>
        <v>2.2417158876772261</v>
      </c>
      <c r="Q15" s="254">
        <v>665971.66130458005</v>
      </c>
      <c r="R15" s="254">
        <f t="shared" ref="R15:R30" si="7">$R$6-$S$6</f>
        <v>365</v>
      </c>
      <c r="S15" s="254">
        <f t="shared" ref="S15:S30" si="8">ROUND(D15*R15*P15/(365*100),0)</f>
        <v>57848</v>
      </c>
      <c r="T15" s="254">
        <v>0</v>
      </c>
      <c r="U15" s="254">
        <f t="shared" ref="U15:U30" si="9">S15+T15+Q15</f>
        <v>723819.66130458005</v>
      </c>
      <c r="V15" s="254">
        <v>0</v>
      </c>
      <c r="W15" s="254">
        <f t="shared" ref="W15:W30" si="10">U15-V15</f>
        <v>723819.66130458005</v>
      </c>
      <c r="X15" s="254">
        <f t="shared" ref="X15:X30" si="11">I15-W15</f>
        <v>1856689</v>
      </c>
      <c r="Y15" s="254">
        <v>1914537</v>
      </c>
      <c r="Z15" s="414">
        <f t="shared" si="1"/>
        <v>1727664</v>
      </c>
    </row>
    <row r="16" spans="1:26">
      <c r="A16" s="250"/>
      <c r="B16" s="259" t="s">
        <v>118</v>
      </c>
      <c r="C16" s="260" t="s">
        <v>417</v>
      </c>
      <c r="D16" s="253">
        <v>331999.07783011976</v>
      </c>
      <c r="E16" s="277">
        <v>40952</v>
      </c>
      <c r="F16" s="254">
        <v>0</v>
      </c>
      <c r="G16" s="254"/>
      <c r="H16" s="254">
        <v>0</v>
      </c>
      <c r="I16" s="254">
        <f t="shared" si="2"/>
        <v>331999.07783011976</v>
      </c>
      <c r="J16" s="254">
        <v>40</v>
      </c>
      <c r="K16" s="254">
        <f t="shared" si="3"/>
        <v>9.1342465753424662</v>
      </c>
      <c r="L16" s="254">
        <f t="shared" si="4"/>
        <v>30.865753424657534</v>
      </c>
      <c r="M16" s="254">
        <v>246318</v>
      </c>
      <c r="N16" s="254">
        <f t="shared" si="0"/>
        <v>16600</v>
      </c>
      <c r="O16" s="254">
        <f t="shared" si="5"/>
        <v>229718</v>
      </c>
      <c r="P16" s="258">
        <f t="shared" si="6"/>
        <v>2.2417194847904569</v>
      </c>
      <c r="Q16" s="254">
        <v>85681.077830119757</v>
      </c>
      <c r="R16" s="254">
        <f t="shared" si="7"/>
        <v>365</v>
      </c>
      <c r="S16" s="254">
        <f t="shared" si="8"/>
        <v>7442</v>
      </c>
      <c r="T16" s="254">
        <v>0</v>
      </c>
      <c r="U16" s="254">
        <f t="shared" si="9"/>
        <v>93123.077830119757</v>
      </c>
      <c r="V16" s="254">
        <v>0</v>
      </c>
      <c r="W16" s="254">
        <f t="shared" si="10"/>
        <v>93123.077830119757</v>
      </c>
      <c r="X16" s="254">
        <f t="shared" si="11"/>
        <v>238876</v>
      </c>
      <c r="Y16" s="254">
        <v>246318</v>
      </c>
      <c r="Z16" s="414">
        <f t="shared" si="1"/>
        <v>222276</v>
      </c>
    </row>
    <row r="17" spans="1:26">
      <c r="A17" s="250"/>
      <c r="B17" s="259" t="s">
        <v>119</v>
      </c>
      <c r="C17" s="260" t="s">
        <v>417</v>
      </c>
      <c r="D17" s="253">
        <v>1437036.4338578572</v>
      </c>
      <c r="E17" s="277">
        <v>40952</v>
      </c>
      <c r="F17" s="254">
        <v>0</v>
      </c>
      <c r="G17" s="254"/>
      <c r="H17" s="254">
        <v>0</v>
      </c>
      <c r="I17" s="254">
        <f t="shared" si="2"/>
        <v>1437036.4338578572</v>
      </c>
      <c r="J17" s="254">
        <v>40</v>
      </c>
      <c r="K17" s="254">
        <f t="shared" si="3"/>
        <v>9.1342465753424662</v>
      </c>
      <c r="L17" s="254">
        <f t="shared" si="4"/>
        <v>30.865753424657534</v>
      </c>
      <c r="M17" s="254">
        <v>1066169</v>
      </c>
      <c r="N17" s="254">
        <f t="shared" si="0"/>
        <v>71852</v>
      </c>
      <c r="O17" s="254">
        <f t="shared" si="5"/>
        <v>994317</v>
      </c>
      <c r="P17" s="258">
        <f t="shared" si="6"/>
        <v>2.2417139948528546</v>
      </c>
      <c r="Q17" s="254">
        <v>370867.43385785725</v>
      </c>
      <c r="R17" s="254">
        <f t="shared" si="7"/>
        <v>365</v>
      </c>
      <c r="S17" s="254">
        <f t="shared" si="8"/>
        <v>32214</v>
      </c>
      <c r="T17" s="254">
        <v>0</v>
      </c>
      <c r="U17" s="254">
        <f t="shared" si="9"/>
        <v>403081.43385785725</v>
      </c>
      <c r="V17" s="254">
        <v>0</v>
      </c>
      <c r="W17" s="254">
        <f t="shared" si="10"/>
        <v>403081.43385785725</v>
      </c>
      <c r="X17" s="254">
        <f t="shared" si="11"/>
        <v>1033955</v>
      </c>
      <c r="Y17" s="254">
        <v>1066169</v>
      </c>
      <c r="Z17" s="414">
        <f t="shared" si="1"/>
        <v>962103</v>
      </c>
    </row>
    <row r="18" spans="1:26">
      <c r="A18" s="250"/>
      <c r="B18" s="259" t="s">
        <v>120</v>
      </c>
      <c r="C18" s="260" t="s">
        <v>417</v>
      </c>
      <c r="D18" s="253">
        <v>788151.10081407393</v>
      </c>
      <c r="E18" s="277">
        <v>40952</v>
      </c>
      <c r="F18" s="254">
        <v>0</v>
      </c>
      <c r="G18" s="254"/>
      <c r="H18" s="254">
        <v>0</v>
      </c>
      <c r="I18" s="254">
        <f t="shared" si="2"/>
        <v>788151.10081407393</v>
      </c>
      <c r="J18" s="254">
        <v>40</v>
      </c>
      <c r="K18" s="254">
        <f t="shared" si="3"/>
        <v>9.1342465753424662</v>
      </c>
      <c r="L18" s="254">
        <f t="shared" si="4"/>
        <v>30.865753424657534</v>
      </c>
      <c r="M18" s="254">
        <v>584747</v>
      </c>
      <c r="N18" s="254">
        <f t="shared" si="0"/>
        <v>39408</v>
      </c>
      <c r="O18" s="254">
        <f t="shared" si="5"/>
        <v>545339</v>
      </c>
      <c r="P18" s="258">
        <f t="shared" si="6"/>
        <v>2.2417139196080496</v>
      </c>
      <c r="Q18" s="254">
        <v>203404.10081407393</v>
      </c>
      <c r="R18" s="254">
        <f t="shared" si="7"/>
        <v>365</v>
      </c>
      <c r="S18" s="254">
        <f t="shared" si="8"/>
        <v>17668</v>
      </c>
      <c r="T18" s="254">
        <v>0</v>
      </c>
      <c r="U18" s="254">
        <f t="shared" si="9"/>
        <v>221072.10081407393</v>
      </c>
      <c r="V18" s="254">
        <v>0</v>
      </c>
      <c r="W18" s="254">
        <f t="shared" si="10"/>
        <v>221072.10081407393</v>
      </c>
      <c r="X18" s="254">
        <f t="shared" si="11"/>
        <v>567079</v>
      </c>
      <c r="Y18" s="254">
        <v>584747</v>
      </c>
      <c r="Z18" s="414">
        <f t="shared" si="1"/>
        <v>527671</v>
      </c>
    </row>
    <row r="19" spans="1:26">
      <c r="A19" s="250"/>
      <c r="B19" s="259" t="s">
        <v>121</v>
      </c>
      <c r="C19" s="260" t="s">
        <v>417</v>
      </c>
      <c r="D19" s="253">
        <v>788151.10081407393</v>
      </c>
      <c r="E19" s="277">
        <v>40952</v>
      </c>
      <c r="F19" s="254">
        <v>0</v>
      </c>
      <c r="G19" s="254"/>
      <c r="H19" s="254">
        <v>0</v>
      </c>
      <c r="I19" s="254">
        <f t="shared" si="2"/>
        <v>788151.10081407393</v>
      </c>
      <c r="J19" s="254">
        <v>40</v>
      </c>
      <c r="K19" s="254">
        <f t="shared" si="3"/>
        <v>9.1342465753424662</v>
      </c>
      <c r="L19" s="254">
        <f t="shared" si="4"/>
        <v>30.865753424657534</v>
      </c>
      <c r="M19" s="254">
        <v>584747</v>
      </c>
      <c r="N19" s="254">
        <f t="shared" si="0"/>
        <v>39408</v>
      </c>
      <c r="O19" s="254">
        <f t="shared" si="5"/>
        <v>545339</v>
      </c>
      <c r="P19" s="258">
        <f t="shared" si="6"/>
        <v>2.2417139196080496</v>
      </c>
      <c r="Q19" s="254">
        <v>203404.10081407393</v>
      </c>
      <c r="R19" s="254">
        <f t="shared" si="7"/>
        <v>365</v>
      </c>
      <c r="S19" s="254">
        <f t="shared" si="8"/>
        <v>17668</v>
      </c>
      <c r="T19" s="254">
        <v>0</v>
      </c>
      <c r="U19" s="254">
        <f t="shared" si="9"/>
        <v>221072.10081407393</v>
      </c>
      <c r="V19" s="254">
        <v>0</v>
      </c>
      <c r="W19" s="254">
        <f t="shared" si="10"/>
        <v>221072.10081407393</v>
      </c>
      <c r="X19" s="254">
        <f t="shared" si="11"/>
        <v>567079</v>
      </c>
      <c r="Y19" s="254">
        <v>584747</v>
      </c>
      <c r="Z19" s="414">
        <f t="shared" si="1"/>
        <v>527671</v>
      </c>
    </row>
    <row r="20" spans="1:26">
      <c r="A20" s="250"/>
      <c r="B20" s="259" t="s">
        <v>122</v>
      </c>
      <c r="C20" s="260" t="s">
        <v>417</v>
      </c>
      <c r="D20" s="253">
        <v>788151.10081407393</v>
      </c>
      <c r="E20" s="277">
        <v>40952</v>
      </c>
      <c r="F20" s="254">
        <v>0</v>
      </c>
      <c r="G20" s="254"/>
      <c r="H20" s="254">
        <v>0</v>
      </c>
      <c r="I20" s="254">
        <f t="shared" si="2"/>
        <v>788151.10081407393</v>
      </c>
      <c r="J20" s="254">
        <v>40</v>
      </c>
      <c r="K20" s="254">
        <f t="shared" si="3"/>
        <v>9.1342465753424662</v>
      </c>
      <c r="L20" s="254">
        <f t="shared" si="4"/>
        <v>30.865753424657534</v>
      </c>
      <c r="M20" s="254">
        <v>584747</v>
      </c>
      <c r="N20" s="254">
        <f t="shared" si="0"/>
        <v>39408</v>
      </c>
      <c r="O20" s="254">
        <f t="shared" si="5"/>
        <v>545339</v>
      </c>
      <c r="P20" s="258">
        <f t="shared" si="6"/>
        <v>2.2417139196080496</v>
      </c>
      <c r="Q20" s="254">
        <v>203404.10081407393</v>
      </c>
      <c r="R20" s="254">
        <f t="shared" si="7"/>
        <v>365</v>
      </c>
      <c r="S20" s="254">
        <f t="shared" si="8"/>
        <v>17668</v>
      </c>
      <c r="T20" s="254">
        <v>0</v>
      </c>
      <c r="U20" s="254">
        <f t="shared" si="9"/>
        <v>221072.10081407393</v>
      </c>
      <c r="V20" s="254">
        <v>0</v>
      </c>
      <c r="W20" s="254">
        <f t="shared" si="10"/>
        <v>221072.10081407393</v>
      </c>
      <c r="X20" s="254">
        <f t="shared" si="11"/>
        <v>567079</v>
      </c>
      <c r="Y20" s="254">
        <v>584747</v>
      </c>
      <c r="Z20" s="414">
        <f t="shared" si="1"/>
        <v>527671</v>
      </c>
    </row>
    <row r="21" spans="1:26">
      <c r="A21" s="250"/>
      <c r="B21" s="259" t="s">
        <v>123</v>
      </c>
      <c r="C21" s="260" t="s">
        <v>417</v>
      </c>
      <c r="D21" s="253">
        <v>788151.10081407393</v>
      </c>
      <c r="E21" s="277">
        <v>40952</v>
      </c>
      <c r="F21" s="254">
        <v>0</v>
      </c>
      <c r="G21" s="254"/>
      <c r="H21" s="254">
        <v>0</v>
      </c>
      <c r="I21" s="254">
        <f t="shared" si="2"/>
        <v>788151.10081407393</v>
      </c>
      <c r="J21" s="254">
        <v>40</v>
      </c>
      <c r="K21" s="254">
        <f t="shared" si="3"/>
        <v>9.1342465753424662</v>
      </c>
      <c r="L21" s="254">
        <f t="shared" si="4"/>
        <v>30.865753424657534</v>
      </c>
      <c r="M21" s="254">
        <v>584747</v>
      </c>
      <c r="N21" s="254">
        <f t="shared" si="0"/>
        <v>39408</v>
      </c>
      <c r="O21" s="254">
        <f t="shared" si="5"/>
        <v>545339</v>
      </c>
      <c r="P21" s="258">
        <f t="shared" si="6"/>
        <v>2.2417139196080496</v>
      </c>
      <c r="Q21" s="254">
        <v>203404.10081407393</v>
      </c>
      <c r="R21" s="254">
        <f t="shared" si="7"/>
        <v>365</v>
      </c>
      <c r="S21" s="254">
        <f t="shared" si="8"/>
        <v>17668</v>
      </c>
      <c r="T21" s="254">
        <v>0</v>
      </c>
      <c r="U21" s="254">
        <f t="shared" si="9"/>
        <v>221072.10081407393</v>
      </c>
      <c r="V21" s="254">
        <v>0</v>
      </c>
      <c r="W21" s="254">
        <f t="shared" si="10"/>
        <v>221072.10081407393</v>
      </c>
      <c r="X21" s="254">
        <f t="shared" si="11"/>
        <v>567079</v>
      </c>
      <c r="Y21" s="254">
        <v>584747</v>
      </c>
      <c r="Z21" s="414">
        <f t="shared" si="1"/>
        <v>527671</v>
      </c>
    </row>
    <row r="22" spans="1:26">
      <c r="A22" s="250"/>
      <c r="B22" s="259" t="s">
        <v>124</v>
      </c>
      <c r="C22" s="260" t="s">
        <v>417</v>
      </c>
      <c r="D22" s="253">
        <v>703753.42163022747</v>
      </c>
      <c r="E22" s="277">
        <v>40952</v>
      </c>
      <c r="F22" s="254">
        <v>0</v>
      </c>
      <c r="G22" s="254"/>
      <c r="H22" s="254">
        <v>0</v>
      </c>
      <c r="I22" s="254">
        <f t="shared" si="2"/>
        <v>703753.42163022747</v>
      </c>
      <c r="J22" s="254">
        <v>40</v>
      </c>
      <c r="K22" s="254">
        <f t="shared" si="3"/>
        <v>9.1342465753424662</v>
      </c>
      <c r="L22" s="254">
        <f t="shared" si="4"/>
        <v>30.865753424657534</v>
      </c>
      <c r="M22" s="254">
        <v>522131</v>
      </c>
      <c r="N22" s="254">
        <f t="shared" si="0"/>
        <v>35188</v>
      </c>
      <c r="O22" s="254">
        <f t="shared" si="5"/>
        <v>486943</v>
      </c>
      <c r="P22" s="258">
        <f t="shared" si="6"/>
        <v>2.2417166899461627</v>
      </c>
      <c r="Q22" s="254">
        <v>181622.42163022747</v>
      </c>
      <c r="R22" s="254">
        <f t="shared" si="7"/>
        <v>365</v>
      </c>
      <c r="S22" s="254">
        <f t="shared" si="8"/>
        <v>15776</v>
      </c>
      <c r="T22" s="254">
        <v>0</v>
      </c>
      <c r="U22" s="254">
        <f t="shared" si="9"/>
        <v>197398.42163022747</v>
      </c>
      <c r="V22" s="254">
        <v>0</v>
      </c>
      <c r="W22" s="254">
        <f t="shared" si="10"/>
        <v>197398.42163022747</v>
      </c>
      <c r="X22" s="254">
        <f t="shared" si="11"/>
        <v>506355</v>
      </c>
      <c r="Y22" s="254">
        <v>522131</v>
      </c>
      <c r="Z22" s="414">
        <f t="shared" si="1"/>
        <v>471167</v>
      </c>
    </row>
    <row r="23" spans="1:26">
      <c r="A23" s="250"/>
      <c r="B23" s="251" t="s">
        <v>125</v>
      </c>
      <c r="C23" s="260" t="s">
        <v>417</v>
      </c>
      <c r="D23" s="253">
        <v>176245.25222412279</v>
      </c>
      <c r="E23" s="277">
        <v>40952</v>
      </c>
      <c r="F23" s="254">
        <v>0</v>
      </c>
      <c r="G23" s="254"/>
      <c r="H23" s="254">
        <v>0</v>
      </c>
      <c r="I23" s="254">
        <f t="shared" si="2"/>
        <v>176245.25222412279</v>
      </c>
      <c r="J23" s="254">
        <v>40</v>
      </c>
      <c r="K23" s="254">
        <f t="shared" si="3"/>
        <v>9.1342465753424662</v>
      </c>
      <c r="L23" s="254">
        <f t="shared" si="4"/>
        <v>30.865753424657534</v>
      </c>
      <c r="M23" s="254">
        <v>130758</v>
      </c>
      <c r="N23" s="254">
        <f t="shared" si="0"/>
        <v>8812</v>
      </c>
      <c r="O23" s="254">
        <f t="shared" si="5"/>
        <v>121946</v>
      </c>
      <c r="P23" s="258">
        <f t="shared" si="6"/>
        <v>2.2416781070372922</v>
      </c>
      <c r="Q23" s="254">
        <v>45487.252224122785</v>
      </c>
      <c r="R23" s="254">
        <f t="shared" si="7"/>
        <v>365</v>
      </c>
      <c r="S23" s="254">
        <f t="shared" si="8"/>
        <v>3951</v>
      </c>
      <c r="T23" s="254">
        <v>0</v>
      </c>
      <c r="U23" s="254">
        <f t="shared" si="9"/>
        <v>49438.252224122785</v>
      </c>
      <c r="V23" s="254">
        <v>0</v>
      </c>
      <c r="W23" s="254">
        <f t="shared" si="10"/>
        <v>49438.252224122785</v>
      </c>
      <c r="X23" s="254">
        <f t="shared" si="11"/>
        <v>126807</v>
      </c>
      <c r="Y23" s="254">
        <v>130758</v>
      </c>
      <c r="Z23" s="414">
        <f t="shared" si="1"/>
        <v>117995</v>
      </c>
    </row>
    <row r="24" spans="1:26">
      <c r="A24" s="250"/>
      <c r="B24" s="251" t="s">
        <v>126</v>
      </c>
      <c r="C24" s="260" t="s">
        <v>417</v>
      </c>
      <c r="D24" s="253">
        <v>176245.25222412279</v>
      </c>
      <c r="E24" s="277">
        <v>40952</v>
      </c>
      <c r="F24" s="254">
        <v>0</v>
      </c>
      <c r="G24" s="254"/>
      <c r="H24" s="254">
        <v>0</v>
      </c>
      <c r="I24" s="254">
        <f t="shared" si="2"/>
        <v>176245.25222412279</v>
      </c>
      <c r="J24" s="254">
        <v>40</v>
      </c>
      <c r="K24" s="254">
        <f t="shared" si="3"/>
        <v>9.1342465753424662</v>
      </c>
      <c r="L24" s="254">
        <f t="shared" si="4"/>
        <v>30.865753424657534</v>
      </c>
      <c r="M24" s="254">
        <v>130758</v>
      </c>
      <c r="N24" s="254">
        <f t="shared" si="0"/>
        <v>8812</v>
      </c>
      <c r="O24" s="254">
        <f t="shared" si="5"/>
        <v>121946</v>
      </c>
      <c r="P24" s="258">
        <f t="shared" si="6"/>
        <v>2.2416781070372922</v>
      </c>
      <c r="Q24" s="254">
        <v>45487.252224122785</v>
      </c>
      <c r="R24" s="254">
        <f t="shared" si="7"/>
        <v>365</v>
      </c>
      <c r="S24" s="254">
        <f t="shared" si="8"/>
        <v>3951</v>
      </c>
      <c r="T24" s="254">
        <v>0</v>
      </c>
      <c r="U24" s="254">
        <f t="shared" si="9"/>
        <v>49438.252224122785</v>
      </c>
      <c r="V24" s="254">
        <v>0</v>
      </c>
      <c r="W24" s="254">
        <f t="shared" si="10"/>
        <v>49438.252224122785</v>
      </c>
      <c r="X24" s="254">
        <f t="shared" si="11"/>
        <v>126807</v>
      </c>
      <c r="Y24" s="254">
        <v>130758</v>
      </c>
      <c r="Z24" s="414">
        <f t="shared" si="1"/>
        <v>117995</v>
      </c>
    </row>
    <row r="25" spans="1:26">
      <c r="A25" s="250"/>
      <c r="B25" s="251" t="s">
        <v>127</v>
      </c>
      <c r="C25" s="260" t="s">
        <v>417</v>
      </c>
      <c r="D25" s="253">
        <v>176245.25222412279</v>
      </c>
      <c r="E25" s="277">
        <v>40952</v>
      </c>
      <c r="F25" s="254">
        <v>0</v>
      </c>
      <c r="G25" s="254"/>
      <c r="H25" s="254">
        <v>0</v>
      </c>
      <c r="I25" s="254">
        <f t="shared" si="2"/>
        <v>176245.25222412279</v>
      </c>
      <c r="J25" s="254">
        <v>40</v>
      </c>
      <c r="K25" s="254">
        <f t="shared" si="3"/>
        <v>9.1342465753424662</v>
      </c>
      <c r="L25" s="254">
        <f t="shared" si="4"/>
        <v>30.865753424657534</v>
      </c>
      <c r="M25" s="254">
        <v>130758</v>
      </c>
      <c r="N25" s="254">
        <f t="shared" si="0"/>
        <v>8812</v>
      </c>
      <c r="O25" s="254">
        <f t="shared" si="5"/>
        <v>121946</v>
      </c>
      <c r="P25" s="258">
        <f t="shared" si="6"/>
        <v>2.2416781070372922</v>
      </c>
      <c r="Q25" s="254">
        <v>45487.252224122785</v>
      </c>
      <c r="R25" s="254">
        <f t="shared" si="7"/>
        <v>365</v>
      </c>
      <c r="S25" s="254">
        <f t="shared" si="8"/>
        <v>3951</v>
      </c>
      <c r="T25" s="254">
        <v>0</v>
      </c>
      <c r="U25" s="254">
        <f t="shared" si="9"/>
        <v>49438.252224122785</v>
      </c>
      <c r="V25" s="254">
        <v>0</v>
      </c>
      <c r="W25" s="254">
        <f t="shared" si="10"/>
        <v>49438.252224122785</v>
      </c>
      <c r="X25" s="254">
        <f t="shared" si="11"/>
        <v>126807</v>
      </c>
      <c r="Y25" s="254">
        <v>130758</v>
      </c>
      <c r="Z25" s="414">
        <f t="shared" si="1"/>
        <v>117995</v>
      </c>
    </row>
    <row r="26" spans="1:26">
      <c r="A26" s="250"/>
      <c r="B26" s="251" t="s">
        <v>128</v>
      </c>
      <c r="C26" s="260" t="s">
        <v>417</v>
      </c>
      <c r="D26" s="253">
        <v>176245.25222412279</v>
      </c>
      <c r="E26" s="277">
        <v>40952</v>
      </c>
      <c r="F26" s="254">
        <v>0</v>
      </c>
      <c r="G26" s="254"/>
      <c r="H26" s="254">
        <v>0</v>
      </c>
      <c r="I26" s="254">
        <f t="shared" si="2"/>
        <v>176245.25222412279</v>
      </c>
      <c r="J26" s="254">
        <v>40</v>
      </c>
      <c r="K26" s="254">
        <f t="shared" si="3"/>
        <v>9.1342465753424662</v>
      </c>
      <c r="L26" s="254">
        <f t="shared" si="4"/>
        <v>30.865753424657534</v>
      </c>
      <c r="M26" s="254">
        <v>130758</v>
      </c>
      <c r="N26" s="254">
        <f t="shared" si="0"/>
        <v>8812</v>
      </c>
      <c r="O26" s="254">
        <f t="shared" si="5"/>
        <v>121946</v>
      </c>
      <c r="P26" s="258">
        <f t="shared" si="6"/>
        <v>2.2416781070372922</v>
      </c>
      <c r="Q26" s="254">
        <v>45487.252224122785</v>
      </c>
      <c r="R26" s="254">
        <f t="shared" si="7"/>
        <v>365</v>
      </c>
      <c r="S26" s="254">
        <f t="shared" si="8"/>
        <v>3951</v>
      </c>
      <c r="T26" s="254">
        <v>0</v>
      </c>
      <c r="U26" s="254">
        <f t="shared" si="9"/>
        <v>49438.252224122785</v>
      </c>
      <c r="V26" s="254">
        <v>0</v>
      </c>
      <c r="W26" s="254">
        <f t="shared" si="10"/>
        <v>49438.252224122785</v>
      </c>
      <c r="X26" s="254">
        <f t="shared" si="11"/>
        <v>126807</v>
      </c>
      <c r="Y26" s="254">
        <v>130758</v>
      </c>
      <c r="Z26" s="414">
        <f t="shared" si="1"/>
        <v>117995</v>
      </c>
    </row>
    <row r="27" spans="1:26">
      <c r="A27" s="250"/>
      <c r="B27" s="251" t="s">
        <v>129</v>
      </c>
      <c r="C27" s="260" t="s">
        <v>417</v>
      </c>
      <c r="D27" s="253">
        <v>176245.25222412279</v>
      </c>
      <c r="E27" s="277">
        <v>40952</v>
      </c>
      <c r="F27" s="254">
        <v>0</v>
      </c>
      <c r="G27" s="254"/>
      <c r="H27" s="254">
        <v>0</v>
      </c>
      <c r="I27" s="254">
        <f t="shared" si="2"/>
        <v>176245.25222412279</v>
      </c>
      <c r="J27" s="254">
        <v>40</v>
      </c>
      <c r="K27" s="254">
        <f t="shared" si="3"/>
        <v>9.1342465753424662</v>
      </c>
      <c r="L27" s="254">
        <f t="shared" si="4"/>
        <v>30.865753424657534</v>
      </c>
      <c r="M27" s="254">
        <v>130758</v>
      </c>
      <c r="N27" s="254">
        <f t="shared" si="0"/>
        <v>8812</v>
      </c>
      <c r="O27" s="254">
        <f t="shared" si="5"/>
        <v>121946</v>
      </c>
      <c r="P27" s="258">
        <f t="shared" si="6"/>
        <v>2.2416781070372922</v>
      </c>
      <c r="Q27" s="254">
        <v>45487.252224122785</v>
      </c>
      <c r="R27" s="254">
        <f t="shared" si="7"/>
        <v>365</v>
      </c>
      <c r="S27" s="254">
        <f t="shared" si="8"/>
        <v>3951</v>
      </c>
      <c r="T27" s="254">
        <v>0</v>
      </c>
      <c r="U27" s="254">
        <f t="shared" si="9"/>
        <v>49438.252224122785</v>
      </c>
      <c r="V27" s="254">
        <v>0</v>
      </c>
      <c r="W27" s="254">
        <f t="shared" si="10"/>
        <v>49438.252224122785</v>
      </c>
      <c r="X27" s="254">
        <f t="shared" si="11"/>
        <v>126807</v>
      </c>
      <c r="Y27" s="254">
        <v>130758</v>
      </c>
      <c r="Z27" s="414">
        <f t="shared" si="1"/>
        <v>117995</v>
      </c>
    </row>
    <row r="28" spans="1:26">
      <c r="A28" s="250"/>
      <c r="B28" s="251" t="s">
        <v>130</v>
      </c>
      <c r="C28" s="260" t="s">
        <v>417</v>
      </c>
      <c r="D28" s="253">
        <v>176245.25222412279</v>
      </c>
      <c r="E28" s="277">
        <v>40952</v>
      </c>
      <c r="F28" s="254">
        <v>0</v>
      </c>
      <c r="G28" s="254"/>
      <c r="H28" s="254">
        <v>0</v>
      </c>
      <c r="I28" s="254">
        <f t="shared" si="2"/>
        <v>176245.25222412279</v>
      </c>
      <c r="J28" s="254">
        <v>40</v>
      </c>
      <c r="K28" s="254">
        <f t="shared" si="3"/>
        <v>9.1342465753424662</v>
      </c>
      <c r="L28" s="254">
        <f t="shared" si="4"/>
        <v>30.865753424657534</v>
      </c>
      <c r="M28" s="254">
        <v>130758</v>
      </c>
      <c r="N28" s="254">
        <f t="shared" si="0"/>
        <v>8812</v>
      </c>
      <c r="O28" s="254">
        <f t="shared" si="5"/>
        <v>121946</v>
      </c>
      <c r="P28" s="258">
        <f t="shared" si="6"/>
        <v>2.2416781070372922</v>
      </c>
      <c r="Q28" s="254">
        <v>45487.252224122785</v>
      </c>
      <c r="R28" s="254">
        <f t="shared" si="7"/>
        <v>365</v>
      </c>
      <c r="S28" s="254">
        <f t="shared" si="8"/>
        <v>3951</v>
      </c>
      <c r="T28" s="254">
        <v>0</v>
      </c>
      <c r="U28" s="254">
        <f t="shared" si="9"/>
        <v>49438.252224122785</v>
      </c>
      <c r="V28" s="254">
        <v>0</v>
      </c>
      <c r="W28" s="254">
        <f t="shared" si="10"/>
        <v>49438.252224122785</v>
      </c>
      <c r="X28" s="254">
        <f t="shared" si="11"/>
        <v>126807</v>
      </c>
      <c r="Y28" s="254">
        <v>130758</v>
      </c>
      <c r="Z28" s="414">
        <f t="shared" si="1"/>
        <v>117995</v>
      </c>
    </row>
    <row r="29" spans="1:26">
      <c r="A29" s="250"/>
      <c r="B29" s="261" t="s">
        <v>131</v>
      </c>
      <c r="C29" s="260" t="s">
        <v>417</v>
      </c>
      <c r="D29" s="253">
        <v>1046904.1384238091</v>
      </c>
      <c r="E29" s="277">
        <v>40952</v>
      </c>
      <c r="F29" s="254">
        <v>0</v>
      </c>
      <c r="G29" s="254"/>
      <c r="H29" s="254">
        <v>0</v>
      </c>
      <c r="I29" s="254">
        <f t="shared" si="2"/>
        <v>1046904.1384238091</v>
      </c>
      <c r="J29" s="254">
        <v>40</v>
      </c>
      <c r="K29" s="254">
        <f t="shared" si="3"/>
        <v>9.1342465753424662</v>
      </c>
      <c r="L29" s="254">
        <f t="shared" si="4"/>
        <v>30.865753424657534</v>
      </c>
      <c r="M29" s="254">
        <v>776719</v>
      </c>
      <c r="N29" s="254">
        <f t="shared" si="0"/>
        <v>52345</v>
      </c>
      <c r="O29" s="254">
        <f t="shared" si="5"/>
        <v>724374</v>
      </c>
      <c r="P29" s="258">
        <f t="shared" si="6"/>
        <v>2.241708067369371</v>
      </c>
      <c r="Q29" s="254">
        <v>270185.13842380908</v>
      </c>
      <c r="R29" s="254">
        <f t="shared" si="7"/>
        <v>365</v>
      </c>
      <c r="S29" s="254">
        <f t="shared" si="8"/>
        <v>23469</v>
      </c>
      <c r="T29" s="254">
        <v>0</v>
      </c>
      <c r="U29" s="254">
        <f t="shared" si="9"/>
        <v>293654.13842380908</v>
      </c>
      <c r="V29" s="254">
        <v>0</v>
      </c>
      <c r="W29" s="254">
        <f t="shared" si="10"/>
        <v>293654.13842380908</v>
      </c>
      <c r="X29" s="254">
        <f t="shared" si="11"/>
        <v>753250</v>
      </c>
      <c r="Y29" s="254">
        <v>776719</v>
      </c>
      <c r="Z29" s="414">
        <f t="shared" si="1"/>
        <v>700905</v>
      </c>
    </row>
    <row r="30" spans="1:26">
      <c r="A30" s="250"/>
      <c r="B30" s="259" t="s">
        <v>132</v>
      </c>
      <c r="C30" s="260" t="s">
        <v>489</v>
      </c>
      <c r="D30" s="253">
        <v>1574745.5703523704</v>
      </c>
      <c r="E30" s="277">
        <v>40952</v>
      </c>
      <c r="F30" s="254">
        <v>0</v>
      </c>
      <c r="G30" s="254"/>
      <c r="H30" s="254">
        <v>0</v>
      </c>
      <c r="I30" s="254">
        <f t="shared" si="2"/>
        <v>1574745.5703523704</v>
      </c>
      <c r="J30" s="254">
        <v>40</v>
      </c>
      <c r="K30" s="254">
        <f t="shared" si="3"/>
        <v>9.1342465753424662</v>
      </c>
      <c r="L30" s="254">
        <f t="shared" si="4"/>
        <v>30.865753424657534</v>
      </c>
      <c r="M30" s="254">
        <v>1168340</v>
      </c>
      <c r="N30" s="254">
        <f t="shared" si="0"/>
        <v>78737</v>
      </c>
      <c r="O30" s="254">
        <f t="shared" si="5"/>
        <v>1089603</v>
      </c>
      <c r="P30" s="258">
        <f t="shared" si="6"/>
        <v>2.2417181727212205</v>
      </c>
      <c r="Q30" s="254">
        <v>406405.57035237039</v>
      </c>
      <c r="R30" s="254">
        <f t="shared" si="7"/>
        <v>365</v>
      </c>
      <c r="S30" s="254">
        <f t="shared" si="8"/>
        <v>35301</v>
      </c>
      <c r="T30" s="254">
        <v>0</v>
      </c>
      <c r="U30" s="254">
        <f t="shared" si="9"/>
        <v>441706.57035237039</v>
      </c>
      <c r="V30" s="254">
        <v>0</v>
      </c>
      <c r="W30" s="254">
        <f t="shared" si="10"/>
        <v>441706.57035237039</v>
      </c>
      <c r="X30" s="254">
        <f t="shared" si="11"/>
        <v>1133039</v>
      </c>
      <c r="Y30" s="254">
        <v>1168340</v>
      </c>
      <c r="Z30" s="414">
        <f t="shared" si="1"/>
        <v>1054302</v>
      </c>
    </row>
    <row r="31" spans="1:26">
      <c r="A31" s="250"/>
      <c r="B31" s="251"/>
      <c r="C31" s="252"/>
      <c r="D31" s="253"/>
      <c r="E31" s="277"/>
      <c r="F31" s="254"/>
      <c r="G31" s="254"/>
      <c r="H31" s="254"/>
      <c r="I31" s="254"/>
      <c r="J31" s="254"/>
      <c r="K31" s="254"/>
      <c r="L31" s="254"/>
      <c r="M31" s="254"/>
      <c r="N31" s="254">
        <f t="shared" si="0"/>
        <v>0</v>
      </c>
      <c r="O31" s="254"/>
      <c r="P31" s="254"/>
      <c r="Q31" s="254"/>
      <c r="R31" s="254"/>
      <c r="S31" s="254"/>
      <c r="T31" s="254"/>
      <c r="U31" s="254"/>
      <c r="V31" s="254"/>
      <c r="W31" s="254"/>
      <c r="X31" s="254"/>
      <c r="Y31" s="254"/>
      <c r="Z31" s="414">
        <f t="shared" si="1"/>
        <v>0</v>
      </c>
    </row>
    <row r="32" spans="1:26">
      <c r="A32" s="250"/>
      <c r="B32" s="256" t="s">
        <v>134</v>
      </c>
      <c r="C32" s="257"/>
      <c r="D32" s="253"/>
      <c r="E32" s="277"/>
      <c r="F32" s="254"/>
      <c r="G32" s="254"/>
      <c r="H32" s="254"/>
      <c r="I32" s="254"/>
      <c r="J32" s="254"/>
      <c r="K32" s="254"/>
      <c r="L32" s="254"/>
      <c r="M32" s="254"/>
      <c r="N32" s="254">
        <f t="shared" si="0"/>
        <v>0</v>
      </c>
      <c r="O32" s="254"/>
      <c r="P32" s="258"/>
      <c r="Q32" s="254"/>
      <c r="R32" s="254"/>
      <c r="S32" s="254"/>
      <c r="T32" s="254"/>
      <c r="U32" s="254"/>
      <c r="V32" s="254"/>
      <c r="W32" s="254"/>
      <c r="X32" s="254"/>
      <c r="Y32" s="254"/>
      <c r="Z32" s="414">
        <f t="shared" si="1"/>
        <v>0</v>
      </c>
    </row>
    <row r="33" spans="1:26">
      <c r="A33" s="250"/>
      <c r="B33" s="250" t="s">
        <v>135</v>
      </c>
      <c r="C33" s="262" t="s">
        <v>490</v>
      </c>
      <c r="D33" s="253">
        <v>308818</v>
      </c>
      <c r="E33" s="277">
        <v>41730</v>
      </c>
      <c r="F33" s="254">
        <v>0</v>
      </c>
      <c r="G33" s="254"/>
      <c r="H33" s="254"/>
      <c r="I33" s="254">
        <f>D33+F33-H33</f>
        <v>308818</v>
      </c>
      <c r="J33" s="254">
        <v>40</v>
      </c>
      <c r="K33" s="254">
        <f>($S$6-E33)/365</f>
        <v>7.0027397260273974</v>
      </c>
      <c r="L33" s="254">
        <f>J33-K33</f>
        <v>32.9972602739726</v>
      </c>
      <c r="M33" s="254">
        <v>257459</v>
      </c>
      <c r="N33" s="254">
        <f t="shared" si="0"/>
        <v>15441</v>
      </c>
      <c r="O33" s="254">
        <f>M33-N33</f>
        <v>242018</v>
      </c>
      <c r="P33" s="258">
        <f>O33/D33/L33*100</f>
        <v>2.3750194974786707</v>
      </c>
      <c r="Q33" s="254">
        <v>51359</v>
      </c>
      <c r="R33" s="254">
        <f>$R$6-$S$6</f>
        <v>365</v>
      </c>
      <c r="S33" s="254">
        <f>ROUND(D33*R33*P33/(365*100),0)</f>
        <v>7334</v>
      </c>
      <c r="T33" s="254"/>
      <c r="U33" s="254">
        <f>S33+T33+Q33</f>
        <v>58693</v>
      </c>
      <c r="V33" s="254">
        <v>0</v>
      </c>
      <c r="W33" s="254">
        <f>U33-V33</f>
        <v>58693</v>
      </c>
      <c r="X33" s="254">
        <f>I33-W33</f>
        <v>250125</v>
      </c>
      <c r="Y33" s="254">
        <v>257459</v>
      </c>
      <c r="Z33" s="414">
        <f t="shared" si="1"/>
        <v>234684</v>
      </c>
    </row>
    <row r="34" spans="1:26">
      <c r="A34" s="250"/>
      <c r="B34" s="250" t="s">
        <v>136</v>
      </c>
      <c r="C34" s="262"/>
      <c r="D34" s="253">
        <v>1729200</v>
      </c>
      <c r="E34" s="277">
        <v>42064</v>
      </c>
      <c r="F34" s="254">
        <v>0</v>
      </c>
      <c r="G34" s="254"/>
      <c r="H34" s="254"/>
      <c r="I34" s="254">
        <f>D34+F34-H34</f>
        <v>1729200</v>
      </c>
      <c r="J34" s="254">
        <v>40</v>
      </c>
      <c r="K34" s="254">
        <f>($S$6-E34)/365</f>
        <v>6.087671232876712</v>
      </c>
      <c r="L34" s="254">
        <f>J34-K34</f>
        <v>33.912328767123284</v>
      </c>
      <c r="M34" s="254">
        <v>1459809</v>
      </c>
      <c r="N34" s="254">
        <f t="shared" si="0"/>
        <v>86460</v>
      </c>
      <c r="O34" s="254">
        <f>D34-N34</f>
        <v>1642740</v>
      </c>
      <c r="P34" s="258">
        <f>O34/D34/L34*100</f>
        <v>2.8013410890289223</v>
      </c>
      <c r="Q34" s="254">
        <v>269391</v>
      </c>
      <c r="R34" s="254">
        <f>$R$6-$S$6</f>
        <v>365</v>
      </c>
      <c r="S34" s="254">
        <f>ROUND(D34*R34*P34/(365*100),0)</f>
        <v>48441</v>
      </c>
      <c r="T34" s="254"/>
      <c r="U34" s="254">
        <f>S34+T34+Q34</f>
        <v>317832</v>
      </c>
      <c r="V34" s="254">
        <v>0</v>
      </c>
      <c r="W34" s="254">
        <f>U34-V34</f>
        <v>317832</v>
      </c>
      <c r="X34" s="254">
        <f>I34-W34</f>
        <v>1411368</v>
      </c>
      <c r="Y34" s="254">
        <v>1459809</v>
      </c>
      <c r="Z34" s="414">
        <f t="shared" si="1"/>
        <v>1324908</v>
      </c>
    </row>
    <row r="35" spans="1:26" s="223" customFormat="1">
      <c r="A35" s="263"/>
      <c r="B35" s="264"/>
      <c r="C35" s="265"/>
      <c r="D35" s="266">
        <f>SUM(D10:D34)</f>
        <v>15431317.220000001</v>
      </c>
      <c r="E35" s="278"/>
      <c r="F35" s="268">
        <f>SUM(F10:F34)</f>
        <v>0</v>
      </c>
      <c r="G35" s="267"/>
      <c r="H35" s="268">
        <f>SUM(H12:H34)</f>
        <v>0</v>
      </c>
      <c r="I35" s="453">
        <f>SUM(I12:I34)</f>
        <v>15431317.220000001</v>
      </c>
      <c r="J35" s="268"/>
      <c r="K35" s="268"/>
      <c r="L35" s="268"/>
      <c r="M35" s="268">
        <f>SUM(M12:M34)</f>
        <v>11581997</v>
      </c>
      <c r="N35" s="268">
        <f>SUM(N12:N34)</f>
        <v>771566</v>
      </c>
      <c r="O35" s="268">
        <f>SUM(O12:O34)</f>
        <v>11079822</v>
      </c>
      <c r="P35" s="269"/>
      <c r="Q35" s="270">
        <f>SUM(Q12:Q34)</f>
        <v>3849320.2199999955</v>
      </c>
      <c r="R35" s="268"/>
      <c r="S35" s="268">
        <f t="shared" ref="S35:Y35" si="12">SUM(S12:S34)</f>
        <v>354863</v>
      </c>
      <c r="T35" s="268">
        <f t="shared" si="12"/>
        <v>0</v>
      </c>
      <c r="U35" s="268">
        <f t="shared" si="12"/>
        <v>4204183.2199999951</v>
      </c>
      <c r="V35" s="268">
        <f t="shared" si="12"/>
        <v>0</v>
      </c>
      <c r="W35" s="268">
        <f t="shared" si="12"/>
        <v>4204183.2199999951</v>
      </c>
      <c r="X35" s="268">
        <f t="shared" si="12"/>
        <v>11227134</v>
      </c>
      <c r="Y35" s="268">
        <f t="shared" si="12"/>
        <v>11581997</v>
      </c>
    </row>
    <row r="36" spans="1:26" s="271" customFormat="1">
      <c r="C36" s="272"/>
      <c r="D36" s="273"/>
      <c r="E36" s="279"/>
      <c r="F36" s="274"/>
      <c r="G36" s="274"/>
      <c r="H36" s="274"/>
      <c r="I36" s="274"/>
      <c r="J36" s="274"/>
      <c r="K36" s="274"/>
      <c r="L36" s="274"/>
      <c r="M36" s="274"/>
      <c r="N36" s="274"/>
      <c r="O36" s="274"/>
      <c r="P36" s="274"/>
      <c r="Q36" s="274"/>
      <c r="R36" s="274"/>
      <c r="S36" s="274"/>
      <c r="T36" s="274"/>
      <c r="U36" s="274"/>
      <c r="V36" s="274"/>
      <c r="W36" s="274"/>
      <c r="X36" s="274"/>
      <c r="Y36" s="274"/>
    </row>
  </sheetData>
  <mergeCells count="7">
    <mergeCell ref="Q7:W7"/>
    <mergeCell ref="X7:Y7"/>
    <mergeCell ref="E8:F8"/>
    <mergeCell ref="G8:H8"/>
    <mergeCell ref="D7:I7"/>
    <mergeCell ref="J7:L7"/>
    <mergeCell ref="M7:P7"/>
  </mergeCells>
  <conditionalFormatting sqref="Z1:Z1048576">
    <cfRule type="cellIs" dxfId="5" priority="1" operator="lessThan">
      <formula>0</formula>
    </cfRule>
  </conditionalFormatting>
  <printOptions horizontalCentered="1" gridLines="1"/>
  <pageMargins left="0.2" right="0.2" top="1" bottom="0.5" header="0.5" footer="0.5"/>
  <pageSetup paperSize="9" scale="47" orientation="landscape" verticalDpi="300" r:id="rId1"/>
  <headerFooter alignWithMargins="0">
    <oddHeader xml:space="preserve">&amp;LDepreciation on Electric Instalation&amp;CCentury NF Castings
(A Divn. of Century alum. Mfg. Co. Ltd.)
</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Z82"/>
  <sheetViews>
    <sheetView topLeftCell="B4" zoomScaleNormal="85" workbookViewId="0">
      <pane xSplit="1" ySplit="7" topLeftCell="X11" activePane="bottomRight" state="frozen"/>
      <selection activeCell="B4" sqref="B4"/>
      <selection pane="topRight" activeCell="C4" sqref="C4"/>
      <selection pane="bottomLeft" activeCell="B11" sqref="B11"/>
      <selection pane="bottomRight" activeCell="B11" sqref="B11"/>
    </sheetView>
  </sheetViews>
  <sheetFormatPr defaultRowHeight="15" customHeight="1"/>
  <cols>
    <col min="1" max="1" width="5.85546875" style="12" customWidth="1"/>
    <col min="2" max="2" width="37.5703125" style="12" customWidth="1"/>
    <col min="3" max="3" width="9" style="12" customWidth="1"/>
    <col min="4" max="4" width="11.140625" style="12" hidden="1" customWidth="1"/>
    <col min="5" max="5" width="11.42578125" style="55" customWidth="1"/>
    <col min="6" max="6" width="9.28515625" style="12" hidden="1" customWidth="1"/>
    <col min="7" max="7" width="6.42578125" style="12" hidden="1" customWidth="1"/>
    <col min="8" max="8" width="9.28515625" style="12" hidden="1" customWidth="1"/>
    <col min="9" max="9" width="11.85546875" style="12" customWidth="1"/>
    <col min="10" max="10" width="15.85546875" style="12" customWidth="1"/>
    <col min="11" max="11" width="12.7109375" style="12" hidden="1" customWidth="1"/>
    <col min="12" max="12" width="12.5703125" style="12" hidden="1" customWidth="1"/>
    <col min="13" max="13" width="11.42578125" style="12" hidden="1" customWidth="1"/>
    <col min="14" max="14" width="11.7109375" style="12" hidden="1" customWidth="1"/>
    <col min="15" max="15" width="12.7109375" style="12" hidden="1" customWidth="1"/>
    <col min="16" max="16" width="10.7109375" style="158" hidden="1" customWidth="1"/>
    <col min="17" max="17" width="12.28515625" style="12" hidden="1" customWidth="1"/>
    <col min="18" max="18" width="11.140625" style="12" hidden="1" customWidth="1"/>
    <col min="19" max="19" width="11.85546875" style="12" hidden="1" customWidth="1"/>
    <col min="20" max="20" width="15.85546875" style="12" hidden="1" customWidth="1"/>
    <col min="21" max="21" width="13.28515625" style="12" hidden="1" customWidth="1"/>
    <col min="22" max="23" width="12" style="12" hidden="1" customWidth="1"/>
    <col min="24" max="24" width="12.28515625" style="12" customWidth="1"/>
    <col min="25" max="25" width="11.42578125" style="12" hidden="1" customWidth="1"/>
    <col min="26" max="26" width="11.140625" style="12" customWidth="1"/>
    <col min="27" max="196" width="9.140625" style="12"/>
    <col min="197" max="198" width="9.140625" style="12" customWidth="1"/>
    <col min="199" max="199" width="44.85546875" style="12" bestFit="1" customWidth="1"/>
    <col min="200" max="207" width="9.140625" style="12" customWidth="1"/>
    <col min="208" max="208" width="15.5703125" style="12" customWidth="1"/>
    <col min="209" max="212" width="11.42578125" style="12" customWidth="1"/>
    <col min="213" max="229" width="15.85546875" style="12" customWidth="1"/>
    <col min="230" max="280" width="9.140625" style="12" customWidth="1"/>
    <col min="281" max="452" width="9.140625" style="12"/>
    <col min="453" max="454" width="9.140625" style="12" customWidth="1"/>
    <col min="455" max="455" width="44.85546875" style="12" bestFit="1" customWidth="1"/>
    <col min="456" max="463" width="9.140625" style="12" customWidth="1"/>
    <col min="464" max="464" width="15.5703125" style="12" customWidth="1"/>
    <col min="465" max="468" width="11.42578125" style="12" customWidth="1"/>
    <col min="469" max="485" width="15.85546875" style="12" customWidth="1"/>
    <col min="486" max="536" width="9.140625" style="12" customWidth="1"/>
    <col min="537" max="708" width="9.140625" style="12"/>
    <col min="709" max="710" width="9.140625" style="12" customWidth="1"/>
    <col min="711" max="711" width="44.85546875" style="12" bestFit="1" customWidth="1"/>
    <col min="712" max="719" width="9.140625" style="12" customWidth="1"/>
    <col min="720" max="720" width="15.5703125" style="12" customWidth="1"/>
    <col min="721" max="724" width="11.42578125" style="12" customWidth="1"/>
    <col min="725" max="741" width="15.85546875" style="12" customWidth="1"/>
    <col min="742" max="792" width="9.140625" style="12" customWidth="1"/>
    <col min="793" max="964" width="9.140625" style="12"/>
    <col min="965" max="966" width="9.140625" style="12" customWidth="1"/>
    <col min="967" max="967" width="44.85546875" style="12" bestFit="1" customWidth="1"/>
    <col min="968" max="975" width="9.140625" style="12" customWidth="1"/>
    <col min="976" max="976" width="15.5703125" style="12" customWidth="1"/>
    <col min="977" max="980" width="11.42578125" style="12" customWidth="1"/>
    <col min="981" max="997" width="15.85546875" style="12" customWidth="1"/>
    <col min="998" max="1048" width="9.140625" style="12" customWidth="1"/>
    <col min="1049" max="1220" width="9.140625" style="12"/>
    <col min="1221" max="1222" width="9.140625" style="12" customWidth="1"/>
    <col min="1223" max="1223" width="44.85546875" style="12" bestFit="1" customWidth="1"/>
    <col min="1224" max="1231" width="9.140625" style="12" customWidth="1"/>
    <col min="1232" max="1232" width="15.5703125" style="12" customWidth="1"/>
    <col min="1233" max="1236" width="11.42578125" style="12" customWidth="1"/>
    <col min="1237" max="1253" width="15.85546875" style="12" customWidth="1"/>
    <col min="1254" max="1304" width="9.140625" style="12" customWidth="1"/>
    <col min="1305" max="1476" width="9.140625" style="12"/>
    <col min="1477" max="1478" width="9.140625" style="12" customWidth="1"/>
    <col min="1479" max="1479" width="44.85546875" style="12" bestFit="1" customWidth="1"/>
    <col min="1480" max="1487" width="9.140625" style="12" customWidth="1"/>
    <col min="1488" max="1488" width="15.5703125" style="12" customWidth="1"/>
    <col min="1489" max="1492" width="11.42578125" style="12" customWidth="1"/>
    <col min="1493" max="1509" width="15.85546875" style="12" customWidth="1"/>
    <col min="1510" max="1560" width="9.140625" style="12" customWidth="1"/>
    <col min="1561" max="1732" width="9.140625" style="12"/>
    <col min="1733" max="1734" width="9.140625" style="12" customWidth="1"/>
    <col min="1735" max="1735" width="44.85546875" style="12" bestFit="1" customWidth="1"/>
    <col min="1736" max="1743" width="9.140625" style="12" customWidth="1"/>
    <col min="1744" max="1744" width="15.5703125" style="12" customWidth="1"/>
    <col min="1745" max="1748" width="11.42578125" style="12" customWidth="1"/>
    <col min="1749" max="1765" width="15.85546875" style="12" customWidth="1"/>
    <col min="1766" max="1816" width="9.140625" style="12" customWidth="1"/>
    <col min="1817" max="1988" width="9.140625" style="12"/>
    <col min="1989" max="1990" width="9.140625" style="12" customWidth="1"/>
    <col min="1991" max="1991" width="44.85546875" style="12" bestFit="1" customWidth="1"/>
    <col min="1992" max="1999" width="9.140625" style="12" customWidth="1"/>
    <col min="2000" max="2000" width="15.5703125" style="12" customWidth="1"/>
    <col min="2001" max="2004" width="11.42578125" style="12" customWidth="1"/>
    <col min="2005" max="2021" width="15.85546875" style="12" customWidth="1"/>
    <col min="2022" max="2072" width="9.140625" style="12" customWidth="1"/>
    <col min="2073" max="2244" width="9.140625" style="12"/>
    <col min="2245" max="2246" width="9.140625" style="12" customWidth="1"/>
    <col min="2247" max="2247" width="44.85546875" style="12" bestFit="1" customWidth="1"/>
    <col min="2248" max="2255" width="9.140625" style="12" customWidth="1"/>
    <col min="2256" max="2256" width="15.5703125" style="12" customWidth="1"/>
    <col min="2257" max="2260" width="11.42578125" style="12" customWidth="1"/>
    <col min="2261" max="2277" width="15.85546875" style="12" customWidth="1"/>
    <col min="2278" max="2328" width="9.140625" style="12" customWidth="1"/>
    <col min="2329" max="2500" width="9.140625" style="12"/>
    <col min="2501" max="2502" width="9.140625" style="12" customWidth="1"/>
    <col min="2503" max="2503" width="44.85546875" style="12" bestFit="1" customWidth="1"/>
    <col min="2504" max="2511" width="9.140625" style="12" customWidth="1"/>
    <col min="2512" max="2512" width="15.5703125" style="12" customWidth="1"/>
    <col min="2513" max="2516" width="11.42578125" style="12" customWidth="1"/>
    <col min="2517" max="2533" width="15.85546875" style="12" customWidth="1"/>
    <col min="2534" max="2584" width="9.140625" style="12" customWidth="1"/>
    <col min="2585" max="2756" width="9.140625" style="12"/>
    <col min="2757" max="2758" width="9.140625" style="12" customWidth="1"/>
    <col min="2759" max="2759" width="44.85546875" style="12" bestFit="1" customWidth="1"/>
    <col min="2760" max="2767" width="9.140625" style="12" customWidth="1"/>
    <col min="2768" max="2768" width="15.5703125" style="12" customWidth="1"/>
    <col min="2769" max="2772" width="11.42578125" style="12" customWidth="1"/>
    <col min="2773" max="2789" width="15.85546875" style="12" customWidth="1"/>
    <col min="2790" max="2840" width="9.140625" style="12" customWidth="1"/>
    <col min="2841" max="3012" width="9.140625" style="12"/>
    <col min="3013" max="3014" width="9.140625" style="12" customWidth="1"/>
    <col min="3015" max="3015" width="44.85546875" style="12" bestFit="1" customWidth="1"/>
    <col min="3016" max="3023" width="9.140625" style="12" customWidth="1"/>
    <col min="3024" max="3024" width="15.5703125" style="12" customWidth="1"/>
    <col min="3025" max="3028" width="11.42578125" style="12" customWidth="1"/>
    <col min="3029" max="3045" width="15.85546875" style="12" customWidth="1"/>
    <col min="3046" max="3096" width="9.140625" style="12" customWidth="1"/>
    <col min="3097" max="3268" width="9.140625" style="12"/>
    <col min="3269" max="3270" width="9.140625" style="12" customWidth="1"/>
    <col min="3271" max="3271" width="44.85546875" style="12" bestFit="1" customWidth="1"/>
    <col min="3272" max="3279" width="9.140625" style="12" customWidth="1"/>
    <col min="3280" max="3280" width="15.5703125" style="12" customWidth="1"/>
    <col min="3281" max="3284" width="11.42578125" style="12" customWidth="1"/>
    <col min="3285" max="3301" width="15.85546875" style="12" customWidth="1"/>
    <col min="3302" max="3352" width="9.140625" style="12" customWidth="1"/>
    <col min="3353" max="3524" width="9.140625" style="12"/>
    <col min="3525" max="3526" width="9.140625" style="12" customWidth="1"/>
    <col min="3527" max="3527" width="44.85546875" style="12" bestFit="1" customWidth="1"/>
    <col min="3528" max="3535" width="9.140625" style="12" customWidth="1"/>
    <col min="3536" max="3536" width="15.5703125" style="12" customWidth="1"/>
    <col min="3537" max="3540" width="11.42578125" style="12" customWidth="1"/>
    <col min="3541" max="3557" width="15.85546875" style="12" customWidth="1"/>
    <col min="3558" max="3608" width="9.140625" style="12" customWidth="1"/>
    <col min="3609" max="3780" width="9.140625" style="12"/>
    <col min="3781" max="3782" width="9.140625" style="12" customWidth="1"/>
    <col min="3783" max="3783" width="44.85546875" style="12" bestFit="1" customWidth="1"/>
    <col min="3784" max="3791" width="9.140625" style="12" customWidth="1"/>
    <col min="3792" max="3792" width="15.5703125" style="12" customWidth="1"/>
    <col min="3793" max="3796" width="11.42578125" style="12" customWidth="1"/>
    <col min="3797" max="3813" width="15.85546875" style="12" customWidth="1"/>
    <col min="3814" max="3864" width="9.140625" style="12" customWidth="1"/>
    <col min="3865" max="4036" width="9.140625" style="12"/>
    <col min="4037" max="4038" width="9.140625" style="12" customWidth="1"/>
    <col min="4039" max="4039" width="44.85546875" style="12" bestFit="1" customWidth="1"/>
    <col min="4040" max="4047" width="9.140625" style="12" customWidth="1"/>
    <col min="4048" max="4048" width="15.5703125" style="12" customWidth="1"/>
    <col min="4049" max="4052" width="11.42578125" style="12" customWidth="1"/>
    <col min="4053" max="4069" width="15.85546875" style="12" customWidth="1"/>
    <col min="4070" max="4120" width="9.140625" style="12" customWidth="1"/>
    <col min="4121" max="4292" width="9.140625" style="12"/>
    <col min="4293" max="4294" width="9.140625" style="12" customWidth="1"/>
    <col min="4295" max="4295" width="44.85546875" style="12" bestFit="1" customWidth="1"/>
    <col min="4296" max="4303" width="9.140625" style="12" customWidth="1"/>
    <col min="4304" max="4304" width="15.5703125" style="12" customWidth="1"/>
    <col min="4305" max="4308" width="11.42578125" style="12" customWidth="1"/>
    <col min="4309" max="4325" width="15.85546875" style="12" customWidth="1"/>
    <col min="4326" max="4376" width="9.140625" style="12" customWidth="1"/>
    <col min="4377" max="4548" width="9.140625" style="12"/>
    <col min="4549" max="4550" width="9.140625" style="12" customWidth="1"/>
    <col min="4551" max="4551" width="44.85546875" style="12" bestFit="1" customWidth="1"/>
    <col min="4552" max="4559" width="9.140625" style="12" customWidth="1"/>
    <col min="4560" max="4560" width="15.5703125" style="12" customWidth="1"/>
    <col min="4561" max="4564" width="11.42578125" style="12" customWidth="1"/>
    <col min="4565" max="4581" width="15.85546875" style="12" customWidth="1"/>
    <col min="4582" max="4632" width="9.140625" style="12" customWidth="1"/>
    <col min="4633" max="4804" width="9.140625" style="12"/>
    <col min="4805" max="4806" width="9.140625" style="12" customWidth="1"/>
    <col min="4807" max="4807" width="44.85546875" style="12" bestFit="1" customWidth="1"/>
    <col min="4808" max="4815" width="9.140625" style="12" customWidth="1"/>
    <col min="4816" max="4816" width="15.5703125" style="12" customWidth="1"/>
    <col min="4817" max="4820" width="11.42578125" style="12" customWidth="1"/>
    <col min="4821" max="4837" width="15.85546875" style="12" customWidth="1"/>
    <col min="4838" max="4888" width="9.140625" style="12" customWidth="1"/>
    <col min="4889" max="5060" width="9.140625" style="12"/>
    <col min="5061" max="5062" width="9.140625" style="12" customWidth="1"/>
    <col min="5063" max="5063" width="44.85546875" style="12" bestFit="1" customWidth="1"/>
    <col min="5064" max="5071" width="9.140625" style="12" customWidth="1"/>
    <col min="5072" max="5072" width="15.5703125" style="12" customWidth="1"/>
    <col min="5073" max="5076" width="11.42578125" style="12" customWidth="1"/>
    <col min="5077" max="5093" width="15.85546875" style="12" customWidth="1"/>
    <col min="5094" max="5144" width="9.140625" style="12" customWidth="1"/>
    <col min="5145" max="5316" width="9.140625" style="12"/>
    <col min="5317" max="5318" width="9.140625" style="12" customWidth="1"/>
    <col min="5319" max="5319" width="44.85546875" style="12" bestFit="1" customWidth="1"/>
    <col min="5320" max="5327" width="9.140625" style="12" customWidth="1"/>
    <col min="5328" max="5328" width="15.5703125" style="12" customWidth="1"/>
    <col min="5329" max="5332" width="11.42578125" style="12" customWidth="1"/>
    <col min="5333" max="5349" width="15.85546875" style="12" customWidth="1"/>
    <col min="5350" max="5400" width="9.140625" style="12" customWidth="1"/>
    <col min="5401" max="5572" width="9.140625" style="12"/>
    <col min="5573" max="5574" width="9.140625" style="12" customWidth="1"/>
    <col min="5575" max="5575" width="44.85546875" style="12" bestFit="1" customWidth="1"/>
    <col min="5576" max="5583" width="9.140625" style="12" customWidth="1"/>
    <col min="5584" max="5584" width="15.5703125" style="12" customWidth="1"/>
    <col min="5585" max="5588" width="11.42578125" style="12" customWidth="1"/>
    <col min="5589" max="5605" width="15.85546875" style="12" customWidth="1"/>
    <col min="5606" max="5656" width="9.140625" style="12" customWidth="1"/>
    <col min="5657" max="5828" width="9.140625" style="12"/>
    <col min="5829" max="5830" width="9.140625" style="12" customWidth="1"/>
    <col min="5831" max="5831" width="44.85546875" style="12" bestFit="1" customWidth="1"/>
    <col min="5832" max="5839" width="9.140625" style="12" customWidth="1"/>
    <col min="5840" max="5840" width="15.5703125" style="12" customWidth="1"/>
    <col min="5841" max="5844" width="11.42578125" style="12" customWidth="1"/>
    <col min="5845" max="5861" width="15.85546875" style="12" customWidth="1"/>
    <col min="5862" max="5912" width="9.140625" style="12" customWidth="1"/>
    <col min="5913" max="6084" width="9.140625" style="12"/>
    <col min="6085" max="6086" width="9.140625" style="12" customWidth="1"/>
    <col min="6087" max="6087" width="44.85546875" style="12" bestFit="1" customWidth="1"/>
    <col min="6088" max="6095" width="9.140625" style="12" customWidth="1"/>
    <col min="6096" max="6096" width="15.5703125" style="12" customWidth="1"/>
    <col min="6097" max="6100" width="11.42578125" style="12" customWidth="1"/>
    <col min="6101" max="6117" width="15.85546875" style="12" customWidth="1"/>
    <col min="6118" max="6168" width="9.140625" style="12" customWidth="1"/>
    <col min="6169" max="6340" width="9.140625" style="12"/>
    <col min="6341" max="6342" width="9.140625" style="12" customWidth="1"/>
    <col min="6343" max="6343" width="44.85546875" style="12" bestFit="1" customWidth="1"/>
    <col min="6344" max="6351" width="9.140625" style="12" customWidth="1"/>
    <col min="6352" max="6352" width="15.5703125" style="12" customWidth="1"/>
    <col min="6353" max="6356" width="11.42578125" style="12" customWidth="1"/>
    <col min="6357" max="6373" width="15.85546875" style="12" customWidth="1"/>
    <col min="6374" max="6424" width="9.140625" style="12" customWidth="1"/>
    <col min="6425" max="6596" width="9.140625" style="12"/>
    <col min="6597" max="6598" width="9.140625" style="12" customWidth="1"/>
    <col min="6599" max="6599" width="44.85546875" style="12" bestFit="1" customWidth="1"/>
    <col min="6600" max="6607" width="9.140625" style="12" customWidth="1"/>
    <col min="6608" max="6608" width="15.5703125" style="12" customWidth="1"/>
    <col min="6609" max="6612" width="11.42578125" style="12" customWidth="1"/>
    <col min="6613" max="6629" width="15.85546875" style="12" customWidth="1"/>
    <col min="6630" max="6680" width="9.140625" style="12" customWidth="1"/>
    <col min="6681" max="6852" width="9.140625" style="12"/>
    <col min="6853" max="6854" width="9.140625" style="12" customWidth="1"/>
    <col min="6855" max="6855" width="44.85546875" style="12" bestFit="1" customWidth="1"/>
    <col min="6856" max="6863" width="9.140625" style="12" customWidth="1"/>
    <col min="6864" max="6864" width="15.5703125" style="12" customWidth="1"/>
    <col min="6865" max="6868" width="11.42578125" style="12" customWidth="1"/>
    <col min="6869" max="6885" width="15.85546875" style="12" customWidth="1"/>
    <col min="6886" max="6936" width="9.140625" style="12" customWidth="1"/>
    <col min="6937" max="7108" width="9.140625" style="12"/>
    <col min="7109" max="7110" width="9.140625" style="12" customWidth="1"/>
    <col min="7111" max="7111" width="44.85546875" style="12" bestFit="1" customWidth="1"/>
    <col min="7112" max="7119" width="9.140625" style="12" customWidth="1"/>
    <col min="7120" max="7120" width="15.5703125" style="12" customWidth="1"/>
    <col min="7121" max="7124" width="11.42578125" style="12" customWidth="1"/>
    <col min="7125" max="7141" width="15.85546875" style="12" customWidth="1"/>
    <col min="7142" max="7192" width="9.140625" style="12" customWidth="1"/>
    <col min="7193" max="7364" width="9.140625" style="12"/>
    <col min="7365" max="7366" width="9.140625" style="12" customWidth="1"/>
    <col min="7367" max="7367" width="44.85546875" style="12" bestFit="1" customWidth="1"/>
    <col min="7368" max="7375" width="9.140625" style="12" customWidth="1"/>
    <col min="7376" max="7376" width="15.5703125" style="12" customWidth="1"/>
    <col min="7377" max="7380" width="11.42578125" style="12" customWidth="1"/>
    <col min="7381" max="7397" width="15.85546875" style="12" customWidth="1"/>
    <col min="7398" max="7448" width="9.140625" style="12" customWidth="1"/>
    <col min="7449" max="7620" width="9.140625" style="12"/>
    <col min="7621" max="7622" width="9.140625" style="12" customWidth="1"/>
    <col min="7623" max="7623" width="44.85546875" style="12" bestFit="1" customWidth="1"/>
    <col min="7624" max="7631" width="9.140625" style="12" customWidth="1"/>
    <col min="7632" max="7632" width="15.5703125" style="12" customWidth="1"/>
    <col min="7633" max="7636" width="11.42578125" style="12" customWidth="1"/>
    <col min="7637" max="7653" width="15.85546875" style="12" customWidth="1"/>
    <col min="7654" max="7704" width="9.140625" style="12" customWidth="1"/>
    <col min="7705" max="7876" width="9.140625" style="12"/>
    <col min="7877" max="7878" width="9.140625" style="12" customWidth="1"/>
    <col min="7879" max="7879" width="44.85546875" style="12" bestFit="1" customWidth="1"/>
    <col min="7880" max="7887" width="9.140625" style="12" customWidth="1"/>
    <col min="7888" max="7888" width="15.5703125" style="12" customWidth="1"/>
    <col min="7889" max="7892" width="11.42578125" style="12" customWidth="1"/>
    <col min="7893" max="7909" width="15.85546875" style="12" customWidth="1"/>
    <col min="7910" max="7960" width="9.140625" style="12" customWidth="1"/>
    <col min="7961" max="8132" width="9.140625" style="12"/>
    <col min="8133" max="8134" width="9.140625" style="12" customWidth="1"/>
    <col min="8135" max="8135" width="44.85546875" style="12" bestFit="1" customWidth="1"/>
    <col min="8136" max="8143" width="9.140625" style="12" customWidth="1"/>
    <col min="8144" max="8144" width="15.5703125" style="12" customWidth="1"/>
    <col min="8145" max="8148" width="11.42578125" style="12" customWidth="1"/>
    <col min="8149" max="8165" width="15.85546875" style="12" customWidth="1"/>
    <col min="8166" max="8216" width="9.140625" style="12" customWidth="1"/>
    <col min="8217" max="8388" width="9.140625" style="12"/>
    <col min="8389" max="8390" width="9.140625" style="12" customWidth="1"/>
    <col min="8391" max="8391" width="44.85546875" style="12" bestFit="1" customWidth="1"/>
    <col min="8392" max="8399" width="9.140625" style="12" customWidth="1"/>
    <col min="8400" max="8400" width="15.5703125" style="12" customWidth="1"/>
    <col min="8401" max="8404" width="11.42578125" style="12" customWidth="1"/>
    <col min="8405" max="8421" width="15.85546875" style="12" customWidth="1"/>
    <col min="8422" max="8472" width="9.140625" style="12" customWidth="1"/>
    <col min="8473" max="8644" width="9.140625" style="12"/>
    <col min="8645" max="8646" width="9.140625" style="12" customWidth="1"/>
    <col min="8647" max="8647" width="44.85546875" style="12" bestFit="1" customWidth="1"/>
    <col min="8648" max="8655" width="9.140625" style="12" customWidth="1"/>
    <col min="8656" max="8656" width="15.5703125" style="12" customWidth="1"/>
    <col min="8657" max="8660" width="11.42578125" style="12" customWidth="1"/>
    <col min="8661" max="8677" width="15.85546875" style="12" customWidth="1"/>
    <col min="8678" max="8728" width="9.140625" style="12" customWidth="1"/>
    <col min="8729" max="8900" width="9.140625" style="12"/>
    <col min="8901" max="8902" width="9.140625" style="12" customWidth="1"/>
    <col min="8903" max="8903" width="44.85546875" style="12" bestFit="1" customWidth="1"/>
    <col min="8904" max="8911" width="9.140625" style="12" customWidth="1"/>
    <col min="8912" max="8912" width="15.5703125" style="12" customWidth="1"/>
    <col min="8913" max="8916" width="11.42578125" style="12" customWidth="1"/>
    <col min="8917" max="8933" width="15.85546875" style="12" customWidth="1"/>
    <col min="8934" max="8984" width="9.140625" style="12" customWidth="1"/>
    <col min="8985" max="9156" width="9.140625" style="12"/>
    <col min="9157" max="9158" width="9.140625" style="12" customWidth="1"/>
    <col min="9159" max="9159" width="44.85546875" style="12" bestFit="1" customWidth="1"/>
    <col min="9160" max="9167" width="9.140625" style="12" customWidth="1"/>
    <col min="9168" max="9168" width="15.5703125" style="12" customWidth="1"/>
    <col min="9169" max="9172" width="11.42578125" style="12" customWidth="1"/>
    <col min="9173" max="9189" width="15.85546875" style="12" customWidth="1"/>
    <col min="9190" max="9240" width="9.140625" style="12" customWidth="1"/>
    <col min="9241" max="9412" width="9.140625" style="12"/>
    <col min="9413" max="9414" width="9.140625" style="12" customWidth="1"/>
    <col min="9415" max="9415" width="44.85546875" style="12" bestFit="1" customWidth="1"/>
    <col min="9416" max="9423" width="9.140625" style="12" customWidth="1"/>
    <col min="9424" max="9424" width="15.5703125" style="12" customWidth="1"/>
    <col min="9425" max="9428" width="11.42578125" style="12" customWidth="1"/>
    <col min="9429" max="9445" width="15.85546875" style="12" customWidth="1"/>
    <col min="9446" max="9496" width="9.140625" style="12" customWidth="1"/>
    <col min="9497" max="9668" width="9.140625" style="12"/>
    <col min="9669" max="9670" width="9.140625" style="12" customWidth="1"/>
    <col min="9671" max="9671" width="44.85546875" style="12" bestFit="1" customWidth="1"/>
    <col min="9672" max="9679" width="9.140625" style="12" customWidth="1"/>
    <col min="9680" max="9680" width="15.5703125" style="12" customWidth="1"/>
    <col min="9681" max="9684" width="11.42578125" style="12" customWidth="1"/>
    <col min="9685" max="9701" width="15.85546875" style="12" customWidth="1"/>
    <col min="9702" max="9752" width="9.140625" style="12" customWidth="1"/>
    <col min="9753" max="9924" width="9.140625" style="12"/>
    <col min="9925" max="9926" width="9.140625" style="12" customWidth="1"/>
    <col min="9927" max="9927" width="44.85546875" style="12" bestFit="1" customWidth="1"/>
    <col min="9928" max="9935" width="9.140625" style="12" customWidth="1"/>
    <col min="9936" max="9936" width="15.5703125" style="12" customWidth="1"/>
    <col min="9937" max="9940" width="11.42578125" style="12" customWidth="1"/>
    <col min="9941" max="9957" width="15.85546875" style="12" customWidth="1"/>
    <col min="9958" max="10008" width="9.140625" style="12" customWidth="1"/>
    <col min="10009" max="10180" width="9.140625" style="12"/>
    <col min="10181" max="10182" width="9.140625" style="12" customWidth="1"/>
    <col min="10183" max="10183" width="44.85546875" style="12" bestFit="1" customWidth="1"/>
    <col min="10184" max="10191" width="9.140625" style="12" customWidth="1"/>
    <col min="10192" max="10192" width="15.5703125" style="12" customWidth="1"/>
    <col min="10193" max="10196" width="11.42578125" style="12" customWidth="1"/>
    <col min="10197" max="10213" width="15.85546875" style="12" customWidth="1"/>
    <col min="10214" max="10264" width="9.140625" style="12" customWidth="1"/>
    <col min="10265" max="10436" width="9.140625" style="12"/>
    <col min="10437" max="10438" width="9.140625" style="12" customWidth="1"/>
    <col min="10439" max="10439" width="44.85546875" style="12" bestFit="1" customWidth="1"/>
    <col min="10440" max="10447" width="9.140625" style="12" customWidth="1"/>
    <col min="10448" max="10448" width="15.5703125" style="12" customWidth="1"/>
    <col min="10449" max="10452" width="11.42578125" style="12" customWidth="1"/>
    <col min="10453" max="10469" width="15.85546875" style="12" customWidth="1"/>
    <col min="10470" max="10520" width="9.140625" style="12" customWidth="1"/>
    <col min="10521" max="10692" width="9.140625" style="12"/>
    <col min="10693" max="10694" width="9.140625" style="12" customWidth="1"/>
    <col min="10695" max="10695" width="44.85546875" style="12" bestFit="1" customWidth="1"/>
    <col min="10696" max="10703" width="9.140625" style="12" customWidth="1"/>
    <col min="10704" max="10704" width="15.5703125" style="12" customWidth="1"/>
    <col min="10705" max="10708" width="11.42578125" style="12" customWidth="1"/>
    <col min="10709" max="10725" width="15.85546875" style="12" customWidth="1"/>
    <col min="10726" max="10776" width="9.140625" style="12" customWidth="1"/>
    <col min="10777" max="10948" width="9.140625" style="12"/>
    <col min="10949" max="10950" width="9.140625" style="12" customWidth="1"/>
    <col min="10951" max="10951" width="44.85546875" style="12" bestFit="1" customWidth="1"/>
    <col min="10952" max="10959" width="9.140625" style="12" customWidth="1"/>
    <col min="10960" max="10960" width="15.5703125" style="12" customWidth="1"/>
    <col min="10961" max="10964" width="11.42578125" style="12" customWidth="1"/>
    <col min="10965" max="10981" width="15.85546875" style="12" customWidth="1"/>
    <col min="10982" max="11032" width="9.140625" style="12" customWidth="1"/>
    <col min="11033" max="11204" width="9.140625" style="12"/>
    <col min="11205" max="11206" width="9.140625" style="12" customWidth="1"/>
    <col min="11207" max="11207" width="44.85546875" style="12" bestFit="1" customWidth="1"/>
    <col min="11208" max="11215" width="9.140625" style="12" customWidth="1"/>
    <col min="11216" max="11216" width="15.5703125" style="12" customWidth="1"/>
    <col min="11217" max="11220" width="11.42578125" style="12" customWidth="1"/>
    <col min="11221" max="11237" width="15.85546875" style="12" customWidth="1"/>
    <col min="11238" max="11288" width="9.140625" style="12" customWidth="1"/>
    <col min="11289" max="11460" width="9.140625" style="12"/>
    <col min="11461" max="11462" width="9.140625" style="12" customWidth="1"/>
    <col min="11463" max="11463" width="44.85546875" style="12" bestFit="1" customWidth="1"/>
    <col min="11464" max="11471" width="9.140625" style="12" customWidth="1"/>
    <col min="11472" max="11472" width="15.5703125" style="12" customWidth="1"/>
    <col min="11473" max="11476" width="11.42578125" style="12" customWidth="1"/>
    <col min="11477" max="11493" width="15.85546875" style="12" customWidth="1"/>
    <col min="11494" max="11544" width="9.140625" style="12" customWidth="1"/>
    <col min="11545" max="11716" width="9.140625" style="12"/>
    <col min="11717" max="11718" width="9.140625" style="12" customWidth="1"/>
    <col min="11719" max="11719" width="44.85546875" style="12" bestFit="1" customWidth="1"/>
    <col min="11720" max="11727" width="9.140625" style="12" customWidth="1"/>
    <col min="11728" max="11728" width="15.5703125" style="12" customWidth="1"/>
    <col min="11729" max="11732" width="11.42578125" style="12" customWidth="1"/>
    <col min="11733" max="11749" width="15.85546875" style="12" customWidth="1"/>
    <col min="11750" max="11800" width="9.140625" style="12" customWidth="1"/>
    <col min="11801" max="11972" width="9.140625" style="12"/>
    <col min="11973" max="11974" width="9.140625" style="12" customWidth="1"/>
    <col min="11975" max="11975" width="44.85546875" style="12" bestFit="1" customWidth="1"/>
    <col min="11976" max="11983" width="9.140625" style="12" customWidth="1"/>
    <col min="11984" max="11984" width="15.5703125" style="12" customWidth="1"/>
    <col min="11985" max="11988" width="11.42578125" style="12" customWidth="1"/>
    <col min="11989" max="12005" width="15.85546875" style="12" customWidth="1"/>
    <col min="12006" max="12056" width="9.140625" style="12" customWidth="1"/>
    <col min="12057" max="12228" width="9.140625" style="12"/>
    <col min="12229" max="12230" width="9.140625" style="12" customWidth="1"/>
    <col min="12231" max="12231" width="44.85546875" style="12" bestFit="1" customWidth="1"/>
    <col min="12232" max="12239" width="9.140625" style="12" customWidth="1"/>
    <col min="12240" max="12240" width="15.5703125" style="12" customWidth="1"/>
    <col min="12241" max="12244" width="11.42578125" style="12" customWidth="1"/>
    <col min="12245" max="12261" width="15.85546875" style="12" customWidth="1"/>
    <col min="12262" max="12312" width="9.140625" style="12" customWidth="1"/>
    <col min="12313" max="12484" width="9.140625" style="12"/>
    <col min="12485" max="12486" width="9.140625" style="12" customWidth="1"/>
    <col min="12487" max="12487" width="44.85546875" style="12" bestFit="1" customWidth="1"/>
    <col min="12488" max="12495" width="9.140625" style="12" customWidth="1"/>
    <col min="12496" max="12496" width="15.5703125" style="12" customWidth="1"/>
    <col min="12497" max="12500" width="11.42578125" style="12" customWidth="1"/>
    <col min="12501" max="12517" width="15.85546875" style="12" customWidth="1"/>
    <col min="12518" max="12568" width="9.140625" style="12" customWidth="1"/>
    <col min="12569" max="12740" width="9.140625" style="12"/>
    <col min="12741" max="12742" width="9.140625" style="12" customWidth="1"/>
    <col min="12743" max="12743" width="44.85546875" style="12" bestFit="1" customWidth="1"/>
    <col min="12744" max="12751" width="9.140625" style="12" customWidth="1"/>
    <col min="12752" max="12752" width="15.5703125" style="12" customWidth="1"/>
    <col min="12753" max="12756" width="11.42578125" style="12" customWidth="1"/>
    <col min="12757" max="12773" width="15.85546875" style="12" customWidth="1"/>
    <col min="12774" max="12824" width="9.140625" style="12" customWidth="1"/>
    <col min="12825" max="12996" width="9.140625" style="12"/>
    <col min="12997" max="12998" width="9.140625" style="12" customWidth="1"/>
    <col min="12999" max="12999" width="44.85546875" style="12" bestFit="1" customWidth="1"/>
    <col min="13000" max="13007" width="9.140625" style="12" customWidth="1"/>
    <col min="13008" max="13008" width="15.5703125" style="12" customWidth="1"/>
    <col min="13009" max="13012" width="11.42578125" style="12" customWidth="1"/>
    <col min="13013" max="13029" width="15.85546875" style="12" customWidth="1"/>
    <col min="13030" max="13080" width="9.140625" style="12" customWidth="1"/>
    <col min="13081" max="13252" width="9.140625" style="12"/>
    <col min="13253" max="13254" width="9.140625" style="12" customWidth="1"/>
    <col min="13255" max="13255" width="44.85546875" style="12" bestFit="1" customWidth="1"/>
    <col min="13256" max="13263" width="9.140625" style="12" customWidth="1"/>
    <col min="13264" max="13264" width="15.5703125" style="12" customWidth="1"/>
    <col min="13265" max="13268" width="11.42578125" style="12" customWidth="1"/>
    <col min="13269" max="13285" width="15.85546875" style="12" customWidth="1"/>
    <col min="13286" max="13336" width="9.140625" style="12" customWidth="1"/>
    <col min="13337" max="13508" width="9.140625" style="12"/>
    <col min="13509" max="13510" width="9.140625" style="12" customWidth="1"/>
    <col min="13511" max="13511" width="44.85546875" style="12" bestFit="1" customWidth="1"/>
    <col min="13512" max="13519" width="9.140625" style="12" customWidth="1"/>
    <col min="13520" max="13520" width="15.5703125" style="12" customWidth="1"/>
    <col min="13521" max="13524" width="11.42578125" style="12" customWidth="1"/>
    <col min="13525" max="13541" width="15.85546875" style="12" customWidth="1"/>
    <col min="13542" max="13592" width="9.140625" style="12" customWidth="1"/>
    <col min="13593" max="13764" width="9.140625" style="12"/>
    <col min="13765" max="13766" width="9.140625" style="12" customWidth="1"/>
    <col min="13767" max="13767" width="44.85546875" style="12" bestFit="1" customWidth="1"/>
    <col min="13768" max="13775" width="9.140625" style="12" customWidth="1"/>
    <col min="13776" max="13776" width="15.5703125" style="12" customWidth="1"/>
    <col min="13777" max="13780" width="11.42578125" style="12" customWidth="1"/>
    <col min="13781" max="13797" width="15.85546875" style="12" customWidth="1"/>
    <col min="13798" max="13848" width="9.140625" style="12" customWidth="1"/>
    <col min="13849" max="14020" width="9.140625" style="12"/>
    <col min="14021" max="14022" width="9.140625" style="12" customWidth="1"/>
    <col min="14023" max="14023" width="44.85546875" style="12" bestFit="1" customWidth="1"/>
    <col min="14024" max="14031" width="9.140625" style="12" customWidth="1"/>
    <col min="14032" max="14032" width="15.5703125" style="12" customWidth="1"/>
    <col min="14033" max="14036" width="11.42578125" style="12" customWidth="1"/>
    <col min="14037" max="14053" width="15.85546875" style="12" customWidth="1"/>
    <col min="14054" max="14104" width="9.140625" style="12" customWidth="1"/>
    <col min="14105" max="14276" width="9.140625" style="12"/>
    <col min="14277" max="14278" width="9.140625" style="12" customWidth="1"/>
    <col min="14279" max="14279" width="44.85546875" style="12" bestFit="1" customWidth="1"/>
    <col min="14280" max="14287" width="9.140625" style="12" customWidth="1"/>
    <col min="14288" max="14288" width="15.5703125" style="12" customWidth="1"/>
    <col min="14289" max="14292" width="11.42578125" style="12" customWidth="1"/>
    <col min="14293" max="14309" width="15.85546875" style="12" customWidth="1"/>
    <col min="14310" max="14360" width="9.140625" style="12" customWidth="1"/>
    <col min="14361" max="14532" width="9.140625" style="12"/>
    <col min="14533" max="14534" width="9.140625" style="12" customWidth="1"/>
    <col min="14535" max="14535" width="44.85546875" style="12" bestFit="1" customWidth="1"/>
    <col min="14536" max="14543" width="9.140625" style="12" customWidth="1"/>
    <col min="14544" max="14544" width="15.5703125" style="12" customWidth="1"/>
    <col min="14545" max="14548" width="11.42578125" style="12" customWidth="1"/>
    <col min="14549" max="14565" width="15.85546875" style="12" customWidth="1"/>
    <col min="14566" max="14616" width="9.140625" style="12" customWidth="1"/>
    <col min="14617" max="14788" width="9.140625" style="12"/>
    <col min="14789" max="14790" width="9.140625" style="12" customWidth="1"/>
    <col min="14791" max="14791" width="44.85546875" style="12" bestFit="1" customWidth="1"/>
    <col min="14792" max="14799" width="9.140625" style="12" customWidth="1"/>
    <col min="14800" max="14800" width="15.5703125" style="12" customWidth="1"/>
    <col min="14801" max="14804" width="11.42578125" style="12" customWidth="1"/>
    <col min="14805" max="14821" width="15.85546875" style="12" customWidth="1"/>
    <col min="14822" max="14872" width="9.140625" style="12" customWidth="1"/>
    <col min="14873" max="15044" width="9.140625" style="12"/>
    <col min="15045" max="15046" width="9.140625" style="12" customWidth="1"/>
    <col min="15047" max="15047" width="44.85546875" style="12" bestFit="1" customWidth="1"/>
    <col min="15048" max="15055" width="9.140625" style="12" customWidth="1"/>
    <col min="15056" max="15056" width="15.5703125" style="12" customWidth="1"/>
    <col min="15057" max="15060" width="11.42578125" style="12" customWidth="1"/>
    <col min="15061" max="15077" width="15.85546875" style="12" customWidth="1"/>
    <col min="15078" max="15128" width="9.140625" style="12" customWidth="1"/>
    <col min="15129" max="15300" width="9.140625" style="12"/>
    <col min="15301" max="15302" width="9.140625" style="12" customWidth="1"/>
    <col min="15303" max="15303" width="44.85546875" style="12" bestFit="1" customWidth="1"/>
    <col min="15304" max="15311" width="9.140625" style="12" customWidth="1"/>
    <col min="15312" max="15312" width="15.5703125" style="12" customWidth="1"/>
    <col min="15313" max="15316" width="11.42578125" style="12" customWidth="1"/>
    <col min="15317" max="15333" width="15.85546875" style="12" customWidth="1"/>
    <col min="15334" max="15384" width="9.140625" style="12" customWidth="1"/>
    <col min="15385" max="15556" width="9.140625" style="12"/>
    <col min="15557" max="15558" width="9.140625" style="12" customWidth="1"/>
    <col min="15559" max="15559" width="44.85546875" style="12" bestFit="1" customWidth="1"/>
    <col min="15560" max="15567" width="9.140625" style="12" customWidth="1"/>
    <col min="15568" max="15568" width="15.5703125" style="12" customWidth="1"/>
    <col min="15569" max="15572" width="11.42578125" style="12" customWidth="1"/>
    <col min="15573" max="15589" width="15.85546875" style="12" customWidth="1"/>
    <col min="15590" max="15640" width="9.140625" style="12" customWidth="1"/>
    <col min="15641" max="15812" width="9.140625" style="12"/>
    <col min="15813" max="15814" width="9.140625" style="12" customWidth="1"/>
    <col min="15815" max="15815" width="44.85546875" style="12" bestFit="1" customWidth="1"/>
    <col min="15816" max="15823" width="9.140625" style="12" customWidth="1"/>
    <col min="15824" max="15824" width="15.5703125" style="12" customWidth="1"/>
    <col min="15825" max="15828" width="11.42578125" style="12" customWidth="1"/>
    <col min="15829" max="15845" width="15.85546875" style="12" customWidth="1"/>
    <col min="15846" max="15896" width="9.140625" style="12" customWidth="1"/>
    <col min="15897" max="16068" width="9.140625" style="12"/>
    <col min="16069" max="16070" width="9.140625" style="12" customWidth="1"/>
    <col min="16071" max="16071" width="44.85546875" style="12" bestFit="1" customWidth="1"/>
    <col min="16072" max="16079" width="9.140625" style="12" customWidth="1"/>
    <col min="16080" max="16080" width="15.5703125" style="12" customWidth="1"/>
    <col min="16081" max="16084" width="11.42578125" style="12" customWidth="1"/>
    <col min="16085" max="16101" width="15.85546875" style="12" customWidth="1"/>
    <col min="16102" max="16152" width="9.140625" style="12" customWidth="1"/>
    <col min="16153" max="16384" width="9.140625" style="12"/>
  </cols>
  <sheetData>
    <row r="1" spans="1:26" ht="15" customHeight="1">
      <c r="B1" s="2" t="s">
        <v>0</v>
      </c>
      <c r="C1" s="2"/>
    </row>
    <row r="2" spans="1:26" ht="15" customHeight="1">
      <c r="B2" s="2" t="s">
        <v>1</v>
      </c>
      <c r="C2" s="2"/>
    </row>
    <row r="3" spans="1:26" ht="15" customHeight="1">
      <c r="B3" s="2" t="s">
        <v>500</v>
      </c>
      <c r="C3" s="2"/>
    </row>
    <row r="4" spans="1:26" ht="15" customHeight="1">
      <c r="B4" s="2" t="s">
        <v>137</v>
      </c>
      <c r="C4" s="2"/>
    </row>
    <row r="5" spans="1:26" ht="15" customHeight="1">
      <c r="B5" s="3"/>
      <c r="C5" s="3"/>
    </row>
    <row r="6" spans="1:26" s="50" customFormat="1" ht="15" customHeight="1">
      <c r="A6" s="100"/>
      <c r="B6" s="101"/>
      <c r="C6" s="101"/>
      <c r="D6" s="65"/>
      <c r="E6" s="280"/>
      <c r="F6" s="101"/>
      <c r="G6" s="101"/>
      <c r="H6" s="101"/>
      <c r="I6" s="102"/>
      <c r="J6" s="101"/>
      <c r="K6" s="143">
        <f>'D-VEHICLE'!Q7</f>
        <v>44651</v>
      </c>
      <c r="L6" s="143">
        <f>'D-VEHICLE'!R7</f>
        <v>44286</v>
      </c>
      <c r="M6" s="103"/>
      <c r="N6" s="103"/>
      <c r="O6" s="103"/>
      <c r="P6" s="284"/>
      <c r="Q6" s="103"/>
      <c r="R6" s="103"/>
      <c r="S6" s="103"/>
      <c r="T6" s="103"/>
      <c r="U6" s="103"/>
      <c r="V6" s="103"/>
      <c r="W6" s="103"/>
      <c r="X6" s="103"/>
      <c r="Y6" s="103"/>
      <c r="Z6" s="12"/>
    </row>
    <row r="7" spans="1:26" s="50" customFormat="1" ht="15" customHeight="1">
      <c r="D7" s="14"/>
      <c r="E7" s="220"/>
      <c r="F7" s="14"/>
      <c r="G7" s="14"/>
      <c r="H7" s="14"/>
      <c r="I7" s="14"/>
      <c r="J7" s="14"/>
      <c r="K7" s="14"/>
      <c r="L7" s="14"/>
      <c r="M7" s="14"/>
      <c r="N7" s="14"/>
      <c r="O7" s="14"/>
      <c r="P7" s="285"/>
      <c r="Q7" s="14"/>
      <c r="R7" s="14"/>
      <c r="S7" s="14"/>
      <c r="T7" s="14"/>
      <c r="U7" s="14"/>
      <c r="V7" s="393">
        <f>'D-VEHICLE'!Q7</f>
        <v>44651</v>
      </c>
      <c r="W7" s="393">
        <f>'D-VEHICLE'!R7</f>
        <v>44286</v>
      </c>
      <c r="X7" s="14"/>
      <c r="Y7" s="14"/>
      <c r="Z7" s="12"/>
    </row>
    <row r="8" spans="1:26" s="50" customFormat="1" ht="15" customHeight="1">
      <c r="A8" s="65" t="s">
        <v>3</v>
      </c>
      <c r="B8" s="15" t="s">
        <v>39</v>
      </c>
      <c r="C8" s="15"/>
      <c r="D8" s="711" t="s">
        <v>12</v>
      </c>
      <c r="E8" s="711"/>
      <c r="F8" s="711"/>
      <c r="G8" s="711"/>
      <c r="H8" s="711"/>
      <c r="I8" s="711"/>
      <c r="J8" s="711" t="s">
        <v>13</v>
      </c>
      <c r="K8" s="711"/>
      <c r="L8" s="711"/>
      <c r="M8" s="711" t="s">
        <v>14</v>
      </c>
      <c r="N8" s="711"/>
      <c r="O8" s="711"/>
      <c r="P8" s="711"/>
      <c r="Q8" s="715" t="s">
        <v>15</v>
      </c>
      <c r="R8" s="716"/>
      <c r="S8" s="716"/>
      <c r="T8" s="716"/>
      <c r="U8" s="716"/>
      <c r="V8" s="716"/>
      <c r="W8" s="716"/>
      <c r="X8" s="42" t="s">
        <v>16</v>
      </c>
      <c r="Y8" s="42"/>
      <c r="Z8" s="12"/>
    </row>
    <row r="9" spans="1:26" s="50" customFormat="1" ht="51">
      <c r="A9" s="42"/>
      <c r="B9" s="15"/>
      <c r="C9" s="15"/>
      <c r="D9" s="203" t="s">
        <v>503</v>
      </c>
      <c r="E9" s="713" t="s">
        <v>20</v>
      </c>
      <c r="F9" s="713"/>
      <c r="G9" s="713" t="s">
        <v>494</v>
      </c>
      <c r="H9" s="713"/>
      <c r="I9" s="203" t="s">
        <v>502</v>
      </c>
      <c r="J9" s="22" t="s">
        <v>22</v>
      </c>
      <c r="K9" s="22" t="s">
        <v>23</v>
      </c>
      <c r="L9" s="22" t="s">
        <v>24</v>
      </c>
      <c r="M9" s="203" t="s">
        <v>501</v>
      </c>
      <c r="N9" s="21" t="s">
        <v>25</v>
      </c>
      <c r="O9" s="21" t="s">
        <v>26</v>
      </c>
      <c r="P9" s="160" t="s">
        <v>27</v>
      </c>
      <c r="Q9" s="23" t="s">
        <v>28</v>
      </c>
      <c r="R9" s="23" t="s">
        <v>29</v>
      </c>
      <c r="S9" s="21" t="s">
        <v>15</v>
      </c>
      <c r="T9" s="24" t="s">
        <v>30</v>
      </c>
      <c r="U9" s="24" t="s">
        <v>31</v>
      </c>
      <c r="V9" s="24" t="s">
        <v>32</v>
      </c>
      <c r="W9" s="24" t="s">
        <v>33</v>
      </c>
      <c r="X9" s="203" t="s">
        <v>517</v>
      </c>
      <c r="Y9" s="362" t="s">
        <v>389</v>
      </c>
      <c r="Z9" s="12"/>
    </row>
    <row r="10" spans="1:26" s="50" customFormat="1" ht="15" customHeight="1">
      <c r="A10" s="42"/>
      <c r="B10" s="104"/>
      <c r="C10" s="104"/>
      <c r="D10" s="27"/>
      <c r="E10" s="28" t="s">
        <v>34</v>
      </c>
      <c r="F10" s="28" t="s">
        <v>11</v>
      </c>
      <c r="G10" s="28" t="s">
        <v>34</v>
      </c>
      <c r="H10" s="28" t="s">
        <v>11</v>
      </c>
      <c r="I10" s="27"/>
      <c r="J10" s="28" t="s">
        <v>35</v>
      </c>
      <c r="K10" s="29" t="s">
        <v>35</v>
      </c>
      <c r="L10" s="29" t="s">
        <v>35</v>
      </c>
      <c r="M10" s="25"/>
      <c r="N10" s="29"/>
      <c r="O10" s="29"/>
      <c r="P10" s="286"/>
      <c r="Q10" s="30"/>
      <c r="R10" s="29"/>
      <c r="S10" s="29"/>
      <c r="T10" s="29"/>
      <c r="U10" s="29"/>
      <c r="V10" s="29"/>
      <c r="W10" s="29"/>
      <c r="X10" s="31"/>
      <c r="Y10" s="29"/>
      <c r="Z10" s="12"/>
    </row>
    <row r="11" spans="1:26" s="50" customFormat="1" ht="15" customHeight="1">
      <c r="A11" s="82"/>
      <c r="B11" s="63" t="s">
        <v>138</v>
      </c>
      <c r="C11" s="63"/>
      <c r="D11" s="43"/>
      <c r="E11" s="197"/>
      <c r="F11" s="45"/>
      <c r="G11" s="45"/>
      <c r="H11" s="45"/>
      <c r="I11" s="45"/>
      <c r="J11" s="45"/>
      <c r="K11" s="45"/>
      <c r="L11" s="45"/>
      <c r="M11" s="45"/>
      <c r="N11" s="45"/>
      <c r="O11" s="45"/>
      <c r="P11" s="177"/>
      <c r="Q11" s="45"/>
      <c r="R11" s="45"/>
      <c r="S11" s="45"/>
      <c r="T11" s="45"/>
      <c r="U11" s="45"/>
      <c r="V11" s="45"/>
      <c r="W11" s="45"/>
      <c r="X11" s="45"/>
      <c r="Y11" s="45"/>
      <c r="Z11" s="12"/>
    </row>
    <row r="12" spans="1:26" s="50" customFormat="1" ht="15" customHeight="1">
      <c r="A12" s="42"/>
      <c r="B12" s="63" t="s">
        <v>36</v>
      </c>
      <c r="C12" s="63"/>
      <c r="D12" s="19"/>
      <c r="E12" s="221"/>
      <c r="F12" s="42"/>
      <c r="G12" s="42"/>
      <c r="H12" s="42"/>
      <c r="I12" s="42"/>
      <c r="J12" s="42"/>
      <c r="K12" s="42"/>
      <c r="L12" s="42"/>
      <c r="M12" s="42"/>
      <c r="N12" s="42"/>
      <c r="O12" s="42"/>
      <c r="P12" s="140"/>
      <c r="Q12" s="42"/>
      <c r="R12" s="42"/>
      <c r="S12" s="42"/>
      <c r="T12" s="42"/>
      <c r="U12" s="42"/>
      <c r="V12" s="42"/>
      <c r="W12" s="42"/>
      <c r="X12" s="42"/>
      <c r="Y12" s="42"/>
      <c r="Z12" s="12"/>
    </row>
    <row r="13" spans="1:26" s="50" customFormat="1" ht="15" customHeight="1">
      <c r="A13" s="42"/>
      <c r="B13" s="42" t="s">
        <v>139</v>
      </c>
      <c r="C13" s="42"/>
      <c r="D13" s="19">
        <v>7700</v>
      </c>
      <c r="E13" s="166">
        <v>40443</v>
      </c>
      <c r="F13" s="35">
        <v>0</v>
      </c>
      <c r="G13" s="42"/>
      <c r="H13" s="42"/>
      <c r="I13" s="32">
        <f t="shared" ref="I13:I17" si="0">D13+F13-H13</f>
        <v>7700</v>
      </c>
      <c r="J13" s="19">
        <v>5</v>
      </c>
      <c r="K13" s="32">
        <f t="shared" ref="K13:K17" si="1">ROUND(($L$6-E13)/365,0)</f>
        <v>11</v>
      </c>
      <c r="L13" s="32">
        <f>J13-K13</f>
        <v>-6</v>
      </c>
      <c r="M13" s="32">
        <v>313.99999999999909</v>
      </c>
      <c r="N13" s="32">
        <f>ROUND(D13*5%,0)</f>
        <v>385</v>
      </c>
      <c r="O13" s="32">
        <f>M13-N13</f>
        <v>-71.000000000000909</v>
      </c>
      <c r="P13" s="140">
        <v>0</v>
      </c>
      <c r="Q13" s="32">
        <v>7386.0000000000009</v>
      </c>
      <c r="R13" s="32">
        <f t="shared" ref="R13:R82" si="2">$V$7-$W$7</f>
        <v>365</v>
      </c>
      <c r="S13" s="32">
        <f>D13*P13*R13/(365*100)</f>
        <v>0</v>
      </c>
      <c r="T13" s="32">
        <v>0</v>
      </c>
      <c r="U13" s="32">
        <f>Q13+S13+T13</f>
        <v>7386.0000000000009</v>
      </c>
      <c r="V13" s="32">
        <v>0</v>
      </c>
      <c r="W13" s="32">
        <f>U13-V13</f>
        <v>7386.0000000000009</v>
      </c>
      <c r="X13" s="32">
        <f>I13-W13</f>
        <v>313.99999999999909</v>
      </c>
      <c r="Y13" s="32">
        <v>313.99999999999909</v>
      </c>
      <c r="Z13" s="414">
        <f>X13-N13</f>
        <v>-71.000000000000909</v>
      </c>
    </row>
    <row r="14" spans="1:26" s="50" customFormat="1" ht="15" customHeight="1">
      <c r="A14" s="42"/>
      <c r="B14" s="42" t="s">
        <v>140</v>
      </c>
      <c r="C14" s="42"/>
      <c r="D14" s="19">
        <v>11952</v>
      </c>
      <c r="E14" s="166">
        <v>40443</v>
      </c>
      <c r="F14" s="35">
        <v>0</v>
      </c>
      <c r="G14" s="42"/>
      <c r="H14" s="42"/>
      <c r="I14" s="32">
        <f t="shared" si="0"/>
        <v>11952</v>
      </c>
      <c r="J14" s="19">
        <v>10</v>
      </c>
      <c r="K14" s="32">
        <f t="shared" si="1"/>
        <v>11</v>
      </c>
      <c r="L14" s="32">
        <f t="shared" ref="L14:L17" si="3">J14-K14</f>
        <v>-1</v>
      </c>
      <c r="M14" s="32">
        <v>594.07392694064038</v>
      </c>
      <c r="N14" s="32">
        <f t="shared" ref="N14:N77" si="4">ROUND(D14*5%,0)</f>
        <v>598</v>
      </c>
      <c r="O14" s="32">
        <f t="shared" ref="O14:O17" si="5">M14-N14</f>
        <v>-3.9260730593596236</v>
      </c>
      <c r="P14" s="140"/>
      <c r="Q14" s="32">
        <v>11357.92607305936</v>
      </c>
      <c r="R14" s="32">
        <f t="shared" si="2"/>
        <v>365</v>
      </c>
      <c r="S14" s="32">
        <f>D14*P14*R14/(365*100)</f>
        <v>0</v>
      </c>
      <c r="T14" s="32">
        <v>0</v>
      </c>
      <c r="U14" s="32">
        <f t="shared" ref="U14:U17" si="6">Q14+S14+T14</f>
        <v>11357.92607305936</v>
      </c>
      <c r="V14" s="32">
        <v>0</v>
      </c>
      <c r="W14" s="32">
        <f t="shared" ref="W14:W17" si="7">U14-V14</f>
        <v>11357.92607305936</v>
      </c>
      <c r="X14" s="32">
        <f t="shared" ref="X14:X17" si="8">I14-W14</f>
        <v>594.07392694064038</v>
      </c>
      <c r="Y14" s="32">
        <v>594.07392694064038</v>
      </c>
      <c r="Z14" s="414">
        <f t="shared" ref="Z14:Z77" si="9">X14-N14</f>
        <v>-3.9260730593596236</v>
      </c>
    </row>
    <row r="15" spans="1:26" s="50" customFormat="1" ht="15" customHeight="1">
      <c r="A15" s="42"/>
      <c r="B15" s="42" t="s">
        <v>141</v>
      </c>
      <c r="C15" s="42"/>
      <c r="D15" s="19">
        <v>7033</v>
      </c>
      <c r="E15" s="166">
        <v>40443</v>
      </c>
      <c r="F15" s="35">
        <v>0</v>
      </c>
      <c r="G15" s="42"/>
      <c r="H15" s="42"/>
      <c r="I15" s="32">
        <f t="shared" si="0"/>
        <v>7033</v>
      </c>
      <c r="J15" s="19">
        <v>10</v>
      </c>
      <c r="K15" s="32">
        <f t="shared" si="1"/>
        <v>11</v>
      </c>
      <c r="L15" s="32">
        <f t="shared" si="3"/>
        <v>-1</v>
      </c>
      <c r="M15" s="32">
        <v>349.68922374429258</v>
      </c>
      <c r="N15" s="32">
        <f t="shared" si="4"/>
        <v>352</v>
      </c>
      <c r="O15" s="32">
        <f t="shared" si="5"/>
        <v>-2.3107762557074238</v>
      </c>
      <c r="P15" s="140"/>
      <c r="Q15" s="32">
        <v>6683.3107762557074</v>
      </c>
      <c r="R15" s="32">
        <f t="shared" si="2"/>
        <v>365</v>
      </c>
      <c r="S15" s="32">
        <f t="shared" ref="S15:S17" si="10">D15*P15*R15/(365*100)</f>
        <v>0</v>
      </c>
      <c r="T15" s="32">
        <v>0</v>
      </c>
      <c r="U15" s="32">
        <f t="shared" si="6"/>
        <v>6683.3107762557074</v>
      </c>
      <c r="V15" s="32">
        <v>0</v>
      </c>
      <c r="W15" s="32">
        <f t="shared" si="7"/>
        <v>6683.3107762557074</v>
      </c>
      <c r="X15" s="32">
        <f t="shared" si="8"/>
        <v>349.68922374429258</v>
      </c>
      <c r="Y15" s="32">
        <v>349.68922374429258</v>
      </c>
      <c r="Z15" s="414">
        <f t="shared" si="9"/>
        <v>-2.3107762557074238</v>
      </c>
    </row>
    <row r="16" spans="1:26" s="50" customFormat="1" ht="15" customHeight="1">
      <c r="A16" s="42"/>
      <c r="B16" s="42" t="s">
        <v>142</v>
      </c>
      <c r="C16" s="42"/>
      <c r="D16" s="19">
        <v>12233</v>
      </c>
      <c r="E16" s="166">
        <v>40443</v>
      </c>
      <c r="F16" s="35">
        <v>0</v>
      </c>
      <c r="G16" s="42"/>
      <c r="H16" s="42"/>
      <c r="I16" s="32">
        <f t="shared" si="0"/>
        <v>12233</v>
      </c>
      <c r="J16" s="19">
        <v>10</v>
      </c>
      <c r="K16" s="32">
        <f t="shared" si="1"/>
        <v>11</v>
      </c>
      <c r="L16" s="32">
        <f t="shared" si="3"/>
        <v>-1</v>
      </c>
      <c r="M16" s="32">
        <v>607.98036529680394</v>
      </c>
      <c r="N16" s="32">
        <f t="shared" si="4"/>
        <v>612</v>
      </c>
      <c r="O16" s="32">
        <f t="shared" si="5"/>
        <v>-4.0196347031960613</v>
      </c>
      <c r="P16" s="140"/>
      <c r="Q16" s="32">
        <v>11625.019634703196</v>
      </c>
      <c r="R16" s="32">
        <f t="shared" si="2"/>
        <v>365</v>
      </c>
      <c r="S16" s="32">
        <f t="shared" si="10"/>
        <v>0</v>
      </c>
      <c r="T16" s="32">
        <v>0</v>
      </c>
      <c r="U16" s="32">
        <f t="shared" si="6"/>
        <v>11625.019634703196</v>
      </c>
      <c r="V16" s="32">
        <v>0</v>
      </c>
      <c r="W16" s="32">
        <f t="shared" si="7"/>
        <v>11625.019634703196</v>
      </c>
      <c r="X16" s="32">
        <f t="shared" si="8"/>
        <v>607.98036529680394</v>
      </c>
      <c r="Y16" s="32">
        <v>607.98036529680394</v>
      </c>
      <c r="Z16" s="414">
        <f t="shared" si="9"/>
        <v>-4.0196347031960613</v>
      </c>
    </row>
    <row r="17" spans="1:26" s="50" customFormat="1" ht="15" customHeight="1">
      <c r="A17" s="42"/>
      <c r="B17" s="42" t="s">
        <v>143</v>
      </c>
      <c r="C17" s="42"/>
      <c r="D17" s="19">
        <v>3350</v>
      </c>
      <c r="E17" s="166">
        <v>40443</v>
      </c>
      <c r="F17" s="35">
        <v>0</v>
      </c>
      <c r="G17" s="42"/>
      <c r="H17" s="42"/>
      <c r="I17" s="32">
        <f t="shared" si="0"/>
        <v>3350</v>
      </c>
      <c r="J17" s="19">
        <v>10</v>
      </c>
      <c r="K17" s="32">
        <f t="shared" si="1"/>
        <v>11</v>
      </c>
      <c r="L17" s="32">
        <f t="shared" si="3"/>
        <v>-1</v>
      </c>
      <c r="M17" s="32">
        <v>166.89954337899553</v>
      </c>
      <c r="N17" s="32">
        <f t="shared" si="4"/>
        <v>168</v>
      </c>
      <c r="O17" s="32">
        <f t="shared" si="5"/>
        <v>-1.1004566210044686</v>
      </c>
      <c r="P17" s="140"/>
      <c r="Q17" s="32">
        <v>3183.1004566210045</v>
      </c>
      <c r="R17" s="32">
        <f t="shared" si="2"/>
        <v>365</v>
      </c>
      <c r="S17" s="32">
        <f t="shared" si="10"/>
        <v>0</v>
      </c>
      <c r="T17" s="32">
        <v>0</v>
      </c>
      <c r="U17" s="32">
        <f t="shared" si="6"/>
        <v>3183.1004566210045</v>
      </c>
      <c r="V17" s="32">
        <v>0</v>
      </c>
      <c r="W17" s="32">
        <f t="shared" si="7"/>
        <v>3183.1004566210045</v>
      </c>
      <c r="X17" s="32">
        <f t="shared" si="8"/>
        <v>166.89954337899553</v>
      </c>
      <c r="Y17" s="32">
        <v>166.89954337899553</v>
      </c>
      <c r="Z17" s="414">
        <f t="shared" si="9"/>
        <v>-1.1004566210044686</v>
      </c>
    </row>
    <row r="18" spans="1:26" s="50" customFormat="1" ht="15" customHeight="1">
      <c r="A18" s="42"/>
      <c r="B18" s="42"/>
      <c r="C18" s="42"/>
      <c r="D18" s="19"/>
      <c r="E18" s="166"/>
      <c r="F18" s="35"/>
      <c r="G18" s="42"/>
      <c r="H18" s="42"/>
      <c r="I18" s="42"/>
      <c r="J18" s="19"/>
      <c r="K18" s="42"/>
      <c r="L18" s="42"/>
      <c r="M18" s="42"/>
      <c r="N18" s="42">
        <f t="shared" si="4"/>
        <v>0</v>
      </c>
      <c r="O18" s="42"/>
      <c r="P18" s="140"/>
      <c r="Q18" s="42"/>
      <c r="R18" s="42"/>
      <c r="S18" s="42"/>
      <c r="T18" s="42"/>
      <c r="U18" s="42"/>
      <c r="V18" s="42"/>
      <c r="W18" s="42"/>
      <c r="X18" s="42"/>
      <c r="Y18" s="42"/>
      <c r="Z18" s="414">
        <f t="shared" si="9"/>
        <v>0</v>
      </c>
    </row>
    <row r="19" spans="1:26" s="50" customFormat="1" ht="15" customHeight="1">
      <c r="A19" s="42"/>
      <c r="B19" s="63" t="s">
        <v>37</v>
      </c>
      <c r="C19" s="63"/>
      <c r="D19" s="19"/>
      <c r="E19" s="166"/>
      <c r="F19" s="35"/>
      <c r="G19" s="42"/>
      <c r="H19" s="42"/>
      <c r="I19" s="42"/>
      <c r="J19" s="19"/>
      <c r="K19" s="42"/>
      <c r="L19" s="42"/>
      <c r="M19" s="42"/>
      <c r="N19" s="42">
        <f t="shared" si="4"/>
        <v>0</v>
      </c>
      <c r="O19" s="42"/>
      <c r="P19" s="140"/>
      <c r="Q19" s="42"/>
      <c r="R19" s="42"/>
      <c r="S19" s="42"/>
      <c r="T19" s="42"/>
      <c r="U19" s="42"/>
      <c r="V19" s="42"/>
      <c r="W19" s="42"/>
      <c r="X19" s="42"/>
      <c r="Y19" s="42"/>
      <c r="Z19" s="414">
        <f t="shared" si="9"/>
        <v>0</v>
      </c>
    </row>
    <row r="20" spans="1:26" s="50" customFormat="1" ht="15" customHeight="1">
      <c r="A20" s="42"/>
      <c r="B20" s="42" t="s">
        <v>146</v>
      </c>
      <c r="C20" s="42"/>
      <c r="D20" s="19">
        <v>11451</v>
      </c>
      <c r="E20" s="166">
        <v>40952</v>
      </c>
      <c r="F20" s="35">
        <v>0</v>
      </c>
      <c r="G20" s="42"/>
      <c r="H20" s="42"/>
      <c r="I20" s="32">
        <f t="shared" ref="I20:I28" si="11">D20+F20-H20</f>
        <v>11451</v>
      </c>
      <c r="J20" s="19">
        <v>5</v>
      </c>
      <c r="K20" s="32">
        <f t="shared" ref="K20:K47" si="12">ROUND(($L$6-E20)/365,0)</f>
        <v>9</v>
      </c>
      <c r="L20" s="32">
        <f t="shared" ref="L20:L28" si="13">J20-K20</f>
        <v>-4</v>
      </c>
      <c r="M20" s="32">
        <v>573</v>
      </c>
      <c r="N20" s="32">
        <f t="shared" si="4"/>
        <v>573</v>
      </c>
      <c r="O20" s="32">
        <f t="shared" ref="O20:O28" si="14">M20-N20</f>
        <v>0</v>
      </c>
      <c r="P20" s="140">
        <v>0</v>
      </c>
      <c r="Q20" s="32">
        <v>10878</v>
      </c>
      <c r="R20" s="32">
        <f t="shared" ref="R20:R47" si="15">$V$7-$W$7</f>
        <v>365</v>
      </c>
      <c r="S20" s="32">
        <f t="shared" ref="S20:S28" si="16">D20*P20*R20/(365*100)</f>
        <v>0</v>
      </c>
      <c r="T20" s="32">
        <v>0</v>
      </c>
      <c r="U20" s="32">
        <f t="shared" ref="U20:U28" si="17">Q20+S20+T20</f>
        <v>10878</v>
      </c>
      <c r="V20" s="32">
        <v>0</v>
      </c>
      <c r="W20" s="32">
        <f t="shared" ref="W20:W28" si="18">U20-V20</f>
        <v>10878</v>
      </c>
      <c r="X20" s="32">
        <f t="shared" ref="X20:X28" si="19">I20-W20</f>
        <v>573</v>
      </c>
      <c r="Y20" s="32">
        <v>573</v>
      </c>
      <c r="Z20" s="414">
        <f t="shared" si="9"/>
        <v>0</v>
      </c>
    </row>
    <row r="21" spans="1:26" s="50" customFormat="1" ht="15" customHeight="1">
      <c r="A21" s="42"/>
      <c r="B21" s="42" t="s">
        <v>147</v>
      </c>
      <c r="C21" s="42"/>
      <c r="D21" s="19">
        <v>4380</v>
      </c>
      <c r="E21" s="166">
        <v>40952</v>
      </c>
      <c r="F21" s="35">
        <v>0</v>
      </c>
      <c r="G21" s="42"/>
      <c r="H21" s="42"/>
      <c r="I21" s="32">
        <f t="shared" si="11"/>
        <v>4380</v>
      </c>
      <c r="J21" s="19">
        <v>5</v>
      </c>
      <c r="K21" s="32">
        <f t="shared" si="12"/>
        <v>9</v>
      </c>
      <c r="L21" s="32">
        <f t="shared" si="13"/>
        <v>-4</v>
      </c>
      <c r="M21" s="32">
        <v>219</v>
      </c>
      <c r="N21" s="32">
        <f t="shared" si="4"/>
        <v>219</v>
      </c>
      <c r="O21" s="32">
        <f t="shared" si="14"/>
        <v>0</v>
      </c>
      <c r="P21" s="140">
        <v>0</v>
      </c>
      <c r="Q21" s="32">
        <v>4161</v>
      </c>
      <c r="R21" s="32">
        <f t="shared" si="15"/>
        <v>365</v>
      </c>
      <c r="S21" s="32">
        <f t="shared" si="16"/>
        <v>0</v>
      </c>
      <c r="T21" s="32">
        <v>0</v>
      </c>
      <c r="U21" s="32">
        <f t="shared" si="17"/>
        <v>4161</v>
      </c>
      <c r="V21" s="32">
        <v>0</v>
      </c>
      <c r="W21" s="32">
        <f t="shared" si="18"/>
        <v>4161</v>
      </c>
      <c r="X21" s="32">
        <f t="shared" si="19"/>
        <v>219</v>
      </c>
      <c r="Y21" s="32">
        <v>219</v>
      </c>
      <c r="Z21" s="414">
        <f t="shared" si="9"/>
        <v>0</v>
      </c>
    </row>
    <row r="22" spans="1:26" s="50" customFormat="1" ht="15" customHeight="1">
      <c r="A22" s="42"/>
      <c r="B22" s="42" t="s">
        <v>143</v>
      </c>
      <c r="C22" s="42"/>
      <c r="D22" s="19">
        <v>28542</v>
      </c>
      <c r="E22" s="166">
        <v>40952</v>
      </c>
      <c r="F22" s="35">
        <v>0</v>
      </c>
      <c r="G22" s="42"/>
      <c r="H22" s="42"/>
      <c r="I22" s="32">
        <f t="shared" si="11"/>
        <v>28542</v>
      </c>
      <c r="J22" s="19">
        <v>10</v>
      </c>
      <c r="K22" s="32">
        <f t="shared" si="12"/>
        <v>9</v>
      </c>
      <c r="L22" s="32">
        <f t="shared" si="13"/>
        <v>1</v>
      </c>
      <c r="M22" s="32">
        <v>4320.1563356164406</v>
      </c>
      <c r="N22" s="32">
        <f t="shared" si="4"/>
        <v>1427</v>
      </c>
      <c r="O22" s="32">
        <f t="shared" si="14"/>
        <v>2893.1563356164406</v>
      </c>
      <c r="P22" s="140">
        <f t="shared" ref="P22:P28" si="20">O22/D22/L22*100</f>
        <v>10.1364877570473</v>
      </c>
      <c r="Q22" s="32">
        <v>24221.843664383559</v>
      </c>
      <c r="R22" s="32">
        <f t="shared" si="15"/>
        <v>365</v>
      </c>
      <c r="S22" s="32">
        <f t="shared" si="16"/>
        <v>2893.1563356164406</v>
      </c>
      <c r="T22" s="32">
        <v>0</v>
      </c>
      <c r="U22" s="32">
        <f t="shared" si="17"/>
        <v>27115</v>
      </c>
      <c r="V22" s="32">
        <v>0</v>
      </c>
      <c r="W22" s="32">
        <f t="shared" si="18"/>
        <v>27115</v>
      </c>
      <c r="X22" s="32">
        <f t="shared" si="19"/>
        <v>1427</v>
      </c>
      <c r="Y22" s="32">
        <v>4320.1563356164406</v>
      </c>
      <c r="Z22" s="414">
        <f>X22-N22</f>
        <v>0</v>
      </c>
    </row>
    <row r="23" spans="1:26" s="50" customFormat="1" ht="15" customHeight="1">
      <c r="A23" s="42"/>
      <c r="B23" s="42" t="s">
        <v>148</v>
      </c>
      <c r="C23" s="42"/>
      <c r="D23" s="19">
        <v>20630</v>
      </c>
      <c r="E23" s="166">
        <v>40952</v>
      </c>
      <c r="F23" s="35">
        <v>0</v>
      </c>
      <c r="G23" s="42"/>
      <c r="H23" s="42"/>
      <c r="I23" s="32">
        <f t="shared" si="11"/>
        <v>20630</v>
      </c>
      <c r="J23" s="19">
        <v>10</v>
      </c>
      <c r="K23" s="32">
        <f t="shared" si="12"/>
        <v>9</v>
      </c>
      <c r="L23" s="32">
        <f t="shared" si="13"/>
        <v>1</v>
      </c>
      <c r="M23" s="32">
        <v>3123.0661203522504</v>
      </c>
      <c r="N23" s="32">
        <f t="shared" si="4"/>
        <v>1032</v>
      </c>
      <c r="O23" s="32">
        <f t="shared" si="14"/>
        <v>2091.0661203522504</v>
      </c>
      <c r="P23" s="140">
        <f t="shared" si="20"/>
        <v>10.136045178634273</v>
      </c>
      <c r="Q23" s="32">
        <v>17506.93387964775</v>
      </c>
      <c r="R23" s="32">
        <f t="shared" si="15"/>
        <v>365</v>
      </c>
      <c r="S23" s="32">
        <f t="shared" si="16"/>
        <v>2091.0661203522509</v>
      </c>
      <c r="T23" s="32">
        <v>0</v>
      </c>
      <c r="U23" s="32">
        <f t="shared" si="17"/>
        <v>19598</v>
      </c>
      <c r="V23" s="32">
        <v>0</v>
      </c>
      <c r="W23" s="32">
        <f t="shared" si="18"/>
        <v>19598</v>
      </c>
      <c r="X23" s="32">
        <f t="shared" si="19"/>
        <v>1032</v>
      </c>
      <c r="Y23" s="32">
        <v>3123.0661203522504</v>
      </c>
      <c r="Z23" s="414">
        <f t="shared" si="9"/>
        <v>0</v>
      </c>
    </row>
    <row r="24" spans="1:26" s="50" customFormat="1" ht="15" customHeight="1">
      <c r="A24" s="42"/>
      <c r="B24" s="42" t="s">
        <v>149</v>
      </c>
      <c r="C24" s="42"/>
      <c r="D24" s="19">
        <v>1136</v>
      </c>
      <c r="E24" s="166">
        <v>40952</v>
      </c>
      <c r="F24" s="35">
        <v>0</v>
      </c>
      <c r="G24" s="42"/>
      <c r="H24" s="42"/>
      <c r="I24" s="32">
        <f t="shared" si="11"/>
        <v>1136</v>
      </c>
      <c r="J24" s="19">
        <v>10</v>
      </c>
      <c r="K24" s="32">
        <f t="shared" si="12"/>
        <v>9</v>
      </c>
      <c r="L24" s="32">
        <f t="shared" si="13"/>
        <v>1</v>
      </c>
      <c r="M24" s="32">
        <v>172.11590019569473</v>
      </c>
      <c r="N24" s="32">
        <f t="shared" si="4"/>
        <v>57</v>
      </c>
      <c r="O24" s="32">
        <f t="shared" si="14"/>
        <v>115.11590019569473</v>
      </c>
      <c r="P24" s="140">
        <f t="shared" si="20"/>
        <v>10.1334419186351</v>
      </c>
      <c r="Q24" s="32">
        <v>963.88409980430527</v>
      </c>
      <c r="R24" s="32">
        <f t="shared" si="15"/>
        <v>365</v>
      </c>
      <c r="S24" s="32">
        <f t="shared" si="16"/>
        <v>115.11590019569475</v>
      </c>
      <c r="T24" s="32">
        <v>0</v>
      </c>
      <c r="U24" s="32">
        <f t="shared" si="17"/>
        <v>1079</v>
      </c>
      <c r="V24" s="32">
        <v>0</v>
      </c>
      <c r="W24" s="32">
        <f t="shared" si="18"/>
        <v>1079</v>
      </c>
      <c r="X24" s="32">
        <f t="shared" si="19"/>
        <v>57</v>
      </c>
      <c r="Y24" s="32">
        <v>172.11590019569473</v>
      </c>
      <c r="Z24" s="414">
        <f t="shared" si="9"/>
        <v>0</v>
      </c>
    </row>
    <row r="25" spans="1:26" s="50" customFormat="1" ht="15" customHeight="1">
      <c r="A25" s="42"/>
      <c r="B25" s="42" t="s">
        <v>150</v>
      </c>
      <c r="C25" s="42"/>
      <c r="D25" s="19">
        <v>45054</v>
      </c>
      <c r="E25" s="166">
        <v>40952</v>
      </c>
      <c r="F25" s="35">
        <v>0</v>
      </c>
      <c r="G25" s="42"/>
      <c r="H25" s="42"/>
      <c r="I25" s="32">
        <f t="shared" si="11"/>
        <v>45054</v>
      </c>
      <c r="J25" s="19">
        <v>5</v>
      </c>
      <c r="K25" s="32">
        <f t="shared" si="12"/>
        <v>9</v>
      </c>
      <c r="L25" s="32">
        <f t="shared" si="13"/>
        <v>-4</v>
      </c>
      <c r="M25" s="32">
        <v>2253</v>
      </c>
      <c r="N25" s="32">
        <f t="shared" si="4"/>
        <v>2253</v>
      </c>
      <c r="O25" s="32">
        <f t="shared" si="14"/>
        <v>0</v>
      </c>
      <c r="P25" s="140">
        <v>0</v>
      </c>
      <c r="Q25" s="32">
        <v>42801</v>
      </c>
      <c r="R25" s="32">
        <f t="shared" si="15"/>
        <v>365</v>
      </c>
      <c r="S25" s="32">
        <f t="shared" si="16"/>
        <v>0</v>
      </c>
      <c r="T25" s="32">
        <v>0</v>
      </c>
      <c r="U25" s="32">
        <f t="shared" si="17"/>
        <v>42801</v>
      </c>
      <c r="V25" s="32">
        <v>0</v>
      </c>
      <c r="W25" s="32">
        <f t="shared" si="18"/>
        <v>42801</v>
      </c>
      <c r="X25" s="32">
        <f t="shared" si="19"/>
        <v>2253</v>
      </c>
      <c r="Y25" s="32">
        <v>2253</v>
      </c>
      <c r="Z25" s="414">
        <f t="shared" si="9"/>
        <v>0</v>
      </c>
    </row>
    <row r="26" spans="1:26" s="50" customFormat="1" ht="15" customHeight="1">
      <c r="A26" s="42"/>
      <c r="B26" s="42" t="s">
        <v>151</v>
      </c>
      <c r="C26" s="42"/>
      <c r="D26" s="19">
        <v>6258</v>
      </c>
      <c r="E26" s="166">
        <v>40952</v>
      </c>
      <c r="F26" s="35">
        <v>0</v>
      </c>
      <c r="G26" s="42"/>
      <c r="H26" s="42"/>
      <c r="I26" s="32">
        <f t="shared" si="11"/>
        <v>6258</v>
      </c>
      <c r="J26" s="19">
        <v>5</v>
      </c>
      <c r="K26" s="32">
        <f t="shared" si="12"/>
        <v>9</v>
      </c>
      <c r="L26" s="32">
        <f t="shared" si="13"/>
        <v>-4</v>
      </c>
      <c r="M26" s="32">
        <v>313</v>
      </c>
      <c r="N26" s="32">
        <f t="shared" si="4"/>
        <v>313</v>
      </c>
      <c r="O26" s="32">
        <f t="shared" si="14"/>
        <v>0</v>
      </c>
      <c r="P26" s="140">
        <v>0</v>
      </c>
      <c r="Q26" s="32">
        <v>5945</v>
      </c>
      <c r="R26" s="32">
        <f t="shared" si="15"/>
        <v>365</v>
      </c>
      <c r="S26" s="32">
        <f t="shared" si="16"/>
        <v>0</v>
      </c>
      <c r="T26" s="32">
        <v>0</v>
      </c>
      <c r="U26" s="32">
        <f t="shared" si="17"/>
        <v>5945</v>
      </c>
      <c r="V26" s="32">
        <v>0</v>
      </c>
      <c r="W26" s="32">
        <f t="shared" si="18"/>
        <v>5945</v>
      </c>
      <c r="X26" s="32">
        <f t="shared" si="19"/>
        <v>313</v>
      </c>
      <c r="Y26" s="32">
        <v>313</v>
      </c>
      <c r="Z26" s="414">
        <f t="shared" si="9"/>
        <v>0</v>
      </c>
    </row>
    <row r="27" spans="1:26" s="50" customFormat="1" ht="15" customHeight="1">
      <c r="A27" s="42"/>
      <c r="B27" s="42" t="s">
        <v>145</v>
      </c>
      <c r="C27" s="42"/>
      <c r="D27" s="19">
        <v>7928</v>
      </c>
      <c r="E27" s="166">
        <v>40952</v>
      </c>
      <c r="F27" s="35">
        <v>0</v>
      </c>
      <c r="G27" s="42"/>
      <c r="H27" s="42"/>
      <c r="I27" s="32">
        <f t="shared" si="11"/>
        <v>7928</v>
      </c>
      <c r="J27" s="19">
        <v>10</v>
      </c>
      <c r="K27" s="32">
        <f t="shared" si="12"/>
        <v>9</v>
      </c>
      <c r="L27" s="32">
        <f t="shared" si="13"/>
        <v>1</v>
      </c>
      <c r="M27" s="32">
        <v>1199.7129892367902</v>
      </c>
      <c r="N27" s="32">
        <f t="shared" si="4"/>
        <v>396</v>
      </c>
      <c r="O27" s="32">
        <f t="shared" si="14"/>
        <v>803.71298923679024</v>
      </c>
      <c r="P27" s="140">
        <f t="shared" si="20"/>
        <v>10.137651226498363</v>
      </c>
      <c r="Q27" s="32">
        <v>6728.2870107632098</v>
      </c>
      <c r="R27" s="32">
        <f t="shared" si="15"/>
        <v>365</v>
      </c>
      <c r="S27" s="32">
        <f t="shared" si="16"/>
        <v>803.71298923679012</v>
      </c>
      <c r="T27" s="32">
        <v>0</v>
      </c>
      <c r="U27" s="32">
        <f t="shared" si="17"/>
        <v>7532</v>
      </c>
      <c r="V27" s="32">
        <v>0</v>
      </c>
      <c r="W27" s="32">
        <f t="shared" si="18"/>
        <v>7532</v>
      </c>
      <c r="X27" s="32">
        <f t="shared" si="19"/>
        <v>396</v>
      </c>
      <c r="Y27" s="32">
        <v>1199.7129892367902</v>
      </c>
      <c r="Z27" s="414">
        <f>X27-N27</f>
        <v>0</v>
      </c>
    </row>
    <row r="28" spans="1:26" s="50" customFormat="1" ht="15" customHeight="1">
      <c r="A28" s="42"/>
      <c r="B28" s="42" t="s">
        <v>152</v>
      </c>
      <c r="C28" s="42"/>
      <c r="D28" s="19">
        <v>4239</v>
      </c>
      <c r="E28" s="166">
        <v>40952</v>
      </c>
      <c r="F28" s="35">
        <v>0</v>
      </c>
      <c r="G28" s="42"/>
      <c r="H28" s="42"/>
      <c r="I28" s="32">
        <f t="shared" si="11"/>
        <v>4239</v>
      </c>
      <c r="J28" s="19">
        <v>10</v>
      </c>
      <c r="K28" s="32">
        <f t="shared" si="12"/>
        <v>9</v>
      </c>
      <c r="L28" s="32">
        <f t="shared" si="13"/>
        <v>1</v>
      </c>
      <c r="M28" s="32">
        <v>641.82705479452079</v>
      </c>
      <c r="N28" s="32">
        <f t="shared" si="4"/>
        <v>212</v>
      </c>
      <c r="O28" s="32">
        <f t="shared" si="14"/>
        <v>429.82705479452079</v>
      </c>
      <c r="P28" s="140">
        <f t="shared" si="20"/>
        <v>10.139822005060646</v>
      </c>
      <c r="Q28" s="32">
        <v>3597.1729452054792</v>
      </c>
      <c r="R28" s="32">
        <f t="shared" si="15"/>
        <v>365</v>
      </c>
      <c r="S28" s="32">
        <f t="shared" si="16"/>
        <v>429.82705479452079</v>
      </c>
      <c r="T28" s="32">
        <v>0</v>
      </c>
      <c r="U28" s="32">
        <f t="shared" si="17"/>
        <v>4027</v>
      </c>
      <c r="V28" s="32">
        <v>0</v>
      </c>
      <c r="W28" s="32">
        <f t="shared" si="18"/>
        <v>4027</v>
      </c>
      <c r="X28" s="32">
        <f t="shared" si="19"/>
        <v>212</v>
      </c>
      <c r="Y28" s="32">
        <v>641.82705479452079</v>
      </c>
      <c r="Z28" s="414">
        <f t="shared" si="9"/>
        <v>0</v>
      </c>
    </row>
    <row r="29" spans="1:26" s="50" customFormat="1" ht="15" customHeight="1">
      <c r="A29" s="42"/>
      <c r="B29" s="42" t="s">
        <v>153</v>
      </c>
      <c r="C29" s="42"/>
      <c r="D29" s="19">
        <v>23189</v>
      </c>
      <c r="E29" s="166">
        <v>40952</v>
      </c>
      <c r="F29" s="35">
        <v>0</v>
      </c>
      <c r="G29" s="42"/>
      <c r="H29" s="42"/>
      <c r="I29" s="32">
        <f t="shared" ref="I29:I47" si="21">D29+F29-H29</f>
        <v>23189</v>
      </c>
      <c r="J29" s="19">
        <v>10</v>
      </c>
      <c r="K29" s="32">
        <f t="shared" si="12"/>
        <v>9</v>
      </c>
      <c r="L29" s="32">
        <f t="shared" ref="L29:L47" si="22">J29-K29</f>
        <v>1</v>
      </c>
      <c r="M29" s="32">
        <v>3509.6921232876703</v>
      </c>
      <c r="N29" s="32">
        <f t="shared" si="4"/>
        <v>1159</v>
      </c>
      <c r="O29" s="32">
        <f t="shared" ref="O29:O47" si="23">M29-N29</f>
        <v>2350.6921232876703</v>
      </c>
      <c r="P29" s="140">
        <f t="shared" ref="P29:P47" si="24">O29/D29/L29*100</f>
        <v>10.137100018490104</v>
      </c>
      <c r="Q29" s="32">
        <v>19679.30787671233</v>
      </c>
      <c r="R29" s="32">
        <f t="shared" si="15"/>
        <v>365</v>
      </c>
      <c r="S29" s="32">
        <f t="shared" ref="S29:S47" si="25">D29*P29*R29/(365*100)</f>
        <v>2350.6921232876703</v>
      </c>
      <c r="T29" s="32">
        <v>0</v>
      </c>
      <c r="U29" s="32">
        <f t="shared" ref="U29:U47" si="26">Q29+S29+T29</f>
        <v>22030</v>
      </c>
      <c r="V29" s="32">
        <v>0</v>
      </c>
      <c r="W29" s="32">
        <f t="shared" ref="W29:W47" si="27">U29-V29</f>
        <v>22030</v>
      </c>
      <c r="X29" s="32">
        <f t="shared" ref="X29:X47" si="28">I29-W29</f>
        <v>1159</v>
      </c>
      <c r="Y29" s="32">
        <v>3509.6921232876703</v>
      </c>
      <c r="Z29" s="414">
        <f t="shared" si="9"/>
        <v>0</v>
      </c>
    </row>
    <row r="30" spans="1:26" s="50" customFormat="1" ht="15" customHeight="1">
      <c r="A30" s="42"/>
      <c r="B30" s="42" t="s">
        <v>154</v>
      </c>
      <c r="C30" s="42"/>
      <c r="D30" s="19">
        <v>8374</v>
      </c>
      <c r="E30" s="166">
        <v>40952</v>
      </c>
      <c r="F30" s="35">
        <v>0</v>
      </c>
      <c r="G30" s="42"/>
      <c r="H30" s="42"/>
      <c r="I30" s="32">
        <f t="shared" si="21"/>
        <v>8374</v>
      </c>
      <c r="J30" s="19">
        <v>10</v>
      </c>
      <c r="K30" s="32">
        <f t="shared" si="12"/>
        <v>9</v>
      </c>
      <c r="L30" s="32">
        <f t="shared" si="22"/>
        <v>1</v>
      </c>
      <c r="M30" s="32">
        <v>1267.8118395303318</v>
      </c>
      <c r="N30" s="32">
        <f t="shared" si="4"/>
        <v>419</v>
      </c>
      <c r="O30" s="32">
        <f t="shared" si="23"/>
        <v>848.81183953033178</v>
      </c>
      <c r="P30" s="140">
        <f t="shared" si="24"/>
        <v>10.136277042397083</v>
      </c>
      <c r="Q30" s="32">
        <v>7106.1881604696682</v>
      </c>
      <c r="R30" s="32">
        <f t="shared" si="15"/>
        <v>365</v>
      </c>
      <c r="S30" s="32">
        <f t="shared" si="25"/>
        <v>848.81183953033178</v>
      </c>
      <c r="T30" s="32">
        <v>0</v>
      </c>
      <c r="U30" s="32">
        <f t="shared" si="26"/>
        <v>7955</v>
      </c>
      <c r="V30" s="32">
        <v>0</v>
      </c>
      <c r="W30" s="32">
        <f t="shared" si="27"/>
        <v>7955</v>
      </c>
      <c r="X30" s="32">
        <f t="shared" si="28"/>
        <v>419</v>
      </c>
      <c r="Y30" s="32">
        <v>1267.8118395303318</v>
      </c>
      <c r="Z30" s="414">
        <f t="shared" si="9"/>
        <v>0</v>
      </c>
    </row>
    <row r="31" spans="1:26" s="50" customFormat="1" ht="15" customHeight="1">
      <c r="A31" s="42"/>
      <c r="B31" s="42" t="s">
        <v>155</v>
      </c>
      <c r="C31" s="42"/>
      <c r="D31" s="19">
        <v>14171</v>
      </c>
      <c r="E31" s="166">
        <v>40952</v>
      </c>
      <c r="F31" s="35">
        <v>0</v>
      </c>
      <c r="G31" s="42"/>
      <c r="H31" s="42"/>
      <c r="I31" s="32">
        <f t="shared" si="21"/>
        <v>14171</v>
      </c>
      <c r="J31" s="19">
        <v>10</v>
      </c>
      <c r="K31" s="32">
        <f t="shared" si="12"/>
        <v>9</v>
      </c>
      <c r="L31" s="32">
        <f t="shared" si="22"/>
        <v>1</v>
      </c>
      <c r="M31" s="32">
        <v>2145.4165117416815</v>
      </c>
      <c r="N31" s="32">
        <f t="shared" si="4"/>
        <v>709</v>
      </c>
      <c r="O31" s="32">
        <f t="shared" si="23"/>
        <v>1436.4165117416815</v>
      </c>
      <c r="P31" s="140">
        <f t="shared" si="24"/>
        <v>10.136310152718096</v>
      </c>
      <c r="Q31" s="32">
        <v>12025.583488258319</v>
      </c>
      <c r="R31" s="32">
        <f t="shared" si="15"/>
        <v>365</v>
      </c>
      <c r="S31" s="32">
        <f t="shared" si="25"/>
        <v>1436.4165117416812</v>
      </c>
      <c r="T31" s="32">
        <v>0</v>
      </c>
      <c r="U31" s="32">
        <f t="shared" si="26"/>
        <v>13462</v>
      </c>
      <c r="V31" s="32">
        <v>0</v>
      </c>
      <c r="W31" s="32">
        <f t="shared" si="27"/>
        <v>13462</v>
      </c>
      <c r="X31" s="32">
        <f t="shared" si="28"/>
        <v>709</v>
      </c>
      <c r="Y31" s="32">
        <v>2145.4165117416815</v>
      </c>
      <c r="Z31" s="414">
        <f t="shared" si="9"/>
        <v>0</v>
      </c>
    </row>
    <row r="32" spans="1:26" s="50" customFormat="1" ht="15" customHeight="1">
      <c r="A32" s="42"/>
      <c r="B32" s="42" t="s">
        <v>156</v>
      </c>
      <c r="C32" s="42"/>
      <c r="D32" s="19">
        <v>39936</v>
      </c>
      <c r="E32" s="166">
        <v>40952</v>
      </c>
      <c r="F32" s="35">
        <v>0</v>
      </c>
      <c r="G32" s="42"/>
      <c r="H32" s="42"/>
      <c r="I32" s="32">
        <f t="shared" si="21"/>
        <v>39936</v>
      </c>
      <c r="J32" s="19">
        <v>10</v>
      </c>
      <c r="K32" s="32">
        <f t="shared" si="12"/>
        <v>9</v>
      </c>
      <c r="L32" s="32">
        <f t="shared" si="22"/>
        <v>1</v>
      </c>
      <c r="M32" s="32">
        <v>6045.1077544031286</v>
      </c>
      <c r="N32" s="32">
        <f t="shared" si="4"/>
        <v>1997</v>
      </c>
      <c r="O32" s="32">
        <f t="shared" si="23"/>
        <v>4048.1077544031286</v>
      </c>
      <c r="P32" s="140">
        <f t="shared" si="24"/>
        <v>10.136487766434115</v>
      </c>
      <c r="Q32" s="32">
        <v>33890.892245596871</v>
      </c>
      <c r="R32" s="32">
        <f t="shared" si="15"/>
        <v>365</v>
      </c>
      <c r="S32" s="32">
        <f t="shared" si="25"/>
        <v>4048.1077544031282</v>
      </c>
      <c r="T32" s="32">
        <v>0</v>
      </c>
      <c r="U32" s="32">
        <f t="shared" si="26"/>
        <v>37939</v>
      </c>
      <c r="V32" s="32">
        <v>0</v>
      </c>
      <c r="W32" s="32">
        <f t="shared" si="27"/>
        <v>37939</v>
      </c>
      <c r="X32" s="32">
        <f t="shared" si="28"/>
        <v>1997</v>
      </c>
      <c r="Y32" s="32">
        <v>6045.1077544031286</v>
      </c>
      <c r="Z32" s="414">
        <f t="shared" si="9"/>
        <v>0</v>
      </c>
    </row>
    <row r="33" spans="1:26" s="50" customFormat="1" ht="15" customHeight="1">
      <c r="A33" s="42"/>
      <c r="B33" s="42" t="s">
        <v>157</v>
      </c>
      <c r="C33" s="42"/>
      <c r="D33" s="19">
        <v>45006</v>
      </c>
      <c r="E33" s="166">
        <v>40952</v>
      </c>
      <c r="F33" s="35">
        <v>0</v>
      </c>
      <c r="G33" s="42"/>
      <c r="H33" s="42"/>
      <c r="I33" s="32">
        <f t="shared" si="21"/>
        <v>45006</v>
      </c>
      <c r="J33" s="19">
        <v>10</v>
      </c>
      <c r="K33" s="32">
        <f t="shared" si="12"/>
        <v>9</v>
      </c>
      <c r="L33" s="32">
        <f t="shared" si="22"/>
        <v>1</v>
      </c>
      <c r="M33" s="32">
        <v>6812.1169520547992</v>
      </c>
      <c r="N33" s="32">
        <f t="shared" si="4"/>
        <v>2250</v>
      </c>
      <c r="O33" s="32">
        <f t="shared" si="23"/>
        <v>4562.1169520547992</v>
      </c>
      <c r="P33" s="140">
        <f t="shared" si="24"/>
        <v>10.136686113084476</v>
      </c>
      <c r="Q33" s="32">
        <v>38193.883047945201</v>
      </c>
      <c r="R33" s="32">
        <f t="shared" si="15"/>
        <v>365</v>
      </c>
      <c r="S33" s="32">
        <f t="shared" si="25"/>
        <v>4562.1169520547992</v>
      </c>
      <c r="T33" s="32">
        <v>0</v>
      </c>
      <c r="U33" s="32">
        <f t="shared" si="26"/>
        <v>42756</v>
      </c>
      <c r="V33" s="32">
        <v>0</v>
      </c>
      <c r="W33" s="32">
        <f t="shared" si="27"/>
        <v>42756</v>
      </c>
      <c r="X33" s="32">
        <f t="shared" si="28"/>
        <v>2250</v>
      </c>
      <c r="Y33" s="32">
        <v>6812.1169520547992</v>
      </c>
      <c r="Z33" s="414">
        <f t="shared" si="9"/>
        <v>0</v>
      </c>
    </row>
    <row r="34" spans="1:26" s="50" customFormat="1" ht="15" customHeight="1">
      <c r="A34" s="42"/>
      <c r="B34" s="42" t="s">
        <v>158</v>
      </c>
      <c r="C34" s="42"/>
      <c r="D34" s="19">
        <v>11667</v>
      </c>
      <c r="E34" s="166">
        <v>40952</v>
      </c>
      <c r="F34" s="35">
        <v>0</v>
      </c>
      <c r="G34" s="42"/>
      <c r="H34" s="42"/>
      <c r="I34" s="32">
        <f t="shared" si="21"/>
        <v>11667</v>
      </c>
      <c r="J34" s="19">
        <v>10</v>
      </c>
      <c r="K34" s="32">
        <f t="shared" si="12"/>
        <v>9</v>
      </c>
      <c r="L34" s="32">
        <f t="shared" si="22"/>
        <v>1</v>
      </c>
      <c r="M34" s="32">
        <v>1765.5742416829744</v>
      </c>
      <c r="N34" s="32">
        <f t="shared" si="4"/>
        <v>583</v>
      </c>
      <c r="O34" s="32">
        <f t="shared" si="23"/>
        <v>1182.5742416829744</v>
      </c>
      <c r="P34" s="140">
        <f t="shared" si="24"/>
        <v>10.136061041252887</v>
      </c>
      <c r="Q34" s="32">
        <v>9901.4257583170256</v>
      </c>
      <c r="R34" s="32">
        <f t="shared" si="15"/>
        <v>365</v>
      </c>
      <c r="S34" s="32">
        <f t="shared" si="25"/>
        <v>1182.5742416829744</v>
      </c>
      <c r="T34" s="32">
        <v>0</v>
      </c>
      <c r="U34" s="32">
        <f t="shared" si="26"/>
        <v>11084</v>
      </c>
      <c r="V34" s="32">
        <v>0</v>
      </c>
      <c r="W34" s="32">
        <f t="shared" si="27"/>
        <v>11084</v>
      </c>
      <c r="X34" s="32">
        <f t="shared" si="28"/>
        <v>583</v>
      </c>
      <c r="Y34" s="32">
        <v>1765.5742416829744</v>
      </c>
      <c r="Z34" s="414">
        <f t="shared" si="9"/>
        <v>0</v>
      </c>
    </row>
    <row r="35" spans="1:26" s="50" customFormat="1" ht="15" customHeight="1">
      <c r="A35" s="42"/>
      <c r="B35" s="42" t="s">
        <v>159</v>
      </c>
      <c r="C35" s="42"/>
      <c r="D35" s="19">
        <v>49276</v>
      </c>
      <c r="E35" s="166">
        <v>40952</v>
      </c>
      <c r="F35" s="35">
        <v>0</v>
      </c>
      <c r="G35" s="42"/>
      <c r="H35" s="42"/>
      <c r="I35" s="32">
        <f t="shared" si="21"/>
        <v>49276</v>
      </c>
      <c r="J35" s="19">
        <v>10</v>
      </c>
      <c r="K35" s="32">
        <f t="shared" si="12"/>
        <v>9</v>
      </c>
      <c r="L35" s="32">
        <f t="shared" si="22"/>
        <v>1</v>
      </c>
      <c r="M35" s="32">
        <v>7458.9161203522453</v>
      </c>
      <c r="N35" s="32">
        <f t="shared" si="4"/>
        <v>2464</v>
      </c>
      <c r="O35" s="32">
        <f t="shared" si="23"/>
        <v>4994.9161203522453</v>
      </c>
      <c r="P35" s="140">
        <f t="shared" si="24"/>
        <v>10.136610358698444</v>
      </c>
      <c r="Q35" s="32">
        <v>41817.083879647755</v>
      </c>
      <c r="R35" s="32">
        <f t="shared" si="15"/>
        <v>365</v>
      </c>
      <c r="S35" s="32">
        <f t="shared" si="25"/>
        <v>4994.9161203522453</v>
      </c>
      <c r="T35" s="32">
        <v>0</v>
      </c>
      <c r="U35" s="32">
        <f t="shared" si="26"/>
        <v>46812</v>
      </c>
      <c r="V35" s="32">
        <v>0</v>
      </c>
      <c r="W35" s="32">
        <f t="shared" si="27"/>
        <v>46812</v>
      </c>
      <c r="X35" s="32">
        <f t="shared" si="28"/>
        <v>2464</v>
      </c>
      <c r="Y35" s="32">
        <v>7458.9161203522453</v>
      </c>
      <c r="Z35" s="414">
        <f t="shared" si="9"/>
        <v>0</v>
      </c>
    </row>
    <row r="36" spans="1:26" s="50" customFormat="1" ht="15" customHeight="1">
      <c r="A36" s="42"/>
      <c r="B36" s="42" t="s">
        <v>160</v>
      </c>
      <c r="C36" s="42"/>
      <c r="D36" s="19">
        <v>25443</v>
      </c>
      <c r="E36" s="166">
        <v>40952</v>
      </c>
      <c r="F36" s="35">
        <v>0</v>
      </c>
      <c r="G36" s="42"/>
      <c r="H36" s="42"/>
      <c r="I36" s="32">
        <f t="shared" si="21"/>
        <v>25443</v>
      </c>
      <c r="J36" s="19">
        <v>10</v>
      </c>
      <c r="K36" s="32">
        <f t="shared" si="12"/>
        <v>9</v>
      </c>
      <c r="L36" s="32">
        <f t="shared" si="22"/>
        <v>1</v>
      </c>
      <c r="M36" s="32">
        <v>3850.9682729941305</v>
      </c>
      <c r="N36" s="32">
        <f t="shared" si="4"/>
        <v>1272</v>
      </c>
      <c r="O36" s="32">
        <f t="shared" si="23"/>
        <v>2578.9682729941305</v>
      </c>
      <c r="P36" s="140">
        <f t="shared" si="24"/>
        <v>10.13625858976587</v>
      </c>
      <c r="Q36" s="32">
        <v>21592.031727005869</v>
      </c>
      <c r="R36" s="32">
        <f t="shared" si="15"/>
        <v>365</v>
      </c>
      <c r="S36" s="32">
        <f t="shared" si="25"/>
        <v>2578.9682729941301</v>
      </c>
      <c r="T36" s="32">
        <v>0</v>
      </c>
      <c r="U36" s="32">
        <f t="shared" si="26"/>
        <v>24171</v>
      </c>
      <c r="V36" s="32">
        <v>0</v>
      </c>
      <c r="W36" s="32">
        <f t="shared" si="27"/>
        <v>24171</v>
      </c>
      <c r="X36" s="32">
        <f t="shared" si="28"/>
        <v>1272</v>
      </c>
      <c r="Y36" s="32">
        <v>3850.9682729941305</v>
      </c>
      <c r="Z36" s="414">
        <f t="shared" si="9"/>
        <v>0</v>
      </c>
    </row>
    <row r="37" spans="1:26" s="50" customFormat="1" ht="15" customHeight="1">
      <c r="A37" s="42"/>
      <c r="B37" s="42" t="s">
        <v>161</v>
      </c>
      <c r="C37" s="42"/>
      <c r="D37" s="19">
        <v>24735</v>
      </c>
      <c r="E37" s="166">
        <v>40952</v>
      </c>
      <c r="F37" s="35">
        <v>0</v>
      </c>
      <c r="G37" s="42"/>
      <c r="H37" s="42"/>
      <c r="I37" s="32">
        <f t="shared" si="21"/>
        <v>24735</v>
      </c>
      <c r="J37" s="19">
        <v>10</v>
      </c>
      <c r="K37" s="32">
        <f t="shared" si="12"/>
        <v>9</v>
      </c>
      <c r="L37" s="32">
        <f t="shared" si="22"/>
        <v>1</v>
      </c>
      <c r="M37" s="32">
        <v>3744.2036203522512</v>
      </c>
      <c r="N37" s="32">
        <f t="shared" si="4"/>
        <v>1237</v>
      </c>
      <c r="O37" s="32">
        <f t="shared" si="23"/>
        <v>2507.2036203522512</v>
      </c>
      <c r="P37" s="140">
        <f t="shared" si="24"/>
        <v>10.136258824953511</v>
      </c>
      <c r="Q37" s="32">
        <v>20990.796379647749</v>
      </c>
      <c r="R37" s="32">
        <f t="shared" si="15"/>
        <v>365</v>
      </c>
      <c r="S37" s="32">
        <f t="shared" si="25"/>
        <v>2507.2036203522512</v>
      </c>
      <c r="T37" s="32">
        <v>0</v>
      </c>
      <c r="U37" s="32">
        <f t="shared" si="26"/>
        <v>23498</v>
      </c>
      <c r="V37" s="32">
        <v>0</v>
      </c>
      <c r="W37" s="32">
        <f t="shared" si="27"/>
        <v>23498</v>
      </c>
      <c r="X37" s="32">
        <f t="shared" si="28"/>
        <v>1237</v>
      </c>
      <c r="Y37" s="32">
        <v>3744.2036203522512</v>
      </c>
      <c r="Z37" s="414">
        <f t="shared" si="9"/>
        <v>0</v>
      </c>
    </row>
    <row r="38" spans="1:26" s="50" customFormat="1" ht="15" customHeight="1">
      <c r="A38" s="42"/>
      <c r="B38" s="42" t="s">
        <v>162</v>
      </c>
      <c r="C38" s="42"/>
      <c r="D38" s="19">
        <v>14686</v>
      </c>
      <c r="E38" s="166">
        <v>40952</v>
      </c>
      <c r="F38" s="35">
        <v>0</v>
      </c>
      <c r="G38" s="42"/>
      <c r="H38" s="42"/>
      <c r="I38" s="32">
        <f t="shared" si="21"/>
        <v>14686</v>
      </c>
      <c r="J38" s="19">
        <v>10</v>
      </c>
      <c r="K38" s="32">
        <f t="shared" si="12"/>
        <v>9</v>
      </c>
      <c r="L38" s="32">
        <f t="shared" si="22"/>
        <v>1</v>
      </c>
      <c r="M38" s="32">
        <v>2222.6722113502947</v>
      </c>
      <c r="N38" s="32">
        <f t="shared" si="4"/>
        <v>734</v>
      </c>
      <c r="O38" s="32">
        <f t="shared" si="23"/>
        <v>1488.6722113502947</v>
      </c>
      <c r="P38" s="140">
        <f t="shared" si="24"/>
        <v>10.136675822894556</v>
      </c>
      <c r="Q38" s="32">
        <v>12463.327788649705</v>
      </c>
      <c r="R38" s="32">
        <f t="shared" si="15"/>
        <v>365</v>
      </c>
      <c r="S38" s="32">
        <f t="shared" si="25"/>
        <v>1488.6722113502947</v>
      </c>
      <c r="T38" s="32">
        <v>0</v>
      </c>
      <c r="U38" s="32">
        <f t="shared" si="26"/>
        <v>13952</v>
      </c>
      <c r="V38" s="32">
        <v>0</v>
      </c>
      <c r="W38" s="32">
        <f t="shared" si="27"/>
        <v>13952</v>
      </c>
      <c r="X38" s="32">
        <f t="shared" si="28"/>
        <v>734</v>
      </c>
      <c r="Y38" s="32">
        <v>2222.6722113502947</v>
      </c>
      <c r="Z38" s="414">
        <f t="shared" si="9"/>
        <v>0</v>
      </c>
    </row>
    <row r="39" spans="1:26" s="50" customFormat="1" ht="15" customHeight="1">
      <c r="A39" s="42"/>
      <c r="B39" s="42" t="s">
        <v>163</v>
      </c>
      <c r="C39" s="42"/>
      <c r="D39" s="19">
        <v>38648</v>
      </c>
      <c r="E39" s="166">
        <v>40952</v>
      </c>
      <c r="F39" s="35">
        <v>0</v>
      </c>
      <c r="G39" s="42"/>
      <c r="H39" s="42"/>
      <c r="I39" s="32">
        <f t="shared" si="21"/>
        <v>38648</v>
      </c>
      <c r="J39" s="19">
        <v>10</v>
      </c>
      <c r="K39" s="32">
        <f t="shared" si="12"/>
        <v>9</v>
      </c>
      <c r="L39" s="32">
        <f t="shared" si="22"/>
        <v>1</v>
      </c>
      <c r="M39" s="32">
        <v>5849.8281311154569</v>
      </c>
      <c r="N39" s="32">
        <f t="shared" si="4"/>
        <v>1932</v>
      </c>
      <c r="O39" s="32">
        <f t="shared" si="23"/>
        <v>3917.8281311154569</v>
      </c>
      <c r="P39" s="140">
        <f t="shared" si="24"/>
        <v>10.13720795672598</v>
      </c>
      <c r="Q39" s="32">
        <v>32798.171868884543</v>
      </c>
      <c r="R39" s="32">
        <f t="shared" si="15"/>
        <v>365</v>
      </c>
      <c r="S39" s="32">
        <f t="shared" si="25"/>
        <v>3917.8281311154569</v>
      </c>
      <c r="T39" s="32">
        <v>0</v>
      </c>
      <c r="U39" s="32">
        <f t="shared" si="26"/>
        <v>36716</v>
      </c>
      <c r="V39" s="32">
        <v>0</v>
      </c>
      <c r="W39" s="32">
        <f t="shared" si="27"/>
        <v>36716</v>
      </c>
      <c r="X39" s="32">
        <f t="shared" si="28"/>
        <v>1932</v>
      </c>
      <c r="Y39" s="32">
        <v>5849.8281311154569</v>
      </c>
      <c r="Z39" s="414">
        <f t="shared" si="9"/>
        <v>0</v>
      </c>
    </row>
    <row r="40" spans="1:26" s="50" customFormat="1" ht="15" customHeight="1">
      <c r="A40" s="42"/>
      <c r="B40" s="42" t="s">
        <v>164</v>
      </c>
      <c r="C40" s="42"/>
      <c r="D40" s="19">
        <v>69567</v>
      </c>
      <c r="E40" s="166">
        <v>40952</v>
      </c>
      <c r="F40" s="35">
        <v>0</v>
      </c>
      <c r="G40" s="42"/>
      <c r="H40" s="42"/>
      <c r="I40" s="32">
        <f t="shared" si="21"/>
        <v>69567</v>
      </c>
      <c r="J40" s="19">
        <v>10</v>
      </c>
      <c r="K40" s="32">
        <f t="shared" si="12"/>
        <v>9</v>
      </c>
      <c r="L40" s="32">
        <f t="shared" si="22"/>
        <v>1</v>
      </c>
      <c r="M40" s="32">
        <v>10529.802935420739</v>
      </c>
      <c r="N40" s="32">
        <f t="shared" si="4"/>
        <v>3478</v>
      </c>
      <c r="O40" s="32">
        <f t="shared" si="23"/>
        <v>7051.8029354207392</v>
      </c>
      <c r="P40" s="140">
        <f t="shared" si="24"/>
        <v>10.136706966551296</v>
      </c>
      <c r="Q40" s="32">
        <v>59037.197064579261</v>
      </c>
      <c r="R40" s="32">
        <f t="shared" si="15"/>
        <v>365</v>
      </c>
      <c r="S40" s="32">
        <f t="shared" si="25"/>
        <v>7051.8029354207401</v>
      </c>
      <c r="T40" s="32">
        <v>0</v>
      </c>
      <c r="U40" s="32">
        <f t="shared" si="26"/>
        <v>66089</v>
      </c>
      <c r="V40" s="32">
        <v>0</v>
      </c>
      <c r="W40" s="32">
        <f t="shared" si="27"/>
        <v>66089</v>
      </c>
      <c r="X40" s="32">
        <f t="shared" si="28"/>
        <v>3478</v>
      </c>
      <c r="Y40" s="32">
        <v>10529.802935420739</v>
      </c>
      <c r="Z40" s="414">
        <f t="shared" si="9"/>
        <v>0</v>
      </c>
    </row>
    <row r="41" spans="1:26" s="50" customFormat="1" ht="15" customHeight="1">
      <c r="A41" s="42"/>
      <c r="B41" s="42" t="s">
        <v>165</v>
      </c>
      <c r="C41" s="42"/>
      <c r="D41" s="19">
        <v>46378</v>
      </c>
      <c r="E41" s="166">
        <v>40952</v>
      </c>
      <c r="F41" s="35">
        <v>0</v>
      </c>
      <c r="G41" s="42"/>
      <c r="H41" s="42"/>
      <c r="I41" s="32">
        <f t="shared" si="21"/>
        <v>46378</v>
      </c>
      <c r="J41" s="19">
        <v>10</v>
      </c>
      <c r="K41" s="32">
        <f t="shared" si="12"/>
        <v>9</v>
      </c>
      <c r="L41" s="32">
        <f t="shared" si="22"/>
        <v>1</v>
      </c>
      <c r="M41" s="32">
        <v>7020.0929794520562</v>
      </c>
      <c r="N41" s="32">
        <f t="shared" si="4"/>
        <v>2319</v>
      </c>
      <c r="O41" s="32">
        <f t="shared" si="23"/>
        <v>4701.0929794520562</v>
      </c>
      <c r="P41" s="140">
        <f t="shared" si="24"/>
        <v>10.136471989848756</v>
      </c>
      <c r="Q41" s="32">
        <v>39357.907020547944</v>
      </c>
      <c r="R41" s="32">
        <f t="shared" si="15"/>
        <v>365</v>
      </c>
      <c r="S41" s="32">
        <f t="shared" si="25"/>
        <v>4701.0929794520553</v>
      </c>
      <c r="T41" s="32">
        <v>0</v>
      </c>
      <c r="U41" s="32">
        <f t="shared" si="26"/>
        <v>44059</v>
      </c>
      <c r="V41" s="32">
        <v>0</v>
      </c>
      <c r="W41" s="32">
        <f t="shared" si="27"/>
        <v>44059</v>
      </c>
      <c r="X41" s="32">
        <f t="shared" si="28"/>
        <v>2319</v>
      </c>
      <c r="Y41" s="32">
        <v>7020.0929794520562</v>
      </c>
      <c r="Z41" s="414">
        <f t="shared" si="9"/>
        <v>0</v>
      </c>
    </row>
    <row r="42" spans="1:26" s="50" customFormat="1" ht="15" customHeight="1">
      <c r="A42" s="42"/>
      <c r="B42" s="42" t="s">
        <v>166</v>
      </c>
      <c r="C42" s="42"/>
      <c r="D42" s="19">
        <v>14944</v>
      </c>
      <c r="E42" s="166">
        <v>40952</v>
      </c>
      <c r="F42" s="35">
        <v>0</v>
      </c>
      <c r="G42" s="42"/>
      <c r="H42" s="42"/>
      <c r="I42" s="32">
        <f t="shared" si="21"/>
        <v>14944</v>
      </c>
      <c r="J42" s="19">
        <v>10</v>
      </c>
      <c r="K42" s="32">
        <f t="shared" si="12"/>
        <v>9</v>
      </c>
      <c r="L42" s="32">
        <f t="shared" si="22"/>
        <v>1</v>
      </c>
      <c r="M42" s="32">
        <v>2261.9219178082203</v>
      </c>
      <c r="N42" s="32">
        <f t="shared" si="4"/>
        <v>747</v>
      </c>
      <c r="O42" s="32">
        <f t="shared" si="23"/>
        <v>1514.9219178082203</v>
      </c>
      <c r="P42" s="140">
        <f t="shared" si="24"/>
        <v>10.137325467132095</v>
      </c>
      <c r="Q42" s="32">
        <v>12682.07808219178</v>
      </c>
      <c r="R42" s="32">
        <f t="shared" si="15"/>
        <v>365</v>
      </c>
      <c r="S42" s="32">
        <f t="shared" si="25"/>
        <v>1514.9219178082203</v>
      </c>
      <c r="T42" s="32">
        <v>0</v>
      </c>
      <c r="U42" s="32">
        <f t="shared" si="26"/>
        <v>14197</v>
      </c>
      <c r="V42" s="32">
        <v>0</v>
      </c>
      <c r="W42" s="32">
        <f t="shared" si="27"/>
        <v>14197</v>
      </c>
      <c r="X42" s="32">
        <f t="shared" si="28"/>
        <v>747</v>
      </c>
      <c r="Y42" s="32">
        <v>2261.9219178082203</v>
      </c>
      <c r="Z42" s="414">
        <f t="shared" si="9"/>
        <v>0</v>
      </c>
    </row>
    <row r="43" spans="1:26" s="50" customFormat="1" ht="15" customHeight="1">
      <c r="A43" s="42"/>
      <c r="B43" s="42" t="s">
        <v>167</v>
      </c>
      <c r="C43" s="42"/>
      <c r="D43" s="19">
        <v>38890</v>
      </c>
      <c r="E43" s="166">
        <v>40952</v>
      </c>
      <c r="F43" s="35">
        <v>0</v>
      </c>
      <c r="G43" s="42"/>
      <c r="H43" s="42"/>
      <c r="I43" s="32">
        <f t="shared" si="21"/>
        <v>38890</v>
      </c>
      <c r="J43" s="19">
        <v>10</v>
      </c>
      <c r="K43" s="32">
        <f t="shared" si="12"/>
        <v>9</v>
      </c>
      <c r="L43" s="32">
        <f t="shared" si="22"/>
        <v>1</v>
      </c>
      <c r="M43" s="32">
        <v>5887.0389677103667</v>
      </c>
      <c r="N43" s="32">
        <f t="shared" si="4"/>
        <v>1945</v>
      </c>
      <c r="O43" s="32">
        <f t="shared" si="23"/>
        <v>3942.0389677103667</v>
      </c>
      <c r="P43" s="140">
        <f t="shared" si="24"/>
        <v>10.136382020340362</v>
      </c>
      <c r="Q43" s="32">
        <v>33002.961032289633</v>
      </c>
      <c r="R43" s="32">
        <f t="shared" si="15"/>
        <v>365</v>
      </c>
      <c r="S43" s="32">
        <f t="shared" si="25"/>
        <v>3942.0389677103667</v>
      </c>
      <c r="T43" s="32">
        <v>0</v>
      </c>
      <c r="U43" s="32">
        <f t="shared" si="26"/>
        <v>36945</v>
      </c>
      <c r="V43" s="32">
        <v>0</v>
      </c>
      <c r="W43" s="32">
        <f t="shared" si="27"/>
        <v>36945</v>
      </c>
      <c r="X43" s="32">
        <f t="shared" si="28"/>
        <v>1945</v>
      </c>
      <c r="Y43" s="32">
        <v>5887.0389677103667</v>
      </c>
      <c r="Z43" s="414">
        <f t="shared" si="9"/>
        <v>0</v>
      </c>
    </row>
    <row r="44" spans="1:26" s="50" customFormat="1" ht="15" customHeight="1">
      <c r="A44" s="42"/>
      <c r="B44" s="42" t="s">
        <v>168</v>
      </c>
      <c r="C44" s="42"/>
      <c r="D44" s="19">
        <v>126669</v>
      </c>
      <c r="E44" s="166">
        <v>40952</v>
      </c>
      <c r="F44" s="35">
        <v>0</v>
      </c>
      <c r="G44" s="42"/>
      <c r="H44" s="42"/>
      <c r="I44" s="32">
        <f t="shared" si="21"/>
        <v>126669</v>
      </c>
      <c r="J44" s="19">
        <v>10</v>
      </c>
      <c r="K44" s="32">
        <f t="shared" si="12"/>
        <v>9</v>
      </c>
      <c r="L44" s="32">
        <f t="shared" si="22"/>
        <v>1</v>
      </c>
      <c r="M44" s="32">
        <v>19173.09503424658</v>
      </c>
      <c r="N44" s="32">
        <f t="shared" si="4"/>
        <v>6333</v>
      </c>
      <c r="O44" s="32">
        <f t="shared" si="23"/>
        <v>12840.09503424658</v>
      </c>
      <c r="P44" s="140">
        <f t="shared" si="24"/>
        <v>10.136730403055665</v>
      </c>
      <c r="Q44" s="32">
        <v>107495.90496575342</v>
      </c>
      <c r="R44" s="32">
        <f t="shared" si="15"/>
        <v>365</v>
      </c>
      <c r="S44" s="32">
        <f t="shared" si="25"/>
        <v>12840.09503424658</v>
      </c>
      <c r="T44" s="32">
        <v>0</v>
      </c>
      <c r="U44" s="32">
        <f t="shared" si="26"/>
        <v>120336</v>
      </c>
      <c r="V44" s="32">
        <v>0</v>
      </c>
      <c r="W44" s="32">
        <f t="shared" si="27"/>
        <v>120336</v>
      </c>
      <c r="X44" s="32">
        <f t="shared" si="28"/>
        <v>6333</v>
      </c>
      <c r="Y44" s="32">
        <v>19173.09503424658</v>
      </c>
      <c r="Z44" s="414">
        <f t="shared" si="9"/>
        <v>0</v>
      </c>
    </row>
    <row r="45" spans="1:26" s="50" customFormat="1" ht="15" customHeight="1">
      <c r="A45" s="42"/>
      <c r="B45" s="42" t="s">
        <v>169</v>
      </c>
      <c r="C45" s="42"/>
      <c r="D45" s="19">
        <v>12058</v>
      </c>
      <c r="E45" s="166">
        <v>40952</v>
      </c>
      <c r="F45" s="35">
        <v>0</v>
      </c>
      <c r="G45" s="42"/>
      <c r="H45" s="42"/>
      <c r="I45" s="32">
        <f t="shared" si="21"/>
        <v>12058</v>
      </c>
      <c r="J45" s="19">
        <v>10</v>
      </c>
      <c r="K45" s="32">
        <f t="shared" si="12"/>
        <v>9</v>
      </c>
      <c r="L45" s="32">
        <f t="shared" si="22"/>
        <v>1</v>
      </c>
      <c r="M45" s="32">
        <v>1825.3470645792568</v>
      </c>
      <c r="N45" s="32">
        <f t="shared" si="4"/>
        <v>603</v>
      </c>
      <c r="O45" s="32">
        <f t="shared" si="23"/>
        <v>1222.3470645792568</v>
      </c>
      <c r="P45" s="140">
        <f t="shared" si="24"/>
        <v>10.137228931657463</v>
      </c>
      <c r="Q45" s="32">
        <v>10232.652935420743</v>
      </c>
      <c r="R45" s="32">
        <f t="shared" si="15"/>
        <v>365</v>
      </c>
      <c r="S45" s="32">
        <f t="shared" si="25"/>
        <v>1222.3470645792568</v>
      </c>
      <c r="T45" s="32">
        <v>0</v>
      </c>
      <c r="U45" s="32">
        <f t="shared" si="26"/>
        <v>11455</v>
      </c>
      <c r="V45" s="32">
        <v>0</v>
      </c>
      <c r="W45" s="32">
        <f t="shared" si="27"/>
        <v>11455</v>
      </c>
      <c r="X45" s="32">
        <f t="shared" si="28"/>
        <v>603</v>
      </c>
      <c r="Y45" s="32">
        <v>1825.3470645792568</v>
      </c>
      <c r="Z45" s="414">
        <f t="shared" si="9"/>
        <v>0</v>
      </c>
    </row>
    <row r="46" spans="1:26" s="50" customFormat="1" ht="15" customHeight="1">
      <c r="A46" s="42"/>
      <c r="B46" s="42" t="s">
        <v>170</v>
      </c>
      <c r="C46" s="42"/>
      <c r="D46" s="19">
        <v>31957</v>
      </c>
      <c r="E46" s="166">
        <v>40952</v>
      </c>
      <c r="F46" s="35">
        <v>0</v>
      </c>
      <c r="G46" s="42"/>
      <c r="H46" s="42"/>
      <c r="I46" s="32">
        <f t="shared" si="21"/>
        <v>31957</v>
      </c>
      <c r="J46" s="19">
        <v>10</v>
      </c>
      <c r="K46" s="32">
        <f t="shared" si="12"/>
        <v>9</v>
      </c>
      <c r="L46" s="32">
        <f t="shared" si="22"/>
        <v>1</v>
      </c>
      <c r="M46" s="32">
        <v>4837.2946183953027</v>
      </c>
      <c r="N46" s="32">
        <f t="shared" si="4"/>
        <v>1598</v>
      </c>
      <c r="O46" s="32">
        <f t="shared" si="23"/>
        <v>3239.2946183953027</v>
      </c>
      <c r="P46" s="140">
        <f t="shared" si="24"/>
        <v>10.136416492146642</v>
      </c>
      <c r="Q46" s="32">
        <v>27119.705381604697</v>
      </c>
      <c r="R46" s="32">
        <f t="shared" si="15"/>
        <v>365</v>
      </c>
      <c r="S46" s="32">
        <f t="shared" si="25"/>
        <v>3239.2946183953027</v>
      </c>
      <c r="T46" s="32">
        <v>0</v>
      </c>
      <c r="U46" s="32">
        <f t="shared" si="26"/>
        <v>30359</v>
      </c>
      <c r="V46" s="32">
        <v>0</v>
      </c>
      <c r="W46" s="32">
        <f t="shared" si="27"/>
        <v>30359</v>
      </c>
      <c r="X46" s="32">
        <f t="shared" si="28"/>
        <v>1598</v>
      </c>
      <c r="Y46" s="32">
        <v>4837.2946183953027</v>
      </c>
      <c r="Z46" s="414">
        <f t="shared" si="9"/>
        <v>0</v>
      </c>
    </row>
    <row r="47" spans="1:26" s="50" customFormat="1" ht="15" customHeight="1">
      <c r="A47" s="42"/>
      <c r="B47" s="42" t="s">
        <v>171</v>
      </c>
      <c r="C47" s="42"/>
      <c r="D47" s="19">
        <v>130707</v>
      </c>
      <c r="E47" s="166">
        <v>40952</v>
      </c>
      <c r="F47" s="35">
        <v>0</v>
      </c>
      <c r="G47" s="42"/>
      <c r="H47" s="42"/>
      <c r="I47" s="32">
        <f t="shared" si="21"/>
        <v>130707</v>
      </c>
      <c r="J47" s="19">
        <v>10</v>
      </c>
      <c r="K47" s="32">
        <f t="shared" si="12"/>
        <v>9</v>
      </c>
      <c r="L47" s="32">
        <f t="shared" si="22"/>
        <v>1</v>
      </c>
      <c r="M47" s="32">
        <v>19784.408561643839</v>
      </c>
      <c r="N47" s="32">
        <f t="shared" si="4"/>
        <v>6535</v>
      </c>
      <c r="O47" s="32">
        <f t="shared" si="23"/>
        <v>13249.408561643839</v>
      </c>
      <c r="P47" s="140">
        <f t="shared" si="24"/>
        <v>10.136724553117919</v>
      </c>
      <c r="Q47" s="32">
        <v>110922.59143835616</v>
      </c>
      <c r="R47" s="32">
        <f t="shared" si="15"/>
        <v>365</v>
      </c>
      <c r="S47" s="32">
        <f t="shared" si="25"/>
        <v>13249.408561643837</v>
      </c>
      <c r="T47" s="32">
        <v>0</v>
      </c>
      <c r="U47" s="32">
        <f t="shared" si="26"/>
        <v>124172</v>
      </c>
      <c r="V47" s="32">
        <v>0</v>
      </c>
      <c r="W47" s="32">
        <f t="shared" si="27"/>
        <v>124172</v>
      </c>
      <c r="X47" s="32">
        <f t="shared" si="28"/>
        <v>6535</v>
      </c>
      <c r="Y47" s="32">
        <v>19784.408561643839</v>
      </c>
      <c r="Z47" s="414">
        <f t="shared" si="9"/>
        <v>0</v>
      </c>
    </row>
    <row r="48" spans="1:26" s="50" customFormat="1" ht="15" customHeight="1">
      <c r="A48" s="42"/>
      <c r="B48" s="42"/>
      <c r="C48" s="42"/>
      <c r="D48" s="19"/>
      <c r="E48" s="165"/>
      <c r="F48" s="35"/>
      <c r="G48" s="42"/>
      <c r="H48" s="42"/>
      <c r="I48" s="42"/>
      <c r="J48" s="19"/>
      <c r="K48" s="42"/>
      <c r="L48" s="42"/>
      <c r="M48" s="42"/>
      <c r="N48" s="42">
        <f t="shared" si="4"/>
        <v>0</v>
      </c>
      <c r="O48" s="42"/>
      <c r="P48" s="140"/>
      <c r="Q48" s="42"/>
      <c r="R48" s="42"/>
      <c r="S48" s="42"/>
      <c r="T48" s="42"/>
      <c r="U48" s="42"/>
      <c r="V48" s="42"/>
      <c r="W48" s="42"/>
      <c r="X48" s="42"/>
      <c r="Y48" s="42"/>
      <c r="Z48" s="414">
        <f t="shared" si="9"/>
        <v>0</v>
      </c>
    </row>
    <row r="49" spans="1:26" s="50" customFormat="1" ht="15" customHeight="1">
      <c r="A49" s="42"/>
      <c r="B49" s="63" t="s">
        <v>172</v>
      </c>
      <c r="C49" s="63"/>
      <c r="D49" s="19"/>
      <c r="E49" s="165"/>
      <c r="F49" s="35"/>
      <c r="G49" s="42"/>
      <c r="H49" s="42"/>
      <c r="I49" s="42"/>
      <c r="J49" s="19"/>
      <c r="K49" s="42"/>
      <c r="L49" s="42"/>
      <c r="M49" s="42"/>
      <c r="N49" s="42">
        <f t="shared" si="4"/>
        <v>0</v>
      </c>
      <c r="O49" s="42"/>
      <c r="P49" s="140"/>
      <c r="Q49" s="42"/>
      <c r="R49" s="42"/>
      <c r="S49" s="42"/>
      <c r="T49" s="42"/>
      <c r="U49" s="42"/>
      <c r="V49" s="42"/>
      <c r="W49" s="42"/>
      <c r="X49" s="42"/>
      <c r="Y49" s="42"/>
      <c r="Z49" s="414">
        <f t="shared" si="9"/>
        <v>0</v>
      </c>
    </row>
    <row r="50" spans="1:26" s="50" customFormat="1" ht="15" customHeight="1">
      <c r="A50" s="42"/>
      <c r="B50" s="42" t="s">
        <v>173</v>
      </c>
      <c r="C50" s="42"/>
      <c r="D50" s="19">
        <v>49075</v>
      </c>
      <c r="E50" s="166">
        <v>40999</v>
      </c>
      <c r="F50" s="35">
        <v>0</v>
      </c>
      <c r="G50" s="42"/>
      <c r="H50" s="42"/>
      <c r="I50" s="32">
        <f>D50+F50-H50</f>
        <v>49075</v>
      </c>
      <c r="J50" s="19">
        <v>10</v>
      </c>
      <c r="K50" s="32">
        <f>ROUND(($L$6-E50)/365,0)</f>
        <v>9</v>
      </c>
      <c r="L50" s="32">
        <f>J50-K50</f>
        <v>1</v>
      </c>
      <c r="M50" s="32">
        <v>7479.2257338551863</v>
      </c>
      <c r="N50" s="32">
        <f t="shared" si="4"/>
        <v>2454</v>
      </c>
      <c r="O50" s="32">
        <f>M50-N50</f>
        <v>5025.2257338551863</v>
      </c>
      <c r="P50" s="140">
        <f>O50/D50/L50*100</f>
        <v>10.239889422017701</v>
      </c>
      <c r="Q50" s="32">
        <v>41595.774266144814</v>
      </c>
      <c r="R50" s="32">
        <f>$V$7-$W$7</f>
        <v>365</v>
      </c>
      <c r="S50" s="32">
        <f>D50*P50*R50/(365*100)</f>
        <v>5025.2257338551872</v>
      </c>
      <c r="T50" s="32">
        <v>0</v>
      </c>
      <c r="U50" s="32">
        <f>Q50+S50+T50</f>
        <v>46621</v>
      </c>
      <c r="V50" s="32">
        <v>0</v>
      </c>
      <c r="W50" s="32">
        <f>U50-V50</f>
        <v>46621</v>
      </c>
      <c r="X50" s="32">
        <f>I50-W50</f>
        <v>2454</v>
      </c>
      <c r="Y50" s="32">
        <v>7479.2257338551863</v>
      </c>
      <c r="Z50" s="414">
        <f t="shared" si="9"/>
        <v>0</v>
      </c>
    </row>
    <row r="51" spans="1:26" s="50" customFormat="1" ht="15" customHeight="1">
      <c r="A51" s="42"/>
      <c r="B51" s="42" t="s">
        <v>174</v>
      </c>
      <c r="C51" s="42"/>
      <c r="D51" s="19">
        <v>46483</v>
      </c>
      <c r="E51" s="166">
        <v>40999</v>
      </c>
      <c r="F51" s="35">
        <v>0</v>
      </c>
      <c r="G51" s="42"/>
      <c r="H51" s="42"/>
      <c r="I51" s="32">
        <f>D51+F51-H51</f>
        <v>46483</v>
      </c>
      <c r="J51" s="19">
        <v>10</v>
      </c>
      <c r="K51" s="32">
        <f>ROUND(($L$6-E51)/365,0)</f>
        <v>9</v>
      </c>
      <c r="L51" s="32">
        <f>J51-K51</f>
        <v>1</v>
      </c>
      <c r="M51" s="32">
        <v>7083.8576076320896</v>
      </c>
      <c r="N51" s="32">
        <f t="shared" si="4"/>
        <v>2324</v>
      </c>
      <c r="O51" s="32">
        <f>M51-N51</f>
        <v>4759.8576076320896</v>
      </c>
      <c r="P51" s="140">
        <f>O51/D51/L51*100</f>
        <v>10.239996574300475</v>
      </c>
      <c r="Q51" s="32">
        <v>39399.14239236791</v>
      </c>
      <c r="R51" s="32">
        <f>$V$7-$W$7</f>
        <v>365</v>
      </c>
      <c r="S51" s="32">
        <f>D51*P51*R51/(365*100)</f>
        <v>4759.8576076320896</v>
      </c>
      <c r="T51" s="32">
        <v>0</v>
      </c>
      <c r="U51" s="32">
        <f>Q51+S51+T51</f>
        <v>44159</v>
      </c>
      <c r="V51" s="32">
        <v>0</v>
      </c>
      <c r="W51" s="32">
        <f>U51-V51</f>
        <v>44159</v>
      </c>
      <c r="X51" s="32">
        <f>I51-W51</f>
        <v>2324</v>
      </c>
      <c r="Y51" s="32">
        <v>7083.8576076320896</v>
      </c>
      <c r="Z51" s="414">
        <f t="shared" si="9"/>
        <v>0</v>
      </c>
    </row>
    <row r="52" spans="1:26" s="50" customFormat="1" ht="15" customHeight="1">
      <c r="A52" s="42"/>
      <c r="B52" s="42"/>
      <c r="C52" s="42"/>
      <c r="D52" s="19"/>
      <c r="E52" s="166"/>
      <c r="F52" s="35"/>
      <c r="G52" s="42"/>
      <c r="H52" s="42"/>
      <c r="I52" s="42"/>
      <c r="J52" s="19"/>
      <c r="K52" s="42"/>
      <c r="L52" s="42"/>
      <c r="M52" s="42"/>
      <c r="N52" s="42">
        <f t="shared" si="4"/>
        <v>0</v>
      </c>
      <c r="O52" s="42"/>
      <c r="P52" s="140"/>
      <c r="Q52" s="42"/>
      <c r="R52" s="42"/>
      <c r="S52" s="42"/>
      <c r="T52" s="42"/>
      <c r="U52" s="42"/>
      <c r="V52" s="42"/>
      <c r="W52" s="42"/>
      <c r="X52" s="42"/>
      <c r="Y52" s="42"/>
      <c r="Z52" s="414">
        <f t="shared" si="9"/>
        <v>0</v>
      </c>
    </row>
    <row r="53" spans="1:26" s="50" customFormat="1" ht="15" customHeight="1">
      <c r="A53" s="42"/>
      <c r="B53" s="63" t="s">
        <v>175</v>
      </c>
      <c r="C53" s="63"/>
      <c r="D53" s="19"/>
      <c r="E53" s="166"/>
      <c r="F53" s="35"/>
      <c r="G53" s="42"/>
      <c r="H53" s="42"/>
      <c r="I53" s="42"/>
      <c r="J53" s="19"/>
      <c r="K53" s="42"/>
      <c r="L53" s="42"/>
      <c r="M53" s="42"/>
      <c r="N53" s="42">
        <f t="shared" si="4"/>
        <v>0</v>
      </c>
      <c r="O53" s="42"/>
      <c r="P53" s="140"/>
      <c r="Q53" s="42"/>
      <c r="R53" s="42"/>
      <c r="S53" s="42"/>
      <c r="T53" s="42"/>
      <c r="U53" s="42"/>
      <c r="V53" s="42"/>
      <c r="W53" s="42"/>
      <c r="X53" s="42"/>
      <c r="Y53" s="42"/>
      <c r="Z53" s="414">
        <f t="shared" si="9"/>
        <v>0</v>
      </c>
    </row>
    <row r="54" spans="1:26" s="50" customFormat="1" ht="15" customHeight="1">
      <c r="A54" s="42"/>
      <c r="B54" s="42" t="s">
        <v>176</v>
      </c>
      <c r="C54" s="42"/>
      <c r="D54" s="19">
        <v>50085</v>
      </c>
      <c r="E54" s="166">
        <v>41263</v>
      </c>
      <c r="F54" s="35">
        <v>0</v>
      </c>
      <c r="G54" s="42"/>
      <c r="H54" s="42"/>
      <c r="I54" s="32">
        <f t="shared" ref="I54" si="29">D54+F54-H54</f>
        <v>50085</v>
      </c>
      <c r="J54" s="19">
        <v>10</v>
      </c>
      <c r="K54" s="32">
        <f>ROUND(($L$6-E54)/365,0)</f>
        <v>8</v>
      </c>
      <c r="L54" s="32">
        <f t="shared" ref="L54" si="30">J54-K54</f>
        <v>2</v>
      </c>
      <c r="M54" s="32">
        <v>12145.877060230487</v>
      </c>
      <c r="N54" s="32">
        <f t="shared" si="4"/>
        <v>2504</v>
      </c>
      <c r="O54" s="32">
        <f>M54-N54</f>
        <v>9641.8770602304867</v>
      </c>
      <c r="P54" s="140">
        <f t="shared" ref="P54" si="31">O54/D54/L54*100</f>
        <v>9.6255136869626501</v>
      </c>
      <c r="Q54" s="32">
        <v>37939.122939769513</v>
      </c>
      <c r="R54" s="32">
        <f>$V$7-$W$7</f>
        <v>365</v>
      </c>
      <c r="S54" s="32">
        <f>D54*P54*R54/(365*100)</f>
        <v>4820.9385301152424</v>
      </c>
      <c r="T54" s="32">
        <v>0</v>
      </c>
      <c r="U54" s="32">
        <f>Q54+S54+T54</f>
        <v>42760.061469884757</v>
      </c>
      <c r="V54" s="32"/>
      <c r="W54" s="32">
        <f>U54-V54</f>
        <v>42760.061469884757</v>
      </c>
      <c r="X54" s="32">
        <f>I54-W54</f>
        <v>7324.9385301152433</v>
      </c>
      <c r="Y54" s="32">
        <v>12145.877060230487</v>
      </c>
      <c r="Z54" s="414">
        <f t="shared" si="9"/>
        <v>4820.9385301152433</v>
      </c>
    </row>
    <row r="55" spans="1:26" s="50" customFormat="1" ht="15" customHeight="1">
      <c r="A55" s="42"/>
      <c r="B55" s="42" t="s">
        <v>177</v>
      </c>
      <c r="C55" s="42"/>
      <c r="D55" s="19"/>
      <c r="E55" s="166"/>
      <c r="F55" s="35"/>
      <c r="G55" s="42"/>
      <c r="H55" s="42"/>
      <c r="I55" s="42"/>
      <c r="J55" s="19"/>
      <c r="K55" s="42"/>
      <c r="L55" s="42"/>
      <c r="M55" s="42"/>
      <c r="N55" s="42">
        <f t="shared" si="4"/>
        <v>0</v>
      </c>
      <c r="O55" s="42"/>
      <c r="P55" s="140"/>
      <c r="Q55" s="42"/>
      <c r="R55" s="42"/>
      <c r="S55" s="42"/>
      <c r="T55" s="42"/>
      <c r="U55" s="42"/>
      <c r="V55" s="42"/>
      <c r="W55" s="42"/>
      <c r="X55" s="42"/>
      <c r="Y55" s="42"/>
      <c r="Z55" s="414">
        <f t="shared" si="9"/>
        <v>0</v>
      </c>
    </row>
    <row r="56" spans="1:26" s="50" customFormat="1" ht="15" customHeight="1">
      <c r="A56" s="42"/>
      <c r="B56" s="42" t="s">
        <v>178</v>
      </c>
      <c r="C56" s="42"/>
      <c r="D56" s="19"/>
      <c r="E56" s="281"/>
      <c r="F56" s="35"/>
      <c r="G56" s="42"/>
      <c r="H56" s="42"/>
      <c r="I56" s="42"/>
      <c r="J56" s="19"/>
      <c r="K56" s="42"/>
      <c r="L56" s="42"/>
      <c r="M56" s="42"/>
      <c r="N56" s="42">
        <f t="shared" si="4"/>
        <v>0</v>
      </c>
      <c r="O56" s="42"/>
      <c r="P56" s="140"/>
      <c r="Q56" s="42"/>
      <c r="R56" s="42"/>
      <c r="S56" s="42"/>
      <c r="T56" s="42"/>
      <c r="U56" s="42"/>
      <c r="V56" s="42"/>
      <c r="W56" s="42"/>
      <c r="X56" s="42"/>
      <c r="Y56" s="42"/>
      <c r="Z56" s="414">
        <f t="shared" si="9"/>
        <v>0</v>
      </c>
    </row>
    <row r="57" spans="1:26" s="50" customFormat="1" ht="15" customHeight="1">
      <c r="A57" s="42"/>
      <c r="B57" s="42" t="s">
        <v>179</v>
      </c>
      <c r="C57" s="42"/>
      <c r="D57" s="19">
        <v>47475</v>
      </c>
      <c r="E57" s="282">
        <v>41303</v>
      </c>
      <c r="F57" s="35">
        <v>0</v>
      </c>
      <c r="G57" s="42"/>
      <c r="H57" s="42"/>
      <c r="I57" s="32">
        <f>D57+F57-H57</f>
        <v>47475</v>
      </c>
      <c r="J57" s="19">
        <v>10</v>
      </c>
      <c r="K57" s="32">
        <f>ROUND(($L$6-E57)/365,0)</f>
        <v>8</v>
      </c>
      <c r="L57" s="32">
        <f>J57-K57</f>
        <v>2</v>
      </c>
      <c r="M57" s="32">
        <v>11587.451214032037</v>
      </c>
      <c r="N57" s="32">
        <f t="shared" si="4"/>
        <v>2374</v>
      </c>
      <c r="O57" s="32">
        <f>M57-N57</f>
        <v>9213.4512140320367</v>
      </c>
      <c r="P57" s="140">
        <f>O57/D57/L57*100</f>
        <v>9.7034767920295284</v>
      </c>
      <c r="Q57" s="32">
        <v>35887.548785967963</v>
      </c>
      <c r="R57" s="32">
        <f>$V$7-$W$7</f>
        <v>365</v>
      </c>
      <c r="S57" s="32">
        <f>D57*P57*R57/(365*100)</f>
        <v>4606.7256070160192</v>
      </c>
      <c r="T57" s="32">
        <v>0</v>
      </c>
      <c r="U57" s="32">
        <f>Q57+S57+T57</f>
        <v>40494.274392983985</v>
      </c>
      <c r="V57" s="32">
        <v>0</v>
      </c>
      <c r="W57" s="32">
        <f>U57-V57</f>
        <v>40494.274392983985</v>
      </c>
      <c r="X57" s="32">
        <f>I57-W57</f>
        <v>6980.7256070160147</v>
      </c>
      <c r="Y57" s="32">
        <v>11587.451214032037</v>
      </c>
      <c r="Z57" s="414">
        <f t="shared" si="9"/>
        <v>4606.7256070160147</v>
      </c>
    </row>
    <row r="58" spans="1:26" s="50" customFormat="1" ht="15" customHeight="1">
      <c r="A58" s="42"/>
      <c r="B58" s="42" t="s">
        <v>180</v>
      </c>
      <c r="C58" s="42"/>
      <c r="D58" s="19">
        <v>88195</v>
      </c>
      <c r="E58" s="282">
        <v>41064</v>
      </c>
      <c r="F58" s="35">
        <v>0</v>
      </c>
      <c r="G58" s="42"/>
      <c r="H58" s="42"/>
      <c r="I58" s="32">
        <f>D58+F58-H58</f>
        <v>88195</v>
      </c>
      <c r="J58" s="19">
        <v>10</v>
      </c>
      <c r="K58" s="32">
        <f>ROUND(($L$6-E58)/365,0)</f>
        <v>9</v>
      </c>
      <c r="L58" s="32">
        <f>J58-K58</f>
        <v>1</v>
      </c>
      <c r="M58" s="32">
        <v>13564.918003913888</v>
      </c>
      <c r="N58" s="32">
        <f t="shared" si="4"/>
        <v>4410</v>
      </c>
      <c r="O58" s="32">
        <f>M58-N58</f>
        <v>9154.9180039138882</v>
      </c>
      <c r="P58" s="140">
        <f>O58/D58/L58*100</f>
        <v>10.380314081199488</v>
      </c>
      <c r="Q58" s="32">
        <v>74630.081996086112</v>
      </c>
      <c r="R58" s="32">
        <f>$V$7-$W$7</f>
        <v>365</v>
      </c>
      <c r="S58" s="32">
        <f>D58*P58*R58/(365*100)</f>
        <v>9154.9180039138882</v>
      </c>
      <c r="T58" s="32">
        <v>0</v>
      </c>
      <c r="U58" s="32">
        <f>Q58+S58+T58</f>
        <v>83785</v>
      </c>
      <c r="V58" s="32">
        <v>0</v>
      </c>
      <c r="W58" s="32">
        <f>U58-V58</f>
        <v>83785</v>
      </c>
      <c r="X58" s="32">
        <f>I58-W58</f>
        <v>4410</v>
      </c>
      <c r="Y58" s="32">
        <v>13564.918003913888</v>
      </c>
      <c r="Z58" s="414">
        <f t="shared" si="9"/>
        <v>0</v>
      </c>
    </row>
    <row r="59" spans="1:26" s="50" customFormat="1" ht="15" customHeight="1">
      <c r="A59" s="42"/>
      <c r="B59" s="42" t="s">
        <v>181</v>
      </c>
      <c r="C59" s="42"/>
      <c r="D59" s="19">
        <v>23539</v>
      </c>
      <c r="E59" s="282">
        <v>41020</v>
      </c>
      <c r="F59" s="35">
        <v>0</v>
      </c>
      <c r="G59" s="42"/>
      <c r="H59" s="42"/>
      <c r="I59" s="32">
        <f>D59+F59-H59</f>
        <v>23539</v>
      </c>
      <c r="J59" s="19">
        <v>5</v>
      </c>
      <c r="K59" s="32">
        <f>ROUND(($L$6-E59)/365,0)</f>
        <v>9</v>
      </c>
      <c r="L59" s="32">
        <f>J59-K59</f>
        <v>-4</v>
      </c>
      <c r="M59" s="32">
        <v>1177</v>
      </c>
      <c r="N59" s="32">
        <f t="shared" si="4"/>
        <v>1177</v>
      </c>
      <c r="O59" s="32">
        <f>M59-N59</f>
        <v>0</v>
      </c>
      <c r="P59" s="140">
        <v>0</v>
      </c>
      <c r="Q59" s="32">
        <v>22362</v>
      </c>
      <c r="R59" s="32">
        <f>$V$7-$W$7</f>
        <v>365</v>
      </c>
      <c r="S59" s="32">
        <f>D59*P59*R59/(365*100)</f>
        <v>0</v>
      </c>
      <c r="T59" s="32">
        <v>0</v>
      </c>
      <c r="U59" s="32">
        <f>Q59+S59+T59</f>
        <v>22362</v>
      </c>
      <c r="V59" s="32">
        <v>0</v>
      </c>
      <c r="W59" s="32">
        <f>U59-V59</f>
        <v>22362</v>
      </c>
      <c r="X59" s="32">
        <f>I59-W59</f>
        <v>1177</v>
      </c>
      <c r="Y59" s="32">
        <v>1177</v>
      </c>
      <c r="Z59" s="414">
        <f t="shared" si="9"/>
        <v>0</v>
      </c>
    </row>
    <row r="60" spans="1:26" s="50" customFormat="1" ht="15" customHeight="1">
      <c r="A60" s="42"/>
      <c r="B60" s="42"/>
      <c r="C60" s="42"/>
      <c r="D60" s="19"/>
      <c r="E60" s="282"/>
      <c r="F60" s="35"/>
      <c r="G60" s="42"/>
      <c r="H60" s="42"/>
      <c r="I60" s="42"/>
      <c r="J60" s="19"/>
      <c r="K60" s="42"/>
      <c r="L60" s="42"/>
      <c r="M60" s="42"/>
      <c r="N60" s="42">
        <f t="shared" si="4"/>
        <v>0</v>
      </c>
      <c r="O60" s="42"/>
      <c r="P60" s="140"/>
      <c r="Q60" s="42"/>
      <c r="R60" s="42"/>
      <c r="S60" s="42"/>
      <c r="T60" s="42"/>
      <c r="U60" s="42"/>
      <c r="V60" s="42"/>
      <c r="W60" s="42"/>
      <c r="X60" s="42"/>
      <c r="Y60" s="42"/>
      <c r="Z60" s="414">
        <f t="shared" si="9"/>
        <v>0</v>
      </c>
    </row>
    <row r="61" spans="1:26" s="50" customFormat="1" ht="15" customHeight="1">
      <c r="A61" s="42"/>
      <c r="B61" s="63" t="s">
        <v>82</v>
      </c>
      <c r="C61" s="63"/>
      <c r="D61" s="19"/>
      <c r="E61" s="282"/>
      <c r="F61" s="35"/>
      <c r="G61" s="42"/>
      <c r="H61" s="42"/>
      <c r="I61" s="42"/>
      <c r="J61" s="19"/>
      <c r="K61" s="42"/>
      <c r="L61" s="42"/>
      <c r="M61" s="42"/>
      <c r="N61" s="42">
        <f t="shared" si="4"/>
        <v>0</v>
      </c>
      <c r="O61" s="42"/>
      <c r="P61" s="140"/>
      <c r="Q61" s="42"/>
      <c r="R61" s="42"/>
      <c r="S61" s="42"/>
      <c r="T61" s="42"/>
      <c r="U61" s="42"/>
      <c r="V61" s="42"/>
      <c r="W61" s="42"/>
      <c r="X61" s="42"/>
      <c r="Y61" s="42"/>
      <c r="Z61" s="414">
        <f t="shared" si="9"/>
        <v>0</v>
      </c>
    </row>
    <row r="62" spans="1:26" s="50" customFormat="1" ht="15" customHeight="1">
      <c r="A62" s="42"/>
      <c r="B62" s="42" t="s">
        <v>182</v>
      </c>
      <c r="C62" s="42"/>
      <c r="D62" s="19">
        <v>8775</v>
      </c>
      <c r="E62" s="282">
        <v>41729</v>
      </c>
      <c r="F62" s="35">
        <v>0</v>
      </c>
      <c r="G62" s="42"/>
      <c r="H62" s="42"/>
      <c r="I62" s="32">
        <f>D62+F62-H62</f>
        <v>8775</v>
      </c>
      <c r="J62" s="19">
        <v>10</v>
      </c>
      <c r="K62" s="32">
        <f>ROUND(($L$6-E62)/365,0)</f>
        <v>7</v>
      </c>
      <c r="L62" s="32">
        <f>J62-K62</f>
        <v>3</v>
      </c>
      <c r="M62" s="32">
        <v>2935.7387328767127</v>
      </c>
      <c r="N62" s="32">
        <f t="shared" si="4"/>
        <v>439</v>
      </c>
      <c r="O62" s="32">
        <f>M62-N62</f>
        <v>2496.7387328767127</v>
      </c>
      <c r="P62" s="140">
        <f>O62/D62/L62*100</f>
        <v>9.4842876842420232</v>
      </c>
      <c r="Q62" s="32">
        <v>5839.2612671232873</v>
      </c>
      <c r="R62" s="32">
        <f>$V$7-$W$7</f>
        <v>365</v>
      </c>
      <c r="S62" s="32">
        <f>D62*P62*R62/(365*100)</f>
        <v>832.24624429223763</v>
      </c>
      <c r="T62" s="32">
        <v>0</v>
      </c>
      <c r="U62" s="32">
        <f>Q62+S62+T62</f>
        <v>6671.5075114155252</v>
      </c>
      <c r="V62" s="32">
        <v>0</v>
      </c>
      <c r="W62" s="32">
        <f>U62-V62</f>
        <v>6671.5075114155252</v>
      </c>
      <c r="X62" s="32">
        <f>I62-W62</f>
        <v>2103.4924885844748</v>
      </c>
      <c r="Y62" s="32">
        <v>2935.7387328767127</v>
      </c>
      <c r="Z62" s="414">
        <f t="shared" si="9"/>
        <v>1664.4924885844748</v>
      </c>
    </row>
    <row r="63" spans="1:26" s="50" customFormat="1" ht="15" customHeight="1">
      <c r="A63" s="42"/>
      <c r="B63" s="42" t="s">
        <v>183</v>
      </c>
      <c r="C63" s="42"/>
      <c r="D63" s="19">
        <v>3168</v>
      </c>
      <c r="E63" s="282">
        <v>41729</v>
      </c>
      <c r="F63" s="35">
        <v>0</v>
      </c>
      <c r="G63" s="42"/>
      <c r="H63" s="42"/>
      <c r="I63" s="32">
        <f>D63+F63-H63</f>
        <v>3168</v>
      </c>
      <c r="J63" s="19">
        <v>10</v>
      </c>
      <c r="K63" s="32">
        <f>ROUND(($L$6-E63)/365,0)</f>
        <v>7</v>
      </c>
      <c r="L63" s="32">
        <f>J63-K63</f>
        <v>3</v>
      </c>
      <c r="M63" s="32">
        <v>1059.4571404109588</v>
      </c>
      <c r="N63" s="32">
        <f t="shared" si="4"/>
        <v>158</v>
      </c>
      <c r="O63" s="32">
        <f>M63-N63</f>
        <v>901.4571404109588</v>
      </c>
      <c r="P63" s="140">
        <f>O63/D63/L63*100</f>
        <v>9.4850288342903912</v>
      </c>
      <c r="Q63" s="32">
        <v>2108.5428595890412</v>
      </c>
      <c r="R63" s="32">
        <f>$V$7-$W$7</f>
        <v>365</v>
      </c>
      <c r="S63" s="32">
        <f>D63*P63*R63/(365*100)</f>
        <v>300.48571347031964</v>
      </c>
      <c r="T63" s="32">
        <v>0</v>
      </c>
      <c r="U63" s="32">
        <f>Q63+S63+T63</f>
        <v>2409.028573059361</v>
      </c>
      <c r="V63" s="32">
        <v>0</v>
      </c>
      <c r="W63" s="32">
        <f>U63-V63</f>
        <v>2409.028573059361</v>
      </c>
      <c r="X63" s="32">
        <f>I63-W63</f>
        <v>758.97142694063905</v>
      </c>
      <c r="Y63" s="32">
        <v>1059.4571404109588</v>
      </c>
      <c r="Z63" s="414">
        <f t="shared" si="9"/>
        <v>600.97142694063905</v>
      </c>
    </row>
    <row r="64" spans="1:26" s="50" customFormat="1" ht="15" customHeight="1">
      <c r="A64" s="42"/>
      <c r="B64" s="42" t="s">
        <v>184</v>
      </c>
      <c r="C64" s="42"/>
      <c r="D64" s="19">
        <v>123270</v>
      </c>
      <c r="E64" s="282">
        <v>41729</v>
      </c>
      <c r="F64" s="35">
        <v>0</v>
      </c>
      <c r="G64" s="42"/>
      <c r="H64" s="42"/>
      <c r="I64" s="32">
        <f>D64+F64-H64</f>
        <v>123270</v>
      </c>
      <c r="J64" s="19">
        <v>10</v>
      </c>
      <c r="K64" s="32">
        <f>ROUND(($L$6-E64)/365,0)</f>
        <v>7</v>
      </c>
      <c r="L64" s="32">
        <f>J64-K64</f>
        <v>3</v>
      </c>
      <c r="M64" s="32">
        <v>41240.933236301367</v>
      </c>
      <c r="N64" s="32">
        <f t="shared" si="4"/>
        <v>6164</v>
      </c>
      <c r="O64" s="32">
        <f>M64-N64</f>
        <v>35076.933236301367</v>
      </c>
      <c r="P64" s="140">
        <f>O64/D64/L64*100</f>
        <v>9.4851229648471822</v>
      </c>
      <c r="Q64" s="32">
        <v>82029.066763698633</v>
      </c>
      <c r="R64" s="32">
        <f>$V$7-$W$7</f>
        <v>365</v>
      </c>
      <c r="S64" s="32">
        <f>D64*P64*R64/(365*100)</f>
        <v>11692.311078767121</v>
      </c>
      <c r="T64" s="32">
        <v>0</v>
      </c>
      <c r="U64" s="32">
        <f>Q64+S64+T64</f>
        <v>93721.37784246575</v>
      </c>
      <c r="V64" s="32">
        <v>0</v>
      </c>
      <c r="W64" s="32">
        <f>U64-V64</f>
        <v>93721.37784246575</v>
      </c>
      <c r="X64" s="32">
        <f>I64-W64</f>
        <v>29548.62215753425</v>
      </c>
      <c r="Y64" s="32">
        <v>41240.933236301367</v>
      </c>
      <c r="Z64" s="414">
        <f t="shared" si="9"/>
        <v>23384.62215753425</v>
      </c>
    </row>
    <row r="65" spans="1:26" s="50" customFormat="1" ht="15" customHeight="1">
      <c r="A65" s="42"/>
      <c r="B65" s="42"/>
      <c r="C65" s="42"/>
      <c r="D65" s="19"/>
      <c r="E65" s="282"/>
      <c r="F65" s="35"/>
      <c r="G65" s="42"/>
      <c r="H65" s="42"/>
      <c r="I65" s="32"/>
      <c r="J65" s="19"/>
      <c r="K65" s="32"/>
      <c r="L65" s="32"/>
      <c r="M65" s="32"/>
      <c r="N65" s="32">
        <f t="shared" si="4"/>
        <v>0</v>
      </c>
      <c r="O65" s="32"/>
      <c r="P65" s="140"/>
      <c r="Q65" s="32"/>
      <c r="R65" s="32"/>
      <c r="S65" s="32"/>
      <c r="T65" s="32"/>
      <c r="U65" s="32"/>
      <c r="V65" s="32"/>
      <c r="W65" s="32"/>
      <c r="X65" s="32"/>
      <c r="Y65" s="32"/>
      <c r="Z65" s="414">
        <f t="shared" si="9"/>
        <v>0</v>
      </c>
    </row>
    <row r="66" spans="1:26" s="50" customFormat="1" ht="15" customHeight="1">
      <c r="A66" s="42"/>
      <c r="B66" s="63" t="s">
        <v>134</v>
      </c>
      <c r="C66" s="63"/>
      <c r="D66" s="19"/>
      <c r="E66" s="282"/>
      <c r="F66" s="35"/>
      <c r="G66" s="42"/>
      <c r="H66" s="42"/>
      <c r="I66" s="32"/>
      <c r="J66" s="19"/>
      <c r="K66" s="32"/>
      <c r="L66" s="32"/>
      <c r="M66" s="32"/>
      <c r="N66" s="32">
        <f t="shared" si="4"/>
        <v>0</v>
      </c>
      <c r="O66" s="32"/>
      <c r="P66" s="140"/>
      <c r="Q66" s="32"/>
      <c r="R66" s="32"/>
      <c r="S66" s="32"/>
      <c r="T66" s="32"/>
      <c r="U66" s="32"/>
      <c r="V66" s="32"/>
      <c r="W66" s="32"/>
      <c r="X66" s="32"/>
      <c r="Y66" s="32"/>
      <c r="Z66" s="414">
        <f t="shared" si="9"/>
        <v>0</v>
      </c>
    </row>
    <row r="67" spans="1:26" s="50" customFormat="1" ht="15" customHeight="1">
      <c r="A67" s="42"/>
      <c r="B67" s="42" t="s">
        <v>185</v>
      </c>
      <c r="C67" s="42"/>
      <c r="D67" s="19">
        <v>44562</v>
      </c>
      <c r="E67" s="282">
        <v>41884</v>
      </c>
      <c r="F67" s="35">
        <v>0</v>
      </c>
      <c r="G67" s="42"/>
      <c r="H67" s="35">
        <v>0</v>
      </c>
      <c r="I67" s="32">
        <f>D67+F67-H67</f>
        <v>44562</v>
      </c>
      <c r="J67" s="19">
        <v>10</v>
      </c>
      <c r="K67" s="32">
        <f>ROUND(($L$6-E67)/365,0)</f>
        <v>7</v>
      </c>
      <c r="L67" s="32">
        <f>J67-K67</f>
        <v>3</v>
      </c>
      <c r="M67" s="32">
        <v>14922.361643835611</v>
      </c>
      <c r="N67" s="32">
        <f t="shared" si="4"/>
        <v>2228</v>
      </c>
      <c r="O67" s="32">
        <f>D67-N67</f>
        <v>42334</v>
      </c>
      <c r="P67" s="140">
        <f>O67/D67/J67*100</f>
        <v>9.5000224406444964</v>
      </c>
      <c r="Q67" s="32">
        <v>29639.638356164389</v>
      </c>
      <c r="R67" s="32">
        <f>$V$7-$W$7</f>
        <v>365</v>
      </c>
      <c r="S67" s="32">
        <f>D67*P67*R67/(365*100)</f>
        <v>4233.4000000000005</v>
      </c>
      <c r="T67" s="32">
        <v>0</v>
      </c>
      <c r="U67" s="32">
        <f>Q67+S67+T67</f>
        <v>33873.03835616439</v>
      </c>
      <c r="V67" s="32">
        <v>0</v>
      </c>
      <c r="W67" s="32">
        <f>U67-V67</f>
        <v>33873.03835616439</v>
      </c>
      <c r="X67" s="32">
        <f>I67-W67</f>
        <v>10688.96164383561</v>
      </c>
      <c r="Y67" s="32">
        <v>14922.361643835611</v>
      </c>
      <c r="Z67" s="414">
        <f t="shared" si="9"/>
        <v>8460.9616438356097</v>
      </c>
    </row>
    <row r="68" spans="1:26" s="50" customFormat="1" ht="15" customHeight="1">
      <c r="A68" s="42"/>
      <c r="B68" s="42"/>
      <c r="C68" s="42"/>
      <c r="D68" s="19"/>
      <c r="E68" s="282"/>
      <c r="F68" s="35"/>
      <c r="G68" s="42"/>
      <c r="H68" s="35"/>
      <c r="I68" s="32"/>
      <c r="J68" s="19"/>
      <c r="K68" s="32"/>
      <c r="L68" s="32"/>
      <c r="M68" s="32"/>
      <c r="N68" s="32">
        <f t="shared" si="4"/>
        <v>0</v>
      </c>
      <c r="O68" s="32"/>
      <c r="P68" s="140"/>
      <c r="Q68" s="32"/>
      <c r="R68" s="32"/>
      <c r="S68" s="32"/>
      <c r="T68" s="32"/>
      <c r="U68" s="32"/>
      <c r="V68" s="32"/>
      <c r="W68" s="32"/>
      <c r="X68" s="32"/>
      <c r="Y68" s="32"/>
      <c r="Z68" s="414">
        <f t="shared" si="9"/>
        <v>0</v>
      </c>
    </row>
    <row r="69" spans="1:26" s="50" customFormat="1" ht="15" customHeight="1">
      <c r="A69" s="42"/>
      <c r="B69" s="63" t="s">
        <v>364</v>
      </c>
      <c r="C69" s="63"/>
      <c r="D69" s="19"/>
      <c r="E69" s="282"/>
      <c r="F69" s="35"/>
      <c r="G69" s="42"/>
      <c r="H69" s="35"/>
      <c r="I69" s="32"/>
      <c r="J69" s="19"/>
      <c r="K69" s="32"/>
      <c r="L69" s="32"/>
      <c r="M69" s="32"/>
      <c r="N69" s="32">
        <f t="shared" si="4"/>
        <v>0</v>
      </c>
      <c r="O69" s="32"/>
      <c r="P69" s="140"/>
      <c r="Q69" s="32"/>
      <c r="R69" s="32"/>
      <c r="S69" s="32"/>
      <c r="T69" s="32"/>
      <c r="U69" s="32"/>
      <c r="V69" s="32"/>
      <c r="W69" s="32"/>
      <c r="X69" s="32"/>
      <c r="Y69" s="32"/>
      <c r="Z69" s="414">
        <f t="shared" si="9"/>
        <v>0</v>
      </c>
    </row>
    <row r="70" spans="1:26" s="50" customFormat="1" ht="15" customHeight="1">
      <c r="A70" s="42"/>
      <c r="B70" s="137" t="s">
        <v>365</v>
      </c>
      <c r="C70" s="137"/>
      <c r="D70" s="19">
        <v>53600</v>
      </c>
      <c r="E70" s="167">
        <v>43104</v>
      </c>
      <c r="F70" s="35">
        <v>0</v>
      </c>
      <c r="G70" s="42"/>
      <c r="H70" s="35"/>
      <c r="I70" s="32">
        <f>D70+F70-H70</f>
        <v>53600</v>
      </c>
      <c r="J70" s="19">
        <v>10</v>
      </c>
      <c r="K70" s="32">
        <v>1</v>
      </c>
      <c r="L70" s="32">
        <f>J70-K70</f>
        <v>9</v>
      </c>
      <c r="M70" s="32">
        <v>37110.2904109589</v>
      </c>
      <c r="N70" s="32">
        <f t="shared" si="4"/>
        <v>2680</v>
      </c>
      <c r="O70" s="32">
        <f>D70-N70</f>
        <v>50920</v>
      </c>
      <c r="P70" s="140">
        <f>O70/D70/J70*100</f>
        <v>9.5</v>
      </c>
      <c r="Q70" s="32">
        <v>16489.709589041096</v>
      </c>
      <c r="R70" s="32">
        <f>$V$7-$W$7</f>
        <v>365</v>
      </c>
      <c r="S70" s="32">
        <f>D70*P70*R70/(365*100)</f>
        <v>5092</v>
      </c>
      <c r="T70" s="32"/>
      <c r="U70" s="32">
        <f>Q70+S70+T70</f>
        <v>21581.709589041096</v>
      </c>
      <c r="V70" s="32"/>
      <c r="W70" s="32">
        <f>U70-V70</f>
        <v>21581.709589041096</v>
      </c>
      <c r="X70" s="32">
        <f>I70-W70</f>
        <v>32018.290410958904</v>
      </c>
      <c r="Y70" s="32">
        <v>37110.2904109589</v>
      </c>
      <c r="Z70" s="414">
        <f t="shared" si="9"/>
        <v>29338.290410958904</v>
      </c>
    </row>
    <row r="71" spans="1:26" s="50" customFormat="1" ht="15" customHeight="1">
      <c r="A71" s="42"/>
      <c r="B71" s="137"/>
      <c r="C71" s="137"/>
      <c r="D71" s="19"/>
      <c r="E71" s="283"/>
      <c r="F71" s="35"/>
      <c r="G71" s="42"/>
      <c r="H71" s="35"/>
      <c r="I71" s="32"/>
      <c r="J71" s="19"/>
      <c r="K71" s="32"/>
      <c r="L71" s="32"/>
      <c r="M71" s="32"/>
      <c r="N71" s="32">
        <f t="shared" si="4"/>
        <v>0</v>
      </c>
      <c r="O71" s="32"/>
      <c r="P71" s="140"/>
      <c r="Q71" s="32"/>
      <c r="R71" s="32"/>
      <c r="S71" s="32"/>
      <c r="T71" s="32"/>
      <c r="U71" s="32"/>
      <c r="V71" s="32"/>
      <c r="W71" s="32"/>
      <c r="X71" s="32"/>
      <c r="Y71" s="32"/>
      <c r="Z71" s="414">
        <f t="shared" si="9"/>
        <v>0</v>
      </c>
    </row>
    <row r="72" spans="1:26" s="50" customFormat="1" ht="15" customHeight="1">
      <c r="A72" s="42"/>
      <c r="B72" s="63" t="s">
        <v>375</v>
      </c>
      <c r="C72" s="63"/>
      <c r="D72" s="19"/>
      <c r="E72" s="283"/>
      <c r="F72" s="35"/>
      <c r="G72" s="42"/>
      <c r="H72" s="35"/>
      <c r="I72" s="32"/>
      <c r="J72" s="19"/>
      <c r="K72" s="32"/>
      <c r="L72" s="32"/>
      <c r="M72" s="32"/>
      <c r="N72" s="32">
        <f t="shared" si="4"/>
        <v>0</v>
      </c>
      <c r="O72" s="32"/>
      <c r="P72" s="140"/>
      <c r="Q72" s="32"/>
      <c r="R72" s="32"/>
      <c r="S72" s="32"/>
      <c r="T72" s="32"/>
      <c r="U72" s="32"/>
      <c r="V72" s="32"/>
      <c r="W72" s="32"/>
      <c r="X72" s="32"/>
      <c r="Y72" s="32"/>
      <c r="Z72" s="414">
        <f t="shared" si="9"/>
        <v>0</v>
      </c>
    </row>
    <row r="73" spans="1:26" s="50" customFormat="1" ht="15" customHeight="1">
      <c r="A73" s="42"/>
      <c r="B73" s="172" t="s">
        <v>376</v>
      </c>
      <c r="C73" s="172"/>
      <c r="D73" s="19">
        <v>18600</v>
      </c>
      <c r="E73" s="169">
        <v>43251</v>
      </c>
      <c r="F73" s="141"/>
      <c r="G73" s="42"/>
      <c r="H73" s="35"/>
      <c r="I73" s="32">
        <f>D73+F73-H73</f>
        <v>18600</v>
      </c>
      <c r="J73" s="19">
        <v>10</v>
      </c>
      <c r="K73" s="32">
        <v>1</v>
      </c>
      <c r="L73" s="32">
        <f>J73-K73</f>
        <v>9</v>
      </c>
      <c r="M73" s="32">
        <v>13589.465753424658</v>
      </c>
      <c r="N73" s="32">
        <f t="shared" si="4"/>
        <v>930</v>
      </c>
      <c r="O73" s="32">
        <f>D73-N73</f>
        <v>17670</v>
      </c>
      <c r="P73" s="140">
        <f>O73/D73/J73*100</f>
        <v>9.5</v>
      </c>
      <c r="Q73" s="32">
        <v>5010.534246575342</v>
      </c>
      <c r="R73" s="32">
        <f>$V$7-$W$7</f>
        <v>365</v>
      </c>
      <c r="S73" s="32">
        <f>D73*P73*R73/(365*100)</f>
        <v>1767</v>
      </c>
      <c r="T73" s="32"/>
      <c r="U73" s="32">
        <f>Q73+S73+T73</f>
        <v>6777.534246575342</v>
      </c>
      <c r="V73" s="32"/>
      <c r="W73" s="32">
        <f>U73-V73</f>
        <v>6777.534246575342</v>
      </c>
      <c r="X73" s="32">
        <f>I73-W73</f>
        <v>11822.465753424658</v>
      </c>
      <c r="Y73" s="32">
        <v>13589.465753424658</v>
      </c>
      <c r="Z73" s="414">
        <f t="shared" si="9"/>
        <v>10892.465753424658</v>
      </c>
    </row>
    <row r="74" spans="1:26" s="50" customFormat="1" ht="15" customHeight="1">
      <c r="A74" s="42"/>
      <c r="B74" s="172" t="s">
        <v>386</v>
      </c>
      <c r="C74" s="172"/>
      <c r="D74" s="19">
        <v>171637</v>
      </c>
      <c r="E74" s="169">
        <v>43555</v>
      </c>
      <c r="F74" s="141"/>
      <c r="G74" s="42"/>
      <c r="H74" s="35"/>
      <c r="I74" s="32">
        <f>D74+F74-H74</f>
        <v>171637</v>
      </c>
      <c r="J74" s="19">
        <v>10</v>
      </c>
      <c r="K74" s="32">
        <v>1</v>
      </c>
      <c r="L74" s="32">
        <f>J74-K74</f>
        <v>9</v>
      </c>
      <c r="M74" s="32">
        <v>138981.32739726026</v>
      </c>
      <c r="N74" s="32">
        <f t="shared" si="4"/>
        <v>8582</v>
      </c>
      <c r="O74" s="32">
        <f>D74-N74</f>
        <v>163055</v>
      </c>
      <c r="P74" s="140">
        <f>O74/D74/J74*100</f>
        <v>9.4999912606256238</v>
      </c>
      <c r="Q74" s="32">
        <v>32655.672602739731</v>
      </c>
      <c r="R74" s="32">
        <f>$V$7-$W$7</f>
        <v>365</v>
      </c>
      <c r="S74" s="32">
        <f>D74*P74*R74/(365*100)</f>
        <v>16305.500000000004</v>
      </c>
      <c r="T74" s="32"/>
      <c r="U74" s="32">
        <f>Q74+S74+T74</f>
        <v>48961.172602739738</v>
      </c>
      <c r="V74" s="32"/>
      <c r="W74" s="32">
        <f>U74-V74</f>
        <v>48961.172602739738</v>
      </c>
      <c r="X74" s="32">
        <f>I74-W74</f>
        <v>122675.82739726026</v>
      </c>
      <c r="Y74" s="32">
        <v>138981.32739726026</v>
      </c>
      <c r="Z74" s="414">
        <f t="shared" si="9"/>
        <v>114093.82739726026</v>
      </c>
    </row>
    <row r="75" spans="1:26" s="50" customFormat="1" ht="15" customHeight="1">
      <c r="A75" s="42"/>
      <c r="B75" s="172" t="s">
        <v>386</v>
      </c>
      <c r="C75" s="172"/>
      <c r="D75" s="19">
        <v>390856</v>
      </c>
      <c r="E75" s="169">
        <v>43555</v>
      </c>
      <c r="F75" s="141"/>
      <c r="G75" s="42"/>
      <c r="H75" s="35"/>
      <c r="I75" s="32">
        <f>D75+F75-H75</f>
        <v>390856</v>
      </c>
      <c r="J75" s="19">
        <v>10</v>
      </c>
      <c r="K75" s="32">
        <v>1</v>
      </c>
      <c r="L75" s="32">
        <f>J75-K75</f>
        <v>9</v>
      </c>
      <c r="M75" s="32">
        <v>316491.67041095893</v>
      </c>
      <c r="N75" s="32">
        <f t="shared" si="4"/>
        <v>19543</v>
      </c>
      <c r="O75" s="32">
        <f>D75-N75</f>
        <v>371313</v>
      </c>
      <c r="P75" s="140">
        <f>O75/D75/J75*100</f>
        <v>9.4999948830259733</v>
      </c>
      <c r="Q75" s="32">
        <v>74364.329589041095</v>
      </c>
      <c r="R75" s="32">
        <f>$V$7-$W$7</f>
        <v>365</v>
      </c>
      <c r="S75" s="32">
        <f>D75*P75*R75/(365*100)</f>
        <v>37131.300000000003</v>
      </c>
      <c r="T75" s="32"/>
      <c r="U75" s="32">
        <f>Q75+S75+T75</f>
        <v>111495.6295890411</v>
      </c>
      <c r="V75" s="32"/>
      <c r="W75" s="32">
        <f>U75-V75</f>
        <v>111495.6295890411</v>
      </c>
      <c r="X75" s="32">
        <f>I75-W75</f>
        <v>279360.37041095889</v>
      </c>
      <c r="Y75" s="32">
        <v>316491.67041095893</v>
      </c>
      <c r="Z75" s="414">
        <f t="shared" si="9"/>
        <v>259817.37041095889</v>
      </c>
    </row>
    <row r="76" spans="1:26" s="50" customFormat="1" ht="15" customHeight="1">
      <c r="A76" s="42"/>
      <c r="B76" s="172" t="s">
        <v>386</v>
      </c>
      <c r="C76" s="172"/>
      <c r="D76" s="19">
        <v>502632</v>
      </c>
      <c r="E76" s="169">
        <v>43555</v>
      </c>
      <c r="F76" s="141"/>
      <c r="G76" s="42"/>
      <c r="H76" s="35"/>
      <c r="I76" s="32">
        <f>D76+F76-H76</f>
        <v>502632</v>
      </c>
      <c r="J76" s="19">
        <v>10</v>
      </c>
      <c r="K76" s="32">
        <v>1</v>
      </c>
      <c r="L76" s="32">
        <f>J76-K76</f>
        <v>9</v>
      </c>
      <c r="M76" s="32">
        <v>407001.17808219179</v>
      </c>
      <c r="N76" s="32">
        <f t="shared" si="4"/>
        <v>25132</v>
      </c>
      <c r="O76" s="32">
        <f>D76-N76</f>
        <v>477500</v>
      </c>
      <c r="P76" s="140">
        <f>O76/D76/J76*100</f>
        <v>9.4999920418914829</v>
      </c>
      <c r="Q76" s="32">
        <v>95630.821917808222</v>
      </c>
      <c r="R76" s="32">
        <f>$V$7-$W$7</f>
        <v>365</v>
      </c>
      <c r="S76" s="32">
        <f>D76*P76*R76/(365*100)</f>
        <v>47750</v>
      </c>
      <c r="T76" s="32"/>
      <c r="U76" s="32">
        <f>Q76+S76+T76</f>
        <v>143380.82191780821</v>
      </c>
      <c r="V76" s="32"/>
      <c r="W76" s="32">
        <f>U76-V76</f>
        <v>143380.82191780821</v>
      </c>
      <c r="X76" s="32">
        <f>I76-W76</f>
        <v>359251.17808219179</v>
      </c>
      <c r="Y76" s="32">
        <v>407001.17808219179</v>
      </c>
      <c r="Z76" s="414">
        <f t="shared" si="9"/>
        <v>334119.17808219179</v>
      </c>
    </row>
    <row r="77" spans="1:26" s="50" customFormat="1" ht="15" customHeight="1">
      <c r="A77" s="42"/>
      <c r="B77" s="172" t="s">
        <v>386</v>
      </c>
      <c r="C77" s="172"/>
      <c r="D77" s="19">
        <v>781319</v>
      </c>
      <c r="E77" s="169">
        <v>43555</v>
      </c>
      <c r="F77" s="141"/>
      <c r="G77" s="42"/>
      <c r="H77" s="35"/>
      <c r="I77" s="32">
        <f>D77+F77-H77</f>
        <v>781319</v>
      </c>
      <c r="J77" s="19">
        <v>10</v>
      </c>
      <c r="K77" s="32">
        <v>1</v>
      </c>
      <c r="L77" s="32">
        <f>J77-K77</f>
        <v>9</v>
      </c>
      <c r="M77" s="32">
        <v>632665.04301369865</v>
      </c>
      <c r="N77" s="32">
        <f t="shared" si="4"/>
        <v>39066</v>
      </c>
      <c r="O77" s="32">
        <f>D77-N77</f>
        <v>742253</v>
      </c>
      <c r="P77" s="140">
        <f>O77/D77/J77*100</f>
        <v>9.4999993600565205</v>
      </c>
      <c r="Q77" s="32">
        <v>148653.9569863014</v>
      </c>
      <c r="R77" s="32">
        <f>$V$7-$W$7</f>
        <v>365</v>
      </c>
      <c r="S77" s="32">
        <f>D77*P77*R77/(365*100)</f>
        <v>74225.300000000017</v>
      </c>
      <c r="T77" s="32"/>
      <c r="U77" s="32">
        <f>Q77+S77+T77</f>
        <v>222879.25698630142</v>
      </c>
      <c r="V77" s="32"/>
      <c r="W77" s="32">
        <f>U77-V77</f>
        <v>222879.25698630142</v>
      </c>
      <c r="X77" s="32">
        <f>I77-W77</f>
        <v>558439.74301369861</v>
      </c>
      <c r="Y77" s="32">
        <v>632665.04301369865</v>
      </c>
      <c r="Z77" s="414">
        <f t="shared" si="9"/>
        <v>519373.74301369861</v>
      </c>
    </row>
    <row r="78" spans="1:26" s="50" customFormat="1" ht="15" hidden="1" customHeight="1">
      <c r="A78" s="42"/>
      <c r="B78" s="107" t="s">
        <v>111</v>
      </c>
      <c r="C78" s="107"/>
      <c r="D78" s="76">
        <f>SUM(D11:D77)</f>
        <v>3341458</v>
      </c>
      <c r="E78" s="198"/>
      <c r="F78" s="150">
        <f>SUM(F11:F77)</f>
        <v>0</v>
      </c>
      <c r="G78" s="90"/>
      <c r="H78" s="76">
        <f>SUM(H11:H73)</f>
        <v>0</v>
      </c>
      <c r="I78" s="76">
        <f>SUM(I11:I77)</f>
        <v>3341458</v>
      </c>
      <c r="J78" s="76"/>
      <c r="K78" s="76"/>
      <c r="L78" s="76"/>
      <c r="M78" s="76">
        <f>SUM(M11:M77)</f>
        <v>1789874.6267592593</v>
      </c>
      <c r="N78" s="76">
        <f>SUM(N11:N77)</f>
        <v>167076</v>
      </c>
      <c r="O78" s="76">
        <f>SUM(O11:O77)</f>
        <v>2025243.2900469305</v>
      </c>
      <c r="P78" s="161"/>
      <c r="Q78" s="76">
        <f>SUM(Q11:Q77)</f>
        <v>1551583.3732407405</v>
      </c>
      <c r="R78" s="76"/>
      <c r="S78" s="76">
        <f t="shared" ref="S78:Y78" si="32">SUM(S11:S77)</f>
        <v>311707.39677737909</v>
      </c>
      <c r="T78" s="76">
        <f t="shared" si="32"/>
        <v>0</v>
      </c>
      <c r="U78" s="76">
        <f t="shared" si="32"/>
        <v>1863290.7700181196</v>
      </c>
      <c r="V78" s="76">
        <f t="shared" si="32"/>
        <v>0</v>
      </c>
      <c r="W78" s="76">
        <f t="shared" si="32"/>
        <v>1863290.7700181196</v>
      </c>
      <c r="X78" s="76">
        <f t="shared" si="32"/>
        <v>1478167.2299818802</v>
      </c>
      <c r="Y78" s="76">
        <f t="shared" si="32"/>
        <v>1789874.6267592593</v>
      </c>
      <c r="Z78" s="12"/>
    </row>
    <row r="79" spans="1:26" ht="15" hidden="1" customHeight="1">
      <c r="I79" s="52">
        <f>I78+I82</f>
        <v>3343158</v>
      </c>
      <c r="X79" s="52">
        <f>X78+X82</f>
        <v>1478251.6717627021</v>
      </c>
    </row>
    <row r="80" spans="1:26" s="57" customFormat="1" ht="15" hidden="1" customHeight="1">
      <c r="B80" s="57" t="s">
        <v>111</v>
      </c>
      <c r="D80" s="152">
        <v>3343158</v>
      </c>
      <c r="E80" s="385"/>
      <c r="F80" s="152">
        <v>0</v>
      </c>
      <c r="G80" s="152"/>
      <c r="H80" s="152">
        <v>0</v>
      </c>
      <c r="I80" s="452">
        <v>3343158</v>
      </c>
      <c r="J80" s="152"/>
      <c r="K80" s="152"/>
      <c r="L80" s="152"/>
      <c r="M80" s="152">
        <v>1789959.0685400811</v>
      </c>
      <c r="N80" s="152">
        <v>166792</v>
      </c>
      <c r="O80" s="152">
        <v>2025611.7318277524</v>
      </c>
      <c r="P80" s="152"/>
      <c r="Q80" s="152">
        <v>1553198.9314599186</v>
      </c>
      <c r="R80" s="152"/>
      <c r="S80" s="152">
        <v>156280.69482263119</v>
      </c>
      <c r="T80" s="152">
        <v>0</v>
      </c>
      <c r="U80" s="152">
        <v>1709479.6262825499</v>
      </c>
      <c r="V80" s="152">
        <v>0</v>
      </c>
      <c r="W80" s="152">
        <v>1709479.6262825499</v>
      </c>
      <c r="X80" s="152">
        <v>1633678.3737174501</v>
      </c>
      <c r="Y80" s="152">
        <v>1789959.0685400811</v>
      </c>
    </row>
    <row r="81" spans="1:26" ht="15" hidden="1" customHeight="1"/>
    <row r="82" spans="1:26" s="50" customFormat="1" ht="15" customHeight="1">
      <c r="A82" s="42"/>
      <c r="B82" s="42" t="s">
        <v>144</v>
      </c>
      <c r="C82" s="42"/>
      <c r="D82" s="19">
        <v>1700</v>
      </c>
      <c r="E82" s="166">
        <v>40443</v>
      </c>
      <c r="F82" s="35">
        <v>0</v>
      </c>
      <c r="G82" s="42"/>
      <c r="H82" s="42"/>
      <c r="I82" s="32">
        <f>D82+F82-H82</f>
        <v>1700</v>
      </c>
      <c r="J82" s="19">
        <v>10</v>
      </c>
      <c r="K82" s="32">
        <f>ROUND(($L$6-E82)/365,0)</f>
        <v>11</v>
      </c>
      <c r="L82" s="32">
        <f>J82-K82</f>
        <v>-1</v>
      </c>
      <c r="M82" s="32">
        <v>84.441780821917746</v>
      </c>
      <c r="N82" s="32">
        <f>ROUND(D82*5%,0)</f>
        <v>85</v>
      </c>
      <c r="O82" s="32">
        <f>M82-N82</f>
        <v>-0.55821917808225407</v>
      </c>
      <c r="P82" s="140"/>
      <c r="Q82" s="32">
        <v>1615.5582191780823</v>
      </c>
      <c r="R82" s="32">
        <f t="shared" si="2"/>
        <v>365</v>
      </c>
      <c r="S82" s="32">
        <f>D82*P82*R82/(365*100)</f>
        <v>0</v>
      </c>
      <c r="T82" s="32">
        <v>0</v>
      </c>
      <c r="U82" s="32">
        <f>Q82+S82+T82</f>
        <v>1615.5582191780823</v>
      </c>
      <c r="V82" s="32">
        <v>0</v>
      </c>
      <c r="W82" s="32">
        <f>U82-V82</f>
        <v>1615.5582191780823</v>
      </c>
      <c r="X82" s="32">
        <f>I82-W82</f>
        <v>84.441780821917746</v>
      </c>
      <c r="Y82" s="32">
        <v>84.441780821917746</v>
      </c>
      <c r="Z82" s="12"/>
    </row>
  </sheetData>
  <autoFilter ref="A8:Y8">
    <filterColumn colId="3" showButton="0"/>
    <filterColumn colId="4" showButton="0"/>
    <filterColumn colId="5" showButton="0"/>
    <filterColumn colId="6" showButton="0"/>
    <filterColumn colId="7" showButton="0"/>
    <filterColumn colId="9" showButton="0"/>
    <filterColumn colId="10"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autoFilter>
  <mergeCells count="6">
    <mergeCell ref="Q8:W8"/>
    <mergeCell ref="E9:F9"/>
    <mergeCell ref="G9:H9"/>
    <mergeCell ref="D8:I8"/>
    <mergeCell ref="J8:L8"/>
    <mergeCell ref="M8:P8"/>
  </mergeCells>
  <conditionalFormatting sqref="Z1:Z1048576">
    <cfRule type="cellIs" dxfId="4" priority="1" operator="lessThan">
      <formula>0</formula>
    </cfRule>
  </conditionalFormatting>
  <printOptions horizontalCentered="1" gridLines="1"/>
  <pageMargins left="0.25" right="0.25" top="0.75" bottom="0.5" header="0.25" footer="0.25"/>
  <pageSetup paperSize="9" scale="49" fitToHeight="2" orientation="landscape" r:id="rId1"/>
  <headerFooter alignWithMargins="0">
    <oddHeader xml:space="preserve">&amp;LDepreciation on Furniture &amp; Fixture&amp;CCentury NF Castings
</oddHead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84"/>
  <sheetViews>
    <sheetView zoomScale="90" zoomScaleNormal="90" workbookViewId="0">
      <pane xSplit="2" ySplit="10" topLeftCell="C65" activePane="bottomRight" state="frozen"/>
      <selection pane="topRight" activeCell="C1" sqref="C1"/>
      <selection pane="bottomLeft" activeCell="A7" sqref="A7"/>
      <selection pane="bottomRight" activeCell="B79" sqref="B79:C79 I79:J79 X79"/>
    </sheetView>
  </sheetViews>
  <sheetFormatPr defaultRowHeight="15" customHeight="1"/>
  <cols>
    <col min="1" max="1" width="6" style="57" customWidth="1"/>
    <col min="2" max="2" width="30.140625" style="12" customWidth="1"/>
    <col min="3" max="3" width="10.5703125" style="55" customWidth="1"/>
    <col min="4" max="4" width="11.7109375" style="12" hidden="1" customWidth="1"/>
    <col min="5" max="5" width="11.42578125" style="55" hidden="1" customWidth="1"/>
    <col min="6" max="6" width="13.140625" style="12" hidden="1" customWidth="1"/>
    <col min="7" max="7" width="8.140625" style="12" hidden="1" customWidth="1"/>
    <col min="8" max="8" width="13.140625" style="12" hidden="1" customWidth="1"/>
    <col min="9" max="10" width="13.140625" style="12" customWidth="1"/>
    <col min="11" max="11" width="9.28515625" style="153" hidden="1" customWidth="1"/>
    <col min="12" max="12" width="9.28515625" style="12" hidden="1" customWidth="1"/>
    <col min="13" max="17" width="13.140625" style="12" hidden="1" customWidth="1"/>
    <col min="18" max="18" width="11.85546875" style="55" hidden="1" customWidth="1"/>
    <col min="19" max="19" width="13.28515625" style="153" hidden="1" customWidth="1"/>
    <col min="20" max="23" width="13.140625" style="12" hidden="1" customWidth="1"/>
    <col min="24" max="24" width="12.42578125" style="12" customWidth="1"/>
    <col min="25" max="25" width="13.42578125" style="12" customWidth="1"/>
    <col min="26" max="26" width="10.28515625" style="153" bestFit="1" customWidth="1"/>
    <col min="27" max="27" width="10" style="12" bestFit="1" customWidth="1"/>
    <col min="28" max="258" width="9.140625" style="12"/>
    <col min="259" max="259" width="49.28515625" style="12" customWidth="1"/>
    <col min="260" max="280" width="13.140625" style="12" customWidth="1"/>
    <col min="281" max="281" width="12" style="12" customWidth="1"/>
    <col min="282" max="514" width="9.140625" style="12"/>
    <col min="515" max="515" width="49.28515625" style="12" customWidth="1"/>
    <col min="516" max="536" width="13.140625" style="12" customWidth="1"/>
    <col min="537" max="537" width="12" style="12" customWidth="1"/>
    <col min="538" max="770" width="9.140625" style="12"/>
    <col min="771" max="771" width="49.28515625" style="12" customWidth="1"/>
    <col min="772" max="792" width="13.140625" style="12" customWidth="1"/>
    <col min="793" max="793" width="12" style="12" customWidth="1"/>
    <col min="794" max="1026" width="9.140625" style="12"/>
    <col min="1027" max="1027" width="49.28515625" style="12" customWidth="1"/>
    <col min="1028" max="1048" width="13.140625" style="12" customWidth="1"/>
    <col min="1049" max="1049" width="12" style="12" customWidth="1"/>
    <col min="1050" max="1282" width="9.140625" style="12"/>
    <col min="1283" max="1283" width="49.28515625" style="12" customWidth="1"/>
    <col min="1284" max="1304" width="13.140625" style="12" customWidth="1"/>
    <col min="1305" max="1305" width="12" style="12" customWidth="1"/>
    <col min="1306" max="1538" width="9.140625" style="12"/>
    <col min="1539" max="1539" width="49.28515625" style="12" customWidth="1"/>
    <col min="1540" max="1560" width="13.140625" style="12" customWidth="1"/>
    <col min="1561" max="1561" width="12" style="12" customWidth="1"/>
    <col min="1562" max="1794" width="9.140625" style="12"/>
    <col min="1795" max="1795" width="49.28515625" style="12" customWidth="1"/>
    <col min="1796" max="1816" width="13.140625" style="12" customWidth="1"/>
    <col min="1817" max="1817" width="12" style="12" customWidth="1"/>
    <col min="1818" max="2050" width="9.140625" style="12"/>
    <col min="2051" max="2051" width="49.28515625" style="12" customWidth="1"/>
    <col min="2052" max="2072" width="13.140625" style="12" customWidth="1"/>
    <col min="2073" max="2073" width="12" style="12" customWidth="1"/>
    <col min="2074" max="2306" width="9.140625" style="12"/>
    <col min="2307" max="2307" width="49.28515625" style="12" customWidth="1"/>
    <col min="2308" max="2328" width="13.140625" style="12" customWidth="1"/>
    <col min="2329" max="2329" width="12" style="12" customWidth="1"/>
    <col min="2330" max="2562" width="9.140625" style="12"/>
    <col min="2563" max="2563" width="49.28515625" style="12" customWidth="1"/>
    <col min="2564" max="2584" width="13.140625" style="12" customWidth="1"/>
    <col min="2585" max="2585" width="12" style="12" customWidth="1"/>
    <col min="2586" max="2818" width="9.140625" style="12"/>
    <col min="2819" max="2819" width="49.28515625" style="12" customWidth="1"/>
    <col min="2820" max="2840" width="13.140625" style="12" customWidth="1"/>
    <col min="2841" max="2841" width="12" style="12" customWidth="1"/>
    <col min="2842" max="3074" width="9.140625" style="12"/>
    <col min="3075" max="3075" width="49.28515625" style="12" customWidth="1"/>
    <col min="3076" max="3096" width="13.140625" style="12" customWidth="1"/>
    <col min="3097" max="3097" width="12" style="12" customWidth="1"/>
    <col min="3098" max="3330" width="9.140625" style="12"/>
    <col min="3331" max="3331" width="49.28515625" style="12" customWidth="1"/>
    <col min="3332" max="3352" width="13.140625" style="12" customWidth="1"/>
    <col min="3353" max="3353" width="12" style="12" customWidth="1"/>
    <col min="3354" max="3586" width="9.140625" style="12"/>
    <col min="3587" max="3587" width="49.28515625" style="12" customWidth="1"/>
    <col min="3588" max="3608" width="13.140625" style="12" customWidth="1"/>
    <col min="3609" max="3609" width="12" style="12" customWidth="1"/>
    <col min="3610" max="3842" width="9.140625" style="12"/>
    <col min="3843" max="3843" width="49.28515625" style="12" customWidth="1"/>
    <col min="3844" max="3864" width="13.140625" style="12" customWidth="1"/>
    <col min="3865" max="3865" width="12" style="12" customWidth="1"/>
    <col min="3866" max="4098" width="9.140625" style="12"/>
    <col min="4099" max="4099" width="49.28515625" style="12" customWidth="1"/>
    <col min="4100" max="4120" width="13.140625" style="12" customWidth="1"/>
    <col min="4121" max="4121" width="12" style="12" customWidth="1"/>
    <col min="4122" max="4354" width="9.140625" style="12"/>
    <col min="4355" max="4355" width="49.28515625" style="12" customWidth="1"/>
    <col min="4356" max="4376" width="13.140625" style="12" customWidth="1"/>
    <col min="4377" max="4377" width="12" style="12" customWidth="1"/>
    <col min="4378" max="4610" width="9.140625" style="12"/>
    <col min="4611" max="4611" width="49.28515625" style="12" customWidth="1"/>
    <col min="4612" max="4632" width="13.140625" style="12" customWidth="1"/>
    <col min="4633" max="4633" width="12" style="12" customWidth="1"/>
    <col min="4634" max="4866" width="9.140625" style="12"/>
    <col min="4867" max="4867" width="49.28515625" style="12" customWidth="1"/>
    <col min="4868" max="4888" width="13.140625" style="12" customWidth="1"/>
    <col min="4889" max="4889" width="12" style="12" customWidth="1"/>
    <col min="4890" max="5122" width="9.140625" style="12"/>
    <col min="5123" max="5123" width="49.28515625" style="12" customWidth="1"/>
    <col min="5124" max="5144" width="13.140625" style="12" customWidth="1"/>
    <col min="5145" max="5145" width="12" style="12" customWidth="1"/>
    <col min="5146" max="5378" width="9.140625" style="12"/>
    <col min="5379" max="5379" width="49.28515625" style="12" customWidth="1"/>
    <col min="5380" max="5400" width="13.140625" style="12" customWidth="1"/>
    <col min="5401" max="5401" width="12" style="12" customWidth="1"/>
    <col min="5402" max="5634" width="9.140625" style="12"/>
    <col min="5635" max="5635" width="49.28515625" style="12" customWidth="1"/>
    <col min="5636" max="5656" width="13.140625" style="12" customWidth="1"/>
    <col min="5657" max="5657" width="12" style="12" customWidth="1"/>
    <col min="5658" max="5890" width="9.140625" style="12"/>
    <col min="5891" max="5891" width="49.28515625" style="12" customWidth="1"/>
    <col min="5892" max="5912" width="13.140625" style="12" customWidth="1"/>
    <col min="5913" max="5913" width="12" style="12" customWidth="1"/>
    <col min="5914" max="6146" width="9.140625" style="12"/>
    <col min="6147" max="6147" width="49.28515625" style="12" customWidth="1"/>
    <col min="6148" max="6168" width="13.140625" style="12" customWidth="1"/>
    <col min="6169" max="6169" width="12" style="12" customWidth="1"/>
    <col min="6170" max="6402" width="9.140625" style="12"/>
    <col min="6403" max="6403" width="49.28515625" style="12" customWidth="1"/>
    <col min="6404" max="6424" width="13.140625" style="12" customWidth="1"/>
    <col min="6425" max="6425" width="12" style="12" customWidth="1"/>
    <col min="6426" max="6658" width="9.140625" style="12"/>
    <col min="6659" max="6659" width="49.28515625" style="12" customWidth="1"/>
    <col min="6660" max="6680" width="13.140625" style="12" customWidth="1"/>
    <col min="6681" max="6681" width="12" style="12" customWidth="1"/>
    <col min="6682" max="6914" width="9.140625" style="12"/>
    <col min="6915" max="6915" width="49.28515625" style="12" customWidth="1"/>
    <col min="6916" max="6936" width="13.140625" style="12" customWidth="1"/>
    <col min="6937" max="6937" width="12" style="12" customWidth="1"/>
    <col min="6938" max="7170" width="9.140625" style="12"/>
    <col min="7171" max="7171" width="49.28515625" style="12" customWidth="1"/>
    <col min="7172" max="7192" width="13.140625" style="12" customWidth="1"/>
    <col min="7193" max="7193" width="12" style="12" customWidth="1"/>
    <col min="7194" max="7426" width="9.140625" style="12"/>
    <col min="7427" max="7427" width="49.28515625" style="12" customWidth="1"/>
    <col min="7428" max="7448" width="13.140625" style="12" customWidth="1"/>
    <col min="7449" max="7449" width="12" style="12" customWidth="1"/>
    <col min="7450" max="7682" width="9.140625" style="12"/>
    <col min="7683" max="7683" width="49.28515625" style="12" customWidth="1"/>
    <col min="7684" max="7704" width="13.140625" style="12" customWidth="1"/>
    <col min="7705" max="7705" width="12" style="12" customWidth="1"/>
    <col min="7706" max="7938" width="9.140625" style="12"/>
    <col min="7939" max="7939" width="49.28515625" style="12" customWidth="1"/>
    <col min="7940" max="7960" width="13.140625" style="12" customWidth="1"/>
    <col min="7961" max="7961" width="12" style="12" customWidth="1"/>
    <col min="7962" max="8194" width="9.140625" style="12"/>
    <col min="8195" max="8195" width="49.28515625" style="12" customWidth="1"/>
    <col min="8196" max="8216" width="13.140625" style="12" customWidth="1"/>
    <col min="8217" max="8217" width="12" style="12" customWidth="1"/>
    <col min="8218" max="8450" width="9.140625" style="12"/>
    <col min="8451" max="8451" width="49.28515625" style="12" customWidth="1"/>
    <col min="8452" max="8472" width="13.140625" style="12" customWidth="1"/>
    <col min="8473" max="8473" width="12" style="12" customWidth="1"/>
    <col min="8474" max="8706" width="9.140625" style="12"/>
    <col min="8707" max="8707" width="49.28515625" style="12" customWidth="1"/>
    <col min="8708" max="8728" width="13.140625" style="12" customWidth="1"/>
    <col min="8729" max="8729" width="12" style="12" customWidth="1"/>
    <col min="8730" max="8962" width="9.140625" style="12"/>
    <col min="8963" max="8963" width="49.28515625" style="12" customWidth="1"/>
    <col min="8964" max="8984" width="13.140625" style="12" customWidth="1"/>
    <col min="8985" max="8985" width="12" style="12" customWidth="1"/>
    <col min="8986" max="9218" width="9.140625" style="12"/>
    <col min="9219" max="9219" width="49.28515625" style="12" customWidth="1"/>
    <col min="9220" max="9240" width="13.140625" style="12" customWidth="1"/>
    <col min="9241" max="9241" width="12" style="12" customWidth="1"/>
    <col min="9242" max="9474" width="9.140625" style="12"/>
    <col min="9475" max="9475" width="49.28515625" style="12" customWidth="1"/>
    <col min="9476" max="9496" width="13.140625" style="12" customWidth="1"/>
    <col min="9497" max="9497" width="12" style="12" customWidth="1"/>
    <col min="9498" max="9730" width="9.140625" style="12"/>
    <col min="9731" max="9731" width="49.28515625" style="12" customWidth="1"/>
    <col min="9732" max="9752" width="13.140625" style="12" customWidth="1"/>
    <col min="9753" max="9753" width="12" style="12" customWidth="1"/>
    <col min="9754" max="9986" width="9.140625" style="12"/>
    <col min="9987" max="9987" width="49.28515625" style="12" customWidth="1"/>
    <col min="9988" max="10008" width="13.140625" style="12" customWidth="1"/>
    <col min="10009" max="10009" width="12" style="12" customWidth="1"/>
    <col min="10010" max="10242" width="9.140625" style="12"/>
    <col min="10243" max="10243" width="49.28515625" style="12" customWidth="1"/>
    <col min="10244" max="10264" width="13.140625" style="12" customWidth="1"/>
    <col min="10265" max="10265" width="12" style="12" customWidth="1"/>
    <col min="10266" max="10498" width="9.140625" style="12"/>
    <col min="10499" max="10499" width="49.28515625" style="12" customWidth="1"/>
    <col min="10500" max="10520" width="13.140625" style="12" customWidth="1"/>
    <col min="10521" max="10521" width="12" style="12" customWidth="1"/>
    <col min="10522" max="10754" width="9.140625" style="12"/>
    <col min="10755" max="10755" width="49.28515625" style="12" customWidth="1"/>
    <col min="10756" max="10776" width="13.140625" style="12" customWidth="1"/>
    <col min="10777" max="10777" width="12" style="12" customWidth="1"/>
    <col min="10778" max="11010" width="9.140625" style="12"/>
    <col min="11011" max="11011" width="49.28515625" style="12" customWidth="1"/>
    <col min="11012" max="11032" width="13.140625" style="12" customWidth="1"/>
    <col min="11033" max="11033" width="12" style="12" customWidth="1"/>
    <col min="11034" max="11266" width="9.140625" style="12"/>
    <col min="11267" max="11267" width="49.28515625" style="12" customWidth="1"/>
    <col min="11268" max="11288" width="13.140625" style="12" customWidth="1"/>
    <col min="11289" max="11289" width="12" style="12" customWidth="1"/>
    <col min="11290" max="11522" width="9.140625" style="12"/>
    <col min="11523" max="11523" width="49.28515625" style="12" customWidth="1"/>
    <col min="11524" max="11544" width="13.140625" style="12" customWidth="1"/>
    <col min="11545" max="11545" width="12" style="12" customWidth="1"/>
    <col min="11546" max="11778" width="9.140625" style="12"/>
    <col min="11779" max="11779" width="49.28515625" style="12" customWidth="1"/>
    <col min="11780" max="11800" width="13.140625" style="12" customWidth="1"/>
    <col min="11801" max="11801" width="12" style="12" customWidth="1"/>
    <col min="11802" max="12034" width="9.140625" style="12"/>
    <col min="12035" max="12035" width="49.28515625" style="12" customWidth="1"/>
    <col min="12036" max="12056" width="13.140625" style="12" customWidth="1"/>
    <col min="12057" max="12057" width="12" style="12" customWidth="1"/>
    <col min="12058" max="12290" width="9.140625" style="12"/>
    <col min="12291" max="12291" width="49.28515625" style="12" customWidth="1"/>
    <col min="12292" max="12312" width="13.140625" style="12" customWidth="1"/>
    <col min="12313" max="12313" width="12" style="12" customWidth="1"/>
    <col min="12314" max="12546" width="9.140625" style="12"/>
    <col min="12547" max="12547" width="49.28515625" style="12" customWidth="1"/>
    <col min="12548" max="12568" width="13.140625" style="12" customWidth="1"/>
    <col min="12569" max="12569" width="12" style="12" customWidth="1"/>
    <col min="12570" max="12802" width="9.140625" style="12"/>
    <col min="12803" max="12803" width="49.28515625" style="12" customWidth="1"/>
    <col min="12804" max="12824" width="13.140625" style="12" customWidth="1"/>
    <col min="12825" max="12825" width="12" style="12" customWidth="1"/>
    <col min="12826" max="13058" width="9.140625" style="12"/>
    <col min="13059" max="13059" width="49.28515625" style="12" customWidth="1"/>
    <col min="13060" max="13080" width="13.140625" style="12" customWidth="1"/>
    <col min="13081" max="13081" width="12" style="12" customWidth="1"/>
    <col min="13082" max="13314" width="9.140625" style="12"/>
    <col min="13315" max="13315" width="49.28515625" style="12" customWidth="1"/>
    <col min="13316" max="13336" width="13.140625" style="12" customWidth="1"/>
    <col min="13337" max="13337" width="12" style="12" customWidth="1"/>
    <col min="13338" max="13570" width="9.140625" style="12"/>
    <col min="13571" max="13571" width="49.28515625" style="12" customWidth="1"/>
    <col min="13572" max="13592" width="13.140625" style="12" customWidth="1"/>
    <col min="13593" max="13593" width="12" style="12" customWidth="1"/>
    <col min="13594" max="13826" width="9.140625" style="12"/>
    <col min="13827" max="13827" width="49.28515625" style="12" customWidth="1"/>
    <col min="13828" max="13848" width="13.140625" style="12" customWidth="1"/>
    <col min="13849" max="13849" width="12" style="12" customWidth="1"/>
    <col min="13850" max="14082" width="9.140625" style="12"/>
    <col min="14083" max="14083" width="49.28515625" style="12" customWidth="1"/>
    <col min="14084" max="14104" width="13.140625" style="12" customWidth="1"/>
    <col min="14105" max="14105" width="12" style="12" customWidth="1"/>
    <col min="14106" max="14338" width="9.140625" style="12"/>
    <col min="14339" max="14339" width="49.28515625" style="12" customWidth="1"/>
    <col min="14340" max="14360" width="13.140625" style="12" customWidth="1"/>
    <col min="14361" max="14361" width="12" style="12" customWidth="1"/>
    <col min="14362" max="14594" width="9.140625" style="12"/>
    <col min="14595" max="14595" width="49.28515625" style="12" customWidth="1"/>
    <col min="14596" max="14616" width="13.140625" style="12" customWidth="1"/>
    <col min="14617" max="14617" width="12" style="12" customWidth="1"/>
    <col min="14618" max="14850" width="9.140625" style="12"/>
    <col min="14851" max="14851" width="49.28515625" style="12" customWidth="1"/>
    <col min="14852" max="14872" width="13.140625" style="12" customWidth="1"/>
    <col min="14873" max="14873" width="12" style="12" customWidth="1"/>
    <col min="14874" max="15106" width="9.140625" style="12"/>
    <col min="15107" max="15107" width="49.28515625" style="12" customWidth="1"/>
    <col min="15108" max="15128" width="13.140625" style="12" customWidth="1"/>
    <col min="15129" max="15129" width="12" style="12" customWidth="1"/>
    <col min="15130" max="15362" width="9.140625" style="12"/>
    <col min="15363" max="15363" width="49.28515625" style="12" customWidth="1"/>
    <col min="15364" max="15384" width="13.140625" style="12" customWidth="1"/>
    <col min="15385" max="15385" width="12" style="12" customWidth="1"/>
    <col min="15386" max="15618" width="9.140625" style="12"/>
    <col min="15619" max="15619" width="49.28515625" style="12" customWidth="1"/>
    <col min="15620" max="15640" width="13.140625" style="12" customWidth="1"/>
    <col min="15641" max="15641" width="12" style="12" customWidth="1"/>
    <col min="15642" max="15874" width="9.140625" style="12"/>
    <col min="15875" max="15875" width="49.28515625" style="12" customWidth="1"/>
    <col min="15876" max="15896" width="13.140625" style="12" customWidth="1"/>
    <col min="15897" max="15897" width="12" style="12" customWidth="1"/>
    <col min="15898" max="16130" width="9.140625" style="12"/>
    <col min="16131" max="16131" width="49.28515625" style="12" customWidth="1"/>
    <col min="16132" max="16152" width="13.140625" style="12" customWidth="1"/>
    <col min="16153" max="16153" width="12" style="12" customWidth="1"/>
    <col min="16154" max="16384" width="9.140625" style="12"/>
  </cols>
  <sheetData>
    <row r="1" spans="1:28" ht="15" customHeight="1">
      <c r="B1" s="2" t="s">
        <v>0</v>
      </c>
      <c r="C1" s="212"/>
      <c r="D1" s="3"/>
      <c r="E1" s="154"/>
      <c r="F1" s="3"/>
      <c r="G1" s="3"/>
      <c r="H1" s="3"/>
      <c r="I1" s="3"/>
      <c r="J1" s="3"/>
      <c r="K1" s="146"/>
      <c r="L1" s="3"/>
      <c r="M1" s="3"/>
      <c r="N1" s="3"/>
      <c r="O1" s="3"/>
      <c r="P1" s="3"/>
      <c r="Q1" s="3"/>
      <c r="R1" s="154"/>
      <c r="S1" s="146"/>
      <c r="T1" s="3"/>
      <c r="U1" s="3"/>
      <c r="V1" s="3"/>
      <c r="W1" s="3"/>
      <c r="X1" s="3"/>
      <c r="Y1" s="3"/>
    </row>
    <row r="2" spans="1:28" ht="15" customHeight="1">
      <c r="B2" s="2" t="s">
        <v>1</v>
      </c>
      <c r="C2" s="212"/>
      <c r="D2" s="3"/>
      <c r="E2" s="154"/>
      <c r="F2" s="3"/>
      <c r="G2" s="3"/>
      <c r="H2" s="3"/>
      <c r="I2" s="3"/>
      <c r="J2" s="3"/>
      <c r="K2" s="146"/>
      <c r="L2" s="3"/>
      <c r="M2" s="3"/>
      <c r="N2" s="3"/>
      <c r="O2" s="3"/>
      <c r="P2" s="3"/>
      <c r="Q2" s="3"/>
      <c r="R2" s="154"/>
      <c r="S2" s="146"/>
      <c r="T2" s="3"/>
      <c r="U2" s="3"/>
      <c r="V2" s="3"/>
      <c r="W2" s="3"/>
      <c r="X2" s="3"/>
      <c r="Y2" s="3"/>
    </row>
    <row r="3" spans="1:28" ht="15" customHeight="1">
      <c r="B3" s="2" t="s">
        <v>500</v>
      </c>
      <c r="C3" s="212"/>
      <c r="D3" s="3"/>
      <c r="E3" s="154"/>
      <c r="F3" s="3"/>
      <c r="G3" s="3"/>
      <c r="H3" s="3"/>
      <c r="I3" s="3"/>
      <c r="J3" s="3"/>
      <c r="K3" s="146"/>
      <c r="L3" s="3"/>
      <c r="M3" s="3"/>
      <c r="N3" s="3"/>
      <c r="O3" s="3"/>
      <c r="P3" s="3"/>
      <c r="Q3" s="3"/>
      <c r="R3" s="154"/>
      <c r="S3" s="146"/>
      <c r="T3" s="3"/>
      <c r="U3" s="3"/>
      <c r="V3" s="3"/>
      <c r="W3" s="3"/>
      <c r="X3" s="3"/>
      <c r="Y3" s="3"/>
    </row>
    <row r="4" spans="1:28" ht="15" customHeight="1">
      <c r="B4" s="2" t="s">
        <v>186</v>
      </c>
      <c r="C4" s="212"/>
      <c r="D4" s="3"/>
      <c r="E4" s="154"/>
      <c r="F4" s="3"/>
      <c r="G4" s="3"/>
      <c r="H4" s="3"/>
      <c r="I4" s="3"/>
      <c r="J4" s="3"/>
      <c r="K4" s="146"/>
      <c r="L4" s="3"/>
      <c r="M4" s="3"/>
      <c r="N4" s="3"/>
      <c r="O4" s="3"/>
      <c r="P4" s="3"/>
      <c r="Q4" s="3"/>
      <c r="R4" s="154"/>
      <c r="S4" s="146"/>
      <c r="T4" s="3"/>
      <c r="U4" s="3"/>
      <c r="V4" s="3"/>
      <c r="W4" s="3"/>
      <c r="X4" s="3"/>
      <c r="Y4" s="3"/>
    </row>
    <row r="5" spans="1:28" ht="15" hidden="1" customHeight="1">
      <c r="B5" s="3"/>
      <c r="C5" s="154"/>
      <c r="D5" s="3"/>
      <c r="E5" s="154"/>
      <c r="F5" s="3"/>
      <c r="G5" s="3"/>
      <c r="H5" s="3"/>
      <c r="I5" s="3"/>
      <c r="J5" s="3"/>
      <c r="K5" s="146"/>
      <c r="L5" s="3"/>
      <c r="M5" s="3"/>
      <c r="N5" s="3"/>
      <c r="O5" s="3"/>
      <c r="P5" s="3"/>
      <c r="Q5" s="3"/>
      <c r="R5" s="154"/>
      <c r="S5" s="146"/>
      <c r="T5" s="3"/>
      <c r="U5" s="3"/>
      <c r="V5" s="3"/>
      <c r="W5" s="3"/>
      <c r="X5" s="3"/>
      <c r="Y5" s="3"/>
    </row>
    <row r="6" spans="1:28" ht="15" hidden="1" customHeight="1">
      <c r="B6" s="3"/>
      <c r="C6" s="154"/>
      <c r="D6" s="3"/>
      <c r="E6" s="154"/>
      <c r="F6" s="3"/>
      <c r="G6" s="3"/>
      <c r="H6" s="3"/>
      <c r="I6" s="3"/>
      <c r="J6" s="3"/>
      <c r="K6" s="146"/>
      <c r="L6" s="3"/>
      <c r="M6" s="3"/>
      <c r="N6" s="3"/>
      <c r="O6" s="3"/>
      <c r="P6" s="3"/>
      <c r="Q6" s="3"/>
      <c r="R6" s="154"/>
      <c r="S6" s="146"/>
      <c r="T6" s="3"/>
      <c r="U6" s="3"/>
      <c r="V6" s="3"/>
      <c r="W6" s="3"/>
      <c r="X6" s="3"/>
      <c r="Y6" s="3"/>
    </row>
    <row r="7" spans="1:28" ht="15" customHeight="1">
      <c r="A7" s="42"/>
      <c r="B7" s="65"/>
      <c r="C7" s="82"/>
      <c r="D7" s="65"/>
      <c r="E7" s="82"/>
      <c r="F7" s="65"/>
      <c r="G7" s="65"/>
      <c r="H7" s="65"/>
      <c r="I7" s="65"/>
      <c r="J7" s="65"/>
      <c r="K7" s="147"/>
      <c r="L7" s="65"/>
      <c r="M7" s="65"/>
      <c r="N7" s="65"/>
      <c r="O7" s="65"/>
      <c r="P7" s="65"/>
      <c r="Q7" s="65"/>
      <c r="R7" s="82"/>
      <c r="S7" s="147"/>
      <c r="T7" s="65"/>
      <c r="U7" s="65"/>
      <c r="V7" s="65"/>
      <c r="W7" s="65"/>
      <c r="X7" s="65"/>
      <c r="Y7" s="65"/>
    </row>
    <row r="8" spans="1:28" ht="15" customHeight="1">
      <c r="A8" s="42"/>
      <c r="B8" s="42"/>
      <c r="C8" s="210"/>
      <c r="D8" s="42"/>
      <c r="E8" s="221"/>
      <c r="F8" s="42"/>
      <c r="G8" s="42"/>
      <c r="H8" s="42"/>
      <c r="I8" s="42"/>
      <c r="J8" s="42"/>
      <c r="K8" s="141"/>
      <c r="L8" s="42"/>
      <c r="M8" s="42"/>
      <c r="N8" s="395">
        <f>'D-VEHICLE'!Q7</f>
        <v>44651</v>
      </c>
      <c r="O8" s="396">
        <f>'D-VEHICLE'!R7</f>
        <v>44286</v>
      </c>
      <c r="P8" s="42"/>
      <c r="Q8" s="42"/>
      <c r="R8" s="144"/>
      <c r="S8" s="141"/>
      <c r="T8" s="42"/>
      <c r="U8" s="42"/>
      <c r="V8" s="42"/>
      <c r="W8" s="42"/>
      <c r="X8" s="42"/>
      <c r="Y8" s="42"/>
    </row>
    <row r="9" spans="1:28" ht="15" customHeight="1">
      <c r="A9" s="16" t="s">
        <v>3</v>
      </c>
      <c r="B9" s="108" t="s">
        <v>39</v>
      </c>
      <c r="C9" s="211"/>
      <c r="D9" s="713" t="s">
        <v>12</v>
      </c>
      <c r="E9" s="713"/>
      <c r="F9" s="713"/>
      <c r="G9" s="713"/>
      <c r="H9" s="713"/>
      <c r="I9" s="713"/>
      <c r="J9" s="713" t="s">
        <v>13</v>
      </c>
      <c r="K9" s="713"/>
      <c r="L9" s="713"/>
      <c r="M9" s="713" t="s">
        <v>14</v>
      </c>
      <c r="N9" s="713"/>
      <c r="O9" s="713"/>
      <c r="P9" s="713"/>
      <c r="Q9" s="713" t="s">
        <v>15</v>
      </c>
      <c r="R9" s="713"/>
      <c r="S9" s="713"/>
      <c r="T9" s="713"/>
      <c r="U9" s="713"/>
      <c r="V9" s="713"/>
      <c r="W9" s="713"/>
      <c r="X9" s="721" t="s">
        <v>16</v>
      </c>
      <c r="Y9" s="721"/>
    </row>
    <row r="10" spans="1:28" ht="51">
      <c r="A10" s="16"/>
      <c r="B10" s="16"/>
      <c r="C10" s="209" t="s">
        <v>491</v>
      </c>
      <c r="D10" s="203" t="s">
        <v>503</v>
      </c>
      <c r="E10" s="713" t="s">
        <v>20</v>
      </c>
      <c r="F10" s="713"/>
      <c r="G10" s="713" t="s">
        <v>494</v>
      </c>
      <c r="H10" s="713"/>
      <c r="I10" s="203" t="s">
        <v>502</v>
      </c>
      <c r="J10" s="22" t="s">
        <v>22</v>
      </c>
      <c r="K10" s="145" t="s">
        <v>23</v>
      </c>
      <c r="L10" s="22" t="s">
        <v>24</v>
      </c>
      <c r="M10" s="203" t="s">
        <v>504</v>
      </c>
      <c r="N10" s="21" t="s">
        <v>25</v>
      </c>
      <c r="O10" s="21" t="s">
        <v>26</v>
      </c>
      <c r="P10" s="23" t="s">
        <v>27</v>
      </c>
      <c r="Q10" s="23" t="s">
        <v>28</v>
      </c>
      <c r="R10" s="23" t="s">
        <v>29</v>
      </c>
      <c r="S10" s="145" t="s">
        <v>15</v>
      </c>
      <c r="T10" s="24" t="s">
        <v>30</v>
      </c>
      <c r="U10" s="24" t="s">
        <v>31</v>
      </c>
      <c r="V10" s="24" t="s">
        <v>495</v>
      </c>
      <c r="W10" s="24" t="s">
        <v>33</v>
      </c>
      <c r="X10" s="203" t="s">
        <v>517</v>
      </c>
      <c r="Y10" s="362" t="s">
        <v>389</v>
      </c>
    </row>
    <row r="11" spans="1:28" ht="15" customHeight="1">
      <c r="A11" s="65"/>
      <c r="B11" s="63" t="s">
        <v>116</v>
      </c>
      <c r="C11" s="155"/>
      <c r="D11" s="109"/>
      <c r="E11" s="165"/>
      <c r="F11" s="110"/>
      <c r="G11" s="63"/>
      <c r="H11" s="110"/>
      <c r="I11" s="63"/>
      <c r="J11" s="19"/>
      <c r="K11" s="148"/>
      <c r="L11" s="63"/>
      <c r="M11" s="42"/>
      <c r="N11" s="63"/>
      <c r="O11" s="63"/>
      <c r="P11" s="63"/>
      <c r="Q11" s="63"/>
      <c r="R11" s="155"/>
      <c r="S11" s="148"/>
      <c r="T11" s="63"/>
      <c r="U11" s="63"/>
      <c r="V11" s="63"/>
      <c r="W11" s="63"/>
      <c r="X11" s="63"/>
      <c r="Y11" s="63"/>
      <c r="AB11" s="54"/>
    </row>
    <row r="12" spans="1:28" s="408" customFormat="1" ht="15" customHeight="1">
      <c r="A12" s="400"/>
      <c r="B12" s="410" t="s">
        <v>188</v>
      </c>
      <c r="C12" s="411"/>
      <c r="D12" s="412">
        <v>22115</v>
      </c>
      <c r="E12" s="361">
        <v>40952</v>
      </c>
      <c r="F12" s="404">
        <v>0</v>
      </c>
      <c r="G12" s="410"/>
      <c r="H12" s="404">
        <v>0</v>
      </c>
      <c r="I12" s="405">
        <f t="shared" ref="I12:I22" si="0">D12+F12-H12</f>
        <v>22115</v>
      </c>
      <c r="J12" s="360">
        <v>3</v>
      </c>
      <c r="K12" s="189">
        <f>ROUND(($O$8-E12)/365,0)</f>
        <v>9</v>
      </c>
      <c r="L12" s="405">
        <f t="shared" ref="L12:L22" si="1">J12-K12</f>
        <v>-6</v>
      </c>
      <c r="M12" s="360">
        <v>1106</v>
      </c>
      <c r="N12" s="360">
        <f>ROUND(I12*5%,0)</f>
        <v>1106</v>
      </c>
      <c r="O12" s="405">
        <f t="shared" ref="O12:O22" si="2">M12-N12</f>
        <v>0</v>
      </c>
      <c r="P12" s="406">
        <v>0</v>
      </c>
      <c r="Q12" s="405">
        <v>21009</v>
      </c>
      <c r="R12" s="402">
        <f t="shared" ref="R12:R79" si="3">$N$8-$O$8</f>
        <v>365</v>
      </c>
      <c r="S12" s="189">
        <f t="shared" ref="S12:S22" si="4">P12*R12*D12/(365*100)</f>
        <v>0</v>
      </c>
      <c r="T12" s="410"/>
      <c r="U12" s="405">
        <f t="shared" ref="U12:U22" si="5">Q12+S12+T12</f>
        <v>21009</v>
      </c>
      <c r="V12" s="404">
        <v>0</v>
      </c>
      <c r="W12" s="405">
        <f t="shared" ref="W12:W22" si="6">U12-V12</f>
        <v>21009</v>
      </c>
      <c r="X12" s="405">
        <f t="shared" ref="X12:X22" si="7">I12-W12</f>
        <v>1106</v>
      </c>
      <c r="Y12" s="360">
        <v>1106</v>
      </c>
      <c r="Z12" s="407">
        <f t="shared" ref="Z12:Z69" si="8">+X12-N12</f>
        <v>0</v>
      </c>
      <c r="AB12" s="409"/>
    </row>
    <row r="13" spans="1:28" ht="15" customHeight="1">
      <c r="A13" s="65"/>
      <c r="B13" s="114" t="s">
        <v>189</v>
      </c>
      <c r="C13" s="18"/>
      <c r="D13" s="113">
        <v>20813</v>
      </c>
      <c r="E13" s="166">
        <v>40952</v>
      </c>
      <c r="F13" s="35">
        <v>0</v>
      </c>
      <c r="G13" s="114"/>
      <c r="H13" s="35">
        <v>0</v>
      </c>
      <c r="I13" s="32">
        <f t="shared" si="0"/>
        <v>20813</v>
      </c>
      <c r="J13" s="19">
        <v>3</v>
      </c>
      <c r="K13" s="141">
        <f t="shared" ref="K13:K22" si="9">ROUND(($O$8-E13)/365,0)</f>
        <v>9</v>
      </c>
      <c r="L13" s="32">
        <f t="shared" si="1"/>
        <v>-6</v>
      </c>
      <c r="M13" s="19">
        <v>1041</v>
      </c>
      <c r="N13" s="19">
        <f>ROUND(I13*5%,0)</f>
        <v>1041</v>
      </c>
      <c r="O13" s="32">
        <f t="shared" si="2"/>
        <v>0</v>
      </c>
      <c r="P13" s="36">
        <v>0</v>
      </c>
      <c r="Q13" s="112">
        <v>19772</v>
      </c>
      <c r="R13" s="202">
        <f t="shared" si="3"/>
        <v>365</v>
      </c>
      <c r="S13" s="141">
        <f t="shared" si="4"/>
        <v>0</v>
      </c>
      <c r="T13" s="114"/>
      <c r="U13" s="32">
        <f t="shared" si="5"/>
        <v>19772</v>
      </c>
      <c r="V13" s="35">
        <v>0</v>
      </c>
      <c r="W13" s="32">
        <f t="shared" si="6"/>
        <v>19772</v>
      </c>
      <c r="X13" s="32">
        <f t="shared" si="7"/>
        <v>1041</v>
      </c>
      <c r="Y13" s="19">
        <v>1041</v>
      </c>
      <c r="Z13" s="186">
        <f t="shared" si="8"/>
        <v>0</v>
      </c>
      <c r="AB13" s="54"/>
    </row>
    <row r="14" spans="1:28" ht="15" customHeight="1">
      <c r="A14" s="65"/>
      <c r="B14" s="114" t="s">
        <v>190</v>
      </c>
      <c r="C14" s="18"/>
      <c r="D14" s="113">
        <v>6454</v>
      </c>
      <c r="E14" s="166">
        <v>40952</v>
      </c>
      <c r="F14" s="35">
        <v>0</v>
      </c>
      <c r="G14" s="114"/>
      <c r="H14" s="35">
        <v>0</v>
      </c>
      <c r="I14" s="32">
        <f t="shared" si="0"/>
        <v>6454</v>
      </c>
      <c r="J14" s="19">
        <v>3</v>
      </c>
      <c r="K14" s="141">
        <f t="shared" si="9"/>
        <v>9</v>
      </c>
      <c r="L14" s="32">
        <f t="shared" si="1"/>
        <v>-6</v>
      </c>
      <c r="M14" s="19">
        <v>323</v>
      </c>
      <c r="N14" s="19">
        <f t="shared" ref="N14:N22" si="10">ROUND(D14*5%,0)</f>
        <v>323</v>
      </c>
      <c r="O14" s="32">
        <f t="shared" si="2"/>
        <v>0</v>
      </c>
      <c r="P14" s="36">
        <v>0</v>
      </c>
      <c r="Q14" s="32">
        <v>6131</v>
      </c>
      <c r="R14" s="202">
        <f t="shared" si="3"/>
        <v>365</v>
      </c>
      <c r="S14" s="141">
        <f t="shared" si="4"/>
        <v>0</v>
      </c>
      <c r="T14" s="114"/>
      <c r="U14" s="32">
        <f t="shared" si="5"/>
        <v>6131</v>
      </c>
      <c r="V14" s="35">
        <v>0</v>
      </c>
      <c r="W14" s="32">
        <f t="shared" si="6"/>
        <v>6131</v>
      </c>
      <c r="X14" s="32">
        <f t="shared" si="7"/>
        <v>323</v>
      </c>
      <c r="Y14" s="19">
        <v>323</v>
      </c>
      <c r="Z14" s="186">
        <f t="shared" si="8"/>
        <v>0</v>
      </c>
      <c r="AB14" s="54"/>
    </row>
    <row r="15" spans="1:28" ht="15" customHeight="1">
      <c r="A15" s="65"/>
      <c r="B15" s="114" t="s">
        <v>192</v>
      </c>
      <c r="C15" s="18"/>
      <c r="D15" s="113">
        <v>7179</v>
      </c>
      <c r="E15" s="166">
        <v>40952</v>
      </c>
      <c r="F15" s="35">
        <v>0</v>
      </c>
      <c r="G15" s="114"/>
      <c r="H15" s="35">
        <v>0</v>
      </c>
      <c r="I15" s="32">
        <f t="shared" si="0"/>
        <v>7179</v>
      </c>
      <c r="J15" s="19">
        <v>3</v>
      </c>
      <c r="K15" s="141">
        <f t="shared" si="9"/>
        <v>9</v>
      </c>
      <c r="L15" s="32">
        <f t="shared" si="1"/>
        <v>-6</v>
      </c>
      <c r="M15" s="19">
        <v>359</v>
      </c>
      <c r="N15" s="19">
        <f t="shared" si="10"/>
        <v>359</v>
      </c>
      <c r="O15" s="32">
        <f t="shared" si="2"/>
        <v>0</v>
      </c>
      <c r="P15" s="36">
        <v>0</v>
      </c>
      <c r="Q15" s="32">
        <v>6820</v>
      </c>
      <c r="R15" s="202">
        <f t="shared" si="3"/>
        <v>365</v>
      </c>
      <c r="S15" s="141">
        <f t="shared" si="4"/>
        <v>0</v>
      </c>
      <c r="T15" s="114"/>
      <c r="U15" s="32">
        <f t="shared" si="5"/>
        <v>6820</v>
      </c>
      <c r="V15" s="35">
        <v>0</v>
      </c>
      <c r="W15" s="32">
        <f t="shared" si="6"/>
        <v>6820</v>
      </c>
      <c r="X15" s="32">
        <f t="shared" si="7"/>
        <v>359</v>
      </c>
      <c r="Y15" s="19">
        <v>359</v>
      </c>
      <c r="Z15" s="186">
        <f t="shared" si="8"/>
        <v>0</v>
      </c>
      <c r="AB15" s="54"/>
    </row>
    <row r="16" spans="1:28" ht="15" customHeight="1">
      <c r="A16" s="65"/>
      <c r="B16" s="42" t="s">
        <v>193</v>
      </c>
      <c r="C16" s="210"/>
      <c r="D16" s="66">
        <v>262784</v>
      </c>
      <c r="E16" s="166">
        <v>40952</v>
      </c>
      <c r="F16" s="35">
        <v>0</v>
      </c>
      <c r="G16" s="42"/>
      <c r="H16" s="35">
        <v>0</v>
      </c>
      <c r="I16" s="32">
        <f t="shared" si="0"/>
        <v>262784</v>
      </c>
      <c r="J16" s="19">
        <v>3</v>
      </c>
      <c r="K16" s="141">
        <f t="shared" si="9"/>
        <v>9</v>
      </c>
      <c r="L16" s="32">
        <f t="shared" si="1"/>
        <v>-6</v>
      </c>
      <c r="M16" s="19">
        <v>13139</v>
      </c>
      <c r="N16" s="19">
        <f t="shared" si="10"/>
        <v>13139</v>
      </c>
      <c r="O16" s="32">
        <f t="shared" si="2"/>
        <v>0</v>
      </c>
      <c r="P16" s="36">
        <v>0</v>
      </c>
      <c r="Q16" s="32">
        <v>249645</v>
      </c>
      <c r="R16" s="202">
        <f t="shared" si="3"/>
        <v>365</v>
      </c>
      <c r="S16" s="141">
        <f t="shared" si="4"/>
        <v>0</v>
      </c>
      <c r="T16" s="42"/>
      <c r="U16" s="32">
        <f t="shared" si="5"/>
        <v>249645</v>
      </c>
      <c r="V16" s="35">
        <v>0</v>
      </c>
      <c r="W16" s="32">
        <f t="shared" si="6"/>
        <v>249645</v>
      </c>
      <c r="X16" s="32">
        <f t="shared" si="7"/>
        <v>13139</v>
      </c>
      <c r="Y16" s="19">
        <v>13139</v>
      </c>
      <c r="Z16" s="186">
        <f t="shared" si="8"/>
        <v>0</v>
      </c>
      <c r="AB16" s="54"/>
    </row>
    <row r="17" spans="1:28" ht="15" customHeight="1">
      <c r="A17" s="65"/>
      <c r="B17" s="42" t="s">
        <v>194</v>
      </c>
      <c r="C17" s="210"/>
      <c r="D17" s="66">
        <v>76859</v>
      </c>
      <c r="E17" s="166">
        <v>40952</v>
      </c>
      <c r="F17" s="35">
        <v>0</v>
      </c>
      <c r="G17" s="42"/>
      <c r="H17" s="35">
        <v>0</v>
      </c>
      <c r="I17" s="32">
        <f t="shared" si="0"/>
        <v>76859</v>
      </c>
      <c r="J17" s="19">
        <v>3</v>
      </c>
      <c r="K17" s="141">
        <f t="shared" si="9"/>
        <v>9</v>
      </c>
      <c r="L17" s="32">
        <f t="shared" si="1"/>
        <v>-6</v>
      </c>
      <c r="M17" s="19">
        <v>3843</v>
      </c>
      <c r="N17" s="19">
        <f t="shared" si="10"/>
        <v>3843</v>
      </c>
      <c r="O17" s="32">
        <f t="shared" si="2"/>
        <v>0</v>
      </c>
      <c r="P17" s="36">
        <v>0</v>
      </c>
      <c r="Q17" s="112">
        <v>73016</v>
      </c>
      <c r="R17" s="202">
        <f t="shared" si="3"/>
        <v>365</v>
      </c>
      <c r="S17" s="141">
        <f t="shared" si="4"/>
        <v>0</v>
      </c>
      <c r="T17" s="42"/>
      <c r="U17" s="32">
        <f t="shared" si="5"/>
        <v>73016</v>
      </c>
      <c r="V17" s="35">
        <v>0</v>
      </c>
      <c r="W17" s="32">
        <f t="shared" si="6"/>
        <v>73016</v>
      </c>
      <c r="X17" s="32">
        <f t="shared" si="7"/>
        <v>3843</v>
      </c>
      <c r="Y17" s="19">
        <v>3843</v>
      </c>
      <c r="Z17" s="186">
        <f t="shared" si="8"/>
        <v>0</v>
      </c>
      <c r="AB17" s="54"/>
    </row>
    <row r="18" spans="1:28" ht="15" customHeight="1">
      <c r="A18" s="65"/>
      <c r="B18" s="42" t="s">
        <v>187</v>
      </c>
      <c r="C18" s="210"/>
      <c r="D18" s="66">
        <v>52359</v>
      </c>
      <c r="E18" s="166">
        <v>40952</v>
      </c>
      <c r="F18" s="35">
        <v>0</v>
      </c>
      <c r="G18" s="42"/>
      <c r="H18" s="35">
        <v>0</v>
      </c>
      <c r="I18" s="32">
        <f t="shared" si="0"/>
        <v>52359</v>
      </c>
      <c r="J18" s="19">
        <v>3</v>
      </c>
      <c r="K18" s="141">
        <f t="shared" si="9"/>
        <v>9</v>
      </c>
      <c r="L18" s="32">
        <f t="shared" si="1"/>
        <v>-6</v>
      </c>
      <c r="M18" s="19">
        <v>2618</v>
      </c>
      <c r="N18" s="19">
        <f t="shared" si="10"/>
        <v>2618</v>
      </c>
      <c r="O18" s="32">
        <f t="shared" si="2"/>
        <v>0</v>
      </c>
      <c r="P18" s="36">
        <v>0</v>
      </c>
      <c r="Q18" s="32">
        <v>49741</v>
      </c>
      <c r="R18" s="202">
        <f t="shared" si="3"/>
        <v>365</v>
      </c>
      <c r="S18" s="141">
        <f t="shared" si="4"/>
        <v>0</v>
      </c>
      <c r="T18" s="42"/>
      <c r="U18" s="32">
        <f t="shared" si="5"/>
        <v>49741</v>
      </c>
      <c r="V18" s="35">
        <v>0</v>
      </c>
      <c r="W18" s="32">
        <f t="shared" si="6"/>
        <v>49741</v>
      </c>
      <c r="X18" s="32">
        <f t="shared" si="7"/>
        <v>2618</v>
      </c>
      <c r="Y18" s="19">
        <v>2618</v>
      </c>
      <c r="Z18" s="186">
        <f t="shared" si="8"/>
        <v>0</v>
      </c>
      <c r="AB18" s="54"/>
    </row>
    <row r="19" spans="1:28" ht="15" customHeight="1">
      <c r="A19" s="65"/>
      <c r="B19" s="42" t="s">
        <v>195</v>
      </c>
      <c r="C19" s="210"/>
      <c r="D19" s="66">
        <v>24302</v>
      </c>
      <c r="E19" s="166">
        <v>40952</v>
      </c>
      <c r="F19" s="35">
        <v>0</v>
      </c>
      <c r="G19" s="42"/>
      <c r="H19" s="35">
        <v>0</v>
      </c>
      <c r="I19" s="32">
        <f t="shared" si="0"/>
        <v>24302</v>
      </c>
      <c r="J19" s="19">
        <v>3</v>
      </c>
      <c r="K19" s="141">
        <f t="shared" si="9"/>
        <v>9</v>
      </c>
      <c r="L19" s="32">
        <f t="shared" si="1"/>
        <v>-6</v>
      </c>
      <c r="M19" s="19">
        <v>1215</v>
      </c>
      <c r="N19" s="19">
        <f t="shared" si="10"/>
        <v>1215</v>
      </c>
      <c r="O19" s="32">
        <f t="shared" si="2"/>
        <v>0</v>
      </c>
      <c r="P19" s="36">
        <v>0</v>
      </c>
      <c r="Q19" s="32">
        <v>23087</v>
      </c>
      <c r="R19" s="202">
        <f t="shared" si="3"/>
        <v>365</v>
      </c>
      <c r="S19" s="141">
        <f t="shared" si="4"/>
        <v>0</v>
      </c>
      <c r="T19" s="42"/>
      <c r="U19" s="32">
        <f t="shared" si="5"/>
        <v>23087</v>
      </c>
      <c r="V19" s="35">
        <v>0</v>
      </c>
      <c r="W19" s="32">
        <f t="shared" si="6"/>
        <v>23087</v>
      </c>
      <c r="X19" s="32">
        <f t="shared" si="7"/>
        <v>1215</v>
      </c>
      <c r="Y19" s="19">
        <v>1215</v>
      </c>
      <c r="Z19" s="186">
        <f t="shared" si="8"/>
        <v>0</v>
      </c>
      <c r="AB19" s="54"/>
    </row>
    <row r="20" spans="1:28" ht="15" customHeight="1">
      <c r="A20" s="65"/>
      <c r="B20" s="42" t="s">
        <v>196</v>
      </c>
      <c r="C20" s="210"/>
      <c r="D20" s="66">
        <v>22525</v>
      </c>
      <c r="E20" s="166">
        <v>40952</v>
      </c>
      <c r="F20" s="35">
        <v>0</v>
      </c>
      <c r="G20" s="42"/>
      <c r="H20" s="35">
        <v>0</v>
      </c>
      <c r="I20" s="32">
        <f t="shared" si="0"/>
        <v>22525</v>
      </c>
      <c r="J20" s="19">
        <v>3</v>
      </c>
      <c r="K20" s="141">
        <f t="shared" si="9"/>
        <v>9</v>
      </c>
      <c r="L20" s="32">
        <f t="shared" si="1"/>
        <v>-6</v>
      </c>
      <c r="M20" s="19">
        <v>1126</v>
      </c>
      <c r="N20" s="19">
        <f t="shared" si="10"/>
        <v>1126</v>
      </c>
      <c r="O20" s="32">
        <f t="shared" si="2"/>
        <v>0</v>
      </c>
      <c r="P20" s="36">
        <v>0</v>
      </c>
      <c r="Q20" s="112">
        <v>21399</v>
      </c>
      <c r="R20" s="202">
        <f t="shared" si="3"/>
        <v>365</v>
      </c>
      <c r="S20" s="141">
        <f t="shared" si="4"/>
        <v>0</v>
      </c>
      <c r="T20" s="42"/>
      <c r="U20" s="32">
        <f t="shared" si="5"/>
        <v>21399</v>
      </c>
      <c r="V20" s="35">
        <v>0</v>
      </c>
      <c r="W20" s="32">
        <f t="shared" si="6"/>
        <v>21399</v>
      </c>
      <c r="X20" s="32">
        <f t="shared" si="7"/>
        <v>1126</v>
      </c>
      <c r="Y20" s="19">
        <v>1126</v>
      </c>
      <c r="Z20" s="186">
        <f t="shared" si="8"/>
        <v>0</v>
      </c>
      <c r="AB20" s="54"/>
    </row>
    <row r="21" spans="1:28" ht="15" customHeight="1">
      <c r="A21" s="65"/>
      <c r="B21" s="114" t="s">
        <v>197</v>
      </c>
      <c r="C21" s="18"/>
      <c r="D21" s="113">
        <v>21734</v>
      </c>
      <c r="E21" s="166">
        <v>40952</v>
      </c>
      <c r="F21" s="35">
        <v>0</v>
      </c>
      <c r="G21" s="114"/>
      <c r="H21" s="35">
        <v>0</v>
      </c>
      <c r="I21" s="32">
        <f t="shared" si="0"/>
        <v>21734</v>
      </c>
      <c r="J21" s="19">
        <v>3</v>
      </c>
      <c r="K21" s="141">
        <f t="shared" si="9"/>
        <v>9</v>
      </c>
      <c r="L21" s="32">
        <f t="shared" si="1"/>
        <v>-6</v>
      </c>
      <c r="M21" s="19">
        <v>1087</v>
      </c>
      <c r="N21" s="19">
        <f t="shared" si="10"/>
        <v>1087</v>
      </c>
      <c r="O21" s="32">
        <f t="shared" si="2"/>
        <v>0</v>
      </c>
      <c r="P21" s="36">
        <v>0</v>
      </c>
      <c r="Q21" s="32">
        <v>20647</v>
      </c>
      <c r="R21" s="202">
        <f t="shared" si="3"/>
        <v>365</v>
      </c>
      <c r="S21" s="141">
        <f t="shared" si="4"/>
        <v>0</v>
      </c>
      <c r="T21" s="114"/>
      <c r="U21" s="32">
        <f t="shared" si="5"/>
        <v>20647</v>
      </c>
      <c r="V21" s="35">
        <v>0</v>
      </c>
      <c r="W21" s="32">
        <f t="shared" si="6"/>
        <v>20647</v>
      </c>
      <c r="X21" s="32">
        <f t="shared" si="7"/>
        <v>1087</v>
      </c>
      <c r="Y21" s="19">
        <v>1087</v>
      </c>
      <c r="Z21" s="186">
        <f t="shared" si="8"/>
        <v>0</v>
      </c>
      <c r="AB21" s="54"/>
    </row>
    <row r="22" spans="1:28" ht="15" customHeight="1">
      <c r="A22" s="65"/>
      <c r="B22" s="114" t="s">
        <v>198</v>
      </c>
      <c r="C22" s="18"/>
      <c r="D22" s="113">
        <v>45760</v>
      </c>
      <c r="E22" s="166">
        <v>40952</v>
      </c>
      <c r="F22" s="35">
        <v>0</v>
      </c>
      <c r="G22" s="114"/>
      <c r="H22" s="35">
        <v>0</v>
      </c>
      <c r="I22" s="32">
        <f t="shared" si="0"/>
        <v>45760</v>
      </c>
      <c r="J22" s="19">
        <v>3</v>
      </c>
      <c r="K22" s="141">
        <f t="shared" si="9"/>
        <v>9</v>
      </c>
      <c r="L22" s="32">
        <f t="shared" si="1"/>
        <v>-6</v>
      </c>
      <c r="M22" s="19">
        <v>2288</v>
      </c>
      <c r="N22" s="19">
        <f t="shared" si="10"/>
        <v>2288</v>
      </c>
      <c r="O22" s="32">
        <f t="shared" si="2"/>
        <v>0</v>
      </c>
      <c r="P22" s="36">
        <v>0</v>
      </c>
      <c r="Q22" s="112">
        <v>43472</v>
      </c>
      <c r="R22" s="202">
        <f t="shared" si="3"/>
        <v>365</v>
      </c>
      <c r="S22" s="141">
        <f t="shared" si="4"/>
        <v>0</v>
      </c>
      <c r="T22" s="114"/>
      <c r="U22" s="32">
        <f t="shared" si="5"/>
        <v>43472</v>
      </c>
      <c r="V22" s="35">
        <v>0</v>
      </c>
      <c r="W22" s="32">
        <f t="shared" si="6"/>
        <v>43472</v>
      </c>
      <c r="X22" s="32">
        <f t="shared" si="7"/>
        <v>2288</v>
      </c>
      <c r="Y22" s="19">
        <v>2288</v>
      </c>
      <c r="Z22" s="186">
        <f t="shared" si="8"/>
        <v>0</v>
      </c>
      <c r="AB22" s="54"/>
    </row>
    <row r="23" spans="1:28" ht="15" customHeight="1">
      <c r="A23" s="65"/>
      <c r="B23" s="114"/>
      <c r="C23" s="18"/>
      <c r="D23" s="113"/>
      <c r="E23" s="166"/>
      <c r="F23" s="114"/>
      <c r="G23" s="114"/>
      <c r="H23" s="115"/>
      <c r="I23" s="114"/>
      <c r="J23" s="19"/>
      <c r="K23" s="149"/>
      <c r="L23" s="114"/>
      <c r="M23" s="122"/>
      <c r="N23" s="114"/>
      <c r="O23" s="114"/>
      <c r="P23" s="114"/>
      <c r="Q23" s="114"/>
      <c r="R23" s="18"/>
      <c r="S23" s="149"/>
      <c r="T23" s="114"/>
      <c r="U23" s="114"/>
      <c r="V23" s="115"/>
      <c r="W23" s="116"/>
      <c r="X23" s="114"/>
      <c r="Y23" s="122"/>
      <c r="Z23" s="186">
        <f t="shared" si="8"/>
        <v>0</v>
      </c>
      <c r="AB23" s="54"/>
    </row>
    <row r="24" spans="1:28" ht="15" customHeight="1">
      <c r="A24" s="65"/>
      <c r="B24" s="63" t="s">
        <v>133</v>
      </c>
      <c r="C24" s="155"/>
      <c r="D24" s="109"/>
      <c r="E24" s="166"/>
      <c r="F24" s="63"/>
      <c r="G24" s="63"/>
      <c r="H24" s="110"/>
      <c r="I24" s="63"/>
      <c r="J24" s="19"/>
      <c r="K24" s="148"/>
      <c r="L24" s="63"/>
      <c r="M24" s="122"/>
      <c r="N24" s="63"/>
      <c r="O24" s="63"/>
      <c r="P24" s="63"/>
      <c r="Q24" s="63"/>
      <c r="R24" s="155"/>
      <c r="S24" s="148"/>
      <c r="T24" s="63"/>
      <c r="U24" s="63"/>
      <c r="V24" s="110"/>
      <c r="W24" s="117"/>
      <c r="X24" s="63"/>
      <c r="Y24" s="122"/>
      <c r="Z24" s="186">
        <f t="shared" si="8"/>
        <v>0</v>
      </c>
      <c r="AB24" s="54"/>
    </row>
    <row r="25" spans="1:28" s="408" customFormat="1" ht="15" customHeight="1">
      <c r="A25" s="400"/>
      <c r="B25" s="401" t="s">
        <v>199</v>
      </c>
      <c r="C25" s="402"/>
      <c r="D25" s="403">
        <v>27123</v>
      </c>
      <c r="E25" s="361">
        <v>41164</v>
      </c>
      <c r="F25" s="404">
        <v>0</v>
      </c>
      <c r="G25" s="401"/>
      <c r="H25" s="404">
        <v>0</v>
      </c>
      <c r="I25" s="405">
        <f t="shared" ref="I25:I28" si="11">D25+F25-H25</f>
        <v>27123</v>
      </c>
      <c r="J25" s="360">
        <v>3</v>
      </c>
      <c r="K25" s="189">
        <f t="shared" ref="K25:K31" si="12">ROUND(($O$8-E25)/365,0)</f>
        <v>9</v>
      </c>
      <c r="L25" s="405">
        <f t="shared" ref="L25:L31" si="13">J25-K25</f>
        <v>-6</v>
      </c>
      <c r="M25" s="360">
        <v>1356.0000000000036</v>
      </c>
      <c r="N25" s="360">
        <f t="shared" ref="N25:N31" si="14">ROUND(D25*5%,0)</f>
        <v>1356</v>
      </c>
      <c r="O25" s="405">
        <f t="shared" ref="O25:O31" si="15">M25-N25</f>
        <v>3.637978807091713E-12</v>
      </c>
      <c r="P25" s="406">
        <v>0</v>
      </c>
      <c r="Q25" s="405">
        <v>25767</v>
      </c>
      <c r="R25" s="402">
        <f>$N$8-$O$8</f>
        <v>365</v>
      </c>
      <c r="S25" s="189">
        <f t="shared" ref="S25:S31" si="16">P25*R25*D25/(365*100)</f>
        <v>0</v>
      </c>
      <c r="T25" s="401"/>
      <c r="U25" s="405">
        <f t="shared" ref="U25:U31" si="17">Q25+S25+T25</f>
        <v>25767</v>
      </c>
      <c r="V25" s="404">
        <v>0</v>
      </c>
      <c r="W25" s="405">
        <f t="shared" ref="W25:W31" si="18">U25-V25</f>
        <v>25767</v>
      </c>
      <c r="X25" s="405">
        <f t="shared" ref="X25:X31" si="19">I25-W25</f>
        <v>1356</v>
      </c>
      <c r="Y25" s="360">
        <v>1356.0000000000036</v>
      </c>
      <c r="Z25" s="407">
        <f t="shared" si="8"/>
        <v>0</v>
      </c>
      <c r="AB25" s="409"/>
    </row>
    <row r="26" spans="1:28" s="408" customFormat="1" ht="15" customHeight="1">
      <c r="A26" s="400"/>
      <c r="B26" s="401" t="s">
        <v>199</v>
      </c>
      <c r="C26" s="402"/>
      <c r="D26" s="403">
        <v>23682</v>
      </c>
      <c r="E26" s="361">
        <v>41181</v>
      </c>
      <c r="F26" s="404">
        <v>0</v>
      </c>
      <c r="G26" s="401"/>
      <c r="H26" s="404">
        <v>0</v>
      </c>
      <c r="I26" s="405">
        <f t="shared" si="11"/>
        <v>23682</v>
      </c>
      <c r="J26" s="360">
        <v>3</v>
      </c>
      <c r="K26" s="189">
        <f t="shared" si="12"/>
        <v>9</v>
      </c>
      <c r="L26" s="405">
        <f t="shared" si="13"/>
        <v>-6</v>
      </c>
      <c r="M26" s="360">
        <v>1184.0000000000036</v>
      </c>
      <c r="N26" s="360">
        <f t="shared" si="14"/>
        <v>1184</v>
      </c>
      <c r="O26" s="405">
        <f t="shared" si="15"/>
        <v>3.637978807091713E-12</v>
      </c>
      <c r="P26" s="406">
        <v>0</v>
      </c>
      <c r="Q26" s="405">
        <v>22497.999999999996</v>
      </c>
      <c r="R26" s="402">
        <f>$N$8-$O$8</f>
        <v>365</v>
      </c>
      <c r="S26" s="189">
        <f t="shared" si="16"/>
        <v>0</v>
      </c>
      <c r="T26" s="401"/>
      <c r="U26" s="405">
        <f t="shared" si="17"/>
        <v>22497.999999999996</v>
      </c>
      <c r="V26" s="404">
        <v>0</v>
      </c>
      <c r="W26" s="405">
        <f t="shared" si="18"/>
        <v>22497.999999999996</v>
      </c>
      <c r="X26" s="405">
        <f t="shared" si="19"/>
        <v>1184.0000000000036</v>
      </c>
      <c r="Y26" s="360">
        <v>1184.0000000000036</v>
      </c>
      <c r="Z26" s="407">
        <f t="shared" si="8"/>
        <v>3.637978807091713E-12</v>
      </c>
      <c r="AB26" s="409"/>
    </row>
    <row r="27" spans="1:28" s="408" customFormat="1" ht="15" customHeight="1">
      <c r="A27" s="400"/>
      <c r="B27" s="401" t="s">
        <v>199</v>
      </c>
      <c r="C27" s="402"/>
      <c r="D27" s="403">
        <v>23681</v>
      </c>
      <c r="E27" s="361">
        <v>41181</v>
      </c>
      <c r="F27" s="404">
        <v>0</v>
      </c>
      <c r="G27" s="401"/>
      <c r="H27" s="404">
        <v>0</v>
      </c>
      <c r="I27" s="405">
        <f t="shared" si="11"/>
        <v>23681</v>
      </c>
      <c r="J27" s="360">
        <v>3</v>
      </c>
      <c r="K27" s="189">
        <f t="shared" si="12"/>
        <v>9</v>
      </c>
      <c r="L27" s="405">
        <f t="shared" si="13"/>
        <v>-6</v>
      </c>
      <c r="M27" s="360">
        <v>1184</v>
      </c>
      <c r="N27" s="360">
        <f t="shared" si="14"/>
        <v>1184</v>
      </c>
      <c r="O27" s="405">
        <f t="shared" si="15"/>
        <v>0</v>
      </c>
      <c r="P27" s="406">
        <v>0</v>
      </c>
      <c r="Q27" s="405">
        <v>22497</v>
      </c>
      <c r="R27" s="402">
        <f>$N$8-$O$8</f>
        <v>365</v>
      </c>
      <c r="S27" s="189">
        <f t="shared" si="16"/>
        <v>0</v>
      </c>
      <c r="T27" s="401"/>
      <c r="U27" s="405">
        <f t="shared" si="17"/>
        <v>22497</v>
      </c>
      <c r="V27" s="404">
        <v>0</v>
      </c>
      <c r="W27" s="405">
        <f t="shared" si="18"/>
        <v>22497</v>
      </c>
      <c r="X27" s="405">
        <f t="shared" si="19"/>
        <v>1184</v>
      </c>
      <c r="Y27" s="360">
        <v>1184</v>
      </c>
      <c r="Z27" s="407">
        <f t="shared" si="8"/>
        <v>0</v>
      </c>
      <c r="AB27" s="409"/>
    </row>
    <row r="28" spans="1:28" s="408" customFormat="1" ht="15" customHeight="1">
      <c r="A28" s="400"/>
      <c r="B28" s="401" t="s">
        <v>199</v>
      </c>
      <c r="C28" s="402"/>
      <c r="D28" s="403">
        <v>46184</v>
      </c>
      <c r="E28" s="361">
        <v>41316</v>
      </c>
      <c r="F28" s="404">
        <v>0</v>
      </c>
      <c r="G28" s="401"/>
      <c r="H28" s="404">
        <v>0</v>
      </c>
      <c r="I28" s="405">
        <f t="shared" si="11"/>
        <v>46184</v>
      </c>
      <c r="J28" s="360">
        <v>3</v>
      </c>
      <c r="K28" s="189">
        <f t="shared" si="12"/>
        <v>8</v>
      </c>
      <c r="L28" s="405">
        <f t="shared" si="13"/>
        <v>-5</v>
      </c>
      <c r="M28" s="360">
        <v>2309</v>
      </c>
      <c r="N28" s="360">
        <f t="shared" si="14"/>
        <v>2309</v>
      </c>
      <c r="O28" s="405">
        <f t="shared" si="15"/>
        <v>0</v>
      </c>
      <c r="P28" s="406">
        <v>0</v>
      </c>
      <c r="Q28" s="405">
        <v>43875</v>
      </c>
      <c r="R28" s="402">
        <f>$N$8-$O$8</f>
        <v>365</v>
      </c>
      <c r="S28" s="189">
        <f t="shared" si="16"/>
        <v>0</v>
      </c>
      <c r="T28" s="401"/>
      <c r="U28" s="405">
        <f t="shared" si="17"/>
        <v>43875</v>
      </c>
      <c r="V28" s="404">
        <v>0</v>
      </c>
      <c r="W28" s="405">
        <f t="shared" si="18"/>
        <v>43875</v>
      </c>
      <c r="X28" s="405">
        <f t="shared" si="19"/>
        <v>2309</v>
      </c>
      <c r="Y28" s="360">
        <v>2309</v>
      </c>
      <c r="Z28" s="407">
        <f t="shared" si="8"/>
        <v>0</v>
      </c>
      <c r="AB28" s="409"/>
    </row>
    <row r="29" spans="1:28" ht="15" customHeight="1">
      <c r="A29" s="65"/>
      <c r="B29" s="42" t="s">
        <v>200</v>
      </c>
      <c r="C29" s="210"/>
      <c r="D29" s="66">
        <v>43350</v>
      </c>
      <c r="E29" s="166">
        <v>39858</v>
      </c>
      <c r="F29" s="35">
        <v>0</v>
      </c>
      <c r="G29" s="42"/>
      <c r="H29" s="35">
        <v>0</v>
      </c>
      <c r="I29" s="32">
        <f>D29+F29-H29</f>
        <v>43350</v>
      </c>
      <c r="J29" s="19">
        <v>3</v>
      </c>
      <c r="K29" s="141">
        <f t="shared" si="12"/>
        <v>12</v>
      </c>
      <c r="L29" s="32">
        <f t="shared" si="13"/>
        <v>-9</v>
      </c>
      <c r="M29" s="19">
        <v>2168</v>
      </c>
      <c r="N29" s="19">
        <f t="shared" si="14"/>
        <v>2168</v>
      </c>
      <c r="O29" s="32">
        <f t="shared" si="15"/>
        <v>0</v>
      </c>
      <c r="P29" s="36"/>
      <c r="Q29" s="32">
        <v>41182</v>
      </c>
      <c r="R29" s="202">
        <f t="shared" ref="R29:R30" si="20">$N$8-$O$8</f>
        <v>365</v>
      </c>
      <c r="S29" s="141">
        <f t="shared" si="16"/>
        <v>0</v>
      </c>
      <c r="T29" s="118">
        <f>O29</f>
        <v>0</v>
      </c>
      <c r="U29" s="32">
        <f t="shared" si="17"/>
        <v>41182</v>
      </c>
      <c r="V29" s="35">
        <v>0</v>
      </c>
      <c r="W29" s="32">
        <f t="shared" si="18"/>
        <v>41182</v>
      </c>
      <c r="X29" s="32">
        <f t="shared" si="19"/>
        <v>2168</v>
      </c>
      <c r="Y29" s="19">
        <v>2168</v>
      </c>
      <c r="Z29" s="186">
        <f t="shared" si="8"/>
        <v>0</v>
      </c>
      <c r="AB29" s="54"/>
    </row>
    <row r="30" spans="1:28" ht="15" customHeight="1">
      <c r="A30" s="65"/>
      <c r="B30" s="42" t="s">
        <v>201</v>
      </c>
      <c r="C30" s="210"/>
      <c r="D30" s="66">
        <v>11322</v>
      </c>
      <c r="E30" s="166">
        <v>39647</v>
      </c>
      <c r="F30" s="35">
        <v>0</v>
      </c>
      <c r="G30" s="42"/>
      <c r="H30" s="35">
        <v>0</v>
      </c>
      <c r="I30" s="32">
        <f>D30+F30-H30</f>
        <v>11322</v>
      </c>
      <c r="J30" s="19">
        <v>3</v>
      </c>
      <c r="K30" s="141">
        <f t="shared" si="12"/>
        <v>13</v>
      </c>
      <c r="L30" s="32">
        <f t="shared" si="13"/>
        <v>-10</v>
      </c>
      <c r="M30" s="19">
        <v>566</v>
      </c>
      <c r="N30" s="19">
        <f t="shared" si="14"/>
        <v>566</v>
      </c>
      <c r="O30" s="32">
        <f t="shared" si="15"/>
        <v>0</v>
      </c>
      <c r="P30" s="36"/>
      <c r="Q30" s="32">
        <v>10756</v>
      </c>
      <c r="R30" s="202">
        <f t="shared" si="20"/>
        <v>365</v>
      </c>
      <c r="S30" s="141">
        <f t="shared" si="16"/>
        <v>0</v>
      </c>
      <c r="T30" s="118">
        <f>O30</f>
        <v>0</v>
      </c>
      <c r="U30" s="32">
        <f t="shared" si="17"/>
        <v>10756</v>
      </c>
      <c r="V30" s="35">
        <v>0</v>
      </c>
      <c r="W30" s="32">
        <f t="shared" si="18"/>
        <v>10756</v>
      </c>
      <c r="X30" s="32">
        <f t="shared" si="19"/>
        <v>566</v>
      </c>
      <c r="Y30" s="19">
        <v>566</v>
      </c>
      <c r="Z30" s="186">
        <f t="shared" si="8"/>
        <v>0</v>
      </c>
      <c r="AB30" s="54"/>
    </row>
    <row r="31" spans="1:28" ht="15" customHeight="1">
      <c r="A31" s="65"/>
      <c r="B31" s="42" t="s">
        <v>202</v>
      </c>
      <c r="C31" s="210"/>
      <c r="D31" s="66">
        <v>20178</v>
      </c>
      <c r="E31" s="166">
        <v>39540</v>
      </c>
      <c r="F31" s="35">
        <v>0</v>
      </c>
      <c r="G31" s="42"/>
      <c r="H31" s="35">
        <v>0</v>
      </c>
      <c r="I31" s="32">
        <f>D31+F31-H31</f>
        <v>20178</v>
      </c>
      <c r="J31" s="19">
        <v>3</v>
      </c>
      <c r="K31" s="141">
        <f t="shared" si="12"/>
        <v>13</v>
      </c>
      <c r="L31" s="32">
        <f t="shared" si="13"/>
        <v>-10</v>
      </c>
      <c r="M31" s="19">
        <v>1009</v>
      </c>
      <c r="N31" s="19">
        <f t="shared" si="14"/>
        <v>1009</v>
      </c>
      <c r="O31" s="32">
        <f t="shared" si="15"/>
        <v>0</v>
      </c>
      <c r="P31" s="42"/>
      <c r="Q31" s="32">
        <v>19169</v>
      </c>
      <c r="R31" s="202">
        <f>$N$8-$O$8</f>
        <v>365</v>
      </c>
      <c r="S31" s="141">
        <f t="shared" si="16"/>
        <v>0</v>
      </c>
      <c r="T31" s="118">
        <f>O31</f>
        <v>0</v>
      </c>
      <c r="U31" s="32">
        <f t="shared" si="17"/>
        <v>19169</v>
      </c>
      <c r="V31" s="35">
        <v>0</v>
      </c>
      <c r="W31" s="32">
        <f t="shared" si="18"/>
        <v>19169</v>
      </c>
      <c r="X31" s="32">
        <f t="shared" si="19"/>
        <v>1009</v>
      </c>
      <c r="Y31" s="19">
        <v>1009</v>
      </c>
      <c r="Z31" s="186">
        <f t="shared" si="8"/>
        <v>0</v>
      </c>
      <c r="AB31" s="54"/>
    </row>
    <row r="32" spans="1:28" ht="15" customHeight="1">
      <c r="A32" s="65"/>
      <c r="B32" s="42"/>
      <c r="C32" s="210"/>
      <c r="D32" s="66"/>
      <c r="E32" s="166"/>
      <c r="F32" s="42"/>
      <c r="G32" s="42"/>
      <c r="H32" s="42"/>
      <c r="I32" s="42"/>
      <c r="J32" s="19"/>
      <c r="K32" s="141"/>
      <c r="L32" s="42"/>
      <c r="M32" s="122"/>
      <c r="N32" s="42"/>
      <c r="O32" s="42"/>
      <c r="P32" s="42"/>
      <c r="Q32" s="42"/>
      <c r="R32" s="144"/>
      <c r="S32" s="141"/>
      <c r="T32" s="42"/>
      <c r="U32" s="42"/>
      <c r="V32" s="35"/>
      <c r="W32" s="32"/>
      <c r="X32" s="42"/>
      <c r="Y32" s="122"/>
      <c r="Z32" s="186">
        <f t="shared" si="8"/>
        <v>0</v>
      </c>
      <c r="AB32" s="54"/>
    </row>
    <row r="33" spans="1:28" ht="15" customHeight="1">
      <c r="A33" s="65"/>
      <c r="B33" s="63" t="s">
        <v>82</v>
      </c>
      <c r="C33" s="155"/>
      <c r="D33" s="109"/>
      <c r="E33" s="165"/>
      <c r="F33" s="63"/>
      <c r="G33" s="63"/>
      <c r="H33" s="63"/>
      <c r="I33" s="63"/>
      <c r="J33" s="19"/>
      <c r="K33" s="148"/>
      <c r="L33" s="63"/>
      <c r="M33" s="122"/>
      <c r="N33" s="63"/>
      <c r="O33" s="63"/>
      <c r="P33" s="63"/>
      <c r="Q33" s="63"/>
      <c r="R33" s="155"/>
      <c r="S33" s="148"/>
      <c r="T33" s="63"/>
      <c r="U33" s="63"/>
      <c r="V33" s="110"/>
      <c r="W33" s="117"/>
      <c r="X33" s="63"/>
      <c r="Y33" s="122"/>
      <c r="Z33" s="186">
        <f t="shared" si="8"/>
        <v>0</v>
      </c>
      <c r="AB33" s="54"/>
    </row>
    <row r="34" spans="1:28" ht="15" customHeight="1">
      <c r="A34" s="65"/>
      <c r="B34" s="42" t="s">
        <v>203</v>
      </c>
      <c r="C34" s="210"/>
      <c r="D34" s="66">
        <v>9400</v>
      </c>
      <c r="E34" s="166">
        <v>41505</v>
      </c>
      <c r="F34" s="35">
        <v>0</v>
      </c>
      <c r="G34" s="42"/>
      <c r="H34" s="35">
        <v>0</v>
      </c>
      <c r="I34" s="32">
        <f>D34+F34-H34</f>
        <v>9400</v>
      </c>
      <c r="J34" s="19">
        <v>3</v>
      </c>
      <c r="K34" s="141">
        <f>ROUND(($O$8-E34)/365,0)</f>
        <v>8</v>
      </c>
      <c r="L34" s="32">
        <f>J34-K34</f>
        <v>-5</v>
      </c>
      <c r="M34" s="19">
        <v>470</v>
      </c>
      <c r="N34" s="19">
        <f>ROUND(D34*5%,0)</f>
        <v>470</v>
      </c>
      <c r="O34" s="32">
        <f>M34-N34</f>
        <v>0</v>
      </c>
      <c r="P34" s="36">
        <v>0</v>
      </c>
      <c r="Q34" s="32">
        <v>8930</v>
      </c>
      <c r="R34" s="202">
        <f t="shared" ref="R34:R38" si="21">$N$8-$O$8</f>
        <v>365</v>
      </c>
      <c r="S34" s="141">
        <f>P34*R34*D34/(365*100)</f>
        <v>0</v>
      </c>
      <c r="T34" s="42"/>
      <c r="U34" s="32">
        <f>Q34+S34+T34</f>
        <v>8930</v>
      </c>
      <c r="V34" s="35">
        <v>0</v>
      </c>
      <c r="W34" s="32">
        <f>U34-V34</f>
        <v>8930</v>
      </c>
      <c r="X34" s="32">
        <f>I34-W34</f>
        <v>470</v>
      </c>
      <c r="Y34" s="19">
        <v>470</v>
      </c>
      <c r="Z34" s="186">
        <f t="shared" si="8"/>
        <v>0</v>
      </c>
      <c r="AB34" s="54"/>
    </row>
    <row r="35" spans="1:28" ht="15" customHeight="1">
      <c r="A35" s="65"/>
      <c r="B35" s="42" t="s">
        <v>204</v>
      </c>
      <c r="C35" s="210"/>
      <c r="D35" s="66">
        <v>36200</v>
      </c>
      <c r="E35" s="166">
        <v>41538</v>
      </c>
      <c r="F35" s="35">
        <v>0</v>
      </c>
      <c r="G35" s="42"/>
      <c r="H35" s="35">
        <v>0</v>
      </c>
      <c r="I35" s="32">
        <f>D35+F35-H35</f>
        <v>36200</v>
      </c>
      <c r="J35" s="19">
        <v>3</v>
      </c>
      <c r="K35" s="141">
        <f>ROUND(($O$8-E35)/365,0)</f>
        <v>8</v>
      </c>
      <c r="L35" s="32">
        <f>J35-K35</f>
        <v>-5</v>
      </c>
      <c r="M35" s="19">
        <v>1810</v>
      </c>
      <c r="N35" s="19">
        <f>ROUND(D35*5%,0)</f>
        <v>1810</v>
      </c>
      <c r="O35" s="32">
        <f>M35-N35</f>
        <v>0</v>
      </c>
      <c r="P35" s="36">
        <v>0</v>
      </c>
      <c r="Q35" s="32">
        <v>34390</v>
      </c>
      <c r="R35" s="202">
        <f t="shared" si="21"/>
        <v>365</v>
      </c>
      <c r="S35" s="141">
        <f>P35*R35*D35/(365*100)</f>
        <v>0</v>
      </c>
      <c r="T35" s="42"/>
      <c r="U35" s="32">
        <f>Q35+S35+T35</f>
        <v>34390</v>
      </c>
      <c r="V35" s="35">
        <v>0</v>
      </c>
      <c r="W35" s="32">
        <f>U35-V35</f>
        <v>34390</v>
      </c>
      <c r="X35" s="32">
        <f t="shared" ref="X35:X38" si="22">I35-W35</f>
        <v>1810</v>
      </c>
      <c r="Y35" s="19">
        <v>1810</v>
      </c>
      <c r="Z35" s="186">
        <f t="shared" si="8"/>
        <v>0</v>
      </c>
      <c r="AB35" s="54"/>
    </row>
    <row r="36" spans="1:28" ht="15" customHeight="1">
      <c r="A36" s="65"/>
      <c r="B36" s="42" t="s">
        <v>205</v>
      </c>
      <c r="C36" s="399"/>
      <c r="D36" s="66">
        <v>23150</v>
      </c>
      <c r="E36" s="166">
        <v>41601</v>
      </c>
      <c r="F36" s="35">
        <v>0</v>
      </c>
      <c r="G36" s="42"/>
      <c r="H36" s="35">
        <v>0</v>
      </c>
      <c r="I36" s="32">
        <f>D36+F36-H36</f>
        <v>23150</v>
      </c>
      <c r="J36" s="19">
        <v>3</v>
      </c>
      <c r="K36" s="141">
        <f>ROUND(($O$8-E36)/365,0)</f>
        <v>7</v>
      </c>
      <c r="L36" s="32">
        <f>J36-K36</f>
        <v>-4</v>
      </c>
      <c r="M36" s="19">
        <v>1158</v>
      </c>
      <c r="N36" s="19">
        <f>ROUND(D36*5%,0)</f>
        <v>1158</v>
      </c>
      <c r="O36" s="32">
        <f>M36-N36</f>
        <v>0</v>
      </c>
      <c r="P36" s="36">
        <v>0</v>
      </c>
      <c r="Q36" s="32">
        <v>21992</v>
      </c>
      <c r="R36" s="399">
        <f t="shared" si="21"/>
        <v>365</v>
      </c>
      <c r="S36" s="141">
        <f>P36*R36*D36/(365*100)</f>
        <v>0</v>
      </c>
      <c r="T36" s="42"/>
      <c r="U36" s="32">
        <f>Q36+S36+T36</f>
        <v>21992</v>
      </c>
      <c r="V36" s="35">
        <v>0</v>
      </c>
      <c r="W36" s="32">
        <f>U36-V36</f>
        <v>21992</v>
      </c>
      <c r="X36" s="32">
        <f t="shared" si="22"/>
        <v>1158</v>
      </c>
      <c r="Y36" s="19">
        <v>1158</v>
      </c>
      <c r="Z36" s="186">
        <f t="shared" si="8"/>
        <v>0</v>
      </c>
      <c r="AB36" s="54"/>
    </row>
    <row r="37" spans="1:28" ht="15" customHeight="1">
      <c r="A37" s="65"/>
      <c r="B37" s="42" t="s">
        <v>205</v>
      </c>
      <c r="C37" s="399"/>
      <c r="D37" s="66">
        <v>19945</v>
      </c>
      <c r="E37" s="166">
        <v>41530</v>
      </c>
      <c r="F37" s="35">
        <v>0</v>
      </c>
      <c r="G37" s="42"/>
      <c r="H37" s="35">
        <v>0</v>
      </c>
      <c r="I37" s="32">
        <f>D37+F37-H37</f>
        <v>19945</v>
      </c>
      <c r="J37" s="19">
        <v>3</v>
      </c>
      <c r="K37" s="141">
        <f>ROUND(($O$8-E37)/365,0)</f>
        <v>8</v>
      </c>
      <c r="L37" s="32">
        <f>J37-K37</f>
        <v>-5</v>
      </c>
      <c r="M37" s="19">
        <v>997</v>
      </c>
      <c r="N37" s="19">
        <f>ROUND(D37*5%,0)</f>
        <v>997</v>
      </c>
      <c r="O37" s="32">
        <f>M37-N37</f>
        <v>0</v>
      </c>
      <c r="P37" s="36">
        <v>0</v>
      </c>
      <c r="Q37" s="32">
        <v>18948</v>
      </c>
      <c r="R37" s="399">
        <f t="shared" si="21"/>
        <v>365</v>
      </c>
      <c r="S37" s="141">
        <f>P37*R37*D37/(365*100)</f>
        <v>0</v>
      </c>
      <c r="T37" s="42"/>
      <c r="U37" s="32">
        <f>Q37+S37+T37</f>
        <v>18948</v>
      </c>
      <c r="V37" s="35">
        <v>0</v>
      </c>
      <c r="W37" s="32">
        <f>U37-V37</f>
        <v>18948</v>
      </c>
      <c r="X37" s="32">
        <f t="shared" si="22"/>
        <v>997</v>
      </c>
      <c r="Y37" s="19">
        <v>997</v>
      </c>
      <c r="Z37" s="186">
        <f t="shared" si="8"/>
        <v>0</v>
      </c>
      <c r="AB37" s="54"/>
    </row>
    <row r="38" spans="1:28" ht="15" customHeight="1">
      <c r="A38" s="65"/>
      <c r="B38" s="42" t="s">
        <v>205</v>
      </c>
      <c r="C38" s="399"/>
      <c r="D38" s="66">
        <v>22987</v>
      </c>
      <c r="E38" s="166">
        <v>41620</v>
      </c>
      <c r="F38" s="35">
        <v>0</v>
      </c>
      <c r="G38" s="42"/>
      <c r="H38" s="35">
        <v>0</v>
      </c>
      <c r="I38" s="32">
        <f>D38+F38-H38</f>
        <v>22987</v>
      </c>
      <c r="J38" s="19">
        <v>3</v>
      </c>
      <c r="K38" s="141">
        <f>ROUND(($O$8-E38)/365,0)</f>
        <v>7</v>
      </c>
      <c r="L38" s="32">
        <f>J38-K38</f>
        <v>-4</v>
      </c>
      <c r="M38" s="19">
        <v>1149</v>
      </c>
      <c r="N38" s="19">
        <f>ROUND(D38*5%,0)</f>
        <v>1149</v>
      </c>
      <c r="O38" s="32">
        <f>M38-N38</f>
        <v>0</v>
      </c>
      <c r="P38" s="36">
        <v>0</v>
      </c>
      <c r="Q38" s="32">
        <v>21838</v>
      </c>
      <c r="R38" s="399">
        <f t="shared" si="21"/>
        <v>365</v>
      </c>
      <c r="S38" s="141">
        <f>P38*R38*D38/(365*100)</f>
        <v>0</v>
      </c>
      <c r="T38" s="42"/>
      <c r="U38" s="32">
        <f>Q38+S38+T38</f>
        <v>21838</v>
      </c>
      <c r="V38" s="35">
        <v>0</v>
      </c>
      <c r="W38" s="32">
        <f>U38-V38</f>
        <v>21838</v>
      </c>
      <c r="X38" s="32">
        <f t="shared" si="22"/>
        <v>1149</v>
      </c>
      <c r="Y38" s="19">
        <v>1149</v>
      </c>
      <c r="Z38" s="186">
        <f t="shared" si="8"/>
        <v>0</v>
      </c>
      <c r="AB38" s="54"/>
    </row>
    <row r="39" spans="1:28" ht="15" customHeight="1">
      <c r="A39" s="65"/>
      <c r="B39" s="42"/>
      <c r="C39" s="210"/>
      <c r="D39" s="66"/>
      <c r="E39" s="166"/>
      <c r="F39" s="35"/>
      <c r="G39" s="42"/>
      <c r="H39" s="35"/>
      <c r="I39" s="32"/>
      <c r="J39" s="19"/>
      <c r="K39" s="141"/>
      <c r="L39" s="32"/>
      <c r="M39" s="19"/>
      <c r="N39" s="19"/>
      <c r="O39" s="32"/>
      <c r="P39" s="36"/>
      <c r="Q39" s="32"/>
      <c r="R39" s="144"/>
      <c r="S39" s="141"/>
      <c r="T39" s="42"/>
      <c r="U39" s="32"/>
      <c r="V39" s="35"/>
      <c r="W39" s="32"/>
      <c r="X39" s="32"/>
      <c r="Y39" s="19"/>
      <c r="Z39" s="186">
        <f t="shared" si="8"/>
        <v>0</v>
      </c>
      <c r="AB39" s="54"/>
    </row>
    <row r="40" spans="1:28" ht="15" customHeight="1">
      <c r="A40" s="65"/>
      <c r="B40" s="63" t="s">
        <v>134</v>
      </c>
      <c r="C40" s="155"/>
      <c r="D40" s="66"/>
      <c r="E40" s="166"/>
      <c r="F40" s="35"/>
      <c r="G40" s="42"/>
      <c r="H40" s="35"/>
      <c r="I40" s="32"/>
      <c r="J40" s="19"/>
      <c r="K40" s="141"/>
      <c r="L40" s="32"/>
      <c r="M40" s="19"/>
      <c r="N40" s="19"/>
      <c r="O40" s="32"/>
      <c r="P40" s="36"/>
      <c r="Q40" s="32"/>
      <c r="R40" s="144"/>
      <c r="S40" s="141"/>
      <c r="T40" s="42"/>
      <c r="U40" s="32"/>
      <c r="V40" s="35"/>
      <c r="W40" s="32"/>
      <c r="X40" s="32"/>
      <c r="Y40" s="19"/>
      <c r="Z40" s="186">
        <f t="shared" si="8"/>
        <v>0</v>
      </c>
      <c r="AB40" s="54"/>
    </row>
    <row r="41" spans="1:28" ht="15" customHeight="1">
      <c r="A41" s="65"/>
      <c r="B41" s="40" t="s">
        <v>206</v>
      </c>
      <c r="C41" s="80"/>
      <c r="D41" s="19">
        <v>9400</v>
      </c>
      <c r="E41" s="166">
        <v>41846</v>
      </c>
      <c r="F41" s="19">
        <v>0</v>
      </c>
      <c r="G41" s="42"/>
      <c r="H41" s="35">
        <v>0</v>
      </c>
      <c r="I41" s="32">
        <f>D41+F41-H41</f>
        <v>9400</v>
      </c>
      <c r="J41" s="19">
        <v>3</v>
      </c>
      <c r="K41" s="141">
        <f>ROUND(($O$8-E41)/365,0)</f>
        <v>7</v>
      </c>
      <c r="L41" s="32">
        <f>J41-K41</f>
        <v>-4</v>
      </c>
      <c r="M41" s="19">
        <v>470</v>
      </c>
      <c r="N41" s="19">
        <f>ROUND(D41*5%,0)</f>
        <v>470</v>
      </c>
      <c r="O41" s="32">
        <f>M41-N41</f>
        <v>0</v>
      </c>
      <c r="P41" s="36">
        <f>O41/D41/J41*100</f>
        <v>0</v>
      </c>
      <c r="Q41" s="32">
        <v>8930</v>
      </c>
      <c r="R41" s="202">
        <f>$N$8-$O$8</f>
        <v>365</v>
      </c>
      <c r="S41" s="189">
        <f>O41</f>
        <v>0</v>
      </c>
      <c r="T41" s="42"/>
      <c r="U41" s="32">
        <f>Q41+S41+T41</f>
        <v>8930</v>
      </c>
      <c r="V41" s="35">
        <v>0</v>
      </c>
      <c r="W41" s="32">
        <f>U41-V41</f>
        <v>8930</v>
      </c>
      <c r="X41" s="32">
        <f>I41-W41</f>
        <v>470</v>
      </c>
      <c r="Y41" s="19">
        <v>470</v>
      </c>
      <c r="Z41" s="186">
        <f t="shared" si="8"/>
        <v>0</v>
      </c>
      <c r="AB41" s="54"/>
    </row>
    <row r="42" spans="1:28" ht="15" customHeight="1">
      <c r="A42" s="65"/>
      <c r="B42" s="40"/>
      <c r="C42" s="80"/>
      <c r="D42" s="19"/>
      <c r="E42" s="166"/>
      <c r="F42" s="19"/>
      <c r="G42" s="42"/>
      <c r="H42" s="35"/>
      <c r="I42" s="32"/>
      <c r="J42" s="19"/>
      <c r="K42" s="141"/>
      <c r="L42" s="32"/>
      <c r="M42" s="19"/>
      <c r="N42" s="19"/>
      <c r="O42" s="32"/>
      <c r="P42" s="36"/>
      <c r="Q42" s="32"/>
      <c r="R42" s="210"/>
      <c r="S42" s="189"/>
      <c r="T42" s="42"/>
      <c r="U42" s="32"/>
      <c r="V42" s="35"/>
      <c r="W42" s="32"/>
      <c r="X42" s="32"/>
      <c r="Y42" s="19"/>
      <c r="Z42" s="186"/>
      <c r="AB42" s="54"/>
    </row>
    <row r="43" spans="1:28" ht="15" customHeight="1">
      <c r="A43" s="65"/>
      <c r="B43" s="63" t="s">
        <v>208</v>
      </c>
      <c r="C43" s="155"/>
      <c r="D43" s="19"/>
      <c r="E43" s="166"/>
      <c r="F43" s="19"/>
      <c r="G43" s="42"/>
      <c r="H43" s="35"/>
      <c r="I43" s="32"/>
      <c r="J43" s="19"/>
      <c r="K43" s="141"/>
      <c r="L43" s="32"/>
      <c r="M43" s="19"/>
      <c r="N43" s="19"/>
      <c r="O43" s="32"/>
      <c r="P43" s="36"/>
      <c r="Q43" s="32"/>
      <c r="R43" s="144"/>
      <c r="S43" s="141"/>
      <c r="T43" s="42"/>
      <c r="U43" s="32"/>
      <c r="V43" s="35"/>
      <c r="W43" s="32"/>
      <c r="X43" s="32"/>
      <c r="Y43" s="19"/>
      <c r="Z43" s="186">
        <f t="shared" si="8"/>
        <v>0</v>
      </c>
      <c r="AB43" s="54"/>
    </row>
    <row r="44" spans="1:28" ht="15" customHeight="1">
      <c r="A44" s="65"/>
      <c r="B44" s="42" t="s">
        <v>209</v>
      </c>
      <c r="C44" s="210"/>
      <c r="D44" s="19">
        <v>29860</v>
      </c>
      <c r="E44" s="166">
        <v>42155</v>
      </c>
      <c r="F44" s="19">
        <v>0</v>
      </c>
      <c r="G44" s="42"/>
      <c r="H44" s="35"/>
      <c r="I44" s="32">
        <f>D44+F44-H44</f>
        <v>29860</v>
      </c>
      <c r="J44" s="19">
        <v>3</v>
      </c>
      <c r="K44" s="141">
        <f>ROUND(($O$8-E44)/365,0)</f>
        <v>6</v>
      </c>
      <c r="L44" s="32">
        <f>J44-K44</f>
        <v>-3</v>
      </c>
      <c r="M44" s="19">
        <v>1493.0000000000073</v>
      </c>
      <c r="N44" s="19">
        <f>ROUND(D44*5%,0)</f>
        <v>1493</v>
      </c>
      <c r="O44" s="32">
        <f>D44-N44</f>
        <v>28367</v>
      </c>
      <c r="P44" s="36">
        <f>O44/D44/J44*100</f>
        <v>31.666666666666664</v>
      </c>
      <c r="Q44" s="32">
        <v>28366.999999999993</v>
      </c>
      <c r="R44" s="202">
        <f>$N$8-$O$8</f>
        <v>365</v>
      </c>
      <c r="S44" s="189"/>
      <c r="T44" s="42"/>
      <c r="U44" s="32">
        <f>Q44+S44+T44</f>
        <v>28366.999999999993</v>
      </c>
      <c r="V44" s="35"/>
      <c r="W44" s="32">
        <f>U44-V44</f>
        <v>28366.999999999993</v>
      </c>
      <c r="X44" s="32">
        <f>I44-W44</f>
        <v>1493.0000000000073</v>
      </c>
      <c r="Y44" s="19">
        <v>1493.0000000000073</v>
      </c>
      <c r="Z44" s="201">
        <f>+X44-N44</f>
        <v>7.2759576141834259E-12</v>
      </c>
      <c r="AA44" s="158"/>
      <c r="AB44" s="54"/>
    </row>
    <row r="45" spans="1:28" ht="15" customHeight="1">
      <c r="A45" s="65"/>
      <c r="B45" s="42"/>
      <c r="C45" s="210"/>
      <c r="D45" s="19"/>
      <c r="E45" s="166"/>
      <c r="F45" s="19"/>
      <c r="G45" s="42"/>
      <c r="H45" s="35"/>
      <c r="I45" s="32"/>
      <c r="J45" s="19"/>
      <c r="K45" s="141"/>
      <c r="L45" s="32"/>
      <c r="M45" s="19"/>
      <c r="N45" s="19"/>
      <c r="O45" s="32"/>
      <c r="P45" s="36"/>
      <c r="Q45" s="32"/>
      <c r="R45" s="210"/>
      <c r="S45" s="189"/>
      <c r="T45" s="42"/>
      <c r="U45" s="32"/>
      <c r="V45" s="35"/>
      <c r="W45" s="32"/>
      <c r="X45" s="32"/>
      <c r="Y45" s="19"/>
      <c r="Z45" s="201"/>
      <c r="AA45" s="158"/>
      <c r="AB45" s="54"/>
    </row>
    <row r="46" spans="1:28" ht="15" customHeight="1">
      <c r="A46" s="65"/>
      <c r="B46" s="63" t="s">
        <v>362</v>
      </c>
      <c r="C46" s="155"/>
      <c r="D46" s="19"/>
      <c r="E46" s="166"/>
      <c r="F46" s="19"/>
      <c r="G46" s="42"/>
      <c r="H46" s="35"/>
      <c r="I46" s="32"/>
      <c r="J46" s="19"/>
      <c r="K46" s="141"/>
      <c r="L46" s="32"/>
      <c r="M46" s="19"/>
      <c r="N46" s="19"/>
      <c r="O46" s="32"/>
      <c r="P46" s="36"/>
      <c r="Q46" s="32"/>
      <c r="R46" s="144"/>
      <c r="S46" s="141"/>
      <c r="T46" s="42"/>
      <c r="U46" s="32"/>
      <c r="V46" s="35"/>
      <c r="W46" s="32"/>
      <c r="X46" s="32"/>
      <c r="Y46" s="19"/>
      <c r="Z46" s="186">
        <f t="shared" si="8"/>
        <v>0</v>
      </c>
      <c r="AB46" s="54"/>
    </row>
    <row r="47" spans="1:28" ht="15" customHeight="1">
      <c r="A47" s="65"/>
      <c r="B47" s="137" t="s">
        <v>363</v>
      </c>
      <c r="C47" s="213"/>
      <c r="D47" s="66">
        <v>16312</v>
      </c>
      <c r="E47" s="166">
        <v>42746</v>
      </c>
      <c r="F47" s="123"/>
      <c r="G47" s="42"/>
      <c r="H47" s="35"/>
      <c r="I47" s="32">
        <f>D47+F47-H47</f>
        <v>16312</v>
      </c>
      <c r="J47" s="19">
        <v>3</v>
      </c>
      <c r="K47" s="141">
        <f>(N8-E47)/365</f>
        <v>5.2191780821917808</v>
      </c>
      <c r="L47" s="32">
        <f>J47-K47</f>
        <v>-2.2191780821917808</v>
      </c>
      <c r="M47" s="19">
        <v>801.84328767123225</v>
      </c>
      <c r="N47" s="19">
        <f>ROUND(D47*5%,0)</f>
        <v>816</v>
      </c>
      <c r="O47" s="32">
        <f>D47-N47</f>
        <v>15496</v>
      </c>
      <c r="P47" s="36">
        <f>O47/D47/J47*100</f>
        <v>31.66584927251921</v>
      </c>
      <c r="Q47" s="32">
        <v>15510.156712328768</v>
      </c>
      <c r="R47" s="202">
        <f>$N$8-$O$8</f>
        <v>365</v>
      </c>
      <c r="S47" s="189"/>
      <c r="T47" s="42"/>
      <c r="U47" s="32">
        <f>Q47+S47+T47</f>
        <v>15510.156712328768</v>
      </c>
      <c r="V47" s="35"/>
      <c r="W47" s="32">
        <f>U47-V47</f>
        <v>15510.156712328768</v>
      </c>
      <c r="X47" s="32">
        <f>I47-W47</f>
        <v>801.84328767123225</v>
      </c>
      <c r="Y47" s="19">
        <v>801.84328767123225</v>
      </c>
      <c r="Z47" s="186">
        <f t="shared" si="8"/>
        <v>-14.156712328767753</v>
      </c>
      <c r="AB47" s="54"/>
    </row>
    <row r="48" spans="1:28" ht="15" customHeight="1">
      <c r="A48" s="65"/>
      <c r="B48" s="137"/>
      <c r="C48" s="213"/>
      <c r="D48" s="66"/>
      <c r="E48" s="166"/>
      <c r="F48" s="123"/>
      <c r="G48" s="42"/>
      <c r="H48" s="35"/>
      <c r="I48" s="32"/>
      <c r="J48" s="19"/>
      <c r="K48" s="141"/>
      <c r="L48" s="32"/>
      <c r="M48" s="19"/>
      <c r="N48" s="19"/>
      <c r="O48" s="32"/>
      <c r="P48" s="36"/>
      <c r="Q48" s="32"/>
      <c r="R48" s="144"/>
      <c r="S48" s="189"/>
      <c r="T48" s="42"/>
      <c r="U48" s="32"/>
      <c r="V48" s="35"/>
      <c r="W48" s="32"/>
      <c r="X48" s="32"/>
      <c r="Y48" s="19"/>
      <c r="Z48" s="186">
        <f t="shared" si="8"/>
        <v>0</v>
      </c>
      <c r="AB48" s="54"/>
    </row>
    <row r="49" spans="1:28" ht="15" customHeight="1">
      <c r="A49" s="65"/>
      <c r="B49" s="63" t="s">
        <v>364</v>
      </c>
      <c r="C49" s="155"/>
      <c r="D49" s="66"/>
      <c r="E49" s="166"/>
      <c r="F49" s="123"/>
      <c r="G49" s="42"/>
      <c r="H49" s="35"/>
      <c r="I49" s="32"/>
      <c r="J49" s="19"/>
      <c r="K49" s="141"/>
      <c r="L49" s="32"/>
      <c r="M49" s="19"/>
      <c r="N49" s="19"/>
      <c r="O49" s="32"/>
      <c r="P49" s="36"/>
      <c r="Q49" s="32"/>
      <c r="R49" s="144"/>
      <c r="S49" s="189"/>
      <c r="T49" s="42"/>
      <c r="U49" s="32"/>
      <c r="V49" s="35"/>
      <c r="W49" s="32"/>
      <c r="X49" s="32"/>
      <c r="Y49" s="19"/>
      <c r="Z49" s="186">
        <f t="shared" si="8"/>
        <v>0</v>
      </c>
      <c r="AB49" s="54"/>
    </row>
    <row r="50" spans="1:28" ht="15" customHeight="1">
      <c r="A50" s="65"/>
      <c r="B50" s="137" t="s">
        <v>366</v>
      </c>
      <c r="C50" s="213"/>
      <c r="D50" s="66">
        <v>38990</v>
      </c>
      <c r="E50" s="166">
        <v>42947</v>
      </c>
      <c r="F50" s="123"/>
      <c r="G50" s="42"/>
      <c r="H50" s="35"/>
      <c r="I50" s="32">
        <f t="shared" ref="I50:I51" si="23">D50+F50-H50</f>
        <v>38990</v>
      </c>
      <c r="J50" s="19">
        <v>3</v>
      </c>
      <c r="K50" s="141">
        <f>ROUND(($O$8-E50)/365,0)</f>
        <v>4</v>
      </c>
      <c r="L50" s="32">
        <f t="shared" ref="L50:L51" si="24">J50-K50</f>
        <v>-1</v>
      </c>
      <c r="M50" s="19">
        <v>1950.0045662100019</v>
      </c>
      <c r="N50" s="19">
        <f>ROUND(I50*5%,0)</f>
        <v>1950</v>
      </c>
      <c r="O50" s="32">
        <f>I50-N50</f>
        <v>37040</v>
      </c>
      <c r="P50" s="36">
        <f>O50/I50/J50*100</f>
        <v>31.666239206634177</v>
      </c>
      <c r="Q50" s="32">
        <v>37039.995433789998</v>
      </c>
      <c r="R50" s="202">
        <f>$N$8-$O$8</f>
        <v>365</v>
      </c>
      <c r="S50" s="141"/>
      <c r="T50" s="42"/>
      <c r="U50" s="32">
        <f t="shared" ref="U50:U51" si="25">Q50+S50+T50</f>
        <v>37039.995433789998</v>
      </c>
      <c r="V50" s="35"/>
      <c r="W50" s="32">
        <f>U50-V50</f>
        <v>37039.995433789998</v>
      </c>
      <c r="X50" s="32">
        <f>I50-W50</f>
        <v>1950.0045662100019</v>
      </c>
      <c r="Y50" s="19">
        <v>1950.0045662100019</v>
      </c>
      <c r="Z50" s="186">
        <f t="shared" si="8"/>
        <v>4.5662100019399077E-3</v>
      </c>
      <c r="AA50" s="52"/>
      <c r="AB50" s="54"/>
    </row>
    <row r="51" spans="1:28" ht="15" customHeight="1">
      <c r="A51" s="65"/>
      <c r="B51" s="137" t="s">
        <v>367</v>
      </c>
      <c r="C51" s="213"/>
      <c r="D51" s="66">
        <v>16600</v>
      </c>
      <c r="E51" s="166">
        <v>42978</v>
      </c>
      <c r="F51" s="123"/>
      <c r="G51" s="42"/>
      <c r="H51" s="35"/>
      <c r="I51" s="32">
        <f t="shared" si="23"/>
        <v>16600</v>
      </c>
      <c r="J51" s="19">
        <v>3</v>
      </c>
      <c r="K51" s="141">
        <f>ROUND(($O$8-E51)/365,0)</f>
        <v>4</v>
      </c>
      <c r="L51" s="32">
        <f t="shared" si="24"/>
        <v>-1</v>
      </c>
      <c r="M51" s="19">
        <v>829.99762557080066</v>
      </c>
      <c r="N51" s="19">
        <f>ROUND(I51*5%,0)</f>
        <v>830</v>
      </c>
      <c r="O51" s="32">
        <f>I51-N51</f>
        <v>15770</v>
      </c>
      <c r="P51" s="36">
        <f>O51/I51/J51*100</f>
        <v>31.666666666666664</v>
      </c>
      <c r="Q51" s="32">
        <v>15770.002374429199</v>
      </c>
      <c r="R51" s="202">
        <f>$N$8-$O$8</f>
        <v>365</v>
      </c>
      <c r="S51" s="141"/>
      <c r="T51" s="42"/>
      <c r="U51" s="32">
        <f t="shared" si="25"/>
        <v>15770.002374429199</v>
      </c>
      <c r="V51" s="35"/>
      <c r="W51" s="32">
        <f>U51-V51</f>
        <v>15770.002374429199</v>
      </c>
      <c r="X51" s="32">
        <f>I51-W51</f>
        <v>829.99762557080066</v>
      </c>
      <c r="Y51" s="19">
        <v>829.99762557080066</v>
      </c>
      <c r="Z51" s="186">
        <f t="shared" si="8"/>
        <v>-2.3744291993352817E-3</v>
      </c>
      <c r="AA51" s="52"/>
      <c r="AB51" s="54"/>
    </row>
    <row r="52" spans="1:28" ht="15" customHeight="1">
      <c r="A52" s="65"/>
      <c r="B52" s="137"/>
      <c r="C52" s="213"/>
      <c r="D52" s="66"/>
      <c r="E52" s="166"/>
      <c r="F52" s="123"/>
      <c r="G52" s="42"/>
      <c r="H52" s="35"/>
      <c r="I52" s="32"/>
      <c r="J52" s="19"/>
      <c r="K52" s="141"/>
      <c r="L52" s="32"/>
      <c r="M52" s="19"/>
      <c r="N52" s="19"/>
      <c r="O52" s="32"/>
      <c r="P52" s="36"/>
      <c r="Q52" s="32"/>
      <c r="R52" s="206"/>
      <c r="S52" s="189"/>
      <c r="T52" s="42"/>
      <c r="U52" s="32"/>
      <c r="V52" s="35"/>
      <c r="W52" s="32"/>
      <c r="X52" s="32"/>
      <c r="Y52" s="19"/>
      <c r="Z52" s="186">
        <f t="shared" si="8"/>
        <v>0</v>
      </c>
      <c r="AB52" s="54"/>
    </row>
    <row r="53" spans="1:28" ht="15" customHeight="1">
      <c r="A53" s="65"/>
      <c r="B53" s="63" t="s">
        <v>391</v>
      </c>
      <c r="C53" s="155"/>
      <c r="D53" s="66"/>
      <c r="E53" s="166"/>
      <c r="F53" s="123"/>
      <c r="G53" s="42"/>
      <c r="H53" s="35"/>
      <c r="I53" s="32"/>
      <c r="J53" s="19"/>
      <c r="K53" s="141"/>
      <c r="L53" s="32"/>
      <c r="M53" s="19"/>
      <c r="N53" s="19"/>
      <c r="O53" s="32"/>
      <c r="P53" s="36"/>
      <c r="Q53" s="32"/>
      <c r="R53" s="206"/>
      <c r="S53" s="189"/>
      <c r="T53" s="42"/>
      <c r="U53" s="32"/>
      <c r="V53" s="35"/>
      <c r="W53" s="32"/>
      <c r="X53" s="32"/>
      <c r="Y53" s="19"/>
      <c r="Z53" s="186">
        <f t="shared" si="8"/>
        <v>0</v>
      </c>
      <c r="AB53" s="54"/>
    </row>
    <row r="54" spans="1:28" ht="15" customHeight="1">
      <c r="A54" s="65"/>
      <c r="B54" s="207" t="s">
        <v>396</v>
      </c>
      <c r="C54" s="214"/>
      <c r="D54" s="66">
        <v>15677.96</v>
      </c>
      <c r="E54" s="166">
        <v>44162</v>
      </c>
      <c r="F54" s="123"/>
      <c r="G54" s="42"/>
      <c r="H54" s="35"/>
      <c r="I54" s="32">
        <f t="shared" ref="I54" si="26">D54+F54-H54</f>
        <v>15677.96</v>
      </c>
      <c r="J54" s="19">
        <v>3</v>
      </c>
      <c r="K54" s="141">
        <f>ROUND(($O$8-E54)/365,0)</f>
        <v>0</v>
      </c>
      <c r="L54" s="32">
        <f t="shared" ref="L54" si="27">J54-K54</f>
        <v>3</v>
      </c>
      <c r="M54" s="19">
        <v>13991.3380456621</v>
      </c>
      <c r="N54" s="19">
        <f>ROUND(I54*5%,0)</f>
        <v>784</v>
      </c>
      <c r="O54" s="32">
        <f>I54-N54</f>
        <v>14893.96</v>
      </c>
      <c r="P54" s="36">
        <f>O54/I54/J54*100</f>
        <v>31.666449801717398</v>
      </c>
      <c r="Q54" s="32">
        <f>1686.6219543379</f>
        <v>1686.6219543379</v>
      </c>
      <c r="R54" s="363">
        <f>$N$8-$O$8</f>
        <v>365</v>
      </c>
      <c r="S54" s="141">
        <f>I54*P54%*R54/365</f>
        <v>4964.6533333333327</v>
      </c>
      <c r="T54" s="42"/>
      <c r="U54" s="32">
        <f t="shared" ref="U54" si="28">Q54+S54+T54</f>
        <v>6651.2752876712329</v>
      </c>
      <c r="V54" s="35"/>
      <c r="W54" s="32">
        <f>U54-V54</f>
        <v>6651.2752876712329</v>
      </c>
      <c r="X54" s="32">
        <f>I54-W54</f>
        <v>9026.6847123287662</v>
      </c>
      <c r="Y54" s="19">
        <v>13991.3380456621</v>
      </c>
      <c r="Z54" s="186">
        <f t="shared" si="8"/>
        <v>8242.6847123287662</v>
      </c>
      <c r="AB54" s="54"/>
    </row>
    <row r="55" spans="1:28" ht="15" customHeight="1">
      <c r="A55" s="65"/>
      <c r="B55" s="207" t="s">
        <v>395</v>
      </c>
      <c r="C55" s="214"/>
      <c r="D55" s="66">
        <v>13597.46</v>
      </c>
      <c r="E55" s="166">
        <v>44162</v>
      </c>
      <c r="F55" s="123"/>
      <c r="G55" s="42"/>
      <c r="H55" s="35"/>
      <c r="I55" s="32">
        <f t="shared" ref="I55" si="29">D55+F55-H55</f>
        <v>13597.46</v>
      </c>
      <c r="J55" s="19">
        <v>3</v>
      </c>
      <c r="K55" s="141">
        <f>ROUND(($O$8-E55)/365,0)</f>
        <v>0</v>
      </c>
      <c r="L55" s="32">
        <f t="shared" ref="L55" si="30">J55-K55</f>
        <v>3</v>
      </c>
      <c r="M55" s="19">
        <v>12134.660876712329</v>
      </c>
      <c r="N55" s="19">
        <f>ROUND(I55*5%,0)</f>
        <v>680</v>
      </c>
      <c r="O55" s="32">
        <f>I55-N55</f>
        <v>12917.46</v>
      </c>
      <c r="P55" s="36">
        <f>O55/I55/J55*100</f>
        <v>31.666355334010909</v>
      </c>
      <c r="Q55" s="32">
        <f>1462.79912328767</f>
        <v>1462.79912328767</v>
      </c>
      <c r="R55" s="363">
        <f>$N$8-$O$8</f>
        <v>365</v>
      </c>
      <c r="S55" s="141">
        <f>I55*P55%*R55/365</f>
        <v>4305.82</v>
      </c>
      <c r="T55" s="42"/>
      <c r="U55" s="32">
        <f t="shared" ref="U55" si="31">Q55+S55+T55</f>
        <v>5768.6191232876699</v>
      </c>
      <c r="V55" s="35"/>
      <c r="W55" s="32">
        <f>U55-V55</f>
        <v>5768.6191232876699</v>
      </c>
      <c r="X55" s="32">
        <f>I55-W55</f>
        <v>7828.8408767123292</v>
      </c>
      <c r="Y55" s="19">
        <v>12134.660876712329</v>
      </c>
      <c r="Z55" s="186">
        <f t="shared" si="8"/>
        <v>7148.8408767123292</v>
      </c>
      <c r="AB55" s="54"/>
    </row>
    <row r="56" spans="1:28" ht="15" customHeight="1">
      <c r="A56" s="65"/>
      <c r="B56" s="426" t="s">
        <v>505</v>
      </c>
      <c r="C56" s="82"/>
      <c r="D56" s="66"/>
      <c r="E56" s="165"/>
      <c r="F56" s="42"/>
      <c r="G56" s="42"/>
      <c r="H56" s="42"/>
      <c r="I56" s="42"/>
      <c r="J56" s="19"/>
      <c r="K56" s="141"/>
      <c r="L56" s="42"/>
      <c r="M56" s="122"/>
      <c r="N56" s="42"/>
      <c r="O56" s="42"/>
      <c r="P56" s="42"/>
      <c r="Q56" s="42"/>
      <c r="R56" s="425"/>
      <c r="S56" s="141"/>
      <c r="T56" s="42"/>
      <c r="U56" s="42"/>
      <c r="V56" s="35"/>
      <c r="W56" s="32"/>
      <c r="X56" s="42"/>
      <c r="Y56" s="42"/>
      <c r="Z56" s="186">
        <f t="shared" si="8"/>
        <v>0</v>
      </c>
      <c r="AB56" s="54"/>
    </row>
    <row r="57" spans="1:28" ht="76.5">
      <c r="A57" s="65"/>
      <c r="B57" s="427" t="s">
        <v>519</v>
      </c>
      <c r="C57" s="429" t="s">
        <v>516</v>
      </c>
      <c r="D57" s="66"/>
      <c r="E57" s="428">
        <v>44411</v>
      </c>
      <c r="F57" s="42">
        <v>26450</v>
      </c>
      <c r="G57" s="42"/>
      <c r="H57" s="42"/>
      <c r="I57" s="32">
        <f>D57+F57-H57</f>
        <v>26450</v>
      </c>
      <c r="J57" s="430">
        <v>3</v>
      </c>
      <c r="K57" s="436">
        <v>0</v>
      </c>
      <c r="L57" s="431">
        <f t="shared" ref="L57" si="32">J57-K57</f>
        <v>3</v>
      </c>
      <c r="M57" s="432">
        <v>0</v>
      </c>
      <c r="N57" s="432">
        <f t="shared" ref="N57" si="33">ROUND(I57*5%,0)</f>
        <v>1323</v>
      </c>
      <c r="O57" s="432">
        <f t="shared" ref="O57" si="34">I57-N57</f>
        <v>25127</v>
      </c>
      <c r="P57" s="433">
        <f t="shared" ref="P57" si="35">O57/L57/I57*100</f>
        <v>31.666036546943914</v>
      </c>
      <c r="Q57" s="434">
        <v>0</v>
      </c>
      <c r="R57" s="425">
        <f>$N$8-E57</f>
        <v>240</v>
      </c>
      <c r="S57" s="432">
        <f>ROUND(I57*P57*R57/(365*100),0)</f>
        <v>5507</v>
      </c>
      <c r="T57" s="432"/>
      <c r="U57" s="432">
        <f>Q57+S57+T57</f>
        <v>5507</v>
      </c>
      <c r="V57" s="432"/>
      <c r="W57" s="432">
        <v>0</v>
      </c>
      <c r="X57" s="32">
        <f>I57-W57</f>
        <v>26450</v>
      </c>
      <c r="Y57" s="435"/>
      <c r="Z57" s="186">
        <f t="shared" si="8"/>
        <v>25127</v>
      </c>
      <c r="AB57" s="54"/>
    </row>
    <row r="58" spans="1:28" ht="76.5">
      <c r="A58" s="65"/>
      <c r="B58" s="427" t="s">
        <v>518</v>
      </c>
      <c r="C58" s="429" t="s">
        <v>516</v>
      </c>
      <c r="D58" s="66"/>
      <c r="E58" s="428">
        <v>44418</v>
      </c>
      <c r="F58" s="42">
        <v>56000</v>
      </c>
      <c r="G58" s="42"/>
      <c r="H58" s="42"/>
      <c r="I58" s="32">
        <f t="shared" ref="I58:I60" si="36">D58+F58-H58</f>
        <v>56000</v>
      </c>
      <c r="J58" s="430">
        <v>3</v>
      </c>
      <c r="K58" s="436">
        <v>0</v>
      </c>
      <c r="L58" s="431">
        <f t="shared" ref="L58:L59" si="37">J58-K58</f>
        <v>3</v>
      </c>
      <c r="M58" s="432">
        <v>0</v>
      </c>
      <c r="N58" s="432">
        <f t="shared" ref="N58:N60" si="38">ROUND(I58*5%,0)</f>
        <v>2800</v>
      </c>
      <c r="O58" s="432">
        <f t="shared" ref="O58:O60" si="39">I58-N58</f>
        <v>53200</v>
      </c>
      <c r="P58" s="433">
        <f t="shared" ref="P58:P59" si="40">O58/L58/I58*100</f>
        <v>31.666666666666664</v>
      </c>
      <c r="Q58" s="434">
        <v>0</v>
      </c>
      <c r="R58" s="437">
        <f t="shared" ref="R58:R59" si="41">$N$8-E58</f>
        <v>233</v>
      </c>
      <c r="S58" s="432">
        <f t="shared" ref="S58:S59" si="42">ROUND(I58*P58*R58/(365*100),0)</f>
        <v>11320</v>
      </c>
      <c r="T58" s="432"/>
      <c r="U58" s="432">
        <f t="shared" ref="U58:U59" si="43">Q58+S58+T58</f>
        <v>11320</v>
      </c>
      <c r="V58" s="432"/>
      <c r="W58" s="432">
        <v>0</v>
      </c>
      <c r="X58" s="32">
        <f t="shared" ref="X58:X61" si="44">I58-W58</f>
        <v>56000</v>
      </c>
      <c r="Y58" s="435"/>
      <c r="Z58" s="186">
        <f t="shared" si="8"/>
        <v>53200</v>
      </c>
      <c r="AB58" s="54"/>
    </row>
    <row r="59" spans="1:28" ht="76.5">
      <c r="A59" s="65"/>
      <c r="B59" s="427" t="s">
        <v>522</v>
      </c>
      <c r="C59" s="429" t="s">
        <v>516</v>
      </c>
      <c r="D59" s="66"/>
      <c r="E59" s="428">
        <v>44425</v>
      </c>
      <c r="F59" s="42">
        <v>30000</v>
      </c>
      <c r="G59" s="42"/>
      <c r="H59" s="42"/>
      <c r="I59" s="32">
        <f t="shared" si="36"/>
        <v>30000</v>
      </c>
      <c r="J59" s="430">
        <v>3</v>
      </c>
      <c r="K59" s="436">
        <v>0</v>
      </c>
      <c r="L59" s="431">
        <f t="shared" si="37"/>
        <v>3</v>
      </c>
      <c r="M59" s="432">
        <v>0</v>
      </c>
      <c r="N59" s="432">
        <f t="shared" si="38"/>
        <v>1500</v>
      </c>
      <c r="O59" s="432">
        <f t="shared" si="39"/>
        <v>28500</v>
      </c>
      <c r="P59" s="433">
        <f t="shared" si="40"/>
        <v>31.666666666666664</v>
      </c>
      <c r="Q59" s="434">
        <v>0</v>
      </c>
      <c r="R59" s="437">
        <f t="shared" si="41"/>
        <v>226</v>
      </c>
      <c r="S59" s="432">
        <f t="shared" si="42"/>
        <v>5882</v>
      </c>
      <c r="T59" s="432"/>
      <c r="U59" s="432">
        <f t="shared" si="43"/>
        <v>5882</v>
      </c>
      <c r="V59" s="432"/>
      <c r="W59" s="432">
        <v>0</v>
      </c>
      <c r="X59" s="32">
        <f t="shared" si="44"/>
        <v>30000</v>
      </c>
      <c r="Y59" s="435"/>
      <c r="Z59" s="186">
        <f t="shared" si="8"/>
        <v>28500</v>
      </c>
      <c r="AB59" s="54"/>
    </row>
    <row r="60" spans="1:28" ht="38.25">
      <c r="A60" s="65"/>
      <c r="B60" s="427" t="s">
        <v>520</v>
      </c>
      <c r="C60" s="429" t="s">
        <v>521</v>
      </c>
      <c r="D60" s="66"/>
      <c r="E60" s="428">
        <v>44441</v>
      </c>
      <c r="F60" s="42">
        <v>10400</v>
      </c>
      <c r="G60" s="42"/>
      <c r="H60" s="42"/>
      <c r="I60" s="32">
        <f t="shared" si="36"/>
        <v>10400</v>
      </c>
      <c r="J60" s="430">
        <v>3</v>
      </c>
      <c r="K60" s="436">
        <v>0</v>
      </c>
      <c r="L60" s="431">
        <f t="shared" ref="L60" si="45">J60-K60</f>
        <v>3</v>
      </c>
      <c r="M60" s="432">
        <v>0</v>
      </c>
      <c r="N60" s="432">
        <f t="shared" si="38"/>
        <v>520</v>
      </c>
      <c r="O60" s="432">
        <f t="shared" si="39"/>
        <v>9880</v>
      </c>
      <c r="P60" s="433">
        <f t="shared" ref="P60" si="46">O60/L60/I60*100</f>
        <v>31.666666666666671</v>
      </c>
      <c r="Q60" s="434">
        <v>0</v>
      </c>
      <c r="R60" s="437">
        <f t="shared" ref="R60" si="47">$N$8-E60</f>
        <v>210</v>
      </c>
      <c r="S60" s="432">
        <f t="shared" ref="S60" si="48">ROUND(I60*P60*R60/(365*100),0)</f>
        <v>1895</v>
      </c>
      <c r="T60" s="432"/>
      <c r="U60" s="432">
        <f t="shared" ref="U60" si="49">Q60+S60+T60</f>
        <v>1895</v>
      </c>
      <c r="V60" s="432"/>
      <c r="W60" s="432">
        <v>0</v>
      </c>
      <c r="X60" s="32">
        <f t="shared" si="44"/>
        <v>10400</v>
      </c>
      <c r="Y60" s="435"/>
      <c r="Z60" s="186">
        <f t="shared" si="8"/>
        <v>9880</v>
      </c>
      <c r="AB60" s="54"/>
    </row>
    <row r="61" spans="1:28" ht="12.75">
      <c r="A61" s="65"/>
      <c r="B61" s="427"/>
      <c r="C61" s="429"/>
      <c r="D61" s="66"/>
      <c r="E61" s="428"/>
      <c r="F61" s="42"/>
      <c r="G61" s="42"/>
      <c r="H61" s="42"/>
      <c r="I61" s="32"/>
      <c r="J61" s="430"/>
      <c r="K61" s="436"/>
      <c r="L61" s="431"/>
      <c r="M61" s="432"/>
      <c r="N61" s="432"/>
      <c r="O61" s="432"/>
      <c r="P61" s="433"/>
      <c r="Q61" s="434"/>
      <c r="R61" s="437"/>
      <c r="S61" s="432"/>
      <c r="T61" s="432"/>
      <c r="U61" s="432"/>
      <c r="V61" s="432"/>
      <c r="W61" s="432"/>
      <c r="X61" s="32">
        <f t="shared" si="44"/>
        <v>0</v>
      </c>
      <c r="Y61" s="435"/>
      <c r="Z61" s="186">
        <f t="shared" si="8"/>
        <v>0</v>
      </c>
      <c r="AB61" s="54"/>
    </row>
    <row r="62" spans="1:28" ht="15" customHeight="1">
      <c r="A62" s="65"/>
      <c r="B62" s="426"/>
      <c r="C62" s="82"/>
      <c r="D62" s="66"/>
      <c r="E62" s="165"/>
      <c r="F62" s="42"/>
      <c r="G62" s="42"/>
      <c r="H62" s="42"/>
      <c r="I62" s="42"/>
      <c r="J62" s="19"/>
      <c r="K62" s="141"/>
      <c r="L62" s="42"/>
      <c r="M62" s="122"/>
      <c r="N62" s="42"/>
      <c r="O62" s="42"/>
      <c r="P62" s="42"/>
      <c r="Q62" s="42"/>
      <c r="R62" s="425"/>
      <c r="S62" s="141"/>
      <c r="T62" s="42"/>
      <c r="U62" s="42"/>
      <c r="V62" s="35"/>
      <c r="W62" s="32"/>
      <c r="X62" s="42"/>
      <c r="Y62" s="42"/>
      <c r="Z62" s="186">
        <f t="shared" si="8"/>
        <v>0</v>
      </c>
      <c r="AB62" s="54"/>
    </row>
    <row r="63" spans="1:28" ht="15" customHeight="1">
      <c r="A63" s="65"/>
      <c r="B63" s="65"/>
      <c r="C63" s="82"/>
      <c r="D63" s="66"/>
      <c r="E63" s="165"/>
      <c r="F63" s="42"/>
      <c r="G63" s="42"/>
      <c r="H63" s="42"/>
      <c r="I63" s="42"/>
      <c r="J63" s="19"/>
      <c r="K63" s="141"/>
      <c r="L63" s="42"/>
      <c r="M63" s="122"/>
      <c r="N63" s="42"/>
      <c r="O63" s="42"/>
      <c r="P63" s="42"/>
      <c r="Q63" s="42"/>
      <c r="R63" s="425"/>
      <c r="S63" s="141"/>
      <c r="T63" s="42"/>
      <c r="U63" s="42"/>
      <c r="V63" s="35"/>
      <c r="W63" s="32"/>
      <c r="X63" s="42"/>
      <c r="Y63" s="42"/>
      <c r="Z63" s="186">
        <f t="shared" si="8"/>
        <v>0</v>
      </c>
      <c r="AB63" s="54"/>
    </row>
    <row r="64" spans="1:28" ht="15" customHeight="1">
      <c r="A64" s="65"/>
      <c r="B64" s="42"/>
      <c r="C64" s="210"/>
      <c r="D64" s="66"/>
      <c r="E64" s="166"/>
      <c r="F64" s="42"/>
      <c r="G64" s="42"/>
      <c r="H64" s="42"/>
      <c r="I64" s="42"/>
      <c r="J64" s="19"/>
      <c r="K64" s="141"/>
      <c r="L64" s="42"/>
      <c r="M64" s="122"/>
      <c r="N64" s="42"/>
      <c r="O64" s="42"/>
      <c r="P64" s="42"/>
      <c r="Q64" s="42"/>
      <c r="R64" s="144"/>
      <c r="S64" s="141"/>
      <c r="T64" s="42"/>
      <c r="U64" s="42"/>
      <c r="V64" s="35"/>
      <c r="W64" s="32"/>
      <c r="X64" s="42"/>
      <c r="Y64" s="42"/>
      <c r="Z64" s="186">
        <f t="shared" si="8"/>
        <v>0</v>
      </c>
      <c r="AB64" s="54"/>
    </row>
    <row r="65" spans="1:28" ht="15" customHeight="1">
      <c r="A65" s="92"/>
      <c r="B65" s="16"/>
      <c r="C65" s="156"/>
      <c r="D65" s="119">
        <f>SUM(D11:D64)</f>
        <v>1010523.4199999999</v>
      </c>
      <c r="E65" s="119"/>
      <c r="F65" s="119">
        <f t="shared" ref="F65:Y65" si="50">SUM(F11:F64)</f>
        <v>122850</v>
      </c>
      <c r="G65" s="119">
        <f t="shared" si="50"/>
        <v>0</v>
      </c>
      <c r="H65" s="119">
        <f t="shared" si="50"/>
        <v>0</v>
      </c>
      <c r="I65" s="119">
        <f t="shared" si="50"/>
        <v>1133373.42</v>
      </c>
      <c r="J65" s="119">
        <f t="shared" si="50"/>
        <v>102</v>
      </c>
      <c r="K65" s="119">
        <f t="shared" si="50"/>
        <v>236.21917808219177</v>
      </c>
      <c r="L65" s="119">
        <f t="shared" si="50"/>
        <v>-134.21917808219177</v>
      </c>
      <c r="M65" s="119">
        <f t="shared" si="50"/>
        <v>75175.844401826485</v>
      </c>
      <c r="N65" s="119">
        <f t="shared" si="50"/>
        <v>56671</v>
      </c>
      <c r="O65" s="119">
        <f t="shared" si="50"/>
        <v>241191.41999999998</v>
      </c>
      <c r="P65" s="119">
        <f t="shared" si="50"/>
        <v>316.66426349515893</v>
      </c>
      <c r="Q65" s="119">
        <f t="shared" si="50"/>
        <v>935347.57559817366</v>
      </c>
      <c r="R65" s="119">
        <f t="shared" si="50"/>
        <v>11859</v>
      </c>
      <c r="S65" s="119">
        <f t="shared" si="50"/>
        <v>33874.473333333328</v>
      </c>
      <c r="T65" s="119">
        <f t="shared" si="50"/>
        <v>0</v>
      </c>
      <c r="U65" s="119">
        <f t="shared" si="50"/>
        <v>969222.04893150693</v>
      </c>
      <c r="V65" s="119">
        <f t="shared" si="50"/>
        <v>0</v>
      </c>
      <c r="W65" s="119">
        <f t="shared" si="50"/>
        <v>944618.04893150693</v>
      </c>
      <c r="X65" s="119">
        <f t="shared" si="50"/>
        <v>188755.37106849314</v>
      </c>
      <c r="Y65" s="119">
        <f t="shared" si="50"/>
        <v>75175.844401826485</v>
      </c>
      <c r="Z65" s="186">
        <f>+X65-N65</f>
        <v>132084.37106849314</v>
      </c>
      <c r="AA65" s="52"/>
      <c r="AB65" s="54"/>
    </row>
    <row r="66" spans="1:28" ht="15" customHeight="1">
      <c r="A66" s="65"/>
      <c r="B66" s="63" t="s">
        <v>116</v>
      </c>
      <c r="C66" s="155"/>
      <c r="D66" s="111"/>
      <c r="E66" s="165"/>
      <c r="F66" s="65"/>
      <c r="G66" s="65"/>
      <c r="H66" s="65"/>
      <c r="I66" s="65"/>
      <c r="J66" s="19"/>
      <c r="K66" s="147"/>
      <c r="L66" s="65"/>
      <c r="M66" s="122"/>
      <c r="N66" s="65"/>
      <c r="O66" s="65"/>
      <c r="P66" s="65"/>
      <c r="Q66" s="65"/>
      <c r="R66" s="82"/>
      <c r="S66" s="147"/>
      <c r="T66" s="65"/>
      <c r="U66" s="65"/>
      <c r="V66" s="47"/>
      <c r="W66" s="44"/>
      <c r="X66" s="65"/>
      <c r="Y66" s="65"/>
      <c r="Z66" s="186">
        <f t="shared" si="8"/>
        <v>0</v>
      </c>
      <c r="AA66" s="52"/>
      <c r="AB66" s="54"/>
    </row>
    <row r="67" spans="1:28" ht="12.75">
      <c r="A67" s="65"/>
      <c r="B67" s="65" t="s">
        <v>207</v>
      </c>
      <c r="C67" s="82"/>
      <c r="D67" s="66"/>
      <c r="E67" s="165"/>
      <c r="F67" s="42"/>
      <c r="G67" s="42"/>
      <c r="H67" s="42"/>
      <c r="I67" s="42"/>
      <c r="J67" s="19"/>
      <c r="K67" s="141"/>
      <c r="L67" s="42"/>
      <c r="M67" s="122"/>
      <c r="N67" s="42"/>
      <c r="O67" s="42"/>
      <c r="P67" s="42"/>
      <c r="Q67" s="42"/>
      <c r="R67" s="144"/>
      <c r="S67" s="141"/>
      <c r="T67" s="42"/>
      <c r="U67" s="42"/>
      <c r="V67" s="35"/>
      <c r="W67" s="32"/>
      <c r="X67" s="42"/>
      <c r="Y67" s="42"/>
      <c r="Z67" s="186">
        <f t="shared" si="8"/>
        <v>0</v>
      </c>
      <c r="AB67" s="54"/>
    </row>
    <row r="68" spans="1:28" ht="15" customHeight="1">
      <c r="A68" s="65"/>
      <c r="B68" s="114" t="s">
        <v>385</v>
      </c>
      <c r="C68" s="18"/>
      <c r="D68" s="113">
        <v>753956</v>
      </c>
      <c r="E68" s="166">
        <v>40952</v>
      </c>
      <c r="F68" s="35">
        <v>0</v>
      </c>
      <c r="G68" s="114"/>
      <c r="H68" s="35">
        <v>0</v>
      </c>
      <c r="I68" s="32">
        <f>D68+F68-H68</f>
        <v>753956</v>
      </c>
      <c r="J68" s="364">
        <v>6</v>
      </c>
      <c r="K68" s="200">
        <f>ROUND(($O$8-E68)/365,0)</f>
        <v>9</v>
      </c>
      <c r="L68" s="32">
        <f>J68-K68</f>
        <v>-3</v>
      </c>
      <c r="M68" s="19">
        <v>37698</v>
      </c>
      <c r="N68" s="19">
        <f>ROUND(I68*5%,0)</f>
        <v>37698</v>
      </c>
      <c r="O68" s="32">
        <f>M68-N68</f>
        <v>0</v>
      </c>
      <c r="P68" s="140">
        <f>IFERROR(O68/D68/L68*100,0)</f>
        <v>0</v>
      </c>
      <c r="Q68" s="32">
        <v>716258</v>
      </c>
      <c r="R68" s="425">
        <f>$N$8-$O$8</f>
        <v>365</v>
      </c>
      <c r="S68" s="141">
        <f>P68*R68*D68/(365*100)</f>
        <v>0</v>
      </c>
      <c r="T68" s="114"/>
      <c r="U68" s="32">
        <f>Q68+S68+T68</f>
        <v>716258</v>
      </c>
      <c r="V68" s="35">
        <v>0</v>
      </c>
      <c r="W68" s="32">
        <f>U68-V68</f>
        <v>716258</v>
      </c>
      <c r="X68" s="32">
        <f>I68-W68</f>
        <v>37698</v>
      </c>
      <c r="Y68" s="32">
        <v>37698</v>
      </c>
      <c r="Z68" s="186">
        <f t="shared" si="8"/>
        <v>0</v>
      </c>
      <c r="AB68" s="54"/>
    </row>
    <row r="69" spans="1:28" ht="15" customHeight="1">
      <c r="A69" s="65"/>
      <c r="B69" s="114"/>
      <c r="C69" s="18"/>
      <c r="D69" s="113"/>
      <c r="E69" s="166"/>
      <c r="F69" s="35"/>
      <c r="G69" s="114"/>
      <c r="H69" s="35"/>
      <c r="I69" s="32"/>
      <c r="J69" s="195"/>
      <c r="K69" s="200"/>
      <c r="L69" s="32"/>
      <c r="M69" s="19"/>
      <c r="N69" s="19"/>
      <c r="O69" s="32"/>
      <c r="P69" s="140"/>
      <c r="Q69" s="32"/>
      <c r="R69" s="202"/>
      <c r="S69" s="141"/>
      <c r="T69" s="114"/>
      <c r="U69" s="32"/>
      <c r="V69" s="35"/>
      <c r="W69" s="32"/>
      <c r="X69" s="32"/>
      <c r="Y69" s="32"/>
      <c r="Z69" s="186">
        <f t="shared" si="8"/>
        <v>0</v>
      </c>
      <c r="AB69" s="54"/>
    </row>
    <row r="70" spans="1:28" s="57" customFormat="1" ht="15" customHeight="1">
      <c r="A70" s="92"/>
      <c r="B70" s="92"/>
      <c r="C70" s="75"/>
      <c r="D70" s="76">
        <f>SUM(D68:D69)</f>
        <v>753956</v>
      </c>
      <c r="E70" s="76">
        <f t="shared" ref="E70:Y70" si="51">SUM(E68:E69)</f>
        <v>40952</v>
      </c>
      <c r="F70" s="76">
        <f t="shared" si="51"/>
        <v>0</v>
      </c>
      <c r="G70" s="76">
        <f t="shared" si="51"/>
        <v>0</v>
      </c>
      <c r="H70" s="76">
        <f t="shared" si="51"/>
        <v>0</v>
      </c>
      <c r="I70" s="76">
        <f t="shared" si="51"/>
        <v>753956</v>
      </c>
      <c r="J70" s="76">
        <f t="shared" si="51"/>
        <v>6</v>
      </c>
      <c r="K70" s="76">
        <f t="shared" si="51"/>
        <v>9</v>
      </c>
      <c r="L70" s="76">
        <f t="shared" si="51"/>
        <v>-3</v>
      </c>
      <c r="M70" s="76">
        <f t="shared" si="51"/>
        <v>37698</v>
      </c>
      <c r="N70" s="76">
        <f t="shared" si="51"/>
        <v>37698</v>
      </c>
      <c r="O70" s="76">
        <f t="shared" si="51"/>
        <v>0</v>
      </c>
      <c r="P70" s="76">
        <f t="shared" si="51"/>
        <v>0</v>
      </c>
      <c r="Q70" s="76">
        <f t="shared" si="51"/>
        <v>716258</v>
      </c>
      <c r="R70" s="76">
        <f t="shared" si="51"/>
        <v>365</v>
      </c>
      <c r="S70" s="76">
        <f t="shared" si="51"/>
        <v>0</v>
      </c>
      <c r="T70" s="76">
        <f t="shared" si="51"/>
        <v>0</v>
      </c>
      <c r="U70" s="76">
        <f t="shared" si="51"/>
        <v>716258</v>
      </c>
      <c r="V70" s="76">
        <f t="shared" si="51"/>
        <v>0</v>
      </c>
      <c r="W70" s="76">
        <f t="shared" si="51"/>
        <v>716258</v>
      </c>
      <c r="X70" s="76">
        <f t="shared" si="51"/>
        <v>37698</v>
      </c>
      <c r="Y70" s="76">
        <f t="shared" si="51"/>
        <v>37698</v>
      </c>
      <c r="Z70" s="186">
        <f t="shared" ref="Z70:Z72" si="52">+X70-N70</f>
        <v>0</v>
      </c>
    </row>
    <row r="71" spans="1:28" ht="15" customHeight="1">
      <c r="Z71" s="186">
        <f t="shared" si="52"/>
        <v>0</v>
      </c>
    </row>
    <row r="72" spans="1:28" ht="15" customHeight="1">
      <c r="I72" s="52"/>
      <c r="Z72" s="186">
        <f t="shared" si="52"/>
        <v>0</v>
      </c>
    </row>
    <row r="73" spans="1:28" ht="15" customHeight="1">
      <c r="A73" s="120"/>
      <c r="B73" s="215" t="s">
        <v>488</v>
      </c>
      <c r="C73" s="215"/>
      <c r="D73" s="121">
        <f>D65+D70</f>
        <v>1764479.42</v>
      </c>
      <c r="E73" s="121">
        <f>E65+E70</f>
        <v>40952</v>
      </c>
      <c r="F73" s="121">
        <f>F65+F70</f>
        <v>122850</v>
      </c>
      <c r="G73" s="120"/>
      <c r="H73" s="121">
        <f>H65+H70</f>
        <v>0</v>
      </c>
      <c r="I73" s="121">
        <f>I65+I70</f>
        <v>1887329.42</v>
      </c>
      <c r="J73" s="120"/>
      <c r="K73" s="151"/>
      <c r="L73" s="120"/>
      <c r="M73" s="121">
        <v>112925.84440182649</v>
      </c>
      <c r="N73" s="121">
        <f>N65+N70</f>
        <v>94369</v>
      </c>
      <c r="O73" s="121">
        <f>O65+O70</f>
        <v>241191.41999999998</v>
      </c>
      <c r="P73" s="120"/>
      <c r="Q73" s="121">
        <f t="shared" ref="Q73:Y73" si="53">Q65+Q70</f>
        <v>1651605.5755981738</v>
      </c>
      <c r="R73" s="157">
        <f t="shared" si="53"/>
        <v>12224</v>
      </c>
      <c r="S73" s="121">
        <f t="shared" si="53"/>
        <v>33874.473333333328</v>
      </c>
      <c r="T73" s="121">
        <f t="shared" si="53"/>
        <v>0</v>
      </c>
      <c r="U73" s="121">
        <f t="shared" si="53"/>
        <v>1685480.0489315069</v>
      </c>
      <c r="V73" s="121">
        <f t="shared" si="53"/>
        <v>0</v>
      </c>
      <c r="W73" s="121">
        <f t="shared" si="53"/>
        <v>1660876.0489315069</v>
      </c>
      <c r="X73" s="121">
        <f t="shared" si="53"/>
        <v>226453.37106849314</v>
      </c>
      <c r="Y73" s="121">
        <f t="shared" si="53"/>
        <v>112873.84440182649</v>
      </c>
      <c r="Z73" s="186"/>
      <c r="AA73" s="52"/>
    </row>
    <row r="74" spans="1:28" ht="15" customHeight="1">
      <c r="B74" s="219"/>
      <c r="C74" s="219"/>
      <c r="D74" s="216"/>
      <c r="E74" s="219"/>
      <c r="F74" s="216"/>
      <c r="G74" s="57"/>
      <c r="H74" s="216"/>
      <c r="I74" s="216"/>
      <c r="J74" s="57"/>
      <c r="K74" s="152"/>
      <c r="L74" s="57"/>
      <c r="M74" s="216"/>
      <c r="N74" s="216"/>
      <c r="O74" s="216"/>
      <c r="P74" s="57"/>
      <c r="Q74" s="216"/>
      <c r="R74" s="287"/>
      <c r="S74" s="152"/>
      <c r="T74" s="216"/>
      <c r="U74" s="216"/>
      <c r="V74" s="216"/>
      <c r="W74" s="216"/>
      <c r="X74" s="216"/>
      <c r="Y74" s="216"/>
      <c r="Z74" s="186"/>
    </row>
    <row r="75" spans="1:28" s="152" customFormat="1" ht="15" customHeight="1">
      <c r="B75" s="152" t="s">
        <v>488</v>
      </c>
      <c r="C75" s="385"/>
      <c r="D75" s="152">
        <v>1765519.42</v>
      </c>
      <c r="E75" s="385"/>
      <c r="F75" s="152">
        <v>0</v>
      </c>
      <c r="H75" s="152">
        <v>0</v>
      </c>
      <c r="I75" s="152">
        <v>1765519.42</v>
      </c>
      <c r="M75" s="152">
        <v>112925.84440182649</v>
      </c>
      <c r="N75" s="152">
        <v>88278</v>
      </c>
      <c r="O75" s="152">
        <v>124484.41999999998</v>
      </c>
      <c r="Q75" s="152">
        <v>1652593.5755981738</v>
      </c>
      <c r="R75" s="385">
        <v>0</v>
      </c>
      <c r="S75" s="152">
        <v>4647.9359452054796</v>
      </c>
      <c r="T75" s="152">
        <v>0</v>
      </c>
      <c r="U75" s="152">
        <v>1657241.5115433792</v>
      </c>
      <c r="V75" s="152">
        <v>0</v>
      </c>
      <c r="W75" s="152">
        <v>1657241.5115433792</v>
      </c>
      <c r="X75" s="152">
        <v>108277.90845662099</v>
      </c>
      <c r="Y75" s="152">
        <v>112925.84440182649</v>
      </c>
      <c r="Z75" s="152">
        <f>X73-X76</f>
        <v>108277.90845662099</v>
      </c>
    </row>
    <row r="76" spans="1:28" s="152" customFormat="1" ht="15" customHeight="1">
      <c r="C76" s="385"/>
      <c r="D76" s="152">
        <f>+D73-D75</f>
        <v>-1040</v>
      </c>
      <c r="E76" s="152">
        <f t="shared" ref="E76:Y76" si="54">+E73-E75</f>
        <v>40952</v>
      </c>
      <c r="F76" s="152">
        <f t="shared" si="54"/>
        <v>122850</v>
      </c>
      <c r="G76" s="152">
        <f t="shared" si="54"/>
        <v>0</v>
      </c>
      <c r="H76" s="152">
        <f t="shared" si="54"/>
        <v>0</v>
      </c>
      <c r="I76" s="152">
        <f t="shared" si="54"/>
        <v>121810</v>
      </c>
      <c r="J76" s="152">
        <f t="shared" si="54"/>
        <v>0</v>
      </c>
      <c r="K76" s="152">
        <f t="shared" si="54"/>
        <v>0</v>
      </c>
      <c r="L76" s="152">
        <f t="shared" si="54"/>
        <v>0</v>
      </c>
      <c r="M76" s="152">
        <f t="shared" si="54"/>
        <v>0</v>
      </c>
      <c r="N76" s="152">
        <f t="shared" si="54"/>
        <v>6091</v>
      </c>
      <c r="O76" s="152">
        <f t="shared" si="54"/>
        <v>116707</v>
      </c>
      <c r="P76" s="152">
        <f t="shared" si="54"/>
        <v>0</v>
      </c>
      <c r="Q76" s="152">
        <f t="shared" si="54"/>
        <v>-988</v>
      </c>
      <c r="R76" s="152">
        <f t="shared" si="54"/>
        <v>12224</v>
      </c>
      <c r="S76" s="152">
        <f t="shared" si="54"/>
        <v>29226.53738812785</v>
      </c>
      <c r="T76" s="152">
        <f t="shared" si="54"/>
        <v>0</v>
      </c>
      <c r="U76" s="152">
        <f t="shared" si="54"/>
        <v>28238.537388127763</v>
      </c>
      <c r="V76" s="152">
        <f t="shared" si="54"/>
        <v>0</v>
      </c>
      <c r="W76" s="152">
        <f t="shared" si="54"/>
        <v>3634.5373881277628</v>
      </c>
      <c r="X76" s="152">
        <f t="shared" si="54"/>
        <v>118175.46261187215</v>
      </c>
      <c r="Y76" s="152">
        <f t="shared" si="54"/>
        <v>-52</v>
      </c>
    </row>
    <row r="77" spans="1:28" s="152" customFormat="1" ht="15" customHeight="1">
      <c r="C77" s="385"/>
      <c r="E77" s="385"/>
      <c r="R77" s="385"/>
    </row>
    <row r="79" spans="1:28" ht="15" customHeight="1">
      <c r="A79" s="65"/>
      <c r="B79" s="114" t="s">
        <v>191</v>
      </c>
      <c r="C79" s="18"/>
      <c r="D79" s="113">
        <v>1040</v>
      </c>
      <c r="E79" s="166">
        <v>40952</v>
      </c>
      <c r="F79" s="35">
        <v>0</v>
      </c>
      <c r="G79" s="114"/>
      <c r="H79" s="35">
        <v>0</v>
      </c>
      <c r="I79" s="32">
        <f>D79+F79-H79</f>
        <v>1040</v>
      </c>
      <c r="J79" s="19">
        <v>3</v>
      </c>
      <c r="K79" s="141">
        <f>ROUND(($O$8-E79)/365,0)</f>
        <v>9</v>
      </c>
      <c r="L79" s="32">
        <f>J79-K79</f>
        <v>-6</v>
      </c>
      <c r="M79" s="19">
        <v>52.000000000000114</v>
      </c>
      <c r="N79" s="19">
        <f>ROUND(D79*5%,0)</f>
        <v>52</v>
      </c>
      <c r="O79" s="32">
        <f>M79-N79</f>
        <v>1.1368683772161603E-13</v>
      </c>
      <c r="P79" s="36">
        <v>0</v>
      </c>
      <c r="Q79" s="112">
        <v>988</v>
      </c>
      <c r="R79" s="202">
        <f t="shared" si="3"/>
        <v>365</v>
      </c>
      <c r="S79" s="141">
        <f>P79*R79*D79/(365*100)</f>
        <v>0</v>
      </c>
      <c r="T79" s="114"/>
      <c r="U79" s="405">
        <f>Q79+S79+T79</f>
        <v>988</v>
      </c>
      <c r="V79" s="35">
        <v>0</v>
      </c>
      <c r="W79" s="405">
        <f t="shared" ref="W79:W80" si="55">U79-V79</f>
        <v>988</v>
      </c>
      <c r="X79" s="32">
        <f>I79-W79</f>
        <v>52</v>
      </c>
      <c r="Y79" s="19">
        <v>52.000000000000114</v>
      </c>
      <c r="Z79" s="186">
        <f>+X79-N79</f>
        <v>0</v>
      </c>
      <c r="AB79" s="54"/>
    </row>
    <row r="80" spans="1:28" ht="15" customHeight="1">
      <c r="I80" s="52">
        <f>I79+I65</f>
        <v>1134413.42</v>
      </c>
      <c r="Q80" s="52">
        <f>Q79+Q65</f>
        <v>936335.57559817366</v>
      </c>
      <c r="S80" s="52">
        <f>S79+S65</f>
        <v>33874.473333333328</v>
      </c>
      <c r="U80" s="405">
        <f>Q80+S80+T80</f>
        <v>970210.04893150693</v>
      </c>
      <c r="V80" s="404">
        <v>0</v>
      </c>
      <c r="W80" s="405">
        <f t="shared" si="55"/>
        <v>970210.04893150693</v>
      </c>
      <c r="X80" s="52">
        <f>I80-W80</f>
        <v>164203.371068493</v>
      </c>
    </row>
    <row r="83" spans="9:24" ht="15" customHeight="1">
      <c r="I83" s="52">
        <f>I73-I70</f>
        <v>1133373.42</v>
      </c>
      <c r="X83" s="52">
        <f>X73-X70</f>
        <v>188755.37106849314</v>
      </c>
    </row>
    <row r="84" spans="9:24" ht="15" customHeight="1">
      <c r="I84" s="451">
        <f>I83+I79</f>
        <v>1134413.42</v>
      </c>
      <c r="X84" s="451">
        <f>X83+X79</f>
        <v>188807.37106849314</v>
      </c>
    </row>
  </sheetData>
  <mergeCells count="7">
    <mergeCell ref="Q9:W9"/>
    <mergeCell ref="X9:Y9"/>
    <mergeCell ref="E10:F10"/>
    <mergeCell ref="G10:H10"/>
    <mergeCell ref="D9:I9"/>
    <mergeCell ref="J9:L9"/>
    <mergeCell ref="M9:P9"/>
  </mergeCells>
  <conditionalFormatting sqref="Z1:Z1048576">
    <cfRule type="cellIs" dxfId="3" priority="1" operator="lessThan">
      <formula>0</formula>
    </cfRule>
  </conditionalFormatting>
  <printOptions horizontalCentered="1" gridLines="1"/>
  <pageMargins left="0.25" right="0.2" top="0.75" bottom="0.5" header="0.25" footer="0.25"/>
  <pageSetup paperSize="9" scale="41" orientation="landscape" r:id="rId1"/>
  <headerFooter alignWithMargins="0">
    <oddHeader xml:space="preserve">&amp;LDeprecaition on Computer&amp;CCentury NF Castings
</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A88"/>
  <sheetViews>
    <sheetView zoomScale="80" zoomScaleNormal="80" workbookViewId="0">
      <pane xSplit="2" ySplit="10" topLeftCell="C69" activePane="bottomRight" state="frozen"/>
      <selection pane="topRight" activeCell="C1" sqref="C1"/>
      <selection pane="bottomLeft" activeCell="A11" sqref="A11"/>
      <selection pane="bottomRight" activeCell="B84" sqref="B84:D87 H84:I87 W84:W87"/>
    </sheetView>
  </sheetViews>
  <sheetFormatPr defaultRowHeight="15" customHeight="1"/>
  <cols>
    <col min="1" max="1" width="5.140625" style="12" customWidth="1"/>
    <col min="2" max="2" width="43.28515625" style="12" customWidth="1"/>
    <col min="3" max="3" width="12.85546875" style="51" customWidth="1"/>
    <col min="4" max="4" width="12.85546875" style="13" customWidth="1"/>
    <col min="5" max="5" width="12.85546875" style="153" hidden="1" customWidth="1"/>
    <col min="6" max="7" width="12.85546875" style="51" hidden="1" customWidth="1"/>
    <col min="8" max="9" width="12.85546875" style="51" customWidth="1"/>
    <col min="10" max="10" width="12.85546875" style="51" hidden="1" customWidth="1"/>
    <col min="11" max="11" width="13.28515625" style="153" hidden="1" customWidth="1"/>
    <col min="12" max="12" width="11.5703125" style="51" hidden="1" customWidth="1"/>
    <col min="13" max="14" width="12.85546875" style="51" hidden="1" customWidth="1"/>
    <col min="15" max="15" width="12.85546875" style="158" hidden="1" customWidth="1"/>
    <col min="16" max="17" width="12.85546875" style="51" hidden="1" customWidth="1"/>
    <col min="18" max="18" width="11.85546875" style="51" hidden="1" customWidth="1"/>
    <col min="19" max="22" width="12.85546875" style="51" hidden="1" customWidth="1"/>
    <col min="23" max="23" width="12.85546875" style="51" customWidth="1"/>
    <col min="24" max="24" width="12.85546875" style="51" hidden="1" customWidth="1"/>
    <col min="25" max="25" width="10.28515625" style="153" customWidth="1"/>
    <col min="26" max="29" width="9.140625" style="12" customWidth="1"/>
    <col min="30" max="255" width="9.140625" style="12"/>
    <col min="256" max="256" width="35.7109375" style="12" customWidth="1"/>
    <col min="257" max="258" width="9.140625" style="12" customWidth="1"/>
    <col min="259" max="280" width="12.85546875" style="12" customWidth="1"/>
    <col min="281" max="511" width="9.140625" style="12"/>
    <col min="512" max="512" width="35.7109375" style="12" customWidth="1"/>
    <col min="513" max="514" width="9.140625" style="12" customWidth="1"/>
    <col min="515" max="536" width="12.85546875" style="12" customWidth="1"/>
    <col min="537" max="767" width="9.140625" style="12"/>
    <col min="768" max="768" width="35.7109375" style="12" customWidth="1"/>
    <col min="769" max="770" width="9.140625" style="12" customWidth="1"/>
    <col min="771" max="792" width="12.85546875" style="12" customWidth="1"/>
    <col min="793" max="1023" width="9.140625" style="12"/>
    <col min="1024" max="1024" width="35.7109375" style="12" customWidth="1"/>
    <col min="1025" max="1026" width="9.140625" style="12" customWidth="1"/>
    <col min="1027" max="1048" width="12.85546875" style="12" customWidth="1"/>
    <col min="1049" max="1279" width="9.140625" style="12"/>
    <col min="1280" max="1280" width="35.7109375" style="12" customWidth="1"/>
    <col min="1281" max="1282" width="9.140625" style="12" customWidth="1"/>
    <col min="1283" max="1304" width="12.85546875" style="12" customWidth="1"/>
    <col min="1305" max="1535" width="9.140625" style="12"/>
    <col min="1536" max="1536" width="35.7109375" style="12" customWidth="1"/>
    <col min="1537" max="1538" width="9.140625" style="12" customWidth="1"/>
    <col min="1539" max="1560" width="12.85546875" style="12" customWidth="1"/>
    <col min="1561" max="1791" width="9.140625" style="12"/>
    <col min="1792" max="1792" width="35.7109375" style="12" customWidth="1"/>
    <col min="1793" max="1794" width="9.140625" style="12" customWidth="1"/>
    <col min="1795" max="1816" width="12.85546875" style="12" customWidth="1"/>
    <col min="1817" max="2047" width="9.140625" style="12"/>
    <col min="2048" max="2048" width="35.7109375" style="12" customWidth="1"/>
    <col min="2049" max="2050" width="9.140625" style="12" customWidth="1"/>
    <col min="2051" max="2072" width="12.85546875" style="12" customWidth="1"/>
    <col min="2073" max="2303" width="9.140625" style="12"/>
    <col min="2304" max="2304" width="35.7109375" style="12" customWidth="1"/>
    <col min="2305" max="2306" width="9.140625" style="12" customWidth="1"/>
    <col min="2307" max="2328" width="12.85546875" style="12" customWidth="1"/>
    <col min="2329" max="2559" width="9.140625" style="12"/>
    <col min="2560" max="2560" width="35.7109375" style="12" customWidth="1"/>
    <col min="2561" max="2562" width="9.140625" style="12" customWidth="1"/>
    <col min="2563" max="2584" width="12.85546875" style="12" customWidth="1"/>
    <col min="2585" max="2815" width="9.140625" style="12"/>
    <col min="2816" max="2816" width="35.7109375" style="12" customWidth="1"/>
    <col min="2817" max="2818" width="9.140625" style="12" customWidth="1"/>
    <col min="2819" max="2840" width="12.85546875" style="12" customWidth="1"/>
    <col min="2841" max="3071" width="9.140625" style="12"/>
    <col min="3072" max="3072" width="35.7109375" style="12" customWidth="1"/>
    <col min="3073" max="3074" width="9.140625" style="12" customWidth="1"/>
    <col min="3075" max="3096" width="12.85546875" style="12" customWidth="1"/>
    <col min="3097" max="3327" width="9.140625" style="12"/>
    <col min="3328" max="3328" width="35.7109375" style="12" customWidth="1"/>
    <col min="3329" max="3330" width="9.140625" style="12" customWidth="1"/>
    <col min="3331" max="3352" width="12.85546875" style="12" customWidth="1"/>
    <col min="3353" max="3583" width="9.140625" style="12"/>
    <col min="3584" max="3584" width="35.7109375" style="12" customWidth="1"/>
    <col min="3585" max="3586" width="9.140625" style="12" customWidth="1"/>
    <col min="3587" max="3608" width="12.85546875" style="12" customWidth="1"/>
    <col min="3609" max="3839" width="9.140625" style="12"/>
    <col min="3840" max="3840" width="35.7109375" style="12" customWidth="1"/>
    <col min="3841" max="3842" width="9.140625" style="12" customWidth="1"/>
    <col min="3843" max="3864" width="12.85546875" style="12" customWidth="1"/>
    <col min="3865" max="4095" width="9.140625" style="12"/>
    <col min="4096" max="4096" width="35.7109375" style="12" customWidth="1"/>
    <col min="4097" max="4098" width="9.140625" style="12" customWidth="1"/>
    <col min="4099" max="4120" width="12.85546875" style="12" customWidth="1"/>
    <col min="4121" max="4351" width="9.140625" style="12"/>
    <col min="4352" max="4352" width="35.7109375" style="12" customWidth="1"/>
    <col min="4353" max="4354" width="9.140625" style="12" customWidth="1"/>
    <col min="4355" max="4376" width="12.85546875" style="12" customWidth="1"/>
    <col min="4377" max="4607" width="9.140625" style="12"/>
    <col min="4608" max="4608" width="35.7109375" style="12" customWidth="1"/>
    <col min="4609" max="4610" width="9.140625" style="12" customWidth="1"/>
    <col min="4611" max="4632" width="12.85546875" style="12" customWidth="1"/>
    <col min="4633" max="4863" width="9.140625" style="12"/>
    <col min="4864" max="4864" width="35.7109375" style="12" customWidth="1"/>
    <col min="4865" max="4866" width="9.140625" style="12" customWidth="1"/>
    <col min="4867" max="4888" width="12.85546875" style="12" customWidth="1"/>
    <col min="4889" max="5119" width="9.140625" style="12"/>
    <col min="5120" max="5120" width="35.7109375" style="12" customWidth="1"/>
    <col min="5121" max="5122" width="9.140625" style="12" customWidth="1"/>
    <col min="5123" max="5144" width="12.85546875" style="12" customWidth="1"/>
    <col min="5145" max="5375" width="9.140625" style="12"/>
    <col min="5376" max="5376" width="35.7109375" style="12" customWidth="1"/>
    <col min="5377" max="5378" width="9.140625" style="12" customWidth="1"/>
    <col min="5379" max="5400" width="12.85546875" style="12" customWidth="1"/>
    <col min="5401" max="5631" width="9.140625" style="12"/>
    <col min="5632" max="5632" width="35.7109375" style="12" customWidth="1"/>
    <col min="5633" max="5634" width="9.140625" style="12" customWidth="1"/>
    <col min="5635" max="5656" width="12.85546875" style="12" customWidth="1"/>
    <col min="5657" max="5887" width="9.140625" style="12"/>
    <col min="5888" max="5888" width="35.7109375" style="12" customWidth="1"/>
    <col min="5889" max="5890" width="9.140625" style="12" customWidth="1"/>
    <col min="5891" max="5912" width="12.85546875" style="12" customWidth="1"/>
    <col min="5913" max="6143" width="9.140625" style="12"/>
    <col min="6144" max="6144" width="35.7109375" style="12" customWidth="1"/>
    <col min="6145" max="6146" width="9.140625" style="12" customWidth="1"/>
    <col min="6147" max="6168" width="12.85546875" style="12" customWidth="1"/>
    <col min="6169" max="6399" width="9.140625" style="12"/>
    <col min="6400" max="6400" width="35.7109375" style="12" customWidth="1"/>
    <col min="6401" max="6402" width="9.140625" style="12" customWidth="1"/>
    <col min="6403" max="6424" width="12.85546875" style="12" customWidth="1"/>
    <col min="6425" max="6655" width="9.140625" style="12"/>
    <col min="6656" max="6656" width="35.7109375" style="12" customWidth="1"/>
    <col min="6657" max="6658" width="9.140625" style="12" customWidth="1"/>
    <col min="6659" max="6680" width="12.85546875" style="12" customWidth="1"/>
    <col min="6681" max="6911" width="9.140625" style="12"/>
    <col min="6912" max="6912" width="35.7109375" style="12" customWidth="1"/>
    <col min="6913" max="6914" width="9.140625" style="12" customWidth="1"/>
    <col min="6915" max="6936" width="12.85546875" style="12" customWidth="1"/>
    <col min="6937" max="7167" width="9.140625" style="12"/>
    <col min="7168" max="7168" width="35.7109375" style="12" customWidth="1"/>
    <col min="7169" max="7170" width="9.140625" style="12" customWidth="1"/>
    <col min="7171" max="7192" width="12.85546875" style="12" customWidth="1"/>
    <col min="7193" max="7423" width="9.140625" style="12"/>
    <col min="7424" max="7424" width="35.7109375" style="12" customWidth="1"/>
    <col min="7425" max="7426" width="9.140625" style="12" customWidth="1"/>
    <col min="7427" max="7448" width="12.85546875" style="12" customWidth="1"/>
    <col min="7449" max="7679" width="9.140625" style="12"/>
    <col min="7680" max="7680" width="35.7109375" style="12" customWidth="1"/>
    <col min="7681" max="7682" width="9.140625" style="12" customWidth="1"/>
    <col min="7683" max="7704" width="12.85546875" style="12" customWidth="1"/>
    <col min="7705" max="7935" width="9.140625" style="12"/>
    <col min="7936" max="7936" width="35.7109375" style="12" customWidth="1"/>
    <col min="7937" max="7938" width="9.140625" style="12" customWidth="1"/>
    <col min="7939" max="7960" width="12.85546875" style="12" customWidth="1"/>
    <col min="7961" max="8191" width="9.140625" style="12"/>
    <col min="8192" max="8192" width="35.7109375" style="12" customWidth="1"/>
    <col min="8193" max="8194" width="9.140625" style="12" customWidth="1"/>
    <col min="8195" max="8216" width="12.85546875" style="12" customWidth="1"/>
    <col min="8217" max="8447" width="9.140625" style="12"/>
    <col min="8448" max="8448" width="35.7109375" style="12" customWidth="1"/>
    <col min="8449" max="8450" width="9.140625" style="12" customWidth="1"/>
    <col min="8451" max="8472" width="12.85546875" style="12" customWidth="1"/>
    <col min="8473" max="8703" width="9.140625" style="12"/>
    <col min="8704" max="8704" width="35.7109375" style="12" customWidth="1"/>
    <col min="8705" max="8706" width="9.140625" style="12" customWidth="1"/>
    <col min="8707" max="8728" width="12.85546875" style="12" customWidth="1"/>
    <col min="8729" max="8959" width="9.140625" style="12"/>
    <col min="8960" max="8960" width="35.7109375" style="12" customWidth="1"/>
    <col min="8961" max="8962" width="9.140625" style="12" customWidth="1"/>
    <col min="8963" max="8984" width="12.85546875" style="12" customWidth="1"/>
    <col min="8985" max="9215" width="9.140625" style="12"/>
    <col min="9216" max="9216" width="35.7109375" style="12" customWidth="1"/>
    <col min="9217" max="9218" width="9.140625" style="12" customWidth="1"/>
    <col min="9219" max="9240" width="12.85546875" style="12" customWidth="1"/>
    <col min="9241" max="9471" width="9.140625" style="12"/>
    <col min="9472" max="9472" width="35.7109375" style="12" customWidth="1"/>
    <col min="9473" max="9474" width="9.140625" style="12" customWidth="1"/>
    <col min="9475" max="9496" width="12.85546875" style="12" customWidth="1"/>
    <col min="9497" max="9727" width="9.140625" style="12"/>
    <col min="9728" max="9728" width="35.7109375" style="12" customWidth="1"/>
    <col min="9729" max="9730" width="9.140625" style="12" customWidth="1"/>
    <col min="9731" max="9752" width="12.85546875" style="12" customWidth="1"/>
    <col min="9753" max="9983" width="9.140625" style="12"/>
    <col min="9984" max="9984" width="35.7109375" style="12" customWidth="1"/>
    <col min="9985" max="9986" width="9.140625" style="12" customWidth="1"/>
    <col min="9987" max="10008" width="12.85546875" style="12" customWidth="1"/>
    <col min="10009" max="10239" width="9.140625" style="12"/>
    <col min="10240" max="10240" width="35.7109375" style="12" customWidth="1"/>
    <col min="10241" max="10242" width="9.140625" style="12" customWidth="1"/>
    <col min="10243" max="10264" width="12.85546875" style="12" customWidth="1"/>
    <col min="10265" max="10495" width="9.140625" style="12"/>
    <col min="10496" max="10496" width="35.7109375" style="12" customWidth="1"/>
    <col min="10497" max="10498" width="9.140625" style="12" customWidth="1"/>
    <col min="10499" max="10520" width="12.85546875" style="12" customWidth="1"/>
    <col min="10521" max="10751" width="9.140625" style="12"/>
    <col min="10752" max="10752" width="35.7109375" style="12" customWidth="1"/>
    <col min="10753" max="10754" width="9.140625" style="12" customWidth="1"/>
    <col min="10755" max="10776" width="12.85546875" style="12" customWidth="1"/>
    <col min="10777" max="11007" width="9.140625" style="12"/>
    <col min="11008" max="11008" width="35.7109375" style="12" customWidth="1"/>
    <col min="11009" max="11010" width="9.140625" style="12" customWidth="1"/>
    <col min="11011" max="11032" width="12.85546875" style="12" customWidth="1"/>
    <col min="11033" max="11263" width="9.140625" style="12"/>
    <col min="11264" max="11264" width="35.7109375" style="12" customWidth="1"/>
    <col min="11265" max="11266" width="9.140625" style="12" customWidth="1"/>
    <col min="11267" max="11288" width="12.85546875" style="12" customWidth="1"/>
    <col min="11289" max="11519" width="9.140625" style="12"/>
    <col min="11520" max="11520" width="35.7109375" style="12" customWidth="1"/>
    <col min="11521" max="11522" width="9.140625" style="12" customWidth="1"/>
    <col min="11523" max="11544" width="12.85546875" style="12" customWidth="1"/>
    <col min="11545" max="11775" width="9.140625" style="12"/>
    <col min="11776" max="11776" width="35.7109375" style="12" customWidth="1"/>
    <col min="11777" max="11778" width="9.140625" style="12" customWidth="1"/>
    <col min="11779" max="11800" width="12.85546875" style="12" customWidth="1"/>
    <col min="11801" max="12031" width="9.140625" style="12"/>
    <col min="12032" max="12032" width="35.7109375" style="12" customWidth="1"/>
    <col min="12033" max="12034" width="9.140625" style="12" customWidth="1"/>
    <col min="12035" max="12056" width="12.85546875" style="12" customWidth="1"/>
    <col min="12057" max="12287" width="9.140625" style="12"/>
    <col min="12288" max="12288" width="35.7109375" style="12" customWidth="1"/>
    <col min="12289" max="12290" width="9.140625" style="12" customWidth="1"/>
    <col min="12291" max="12312" width="12.85546875" style="12" customWidth="1"/>
    <col min="12313" max="12543" width="9.140625" style="12"/>
    <col min="12544" max="12544" width="35.7109375" style="12" customWidth="1"/>
    <col min="12545" max="12546" width="9.140625" style="12" customWidth="1"/>
    <col min="12547" max="12568" width="12.85546875" style="12" customWidth="1"/>
    <col min="12569" max="12799" width="9.140625" style="12"/>
    <col min="12800" max="12800" width="35.7109375" style="12" customWidth="1"/>
    <col min="12801" max="12802" width="9.140625" style="12" customWidth="1"/>
    <col min="12803" max="12824" width="12.85546875" style="12" customWidth="1"/>
    <col min="12825" max="13055" width="9.140625" style="12"/>
    <col min="13056" max="13056" width="35.7109375" style="12" customWidth="1"/>
    <col min="13057" max="13058" width="9.140625" style="12" customWidth="1"/>
    <col min="13059" max="13080" width="12.85546875" style="12" customWidth="1"/>
    <col min="13081" max="13311" width="9.140625" style="12"/>
    <col min="13312" max="13312" width="35.7109375" style="12" customWidth="1"/>
    <col min="13313" max="13314" width="9.140625" style="12" customWidth="1"/>
    <col min="13315" max="13336" width="12.85546875" style="12" customWidth="1"/>
    <col min="13337" max="13567" width="9.140625" style="12"/>
    <col min="13568" max="13568" width="35.7109375" style="12" customWidth="1"/>
    <col min="13569" max="13570" width="9.140625" style="12" customWidth="1"/>
    <col min="13571" max="13592" width="12.85546875" style="12" customWidth="1"/>
    <col min="13593" max="13823" width="9.140625" style="12"/>
    <col min="13824" max="13824" width="35.7109375" style="12" customWidth="1"/>
    <col min="13825" max="13826" width="9.140625" style="12" customWidth="1"/>
    <col min="13827" max="13848" width="12.85546875" style="12" customWidth="1"/>
    <col min="13849" max="14079" width="9.140625" style="12"/>
    <col min="14080" max="14080" width="35.7109375" style="12" customWidth="1"/>
    <col min="14081" max="14082" width="9.140625" style="12" customWidth="1"/>
    <col min="14083" max="14104" width="12.85546875" style="12" customWidth="1"/>
    <col min="14105" max="14335" width="9.140625" style="12"/>
    <col min="14336" max="14336" width="35.7109375" style="12" customWidth="1"/>
    <col min="14337" max="14338" width="9.140625" style="12" customWidth="1"/>
    <col min="14339" max="14360" width="12.85546875" style="12" customWidth="1"/>
    <col min="14361" max="14591" width="9.140625" style="12"/>
    <col min="14592" max="14592" width="35.7109375" style="12" customWidth="1"/>
    <col min="14593" max="14594" width="9.140625" style="12" customWidth="1"/>
    <col min="14595" max="14616" width="12.85546875" style="12" customWidth="1"/>
    <col min="14617" max="14847" width="9.140625" style="12"/>
    <col min="14848" max="14848" width="35.7109375" style="12" customWidth="1"/>
    <col min="14849" max="14850" width="9.140625" style="12" customWidth="1"/>
    <col min="14851" max="14872" width="12.85546875" style="12" customWidth="1"/>
    <col min="14873" max="15103" width="9.140625" style="12"/>
    <col min="15104" max="15104" width="35.7109375" style="12" customWidth="1"/>
    <col min="15105" max="15106" width="9.140625" style="12" customWidth="1"/>
    <col min="15107" max="15128" width="12.85546875" style="12" customWidth="1"/>
    <col min="15129" max="15359" width="9.140625" style="12"/>
    <col min="15360" max="15360" width="35.7109375" style="12" customWidth="1"/>
    <col min="15361" max="15362" width="9.140625" style="12" customWidth="1"/>
    <col min="15363" max="15384" width="12.85546875" style="12" customWidth="1"/>
    <col min="15385" max="15615" width="9.140625" style="12"/>
    <col min="15616" max="15616" width="35.7109375" style="12" customWidth="1"/>
    <col min="15617" max="15618" width="9.140625" style="12" customWidth="1"/>
    <col min="15619" max="15640" width="12.85546875" style="12" customWidth="1"/>
    <col min="15641" max="15871" width="9.140625" style="12"/>
    <col min="15872" max="15872" width="35.7109375" style="12" customWidth="1"/>
    <col min="15873" max="15874" width="9.140625" style="12" customWidth="1"/>
    <col min="15875" max="15896" width="12.85546875" style="12" customWidth="1"/>
    <col min="15897" max="16127" width="9.140625" style="12"/>
    <col min="16128" max="16128" width="35.7109375" style="12" customWidth="1"/>
    <col min="16129" max="16130" width="9.140625" style="12" customWidth="1"/>
    <col min="16131" max="16152" width="12.85546875" style="12" customWidth="1"/>
    <col min="16153" max="16384" width="9.140625" style="12"/>
  </cols>
  <sheetData>
    <row r="1" spans="1:27" ht="15" customHeight="1">
      <c r="B1" s="2" t="s">
        <v>0</v>
      </c>
    </row>
    <row r="2" spans="1:27" ht="15" customHeight="1">
      <c r="B2" s="2" t="s">
        <v>1</v>
      </c>
    </row>
    <row r="3" spans="1:27" ht="15" customHeight="1">
      <c r="B3" s="2" t="s">
        <v>500</v>
      </c>
    </row>
    <row r="4" spans="1:27" ht="15" customHeight="1">
      <c r="B4" s="2" t="s">
        <v>210</v>
      </c>
    </row>
    <row r="5" spans="1:27" ht="15" customHeight="1">
      <c r="B5" s="3"/>
    </row>
    <row r="7" spans="1:27" ht="15" customHeight="1">
      <c r="A7" s="100"/>
      <c r="B7" s="101"/>
      <c r="C7" s="124"/>
      <c r="D7" s="164"/>
      <c r="E7" s="162"/>
      <c r="F7" s="124"/>
      <c r="G7" s="124"/>
      <c r="H7" s="124"/>
      <c r="I7" s="124"/>
      <c r="J7" s="124"/>
      <c r="K7" s="162"/>
      <c r="L7" s="124"/>
      <c r="M7" s="124"/>
      <c r="N7" s="124"/>
      <c r="O7" s="159"/>
      <c r="P7" s="124"/>
      <c r="Q7" s="124"/>
      <c r="R7" s="124"/>
      <c r="S7" s="124"/>
      <c r="T7" s="124"/>
      <c r="U7" s="124"/>
      <c r="V7" s="124"/>
      <c r="W7" s="124"/>
      <c r="X7" s="124"/>
    </row>
    <row r="8" spans="1:27" ht="15" customHeight="1">
      <c r="A8" s="100"/>
      <c r="B8" s="42"/>
      <c r="C8" s="19"/>
      <c r="D8" s="163"/>
      <c r="E8" s="141"/>
      <c r="F8" s="19"/>
      <c r="G8" s="19"/>
      <c r="H8" s="19"/>
      <c r="I8" s="19"/>
      <c r="J8" s="19"/>
      <c r="K8" s="398">
        <f>'D-VEHICLE'!R7</f>
        <v>44286</v>
      </c>
      <c r="L8" s="19"/>
      <c r="M8" s="19"/>
      <c r="N8" s="19"/>
      <c r="O8" s="140"/>
      <c r="P8" s="19"/>
      <c r="Q8" s="395">
        <f>'D-VEHICLE'!Q7</f>
        <v>44651</v>
      </c>
      <c r="R8" s="397">
        <f>'D-VEHICLE'!R7</f>
        <v>44286</v>
      </c>
      <c r="S8" s="19"/>
      <c r="T8" s="19"/>
      <c r="U8" s="19"/>
      <c r="V8" s="19"/>
      <c r="W8" s="19"/>
      <c r="X8" s="19"/>
    </row>
    <row r="9" spans="1:27" ht="15" customHeight="1">
      <c r="A9" s="217" t="s">
        <v>3</v>
      </c>
      <c r="B9" s="92" t="s">
        <v>39</v>
      </c>
      <c r="C9" s="713" t="s">
        <v>12</v>
      </c>
      <c r="D9" s="713"/>
      <c r="E9" s="713"/>
      <c r="F9" s="713"/>
      <c r="G9" s="713"/>
      <c r="H9" s="713"/>
      <c r="I9" s="713" t="s">
        <v>13</v>
      </c>
      <c r="J9" s="713"/>
      <c r="K9" s="713"/>
      <c r="L9" s="713" t="s">
        <v>14</v>
      </c>
      <c r="M9" s="713"/>
      <c r="N9" s="713"/>
      <c r="O9" s="713"/>
      <c r="P9" s="713" t="s">
        <v>15</v>
      </c>
      <c r="Q9" s="713"/>
      <c r="R9" s="713"/>
      <c r="S9" s="713"/>
      <c r="T9" s="713"/>
      <c r="U9" s="713"/>
      <c r="V9" s="713"/>
      <c r="W9" s="721" t="s">
        <v>16</v>
      </c>
      <c r="X9" s="721"/>
    </row>
    <row r="10" spans="1:27" ht="51">
      <c r="A10" s="125"/>
      <c r="B10" s="16"/>
      <c r="C10" s="204" t="s">
        <v>503</v>
      </c>
      <c r="D10" s="713" t="s">
        <v>20</v>
      </c>
      <c r="E10" s="713"/>
      <c r="F10" s="713" t="s">
        <v>494</v>
      </c>
      <c r="G10" s="713"/>
      <c r="H10" s="204" t="s">
        <v>502</v>
      </c>
      <c r="I10" s="22" t="s">
        <v>22</v>
      </c>
      <c r="J10" s="22" t="s">
        <v>23</v>
      </c>
      <c r="K10" s="145" t="s">
        <v>24</v>
      </c>
      <c r="L10" s="204" t="s">
        <v>501</v>
      </c>
      <c r="M10" s="21" t="s">
        <v>25</v>
      </c>
      <c r="N10" s="21" t="s">
        <v>26</v>
      </c>
      <c r="O10" s="160" t="s">
        <v>27</v>
      </c>
      <c r="P10" s="23" t="s">
        <v>28</v>
      </c>
      <c r="Q10" s="23" t="s">
        <v>29</v>
      </c>
      <c r="R10" s="21" t="s">
        <v>15</v>
      </c>
      <c r="S10" s="24" t="s">
        <v>30</v>
      </c>
      <c r="T10" s="24" t="s">
        <v>31</v>
      </c>
      <c r="U10" s="24" t="s">
        <v>32</v>
      </c>
      <c r="V10" s="24" t="s">
        <v>33</v>
      </c>
      <c r="W10" s="204" t="s">
        <v>514</v>
      </c>
      <c r="X10" s="362" t="s">
        <v>389</v>
      </c>
    </row>
    <row r="11" spans="1:27" ht="15" customHeight="1">
      <c r="B11" s="63" t="s">
        <v>36</v>
      </c>
      <c r="C11" s="19"/>
      <c r="D11" s="165"/>
      <c r="E11" s="141"/>
      <c r="F11" s="19"/>
      <c r="G11" s="19"/>
      <c r="H11" s="19"/>
      <c r="I11" s="19"/>
      <c r="J11" s="19"/>
      <c r="K11" s="141"/>
      <c r="L11" s="19"/>
      <c r="M11" s="19"/>
      <c r="N11" s="19"/>
      <c r="O11" s="140"/>
      <c r="P11" s="19"/>
      <c r="Q11" s="19"/>
      <c r="R11" s="19"/>
      <c r="S11" s="19"/>
      <c r="T11" s="19"/>
      <c r="U11" s="19"/>
      <c r="V11" s="19"/>
      <c r="W11" s="19"/>
      <c r="X11" s="19"/>
      <c r="Z11" s="57"/>
      <c r="AA11" s="50"/>
    </row>
    <row r="12" spans="1:27" ht="15" customHeight="1">
      <c r="B12" s="42" t="s">
        <v>211</v>
      </c>
      <c r="C12" s="19">
        <v>2549</v>
      </c>
      <c r="D12" s="166">
        <v>40443</v>
      </c>
      <c r="E12" s="141"/>
      <c r="F12" s="19"/>
      <c r="G12" s="19"/>
      <c r="H12" s="19">
        <f>C12+E12-G12</f>
        <v>2549</v>
      </c>
      <c r="I12" s="19">
        <v>5</v>
      </c>
      <c r="J12" s="19">
        <f>ROUND(($K$8-D12)/365,0)</f>
        <v>11</v>
      </c>
      <c r="K12" s="141">
        <f>I12-J12:J12</f>
        <v>-6</v>
      </c>
      <c r="L12" s="19">
        <v>2549</v>
      </c>
      <c r="M12" s="19">
        <f>ROUND(H12*5%,0)</f>
        <v>127</v>
      </c>
      <c r="N12" s="19">
        <f>L12-M12</f>
        <v>2422</v>
      </c>
      <c r="O12" s="140">
        <f>N12/C12/I12*100</f>
        <v>19.003530796390741</v>
      </c>
      <c r="P12" s="19">
        <v>0</v>
      </c>
      <c r="Q12" s="19">
        <f>$Q$8-$R$8</f>
        <v>365</v>
      </c>
      <c r="R12" s="19">
        <v>2422</v>
      </c>
      <c r="S12" s="19"/>
      <c r="T12" s="19">
        <f>P12+R12+S12</f>
        <v>2422</v>
      </c>
      <c r="U12" s="19"/>
      <c r="V12" s="19">
        <f>T12-U12</f>
        <v>2422</v>
      </c>
      <c r="W12" s="19">
        <f>H12-V12</f>
        <v>127</v>
      </c>
      <c r="X12" s="19">
        <v>2549</v>
      </c>
      <c r="Y12" s="186">
        <f>+W12-M12</f>
        <v>0</v>
      </c>
      <c r="Z12" s="57"/>
      <c r="AA12" s="50"/>
    </row>
    <row r="13" spans="1:27" ht="15" customHeight="1">
      <c r="B13" s="42" t="s">
        <v>211</v>
      </c>
      <c r="C13" s="19">
        <v>18300</v>
      </c>
      <c r="D13" s="166">
        <v>40443</v>
      </c>
      <c r="E13" s="141"/>
      <c r="F13" s="19"/>
      <c r="G13" s="19"/>
      <c r="H13" s="19">
        <f t="shared" ref="H13:H59" si="0">C13+E13-G13</f>
        <v>18300</v>
      </c>
      <c r="I13" s="19">
        <v>5</v>
      </c>
      <c r="J13" s="19">
        <f>ROUND(($K$8-D13)/365,0)</f>
        <v>11</v>
      </c>
      <c r="K13" s="141">
        <f>I13-J13:J13</f>
        <v>-6</v>
      </c>
      <c r="L13" s="360">
        <v>915</v>
      </c>
      <c r="M13" s="19">
        <f t="shared" ref="M13:M76" si="1">ROUND(H13*5%,0)</f>
        <v>915</v>
      </c>
      <c r="N13" s="19">
        <f>L13-M13</f>
        <v>0</v>
      </c>
      <c r="O13" s="140">
        <f>N13/C13/I13*100</f>
        <v>0</v>
      </c>
      <c r="P13" s="19">
        <v>17385</v>
      </c>
      <c r="Q13" s="19">
        <f>$Q$8-$R$8</f>
        <v>365</v>
      </c>
      <c r="R13" s="19">
        <f t="shared" ref="R13:R70" si="2">Q13*C13*O13/(365*100)</f>
        <v>0</v>
      </c>
      <c r="S13" s="19">
        <v>0</v>
      </c>
      <c r="T13" s="19">
        <f>P13+R13+S13</f>
        <v>17385</v>
      </c>
      <c r="U13" s="19">
        <v>0</v>
      </c>
      <c r="V13" s="19">
        <f>T13-U13</f>
        <v>17385</v>
      </c>
      <c r="W13" s="19">
        <f>H13-V13</f>
        <v>915</v>
      </c>
      <c r="X13" s="19">
        <v>915</v>
      </c>
      <c r="Y13" s="186">
        <f t="shared" ref="Y13:Y76" si="3">+W13-M13</f>
        <v>0</v>
      </c>
      <c r="Z13" s="57"/>
      <c r="AA13" s="50"/>
    </row>
    <row r="14" spans="1:27" ht="15" customHeight="1">
      <c r="B14" s="42"/>
      <c r="C14" s="19"/>
      <c r="D14" s="166"/>
      <c r="E14" s="141"/>
      <c r="F14" s="19"/>
      <c r="G14" s="19"/>
      <c r="H14" s="19"/>
      <c r="I14" s="19"/>
      <c r="J14" s="19"/>
      <c r="K14" s="141"/>
      <c r="L14" s="19"/>
      <c r="M14" s="19">
        <f t="shared" si="1"/>
        <v>0</v>
      </c>
      <c r="N14" s="19"/>
      <c r="O14" s="140"/>
      <c r="P14" s="19"/>
      <c r="Q14" s="19"/>
      <c r="R14" s="19">
        <f t="shared" si="2"/>
        <v>0</v>
      </c>
      <c r="S14" s="19"/>
      <c r="T14" s="19"/>
      <c r="U14" s="19"/>
      <c r="V14" s="19"/>
      <c r="W14" s="19"/>
      <c r="X14" s="19"/>
      <c r="Y14" s="186">
        <f t="shared" si="3"/>
        <v>0</v>
      </c>
      <c r="Z14" s="57"/>
      <c r="AA14" s="50"/>
    </row>
    <row r="15" spans="1:27" ht="15" customHeight="1">
      <c r="B15" s="63" t="s">
        <v>116</v>
      </c>
      <c r="C15" s="19"/>
      <c r="D15" s="165"/>
      <c r="E15" s="141"/>
      <c r="F15" s="19"/>
      <c r="G15" s="19"/>
      <c r="H15" s="19">
        <f t="shared" si="0"/>
        <v>0</v>
      </c>
      <c r="I15" s="19"/>
      <c r="J15" s="19"/>
      <c r="K15" s="141"/>
      <c r="L15" s="19"/>
      <c r="M15" s="19">
        <f t="shared" si="1"/>
        <v>0</v>
      </c>
      <c r="N15" s="19"/>
      <c r="O15" s="140"/>
      <c r="P15" s="19"/>
      <c r="Q15" s="19"/>
      <c r="R15" s="19">
        <f t="shared" si="2"/>
        <v>0</v>
      </c>
      <c r="S15" s="19"/>
      <c r="T15" s="19"/>
      <c r="U15" s="19"/>
      <c r="V15" s="19"/>
      <c r="W15" s="19"/>
      <c r="X15" s="19"/>
      <c r="Y15" s="186">
        <f t="shared" si="3"/>
        <v>0</v>
      </c>
      <c r="Z15" s="57"/>
      <c r="AA15" s="50"/>
    </row>
    <row r="16" spans="1:27" ht="15" customHeight="1">
      <c r="B16" s="114" t="s">
        <v>212</v>
      </c>
      <c r="C16" s="19">
        <v>149354.96513513513</v>
      </c>
      <c r="D16" s="166">
        <v>40952</v>
      </c>
      <c r="E16" s="141"/>
      <c r="F16" s="19"/>
      <c r="G16" s="19"/>
      <c r="H16" s="19">
        <f t="shared" si="0"/>
        <v>149354.96513513513</v>
      </c>
      <c r="I16" s="19">
        <v>5</v>
      </c>
      <c r="J16" s="19">
        <f>ROUND(($K$8-D16)/365,0)</f>
        <v>9</v>
      </c>
      <c r="K16" s="141">
        <f>I16-J16:J16</f>
        <v>-4</v>
      </c>
      <c r="L16" s="19">
        <v>7468</v>
      </c>
      <c r="M16" s="19">
        <f t="shared" si="1"/>
        <v>7468</v>
      </c>
      <c r="N16" s="19">
        <f t="shared" ref="N16:N21" si="4">L16-M16</f>
        <v>0</v>
      </c>
      <c r="O16" s="140">
        <f t="shared" ref="O16:O41" si="5">N16/C16/I16*100</f>
        <v>0</v>
      </c>
      <c r="P16" s="19">
        <v>141886.96513513513</v>
      </c>
      <c r="Q16" s="19">
        <f t="shared" ref="Q16:Q19" si="6">$Q$8-$R$8</f>
        <v>365</v>
      </c>
      <c r="R16" s="19">
        <f t="shared" si="2"/>
        <v>0</v>
      </c>
      <c r="S16" s="19">
        <v>0</v>
      </c>
      <c r="T16" s="19">
        <f t="shared" ref="T16:T28" si="7">P16+R16+S16</f>
        <v>141886.96513513513</v>
      </c>
      <c r="U16" s="19">
        <v>0</v>
      </c>
      <c r="V16" s="19">
        <f t="shared" ref="V16:V28" si="8">T16-U16</f>
        <v>141886.96513513513</v>
      </c>
      <c r="W16" s="19">
        <f t="shared" ref="W16:W28" si="9">H16-V16</f>
        <v>7468</v>
      </c>
      <c r="X16" s="19">
        <v>7468</v>
      </c>
      <c r="Y16" s="186">
        <f t="shared" si="3"/>
        <v>0</v>
      </c>
      <c r="Z16" s="57"/>
      <c r="AA16" s="50"/>
    </row>
    <row r="17" spans="2:27" ht="15" customHeight="1">
      <c r="B17" s="126" t="s">
        <v>213</v>
      </c>
      <c r="C17" s="19">
        <v>102251.95840821137</v>
      </c>
      <c r="D17" s="166">
        <v>40952</v>
      </c>
      <c r="E17" s="141"/>
      <c r="F17" s="19"/>
      <c r="G17" s="19"/>
      <c r="H17" s="19">
        <f t="shared" si="0"/>
        <v>102251.95840821137</v>
      </c>
      <c r="I17" s="19">
        <v>5</v>
      </c>
      <c r="J17" s="19">
        <f t="shared" ref="J17:J42" si="10">ROUND(($K$8-D17)/365,0)</f>
        <v>9</v>
      </c>
      <c r="K17" s="141">
        <f>I17-J17:J17</f>
        <v>-4</v>
      </c>
      <c r="L17" s="19">
        <v>5113</v>
      </c>
      <c r="M17" s="19">
        <f t="shared" si="1"/>
        <v>5113</v>
      </c>
      <c r="N17" s="19">
        <f t="shared" si="4"/>
        <v>0</v>
      </c>
      <c r="O17" s="140">
        <f t="shared" si="5"/>
        <v>0</v>
      </c>
      <c r="P17" s="19">
        <v>97138.958408211372</v>
      </c>
      <c r="Q17" s="19">
        <f t="shared" si="6"/>
        <v>365</v>
      </c>
      <c r="R17" s="19">
        <f t="shared" si="2"/>
        <v>0</v>
      </c>
      <c r="S17" s="19">
        <v>0</v>
      </c>
      <c r="T17" s="19">
        <f t="shared" si="7"/>
        <v>97138.958408211372</v>
      </c>
      <c r="U17" s="19">
        <v>0</v>
      </c>
      <c r="V17" s="19">
        <f t="shared" si="8"/>
        <v>97138.958408211372</v>
      </c>
      <c r="W17" s="19">
        <f t="shared" si="9"/>
        <v>5113</v>
      </c>
      <c r="X17" s="19">
        <v>5113</v>
      </c>
      <c r="Y17" s="186">
        <f t="shared" si="3"/>
        <v>0</v>
      </c>
      <c r="Z17" s="57"/>
      <c r="AA17" s="50"/>
    </row>
    <row r="18" spans="2:27" ht="15" customHeight="1">
      <c r="B18" s="127" t="s">
        <v>214</v>
      </c>
      <c r="C18" s="19">
        <v>99870.33867759163</v>
      </c>
      <c r="D18" s="166">
        <v>40952</v>
      </c>
      <c r="E18" s="141"/>
      <c r="F18" s="19"/>
      <c r="G18" s="19"/>
      <c r="H18" s="19">
        <f t="shared" si="0"/>
        <v>99870.33867759163</v>
      </c>
      <c r="I18" s="19">
        <v>5</v>
      </c>
      <c r="J18" s="19">
        <f t="shared" si="10"/>
        <v>9</v>
      </c>
      <c r="K18" s="141">
        <f>I18-J18:J18</f>
        <v>-4</v>
      </c>
      <c r="L18" s="19">
        <v>4994</v>
      </c>
      <c r="M18" s="19">
        <f t="shared" si="1"/>
        <v>4994</v>
      </c>
      <c r="N18" s="19">
        <f t="shared" si="4"/>
        <v>0</v>
      </c>
      <c r="O18" s="140">
        <f t="shared" si="5"/>
        <v>0</v>
      </c>
      <c r="P18" s="19">
        <v>94876.33867759163</v>
      </c>
      <c r="Q18" s="19">
        <f t="shared" si="6"/>
        <v>365</v>
      </c>
      <c r="R18" s="19">
        <f t="shared" si="2"/>
        <v>0</v>
      </c>
      <c r="S18" s="19">
        <v>0</v>
      </c>
      <c r="T18" s="19">
        <f t="shared" si="7"/>
        <v>94876.33867759163</v>
      </c>
      <c r="U18" s="19">
        <v>0</v>
      </c>
      <c r="V18" s="19">
        <f t="shared" si="8"/>
        <v>94876.33867759163</v>
      </c>
      <c r="W18" s="19">
        <f t="shared" si="9"/>
        <v>4994</v>
      </c>
      <c r="X18" s="19">
        <v>4994</v>
      </c>
      <c r="Y18" s="186">
        <f t="shared" si="3"/>
        <v>0</v>
      </c>
      <c r="Z18" s="57"/>
      <c r="AA18" s="50"/>
    </row>
    <row r="19" spans="2:27" ht="15" customHeight="1">
      <c r="B19" s="126" t="s">
        <v>215</v>
      </c>
      <c r="C19" s="19">
        <v>5532.9168833788544</v>
      </c>
      <c r="D19" s="166">
        <v>40952</v>
      </c>
      <c r="E19" s="141"/>
      <c r="F19" s="19"/>
      <c r="G19" s="19"/>
      <c r="H19" s="19">
        <f t="shared" si="0"/>
        <v>5532.9168833788544</v>
      </c>
      <c r="I19" s="19">
        <v>5</v>
      </c>
      <c r="J19" s="19">
        <f t="shared" si="10"/>
        <v>9</v>
      </c>
      <c r="K19" s="141">
        <f>I19-J19:J19</f>
        <v>-4</v>
      </c>
      <c r="L19" s="19">
        <v>277</v>
      </c>
      <c r="M19" s="19">
        <f t="shared" si="1"/>
        <v>277</v>
      </c>
      <c r="N19" s="19">
        <f t="shared" si="4"/>
        <v>0</v>
      </c>
      <c r="O19" s="140">
        <f t="shared" si="5"/>
        <v>0</v>
      </c>
      <c r="P19" s="19">
        <v>5255.9168833788544</v>
      </c>
      <c r="Q19" s="19">
        <f t="shared" si="6"/>
        <v>365</v>
      </c>
      <c r="R19" s="19">
        <f t="shared" si="2"/>
        <v>0</v>
      </c>
      <c r="S19" s="19">
        <v>0</v>
      </c>
      <c r="T19" s="19">
        <f t="shared" si="7"/>
        <v>5255.9168833788544</v>
      </c>
      <c r="U19" s="19">
        <v>0</v>
      </c>
      <c r="V19" s="19">
        <f t="shared" si="8"/>
        <v>5255.9168833788544</v>
      </c>
      <c r="W19" s="19">
        <f t="shared" si="9"/>
        <v>277</v>
      </c>
      <c r="X19" s="19">
        <v>277</v>
      </c>
      <c r="Y19" s="186">
        <f t="shared" si="3"/>
        <v>0</v>
      </c>
      <c r="Z19" s="57"/>
      <c r="AA19" s="50"/>
    </row>
    <row r="20" spans="2:27" ht="15" customHeight="1">
      <c r="B20" s="126" t="s">
        <v>216</v>
      </c>
      <c r="C20" s="19">
        <v>275957.5147670295</v>
      </c>
      <c r="D20" s="166">
        <v>40952</v>
      </c>
      <c r="E20" s="141"/>
      <c r="F20" s="19"/>
      <c r="G20" s="19"/>
      <c r="H20" s="19">
        <f t="shared" si="0"/>
        <v>275957.5147670295</v>
      </c>
      <c r="I20" s="19">
        <v>5</v>
      </c>
      <c r="J20" s="19">
        <f t="shared" si="10"/>
        <v>9</v>
      </c>
      <c r="K20" s="141">
        <f t="shared" ref="K20:K28" si="11">I20-J20:J20</f>
        <v>-4</v>
      </c>
      <c r="L20" s="19">
        <v>13798</v>
      </c>
      <c r="M20" s="19">
        <f t="shared" si="1"/>
        <v>13798</v>
      </c>
      <c r="N20" s="19">
        <f t="shared" si="4"/>
        <v>0</v>
      </c>
      <c r="O20" s="140">
        <f t="shared" si="5"/>
        <v>0</v>
      </c>
      <c r="P20" s="19">
        <v>262159.5147670295</v>
      </c>
      <c r="Q20" s="19">
        <f t="shared" ref="Q20:Q21" si="12">$Q$8-$R$8</f>
        <v>365</v>
      </c>
      <c r="R20" s="19">
        <f t="shared" si="2"/>
        <v>0</v>
      </c>
      <c r="S20" s="19">
        <v>0</v>
      </c>
      <c r="T20" s="19">
        <f t="shared" si="7"/>
        <v>262159.5147670295</v>
      </c>
      <c r="U20" s="19">
        <v>0</v>
      </c>
      <c r="V20" s="19">
        <f t="shared" si="8"/>
        <v>262159.5147670295</v>
      </c>
      <c r="W20" s="19">
        <f t="shared" si="9"/>
        <v>13798</v>
      </c>
      <c r="X20" s="19">
        <v>13798</v>
      </c>
      <c r="Y20" s="186">
        <f t="shared" si="3"/>
        <v>0</v>
      </c>
      <c r="Z20" s="57"/>
      <c r="AA20" s="50"/>
    </row>
    <row r="21" spans="2:27" ht="15" customHeight="1">
      <c r="B21" s="126" t="s">
        <v>217</v>
      </c>
      <c r="C21" s="19">
        <v>72587.46420175831</v>
      </c>
      <c r="D21" s="166">
        <v>40952</v>
      </c>
      <c r="E21" s="141"/>
      <c r="F21" s="19"/>
      <c r="G21" s="19"/>
      <c r="H21" s="19">
        <f t="shared" si="0"/>
        <v>72587.46420175831</v>
      </c>
      <c r="I21" s="19">
        <v>5</v>
      </c>
      <c r="J21" s="19">
        <f t="shared" si="10"/>
        <v>9</v>
      </c>
      <c r="K21" s="141">
        <f t="shared" si="11"/>
        <v>-4</v>
      </c>
      <c r="L21" s="19">
        <v>3629</v>
      </c>
      <c r="M21" s="19">
        <f t="shared" si="1"/>
        <v>3629</v>
      </c>
      <c r="N21" s="19">
        <f t="shared" si="4"/>
        <v>0</v>
      </c>
      <c r="O21" s="140">
        <f t="shared" si="5"/>
        <v>0</v>
      </c>
      <c r="P21" s="19">
        <v>68958.46420175831</v>
      </c>
      <c r="Q21" s="19">
        <f t="shared" si="12"/>
        <v>365</v>
      </c>
      <c r="R21" s="19">
        <f t="shared" si="2"/>
        <v>0</v>
      </c>
      <c r="S21" s="19">
        <v>0</v>
      </c>
      <c r="T21" s="19">
        <f t="shared" si="7"/>
        <v>68958.46420175831</v>
      </c>
      <c r="U21" s="19">
        <v>0</v>
      </c>
      <c r="V21" s="19">
        <f t="shared" si="8"/>
        <v>68958.46420175831</v>
      </c>
      <c r="W21" s="19">
        <f t="shared" si="9"/>
        <v>3629</v>
      </c>
      <c r="X21" s="19">
        <v>3629</v>
      </c>
      <c r="Y21" s="186">
        <f t="shared" si="3"/>
        <v>0</v>
      </c>
      <c r="Z21" s="57"/>
      <c r="AA21" s="50"/>
    </row>
    <row r="22" spans="2:27" ht="15" customHeight="1">
      <c r="B22" s="114" t="s">
        <v>218</v>
      </c>
      <c r="C22" s="19">
        <v>3128.7700086964796</v>
      </c>
      <c r="D22" s="166">
        <v>40952</v>
      </c>
      <c r="E22" s="141"/>
      <c r="F22" s="19"/>
      <c r="G22" s="19"/>
      <c r="H22" s="19">
        <f t="shared" si="0"/>
        <v>3128.7700086964796</v>
      </c>
      <c r="I22" s="19">
        <v>5</v>
      </c>
      <c r="J22" s="19">
        <f t="shared" si="10"/>
        <v>9</v>
      </c>
      <c r="K22" s="141">
        <f t="shared" si="11"/>
        <v>-4</v>
      </c>
      <c r="L22" s="19">
        <v>0</v>
      </c>
      <c r="M22" s="19">
        <f t="shared" si="1"/>
        <v>156</v>
      </c>
      <c r="N22" s="19"/>
      <c r="O22" s="140">
        <f t="shared" si="5"/>
        <v>0</v>
      </c>
      <c r="P22" s="19">
        <v>3128.7700086964796</v>
      </c>
      <c r="Q22" s="19">
        <f t="shared" ref="Q22:Q23" si="13">$Q$8-$R$8</f>
        <v>365</v>
      </c>
      <c r="R22" s="19">
        <f t="shared" si="2"/>
        <v>0</v>
      </c>
      <c r="S22" s="19"/>
      <c r="T22" s="19">
        <f t="shared" si="7"/>
        <v>3128.7700086964796</v>
      </c>
      <c r="U22" s="19"/>
      <c r="V22" s="19">
        <f t="shared" si="8"/>
        <v>3128.7700086964796</v>
      </c>
      <c r="W22" s="19">
        <f t="shared" si="9"/>
        <v>0</v>
      </c>
      <c r="X22" s="19">
        <v>0</v>
      </c>
      <c r="Y22" s="186">
        <f t="shared" si="3"/>
        <v>-156</v>
      </c>
      <c r="Z22" s="57"/>
      <c r="AA22" s="50"/>
    </row>
    <row r="23" spans="2:27" ht="15" customHeight="1">
      <c r="B23" s="114" t="s">
        <v>219</v>
      </c>
      <c r="C23" s="19">
        <v>23590.925865571455</v>
      </c>
      <c r="D23" s="166">
        <v>40952</v>
      </c>
      <c r="E23" s="141"/>
      <c r="F23" s="19"/>
      <c r="G23" s="19"/>
      <c r="H23" s="19">
        <f t="shared" si="0"/>
        <v>23590.925865571455</v>
      </c>
      <c r="I23" s="19">
        <v>5</v>
      </c>
      <c r="J23" s="19">
        <f t="shared" si="10"/>
        <v>9</v>
      </c>
      <c r="K23" s="141">
        <f t="shared" si="11"/>
        <v>-4</v>
      </c>
      <c r="L23" s="19">
        <v>1180</v>
      </c>
      <c r="M23" s="19">
        <f t="shared" si="1"/>
        <v>1180</v>
      </c>
      <c r="N23" s="19">
        <f t="shared" ref="N23:N28" si="14">L23-M23</f>
        <v>0</v>
      </c>
      <c r="O23" s="140">
        <f t="shared" si="5"/>
        <v>0</v>
      </c>
      <c r="P23" s="19">
        <v>22410.925865571455</v>
      </c>
      <c r="Q23" s="19">
        <f t="shared" si="13"/>
        <v>365</v>
      </c>
      <c r="R23" s="19">
        <f t="shared" si="2"/>
        <v>0</v>
      </c>
      <c r="S23" s="19">
        <v>0</v>
      </c>
      <c r="T23" s="19">
        <f t="shared" si="7"/>
        <v>22410.925865571455</v>
      </c>
      <c r="U23" s="19">
        <v>0</v>
      </c>
      <c r="V23" s="19">
        <f t="shared" si="8"/>
        <v>22410.925865571455</v>
      </c>
      <c r="W23" s="19">
        <f t="shared" si="9"/>
        <v>1180</v>
      </c>
      <c r="X23" s="19">
        <v>1180</v>
      </c>
      <c r="Y23" s="186">
        <f t="shared" si="3"/>
        <v>0</v>
      </c>
      <c r="Z23" s="57"/>
      <c r="AA23" s="50"/>
    </row>
    <row r="24" spans="2:27" ht="15" customHeight="1">
      <c r="B24" s="359" t="s">
        <v>220</v>
      </c>
      <c r="C24" s="360">
        <v>657209.18098480464</v>
      </c>
      <c r="D24" s="361">
        <v>40952</v>
      </c>
      <c r="E24" s="141"/>
      <c r="F24" s="19"/>
      <c r="G24" s="19"/>
      <c r="H24" s="19">
        <f t="shared" si="0"/>
        <v>657209.18098480464</v>
      </c>
      <c r="I24" s="19">
        <v>5</v>
      </c>
      <c r="J24" s="19">
        <f t="shared" si="10"/>
        <v>9</v>
      </c>
      <c r="K24" s="141">
        <f t="shared" si="11"/>
        <v>-4</v>
      </c>
      <c r="L24" s="19">
        <v>32860</v>
      </c>
      <c r="M24" s="19">
        <f t="shared" si="1"/>
        <v>32860</v>
      </c>
      <c r="N24" s="19">
        <f t="shared" si="14"/>
        <v>0</v>
      </c>
      <c r="O24" s="140">
        <f t="shared" si="5"/>
        <v>0</v>
      </c>
      <c r="P24" s="19">
        <v>624349.18098480464</v>
      </c>
      <c r="Q24" s="19">
        <f t="shared" ref="Q24:Q27" si="15">$Q$8-$R$8</f>
        <v>365</v>
      </c>
      <c r="R24" s="19">
        <f t="shared" si="2"/>
        <v>0</v>
      </c>
      <c r="S24" s="19">
        <v>0</v>
      </c>
      <c r="T24" s="19">
        <f t="shared" si="7"/>
        <v>624349.18098480464</v>
      </c>
      <c r="U24" s="19">
        <v>0</v>
      </c>
      <c r="V24" s="19">
        <f t="shared" si="8"/>
        <v>624349.18098480464</v>
      </c>
      <c r="W24" s="19">
        <f t="shared" si="9"/>
        <v>32860</v>
      </c>
      <c r="X24" s="19">
        <v>32860</v>
      </c>
      <c r="Y24" s="186">
        <f t="shared" si="3"/>
        <v>0</v>
      </c>
      <c r="Z24" s="57"/>
      <c r="AA24" s="50"/>
    </row>
    <row r="25" spans="2:27" ht="15" customHeight="1">
      <c r="B25" s="126" t="s">
        <v>221</v>
      </c>
      <c r="C25" s="19">
        <v>191879.6668298617</v>
      </c>
      <c r="D25" s="166">
        <v>40952</v>
      </c>
      <c r="E25" s="141"/>
      <c r="F25" s="19"/>
      <c r="G25" s="19"/>
      <c r="H25" s="19">
        <f t="shared" si="0"/>
        <v>191879.6668298617</v>
      </c>
      <c r="I25" s="19">
        <v>5</v>
      </c>
      <c r="J25" s="19">
        <f t="shared" si="10"/>
        <v>9</v>
      </c>
      <c r="K25" s="141">
        <f t="shared" si="11"/>
        <v>-4</v>
      </c>
      <c r="L25" s="19">
        <v>9594</v>
      </c>
      <c r="M25" s="19">
        <f t="shared" si="1"/>
        <v>9594</v>
      </c>
      <c r="N25" s="19">
        <f t="shared" si="14"/>
        <v>0</v>
      </c>
      <c r="O25" s="140">
        <f t="shared" si="5"/>
        <v>0</v>
      </c>
      <c r="P25" s="19">
        <v>182285.6668298617</v>
      </c>
      <c r="Q25" s="19">
        <f t="shared" si="15"/>
        <v>365</v>
      </c>
      <c r="R25" s="19">
        <f t="shared" si="2"/>
        <v>0</v>
      </c>
      <c r="S25" s="19">
        <v>0</v>
      </c>
      <c r="T25" s="19">
        <f t="shared" si="7"/>
        <v>182285.6668298617</v>
      </c>
      <c r="U25" s="19">
        <v>0</v>
      </c>
      <c r="V25" s="19">
        <f t="shared" si="8"/>
        <v>182285.6668298617</v>
      </c>
      <c r="W25" s="19">
        <f t="shared" si="9"/>
        <v>9594</v>
      </c>
      <c r="X25" s="19">
        <v>9594</v>
      </c>
      <c r="Y25" s="186">
        <f t="shared" si="3"/>
        <v>0</v>
      </c>
      <c r="Z25" s="57"/>
      <c r="AA25" s="50"/>
    </row>
    <row r="26" spans="2:27" ht="15" customHeight="1">
      <c r="B26" s="359" t="s">
        <v>222</v>
      </c>
      <c r="C26" s="360">
        <v>193194.44934442278</v>
      </c>
      <c r="D26" s="361">
        <v>40952</v>
      </c>
      <c r="E26" s="141"/>
      <c r="F26" s="19"/>
      <c r="G26" s="19"/>
      <c r="H26" s="19">
        <f t="shared" si="0"/>
        <v>193194.44934442278</v>
      </c>
      <c r="I26" s="19">
        <v>5</v>
      </c>
      <c r="J26" s="19">
        <f t="shared" si="10"/>
        <v>9</v>
      </c>
      <c r="K26" s="141">
        <f t="shared" si="11"/>
        <v>-4</v>
      </c>
      <c r="L26" s="19">
        <v>9660</v>
      </c>
      <c r="M26" s="19">
        <f t="shared" si="1"/>
        <v>9660</v>
      </c>
      <c r="N26" s="19">
        <f t="shared" si="14"/>
        <v>0</v>
      </c>
      <c r="O26" s="140">
        <f t="shared" si="5"/>
        <v>0</v>
      </c>
      <c r="P26" s="19">
        <v>183534.44934442278</v>
      </c>
      <c r="Q26" s="19">
        <f t="shared" si="15"/>
        <v>365</v>
      </c>
      <c r="R26" s="19">
        <f t="shared" si="2"/>
        <v>0</v>
      </c>
      <c r="S26" s="19">
        <v>0</v>
      </c>
      <c r="T26" s="19">
        <f t="shared" si="7"/>
        <v>183534.44934442278</v>
      </c>
      <c r="U26" s="19">
        <v>0</v>
      </c>
      <c r="V26" s="19">
        <f t="shared" si="8"/>
        <v>183534.44934442278</v>
      </c>
      <c r="W26" s="19">
        <f t="shared" si="9"/>
        <v>9660</v>
      </c>
      <c r="X26" s="19">
        <v>9660</v>
      </c>
      <c r="Y26" s="186">
        <f t="shared" si="3"/>
        <v>0</v>
      </c>
      <c r="Z26" s="57"/>
      <c r="AA26" s="50"/>
    </row>
    <row r="27" spans="2:27" ht="15" customHeight="1">
      <c r="B27" s="359" t="s">
        <v>223</v>
      </c>
      <c r="C27" s="360">
        <v>51173.022068194645</v>
      </c>
      <c r="D27" s="361">
        <v>40952</v>
      </c>
      <c r="E27" s="141"/>
      <c r="F27" s="19"/>
      <c r="G27" s="19"/>
      <c r="H27" s="19">
        <f t="shared" si="0"/>
        <v>51173.022068194645</v>
      </c>
      <c r="I27" s="19">
        <v>5</v>
      </c>
      <c r="J27" s="19">
        <f t="shared" si="10"/>
        <v>9</v>
      </c>
      <c r="K27" s="141">
        <f t="shared" si="11"/>
        <v>-4</v>
      </c>
      <c r="L27" s="19">
        <v>2559</v>
      </c>
      <c r="M27" s="19">
        <f t="shared" si="1"/>
        <v>2559</v>
      </c>
      <c r="N27" s="19">
        <f t="shared" si="14"/>
        <v>0</v>
      </c>
      <c r="O27" s="140">
        <f t="shared" si="5"/>
        <v>0</v>
      </c>
      <c r="P27" s="19">
        <v>48614.022068194645</v>
      </c>
      <c r="Q27" s="19">
        <f t="shared" si="15"/>
        <v>365</v>
      </c>
      <c r="R27" s="19">
        <f t="shared" si="2"/>
        <v>0</v>
      </c>
      <c r="S27" s="19"/>
      <c r="T27" s="19">
        <f t="shared" si="7"/>
        <v>48614.022068194645</v>
      </c>
      <c r="U27" s="19"/>
      <c r="V27" s="19">
        <f t="shared" si="8"/>
        <v>48614.022068194645</v>
      </c>
      <c r="W27" s="19">
        <f t="shared" si="9"/>
        <v>2559</v>
      </c>
      <c r="X27" s="19">
        <v>2559</v>
      </c>
      <c r="Y27" s="186">
        <f t="shared" si="3"/>
        <v>0</v>
      </c>
      <c r="Z27" s="57"/>
      <c r="AA27" s="50"/>
    </row>
    <row r="28" spans="2:27" ht="15" customHeight="1">
      <c r="B28" s="114" t="s">
        <v>224</v>
      </c>
      <c r="C28" s="19">
        <v>16313.406825343442</v>
      </c>
      <c r="D28" s="166">
        <v>40952</v>
      </c>
      <c r="E28" s="141"/>
      <c r="F28" s="19"/>
      <c r="G28" s="19"/>
      <c r="H28" s="19">
        <f t="shared" si="0"/>
        <v>16313.406825343442</v>
      </c>
      <c r="I28" s="19">
        <v>5</v>
      </c>
      <c r="J28" s="19">
        <f t="shared" si="10"/>
        <v>9</v>
      </c>
      <c r="K28" s="141">
        <f t="shared" si="11"/>
        <v>-4</v>
      </c>
      <c r="L28" s="19">
        <v>816</v>
      </c>
      <c r="M28" s="19">
        <f t="shared" si="1"/>
        <v>816</v>
      </c>
      <c r="N28" s="19">
        <f t="shared" si="14"/>
        <v>0</v>
      </c>
      <c r="O28" s="140">
        <f t="shared" si="5"/>
        <v>0</v>
      </c>
      <c r="P28" s="19">
        <v>15497.406825343442</v>
      </c>
      <c r="Q28" s="19">
        <f>$Q$8-$R$8</f>
        <v>365</v>
      </c>
      <c r="R28" s="19">
        <f t="shared" si="2"/>
        <v>0</v>
      </c>
      <c r="S28" s="19">
        <v>0</v>
      </c>
      <c r="T28" s="19">
        <f t="shared" si="7"/>
        <v>15497.406825343442</v>
      </c>
      <c r="U28" s="19">
        <v>0</v>
      </c>
      <c r="V28" s="19">
        <f t="shared" si="8"/>
        <v>15497.406825343442</v>
      </c>
      <c r="W28" s="19">
        <f t="shared" si="9"/>
        <v>816</v>
      </c>
      <c r="X28" s="19">
        <v>816</v>
      </c>
      <c r="Y28" s="186">
        <f t="shared" si="3"/>
        <v>0</v>
      </c>
      <c r="Z28" s="57"/>
      <c r="AA28" s="50"/>
    </row>
    <row r="29" spans="2:27" ht="15" customHeight="1">
      <c r="B29" s="42"/>
      <c r="C29" s="19">
        <v>0</v>
      </c>
      <c r="D29" s="165"/>
      <c r="E29" s="141"/>
      <c r="F29" s="19"/>
      <c r="G29" s="19"/>
      <c r="H29" s="19">
        <f t="shared" si="0"/>
        <v>0</v>
      </c>
      <c r="I29" s="19"/>
      <c r="J29" s="19"/>
      <c r="K29" s="141"/>
      <c r="L29" s="19"/>
      <c r="M29" s="19">
        <f t="shared" si="1"/>
        <v>0</v>
      </c>
      <c r="N29" s="19"/>
      <c r="O29" s="140"/>
      <c r="P29" s="19"/>
      <c r="Q29" s="19"/>
      <c r="R29" s="19"/>
      <c r="S29" s="19"/>
      <c r="T29" s="19"/>
      <c r="U29" s="19"/>
      <c r="V29" s="19"/>
      <c r="W29" s="19"/>
      <c r="X29" s="19"/>
      <c r="Y29" s="186">
        <f t="shared" si="3"/>
        <v>0</v>
      </c>
      <c r="Z29" s="57"/>
      <c r="AA29" s="50"/>
    </row>
    <row r="30" spans="2:27" ht="15" customHeight="1">
      <c r="B30" s="63" t="s">
        <v>133</v>
      </c>
      <c r="C30" s="19">
        <v>0</v>
      </c>
      <c r="D30" s="165"/>
      <c r="E30" s="141"/>
      <c r="F30" s="19"/>
      <c r="G30" s="19"/>
      <c r="H30" s="19">
        <f t="shared" si="0"/>
        <v>0</v>
      </c>
      <c r="I30" s="19"/>
      <c r="J30" s="19"/>
      <c r="K30" s="141"/>
      <c r="L30" s="19"/>
      <c r="M30" s="19">
        <f t="shared" si="1"/>
        <v>0</v>
      </c>
      <c r="N30" s="19"/>
      <c r="O30" s="140"/>
      <c r="P30" s="19"/>
      <c r="Q30" s="19"/>
      <c r="R30" s="19"/>
      <c r="S30" s="19"/>
      <c r="T30" s="19"/>
      <c r="U30" s="19"/>
      <c r="V30" s="19"/>
      <c r="W30" s="19"/>
      <c r="X30" s="19"/>
      <c r="Y30" s="186">
        <f t="shared" si="3"/>
        <v>0</v>
      </c>
      <c r="Z30" s="57"/>
      <c r="AA30" s="50"/>
    </row>
    <row r="31" spans="2:27" ht="15" customHeight="1">
      <c r="B31" s="42" t="s">
        <v>224</v>
      </c>
      <c r="C31" s="19">
        <v>153035</v>
      </c>
      <c r="D31" s="166">
        <v>41053</v>
      </c>
      <c r="E31" s="141"/>
      <c r="F31" s="19"/>
      <c r="G31" s="19"/>
      <c r="H31" s="19">
        <f t="shared" si="0"/>
        <v>153035</v>
      </c>
      <c r="I31" s="19">
        <v>5</v>
      </c>
      <c r="J31" s="19">
        <f t="shared" si="10"/>
        <v>9</v>
      </c>
      <c r="K31" s="141">
        <f t="shared" ref="K31:K36" si="16">I31-J31:J31</f>
        <v>-4</v>
      </c>
      <c r="L31" s="19">
        <v>7652</v>
      </c>
      <c r="M31" s="19">
        <f t="shared" si="1"/>
        <v>7652</v>
      </c>
      <c r="N31" s="19">
        <f t="shared" ref="N31:N36" si="17">L31-M31</f>
        <v>0</v>
      </c>
      <c r="O31" s="140">
        <f t="shared" si="5"/>
        <v>0</v>
      </c>
      <c r="P31" s="19">
        <v>145383</v>
      </c>
      <c r="Q31" s="19">
        <f t="shared" ref="Q31:Q36" si="18">$Q$8-$R$8</f>
        <v>365</v>
      </c>
      <c r="R31" s="19">
        <f t="shared" si="2"/>
        <v>0</v>
      </c>
      <c r="S31" s="19">
        <v>0</v>
      </c>
      <c r="T31" s="19">
        <f t="shared" ref="T31:T36" si="19">P31+R31+S31</f>
        <v>145383</v>
      </c>
      <c r="U31" s="19">
        <v>0</v>
      </c>
      <c r="V31" s="19">
        <f t="shared" ref="V31:V36" si="20">T31-U31</f>
        <v>145383</v>
      </c>
      <c r="W31" s="19">
        <f t="shared" ref="W31:W36" si="21">H31-V31</f>
        <v>7652</v>
      </c>
      <c r="X31" s="19">
        <v>7652</v>
      </c>
      <c r="Y31" s="186">
        <f t="shared" si="3"/>
        <v>0</v>
      </c>
      <c r="Z31" s="57"/>
      <c r="AA31" s="50"/>
    </row>
    <row r="32" spans="2:27" ht="15" customHeight="1">
      <c r="B32" s="42" t="s">
        <v>225</v>
      </c>
      <c r="C32" s="19">
        <v>42889</v>
      </c>
      <c r="D32" s="166">
        <v>41053</v>
      </c>
      <c r="E32" s="141"/>
      <c r="F32" s="19"/>
      <c r="G32" s="19"/>
      <c r="H32" s="19">
        <f t="shared" si="0"/>
        <v>42889</v>
      </c>
      <c r="I32" s="19">
        <v>5</v>
      </c>
      <c r="J32" s="19">
        <f t="shared" si="10"/>
        <v>9</v>
      </c>
      <c r="K32" s="141">
        <f t="shared" si="16"/>
        <v>-4</v>
      </c>
      <c r="L32" s="19">
        <v>2144</v>
      </c>
      <c r="M32" s="19">
        <f t="shared" si="1"/>
        <v>2144</v>
      </c>
      <c r="N32" s="19">
        <f t="shared" si="17"/>
        <v>0</v>
      </c>
      <c r="O32" s="140">
        <f t="shared" si="5"/>
        <v>0</v>
      </c>
      <c r="P32" s="19">
        <v>40745</v>
      </c>
      <c r="Q32" s="19">
        <f t="shared" si="18"/>
        <v>365</v>
      </c>
      <c r="R32" s="19">
        <f t="shared" si="2"/>
        <v>0</v>
      </c>
      <c r="S32" s="19">
        <v>0</v>
      </c>
      <c r="T32" s="19">
        <f t="shared" si="19"/>
        <v>40745</v>
      </c>
      <c r="U32" s="19">
        <v>0</v>
      </c>
      <c r="V32" s="19">
        <f t="shared" si="20"/>
        <v>40745</v>
      </c>
      <c r="W32" s="19">
        <f t="shared" si="21"/>
        <v>2144</v>
      </c>
      <c r="X32" s="19">
        <v>2144</v>
      </c>
      <c r="Y32" s="186">
        <f t="shared" si="3"/>
        <v>0</v>
      </c>
      <c r="Z32" s="57"/>
      <c r="AA32" s="50"/>
    </row>
    <row r="33" spans="2:27" ht="15" customHeight="1">
      <c r="B33" s="42" t="s">
        <v>226</v>
      </c>
      <c r="C33" s="19">
        <v>44500</v>
      </c>
      <c r="D33" s="166">
        <v>41039</v>
      </c>
      <c r="E33" s="141"/>
      <c r="F33" s="19"/>
      <c r="G33" s="19"/>
      <c r="H33" s="19">
        <f t="shared" si="0"/>
        <v>44500</v>
      </c>
      <c r="I33" s="19">
        <v>5</v>
      </c>
      <c r="J33" s="19">
        <f t="shared" si="10"/>
        <v>9</v>
      </c>
      <c r="K33" s="141">
        <f t="shared" si="16"/>
        <v>-4</v>
      </c>
      <c r="L33" s="19">
        <v>2225</v>
      </c>
      <c r="M33" s="19">
        <f t="shared" si="1"/>
        <v>2225</v>
      </c>
      <c r="N33" s="19">
        <f t="shared" si="17"/>
        <v>0</v>
      </c>
      <c r="O33" s="140">
        <f t="shared" si="5"/>
        <v>0</v>
      </c>
      <c r="P33" s="19">
        <v>42275</v>
      </c>
      <c r="Q33" s="19">
        <f t="shared" si="18"/>
        <v>365</v>
      </c>
      <c r="R33" s="19">
        <f t="shared" si="2"/>
        <v>0</v>
      </c>
      <c r="S33" s="19">
        <v>0</v>
      </c>
      <c r="T33" s="19">
        <f t="shared" si="19"/>
        <v>42275</v>
      </c>
      <c r="U33" s="19">
        <v>0</v>
      </c>
      <c r="V33" s="19">
        <f t="shared" si="20"/>
        <v>42275</v>
      </c>
      <c r="W33" s="19">
        <f t="shared" si="21"/>
        <v>2225</v>
      </c>
      <c r="X33" s="19">
        <v>2225</v>
      </c>
      <c r="Y33" s="186">
        <f t="shared" si="3"/>
        <v>0</v>
      </c>
      <c r="Z33" s="57"/>
      <c r="AA33" s="50"/>
    </row>
    <row r="34" spans="2:27" ht="15" customHeight="1">
      <c r="B34" s="42" t="s">
        <v>227</v>
      </c>
      <c r="C34" s="19">
        <v>36563</v>
      </c>
      <c r="D34" s="166">
        <v>41120</v>
      </c>
      <c r="E34" s="141"/>
      <c r="F34" s="19"/>
      <c r="G34" s="19"/>
      <c r="H34" s="19">
        <f t="shared" si="0"/>
        <v>36563</v>
      </c>
      <c r="I34" s="19">
        <v>5</v>
      </c>
      <c r="J34" s="19">
        <f t="shared" si="10"/>
        <v>9</v>
      </c>
      <c r="K34" s="141">
        <f t="shared" si="16"/>
        <v>-4</v>
      </c>
      <c r="L34" s="19">
        <v>1828</v>
      </c>
      <c r="M34" s="19">
        <f t="shared" si="1"/>
        <v>1828</v>
      </c>
      <c r="N34" s="19">
        <f t="shared" si="17"/>
        <v>0</v>
      </c>
      <c r="O34" s="140">
        <f t="shared" si="5"/>
        <v>0</v>
      </c>
      <c r="P34" s="19">
        <v>34735</v>
      </c>
      <c r="Q34" s="19">
        <f t="shared" si="18"/>
        <v>365</v>
      </c>
      <c r="R34" s="19">
        <f t="shared" si="2"/>
        <v>0</v>
      </c>
      <c r="S34" s="19">
        <v>0</v>
      </c>
      <c r="T34" s="19">
        <f t="shared" si="19"/>
        <v>34735</v>
      </c>
      <c r="U34" s="19">
        <v>0</v>
      </c>
      <c r="V34" s="19">
        <f t="shared" si="20"/>
        <v>34735</v>
      </c>
      <c r="W34" s="19">
        <f t="shared" si="21"/>
        <v>1828</v>
      </c>
      <c r="X34" s="19">
        <v>1828</v>
      </c>
      <c r="Y34" s="186">
        <f t="shared" si="3"/>
        <v>0</v>
      </c>
      <c r="Z34" s="57"/>
      <c r="AA34" s="50"/>
    </row>
    <row r="35" spans="2:27" ht="15" customHeight="1">
      <c r="B35" s="42" t="s">
        <v>228</v>
      </c>
      <c r="C35" s="19">
        <v>17087</v>
      </c>
      <c r="D35" s="166">
        <v>41320</v>
      </c>
      <c r="E35" s="141"/>
      <c r="F35" s="19"/>
      <c r="G35" s="19"/>
      <c r="H35" s="19">
        <f t="shared" si="0"/>
        <v>17087</v>
      </c>
      <c r="I35" s="19">
        <v>5</v>
      </c>
      <c r="J35" s="19">
        <f t="shared" si="10"/>
        <v>8</v>
      </c>
      <c r="K35" s="141">
        <f t="shared" si="16"/>
        <v>-3</v>
      </c>
      <c r="L35" s="19">
        <v>854</v>
      </c>
      <c r="M35" s="19">
        <f t="shared" si="1"/>
        <v>854</v>
      </c>
      <c r="N35" s="19">
        <f t="shared" si="17"/>
        <v>0</v>
      </c>
      <c r="O35" s="140">
        <f t="shared" si="5"/>
        <v>0</v>
      </c>
      <c r="P35" s="19">
        <v>16233</v>
      </c>
      <c r="Q35" s="19">
        <f t="shared" si="18"/>
        <v>365</v>
      </c>
      <c r="R35" s="19">
        <f t="shared" si="2"/>
        <v>0</v>
      </c>
      <c r="S35" s="19">
        <v>0</v>
      </c>
      <c r="T35" s="19">
        <f t="shared" si="19"/>
        <v>16233</v>
      </c>
      <c r="U35" s="19">
        <v>0</v>
      </c>
      <c r="V35" s="19">
        <f t="shared" si="20"/>
        <v>16233</v>
      </c>
      <c r="W35" s="19">
        <f t="shared" si="21"/>
        <v>854</v>
      </c>
      <c r="X35" s="19">
        <v>854</v>
      </c>
      <c r="Y35" s="186">
        <f t="shared" si="3"/>
        <v>0</v>
      </c>
      <c r="Z35" s="57"/>
      <c r="AA35" s="50"/>
    </row>
    <row r="36" spans="2:27" ht="15" customHeight="1">
      <c r="B36" s="42" t="s">
        <v>226</v>
      </c>
      <c r="C36" s="19">
        <v>41500</v>
      </c>
      <c r="D36" s="166">
        <v>40684</v>
      </c>
      <c r="E36" s="141"/>
      <c r="F36" s="19"/>
      <c r="G36" s="19"/>
      <c r="H36" s="19">
        <f t="shared" si="0"/>
        <v>41500</v>
      </c>
      <c r="I36" s="19">
        <v>5</v>
      </c>
      <c r="J36" s="19">
        <f t="shared" si="10"/>
        <v>10</v>
      </c>
      <c r="K36" s="141">
        <f t="shared" si="16"/>
        <v>-5</v>
      </c>
      <c r="L36" s="19">
        <v>2075</v>
      </c>
      <c r="M36" s="19">
        <f t="shared" si="1"/>
        <v>2075</v>
      </c>
      <c r="N36" s="19">
        <f t="shared" si="17"/>
        <v>0</v>
      </c>
      <c r="O36" s="140">
        <f t="shared" si="5"/>
        <v>0</v>
      </c>
      <c r="P36" s="19">
        <v>39425</v>
      </c>
      <c r="Q36" s="19">
        <f t="shared" si="18"/>
        <v>365</v>
      </c>
      <c r="R36" s="19">
        <f t="shared" si="2"/>
        <v>0</v>
      </c>
      <c r="S36" s="19">
        <v>0</v>
      </c>
      <c r="T36" s="19">
        <f t="shared" si="19"/>
        <v>39425</v>
      </c>
      <c r="U36" s="19">
        <v>0</v>
      </c>
      <c r="V36" s="19">
        <f t="shared" si="20"/>
        <v>39425</v>
      </c>
      <c r="W36" s="19">
        <f t="shared" si="21"/>
        <v>2075</v>
      </c>
      <c r="X36" s="19">
        <v>2075</v>
      </c>
      <c r="Y36" s="186">
        <f t="shared" si="3"/>
        <v>0</v>
      </c>
      <c r="Z36" s="57"/>
      <c r="AA36" s="50"/>
    </row>
    <row r="37" spans="2:27" ht="15" customHeight="1">
      <c r="B37" s="42"/>
      <c r="C37" s="19">
        <v>0</v>
      </c>
      <c r="D37" s="166"/>
      <c r="E37" s="141"/>
      <c r="F37" s="19"/>
      <c r="G37" s="19"/>
      <c r="H37" s="19">
        <f t="shared" si="0"/>
        <v>0</v>
      </c>
      <c r="I37" s="19"/>
      <c r="J37" s="19"/>
      <c r="K37" s="141"/>
      <c r="L37" s="19"/>
      <c r="M37" s="19">
        <f t="shared" si="1"/>
        <v>0</v>
      </c>
      <c r="N37" s="19"/>
      <c r="O37" s="140"/>
      <c r="P37" s="19"/>
      <c r="Q37" s="19"/>
      <c r="R37" s="19">
        <f t="shared" si="2"/>
        <v>0</v>
      </c>
      <c r="S37" s="19"/>
      <c r="T37" s="19"/>
      <c r="U37" s="19"/>
      <c r="V37" s="19"/>
      <c r="W37" s="19"/>
      <c r="X37" s="19"/>
      <c r="Y37" s="186">
        <f t="shared" si="3"/>
        <v>0</v>
      </c>
      <c r="Z37" s="57"/>
      <c r="AA37" s="50"/>
    </row>
    <row r="38" spans="2:27" ht="15" customHeight="1">
      <c r="B38" s="63" t="s">
        <v>82</v>
      </c>
      <c r="C38" s="19">
        <v>0</v>
      </c>
      <c r="D38" s="166"/>
      <c r="E38" s="141"/>
      <c r="F38" s="19"/>
      <c r="G38" s="19"/>
      <c r="H38" s="19">
        <f t="shared" si="0"/>
        <v>0</v>
      </c>
      <c r="I38" s="19"/>
      <c r="J38" s="19"/>
      <c r="K38" s="141"/>
      <c r="L38" s="19"/>
      <c r="M38" s="19">
        <f t="shared" si="1"/>
        <v>0</v>
      </c>
      <c r="N38" s="19"/>
      <c r="O38" s="140"/>
      <c r="P38" s="19"/>
      <c r="Q38" s="19"/>
      <c r="R38" s="19">
        <f t="shared" si="2"/>
        <v>0</v>
      </c>
      <c r="S38" s="19"/>
      <c r="T38" s="19"/>
      <c r="U38" s="19"/>
      <c r="V38" s="19"/>
      <c r="W38" s="19"/>
      <c r="X38" s="19"/>
      <c r="Y38" s="186">
        <f t="shared" si="3"/>
        <v>0</v>
      </c>
      <c r="Z38" s="57"/>
      <c r="AA38" s="50"/>
    </row>
    <row r="39" spans="2:27" ht="15" customHeight="1">
      <c r="B39" s="42" t="s">
        <v>229</v>
      </c>
      <c r="C39" s="19">
        <v>77313</v>
      </c>
      <c r="D39" s="166">
        <v>41378</v>
      </c>
      <c r="E39" s="141"/>
      <c r="F39" s="19"/>
      <c r="G39" s="19"/>
      <c r="H39" s="19">
        <f t="shared" si="0"/>
        <v>77313</v>
      </c>
      <c r="I39" s="19">
        <v>5</v>
      </c>
      <c r="J39" s="19">
        <f t="shared" si="10"/>
        <v>8</v>
      </c>
      <c r="K39" s="141">
        <f>I39-J39:J39</f>
        <v>-3</v>
      </c>
      <c r="L39" s="19">
        <v>3866</v>
      </c>
      <c r="M39" s="19">
        <f t="shared" si="1"/>
        <v>3866</v>
      </c>
      <c r="N39" s="19">
        <f>L39-M39</f>
        <v>0</v>
      </c>
      <c r="O39" s="140">
        <f t="shared" si="5"/>
        <v>0</v>
      </c>
      <c r="P39" s="19">
        <v>73447</v>
      </c>
      <c r="Q39" s="19">
        <f t="shared" ref="Q39:Q42" si="22">$Q$8-$R$8</f>
        <v>365</v>
      </c>
      <c r="R39" s="19">
        <f t="shared" si="2"/>
        <v>0</v>
      </c>
      <c r="S39" s="19">
        <v>0</v>
      </c>
      <c r="T39" s="19">
        <f>P39+R39+S39</f>
        <v>73447</v>
      </c>
      <c r="U39" s="19">
        <v>0</v>
      </c>
      <c r="V39" s="19">
        <f>T39-U39</f>
        <v>73447</v>
      </c>
      <c r="W39" s="19">
        <f>H39-V39</f>
        <v>3866</v>
      </c>
      <c r="X39" s="19">
        <v>3866</v>
      </c>
      <c r="Y39" s="186">
        <f t="shared" si="3"/>
        <v>0</v>
      </c>
      <c r="Z39" s="57"/>
      <c r="AA39" s="50"/>
    </row>
    <row r="40" spans="2:27" ht="15" customHeight="1">
      <c r="B40" s="42" t="s">
        <v>230</v>
      </c>
      <c r="C40" s="19">
        <v>49775</v>
      </c>
      <c r="D40" s="166">
        <v>41457</v>
      </c>
      <c r="E40" s="141"/>
      <c r="F40" s="19"/>
      <c r="G40" s="19"/>
      <c r="H40" s="19">
        <f t="shared" si="0"/>
        <v>49775</v>
      </c>
      <c r="I40" s="19">
        <v>5</v>
      </c>
      <c r="J40" s="19">
        <f>ROUND(($K$8-D40)/365,0)</f>
        <v>8</v>
      </c>
      <c r="K40" s="141">
        <f>I40-J40:J40</f>
        <v>-3</v>
      </c>
      <c r="L40" s="19">
        <v>2489</v>
      </c>
      <c r="M40" s="19">
        <f t="shared" si="1"/>
        <v>2489</v>
      </c>
      <c r="N40" s="19">
        <f>L40-M40</f>
        <v>0</v>
      </c>
      <c r="O40" s="140">
        <f t="shared" si="5"/>
        <v>0</v>
      </c>
      <c r="P40" s="19">
        <v>47286</v>
      </c>
      <c r="Q40" s="19">
        <f t="shared" si="22"/>
        <v>365</v>
      </c>
      <c r="R40" s="19">
        <f t="shared" si="2"/>
        <v>0</v>
      </c>
      <c r="S40" s="19">
        <v>0</v>
      </c>
      <c r="T40" s="19">
        <f>P40+R40+S40</f>
        <v>47286</v>
      </c>
      <c r="U40" s="19">
        <v>0</v>
      </c>
      <c r="V40" s="19">
        <f>T40-U40</f>
        <v>47286</v>
      </c>
      <c r="W40" s="19">
        <f>H40-V40</f>
        <v>2489</v>
      </c>
      <c r="X40" s="19">
        <v>2489</v>
      </c>
      <c r="Y40" s="186">
        <f t="shared" si="3"/>
        <v>0</v>
      </c>
      <c r="Z40" s="57"/>
      <c r="AA40" s="50"/>
    </row>
    <row r="41" spans="2:27" ht="15" customHeight="1">
      <c r="B41" s="42" t="s">
        <v>231</v>
      </c>
      <c r="C41" s="19">
        <v>36850</v>
      </c>
      <c r="D41" s="166">
        <v>41510</v>
      </c>
      <c r="E41" s="141"/>
      <c r="F41" s="19"/>
      <c r="G41" s="19"/>
      <c r="H41" s="19">
        <f t="shared" si="0"/>
        <v>36850</v>
      </c>
      <c r="I41" s="19">
        <v>5</v>
      </c>
      <c r="J41" s="19">
        <f t="shared" si="10"/>
        <v>8</v>
      </c>
      <c r="K41" s="141">
        <f>I41-J41:J41</f>
        <v>-3</v>
      </c>
      <c r="L41" s="19">
        <v>1843</v>
      </c>
      <c r="M41" s="19">
        <f t="shared" si="1"/>
        <v>1843</v>
      </c>
      <c r="N41" s="19">
        <f>L41-M41</f>
        <v>0</v>
      </c>
      <c r="O41" s="140">
        <f t="shared" si="5"/>
        <v>0</v>
      </c>
      <c r="P41" s="19">
        <v>35007</v>
      </c>
      <c r="Q41" s="19">
        <f t="shared" si="22"/>
        <v>365</v>
      </c>
      <c r="R41" s="19">
        <f t="shared" si="2"/>
        <v>0</v>
      </c>
      <c r="S41" s="19">
        <v>0</v>
      </c>
      <c r="T41" s="19">
        <f>P41+R41+S41</f>
        <v>35007</v>
      </c>
      <c r="U41" s="19">
        <v>0</v>
      </c>
      <c r="V41" s="19">
        <f>T41-U41</f>
        <v>35007</v>
      </c>
      <c r="W41" s="19">
        <f>H41-V41</f>
        <v>1843</v>
      </c>
      <c r="X41" s="19">
        <v>1843</v>
      </c>
      <c r="Y41" s="186">
        <f t="shared" si="3"/>
        <v>0</v>
      </c>
      <c r="Z41" s="57"/>
      <c r="AA41" s="50"/>
    </row>
    <row r="42" spans="2:27" ht="15" customHeight="1">
      <c r="B42" s="42" t="s">
        <v>232</v>
      </c>
      <c r="C42" s="19">
        <v>10862</v>
      </c>
      <c r="D42" s="166">
        <v>41510</v>
      </c>
      <c r="E42" s="141"/>
      <c r="F42" s="19"/>
      <c r="G42" s="19"/>
      <c r="H42" s="19">
        <f t="shared" si="0"/>
        <v>10862</v>
      </c>
      <c r="I42" s="19">
        <v>5</v>
      </c>
      <c r="J42" s="19">
        <f t="shared" si="10"/>
        <v>8</v>
      </c>
      <c r="K42" s="141">
        <f>I42-J42:J42</f>
        <v>-3</v>
      </c>
      <c r="L42" s="19">
        <v>543</v>
      </c>
      <c r="M42" s="19">
        <f t="shared" si="1"/>
        <v>543</v>
      </c>
      <c r="N42" s="19">
        <f>L42-M42</f>
        <v>0</v>
      </c>
      <c r="O42" s="140">
        <f>N42/C42/I42*100</f>
        <v>0</v>
      </c>
      <c r="P42" s="19">
        <v>10319</v>
      </c>
      <c r="Q42" s="19">
        <f t="shared" si="22"/>
        <v>365</v>
      </c>
      <c r="R42" s="19">
        <f t="shared" si="2"/>
        <v>0</v>
      </c>
      <c r="S42" s="19">
        <v>0</v>
      </c>
      <c r="T42" s="19">
        <f>P42+R42+S42</f>
        <v>10319</v>
      </c>
      <c r="U42" s="19">
        <v>0</v>
      </c>
      <c r="V42" s="19">
        <f>T42-U42</f>
        <v>10319</v>
      </c>
      <c r="W42" s="19">
        <f>H42-V42</f>
        <v>543</v>
      </c>
      <c r="X42" s="19">
        <v>543</v>
      </c>
      <c r="Y42" s="186">
        <f t="shared" si="3"/>
        <v>0</v>
      </c>
      <c r="Z42" s="57"/>
      <c r="AA42" s="50"/>
    </row>
    <row r="43" spans="2:27" ht="15" customHeight="1">
      <c r="B43" s="42"/>
      <c r="C43" s="19">
        <v>0</v>
      </c>
      <c r="D43" s="166"/>
      <c r="E43" s="141"/>
      <c r="F43" s="19"/>
      <c r="G43" s="19"/>
      <c r="H43" s="19">
        <f t="shared" si="0"/>
        <v>0</v>
      </c>
      <c r="I43" s="19"/>
      <c r="J43" s="19"/>
      <c r="K43" s="141"/>
      <c r="L43" s="19"/>
      <c r="M43" s="19">
        <f t="shared" si="1"/>
        <v>0</v>
      </c>
      <c r="N43" s="19"/>
      <c r="O43" s="140"/>
      <c r="P43" s="19"/>
      <c r="Q43" s="19"/>
      <c r="R43" s="19">
        <f t="shared" si="2"/>
        <v>0</v>
      </c>
      <c r="S43" s="19"/>
      <c r="T43" s="19"/>
      <c r="U43" s="19"/>
      <c r="V43" s="19"/>
      <c r="W43" s="19"/>
      <c r="X43" s="19"/>
      <c r="Y43" s="186">
        <f t="shared" si="3"/>
        <v>0</v>
      </c>
      <c r="Z43" s="57"/>
      <c r="AA43" s="50"/>
    </row>
    <row r="44" spans="2:27" ht="15" customHeight="1">
      <c r="B44" s="63" t="s">
        <v>134</v>
      </c>
      <c r="C44" s="19"/>
      <c r="D44" s="166"/>
      <c r="E44" s="141"/>
      <c r="F44" s="19"/>
      <c r="G44" s="19"/>
      <c r="H44" s="19"/>
      <c r="I44" s="19"/>
      <c r="J44" s="19"/>
      <c r="K44" s="141"/>
      <c r="L44" s="19"/>
      <c r="M44" s="19">
        <f t="shared" si="1"/>
        <v>0</v>
      </c>
      <c r="N44" s="19"/>
      <c r="O44" s="140"/>
      <c r="P44" s="19"/>
      <c r="Q44" s="19"/>
      <c r="R44" s="19">
        <f t="shared" si="2"/>
        <v>0</v>
      </c>
      <c r="S44" s="19"/>
      <c r="T44" s="19"/>
      <c r="U44" s="19"/>
      <c r="V44" s="19"/>
      <c r="W44" s="19"/>
      <c r="X44" s="19"/>
      <c r="Y44" s="186">
        <f t="shared" si="3"/>
        <v>0</v>
      </c>
      <c r="Z44" s="57"/>
      <c r="AA44" s="50"/>
    </row>
    <row r="45" spans="2:27" ht="15" customHeight="1">
      <c r="B45" s="40" t="s">
        <v>233</v>
      </c>
      <c r="C45" s="59">
        <v>26490</v>
      </c>
      <c r="D45" s="166">
        <v>41819</v>
      </c>
      <c r="E45" s="170">
        <v>0</v>
      </c>
      <c r="F45" s="19"/>
      <c r="G45" s="19"/>
      <c r="H45" s="19">
        <f t="shared" si="0"/>
        <v>26490</v>
      </c>
      <c r="I45" s="19">
        <v>5</v>
      </c>
      <c r="J45" s="19">
        <f t="shared" ref="J45:J58" si="23">ROUND(($K$8-D45)/365,0)</f>
        <v>7</v>
      </c>
      <c r="K45" s="141">
        <f>I45-J45</f>
        <v>-2</v>
      </c>
      <c r="L45" s="19">
        <v>1311.6490410958904</v>
      </c>
      <c r="M45" s="19">
        <f t="shared" si="1"/>
        <v>1325</v>
      </c>
      <c r="N45" s="19">
        <f>C45-M45</f>
        <v>25165</v>
      </c>
      <c r="O45" s="140">
        <f>N45/C45/I45*100</f>
        <v>18.999622499056247</v>
      </c>
      <c r="P45" s="19">
        <v>25178.35095890411</v>
      </c>
      <c r="Q45" s="19">
        <f t="shared" ref="Q45:Q87" si="24">$Q$8-$R$8</f>
        <v>365</v>
      </c>
      <c r="R45" s="19"/>
      <c r="S45" s="19">
        <v>0</v>
      </c>
      <c r="T45" s="19">
        <f>P45+R45+S45</f>
        <v>25178.35095890411</v>
      </c>
      <c r="U45" s="19">
        <v>0</v>
      </c>
      <c r="V45" s="19">
        <f>T45-U45</f>
        <v>25178.35095890411</v>
      </c>
      <c r="W45" s="19">
        <f>H45-V45</f>
        <v>1311.6490410958904</v>
      </c>
      <c r="X45" s="19">
        <v>1311.6490410958904</v>
      </c>
      <c r="Y45" s="186">
        <f t="shared" si="3"/>
        <v>-13.350958904109575</v>
      </c>
      <c r="Z45" s="57"/>
      <c r="AA45" s="50"/>
    </row>
    <row r="46" spans="2:27" ht="15" customHeight="1">
      <c r="B46" s="40" t="s">
        <v>233</v>
      </c>
      <c r="C46" s="59">
        <v>4000</v>
      </c>
      <c r="D46" s="166">
        <v>41819</v>
      </c>
      <c r="E46" s="170">
        <v>0</v>
      </c>
      <c r="F46" s="19"/>
      <c r="G46" s="19"/>
      <c r="H46" s="19">
        <f t="shared" si="0"/>
        <v>4000</v>
      </c>
      <c r="I46" s="19">
        <v>5</v>
      </c>
      <c r="J46" s="19">
        <f t="shared" si="23"/>
        <v>7</v>
      </c>
      <c r="K46" s="141">
        <f t="shared" ref="K46:K55" si="25">I46-J46</f>
        <v>-2</v>
      </c>
      <c r="L46" s="19">
        <v>198.31506849315065</v>
      </c>
      <c r="M46" s="19">
        <f t="shared" si="1"/>
        <v>200</v>
      </c>
      <c r="N46" s="19">
        <f t="shared" ref="N46:N55" si="26">C46-M46</f>
        <v>3800</v>
      </c>
      <c r="O46" s="140">
        <f t="shared" ref="O46:O59" si="27">N46/C46/I46*100</f>
        <v>19</v>
      </c>
      <c r="P46" s="19">
        <v>3801.6849315068494</v>
      </c>
      <c r="Q46" s="19">
        <f t="shared" si="24"/>
        <v>365</v>
      </c>
      <c r="R46" s="19"/>
      <c r="S46" s="19">
        <v>0</v>
      </c>
      <c r="T46" s="19">
        <f t="shared" ref="T46:T58" si="28">P46+R46+S46</f>
        <v>3801.6849315068494</v>
      </c>
      <c r="U46" s="19">
        <v>0</v>
      </c>
      <c r="V46" s="19">
        <f t="shared" ref="V46:V54" si="29">T46-U46</f>
        <v>3801.6849315068494</v>
      </c>
      <c r="W46" s="19">
        <f t="shared" ref="W46:W54" si="30">H46-V46</f>
        <v>198.31506849315065</v>
      </c>
      <c r="X46" s="19">
        <v>198.31506849315065</v>
      </c>
      <c r="Y46" s="186">
        <f t="shared" si="3"/>
        <v>-1.6849315068493524</v>
      </c>
      <c r="Z46" s="57"/>
      <c r="AA46" s="50"/>
    </row>
    <row r="47" spans="2:27" ht="15" customHeight="1">
      <c r="B47" s="40" t="s">
        <v>234</v>
      </c>
      <c r="C47" s="59">
        <v>135750</v>
      </c>
      <c r="D47" s="166">
        <v>41845</v>
      </c>
      <c r="E47" s="170">
        <v>0</v>
      </c>
      <c r="F47" s="19"/>
      <c r="G47" s="19"/>
      <c r="H47" s="19">
        <f t="shared" si="0"/>
        <v>135750</v>
      </c>
      <c r="I47" s="19">
        <v>5</v>
      </c>
      <c r="J47" s="19">
        <f t="shared" si="23"/>
        <v>7</v>
      </c>
      <c r="K47" s="141">
        <f t="shared" si="25"/>
        <v>-2</v>
      </c>
      <c r="L47" s="19">
        <v>6717.4041095890425</v>
      </c>
      <c r="M47" s="19">
        <f t="shared" si="1"/>
        <v>6788</v>
      </c>
      <c r="N47" s="19">
        <f t="shared" si="26"/>
        <v>128962</v>
      </c>
      <c r="O47" s="140">
        <f t="shared" si="27"/>
        <v>18.999926335174955</v>
      </c>
      <c r="P47" s="19">
        <v>129032.59589041096</v>
      </c>
      <c r="Q47" s="19">
        <f t="shared" si="24"/>
        <v>365</v>
      </c>
      <c r="R47" s="19"/>
      <c r="S47" s="19">
        <v>0</v>
      </c>
      <c r="T47" s="19">
        <f t="shared" si="28"/>
        <v>129032.59589041096</v>
      </c>
      <c r="U47" s="19">
        <v>0</v>
      </c>
      <c r="V47" s="19">
        <f t="shared" si="29"/>
        <v>129032.59589041096</v>
      </c>
      <c r="W47" s="19">
        <f t="shared" si="30"/>
        <v>6717.4041095890425</v>
      </c>
      <c r="X47" s="19">
        <v>6717.4041095890425</v>
      </c>
      <c r="Y47" s="186">
        <f t="shared" si="3"/>
        <v>-70.595890410957509</v>
      </c>
      <c r="Z47" s="57"/>
      <c r="AA47" s="50"/>
    </row>
    <row r="48" spans="2:27" ht="15" customHeight="1">
      <c r="B48" s="40" t="s">
        <v>235</v>
      </c>
      <c r="C48" s="59">
        <v>46947</v>
      </c>
      <c r="D48" s="166">
        <v>41845</v>
      </c>
      <c r="E48" s="170">
        <v>0</v>
      </c>
      <c r="F48" s="19"/>
      <c r="G48" s="19"/>
      <c r="H48" s="19">
        <f t="shared" si="0"/>
        <v>46947</v>
      </c>
      <c r="I48" s="19">
        <v>5</v>
      </c>
      <c r="J48" s="19">
        <f t="shared" si="23"/>
        <v>7</v>
      </c>
      <c r="K48" s="141">
        <f t="shared" si="25"/>
        <v>-2</v>
      </c>
      <c r="L48" s="19">
        <v>2322.8089041095809</v>
      </c>
      <c r="M48" s="19">
        <f t="shared" si="1"/>
        <v>2347</v>
      </c>
      <c r="N48" s="19">
        <f t="shared" si="26"/>
        <v>44600</v>
      </c>
      <c r="O48" s="140">
        <f t="shared" si="27"/>
        <v>19.000149104309113</v>
      </c>
      <c r="P48" s="19">
        <v>44624.191095890419</v>
      </c>
      <c r="Q48" s="19">
        <f t="shared" si="24"/>
        <v>365</v>
      </c>
      <c r="R48" s="19"/>
      <c r="S48" s="19">
        <v>0</v>
      </c>
      <c r="T48" s="19">
        <f t="shared" ref="T48:T52" si="31">P48+R48+S48</f>
        <v>44624.191095890419</v>
      </c>
      <c r="U48" s="19">
        <v>0</v>
      </c>
      <c r="V48" s="19">
        <f t="shared" si="29"/>
        <v>44624.191095890419</v>
      </c>
      <c r="W48" s="19">
        <f t="shared" si="30"/>
        <v>2322.8089041095809</v>
      </c>
      <c r="X48" s="19">
        <v>2322.8089041095809</v>
      </c>
      <c r="Y48" s="186">
        <f t="shared" si="3"/>
        <v>-24.191095890419092</v>
      </c>
      <c r="Z48" s="57"/>
      <c r="AA48" s="50"/>
    </row>
    <row r="49" spans="2:27" ht="15" customHeight="1">
      <c r="B49" s="40" t="s">
        <v>233</v>
      </c>
      <c r="C49" s="59">
        <v>6490</v>
      </c>
      <c r="D49" s="166">
        <v>41881</v>
      </c>
      <c r="E49" s="170">
        <v>0</v>
      </c>
      <c r="F49" s="19"/>
      <c r="G49" s="19"/>
      <c r="H49" s="19">
        <f t="shared" si="0"/>
        <v>6490</v>
      </c>
      <c r="I49" s="19">
        <v>5</v>
      </c>
      <c r="J49" s="19">
        <f t="shared" si="23"/>
        <v>7</v>
      </c>
      <c r="K49" s="141">
        <f t="shared" si="25"/>
        <v>-2</v>
      </c>
      <c r="L49" s="19">
        <v>321.5317808219188</v>
      </c>
      <c r="M49" s="19">
        <f t="shared" si="1"/>
        <v>325</v>
      </c>
      <c r="N49" s="19">
        <f t="shared" si="26"/>
        <v>6165</v>
      </c>
      <c r="O49" s="140">
        <f t="shared" si="27"/>
        <v>18.998459167950692</v>
      </c>
      <c r="P49" s="19">
        <v>6168.4682191780812</v>
      </c>
      <c r="Q49" s="19">
        <f t="shared" si="24"/>
        <v>365</v>
      </c>
      <c r="R49" s="19"/>
      <c r="S49" s="19">
        <v>0</v>
      </c>
      <c r="T49" s="19">
        <f t="shared" si="31"/>
        <v>6168.4682191780812</v>
      </c>
      <c r="U49" s="19">
        <v>0</v>
      </c>
      <c r="V49" s="19">
        <f t="shared" si="29"/>
        <v>6168.4682191780812</v>
      </c>
      <c r="W49" s="19">
        <f t="shared" si="30"/>
        <v>321.5317808219188</v>
      </c>
      <c r="X49" s="19">
        <v>321.5317808219188</v>
      </c>
      <c r="Y49" s="186">
        <f t="shared" si="3"/>
        <v>-3.4682191780811991</v>
      </c>
      <c r="Z49" s="57"/>
      <c r="AA49" s="50"/>
    </row>
    <row r="50" spans="2:27" ht="15" customHeight="1">
      <c r="B50" s="40" t="s">
        <v>236</v>
      </c>
      <c r="C50" s="59">
        <v>2827</v>
      </c>
      <c r="D50" s="166">
        <v>41881</v>
      </c>
      <c r="E50" s="170">
        <v>0</v>
      </c>
      <c r="F50" s="19"/>
      <c r="G50" s="19"/>
      <c r="H50" s="19">
        <f t="shared" si="0"/>
        <v>2827</v>
      </c>
      <c r="I50" s="19">
        <v>5</v>
      </c>
      <c r="J50" s="19">
        <f>ROUND(($K$8-D50)/365,0)</f>
        <v>7</v>
      </c>
      <c r="K50" s="141">
        <f t="shared" si="25"/>
        <v>-2</v>
      </c>
      <c r="L50" s="19">
        <v>139.42994520547927</v>
      </c>
      <c r="M50" s="19">
        <f t="shared" si="1"/>
        <v>141</v>
      </c>
      <c r="N50" s="19">
        <f t="shared" si="26"/>
        <v>2686</v>
      </c>
      <c r="O50" s="140">
        <f t="shared" si="27"/>
        <v>19.002476123098692</v>
      </c>
      <c r="P50" s="19">
        <v>2687.5700547945207</v>
      </c>
      <c r="Q50" s="19">
        <f t="shared" si="24"/>
        <v>365</v>
      </c>
      <c r="R50" s="19"/>
      <c r="S50" s="19">
        <v>0</v>
      </c>
      <c r="T50" s="19">
        <f t="shared" si="31"/>
        <v>2687.5700547945207</v>
      </c>
      <c r="U50" s="19">
        <v>0</v>
      </c>
      <c r="V50" s="19">
        <f t="shared" si="29"/>
        <v>2687.5700547945207</v>
      </c>
      <c r="W50" s="19">
        <f t="shared" si="30"/>
        <v>139.42994520547927</v>
      </c>
      <c r="X50" s="19">
        <v>139.42994520547927</v>
      </c>
      <c r="Y50" s="186">
        <f t="shared" si="3"/>
        <v>-1.570054794520729</v>
      </c>
      <c r="Z50" s="57"/>
      <c r="AA50" s="50"/>
    </row>
    <row r="51" spans="2:27" ht="15" customHeight="1">
      <c r="B51" s="40" t="s">
        <v>237</v>
      </c>
      <c r="C51" s="59">
        <v>3420</v>
      </c>
      <c r="D51" s="166">
        <v>41972</v>
      </c>
      <c r="E51" s="170">
        <v>0</v>
      </c>
      <c r="F51" s="19"/>
      <c r="G51" s="19"/>
      <c r="H51" s="19">
        <f t="shared" si="0"/>
        <v>3420</v>
      </c>
      <c r="I51" s="19">
        <v>5</v>
      </c>
      <c r="J51" s="19">
        <v>5</v>
      </c>
      <c r="K51" s="141">
        <f t="shared" si="25"/>
        <v>0</v>
      </c>
      <c r="L51" s="19">
        <v>169.02630136986272</v>
      </c>
      <c r="M51" s="19">
        <f t="shared" si="1"/>
        <v>171</v>
      </c>
      <c r="N51" s="19">
        <f t="shared" si="26"/>
        <v>3249</v>
      </c>
      <c r="O51" s="140">
        <f t="shared" si="27"/>
        <v>19</v>
      </c>
      <c r="P51" s="19">
        <v>3250.9736986301373</v>
      </c>
      <c r="Q51" s="19">
        <f t="shared" si="24"/>
        <v>365</v>
      </c>
      <c r="R51" s="19"/>
      <c r="S51" s="19">
        <v>0</v>
      </c>
      <c r="T51" s="19">
        <f t="shared" si="31"/>
        <v>3250.9736986301373</v>
      </c>
      <c r="U51" s="19">
        <v>0</v>
      </c>
      <c r="V51" s="19">
        <f t="shared" si="29"/>
        <v>3250.9736986301373</v>
      </c>
      <c r="W51" s="19">
        <f t="shared" si="30"/>
        <v>169.02630136986272</v>
      </c>
      <c r="X51" s="19">
        <v>169.02630136986272</v>
      </c>
      <c r="Y51" s="186">
        <f t="shared" si="3"/>
        <v>-1.9736986301372781</v>
      </c>
      <c r="Z51" s="57"/>
      <c r="AA51" s="50"/>
    </row>
    <row r="52" spans="2:27" ht="15" customHeight="1">
      <c r="B52" s="40" t="s">
        <v>240</v>
      </c>
      <c r="C52" s="59">
        <v>12630</v>
      </c>
      <c r="D52" s="166">
        <v>41972</v>
      </c>
      <c r="E52" s="170">
        <v>0</v>
      </c>
      <c r="F52" s="19"/>
      <c r="G52" s="19"/>
      <c r="H52" s="19">
        <f t="shared" si="0"/>
        <v>12630</v>
      </c>
      <c r="I52" s="19">
        <v>5</v>
      </c>
      <c r="J52" s="19">
        <v>5</v>
      </c>
      <c r="K52" s="141">
        <f t="shared" si="25"/>
        <v>0</v>
      </c>
      <c r="L52" s="19">
        <v>624.83397260274069</v>
      </c>
      <c r="M52" s="19">
        <f t="shared" si="1"/>
        <v>632</v>
      </c>
      <c r="N52" s="19">
        <f t="shared" si="26"/>
        <v>11998</v>
      </c>
      <c r="O52" s="140">
        <f t="shared" si="27"/>
        <v>18.999208234362627</v>
      </c>
      <c r="P52" s="19">
        <v>12005.166027397259</v>
      </c>
      <c r="Q52" s="19">
        <f t="shared" si="24"/>
        <v>365</v>
      </c>
      <c r="R52" s="19"/>
      <c r="S52" s="19">
        <v>0</v>
      </c>
      <c r="T52" s="19">
        <f t="shared" si="31"/>
        <v>12005.166027397259</v>
      </c>
      <c r="U52" s="19">
        <v>0</v>
      </c>
      <c r="V52" s="19">
        <f t="shared" si="29"/>
        <v>12005.166027397259</v>
      </c>
      <c r="W52" s="19">
        <f t="shared" si="30"/>
        <v>624.83397260274069</v>
      </c>
      <c r="X52" s="19">
        <v>624.83397260274069</v>
      </c>
      <c r="Y52" s="186">
        <f t="shared" si="3"/>
        <v>-7.1660273972593131</v>
      </c>
      <c r="Z52" s="57"/>
      <c r="AA52" s="50"/>
    </row>
    <row r="53" spans="2:27" ht="15" customHeight="1">
      <c r="M53" s="51">
        <f t="shared" si="1"/>
        <v>0</v>
      </c>
      <c r="Y53" s="186">
        <f t="shared" si="3"/>
        <v>0</v>
      </c>
    </row>
    <row r="54" spans="2:27" ht="15" customHeight="1">
      <c r="B54" s="40" t="s">
        <v>242</v>
      </c>
      <c r="C54" s="19">
        <v>4421</v>
      </c>
      <c r="D54" s="166">
        <v>41972</v>
      </c>
      <c r="E54" s="141">
        <v>0</v>
      </c>
      <c r="F54" s="19"/>
      <c r="G54" s="19"/>
      <c r="H54" s="19">
        <f t="shared" si="0"/>
        <v>4421</v>
      </c>
      <c r="I54" s="19">
        <v>5</v>
      </c>
      <c r="J54" s="19">
        <v>5</v>
      </c>
      <c r="K54" s="141">
        <f t="shared" si="25"/>
        <v>0</v>
      </c>
      <c r="L54" s="19">
        <v>218.98487671232851</v>
      </c>
      <c r="M54" s="19">
        <f t="shared" si="1"/>
        <v>221</v>
      </c>
      <c r="N54" s="19">
        <f t="shared" si="26"/>
        <v>4200</v>
      </c>
      <c r="O54" s="140">
        <f t="shared" si="27"/>
        <v>19.000226193168963</v>
      </c>
      <c r="P54" s="19">
        <v>4202.0151232876715</v>
      </c>
      <c r="Q54" s="19">
        <f t="shared" si="24"/>
        <v>365</v>
      </c>
      <c r="R54" s="19"/>
      <c r="S54" s="19">
        <v>0</v>
      </c>
      <c r="T54" s="19">
        <f t="shared" si="28"/>
        <v>4202.0151232876715</v>
      </c>
      <c r="U54" s="19">
        <v>0</v>
      </c>
      <c r="V54" s="19">
        <f t="shared" si="29"/>
        <v>4202.0151232876715</v>
      </c>
      <c r="W54" s="19">
        <f t="shared" si="30"/>
        <v>218.98487671232851</v>
      </c>
      <c r="X54" s="19">
        <v>218.98487671232851</v>
      </c>
      <c r="Y54" s="186">
        <f t="shared" si="3"/>
        <v>-2.0151232876714857</v>
      </c>
      <c r="Z54" s="57"/>
      <c r="AA54" s="50"/>
    </row>
    <row r="55" spans="2:27" ht="15" customHeight="1">
      <c r="B55" s="40" t="s">
        <v>233</v>
      </c>
      <c r="C55" s="19">
        <v>3000</v>
      </c>
      <c r="D55" s="166">
        <v>41851</v>
      </c>
      <c r="E55" s="141">
        <v>0</v>
      </c>
      <c r="F55" s="19"/>
      <c r="G55" s="19"/>
      <c r="H55" s="19">
        <f t="shared" si="0"/>
        <v>3000</v>
      </c>
      <c r="I55" s="19">
        <v>5</v>
      </c>
      <c r="J55" s="19">
        <f t="shared" si="23"/>
        <v>7</v>
      </c>
      <c r="K55" s="141">
        <f t="shared" si="25"/>
        <v>-2</v>
      </c>
      <c r="L55" s="19">
        <v>147.95890410958873</v>
      </c>
      <c r="M55" s="19">
        <f t="shared" si="1"/>
        <v>150</v>
      </c>
      <c r="N55" s="19">
        <f t="shared" si="26"/>
        <v>2850</v>
      </c>
      <c r="O55" s="140">
        <f t="shared" si="27"/>
        <v>19</v>
      </c>
      <c r="P55" s="19">
        <v>2852.0410958904113</v>
      </c>
      <c r="Q55" s="19">
        <f t="shared" si="24"/>
        <v>365</v>
      </c>
      <c r="R55" s="19"/>
      <c r="S55" s="19">
        <v>0</v>
      </c>
      <c r="T55" s="19">
        <f t="shared" si="28"/>
        <v>2852.0410958904113</v>
      </c>
      <c r="U55" s="19"/>
      <c r="V55" s="19">
        <f>T55-U55</f>
        <v>2852.0410958904113</v>
      </c>
      <c r="W55" s="19">
        <f>H55-V55</f>
        <v>147.95890410958873</v>
      </c>
      <c r="X55" s="19">
        <v>147.95890410958873</v>
      </c>
      <c r="Y55" s="186">
        <f t="shared" si="3"/>
        <v>-2.0410958904112704</v>
      </c>
      <c r="Z55" s="57"/>
      <c r="AA55" s="50"/>
    </row>
    <row r="56" spans="2:27" ht="15" customHeight="1">
      <c r="B56" s="40"/>
      <c r="C56" s="19"/>
      <c r="D56" s="166"/>
      <c r="E56" s="141"/>
      <c r="F56" s="19"/>
      <c r="G56" s="19"/>
      <c r="H56" s="19"/>
      <c r="I56" s="19"/>
      <c r="J56" s="19"/>
      <c r="K56" s="141"/>
      <c r="L56" s="19"/>
      <c r="M56" s="19">
        <f t="shared" si="1"/>
        <v>0</v>
      </c>
      <c r="N56" s="19"/>
      <c r="O56" s="140"/>
      <c r="P56" s="19"/>
      <c r="Q56" s="19"/>
      <c r="R56" s="19">
        <f t="shared" si="2"/>
        <v>0</v>
      </c>
      <c r="S56" s="19"/>
      <c r="T56" s="19"/>
      <c r="U56" s="19"/>
      <c r="V56" s="19"/>
      <c r="W56" s="19"/>
      <c r="X56" s="19"/>
      <c r="Y56" s="186">
        <f t="shared" si="3"/>
        <v>0</v>
      </c>
      <c r="Z56" s="57"/>
      <c r="AA56" s="50"/>
    </row>
    <row r="57" spans="2:27" ht="15" customHeight="1">
      <c r="B57" s="63" t="s">
        <v>356</v>
      </c>
      <c r="C57" s="19"/>
      <c r="D57" s="166"/>
      <c r="E57" s="141"/>
      <c r="F57" s="19"/>
      <c r="G57" s="19"/>
      <c r="H57" s="19"/>
      <c r="I57" s="19"/>
      <c r="J57" s="19"/>
      <c r="K57" s="141"/>
      <c r="L57" s="19"/>
      <c r="M57" s="19">
        <f t="shared" si="1"/>
        <v>0</v>
      </c>
      <c r="N57" s="19"/>
      <c r="O57" s="140"/>
      <c r="P57" s="19"/>
      <c r="Q57" s="19"/>
      <c r="R57" s="19">
        <f t="shared" si="2"/>
        <v>0</v>
      </c>
      <c r="S57" s="19"/>
      <c r="T57" s="19"/>
      <c r="U57" s="19"/>
      <c r="V57" s="19"/>
      <c r="W57" s="19"/>
      <c r="X57" s="19"/>
      <c r="Y57" s="186">
        <f t="shared" si="3"/>
        <v>0</v>
      </c>
      <c r="Z57" s="57"/>
      <c r="AA57" s="50"/>
    </row>
    <row r="58" spans="2:27" ht="15" customHeight="1">
      <c r="B58" s="137" t="s">
        <v>357</v>
      </c>
      <c r="C58" s="19">
        <v>22000</v>
      </c>
      <c r="D58" s="166">
        <v>42521</v>
      </c>
      <c r="E58" s="141">
        <v>0</v>
      </c>
      <c r="F58" s="19"/>
      <c r="G58" s="19"/>
      <c r="H58" s="19">
        <f t="shared" si="0"/>
        <v>22000</v>
      </c>
      <c r="I58" s="19">
        <v>5</v>
      </c>
      <c r="J58" s="19">
        <f t="shared" si="23"/>
        <v>5</v>
      </c>
      <c r="K58" s="141">
        <f>I58-J58</f>
        <v>0</v>
      </c>
      <c r="L58" s="19">
        <v>1787.5479452054788</v>
      </c>
      <c r="M58" s="19">
        <f t="shared" si="1"/>
        <v>1100</v>
      </c>
      <c r="N58" s="19">
        <f>H58-M58</f>
        <v>20900</v>
      </c>
      <c r="O58" s="140">
        <f t="shared" si="27"/>
        <v>19</v>
      </c>
      <c r="P58" s="19">
        <v>20212.452054794521</v>
      </c>
      <c r="Q58" s="19">
        <f t="shared" ref="Q58:Q59" si="32">$Q$8-$R$8</f>
        <v>365</v>
      </c>
      <c r="R58" s="19">
        <v>688</v>
      </c>
      <c r="S58" s="19"/>
      <c r="T58" s="19">
        <f t="shared" si="28"/>
        <v>20900.452054794521</v>
      </c>
      <c r="U58" s="19"/>
      <c r="V58" s="19">
        <f t="shared" ref="V58:V59" si="33">T58-U58</f>
        <v>20900.452054794521</v>
      </c>
      <c r="W58" s="19">
        <f t="shared" ref="W58:W59" si="34">H58-V58</f>
        <v>1099.5479452054788</v>
      </c>
      <c r="X58" s="19">
        <v>1787.5479452054788</v>
      </c>
      <c r="Y58" s="186">
        <f t="shared" si="3"/>
        <v>-0.45205479452124564</v>
      </c>
      <c r="Z58" s="57"/>
      <c r="AA58" s="50"/>
    </row>
    <row r="59" spans="2:27" ht="15" customHeight="1">
      <c r="B59" s="137" t="s">
        <v>358</v>
      </c>
      <c r="C59" s="19">
        <v>48870</v>
      </c>
      <c r="D59" s="166">
        <v>42613</v>
      </c>
      <c r="E59" s="141">
        <v>0</v>
      </c>
      <c r="F59" s="19"/>
      <c r="G59" s="19"/>
      <c r="H59" s="19">
        <f t="shared" si="0"/>
        <v>48870</v>
      </c>
      <c r="I59" s="19">
        <v>5</v>
      </c>
      <c r="J59" s="19">
        <f>ROUND(($K$8-D59)/365,0)</f>
        <v>5</v>
      </c>
      <c r="K59" s="141">
        <f t="shared" ref="K59" si="35">I59-J59</f>
        <v>0</v>
      </c>
      <c r="L59" s="19">
        <v>6310.7610958904115</v>
      </c>
      <c r="M59" s="19">
        <f t="shared" si="1"/>
        <v>2444</v>
      </c>
      <c r="N59" s="19">
        <f>H59-M59</f>
        <v>46426</v>
      </c>
      <c r="O59" s="140">
        <f t="shared" si="27"/>
        <v>18.999795375485984</v>
      </c>
      <c r="P59" s="19">
        <v>42559.238904109588</v>
      </c>
      <c r="Q59" s="19">
        <f t="shared" si="32"/>
        <v>365</v>
      </c>
      <c r="R59" s="360">
        <v>3867</v>
      </c>
      <c r="S59" s="19"/>
      <c r="T59" s="19">
        <f>P59+R59+S59</f>
        <v>46426.238904109588</v>
      </c>
      <c r="U59" s="19"/>
      <c r="V59" s="19">
        <f t="shared" si="33"/>
        <v>46426.238904109588</v>
      </c>
      <c r="W59" s="19">
        <f t="shared" si="34"/>
        <v>2443.7610958904115</v>
      </c>
      <c r="X59" s="19">
        <v>6310.7610958904115</v>
      </c>
      <c r="Y59" s="186">
        <f t="shared" si="3"/>
        <v>-0.23890410958847497</v>
      </c>
      <c r="Z59" s="57"/>
      <c r="AA59" s="50"/>
    </row>
    <row r="60" spans="2:27" ht="15" customHeight="1">
      <c r="B60" s="138"/>
      <c r="C60" s="19"/>
      <c r="D60" s="166"/>
      <c r="E60" s="141"/>
      <c r="F60" s="19"/>
      <c r="G60" s="19"/>
      <c r="H60" s="19"/>
      <c r="I60" s="19"/>
      <c r="J60" s="19"/>
      <c r="K60" s="141"/>
      <c r="L60" s="19"/>
      <c r="M60" s="19">
        <f t="shared" si="1"/>
        <v>0</v>
      </c>
      <c r="N60" s="19"/>
      <c r="O60" s="140"/>
      <c r="P60" s="19"/>
      <c r="Q60" s="19"/>
      <c r="R60" s="19">
        <f t="shared" si="2"/>
        <v>0</v>
      </c>
      <c r="S60" s="19"/>
      <c r="T60" s="19"/>
      <c r="U60" s="19"/>
      <c r="V60" s="19"/>
      <c r="W60" s="19"/>
      <c r="X60" s="19"/>
      <c r="Y60" s="186">
        <f t="shared" si="3"/>
        <v>0</v>
      </c>
      <c r="Z60" s="57"/>
      <c r="AA60" s="50"/>
    </row>
    <row r="61" spans="2:27" ht="15" customHeight="1">
      <c r="B61" s="63" t="s">
        <v>364</v>
      </c>
      <c r="C61" s="19"/>
      <c r="D61" s="166"/>
      <c r="E61" s="141"/>
      <c r="F61" s="19"/>
      <c r="G61" s="19"/>
      <c r="H61" s="19"/>
      <c r="I61" s="19"/>
      <c r="J61" s="19"/>
      <c r="K61" s="141"/>
      <c r="L61" s="19"/>
      <c r="M61" s="19">
        <f t="shared" si="1"/>
        <v>0</v>
      </c>
      <c r="N61" s="19"/>
      <c r="O61" s="140"/>
      <c r="P61" s="19"/>
      <c r="Q61" s="19"/>
      <c r="R61" s="19">
        <f t="shared" si="2"/>
        <v>0</v>
      </c>
      <c r="S61" s="19"/>
      <c r="T61" s="19"/>
      <c r="U61" s="19"/>
      <c r="V61" s="19"/>
      <c r="W61" s="19"/>
      <c r="X61" s="19"/>
      <c r="Y61" s="186">
        <f t="shared" si="3"/>
        <v>0</v>
      </c>
      <c r="Z61" s="57"/>
      <c r="AA61" s="50"/>
    </row>
    <row r="62" spans="2:27" ht="15" customHeight="1">
      <c r="B62" s="137" t="s">
        <v>368</v>
      </c>
      <c r="C62" s="19">
        <v>37500</v>
      </c>
      <c r="D62" s="167">
        <v>42901</v>
      </c>
      <c r="E62" s="171"/>
      <c r="F62" s="19"/>
      <c r="G62" s="19"/>
      <c r="H62" s="19">
        <f t="shared" ref="H62:H63" si="36">C62+E62-G62</f>
        <v>37500</v>
      </c>
      <c r="I62" s="19">
        <v>5</v>
      </c>
      <c r="J62" s="19">
        <f>ROUND(($K$8-D62)/365,0)</f>
        <v>4</v>
      </c>
      <c r="K62" s="141">
        <f t="shared" ref="K62:K63" si="37">I62-J62</f>
        <v>1</v>
      </c>
      <c r="L62" s="19">
        <v>10464.04109589041</v>
      </c>
      <c r="M62" s="19">
        <f t="shared" si="1"/>
        <v>1875</v>
      </c>
      <c r="N62" s="19">
        <f t="shared" ref="N62:N63" si="38">H62-M62</f>
        <v>35625</v>
      </c>
      <c r="O62" s="140">
        <f>N62/H62/I62*100</f>
        <v>19</v>
      </c>
      <c r="P62" s="19">
        <v>27035.95890410959</v>
      </c>
      <c r="Q62" s="19">
        <f t="shared" ref="Q62:Q63" si="39">$Q$8-$R$8</f>
        <v>365</v>
      </c>
      <c r="R62" s="19">
        <f t="shared" si="2"/>
        <v>7125</v>
      </c>
      <c r="S62" s="19"/>
      <c r="T62" s="19">
        <f t="shared" ref="T62:T63" si="40">P62+R62+S62</f>
        <v>34160.95890410959</v>
      </c>
      <c r="U62" s="19"/>
      <c r="V62" s="19">
        <f t="shared" ref="V62:V63" si="41">T62-U62</f>
        <v>34160.95890410959</v>
      </c>
      <c r="W62" s="19">
        <f t="shared" ref="W62:W63" si="42">H62-V62</f>
        <v>3339.0410958904104</v>
      </c>
      <c r="X62" s="19">
        <v>10464.04109589041</v>
      </c>
      <c r="Y62" s="186">
        <f t="shared" si="3"/>
        <v>1464.0410958904104</v>
      </c>
      <c r="Z62" s="57"/>
      <c r="AA62" s="50"/>
    </row>
    <row r="63" spans="2:27" ht="15" customHeight="1">
      <c r="B63" s="137" t="s">
        <v>369</v>
      </c>
      <c r="C63" s="19">
        <v>3500</v>
      </c>
      <c r="D63" s="167">
        <v>42901</v>
      </c>
      <c r="E63" s="171"/>
      <c r="F63" s="19"/>
      <c r="G63" s="19"/>
      <c r="H63" s="19">
        <f t="shared" si="36"/>
        <v>3500</v>
      </c>
      <c r="I63" s="19">
        <v>5</v>
      </c>
      <c r="J63" s="19">
        <f>ROUND(($K$8-D63)/365,0)</f>
        <v>4</v>
      </c>
      <c r="K63" s="141">
        <f t="shared" si="37"/>
        <v>1</v>
      </c>
      <c r="L63" s="19">
        <v>976.64383561643854</v>
      </c>
      <c r="M63" s="19">
        <f t="shared" si="1"/>
        <v>175</v>
      </c>
      <c r="N63" s="19">
        <f t="shared" si="38"/>
        <v>3325</v>
      </c>
      <c r="O63" s="140">
        <f>N63/H63/I63*100</f>
        <v>19</v>
      </c>
      <c r="P63" s="19">
        <v>2523.3561643835615</v>
      </c>
      <c r="Q63" s="19">
        <f t="shared" si="39"/>
        <v>365</v>
      </c>
      <c r="R63" s="19">
        <f t="shared" si="2"/>
        <v>665</v>
      </c>
      <c r="S63" s="19"/>
      <c r="T63" s="19">
        <f t="shared" si="40"/>
        <v>3188.3561643835615</v>
      </c>
      <c r="U63" s="19"/>
      <c r="V63" s="19">
        <f t="shared" si="41"/>
        <v>3188.3561643835615</v>
      </c>
      <c r="W63" s="19">
        <f t="shared" si="42"/>
        <v>311.64383561643854</v>
      </c>
      <c r="X63" s="19">
        <v>976.64383561643854</v>
      </c>
      <c r="Y63" s="186">
        <f t="shared" si="3"/>
        <v>136.64383561643854</v>
      </c>
      <c r="Z63" s="57"/>
      <c r="AA63" s="50"/>
    </row>
    <row r="64" spans="2:27" ht="15" customHeight="1">
      <c r="B64" s="137"/>
      <c r="C64" s="19"/>
      <c r="D64" s="167"/>
      <c r="E64" s="171"/>
      <c r="F64" s="19"/>
      <c r="G64" s="19"/>
      <c r="H64" s="19"/>
      <c r="I64" s="19"/>
      <c r="J64" s="19"/>
      <c r="K64" s="141"/>
      <c r="L64" s="19"/>
      <c r="M64" s="19">
        <f t="shared" si="1"/>
        <v>0</v>
      </c>
      <c r="N64" s="19"/>
      <c r="O64" s="140"/>
      <c r="P64" s="19"/>
      <c r="Q64" s="19"/>
      <c r="R64" s="19">
        <f t="shared" si="2"/>
        <v>0</v>
      </c>
      <c r="S64" s="19"/>
      <c r="T64" s="19"/>
      <c r="U64" s="19"/>
      <c r="V64" s="19"/>
      <c r="W64" s="19"/>
      <c r="X64" s="19"/>
      <c r="Y64" s="186">
        <f t="shared" si="3"/>
        <v>0</v>
      </c>
      <c r="Z64" s="57"/>
      <c r="AA64" s="50"/>
    </row>
    <row r="65" spans="1:27" ht="15" customHeight="1">
      <c r="B65" s="63" t="s">
        <v>375</v>
      </c>
      <c r="C65" s="19"/>
      <c r="D65" s="167"/>
      <c r="E65" s="171"/>
      <c r="F65" s="19"/>
      <c r="G65" s="19"/>
      <c r="H65" s="19"/>
      <c r="I65" s="19"/>
      <c r="J65" s="19"/>
      <c r="K65" s="141"/>
      <c r="L65" s="19"/>
      <c r="M65" s="19">
        <f t="shared" si="1"/>
        <v>0</v>
      </c>
      <c r="N65" s="19"/>
      <c r="O65" s="140"/>
      <c r="P65" s="19"/>
      <c r="Q65" s="19"/>
      <c r="R65" s="19">
        <f t="shared" si="2"/>
        <v>0</v>
      </c>
      <c r="S65" s="19"/>
      <c r="T65" s="19"/>
      <c r="U65" s="19"/>
      <c r="V65" s="19"/>
      <c r="W65" s="19"/>
      <c r="X65" s="19"/>
      <c r="Y65" s="186">
        <f t="shared" si="3"/>
        <v>0</v>
      </c>
      <c r="Z65" s="57"/>
      <c r="AA65" s="50"/>
    </row>
    <row r="66" spans="1:27" ht="15" customHeight="1">
      <c r="B66" s="185" t="s">
        <v>379</v>
      </c>
      <c r="C66" s="19"/>
      <c r="D66" s="169"/>
      <c r="E66" s="171"/>
      <c r="F66" s="19"/>
      <c r="G66" s="19"/>
      <c r="H66" s="19"/>
      <c r="I66" s="19"/>
      <c r="J66" s="19"/>
      <c r="K66" s="141"/>
      <c r="L66" s="19"/>
      <c r="M66" s="32">
        <f t="shared" si="1"/>
        <v>0</v>
      </c>
      <c r="N66" s="32"/>
      <c r="O66" s="106"/>
      <c r="P66" s="32"/>
      <c r="Q66" s="19"/>
      <c r="R66" s="19">
        <f t="shared" si="2"/>
        <v>0</v>
      </c>
      <c r="S66" s="32"/>
      <c r="T66" s="32"/>
      <c r="U66" s="32"/>
      <c r="V66" s="32"/>
      <c r="W66" s="32"/>
      <c r="X66" s="19"/>
      <c r="Y66" s="186">
        <f t="shared" si="3"/>
        <v>0</v>
      </c>
      <c r="Z66" s="57"/>
      <c r="AA66" s="50"/>
    </row>
    <row r="67" spans="1:27" ht="15" customHeight="1">
      <c r="B67" s="139" t="s">
        <v>380</v>
      </c>
      <c r="C67" s="19">
        <v>6609.6</v>
      </c>
      <c r="D67" s="169">
        <v>43364</v>
      </c>
      <c r="E67" s="171"/>
      <c r="F67" s="19"/>
      <c r="G67" s="19"/>
      <c r="H67" s="19">
        <f t="shared" ref="H67:H71" si="43">C67+E67-G67</f>
        <v>6609.6</v>
      </c>
      <c r="I67" s="19">
        <v>5</v>
      </c>
      <c r="J67" s="19">
        <f>ROUND(($K$8-D67)/365,0)</f>
        <v>3</v>
      </c>
      <c r="K67" s="141">
        <f>I67-J67</f>
        <v>2</v>
      </c>
      <c r="L67" s="19">
        <v>3437.1116712328776</v>
      </c>
      <c r="M67" s="19">
        <f t="shared" si="1"/>
        <v>330</v>
      </c>
      <c r="N67" s="19">
        <f t="shared" ref="N67:N68" si="44">H67-M67</f>
        <v>6279.6</v>
      </c>
      <c r="O67" s="140">
        <f>N67/H67/I67*100</f>
        <v>19.00145243282498</v>
      </c>
      <c r="P67" s="32">
        <v>3172.4883287671228</v>
      </c>
      <c r="Q67" s="19">
        <f t="shared" ref="Q67:Q68" si="45">$Q$8-$R$8</f>
        <v>365</v>
      </c>
      <c r="R67" s="19">
        <f t="shared" si="2"/>
        <v>1255.9199999999998</v>
      </c>
      <c r="S67" s="32"/>
      <c r="T67" s="32">
        <f>P67+R67+S67</f>
        <v>4428.4083287671228</v>
      </c>
      <c r="U67" s="32"/>
      <c r="V67" s="32">
        <f>T67-U67</f>
        <v>4428.4083287671228</v>
      </c>
      <c r="W67" s="32">
        <f>H67-V67</f>
        <v>2181.1916712328775</v>
      </c>
      <c r="X67" s="19">
        <v>3437.1116712328776</v>
      </c>
      <c r="Y67" s="186">
        <f t="shared" si="3"/>
        <v>1851.1916712328775</v>
      </c>
      <c r="Z67" s="57"/>
      <c r="AA67" s="50"/>
    </row>
    <row r="68" spans="1:27" ht="15" customHeight="1">
      <c r="B68" s="139" t="s">
        <v>381</v>
      </c>
      <c r="C68" s="19">
        <v>25785.599999999999</v>
      </c>
      <c r="D68" s="169">
        <v>43364</v>
      </c>
      <c r="E68" s="171"/>
      <c r="F68" s="19"/>
      <c r="G68" s="19"/>
      <c r="H68" s="19">
        <f t="shared" si="43"/>
        <v>25785.599999999999</v>
      </c>
      <c r="I68" s="19">
        <v>5</v>
      </c>
      <c r="J68" s="19">
        <f>ROUND(($K$8-D68)/365,0)</f>
        <v>3</v>
      </c>
      <c r="K68" s="141">
        <f t="shared" ref="K68" si="46">I68-J68</f>
        <v>2</v>
      </c>
      <c r="L68" s="19">
        <v>13409.783452054793</v>
      </c>
      <c r="M68" s="19">
        <f t="shared" si="1"/>
        <v>1289</v>
      </c>
      <c r="N68" s="19">
        <f t="shared" si="44"/>
        <v>24496.6</v>
      </c>
      <c r="O68" s="140">
        <f>N68/H68/I68*100</f>
        <v>19.000217175477786</v>
      </c>
      <c r="P68" s="32">
        <v>12375.816547945205</v>
      </c>
      <c r="Q68" s="19">
        <f t="shared" si="45"/>
        <v>365</v>
      </c>
      <c r="R68" s="19">
        <f t="shared" si="2"/>
        <v>4899.32</v>
      </c>
      <c r="S68" s="32"/>
      <c r="T68" s="32">
        <f>P68+R68+S68</f>
        <v>17275.136547945207</v>
      </c>
      <c r="U68" s="32"/>
      <c r="V68" s="32">
        <f>T68-U68</f>
        <v>17275.136547945207</v>
      </c>
      <c r="W68" s="32">
        <f>H68-V68</f>
        <v>8510.4634520547916</v>
      </c>
      <c r="X68" s="19">
        <v>13409.783452054793</v>
      </c>
      <c r="Y68" s="186">
        <f t="shared" si="3"/>
        <v>7221.4634520547916</v>
      </c>
      <c r="Z68" s="57"/>
      <c r="AA68" s="50"/>
    </row>
    <row r="69" spans="1:27" ht="15" customHeight="1">
      <c r="B69" s="139" t="s">
        <v>382</v>
      </c>
      <c r="C69" s="19">
        <v>0</v>
      </c>
      <c r="D69" s="169"/>
      <c r="E69" s="171"/>
      <c r="F69" s="19"/>
      <c r="G69" s="19"/>
      <c r="H69" s="19">
        <f t="shared" si="43"/>
        <v>0</v>
      </c>
      <c r="I69" s="19"/>
      <c r="J69" s="19"/>
      <c r="K69" s="141"/>
      <c r="L69" s="19"/>
      <c r="M69" s="19">
        <f t="shared" si="1"/>
        <v>0</v>
      </c>
      <c r="N69" s="19"/>
      <c r="O69" s="140"/>
      <c r="P69" s="19"/>
      <c r="Q69" s="19"/>
      <c r="R69" s="19">
        <f t="shared" si="2"/>
        <v>0</v>
      </c>
      <c r="S69" s="19"/>
      <c r="T69" s="19"/>
      <c r="U69" s="19"/>
      <c r="V69" s="19"/>
      <c r="W69" s="19"/>
      <c r="X69" s="19"/>
      <c r="Y69" s="186">
        <f t="shared" si="3"/>
        <v>0</v>
      </c>
      <c r="Z69" s="57"/>
      <c r="AA69" s="50"/>
    </row>
    <row r="70" spans="1:27" ht="15" customHeight="1">
      <c r="B70" s="139" t="s">
        <v>383</v>
      </c>
      <c r="C70" s="19">
        <v>52020</v>
      </c>
      <c r="D70" s="169">
        <v>43364</v>
      </c>
      <c r="E70" s="171"/>
      <c r="F70" s="19"/>
      <c r="G70" s="19"/>
      <c r="H70" s="19">
        <f t="shared" si="43"/>
        <v>52020</v>
      </c>
      <c r="I70" s="19">
        <v>5</v>
      </c>
      <c r="J70" s="19">
        <f>ROUND(($K$8-D70)/365,0)</f>
        <v>3</v>
      </c>
      <c r="K70" s="141">
        <f t="shared" ref="K70:K71" si="47">I70-J70</f>
        <v>2</v>
      </c>
      <c r="L70" s="19">
        <v>27053.250410958906</v>
      </c>
      <c r="M70" s="19">
        <f t="shared" si="1"/>
        <v>2601</v>
      </c>
      <c r="N70" s="19">
        <f t="shared" ref="N70:N71" si="48">H70-M70</f>
        <v>49419</v>
      </c>
      <c r="O70" s="140">
        <f>N70/H70/I70*100</f>
        <v>19</v>
      </c>
      <c r="P70" s="32">
        <v>24966.749589041094</v>
      </c>
      <c r="Q70" s="19">
        <f t="shared" ref="Q70:Q71" si="49">$Q$8-$R$8</f>
        <v>365</v>
      </c>
      <c r="R70" s="19">
        <f t="shared" si="2"/>
        <v>9883.7999999999993</v>
      </c>
      <c r="S70" s="32"/>
      <c r="T70" s="32">
        <f>P70+R70+S70</f>
        <v>34850.549589041097</v>
      </c>
      <c r="U70" s="32"/>
      <c r="V70" s="32">
        <f>T70-U70</f>
        <v>34850.549589041097</v>
      </c>
      <c r="W70" s="32">
        <f>H70-V70</f>
        <v>17169.450410958903</v>
      </c>
      <c r="X70" s="19">
        <v>27053.250410958906</v>
      </c>
      <c r="Y70" s="186">
        <f t="shared" si="3"/>
        <v>14568.450410958903</v>
      </c>
      <c r="Z70" s="57"/>
      <c r="AA70" s="50"/>
    </row>
    <row r="71" spans="1:27" ht="15" customHeight="1">
      <c r="B71" s="139" t="s">
        <v>384</v>
      </c>
      <c r="C71" s="19">
        <v>5000</v>
      </c>
      <c r="D71" s="169">
        <v>43364</v>
      </c>
      <c r="E71" s="171"/>
      <c r="F71" s="19"/>
      <c r="G71" s="19"/>
      <c r="H71" s="19">
        <f t="shared" si="43"/>
        <v>5000</v>
      </c>
      <c r="I71" s="19">
        <v>5</v>
      </c>
      <c r="J71" s="19">
        <f>ROUND(($K$8-D71)/365,0)</f>
        <v>3</v>
      </c>
      <c r="K71" s="141">
        <f t="shared" si="47"/>
        <v>2</v>
      </c>
      <c r="L71" s="19">
        <v>2600.2739726027398</v>
      </c>
      <c r="M71" s="19">
        <f t="shared" si="1"/>
        <v>250</v>
      </c>
      <c r="N71" s="19">
        <f t="shared" si="48"/>
        <v>4750</v>
      </c>
      <c r="O71" s="140">
        <f>N71/H71/I71*100</f>
        <v>19</v>
      </c>
      <c r="P71" s="32">
        <v>2399.7260273972602</v>
      </c>
      <c r="Q71" s="19">
        <f t="shared" si="49"/>
        <v>365</v>
      </c>
      <c r="R71" s="19">
        <f>Q71*C71*O71/(365*100)</f>
        <v>950</v>
      </c>
      <c r="S71" s="32"/>
      <c r="T71" s="32">
        <f>P71+R71+S71</f>
        <v>3349.7260273972602</v>
      </c>
      <c r="U71" s="32"/>
      <c r="V71" s="32">
        <f>T71-U71</f>
        <v>3349.7260273972602</v>
      </c>
      <c r="W71" s="32">
        <f>H71-V71</f>
        <v>1650.2739726027398</v>
      </c>
      <c r="X71" s="19">
        <v>2600.2739726027398</v>
      </c>
      <c r="Y71" s="186">
        <f t="shared" si="3"/>
        <v>1400.2739726027398</v>
      </c>
      <c r="Z71" s="57"/>
      <c r="AA71" s="50"/>
    </row>
    <row r="72" spans="1:27" ht="15" customHeight="1">
      <c r="B72" s="139"/>
      <c r="C72" s="19"/>
      <c r="D72" s="169"/>
      <c r="E72" s="171"/>
      <c r="F72" s="19"/>
      <c r="G72" s="19"/>
      <c r="H72" s="19"/>
      <c r="I72" s="19"/>
      <c r="J72" s="19"/>
      <c r="K72" s="141"/>
      <c r="L72" s="19"/>
      <c r="M72" s="19">
        <f t="shared" si="1"/>
        <v>0</v>
      </c>
      <c r="N72" s="19"/>
      <c r="O72" s="140"/>
      <c r="P72" s="32"/>
      <c r="Q72" s="19"/>
      <c r="R72" s="19"/>
      <c r="S72" s="32"/>
      <c r="T72" s="32"/>
      <c r="U72" s="32"/>
      <c r="V72" s="32"/>
      <c r="W72" s="32"/>
      <c r="X72" s="19"/>
      <c r="Y72" s="186">
        <f t="shared" si="3"/>
        <v>0</v>
      </c>
      <c r="Z72" s="57"/>
      <c r="AA72" s="50"/>
    </row>
    <row r="73" spans="1:27" ht="15" customHeight="1">
      <c r="B73" s="63" t="s">
        <v>391</v>
      </c>
      <c r="C73" s="19"/>
      <c r="D73" s="169"/>
      <c r="E73" s="171"/>
      <c r="F73" s="19"/>
      <c r="G73" s="19"/>
      <c r="H73" s="19"/>
      <c r="I73" s="19"/>
      <c r="J73" s="19"/>
      <c r="K73" s="141"/>
      <c r="L73" s="19"/>
      <c r="M73" s="19">
        <f t="shared" si="1"/>
        <v>0</v>
      </c>
      <c r="N73" s="19"/>
      <c r="O73" s="140"/>
      <c r="P73" s="32"/>
      <c r="Q73" s="19"/>
      <c r="R73" s="19"/>
      <c r="S73" s="32"/>
      <c r="T73" s="32"/>
      <c r="U73" s="32"/>
      <c r="V73" s="32"/>
      <c r="W73" s="32"/>
      <c r="X73" s="19"/>
      <c r="Y73" s="186">
        <f t="shared" si="3"/>
        <v>0</v>
      </c>
      <c r="Z73" s="57"/>
      <c r="AA73" s="50"/>
    </row>
    <row r="74" spans="1:27" ht="15" customHeight="1">
      <c r="B74" s="139" t="s">
        <v>498</v>
      </c>
      <c r="C74" s="19">
        <v>64000</v>
      </c>
      <c r="D74" s="169">
        <v>44530</v>
      </c>
      <c r="E74" s="171">
        <v>0</v>
      </c>
      <c r="F74" s="19"/>
      <c r="G74" s="19"/>
      <c r="H74" s="32">
        <f t="shared" ref="H74" si="50">C74+E74-G74</f>
        <v>64000</v>
      </c>
      <c r="I74" s="19">
        <v>5</v>
      </c>
      <c r="J74" s="19">
        <f>ROUND(($K$8-D74)/365,0)</f>
        <v>-1</v>
      </c>
      <c r="K74" s="141">
        <f>I74-J74</f>
        <v>6</v>
      </c>
      <c r="L74" s="19">
        <v>55871.123287671231</v>
      </c>
      <c r="M74" s="19">
        <f t="shared" si="1"/>
        <v>3200</v>
      </c>
      <c r="N74" s="32">
        <f>H74-M74</f>
        <v>60800</v>
      </c>
      <c r="O74" s="36">
        <f>N74/H74/I74*100</f>
        <v>19</v>
      </c>
      <c r="P74" s="32">
        <v>8128.8767123287671</v>
      </c>
      <c r="Q74" s="19">
        <f t="shared" ref="Q74" si="51">$Q$8-$R$8</f>
        <v>365</v>
      </c>
      <c r="R74" s="141">
        <f>H74*O74%*Q74/365</f>
        <v>12160</v>
      </c>
      <c r="S74" s="42"/>
      <c r="T74" s="32">
        <f t="shared" ref="T74" si="52">P74+R74+S74</f>
        <v>20288.876712328769</v>
      </c>
      <c r="U74" s="35"/>
      <c r="V74" s="32">
        <f>T74-U74</f>
        <v>20288.876712328769</v>
      </c>
      <c r="W74" s="32">
        <f t="shared" ref="W74" si="53">H74-V74</f>
        <v>43711.123287671231</v>
      </c>
      <c r="X74" s="19">
        <v>55871.123287671231</v>
      </c>
      <c r="Y74" s="186">
        <f t="shared" si="3"/>
        <v>40511.123287671231</v>
      </c>
      <c r="Z74" s="57"/>
      <c r="AA74" s="50"/>
    </row>
    <row r="75" spans="1:27" ht="15" customHeight="1">
      <c r="B75" s="139"/>
      <c r="C75" s="19"/>
      <c r="D75" s="169"/>
      <c r="E75" s="171"/>
      <c r="F75" s="19"/>
      <c r="G75" s="19"/>
      <c r="H75" s="32"/>
      <c r="I75" s="19"/>
      <c r="J75" s="19"/>
      <c r="K75" s="32"/>
      <c r="L75" s="19"/>
      <c r="M75" s="19">
        <f t="shared" si="1"/>
        <v>0</v>
      </c>
      <c r="N75" s="32"/>
      <c r="O75" s="36"/>
      <c r="P75" s="32"/>
      <c r="Q75" s="19"/>
      <c r="R75" s="141"/>
      <c r="S75" s="42"/>
      <c r="T75" s="32"/>
      <c r="U75" s="35"/>
      <c r="V75" s="32"/>
      <c r="W75" s="32"/>
      <c r="X75" s="19"/>
      <c r="Y75" s="186">
        <f t="shared" si="3"/>
        <v>0</v>
      </c>
      <c r="Z75" s="57"/>
      <c r="AA75" s="50"/>
    </row>
    <row r="76" spans="1:27" ht="15" customHeight="1">
      <c r="B76" s="63" t="s">
        <v>505</v>
      </c>
      <c r="C76" s="19"/>
      <c r="D76" s="169"/>
      <c r="E76" s="171"/>
      <c r="F76" s="19"/>
      <c r="G76" s="19"/>
      <c r="H76" s="32"/>
      <c r="I76" s="19"/>
      <c r="J76" s="19"/>
      <c r="K76" s="32"/>
      <c r="L76" s="19"/>
      <c r="M76" s="19">
        <f t="shared" si="1"/>
        <v>0</v>
      </c>
      <c r="N76" s="32"/>
      <c r="O76" s="36"/>
      <c r="P76" s="32"/>
      <c r="Q76" s="19"/>
      <c r="R76" s="141"/>
      <c r="S76" s="42"/>
      <c r="T76" s="32"/>
      <c r="U76" s="35"/>
      <c r="V76" s="32"/>
      <c r="W76" s="32"/>
      <c r="X76" s="19"/>
      <c r="Y76" s="186">
        <f t="shared" si="3"/>
        <v>0</v>
      </c>
      <c r="Z76" s="57"/>
      <c r="AA76" s="50"/>
    </row>
    <row r="77" spans="1:27" ht="15" customHeight="1">
      <c r="B77" s="139" t="s">
        <v>508</v>
      </c>
      <c r="C77" s="19"/>
      <c r="D77" s="169">
        <v>44375</v>
      </c>
      <c r="E77" s="171">
        <f>6000+3500</f>
        <v>9500</v>
      </c>
      <c r="F77" s="19"/>
      <c r="G77" s="19"/>
      <c r="H77" s="32">
        <f t="shared" ref="H77" si="54">C77+E77-G77</f>
        <v>9500</v>
      </c>
      <c r="I77" s="19">
        <v>5</v>
      </c>
      <c r="J77" s="19">
        <f>ROUND(($K$8-D77)/365,0)</f>
        <v>0</v>
      </c>
      <c r="K77" s="32">
        <f>I77-J77</f>
        <v>5</v>
      </c>
      <c r="L77" s="19"/>
      <c r="M77" s="19">
        <f t="shared" ref="M77:M78" si="55">ROUND(H77*5%,0)</f>
        <v>475</v>
      </c>
      <c r="N77" s="32">
        <f>H77-M77</f>
        <v>9025</v>
      </c>
      <c r="O77" s="36">
        <f>N77/H77/I77*100</f>
        <v>19</v>
      </c>
      <c r="P77" s="32">
        <v>0</v>
      </c>
      <c r="Q77" s="19">
        <f>$D$77-$R$8</f>
        <v>89</v>
      </c>
      <c r="R77" s="141">
        <f>H77*O77%*Q77/365</f>
        <v>440.1232876712329</v>
      </c>
      <c r="S77" s="42"/>
      <c r="T77" s="32">
        <f t="shared" ref="T77" si="56">P77+R77+S77</f>
        <v>440.1232876712329</v>
      </c>
      <c r="U77" s="35"/>
      <c r="V77" s="32">
        <f>T77-U77</f>
        <v>440.1232876712329</v>
      </c>
      <c r="W77" s="32">
        <f>H77-V77</f>
        <v>9059.8767123287671</v>
      </c>
      <c r="X77" s="19">
        <v>0</v>
      </c>
      <c r="Y77" s="186">
        <f t="shared" ref="Y77:Y87" si="57">+W77-M77</f>
        <v>8584.8767123287671</v>
      </c>
      <c r="Z77" s="57"/>
      <c r="AA77" s="50"/>
    </row>
    <row r="78" spans="1:27" ht="15" customHeight="1">
      <c r="B78" s="139" t="s">
        <v>509</v>
      </c>
      <c r="C78" s="19"/>
      <c r="D78" s="169">
        <v>44426</v>
      </c>
      <c r="E78" s="171">
        <v>5700</v>
      </c>
      <c r="F78" s="19"/>
      <c r="G78" s="19"/>
      <c r="H78" s="32">
        <f t="shared" ref="H78" si="58">C78+E78-G78</f>
        <v>5700</v>
      </c>
      <c r="I78" s="19">
        <v>5</v>
      </c>
      <c r="J78" s="19">
        <f>ROUND(($K$8-D78)/365,0)</f>
        <v>0</v>
      </c>
      <c r="K78" s="32">
        <f>I78-J78</f>
        <v>5</v>
      </c>
      <c r="L78" s="19"/>
      <c r="M78" s="19">
        <f t="shared" si="55"/>
        <v>285</v>
      </c>
      <c r="N78" s="32">
        <f>H78-M78</f>
        <v>5415</v>
      </c>
      <c r="O78" s="36">
        <f>N78/H78/I78*100</f>
        <v>19</v>
      </c>
      <c r="P78" s="32">
        <v>0</v>
      </c>
      <c r="Q78" s="19">
        <f>+$Q$8-$D$78</f>
        <v>225</v>
      </c>
      <c r="R78" s="141">
        <f>H78*O78%*Q78/365</f>
        <v>667.60273972602738</v>
      </c>
      <c r="S78" s="42"/>
      <c r="T78" s="32">
        <f t="shared" ref="T78" si="59">P78+R78+S78</f>
        <v>667.60273972602738</v>
      </c>
      <c r="U78" s="35"/>
      <c r="V78" s="32">
        <f>T78-U78</f>
        <v>667.60273972602738</v>
      </c>
      <c r="W78" s="32">
        <f>H78-V78</f>
        <v>5032.3972602739723</v>
      </c>
      <c r="X78" s="19">
        <v>0</v>
      </c>
      <c r="Y78" s="186">
        <f t="shared" si="57"/>
        <v>4747.3972602739723</v>
      </c>
      <c r="Z78" s="57"/>
      <c r="AA78" s="50"/>
    </row>
    <row r="79" spans="1:27" ht="15" customHeight="1">
      <c r="A79" s="128"/>
      <c r="B79" s="75" t="s">
        <v>496</v>
      </c>
      <c r="C79" s="76">
        <f>SUM(C11:C78)</f>
        <v>2884527.7800000003</v>
      </c>
      <c r="D79" s="76"/>
      <c r="E79" s="76">
        <f>SUM(E11:E78)</f>
        <v>15200</v>
      </c>
      <c r="F79" s="76">
        <f>SUM(F11:F78)</f>
        <v>0</v>
      </c>
      <c r="G79" s="76">
        <f>SUM(G11:G78)</f>
        <v>0</v>
      </c>
      <c r="H79" s="76">
        <f>SUM(H11:H78)</f>
        <v>2899727.7800000003</v>
      </c>
      <c r="I79" s="76"/>
      <c r="J79" s="76"/>
      <c r="K79" s="76"/>
      <c r="L79" s="76">
        <f>SUM(L11:L78)</f>
        <v>255013.47967123287</v>
      </c>
      <c r="M79" s="76">
        <f>SUM(M11:M78)</f>
        <v>144989</v>
      </c>
      <c r="N79" s="76">
        <f>SUM(N11:N78)</f>
        <v>502558.19999999995</v>
      </c>
      <c r="O79" s="76"/>
      <c r="P79" s="76">
        <f>SUM(P11:P78)</f>
        <v>2629514.3003287679</v>
      </c>
      <c r="Q79" s="76"/>
      <c r="R79" s="76">
        <f t="shared" ref="R79:X79" si="60">SUM(R11:R78)</f>
        <v>45023.766027397251</v>
      </c>
      <c r="S79" s="76">
        <f t="shared" si="60"/>
        <v>0</v>
      </c>
      <c r="T79" s="76">
        <f t="shared" si="60"/>
        <v>2674538.0663561658</v>
      </c>
      <c r="U79" s="76">
        <f t="shared" si="60"/>
        <v>0</v>
      </c>
      <c r="V79" s="76">
        <f t="shared" si="60"/>
        <v>2674538.0663561658</v>
      </c>
      <c r="W79" s="76">
        <f t="shared" si="60"/>
        <v>225189.71364383557</v>
      </c>
      <c r="X79" s="76">
        <f t="shared" si="60"/>
        <v>255013.47967123287</v>
      </c>
      <c r="Y79" s="186">
        <f t="shared" si="57"/>
        <v>80200.713643835566</v>
      </c>
      <c r="Z79" s="57"/>
      <c r="AA79" s="50"/>
    </row>
    <row r="80" spans="1:27" ht="15" customHeight="1">
      <c r="Y80" s="186">
        <f t="shared" si="57"/>
        <v>0</v>
      </c>
    </row>
    <row r="81" spans="2:27" s="57" customFormat="1" ht="15" customHeight="1">
      <c r="B81" s="57" t="s">
        <v>496</v>
      </c>
      <c r="C81" s="386">
        <v>2889152.7800000003</v>
      </c>
      <c r="D81" s="387"/>
      <c r="E81" s="152">
        <v>15200</v>
      </c>
      <c r="F81" s="386">
        <v>0</v>
      </c>
      <c r="G81" s="386">
        <v>0</v>
      </c>
      <c r="H81" s="450">
        <v>2904352.7800000003</v>
      </c>
      <c r="I81" s="386"/>
      <c r="J81" s="386"/>
      <c r="K81" s="152"/>
      <c r="L81" s="386">
        <v>255242.60295890411</v>
      </c>
      <c r="M81" s="386">
        <v>145063</v>
      </c>
      <c r="N81" s="386">
        <v>506953.19999999995</v>
      </c>
      <c r="O81" s="384"/>
      <c r="P81" s="386">
        <v>2633910.1770410966</v>
      </c>
      <c r="Q81" s="386"/>
      <c r="R81" s="386">
        <v>26165.150465753424</v>
      </c>
      <c r="S81" s="386">
        <v>0</v>
      </c>
      <c r="T81" s="386">
        <v>2660075.3275068505</v>
      </c>
      <c r="U81" s="386">
        <v>0</v>
      </c>
      <c r="V81" s="386">
        <v>2660075.3275068505</v>
      </c>
      <c r="W81" s="386">
        <v>244277.45249315075</v>
      </c>
      <c r="X81" s="386">
        <v>255242.60295890411</v>
      </c>
      <c r="Y81" s="186">
        <f t="shared" si="57"/>
        <v>99214.452493150748</v>
      </c>
    </row>
    <row r="82" spans="2:27" s="57" customFormat="1" ht="15" customHeight="1">
      <c r="C82" s="386">
        <f>+C79-C81</f>
        <v>-4625</v>
      </c>
      <c r="D82" s="386">
        <f t="shared" ref="D82:X82" si="61">+D79-D81</f>
        <v>0</v>
      </c>
      <c r="E82" s="386">
        <f t="shared" si="61"/>
        <v>0</v>
      </c>
      <c r="F82" s="386">
        <f t="shared" si="61"/>
        <v>0</v>
      </c>
      <c r="G82" s="386">
        <f t="shared" si="61"/>
        <v>0</v>
      </c>
      <c r="H82" s="386">
        <f t="shared" si="61"/>
        <v>-4625</v>
      </c>
      <c r="I82" s="386">
        <f t="shared" si="61"/>
        <v>0</v>
      </c>
      <c r="J82" s="386">
        <f t="shared" si="61"/>
        <v>0</v>
      </c>
      <c r="K82" s="386">
        <f t="shared" si="61"/>
        <v>0</v>
      </c>
      <c r="L82" s="386">
        <f t="shared" si="61"/>
        <v>-229.12328767124563</v>
      </c>
      <c r="M82" s="386">
        <f t="shared" si="61"/>
        <v>-74</v>
      </c>
      <c r="N82" s="386">
        <f t="shared" si="61"/>
        <v>-4395</v>
      </c>
      <c r="O82" s="386">
        <f t="shared" si="61"/>
        <v>0</v>
      </c>
      <c r="P82" s="386">
        <f t="shared" si="61"/>
        <v>-4395.8767123287544</v>
      </c>
      <c r="Q82" s="386">
        <f t="shared" si="61"/>
        <v>0</v>
      </c>
      <c r="R82" s="386">
        <f t="shared" si="61"/>
        <v>18858.615561643826</v>
      </c>
      <c r="S82" s="386">
        <f t="shared" si="61"/>
        <v>0</v>
      </c>
      <c r="T82" s="386">
        <f t="shared" si="61"/>
        <v>14462.738849315327</v>
      </c>
      <c r="U82" s="386">
        <f t="shared" si="61"/>
        <v>0</v>
      </c>
      <c r="V82" s="386">
        <f t="shared" si="61"/>
        <v>14462.738849315327</v>
      </c>
      <c r="W82" s="386">
        <f t="shared" si="61"/>
        <v>-19087.738849315181</v>
      </c>
      <c r="X82" s="386">
        <f t="shared" si="61"/>
        <v>-229.12328767124563</v>
      </c>
      <c r="Y82" s="186">
        <f t="shared" si="57"/>
        <v>-19013.738849315181</v>
      </c>
    </row>
    <row r="83" spans="2:27" ht="15" customHeight="1">
      <c r="Y83" s="186">
        <f t="shared" si="57"/>
        <v>0</v>
      </c>
    </row>
    <row r="84" spans="2:27" ht="15" customHeight="1">
      <c r="B84" s="40" t="s">
        <v>238</v>
      </c>
      <c r="C84" s="59">
        <v>1368</v>
      </c>
      <c r="D84" s="166">
        <v>41972</v>
      </c>
      <c r="E84" s="170">
        <v>0</v>
      </c>
      <c r="F84" s="19"/>
      <c r="G84" s="19"/>
      <c r="H84" s="19">
        <f>C84+E84-G84</f>
        <v>1368</v>
      </c>
      <c r="I84" s="19">
        <v>5</v>
      </c>
      <c r="J84" s="19">
        <v>1</v>
      </c>
      <c r="K84" s="141">
        <f>I84-J84</f>
        <v>4</v>
      </c>
      <c r="L84" s="19">
        <v>67.810520547945089</v>
      </c>
      <c r="M84" s="69">
        <f>ROUND(H84*5%,0)</f>
        <v>68</v>
      </c>
      <c r="N84" s="19">
        <f>C84-M84</f>
        <v>1300</v>
      </c>
      <c r="O84" s="140">
        <f>N84/C84/I84*100</f>
        <v>19.005847953216374</v>
      </c>
      <c r="P84" s="19">
        <v>1300.1894794520549</v>
      </c>
      <c r="Q84" s="19">
        <f t="shared" si="24"/>
        <v>365</v>
      </c>
      <c r="R84" s="19"/>
      <c r="S84" s="19">
        <v>0</v>
      </c>
      <c r="T84" s="19">
        <f>P84+R84+S84</f>
        <v>1300.1894794520549</v>
      </c>
      <c r="U84" s="19">
        <v>0</v>
      </c>
      <c r="V84" s="19">
        <f>T84-U84</f>
        <v>1300.1894794520549</v>
      </c>
      <c r="W84" s="19">
        <f>H84-V84</f>
        <v>67.810520547945089</v>
      </c>
      <c r="X84" s="19">
        <v>67.810520547945089</v>
      </c>
      <c r="Y84" s="186">
        <f t="shared" si="57"/>
        <v>-0.18947945205491123</v>
      </c>
      <c r="Z84" s="57"/>
      <c r="AA84" s="50"/>
    </row>
    <row r="85" spans="2:27" ht="15" customHeight="1">
      <c r="B85" s="40" t="s">
        <v>239</v>
      </c>
      <c r="C85" s="59">
        <v>1947</v>
      </c>
      <c r="D85" s="166">
        <v>41972</v>
      </c>
      <c r="E85" s="170">
        <v>0</v>
      </c>
      <c r="F85" s="19"/>
      <c r="G85" s="19"/>
      <c r="H85" s="19">
        <f>C85+E85-G85</f>
        <v>1947</v>
      </c>
      <c r="I85" s="19">
        <v>5</v>
      </c>
      <c r="J85" s="19">
        <v>1</v>
      </c>
      <c r="K85" s="141">
        <f>I85-J85</f>
        <v>4</v>
      </c>
      <c r="L85" s="19">
        <v>96.688657534246431</v>
      </c>
      <c r="M85" s="69">
        <f t="shared" ref="M85:M87" si="62">ROUND(H85*5%,0)</f>
        <v>97</v>
      </c>
      <c r="N85" s="19">
        <f>C85-M85</f>
        <v>1850</v>
      </c>
      <c r="O85" s="140">
        <f>N85/C85/I85*100</f>
        <v>19.003595274781716</v>
      </c>
      <c r="P85" s="19">
        <v>1850.3113424657536</v>
      </c>
      <c r="Q85" s="19">
        <f t="shared" si="24"/>
        <v>365</v>
      </c>
      <c r="R85" s="19"/>
      <c r="S85" s="19">
        <v>0</v>
      </c>
      <c r="T85" s="19">
        <f>P85+R85+S85</f>
        <v>1850.3113424657536</v>
      </c>
      <c r="U85" s="19">
        <v>0</v>
      </c>
      <c r="V85" s="19">
        <f>T85-U85</f>
        <v>1850.3113424657536</v>
      </c>
      <c r="W85" s="19">
        <f>H85-V85</f>
        <v>96.688657534246431</v>
      </c>
      <c r="X85" s="19">
        <v>96.688657534246431</v>
      </c>
      <c r="Y85" s="186">
        <f t="shared" si="57"/>
        <v>-0.31134246575356883</v>
      </c>
      <c r="Z85" s="57"/>
      <c r="AA85" s="50"/>
    </row>
    <row r="86" spans="2:27" ht="15" customHeight="1">
      <c r="B86" s="40" t="s">
        <v>237</v>
      </c>
      <c r="C86" s="59">
        <v>679</v>
      </c>
      <c r="D86" s="166">
        <v>41972</v>
      </c>
      <c r="E86" s="170">
        <v>0</v>
      </c>
      <c r="F86" s="19"/>
      <c r="G86" s="19"/>
      <c r="H86" s="19">
        <f>C86+E86-G86</f>
        <v>679</v>
      </c>
      <c r="I86" s="19">
        <v>5</v>
      </c>
      <c r="J86" s="19">
        <v>1</v>
      </c>
      <c r="K86" s="141">
        <f>I86-J86</f>
        <v>4</v>
      </c>
      <c r="L86" s="19">
        <v>33.475397260274008</v>
      </c>
      <c r="M86" s="69">
        <f t="shared" si="62"/>
        <v>34</v>
      </c>
      <c r="N86" s="19">
        <f>C86-M86</f>
        <v>645</v>
      </c>
      <c r="O86" s="140">
        <f>N86/C86/I86*100</f>
        <v>18.998527245949926</v>
      </c>
      <c r="P86" s="19">
        <v>645.52460273972599</v>
      </c>
      <c r="Q86" s="19">
        <f t="shared" si="24"/>
        <v>365</v>
      </c>
      <c r="R86" s="19"/>
      <c r="S86" s="19">
        <v>0</v>
      </c>
      <c r="T86" s="19">
        <f>P86+R86+S86</f>
        <v>645.52460273972599</v>
      </c>
      <c r="U86" s="19">
        <v>0</v>
      </c>
      <c r="V86" s="19">
        <f>T86-U86</f>
        <v>645.52460273972599</v>
      </c>
      <c r="W86" s="19">
        <f>H86-V86</f>
        <v>33.475397260274008</v>
      </c>
      <c r="X86" s="19">
        <v>33.475397260274008</v>
      </c>
      <c r="Y86" s="186">
        <f t="shared" si="57"/>
        <v>-0.52460273972599225</v>
      </c>
      <c r="Z86" s="57"/>
      <c r="AA86" s="50"/>
    </row>
    <row r="87" spans="2:27" ht="15" customHeight="1">
      <c r="B87" s="40" t="s">
        <v>241</v>
      </c>
      <c r="C87" s="59">
        <v>631</v>
      </c>
      <c r="D87" s="166">
        <v>41972</v>
      </c>
      <c r="E87" s="170">
        <v>0</v>
      </c>
      <c r="F87" s="19"/>
      <c r="G87" s="19"/>
      <c r="H87" s="19">
        <f>C87+E87-G87</f>
        <v>631</v>
      </c>
      <c r="I87" s="19">
        <v>5</v>
      </c>
      <c r="J87" s="19">
        <v>1</v>
      </c>
      <c r="K87" s="141">
        <f>I87-J87</f>
        <v>4</v>
      </c>
      <c r="L87" s="19">
        <v>31.148712328767147</v>
      </c>
      <c r="M87" s="69">
        <f t="shared" si="62"/>
        <v>32</v>
      </c>
      <c r="N87" s="19">
        <f>C87-M87</f>
        <v>599</v>
      </c>
      <c r="O87" s="140">
        <f>N87/C87/I87*100</f>
        <v>18.985736925515056</v>
      </c>
      <c r="P87" s="19">
        <v>599.85128767123285</v>
      </c>
      <c r="Q87" s="19">
        <f t="shared" si="24"/>
        <v>365</v>
      </c>
      <c r="R87" s="19"/>
      <c r="S87" s="19">
        <v>0</v>
      </c>
      <c r="T87" s="19">
        <f>P87+R87+S87</f>
        <v>599.85128767123285</v>
      </c>
      <c r="U87" s="19">
        <v>0</v>
      </c>
      <c r="V87" s="19">
        <f>T87-U87</f>
        <v>599.85128767123285</v>
      </c>
      <c r="W87" s="19">
        <f>H87-V87</f>
        <v>31.148712328767147</v>
      </c>
      <c r="X87" s="19">
        <v>31.148712328767147</v>
      </c>
      <c r="Y87" s="186">
        <f t="shared" si="57"/>
        <v>-0.85128767123285343</v>
      </c>
      <c r="Z87" s="57"/>
      <c r="AA87" s="50"/>
    </row>
    <row r="88" spans="2:27" s="57" customFormat="1" ht="15" customHeight="1">
      <c r="B88" s="75" t="s">
        <v>496</v>
      </c>
      <c r="C88" s="386">
        <f>SUM(C84:C87)</f>
        <v>4625</v>
      </c>
      <c r="D88" s="386"/>
      <c r="E88" s="386">
        <f t="shared" ref="E88:X88" si="63">SUM(E84:E87)</f>
        <v>0</v>
      </c>
      <c r="F88" s="386">
        <f t="shared" si="63"/>
        <v>0</v>
      </c>
      <c r="G88" s="386">
        <f t="shared" si="63"/>
        <v>0</v>
      </c>
      <c r="H88" s="386">
        <f t="shared" si="63"/>
        <v>4625</v>
      </c>
      <c r="I88" s="386">
        <f t="shared" si="63"/>
        <v>20</v>
      </c>
      <c r="J88" s="386">
        <f t="shared" si="63"/>
        <v>4</v>
      </c>
      <c r="K88" s="386">
        <f t="shared" si="63"/>
        <v>16</v>
      </c>
      <c r="L88" s="386">
        <f t="shared" si="63"/>
        <v>229.12328767123267</v>
      </c>
      <c r="M88" s="386">
        <f t="shared" si="63"/>
        <v>231</v>
      </c>
      <c r="N88" s="386">
        <f t="shared" si="63"/>
        <v>4394</v>
      </c>
      <c r="O88" s="386">
        <f t="shared" si="63"/>
        <v>75.993707399463077</v>
      </c>
      <c r="P88" s="386">
        <f t="shared" si="63"/>
        <v>4395.8767123287671</v>
      </c>
      <c r="Q88" s="386">
        <f t="shared" si="63"/>
        <v>1460</v>
      </c>
      <c r="R88" s="386">
        <f t="shared" si="63"/>
        <v>0</v>
      </c>
      <c r="S88" s="386">
        <f t="shared" si="63"/>
        <v>0</v>
      </c>
      <c r="T88" s="386">
        <f t="shared" si="63"/>
        <v>4395.8767123287671</v>
      </c>
      <c r="U88" s="386">
        <f t="shared" si="63"/>
        <v>0</v>
      </c>
      <c r="V88" s="386">
        <f t="shared" si="63"/>
        <v>4395.8767123287671</v>
      </c>
      <c r="W88" s="386">
        <f t="shared" si="63"/>
        <v>229.12328767123267</v>
      </c>
      <c r="X88" s="386">
        <f t="shared" si="63"/>
        <v>229.12328767123267</v>
      </c>
      <c r="Y88" s="152"/>
    </row>
  </sheetData>
  <mergeCells count="7">
    <mergeCell ref="P9:V9"/>
    <mergeCell ref="W9:X9"/>
    <mergeCell ref="D10:E10"/>
    <mergeCell ref="F10:G10"/>
    <mergeCell ref="C9:H9"/>
    <mergeCell ref="I9:K9"/>
    <mergeCell ref="L9:O9"/>
  </mergeCells>
  <conditionalFormatting sqref="Y1:Y1048576">
    <cfRule type="cellIs" dxfId="2" priority="1" operator="lessThan">
      <formula>0</formula>
    </cfRule>
  </conditionalFormatting>
  <printOptions horizontalCentered="1" gridLines="1"/>
  <pageMargins left="0.25" right="0.25" top="0.75" bottom="0.5" header="0.25" footer="0.25"/>
  <pageSetup paperSize="9" scale="43" fitToHeight="2" orientation="landscape" r:id="rId1"/>
  <headerFooter alignWithMargins="0">
    <oddHeader xml:space="preserve">&amp;LDepreciation on Office Equipment&amp;CCentury NF Castings
</oddHead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autoPageBreaks="0" fitToPage="1"/>
  </sheetPr>
  <dimension ref="A1:XFC188"/>
  <sheetViews>
    <sheetView workbookViewId="0">
      <pane ySplit="8" topLeftCell="A37" activePane="bottomLeft" state="frozen"/>
      <selection pane="bottomLeft" activeCell="B33" sqref="B33"/>
    </sheetView>
  </sheetViews>
  <sheetFormatPr defaultRowHeight="15" customHeight="1"/>
  <cols>
    <col min="1" max="1" width="3" style="288" customWidth="1"/>
    <col min="2" max="2" width="47.7109375" style="424" customWidth="1"/>
    <col min="3" max="3" width="15.5703125" style="347" customWidth="1"/>
    <col min="4" max="4" width="15.5703125" style="290" hidden="1" customWidth="1"/>
    <col min="5" max="5" width="10.85546875" style="291" customWidth="1"/>
    <col min="6" max="6" width="10.140625" style="290" hidden="1" customWidth="1"/>
    <col min="7" max="7" width="14.140625" style="290" hidden="1" customWidth="1"/>
    <col min="8" max="8" width="10.140625" style="290" hidden="1" customWidth="1"/>
    <col min="9" max="9" width="10.7109375" style="291" hidden="1" customWidth="1"/>
    <col min="10" max="10" width="12" style="290" hidden="1" customWidth="1"/>
    <col min="11" max="11" width="14.28515625" style="290" customWidth="1"/>
    <col min="12" max="12" width="12.42578125" style="290" customWidth="1"/>
    <col min="13" max="13" width="15.7109375" style="290" hidden="1" customWidth="1"/>
    <col min="14" max="14" width="7.85546875" style="290" hidden="1" customWidth="1"/>
    <col min="15" max="15" width="13" style="290" hidden="1" customWidth="1"/>
    <col min="16" max="16" width="13.7109375" style="290" hidden="1" customWidth="1"/>
    <col min="17" max="17" width="13.140625" style="290" hidden="1" customWidth="1"/>
    <col min="18" max="18" width="12.42578125" style="292" hidden="1" customWidth="1"/>
    <col min="19" max="19" width="15.28515625" style="293" hidden="1" customWidth="1"/>
    <col min="20" max="21" width="12.5703125" style="290" hidden="1" customWidth="1"/>
    <col min="22" max="22" width="11.28515625" style="290" hidden="1" customWidth="1"/>
    <col min="23" max="23" width="15.42578125" style="290" hidden="1" customWidth="1"/>
    <col min="24" max="24" width="12.42578125" style="290" hidden="1" customWidth="1"/>
    <col min="25" max="25" width="14.42578125" style="290" hidden="1" customWidth="1"/>
    <col min="26" max="26" width="16.5703125" style="290" customWidth="1"/>
    <col min="27" max="27" width="14.7109375" style="290" hidden="1" customWidth="1"/>
    <col min="28" max="28" width="11.140625" style="288" customWidth="1"/>
    <col min="29" max="34" width="9.140625" style="288" customWidth="1"/>
    <col min="35" max="188" width="9.140625" style="288"/>
    <col min="189" max="189" width="3" style="288" customWidth="1"/>
    <col min="190" max="190" width="47" style="288" customWidth="1"/>
    <col min="191" max="191" width="8.85546875" style="288" customWidth="1"/>
    <col min="192" max="201" width="9.140625" style="288" customWidth="1"/>
    <col min="202" max="202" width="13.42578125" style="288" customWidth="1"/>
    <col min="203" max="206" width="12.42578125" style="288" customWidth="1"/>
    <col min="207" max="207" width="13.5703125" style="288" customWidth="1"/>
    <col min="208" max="212" width="12.42578125" style="288" customWidth="1"/>
    <col min="213" max="213" width="14.5703125" style="288" customWidth="1"/>
    <col min="214" max="221" width="12.42578125" style="288" customWidth="1"/>
    <col min="222" max="222" width="15" style="288" customWidth="1"/>
    <col min="223" max="223" width="14.7109375" style="288" customWidth="1"/>
    <col min="224" max="269" width="9.140625" style="288" customWidth="1"/>
    <col min="270" max="270" width="9.140625" style="288"/>
    <col min="271" max="271" width="12.140625" style="288" bestFit="1" customWidth="1"/>
    <col min="272" max="272" width="9.85546875" style="288" bestFit="1" customWidth="1"/>
    <col min="273" max="444" width="9.140625" style="288"/>
    <col min="445" max="445" width="3" style="288" customWidth="1"/>
    <col min="446" max="446" width="47" style="288" customWidth="1"/>
    <col min="447" max="447" width="8.85546875" style="288" customWidth="1"/>
    <col min="448" max="457" width="9.140625" style="288" customWidth="1"/>
    <col min="458" max="458" width="13.42578125" style="288" customWidth="1"/>
    <col min="459" max="462" width="12.42578125" style="288" customWidth="1"/>
    <col min="463" max="463" width="13.5703125" style="288" customWidth="1"/>
    <col min="464" max="468" width="12.42578125" style="288" customWidth="1"/>
    <col min="469" max="469" width="14.5703125" style="288" customWidth="1"/>
    <col min="470" max="477" width="12.42578125" style="288" customWidth="1"/>
    <col min="478" max="478" width="15" style="288" customWidth="1"/>
    <col min="479" max="479" width="14.7109375" style="288" customWidth="1"/>
    <col min="480" max="525" width="9.140625" style="288" customWidth="1"/>
    <col min="526" max="526" width="9.140625" style="288"/>
    <col min="527" max="527" width="12.140625" style="288" bestFit="1" customWidth="1"/>
    <col min="528" max="528" width="9.85546875" style="288" bestFit="1" customWidth="1"/>
    <col min="529" max="700" width="9.140625" style="288"/>
    <col min="701" max="701" width="3" style="288" customWidth="1"/>
    <col min="702" max="702" width="47" style="288" customWidth="1"/>
    <col min="703" max="703" width="8.85546875" style="288" customWidth="1"/>
    <col min="704" max="713" width="9.140625" style="288" customWidth="1"/>
    <col min="714" max="714" width="13.42578125" style="288" customWidth="1"/>
    <col min="715" max="718" width="12.42578125" style="288" customWidth="1"/>
    <col min="719" max="719" width="13.5703125" style="288" customWidth="1"/>
    <col min="720" max="724" width="12.42578125" style="288" customWidth="1"/>
    <col min="725" max="725" width="14.5703125" style="288" customWidth="1"/>
    <col min="726" max="733" width="12.42578125" style="288" customWidth="1"/>
    <col min="734" max="734" width="15" style="288" customWidth="1"/>
    <col min="735" max="735" width="14.7109375" style="288" customWidth="1"/>
    <col min="736" max="781" width="9.140625" style="288" customWidth="1"/>
    <col min="782" max="782" width="9.140625" style="288"/>
    <col min="783" max="783" width="12.140625" style="288" bestFit="1" customWidth="1"/>
    <col min="784" max="784" width="9.85546875" style="288" bestFit="1" customWidth="1"/>
    <col min="785" max="956" width="9.140625" style="288"/>
    <col min="957" max="957" width="3" style="288" customWidth="1"/>
    <col min="958" max="958" width="47" style="288" customWidth="1"/>
    <col min="959" max="959" width="8.85546875" style="288" customWidth="1"/>
    <col min="960" max="969" width="9.140625" style="288" customWidth="1"/>
    <col min="970" max="970" width="13.42578125" style="288" customWidth="1"/>
    <col min="971" max="974" width="12.42578125" style="288" customWidth="1"/>
    <col min="975" max="975" width="13.5703125" style="288" customWidth="1"/>
    <col min="976" max="980" width="12.42578125" style="288" customWidth="1"/>
    <col min="981" max="981" width="14.5703125" style="288" customWidth="1"/>
    <col min="982" max="989" width="12.42578125" style="288" customWidth="1"/>
    <col min="990" max="990" width="15" style="288" customWidth="1"/>
    <col min="991" max="991" width="14.7109375" style="288" customWidth="1"/>
    <col min="992" max="1037" width="9.140625" style="288" customWidth="1"/>
    <col min="1038" max="1038" width="9.140625" style="288"/>
    <col min="1039" max="1039" width="12.140625" style="288" bestFit="1" customWidth="1"/>
    <col min="1040" max="1040" width="9.85546875" style="288" bestFit="1" customWidth="1"/>
    <col min="1041" max="1212" width="9.140625" style="288"/>
    <col min="1213" max="1213" width="3" style="288" customWidth="1"/>
    <col min="1214" max="1214" width="47" style="288" customWidth="1"/>
    <col min="1215" max="1215" width="8.85546875" style="288" customWidth="1"/>
    <col min="1216" max="1225" width="9.140625" style="288" customWidth="1"/>
    <col min="1226" max="1226" width="13.42578125" style="288" customWidth="1"/>
    <col min="1227" max="1230" width="12.42578125" style="288" customWidth="1"/>
    <col min="1231" max="1231" width="13.5703125" style="288" customWidth="1"/>
    <col min="1232" max="1236" width="12.42578125" style="288" customWidth="1"/>
    <col min="1237" max="1237" width="14.5703125" style="288" customWidth="1"/>
    <col min="1238" max="1245" width="12.42578125" style="288" customWidth="1"/>
    <col min="1246" max="1246" width="15" style="288" customWidth="1"/>
    <col min="1247" max="1247" width="14.7109375" style="288" customWidth="1"/>
    <col min="1248" max="1293" width="9.140625" style="288" customWidth="1"/>
    <col min="1294" max="1294" width="9.140625" style="288"/>
    <col min="1295" max="1295" width="12.140625" style="288" bestFit="1" customWidth="1"/>
    <col min="1296" max="1296" width="9.85546875" style="288" bestFit="1" customWidth="1"/>
    <col min="1297" max="1468" width="9.140625" style="288"/>
    <col min="1469" max="1469" width="3" style="288" customWidth="1"/>
    <col min="1470" max="1470" width="47" style="288" customWidth="1"/>
    <col min="1471" max="1471" width="8.85546875" style="288" customWidth="1"/>
    <col min="1472" max="1481" width="9.140625" style="288" customWidth="1"/>
    <col min="1482" max="1482" width="13.42578125" style="288" customWidth="1"/>
    <col min="1483" max="1486" width="12.42578125" style="288" customWidth="1"/>
    <col min="1487" max="1487" width="13.5703125" style="288" customWidth="1"/>
    <col min="1488" max="1492" width="12.42578125" style="288" customWidth="1"/>
    <col min="1493" max="1493" width="14.5703125" style="288" customWidth="1"/>
    <col min="1494" max="1501" width="12.42578125" style="288" customWidth="1"/>
    <col min="1502" max="1502" width="15" style="288" customWidth="1"/>
    <col min="1503" max="1503" width="14.7109375" style="288" customWidth="1"/>
    <col min="1504" max="1549" width="9.140625" style="288" customWidth="1"/>
    <col min="1550" max="1550" width="9.140625" style="288"/>
    <col min="1551" max="1551" width="12.140625" style="288" bestFit="1" customWidth="1"/>
    <col min="1552" max="1552" width="9.85546875" style="288" bestFit="1" customWidth="1"/>
    <col min="1553" max="1724" width="9.140625" style="288"/>
    <col min="1725" max="1725" width="3" style="288" customWidth="1"/>
    <col min="1726" max="1726" width="47" style="288" customWidth="1"/>
    <col min="1727" max="1727" width="8.85546875" style="288" customWidth="1"/>
    <col min="1728" max="1737" width="9.140625" style="288" customWidth="1"/>
    <col min="1738" max="1738" width="13.42578125" style="288" customWidth="1"/>
    <col min="1739" max="1742" width="12.42578125" style="288" customWidth="1"/>
    <col min="1743" max="1743" width="13.5703125" style="288" customWidth="1"/>
    <col min="1744" max="1748" width="12.42578125" style="288" customWidth="1"/>
    <col min="1749" max="1749" width="14.5703125" style="288" customWidth="1"/>
    <col min="1750" max="1757" width="12.42578125" style="288" customWidth="1"/>
    <col min="1758" max="1758" width="15" style="288" customWidth="1"/>
    <col min="1759" max="1759" width="14.7109375" style="288" customWidth="1"/>
    <col min="1760" max="1805" width="9.140625" style="288" customWidth="1"/>
    <col min="1806" max="1806" width="9.140625" style="288"/>
    <col min="1807" max="1807" width="12.140625" style="288" bestFit="1" customWidth="1"/>
    <col min="1808" max="1808" width="9.85546875" style="288" bestFit="1" customWidth="1"/>
    <col min="1809" max="1980" width="9.140625" style="288"/>
    <col min="1981" max="1981" width="3" style="288" customWidth="1"/>
    <col min="1982" max="1982" width="47" style="288" customWidth="1"/>
    <col min="1983" max="1983" width="8.85546875" style="288" customWidth="1"/>
    <col min="1984" max="1993" width="9.140625" style="288" customWidth="1"/>
    <col min="1994" max="1994" width="13.42578125" style="288" customWidth="1"/>
    <col min="1995" max="1998" width="12.42578125" style="288" customWidth="1"/>
    <col min="1999" max="1999" width="13.5703125" style="288" customWidth="1"/>
    <col min="2000" max="2004" width="12.42578125" style="288" customWidth="1"/>
    <col min="2005" max="2005" width="14.5703125" style="288" customWidth="1"/>
    <col min="2006" max="2013" width="12.42578125" style="288" customWidth="1"/>
    <col min="2014" max="2014" width="15" style="288" customWidth="1"/>
    <col min="2015" max="2015" width="14.7109375" style="288" customWidth="1"/>
    <col min="2016" max="2061" width="9.140625" style="288" customWidth="1"/>
    <col min="2062" max="2062" width="9.140625" style="288"/>
    <col min="2063" max="2063" width="12.140625" style="288" bestFit="1" customWidth="1"/>
    <col min="2064" max="2064" width="9.85546875" style="288" bestFit="1" customWidth="1"/>
    <col min="2065" max="2236" width="9.140625" style="288"/>
    <col min="2237" max="2237" width="3" style="288" customWidth="1"/>
    <col min="2238" max="2238" width="47" style="288" customWidth="1"/>
    <col min="2239" max="2239" width="8.85546875" style="288" customWidth="1"/>
    <col min="2240" max="2249" width="9.140625" style="288" customWidth="1"/>
    <col min="2250" max="2250" width="13.42578125" style="288" customWidth="1"/>
    <col min="2251" max="2254" width="12.42578125" style="288" customWidth="1"/>
    <col min="2255" max="2255" width="13.5703125" style="288" customWidth="1"/>
    <col min="2256" max="2260" width="12.42578125" style="288" customWidth="1"/>
    <col min="2261" max="2261" width="14.5703125" style="288" customWidth="1"/>
    <col min="2262" max="2269" width="12.42578125" style="288" customWidth="1"/>
    <col min="2270" max="2270" width="15" style="288" customWidth="1"/>
    <col min="2271" max="2271" width="14.7109375" style="288" customWidth="1"/>
    <col min="2272" max="2317" width="9.140625" style="288" customWidth="1"/>
    <col min="2318" max="2318" width="9.140625" style="288"/>
    <col min="2319" max="2319" width="12.140625" style="288" bestFit="1" customWidth="1"/>
    <col min="2320" max="2320" width="9.85546875" style="288" bestFit="1" customWidth="1"/>
    <col min="2321" max="2492" width="9.140625" style="288"/>
    <col min="2493" max="2493" width="3" style="288" customWidth="1"/>
    <col min="2494" max="2494" width="47" style="288" customWidth="1"/>
    <col min="2495" max="2495" width="8.85546875" style="288" customWidth="1"/>
    <col min="2496" max="2505" width="9.140625" style="288" customWidth="1"/>
    <col min="2506" max="2506" width="13.42578125" style="288" customWidth="1"/>
    <col min="2507" max="2510" width="12.42578125" style="288" customWidth="1"/>
    <col min="2511" max="2511" width="13.5703125" style="288" customWidth="1"/>
    <col min="2512" max="2516" width="12.42578125" style="288" customWidth="1"/>
    <col min="2517" max="2517" width="14.5703125" style="288" customWidth="1"/>
    <col min="2518" max="2525" width="12.42578125" style="288" customWidth="1"/>
    <col min="2526" max="2526" width="15" style="288" customWidth="1"/>
    <col min="2527" max="2527" width="14.7109375" style="288" customWidth="1"/>
    <col min="2528" max="2573" width="9.140625" style="288" customWidth="1"/>
    <col min="2574" max="2574" width="9.140625" style="288"/>
    <col min="2575" max="2575" width="12.140625" style="288" bestFit="1" customWidth="1"/>
    <col min="2576" max="2576" width="9.85546875" style="288" bestFit="1" customWidth="1"/>
    <col min="2577" max="2748" width="9.140625" style="288"/>
    <col min="2749" max="2749" width="3" style="288" customWidth="1"/>
    <col min="2750" max="2750" width="47" style="288" customWidth="1"/>
    <col min="2751" max="2751" width="8.85546875" style="288" customWidth="1"/>
    <col min="2752" max="2761" width="9.140625" style="288" customWidth="1"/>
    <col min="2762" max="2762" width="13.42578125" style="288" customWidth="1"/>
    <col min="2763" max="2766" width="12.42578125" style="288" customWidth="1"/>
    <col min="2767" max="2767" width="13.5703125" style="288" customWidth="1"/>
    <col min="2768" max="2772" width="12.42578125" style="288" customWidth="1"/>
    <col min="2773" max="2773" width="14.5703125" style="288" customWidth="1"/>
    <col min="2774" max="2781" width="12.42578125" style="288" customWidth="1"/>
    <col min="2782" max="2782" width="15" style="288" customWidth="1"/>
    <col min="2783" max="2783" width="14.7109375" style="288" customWidth="1"/>
    <col min="2784" max="2829" width="9.140625" style="288" customWidth="1"/>
    <col min="2830" max="2830" width="9.140625" style="288"/>
    <col min="2831" max="2831" width="12.140625" style="288" bestFit="1" customWidth="1"/>
    <col min="2832" max="2832" width="9.85546875" style="288" bestFit="1" customWidth="1"/>
    <col min="2833" max="3004" width="9.140625" style="288"/>
    <col min="3005" max="3005" width="3" style="288" customWidth="1"/>
    <col min="3006" max="3006" width="47" style="288" customWidth="1"/>
    <col min="3007" max="3007" width="8.85546875" style="288" customWidth="1"/>
    <col min="3008" max="3017" width="9.140625" style="288" customWidth="1"/>
    <col min="3018" max="3018" width="13.42578125" style="288" customWidth="1"/>
    <col min="3019" max="3022" width="12.42578125" style="288" customWidth="1"/>
    <col min="3023" max="3023" width="13.5703125" style="288" customWidth="1"/>
    <col min="3024" max="3028" width="12.42578125" style="288" customWidth="1"/>
    <col min="3029" max="3029" width="14.5703125" style="288" customWidth="1"/>
    <col min="3030" max="3037" width="12.42578125" style="288" customWidth="1"/>
    <col min="3038" max="3038" width="15" style="288" customWidth="1"/>
    <col min="3039" max="3039" width="14.7109375" style="288" customWidth="1"/>
    <col min="3040" max="3085" width="9.140625" style="288" customWidth="1"/>
    <col min="3086" max="3086" width="9.140625" style="288"/>
    <col min="3087" max="3087" width="12.140625" style="288" bestFit="1" customWidth="1"/>
    <col min="3088" max="3088" width="9.85546875" style="288" bestFit="1" customWidth="1"/>
    <col min="3089" max="3260" width="9.140625" style="288"/>
    <col min="3261" max="3261" width="3" style="288" customWidth="1"/>
    <col min="3262" max="3262" width="47" style="288" customWidth="1"/>
    <col min="3263" max="3263" width="8.85546875" style="288" customWidth="1"/>
    <col min="3264" max="3273" width="9.140625" style="288" customWidth="1"/>
    <col min="3274" max="3274" width="13.42578125" style="288" customWidth="1"/>
    <col min="3275" max="3278" width="12.42578125" style="288" customWidth="1"/>
    <col min="3279" max="3279" width="13.5703125" style="288" customWidth="1"/>
    <col min="3280" max="3284" width="12.42578125" style="288" customWidth="1"/>
    <col min="3285" max="3285" width="14.5703125" style="288" customWidth="1"/>
    <col min="3286" max="3293" width="12.42578125" style="288" customWidth="1"/>
    <col min="3294" max="3294" width="15" style="288" customWidth="1"/>
    <col min="3295" max="3295" width="14.7109375" style="288" customWidth="1"/>
    <col min="3296" max="3341" width="9.140625" style="288" customWidth="1"/>
    <col min="3342" max="3342" width="9.140625" style="288"/>
    <col min="3343" max="3343" width="12.140625" style="288" bestFit="1" customWidth="1"/>
    <col min="3344" max="3344" width="9.85546875" style="288" bestFit="1" customWidth="1"/>
    <col min="3345" max="3516" width="9.140625" style="288"/>
    <col min="3517" max="3517" width="3" style="288" customWidth="1"/>
    <col min="3518" max="3518" width="47" style="288" customWidth="1"/>
    <col min="3519" max="3519" width="8.85546875" style="288" customWidth="1"/>
    <col min="3520" max="3529" width="9.140625" style="288" customWidth="1"/>
    <col min="3530" max="3530" width="13.42578125" style="288" customWidth="1"/>
    <col min="3531" max="3534" width="12.42578125" style="288" customWidth="1"/>
    <col min="3535" max="3535" width="13.5703125" style="288" customWidth="1"/>
    <col min="3536" max="3540" width="12.42578125" style="288" customWidth="1"/>
    <col min="3541" max="3541" width="14.5703125" style="288" customWidth="1"/>
    <col min="3542" max="3549" width="12.42578125" style="288" customWidth="1"/>
    <col min="3550" max="3550" width="15" style="288" customWidth="1"/>
    <col min="3551" max="3551" width="14.7109375" style="288" customWidth="1"/>
    <col min="3552" max="3597" width="9.140625" style="288" customWidth="1"/>
    <col min="3598" max="3598" width="9.140625" style="288"/>
    <col min="3599" max="3599" width="12.140625" style="288" bestFit="1" customWidth="1"/>
    <col min="3600" max="3600" width="9.85546875" style="288" bestFit="1" customWidth="1"/>
    <col min="3601" max="3772" width="9.140625" style="288"/>
    <col min="3773" max="3773" width="3" style="288" customWidth="1"/>
    <col min="3774" max="3774" width="47" style="288" customWidth="1"/>
    <col min="3775" max="3775" width="8.85546875" style="288" customWidth="1"/>
    <col min="3776" max="3785" width="9.140625" style="288" customWidth="1"/>
    <col min="3786" max="3786" width="13.42578125" style="288" customWidth="1"/>
    <col min="3787" max="3790" width="12.42578125" style="288" customWidth="1"/>
    <col min="3791" max="3791" width="13.5703125" style="288" customWidth="1"/>
    <col min="3792" max="3796" width="12.42578125" style="288" customWidth="1"/>
    <col min="3797" max="3797" width="14.5703125" style="288" customWidth="1"/>
    <col min="3798" max="3805" width="12.42578125" style="288" customWidth="1"/>
    <col min="3806" max="3806" width="15" style="288" customWidth="1"/>
    <col min="3807" max="3807" width="14.7109375" style="288" customWidth="1"/>
    <col min="3808" max="3853" width="9.140625" style="288" customWidth="1"/>
    <col min="3854" max="3854" width="9.140625" style="288"/>
    <col min="3855" max="3855" width="12.140625" style="288" bestFit="1" customWidth="1"/>
    <col min="3856" max="3856" width="9.85546875" style="288" bestFit="1" customWidth="1"/>
    <col min="3857" max="4028" width="9.140625" style="288"/>
    <col min="4029" max="4029" width="3" style="288" customWidth="1"/>
    <col min="4030" max="4030" width="47" style="288" customWidth="1"/>
    <col min="4031" max="4031" width="8.85546875" style="288" customWidth="1"/>
    <col min="4032" max="4041" width="9.140625" style="288" customWidth="1"/>
    <col min="4042" max="4042" width="13.42578125" style="288" customWidth="1"/>
    <col min="4043" max="4046" width="12.42578125" style="288" customWidth="1"/>
    <col min="4047" max="4047" width="13.5703125" style="288" customWidth="1"/>
    <col min="4048" max="4052" width="12.42578125" style="288" customWidth="1"/>
    <col min="4053" max="4053" width="14.5703125" style="288" customWidth="1"/>
    <col min="4054" max="4061" width="12.42578125" style="288" customWidth="1"/>
    <col min="4062" max="4062" width="15" style="288" customWidth="1"/>
    <col min="4063" max="4063" width="14.7109375" style="288" customWidth="1"/>
    <col min="4064" max="4109" width="9.140625" style="288" customWidth="1"/>
    <col min="4110" max="4110" width="9.140625" style="288"/>
    <col min="4111" max="4111" width="12.140625" style="288" bestFit="1" customWidth="1"/>
    <col min="4112" max="4112" width="9.85546875" style="288" bestFit="1" customWidth="1"/>
    <col min="4113" max="4284" width="9.140625" style="288"/>
    <col min="4285" max="4285" width="3" style="288" customWidth="1"/>
    <col min="4286" max="4286" width="47" style="288" customWidth="1"/>
    <col min="4287" max="4287" width="8.85546875" style="288" customWidth="1"/>
    <col min="4288" max="4297" width="9.140625" style="288" customWidth="1"/>
    <col min="4298" max="4298" width="13.42578125" style="288" customWidth="1"/>
    <col min="4299" max="4302" width="12.42578125" style="288" customWidth="1"/>
    <col min="4303" max="4303" width="13.5703125" style="288" customWidth="1"/>
    <col min="4304" max="4308" width="12.42578125" style="288" customWidth="1"/>
    <col min="4309" max="4309" width="14.5703125" style="288" customWidth="1"/>
    <col min="4310" max="4317" width="12.42578125" style="288" customWidth="1"/>
    <col min="4318" max="4318" width="15" style="288" customWidth="1"/>
    <col min="4319" max="4319" width="14.7109375" style="288" customWidth="1"/>
    <col min="4320" max="4365" width="9.140625" style="288" customWidth="1"/>
    <col min="4366" max="4366" width="9.140625" style="288"/>
    <col min="4367" max="4367" width="12.140625" style="288" bestFit="1" customWidth="1"/>
    <col min="4368" max="4368" width="9.85546875" style="288" bestFit="1" customWidth="1"/>
    <col min="4369" max="4540" width="9.140625" style="288"/>
    <col min="4541" max="4541" width="3" style="288" customWidth="1"/>
    <col min="4542" max="4542" width="47" style="288" customWidth="1"/>
    <col min="4543" max="4543" width="8.85546875" style="288" customWidth="1"/>
    <col min="4544" max="4553" width="9.140625" style="288" customWidth="1"/>
    <col min="4554" max="4554" width="13.42578125" style="288" customWidth="1"/>
    <col min="4555" max="4558" width="12.42578125" style="288" customWidth="1"/>
    <col min="4559" max="4559" width="13.5703125" style="288" customWidth="1"/>
    <col min="4560" max="4564" width="12.42578125" style="288" customWidth="1"/>
    <col min="4565" max="4565" width="14.5703125" style="288" customWidth="1"/>
    <col min="4566" max="4573" width="12.42578125" style="288" customWidth="1"/>
    <col min="4574" max="4574" width="15" style="288" customWidth="1"/>
    <col min="4575" max="4575" width="14.7109375" style="288" customWidth="1"/>
    <col min="4576" max="4621" width="9.140625" style="288" customWidth="1"/>
    <col min="4622" max="4622" width="9.140625" style="288"/>
    <col min="4623" max="4623" width="12.140625" style="288" bestFit="1" customWidth="1"/>
    <col min="4624" max="4624" width="9.85546875" style="288" bestFit="1" customWidth="1"/>
    <col min="4625" max="4796" width="9.140625" style="288"/>
    <col min="4797" max="4797" width="3" style="288" customWidth="1"/>
    <col min="4798" max="4798" width="47" style="288" customWidth="1"/>
    <col min="4799" max="4799" width="8.85546875" style="288" customWidth="1"/>
    <col min="4800" max="4809" width="9.140625" style="288" customWidth="1"/>
    <col min="4810" max="4810" width="13.42578125" style="288" customWidth="1"/>
    <col min="4811" max="4814" width="12.42578125" style="288" customWidth="1"/>
    <col min="4815" max="4815" width="13.5703125" style="288" customWidth="1"/>
    <col min="4816" max="4820" width="12.42578125" style="288" customWidth="1"/>
    <col min="4821" max="4821" width="14.5703125" style="288" customWidth="1"/>
    <col min="4822" max="4829" width="12.42578125" style="288" customWidth="1"/>
    <col min="4830" max="4830" width="15" style="288" customWidth="1"/>
    <col min="4831" max="4831" width="14.7109375" style="288" customWidth="1"/>
    <col min="4832" max="4877" width="9.140625" style="288" customWidth="1"/>
    <col min="4878" max="4878" width="9.140625" style="288"/>
    <col min="4879" max="4879" width="12.140625" style="288" bestFit="1" customWidth="1"/>
    <col min="4880" max="4880" width="9.85546875" style="288" bestFit="1" customWidth="1"/>
    <col min="4881" max="5052" width="9.140625" style="288"/>
    <col min="5053" max="5053" width="3" style="288" customWidth="1"/>
    <col min="5054" max="5054" width="47" style="288" customWidth="1"/>
    <col min="5055" max="5055" width="8.85546875" style="288" customWidth="1"/>
    <col min="5056" max="5065" width="9.140625" style="288" customWidth="1"/>
    <col min="5066" max="5066" width="13.42578125" style="288" customWidth="1"/>
    <col min="5067" max="5070" width="12.42578125" style="288" customWidth="1"/>
    <col min="5071" max="5071" width="13.5703125" style="288" customWidth="1"/>
    <col min="5072" max="5076" width="12.42578125" style="288" customWidth="1"/>
    <col min="5077" max="5077" width="14.5703125" style="288" customWidth="1"/>
    <col min="5078" max="5085" width="12.42578125" style="288" customWidth="1"/>
    <col min="5086" max="5086" width="15" style="288" customWidth="1"/>
    <col min="5087" max="5087" width="14.7109375" style="288" customWidth="1"/>
    <col min="5088" max="5133" width="9.140625" style="288" customWidth="1"/>
    <col min="5134" max="5134" width="9.140625" style="288"/>
    <col min="5135" max="5135" width="12.140625" style="288" bestFit="1" customWidth="1"/>
    <col min="5136" max="5136" width="9.85546875" style="288" bestFit="1" customWidth="1"/>
    <col min="5137" max="5308" width="9.140625" style="288"/>
    <col min="5309" max="5309" width="3" style="288" customWidth="1"/>
    <col min="5310" max="5310" width="47" style="288" customWidth="1"/>
    <col min="5311" max="5311" width="8.85546875" style="288" customWidth="1"/>
    <col min="5312" max="5321" width="9.140625" style="288" customWidth="1"/>
    <col min="5322" max="5322" width="13.42578125" style="288" customWidth="1"/>
    <col min="5323" max="5326" width="12.42578125" style="288" customWidth="1"/>
    <col min="5327" max="5327" width="13.5703125" style="288" customWidth="1"/>
    <col min="5328" max="5332" width="12.42578125" style="288" customWidth="1"/>
    <col min="5333" max="5333" width="14.5703125" style="288" customWidth="1"/>
    <col min="5334" max="5341" width="12.42578125" style="288" customWidth="1"/>
    <col min="5342" max="5342" width="15" style="288" customWidth="1"/>
    <col min="5343" max="5343" width="14.7109375" style="288" customWidth="1"/>
    <col min="5344" max="5389" width="9.140625" style="288" customWidth="1"/>
    <col min="5390" max="5390" width="9.140625" style="288"/>
    <col min="5391" max="5391" width="12.140625" style="288" bestFit="1" customWidth="1"/>
    <col min="5392" max="5392" width="9.85546875" style="288" bestFit="1" customWidth="1"/>
    <col min="5393" max="5564" width="9.140625" style="288"/>
    <col min="5565" max="5565" width="3" style="288" customWidth="1"/>
    <col min="5566" max="5566" width="47" style="288" customWidth="1"/>
    <col min="5567" max="5567" width="8.85546875" style="288" customWidth="1"/>
    <col min="5568" max="5577" width="9.140625" style="288" customWidth="1"/>
    <col min="5578" max="5578" width="13.42578125" style="288" customWidth="1"/>
    <col min="5579" max="5582" width="12.42578125" style="288" customWidth="1"/>
    <col min="5583" max="5583" width="13.5703125" style="288" customWidth="1"/>
    <col min="5584" max="5588" width="12.42578125" style="288" customWidth="1"/>
    <col min="5589" max="5589" width="14.5703125" style="288" customWidth="1"/>
    <col min="5590" max="5597" width="12.42578125" style="288" customWidth="1"/>
    <col min="5598" max="5598" width="15" style="288" customWidth="1"/>
    <col min="5599" max="5599" width="14.7109375" style="288" customWidth="1"/>
    <col min="5600" max="5645" width="9.140625" style="288" customWidth="1"/>
    <col min="5646" max="5646" width="9.140625" style="288"/>
    <col min="5647" max="5647" width="12.140625" style="288" bestFit="1" customWidth="1"/>
    <col min="5648" max="5648" width="9.85546875" style="288" bestFit="1" customWidth="1"/>
    <col min="5649" max="5820" width="9.140625" style="288"/>
    <col min="5821" max="5821" width="3" style="288" customWidth="1"/>
    <col min="5822" max="5822" width="47" style="288" customWidth="1"/>
    <col min="5823" max="5823" width="8.85546875" style="288" customWidth="1"/>
    <col min="5824" max="5833" width="9.140625" style="288" customWidth="1"/>
    <col min="5834" max="5834" width="13.42578125" style="288" customWidth="1"/>
    <col min="5835" max="5838" width="12.42578125" style="288" customWidth="1"/>
    <col min="5839" max="5839" width="13.5703125" style="288" customWidth="1"/>
    <col min="5840" max="5844" width="12.42578125" style="288" customWidth="1"/>
    <col min="5845" max="5845" width="14.5703125" style="288" customWidth="1"/>
    <col min="5846" max="5853" width="12.42578125" style="288" customWidth="1"/>
    <col min="5854" max="5854" width="15" style="288" customWidth="1"/>
    <col min="5855" max="5855" width="14.7109375" style="288" customWidth="1"/>
    <col min="5856" max="5901" width="9.140625" style="288" customWidth="1"/>
    <col min="5902" max="5902" width="9.140625" style="288"/>
    <col min="5903" max="5903" width="12.140625" style="288" bestFit="1" customWidth="1"/>
    <col min="5904" max="5904" width="9.85546875" style="288" bestFit="1" customWidth="1"/>
    <col min="5905" max="6076" width="9.140625" style="288"/>
    <col min="6077" max="6077" width="3" style="288" customWidth="1"/>
    <col min="6078" max="6078" width="47" style="288" customWidth="1"/>
    <col min="6079" max="6079" width="8.85546875" style="288" customWidth="1"/>
    <col min="6080" max="6089" width="9.140625" style="288" customWidth="1"/>
    <col min="6090" max="6090" width="13.42578125" style="288" customWidth="1"/>
    <col min="6091" max="6094" width="12.42578125" style="288" customWidth="1"/>
    <col min="6095" max="6095" width="13.5703125" style="288" customWidth="1"/>
    <col min="6096" max="6100" width="12.42578125" style="288" customWidth="1"/>
    <col min="6101" max="6101" width="14.5703125" style="288" customWidth="1"/>
    <col min="6102" max="6109" width="12.42578125" style="288" customWidth="1"/>
    <col min="6110" max="6110" width="15" style="288" customWidth="1"/>
    <col min="6111" max="6111" width="14.7109375" style="288" customWidth="1"/>
    <col min="6112" max="6157" width="9.140625" style="288" customWidth="1"/>
    <col min="6158" max="6158" width="9.140625" style="288"/>
    <col min="6159" max="6159" width="12.140625" style="288" bestFit="1" customWidth="1"/>
    <col min="6160" max="6160" width="9.85546875" style="288" bestFit="1" customWidth="1"/>
    <col min="6161" max="6332" width="9.140625" style="288"/>
    <col min="6333" max="6333" width="3" style="288" customWidth="1"/>
    <col min="6334" max="6334" width="47" style="288" customWidth="1"/>
    <col min="6335" max="6335" width="8.85546875" style="288" customWidth="1"/>
    <col min="6336" max="6345" width="9.140625" style="288" customWidth="1"/>
    <col min="6346" max="6346" width="13.42578125" style="288" customWidth="1"/>
    <col min="6347" max="6350" width="12.42578125" style="288" customWidth="1"/>
    <col min="6351" max="6351" width="13.5703125" style="288" customWidth="1"/>
    <col min="6352" max="6356" width="12.42578125" style="288" customWidth="1"/>
    <col min="6357" max="6357" width="14.5703125" style="288" customWidth="1"/>
    <col min="6358" max="6365" width="12.42578125" style="288" customWidth="1"/>
    <col min="6366" max="6366" width="15" style="288" customWidth="1"/>
    <col min="6367" max="6367" width="14.7109375" style="288" customWidth="1"/>
    <col min="6368" max="6413" width="9.140625" style="288" customWidth="1"/>
    <col min="6414" max="6414" width="9.140625" style="288"/>
    <col min="6415" max="6415" width="12.140625" style="288" bestFit="1" customWidth="1"/>
    <col min="6416" max="6416" width="9.85546875" style="288" bestFit="1" customWidth="1"/>
    <col min="6417" max="6588" width="9.140625" style="288"/>
    <col min="6589" max="6589" width="3" style="288" customWidth="1"/>
    <col min="6590" max="6590" width="47" style="288" customWidth="1"/>
    <col min="6591" max="6591" width="8.85546875" style="288" customWidth="1"/>
    <col min="6592" max="6601" width="9.140625" style="288" customWidth="1"/>
    <col min="6602" max="6602" width="13.42578125" style="288" customWidth="1"/>
    <col min="6603" max="6606" width="12.42578125" style="288" customWidth="1"/>
    <col min="6607" max="6607" width="13.5703125" style="288" customWidth="1"/>
    <col min="6608" max="6612" width="12.42578125" style="288" customWidth="1"/>
    <col min="6613" max="6613" width="14.5703125" style="288" customWidth="1"/>
    <col min="6614" max="6621" width="12.42578125" style="288" customWidth="1"/>
    <col min="6622" max="6622" width="15" style="288" customWidth="1"/>
    <col min="6623" max="6623" width="14.7109375" style="288" customWidth="1"/>
    <col min="6624" max="6669" width="9.140625" style="288" customWidth="1"/>
    <col min="6670" max="6670" width="9.140625" style="288"/>
    <col min="6671" max="6671" width="12.140625" style="288" bestFit="1" customWidth="1"/>
    <col min="6672" max="6672" width="9.85546875" style="288" bestFit="1" customWidth="1"/>
    <col min="6673" max="6844" width="9.140625" style="288"/>
    <col min="6845" max="6845" width="3" style="288" customWidth="1"/>
    <col min="6846" max="6846" width="47" style="288" customWidth="1"/>
    <col min="6847" max="6847" width="8.85546875" style="288" customWidth="1"/>
    <col min="6848" max="6857" width="9.140625" style="288" customWidth="1"/>
    <col min="6858" max="6858" width="13.42578125" style="288" customWidth="1"/>
    <col min="6859" max="6862" width="12.42578125" style="288" customWidth="1"/>
    <col min="6863" max="6863" width="13.5703125" style="288" customWidth="1"/>
    <col min="6864" max="6868" width="12.42578125" style="288" customWidth="1"/>
    <col min="6869" max="6869" width="14.5703125" style="288" customWidth="1"/>
    <col min="6870" max="6877" width="12.42578125" style="288" customWidth="1"/>
    <col min="6878" max="6878" width="15" style="288" customWidth="1"/>
    <col min="6879" max="6879" width="14.7109375" style="288" customWidth="1"/>
    <col min="6880" max="6925" width="9.140625" style="288" customWidth="1"/>
    <col min="6926" max="6926" width="9.140625" style="288"/>
    <col min="6927" max="6927" width="12.140625" style="288" bestFit="1" customWidth="1"/>
    <col min="6928" max="6928" width="9.85546875" style="288" bestFit="1" customWidth="1"/>
    <col min="6929" max="7100" width="9.140625" style="288"/>
    <col min="7101" max="7101" width="3" style="288" customWidth="1"/>
    <col min="7102" max="7102" width="47" style="288" customWidth="1"/>
    <col min="7103" max="7103" width="8.85546875" style="288" customWidth="1"/>
    <col min="7104" max="7113" width="9.140625" style="288" customWidth="1"/>
    <col min="7114" max="7114" width="13.42578125" style="288" customWidth="1"/>
    <col min="7115" max="7118" width="12.42578125" style="288" customWidth="1"/>
    <col min="7119" max="7119" width="13.5703125" style="288" customWidth="1"/>
    <col min="7120" max="7124" width="12.42578125" style="288" customWidth="1"/>
    <col min="7125" max="7125" width="14.5703125" style="288" customWidth="1"/>
    <col min="7126" max="7133" width="12.42578125" style="288" customWidth="1"/>
    <col min="7134" max="7134" width="15" style="288" customWidth="1"/>
    <col min="7135" max="7135" width="14.7109375" style="288" customWidth="1"/>
    <col min="7136" max="7181" width="9.140625" style="288" customWidth="1"/>
    <col min="7182" max="7182" width="9.140625" style="288"/>
    <col min="7183" max="7183" width="12.140625" style="288" bestFit="1" customWidth="1"/>
    <col min="7184" max="7184" width="9.85546875" style="288" bestFit="1" customWidth="1"/>
    <col min="7185" max="7356" width="9.140625" style="288"/>
    <col min="7357" max="7357" width="3" style="288" customWidth="1"/>
    <col min="7358" max="7358" width="47" style="288" customWidth="1"/>
    <col min="7359" max="7359" width="8.85546875" style="288" customWidth="1"/>
    <col min="7360" max="7369" width="9.140625" style="288" customWidth="1"/>
    <col min="7370" max="7370" width="13.42578125" style="288" customWidth="1"/>
    <col min="7371" max="7374" width="12.42578125" style="288" customWidth="1"/>
    <col min="7375" max="7375" width="13.5703125" style="288" customWidth="1"/>
    <col min="7376" max="7380" width="12.42578125" style="288" customWidth="1"/>
    <col min="7381" max="7381" width="14.5703125" style="288" customWidth="1"/>
    <col min="7382" max="7389" width="12.42578125" style="288" customWidth="1"/>
    <col min="7390" max="7390" width="15" style="288" customWidth="1"/>
    <col min="7391" max="7391" width="14.7109375" style="288" customWidth="1"/>
    <col min="7392" max="7437" width="9.140625" style="288" customWidth="1"/>
    <col min="7438" max="7438" width="9.140625" style="288"/>
    <col min="7439" max="7439" width="12.140625" style="288" bestFit="1" customWidth="1"/>
    <col min="7440" max="7440" width="9.85546875" style="288" bestFit="1" customWidth="1"/>
    <col min="7441" max="7612" width="9.140625" style="288"/>
    <col min="7613" max="7613" width="3" style="288" customWidth="1"/>
    <col min="7614" max="7614" width="47" style="288" customWidth="1"/>
    <col min="7615" max="7615" width="8.85546875" style="288" customWidth="1"/>
    <col min="7616" max="7625" width="9.140625" style="288" customWidth="1"/>
    <col min="7626" max="7626" width="13.42578125" style="288" customWidth="1"/>
    <col min="7627" max="7630" width="12.42578125" style="288" customWidth="1"/>
    <col min="7631" max="7631" width="13.5703125" style="288" customWidth="1"/>
    <col min="7632" max="7636" width="12.42578125" style="288" customWidth="1"/>
    <col min="7637" max="7637" width="14.5703125" style="288" customWidth="1"/>
    <col min="7638" max="7645" width="12.42578125" style="288" customWidth="1"/>
    <col min="7646" max="7646" width="15" style="288" customWidth="1"/>
    <col min="7647" max="7647" width="14.7109375" style="288" customWidth="1"/>
    <col min="7648" max="7693" width="9.140625" style="288" customWidth="1"/>
    <col min="7694" max="7694" width="9.140625" style="288"/>
    <col min="7695" max="7695" width="12.140625" style="288" bestFit="1" customWidth="1"/>
    <col min="7696" max="7696" width="9.85546875" style="288" bestFit="1" customWidth="1"/>
    <col min="7697" max="7868" width="9.140625" style="288"/>
    <col min="7869" max="7869" width="3" style="288" customWidth="1"/>
    <col min="7870" max="7870" width="47" style="288" customWidth="1"/>
    <col min="7871" max="7871" width="8.85546875" style="288" customWidth="1"/>
    <col min="7872" max="7881" width="9.140625" style="288" customWidth="1"/>
    <col min="7882" max="7882" width="13.42578125" style="288" customWidth="1"/>
    <col min="7883" max="7886" width="12.42578125" style="288" customWidth="1"/>
    <col min="7887" max="7887" width="13.5703125" style="288" customWidth="1"/>
    <col min="7888" max="7892" width="12.42578125" style="288" customWidth="1"/>
    <col min="7893" max="7893" width="14.5703125" style="288" customWidth="1"/>
    <col min="7894" max="7901" width="12.42578125" style="288" customWidth="1"/>
    <col min="7902" max="7902" width="15" style="288" customWidth="1"/>
    <col min="7903" max="7903" width="14.7109375" style="288" customWidth="1"/>
    <col min="7904" max="7949" width="9.140625" style="288" customWidth="1"/>
    <col min="7950" max="7950" width="9.140625" style="288"/>
    <col min="7951" max="7951" width="12.140625" style="288" bestFit="1" customWidth="1"/>
    <col min="7952" max="7952" width="9.85546875" style="288" bestFit="1" customWidth="1"/>
    <col min="7953" max="8124" width="9.140625" style="288"/>
    <col min="8125" max="8125" width="3" style="288" customWidth="1"/>
    <col min="8126" max="8126" width="47" style="288" customWidth="1"/>
    <col min="8127" max="8127" width="8.85546875" style="288" customWidth="1"/>
    <col min="8128" max="8137" width="9.140625" style="288" customWidth="1"/>
    <col min="8138" max="8138" width="13.42578125" style="288" customWidth="1"/>
    <col min="8139" max="8142" width="12.42578125" style="288" customWidth="1"/>
    <col min="8143" max="8143" width="13.5703125" style="288" customWidth="1"/>
    <col min="8144" max="8148" width="12.42578125" style="288" customWidth="1"/>
    <col min="8149" max="8149" width="14.5703125" style="288" customWidth="1"/>
    <col min="8150" max="8157" width="12.42578125" style="288" customWidth="1"/>
    <col min="8158" max="8158" width="15" style="288" customWidth="1"/>
    <col min="8159" max="8159" width="14.7109375" style="288" customWidth="1"/>
    <col min="8160" max="8205" width="9.140625" style="288" customWidth="1"/>
    <col min="8206" max="8206" width="9.140625" style="288"/>
    <col min="8207" max="8207" width="12.140625" style="288" bestFit="1" customWidth="1"/>
    <col min="8208" max="8208" width="9.85546875" style="288" bestFit="1" customWidth="1"/>
    <col min="8209" max="8380" width="9.140625" style="288"/>
    <col min="8381" max="8381" width="3" style="288" customWidth="1"/>
    <col min="8382" max="8382" width="47" style="288" customWidth="1"/>
    <col min="8383" max="8383" width="8.85546875" style="288" customWidth="1"/>
    <col min="8384" max="8393" width="9.140625" style="288" customWidth="1"/>
    <col min="8394" max="8394" width="13.42578125" style="288" customWidth="1"/>
    <col min="8395" max="8398" width="12.42578125" style="288" customWidth="1"/>
    <col min="8399" max="8399" width="13.5703125" style="288" customWidth="1"/>
    <col min="8400" max="8404" width="12.42578125" style="288" customWidth="1"/>
    <col min="8405" max="8405" width="14.5703125" style="288" customWidth="1"/>
    <col min="8406" max="8413" width="12.42578125" style="288" customWidth="1"/>
    <col min="8414" max="8414" width="15" style="288" customWidth="1"/>
    <col min="8415" max="8415" width="14.7109375" style="288" customWidth="1"/>
    <col min="8416" max="8461" width="9.140625" style="288" customWidth="1"/>
    <col min="8462" max="8462" width="9.140625" style="288"/>
    <col min="8463" max="8463" width="12.140625" style="288" bestFit="1" customWidth="1"/>
    <col min="8464" max="8464" width="9.85546875" style="288" bestFit="1" customWidth="1"/>
    <col min="8465" max="8636" width="9.140625" style="288"/>
    <col min="8637" max="8637" width="3" style="288" customWidth="1"/>
    <col min="8638" max="8638" width="47" style="288" customWidth="1"/>
    <col min="8639" max="8639" width="8.85546875" style="288" customWidth="1"/>
    <col min="8640" max="8649" width="9.140625" style="288" customWidth="1"/>
    <col min="8650" max="8650" width="13.42578125" style="288" customWidth="1"/>
    <col min="8651" max="8654" width="12.42578125" style="288" customWidth="1"/>
    <col min="8655" max="8655" width="13.5703125" style="288" customWidth="1"/>
    <col min="8656" max="8660" width="12.42578125" style="288" customWidth="1"/>
    <col min="8661" max="8661" width="14.5703125" style="288" customWidth="1"/>
    <col min="8662" max="8669" width="12.42578125" style="288" customWidth="1"/>
    <col min="8670" max="8670" width="15" style="288" customWidth="1"/>
    <col min="8671" max="8671" width="14.7109375" style="288" customWidth="1"/>
    <col min="8672" max="8717" width="9.140625" style="288" customWidth="1"/>
    <col min="8718" max="8718" width="9.140625" style="288"/>
    <col min="8719" max="8719" width="12.140625" style="288" bestFit="1" customWidth="1"/>
    <col min="8720" max="8720" width="9.85546875" style="288" bestFit="1" customWidth="1"/>
    <col min="8721" max="8892" width="9.140625" style="288"/>
    <col min="8893" max="8893" width="3" style="288" customWidth="1"/>
    <col min="8894" max="8894" width="47" style="288" customWidth="1"/>
    <col min="8895" max="8895" width="8.85546875" style="288" customWidth="1"/>
    <col min="8896" max="8905" width="9.140625" style="288" customWidth="1"/>
    <col min="8906" max="8906" width="13.42578125" style="288" customWidth="1"/>
    <col min="8907" max="8910" width="12.42578125" style="288" customWidth="1"/>
    <col min="8911" max="8911" width="13.5703125" style="288" customWidth="1"/>
    <col min="8912" max="8916" width="12.42578125" style="288" customWidth="1"/>
    <col min="8917" max="8917" width="14.5703125" style="288" customWidth="1"/>
    <col min="8918" max="8925" width="12.42578125" style="288" customWidth="1"/>
    <col min="8926" max="8926" width="15" style="288" customWidth="1"/>
    <col min="8927" max="8927" width="14.7109375" style="288" customWidth="1"/>
    <col min="8928" max="8973" width="9.140625" style="288" customWidth="1"/>
    <col min="8974" max="8974" width="9.140625" style="288"/>
    <col min="8975" max="8975" width="12.140625" style="288" bestFit="1" customWidth="1"/>
    <col min="8976" max="8976" width="9.85546875" style="288" bestFit="1" customWidth="1"/>
    <col min="8977" max="9148" width="9.140625" style="288"/>
    <col min="9149" max="9149" width="3" style="288" customWidth="1"/>
    <col min="9150" max="9150" width="47" style="288" customWidth="1"/>
    <col min="9151" max="9151" width="8.85546875" style="288" customWidth="1"/>
    <col min="9152" max="9161" width="9.140625" style="288" customWidth="1"/>
    <col min="9162" max="9162" width="13.42578125" style="288" customWidth="1"/>
    <col min="9163" max="9166" width="12.42578125" style="288" customWidth="1"/>
    <col min="9167" max="9167" width="13.5703125" style="288" customWidth="1"/>
    <col min="9168" max="9172" width="12.42578125" style="288" customWidth="1"/>
    <col min="9173" max="9173" width="14.5703125" style="288" customWidth="1"/>
    <col min="9174" max="9181" width="12.42578125" style="288" customWidth="1"/>
    <col min="9182" max="9182" width="15" style="288" customWidth="1"/>
    <col min="9183" max="9183" width="14.7109375" style="288" customWidth="1"/>
    <col min="9184" max="9229" width="9.140625" style="288" customWidth="1"/>
    <col min="9230" max="9230" width="9.140625" style="288"/>
    <col min="9231" max="9231" width="12.140625" style="288" bestFit="1" customWidth="1"/>
    <col min="9232" max="9232" width="9.85546875" style="288" bestFit="1" customWidth="1"/>
    <col min="9233" max="9404" width="9.140625" style="288"/>
    <col min="9405" max="9405" width="3" style="288" customWidth="1"/>
    <col min="9406" max="9406" width="47" style="288" customWidth="1"/>
    <col min="9407" max="9407" width="8.85546875" style="288" customWidth="1"/>
    <col min="9408" max="9417" width="9.140625" style="288" customWidth="1"/>
    <col min="9418" max="9418" width="13.42578125" style="288" customWidth="1"/>
    <col min="9419" max="9422" width="12.42578125" style="288" customWidth="1"/>
    <col min="9423" max="9423" width="13.5703125" style="288" customWidth="1"/>
    <col min="9424" max="9428" width="12.42578125" style="288" customWidth="1"/>
    <col min="9429" max="9429" width="14.5703125" style="288" customWidth="1"/>
    <col min="9430" max="9437" width="12.42578125" style="288" customWidth="1"/>
    <col min="9438" max="9438" width="15" style="288" customWidth="1"/>
    <col min="9439" max="9439" width="14.7109375" style="288" customWidth="1"/>
    <col min="9440" max="9485" width="9.140625" style="288" customWidth="1"/>
    <col min="9486" max="9486" width="9.140625" style="288"/>
    <col min="9487" max="9487" width="12.140625" style="288" bestFit="1" customWidth="1"/>
    <col min="9488" max="9488" width="9.85546875" style="288" bestFit="1" customWidth="1"/>
    <col min="9489" max="9660" width="9.140625" style="288"/>
    <col min="9661" max="9661" width="3" style="288" customWidth="1"/>
    <col min="9662" max="9662" width="47" style="288" customWidth="1"/>
    <col min="9663" max="9663" width="8.85546875" style="288" customWidth="1"/>
    <col min="9664" max="9673" width="9.140625" style="288" customWidth="1"/>
    <col min="9674" max="9674" width="13.42578125" style="288" customWidth="1"/>
    <col min="9675" max="9678" width="12.42578125" style="288" customWidth="1"/>
    <col min="9679" max="9679" width="13.5703125" style="288" customWidth="1"/>
    <col min="9680" max="9684" width="12.42578125" style="288" customWidth="1"/>
    <col min="9685" max="9685" width="14.5703125" style="288" customWidth="1"/>
    <col min="9686" max="9693" width="12.42578125" style="288" customWidth="1"/>
    <col min="9694" max="9694" width="15" style="288" customWidth="1"/>
    <col min="9695" max="9695" width="14.7109375" style="288" customWidth="1"/>
    <col min="9696" max="9741" width="9.140625" style="288" customWidth="1"/>
    <col min="9742" max="9742" width="9.140625" style="288"/>
    <col min="9743" max="9743" width="12.140625" style="288" bestFit="1" customWidth="1"/>
    <col min="9744" max="9744" width="9.85546875" style="288" bestFit="1" customWidth="1"/>
    <col min="9745" max="9916" width="9.140625" style="288"/>
    <col min="9917" max="9917" width="3" style="288" customWidth="1"/>
    <col min="9918" max="9918" width="47" style="288" customWidth="1"/>
    <col min="9919" max="9919" width="8.85546875" style="288" customWidth="1"/>
    <col min="9920" max="9929" width="9.140625" style="288" customWidth="1"/>
    <col min="9930" max="9930" width="13.42578125" style="288" customWidth="1"/>
    <col min="9931" max="9934" width="12.42578125" style="288" customWidth="1"/>
    <col min="9935" max="9935" width="13.5703125" style="288" customWidth="1"/>
    <col min="9936" max="9940" width="12.42578125" style="288" customWidth="1"/>
    <col min="9941" max="9941" width="14.5703125" style="288" customWidth="1"/>
    <col min="9942" max="9949" width="12.42578125" style="288" customWidth="1"/>
    <col min="9950" max="9950" width="15" style="288" customWidth="1"/>
    <col min="9951" max="9951" width="14.7109375" style="288" customWidth="1"/>
    <col min="9952" max="9997" width="9.140625" style="288" customWidth="1"/>
    <col min="9998" max="9998" width="9.140625" style="288"/>
    <col min="9999" max="9999" width="12.140625" style="288" bestFit="1" customWidth="1"/>
    <col min="10000" max="10000" width="9.85546875" style="288" bestFit="1" customWidth="1"/>
    <col min="10001" max="10172" width="9.140625" style="288"/>
    <col min="10173" max="10173" width="3" style="288" customWidth="1"/>
    <col min="10174" max="10174" width="47" style="288" customWidth="1"/>
    <col min="10175" max="10175" width="8.85546875" style="288" customWidth="1"/>
    <col min="10176" max="10185" width="9.140625" style="288" customWidth="1"/>
    <col min="10186" max="10186" width="13.42578125" style="288" customWidth="1"/>
    <col min="10187" max="10190" width="12.42578125" style="288" customWidth="1"/>
    <col min="10191" max="10191" width="13.5703125" style="288" customWidth="1"/>
    <col min="10192" max="10196" width="12.42578125" style="288" customWidth="1"/>
    <col min="10197" max="10197" width="14.5703125" style="288" customWidth="1"/>
    <col min="10198" max="10205" width="12.42578125" style="288" customWidth="1"/>
    <col min="10206" max="10206" width="15" style="288" customWidth="1"/>
    <col min="10207" max="10207" width="14.7109375" style="288" customWidth="1"/>
    <col min="10208" max="10253" width="9.140625" style="288" customWidth="1"/>
    <col min="10254" max="10254" width="9.140625" style="288"/>
    <col min="10255" max="10255" width="12.140625" style="288" bestFit="1" customWidth="1"/>
    <col min="10256" max="10256" width="9.85546875" style="288" bestFit="1" customWidth="1"/>
    <col min="10257" max="10428" width="9.140625" style="288"/>
    <col min="10429" max="10429" width="3" style="288" customWidth="1"/>
    <col min="10430" max="10430" width="47" style="288" customWidth="1"/>
    <col min="10431" max="10431" width="8.85546875" style="288" customWidth="1"/>
    <col min="10432" max="10441" width="9.140625" style="288" customWidth="1"/>
    <col min="10442" max="10442" width="13.42578125" style="288" customWidth="1"/>
    <col min="10443" max="10446" width="12.42578125" style="288" customWidth="1"/>
    <col min="10447" max="10447" width="13.5703125" style="288" customWidth="1"/>
    <col min="10448" max="10452" width="12.42578125" style="288" customWidth="1"/>
    <col min="10453" max="10453" width="14.5703125" style="288" customWidth="1"/>
    <col min="10454" max="10461" width="12.42578125" style="288" customWidth="1"/>
    <col min="10462" max="10462" width="15" style="288" customWidth="1"/>
    <col min="10463" max="10463" width="14.7109375" style="288" customWidth="1"/>
    <col min="10464" max="10509" width="9.140625" style="288" customWidth="1"/>
    <col min="10510" max="10510" width="9.140625" style="288"/>
    <col min="10511" max="10511" width="12.140625" style="288" bestFit="1" customWidth="1"/>
    <col min="10512" max="10512" width="9.85546875" style="288" bestFit="1" customWidth="1"/>
    <col min="10513" max="10684" width="9.140625" style="288"/>
    <col min="10685" max="10685" width="3" style="288" customWidth="1"/>
    <col min="10686" max="10686" width="47" style="288" customWidth="1"/>
    <col min="10687" max="10687" width="8.85546875" style="288" customWidth="1"/>
    <col min="10688" max="10697" width="9.140625" style="288" customWidth="1"/>
    <col min="10698" max="10698" width="13.42578125" style="288" customWidth="1"/>
    <col min="10699" max="10702" width="12.42578125" style="288" customWidth="1"/>
    <col min="10703" max="10703" width="13.5703125" style="288" customWidth="1"/>
    <col min="10704" max="10708" width="12.42578125" style="288" customWidth="1"/>
    <col min="10709" max="10709" width="14.5703125" style="288" customWidth="1"/>
    <col min="10710" max="10717" width="12.42578125" style="288" customWidth="1"/>
    <col min="10718" max="10718" width="15" style="288" customWidth="1"/>
    <col min="10719" max="10719" width="14.7109375" style="288" customWidth="1"/>
    <col min="10720" max="10765" width="9.140625" style="288" customWidth="1"/>
    <col min="10766" max="10766" width="9.140625" style="288"/>
    <col min="10767" max="10767" width="12.140625" style="288" bestFit="1" customWidth="1"/>
    <col min="10768" max="10768" width="9.85546875" style="288" bestFit="1" customWidth="1"/>
    <col min="10769" max="10940" width="9.140625" style="288"/>
    <col min="10941" max="10941" width="3" style="288" customWidth="1"/>
    <col min="10942" max="10942" width="47" style="288" customWidth="1"/>
    <col min="10943" max="10943" width="8.85546875" style="288" customWidth="1"/>
    <col min="10944" max="10953" width="9.140625" style="288" customWidth="1"/>
    <col min="10954" max="10954" width="13.42578125" style="288" customWidth="1"/>
    <col min="10955" max="10958" width="12.42578125" style="288" customWidth="1"/>
    <col min="10959" max="10959" width="13.5703125" style="288" customWidth="1"/>
    <col min="10960" max="10964" width="12.42578125" style="288" customWidth="1"/>
    <col min="10965" max="10965" width="14.5703125" style="288" customWidth="1"/>
    <col min="10966" max="10973" width="12.42578125" style="288" customWidth="1"/>
    <col min="10974" max="10974" width="15" style="288" customWidth="1"/>
    <col min="10975" max="10975" width="14.7109375" style="288" customWidth="1"/>
    <col min="10976" max="11021" width="9.140625" style="288" customWidth="1"/>
    <col min="11022" max="11022" width="9.140625" style="288"/>
    <col min="11023" max="11023" width="12.140625" style="288" bestFit="1" customWidth="1"/>
    <col min="11024" max="11024" width="9.85546875" style="288" bestFit="1" customWidth="1"/>
    <col min="11025" max="11196" width="9.140625" style="288"/>
    <col min="11197" max="11197" width="3" style="288" customWidth="1"/>
    <col min="11198" max="11198" width="47" style="288" customWidth="1"/>
    <col min="11199" max="11199" width="8.85546875" style="288" customWidth="1"/>
    <col min="11200" max="11209" width="9.140625" style="288" customWidth="1"/>
    <col min="11210" max="11210" width="13.42578125" style="288" customWidth="1"/>
    <col min="11211" max="11214" width="12.42578125" style="288" customWidth="1"/>
    <col min="11215" max="11215" width="13.5703125" style="288" customWidth="1"/>
    <col min="11216" max="11220" width="12.42578125" style="288" customWidth="1"/>
    <col min="11221" max="11221" width="14.5703125" style="288" customWidth="1"/>
    <col min="11222" max="11229" width="12.42578125" style="288" customWidth="1"/>
    <col min="11230" max="11230" width="15" style="288" customWidth="1"/>
    <col min="11231" max="11231" width="14.7109375" style="288" customWidth="1"/>
    <col min="11232" max="11277" width="9.140625" style="288" customWidth="1"/>
    <col min="11278" max="11278" width="9.140625" style="288"/>
    <col min="11279" max="11279" width="12.140625" style="288" bestFit="1" customWidth="1"/>
    <col min="11280" max="11280" width="9.85546875" style="288" bestFit="1" customWidth="1"/>
    <col min="11281" max="11452" width="9.140625" style="288"/>
    <col min="11453" max="11453" width="3" style="288" customWidth="1"/>
    <col min="11454" max="11454" width="47" style="288" customWidth="1"/>
    <col min="11455" max="11455" width="8.85546875" style="288" customWidth="1"/>
    <col min="11456" max="11465" width="9.140625" style="288" customWidth="1"/>
    <col min="11466" max="11466" width="13.42578125" style="288" customWidth="1"/>
    <col min="11467" max="11470" width="12.42578125" style="288" customWidth="1"/>
    <col min="11471" max="11471" width="13.5703125" style="288" customWidth="1"/>
    <col min="11472" max="11476" width="12.42578125" style="288" customWidth="1"/>
    <col min="11477" max="11477" width="14.5703125" style="288" customWidth="1"/>
    <col min="11478" max="11485" width="12.42578125" style="288" customWidth="1"/>
    <col min="11486" max="11486" width="15" style="288" customWidth="1"/>
    <col min="11487" max="11487" width="14.7109375" style="288" customWidth="1"/>
    <col min="11488" max="11533" width="9.140625" style="288" customWidth="1"/>
    <col min="11534" max="11534" width="9.140625" style="288"/>
    <col min="11535" max="11535" width="12.140625" style="288" bestFit="1" customWidth="1"/>
    <col min="11536" max="11536" width="9.85546875" style="288" bestFit="1" customWidth="1"/>
    <col min="11537" max="11708" width="9.140625" style="288"/>
    <col min="11709" max="11709" width="3" style="288" customWidth="1"/>
    <col min="11710" max="11710" width="47" style="288" customWidth="1"/>
    <col min="11711" max="11711" width="8.85546875" style="288" customWidth="1"/>
    <col min="11712" max="11721" width="9.140625" style="288" customWidth="1"/>
    <col min="11722" max="11722" width="13.42578125" style="288" customWidth="1"/>
    <col min="11723" max="11726" width="12.42578125" style="288" customWidth="1"/>
    <col min="11727" max="11727" width="13.5703125" style="288" customWidth="1"/>
    <col min="11728" max="11732" width="12.42578125" style="288" customWidth="1"/>
    <col min="11733" max="11733" width="14.5703125" style="288" customWidth="1"/>
    <col min="11734" max="11741" width="12.42578125" style="288" customWidth="1"/>
    <col min="11742" max="11742" width="15" style="288" customWidth="1"/>
    <col min="11743" max="11743" width="14.7109375" style="288" customWidth="1"/>
    <col min="11744" max="11789" width="9.140625" style="288" customWidth="1"/>
    <col min="11790" max="11790" width="9.140625" style="288"/>
    <col min="11791" max="11791" width="12.140625" style="288" bestFit="1" customWidth="1"/>
    <col min="11792" max="11792" width="9.85546875" style="288" bestFit="1" customWidth="1"/>
    <col min="11793" max="11964" width="9.140625" style="288"/>
    <col min="11965" max="11965" width="3" style="288" customWidth="1"/>
    <col min="11966" max="11966" width="47" style="288" customWidth="1"/>
    <col min="11967" max="11967" width="8.85546875" style="288" customWidth="1"/>
    <col min="11968" max="11977" width="9.140625" style="288" customWidth="1"/>
    <col min="11978" max="11978" width="13.42578125" style="288" customWidth="1"/>
    <col min="11979" max="11982" width="12.42578125" style="288" customWidth="1"/>
    <col min="11983" max="11983" width="13.5703125" style="288" customWidth="1"/>
    <col min="11984" max="11988" width="12.42578125" style="288" customWidth="1"/>
    <col min="11989" max="11989" width="14.5703125" style="288" customWidth="1"/>
    <col min="11990" max="11997" width="12.42578125" style="288" customWidth="1"/>
    <col min="11998" max="11998" width="15" style="288" customWidth="1"/>
    <col min="11999" max="11999" width="14.7109375" style="288" customWidth="1"/>
    <col min="12000" max="12045" width="9.140625" style="288" customWidth="1"/>
    <col min="12046" max="12046" width="9.140625" style="288"/>
    <col min="12047" max="12047" width="12.140625" style="288" bestFit="1" customWidth="1"/>
    <col min="12048" max="12048" width="9.85546875" style="288" bestFit="1" customWidth="1"/>
    <col min="12049" max="12220" width="9.140625" style="288"/>
    <col min="12221" max="12221" width="3" style="288" customWidth="1"/>
    <col min="12222" max="12222" width="47" style="288" customWidth="1"/>
    <col min="12223" max="12223" width="8.85546875" style="288" customWidth="1"/>
    <col min="12224" max="12233" width="9.140625" style="288" customWidth="1"/>
    <col min="12234" max="12234" width="13.42578125" style="288" customWidth="1"/>
    <col min="12235" max="12238" width="12.42578125" style="288" customWidth="1"/>
    <col min="12239" max="12239" width="13.5703125" style="288" customWidth="1"/>
    <col min="12240" max="12244" width="12.42578125" style="288" customWidth="1"/>
    <col min="12245" max="12245" width="14.5703125" style="288" customWidth="1"/>
    <col min="12246" max="12253" width="12.42578125" style="288" customWidth="1"/>
    <col min="12254" max="12254" width="15" style="288" customWidth="1"/>
    <col min="12255" max="12255" width="14.7109375" style="288" customWidth="1"/>
    <col min="12256" max="12301" width="9.140625" style="288" customWidth="1"/>
    <col min="12302" max="12302" width="9.140625" style="288"/>
    <col min="12303" max="12303" width="12.140625" style="288" bestFit="1" customWidth="1"/>
    <col min="12304" max="12304" width="9.85546875" style="288" bestFit="1" customWidth="1"/>
    <col min="12305" max="12476" width="9.140625" style="288"/>
    <col min="12477" max="12477" width="3" style="288" customWidth="1"/>
    <col min="12478" max="12478" width="47" style="288" customWidth="1"/>
    <col min="12479" max="12479" width="8.85546875" style="288" customWidth="1"/>
    <col min="12480" max="12489" width="9.140625" style="288" customWidth="1"/>
    <col min="12490" max="12490" width="13.42578125" style="288" customWidth="1"/>
    <col min="12491" max="12494" width="12.42578125" style="288" customWidth="1"/>
    <col min="12495" max="12495" width="13.5703125" style="288" customWidth="1"/>
    <col min="12496" max="12500" width="12.42578125" style="288" customWidth="1"/>
    <col min="12501" max="12501" width="14.5703125" style="288" customWidth="1"/>
    <col min="12502" max="12509" width="12.42578125" style="288" customWidth="1"/>
    <col min="12510" max="12510" width="15" style="288" customWidth="1"/>
    <col min="12511" max="12511" width="14.7109375" style="288" customWidth="1"/>
    <col min="12512" max="12557" width="9.140625" style="288" customWidth="1"/>
    <col min="12558" max="12558" width="9.140625" style="288"/>
    <col min="12559" max="12559" width="12.140625" style="288" bestFit="1" customWidth="1"/>
    <col min="12560" max="12560" width="9.85546875" style="288" bestFit="1" customWidth="1"/>
    <col min="12561" max="12732" width="9.140625" style="288"/>
    <col min="12733" max="12733" width="3" style="288" customWidth="1"/>
    <col min="12734" max="12734" width="47" style="288" customWidth="1"/>
    <col min="12735" max="12735" width="8.85546875" style="288" customWidth="1"/>
    <col min="12736" max="12745" width="9.140625" style="288" customWidth="1"/>
    <col min="12746" max="12746" width="13.42578125" style="288" customWidth="1"/>
    <col min="12747" max="12750" width="12.42578125" style="288" customWidth="1"/>
    <col min="12751" max="12751" width="13.5703125" style="288" customWidth="1"/>
    <col min="12752" max="12756" width="12.42578125" style="288" customWidth="1"/>
    <col min="12757" max="12757" width="14.5703125" style="288" customWidth="1"/>
    <col min="12758" max="12765" width="12.42578125" style="288" customWidth="1"/>
    <col min="12766" max="12766" width="15" style="288" customWidth="1"/>
    <col min="12767" max="12767" width="14.7109375" style="288" customWidth="1"/>
    <col min="12768" max="12813" width="9.140625" style="288" customWidth="1"/>
    <col min="12814" max="12814" width="9.140625" style="288"/>
    <col min="12815" max="12815" width="12.140625" style="288" bestFit="1" customWidth="1"/>
    <col min="12816" max="12816" width="9.85546875" style="288" bestFit="1" customWidth="1"/>
    <col min="12817" max="12988" width="9.140625" style="288"/>
    <col min="12989" max="12989" width="3" style="288" customWidth="1"/>
    <col min="12990" max="12990" width="47" style="288" customWidth="1"/>
    <col min="12991" max="12991" width="8.85546875" style="288" customWidth="1"/>
    <col min="12992" max="13001" width="9.140625" style="288" customWidth="1"/>
    <col min="13002" max="13002" width="13.42578125" style="288" customWidth="1"/>
    <col min="13003" max="13006" width="12.42578125" style="288" customWidth="1"/>
    <col min="13007" max="13007" width="13.5703125" style="288" customWidth="1"/>
    <col min="13008" max="13012" width="12.42578125" style="288" customWidth="1"/>
    <col min="13013" max="13013" width="14.5703125" style="288" customWidth="1"/>
    <col min="13014" max="13021" width="12.42578125" style="288" customWidth="1"/>
    <col min="13022" max="13022" width="15" style="288" customWidth="1"/>
    <col min="13023" max="13023" width="14.7109375" style="288" customWidth="1"/>
    <col min="13024" max="13069" width="9.140625" style="288" customWidth="1"/>
    <col min="13070" max="13070" width="9.140625" style="288"/>
    <col min="13071" max="13071" width="12.140625" style="288" bestFit="1" customWidth="1"/>
    <col min="13072" max="13072" width="9.85546875" style="288" bestFit="1" customWidth="1"/>
    <col min="13073" max="13244" width="9.140625" style="288"/>
    <col min="13245" max="13245" width="3" style="288" customWidth="1"/>
    <col min="13246" max="13246" width="47" style="288" customWidth="1"/>
    <col min="13247" max="13247" width="8.85546875" style="288" customWidth="1"/>
    <col min="13248" max="13257" width="9.140625" style="288" customWidth="1"/>
    <col min="13258" max="13258" width="13.42578125" style="288" customWidth="1"/>
    <col min="13259" max="13262" width="12.42578125" style="288" customWidth="1"/>
    <col min="13263" max="13263" width="13.5703125" style="288" customWidth="1"/>
    <col min="13264" max="13268" width="12.42578125" style="288" customWidth="1"/>
    <col min="13269" max="13269" width="14.5703125" style="288" customWidth="1"/>
    <col min="13270" max="13277" width="12.42578125" style="288" customWidth="1"/>
    <col min="13278" max="13278" width="15" style="288" customWidth="1"/>
    <col min="13279" max="13279" width="14.7109375" style="288" customWidth="1"/>
    <col min="13280" max="13325" width="9.140625" style="288" customWidth="1"/>
    <col min="13326" max="13326" width="9.140625" style="288"/>
    <col min="13327" max="13327" width="12.140625" style="288" bestFit="1" customWidth="1"/>
    <col min="13328" max="13328" width="9.85546875" style="288" bestFit="1" customWidth="1"/>
    <col min="13329" max="13500" width="9.140625" style="288"/>
    <col min="13501" max="13501" width="3" style="288" customWidth="1"/>
    <col min="13502" max="13502" width="47" style="288" customWidth="1"/>
    <col min="13503" max="13503" width="8.85546875" style="288" customWidth="1"/>
    <col min="13504" max="13513" width="9.140625" style="288" customWidth="1"/>
    <col min="13514" max="13514" width="13.42578125" style="288" customWidth="1"/>
    <col min="13515" max="13518" width="12.42578125" style="288" customWidth="1"/>
    <col min="13519" max="13519" width="13.5703125" style="288" customWidth="1"/>
    <col min="13520" max="13524" width="12.42578125" style="288" customWidth="1"/>
    <col min="13525" max="13525" width="14.5703125" style="288" customWidth="1"/>
    <col min="13526" max="13533" width="12.42578125" style="288" customWidth="1"/>
    <col min="13534" max="13534" width="15" style="288" customWidth="1"/>
    <col min="13535" max="13535" width="14.7109375" style="288" customWidth="1"/>
    <col min="13536" max="13581" width="9.140625" style="288" customWidth="1"/>
    <col min="13582" max="13582" width="9.140625" style="288"/>
    <col min="13583" max="13583" width="12.140625" style="288" bestFit="1" customWidth="1"/>
    <col min="13584" max="13584" width="9.85546875" style="288" bestFit="1" customWidth="1"/>
    <col min="13585" max="13756" width="9.140625" style="288"/>
    <col min="13757" max="13757" width="3" style="288" customWidth="1"/>
    <col min="13758" max="13758" width="47" style="288" customWidth="1"/>
    <col min="13759" max="13759" width="8.85546875" style="288" customWidth="1"/>
    <col min="13760" max="13769" width="9.140625" style="288" customWidth="1"/>
    <col min="13770" max="13770" width="13.42578125" style="288" customWidth="1"/>
    <col min="13771" max="13774" width="12.42578125" style="288" customWidth="1"/>
    <col min="13775" max="13775" width="13.5703125" style="288" customWidth="1"/>
    <col min="13776" max="13780" width="12.42578125" style="288" customWidth="1"/>
    <col min="13781" max="13781" width="14.5703125" style="288" customWidth="1"/>
    <col min="13782" max="13789" width="12.42578125" style="288" customWidth="1"/>
    <col min="13790" max="13790" width="15" style="288" customWidth="1"/>
    <col min="13791" max="13791" width="14.7109375" style="288" customWidth="1"/>
    <col min="13792" max="13837" width="9.140625" style="288" customWidth="1"/>
    <col min="13838" max="13838" width="9.140625" style="288"/>
    <col min="13839" max="13839" width="12.140625" style="288" bestFit="1" customWidth="1"/>
    <col min="13840" max="13840" width="9.85546875" style="288" bestFit="1" customWidth="1"/>
    <col min="13841" max="14012" width="9.140625" style="288"/>
    <col min="14013" max="14013" width="3" style="288" customWidth="1"/>
    <col min="14014" max="14014" width="47" style="288" customWidth="1"/>
    <col min="14015" max="14015" width="8.85546875" style="288" customWidth="1"/>
    <col min="14016" max="14025" width="9.140625" style="288" customWidth="1"/>
    <col min="14026" max="14026" width="13.42578125" style="288" customWidth="1"/>
    <col min="14027" max="14030" width="12.42578125" style="288" customWidth="1"/>
    <col min="14031" max="14031" width="13.5703125" style="288" customWidth="1"/>
    <col min="14032" max="14036" width="12.42578125" style="288" customWidth="1"/>
    <col min="14037" max="14037" width="14.5703125" style="288" customWidth="1"/>
    <col min="14038" max="14045" width="12.42578125" style="288" customWidth="1"/>
    <col min="14046" max="14046" width="15" style="288" customWidth="1"/>
    <col min="14047" max="14047" width="14.7109375" style="288" customWidth="1"/>
    <col min="14048" max="14093" width="9.140625" style="288" customWidth="1"/>
    <col min="14094" max="14094" width="9.140625" style="288"/>
    <col min="14095" max="14095" width="12.140625" style="288" bestFit="1" customWidth="1"/>
    <col min="14096" max="14096" width="9.85546875" style="288" bestFit="1" customWidth="1"/>
    <col min="14097" max="14268" width="9.140625" style="288"/>
    <col min="14269" max="14269" width="3" style="288" customWidth="1"/>
    <col min="14270" max="14270" width="47" style="288" customWidth="1"/>
    <col min="14271" max="14271" width="8.85546875" style="288" customWidth="1"/>
    <col min="14272" max="14281" width="9.140625" style="288" customWidth="1"/>
    <col min="14282" max="14282" width="13.42578125" style="288" customWidth="1"/>
    <col min="14283" max="14286" width="12.42578125" style="288" customWidth="1"/>
    <col min="14287" max="14287" width="13.5703125" style="288" customWidth="1"/>
    <col min="14288" max="14292" width="12.42578125" style="288" customWidth="1"/>
    <col min="14293" max="14293" width="14.5703125" style="288" customWidth="1"/>
    <col min="14294" max="14301" width="12.42578125" style="288" customWidth="1"/>
    <col min="14302" max="14302" width="15" style="288" customWidth="1"/>
    <col min="14303" max="14303" width="14.7109375" style="288" customWidth="1"/>
    <col min="14304" max="14349" width="9.140625" style="288" customWidth="1"/>
    <col min="14350" max="14350" width="9.140625" style="288"/>
    <col min="14351" max="14351" width="12.140625" style="288" bestFit="1" customWidth="1"/>
    <col min="14352" max="14352" width="9.85546875" style="288" bestFit="1" customWidth="1"/>
    <col min="14353" max="14524" width="9.140625" style="288"/>
    <col min="14525" max="14525" width="3" style="288" customWidth="1"/>
    <col min="14526" max="14526" width="47" style="288" customWidth="1"/>
    <col min="14527" max="14527" width="8.85546875" style="288" customWidth="1"/>
    <col min="14528" max="14537" width="9.140625" style="288" customWidth="1"/>
    <col min="14538" max="14538" width="13.42578125" style="288" customWidth="1"/>
    <col min="14539" max="14542" width="12.42578125" style="288" customWidth="1"/>
    <col min="14543" max="14543" width="13.5703125" style="288" customWidth="1"/>
    <col min="14544" max="14548" width="12.42578125" style="288" customWidth="1"/>
    <col min="14549" max="14549" width="14.5703125" style="288" customWidth="1"/>
    <col min="14550" max="14557" width="12.42578125" style="288" customWidth="1"/>
    <col min="14558" max="14558" width="15" style="288" customWidth="1"/>
    <col min="14559" max="14559" width="14.7109375" style="288" customWidth="1"/>
    <col min="14560" max="14605" width="9.140625" style="288" customWidth="1"/>
    <col min="14606" max="14606" width="9.140625" style="288"/>
    <col min="14607" max="14607" width="12.140625" style="288" bestFit="1" customWidth="1"/>
    <col min="14608" max="14608" width="9.85546875" style="288" bestFit="1" customWidth="1"/>
    <col min="14609" max="14780" width="9.140625" style="288"/>
    <col min="14781" max="14781" width="3" style="288" customWidth="1"/>
    <col min="14782" max="14782" width="47" style="288" customWidth="1"/>
    <col min="14783" max="14783" width="8.85546875" style="288" customWidth="1"/>
    <col min="14784" max="14793" width="9.140625" style="288" customWidth="1"/>
    <col min="14794" max="14794" width="13.42578125" style="288" customWidth="1"/>
    <col min="14795" max="14798" width="12.42578125" style="288" customWidth="1"/>
    <col min="14799" max="14799" width="13.5703125" style="288" customWidth="1"/>
    <col min="14800" max="14804" width="12.42578125" style="288" customWidth="1"/>
    <col min="14805" max="14805" width="14.5703125" style="288" customWidth="1"/>
    <col min="14806" max="14813" width="12.42578125" style="288" customWidth="1"/>
    <col min="14814" max="14814" width="15" style="288" customWidth="1"/>
    <col min="14815" max="14815" width="14.7109375" style="288" customWidth="1"/>
    <col min="14816" max="14861" width="9.140625" style="288" customWidth="1"/>
    <col min="14862" max="14862" width="9.140625" style="288"/>
    <col min="14863" max="14863" width="12.140625" style="288" bestFit="1" customWidth="1"/>
    <col min="14864" max="14864" width="9.85546875" style="288" bestFit="1" customWidth="1"/>
    <col min="14865" max="15036" width="9.140625" style="288"/>
    <col min="15037" max="15037" width="3" style="288" customWidth="1"/>
    <col min="15038" max="15038" width="47" style="288" customWidth="1"/>
    <col min="15039" max="15039" width="8.85546875" style="288" customWidth="1"/>
    <col min="15040" max="15049" width="9.140625" style="288" customWidth="1"/>
    <col min="15050" max="15050" width="13.42578125" style="288" customWidth="1"/>
    <col min="15051" max="15054" width="12.42578125" style="288" customWidth="1"/>
    <col min="15055" max="15055" width="13.5703125" style="288" customWidth="1"/>
    <col min="15056" max="15060" width="12.42578125" style="288" customWidth="1"/>
    <col min="15061" max="15061" width="14.5703125" style="288" customWidth="1"/>
    <col min="15062" max="15069" width="12.42578125" style="288" customWidth="1"/>
    <col min="15070" max="15070" width="15" style="288" customWidth="1"/>
    <col min="15071" max="15071" width="14.7109375" style="288" customWidth="1"/>
    <col min="15072" max="15117" width="9.140625" style="288" customWidth="1"/>
    <col min="15118" max="15118" width="9.140625" style="288"/>
    <col min="15119" max="15119" width="12.140625" style="288" bestFit="1" customWidth="1"/>
    <col min="15120" max="15120" width="9.85546875" style="288" bestFit="1" customWidth="1"/>
    <col min="15121" max="15292" width="9.140625" style="288"/>
    <col min="15293" max="15293" width="3" style="288" customWidth="1"/>
    <col min="15294" max="15294" width="47" style="288" customWidth="1"/>
    <col min="15295" max="15295" width="8.85546875" style="288" customWidth="1"/>
    <col min="15296" max="15305" width="9.140625" style="288" customWidth="1"/>
    <col min="15306" max="15306" width="13.42578125" style="288" customWidth="1"/>
    <col min="15307" max="15310" width="12.42578125" style="288" customWidth="1"/>
    <col min="15311" max="15311" width="13.5703125" style="288" customWidth="1"/>
    <col min="15312" max="15316" width="12.42578125" style="288" customWidth="1"/>
    <col min="15317" max="15317" width="14.5703125" style="288" customWidth="1"/>
    <col min="15318" max="15325" width="12.42578125" style="288" customWidth="1"/>
    <col min="15326" max="15326" width="15" style="288" customWidth="1"/>
    <col min="15327" max="15327" width="14.7109375" style="288" customWidth="1"/>
    <col min="15328" max="15373" width="9.140625" style="288" customWidth="1"/>
    <col min="15374" max="15374" width="9.140625" style="288"/>
    <col min="15375" max="15375" width="12.140625" style="288" bestFit="1" customWidth="1"/>
    <col min="15376" max="15376" width="9.85546875" style="288" bestFit="1" customWidth="1"/>
    <col min="15377" max="15548" width="9.140625" style="288"/>
    <col min="15549" max="15549" width="3" style="288" customWidth="1"/>
    <col min="15550" max="15550" width="47" style="288" customWidth="1"/>
    <col min="15551" max="15551" width="8.85546875" style="288" customWidth="1"/>
    <col min="15552" max="15561" width="9.140625" style="288" customWidth="1"/>
    <col min="15562" max="15562" width="13.42578125" style="288" customWidth="1"/>
    <col min="15563" max="15566" width="12.42578125" style="288" customWidth="1"/>
    <col min="15567" max="15567" width="13.5703125" style="288" customWidth="1"/>
    <col min="15568" max="15572" width="12.42578125" style="288" customWidth="1"/>
    <col min="15573" max="15573" width="14.5703125" style="288" customWidth="1"/>
    <col min="15574" max="15581" width="12.42578125" style="288" customWidth="1"/>
    <col min="15582" max="15582" width="15" style="288" customWidth="1"/>
    <col min="15583" max="15583" width="14.7109375" style="288" customWidth="1"/>
    <col min="15584" max="15629" width="9.140625" style="288" customWidth="1"/>
    <col min="15630" max="15630" width="9.140625" style="288"/>
    <col min="15631" max="15631" width="12.140625" style="288" bestFit="1" customWidth="1"/>
    <col min="15632" max="15632" width="9.85546875" style="288" bestFit="1" customWidth="1"/>
    <col min="15633" max="15804" width="9.140625" style="288"/>
    <col min="15805" max="15805" width="3" style="288" customWidth="1"/>
    <col min="15806" max="15806" width="47" style="288" customWidth="1"/>
    <col min="15807" max="15807" width="8.85546875" style="288" customWidth="1"/>
    <col min="15808" max="15817" width="9.140625" style="288" customWidth="1"/>
    <col min="15818" max="15818" width="13.42578125" style="288" customWidth="1"/>
    <col min="15819" max="15822" width="12.42578125" style="288" customWidth="1"/>
    <col min="15823" max="15823" width="13.5703125" style="288" customWidth="1"/>
    <col min="15824" max="15828" width="12.42578125" style="288" customWidth="1"/>
    <col min="15829" max="15829" width="14.5703125" style="288" customWidth="1"/>
    <col min="15830" max="15837" width="12.42578125" style="288" customWidth="1"/>
    <col min="15838" max="15838" width="15" style="288" customWidth="1"/>
    <col min="15839" max="15839" width="14.7109375" style="288" customWidth="1"/>
    <col min="15840" max="15885" width="9.140625" style="288" customWidth="1"/>
    <col min="15886" max="15886" width="9.140625" style="288"/>
    <col min="15887" max="15887" width="12.140625" style="288" bestFit="1" customWidth="1"/>
    <col min="15888" max="15888" width="9.85546875" style="288" bestFit="1" customWidth="1"/>
    <col min="15889" max="16060" width="9.140625" style="288"/>
    <col min="16061" max="16061" width="3" style="288" customWidth="1"/>
    <col min="16062" max="16062" width="47" style="288" customWidth="1"/>
    <col min="16063" max="16063" width="8.85546875" style="288" customWidth="1"/>
    <col min="16064" max="16073" width="9.140625" style="288" customWidth="1"/>
    <col min="16074" max="16074" width="13.42578125" style="288" customWidth="1"/>
    <col min="16075" max="16078" width="12.42578125" style="288" customWidth="1"/>
    <col min="16079" max="16079" width="13.5703125" style="288" customWidth="1"/>
    <col min="16080" max="16084" width="12.42578125" style="288" customWidth="1"/>
    <col min="16085" max="16085" width="14.5703125" style="288" customWidth="1"/>
    <col min="16086" max="16093" width="12.42578125" style="288" customWidth="1"/>
    <col min="16094" max="16094" width="15" style="288" customWidth="1"/>
    <col min="16095" max="16095" width="14.7109375" style="288" customWidth="1"/>
    <col min="16096" max="16141" width="9.140625" style="288" customWidth="1"/>
    <col min="16142" max="16142" width="9.140625" style="288"/>
    <col min="16143" max="16143" width="12.140625" style="288" bestFit="1" customWidth="1"/>
    <col min="16144" max="16144" width="9.85546875" style="288" bestFit="1" customWidth="1"/>
    <col min="16145" max="16384" width="9.140625" style="288"/>
  </cols>
  <sheetData>
    <row r="1" spans="1:28" ht="15" customHeight="1">
      <c r="B1" s="415" t="s">
        <v>0</v>
      </c>
      <c r="C1" s="289"/>
    </row>
    <row r="2" spans="1:28" ht="15" customHeight="1">
      <c r="B2" s="415" t="s">
        <v>1</v>
      </c>
      <c r="C2" s="289"/>
    </row>
    <row r="3" spans="1:28" ht="15" customHeight="1">
      <c r="B3" s="415" t="s">
        <v>500</v>
      </c>
      <c r="C3" s="289"/>
      <c r="T3" s="290">
        <f>596549-S181</f>
        <v>32866.617612524424</v>
      </c>
    </row>
    <row r="4" spans="1:28" ht="15" customHeight="1">
      <c r="B4" s="415" t="s">
        <v>243</v>
      </c>
      <c r="C4" s="289"/>
    </row>
    <row r="5" spans="1:28" ht="15" customHeight="1">
      <c r="A5" s="294"/>
      <c r="B5" s="416"/>
      <c r="C5" s="295"/>
      <c r="D5" s="296"/>
      <c r="E5" s="297"/>
      <c r="F5" s="296"/>
      <c r="G5" s="296"/>
      <c r="H5" s="296"/>
      <c r="I5" s="297"/>
      <c r="J5" s="296"/>
      <c r="K5" s="296"/>
      <c r="L5" s="296"/>
      <c r="M5" s="301">
        <f>'D-VEHICLE'!R7</f>
        <v>44286</v>
      </c>
      <c r="N5" s="296"/>
      <c r="O5" s="296"/>
      <c r="P5" s="296"/>
      <c r="Q5" s="296"/>
      <c r="R5" s="298"/>
      <c r="S5" s="299"/>
      <c r="T5" s="300">
        <f>'D-VEHICLE'!Q7</f>
        <v>44651</v>
      </c>
      <c r="U5" s="301">
        <f>'D-VEHICLE'!R7</f>
        <v>44286</v>
      </c>
      <c r="V5" s="296"/>
      <c r="W5" s="296"/>
      <c r="X5" s="296"/>
      <c r="Y5" s="296"/>
      <c r="Z5" s="296"/>
      <c r="AA5" s="296"/>
    </row>
    <row r="6" spans="1:28" ht="24" customHeight="1">
      <c r="A6" s="15" t="s">
        <v>95</v>
      </c>
      <c r="B6" s="416" t="s">
        <v>39</v>
      </c>
      <c r="C6" s="295"/>
      <c r="D6" s="362" t="s">
        <v>12</v>
      </c>
      <c r="E6" s="356"/>
      <c r="F6" s="356"/>
      <c r="G6" s="356"/>
      <c r="H6" s="356"/>
      <c r="I6" s="357"/>
      <c r="J6" s="356"/>
      <c r="K6" s="356"/>
      <c r="L6" s="356" t="s">
        <v>13</v>
      </c>
      <c r="M6" s="356"/>
      <c r="N6" s="356"/>
      <c r="O6" s="218" t="s">
        <v>14</v>
      </c>
      <c r="P6" s="356"/>
      <c r="Q6" s="356"/>
      <c r="R6" s="356"/>
      <c r="S6" s="356" t="s">
        <v>15</v>
      </c>
      <c r="T6" s="356"/>
      <c r="U6" s="356"/>
      <c r="V6" s="356"/>
      <c r="W6" s="356"/>
      <c r="X6" s="356"/>
      <c r="Y6" s="356"/>
      <c r="Z6" s="15" t="s">
        <v>16</v>
      </c>
      <c r="AA6" s="15"/>
    </row>
    <row r="7" spans="1:28" ht="51">
      <c r="A7" s="294"/>
      <c r="B7" s="417"/>
      <c r="C7" s="302"/>
      <c r="D7" s="218" t="s">
        <v>503</v>
      </c>
      <c r="E7" s="362" t="s">
        <v>20</v>
      </c>
      <c r="F7" s="356"/>
      <c r="G7" s="218" t="s">
        <v>387</v>
      </c>
      <c r="H7" s="218" t="s">
        <v>390</v>
      </c>
      <c r="I7" s="357"/>
      <c r="J7" s="218" t="s">
        <v>497</v>
      </c>
      <c r="K7" s="448" t="s">
        <v>515</v>
      </c>
      <c r="L7" s="22" t="s">
        <v>22</v>
      </c>
      <c r="M7" s="22" t="s">
        <v>23</v>
      </c>
      <c r="N7" s="22" t="s">
        <v>24</v>
      </c>
      <c r="O7" s="218" t="s">
        <v>501</v>
      </c>
      <c r="P7" s="218" t="s">
        <v>25</v>
      </c>
      <c r="Q7" s="218" t="s">
        <v>26</v>
      </c>
      <c r="R7" s="160" t="s">
        <v>27</v>
      </c>
      <c r="S7" s="145" t="s">
        <v>28</v>
      </c>
      <c r="T7" s="23" t="s">
        <v>29</v>
      </c>
      <c r="U7" s="218" t="s">
        <v>15</v>
      </c>
      <c r="V7" s="24" t="s">
        <v>499</v>
      </c>
      <c r="W7" s="24" t="s">
        <v>31</v>
      </c>
      <c r="X7" s="24" t="s">
        <v>507</v>
      </c>
      <c r="Y7" s="24" t="s">
        <v>33</v>
      </c>
      <c r="Z7" s="218" t="s">
        <v>514</v>
      </c>
      <c r="AA7" s="362" t="s">
        <v>389</v>
      </c>
    </row>
    <row r="8" spans="1:28" s="304" customFormat="1" ht="15" customHeight="1">
      <c r="A8" s="15"/>
      <c r="B8" s="418" t="s">
        <v>244</v>
      </c>
      <c r="C8" s="295" t="s">
        <v>398</v>
      </c>
      <c r="D8" s="296"/>
      <c r="E8" s="222" t="s">
        <v>373</v>
      </c>
      <c r="F8" s="303" t="s">
        <v>374</v>
      </c>
      <c r="G8" s="303" t="s">
        <v>374</v>
      </c>
      <c r="H8" s="303" t="s">
        <v>374</v>
      </c>
      <c r="I8" s="297" t="s">
        <v>373</v>
      </c>
      <c r="J8" s="303" t="s">
        <v>374</v>
      </c>
      <c r="K8" s="296"/>
      <c r="L8" s="296"/>
      <c r="M8" s="296"/>
      <c r="N8" s="296"/>
      <c r="O8" s="296"/>
      <c r="P8" s="296"/>
      <c r="Q8" s="296"/>
      <c r="R8" s="298"/>
      <c r="S8" s="299"/>
      <c r="T8" s="296"/>
      <c r="U8" s="296"/>
      <c r="V8" s="296"/>
      <c r="W8" s="296"/>
      <c r="X8" s="296"/>
      <c r="Y8" s="296"/>
      <c r="Z8" s="296"/>
      <c r="AA8" s="296"/>
    </row>
    <row r="9" spans="1:28" s="304" customFormat="1" ht="15" customHeight="1">
      <c r="A9" s="311"/>
      <c r="B9" s="419" t="s">
        <v>36</v>
      </c>
      <c r="C9" s="316"/>
      <c r="D9" s="306"/>
      <c r="E9" s="307"/>
      <c r="F9" s="308"/>
      <c r="G9" s="308"/>
      <c r="H9" s="308"/>
      <c r="I9" s="358"/>
      <c r="J9" s="308"/>
      <c r="K9" s="308"/>
      <c r="L9" s="308"/>
      <c r="M9" s="308"/>
      <c r="N9" s="308"/>
      <c r="O9" s="308"/>
      <c r="P9" s="308"/>
      <c r="Q9" s="308"/>
      <c r="R9" s="309"/>
      <c r="S9" s="310"/>
      <c r="T9" s="308"/>
      <c r="U9" s="308"/>
      <c r="V9" s="308"/>
      <c r="W9" s="308"/>
      <c r="X9" s="308"/>
      <c r="Y9" s="308"/>
      <c r="Z9" s="308"/>
      <c r="AA9" s="308"/>
    </row>
    <row r="10" spans="1:28" s="304" customFormat="1" ht="15" customHeight="1">
      <c r="A10" s="311"/>
      <c r="B10" s="312" t="s">
        <v>245</v>
      </c>
      <c r="C10" s="313" t="s">
        <v>399</v>
      </c>
      <c r="D10" s="306">
        <v>592119</v>
      </c>
      <c r="E10" s="314">
        <v>40568</v>
      </c>
      <c r="F10" s="308">
        <v>0</v>
      </c>
      <c r="G10" s="308"/>
      <c r="H10" s="308"/>
      <c r="I10" s="358"/>
      <c r="J10" s="308">
        <v>0</v>
      </c>
      <c r="K10" s="308">
        <f>D10+F10-J10</f>
        <v>592119</v>
      </c>
      <c r="L10" s="308">
        <v>40</v>
      </c>
      <c r="M10" s="308">
        <f>ROUND(($M$5-E10)/365,0)</f>
        <v>10</v>
      </c>
      <c r="N10" s="308">
        <f>L10-M10</f>
        <v>30</v>
      </c>
      <c r="O10" s="306">
        <v>389646.76163997466</v>
      </c>
      <c r="P10" s="308">
        <f>ROUND(K10*5%,0)</f>
        <v>29606</v>
      </c>
      <c r="Q10" s="308">
        <f>O10-P10</f>
        <v>360040.76163997466</v>
      </c>
      <c r="R10" s="309">
        <f>Q10/D10/N10*100</f>
        <v>2.0268491167033127</v>
      </c>
      <c r="S10" s="310">
        <v>202472.23836002531</v>
      </c>
      <c r="T10" s="308">
        <f>$T$5-$U$5</f>
        <v>365</v>
      </c>
      <c r="U10" s="308">
        <f>T10*D10*R10/(365*100)</f>
        <v>12001.358721332488</v>
      </c>
      <c r="V10" s="308"/>
      <c r="W10" s="308">
        <f>S10+U10+V10</f>
        <v>214473.59708135779</v>
      </c>
      <c r="X10" s="308"/>
      <c r="Y10" s="308">
        <f>W10-X10</f>
        <v>214473.59708135779</v>
      </c>
      <c r="Z10" s="308">
        <f>K10-Y10</f>
        <v>377645.40291864221</v>
      </c>
      <c r="AA10" s="306">
        <v>389646.76163997466</v>
      </c>
      <c r="AB10" s="315">
        <f>+Z10-P10</f>
        <v>348039.40291864221</v>
      </c>
    </row>
    <row r="11" spans="1:28" s="304" customFormat="1" ht="15" customHeight="1">
      <c r="A11" s="311"/>
      <c r="B11" s="312"/>
      <c r="C11" s="313"/>
      <c r="D11" s="306"/>
      <c r="E11" s="314"/>
      <c r="F11" s="308"/>
      <c r="G11" s="308"/>
      <c r="H11" s="308"/>
      <c r="I11" s="358"/>
      <c r="J11" s="308"/>
      <c r="K11" s="308"/>
      <c r="L11" s="308"/>
      <c r="M11" s="308"/>
      <c r="N11" s="308"/>
      <c r="O11" s="306"/>
      <c r="P11" s="308">
        <f t="shared" ref="P11:P74" si="0">ROUND(K11*5%,0)</f>
        <v>0</v>
      </c>
      <c r="Q11" s="308"/>
      <c r="R11" s="309"/>
      <c r="S11" s="310"/>
      <c r="T11" s="308"/>
      <c r="U11" s="308"/>
      <c r="V11" s="308"/>
      <c r="W11" s="308"/>
      <c r="X11" s="308"/>
      <c r="Y11" s="308"/>
      <c r="Z11" s="308"/>
      <c r="AA11" s="306"/>
      <c r="AB11" s="315"/>
    </row>
    <row r="12" spans="1:28" s="304" customFormat="1" ht="15" customHeight="1">
      <c r="A12" s="311"/>
      <c r="B12" s="419" t="s">
        <v>116</v>
      </c>
      <c r="C12" s="316"/>
      <c r="D12" s="306"/>
      <c r="E12" s="314"/>
      <c r="F12" s="308"/>
      <c r="G12" s="308"/>
      <c r="H12" s="308"/>
      <c r="I12" s="358"/>
      <c r="J12" s="308"/>
      <c r="K12" s="308"/>
      <c r="L12" s="308"/>
      <c r="M12" s="308"/>
      <c r="N12" s="308"/>
      <c r="O12" s="306"/>
      <c r="P12" s="308">
        <f t="shared" si="0"/>
        <v>0</v>
      </c>
      <c r="Q12" s="308"/>
      <c r="R12" s="309"/>
      <c r="S12" s="310"/>
      <c r="T12" s="308"/>
      <c r="U12" s="308"/>
      <c r="V12" s="308"/>
      <c r="W12" s="308"/>
      <c r="X12" s="308"/>
      <c r="Y12" s="308"/>
      <c r="Z12" s="308"/>
      <c r="AA12" s="306"/>
      <c r="AB12" s="315">
        <f t="shared" ref="AB12:AB40" si="1">+Z12-P12</f>
        <v>0</v>
      </c>
    </row>
    <row r="13" spans="1:28" s="304" customFormat="1" ht="15" customHeight="1">
      <c r="A13" s="311"/>
      <c r="B13" s="127" t="s">
        <v>484</v>
      </c>
      <c r="C13" s="317" t="s">
        <v>485</v>
      </c>
      <c r="D13" s="306">
        <v>78568</v>
      </c>
      <c r="E13" s="314">
        <v>40952</v>
      </c>
      <c r="F13" s="308">
        <v>0</v>
      </c>
      <c r="G13" s="308"/>
      <c r="H13" s="308"/>
      <c r="I13" s="358"/>
      <c r="J13" s="308">
        <v>0</v>
      </c>
      <c r="K13" s="308">
        <f t="shared" ref="K13:K41" si="2">D13+F13-J13</f>
        <v>78568</v>
      </c>
      <c r="L13" s="308">
        <v>15</v>
      </c>
      <c r="M13" s="308">
        <f t="shared" ref="M13:M21" si="3">ROUND(($M$5-E13)/365,0)</f>
        <v>9</v>
      </c>
      <c r="N13" s="308">
        <f t="shared" ref="N13:N41" si="4">L13-M13</f>
        <v>6</v>
      </c>
      <c r="O13" s="308">
        <v>33140.817923793846</v>
      </c>
      <c r="P13" s="308">
        <f t="shared" si="0"/>
        <v>3928</v>
      </c>
      <c r="Q13" s="308">
        <f t="shared" ref="Q13:Q52" si="5">O13-P13</f>
        <v>29212.817923793846</v>
      </c>
      <c r="R13" s="309">
        <f t="shared" ref="R13:R41" si="6">Q13/D13/N13*100</f>
        <v>6.1969287589081743</v>
      </c>
      <c r="S13" s="310">
        <v>45427.182076206154</v>
      </c>
      <c r="T13" s="308">
        <f>$T$5-$U$5</f>
        <v>365</v>
      </c>
      <c r="U13" s="308">
        <f t="shared" ref="U13:U41" si="7">T13*D13*R13/(365*100)</f>
        <v>4868.8029872989746</v>
      </c>
      <c r="V13" s="308"/>
      <c r="W13" s="308">
        <f t="shared" ref="W13:W41" si="8">S13+U13+V13</f>
        <v>50295.985063505126</v>
      </c>
      <c r="X13" s="308"/>
      <c r="Y13" s="308">
        <f t="shared" ref="Y13:Y41" si="9">W13-X13</f>
        <v>50295.985063505126</v>
      </c>
      <c r="Z13" s="308">
        <f t="shared" ref="Z13:Z41" si="10">K13-Y13</f>
        <v>28272.014936494874</v>
      </c>
      <c r="AA13" s="308">
        <v>33140.817923793846</v>
      </c>
      <c r="AB13" s="315">
        <f t="shared" si="1"/>
        <v>24344.014936494874</v>
      </c>
    </row>
    <row r="14" spans="1:28" s="304" customFormat="1" ht="15" customHeight="1">
      <c r="A14" s="311"/>
      <c r="B14" s="127" t="s">
        <v>283</v>
      </c>
      <c r="C14" s="317" t="s">
        <v>404</v>
      </c>
      <c r="D14" s="306">
        <v>114281</v>
      </c>
      <c r="E14" s="314">
        <v>40952</v>
      </c>
      <c r="F14" s="308">
        <v>0</v>
      </c>
      <c r="G14" s="308"/>
      <c r="H14" s="308"/>
      <c r="I14" s="358"/>
      <c r="J14" s="308">
        <v>0</v>
      </c>
      <c r="K14" s="308">
        <f t="shared" si="2"/>
        <v>114281</v>
      </c>
      <c r="L14" s="308">
        <v>15</v>
      </c>
      <c r="M14" s="308">
        <f t="shared" si="3"/>
        <v>9</v>
      </c>
      <c r="N14" s="308">
        <f t="shared" si="4"/>
        <v>6</v>
      </c>
      <c r="O14" s="308">
        <v>48205.160157628066</v>
      </c>
      <c r="P14" s="308">
        <f t="shared" si="0"/>
        <v>5714</v>
      </c>
      <c r="Q14" s="308">
        <f t="shared" si="5"/>
        <v>42491.160157628066</v>
      </c>
      <c r="R14" s="309">
        <f t="shared" si="6"/>
        <v>6.1968831444171331</v>
      </c>
      <c r="S14" s="310">
        <v>66075.839842371934</v>
      </c>
      <c r="T14" s="308">
        <f>$T$5-$U$5</f>
        <v>365</v>
      </c>
      <c r="U14" s="308">
        <f t="shared" si="7"/>
        <v>7081.8600262713444</v>
      </c>
      <c r="V14" s="308"/>
      <c r="W14" s="308">
        <f t="shared" si="8"/>
        <v>73157.699868643278</v>
      </c>
      <c r="X14" s="308"/>
      <c r="Y14" s="308">
        <f t="shared" si="9"/>
        <v>73157.699868643278</v>
      </c>
      <c r="Z14" s="308">
        <f t="shared" si="10"/>
        <v>41123.300131356722</v>
      </c>
      <c r="AA14" s="308">
        <v>48205.160157628066</v>
      </c>
      <c r="AB14" s="315">
        <f t="shared" si="1"/>
        <v>35409.300131356722</v>
      </c>
    </row>
    <row r="15" spans="1:28" s="304" customFormat="1" ht="15" customHeight="1">
      <c r="A15" s="311"/>
      <c r="B15" s="127" t="s">
        <v>283</v>
      </c>
      <c r="C15" s="317" t="s">
        <v>404</v>
      </c>
      <c r="D15" s="306">
        <v>35713</v>
      </c>
      <c r="E15" s="314">
        <v>40952</v>
      </c>
      <c r="F15" s="308">
        <v>0</v>
      </c>
      <c r="G15" s="308"/>
      <c r="H15" s="308"/>
      <c r="I15" s="358"/>
      <c r="J15" s="308">
        <v>0</v>
      </c>
      <c r="K15" s="308">
        <f t="shared" si="2"/>
        <v>35713</v>
      </c>
      <c r="L15" s="308">
        <v>15</v>
      </c>
      <c r="M15" s="308">
        <f t="shared" si="3"/>
        <v>9</v>
      </c>
      <c r="N15" s="308">
        <f t="shared" si="4"/>
        <v>6</v>
      </c>
      <c r="O15" s="308">
        <v>15064.342233834224</v>
      </c>
      <c r="P15" s="308">
        <f t="shared" si="0"/>
        <v>1786</v>
      </c>
      <c r="Q15" s="308">
        <f t="shared" si="5"/>
        <v>13278.342233834224</v>
      </c>
      <c r="R15" s="309">
        <f t="shared" si="6"/>
        <v>6.1967827933031971</v>
      </c>
      <c r="S15" s="310">
        <v>20648.657766165776</v>
      </c>
      <c r="T15" s="308">
        <f>$T$5-$U$5</f>
        <v>365</v>
      </c>
      <c r="U15" s="308">
        <f t="shared" si="7"/>
        <v>2213.0570389723707</v>
      </c>
      <c r="V15" s="308"/>
      <c r="W15" s="308">
        <f t="shared" si="8"/>
        <v>22861.714805138145</v>
      </c>
      <c r="X15" s="308"/>
      <c r="Y15" s="308">
        <f t="shared" si="9"/>
        <v>22861.714805138145</v>
      </c>
      <c r="Z15" s="308">
        <f t="shared" si="10"/>
        <v>12851.285194861855</v>
      </c>
      <c r="AA15" s="308">
        <v>15064.342233834224</v>
      </c>
      <c r="AB15" s="315">
        <f t="shared" si="1"/>
        <v>11065.285194861855</v>
      </c>
    </row>
    <row r="16" spans="1:28" s="304" customFormat="1" ht="15" customHeight="1">
      <c r="A16" s="311"/>
      <c r="B16" s="322" t="s">
        <v>487</v>
      </c>
      <c r="C16" s="317" t="s">
        <v>399</v>
      </c>
      <c r="D16" s="306">
        <v>4335261</v>
      </c>
      <c r="E16" s="314">
        <v>40952</v>
      </c>
      <c r="F16" s="308">
        <v>0</v>
      </c>
      <c r="G16" s="308"/>
      <c r="H16" s="308"/>
      <c r="I16" s="358"/>
      <c r="J16" s="308">
        <v>0</v>
      </c>
      <c r="K16" s="308">
        <f t="shared" si="2"/>
        <v>4335261</v>
      </c>
      <c r="L16" s="308">
        <v>15</v>
      </c>
      <c r="M16" s="308">
        <f t="shared" si="3"/>
        <v>9</v>
      </c>
      <c r="N16" s="308">
        <f t="shared" si="4"/>
        <v>6</v>
      </c>
      <c r="O16" s="306">
        <v>1828677.950662028</v>
      </c>
      <c r="P16" s="308">
        <f t="shared" si="0"/>
        <v>216763</v>
      </c>
      <c r="Q16" s="308">
        <f t="shared" si="5"/>
        <v>1611914.950662028</v>
      </c>
      <c r="R16" s="309">
        <f t="shared" si="6"/>
        <v>6.1969162128186674</v>
      </c>
      <c r="S16" s="310">
        <v>2506583.049337972</v>
      </c>
      <c r="T16" s="308">
        <f t="shared" ref="T16:T19" si="11">$T$5-$U$5</f>
        <v>365</v>
      </c>
      <c r="U16" s="308">
        <f t="shared" si="7"/>
        <v>268652.49177700473</v>
      </c>
      <c r="V16" s="308"/>
      <c r="W16" s="308">
        <f t="shared" si="8"/>
        <v>2775235.5411149766</v>
      </c>
      <c r="X16" s="308"/>
      <c r="Y16" s="308">
        <f t="shared" si="9"/>
        <v>2775235.5411149766</v>
      </c>
      <c r="Z16" s="308">
        <f t="shared" si="10"/>
        <v>1560025.4588850234</v>
      </c>
      <c r="AA16" s="306">
        <v>1828677.950662028</v>
      </c>
      <c r="AB16" s="315">
        <f t="shared" si="1"/>
        <v>1343262.4588850234</v>
      </c>
    </row>
    <row r="17" spans="1:28" s="304" customFormat="1" ht="15" customHeight="1">
      <c r="A17" s="311"/>
      <c r="B17" s="420" t="s">
        <v>401</v>
      </c>
      <c r="C17" s="318" t="s">
        <v>399</v>
      </c>
      <c r="D17" s="306">
        <v>985529</v>
      </c>
      <c r="E17" s="314">
        <v>40952</v>
      </c>
      <c r="F17" s="308">
        <v>0</v>
      </c>
      <c r="G17" s="308"/>
      <c r="H17" s="308"/>
      <c r="I17" s="358"/>
      <c r="J17" s="308">
        <v>0</v>
      </c>
      <c r="K17" s="308">
        <f t="shared" si="2"/>
        <v>985529</v>
      </c>
      <c r="L17" s="308">
        <v>15</v>
      </c>
      <c r="M17" s="308">
        <f t="shared" si="3"/>
        <v>9</v>
      </c>
      <c r="N17" s="308">
        <f t="shared" si="4"/>
        <v>6</v>
      </c>
      <c r="O17" s="306">
        <v>415710.81469925086</v>
      </c>
      <c r="P17" s="308">
        <f t="shared" si="0"/>
        <v>49276</v>
      </c>
      <c r="Q17" s="308">
        <f t="shared" si="5"/>
        <v>366434.81469925086</v>
      </c>
      <c r="R17" s="309">
        <f t="shared" si="6"/>
        <v>6.1969225782845356</v>
      </c>
      <c r="S17" s="310">
        <v>569818.18530074914</v>
      </c>
      <c r="T17" s="308">
        <f t="shared" si="11"/>
        <v>365</v>
      </c>
      <c r="U17" s="308">
        <f t="shared" si="7"/>
        <v>61072.469116541797</v>
      </c>
      <c r="V17" s="308"/>
      <c r="W17" s="308">
        <f t="shared" si="8"/>
        <v>630890.65441729093</v>
      </c>
      <c r="X17" s="308"/>
      <c r="Y17" s="308">
        <f t="shared" si="9"/>
        <v>630890.65441729093</v>
      </c>
      <c r="Z17" s="308">
        <f t="shared" si="10"/>
        <v>354638.34558270907</v>
      </c>
      <c r="AA17" s="306">
        <v>415710.81469925086</v>
      </c>
      <c r="AB17" s="315">
        <f t="shared" si="1"/>
        <v>305362.34558270907</v>
      </c>
    </row>
    <row r="18" spans="1:28" s="304" customFormat="1" ht="15" customHeight="1">
      <c r="A18" s="311"/>
      <c r="B18" s="420" t="s">
        <v>400</v>
      </c>
      <c r="C18" s="318" t="s">
        <v>399</v>
      </c>
      <c r="D18" s="306">
        <v>2112797</v>
      </c>
      <c r="E18" s="314">
        <v>40952</v>
      </c>
      <c r="F18" s="308">
        <v>0</v>
      </c>
      <c r="G18" s="308"/>
      <c r="H18" s="308"/>
      <c r="I18" s="358"/>
      <c r="J18" s="308">
        <v>0</v>
      </c>
      <c r="K18" s="308">
        <f t="shared" si="2"/>
        <v>2112797</v>
      </c>
      <c r="L18" s="308">
        <v>15</v>
      </c>
      <c r="M18" s="308">
        <f t="shared" si="3"/>
        <v>9</v>
      </c>
      <c r="N18" s="308">
        <f t="shared" si="4"/>
        <v>6</v>
      </c>
      <c r="O18" s="306">
        <v>891209.60501407413</v>
      </c>
      <c r="P18" s="308">
        <f t="shared" si="0"/>
        <v>105640</v>
      </c>
      <c r="Q18" s="308">
        <f t="shared" si="5"/>
        <v>785569.60501407413</v>
      </c>
      <c r="R18" s="309">
        <f t="shared" si="6"/>
        <v>6.1969165756267968</v>
      </c>
      <c r="S18" s="310">
        <v>1221587.3949859259</v>
      </c>
      <c r="T18" s="308">
        <f t="shared" si="11"/>
        <v>365</v>
      </c>
      <c r="U18" s="308">
        <f t="shared" si="7"/>
        <v>130928.2675023457</v>
      </c>
      <c r="V18" s="308"/>
      <c r="W18" s="308">
        <f t="shared" si="8"/>
        <v>1352515.6624882715</v>
      </c>
      <c r="X18" s="308"/>
      <c r="Y18" s="308">
        <f t="shared" si="9"/>
        <v>1352515.6624882715</v>
      </c>
      <c r="Z18" s="308">
        <f t="shared" si="10"/>
        <v>760281.33751172852</v>
      </c>
      <c r="AA18" s="306">
        <v>891209.60501407413</v>
      </c>
      <c r="AB18" s="315">
        <f t="shared" si="1"/>
        <v>654641.33751172852</v>
      </c>
    </row>
    <row r="19" spans="1:28" s="304" customFormat="1" ht="21" customHeight="1">
      <c r="A19" s="311"/>
      <c r="B19" s="322" t="s">
        <v>402</v>
      </c>
      <c r="C19" s="317" t="s">
        <v>403</v>
      </c>
      <c r="D19" s="306">
        <v>3577117</v>
      </c>
      <c r="E19" s="314">
        <v>40952</v>
      </c>
      <c r="F19" s="308">
        <v>0</v>
      </c>
      <c r="G19" s="308"/>
      <c r="H19" s="308"/>
      <c r="I19" s="358"/>
      <c r="J19" s="308">
        <v>0</v>
      </c>
      <c r="K19" s="308">
        <f t="shared" si="2"/>
        <v>3577117</v>
      </c>
      <c r="L19" s="308">
        <v>15</v>
      </c>
      <c r="M19" s="308">
        <f t="shared" si="3"/>
        <v>9</v>
      </c>
      <c r="N19" s="308">
        <f t="shared" si="4"/>
        <v>6</v>
      </c>
      <c r="O19" s="306">
        <v>1508880.8824716231</v>
      </c>
      <c r="P19" s="308">
        <f t="shared" si="0"/>
        <v>178856</v>
      </c>
      <c r="Q19" s="308">
        <f t="shared" si="5"/>
        <v>1330024.8824716231</v>
      </c>
      <c r="R19" s="309">
        <f t="shared" si="6"/>
        <v>6.196912590370137</v>
      </c>
      <c r="S19" s="310">
        <v>2068236.1175283769</v>
      </c>
      <c r="T19" s="308">
        <f t="shared" si="11"/>
        <v>365</v>
      </c>
      <c r="U19" s="308">
        <f t="shared" si="7"/>
        <v>221670.81374527054</v>
      </c>
      <c r="V19" s="308"/>
      <c r="W19" s="308">
        <f t="shared" si="8"/>
        <v>2289906.9312736476</v>
      </c>
      <c r="X19" s="308"/>
      <c r="Y19" s="308">
        <f t="shared" si="9"/>
        <v>2289906.9312736476</v>
      </c>
      <c r="Z19" s="308">
        <f t="shared" si="10"/>
        <v>1287210.0687263524</v>
      </c>
      <c r="AA19" s="306">
        <v>1508880.8824716231</v>
      </c>
      <c r="AB19" s="315">
        <f t="shared" si="1"/>
        <v>1108354.0687263524</v>
      </c>
    </row>
    <row r="20" spans="1:28" s="304" customFormat="1" ht="15" customHeight="1">
      <c r="A20" s="311"/>
      <c r="B20" s="322" t="s">
        <v>247</v>
      </c>
      <c r="C20" s="317" t="s">
        <v>404</v>
      </c>
      <c r="D20" s="306">
        <v>374989</v>
      </c>
      <c r="E20" s="314">
        <v>40952</v>
      </c>
      <c r="F20" s="308">
        <v>0</v>
      </c>
      <c r="G20" s="308"/>
      <c r="H20" s="308"/>
      <c r="I20" s="358"/>
      <c r="J20" s="308">
        <v>0</v>
      </c>
      <c r="K20" s="308">
        <f t="shared" si="2"/>
        <v>374989</v>
      </c>
      <c r="L20" s="308">
        <v>15</v>
      </c>
      <c r="M20" s="308">
        <f t="shared" si="3"/>
        <v>9</v>
      </c>
      <c r="N20" s="308">
        <f t="shared" si="4"/>
        <v>6</v>
      </c>
      <c r="O20" s="306">
        <v>158176.01104416567</v>
      </c>
      <c r="P20" s="308">
        <f t="shared" si="0"/>
        <v>18749</v>
      </c>
      <c r="Q20" s="308">
        <f t="shared" si="5"/>
        <v>139427.01104416567</v>
      </c>
      <c r="R20" s="309">
        <f t="shared" si="6"/>
        <v>6.1969378232501784</v>
      </c>
      <c r="S20" s="310">
        <v>216812.98895583433</v>
      </c>
      <c r="T20" s="308">
        <f t="shared" ref="T20:T43" si="12">$T$5-$U$5</f>
        <v>365</v>
      </c>
      <c r="U20" s="308">
        <f t="shared" si="7"/>
        <v>23237.835174027612</v>
      </c>
      <c r="V20" s="308"/>
      <c r="W20" s="308">
        <f t="shared" si="8"/>
        <v>240050.82412986195</v>
      </c>
      <c r="X20" s="308"/>
      <c r="Y20" s="308">
        <f t="shared" si="9"/>
        <v>240050.82412986195</v>
      </c>
      <c r="Z20" s="308">
        <f t="shared" si="10"/>
        <v>134938.17587013805</v>
      </c>
      <c r="AA20" s="306">
        <v>158176.01104416567</v>
      </c>
      <c r="AB20" s="315">
        <f t="shared" si="1"/>
        <v>116189.17587013805</v>
      </c>
    </row>
    <row r="21" spans="1:28" s="304" customFormat="1" ht="15" customHeight="1">
      <c r="A21" s="311"/>
      <c r="B21" s="322" t="s">
        <v>248</v>
      </c>
      <c r="C21" s="317" t="s">
        <v>406</v>
      </c>
      <c r="D21" s="306">
        <v>194191</v>
      </c>
      <c r="E21" s="314">
        <v>40952</v>
      </c>
      <c r="F21" s="308">
        <v>0</v>
      </c>
      <c r="G21" s="308"/>
      <c r="H21" s="308"/>
      <c r="I21" s="358"/>
      <c r="J21" s="308">
        <v>0</v>
      </c>
      <c r="K21" s="308">
        <f t="shared" si="2"/>
        <v>194191</v>
      </c>
      <c r="L21" s="308">
        <v>15</v>
      </c>
      <c r="M21" s="308">
        <f t="shared" si="3"/>
        <v>9</v>
      </c>
      <c r="N21" s="308">
        <f t="shared" si="4"/>
        <v>6</v>
      </c>
      <c r="O21" s="306">
        <v>81912.468113804018</v>
      </c>
      <c r="P21" s="308">
        <f t="shared" si="0"/>
        <v>9710</v>
      </c>
      <c r="Q21" s="308">
        <f t="shared" si="5"/>
        <v>72202.468113804018</v>
      </c>
      <c r="R21" s="309">
        <f t="shared" si="6"/>
        <v>6.1968601457503194</v>
      </c>
      <c r="S21" s="310">
        <v>112278.53188619598</v>
      </c>
      <c r="T21" s="308">
        <f t="shared" si="12"/>
        <v>365</v>
      </c>
      <c r="U21" s="308">
        <f t="shared" si="7"/>
        <v>12033.744685634003</v>
      </c>
      <c r="V21" s="308"/>
      <c r="W21" s="308">
        <f t="shared" si="8"/>
        <v>124312.27657182998</v>
      </c>
      <c r="X21" s="308"/>
      <c r="Y21" s="308">
        <f t="shared" si="9"/>
        <v>124312.27657182998</v>
      </c>
      <c r="Z21" s="308">
        <f t="shared" si="10"/>
        <v>69878.723428170022</v>
      </c>
      <c r="AA21" s="306">
        <v>81912.468113804018</v>
      </c>
      <c r="AB21" s="315">
        <f t="shared" si="1"/>
        <v>60168.723428170022</v>
      </c>
    </row>
    <row r="22" spans="1:28" s="304" customFormat="1" ht="15" customHeight="1">
      <c r="A22" s="311"/>
      <c r="B22" s="320" t="s">
        <v>249</v>
      </c>
      <c r="C22" s="317" t="s">
        <v>407</v>
      </c>
      <c r="D22" s="306">
        <v>194291</v>
      </c>
      <c r="E22" s="314">
        <v>40952</v>
      </c>
      <c r="F22" s="308">
        <v>0</v>
      </c>
      <c r="G22" s="308"/>
      <c r="H22" s="308"/>
      <c r="I22" s="358"/>
      <c r="J22" s="308">
        <v>0</v>
      </c>
      <c r="K22" s="308">
        <f t="shared" si="2"/>
        <v>194291</v>
      </c>
      <c r="L22" s="308">
        <v>15</v>
      </c>
      <c r="M22" s="308">
        <f t="shared" ref="M22:M53" si="13">ROUND(($M$5-E22)/365,0)</f>
        <v>9</v>
      </c>
      <c r="N22" s="308">
        <f t="shared" si="4"/>
        <v>6</v>
      </c>
      <c r="O22" s="306">
        <v>81955.133871847793</v>
      </c>
      <c r="P22" s="308">
        <f t="shared" si="0"/>
        <v>9715</v>
      </c>
      <c r="Q22" s="308">
        <f t="shared" si="5"/>
        <v>72240.133871847793</v>
      </c>
      <c r="R22" s="309">
        <f t="shared" si="6"/>
        <v>6.1969017154549784</v>
      </c>
      <c r="S22" s="310">
        <v>112335.86612815221</v>
      </c>
      <c r="T22" s="308">
        <f t="shared" si="12"/>
        <v>365</v>
      </c>
      <c r="U22" s="308">
        <f t="shared" si="7"/>
        <v>12040.022311974632</v>
      </c>
      <c r="V22" s="308"/>
      <c r="W22" s="308">
        <f t="shared" si="8"/>
        <v>124375.88844012684</v>
      </c>
      <c r="X22" s="308"/>
      <c r="Y22" s="308">
        <f t="shared" si="9"/>
        <v>124375.88844012684</v>
      </c>
      <c r="Z22" s="308">
        <f t="shared" si="10"/>
        <v>69915.111559873156</v>
      </c>
      <c r="AA22" s="306">
        <v>81955.133871847793</v>
      </c>
      <c r="AB22" s="315">
        <f t="shared" si="1"/>
        <v>60200.111559873156</v>
      </c>
    </row>
    <row r="23" spans="1:28" s="304" customFormat="1" ht="15" customHeight="1">
      <c r="A23" s="311"/>
      <c r="B23" s="322" t="s">
        <v>250</v>
      </c>
      <c r="C23" s="317" t="s">
        <v>408</v>
      </c>
      <c r="D23" s="306">
        <v>1294168</v>
      </c>
      <c r="E23" s="314">
        <v>40952</v>
      </c>
      <c r="F23" s="308">
        <v>0</v>
      </c>
      <c r="G23" s="308"/>
      <c r="H23" s="308"/>
      <c r="I23" s="358"/>
      <c r="J23" s="308">
        <v>0</v>
      </c>
      <c r="K23" s="308">
        <f t="shared" si="2"/>
        <v>1294168</v>
      </c>
      <c r="L23" s="308">
        <v>15</v>
      </c>
      <c r="M23" s="308">
        <f t="shared" si="13"/>
        <v>9</v>
      </c>
      <c r="N23" s="308">
        <f t="shared" si="4"/>
        <v>6</v>
      </c>
      <c r="O23" s="306">
        <v>545899.21923408925</v>
      </c>
      <c r="P23" s="308">
        <f t="shared" si="0"/>
        <v>64708</v>
      </c>
      <c r="Q23" s="308">
        <f t="shared" si="5"/>
        <v>481191.21923408925</v>
      </c>
      <c r="R23" s="309">
        <f t="shared" si="6"/>
        <v>6.1969185251848966</v>
      </c>
      <c r="S23" s="310">
        <v>748268.78076591075</v>
      </c>
      <c r="T23" s="308">
        <f t="shared" si="12"/>
        <v>365</v>
      </c>
      <c r="U23" s="308">
        <f t="shared" si="7"/>
        <v>80198.536539014865</v>
      </c>
      <c r="V23" s="308"/>
      <c r="W23" s="308">
        <f t="shared" si="8"/>
        <v>828467.31730492564</v>
      </c>
      <c r="X23" s="308"/>
      <c r="Y23" s="308">
        <f t="shared" si="9"/>
        <v>828467.31730492564</v>
      </c>
      <c r="Z23" s="308">
        <f t="shared" si="10"/>
        <v>465700.68269507436</v>
      </c>
      <c r="AA23" s="306">
        <v>545899.21923408925</v>
      </c>
      <c r="AB23" s="315">
        <f t="shared" si="1"/>
        <v>400992.68269507436</v>
      </c>
    </row>
    <row r="24" spans="1:28" s="304" customFormat="1" ht="15" customHeight="1">
      <c r="A24" s="311"/>
      <c r="B24" s="322" t="s">
        <v>410</v>
      </c>
      <c r="C24" s="317" t="s">
        <v>409</v>
      </c>
      <c r="D24" s="306">
        <v>1032482</v>
      </c>
      <c r="E24" s="314">
        <v>40952</v>
      </c>
      <c r="F24" s="308">
        <v>0</v>
      </c>
      <c r="G24" s="308"/>
      <c r="H24" s="308"/>
      <c r="I24" s="358"/>
      <c r="J24" s="308">
        <v>0</v>
      </c>
      <c r="K24" s="308">
        <f t="shared" si="2"/>
        <v>1032482</v>
      </c>
      <c r="L24" s="308">
        <v>15</v>
      </c>
      <c r="M24" s="308">
        <f t="shared" si="13"/>
        <v>9</v>
      </c>
      <c r="N24" s="308">
        <f t="shared" si="4"/>
        <v>6</v>
      </c>
      <c r="O24" s="306">
        <v>435516.19603851216</v>
      </c>
      <c r="P24" s="308">
        <f t="shared" si="0"/>
        <v>51624</v>
      </c>
      <c r="Q24" s="308">
        <f t="shared" si="5"/>
        <v>383892.19603851216</v>
      </c>
      <c r="R24" s="309">
        <f t="shared" si="6"/>
        <v>6.1969150719417252</v>
      </c>
      <c r="S24" s="310">
        <v>596965.80396148784</v>
      </c>
      <c r="T24" s="308">
        <f t="shared" si="12"/>
        <v>365</v>
      </c>
      <c r="U24" s="308">
        <f t="shared" si="7"/>
        <v>63982.03267308537</v>
      </c>
      <c r="V24" s="308"/>
      <c r="W24" s="308">
        <f t="shared" si="8"/>
        <v>660947.83663457318</v>
      </c>
      <c r="X24" s="308"/>
      <c r="Y24" s="308">
        <f t="shared" si="9"/>
        <v>660947.83663457318</v>
      </c>
      <c r="Z24" s="308">
        <f t="shared" si="10"/>
        <v>371534.16336542682</v>
      </c>
      <c r="AA24" s="306">
        <v>435516.19603851216</v>
      </c>
      <c r="AB24" s="315">
        <f t="shared" si="1"/>
        <v>319910.16336542682</v>
      </c>
    </row>
    <row r="25" spans="1:28" s="304" customFormat="1" ht="15" customHeight="1">
      <c r="A25" s="311"/>
      <c r="B25" s="322" t="s">
        <v>394</v>
      </c>
      <c r="C25" s="317" t="s">
        <v>471</v>
      </c>
      <c r="D25" s="306">
        <v>1177473</v>
      </c>
      <c r="E25" s="314">
        <v>40952</v>
      </c>
      <c r="F25" s="308">
        <v>0</v>
      </c>
      <c r="G25" s="308"/>
      <c r="H25" s="308"/>
      <c r="I25" s="358"/>
      <c r="J25" s="308">
        <v>0</v>
      </c>
      <c r="K25" s="308">
        <f t="shared" si="2"/>
        <v>1177473</v>
      </c>
      <c r="L25" s="308">
        <v>15</v>
      </c>
      <c r="M25" s="308">
        <f t="shared" si="13"/>
        <v>9</v>
      </c>
      <c r="N25" s="308">
        <f t="shared" si="4"/>
        <v>6</v>
      </c>
      <c r="O25" s="306">
        <v>496676.12600507133</v>
      </c>
      <c r="P25" s="308">
        <f t="shared" si="0"/>
        <v>58874</v>
      </c>
      <c r="Q25" s="308">
        <f t="shared" si="5"/>
        <v>437802.12600507133</v>
      </c>
      <c r="R25" s="309">
        <f t="shared" si="6"/>
        <v>6.1969167021957379</v>
      </c>
      <c r="S25" s="310">
        <v>680796.87399492867</v>
      </c>
      <c r="T25" s="308">
        <f t="shared" si="12"/>
        <v>365</v>
      </c>
      <c r="U25" s="308">
        <f t="shared" si="7"/>
        <v>72967.021000845212</v>
      </c>
      <c r="V25" s="308"/>
      <c r="W25" s="308">
        <f t="shared" si="8"/>
        <v>753763.89499577391</v>
      </c>
      <c r="X25" s="308"/>
      <c r="Y25" s="308">
        <f t="shared" si="9"/>
        <v>753763.89499577391</v>
      </c>
      <c r="Z25" s="308">
        <f t="shared" si="10"/>
        <v>423709.10500422609</v>
      </c>
      <c r="AA25" s="306">
        <v>496676.12600507133</v>
      </c>
      <c r="AB25" s="315">
        <f t="shared" si="1"/>
        <v>364835.10500422609</v>
      </c>
    </row>
    <row r="26" spans="1:28" s="304" customFormat="1" ht="15" customHeight="1">
      <c r="A26" s="311"/>
      <c r="B26" s="322" t="s">
        <v>251</v>
      </c>
      <c r="C26" s="317" t="s">
        <v>471</v>
      </c>
      <c r="D26" s="306">
        <v>1177473</v>
      </c>
      <c r="E26" s="314">
        <v>40952</v>
      </c>
      <c r="F26" s="308">
        <v>0</v>
      </c>
      <c r="G26" s="308"/>
      <c r="H26" s="308"/>
      <c r="I26" s="358"/>
      <c r="J26" s="308">
        <v>0</v>
      </c>
      <c r="K26" s="308">
        <f t="shared" si="2"/>
        <v>1177473</v>
      </c>
      <c r="L26" s="308">
        <v>15</v>
      </c>
      <c r="M26" s="308">
        <f t="shared" si="13"/>
        <v>9</v>
      </c>
      <c r="N26" s="308">
        <f t="shared" si="4"/>
        <v>6</v>
      </c>
      <c r="O26" s="306">
        <v>496676.12600507133</v>
      </c>
      <c r="P26" s="308">
        <f t="shared" si="0"/>
        <v>58874</v>
      </c>
      <c r="Q26" s="308">
        <f t="shared" si="5"/>
        <v>437802.12600507133</v>
      </c>
      <c r="R26" s="309">
        <f t="shared" si="6"/>
        <v>6.1969167021957379</v>
      </c>
      <c r="S26" s="310">
        <v>680796.87399492867</v>
      </c>
      <c r="T26" s="308">
        <f t="shared" si="12"/>
        <v>365</v>
      </c>
      <c r="U26" s="308">
        <f t="shared" si="7"/>
        <v>72967.021000845212</v>
      </c>
      <c r="V26" s="308"/>
      <c r="W26" s="308">
        <f t="shared" si="8"/>
        <v>753763.89499577391</v>
      </c>
      <c r="X26" s="308"/>
      <c r="Y26" s="308">
        <f t="shared" si="9"/>
        <v>753763.89499577391</v>
      </c>
      <c r="Z26" s="308">
        <f t="shared" si="10"/>
        <v>423709.10500422609</v>
      </c>
      <c r="AA26" s="306">
        <v>496676.12600507133</v>
      </c>
      <c r="AB26" s="315">
        <f t="shared" si="1"/>
        <v>364835.10500422609</v>
      </c>
    </row>
    <row r="27" spans="1:28" s="304" customFormat="1" ht="15" customHeight="1">
      <c r="A27" s="311"/>
      <c r="B27" s="322" t="s">
        <v>252</v>
      </c>
      <c r="C27" s="317" t="s">
        <v>411</v>
      </c>
      <c r="D27" s="306">
        <v>2907656</v>
      </c>
      <c r="E27" s="314">
        <v>40952</v>
      </c>
      <c r="F27" s="308">
        <v>0</v>
      </c>
      <c r="G27" s="308"/>
      <c r="H27" s="308"/>
      <c r="I27" s="358"/>
      <c r="J27" s="308">
        <v>0</v>
      </c>
      <c r="K27" s="308">
        <f t="shared" si="2"/>
        <v>2907656</v>
      </c>
      <c r="L27" s="308">
        <v>15</v>
      </c>
      <c r="M27" s="308">
        <f t="shared" si="13"/>
        <v>9</v>
      </c>
      <c r="N27" s="308">
        <f t="shared" si="4"/>
        <v>6</v>
      </c>
      <c r="O27" s="306">
        <v>1226492.5579158065</v>
      </c>
      <c r="P27" s="308">
        <f t="shared" si="0"/>
        <v>145383</v>
      </c>
      <c r="Q27" s="308">
        <f t="shared" si="5"/>
        <v>1081109.5579158065</v>
      </c>
      <c r="R27" s="309">
        <f t="shared" si="6"/>
        <v>6.1969134697949517</v>
      </c>
      <c r="S27" s="310">
        <v>1681163.4420841935</v>
      </c>
      <c r="T27" s="308">
        <f t="shared" si="12"/>
        <v>365</v>
      </c>
      <c r="U27" s="308">
        <f t="shared" si="7"/>
        <v>180184.9263193011</v>
      </c>
      <c r="V27" s="308"/>
      <c r="W27" s="308">
        <f t="shared" si="8"/>
        <v>1861348.3684034946</v>
      </c>
      <c r="X27" s="308"/>
      <c r="Y27" s="308">
        <f t="shared" si="9"/>
        <v>1861348.3684034946</v>
      </c>
      <c r="Z27" s="308">
        <f t="shared" si="10"/>
        <v>1046307.6315965054</v>
      </c>
      <c r="AA27" s="306">
        <v>1226492.5579158065</v>
      </c>
      <c r="AB27" s="315">
        <f t="shared" si="1"/>
        <v>900924.63159650541</v>
      </c>
    </row>
    <row r="28" spans="1:28" s="304" customFormat="1" ht="15" customHeight="1">
      <c r="A28" s="311"/>
      <c r="B28" s="322" t="s">
        <v>253</v>
      </c>
      <c r="C28" s="317" t="s">
        <v>413</v>
      </c>
      <c r="D28" s="306">
        <v>307357</v>
      </c>
      <c r="E28" s="314">
        <v>40952</v>
      </c>
      <c r="F28" s="308">
        <v>0</v>
      </c>
      <c r="G28" s="308"/>
      <c r="H28" s="308"/>
      <c r="I28" s="358"/>
      <c r="J28" s="308">
        <v>0</v>
      </c>
      <c r="K28" s="308">
        <f t="shared" si="2"/>
        <v>307357</v>
      </c>
      <c r="L28" s="308">
        <v>15</v>
      </c>
      <c r="M28" s="308">
        <f t="shared" si="13"/>
        <v>9</v>
      </c>
      <c r="N28" s="308">
        <f t="shared" si="4"/>
        <v>6</v>
      </c>
      <c r="O28" s="306">
        <v>129647.76994230889</v>
      </c>
      <c r="P28" s="308">
        <f t="shared" si="0"/>
        <v>15368</v>
      </c>
      <c r="Q28" s="308">
        <f t="shared" si="5"/>
        <v>114279.76994230889</v>
      </c>
      <c r="R28" s="309">
        <f t="shared" si="6"/>
        <v>6.1969072849221423</v>
      </c>
      <c r="S28" s="310">
        <v>177709.23005769111</v>
      </c>
      <c r="T28" s="308">
        <f t="shared" si="12"/>
        <v>365</v>
      </c>
      <c r="U28" s="308">
        <f t="shared" si="7"/>
        <v>19046.628323718149</v>
      </c>
      <c r="V28" s="308"/>
      <c r="W28" s="308">
        <f t="shared" si="8"/>
        <v>196755.85838140926</v>
      </c>
      <c r="X28" s="308"/>
      <c r="Y28" s="308">
        <f t="shared" si="9"/>
        <v>196755.85838140926</v>
      </c>
      <c r="Z28" s="308">
        <f t="shared" si="10"/>
        <v>110601.14161859074</v>
      </c>
      <c r="AA28" s="306">
        <v>129647.76994230889</v>
      </c>
      <c r="AB28" s="315">
        <f t="shared" si="1"/>
        <v>95233.141618590744</v>
      </c>
    </row>
    <row r="29" spans="1:28" s="304" customFormat="1" ht="15" customHeight="1">
      <c r="A29" s="311"/>
      <c r="B29" s="322" t="s">
        <v>254</v>
      </c>
      <c r="C29" s="317" t="s">
        <v>404</v>
      </c>
      <c r="D29" s="306">
        <v>50870</v>
      </c>
      <c r="E29" s="314">
        <v>40952</v>
      </c>
      <c r="F29" s="308">
        <v>0</v>
      </c>
      <c r="G29" s="308"/>
      <c r="H29" s="308"/>
      <c r="I29" s="358"/>
      <c r="J29" s="308">
        <v>0</v>
      </c>
      <c r="K29" s="308">
        <f t="shared" si="2"/>
        <v>50870</v>
      </c>
      <c r="L29" s="308">
        <v>15</v>
      </c>
      <c r="M29" s="308">
        <f t="shared" si="13"/>
        <v>9</v>
      </c>
      <c r="N29" s="308">
        <f t="shared" si="4"/>
        <v>6</v>
      </c>
      <c r="O29" s="306">
        <v>21457.790650287967</v>
      </c>
      <c r="P29" s="308">
        <f t="shared" si="0"/>
        <v>2544</v>
      </c>
      <c r="Q29" s="308">
        <f t="shared" si="5"/>
        <v>18913.790650287967</v>
      </c>
      <c r="R29" s="309">
        <f t="shared" si="6"/>
        <v>6.1967730326610209</v>
      </c>
      <c r="S29" s="310">
        <v>29412.209349712033</v>
      </c>
      <c r="T29" s="308">
        <f t="shared" si="12"/>
        <v>365</v>
      </c>
      <c r="U29" s="308">
        <f t="shared" si="7"/>
        <v>3152.2984417146613</v>
      </c>
      <c r="V29" s="308"/>
      <c r="W29" s="308">
        <f t="shared" si="8"/>
        <v>32564.507791426695</v>
      </c>
      <c r="X29" s="308"/>
      <c r="Y29" s="308">
        <f t="shared" si="9"/>
        <v>32564.507791426695</v>
      </c>
      <c r="Z29" s="308">
        <f t="shared" si="10"/>
        <v>18305.492208573305</v>
      </c>
      <c r="AA29" s="306">
        <v>21457.790650287967</v>
      </c>
      <c r="AB29" s="315">
        <f t="shared" si="1"/>
        <v>15761.492208573305</v>
      </c>
    </row>
    <row r="30" spans="1:28" s="304" customFormat="1" ht="15" customHeight="1">
      <c r="A30" s="311"/>
      <c r="B30" s="320" t="s">
        <v>412</v>
      </c>
      <c r="C30" s="317" t="s">
        <v>404</v>
      </c>
      <c r="D30" s="306">
        <v>35517</v>
      </c>
      <c r="E30" s="314">
        <v>40952</v>
      </c>
      <c r="F30" s="308">
        <v>0</v>
      </c>
      <c r="G30" s="308"/>
      <c r="H30" s="308"/>
      <c r="I30" s="358"/>
      <c r="J30" s="308">
        <v>0</v>
      </c>
      <c r="K30" s="308">
        <f t="shared" si="2"/>
        <v>35517</v>
      </c>
      <c r="L30" s="308">
        <v>15</v>
      </c>
      <c r="M30" s="308">
        <f t="shared" si="13"/>
        <v>9</v>
      </c>
      <c r="N30" s="308">
        <f t="shared" si="4"/>
        <v>6</v>
      </c>
      <c r="O30" s="306">
        <v>14981.335764539457</v>
      </c>
      <c r="P30" s="308">
        <f t="shared" si="0"/>
        <v>1776</v>
      </c>
      <c r="Q30" s="308">
        <f t="shared" si="5"/>
        <v>13205.335764539457</v>
      </c>
      <c r="R30" s="309">
        <f t="shared" si="6"/>
        <v>6.1967207086463088</v>
      </c>
      <c r="S30" s="310">
        <v>20535.664235460543</v>
      </c>
      <c r="T30" s="308">
        <f t="shared" si="12"/>
        <v>365</v>
      </c>
      <c r="U30" s="308">
        <f t="shared" si="7"/>
        <v>2200.8892940899091</v>
      </c>
      <c r="V30" s="308"/>
      <c r="W30" s="308">
        <f t="shared" si="8"/>
        <v>22736.553529550452</v>
      </c>
      <c r="X30" s="308"/>
      <c r="Y30" s="308">
        <f t="shared" si="9"/>
        <v>22736.553529550452</v>
      </c>
      <c r="Z30" s="308">
        <f t="shared" si="10"/>
        <v>12780.446470449548</v>
      </c>
      <c r="AA30" s="306">
        <v>14981.335764539457</v>
      </c>
      <c r="AB30" s="315">
        <f t="shared" si="1"/>
        <v>11004.446470449548</v>
      </c>
    </row>
    <row r="31" spans="1:28" s="304" customFormat="1" ht="15" customHeight="1">
      <c r="A31" s="311"/>
      <c r="B31" s="320" t="s">
        <v>255</v>
      </c>
      <c r="C31" s="317" t="s">
        <v>413</v>
      </c>
      <c r="D31" s="306">
        <v>342017</v>
      </c>
      <c r="E31" s="314">
        <v>40952</v>
      </c>
      <c r="F31" s="308">
        <v>0</v>
      </c>
      <c r="G31" s="308"/>
      <c r="H31" s="308"/>
      <c r="I31" s="358"/>
      <c r="J31" s="308">
        <v>0</v>
      </c>
      <c r="K31" s="308">
        <f t="shared" si="2"/>
        <v>342017</v>
      </c>
      <c r="L31" s="308">
        <v>15</v>
      </c>
      <c r="M31" s="308">
        <f t="shared" si="13"/>
        <v>9</v>
      </c>
      <c r="N31" s="308">
        <f t="shared" si="4"/>
        <v>6</v>
      </c>
      <c r="O31" s="306">
        <v>144268.50431494816</v>
      </c>
      <c r="P31" s="308">
        <f t="shared" si="0"/>
        <v>17101</v>
      </c>
      <c r="Q31" s="308">
        <f t="shared" si="5"/>
        <v>127167.50431494816</v>
      </c>
      <c r="R31" s="309">
        <f t="shared" si="6"/>
        <v>6.1969387640062799</v>
      </c>
      <c r="S31" s="310">
        <v>197748.49568505184</v>
      </c>
      <c r="T31" s="308">
        <f t="shared" si="12"/>
        <v>365</v>
      </c>
      <c r="U31" s="308">
        <f t="shared" si="7"/>
        <v>21194.584052491358</v>
      </c>
      <c r="V31" s="308"/>
      <c r="W31" s="308">
        <f t="shared" si="8"/>
        <v>218943.07973754319</v>
      </c>
      <c r="X31" s="308"/>
      <c r="Y31" s="308">
        <f t="shared" si="9"/>
        <v>218943.07973754319</v>
      </c>
      <c r="Z31" s="308">
        <f t="shared" si="10"/>
        <v>123073.92026245681</v>
      </c>
      <c r="AA31" s="306">
        <v>144268.50431494816</v>
      </c>
      <c r="AB31" s="315">
        <f t="shared" si="1"/>
        <v>105972.92026245681</v>
      </c>
    </row>
    <row r="32" spans="1:28" s="304" customFormat="1" ht="23.25" customHeight="1">
      <c r="A32" s="311"/>
      <c r="B32" s="322" t="s">
        <v>414</v>
      </c>
      <c r="C32" s="317" t="s">
        <v>404</v>
      </c>
      <c r="D32" s="306">
        <v>76498</v>
      </c>
      <c r="E32" s="314">
        <v>40952</v>
      </c>
      <c r="F32" s="308">
        <v>0</v>
      </c>
      <c r="G32" s="308"/>
      <c r="H32" s="308"/>
      <c r="I32" s="358"/>
      <c r="J32" s="308">
        <v>0</v>
      </c>
      <c r="K32" s="308">
        <f t="shared" si="2"/>
        <v>76498</v>
      </c>
      <c r="L32" s="308">
        <v>15</v>
      </c>
      <c r="M32" s="308">
        <f t="shared" si="13"/>
        <v>9</v>
      </c>
      <c r="N32" s="308">
        <f t="shared" si="4"/>
        <v>6</v>
      </c>
      <c r="O32" s="306">
        <v>32267.762426009598</v>
      </c>
      <c r="P32" s="308">
        <f t="shared" si="0"/>
        <v>3825</v>
      </c>
      <c r="Q32" s="308">
        <f t="shared" si="5"/>
        <v>28442.762426009598</v>
      </c>
      <c r="R32" s="309">
        <f t="shared" si="6"/>
        <v>6.1968422760528812</v>
      </c>
      <c r="S32" s="310">
        <v>44230.237573990402</v>
      </c>
      <c r="T32" s="308">
        <f t="shared" si="12"/>
        <v>365</v>
      </c>
      <c r="U32" s="308">
        <f t="shared" si="7"/>
        <v>4740.4604043349327</v>
      </c>
      <c r="V32" s="308"/>
      <c r="W32" s="308">
        <f t="shared" si="8"/>
        <v>48970.697978325334</v>
      </c>
      <c r="X32" s="308"/>
      <c r="Y32" s="308">
        <f t="shared" si="9"/>
        <v>48970.697978325334</v>
      </c>
      <c r="Z32" s="308">
        <f t="shared" si="10"/>
        <v>27527.302021674666</v>
      </c>
      <c r="AA32" s="306">
        <v>32267.762426009598</v>
      </c>
      <c r="AB32" s="315">
        <f t="shared" si="1"/>
        <v>23702.302021674666</v>
      </c>
    </row>
    <row r="33" spans="1:28" s="304" customFormat="1" ht="15" customHeight="1">
      <c r="A33" s="311"/>
      <c r="B33" s="322" t="s">
        <v>256</v>
      </c>
      <c r="C33" s="317" t="s">
        <v>415</v>
      </c>
      <c r="D33" s="306">
        <v>413733</v>
      </c>
      <c r="E33" s="314">
        <v>40952</v>
      </c>
      <c r="F33" s="308">
        <v>0</v>
      </c>
      <c r="G33" s="308"/>
      <c r="H33" s="308"/>
      <c r="I33" s="358"/>
      <c r="J33" s="308">
        <v>0</v>
      </c>
      <c r="K33" s="308">
        <f t="shared" si="2"/>
        <v>413733</v>
      </c>
      <c r="L33" s="308">
        <v>15</v>
      </c>
      <c r="M33" s="308">
        <f t="shared" si="13"/>
        <v>9</v>
      </c>
      <c r="N33" s="308">
        <f t="shared" si="4"/>
        <v>6</v>
      </c>
      <c r="O33" s="306">
        <v>174518.6059444453</v>
      </c>
      <c r="P33" s="308">
        <f t="shared" si="0"/>
        <v>20687</v>
      </c>
      <c r="Q33" s="308">
        <f t="shared" si="5"/>
        <v>153831.6059444453</v>
      </c>
      <c r="R33" s="309">
        <f t="shared" si="6"/>
        <v>6.1968953384769607</v>
      </c>
      <c r="S33" s="310">
        <v>239214.3940555547</v>
      </c>
      <c r="T33" s="308">
        <f t="shared" si="12"/>
        <v>365</v>
      </c>
      <c r="U33" s="308">
        <f t="shared" si="7"/>
        <v>25638.600990740884</v>
      </c>
      <c r="V33" s="308"/>
      <c r="W33" s="308">
        <f t="shared" si="8"/>
        <v>264852.99504629557</v>
      </c>
      <c r="X33" s="308"/>
      <c r="Y33" s="308">
        <f t="shared" si="9"/>
        <v>264852.99504629557</v>
      </c>
      <c r="Z33" s="308">
        <f t="shared" si="10"/>
        <v>148880.00495370443</v>
      </c>
      <c r="AA33" s="306">
        <v>174518.6059444453</v>
      </c>
      <c r="AB33" s="315">
        <f t="shared" si="1"/>
        <v>128193.00495370443</v>
      </c>
    </row>
    <row r="34" spans="1:28" s="304" customFormat="1" ht="15" customHeight="1">
      <c r="A34" s="311"/>
      <c r="B34" s="322" t="s">
        <v>256</v>
      </c>
      <c r="C34" s="317" t="s">
        <v>415</v>
      </c>
      <c r="D34" s="306">
        <v>413258</v>
      </c>
      <c r="E34" s="314">
        <v>40952</v>
      </c>
      <c r="F34" s="308">
        <v>0</v>
      </c>
      <c r="G34" s="308"/>
      <c r="H34" s="308"/>
      <c r="I34" s="358"/>
      <c r="J34" s="308">
        <v>0</v>
      </c>
      <c r="K34" s="308">
        <f t="shared" si="2"/>
        <v>413258</v>
      </c>
      <c r="L34" s="308">
        <v>15</v>
      </c>
      <c r="M34" s="308">
        <f t="shared" si="13"/>
        <v>9</v>
      </c>
      <c r="N34" s="308">
        <f t="shared" si="4"/>
        <v>6</v>
      </c>
      <c r="O34" s="306">
        <v>174318.83240690749</v>
      </c>
      <c r="P34" s="308">
        <f t="shared" si="0"/>
        <v>20663</v>
      </c>
      <c r="Q34" s="308">
        <f t="shared" si="5"/>
        <v>153655.83240690749</v>
      </c>
      <c r="R34" s="309">
        <f t="shared" si="6"/>
        <v>6.1969291341368464</v>
      </c>
      <c r="S34" s="310">
        <v>238939.16759309251</v>
      </c>
      <c r="T34" s="308">
        <f t="shared" si="12"/>
        <v>365</v>
      </c>
      <c r="U34" s="308">
        <f t="shared" si="7"/>
        <v>25609.30540115125</v>
      </c>
      <c r="V34" s="308"/>
      <c r="W34" s="308">
        <f t="shared" si="8"/>
        <v>264548.47299424378</v>
      </c>
      <c r="X34" s="308"/>
      <c r="Y34" s="308">
        <f t="shared" si="9"/>
        <v>264548.47299424378</v>
      </c>
      <c r="Z34" s="308">
        <f t="shared" si="10"/>
        <v>148709.52700575622</v>
      </c>
      <c r="AA34" s="306">
        <v>174318.83240690749</v>
      </c>
      <c r="AB34" s="315">
        <f t="shared" si="1"/>
        <v>128046.52700575622</v>
      </c>
    </row>
    <row r="35" spans="1:28" s="304" customFormat="1" ht="15" customHeight="1">
      <c r="A35" s="311"/>
      <c r="B35" s="322" t="s">
        <v>257</v>
      </c>
      <c r="C35" s="317" t="s">
        <v>416</v>
      </c>
      <c r="D35" s="306">
        <v>411825</v>
      </c>
      <c r="E35" s="314">
        <v>40952</v>
      </c>
      <c r="F35" s="308">
        <v>0</v>
      </c>
      <c r="G35" s="308"/>
      <c r="H35" s="308"/>
      <c r="I35" s="358"/>
      <c r="J35" s="308">
        <v>0</v>
      </c>
      <c r="K35" s="308">
        <f t="shared" si="2"/>
        <v>411825</v>
      </c>
      <c r="L35" s="308">
        <v>15</v>
      </c>
      <c r="M35" s="308">
        <f t="shared" si="13"/>
        <v>9</v>
      </c>
      <c r="N35" s="308">
        <f t="shared" si="4"/>
        <v>6</v>
      </c>
      <c r="O35" s="306">
        <v>173713.46667263311</v>
      </c>
      <c r="P35" s="308">
        <f t="shared" si="0"/>
        <v>20591</v>
      </c>
      <c r="Q35" s="308">
        <f t="shared" si="5"/>
        <v>153122.46667263311</v>
      </c>
      <c r="R35" s="309">
        <f t="shared" si="6"/>
        <v>6.1969067230268964</v>
      </c>
      <c r="S35" s="310">
        <v>238111.53332736689</v>
      </c>
      <c r="T35" s="308">
        <f t="shared" si="12"/>
        <v>365</v>
      </c>
      <c r="U35" s="308">
        <f t="shared" si="7"/>
        <v>25520.411112105518</v>
      </c>
      <c r="V35" s="308"/>
      <c r="W35" s="308">
        <f t="shared" si="8"/>
        <v>263631.9444394724</v>
      </c>
      <c r="X35" s="308"/>
      <c r="Y35" s="308">
        <f t="shared" si="9"/>
        <v>263631.9444394724</v>
      </c>
      <c r="Z35" s="308">
        <f t="shared" si="10"/>
        <v>148193.0555605276</v>
      </c>
      <c r="AA35" s="306">
        <v>173713.46667263311</v>
      </c>
      <c r="AB35" s="315">
        <f t="shared" si="1"/>
        <v>127602.0555605276</v>
      </c>
    </row>
    <row r="36" spans="1:28" s="304" customFormat="1" ht="15" customHeight="1">
      <c r="A36" s="311"/>
      <c r="B36" s="322" t="s">
        <v>258</v>
      </c>
      <c r="C36" s="317" t="s">
        <v>417</v>
      </c>
      <c r="D36" s="306">
        <v>2291639</v>
      </c>
      <c r="E36" s="314">
        <v>40952</v>
      </c>
      <c r="F36" s="308">
        <v>0</v>
      </c>
      <c r="G36" s="308"/>
      <c r="H36" s="308"/>
      <c r="I36" s="358"/>
      <c r="J36" s="308">
        <v>0</v>
      </c>
      <c r="K36" s="308">
        <f t="shared" si="2"/>
        <v>2291639</v>
      </c>
      <c r="L36" s="308">
        <v>40</v>
      </c>
      <c r="M36" s="308">
        <f t="shared" si="13"/>
        <v>9</v>
      </c>
      <c r="N36" s="308">
        <f t="shared" si="4"/>
        <v>31</v>
      </c>
      <c r="O36" s="306">
        <v>1610034.8041323624</v>
      </c>
      <c r="P36" s="308">
        <f t="shared" si="0"/>
        <v>114582</v>
      </c>
      <c r="Q36" s="308">
        <f t="shared" si="5"/>
        <v>1495452.8041323624</v>
      </c>
      <c r="R36" s="309">
        <f t="shared" si="6"/>
        <v>2.1050616190651241</v>
      </c>
      <c r="S36" s="310">
        <v>681604.19586763775</v>
      </c>
      <c r="T36" s="308">
        <f t="shared" si="12"/>
        <v>365</v>
      </c>
      <c r="U36" s="308">
        <f t="shared" si="7"/>
        <v>48240.413036527818</v>
      </c>
      <c r="V36" s="308"/>
      <c r="W36" s="308">
        <f t="shared" si="8"/>
        <v>729844.60890416557</v>
      </c>
      <c r="X36" s="308"/>
      <c r="Y36" s="308">
        <f t="shared" si="9"/>
        <v>729844.60890416557</v>
      </c>
      <c r="Z36" s="308">
        <f t="shared" si="10"/>
        <v>1561794.3910958343</v>
      </c>
      <c r="AA36" s="306">
        <v>1610034.8041323624</v>
      </c>
      <c r="AB36" s="315">
        <f t="shared" si="1"/>
        <v>1447212.3910958343</v>
      </c>
    </row>
    <row r="37" spans="1:28" s="304" customFormat="1" ht="15" customHeight="1">
      <c r="A37" s="311"/>
      <c r="B37" s="322" t="s">
        <v>259</v>
      </c>
      <c r="C37" s="317" t="s">
        <v>417</v>
      </c>
      <c r="D37" s="306">
        <v>2291639</v>
      </c>
      <c r="E37" s="314">
        <v>40952</v>
      </c>
      <c r="F37" s="308">
        <v>0</v>
      </c>
      <c r="G37" s="308"/>
      <c r="H37" s="308"/>
      <c r="I37" s="358"/>
      <c r="J37" s="308">
        <v>0</v>
      </c>
      <c r="K37" s="308">
        <f t="shared" si="2"/>
        <v>2291639</v>
      </c>
      <c r="L37" s="308">
        <v>40</v>
      </c>
      <c r="M37" s="308">
        <f t="shared" si="13"/>
        <v>9</v>
      </c>
      <c r="N37" s="308">
        <f t="shared" si="4"/>
        <v>31</v>
      </c>
      <c r="O37" s="306">
        <v>1610034.8041323624</v>
      </c>
      <c r="P37" s="308">
        <f t="shared" si="0"/>
        <v>114582</v>
      </c>
      <c r="Q37" s="308">
        <f t="shared" si="5"/>
        <v>1495452.8041323624</v>
      </c>
      <c r="R37" s="309">
        <f t="shared" si="6"/>
        <v>2.1050616190651241</v>
      </c>
      <c r="S37" s="310">
        <v>681604.19586763775</v>
      </c>
      <c r="T37" s="308">
        <f t="shared" si="12"/>
        <v>365</v>
      </c>
      <c r="U37" s="308">
        <f t="shared" si="7"/>
        <v>48240.413036527818</v>
      </c>
      <c r="V37" s="308"/>
      <c r="W37" s="308">
        <f t="shared" si="8"/>
        <v>729844.60890416557</v>
      </c>
      <c r="X37" s="308"/>
      <c r="Y37" s="308">
        <f t="shared" si="9"/>
        <v>729844.60890416557</v>
      </c>
      <c r="Z37" s="308">
        <f t="shared" si="10"/>
        <v>1561794.3910958343</v>
      </c>
      <c r="AA37" s="306">
        <v>1610034.8041323624</v>
      </c>
      <c r="AB37" s="315">
        <f>+Z37-P37</f>
        <v>1447212.3910958343</v>
      </c>
    </row>
    <row r="38" spans="1:28" s="304" customFormat="1" ht="15" customHeight="1">
      <c r="A38" s="311"/>
      <c r="B38" s="322" t="s">
        <v>260</v>
      </c>
      <c r="C38" s="317" t="s">
        <v>418</v>
      </c>
      <c r="D38" s="306">
        <v>3026285</v>
      </c>
      <c r="E38" s="314">
        <v>40952</v>
      </c>
      <c r="F38" s="308">
        <v>0</v>
      </c>
      <c r="G38" s="308"/>
      <c r="H38" s="308"/>
      <c r="I38" s="358"/>
      <c r="J38" s="308">
        <v>0</v>
      </c>
      <c r="K38" s="308">
        <f t="shared" si="2"/>
        <v>3026285</v>
      </c>
      <c r="L38" s="308">
        <v>15</v>
      </c>
      <c r="M38" s="308">
        <f t="shared" si="13"/>
        <v>9</v>
      </c>
      <c r="N38" s="308">
        <f t="shared" si="4"/>
        <v>6</v>
      </c>
      <c r="O38" s="306">
        <v>1276532.0206225249</v>
      </c>
      <c r="P38" s="308">
        <f t="shared" si="0"/>
        <v>151314</v>
      </c>
      <c r="Q38" s="308">
        <f t="shared" si="5"/>
        <v>1125218.0206225249</v>
      </c>
      <c r="R38" s="309">
        <f t="shared" si="6"/>
        <v>6.1969159140801615</v>
      </c>
      <c r="S38" s="310">
        <v>1749752.9793774751</v>
      </c>
      <c r="T38" s="308">
        <f t="shared" si="12"/>
        <v>365</v>
      </c>
      <c r="U38" s="308">
        <f t="shared" si="7"/>
        <v>187536.33677042081</v>
      </c>
      <c r="V38" s="308"/>
      <c r="W38" s="308">
        <f t="shared" si="8"/>
        <v>1937289.316147896</v>
      </c>
      <c r="X38" s="308"/>
      <c r="Y38" s="308">
        <f t="shared" si="9"/>
        <v>1937289.316147896</v>
      </c>
      <c r="Z38" s="308">
        <f t="shared" si="10"/>
        <v>1088995.683852104</v>
      </c>
      <c r="AA38" s="306">
        <v>1276532.0206225249</v>
      </c>
      <c r="AB38" s="315">
        <f t="shared" si="1"/>
        <v>937681.683852104</v>
      </c>
    </row>
    <row r="39" spans="1:28" s="304" customFormat="1" ht="15" customHeight="1">
      <c r="A39" s="311"/>
      <c r="B39" s="420" t="s">
        <v>261</v>
      </c>
      <c r="C39" s="318" t="s">
        <v>419</v>
      </c>
      <c r="D39" s="306">
        <v>3231191</v>
      </c>
      <c r="E39" s="314">
        <v>40952</v>
      </c>
      <c r="F39" s="308">
        <v>0</v>
      </c>
      <c r="G39" s="308"/>
      <c r="H39" s="308"/>
      <c r="I39" s="358"/>
      <c r="J39" s="308">
        <v>0</v>
      </c>
      <c r="K39" s="308">
        <f t="shared" si="2"/>
        <v>3231191</v>
      </c>
      <c r="L39" s="308">
        <v>15</v>
      </c>
      <c r="M39" s="308">
        <f t="shared" si="13"/>
        <v>9</v>
      </c>
      <c r="N39" s="308">
        <f t="shared" si="4"/>
        <v>6</v>
      </c>
      <c r="O39" s="306">
        <v>1362964.6889205172</v>
      </c>
      <c r="P39" s="308">
        <f t="shared" si="0"/>
        <v>161560</v>
      </c>
      <c r="Q39" s="308">
        <f t="shared" si="5"/>
        <v>1201404.6889205172</v>
      </c>
      <c r="R39" s="309">
        <f t="shared" si="6"/>
        <v>6.1969136092569643</v>
      </c>
      <c r="S39" s="310">
        <v>1868226.3110794828</v>
      </c>
      <c r="T39" s="308">
        <f t="shared" si="12"/>
        <v>365</v>
      </c>
      <c r="U39" s="308">
        <f t="shared" si="7"/>
        <v>200234.11482008619</v>
      </c>
      <c r="V39" s="308"/>
      <c r="W39" s="308">
        <f t="shared" si="8"/>
        <v>2068460.4258995689</v>
      </c>
      <c r="X39" s="308"/>
      <c r="Y39" s="308">
        <f t="shared" si="9"/>
        <v>2068460.4258995689</v>
      </c>
      <c r="Z39" s="308">
        <f t="shared" si="10"/>
        <v>1162730.5741004311</v>
      </c>
      <c r="AA39" s="306">
        <v>1362964.6889205172</v>
      </c>
      <c r="AB39" s="315">
        <f t="shared" si="1"/>
        <v>1001170.5741004311</v>
      </c>
    </row>
    <row r="40" spans="1:28" s="304" customFormat="1" ht="15" customHeight="1">
      <c r="A40" s="311"/>
      <c r="B40" s="322" t="s">
        <v>262</v>
      </c>
      <c r="C40" s="317" t="s">
        <v>418</v>
      </c>
      <c r="D40" s="306">
        <v>1034845</v>
      </c>
      <c r="E40" s="314">
        <v>40952</v>
      </c>
      <c r="F40" s="308">
        <v>0</v>
      </c>
      <c r="G40" s="308"/>
      <c r="H40" s="308"/>
      <c r="I40" s="358"/>
      <c r="J40" s="308">
        <v>0</v>
      </c>
      <c r="K40" s="308">
        <f t="shared" si="2"/>
        <v>1034845</v>
      </c>
      <c r="L40" s="308">
        <v>15</v>
      </c>
      <c r="M40" s="308">
        <f t="shared" si="13"/>
        <v>9</v>
      </c>
      <c r="N40" s="308">
        <f t="shared" si="4"/>
        <v>6</v>
      </c>
      <c r="O40" s="306">
        <v>436513.06372620061</v>
      </c>
      <c r="P40" s="308">
        <f t="shared" si="0"/>
        <v>51742</v>
      </c>
      <c r="Q40" s="308">
        <f t="shared" si="5"/>
        <v>384771.06372620061</v>
      </c>
      <c r="R40" s="309">
        <f t="shared" si="6"/>
        <v>6.1969194054214336</v>
      </c>
      <c r="S40" s="310">
        <v>598331.93627379939</v>
      </c>
      <c r="T40" s="308">
        <f t="shared" si="12"/>
        <v>365</v>
      </c>
      <c r="U40" s="308">
        <f t="shared" si="7"/>
        <v>64128.510621033434</v>
      </c>
      <c r="V40" s="308"/>
      <c r="W40" s="308">
        <f t="shared" si="8"/>
        <v>662460.44689483289</v>
      </c>
      <c r="X40" s="308"/>
      <c r="Y40" s="308">
        <f t="shared" si="9"/>
        <v>662460.44689483289</v>
      </c>
      <c r="Z40" s="308">
        <f t="shared" si="10"/>
        <v>372384.55310516711</v>
      </c>
      <c r="AA40" s="306">
        <v>436513.06372620061</v>
      </c>
      <c r="AB40" s="315">
        <f t="shared" si="1"/>
        <v>320642.55310516711</v>
      </c>
    </row>
    <row r="41" spans="1:28" s="304" customFormat="1" ht="15" customHeight="1">
      <c r="A41" s="311"/>
      <c r="B41" s="322" t="s">
        <v>263</v>
      </c>
      <c r="C41" s="318" t="s">
        <v>419</v>
      </c>
      <c r="D41" s="306">
        <v>1034845</v>
      </c>
      <c r="E41" s="314">
        <v>40952</v>
      </c>
      <c r="F41" s="308">
        <v>0</v>
      </c>
      <c r="G41" s="308"/>
      <c r="H41" s="308"/>
      <c r="I41" s="358"/>
      <c r="J41" s="308">
        <v>0</v>
      </c>
      <c r="K41" s="308">
        <f t="shared" si="2"/>
        <v>1034845</v>
      </c>
      <c r="L41" s="308">
        <v>15</v>
      </c>
      <c r="M41" s="308">
        <f t="shared" si="13"/>
        <v>9</v>
      </c>
      <c r="N41" s="308">
        <f t="shared" si="4"/>
        <v>6</v>
      </c>
      <c r="O41" s="306">
        <v>436513.06372620061</v>
      </c>
      <c r="P41" s="308">
        <f t="shared" si="0"/>
        <v>51742</v>
      </c>
      <c r="Q41" s="308">
        <f t="shared" si="5"/>
        <v>384771.06372620061</v>
      </c>
      <c r="R41" s="309">
        <f t="shared" si="6"/>
        <v>6.1969194054214336</v>
      </c>
      <c r="S41" s="310">
        <v>598331.93627379939</v>
      </c>
      <c r="T41" s="308">
        <f t="shared" si="12"/>
        <v>365</v>
      </c>
      <c r="U41" s="308">
        <f t="shared" si="7"/>
        <v>64128.510621033434</v>
      </c>
      <c r="V41" s="308"/>
      <c r="W41" s="308">
        <f t="shared" si="8"/>
        <v>662460.44689483289</v>
      </c>
      <c r="X41" s="308"/>
      <c r="Y41" s="308">
        <f t="shared" si="9"/>
        <v>662460.44689483289</v>
      </c>
      <c r="Z41" s="308">
        <f t="shared" si="10"/>
        <v>372384.55310516711</v>
      </c>
      <c r="AA41" s="306">
        <v>436513.06372620061</v>
      </c>
      <c r="AB41" s="315">
        <f t="shared" ref="AB41:AB63" si="14">+Z41-P41</f>
        <v>320642.55310516711</v>
      </c>
    </row>
    <row r="42" spans="1:28" s="304" customFormat="1" ht="15" customHeight="1">
      <c r="A42" s="311"/>
      <c r="B42" s="322" t="s">
        <v>264</v>
      </c>
      <c r="C42" s="317" t="s">
        <v>420</v>
      </c>
      <c r="D42" s="306">
        <v>95502</v>
      </c>
      <c r="E42" s="314">
        <v>40952</v>
      </c>
      <c r="F42" s="308">
        <v>0</v>
      </c>
      <c r="G42" s="308"/>
      <c r="H42" s="308"/>
      <c r="I42" s="358"/>
      <c r="J42" s="308">
        <v>0</v>
      </c>
      <c r="K42" s="308">
        <f t="shared" ref="K42:K65" si="15">D42+F42-J42</f>
        <v>95502</v>
      </c>
      <c r="L42" s="308">
        <v>15</v>
      </c>
      <c r="M42" s="308">
        <f t="shared" si="13"/>
        <v>9</v>
      </c>
      <c r="N42" s="308">
        <f t="shared" ref="N42:N63" si="16">L42-M42</f>
        <v>6</v>
      </c>
      <c r="O42" s="306">
        <v>40283.579629410429</v>
      </c>
      <c r="P42" s="308">
        <f t="shared" si="0"/>
        <v>4775</v>
      </c>
      <c r="Q42" s="308">
        <f t="shared" si="5"/>
        <v>35508.579629410429</v>
      </c>
      <c r="R42" s="309">
        <f t="shared" ref="R42:R63" si="17">Q42/D42/N42*100</f>
        <v>6.1968300191637233</v>
      </c>
      <c r="S42" s="310">
        <v>55218.420370589571</v>
      </c>
      <c r="T42" s="308">
        <f t="shared" si="12"/>
        <v>365</v>
      </c>
      <c r="U42" s="308">
        <f t="shared" ref="U42:U105" si="18">T42*D42*R42/(365*100)</f>
        <v>5918.0966049017388</v>
      </c>
      <c r="V42" s="308"/>
      <c r="W42" s="308">
        <f t="shared" ref="W42:W63" si="19">S42+U42+V42</f>
        <v>61136.516975491308</v>
      </c>
      <c r="X42" s="308"/>
      <c r="Y42" s="308">
        <f t="shared" ref="Y42:Y63" si="20">W42-X42</f>
        <v>61136.516975491308</v>
      </c>
      <c r="Z42" s="308">
        <f t="shared" ref="Z42:Z63" si="21">K42-Y42</f>
        <v>34365.483024508692</v>
      </c>
      <c r="AA42" s="306">
        <v>40283.579629410429</v>
      </c>
      <c r="AB42" s="315">
        <f t="shared" si="14"/>
        <v>29590.483024508692</v>
      </c>
    </row>
    <row r="43" spans="1:28" s="304" customFormat="1" ht="15" customHeight="1">
      <c r="A43" s="311"/>
      <c r="B43" s="322" t="s">
        <v>265</v>
      </c>
      <c r="C43" s="317" t="s">
        <v>420</v>
      </c>
      <c r="D43" s="306">
        <v>95502</v>
      </c>
      <c r="E43" s="314">
        <v>40952</v>
      </c>
      <c r="F43" s="308">
        <v>0</v>
      </c>
      <c r="G43" s="308"/>
      <c r="H43" s="308"/>
      <c r="I43" s="358"/>
      <c r="J43" s="308">
        <v>0</v>
      </c>
      <c r="K43" s="308">
        <f t="shared" si="15"/>
        <v>95502</v>
      </c>
      <c r="L43" s="308">
        <v>15</v>
      </c>
      <c r="M43" s="308">
        <f t="shared" si="13"/>
        <v>9</v>
      </c>
      <c r="N43" s="308">
        <f t="shared" si="16"/>
        <v>6</v>
      </c>
      <c r="O43" s="306">
        <v>40283.579629410429</v>
      </c>
      <c r="P43" s="308">
        <f t="shared" si="0"/>
        <v>4775</v>
      </c>
      <c r="Q43" s="308">
        <f t="shared" si="5"/>
        <v>35508.579629410429</v>
      </c>
      <c r="R43" s="309">
        <f t="shared" si="17"/>
        <v>6.1968300191637233</v>
      </c>
      <c r="S43" s="310">
        <v>55218.420370589571</v>
      </c>
      <c r="T43" s="308">
        <f t="shared" si="12"/>
        <v>365</v>
      </c>
      <c r="U43" s="308">
        <f t="shared" si="18"/>
        <v>5918.0966049017388</v>
      </c>
      <c r="V43" s="308"/>
      <c r="W43" s="308">
        <f t="shared" si="19"/>
        <v>61136.516975491308</v>
      </c>
      <c r="X43" s="308"/>
      <c r="Y43" s="308">
        <f t="shared" si="20"/>
        <v>61136.516975491308</v>
      </c>
      <c r="Z43" s="308">
        <f t="shared" si="21"/>
        <v>34365.483024508692</v>
      </c>
      <c r="AA43" s="306">
        <v>40283.579629410429</v>
      </c>
      <c r="AB43" s="315">
        <f t="shared" si="14"/>
        <v>29590.483024508692</v>
      </c>
    </row>
    <row r="44" spans="1:28" s="304" customFormat="1" ht="15" customHeight="1">
      <c r="A44" s="311"/>
      <c r="B44" s="322" t="s">
        <v>266</v>
      </c>
      <c r="C44" s="317" t="s">
        <v>418</v>
      </c>
      <c r="D44" s="306">
        <v>522957</v>
      </c>
      <c r="E44" s="314">
        <v>40952</v>
      </c>
      <c r="F44" s="308">
        <v>0</v>
      </c>
      <c r="G44" s="308"/>
      <c r="H44" s="308"/>
      <c r="I44" s="358"/>
      <c r="J44" s="308">
        <v>0</v>
      </c>
      <c r="K44" s="308">
        <f t="shared" si="15"/>
        <v>522957</v>
      </c>
      <c r="L44" s="308">
        <v>15</v>
      </c>
      <c r="M44" s="308">
        <f t="shared" si="13"/>
        <v>9</v>
      </c>
      <c r="N44" s="308">
        <f t="shared" si="16"/>
        <v>6</v>
      </c>
      <c r="O44" s="306">
        <v>220591.19827475207</v>
      </c>
      <c r="P44" s="308">
        <f t="shared" si="0"/>
        <v>26148</v>
      </c>
      <c r="Q44" s="308">
        <f t="shared" si="5"/>
        <v>194443.19827475207</v>
      </c>
      <c r="R44" s="309">
        <f t="shared" si="17"/>
        <v>6.1969147965241271</v>
      </c>
      <c r="S44" s="310">
        <v>302365.80172524793</v>
      </c>
      <c r="T44" s="308">
        <f t="shared" ref="T44:T63" si="22">$T$5-$U$5</f>
        <v>365</v>
      </c>
      <c r="U44" s="308">
        <f t="shared" si="18"/>
        <v>32407.199712458681</v>
      </c>
      <c r="V44" s="308"/>
      <c r="W44" s="308">
        <f t="shared" si="19"/>
        <v>334773.00143770664</v>
      </c>
      <c r="X44" s="308"/>
      <c r="Y44" s="308">
        <f t="shared" si="20"/>
        <v>334773.00143770664</v>
      </c>
      <c r="Z44" s="308">
        <f t="shared" si="21"/>
        <v>188183.99856229336</v>
      </c>
      <c r="AA44" s="306">
        <v>220591.19827475207</v>
      </c>
      <c r="AB44" s="315">
        <f t="shared" si="14"/>
        <v>162035.99856229336</v>
      </c>
    </row>
    <row r="45" spans="1:28" s="304" customFormat="1" ht="15" customHeight="1">
      <c r="A45" s="311"/>
      <c r="B45" s="322" t="s">
        <v>267</v>
      </c>
      <c r="C45" s="317" t="s">
        <v>421</v>
      </c>
      <c r="D45" s="306">
        <v>1436197</v>
      </c>
      <c r="E45" s="314">
        <v>40952</v>
      </c>
      <c r="F45" s="308">
        <v>0</v>
      </c>
      <c r="G45" s="308"/>
      <c r="H45" s="308"/>
      <c r="I45" s="358"/>
      <c r="J45" s="308">
        <v>0</v>
      </c>
      <c r="K45" s="308">
        <f t="shared" si="15"/>
        <v>1436197</v>
      </c>
      <c r="L45" s="308">
        <v>15</v>
      </c>
      <c r="M45" s="308">
        <f t="shared" si="13"/>
        <v>9</v>
      </c>
      <c r="N45" s="308">
        <f t="shared" si="16"/>
        <v>6</v>
      </c>
      <c r="O45" s="306">
        <v>604342.90251329204</v>
      </c>
      <c r="P45" s="308">
        <f t="shared" si="0"/>
        <v>71810</v>
      </c>
      <c r="Q45" s="308">
        <f t="shared" si="5"/>
        <v>532532.90251329204</v>
      </c>
      <c r="R45" s="309">
        <f t="shared" si="17"/>
        <v>6.179896194757081</v>
      </c>
      <c r="S45" s="310">
        <v>831854.09748670796</v>
      </c>
      <c r="T45" s="308">
        <f t="shared" si="22"/>
        <v>365</v>
      </c>
      <c r="U45" s="308">
        <f t="shared" si="18"/>
        <v>88755.483752215354</v>
      </c>
      <c r="V45" s="308"/>
      <c r="W45" s="308">
        <f t="shared" si="19"/>
        <v>920609.58123892336</v>
      </c>
      <c r="X45" s="308"/>
      <c r="Y45" s="308">
        <f t="shared" si="20"/>
        <v>920609.58123892336</v>
      </c>
      <c r="Z45" s="308">
        <f t="shared" si="21"/>
        <v>515587.41876107664</v>
      </c>
      <c r="AA45" s="306">
        <v>604342.90251329204</v>
      </c>
      <c r="AB45" s="315">
        <f t="shared" si="14"/>
        <v>443777.41876107664</v>
      </c>
    </row>
    <row r="46" spans="1:28" s="304" customFormat="1" ht="15" customHeight="1">
      <c r="A46" s="311"/>
      <c r="B46" s="322" t="s">
        <v>268</v>
      </c>
      <c r="C46" s="317" t="s">
        <v>406</v>
      </c>
      <c r="D46" s="306">
        <v>14546</v>
      </c>
      <c r="E46" s="314">
        <v>40952</v>
      </c>
      <c r="F46" s="308">
        <v>0</v>
      </c>
      <c r="G46" s="308"/>
      <c r="H46" s="308"/>
      <c r="I46" s="358"/>
      <c r="J46" s="308">
        <v>0</v>
      </c>
      <c r="K46" s="308">
        <f t="shared" si="15"/>
        <v>14546</v>
      </c>
      <c r="L46" s="308">
        <v>15</v>
      </c>
      <c r="M46" s="308">
        <f t="shared" si="13"/>
        <v>9</v>
      </c>
      <c r="N46" s="308">
        <f t="shared" si="16"/>
        <v>6</v>
      </c>
      <c r="O46" s="306">
        <v>6120.6435499997588</v>
      </c>
      <c r="P46" s="308">
        <f t="shared" si="0"/>
        <v>727</v>
      </c>
      <c r="Q46" s="308">
        <f t="shared" si="5"/>
        <v>5393.6435499997588</v>
      </c>
      <c r="R46" s="309">
        <f t="shared" si="17"/>
        <v>6.1799848182773713</v>
      </c>
      <c r="S46" s="310">
        <v>8425.3564500002412</v>
      </c>
      <c r="T46" s="308">
        <f t="shared" si="22"/>
        <v>365</v>
      </c>
      <c r="U46" s="308">
        <f t="shared" si="18"/>
        <v>898.94059166662635</v>
      </c>
      <c r="V46" s="308"/>
      <c r="W46" s="308">
        <f t="shared" si="19"/>
        <v>9324.2970416668668</v>
      </c>
      <c r="X46" s="308"/>
      <c r="Y46" s="308">
        <f t="shared" si="20"/>
        <v>9324.2970416668668</v>
      </c>
      <c r="Z46" s="308">
        <f t="shared" si="21"/>
        <v>5221.7029583331332</v>
      </c>
      <c r="AA46" s="306">
        <v>6120.6435499997588</v>
      </c>
      <c r="AB46" s="315">
        <f t="shared" si="14"/>
        <v>4494.7029583331332</v>
      </c>
    </row>
    <row r="47" spans="1:28" s="304" customFormat="1" ht="15" customHeight="1">
      <c r="A47" s="311"/>
      <c r="B47" s="322" t="s">
        <v>269</v>
      </c>
      <c r="C47" s="317" t="s">
        <v>406</v>
      </c>
      <c r="D47" s="306">
        <v>23666</v>
      </c>
      <c r="E47" s="314">
        <v>40952</v>
      </c>
      <c r="F47" s="308">
        <v>0</v>
      </c>
      <c r="G47" s="308"/>
      <c r="H47" s="308"/>
      <c r="I47" s="358"/>
      <c r="J47" s="308">
        <v>0</v>
      </c>
      <c r="K47" s="308">
        <f t="shared" si="15"/>
        <v>23666</v>
      </c>
      <c r="L47" s="308">
        <v>15</v>
      </c>
      <c r="M47" s="308">
        <f t="shared" si="13"/>
        <v>9</v>
      </c>
      <c r="N47" s="308">
        <f t="shared" si="16"/>
        <v>6</v>
      </c>
      <c r="O47" s="308">
        <v>9958.656614845715</v>
      </c>
      <c r="P47" s="308">
        <f t="shared" si="0"/>
        <v>1183</v>
      </c>
      <c r="Q47" s="308">
        <f t="shared" si="5"/>
        <v>8775.656614845715</v>
      </c>
      <c r="R47" s="309">
        <f t="shared" si="17"/>
        <v>6.1802139601437469</v>
      </c>
      <c r="S47" s="310">
        <v>13707.343385154285</v>
      </c>
      <c r="T47" s="308">
        <f t="shared" si="22"/>
        <v>365</v>
      </c>
      <c r="U47" s="308">
        <f t="shared" si="18"/>
        <v>1462.6094358076191</v>
      </c>
      <c r="V47" s="308"/>
      <c r="W47" s="308">
        <f t="shared" si="19"/>
        <v>15169.952820961904</v>
      </c>
      <c r="X47" s="308"/>
      <c r="Y47" s="308">
        <f t="shared" si="20"/>
        <v>15169.952820961904</v>
      </c>
      <c r="Z47" s="308">
        <f t="shared" si="21"/>
        <v>8496.0471790380961</v>
      </c>
      <c r="AA47" s="308">
        <v>9958.656614845715</v>
      </c>
      <c r="AB47" s="315">
        <f t="shared" si="14"/>
        <v>7313.0471790380961</v>
      </c>
    </row>
    <row r="48" spans="1:28" s="304" customFormat="1" ht="15" customHeight="1">
      <c r="A48" s="311"/>
      <c r="B48" s="322" t="s">
        <v>270</v>
      </c>
      <c r="C48" s="317" t="s">
        <v>399</v>
      </c>
      <c r="D48" s="306">
        <v>64820</v>
      </c>
      <c r="E48" s="314">
        <v>40952</v>
      </c>
      <c r="F48" s="308">
        <v>0</v>
      </c>
      <c r="G48" s="308"/>
      <c r="H48" s="308"/>
      <c r="I48" s="358"/>
      <c r="J48" s="308">
        <v>0</v>
      </c>
      <c r="K48" s="308">
        <f t="shared" si="15"/>
        <v>64820</v>
      </c>
      <c r="L48" s="308">
        <v>15</v>
      </c>
      <c r="M48" s="308">
        <f t="shared" si="13"/>
        <v>9</v>
      </c>
      <c r="N48" s="308">
        <f t="shared" si="16"/>
        <v>6</v>
      </c>
      <c r="O48" s="308">
        <v>27275.938716168421</v>
      </c>
      <c r="P48" s="308">
        <f t="shared" si="0"/>
        <v>3241</v>
      </c>
      <c r="Q48" s="308">
        <f t="shared" si="5"/>
        <v>24034.938716168421</v>
      </c>
      <c r="R48" s="309">
        <f t="shared" si="17"/>
        <v>6.1799184192554817</v>
      </c>
      <c r="S48" s="310">
        <v>37544.061283831579</v>
      </c>
      <c r="T48" s="308">
        <f t="shared" si="22"/>
        <v>365</v>
      </c>
      <c r="U48" s="308">
        <f t="shared" si="18"/>
        <v>4005.8231193614029</v>
      </c>
      <c r="V48" s="308"/>
      <c r="W48" s="308">
        <f t="shared" si="19"/>
        <v>41549.884403192984</v>
      </c>
      <c r="X48" s="308"/>
      <c r="Y48" s="308">
        <f t="shared" si="20"/>
        <v>41549.884403192984</v>
      </c>
      <c r="Z48" s="308">
        <f t="shared" si="21"/>
        <v>23270.115596807016</v>
      </c>
      <c r="AA48" s="308">
        <v>27275.938716168421</v>
      </c>
      <c r="AB48" s="315">
        <f t="shared" si="14"/>
        <v>20029.115596807016</v>
      </c>
    </row>
    <row r="49" spans="1:28" s="304" customFormat="1" ht="15" customHeight="1">
      <c r="A49" s="311"/>
      <c r="B49" s="322" t="s">
        <v>270</v>
      </c>
      <c r="C49" s="317" t="s">
        <v>422</v>
      </c>
      <c r="D49" s="306">
        <v>64820</v>
      </c>
      <c r="E49" s="314">
        <v>40952</v>
      </c>
      <c r="F49" s="308">
        <v>0</v>
      </c>
      <c r="G49" s="308"/>
      <c r="H49" s="308"/>
      <c r="I49" s="358"/>
      <c r="J49" s="308">
        <v>0</v>
      </c>
      <c r="K49" s="308">
        <f t="shared" si="15"/>
        <v>64820</v>
      </c>
      <c r="L49" s="308">
        <v>15</v>
      </c>
      <c r="M49" s="308">
        <f t="shared" si="13"/>
        <v>9</v>
      </c>
      <c r="N49" s="308">
        <f t="shared" si="16"/>
        <v>6</v>
      </c>
      <c r="O49" s="308">
        <v>27275.938716168421</v>
      </c>
      <c r="P49" s="308">
        <f t="shared" si="0"/>
        <v>3241</v>
      </c>
      <c r="Q49" s="308">
        <f t="shared" si="5"/>
        <v>24034.938716168421</v>
      </c>
      <c r="R49" s="309">
        <f t="shared" si="17"/>
        <v>6.1799184192554817</v>
      </c>
      <c r="S49" s="310">
        <v>37544.061283831579</v>
      </c>
      <c r="T49" s="308">
        <f t="shared" si="22"/>
        <v>365</v>
      </c>
      <c r="U49" s="308">
        <f t="shared" si="18"/>
        <v>4005.8231193614029</v>
      </c>
      <c r="V49" s="308"/>
      <c r="W49" s="308">
        <f t="shared" si="19"/>
        <v>41549.884403192984</v>
      </c>
      <c r="X49" s="308"/>
      <c r="Y49" s="308">
        <f t="shared" si="20"/>
        <v>41549.884403192984</v>
      </c>
      <c r="Z49" s="308">
        <f t="shared" si="21"/>
        <v>23270.115596807016</v>
      </c>
      <c r="AA49" s="308">
        <v>27275.938716168421</v>
      </c>
      <c r="AB49" s="315">
        <f t="shared" si="14"/>
        <v>20029.115596807016</v>
      </c>
    </row>
    <row r="50" spans="1:28" s="304" customFormat="1" ht="15" customHeight="1">
      <c r="A50" s="311"/>
      <c r="B50" s="322" t="s">
        <v>270</v>
      </c>
      <c r="C50" s="317" t="s">
        <v>423</v>
      </c>
      <c r="D50" s="306">
        <v>64821</v>
      </c>
      <c r="E50" s="314">
        <v>40952</v>
      </c>
      <c r="F50" s="308">
        <v>0</v>
      </c>
      <c r="G50" s="308"/>
      <c r="H50" s="308"/>
      <c r="I50" s="358"/>
      <c r="J50" s="308">
        <v>0</v>
      </c>
      <c r="K50" s="308">
        <f t="shared" si="15"/>
        <v>64821</v>
      </c>
      <c r="L50" s="308">
        <v>15</v>
      </c>
      <c r="M50" s="308">
        <f t="shared" si="13"/>
        <v>9</v>
      </c>
      <c r="N50" s="308">
        <f t="shared" si="16"/>
        <v>6</v>
      </c>
      <c r="O50" s="308">
        <v>27276.403725526987</v>
      </c>
      <c r="P50" s="308">
        <f t="shared" si="0"/>
        <v>3241</v>
      </c>
      <c r="Q50" s="308">
        <f t="shared" si="5"/>
        <v>24035.403725526987</v>
      </c>
      <c r="R50" s="309">
        <f t="shared" si="17"/>
        <v>6.1799426434661058</v>
      </c>
      <c r="S50" s="310">
        <v>37544.596274473013</v>
      </c>
      <c r="T50" s="308">
        <f t="shared" si="22"/>
        <v>365</v>
      </c>
      <c r="U50" s="308">
        <f t="shared" si="18"/>
        <v>4005.9006209211643</v>
      </c>
      <c r="V50" s="308"/>
      <c r="W50" s="308">
        <f t="shared" si="19"/>
        <v>41550.496895394179</v>
      </c>
      <c r="X50" s="308"/>
      <c r="Y50" s="308">
        <f t="shared" si="20"/>
        <v>41550.496895394179</v>
      </c>
      <c r="Z50" s="308">
        <f t="shared" si="21"/>
        <v>23270.503104605821</v>
      </c>
      <c r="AA50" s="308">
        <v>27276.403725526987</v>
      </c>
      <c r="AB50" s="315">
        <f t="shared" si="14"/>
        <v>20029.503104605821</v>
      </c>
    </row>
    <row r="51" spans="1:28" s="304" customFormat="1" ht="15" customHeight="1">
      <c r="A51" s="311"/>
      <c r="B51" s="322" t="s">
        <v>270</v>
      </c>
      <c r="C51" s="317" t="s">
        <v>405</v>
      </c>
      <c r="D51" s="306">
        <v>64821</v>
      </c>
      <c r="E51" s="314">
        <v>40952</v>
      </c>
      <c r="F51" s="308">
        <v>0</v>
      </c>
      <c r="G51" s="308"/>
      <c r="H51" s="308"/>
      <c r="I51" s="358"/>
      <c r="J51" s="308">
        <v>0</v>
      </c>
      <c r="K51" s="308">
        <f t="shared" si="15"/>
        <v>64821</v>
      </c>
      <c r="L51" s="308">
        <v>15</v>
      </c>
      <c r="M51" s="308">
        <f t="shared" si="13"/>
        <v>9</v>
      </c>
      <c r="N51" s="308">
        <f t="shared" si="16"/>
        <v>6</v>
      </c>
      <c r="O51" s="308">
        <v>27276.403725526987</v>
      </c>
      <c r="P51" s="308">
        <f t="shared" si="0"/>
        <v>3241</v>
      </c>
      <c r="Q51" s="308">
        <f t="shared" si="5"/>
        <v>24035.403725526987</v>
      </c>
      <c r="R51" s="309">
        <f t="shared" si="17"/>
        <v>6.1799426434661058</v>
      </c>
      <c r="S51" s="310">
        <v>37544.596274473013</v>
      </c>
      <c r="T51" s="308">
        <f t="shared" si="22"/>
        <v>365</v>
      </c>
      <c r="U51" s="308">
        <f t="shared" si="18"/>
        <v>4005.9006209211643</v>
      </c>
      <c r="V51" s="308"/>
      <c r="W51" s="308">
        <f t="shared" si="19"/>
        <v>41550.496895394179</v>
      </c>
      <c r="X51" s="308"/>
      <c r="Y51" s="308">
        <f t="shared" si="20"/>
        <v>41550.496895394179</v>
      </c>
      <c r="Z51" s="308">
        <f t="shared" si="21"/>
        <v>23270.503104605821</v>
      </c>
      <c r="AA51" s="308">
        <v>27276.403725526987</v>
      </c>
      <c r="AB51" s="315">
        <f t="shared" si="14"/>
        <v>20029.503104605821</v>
      </c>
    </row>
    <row r="52" spans="1:28" s="304" customFormat="1" ht="15" customHeight="1">
      <c r="A52" s="311"/>
      <c r="B52" s="322" t="s">
        <v>271</v>
      </c>
      <c r="C52" s="317" t="s">
        <v>406</v>
      </c>
      <c r="D52" s="306">
        <v>45810</v>
      </c>
      <c r="E52" s="314">
        <v>40952</v>
      </c>
      <c r="F52" s="308">
        <v>0</v>
      </c>
      <c r="G52" s="308"/>
      <c r="H52" s="308"/>
      <c r="I52" s="358"/>
      <c r="J52" s="308">
        <v>0</v>
      </c>
      <c r="K52" s="308">
        <f t="shared" si="15"/>
        <v>45810</v>
      </c>
      <c r="L52" s="308">
        <v>15</v>
      </c>
      <c r="M52" s="308">
        <f t="shared" si="13"/>
        <v>9</v>
      </c>
      <c r="N52" s="308">
        <f t="shared" si="16"/>
        <v>6</v>
      </c>
      <c r="O52" s="308">
        <v>19277.326859034503</v>
      </c>
      <c r="P52" s="308">
        <f t="shared" si="0"/>
        <v>2291</v>
      </c>
      <c r="Q52" s="308">
        <f t="shared" si="5"/>
        <v>16986.326859034503</v>
      </c>
      <c r="R52" s="309">
        <f t="shared" si="17"/>
        <v>6.1799923084604904</v>
      </c>
      <c r="S52" s="310">
        <v>26532.673140965497</v>
      </c>
      <c r="T52" s="308">
        <f t="shared" si="22"/>
        <v>365</v>
      </c>
      <c r="U52" s="308">
        <f t="shared" si="18"/>
        <v>2831.0544765057507</v>
      </c>
      <c r="V52" s="308"/>
      <c r="W52" s="308">
        <f t="shared" si="19"/>
        <v>29363.727617471246</v>
      </c>
      <c r="X52" s="308"/>
      <c r="Y52" s="308">
        <f t="shared" si="20"/>
        <v>29363.727617471246</v>
      </c>
      <c r="Z52" s="308">
        <f t="shared" si="21"/>
        <v>16446.272382528754</v>
      </c>
      <c r="AA52" s="308">
        <v>19277.326859034503</v>
      </c>
      <c r="AB52" s="315">
        <f t="shared" si="14"/>
        <v>14155.272382528754</v>
      </c>
    </row>
    <row r="53" spans="1:28" s="304" customFormat="1" ht="15" customHeight="1">
      <c r="A53" s="311"/>
      <c r="B53" s="322" t="s">
        <v>272</v>
      </c>
      <c r="C53" s="317" t="s">
        <v>424</v>
      </c>
      <c r="D53" s="306">
        <v>67658</v>
      </c>
      <c r="E53" s="314">
        <v>40952</v>
      </c>
      <c r="F53" s="308">
        <v>0</v>
      </c>
      <c r="G53" s="308"/>
      <c r="H53" s="308"/>
      <c r="I53" s="358"/>
      <c r="J53" s="308">
        <v>0</v>
      </c>
      <c r="K53" s="308">
        <f t="shared" si="15"/>
        <v>67658</v>
      </c>
      <c r="L53" s="321">
        <v>15</v>
      </c>
      <c r="M53" s="308">
        <f t="shared" si="13"/>
        <v>9</v>
      </c>
      <c r="N53" s="308">
        <f t="shared" si="16"/>
        <v>6</v>
      </c>
      <c r="O53" s="308">
        <v>28539.076279669542</v>
      </c>
      <c r="P53" s="308">
        <f t="shared" si="0"/>
        <v>3383</v>
      </c>
      <c r="Q53" s="308">
        <f t="shared" ref="Q53:Q63" si="23">O53-P53</f>
        <v>25156.076279669542</v>
      </c>
      <c r="R53" s="309">
        <f t="shared" si="17"/>
        <v>6.1968715893832567</v>
      </c>
      <c r="S53" s="310">
        <v>39118.923720330458</v>
      </c>
      <c r="T53" s="308">
        <f t="shared" si="22"/>
        <v>365</v>
      </c>
      <c r="U53" s="308">
        <f t="shared" si="18"/>
        <v>4192.6793799449242</v>
      </c>
      <c r="V53" s="321"/>
      <c r="W53" s="308">
        <f t="shared" si="19"/>
        <v>43311.603100275381</v>
      </c>
      <c r="X53" s="321"/>
      <c r="Y53" s="308">
        <f t="shared" si="20"/>
        <v>43311.603100275381</v>
      </c>
      <c r="Z53" s="308">
        <f t="shared" si="21"/>
        <v>24346.396899724619</v>
      </c>
      <c r="AA53" s="308">
        <v>28539.076279669542</v>
      </c>
      <c r="AB53" s="315">
        <f t="shared" si="14"/>
        <v>20963.396899724619</v>
      </c>
    </row>
    <row r="54" spans="1:28" s="304" customFormat="1" ht="15" customHeight="1">
      <c r="A54" s="311"/>
      <c r="B54" s="322" t="s">
        <v>272</v>
      </c>
      <c r="C54" s="317" t="s">
        <v>424</v>
      </c>
      <c r="D54" s="306">
        <v>64284</v>
      </c>
      <c r="E54" s="314">
        <v>40952</v>
      </c>
      <c r="F54" s="308">
        <v>0</v>
      </c>
      <c r="G54" s="308"/>
      <c r="H54" s="308"/>
      <c r="I54" s="358"/>
      <c r="J54" s="308">
        <v>0</v>
      </c>
      <c r="K54" s="308">
        <f t="shared" si="15"/>
        <v>64284</v>
      </c>
      <c r="L54" s="308">
        <v>15</v>
      </c>
      <c r="M54" s="308">
        <f t="shared" ref="M54:M85" si="24">ROUND(($M$5-E54)/365,0)</f>
        <v>9</v>
      </c>
      <c r="N54" s="308">
        <f t="shared" si="16"/>
        <v>6</v>
      </c>
      <c r="O54" s="308">
        <v>27115.946039618728</v>
      </c>
      <c r="P54" s="308">
        <f t="shared" si="0"/>
        <v>3214</v>
      </c>
      <c r="Q54" s="308">
        <f t="shared" si="23"/>
        <v>23901.946039618728</v>
      </c>
      <c r="R54" s="309">
        <f t="shared" si="17"/>
        <v>6.1969660775150706</v>
      </c>
      <c r="S54" s="310">
        <v>37168.053960381272</v>
      </c>
      <c r="T54" s="308">
        <f t="shared" si="22"/>
        <v>365</v>
      </c>
      <c r="U54" s="308">
        <f t="shared" si="18"/>
        <v>3983.6576732697877</v>
      </c>
      <c r="V54" s="308"/>
      <c r="W54" s="308">
        <f t="shared" si="19"/>
        <v>41151.711633651059</v>
      </c>
      <c r="X54" s="308"/>
      <c r="Y54" s="308">
        <f t="shared" si="20"/>
        <v>41151.711633651059</v>
      </c>
      <c r="Z54" s="308">
        <f t="shared" si="21"/>
        <v>23132.288366348941</v>
      </c>
      <c r="AA54" s="308">
        <v>27115.946039618728</v>
      </c>
      <c r="AB54" s="315">
        <f t="shared" si="14"/>
        <v>19918.288366348941</v>
      </c>
    </row>
    <row r="55" spans="1:28" s="304" customFormat="1" ht="15" customHeight="1">
      <c r="A55" s="311"/>
      <c r="B55" s="322" t="s">
        <v>425</v>
      </c>
      <c r="C55" s="317" t="s">
        <v>409</v>
      </c>
      <c r="D55" s="306">
        <v>21428</v>
      </c>
      <c r="E55" s="314">
        <v>40952</v>
      </c>
      <c r="F55" s="308">
        <v>0</v>
      </c>
      <c r="G55" s="308"/>
      <c r="H55" s="308"/>
      <c r="I55" s="358"/>
      <c r="J55" s="308">
        <v>0</v>
      </c>
      <c r="K55" s="308">
        <f t="shared" si="15"/>
        <v>21428</v>
      </c>
      <c r="L55" s="308">
        <v>15</v>
      </c>
      <c r="M55" s="308">
        <f t="shared" si="24"/>
        <v>9</v>
      </c>
      <c r="N55" s="308">
        <f t="shared" si="16"/>
        <v>6</v>
      </c>
      <c r="O55" s="308">
        <v>9038.4703496590973</v>
      </c>
      <c r="P55" s="308">
        <f t="shared" si="0"/>
        <v>1071</v>
      </c>
      <c r="Q55" s="308">
        <f t="shared" si="23"/>
        <v>7967.4703496590973</v>
      </c>
      <c r="R55" s="309">
        <f t="shared" si="17"/>
        <v>6.1970866387118857</v>
      </c>
      <c r="S55" s="310">
        <v>12389.529650340903</v>
      </c>
      <c r="T55" s="308">
        <f t="shared" si="22"/>
        <v>365</v>
      </c>
      <c r="U55" s="308">
        <f t="shared" si="18"/>
        <v>1327.9117249431829</v>
      </c>
      <c r="V55" s="308"/>
      <c r="W55" s="308">
        <f t="shared" si="19"/>
        <v>13717.441375284085</v>
      </c>
      <c r="X55" s="308"/>
      <c r="Y55" s="308">
        <f t="shared" si="20"/>
        <v>13717.441375284085</v>
      </c>
      <c r="Z55" s="308">
        <f t="shared" si="21"/>
        <v>7710.5586247159154</v>
      </c>
      <c r="AA55" s="308">
        <v>9038.4703496590973</v>
      </c>
      <c r="AB55" s="315">
        <f t="shared" si="14"/>
        <v>6639.5586247159154</v>
      </c>
    </row>
    <row r="56" spans="1:28" s="304" customFormat="1" ht="15" customHeight="1">
      <c r="A56" s="311"/>
      <c r="B56" s="322" t="s">
        <v>472</v>
      </c>
      <c r="C56" s="317" t="s">
        <v>404</v>
      </c>
      <c r="D56" s="306">
        <v>21428</v>
      </c>
      <c r="E56" s="314">
        <v>40952</v>
      </c>
      <c r="F56" s="308">
        <v>0</v>
      </c>
      <c r="G56" s="308"/>
      <c r="H56" s="308"/>
      <c r="I56" s="358"/>
      <c r="J56" s="308">
        <v>0</v>
      </c>
      <c r="K56" s="308">
        <f t="shared" si="15"/>
        <v>21428</v>
      </c>
      <c r="L56" s="308">
        <v>15</v>
      </c>
      <c r="M56" s="308">
        <f t="shared" si="24"/>
        <v>9</v>
      </c>
      <c r="N56" s="308">
        <f t="shared" si="16"/>
        <v>6</v>
      </c>
      <c r="O56" s="308">
        <v>9038.4703496590973</v>
      </c>
      <c r="P56" s="308">
        <f t="shared" si="0"/>
        <v>1071</v>
      </c>
      <c r="Q56" s="308">
        <f t="shared" si="23"/>
        <v>7967.4703496590973</v>
      </c>
      <c r="R56" s="309">
        <f t="shared" si="17"/>
        <v>6.1970866387118857</v>
      </c>
      <c r="S56" s="310">
        <v>12389.529650340903</v>
      </c>
      <c r="T56" s="308">
        <f t="shared" si="22"/>
        <v>365</v>
      </c>
      <c r="U56" s="308">
        <f t="shared" si="18"/>
        <v>1327.9117249431829</v>
      </c>
      <c r="V56" s="308"/>
      <c r="W56" s="308">
        <f t="shared" si="19"/>
        <v>13717.441375284085</v>
      </c>
      <c r="X56" s="308"/>
      <c r="Y56" s="308">
        <f t="shared" si="20"/>
        <v>13717.441375284085</v>
      </c>
      <c r="Z56" s="308">
        <f t="shared" si="21"/>
        <v>7710.5586247159154</v>
      </c>
      <c r="AA56" s="308">
        <v>9038.4703496590973</v>
      </c>
      <c r="AB56" s="315">
        <f t="shared" si="14"/>
        <v>6639.5586247159154</v>
      </c>
    </row>
    <row r="57" spans="1:28" s="304" customFormat="1" ht="15" customHeight="1">
      <c r="A57" s="311"/>
      <c r="B57" s="322" t="s">
        <v>273</v>
      </c>
      <c r="C57" s="317" t="s">
        <v>426</v>
      </c>
      <c r="D57" s="306">
        <v>10138303</v>
      </c>
      <c r="E57" s="314">
        <v>40952</v>
      </c>
      <c r="F57" s="308">
        <v>0</v>
      </c>
      <c r="G57" s="308"/>
      <c r="H57" s="308"/>
      <c r="I57" s="358"/>
      <c r="J57" s="308">
        <v>0</v>
      </c>
      <c r="K57" s="308">
        <f t="shared" si="15"/>
        <v>10138303</v>
      </c>
      <c r="L57" s="308">
        <v>15</v>
      </c>
      <c r="M57" s="308">
        <f t="shared" si="24"/>
        <v>9</v>
      </c>
      <c r="N57" s="308">
        <f t="shared" si="16"/>
        <v>6</v>
      </c>
      <c r="O57" s="308">
        <v>4276486.8596767578</v>
      </c>
      <c r="P57" s="308">
        <f t="shared" si="0"/>
        <v>506915</v>
      </c>
      <c r="Q57" s="308">
        <f t="shared" si="23"/>
        <v>3769571.8596767578</v>
      </c>
      <c r="R57" s="309">
        <f t="shared" si="17"/>
        <v>6.196914578433816</v>
      </c>
      <c r="S57" s="310">
        <v>5861816.1403232422</v>
      </c>
      <c r="T57" s="308">
        <f t="shared" si="22"/>
        <v>365</v>
      </c>
      <c r="U57" s="308">
        <f t="shared" si="18"/>
        <v>628261.97661279293</v>
      </c>
      <c r="V57" s="308"/>
      <c r="W57" s="308">
        <f t="shared" si="19"/>
        <v>6490078.1169360355</v>
      </c>
      <c r="X57" s="308"/>
      <c r="Y57" s="308">
        <f t="shared" si="20"/>
        <v>6490078.1169360355</v>
      </c>
      <c r="Z57" s="308">
        <f t="shared" si="21"/>
        <v>3648224.8830639645</v>
      </c>
      <c r="AA57" s="308">
        <v>4276486.8596767578</v>
      </c>
      <c r="AB57" s="315">
        <f t="shared" si="14"/>
        <v>3141309.8830639645</v>
      </c>
    </row>
    <row r="58" spans="1:28" s="304" customFormat="1" ht="15" customHeight="1">
      <c r="A58" s="311"/>
      <c r="B58" s="322" t="s">
        <v>273</v>
      </c>
      <c r="C58" s="317" t="s">
        <v>427</v>
      </c>
      <c r="D58" s="306">
        <v>10138303</v>
      </c>
      <c r="E58" s="314">
        <v>40952</v>
      </c>
      <c r="F58" s="308">
        <v>0</v>
      </c>
      <c r="G58" s="308"/>
      <c r="H58" s="308"/>
      <c r="I58" s="358"/>
      <c r="J58" s="308">
        <v>0</v>
      </c>
      <c r="K58" s="308">
        <f t="shared" si="15"/>
        <v>10138303</v>
      </c>
      <c r="L58" s="308">
        <v>15</v>
      </c>
      <c r="M58" s="308">
        <f t="shared" si="24"/>
        <v>9</v>
      </c>
      <c r="N58" s="308">
        <f t="shared" si="16"/>
        <v>6</v>
      </c>
      <c r="O58" s="308">
        <v>4276486.8596767578</v>
      </c>
      <c r="P58" s="308">
        <f t="shared" si="0"/>
        <v>506915</v>
      </c>
      <c r="Q58" s="308">
        <f t="shared" si="23"/>
        <v>3769571.8596767578</v>
      </c>
      <c r="R58" s="309">
        <f t="shared" si="17"/>
        <v>6.196914578433816</v>
      </c>
      <c r="S58" s="310">
        <v>5861816.1403232422</v>
      </c>
      <c r="T58" s="308">
        <f t="shared" si="22"/>
        <v>365</v>
      </c>
      <c r="U58" s="308">
        <f t="shared" si="18"/>
        <v>628261.97661279293</v>
      </c>
      <c r="V58" s="308"/>
      <c r="W58" s="308">
        <f t="shared" si="19"/>
        <v>6490078.1169360355</v>
      </c>
      <c r="X58" s="308"/>
      <c r="Y58" s="308">
        <f t="shared" si="20"/>
        <v>6490078.1169360355</v>
      </c>
      <c r="Z58" s="308">
        <f t="shared" si="21"/>
        <v>3648224.8830639645</v>
      </c>
      <c r="AA58" s="308">
        <v>4276486.8596767578</v>
      </c>
      <c r="AB58" s="315">
        <f t="shared" si="14"/>
        <v>3141309.8830639645</v>
      </c>
    </row>
    <row r="59" spans="1:28" s="304" customFormat="1" ht="15" customHeight="1">
      <c r="A59" s="311"/>
      <c r="B59" s="322" t="s">
        <v>274</v>
      </c>
      <c r="C59" s="317" t="s">
        <v>426</v>
      </c>
      <c r="D59" s="306">
        <v>6651401</v>
      </c>
      <c r="E59" s="314">
        <v>40952</v>
      </c>
      <c r="F59" s="308">
        <v>0</v>
      </c>
      <c r="G59" s="308"/>
      <c r="H59" s="308"/>
      <c r="I59" s="358"/>
      <c r="J59" s="308">
        <v>0</v>
      </c>
      <c r="K59" s="308">
        <f t="shared" si="15"/>
        <v>6651401</v>
      </c>
      <c r="L59" s="308">
        <v>15</v>
      </c>
      <c r="M59" s="308">
        <f t="shared" si="24"/>
        <v>9</v>
      </c>
      <c r="N59" s="308">
        <f t="shared" si="16"/>
        <v>6</v>
      </c>
      <c r="O59" s="308">
        <v>2805659.4972665291</v>
      </c>
      <c r="P59" s="308">
        <f t="shared" si="0"/>
        <v>332570</v>
      </c>
      <c r="Q59" s="308">
        <f t="shared" si="23"/>
        <v>2473089.4972665291</v>
      </c>
      <c r="R59" s="309">
        <f t="shared" si="17"/>
        <v>6.1969137461078478</v>
      </c>
      <c r="S59" s="310">
        <v>3845741.5027334709</v>
      </c>
      <c r="T59" s="308">
        <f t="shared" si="22"/>
        <v>365</v>
      </c>
      <c r="U59" s="308">
        <f t="shared" si="18"/>
        <v>412181.58287775482</v>
      </c>
      <c r="V59" s="308"/>
      <c r="W59" s="308">
        <f t="shared" si="19"/>
        <v>4257923.085611226</v>
      </c>
      <c r="X59" s="308"/>
      <c r="Y59" s="308">
        <f t="shared" si="20"/>
        <v>4257923.085611226</v>
      </c>
      <c r="Z59" s="308">
        <f t="shared" si="21"/>
        <v>2393477.914388774</v>
      </c>
      <c r="AA59" s="308">
        <v>2805659.4972665291</v>
      </c>
      <c r="AB59" s="315">
        <f t="shared" si="14"/>
        <v>2060907.914388774</v>
      </c>
    </row>
    <row r="60" spans="1:28" s="304" customFormat="1" ht="15" customHeight="1">
      <c r="A60" s="311"/>
      <c r="B60" s="322" t="s">
        <v>274</v>
      </c>
      <c r="C60" s="317" t="s">
        <v>427</v>
      </c>
      <c r="D60" s="306">
        <v>6651401</v>
      </c>
      <c r="E60" s="314">
        <v>40952</v>
      </c>
      <c r="F60" s="308">
        <v>0</v>
      </c>
      <c r="G60" s="308"/>
      <c r="H60" s="308"/>
      <c r="I60" s="358"/>
      <c r="J60" s="308">
        <v>0</v>
      </c>
      <c r="K60" s="308">
        <f t="shared" si="15"/>
        <v>6651401</v>
      </c>
      <c r="L60" s="308">
        <v>15</v>
      </c>
      <c r="M60" s="308">
        <f t="shared" si="24"/>
        <v>9</v>
      </c>
      <c r="N60" s="308">
        <f t="shared" si="16"/>
        <v>6</v>
      </c>
      <c r="O60" s="308">
        <v>2805659.4972665291</v>
      </c>
      <c r="P60" s="308">
        <f t="shared" si="0"/>
        <v>332570</v>
      </c>
      <c r="Q60" s="308">
        <f t="shared" si="23"/>
        <v>2473089.4972665291</v>
      </c>
      <c r="R60" s="309">
        <f t="shared" si="17"/>
        <v>6.1969137461078478</v>
      </c>
      <c r="S60" s="310">
        <v>3845741.5027334709</v>
      </c>
      <c r="T60" s="308">
        <f t="shared" si="22"/>
        <v>365</v>
      </c>
      <c r="U60" s="308">
        <f t="shared" si="18"/>
        <v>412181.58287775482</v>
      </c>
      <c r="V60" s="308"/>
      <c r="W60" s="308">
        <f t="shared" si="19"/>
        <v>4257923.085611226</v>
      </c>
      <c r="X60" s="308"/>
      <c r="Y60" s="308">
        <f t="shared" si="20"/>
        <v>4257923.085611226</v>
      </c>
      <c r="Z60" s="308">
        <f t="shared" si="21"/>
        <v>2393477.914388774</v>
      </c>
      <c r="AA60" s="308">
        <v>2805659.4972665291</v>
      </c>
      <c r="AB60" s="315">
        <f t="shared" si="14"/>
        <v>2060907.914388774</v>
      </c>
    </row>
    <row r="61" spans="1:28" s="304" customFormat="1" ht="15" customHeight="1">
      <c r="A61" s="311"/>
      <c r="B61" s="322" t="s">
        <v>275</v>
      </c>
      <c r="C61" s="317" t="s">
        <v>404</v>
      </c>
      <c r="D61" s="306">
        <v>2635012</v>
      </c>
      <c r="E61" s="314">
        <v>40952</v>
      </c>
      <c r="F61" s="308">
        <v>0</v>
      </c>
      <c r="G61" s="308"/>
      <c r="H61" s="308"/>
      <c r="I61" s="358"/>
      <c r="J61" s="308">
        <v>0</v>
      </c>
      <c r="K61" s="308">
        <f t="shared" si="15"/>
        <v>2635012</v>
      </c>
      <c r="L61" s="308">
        <v>15</v>
      </c>
      <c r="M61" s="308">
        <f t="shared" si="24"/>
        <v>9</v>
      </c>
      <c r="N61" s="308">
        <f t="shared" si="16"/>
        <v>6</v>
      </c>
      <c r="O61" s="308">
        <v>1111487.1227204795</v>
      </c>
      <c r="P61" s="308">
        <f t="shared" si="0"/>
        <v>131751</v>
      </c>
      <c r="Q61" s="308">
        <f t="shared" si="23"/>
        <v>979736.1227204795</v>
      </c>
      <c r="R61" s="309">
        <f t="shared" si="17"/>
        <v>6.1969112014194465</v>
      </c>
      <c r="S61" s="310">
        <v>1523524.8772795205</v>
      </c>
      <c r="T61" s="308">
        <f t="shared" si="22"/>
        <v>365</v>
      </c>
      <c r="U61" s="308">
        <f t="shared" si="18"/>
        <v>163289.35378674659</v>
      </c>
      <c r="V61" s="308"/>
      <c r="W61" s="308">
        <f t="shared" si="19"/>
        <v>1686814.231066267</v>
      </c>
      <c r="X61" s="308"/>
      <c r="Y61" s="308">
        <f t="shared" si="20"/>
        <v>1686814.231066267</v>
      </c>
      <c r="Z61" s="308">
        <f t="shared" si="21"/>
        <v>948197.76893373299</v>
      </c>
      <c r="AA61" s="308">
        <v>1111487.1227204795</v>
      </c>
      <c r="AB61" s="315">
        <f t="shared" si="14"/>
        <v>816446.76893373299</v>
      </c>
    </row>
    <row r="62" spans="1:28" s="304" customFormat="1" ht="15" customHeight="1">
      <c r="A62" s="311"/>
      <c r="B62" s="322" t="s">
        <v>276</v>
      </c>
      <c r="C62" s="317" t="s">
        <v>404</v>
      </c>
      <c r="D62" s="306">
        <v>2635013</v>
      </c>
      <c r="E62" s="314">
        <v>40952</v>
      </c>
      <c r="F62" s="308">
        <v>0</v>
      </c>
      <c r="G62" s="308"/>
      <c r="H62" s="308"/>
      <c r="I62" s="358"/>
      <c r="J62" s="308">
        <v>0</v>
      </c>
      <c r="K62" s="308">
        <f t="shared" si="15"/>
        <v>2635013</v>
      </c>
      <c r="L62" s="308">
        <v>15</v>
      </c>
      <c r="M62" s="308">
        <f t="shared" si="24"/>
        <v>9</v>
      </c>
      <c r="N62" s="308">
        <f t="shared" si="16"/>
        <v>6</v>
      </c>
      <c r="O62" s="308">
        <v>1111487.5877298377</v>
      </c>
      <c r="P62" s="308">
        <f t="shared" si="0"/>
        <v>131751</v>
      </c>
      <c r="Q62" s="308">
        <f t="shared" si="23"/>
        <v>979736.58772983775</v>
      </c>
      <c r="R62" s="309">
        <f t="shared" si="17"/>
        <v>6.1969117908832434</v>
      </c>
      <c r="S62" s="310">
        <v>1523525.4122701623</v>
      </c>
      <c r="T62" s="308">
        <f t="shared" si="22"/>
        <v>365</v>
      </c>
      <c r="U62" s="308">
        <f t="shared" si="18"/>
        <v>163289.43128830628</v>
      </c>
      <c r="V62" s="308"/>
      <c r="W62" s="308">
        <f t="shared" si="19"/>
        <v>1686814.8435584686</v>
      </c>
      <c r="X62" s="308"/>
      <c r="Y62" s="308">
        <f t="shared" si="20"/>
        <v>1686814.8435584686</v>
      </c>
      <c r="Z62" s="308">
        <f t="shared" si="21"/>
        <v>948198.15644153138</v>
      </c>
      <c r="AA62" s="308">
        <v>1111487.5877298377</v>
      </c>
      <c r="AB62" s="315">
        <f t="shared" si="14"/>
        <v>816447.15644153138</v>
      </c>
    </row>
    <row r="63" spans="1:28" s="304" customFormat="1" ht="15" customHeight="1">
      <c r="A63" s="311"/>
      <c r="B63" s="322" t="s">
        <v>277</v>
      </c>
      <c r="C63" s="317" t="s">
        <v>428</v>
      </c>
      <c r="D63" s="306">
        <v>73552</v>
      </c>
      <c r="E63" s="314">
        <v>40952</v>
      </c>
      <c r="F63" s="308">
        <v>0</v>
      </c>
      <c r="G63" s="308"/>
      <c r="H63" s="308"/>
      <c r="I63" s="358"/>
      <c r="J63" s="308">
        <v>0</v>
      </c>
      <c r="K63" s="308">
        <f t="shared" si="15"/>
        <v>73552</v>
      </c>
      <c r="L63" s="308">
        <v>15</v>
      </c>
      <c r="M63" s="308">
        <f t="shared" si="24"/>
        <v>9</v>
      </c>
      <c r="N63" s="308">
        <f t="shared" si="16"/>
        <v>6</v>
      </c>
      <c r="O63" s="308">
        <v>31025.665386588138</v>
      </c>
      <c r="P63" s="308">
        <f t="shared" si="0"/>
        <v>3678</v>
      </c>
      <c r="Q63" s="308">
        <f t="shared" si="23"/>
        <v>27347.665386588138</v>
      </c>
      <c r="R63" s="309">
        <f t="shared" si="17"/>
        <v>6.1969004664700114</v>
      </c>
      <c r="S63" s="310">
        <v>42526.334613411862</v>
      </c>
      <c r="T63" s="308">
        <f t="shared" si="22"/>
        <v>365</v>
      </c>
      <c r="U63" s="308">
        <f t="shared" si="18"/>
        <v>4557.9442310980221</v>
      </c>
      <c r="V63" s="308"/>
      <c r="W63" s="308">
        <f t="shared" si="19"/>
        <v>47084.278844509885</v>
      </c>
      <c r="X63" s="308"/>
      <c r="Y63" s="308">
        <f t="shared" si="20"/>
        <v>47084.278844509885</v>
      </c>
      <c r="Z63" s="308">
        <f t="shared" si="21"/>
        <v>26467.721155490115</v>
      </c>
      <c r="AA63" s="308">
        <v>31025.665386588138</v>
      </c>
      <c r="AB63" s="315">
        <f t="shared" si="14"/>
        <v>22789.721155490115</v>
      </c>
    </row>
    <row r="64" spans="1:28" s="304" customFormat="1" ht="15" customHeight="1">
      <c r="A64" s="311"/>
      <c r="B64" s="127" t="s">
        <v>429</v>
      </c>
      <c r="C64" s="317" t="s">
        <v>406</v>
      </c>
      <c r="D64" s="306">
        <v>482122</v>
      </c>
      <c r="E64" s="314">
        <v>40952</v>
      </c>
      <c r="F64" s="308">
        <v>0</v>
      </c>
      <c r="G64" s="308"/>
      <c r="H64" s="308"/>
      <c r="I64" s="358"/>
      <c r="J64" s="308">
        <v>0</v>
      </c>
      <c r="K64" s="308">
        <f t="shared" si="15"/>
        <v>482122</v>
      </c>
      <c r="L64" s="308">
        <v>15</v>
      </c>
      <c r="M64" s="308">
        <f t="shared" si="24"/>
        <v>9</v>
      </c>
      <c r="N64" s="308">
        <f t="shared" ref="N64:N110" si="25">L64-M64</f>
        <v>6</v>
      </c>
      <c r="O64" s="308">
        <v>203365.71269887552</v>
      </c>
      <c r="P64" s="308">
        <f t="shared" si="0"/>
        <v>24106</v>
      </c>
      <c r="Q64" s="308">
        <f t="shared" ref="Q64:Q89" si="26">O64-P64</f>
        <v>179259.71269887552</v>
      </c>
      <c r="R64" s="309">
        <f t="shared" ref="R64:R89" si="27">Q64/D64/N64*100</f>
        <v>6.1969001172205207</v>
      </c>
      <c r="S64" s="310">
        <v>278756.28730112448</v>
      </c>
      <c r="T64" s="308">
        <f t="shared" ref="T64:T88" si="28">$T$5-$U$5</f>
        <v>365</v>
      </c>
      <c r="U64" s="308">
        <f t="shared" si="18"/>
        <v>29876.618783145917</v>
      </c>
      <c r="V64" s="308"/>
      <c r="W64" s="308">
        <f t="shared" ref="W64:W110" si="29">S64+U64+V64</f>
        <v>308632.90608427039</v>
      </c>
      <c r="X64" s="308"/>
      <c r="Y64" s="308">
        <f t="shared" ref="Y64:Y110" si="30">W64-X64</f>
        <v>308632.90608427039</v>
      </c>
      <c r="Z64" s="308">
        <f t="shared" ref="Z64:Z111" si="31">K64-Y64</f>
        <v>173489.09391572961</v>
      </c>
      <c r="AA64" s="308">
        <v>203365.71269887552</v>
      </c>
      <c r="AB64" s="315">
        <f t="shared" ref="AB64:AB89" si="32">+Z64-P64</f>
        <v>149383.09391572961</v>
      </c>
    </row>
    <row r="65" spans="1:28" s="304" customFormat="1" ht="15" customHeight="1">
      <c r="A65" s="311"/>
      <c r="B65" s="127" t="s">
        <v>278</v>
      </c>
      <c r="C65" s="317" t="s">
        <v>430</v>
      </c>
      <c r="D65" s="306">
        <v>15714</v>
      </c>
      <c r="E65" s="314">
        <v>40952</v>
      </c>
      <c r="F65" s="308">
        <v>0</v>
      </c>
      <c r="G65" s="308"/>
      <c r="H65" s="308"/>
      <c r="I65" s="358"/>
      <c r="J65" s="308">
        <v>0</v>
      </c>
      <c r="K65" s="308">
        <f t="shared" si="15"/>
        <v>15714</v>
      </c>
      <c r="L65" s="308">
        <v>15</v>
      </c>
      <c r="M65" s="308">
        <f t="shared" si="24"/>
        <v>9</v>
      </c>
      <c r="N65" s="308">
        <f t="shared" si="25"/>
        <v>6</v>
      </c>
      <c r="O65" s="308">
        <v>6628.8425903739117</v>
      </c>
      <c r="P65" s="308">
        <f t="shared" si="0"/>
        <v>786</v>
      </c>
      <c r="Q65" s="308">
        <f t="shared" si="26"/>
        <v>5842.8425903739117</v>
      </c>
      <c r="R65" s="309">
        <f t="shared" si="27"/>
        <v>6.1970669364620843</v>
      </c>
      <c r="S65" s="310">
        <v>9085.1574096260883</v>
      </c>
      <c r="T65" s="308">
        <f t="shared" si="28"/>
        <v>365</v>
      </c>
      <c r="U65" s="308">
        <f t="shared" si="18"/>
        <v>973.80709839565191</v>
      </c>
      <c r="V65" s="308"/>
      <c r="W65" s="308">
        <f t="shared" si="29"/>
        <v>10058.96450802174</v>
      </c>
      <c r="X65" s="308"/>
      <c r="Y65" s="308">
        <f t="shared" si="30"/>
        <v>10058.96450802174</v>
      </c>
      <c r="Z65" s="308">
        <f t="shared" si="31"/>
        <v>5655.0354919782603</v>
      </c>
      <c r="AA65" s="308">
        <v>6628.8425903739117</v>
      </c>
      <c r="AB65" s="315">
        <f t="shared" si="32"/>
        <v>4869.0354919782603</v>
      </c>
    </row>
    <row r="66" spans="1:28" s="304" customFormat="1" ht="15" customHeight="1">
      <c r="A66" s="311"/>
      <c r="B66" s="127" t="s">
        <v>431</v>
      </c>
      <c r="C66" s="317" t="s">
        <v>404</v>
      </c>
      <c r="D66" s="306">
        <v>149993</v>
      </c>
      <c r="E66" s="314">
        <v>40952</v>
      </c>
      <c r="F66" s="308">
        <v>0</v>
      </c>
      <c r="G66" s="308"/>
      <c r="H66" s="308"/>
      <c r="I66" s="358"/>
      <c r="J66" s="308">
        <v>0</v>
      </c>
      <c r="K66" s="308">
        <f t="shared" ref="K66:K113" si="33">D66+F66-J66</f>
        <v>149993</v>
      </c>
      <c r="L66" s="308">
        <v>15</v>
      </c>
      <c r="M66" s="308">
        <f t="shared" si="24"/>
        <v>9</v>
      </c>
      <c r="N66" s="308">
        <f t="shared" si="25"/>
        <v>6</v>
      </c>
      <c r="O66" s="308">
        <v>63269.037382103736</v>
      </c>
      <c r="P66" s="308">
        <f t="shared" si="0"/>
        <v>7500</v>
      </c>
      <c r="Q66" s="308">
        <f t="shared" si="26"/>
        <v>55769.037382103736</v>
      </c>
      <c r="R66" s="309">
        <f t="shared" si="27"/>
        <v>6.1968488954044227</v>
      </c>
      <c r="S66" s="310">
        <v>86723.962617896264</v>
      </c>
      <c r="T66" s="308">
        <f t="shared" si="28"/>
        <v>365</v>
      </c>
      <c r="U66" s="308">
        <f t="shared" si="18"/>
        <v>9294.8395636839559</v>
      </c>
      <c r="V66" s="308"/>
      <c r="W66" s="308">
        <f t="shared" si="29"/>
        <v>96018.80218158022</v>
      </c>
      <c r="X66" s="308"/>
      <c r="Y66" s="308">
        <f t="shared" si="30"/>
        <v>96018.80218158022</v>
      </c>
      <c r="Z66" s="308">
        <f t="shared" si="31"/>
        <v>53974.19781841978</v>
      </c>
      <c r="AA66" s="308">
        <v>63269.037382103736</v>
      </c>
      <c r="AB66" s="315">
        <f t="shared" si="32"/>
        <v>46474.19781841978</v>
      </c>
    </row>
    <row r="67" spans="1:28" s="304" customFormat="1" ht="15" customHeight="1">
      <c r="A67" s="311"/>
      <c r="B67" s="127" t="s">
        <v>432</v>
      </c>
      <c r="C67" s="317" t="s">
        <v>404</v>
      </c>
      <c r="D67" s="306">
        <v>49998</v>
      </c>
      <c r="E67" s="314">
        <v>40952</v>
      </c>
      <c r="F67" s="308">
        <v>0</v>
      </c>
      <c r="G67" s="308"/>
      <c r="H67" s="308"/>
      <c r="I67" s="358"/>
      <c r="J67" s="308">
        <v>0</v>
      </c>
      <c r="K67" s="308">
        <f t="shared" si="33"/>
        <v>49998</v>
      </c>
      <c r="L67" s="308">
        <v>15</v>
      </c>
      <c r="M67" s="308">
        <f t="shared" si="24"/>
        <v>9</v>
      </c>
      <c r="N67" s="308">
        <f t="shared" si="25"/>
        <v>6</v>
      </c>
      <c r="O67" s="308">
        <v>21089.679127367912</v>
      </c>
      <c r="P67" s="308">
        <f t="shared" si="0"/>
        <v>2500</v>
      </c>
      <c r="Q67" s="308">
        <f t="shared" si="26"/>
        <v>18589.679127367912</v>
      </c>
      <c r="R67" s="309">
        <f t="shared" si="27"/>
        <v>6.1968075814258938</v>
      </c>
      <c r="S67" s="310">
        <v>28908.320872632088</v>
      </c>
      <c r="T67" s="308">
        <f t="shared" si="28"/>
        <v>365</v>
      </c>
      <c r="U67" s="308">
        <f t="shared" si="18"/>
        <v>3098.2798545613182</v>
      </c>
      <c r="V67" s="308"/>
      <c r="W67" s="308">
        <f t="shared" si="29"/>
        <v>32006.600727193407</v>
      </c>
      <c r="X67" s="308"/>
      <c r="Y67" s="308">
        <f t="shared" si="30"/>
        <v>32006.600727193407</v>
      </c>
      <c r="Z67" s="308">
        <f t="shared" si="31"/>
        <v>17991.399272806593</v>
      </c>
      <c r="AA67" s="308">
        <v>21089.679127367912</v>
      </c>
      <c r="AB67" s="315">
        <f t="shared" si="32"/>
        <v>15491.399272806593</v>
      </c>
    </row>
    <row r="68" spans="1:28" s="304" customFormat="1" ht="15" customHeight="1">
      <c r="A68" s="311"/>
      <c r="B68" s="127" t="s">
        <v>279</v>
      </c>
      <c r="C68" s="317" t="s">
        <v>419</v>
      </c>
      <c r="D68" s="306">
        <v>278559</v>
      </c>
      <c r="E68" s="314">
        <v>40952</v>
      </c>
      <c r="F68" s="308">
        <v>0</v>
      </c>
      <c r="G68" s="308"/>
      <c r="H68" s="308"/>
      <c r="I68" s="358"/>
      <c r="J68" s="308">
        <v>0</v>
      </c>
      <c r="K68" s="308">
        <f t="shared" si="33"/>
        <v>278559</v>
      </c>
      <c r="L68" s="308">
        <v>15</v>
      </c>
      <c r="M68" s="308">
        <f t="shared" si="24"/>
        <v>9</v>
      </c>
      <c r="N68" s="308">
        <f t="shared" si="25"/>
        <v>6</v>
      </c>
      <c r="O68" s="308">
        <v>117215.87872454061</v>
      </c>
      <c r="P68" s="308">
        <f t="shared" si="0"/>
        <v>13928</v>
      </c>
      <c r="Q68" s="308">
        <f t="shared" si="26"/>
        <v>103287.87872454061</v>
      </c>
      <c r="R68" s="309">
        <f t="shared" si="27"/>
        <v>6.1798923941032609</v>
      </c>
      <c r="S68" s="310">
        <v>161343.12127545939</v>
      </c>
      <c r="T68" s="308">
        <f t="shared" si="28"/>
        <v>365</v>
      </c>
      <c r="U68" s="308">
        <f t="shared" si="18"/>
        <v>17214.646454090103</v>
      </c>
      <c r="V68" s="308"/>
      <c r="W68" s="308">
        <f t="shared" si="29"/>
        <v>178557.76772954949</v>
      </c>
      <c r="X68" s="308"/>
      <c r="Y68" s="308">
        <f t="shared" si="30"/>
        <v>178557.76772954949</v>
      </c>
      <c r="Z68" s="308">
        <f t="shared" si="31"/>
        <v>100001.23227045051</v>
      </c>
      <c r="AA68" s="308">
        <v>117215.87872454061</v>
      </c>
      <c r="AB68" s="315">
        <f t="shared" si="32"/>
        <v>86073.232270450506</v>
      </c>
    </row>
    <row r="69" spans="1:28" s="304" customFormat="1" ht="15" customHeight="1">
      <c r="A69" s="311"/>
      <c r="B69" s="127" t="s">
        <v>280</v>
      </c>
      <c r="C69" s="313" t="s">
        <v>404</v>
      </c>
      <c r="D69" s="306">
        <v>11428</v>
      </c>
      <c r="E69" s="314">
        <v>40952</v>
      </c>
      <c r="F69" s="308">
        <v>0</v>
      </c>
      <c r="G69" s="308"/>
      <c r="H69" s="308"/>
      <c r="I69" s="358"/>
      <c r="J69" s="308">
        <v>0</v>
      </c>
      <c r="K69" s="308">
        <f t="shared" si="33"/>
        <v>11428</v>
      </c>
      <c r="L69" s="308">
        <v>15</v>
      </c>
      <c r="M69" s="308">
        <f t="shared" si="24"/>
        <v>9</v>
      </c>
      <c r="N69" s="308">
        <f t="shared" si="25"/>
        <v>6</v>
      </c>
      <c r="O69" s="308">
        <v>4820.2555185703759</v>
      </c>
      <c r="P69" s="308">
        <f t="shared" si="0"/>
        <v>571</v>
      </c>
      <c r="Q69" s="308">
        <f t="shared" si="26"/>
        <v>4249.2555185703759</v>
      </c>
      <c r="R69" s="309">
        <f t="shared" si="27"/>
        <v>6.1971408216228792</v>
      </c>
      <c r="S69" s="310">
        <v>6607.7444814296241</v>
      </c>
      <c r="T69" s="308">
        <f t="shared" si="28"/>
        <v>365</v>
      </c>
      <c r="U69" s="308">
        <f t="shared" si="18"/>
        <v>708.20925309506265</v>
      </c>
      <c r="V69" s="308"/>
      <c r="W69" s="308">
        <f t="shared" si="29"/>
        <v>7315.9537345246863</v>
      </c>
      <c r="X69" s="308"/>
      <c r="Y69" s="308">
        <f t="shared" si="30"/>
        <v>7315.9537345246863</v>
      </c>
      <c r="Z69" s="308">
        <f t="shared" si="31"/>
        <v>4112.0462654753137</v>
      </c>
      <c r="AA69" s="308">
        <v>4820.2555185703759</v>
      </c>
      <c r="AB69" s="315">
        <f t="shared" si="32"/>
        <v>3541.0462654753137</v>
      </c>
    </row>
    <row r="70" spans="1:28" s="304" customFormat="1" ht="15" customHeight="1">
      <c r="A70" s="311"/>
      <c r="B70" s="127" t="s">
        <v>433</v>
      </c>
      <c r="C70" s="317" t="s">
        <v>406</v>
      </c>
      <c r="D70" s="306">
        <v>114281</v>
      </c>
      <c r="E70" s="314">
        <v>40952</v>
      </c>
      <c r="F70" s="308">
        <v>0</v>
      </c>
      <c r="G70" s="308"/>
      <c r="H70" s="308"/>
      <c r="I70" s="358"/>
      <c r="J70" s="308">
        <v>0</v>
      </c>
      <c r="K70" s="308">
        <f t="shared" si="33"/>
        <v>114281</v>
      </c>
      <c r="L70" s="308">
        <v>15</v>
      </c>
      <c r="M70" s="308">
        <f t="shared" si="24"/>
        <v>9</v>
      </c>
      <c r="N70" s="308">
        <f t="shared" si="25"/>
        <v>6</v>
      </c>
      <c r="O70" s="308">
        <v>48205.160157628066</v>
      </c>
      <c r="P70" s="308">
        <f t="shared" si="0"/>
        <v>5714</v>
      </c>
      <c r="Q70" s="308">
        <f t="shared" si="26"/>
        <v>42491.160157628066</v>
      </c>
      <c r="R70" s="309">
        <f t="shared" si="27"/>
        <v>6.1968831444171331</v>
      </c>
      <c r="S70" s="310">
        <v>66075.839842371934</v>
      </c>
      <c r="T70" s="308">
        <f t="shared" si="28"/>
        <v>365</v>
      </c>
      <c r="U70" s="308">
        <f t="shared" si="18"/>
        <v>7081.8600262713444</v>
      </c>
      <c r="V70" s="308"/>
      <c r="W70" s="308">
        <f t="shared" si="29"/>
        <v>73157.699868643278</v>
      </c>
      <c r="X70" s="308"/>
      <c r="Y70" s="308">
        <f t="shared" si="30"/>
        <v>73157.699868643278</v>
      </c>
      <c r="Z70" s="308">
        <f t="shared" si="31"/>
        <v>41123.300131356722</v>
      </c>
      <c r="AA70" s="308">
        <v>48205.160157628066</v>
      </c>
      <c r="AB70" s="315">
        <f t="shared" si="32"/>
        <v>35409.300131356722</v>
      </c>
    </row>
    <row r="71" spans="1:28" s="304" customFormat="1" ht="15" customHeight="1">
      <c r="A71" s="311"/>
      <c r="B71" s="127" t="s">
        <v>281</v>
      </c>
      <c r="C71" s="317" t="s">
        <v>399</v>
      </c>
      <c r="D71" s="306">
        <v>85711</v>
      </c>
      <c r="E71" s="314">
        <v>40952</v>
      </c>
      <c r="F71" s="308">
        <v>0</v>
      </c>
      <c r="G71" s="308"/>
      <c r="H71" s="308"/>
      <c r="I71" s="358"/>
      <c r="J71" s="308">
        <v>0</v>
      </c>
      <c r="K71" s="308">
        <f t="shared" si="33"/>
        <v>85711</v>
      </c>
      <c r="L71" s="308">
        <v>15</v>
      </c>
      <c r="M71" s="308">
        <f t="shared" si="24"/>
        <v>9</v>
      </c>
      <c r="N71" s="308">
        <f t="shared" si="25"/>
        <v>6</v>
      </c>
      <c r="O71" s="308">
        <v>36154.021361202125</v>
      </c>
      <c r="P71" s="308">
        <f t="shared" si="0"/>
        <v>4286</v>
      </c>
      <c r="Q71" s="308">
        <f t="shared" si="26"/>
        <v>31868.021361202125</v>
      </c>
      <c r="R71" s="309">
        <f t="shared" si="27"/>
        <v>6.1967972530173343</v>
      </c>
      <c r="S71" s="310">
        <v>49556.978638797875</v>
      </c>
      <c r="T71" s="308">
        <f t="shared" si="28"/>
        <v>365</v>
      </c>
      <c r="U71" s="308">
        <f t="shared" si="18"/>
        <v>5311.3368935336866</v>
      </c>
      <c r="V71" s="308"/>
      <c r="W71" s="308">
        <f t="shared" si="29"/>
        <v>54868.315532331559</v>
      </c>
      <c r="X71" s="308"/>
      <c r="Y71" s="308">
        <f t="shared" si="30"/>
        <v>54868.315532331559</v>
      </c>
      <c r="Z71" s="308">
        <f t="shared" si="31"/>
        <v>30842.684467668441</v>
      </c>
      <c r="AA71" s="308">
        <v>36154.021361202125</v>
      </c>
      <c r="AB71" s="315">
        <f t="shared" si="32"/>
        <v>26556.684467668441</v>
      </c>
    </row>
    <row r="72" spans="1:28" s="304" customFormat="1" ht="15" customHeight="1">
      <c r="A72" s="311"/>
      <c r="B72" s="127" t="s">
        <v>282</v>
      </c>
      <c r="C72" s="317" t="s">
        <v>434</v>
      </c>
      <c r="D72" s="306">
        <v>21428</v>
      </c>
      <c r="E72" s="314">
        <v>40952</v>
      </c>
      <c r="F72" s="308">
        <v>0</v>
      </c>
      <c r="G72" s="308"/>
      <c r="H72" s="308"/>
      <c r="I72" s="358"/>
      <c r="J72" s="308">
        <v>0</v>
      </c>
      <c r="K72" s="308">
        <f t="shared" si="33"/>
        <v>21428</v>
      </c>
      <c r="L72" s="308">
        <v>15</v>
      </c>
      <c r="M72" s="308">
        <f t="shared" si="24"/>
        <v>9</v>
      </c>
      <c r="N72" s="308">
        <f t="shared" si="25"/>
        <v>6</v>
      </c>
      <c r="O72" s="308">
        <v>9038.4703496590973</v>
      </c>
      <c r="P72" s="308">
        <f t="shared" si="0"/>
        <v>1071</v>
      </c>
      <c r="Q72" s="308">
        <f t="shared" si="26"/>
        <v>7967.4703496590973</v>
      </c>
      <c r="R72" s="309">
        <f t="shared" si="27"/>
        <v>6.1970866387118857</v>
      </c>
      <c r="S72" s="310">
        <v>12389.529650340903</v>
      </c>
      <c r="T72" s="308">
        <f t="shared" si="28"/>
        <v>365</v>
      </c>
      <c r="U72" s="308">
        <f t="shared" si="18"/>
        <v>1327.9117249431829</v>
      </c>
      <c r="V72" s="308"/>
      <c r="W72" s="308">
        <f t="shared" si="29"/>
        <v>13717.441375284085</v>
      </c>
      <c r="X72" s="308"/>
      <c r="Y72" s="308">
        <f t="shared" si="30"/>
        <v>13717.441375284085</v>
      </c>
      <c r="Z72" s="308">
        <f t="shared" si="31"/>
        <v>7710.5586247159154</v>
      </c>
      <c r="AA72" s="308">
        <v>9038.4703496590973</v>
      </c>
      <c r="AB72" s="315">
        <f t="shared" si="32"/>
        <v>6639.5586247159154</v>
      </c>
    </row>
    <row r="73" spans="1:28" s="304" customFormat="1" ht="15" customHeight="1">
      <c r="A73" s="311"/>
      <c r="B73" s="127" t="s">
        <v>473</v>
      </c>
      <c r="C73" s="317" t="s">
        <v>404</v>
      </c>
      <c r="D73" s="306">
        <v>7143</v>
      </c>
      <c r="E73" s="314">
        <v>40952</v>
      </c>
      <c r="F73" s="308">
        <v>0</v>
      </c>
      <c r="G73" s="308"/>
      <c r="H73" s="308"/>
      <c r="I73" s="358"/>
      <c r="J73" s="308">
        <v>0</v>
      </c>
      <c r="K73" s="308">
        <f t="shared" si="33"/>
        <v>7143</v>
      </c>
      <c r="L73" s="308">
        <v>15</v>
      </c>
      <c r="M73" s="308">
        <f t="shared" si="24"/>
        <v>9</v>
      </c>
      <c r="N73" s="308">
        <f t="shared" si="25"/>
        <v>6</v>
      </c>
      <c r="O73" s="308">
        <v>3012.2034374082787</v>
      </c>
      <c r="P73" s="308">
        <f t="shared" si="0"/>
        <v>357</v>
      </c>
      <c r="Q73" s="308">
        <f t="shared" si="26"/>
        <v>2655.2034374082787</v>
      </c>
      <c r="R73" s="309">
        <f t="shared" si="27"/>
        <v>6.1953507802703784</v>
      </c>
      <c r="S73" s="310">
        <v>4130.7965625917213</v>
      </c>
      <c r="T73" s="308">
        <f t="shared" si="28"/>
        <v>365</v>
      </c>
      <c r="U73" s="308">
        <f t="shared" si="18"/>
        <v>442.53390623471313</v>
      </c>
      <c r="V73" s="308"/>
      <c r="W73" s="308">
        <f t="shared" si="29"/>
        <v>4573.3304688264343</v>
      </c>
      <c r="X73" s="308"/>
      <c r="Y73" s="308">
        <f t="shared" si="30"/>
        <v>4573.3304688264343</v>
      </c>
      <c r="Z73" s="308">
        <f t="shared" si="31"/>
        <v>2569.6695311735657</v>
      </c>
      <c r="AA73" s="308">
        <v>3012.2034374082787</v>
      </c>
      <c r="AB73" s="315">
        <f t="shared" si="32"/>
        <v>2212.6695311735657</v>
      </c>
    </row>
    <row r="74" spans="1:28" s="304" customFormat="1" ht="15" customHeight="1">
      <c r="A74" s="311"/>
      <c r="B74" s="127" t="s">
        <v>469</v>
      </c>
      <c r="C74" s="317" t="s">
        <v>468</v>
      </c>
      <c r="D74" s="306">
        <v>99996</v>
      </c>
      <c r="E74" s="314">
        <v>40952</v>
      </c>
      <c r="F74" s="308">
        <v>0</v>
      </c>
      <c r="G74" s="308"/>
      <c r="H74" s="308"/>
      <c r="I74" s="358"/>
      <c r="J74" s="308">
        <v>0</v>
      </c>
      <c r="K74" s="308">
        <f t="shared" si="33"/>
        <v>99996</v>
      </c>
      <c r="L74" s="308">
        <v>15</v>
      </c>
      <c r="M74" s="308">
        <f t="shared" si="24"/>
        <v>9</v>
      </c>
      <c r="N74" s="308">
        <f t="shared" si="25"/>
        <v>6</v>
      </c>
      <c r="O74" s="308">
        <v>42179.823264094382</v>
      </c>
      <c r="P74" s="308">
        <f t="shared" si="0"/>
        <v>5000</v>
      </c>
      <c r="Q74" s="308">
        <f t="shared" si="26"/>
        <v>37179.823264094382</v>
      </c>
      <c r="R74" s="309">
        <f t="shared" si="27"/>
        <v>6.1968850860858407</v>
      </c>
      <c r="S74" s="310">
        <v>57816.176735905618</v>
      </c>
      <c r="T74" s="308">
        <f t="shared" si="28"/>
        <v>365</v>
      </c>
      <c r="U74" s="308">
        <f t="shared" si="18"/>
        <v>6196.6372106823974</v>
      </c>
      <c r="V74" s="308"/>
      <c r="W74" s="308">
        <f t="shared" si="29"/>
        <v>64012.813946588016</v>
      </c>
      <c r="X74" s="308"/>
      <c r="Y74" s="308">
        <f t="shared" si="30"/>
        <v>64012.813946588016</v>
      </c>
      <c r="Z74" s="308">
        <f t="shared" si="31"/>
        <v>35983.186053411984</v>
      </c>
      <c r="AA74" s="308">
        <v>42179.823264094382</v>
      </c>
      <c r="AB74" s="315">
        <f t="shared" si="32"/>
        <v>30983.186053411984</v>
      </c>
    </row>
    <row r="75" spans="1:28" s="304" customFormat="1" ht="15" customHeight="1">
      <c r="A75" s="311"/>
      <c r="B75" s="127" t="s">
        <v>284</v>
      </c>
      <c r="C75" s="317" t="s">
        <v>435</v>
      </c>
      <c r="D75" s="306">
        <v>157136</v>
      </c>
      <c r="E75" s="314">
        <v>40952</v>
      </c>
      <c r="F75" s="308">
        <v>0</v>
      </c>
      <c r="G75" s="308"/>
      <c r="H75" s="308"/>
      <c r="I75" s="358"/>
      <c r="J75" s="308">
        <v>0</v>
      </c>
      <c r="K75" s="308">
        <f t="shared" si="33"/>
        <v>157136</v>
      </c>
      <c r="L75" s="308">
        <v>15</v>
      </c>
      <c r="M75" s="308">
        <f t="shared" si="24"/>
        <v>9</v>
      </c>
      <c r="N75" s="308">
        <f t="shared" si="25"/>
        <v>6</v>
      </c>
      <c r="O75" s="308">
        <v>66283.100856946272</v>
      </c>
      <c r="P75" s="308">
        <f t="shared" ref="P75:P138" si="34">ROUND(K75*5%,0)</f>
        <v>7857</v>
      </c>
      <c r="Q75" s="308">
        <f t="shared" si="26"/>
        <v>58426.100856946272</v>
      </c>
      <c r="R75" s="309">
        <f t="shared" si="27"/>
        <v>6.1969780802347723</v>
      </c>
      <c r="S75" s="310">
        <v>90852.899143053728</v>
      </c>
      <c r="T75" s="308">
        <f t="shared" si="28"/>
        <v>365</v>
      </c>
      <c r="U75" s="308">
        <f t="shared" si="18"/>
        <v>9737.6834761577102</v>
      </c>
      <c r="V75" s="308"/>
      <c r="W75" s="308">
        <f t="shared" si="29"/>
        <v>100590.58261921143</v>
      </c>
      <c r="X75" s="308"/>
      <c r="Y75" s="308">
        <f t="shared" si="30"/>
        <v>100590.58261921143</v>
      </c>
      <c r="Z75" s="308">
        <f t="shared" si="31"/>
        <v>56545.417380788567</v>
      </c>
      <c r="AA75" s="308">
        <v>66283.100856946272</v>
      </c>
      <c r="AB75" s="315">
        <f t="shared" si="32"/>
        <v>48688.417380788567</v>
      </c>
    </row>
    <row r="76" spans="1:28" s="304" customFormat="1" ht="15" customHeight="1">
      <c r="A76" s="311"/>
      <c r="B76" s="127" t="s">
        <v>285</v>
      </c>
      <c r="C76" s="317" t="s">
        <v>436</v>
      </c>
      <c r="D76" s="306">
        <v>57140</v>
      </c>
      <c r="E76" s="314">
        <v>40952</v>
      </c>
      <c r="F76" s="308">
        <v>0</v>
      </c>
      <c r="G76" s="308"/>
      <c r="H76" s="308"/>
      <c r="I76" s="358"/>
      <c r="J76" s="308">
        <v>0</v>
      </c>
      <c r="K76" s="308">
        <f t="shared" si="33"/>
        <v>57140</v>
      </c>
      <c r="L76" s="308">
        <v>15</v>
      </c>
      <c r="M76" s="308">
        <f t="shared" si="24"/>
        <v>9</v>
      </c>
      <c r="N76" s="308">
        <f t="shared" si="25"/>
        <v>6</v>
      </c>
      <c r="O76" s="308">
        <v>24102.34757413475</v>
      </c>
      <c r="P76" s="308">
        <f t="shared" si="34"/>
        <v>2857</v>
      </c>
      <c r="Q76" s="308">
        <f t="shared" si="26"/>
        <v>21245.34757413475</v>
      </c>
      <c r="R76" s="309">
        <f t="shared" si="27"/>
        <v>6.1968695526002655</v>
      </c>
      <c r="S76" s="310">
        <v>33037.65242586525</v>
      </c>
      <c r="T76" s="308">
        <f t="shared" si="28"/>
        <v>365</v>
      </c>
      <c r="U76" s="308">
        <f t="shared" si="18"/>
        <v>3540.8912623557917</v>
      </c>
      <c r="V76" s="308"/>
      <c r="W76" s="308">
        <f t="shared" si="29"/>
        <v>36578.543688221042</v>
      </c>
      <c r="X76" s="308"/>
      <c r="Y76" s="308">
        <f t="shared" si="30"/>
        <v>36578.543688221042</v>
      </c>
      <c r="Z76" s="308">
        <f t="shared" si="31"/>
        <v>20561.456311778958</v>
      </c>
      <c r="AA76" s="308">
        <v>24102.34757413475</v>
      </c>
      <c r="AB76" s="315">
        <f t="shared" si="32"/>
        <v>17704.456311778958</v>
      </c>
    </row>
    <row r="77" spans="1:28" s="304" customFormat="1" ht="15" customHeight="1">
      <c r="A77" s="311"/>
      <c r="B77" s="127" t="s">
        <v>286</v>
      </c>
      <c r="C77" s="317" t="s">
        <v>417</v>
      </c>
      <c r="D77" s="306">
        <v>121423</v>
      </c>
      <c r="E77" s="314">
        <v>40952</v>
      </c>
      <c r="F77" s="308">
        <v>0</v>
      </c>
      <c r="G77" s="308"/>
      <c r="H77" s="308"/>
      <c r="I77" s="358"/>
      <c r="J77" s="308">
        <v>0</v>
      </c>
      <c r="K77" s="308">
        <f t="shared" si="33"/>
        <v>121423</v>
      </c>
      <c r="L77" s="308">
        <v>40</v>
      </c>
      <c r="M77" s="308">
        <f t="shared" si="24"/>
        <v>9</v>
      </c>
      <c r="N77" s="308">
        <f t="shared" si="25"/>
        <v>31</v>
      </c>
      <c r="O77" s="308">
        <v>85307.811201936507</v>
      </c>
      <c r="P77" s="308">
        <f t="shared" si="34"/>
        <v>6071</v>
      </c>
      <c r="Q77" s="308">
        <f t="shared" si="26"/>
        <v>79236.811201936507</v>
      </c>
      <c r="R77" s="309">
        <f t="shared" si="27"/>
        <v>2.105059311501448</v>
      </c>
      <c r="S77" s="310">
        <v>36115.1887980635</v>
      </c>
      <c r="T77" s="308">
        <f t="shared" si="28"/>
        <v>365</v>
      </c>
      <c r="U77" s="308">
        <f t="shared" si="18"/>
        <v>2556.026167804403</v>
      </c>
      <c r="V77" s="308"/>
      <c r="W77" s="308">
        <f t="shared" si="29"/>
        <v>38671.214965867905</v>
      </c>
      <c r="X77" s="308"/>
      <c r="Y77" s="308">
        <f t="shared" si="30"/>
        <v>38671.214965867905</v>
      </c>
      <c r="Z77" s="308">
        <f t="shared" si="31"/>
        <v>82751.785034132103</v>
      </c>
      <c r="AA77" s="308">
        <v>85307.811201936507</v>
      </c>
      <c r="AB77" s="315">
        <f t="shared" si="32"/>
        <v>76680.785034132103</v>
      </c>
    </row>
    <row r="78" spans="1:28" s="304" customFormat="1" ht="15" customHeight="1">
      <c r="A78" s="311"/>
      <c r="B78" s="127" t="s">
        <v>287</v>
      </c>
      <c r="C78" s="317"/>
      <c r="D78" s="306">
        <v>35713</v>
      </c>
      <c r="E78" s="314">
        <v>40952</v>
      </c>
      <c r="F78" s="308">
        <v>0</v>
      </c>
      <c r="G78" s="308"/>
      <c r="H78" s="308"/>
      <c r="I78" s="358"/>
      <c r="J78" s="308">
        <v>0</v>
      </c>
      <c r="K78" s="308">
        <f t="shared" si="33"/>
        <v>35713</v>
      </c>
      <c r="L78" s="308">
        <v>15</v>
      </c>
      <c r="M78" s="308">
        <f t="shared" si="24"/>
        <v>9</v>
      </c>
      <c r="N78" s="308">
        <f t="shared" si="25"/>
        <v>6</v>
      </c>
      <c r="O78" s="308">
        <v>15064.342233834224</v>
      </c>
      <c r="P78" s="308">
        <f t="shared" si="34"/>
        <v>1786</v>
      </c>
      <c r="Q78" s="308">
        <f t="shared" si="26"/>
        <v>13278.342233834224</v>
      </c>
      <c r="R78" s="309">
        <f t="shared" si="27"/>
        <v>6.1967827933031971</v>
      </c>
      <c r="S78" s="310">
        <v>20648.657766165776</v>
      </c>
      <c r="T78" s="308">
        <f t="shared" si="28"/>
        <v>365</v>
      </c>
      <c r="U78" s="308">
        <f t="shared" si="18"/>
        <v>2213.0570389723707</v>
      </c>
      <c r="V78" s="308"/>
      <c r="W78" s="308">
        <f t="shared" si="29"/>
        <v>22861.714805138145</v>
      </c>
      <c r="X78" s="308"/>
      <c r="Y78" s="308">
        <f t="shared" si="30"/>
        <v>22861.714805138145</v>
      </c>
      <c r="Z78" s="308">
        <f t="shared" si="31"/>
        <v>12851.285194861855</v>
      </c>
      <c r="AA78" s="308">
        <v>15064.342233834224</v>
      </c>
      <c r="AB78" s="315">
        <f t="shared" si="32"/>
        <v>11065.285194861855</v>
      </c>
    </row>
    <row r="79" spans="1:28" s="304" customFormat="1" ht="15" customHeight="1">
      <c r="A79" s="311"/>
      <c r="B79" s="127" t="s">
        <v>288</v>
      </c>
      <c r="C79" s="317"/>
      <c r="D79" s="306">
        <v>17856</v>
      </c>
      <c r="E79" s="314">
        <v>40952</v>
      </c>
      <c r="F79" s="308">
        <v>0</v>
      </c>
      <c r="G79" s="308"/>
      <c r="H79" s="308"/>
      <c r="I79" s="358"/>
      <c r="J79" s="308">
        <v>0</v>
      </c>
      <c r="K79" s="308">
        <f t="shared" si="33"/>
        <v>17856</v>
      </c>
      <c r="L79" s="308">
        <v>15</v>
      </c>
      <c r="M79" s="308">
        <f t="shared" si="24"/>
        <v>9</v>
      </c>
      <c r="N79" s="308">
        <f t="shared" si="25"/>
        <v>6</v>
      </c>
      <c r="O79" s="308">
        <v>7532.4036215963934</v>
      </c>
      <c r="P79" s="308">
        <f t="shared" si="34"/>
        <v>893</v>
      </c>
      <c r="Q79" s="308">
        <f t="shared" si="26"/>
        <v>6639.4036215963934</v>
      </c>
      <c r="R79" s="309">
        <f t="shared" si="27"/>
        <v>6.1971733325832528</v>
      </c>
      <c r="S79" s="310">
        <v>10323.596378403607</v>
      </c>
      <c r="T79" s="308">
        <f t="shared" si="28"/>
        <v>365</v>
      </c>
      <c r="U79" s="308">
        <f t="shared" si="18"/>
        <v>1106.5672702660656</v>
      </c>
      <c r="V79" s="308"/>
      <c r="W79" s="308">
        <f t="shared" si="29"/>
        <v>11430.163648669672</v>
      </c>
      <c r="X79" s="308"/>
      <c r="Y79" s="308">
        <f t="shared" si="30"/>
        <v>11430.163648669672</v>
      </c>
      <c r="Z79" s="308">
        <f t="shared" si="31"/>
        <v>6425.8363513303284</v>
      </c>
      <c r="AA79" s="308">
        <v>7532.4036215963934</v>
      </c>
      <c r="AB79" s="315">
        <f t="shared" si="32"/>
        <v>5532.8363513303284</v>
      </c>
    </row>
    <row r="80" spans="1:28" s="304" customFormat="1" ht="15" customHeight="1">
      <c r="A80" s="311"/>
      <c r="B80" s="127" t="s">
        <v>289</v>
      </c>
      <c r="C80" s="317" t="s">
        <v>417</v>
      </c>
      <c r="D80" s="306">
        <v>5071</v>
      </c>
      <c r="E80" s="314">
        <v>40952</v>
      </c>
      <c r="F80" s="308">
        <v>0</v>
      </c>
      <c r="G80" s="308"/>
      <c r="H80" s="308"/>
      <c r="I80" s="358"/>
      <c r="J80" s="308">
        <v>0</v>
      </c>
      <c r="K80" s="308">
        <f t="shared" si="33"/>
        <v>5071</v>
      </c>
      <c r="L80" s="308">
        <v>15</v>
      </c>
      <c r="M80" s="308">
        <f t="shared" si="24"/>
        <v>9</v>
      </c>
      <c r="N80" s="308">
        <f t="shared" si="25"/>
        <v>6</v>
      </c>
      <c r="O80" s="308">
        <v>2139.1479396240215</v>
      </c>
      <c r="P80" s="308">
        <f t="shared" si="34"/>
        <v>254</v>
      </c>
      <c r="Q80" s="308">
        <f t="shared" si="26"/>
        <v>1885.1479396240215</v>
      </c>
      <c r="R80" s="309">
        <f t="shared" si="27"/>
        <v>6.1958454598830652</v>
      </c>
      <c r="S80" s="310">
        <v>2931.8520603759785</v>
      </c>
      <c r="T80" s="308">
        <f t="shared" si="28"/>
        <v>365</v>
      </c>
      <c r="U80" s="308">
        <f t="shared" si="18"/>
        <v>314.19132327067024</v>
      </c>
      <c r="V80" s="308"/>
      <c r="W80" s="308">
        <f t="shared" si="29"/>
        <v>3246.0433836466486</v>
      </c>
      <c r="X80" s="308"/>
      <c r="Y80" s="308">
        <f t="shared" si="30"/>
        <v>3246.0433836466486</v>
      </c>
      <c r="Z80" s="308">
        <f t="shared" si="31"/>
        <v>1824.9566163533514</v>
      </c>
      <c r="AA80" s="308">
        <v>2139.1479396240215</v>
      </c>
      <c r="AB80" s="315">
        <f t="shared" si="32"/>
        <v>1570.9566163533514</v>
      </c>
    </row>
    <row r="81" spans="1:16383" s="304" customFormat="1" ht="15" customHeight="1">
      <c r="A81" s="311"/>
      <c r="B81" s="127" t="s">
        <v>290</v>
      </c>
      <c r="C81" s="317" t="s">
        <v>437</v>
      </c>
      <c r="D81" s="306">
        <v>10714</v>
      </c>
      <c r="E81" s="314">
        <v>40952</v>
      </c>
      <c r="F81" s="308">
        <v>0</v>
      </c>
      <c r="G81" s="308"/>
      <c r="H81" s="308"/>
      <c r="I81" s="358"/>
      <c r="J81" s="308">
        <v>0</v>
      </c>
      <c r="K81" s="308">
        <f t="shared" si="33"/>
        <v>10714</v>
      </c>
      <c r="L81" s="308">
        <v>15</v>
      </c>
      <c r="M81" s="308">
        <f t="shared" si="24"/>
        <v>9</v>
      </c>
      <c r="N81" s="308">
        <f t="shared" si="25"/>
        <v>6</v>
      </c>
      <c r="O81" s="308">
        <v>4519.2701654709826</v>
      </c>
      <c r="P81" s="308">
        <f t="shared" si="34"/>
        <v>536</v>
      </c>
      <c r="Q81" s="308">
        <f t="shared" si="26"/>
        <v>3983.2701654709826</v>
      </c>
      <c r="R81" s="309">
        <f t="shared" si="27"/>
        <v>6.1963632715309913</v>
      </c>
      <c r="S81" s="310">
        <v>6194.7298345290174</v>
      </c>
      <c r="T81" s="308">
        <f t="shared" si="28"/>
        <v>365</v>
      </c>
      <c r="U81" s="308">
        <f t="shared" si="18"/>
        <v>663.87836091183044</v>
      </c>
      <c r="V81" s="308"/>
      <c r="W81" s="308">
        <f t="shared" si="29"/>
        <v>6858.6081954408473</v>
      </c>
      <c r="X81" s="308"/>
      <c r="Y81" s="308">
        <f t="shared" si="30"/>
        <v>6858.6081954408473</v>
      </c>
      <c r="Z81" s="308">
        <f t="shared" si="31"/>
        <v>3855.3918045591527</v>
      </c>
      <c r="AA81" s="308">
        <v>4519.2701654709826</v>
      </c>
      <c r="AB81" s="315">
        <f t="shared" si="32"/>
        <v>3319.3918045591527</v>
      </c>
    </row>
    <row r="82" spans="1:16383" s="304" customFormat="1" ht="15" customHeight="1">
      <c r="A82" s="311"/>
      <c r="B82" s="127" t="s">
        <v>291</v>
      </c>
      <c r="C82" s="317"/>
      <c r="D82" s="306">
        <v>42855</v>
      </c>
      <c r="E82" s="314">
        <v>40952</v>
      </c>
      <c r="F82" s="308">
        <v>0</v>
      </c>
      <c r="G82" s="308"/>
      <c r="H82" s="308"/>
      <c r="I82" s="358"/>
      <c r="J82" s="308">
        <v>0</v>
      </c>
      <c r="K82" s="308">
        <f t="shared" si="33"/>
        <v>42855</v>
      </c>
      <c r="L82" s="308">
        <v>15</v>
      </c>
      <c r="M82" s="308">
        <f t="shared" si="24"/>
        <v>9</v>
      </c>
      <c r="N82" s="308">
        <f t="shared" si="25"/>
        <v>6</v>
      </c>
      <c r="O82" s="308">
        <v>18077.475689959625</v>
      </c>
      <c r="P82" s="308">
        <f t="shared" si="34"/>
        <v>2143</v>
      </c>
      <c r="Q82" s="308">
        <f t="shared" si="26"/>
        <v>15934.475689959625</v>
      </c>
      <c r="R82" s="309">
        <f t="shared" si="27"/>
        <v>6.1970503986153398</v>
      </c>
      <c r="S82" s="310">
        <v>24777.524310040375</v>
      </c>
      <c r="T82" s="308">
        <f t="shared" si="28"/>
        <v>365</v>
      </c>
      <c r="U82" s="308">
        <f t="shared" si="18"/>
        <v>2655.7459483266039</v>
      </c>
      <c r="V82" s="308"/>
      <c r="W82" s="308">
        <f t="shared" si="29"/>
        <v>27433.270258366978</v>
      </c>
      <c r="X82" s="308"/>
      <c r="Y82" s="308">
        <f t="shared" si="30"/>
        <v>27433.270258366978</v>
      </c>
      <c r="Z82" s="308">
        <f t="shared" si="31"/>
        <v>15421.729741633022</v>
      </c>
      <c r="AA82" s="308">
        <v>18077.475689959625</v>
      </c>
      <c r="AB82" s="315">
        <f t="shared" si="32"/>
        <v>13278.729741633022</v>
      </c>
    </row>
    <row r="83" spans="1:16383" s="304" customFormat="1" ht="15" customHeight="1">
      <c r="A83" s="311"/>
      <c r="B83" s="127" t="s">
        <v>292</v>
      </c>
      <c r="C83" s="317" t="s">
        <v>404</v>
      </c>
      <c r="D83" s="306">
        <v>99996</v>
      </c>
      <c r="E83" s="314">
        <v>40952</v>
      </c>
      <c r="F83" s="308">
        <v>0</v>
      </c>
      <c r="G83" s="308"/>
      <c r="H83" s="308"/>
      <c r="I83" s="358"/>
      <c r="J83" s="308">
        <v>0</v>
      </c>
      <c r="K83" s="308">
        <f t="shared" si="33"/>
        <v>99996</v>
      </c>
      <c r="L83" s="308">
        <v>15</v>
      </c>
      <c r="M83" s="308">
        <f t="shared" si="24"/>
        <v>9</v>
      </c>
      <c r="N83" s="308">
        <f t="shared" si="25"/>
        <v>6</v>
      </c>
      <c r="O83" s="308">
        <v>42179.823264094382</v>
      </c>
      <c r="P83" s="308">
        <f t="shared" si="34"/>
        <v>5000</v>
      </c>
      <c r="Q83" s="308">
        <f t="shared" si="26"/>
        <v>37179.823264094382</v>
      </c>
      <c r="R83" s="309">
        <f t="shared" si="27"/>
        <v>6.1968850860858407</v>
      </c>
      <c r="S83" s="310">
        <v>57816.176735905618</v>
      </c>
      <c r="T83" s="308">
        <f t="shared" si="28"/>
        <v>365</v>
      </c>
      <c r="U83" s="308">
        <f t="shared" si="18"/>
        <v>6196.6372106823974</v>
      </c>
      <c r="V83" s="308"/>
      <c r="W83" s="308">
        <f t="shared" si="29"/>
        <v>64012.813946588016</v>
      </c>
      <c r="X83" s="308"/>
      <c r="Y83" s="308">
        <f t="shared" si="30"/>
        <v>64012.813946588016</v>
      </c>
      <c r="Z83" s="308">
        <f t="shared" si="31"/>
        <v>35983.186053411984</v>
      </c>
      <c r="AA83" s="308">
        <v>42179.823264094382</v>
      </c>
      <c r="AB83" s="315">
        <f t="shared" si="32"/>
        <v>30983.186053411984</v>
      </c>
    </row>
    <row r="84" spans="1:16383" s="304" customFormat="1" ht="15" customHeight="1">
      <c r="A84" s="311"/>
      <c r="B84" s="127" t="s">
        <v>293</v>
      </c>
      <c r="C84" s="317" t="s">
        <v>404</v>
      </c>
      <c r="D84" s="306">
        <v>21428</v>
      </c>
      <c r="E84" s="314">
        <v>40952</v>
      </c>
      <c r="F84" s="308">
        <v>0</v>
      </c>
      <c r="G84" s="308"/>
      <c r="H84" s="308"/>
      <c r="I84" s="358"/>
      <c r="J84" s="308">
        <v>0</v>
      </c>
      <c r="K84" s="308">
        <f t="shared" si="33"/>
        <v>21428</v>
      </c>
      <c r="L84" s="308">
        <v>15</v>
      </c>
      <c r="M84" s="308">
        <f t="shared" si="24"/>
        <v>9</v>
      </c>
      <c r="N84" s="308">
        <f t="shared" si="25"/>
        <v>6</v>
      </c>
      <c r="O84" s="308">
        <v>9038.4703496590973</v>
      </c>
      <c r="P84" s="308">
        <f t="shared" si="34"/>
        <v>1071</v>
      </c>
      <c r="Q84" s="308">
        <f t="shared" si="26"/>
        <v>7967.4703496590973</v>
      </c>
      <c r="R84" s="309">
        <f t="shared" si="27"/>
        <v>6.1970866387118857</v>
      </c>
      <c r="S84" s="310">
        <v>12389.529650340903</v>
      </c>
      <c r="T84" s="308">
        <f t="shared" si="28"/>
        <v>365</v>
      </c>
      <c r="U84" s="308">
        <f t="shared" si="18"/>
        <v>1327.9117249431829</v>
      </c>
      <c r="V84" s="308"/>
      <c r="W84" s="308">
        <f t="shared" si="29"/>
        <v>13717.441375284085</v>
      </c>
      <c r="X84" s="308"/>
      <c r="Y84" s="308">
        <f t="shared" si="30"/>
        <v>13717.441375284085</v>
      </c>
      <c r="Z84" s="308">
        <f t="shared" si="31"/>
        <v>7710.5586247159154</v>
      </c>
      <c r="AA84" s="308">
        <v>9038.4703496590973</v>
      </c>
      <c r="AB84" s="315">
        <f t="shared" si="32"/>
        <v>6639.5586247159154</v>
      </c>
    </row>
    <row r="85" spans="1:16383" s="304" customFormat="1" ht="15" customHeight="1">
      <c r="A85" s="311"/>
      <c r="B85" s="127" t="s">
        <v>294</v>
      </c>
      <c r="C85" s="317" t="s">
        <v>399</v>
      </c>
      <c r="D85" s="306">
        <v>35713</v>
      </c>
      <c r="E85" s="314">
        <v>40952</v>
      </c>
      <c r="F85" s="308">
        <v>0</v>
      </c>
      <c r="G85" s="308"/>
      <c r="H85" s="308"/>
      <c r="I85" s="358"/>
      <c r="J85" s="308">
        <v>0</v>
      </c>
      <c r="K85" s="308">
        <f t="shared" si="33"/>
        <v>35713</v>
      </c>
      <c r="L85" s="308">
        <v>15</v>
      </c>
      <c r="M85" s="308">
        <f t="shared" si="24"/>
        <v>9</v>
      </c>
      <c r="N85" s="308">
        <f t="shared" si="25"/>
        <v>6</v>
      </c>
      <c r="O85" s="308">
        <v>15064.342233834224</v>
      </c>
      <c r="P85" s="308">
        <f t="shared" si="34"/>
        <v>1786</v>
      </c>
      <c r="Q85" s="308">
        <f t="shared" si="26"/>
        <v>13278.342233834224</v>
      </c>
      <c r="R85" s="309">
        <f t="shared" si="27"/>
        <v>6.1967827933031971</v>
      </c>
      <c r="S85" s="310">
        <v>20648.657766165776</v>
      </c>
      <c r="T85" s="308">
        <f t="shared" si="28"/>
        <v>365</v>
      </c>
      <c r="U85" s="308">
        <f t="shared" si="18"/>
        <v>2213.0570389723707</v>
      </c>
      <c r="V85" s="308"/>
      <c r="W85" s="308">
        <f t="shared" si="29"/>
        <v>22861.714805138145</v>
      </c>
      <c r="X85" s="308"/>
      <c r="Y85" s="308">
        <f t="shared" si="30"/>
        <v>22861.714805138145</v>
      </c>
      <c r="Z85" s="308">
        <f t="shared" si="31"/>
        <v>12851.285194861855</v>
      </c>
      <c r="AA85" s="308">
        <v>15064.342233834224</v>
      </c>
      <c r="AB85" s="315">
        <f t="shared" si="32"/>
        <v>11065.285194861855</v>
      </c>
    </row>
    <row r="86" spans="1:16383" s="304" customFormat="1" ht="14.25" customHeight="1">
      <c r="A86" s="311"/>
      <c r="B86" s="127" t="s">
        <v>295</v>
      </c>
      <c r="C86" s="317" t="s">
        <v>474</v>
      </c>
      <c r="D86" s="306">
        <v>42855</v>
      </c>
      <c r="E86" s="314">
        <v>40952</v>
      </c>
      <c r="F86" s="308">
        <v>0</v>
      </c>
      <c r="G86" s="308"/>
      <c r="H86" s="308"/>
      <c r="I86" s="358"/>
      <c r="J86" s="308">
        <v>0</v>
      </c>
      <c r="K86" s="308">
        <f t="shared" si="33"/>
        <v>42855</v>
      </c>
      <c r="L86" s="308">
        <v>15</v>
      </c>
      <c r="M86" s="308">
        <f t="shared" ref="M86:M110" si="35">ROUND(($M$5-E86)/365,0)</f>
        <v>9</v>
      </c>
      <c r="N86" s="308">
        <f t="shared" si="25"/>
        <v>6</v>
      </c>
      <c r="O86" s="308">
        <v>18077.475689959625</v>
      </c>
      <c r="P86" s="308">
        <f t="shared" si="34"/>
        <v>2143</v>
      </c>
      <c r="Q86" s="308">
        <f t="shared" si="26"/>
        <v>15934.475689959625</v>
      </c>
      <c r="R86" s="309">
        <f t="shared" si="27"/>
        <v>6.1970503986153398</v>
      </c>
      <c r="S86" s="310">
        <v>24777.524310040375</v>
      </c>
      <c r="T86" s="308">
        <f t="shared" si="28"/>
        <v>365</v>
      </c>
      <c r="U86" s="308">
        <f t="shared" si="18"/>
        <v>2655.7459483266039</v>
      </c>
      <c r="V86" s="308"/>
      <c r="W86" s="308">
        <f t="shared" si="29"/>
        <v>27433.270258366978</v>
      </c>
      <c r="X86" s="308"/>
      <c r="Y86" s="308">
        <f t="shared" si="30"/>
        <v>27433.270258366978</v>
      </c>
      <c r="Z86" s="308">
        <f t="shared" si="31"/>
        <v>15421.729741633022</v>
      </c>
      <c r="AA86" s="308">
        <v>18077.475689959625</v>
      </c>
      <c r="AB86" s="315">
        <f t="shared" si="32"/>
        <v>13278.729741633022</v>
      </c>
    </row>
    <row r="87" spans="1:16383" s="304" customFormat="1" ht="25.5" customHeight="1">
      <c r="A87" s="311"/>
      <c r="B87" s="127" t="s">
        <v>296</v>
      </c>
      <c r="C87" s="317" t="s">
        <v>438</v>
      </c>
      <c r="D87" s="306">
        <v>471408</v>
      </c>
      <c r="E87" s="314">
        <v>40952</v>
      </c>
      <c r="F87" s="308">
        <v>0</v>
      </c>
      <c r="G87" s="308"/>
      <c r="H87" s="308"/>
      <c r="I87" s="358"/>
      <c r="J87" s="308">
        <v>0</v>
      </c>
      <c r="K87" s="308">
        <f t="shared" si="33"/>
        <v>471408</v>
      </c>
      <c r="L87" s="308">
        <v>15</v>
      </c>
      <c r="M87" s="308">
        <f t="shared" si="35"/>
        <v>9</v>
      </c>
      <c r="N87" s="308">
        <f t="shared" si="25"/>
        <v>6</v>
      </c>
      <c r="O87" s="308">
        <v>214630.72020054751</v>
      </c>
      <c r="P87" s="308">
        <f t="shared" si="34"/>
        <v>23570</v>
      </c>
      <c r="Q87" s="308">
        <f t="shared" si="26"/>
        <v>191060.72020054751</v>
      </c>
      <c r="R87" s="309">
        <f t="shared" si="27"/>
        <v>6.7549666884647515</v>
      </c>
      <c r="S87" s="310">
        <v>256777.27979945249</v>
      </c>
      <c r="T87" s="308">
        <f t="shared" si="28"/>
        <v>365</v>
      </c>
      <c r="U87" s="308">
        <f t="shared" si="18"/>
        <v>31843.453366757916</v>
      </c>
      <c r="V87" s="308"/>
      <c r="W87" s="308">
        <f t="shared" si="29"/>
        <v>288620.73316621041</v>
      </c>
      <c r="X87" s="308"/>
      <c r="Y87" s="308">
        <f t="shared" si="30"/>
        <v>288620.73316621041</v>
      </c>
      <c r="Z87" s="308">
        <f t="shared" si="31"/>
        <v>182787.26683378959</v>
      </c>
      <c r="AA87" s="308">
        <v>214630.72020054751</v>
      </c>
      <c r="AB87" s="315">
        <f t="shared" si="32"/>
        <v>159217.26683378959</v>
      </c>
    </row>
    <row r="88" spans="1:16383" s="304" customFormat="1" ht="15" customHeight="1">
      <c r="A88" s="311"/>
      <c r="B88" s="127" t="s">
        <v>439</v>
      </c>
      <c r="C88" s="317" t="s">
        <v>399</v>
      </c>
      <c r="D88" s="306">
        <v>85711</v>
      </c>
      <c r="E88" s="314">
        <v>40952</v>
      </c>
      <c r="F88" s="308">
        <v>0</v>
      </c>
      <c r="G88" s="308"/>
      <c r="H88" s="308"/>
      <c r="I88" s="358"/>
      <c r="J88" s="308">
        <v>0</v>
      </c>
      <c r="K88" s="308">
        <f t="shared" si="33"/>
        <v>85711</v>
      </c>
      <c r="L88" s="308">
        <v>15</v>
      </c>
      <c r="M88" s="308">
        <f t="shared" si="35"/>
        <v>9</v>
      </c>
      <c r="N88" s="308">
        <f t="shared" si="25"/>
        <v>6</v>
      </c>
      <c r="O88" s="308">
        <v>36154.021361202125</v>
      </c>
      <c r="P88" s="308">
        <f t="shared" si="34"/>
        <v>4286</v>
      </c>
      <c r="Q88" s="308">
        <f t="shared" si="26"/>
        <v>31868.021361202125</v>
      </c>
      <c r="R88" s="309">
        <f t="shared" si="27"/>
        <v>6.1967972530173343</v>
      </c>
      <c r="S88" s="310">
        <v>49556.978638797875</v>
      </c>
      <c r="T88" s="308">
        <f t="shared" si="28"/>
        <v>365</v>
      </c>
      <c r="U88" s="308">
        <f t="shared" si="18"/>
        <v>5311.3368935336866</v>
      </c>
      <c r="V88" s="308"/>
      <c r="W88" s="308">
        <f t="shared" si="29"/>
        <v>54868.315532331559</v>
      </c>
      <c r="X88" s="308"/>
      <c r="Y88" s="308">
        <f t="shared" si="30"/>
        <v>54868.315532331559</v>
      </c>
      <c r="Z88" s="308">
        <f t="shared" si="31"/>
        <v>30842.684467668441</v>
      </c>
      <c r="AA88" s="308">
        <v>36154.021361202125</v>
      </c>
      <c r="AB88" s="315">
        <f t="shared" si="32"/>
        <v>26556.684467668441</v>
      </c>
    </row>
    <row r="89" spans="1:16383" s="304" customFormat="1" ht="15" customHeight="1">
      <c r="A89" s="311"/>
      <c r="B89" s="322" t="s">
        <v>440</v>
      </c>
      <c r="C89" s="317" t="s">
        <v>441</v>
      </c>
      <c r="D89" s="306">
        <v>1368830</v>
      </c>
      <c r="E89" s="314">
        <v>40952</v>
      </c>
      <c r="F89" s="308">
        <v>0</v>
      </c>
      <c r="G89" s="308"/>
      <c r="H89" s="308"/>
      <c r="I89" s="358"/>
      <c r="J89" s="308">
        <v>0</v>
      </c>
      <c r="K89" s="308">
        <f t="shared" si="33"/>
        <v>1368830</v>
      </c>
      <c r="L89" s="308">
        <v>15</v>
      </c>
      <c r="M89" s="308">
        <f t="shared" si="35"/>
        <v>9</v>
      </c>
      <c r="N89" s="308">
        <f t="shared" si="25"/>
        <v>6</v>
      </c>
      <c r="O89" s="308">
        <v>240452.68180819997</v>
      </c>
      <c r="P89" s="308">
        <f t="shared" si="34"/>
        <v>68442</v>
      </c>
      <c r="Q89" s="308">
        <f t="shared" si="26"/>
        <v>172010.68180819997</v>
      </c>
      <c r="R89" s="309">
        <f t="shared" si="27"/>
        <v>2.0943759976062277</v>
      </c>
      <c r="S89" s="310">
        <v>1128377.3181918</v>
      </c>
      <c r="T89" s="308">
        <f t="shared" ref="T89" si="36">$T$5-$U$5</f>
        <v>365</v>
      </c>
      <c r="U89" s="308">
        <f t="shared" si="18"/>
        <v>28668.446968033328</v>
      </c>
      <c r="V89" s="308"/>
      <c r="W89" s="308">
        <f t="shared" si="29"/>
        <v>1157045.7651598332</v>
      </c>
      <c r="X89" s="308"/>
      <c r="Y89" s="308">
        <f t="shared" si="30"/>
        <v>1157045.7651598332</v>
      </c>
      <c r="Z89" s="308">
        <f t="shared" si="31"/>
        <v>211784.23484016676</v>
      </c>
      <c r="AA89" s="308">
        <v>240452.68180819997</v>
      </c>
      <c r="AB89" s="315">
        <f t="shared" si="32"/>
        <v>143342.23484016676</v>
      </c>
    </row>
    <row r="90" spans="1:16383" s="57" customFormat="1" ht="15" customHeight="1">
      <c r="A90" s="319"/>
      <c r="B90" s="322" t="s">
        <v>470</v>
      </c>
      <c r="C90" s="305" t="s">
        <v>246</v>
      </c>
      <c r="D90" s="306">
        <v>28000</v>
      </c>
      <c r="E90" s="314">
        <v>40952</v>
      </c>
      <c r="F90" s="308">
        <v>0</v>
      </c>
      <c r="G90" s="308"/>
      <c r="H90" s="308"/>
      <c r="I90" s="358"/>
      <c r="J90" s="308">
        <v>0</v>
      </c>
      <c r="K90" s="308">
        <f t="shared" si="33"/>
        <v>28000</v>
      </c>
      <c r="L90" s="308">
        <v>15</v>
      </c>
      <c r="M90" s="308">
        <f t="shared" si="35"/>
        <v>9</v>
      </c>
      <c r="N90" s="308">
        <f t="shared" si="25"/>
        <v>6</v>
      </c>
      <c r="O90" s="308">
        <v>10357.475274044777</v>
      </c>
      <c r="P90" s="308">
        <f t="shared" si="34"/>
        <v>1400</v>
      </c>
      <c r="Q90" s="309">
        <v>10450.387819718906</v>
      </c>
      <c r="R90" s="309">
        <v>5.3318305202647478</v>
      </c>
      <c r="S90" s="308">
        <v>17642.524725955223</v>
      </c>
      <c r="T90" s="308">
        <v>365</v>
      </c>
      <c r="U90" s="308">
        <f t="shared" si="18"/>
        <v>1492.9125456741292</v>
      </c>
      <c r="V90" s="308"/>
      <c r="W90" s="308">
        <f t="shared" si="29"/>
        <v>19135.437271629351</v>
      </c>
      <c r="X90" s="308"/>
      <c r="Y90" s="308">
        <f t="shared" si="30"/>
        <v>19135.437271629351</v>
      </c>
      <c r="Z90" s="308">
        <f t="shared" si="31"/>
        <v>8864.562728370649</v>
      </c>
      <c r="AA90" s="315">
        <v>10357.475274044777</v>
      </c>
      <c r="AB90" s="319"/>
      <c r="AC90" s="317"/>
      <c r="AD90" s="305"/>
      <c r="AE90" s="306"/>
      <c r="AF90" s="314"/>
      <c r="AG90" s="308"/>
      <c r="AH90" s="308"/>
      <c r="AI90" s="308"/>
      <c r="AJ90" s="308"/>
      <c r="AK90" s="308"/>
      <c r="AL90" s="308"/>
      <c r="AM90" s="308"/>
      <c r="AN90" s="308"/>
      <c r="AO90" s="308"/>
      <c r="AP90" s="308"/>
      <c r="AQ90" s="308"/>
      <c r="AR90" s="308"/>
      <c r="AS90" s="309"/>
      <c r="AT90" s="310"/>
      <c r="AU90" s="308"/>
      <c r="AV90" s="308"/>
      <c r="AW90" s="308"/>
      <c r="AX90" s="308"/>
      <c r="AY90" s="308"/>
      <c r="AZ90" s="308"/>
      <c r="BA90" s="308"/>
      <c r="BB90" s="308"/>
      <c r="BC90" s="315"/>
      <c r="BD90" s="319"/>
      <c r="BE90" s="317"/>
      <c r="BF90" s="305"/>
      <c r="BG90" s="306"/>
      <c r="BH90" s="314"/>
      <c r="BI90" s="308"/>
      <c r="BJ90" s="308"/>
      <c r="BK90" s="308"/>
      <c r="BL90" s="308"/>
      <c r="BM90" s="308"/>
      <c r="BN90" s="308"/>
      <c r="BO90" s="308"/>
      <c r="BP90" s="308"/>
      <c r="BQ90" s="308"/>
      <c r="BR90" s="308"/>
      <c r="BS90" s="308"/>
      <c r="BT90" s="308"/>
      <c r="BU90" s="309"/>
      <c r="BV90" s="310"/>
      <c r="BW90" s="308"/>
      <c r="BX90" s="308"/>
      <c r="BY90" s="308"/>
      <c r="BZ90" s="308"/>
      <c r="CA90" s="308"/>
      <c r="CB90" s="308"/>
      <c r="CC90" s="308"/>
      <c r="CD90" s="308"/>
      <c r="CE90" s="315"/>
      <c r="CF90" s="319"/>
      <c r="CG90" s="317"/>
      <c r="CH90" s="305"/>
      <c r="CI90" s="306"/>
      <c r="CJ90" s="314"/>
      <c r="CK90" s="308"/>
      <c r="CL90" s="308"/>
      <c r="CM90" s="308"/>
      <c r="CN90" s="308"/>
      <c r="CO90" s="308"/>
      <c r="CP90" s="308"/>
      <c r="CQ90" s="308"/>
      <c r="CR90" s="308"/>
      <c r="CS90" s="308"/>
      <c r="CT90" s="308"/>
      <c r="CU90" s="308"/>
      <c r="CV90" s="308"/>
      <c r="CW90" s="309"/>
      <c r="CX90" s="310"/>
      <c r="CY90" s="308"/>
      <c r="CZ90" s="308"/>
      <c r="DA90" s="308"/>
      <c r="DB90" s="308"/>
      <c r="DC90" s="308"/>
      <c r="DD90" s="308"/>
      <c r="DE90" s="308"/>
      <c r="DF90" s="308"/>
      <c r="DG90" s="315"/>
      <c r="DH90" s="319"/>
      <c r="DI90" s="317"/>
      <c r="DJ90" s="305"/>
      <c r="DK90" s="306"/>
      <c r="DL90" s="314"/>
      <c r="DM90" s="308"/>
      <c r="DN90" s="308"/>
      <c r="DO90" s="308"/>
      <c r="DP90" s="308"/>
      <c r="DQ90" s="308"/>
      <c r="DR90" s="308"/>
      <c r="DS90" s="308"/>
      <c r="DT90" s="308"/>
      <c r="DU90" s="308"/>
      <c r="DV90" s="308"/>
      <c r="DW90" s="308"/>
      <c r="DX90" s="308"/>
      <c r="DY90" s="309"/>
      <c r="DZ90" s="310"/>
      <c r="EA90" s="308"/>
      <c r="EB90" s="308"/>
      <c r="EC90" s="308"/>
      <c r="ED90" s="308"/>
      <c r="EE90" s="308"/>
      <c r="EF90" s="308"/>
      <c r="EG90" s="308"/>
      <c r="EH90" s="308"/>
      <c r="EI90" s="315"/>
      <c r="EJ90" s="319"/>
      <c r="EK90" s="317"/>
      <c r="EL90" s="305"/>
      <c r="EM90" s="306"/>
      <c r="EN90" s="314"/>
      <c r="EO90" s="308"/>
      <c r="EP90" s="308"/>
      <c r="EQ90" s="308"/>
      <c r="ER90" s="308"/>
      <c r="ES90" s="308"/>
      <c r="ET90" s="308"/>
      <c r="EU90" s="308"/>
      <c r="EV90" s="308"/>
      <c r="EW90" s="308"/>
      <c r="EX90" s="308"/>
      <c r="EY90" s="308"/>
      <c r="EZ90" s="308"/>
      <c r="FA90" s="309"/>
      <c r="FB90" s="310"/>
      <c r="FC90" s="308"/>
      <c r="FD90" s="308"/>
      <c r="FE90" s="308"/>
      <c r="FF90" s="308"/>
      <c r="FG90" s="308"/>
      <c r="FH90" s="308"/>
      <c r="FI90" s="308"/>
      <c r="FJ90" s="308"/>
      <c r="FK90" s="315"/>
      <c r="FL90" s="319"/>
      <c r="FM90" s="317"/>
      <c r="FN90" s="305"/>
      <c r="FO90" s="306"/>
      <c r="FP90" s="314"/>
      <c r="FQ90" s="308"/>
      <c r="FR90" s="308"/>
      <c r="FS90" s="308"/>
      <c r="FT90" s="308"/>
      <c r="FU90" s="308"/>
      <c r="FV90" s="308"/>
      <c r="FW90" s="308"/>
      <c r="FX90" s="308"/>
      <c r="FY90" s="308"/>
      <c r="FZ90" s="308"/>
      <c r="GA90" s="308"/>
      <c r="GB90" s="308"/>
      <c r="GC90" s="309"/>
      <c r="GD90" s="310"/>
      <c r="GE90" s="308"/>
      <c r="GF90" s="308"/>
      <c r="GG90" s="308"/>
      <c r="GH90" s="308"/>
      <c r="GI90" s="308"/>
      <c r="GJ90" s="308"/>
      <c r="GK90" s="308"/>
      <c r="GL90" s="308"/>
      <c r="GM90" s="315"/>
      <c r="GN90" s="319"/>
      <c r="GO90" s="317"/>
      <c r="GP90" s="305"/>
      <c r="GQ90" s="306"/>
      <c r="GR90" s="314"/>
      <c r="GS90" s="308"/>
      <c r="GT90" s="308"/>
      <c r="GU90" s="308"/>
      <c r="GV90" s="308"/>
      <c r="GW90" s="308"/>
      <c r="GX90" s="308"/>
      <c r="GY90" s="308"/>
      <c r="GZ90" s="308"/>
      <c r="HA90" s="308"/>
      <c r="HB90" s="308"/>
      <c r="HC90" s="308"/>
      <c r="HD90" s="308"/>
      <c r="HE90" s="309"/>
      <c r="HF90" s="310"/>
      <c r="HG90" s="308"/>
      <c r="HH90" s="308"/>
      <c r="HI90" s="308"/>
      <c r="HJ90" s="308"/>
      <c r="HK90" s="308"/>
      <c r="HL90" s="308"/>
      <c r="HM90" s="308"/>
      <c r="HN90" s="308"/>
      <c r="HO90" s="315"/>
      <c r="HP90" s="319"/>
      <c r="HQ90" s="317"/>
      <c r="HR90" s="305"/>
      <c r="HS90" s="306"/>
      <c r="HT90" s="314"/>
      <c r="HU90" s="308"/>
      <c r="HV90" s="308"/>
      <c r="HW90" s="308"/>
      <c r="HX90" s="308"/>
      <c r="HY90" s="308"/>
      <c r="HZ90" s="308"/>
      <c r="IA90" s="308"/>
      <c r="IB90" s="308"/>
      <c r="IC90" s="308"/>
      <c r="ID90" s="308"/>
      <c r="IE90" s="308"/>
      <c r="IF90" s="308"/>
      <c r="IG90" s="309"/>
      <c r="IH90" s="310"/>
      <c r="II90" s="308"/>
      <c r="IJ90" s="308"/>
      <c r="IK90" s="308"/>
      <c r="IL90" s="308"/>
      <c r="IM90" s="308"/>
      <c r="IN90" s="308"/>
      <c r="IO90" s="308"/>
      <c r="IP90" s="308"/>
      <c r="IQ90" s="315"/>
      <c r="IR90" s="319"/>
      <c r="IS90" s="317"/>
      <c r="IT90" s="305"/>
      <c r="IU90" s="306"/>
      <c r="IV90" s="314"/>
      <c r="IW90" s="308"/>
      <c r="IX90" s="308"/>
      <c r="IY90" s="308"/>
      <c r="IZ90" s="308"/>
      <c r="JA90" s="308"/>
      <c r="JB90" s="308"/>
      <c r="JC90" s="308"/>
      <c r="JD90" s="308"/>
      <c r="JE90" s="308"/>
      <c r="JF90" s="308"/>
      <c r="JG90" s="308"/>
      <c r="JH90" s="308"/>
      <c r="JI90" s="309"/>
      <c r="JJ90" s="310"/>
      <c r="JK90" s="308"/>
      <c r="JL90" s="308"/>
      <c r="JM90" s="308"/>
      <c r="JN90" s="308"/>
      <c r="JO90" s="308"/>
      <c r="JP90" s="308"/>
      <c r="JQ90" s="308"/>
      <c r="JR90" s="308"/>
      <c r="JS90" s="315"/>
      <c r="JT90" s="319"/>
      <c r="JU90" s="317"/>
      <c r="JV90" s="305"/>
      <c r="JW90" s="306"/>
      <c r="JX90" s="314"/>
      <c r="JY90" s="308"/>
      <c r="JZ90" s="308"/>
      <c r="KA90" s="308"/>
      <c r="KB90" s="308"/>
      <c r="KC90" s="308"/>
      <c r="KD90" s="308"/>
      <c r="KE90" s="308"/>
      <c r="KF90" s="308"/>
      <c r="KG90" s="308"/>
      <c r="KH90" s="308"/>
      <c r="KI90" s="308"/>
      <c r="KJ90" s="308"/>
      <c r="KK90" s="309"/>
      <c r="KL90" s="310"/>
      <c r="KM90" s="308"/>
      <c r="KN90" s="308"/>
      <c r="KO90" s="308"/>
      <c r="KP90" s="308"/>
      <c r="KQ90" s="308"/>
      <c r="KR90" s="308"/>
      <c r="KS90" s="308"/>
      <c r="KT90" s="308"/>
      <c r="KU90" s="315"/>
      <c r="KV90" s="319"/>
      <c r="KW90" s="317"/>
      <c r="KX90" s="305"/>
      <c r="KY90" s="306"/>
      <c r="KZ90" s="314"/>
      <c r="LA90" s="308"/>
      <c r="LB90" s="308"/>
      <c r="LC90" s="308"/>
      <c r="LD90" s="308"/>
      <c r="LE90" s="308"/>
      <c r="LF90" s="308"/>
      <c r="LG90" s="308"/>
      <c r="LH90" s="308"/>
      <c r="LI90" s="308"/>
      <c r="LJ90" s="308"/>
      <c r="LK90" s="308"/>
      <c r="LL90" s="308"/>
      <c r="LM90" s="309"/>
      <c r="LN90" s="310"/>
      <c r="LO90" s="308"/>
      <c r="LP90" s="308"/>
      <c r="LQ90" s="308"/>
      <c r="LR90" s="308"/>
      <c r="LS90" s="308"/>
      <c r="LT90" s="308"/>
      <c r="LU90" s="308"/>
      <c r="LV90" s="308"/>
      <c r="LW90" s="315"/>
      <c r="LX90" s="319"/>
      <c r="LY90" s="317"/>
      <c r="LZ90" s="305"/>
      <c r="MA90" s="306"/>
      <c r="MB90" s="314"/>
      <c r="MC90" s="308"/>
      <c r="MD90" s="308"/>
      <c r="ME90" s="308"/>
      <c r="MF90" s="308"/>
      <c r="MG90" s="308"/>
      <c r="MH90" s="308"/>
      <c r="MI90" s="308"/>
      <c r="MJ90" s="308"/>
      <c r="MK90" s="308"/>
      <c r="ML90" s="308"/>
      <c r="MM90" s="308"/>
      <c r="MN90" s="308"/>
      <c r="MO90" s="309"/>
      <c r="MP90" s="310"/>
      <c r="MQ90" s="308"/>
      <c r="MR90" s="308"/>
      <c r="MS90" s="308"/>
      <c r="MT90" s="308"/>
      <c r="MU90" s="308"/>
      <c r="MV90" s="308"/>
      <c r="MW90" s="308"/>
      <c r="MX90" s="308"/>
      <c r="MY90" s="315"/>
      <c r="MZ90" s="319"/>
      <c r="NA90" s="317"/>
      <c r="NB90" s="305"/>
      <c r="NC90" s="306"/>
      <c r="ND90" s="314"/>
      <c r="NE90" s="308"/>
      <c r="NF90" s="308"/>
      <c r="NG90" s="308"/>
      <c r="NH90" s="308"/>
      <c r="NI90" s="308"/>
      <c r="NJ90" s="308"/>
      <c r="NK90" s="308"/>
      <c r="NL90" s="308"/>
      <c r="NM90" s="308"/>
      <c r="NN90" s="308"/>
      <c r="NO90" s="308"/>
      <c r="NP90" s="308"/>
      <c r="NQ90" s="309"/>
      <c r="NR90" s="310"/>
      <c r="NS90" s="308"/>
      <c r="NT90" s="308"/>
      <c r="NU90" s="308"/>
      <c r="NV90" s="308"/>
      <c r="NW90" s="308"/>
      <c r="NX90" s="308"/>
      <c r="NY90" s="308"/>
      <c r="NZ90" s="308"/>
      <c r="OA90" s="315"/>
      <c r="OB90" s="319"/>
      <c r="OC90" s="317"/>
      <c r="OD90" s="305"/>
      <c r="OE90" s="306"/>
      <c r="OF90" s="314"/>
      <c r="OG90" s="308"/>
      <c r="OH90" s="308"/>
      <c r="OI90" s="308"/>
      <c r="OJ90" s="308"/>
      <c r="OK90" s="308"/>
      <c r="OL90" s="308"/>
      <c r="OM90" s="308"/>
      <c r="ON90" s="308"/>
      <c r="OO90" s="308"/>
      <c r="OP90" s="308"/>
      <c r="OQ90" s="308"/>
      <c r="OR90" s="308"/>
      <c r="OS90" s="309"/>
      <c r="OT90" s="310"/>
      <c r="OU90" s="308"/>
      <c r="OV90" s="308"/>
      <c r="OW90" s="308"/>
      <c r="OX90" s="308"/>
      <c r="OY90" s="308"/>
      <c r="OZ90" s="308"/>
      <c r="PA90" s="308"/>
      <c r="PB90" s="308"/>
      <c r="PC90" s="315"/>
      <c r="PD90" s="319"/>
      <c r="PE90" s="317"/>
      <c r="PF90" s="305"/>
      <c r="PG90" s="306"/>
      <c r="PH90" s="314"/>
      <c r="PI90" s="308"/>
      <c r="PJ90" s="308"/>
      <c r="PK90" s="308"/>
      <c r="PL90" s="308"/>
      <c r="PM90" s="308"/>
      <c r="PN90" s="308"/>
      <c r="PO90" s="308"/>
      <c r="PP90" s="308"/>
      <c r="PQ90" s="308"/>
      <c r="PR90" s="308"/>
      <c r="PS90" s="308"/>
      <c r="PT90" s="308"/>
      <c r="PU90" s="309"/>
      <c r="PV90" s="310"/>
      <c r="PW90" s="308"/>
      <c r="PX90" s="308"/>
      <c r="PY90" s="308"/>
      <c r="PZ90" s="308"/>
      <c r="QA90" s="308"/>
      <c r="QB90" s="308"/>
      <c r="QC90" s="308"/>
      <c r="QD90" s="308"/>
      <c r="QE90" s="315"/>
      <c r="QF90" s="319"/>
      <c r="QG90" s="317"/>
      <c r="QH90" s="305"/>
      <c r="QI90" s="306"/>
      <c r="QJ90" s="314"/>
      <c r="QK90" s="308"/>
      <c r="QL90" s="308"/>
      <c r="QM90" s="308"/>
      <c r="QN90" s="308"/>
      <c r="QO90" s="308"/>
      <c r="QP90" s="308"/>
      <c r="QQ90" s="308"/>
      <c r="QR90" s="308"/>
      <c r="QS90" s="308"/>
      <c r="QT90" s="308"/>
      <c r="QU90" s="308"/>
      <c r="QV90" s="308"/>
      <c r="QW90" s="309"/>
      <c r="QX90" s="310"/>
      <c r="QY90" s="308"/>
      <c r="QZ90" s="308"/>
      <c r="RA90" s="308"/>
      <c r="RB90" s="308"/>
      <c r="RC90" s="308"/>
      <c r="RD90" s="308"/>
      <c r="RE90" s="308"/>
      <c r="RF90" s="308"/>
      <c r="RG90" s="315"/>
      <c r="RH90" s="319"/>
      <c r="RI90" s="317"/>
      <c r="RJ90" s="305"/>
      <c r="RK90" s="306"/>
      <c r="RL90" s="314"/>
      <c r="RM90" s="308"/>
      <c r="RN90" s="308"/>
      <c r="RO90" s="308"/>
      <c r="RP90" s="308"/>
      <c r="RQ90" s="308"/>
      <c r="RR90" s="308"/>
      <c r="RS90" s="308"/>
      <c r="RT90" s="308"/>
      <c r="RU90" s="308"/>
      <c r="RV90" s="308"/>
      <c r="RW90" s="308"/>
      <c r="RX90" s="308"/>
      <c r="RY90" s="309"/>
      <c r="RZ90" s="310"/>
      <c r="SA90" s="308"/>
      <c r="SB90" s="308"/>
      <c r="SC90" s="308"/>
      <c r="SD90" s="308"/>
      <c r="SE90" s="308"/>
      <c r="SF90" s="308"/>
      <c r="SG90" s="308"/>
      <c r="SH90" s="308"/>
      <c r="SI90" s="315"/>
      <c r="SJ90" s="319"/>
      <c r="SK90" s="317"/>
      <c r="SL90" s="305"/>
      <c r="SM90" s="306"/>
      <c r="SN90" s="314"/>
      <c r="SO90" s="308"/>
      <c r="SP90" s="308"/>
      <c r="SQ90" s="308"/>
      <c r="SR90" s="308"/>
      <c r="SS90" s="308"/>
      <c r="ST90" s="308"/>
      <c r="SU90" s="308"/>
      <c r="SV90" s="308"/>
      <c r="SW90" s="308"/>
      <c r="SX90" s="308"/>
      <c r="SY90" s="308"/>
      <c r="SZ90" s="308"/>
      <c r="TA90" s="309"/>
      <c r="TB90" s="310"/>
      <c r="TC90" s="308"/>
      <c r="TD90" s="308"/>
      <c r="TE90" s="308"/>
      <c r="TF90" s="308"/>
      <c r="TG90" s="308"/>
      <c r="TH90" s="308"/>
      <c r="TI90" s="308"/>
      <c r="TJ90" s="308"/>
      <c r="TK90" s="315"/>
      <c r="TL90" s="319"/>
      <c r="TM90" s="317"/>
      <c r="TN90" s="305"/>
      <c r="TO90" s="306"/>
      <c r="TP90" s="314"/>
      <c r="TQ90" s="308"/>
      <c r="TR90" s="308"/>
      <c r="TS90" s="308"/>
      <c r="TT90" s="308"/>
      <c r="TU90" s="308"/>
      <c r="TV90" s="308"/>
      <c r="TW90" s="308"/>
      <c r="TX90" s="308"/>
      <c r="TY90" s="308"/>
      <c r="TZ90" s="308"/>
      <c r="UA90" s="308"/>
      <c r="UB90" s="308"/>
      <c r="UC90" s="309"/>
      <c r="UD90" s="310"/>
      <c r="UE90" s="308"/>
      <c r="UF90" s="308"/>
      <c r="UG90" s="308"/>
      <c r="UH90" s="308"/>
      <c r="UI90" s="308"/>
      <c r="UJ90" s="308"/>
      <c r="UK90" s="308"/>
      <c r="UL90" s="308"/>
      <c r="UM90" s="315"/>
      <c r="UN90" s="319"/>
      <c r="UO90" s="317"/>
      <c r="UP90" s="305"/>
      <c r="UQ90" s="306"/>
      <c r="UR90" s="314"/>
      <c r="US90" s="308"/>
      <c r="UT90" s="308"/>
      <c r="UU90" s="308"/>
      <c r="UV90" s="308"/>
      <c r="UW90" s="308"/>
      <c r="UX90" s="308"/>
      <c r="UY90" s="308"/>
      <c r="UZ90" s="308"/>
      <c r="VA90" s="308"/>
      <c r="VB90" s="308"/>
      <c r="VC90" s="308"/>
      <c r="VD90" s="308"/>
      <c r="VE90" s="309"/>
      <c r="VF90" s="310"/>
      <c r="VG90" s="308"/>
      <c r="VH90" s="308"/>
      <c r="VI90" s="308"/>
      <c r="VJ90" s="308"/>
      <c r="VK90" s="308"/>
      <c r="VL90" s="308"/>
      <c r="VM90" s="308"/>
      <c r="VN90" s="308"/>
      <c r="VO90" s="315"/>
      <c r="VP90" s="319"/>
      <c r="VQ90" s="317"/>
      <c r="VR90" s="305"/>
      <c r="VS90" s="306"/>
      <c r="VT90" s="314"/>
      <c r="VU90" s="308"/>
      <c r="VV90" s="308"/>
      <c r="VW90" s="308"/>
      <c r="VX90" s="308"/>
      <c r="VY90" s="308"/>
      <c r="VZ90" s="308"/>
      <c r="WA90" s="308"/>
      <c r="WB90" s="308"/>
      <c r="WC90" s="308"/>
      <c r="WD90" s="308"/>
      <c r="WE90" s="308"/>
      <c r="WF90" s="308"/>
      <c r="WG90" s="309"/>
      <c r="WH90" s="310"/>
      <c r="WI90" s="308"/>
      <c r="WJ90" s="308"/>
      <c r="WK90" s="308"/>
      <c r="WL90" s="308"/>
      <c r="WM90" s="308"/>
      <c r="WN90" s="308"/>
      <c r="WO90" s="308"/>
      <c r="WP90" s="308"/>
      <c r="WQ90" s="315"/>
      <c r="WR90" s="319"/>
      <c r="WS90" s="317"/>
      <c r="WT90" s="305"/>
      <c r="WU90" s="306"/>
      <c r="WV90" s="314"/>
      <c r="WW90" s="308"/>
      <c r="WX90" s="308"/>
      <c r="WY90" s="308"/>
      <c r="WZ90" s="308"/>
      <c r="XA90" s="308"/>
      <c r="XB90" s="308"/>
      <c r="XC90" s="308"/>
      <c r="XD90" s="308"/>
      <c r="XE90" s="308"/>
      <c r="XF90" s="308"/>
      <c r="XG90" s="308"/>
      <c r="XH90" s="308"/>
      <c r="XI90" s="309"/>
      <c r="XJ90" s="310"/>
      <c r="XK90" s="308"/>
      <c r="XL90" s="308"/>
      <c r="XM90" s="308"/>
      <c r="XN90" s="308"/>
      <c r="XO90" s="308"/>
      <c r="XP90" s="308"/>
      <c r="XQ90" s="308"/>
      <c r="XR90" s="308"/>
      <c r="XS90" s="315"/>
      <c r="XT90" s="319"/>
      <c r="XU90" s="317"/>
      <c r="XV90" s="305"/>
      <c r="XW90" s="306"/>
      <c r="XX90" s="314"/>
      <c r="XY90" s="308"/>
      <c r="XZ90" s="308"/>
      <c r="YA90" s="308"/>
      <c r="YB90" s="308"/>
      <c r="YC90" s="308"/>
      <c r="YD90" s="308"/>
      <c r="YE90" s="308"/>
      <c r="YF90" s="308"/>
      <c r="YG90" s="308"/>
      <c r="YH90" s="308"/>
      <c r="YI90" s="308"/>
      <c r="YJ90" s="308"/>
      <c r="YK90" s="309"/>
      <c r="YL90" s="310"/>
      <c r="YM90" s="308"/>
      <c r="YN90" s="308"/>
      <c r="YO90" s="308"/>
      <c r="YP90" s="308"/>
      <c r="YQ90" s="308"/>
      <c r="YR90" s="308"/>
      <c r="YS90" s="308"/>
      <c r="YT90" s="308"/>
      <c r="YU90" s="315"/>
      <c r="YV90" s="319"/>
      <c r="YW90" s="317"/>
      <c r="YX90" s="305"/>
      <c r="YY90" s="306"/>
      <c r="YZ90" s="314"/>
      <c r="ZA90" s="308"/>
      <c r="ZB90" s="308"/>
      <c r="ZC90" s="308"/>
      <c r="ZD90" s="308"/>
      <c r="ZE90" s="308"/>
      <c r="ZF90" s="308"/>
      <c r="ZG90" s="308"/>
      <c r="ZH90" s="308"/>
      <c r="ZI90" s="308"/>
      <c r="ZJ90" s="308"/>
      <c r="ZK90" s="308"/>
      <c r="ZL90" s="308"/>
      <c r="ZM90" s="309"/>
      <c r="ZN90" s="310"/>
      <c r="ZO90" s="308"/>
      <c r="ZP90" s="308"/>
      <c r="ZQ90" s="308"/>
      <c r="ZR90" s="308"/>
      <c r="ZS90" s="308"/>
      <c r="ZT90" s="308"/>
      <c r="ZU90" s="308"/>
      <c r="ZV90" s="308"/>
      <c r="ZW90" s="315"/>
      <c r="ZX90" s="319"/>
      <c r="ZY90" s="317"/>
      <c r="ZZ90" s="305"/>
      <c r="AAA90" s="306"/>
      <c r="AAB90" s="314"/>
      <c r="AAC90" s="308"/>
      <c r="AAD90" s="308"/>
      <c r="AAE90" s="308"/>
      <c r="AAF90" s="308"/>
      <c r="AAG90" s="308"/>
      <c r="AAH90" s="308"/>
      <c r="AAI90" s="308"/>
      <c r="AAJ90" s="308"/>
      <c r="AAK90" s="308"/>
      <c r="AAL90" s="308"/>
      <c r="AAM90" s="308"/>
      <c r="AAN90" s="308"/>
      <c r="AAO90" s="309"/>
      <c r="AAP90" s="310"/>
      <c r="AAQ90" s="308"/>
      <c r="AAR90" s="308"/>
      <c r="AAS90" s="308"/>
      <c r="AAT90" s="308"/>
      <c r="AAU90" s="308"/>
      <c r="AAV90" s="308"/>
      <c r="AAW90" s="308"/>
      <c r="AAX90" s="308"/>
      <c r="AAY90" s="315"/>
      <c r="AAZ90" s="319"/>
      <c r="ABA90" s="317"/>
      <c r="ABB90" s="305"/>
      <c r="ABC90" s="306"/>
      <c r="ABD90" s="314"/>
      <c r="ABE90" s="308"/>
      <c r="ABF90" s="308"/>
      <c r="ABG90" s="308"/>
      <c r="ABH90" s="308"/>
      <c r="ABI90" s="308"/>
      <c r="ABJ90" s="308"/>
      <c r="ABK90" s="308"/>
      <c r="ABL90" s="308"/>
      <c r="ABM90" s="308"/>
      <c r="ABN90" s="308"/>
      <c r="ABO90" s="308"/>
      <c r="ABP90" s="308"/>
      <c r="ABQ90" s="309"/>
      <c r="ABR90" s="310"/>
      <c r="ABS90" s="308"/>
      <c r="ABT90" s="308"/>
      <c r="ABU90" s="308"/>
      <c r="ABV90" s="308"/>
      <c r="ABW90" s="308"/>
      <c r="ABX90" s="308"/>
      <c r="ABY90" s="308"/>
      <c r="ABZ90" s="308"/>
      <c r="ACA90" s="315"/>
      <c r="ACB90" s="319"/>
      <c r="ACC90" s="317"/>
      <c r="ACD90" s="305"/>
      <c r="ACE90" s="306"/>
      <c r="ACF90" s="314"/>
      <c r="ACG90" s="308"/>
      <c r="ACH90" s="308"/>
      <c r="ACI90" s="308"/>
      <c r="ACJ90" s="308"/>
      <c r="ACK90" s="308"/>
      <c r="ACL90" s="308"/>
      <c r="ACM90" s="308"/>
      <c r="ACN90" s="308"/>
      <c r="ACO90" s="308"/>
      <c r="ACP90" s="308"/>
      <c r="ACQ90" s="308"/>
      <c r="ACR90" s="308"/>
      <c r="ACS90" s="309"/>
      <c r="ACT90" s="310"/>
      <c r="ACU90" s="308"/>
      <c r="ACV90" s="308"/>
      <c r="ACW90" s="308"/>
      <c r="ACX90" s="308"/>
      <c r="ACY90" s="308"/>
      <c r="ACZ90" s="308"/>
      <c r="ADA90" s="308"/>
      <c r="ADB90" s="308"/>
      <c r="ADC90" s="315"/>
      <c r="ADD90" s="319"/>
      <c r="ADE90" s="317"/>
      <c r="ADF90" s="305"/>
      <c r="ADG90" s="306"/>
      <c r="ADH90" s="314"/>
      <c r="ADI90" s="308"/>
      <c r="ADJ90" s="308"/>
      <c r="ADK90" s="308"/>
      <c r="ADL90" s="308"/>
      <c r="ADM90" s="308"/>
      <c r="ADN90" s="308"/>
      <c r="ADO90" s="308"/>
      <c r="ADP90" s="308"/>
      <c r="ADQ90" s="308"/>
      <c r="ADR90" s="308"/>
      <c r="ADS90" s="308"/>
      <c r="ADT90" s="308"/>
      <c r="ADU90" s="309"/>
      <c r="ADV90" s="310"/>
      <c r="ADW90" s="308"/>
      <c r="ADX90" s="308"/>
      <c r="ADY90" s="308"/>
      <c r="ADZ90" s="308"/>
      <c r="AEA90" s="308"/>
      <c r="AEB90" s="308"/>
      <c r="AEC90" s="308"/>
      <c r="AED90" s="308"/>
      <c r="AEE90" s="315"/>
      <c r="AEF90" s="319"/>
      <c r="AEG90" s="317"/>
      <c r="AEH90" s="305"/>
      <c r="AEI90" s="306"/>
      <c r="AEJ90" s="314"/>
      <c r="AEK90" s="308"/>
      <c r="AEL90" s="308"/>
      <c r="AEM90" s="308"/>
      <c r="AEN90" s="308"/>
      <c r="AEO90" s="308"/>
      <c r="AEP90" s="308"/>
      <c r="AEQ90" s="308"/>
      <c r="AER90" s="308"/>
      <c r="AES90" s="308"/>
      <c r="AET90" s="308"/>
      <c r="AEU90" s="308"/>
      <c r="AEV90" s="308"/>
      <c r="AEW90" s="309"/>
      <c r="AEX90" s="310"/>
      <c r="AEY90" s="308"/>
      <c r="AEZ90" s="308"/>
      <c r="AFA90" s="308"/>
      <c r="AFB90" s="308"/>
      <c r="AFC90" s="308"/>
      <c r="AFD90" s="308"/>
      <c r="AFE90" s="308"/>
      <c r="AFF90" s="308"/>
      <c r="AFG90" s="315"/>
      <c r="AFH90" s="319"/>
      <c r="AFI90" s="317"/>
      <c r="AFJ90" s="305"/>
      <c r="AFK90" s="306"/>
      <c r="AFL90" s="314"/>
      <c r="AFM90" s="308"/>
      <c r="AFN90" s="308"/>
      <c r="AFO90" s="308"/>
      <c r="AFP90" s="308"/>
      <c r="AFQ90" s="308"/>
      <c r="AFR90" s="308"/>
      <c r="AFS90" s="308"/>
      <c r="AFT90" s="308"/>
      <c r="AFU90" s="308"/>
      <c r="AFV90" s="308"/>
      <c r="AFW90" s="308"/>
      <c r="AFX90" s="308"/>
      <c r="AFY90" s="309"/>
      <c r="AFZ90" s="310"/>
      <c r="AGA90" s="308"/>
      <c r="AGB90" s="308"/>
      <c r="AGC90" s="308"/>
      <c r="AGD90" s="308"/>
      <c r="AGE90" s="308"/>
      <c r="AGF90" s="308"/>
      <c r="AGG90" s="308"/>
      <c r="AGH90" s="308"/>
      <c r="AGI90" s="315"/>
      <c r="AGJ90" s="319"/>
      <c r="AGK90" s="317"/>
      <c r="AGL90" s="305"/>
      <c r="AGM90" s="306"/>
      <c r="AGN90" s="314"/>
      <c r="AGO90" s="308"/>
      <c r="AGP90" s="308"/>
      <c r="AGQ90" s="308"/>
      <c r="AGR90" s="308"/>
      <c r="AGS90" s="308"/>
      <c r="AGT90" s="308"/>
      <c r="AGU90" s="308"/>
      <c r="AGV90" s="308"/>
      <c r="AGW90" s="308"/>
      <c r="AGX90" s="308"/>
      <c r="AGY90" s="308"/>
      <c r="AGZ90" s="308"/>
      <c r="AHA90" s="309"/>
      <c r="AHB90" s="310"/>
      <c r="AHC90" s="308"/>
      <c r="AHD90" s="308"/>
      <c r="AHE90" s="308"/>
      <c r="AHF90" s="308"/>
      <c r="AHG90" s="308"/>
      <c r="AHH90" s="308"/>
      <c r="AHI90" s="308"/>
      <c r="AHJ90" s="308"/>
      <c r="AHK90" s="315"/>
      <c r="AHL90" s="319"/>
      <c r="AHM90" s="317"/>
      <c r="AHN90" s="305"/>
      <c r="AHO90" s="306"/>
      <c r="AHP90" s="314"/>
      <c r="AHQ90" s="308"/>
      <c r="AHR90" s="308"/>
      <c r="AHS90" s="308"/>
      <c r="AHT90" s="308"/>
      <c r="AHU90" s="308"/>
      <c r="AHV90" s="308"/>
      <c r="AHW90" s="308"/>
      <c r="AHX90" s="308"/>
      <c r="AHY90" s="308"/>
      <c r="AHZ90" s="308"/>
      <c r="AIA90" s="308"/>
      <c r="AIB90" s="308"/>
      <c r="AIC90" s="309"/>
      <c r="AID90" s="310"/>
      <c r="AIE90" s="308"/>
      <c r="AIF90" s="308"/>
      <c r="AIG90" s="308"/>
      <c r="AIH90" s="308"/>
      <c r="AII90" s="308"/>
      <c r="AIJ90" s="308"/>
      <c r="AIK90" s="308"/>
      <c r="AIL90" s="308"/>
      <c r="AIM90" s="315"/>
      <c r="AIN90" s="319"/>
      <c r="AIO90" s="317"/>
      <c r="AIP90" s="305"/>
      <c r="AIQ90" s="306"/>
      <c r="AIR90" s="314"/>
      <c r="AIS90" s="308"/>
      <c r="AIT90" s="308"/>
      <c r="AIU90" s="308"/>
      <c r="AIV90" s="308"/>
      <c r="AIW90" s="308"/>
      <c r="AIX90" s="308"/>
      <c r="AIY90" s="308"/>
      <c r="AIZ90" s="308"/>
      <c r="AJA90" s="308"/>
      <c r="AJB90" s="308"/>
      <c r="AJC90" s="308"/>
      <c r="AJD90" s="308"/>
      <c r="AJE90" s="309"/>
      <c r="AJF90" s="310"/>
      <c r="AJG90" s="308"/>
      <c r="AJH90" s="308"/>
      <c r="AJI90" s="308"/>
      <c r="AJJ90" s="308"/>
      <c r="AJK90" s="308"/>
      <c r="AJL90" s="308"/>
      <c r="AJM90" s="308"/>
      <c r="AJN90" s="308"/>
      <c r="AJO90" s="315"/>
      <c r="AJP90" s="319"/>
      <c r="AJQ90" s="317"/>
      <c r="AJR90" s="305"/>
      <c r="AJS90" s="306"/>
      <c r="AJT90" s="314"/>
      <c r="AJU90" s="308"/>
      <c r="AJV90" s="308"/>
      <c r="AJW90" s="308"/>
      <c r="AJX90" s="308"/>
      <c r="AJY90" s="308"/>
      <c r="AJZ90" s="308"/>
      <c r="AKA90" s="308"/>
      <c r="AKB90" s="308"/>
      <c r="AKC90" s="308"/>
      <c r="AKD90" s="308"/>
      <c r="AKE90" s="308"/>
      <c r="AKF90" s="308"/>
      <c r="AKG90" s="309"/>
      <c r="AKH90" s="310"/>
      <c r="AKI90" s="308"/>
      <c r="AKJ90" s="308"/>
      <c r="AKK90" s="308"/>
      <c r="AKL90" s="308"/>
      <c r="AKM90" s="308"/>
      <c r="AKN90" s="308"/>
      <c r="AKO90" s="308"/>
      <c r="AKP90" s="308"/>
      <c r="AKQ90" s="315"/>
      <c r="AKR90" s="319"/>
      <c r="AKS90" s="317"/>
      <c r="AKT90" s="305"/>
      <c r="AKU90" s="306"/>
      <c r="AKV90" s="314"/>
      <c r="AKW90" s="308"/>
      <c r="AKX90" s="308"/>
      <c r="AKY90" s="308"/>
      <c r="AKZ90" s="308"/>
      <c r="ALA90" s="308"/>
      <c r="ALB90" s="308"/>
      <c r="ALC90" s="308"/>
      <c r="ALD90" s="308"/>
      <c r="ALE90" s="308"/>
      <c r="ALF90" s="308"/>
      <c r="ALG90" s="308"/>
      <c r="ALH90" s="308"/>
      <c r="ALI90" s="309"/>
      <c r="ALJ90" s="310"/>
      <c r="ALK90" s="308"/>
      <c r="ALL90" s="308"/>
      <c r="ALM90" s="308"/>
      <c r="ALN90" s="308"/>
      <c r="ALO90" s="308"/>
      <c r="ALP90" s="308"/>
      <c r="ALQ90" s="308"/>
      <c r="ALR90" s="308"/>
      <c r="ALS90" s="315"/>
      <c r="ALT90" s="319"/>
      <c r="ALU90" s="317"/>
      <c r="ALV90" s="305"/>
      <c r="ALW90" s="306"/>
      <c r="ALX90" s="314"/>
      <c r="ALY90" s="308"/>
      <c r="ALZ90" s="308"/>
      <c r="AMA90" s="308"/>
      <c r="AMB90" s="308"/>
      <c r="AMC90" s="308"/>
      <c r="AMD90" s="308"/>
      <c r="AME90" s="308"/>
      <c r="AMF90" s="308"/>
      <c r="AMG90" s="308"/>
      <c r="AMH90" s="308"/>
      <c r="AMI90" s="308"/>
      <c r="AMJ90" s="308"/>
      <c r="AMK90" s="309"/>
      <c r="AML90" s="310"/>
      <c r="AMM90" s="308"/>
      <c r="AMN90" s="308"/>
      <c r="AMO90" s="308"/>
      <c r="AMP90" s="308"/>
      <c r="AMQ90" s="308"/>
      <c r="AMR90" s="308"/>
      <c r="AMS90" s="308"/>
      <c r="AMT90" s="308"/>
      <c r="AMU90" s="315"/>
      <c r="AMV90" s="319"/>
      <c r="AMW90" s="317"/>
      <c r="AMX90" s="305"/>
      <c r="AMY90" s="306"/>
      <c r="AMZ90" s="314"/>
      <c r="ANA90" s="308"/>
      <c r="ANB90" s="308"/>
      <c r="ANC90" s="308"/>
      <c r="AND90" s="308"/>
      <c r="ANE90" s="308"/>
      <c r="ANF90" s="308"/>
      <c r="ANG90" s="308"/>
      <c r="ANH90" s="308"/>
      <c r="ANI90" s="308"/>
      <c r="ANJ90" s="308"/>
      <c r="ANK90" s="308"/>
      <c r="ANL90" s="308"/>
      <c r="ANM90" s="309"/>
      <c r="ANN90" s="310"/>
      <c r="ANO90" s="308"/>
      <c r="ANP90" s="308"/>
      <c r="ANQ90" s="308"/>
      <c r="ANR90" s="308"/>
      <c r="ANS90" s="308"/>
      <c r="ANT90" s="308"/>
      <c r="ANU90" s="308"/>
      <c r="ANV90" s="308"/>
      <c r="ANW90" s="315"/>
      <c r="ANX90" s="319"/>
      <c r="ANY90" s="317"/>
      <c r="ANZ90" s="305"/>
      <c r="AOA90" s="306"/>
      <c r="AOB90" s="314"/>
      <c r="AOC90" s="308"/>
      <c r="AOD90" s="308"/>
      <c r="AOE90" s="308"/>
      <c r="AOF90" s="308"/>
      <c r="AOG90" s="308"/>
      <c r="AOH90" s="308"/>
      <c r="AOI90" s="308"/>
      <c r="AOJ90" s="308"/>
      <c r="AOK90" s="308"/>
      <c r="AOL90" s="308"/>
      <c r="AOM90" s="308"/>
      <c r="AON90" s="308"/>
      <c r="AOO90" s="309"/>
      <c r="AOP90" s="310"/>
      <c r="AOQ90" s="308"/>
      <c r="AOR90" s="308"/>
      <c r="AOS90" s="308"/>
      <c r="AOT90" s="308"/>
      <c r="AOU90" s="308"/>
      <c r="AOV90" s="308"/>
      <c r="AOW90" s="308"/>
      <c r="AOX90" s="308"/>
      <c r="AOY90" s="315"/>
      <c r="AOZ90" s="319"/>
      <c r="APA90" s="317"/>
      <c r="APB90" s="305"/>
      <c r="APC90" s="306"/>
      <c r="APD90" s="314"/>
      <c r="APE90" s="308"/>
      <c r="APF90" s="308"/>
      <c r="APG90" s="308"/>
      <c r="APH90" s="308"/>
      <c r="API90" s="308"/>
      <c r="APJ90" s="308"/>
      <c r="APK90" s="308"/>
      <c r="APL90" s="308"/>
      <c r="APM90" s="308"/>
      <c r="APN90" s="308"/>
      <c r="APO90" s="308"/>
      <c r="APP90" s="308"/>
      <c r="APQ90" s="309"/>
      <c r="APR90" s="310"/>
      <c r="APS90" s="308"/>
      <c r="APT90" s="308"/>
      <c r="APU90" s="308"/>
      <c r="APV90" s="308"/>
      <c r="APW90" s="308"/>
      <c r="APX90" s="308"/>
      <c r="APY90" s="308"/>
      <c r="APZ90" s="308"/>
      <c r="AQA90" s="315"/>
      <c r="AQB90" s="319"/>
      <c r="AQC90" s="317"/>
      <c r="AQD90" s="305"/>
      <c r="AQE90" s="306"/>
      <c r="AQF90" s="314"/>
      <c r="AQG90" s="308"/>
      <c r="AQH90" s="308"/>
      <c r="AQI90" s="308"/>
      <c r="AQJ90" s="308"/>
      <c r="AQK90" s="308"/>
      <c r="AQL90" s="308"/>
      <c r="AQM90" s="308"/>
      <c r="AQN90" s="308"/>
      <c r="AQO90" s="308"/>
      <c r="AQP90" s="308"/>
      <c r="AQQ90" s="308"/>
      <c r="AQR90" s="308"/>
      <c r="AQS90" s="309"/>
      <c r="AQT90" s="310"/>
      <c r="AQU90" s="308"/>
      <c r="AQV90" s="308"/>
      <c r="AQW90" s="308"/>
      <c r="AQX90" s="308"/>
      <c r="AQY90" s="308"/>
      <c r="AQZ90" s="308"/>
      <c r="ARA90" s="308"/>
      <c r="ARB90" s="308"/>
      <c r="ARC90" s="315"/>
      <c r="ARD90" s="319"/>
      <c r="ARE90" s="317"/>
      <c r="ARF90" s="305"/>
      <c r="ARG90" s="306"/>
      <c r="ARH90" s="314"/>
      <c r="ARI90" s="308"/>
      <c r="ARJ90" s="308"/>
      <c r="ARK90" s="308"/>
      <c r="ARL90" s="308"/>
      <c r="ARM90" s="308"/>
      <c r="ARN90" s="308"/>
      <c r="ARO90" s="308"/>
      <c r="ARP90" s="308"/>
      <c r="ARQ90" s="308"/>
      <c r="ARR90" s="308"/>
      <c r="ARS90" s="308"/>
      <c r="ART90" s="308"/>
      <c r="ARU90" s="309"/>
      <c r="ARV90" s="310"/>
      <c r="ARW90" s="308"/>
      <c r="ARX90" s="308"/>
      <c r="ARY90" s="308"/>
      <c r="ARZ90" s="308"/>
      <c r="ASA90" s="308"/>
      <c r="ASB90" s="308"/>
      <c r="ASC90" s="308"/>
      <c r="ASD90" s="308"/>
      <c r="ASE90" s="315"/>
      <c r="ASF90" s="319"/>
      <c r="ASG90" s="317"/>
      <c r="ASH90" s="305"/>
      <c r="ASI90" s="306"/>
      <c r="ASJ90" s="314"/>
      <c r="ASK90" s="308"/>
      <c r="ASL90" s="308"/>
      <c r="ASM90" s="308"/>
      <c r="ASN90" s="308"/>
      <c r="ASO90" s="308"/>
      <c r="ASP90" s="308"/>
      <c r="ASQ90" s="308"/>
      <c r="ASR90" s="308"/>
      <c r="ASS90" s="308"/>
      <c r="AST90" s="308"/>
      <c r="ASU90" s="308"/>
      <c r="ASV90" s="308"/>
      <c r="ASW90" s="309"/>
      <c r="ASX90" s="310"/>
      <c r="ASY90" s="308"/>
      <c r="ASZ90" s="308"/>
      <c r="ATA90" s="308"/>
      <c r="ATB90" s="308"/>
      <c r="ATC90" s="308"/>
      <c r="ATD90" s="308"/>
      <c r="ATE90" s="308"/>
      <c r="ATF90" s="308"/>
      <c r="ATG90" s="315"/>
      <c r="ATH90" s="319"/>
      <c r="ATI90" s="317"/>
      <c r="ATJ90" s="305"/>
      <c r="ATK90" s="306"/>
      <c r="ATL90" s="314"/>
      <c r="ATM90" s="308"/>
      <c r="ATN90" s="308"/>
      <c r="ATO90" s="308"/>
      <c r="ATP90" s="308"/>
      <c r="ATQ90" s="308"/>
      <c r="ATR90" s="308"/>
      <c r="ATS90" s="308"/>
      <c r="ATT90" s="308"/>
      <c r="ATU90" s="308"/>
      <c r="ATV90" s="308"/>
      <c r="ATW90" s="308"/>
      <c r="ATX90" s="308"/>
      <c r="ATY90" s="309"/>
      <c r="ATZ90" s="310"/>
      <c r="AUA90" s="308"/>
      <c r="AUB90" s="308"/>
      <c r="AUC90" s="308"/>
      <c r="AUD90" s="308"/>
      <c r="AUE90" s="308"/>
      <c r="AUF90" s="308"/>
      <c r="AUG90" s="308"/>
      <c r="AUH90" s="308"/>
      <c r="AUI90" s="315"/>
      <c r="AUJ90" s="319"/>
      <c r="AUK90" s="317"/>
      <c r="AUL90" s="305"/>
      <c r="AUM90" s="306"/>
      <c r="AUN90" s="314"/>
      <c r="AUO90" s="308"/>
      <c r="AUP90" s="308"/>
      <c r="AUQ90" s="308"/>
      <c r="AUR90" s="308"/>
      <c r="AUS90" s="308"/>
      <c r="AUT90" s="308"/>
      <c r="AUU90" s="308"/>
      <c r="AUV90" s="308"/>
      <c r="AUW90" s="308"/>
      <c r="AUX90" s="308"/>
      <c r="AUY90" s="308"/>
      <c r="AUZ90" s="308"/>
      <c r="AVA90" s="309"/>
      <c r="AVB90" s="310"/>
      <c r="AVC90" s="308"/>
      <c r="AVD90" s="308"/>
      <c r="AVE90" s="308"/>
      <c r="AVF90" s="308"/>
      <c r="AVG90" s="308"/>
      <c r="AVH90" s="308"/>
      <c r="AVI90" s="308"/>
      <c r="AVJ90" s="308"/>
      <c r="AVK90" s="315"/>
      <c r="AVL90" s="319"/>
      <c r="AVM90" s="317"/>
      <c r="AVN90" s="305"/>
      <c r="AVO90" s="306"/>
      <c r="AVP90" s="314"/>
      <c r="AVQ90" s="308"/>
      <c r="AVR90" s="308"/>
      <c r="AVS90" s="308"/>
      <c r="AVT90" s="308"/>
      <c r="AVU90" s="308"/>
      <c r="AVV90" s="308"/>
      <c r="AVW90" s="308"/>
      <c r="AVX90" s="308"/>
      <c r="AVY90" s="308"/>
      <c r="AVZ90" s="308"/>
      <c r="AWA90" s="308"/>
      <c r="AWB90" s="308"/>
      <c r="AWC90" s="309"/>
      <c r="AWD90" s="310"/>
      <c r="AWE90" s="308"/>
      <c r="AWF90" s="308"/>
      <c r="AWG90" s="308"/>
      <c r="AWH90" s="308"/>
      <c r="AWI90" s="308"/>
      <c r="AWJ90" s="308"/>
      <c r="AWK90" s="308"/>
      <c r="AWL90" s="308"/>
      <c r="AWM90" s="315"/>
      <c r="AWN90" s="319"/>
      <c r="AWO90" s="317"/>
      <c r="AWP90" s="305"/>
      <c r="AWQ90" s="306"/>
      <c r="AWR90" s="314"/>
      <c r="AWS90" s="308"/>
      <c r="AWT90" s="308"/>
      <c r="AWU90" s="308"/>
      <c r="AWV90" s="308"/>
      <c r="AWW90" s="308"/>
      <c r="AWX90" s="308"/>
      <c r="AWY90" s="308"/>
      <c r="AWZ90" s="308"/>
      <c r="AXA90" s="308"/>
      <c r="AXB90" s="308"/>
      <c r="AXC90" s="308"/>
      <c r="AXD90" s="308"/>
      <c r="AXE90" s="309"/>
      <c r="AXF90" s="310"/>
      <c r="AXG90" s="308"/>
      <c r="AXH90" s="308"/>
      <c r="AXI90" s="308"/>
      <c r="AXJ90" s="308"/>
      <c r="AXK90" s="308"/>
      <c r="AXL90" s="308"/>
      <c r="AXM90" s="308"/>
      <c r="AXN90" s="308"/>
      <c r="AXO90" s="315"/>
      <c r="AXP90" s="319"/>
      <c r="AXQ90" s="317"/>
      <c r="AXR90" s="305"/>
      <c r="AXS90" s="306"/>
      <c r="AXT90" s="314"/>
      <c r="AXU90" s="308"/>
      <c r="AXV90" s="308"/>
      <c r="AXW90" s="308"/>
      <c r="AXX90" s="308"/>
      <c r="AXY90" s="308"/>
      <c r="AXZ90" s="308"/>
      <c r="AYA90" s="308"/>
      <c r="AYB90" s="308"/>
      <c r="AYC90" s="308"/>
      <c r="AYD90" s="308"/>
      <c r="AYE90" s="308"/>
      <c r="AYF90" s="308"/>
      <c r="AYG90" s="309"/>
      <c r="AYH90" s="310"/>
      <c r="AYI90" s="308"/>
      <c r="AYJ90" s="308"/>
      <c r="AYK90" s="308"/>
      <c r="AYL90" s="308"/>
      <c r="AYM90" s="308"/>
      <c r="AYN90" s="308"/>
      <c r="AYO90" s="308"/>
      <c r="AYP90" s="308"/>
      <c r="AYQ90" s="315"/>
      <c r="AYR90" s="319"/>
      <c r="AYS90" s="317"/>
      <c r="AYT90" s="305"/>
      <c r="AYU90" s="306"/>
      <c r="AYV90" s="314"/>
      <c r="AYW90" s="308"/>
      <c r="AYX90" s="308"/>
      <c r="AYY90" s="308"/>
      <c r="AYZ90" s="308"/>
      <c r="AZA90" s="308"/>
      <c r="AZB90" s="308"/>
      <c r="AZC90" s="308"/>
      <c r="AZD90" s="308"/>
      <c r="AZE90" s="308"/>
      <c r="AZF90" s="308"/>
      <c r="AZG90" s="308"/>
      <c r="AZH90" s="308"/>
      <c r="AZI90" s="309"/>
      <c r="AZJ90" s="310"/>
      <c r="AZK90" s="308"/>
      <c r="AZL90" s="308"/>
      <c r="AZM90" s="308"/>
      <c r="AZN90" s="308"/>
      <c r="AZO90" s="308"/>
      <c r="AZP90" s="308"/>
      <c r="AZQ90" s="308"/>
      <c r="AZR90" s="308"/>
      <c r="AZS90" s="315"/>
      <c r="AZT90" s="319"/>
      <c r="AZU90" s="317"/>
      <c r="AZV90" s="305"/>
      <c r="AZW90" s="306"/>
      <c r="AZX90" s="314"/>
      <c r="AZY90" s="308"/>
      <c r="AZZ90" s="308"/>
      <c r="BAA90" s="308"/>
      <c r="BAB90" s="308"/>
      <c r="BAC90" s="308"/>
      <c r="BAD90" s="308"/>
      <c r="BAE90" s="308"/>
      <c r="BAF90" s="308"/>
      <c r="BAG90" s="308"/>
      <c r="BAH90" s="308"/>
      <c r="BAI90" s="308"/>
      <c r="BAJ90" s="308"/>
      <c r="BAK90" s="309"/>
      <c r="BAL90" s="310"/>
      <c r="BAM90" s="308"/>
      <c r="BAN90" s="308"/>
      <c r="BAO90" s="308"/>
      <c r="BAP90" s="308"/>
      <c r="BAQ90" s="308"/>
      <c r="BAR90" s="308"/>
      <c r="BAS90" s="308"/>
      <c r="BAT90" s="308"/>
      <c r="BAU90" s="315"/>
      <c r="BAV90" s="319"/>
      <c r="BAW90" s="317"/>
      <c r="BAX90" s="305"/>
      <c r="BAY90" s="306"/>
      <c r="BAZ90" s="314"/>
      <c r="BBA90" s="308"/>
      <c r="BBB90" s="308"/>
      <c r="BBC90" s="308"/>
      <c r="BBD90" s="308"/>
      <c r="BBE90" s="308"/>
      <c r="BBF90" s="308"/>
      <c r="BBG90" s="308"/>
      <c r="BBH90" s="308"/>
      <c r="BBI90" s="308"/>
      <c r="BBJ90" s="308"/>
      <c r="BBK90" s="308"/>
      <c r="BBL90" s="308"/>
      <c r="BBM90" s="309"/>
      <c r="BBN90" s="310"/>
      <c r="BBO90" s="308"/>
      <c r="BBP90" s="308"/>
      <c r="BBQ90" s="308"/>
      <c r="BBR90" s="308"/>
      <c r="BBS90" s="308"/>
      <c r="BBT90" s="308"/>
      <c r="BBU90" s="308"/>
      <c r="BBV90" s="308"/>
      <c r="BBW90" s="315"/>
      <c r="BBX90" s="319"/>
      <c r="BBY90" s="317"/>
      <c r="BBZ90" s="305"/>
      <c r="BCA90" s="306"/>
      <c r="BCB90" s="314"/>
      <c r="BCC90" s="308"/>
      <c r="BCD90" s="308"/>
      <c r="BCE90" s="308"/>
      <c r="BCF90" s="308"/>
      <c r="BCG90" s="308"/>
      <c r="BCH90" s="308"/>
      <c r="BCI90" s="308"/>
      <c r="BCJ90" s="308"/>
      <c r="BCK90" s="308"/>
      <c r="BCL90" s="308"/>
      <c r="BCM90" s="308"/>
      <c r="BCN90" s="308"/>
      <c r="BCO90" s="309"/>
      <c r="BCP90" s="310"/>
      <c r="BCQ90" s="308"/>
      <c r="BCR90" s="308"/>
      <c r="BCS90" s="308"/>
      <c r="BCT90" s="308"/>
      <c r="BCU90" s="308"/>
      <c r="BCV90" s="308"/>
      <c r="BCW90" s="308"/>
      <c r="BCX90" s="308"/>
      <c r="BCY90" s="315"/>
      <c r="BCZ90" s="319"/>
      <c r="BDA90" s="317"/>
      <c r="BDB90" s="305"/>
      <c r="BDC90" s="306"/>
      <c r="BDD90" s="314"/>
      <c r="BDE90" s="308"/>
      <c r="BDF90" s="308"/>
      <c r="BDG90" s="308"/>
      <c r="BDH90" s="308"/>
      <c r="BDI90" s="308"/>
      <c r="BDJ90" s="308"/>
      <c r="BDK90" s="308"/>
      <c r="BDL90" s="308"/>
      <c r="BDM90" s="308"/>
      <c r="BDN90" s="308"/>
      <c r="BDO90" s="308"/>
      <c r="BDP90" s="308"/>
      <c r="BDQ90" s="309"/>
      <c r="BDR90" s="310"/>
      <c r="BDS90" s="308"/>
      <c r="BDT90" s="308"/>
      <c r="BDU90" s="308"/>
      <c r="BDV90" s="308"/>
      <c r="BDW90" s="308"/>
      <c r="BDX90" s="308"/>
      <c r="BDY90" s="308"/>
      <c r="BDZ90" s="308"/>
      <c r="BEA90" s="315"/>
      <c r="BEB90" s="319"/>
      <c r="BEC90" s="317"/>
      <c r="BED90" s="305"/>
      <c r="BEE90" s="306"/>
      <c r="BEF90" s="314"/>
      <c r="BEG90" s="308"/>
      <c r="BEH90" s="308"/>
      <c r="BEI90" s="308"/>
      <c r="BEJ90" s="308"/>
      <c r="BEK90" s="308"/>
      <c r="BEL90" s="308"/>
      <c r="BEM90" s="308"/>
      <c r="BEN90" s="308"/>
      <c r="BEO90" s="308"/>
      <c r="BEP90" s="308"/>
      <c r="BEQ90" s="308"/>
      <c r="BER90" s="308"/>
      <c r="BES90" s="309"/>
      <c r="BET90" s="310"/>
      <c r="BEU90" s="308"/>
      <c r="BEV90" s="308"/>
      <c r="BEW90" s="308"/>
      <c r="BEX90" s="308"/>
      <c r="BEY90" s="308"/>
      <c r="BEZ90" s="308"/>
      <c r="BFA90" s="308"/>
      <c r="BFB90" s="308"/>
      <c r="BFC90" s="315"/>
      <c r="BFD90" s="319"/>
      <c r="BFE90" s="317"/>
      <c r="BFF90" s="305"/>
      <c r="BFG90" s="306"/>
      <c r="BFH90" s="314"/>
      <c r="BFI90" s="308"/>
      <c r="BFJ90" s="308"/>
      <c r="BFK90" s="308"/>
      <c r="BFL90" s="308"/>
      <c r="BFM90" s="308"/>
      <c r="BFN90" s="308"/>
      <c r="BFO90" s="308"/>
      <c r="BFP90" s="308"/>
      <c r="BFQ90" s="308"/>
      <c r="BFR90" s="308"/>
      <c r="BFS90" s="308"/>
      <c r="BFT90" s="308"/>
      <c r="BFU90" s="309"/>
      <c r="BFV90" s="310"/>
      <c r="BFW90" s="308"/>
      <c r="BFX90" s="308"/>
      <c r="BFY90" s="308"/>
      <c r="BFZ90" s="308"/>
      <c r="BGA90" s="308"/>
      <c r="BGB90" s="308"/>
      <c r="BGC90" s="308"/>
      <c r="BGD90" s="308"/>
      <c r="BGE90" s="315"/>
      <c r="BGF90" s="319"/>
      <c r="BGG90" s="317"/>
      <c r="BGH90" s="305"/>
      <c r="BGI90" s="306"/>
      <c r="BGJ90" s="314"/>
      <c r="BGK90" s="308"/>
      <c r="BGL90" s="308"/>
      <c r="BGM90" s="308"/>
      <c r="BGN90" s="308"/>
      <c r="BGO90" s="308"/>
      <c r="BGP90" s="308"/>
      <c r="BGQ90" s="308"/>
      <c r="BGR90" s="308"/>
      <c r="BGS90" s="308"/>
      <c r="BGT90" s="308"/>
      <c r="BGU90" s="308"/>
      <c r="BGV90" s="308"/>
      <c r="BGW90" s="309"/>
      <c r="BGX90" s="310"/>
      <c r="BGY90" s="308"/>
      <c r="BGZ90" s="308"/>
      <c r="BHA90" s="308"/>
      <c r="BHB90" s="308"/>
      <c r="BHC90" s="308"/>
      <c r="BHD90" s="308"/>
      <c r="BHE90" s="308"/>
      <c r="BHF90" s="308"/>
      <c r="BHG90" s="315"/>
      <c r="BHH90" s="319"/>
      <c r="BHI90" s="317"/>
      <c r="BHJ90" s="305"/>
      <c r="BHK90" s="306"/>
      <c r="BHL90" s="314"/>
      <c r="BHM90" s="308"/>
      <c r="BHN90" s="308"/>
      <c r="BHO90" s="308"/>
      <c r="BHP90" s="308"/>
      <c r="BHQ90" s="308"/>
      <c r="BHR90" s="308"/>
      <c r="BHS90" s="308"/>
      <c r="BHT90" s="308"/>
      <c r="BHU90" s="308"/>
      <c r="BHV90" s="308"/>
      <c r="BHW90" s="308"/>
      <c r="BHX90" s="308"/>
      <c r="BHY90" s="309"/>
      <c r="BHZ90" s="310"/>
      <c r="BIA90" s="308"/>
      <c r="BIB90" s="308"/>
      <c r="BIC90" s="308"/>
      <c r="BID90" s="308"/>
      <c r="BIE90" s="308"/>
      <c r="BIF90" s="308"/>
      <c r="BIG90" s="308"/>
      <c r="BIH90" s="308"/>
      <c r="BII90" s="315"/>
      <c r="BIJ90" s="319"/>
      <c r="BIK90" s="317"/>
      <c r="BIL90" s="305"/>
      <c r="BIM90" s="306"/>
      <c r="BIN90" s="314"/>
      <c r="BIO90" s="308"/>
      <c r="BIP90" s="308"/>
      <c r="BIQ90" s="308"/>
      <c r="BIR90" s="308"/>
      <c r="BIS90" s="308"/>
      <c r="BIT90" s="308"/>
      <c r="BIU90" s="308"/>
      <c r="BIV90" s="308"/>
      <c r="BIW90" s="308"/>
      <c r="BIX90" s="308"/>
      <c r="BIY90" s="308"/>
      <c r="BIZ90" s="308"/>
      <c r="BJA90" s="309"/>
      <c r="BJB90" s="310"/>
      <c r="BJC90" s="308"/>
      <c r="BJD90" s="308"/>
      <c r="BJE90" s="308"/>
      <c r="BJF90" s="308"/>
      <c r="BJG90" s="308"/>
      <c r="BJH90" s="308"/>
      <c r="BJI90" s="308"/>
      <c r="BJJ90" s="308"/>
      <c r="BJK90" s="315"/>
      <c r="BJL90" s="319"/>
      <c r="BJM90" s="317"/>
      <c r="BJN90" s="305"/>
      <c r="BJO90" s="306"/>
      <c r="BJP90" s="314"/>
      <c r="BJQ90" s="308"/>
      <c r="BJR90" s="308"/>
      <c r="BJS90" s="308"/>
      <c r="BJT90" s="308"/>
      <c r="BJU90" s="308"/>
      <c r="BJV90" s="308"/>
      <c r="BJW90" s="308"/>
      <c r="BJX90" s="308"/>
      <c r="BJY90" s="308"/>
      <c r="BJZ90" s="308"/>
      <c r="BKA90" s="308"/>
      <c r="BKB90" s="308"/>
      <c r="BKC90" s="309"/>
      <c r="BKD90" s="310"/>
      <c r="BKE90" s="308"/>
      <c r="BKF90" s="308"/>
      <c r="BKG90" s="308"/>
      <c r="BKH90" s="308"/>
      <c r="BKI90" s="308"/>
      <c r="BKJ90" s="308"/>
      <c r="BKK90" s="308"/>
      <c r="BKL90" s="308"/>
      <c r="BKM90" s="315"/>
      <c r="BKN90" s="319"/>
      <c r="BKO90" s="317"/>
      <c r="BKP90" s="305"/>
      <c r="BKQ90" s="306"/>
      <c r="BKR90" s="314"/>
      <c r="BKS90" s="308"/>
      <c r="BKT90" s="308"/>
      <c r="BKU90" s="308"/>
      <c r="BKV90" s="308"/>
      <c r="BKW90" s="308"/>
      <c r="BKX90" s="308"/>
      <c r="BKY90" s="308"/>
      <c r="BKZ90" s="308"/>
      <c r="BLA90" s="308"/>
      <c r="BLB90" s="308"/>
      <c r="BLC90" s="308"/>
      <c r="BLD90" s="308"/>
      <c r="BLE90" s="309"/>
      <c r="BLF90" s="310"/>
      <c r="BLG90" s="308"/>
      <c r="BLH90" s="308"/>
      <c r="BLI90" s="308"/>
      <c r="BLJ90" s="308"/>
      <c r="BLK90" s="308"/>
      <c r="BLL90" s="308"/>
      <c r="BLM90" s="308"/>
      <c r="BLN90" s="308"/>
      <c r="BLO90" s="315"/>
      <c r="BLP90" s="319"/>
      <c r="BLQ90" s="317"/>
      <c r="BLR90" s="305"/>
      <c r="BLS90" s="306"/>
      <c r="BLT90" s="314"/>
      <c r="BLU90" s="308"/>
      <c r="BLV90" s="308"/>
      <c r="BLW90" s="308"/>
      <c r="BLX90" s="308"/>
      <c r="BLY90" s="308"/>
      <c r="BLZ90" s="308"/>
      <c r="BMA90" s="308"/>
      <c r="BMB90" s="308"/>
      <c r="BMC90" s="308"/>
      <c r="BMD90" s="308"/>
      <c r="BME90" s="308"/>
      <c r="BMF90" s="308"/>
      <c r="BMG90" s="309"/>
      <c r="BMH90" s="310"/>
      <c r="BMI90" s="308"/>
      <c r="BMJ90" s="308"/>
      <c r="BMK90" s="308"/>
      <c r="BML90" s="308"/>
      <c r="BMM90" s="308"/>
      <c r="BMN90" s="308"/>
      <c r="BMO90" s="308"/>
      <c r="BMP90" s="308"/>
      <c r="BMQ90" s="315"/>
      <c r="BMR90" s="319"/>
      <c r="BMS90" s="317"/>
      <c r="BMT90" s="305"/>
      <c r="BMU90" s="306"/>
      <c r="BMV90" s="314"/>
      <c r="BMW90" s="308"/>
      <c r="BMX90" s="308"/>
      <c r="BMY90" s="308"/>
      <c r="BMZ90" s="308"/>
      <c r="BNA90" s="308"/>
      <c r="BNB90" s="308"/>
      <c r="BNC90" s="308"/>
      <c r="BND90" s="308"/>
      <c r="BNE90" s="308"/>
      <c r="BNF90" s="308"/>
      <c r="BNG90" s="308"/>
      <c r="BNH90" s="308"/>
      <c r="BNI90" s="309"/>
      <c r="BNJ90" s="310"/>
      <c r="BNK90" s="308"/>
      <c r="BNL90" s="308"/>
      <c r="BNM90" s="308"/>
      <c r="BNN90" s="308"/>
      <c r="BNO90" s="308"/>
      <c r="BNP90" s="308"/>
      <c r="BNQ90" s="308"/>
      <c r="BNR90" s="308"/>
      <c r="BNS90" s="315"/>
      <c r="BNT90" s="319"/>
      <c r="BNU90" s="317"/>
      <c r="BNV90" s="305"/>
      <c r="BNW90" s="306"/>
      <c r="BNX90" s="314"/>
      <c r="BNY90" s="308"/>
      <c r="BNZ90" s="308"/>
      <c r="BOA90" s="308"/>
      <c r="BOB90" s="308"/>
      <c r="BOC90" s="308"/>
      <c r="BOD90" s="308"/>
      <c r="BOE90" s="308"/>
      <c r="BOF90" s="308"/>
      <c r="BOG90" s="308"/>
      <c r="BOH90" s="308"/>
      <c r="BOI90" s="308"/>
      <c r="BOJ90" s="308"/>
      <c r="BOK90" s="309"/>
      <c r="BOL90" s="310"/>
      <c r="BOM90" s="308"/>
      <c r="BON90" s="308"/>
      <c r="BOO90" s="308"/>
      <c r="BOP90" s="308"/>
      <c r="BOQ90" s="308"/>
      <c r="BOR90" s="308"/>
      <c r="BOS90" s="308"/>
      <c r="BOT90" s="308"/>
      <c r="BOU90" s="315"/>
      <c r="BOV90" s="319"/>
      <c r="BOW90" s="317"/>
      <c r="BOX90" s="305"/>
      <c r="BOY90" s="306"/>
      <c r="BOZ90" s="314"/>
      <c r="BPA90" s="308"/>
      <c r="BPB90" s="308"/>
      <c r="BPC90" s="308"/>
      <c r="BPD90" s="308"/>
      <c r="BPE90" s="308"/>
      <c r="BPF90" s="308"/>
      <c r="BPG90" s="308"/>
      <c r="BPH90" s="308"/>
      <c r="BPI90" s="308"/>
      <c r="BPJ90" s="308"/>
      <c r="BPK90" s="308"/>
      <c r="BPL90" s="308"/>
      <c r="BPM90" s="309"/>
      <c r="BPN90" s="310"/>
      <c r="BPO90" s="308"/>
      <c r="BPP90" s="308"/>
      <c r="BPQ90" s="308"/>
      <c r="BPR90" s="308"/>
      <c r="BPS90" s="308"/>
      <c r="BPT90" s="308"/>
      <c r="BPU90" s="308"/>
      <c r="BPV90" s="308"/>
      <c r="BPW90" s="315"/>
      <c r="BPX90" s="319"/>
      <c r="BPY90" s="317"/>
      <c r="BPZ90" s="305"/>
      <c r="BQA90" s="306"/>
      <c r="BQB90" s="314"/>
      <c r="BQC90" s="308"/>
      <c r="BQD90" s="308"/>
      <c r="BQE90" s="308"/>
      <c r="BQF90" s="308"/>
      <c r="BQG90" s="308"/>
      <c r="BQH90" s="308"/>
      <c r="BQI90" s="308"/>
      <c r="BQJ90" s="308"/>
      <c r="BQK90" s="308"/>
      <c r="BQL90" s="308"/>
      <c r="BQM90" s="308"/>
      <c r="BQN90" s="308"/>
      <c r="BQO90" s="309"/>
      <c r="BQP90" s="310"/>
      <c r="BQQ90" s="308"/>
      <c r="BQR90" s="308"/>
      <c r="BQS90" s="308"/>
      <c r="BQT90" s="308"/>
      <c r="BQU90" s="308"/>
      <c r="BQV90" s="308"/>
      <c r="BQW90" s="308"/>
      <c r="BQX90" s="308"/>
      <c r="BQY90" s="315"/>
      <c r="BQZ90" s="319"/>
      <c r="BRA90" s="317"/>
      <c r="BRB90" s="305"/>
      <c r="BRC90" s="306"/>
      <c r="BRD90" s="314"/>
      <c r="BRE90" s="308"/>
      <c r="BRF90" s="308"/>
      <c r="BRG90" s="308"/>
      <c r="BRH90" s="308"/>
      <c r="BRI90" s="308"/>
      <c r="BRJ90" s="308"/>
      <c r="BRK90" s="308"/>
      <c r="BRL90" s="308"/>
      <c r="BRM90" s="308"/>
      <c r="BRN90" s="308"/>
      <c r="BRO90" s="308"/>
      <c r="BRP90" s="308"/>
      <c r="BRQ90" s="309"/>
      <c r="BRR90" s="310"/>
      <c r="BRS90" s="308"/>
      <c r="BRT90" s="308"/>
      <c r="BRU90" s="308"/>
      <c r="BRV90" s="308"/>
      <c r="BRW90" s="308"/>
      <c r="BRX90" s="308"/>
      <c r="BRY90" s="308"/>
      <c r="BRZ90" s="308"/>
      <c r="BSA90" s="315"/>
      <c r="BSB90" s="319"/>
      <c r="BSC90" s="317"/>
      <c r="BSD90" s="305"/>
      <c r="BSE90" s="306"/>
      <c r="BSF90" s="314"/>
      <c r="BSG90" s="308"/>
      <c r="BSH90" s="308"/>
      <c r="BSI90" s="308"/>
      <c r="BSJ90" s="308"/>
      <c r="BSK90" s="308"/>
      <c r="BSL90" s="308"/>
      <c r="BSM90" s="308"/>
      <c r="BSN90" s="308"/>
      <c r="BSO90" s="308"/>
      <c r="BSP90" s="308"/>
      <c r="BSQ90" s="308"/>
      <c r="BSR90" s="308"/>
      <c r="BSS90" s="309"/>
      <c r="BST90" s="310"/>
      <c r="BSU90" s="308"/>
      <c r="BSV90" s="308"/>
      <c r="BSW90" s="308"/>
      <c r="BSX90" s="308"/>
      <c r="BSY90" s="308"/>
      <c r="BSZ90" s="308"/>
      <c r="BTA90" s="308"/>
      <c r="BTB90" s="308"/>
      <c r="BTC90" s="315"/>
      <c r="BTD90" s="319"/>
      <c r="BTE90" s="317"/>
      <c r="BTF90" s="305"/>
      <c r="BTG90" s="306"/>
      <c r="BTH90" s="314"/>
      <c r="BTI90" s="308"/>
      <c r="BTJ90" s="308"/>
      <c r="BTK90" s="308"/>
      <c r="BTL90" s="308"/>
      <c r="BTM90" s="308"/>
      <c r="BTN90" s="308"/>
      <c r="BTO90" s="308"/>
      <c r="BTP90" s="308"/>
      <c r="BTQ90" s="308"/>
      <c r="BTR90" s="308"/>
      <c r="BTS90" s="308"/>
      <c r="BTT90" s="308"/>
      <c r="BTU90" s="309"/>
      <c r="BTV90" s="310"/>
      <c r="BTW90" s="308"/>
      <c r="BTX90" s="308"/>
      <c r="BTY90" s="308"/>
      <c r="BTZ90" s="308"/>
      <c r="BUA90" s="308"/>
      <c r="BUB90" s="308"/>
      <c r="BUC90" s="308"/>
      <c r="BUD90" s="308"/>
      <c r="BUE90" s="315"/>
      <c r="BUF90" s="319"/>
      <c r="BUG90" s="317"/>
      <c r="BUH90" s="305"/>
      <c r="BUI90" s="306"/>
      <c r="BUJ90" s="314"/>
      <c r="BUK90" s="308"/>
      <c r="BUL90" s="308"/>
      <c r="BUM90" s="308"/>
      <c r="BUN90" s="308"/>
      <c r="BUO90" s="308"/>
      <c r="BUP90" s="308"/>
      <c r="BUQ90" s="308"/>
      <c r="BUR90" s="308"/>
      <c r="BUS90" s="308"/>
      <c r="BUT90" s="308"/>
      <c r="BUU90" s="308"/>
      <c r="BUV90" s="308"/>
      <c r="BUW90" s="309"/>
      <c r="BUX90" s="310"/>
      <c r="BUY90" s="308"/>
      <c r="BUZ90" s="308"/>
      <c r="BVA90" s="308"/>
      <c r="BVB90" s="308"/>
      <c r="BVC90" s="308"/>
      <c r="BVD90" s="308"/>
      <c r="BVE90" s="308"/>
      <c r="BVF90" s="308"/>
      <c r="BVG90" s="315"/>
      <c r="BVH90" s="319"/>
      <c r="BVI90" s="317"/>
      <c r="BVJ90" s="305"/>
      <c r="BVK90" s="306"/>
      <c r="BVL90" s="314"/>
      <c r="BVM90" s="308"/>
      <c r="BVN90" s="308"/>
      <c r="BVO90" s="308"/>
      <c r="BVP90" s="308"/>
      <c r="BVQ90" s="308"/>
      <c r="BVR90" s="308"/>
      <c r="BVS90" s="308"/>
      <c r="BVT90" s="308"/>
      <c r="BVU90" s="308"/>
      <c r="BVV90" s="308"/>
      <c r="BVW90" s="308"/>
      <c r="BVX90" s="308"/>
      <c r="BVY90" s="309"/>
      <c r="BVZ90" s="310"/>
      <c r="BWA90" s="308"/>
      <c r="BWB90" s="308"/>
      <c r="BWC90" s="308"/>
      <c r="BWD90" s="308"/>
      <c r="BWE90" s="308"/>
      <c r="BWF90" s="308"/>
      <c r="BWG90" s="308"/>
      <c r="BWH90" s="308"/>
      <c r="BWI90" s="315"/>
      <c r="BWJ90" s="319"/>
      <c r="BWK90" s="317"/>
      <c r="BWL90" s="305"/>
      <c r="BWM90" s="306"/>
      <c r="BWN90" s="314"/>
      <c r="BWO90" s="308"/>
      <c r="BWP90" s="308"/>
      <c r="BWQ90" s="308"/>
      <c r="BWR90" s="308"/>
      <c r="BWS90" s="308"/>
      <c r="BWT90" s="308"/>
      <c r="BWU90" s="308"/>
      <c r="BWV90" s="308"/>
      <c r="BWW90" s="308"/>
      <c r="BWX90" s="308"/>
      <c r="BWY90" s="308"/>
      <c r="BWZ90" s="308"/>
      <c r="BXA90" s="309"/>
      <c r="BXB90" s="310"/>
      <c r="BXC90" s="308"/>
      <c r="BXD90" s="308"/>
      <c r="BXE90" s="308"/>
      <c r="BXF90" s="308"/>
      <c r="BXG90" s="308"/>
      <c r="BXH90" s="308"/>
      <c r="BXI90" s="308"/>
      <c r="BXJ90" s="308"/>
      <c r="BXK90" s="315"/>
      <c r="BXL90" s="319"/>
      <c r="BXM90" s="317"/>
      <c r="BXN90" s="305"/>
      <c r="BXO90" s="306"/>
      <c r="BXP90" s="314"/>
      <c r="BXQ90" s="308"/>
      <c r="BXR90" s="308"/>
      <c r="BXS90" s="308"/>
      <c r="BXT90" s="308"/>
      <c r="BXU90" s="308"/>
      <c r="BXV90" s="308"/>
      <c r="BXW90" s="308"/>
      <c r="BXX90" s="308"/>
      <c r="BXY90" s="308"/>
      <c r="BXZ90" s="308"/>
      <c r="BYA90" s="308"/>
      <c r="BYB90" s="308"/>
      <c r="BYC90" s="309"/>
      <c r="BYD90" s="310"/>
      <c r="BYE90" s="308"/>
      <c r="BYF90" s="308"/>
      <c r="BYG90" s="308"/>
      <c r="BYH90" s="308"/>
      <c r="BYI90" s="308"/>
      <c r="BYJ90" s="308"/>
      <c r="BYK90" s="308"/>
      <c r="BYL90" s="308"/>
      <c r="BYM90" s="315"/>
      <c r="BYN90" s="319"/>
      <c r="BYO90" s="317"/>
      <c r="BYP90" s="305"/>
      <c r="BYQ90" s="306"/>
      <c r="BYR90" s="314"/>
      <c r="BYS90" s="308"/>
      <c r="BYT90" s="308"/>
      <c r="BYU90" s="308"/>
      <c r="BYV90" s="308"/>
      <c r="BYW90" s="308"/>
      <c r="BYX90" s="308"/>
      <c r="BYY90" s="308"/>
      <c r="BYZ90" s="308"/>
      <c r="BZA90" s="308"/>
      <c r="BZB90" s="308"/>
      <c r="BZC90" s="308"/>
      <c r="BZD90" s="308"/>
      <c r="BZE90" s="309"/>
      <c r="BZF90" s="310"/>
      <c r="BZG90" s="308"/>
      <c r="BZH90" s="308"/>
      <c r="BZI90" s="308"/>
      <c r="BZJ90" s="308"/>
      <c r="BZK90" s="308"/>
      <c r="BZL90" s="308"/>
      <c r="BZM90" s="308"/>
      <c r="BZN90" s="308"/>
      <c r="BZO90" s="315"/>
      <c r="BZP90" s="319"/>
      <c r="BZQ90" s="317"/>
      <c r="BZR90" s="305"/>
      <c r="BZS90" s="306"/>
      <c r="BZT90" s="314"/>
      <c r="BZU90" s="308"/>
      <c r="BZV90" s="308"/>
      <c r="BZW90" s="308"/>
      <c r="BZX90" s="308"/>
      <c r="BZY90" s="308"/>
      <c r="BZZ90" s="308"/>
      <c r="CAA90" s="308"/>
      <c r="CAB90" s="308"/>
      <c r="CAC90" s="308"/>
      <c r="CAD90" s="308"/>
      <c r="CAE90" s="308"/>
      <c r="CAF90" s="308"/>
      <c r="CAG90" s="309"/>
      <c r="CAH90" s="310"/>
      <c r="CAI90" s="308"/>
      <c r="CAJ90" s="308"/>
      <c r="CAK90" s="308"/>
      <c r="CAL90" s="308"/>
      <c r="CAM90" s="308"/>
      <c r="CAN90" s="308"/>
      <c r="CAO90" s="308"/>
      <c r="CAP90" s="308"/>
      <c r="CAQ90" s="315"/>
      <c r="CAR90" s="319"/>
      <c r="CAS90" s="317"/>
      <c r="CAT90" s="305"/>
      <c r="CAU90" s="306"/>
      <c r="CAV90" s="314"/>
      <c r="CAW90" s="308"/>
      <c r="CAX90" s="308"/>
      <c r="CAY90" s="308"/>
      <c r="CAZ90" s="308"/>
      <c r="CBA90" s="308"/>
      <c r="CBB90" s="308"/>
      <c r="CBC90" s="308"/>
      <c r="CBD90" s="308"/>
      <c r="CBE90" s="308"/>
      <c r="CBF90" s="308"/>
      <c r="CBG90" s="308"/>
      <c r="CBH90" s="308"/>
      <c r="CBI90" s="309"/>
      <c r="CBJ90" s="310"/>
      <c r="CBK90" s="308"/>
      <c r="CBL90" s="308"/>
      <c r="CBM90" s="308"/>
      <c r="CBN90" s="308"/>
      <c r="CBO90" s="308"/>
      <c r="CBP90" s="308"/>
      <c r="CBQ90" s="308"/>
      <c r="CBR90" s="308"/>
      <c r="CBS90" s="315"/>
      <c r="CBT90" s="319"/>
      <c r="CBU90" s="317"/>
      <c r="CBV90" s="305"/>
      <c r="CBW90" s="306"/>
      <c r="CBX90" s="314"/>
      <c r="CBY90" s="308"/>
      <c r="CBZ90" s="308"/>
      <c r="CCA90" s="308"/>
      <c r="CCB90" s="308"/>
      <c r="CCC90" s="308"/>
      <c r="CCD90" s="308"/>
      <c r="CCE90" s="308"/>
      <c r="CCF90" s="308"/>
      <c r="CCG90" s="308"/>
      <c r="CCH90" s="308"/>
      <c r="CCI90" s="308"/>
      <c r="CCJ90" s="308"/>
      <c r="CCK90" s="309"/>
      <c r="CCL90" s="310"/>
      <c r="CCM90" s="308"/>
      <c r="CCN90" s="308"/>
      <c r="CCO90" s="308"/>
      <c r="CCP90" s="308"/>
      <c r="CCQ90" s="308"/>
      <c r="CCR90" s="308"/>
      <c r="CCS90" s="308"/>
      <c r="CCT90" s="308"/>
      <c r="CCU90" s="315"/>
      <c r="CCV90" s="319"/>
      <c r="CCW90" s="317"/>
      <c r="CCX90" s="305"/>
      <c r="CCY90" s="306"/>
      <c r="CCZ90" s="314"/>
      <c r="CDA90" s="308"/>
      <c r="CDB90" s="308"/>
      <c r="CDC90" s="308"/>
      <c r="CDD90" s="308"/>
      <c r="CDE90" s="308"/>
      <c r="CDF90" s="308"/>
      <c r="CDG90" s="308"/>
      <c r="CDH90" s="308"/>
      <c r="CDI90" s="308"/>
      <c r="CDJ90" s="308"/>
      <c r="CDK90" s="308"/>
      <c r="CDL90" s="308"/>
      <c r="CDM90" s="309"/>
      <c r="CDN90" s="310"/>
      <c r="CDO90" s="308"/>
      <c r="CDP90" s="308"/>
      <c r="CDQ90" s="308"/>
      <c r="CDR90" s="308"/>
      <c r="CDS90" s="308"/>
      <c r="CDT90" s="308"/>
      <c r="CDU90" s="308"/>
      <c r="CDV90" s="308"/>
      <c r="CDW90" s="315"/>
      <c r="CDX90" s="319"/>
      <c r="CDY90" s="317"/>
      <c r="CDZ90" s="305"/>
      <c r="CEA90" s="306"/>
      <c r="CEB90" s="314"/>
      <c r="CEC90" s="308"/>
      <c r="CED90" s="308"/>
      <c r="CEE90" s="308"/>
      <c r="CEF90" s="308"/>
      <c r="CEG90" s="308"/>
      <c r="CEH90" s="308"/>
      <c r="CEI90" s="308"/>
      <c r="CEJ90" s="308"/>
      <c r="CEK90" s="308"/>
      <c r="CEL90" s="308"/>
      <c r="CEM90" s="308"/>
      <c r="CEN90" s="308"/>
      <c r="CEO90" s="309"/>
      <c r="CEP90" s="310"/>
      <c r="CEQ90" s="308"/>
      <c r="CER90" s="308"/>
      <c r="CES90" s="308"/>
      <c r="CET90" s="308"/>
      <c r="CEU90" s="308"/>
      <c r="CEV90" s="308"/>
      <c r="CEW90" s="308"/>
      <c r="CEX90" s="308"/>
      <c r="CEY90" s="315"/>
      <c r="CEZ90" s="319"/>
      <c r="CFA90" s="317"/>
      <c r="CFB90" s="305"/>
      <c r="CFC90" s="306"/>
      <c r="CFD90" s="314"/>
      <c r="CFE90" s="308"/>
      <c r="CFF90" s="308"/>
      <c r="CFG90" s="308"/>
      <c r="CFH90" s="308"/>
      <c r="CFI90" s="308"/>
      <c r="CFJ90" s="308"/>
      <c r="CFK90" s="308"/>
      <c r="CFL90" s="308"/>
      <c r="CFM90" s="308"/>
      <c r="CFN90" s="308"/>
      <c r="CFO90" s="308"/>
      <c r="CFP90" s="308"/>
      <c r="CFQ90" s="309"/>
      <c r="CFR90" s="310"/>
      <c r="CFS90" s="308"/>
      <c r="CFT90" s="308"/>
      <c r="CFU90" s="308"/>
      <c r="CFV90" s="308"/>
      <c r="CFW90" s="308"/>
      <c r="CFX90" s="308"/>
      <c r="CFY90" s="308"/>
      <c r="CFZ90" s="308"/>
      <c r="CGA90" s="315"/>
      <c r="CGB90" s="319"/>
      <c r="CGC90" s="317"/>
      <c r="CGD90" s="305"/>
      <c r="CGE90" s="306"/>
      <c r="CGF90" s="314"/>
      <c r="CGG90" s="308"/>
      <c r="CGH90" s="308"/>
      <c r="CGI90" s="308"/>
      <c r="CGJ90" s="308"/>
      <c r="CGK90" s="308"/>
      <c r="CGL90" s="308"/>
      <c r="CGM90" s="308"/>
      <c r="CGN90" s="308"/>
      <c r="CGO90" s="308"/>
      <c r="CGP90" s="308"/>
      <c r="CGQ90" s="308"/>
      <c r="CGR90" s="308"/>
      <c r="CGS90" s="309"/>
      <c r="CGT90" s="310"/>
      <c r="CGU90" s="308"/>
      <c r="CGV90" s="308"/>
      <c r="CGW90" s="308"/>
      <c r="CGX90" s="308"/>
      <c r="CGY90" s="308"/>
      <c r="CGZ90" s="308"/>
      <c r="CHA90" s="308"/>
      <c r="CHB90" s="308"/>
      <c r="CHC90" s="315"/>
      <c r="CHD90" s="319"/>
      <c r="CHE90" s="317"/>
      <c r="CHF90" s="305"/>
      <c r="CHG90" s="306"/>
      <c r="CHH90" s="314"/>
      <c r="CHI90" s="308"/>
      <c r="CHJ90" s="308"/>
      <c r="CHK90" s="308"/>
      <c r="CHL90" s="308"/>
      <c r="CHM90" s="308"/>
      <c r="CHN90" s="308"/>
      <c r="CHO90" s="308"/>
      <c r="CHP90" s="308"/>
      <c r="CHQ90" s="308"/>
      <c r="CHR90" s="308"/>
      <c r="CHS90" s="308"/>
      <c r="CHT90" s="308"/>
      <c r="CHU90" s="309"/>
      <c r="CHV90" s="310"/>
      <c r="CHW90" s="308"/>
      <c r="CHX90" s="308"/>
      <c r="CHY90" s="308"/>
      <c r="CHZ90" s="308"/>
      <c r="CIA90" s="308"/>
      <c r="CIB90" s="308"/>
      <c r="CIC90" s="308"/>
      <c r="CID90" s="308"/>
      <c r="CIE90" s="315"/>
      <c r="CIF90" s="319"/>
      <c r="CIG90" s="317"/>
      <c r="CIH90" s="305"/>
      <c r="CII90" s="306"/>
      <c r="CIJ90" s="314"/>
      <c r="CIK90" s="308"/>
      <c r="CIL90" s="308"/>
      <c r="CIM90" s="308"/>
      <c r="CIN90" s="308"/>
      <c r="CIO90" s="308"/>
      <c r="CIP90" s="308"/>
      <c r="CIQ90" s="308"/>
      <c r="CIR90" s="308"/>
      <c r="CIS90" s="308"/>
      <c r="CIT90" s="308"/>
      <c r="CIU90" s="308"/>
      <c r="CIV90" s="308"/>
      <c r="CIW90" s="309"/>
      <c r="CIX90" s="310"/>
      <c r="CIY90" s="308"/>
      <c r="CIZ90" s="308"/>
      <c r="CJA90" s="308"/>
      <c r="CJB90" s="308"/>
      <c r="CJC90" s="308"/>
      <c r="CJD90" s="308"/>
      <c r="CJE90" s="308"/>
      <c r="CJF90" s="308"/>
      <c r="CJG90" s="315"/>
      <c r="CJH90" s="319"/>
      <c r="CJI90" s="317"/>
      <c r="CJJ90" s="305"/>
      <c r="CJK90" s="306"/>
      <c r="CJL90" s="314"/>
      <c r="CJM90" s="308"/>
      <c r="CJN90" s="308"/>
      <c r="CJO90" s="308"/>
      <c r="CJP90" s="308"/>
      <c r="CJQ90" s="308"/>
      <c r="CJR90" s="308"/>
      <c r="CJS90" s="308"/>
      <c r="CJT90" s="308"/>
      <c r="CJU90" s="308"/>
      <c r="CJV90" s="308"/>
      <c r="CJW90" s="308"/>
      <c r="CJX90" s="308"/>
      <c r="CJY90" s="309"/>
      <c r="CJZ90" s="310"/>
      <c r="CKA90" s="308"/>
      <c r="CKB90" s="308"/>
      <c r="CKC90" s="308"/>
      <c r="CKD90" s="308"/>
      <c r="CKE90" s="308"/>
      <c r="CKF90" s="308"/>
      <c r="CKG90" s="308"/>
      <c r="CKH90" s="308"/>
      <c r="CKI90" s="315"/>
      <c r="CKJ90" s="319"/>
      <c r="CKK90" s="317"/>
      <c r="CKL90" s="305"/>
      <c r="CKM90" s="306"/>
      <c r="CKN90" s="314"/>
      <c r="CKO90" s="308"/>
      <c r="CKP90" s="308"/>
      <c r="CKQ90" s="308"/>
      <c r="CKR90" s="308"/>
      <c r="CKS90" s="308"/>
      <c r="CKT90" s="308"/>
      <c r="CKU90" s="308"/>
      <c r="CKV90" s="308"/>
      <c r="CKW90" s="308"/>
      <c r="CKX90" s="308"/>
      <c r="CKY90" s="308"/>
      <c r="CKZ90" s="308"/>
      <c r="CLA90" s="309"/>
      <c r="CLB90" s="310"/>
      <c r="CLC90" s="308"/>
      <c r="CLD90" s="308"/>
      <c r="CLE90" s="308"/>
      <c r="CLF90" s="308"/>
      <c r="CLG90" s="308"/>
      <c r="CLH90" s="308"/>
      <c r="CLI90" s="308"/>
      <c r="CLJ90" s="308"/>
      <c r="CLK90" s="315"/>
      <c r="CLL90" s="319"/>
      <c r="CLM90" s="317"/>
      <c r="CLN90" s="305"/>
      <c r="CLO90" s="306"/>
      <c r="CLP90" s="314"/>
      <c r="CLQ90" s="308"/>
      <c r="CLR90" s="308"/>
      <c r="CLS90" s="308"/>
      <c r="CLT90" s="308"/>
      <c r="CLU90" s="308"/>
      <c r="CLV90" s="308"/>
      <c r="CLW90" s="308"/>
      <c r="CLX90" s="308"/>
      <c r="CLY90" s="308"/>
      <c r="CLZ90" s="308"/>
      <c r="CMA90" s="308"/>
      <c r="CMB90" s="308"/>
      <c r="CMC90" s="309"/>
      <c r="CMD90" s="310"/>
      <c r="CME90" s="308"/>
      <c r="CMF90" s="308"/>
      <c r="CMG90" s="308"/>
      <c r="CMH90" s="308"/>
      <c r="CMI90" s="308"/>
      <c r="CMJ90" s="308"/>
      <c r="CMK90" s="308"/>
      <c r="CML90" s="308"/>
      <c r="CMM90" s="315"/>
      <c r="CMN90" s="319"/>
      <c r="CMO90" s="317"/>
      <c r="CMP90" s="305"/>
      <c r="CMQ90" s="306"/>
      <c r="CMR90" s="314"/>
      <c r="CMS90" s="308"/>
      <c r="CMT90" s="308"/>
      <c r="CMU90" s="308"/>
      <c r="CMV90" s="308"/>
      <c r="CMW90" s="308"/>
      <c r="CMX90" s="308"/>
      <c r="CMY90" s="308"/>
      <c r="CMZ90" s="308"/>
      <c r="CNA90" s="308"/>
      <c r="CNB90" s="308"/>
      <c r="CNC90" s="308"/>
      <c r="CND90" s="308"/>
      <c r="CNE90" s="309"/>
      <c r="CNF90" s="310"/>
      <c r="CNG90" s="308"/>
      <c r="CNH90" s="308"/>
      <c r="CNI90" s="308"/>
      <c r="CNJ90" s="308"/>
      <c r="CNK90" s="308"/>
      <c r="CNL90" s="308"/>
      <c r="CNM90" s="308"/>
      <c r="CNN90" s="308"/>
      <c r="CNO90" s="315"/>
      <c r="CNP90" s="319"/>
      <c r="CNQ90" s="317"/>
      <c r="CNR90" s="305"/>
      <c r="CNS90" s="306"/>
      <c r="CNT90" s="314"/>
      <c r="CNU90" s="308"/>
      <c r="CNV90" s="308"/>
      <c r="CNW90" s="308"/>
      <c r="CNX90" s="308"/>
      <c r="CNY90" s="308"/>
      <c r="CNZ90" s="308"/>
      <c r="COA90" s="308"/>
      <c r="COB90" s="308"/>
      <c r="COC90" s="308"/>
      <c r="COD90" s="308"/>
      <c r="COE90" s="308"/>
      <c r="COF90" s="308"/>
      <c r="COG90" s="309"/>
      <c r="COH90" s="310"/>
      <c r="COI90" s="308"/>
      <c r="COJ90" s="308"/>
      <c r="COK90" s="308"/>
      <c r="COL90" s="308"/>
      <c r="COM90" s="308"/>
      <c r="CON90" s="308"/>
      <c r="COO90" s="308"/>
      <c r="COP90" s="308"/>
      <c r="COQ90" s="315"/>
      <c r="COR90" s="319"/>
      <c r="COS90" s="317"/>
      <c r="COT90" s="305"/>
      <c r="COU90" s="306"/>
      <c r="COV90" s="314"/>
      <c r="COW90" s="308"/>
      <c r="COX90" s="308"/>
      <c r="COY90" s="308"/>
      <c r="COZ90" s="308"/>
      <c r="CPA90" s="308"/>
      <c r="CPB90" s="308"/>
      <c r="CPC90" s="308"/>
      <c r="CPD90" s="308"/>
      <c r="CPE90" s="308"/>
      <c r="CPF90" s="308"/>
      <c r="CPG90" s="308"/>
      <c r="CPH90" s="308"/>
      <c r="CPI90" s="309"/>
      <c r="CPJ90" s="310"/>
      <c r="CPK90" s="308"/>
      <c r="CPL90" s="308"/>
      <c r="CPM90" s="308"/>
      <c r="CPN90" s="308"/>
      <c r="CPO90" s="308"/>
      <c r="CPP90" s="308"/>
      <c r="CPQ90" s="308"/>
      <c r="CPR90" s="308"/>
      <c r="CPS90" s="315"/>
      <c r="CPT90" s="319"/>
      <c r="CPU90" s="317"/>
      <c r="CPV90" s="305"/>
      <c r="CPW90" s="306"/>
      <c r="CPX90" s="314"/>
      <c r="CPY90" s="308"/>
      <c r="CPZ90" s="308"/>
      <c r="CQA90" s="308"/>
      <c r="CQB90" s="308"/>
      <c r="CQC90" s="308"/>
      <c r="CQD90" s="308"/>
      <c r="CQE90" s="308"/>
      <c r="CQF90" s="308"/>
      <c r="CQG90" s="308"/>
      <c r="CQH90" s="308"/>
      <c r="CQI90" s="308"/>
      <c r="CQJ90" s="308"/>
      <c r="CQK90" s="309"/>
      <c r="CQL90" s="310"/>
      <c r="CQM90" s="308"/>
      <c r="CQN90" s="308"/>
      <c r="CQO90" s="308"/>
      <c r="CQP90" s="308"/>
      <c r="CQQ90" s="308"/>
      <c r="CQR90" s="308"/>
      <c r="CQS90" s="308"/>
      <c r="CQT90" s="308"/>
      <c r="CQU90" s="315"/>
      <c r="CQV90" s="319"/>
      <c r="CQW90" s="317"/>
      <c r="CQX90" s="305"/>
      <c r="CQY90" s="306"/>
      <c r="CQZ90" s="314"/>
      <c r="CRA90" s="308"/>
      <c r="CRB90" s="308"/>
      <c r="CRC90" s="308"/>
      <c r="CRD90" s="308"/>
      <c r="CRE90" s="308"/>
      <c r="CRF90" s="308"/>
      <c r="CRG90" s="308"/>
      <c r="CRH90" s="308"/>
      <c r="CRI90" s="308"/>
      <c r="CRJ90" s="308"/>
      <c r="CRK90" s="308"/>
      <c r="CRL90" s="308"/>
      <c r="CRM90" s="309"/>
      <c r="CRN90" s="310"/>
      <c r="CRO90" s="308"/>
      <c r="CRP90" s="308"/>
      <c r="CRQ90" s="308"/>
      <c r="CRR90" s="308"/>
      <c r="CRS90" s="308"/>
      <c r="CRT90" s="308"/>
      <c r="CRU90" s="308"/>
      <c r="CRV90" s="308"/>
      <c r="CRW90" s="315"/>
      <c r="CRX90" s="319"/>
      <c r="CRY90" s="317"/>
      <c r="CRZ90" s="305"/>
      <c r="CSA90" s="306"/>
      <c r="CSB90" s="314"/>
      <c r="CSC90" s="308"/>
      <c r="CSD90" s="308"/>
      <c r="CSE90" s="308"/>
      <c r="CSF90" s="308"/>
      <c r="CSG90" s="308"/>
      <c r="CSH90" s="308"/>
      <c r="CSI90" s="308"/>
      <c r="CSJ90" s="308"/>
      <c r="CSK90" s="308"/>
      <c r="CSL90" s="308"/>
      <c r="CSM90" s="308"/>
      <c r="CSN90" s="308"/>
      <c r="CSO90" s="309"/>
      <c r="CSP90" s="310"/>
      <c r="CSQ90" s="308"/>
      <c r="CSR90" s="308"/>
      <c r="CSS90" s="308"/>
      <c r="CST90" s="308"/>
      <c r="CSU90" s="308"/>
      <c r="CSV90" s="308"/>
      <c r="CSW90" s="308"/>
      <c r="CSX90" s="308"/>
      <c r="CSY90" s="315"/>
      <c r="CSZ90" s="319"/>
      <c r="CTA90" s="317"/>
      <c r="CTB90" s="305"/>
      <c r="CTC90" s="306"/>
      <c r="CTD90" s="314"/>
      <c r="CTE90" s="308"/>
      <c r="CTF90" s="308"/>
      <c r="CTG90" s="308"/>
      <c r="CTH90" s="308"/>
      <c r="CTI90" s="308"/>
      <c r="CTJ90" s="308"/>
      <c r="CTK90" s="308"/>
      <c r="CTL90" s="308"/>
      <c r="CTM90" s="308"/>
      <c r="CTN90" s="308"/>
      <c r="CTO90" s="308"/>
      <c r="CTP90" s="308"/>
      <c r="CTQ90" s="309"/>
      <c r="CTR90" s="310"/>
      <c r="CTS90" s="308"/>
      <c r="CTT90" s="308"/>
      <c r="CTU90" s="308"/>
      <c r="CTV90" s="308"/>
      <c r="CTW90" s="308"/>
      <c r="CTX90" s="308"/>
      <c r="CTY90" s="308"/>
      <c r="CTZ90" s="308"/>
      <c r="CUA90" s="315"/>
      <c r="CUB90" s="319"/>
      <c r="CUC90" s="317"/>
      <c r="CUD90" s="305"/>
      <c r="CUE90" s="306"/>
      <c r="CUF90" s="314"/>
      <c r="CUG90" s="308"/>
      <c r="CUH90" s="308"/>
      <c r="CUI90" s="308"/>
      <c r="CUJ90" s="308"/>
      <c r="CUK90" s="308"/>
      <c r="CUL90" s="308"/>
      <c r="CUM90" s="308"/>
      <c r="CUN90" s="308"/>
      <c r="CUO90" s="308"/>
      <c r="CUP90" s="308"/>
      <c r="CUQ90" s="308"/>
      <c r="CUR90" s="308"/>
      <c r="CUS90" s="309"/>
      <c r="CUT90" s="310"/>
      <c r="CUU90" s="308"/>
      <c r="CUV90" s="308"/>
      <c r="CUW90" s="308"/>
      <c r="CUX90" s="308"/>
      <c r="CUY90" s="308"/>
      <c r="CUZ90" s="308"/>
      <c r="CVA90" s="308"/>
      <c r="CVB90" s="308"/>
      <c r="CVC90" s="315"/>
      <c r="CVD90" s="319"/>
      <c r="CVE90" s="317"/>
      <c r="CVF90" s="305"/>
      <c r="CVG90" s="306"/>
      <c r="CVH90" s="314"/>
      <c r="CVI90" s="308"/>
      <c r="CVJ90" s="308"/>
      <c r="CVK90" s="308"/>
      <c r="CVL90" s="308"/>
      <c r="CVM90" s="308"/>
      <c r="CVN90" s="308"/>
      <c r="CVO90" s="308"/>
      <c r="CVP90" s="308"/>
      <c r="CVQ90" s="308"/>
      <c r="CVR90" s="308"/>
      <c r="CVS90" s="308"/>
      <c r="CVT90" s="308"/>
      <c r="CVU90" s="309"/>
      <c r="CVV90" s="310"/>
      <c r="CVW90" s="308"/>
      <c r="CVX90" s="308"/>
      <c r="CVY90" s="308"/>
      <c r="CVZ90" s="308"/>
      <c r="CWA90" s="308"/>
      <c r="CWB90" s="308"/>
      <c r="CWC90" s="308"/>
      <c r="CWD90" s="308"/>
      <c r="CWE90" s="315"/>
      <c r="CWF90" s="319"/>
      <c r="CWG90" s="317"/>
      <c r="CWH90" s="305"/>
      <c r="CWI90" s="306"/>
      <c r="CWJ90" s="314"/>
      <c r="CWK90" s="308"/>
      <c r="CWL90" s="308"/>
      <c r="CWM90" s="308"/>
      <c r="CWN90" s="308"/>
      <c r="CWO90" s="308"/>
      <c r="CWP90" s="308"/>
      <c r="CWQ90" s="308"/>
      <c r="CWR90" s="308"/>
      <c r="CWS90" s="308"/>
      <c r="CWT90" s="308"/>
      <c r="CWU90" s="308"/>
      <c r="CWV90" s="308"/>
      <c r="CWW90" s="309"/>
      <c r="CWX90" s="310"/>
      <c r="CWY90" s="308"/>
      <c r="CWZ90" s="308"/>
      <c r="CXA90" s="308"/>
      <c r="CXB90" s="308"/>
      <c r="CXC90" s="308"/>
      <c r="CXD90" s="308"/>
      <c r="CXE90" s="308"/>
      <c r="CXF90" s="308"/>
      <c r="CXG90" s="315"/>
      <c r="CXH90" s="319"/>
      <c r="CXI90" s="317"/>
      <c r="CXJ90" s="305"/>
      <c r="CXK90" s="306"/>
      <c r="CXL90" s="314"/>
      <c r="CXM90" s="308"/>
      <c r="CXN90" s="308"/>
      <c r="CXO90" s="308"/>
      <c r="CXP90" s="308"/>
      <c r="CXQ90" s="308"/>
      <c r="CXR90" s="308"/>
      <c r="CXS90" s="308"/>
      <c r="CXT90" s="308"/>
      <c r="CXU90" s="308"/>
      <c r="CXV90" s="308"/>
      <c r="CXW90" s="308"/>
      <c r="CXX90" s="308"/>
      <c r="CXY90" s="309"/>
      <c r="CXZ90" s="310"/>
      <c r="CYA90" s="308"/>
      <c r="CYB90" s="308"/>
      <c r="CYC90" s="308"/>
      <c r="CYD90" s="308"/>
      <c r="CYE90" s="308"/>
      <c r="CYF90" s="308"/>
      <c r="CYG90" s="308"/>
      <c r="CYH90" s="308"/>
      <c r="CYI90" s="315"/>
      <c r="CYJ90" s="319"/>
      <c r="CYK90" s="317"/>
      <c r="CYL90" s="305"/>
      <c r="CYM90" s="306"/>
      <c r="CYN90" s="314"/>
      <c r="CYO90" s="308"/>
      <c r="CYP90" s="308"/>
      <c r="CYQ90" s="308"/>
      <c r="CYR90" s="308"/>
      <c r="CYS90" s="308"/>
      <c r="CYT90" s="308"/>
      <c r="CYU90" s="308"/>
      <c r="CYV90" s="308"/>
      <c r="CYW90" s="308"/>
      <c r="CYX90" s="308"/>
      <c r="CYY90" s="308"/>
      <c r="CYZ90" s="308"/>
      <c r="CZA90" s="309"/>
      <c r="CZB90" s="310"/>
      <c r="CZC90" s="308"/>
      <c r="CZD90" s="308"/>
      <c r="CZE90" s="308"/>
      <c r="CZF90" s="308"/>
      <c r="CZG90" s="308"/>
      <c r="CZH90" s="308"/>
      <c r="CZI90" s="308"/>
      <c r="CZJ90" s="308"/>
      <c r="CZK90" s="315"/>
      <c r="CZL90" s="319"/>
      <c r="CZM90" s="317"/>
      <c r="CZN90" s="305"/>
      <c r="CZO90" s="306"/>
      <c r="CZP90" s="314"/>
      <c r="CZQ90" s="308"/>
      <c r="CZR90" s="308"/>
      <c r="CZS90" s="308"/>
      <c r="CZT90" s="308"/>
      <c r="CZU90" s="308"/>
      <c r="CZV90" s="308"/>
      <c r="CZW90" s="308"/>
      <c r="CZX90" s="308"/>
      <c r="CZY90" s="308"/>
      <c r="CZZ90" s="308"/>
      <c r="DAA90" s="308"/>
      <c r="DAB90" s="308"/>
      <c r="DAC90" s="309"/>
      <c r="DAD90" s="310"/>
      <c r="DAE90" s="308"/>
      <c r="DAF90" s="308"/>
      <c r="DAG90" s="308"/>
      <c r="DAH90" s="308"/>
      <c r="DAI90" s="308"/>
      <c r="DAJ90" s="308"/>
      <c r="DAK90" s="308"/>
      <c r="DAL90" s="308"/>
      <c r="DAM90" s="315"/>
      <c r="DAN90" s="319"/>
      <c r="DAO90" s="317"/>
      <c r="DAP90" s="305"/>
      <c r="DAQ90" s="306"/>
      <c r="DAR90" s="314"/>
      <c r="DAS90" s="308"/>
      <c r="DAT90" s="308"/>
      <c r="DAU90" s="308"/>
      <c r="DAV90" s="308"/>
      <c r="DAW90" s="308"/>
      <c r="DAX90" s="308"/>
      <c r="DAY90" s="308"/>
      <c r="DAZ90" s="308"/>
      <c r="DBA90" s="308"/>
      <c r="DBB90" s="308"/>
      <c r="DBC90" s="308"/>
      <c r="DBD90" s="308"/>
      <c r="DBE90" s="309"/>
      <c r="DBF90" s="310"/>
      <c r="DBG90" s="308"/>
      <c r="DBH90" s="308"/>
      <c r="DBI90" s="308"/>
      <c r="DBJ90" s="308"/>
      <c r="DBK90" s="308"/>
      <c r="DBL90" s="308"/>
      <c r="DBM90" s="308"/>
      <c r="DBN90" s="308"/>
      <c r="DBO90" s="315"/>
      <c r="DBP90" s="319"/>
      <c r="DBQ90" s="317"/>
      <c r="DBR90" s="305"/>
      <c r="DBS90" s="306"/>
      <c r="DBT90" s="314"/>
      <c r="DBU90" s="308"/>
      <c r="DBV90" s="308"/>
      <c r="DBW90" s="308"/>
      <c r="DBX90" s="308"/>
      <c r="DBY90" s="308"/>
      <c r="DBZ90" s="308"/>
      <c r="DCA90" s="308"/>
      <c r="DCB90" s="308"/>
      <c r="DCC90" s="308"/>
      <c r="DCD90" s="308"/>
      <c r="DCE90" s="308"/>
      <c r="DCF90" s="308"/>
      <c r="DCG90" s="309"/>
      <c r="DCH90" s="310"/>
      <c r="DCI90" s="308"/>
      <c r="DCJ90" s="308"/>
      <c r="DCK90" s="308"/>
      <c r="DCL90" s="308"/>
      <c r="DCM90" s="308"/>
      <c r="DCN90" s="308"/>
      <c r="DCO90" s="308"/>
      <c r="DCP90" s="308"/>
      <c r="DCQ90" s="315"/>
      <c r="DCR90" s="319"/>
      <c r="DCS90" s="317"/>
      <c r="DCT90" s="305"/>
      <c r="DCU90" s="306"/>
      <c r="DCV90" s="314"/>
      <c r="DCW90" s="308"/>
      <c r="DCX90" s="308"/>
      <c r="DCY90" s="308"/>
      <c r="DCZ90" s="308"/>
      <c r="DDA90" s="308"/>
      <c r="DDB90" s="308"/>
      <c r="DDC90" s="308"/>
      <c r="DDD90" s="308"/>
      <c r="DDE90" s="308"/>
      <c r="DDF90" s="308"/>
      <c r="DDG90" s="308"/>
      <c r="DDH90" s="308"/>
      <c r="DDI90" s="309"/>
      <c r="DDJ90" s="310"/>
      <c r="DDK90" s="308"/>
      <c r="DDL90" s="308"/>
      <c r="DDM90" s="308"/>
      <c r="DDN90" s="308"/>
      <c r="DDO90" s="308"/>
      <c r="DDP90" s="308"/>
      <c r="DDQ90" s="308"/>
      <c r="DDR90" s="308"/>
      <c r="DDS90" s="315"/>
      <c r="DDT90" s="319"/>
      <c r="DDU90" s="317"/>
      <c r="DDV90" s="305"/>
      <c r="DDW90" s="306"/>
      <c r="DDX90" s="314"/>
      <c r="DDY90" s="308"/>
      <c r="DDZ90" s="308"/>
      <c r="DEA90" s="308"/>
      <c r="DEB90" s="308"/>
      <c r="DEC90" s="308"/>
      <c r="DED90" s="308"/>
      <c r="DEE90" s="308"/>
      <c r="DEF90" s="308"/>
      <c r="DEG90" s="308"/>
      <c r="DEH90" s="308"/>
      <c r="DEI90" s="308"/>
      <c r="DEJ90" s="308"/>
      <c r="DEK90" s="309"/>
      <c r="DEL90" s="310"/>
      <c r="DEM90" s="308"/>
      <c r="DEN90" s="308"/>
      <c r="DEO90" s="308"/>
      <c r="DEP90" s="308"/>
      <c r="DEQ90" s="308"/>
      <c r="DER90" s="308"/>
      <c r="DES90" s="308"/>
      <c r="DET90" s="308"/>
      <c r="DEU90" s="315"/>
      <c r="DEV90" s="319"/>
      <c r="DEW90" s="317"/>
      <c r="DEX90" s="305"/>
      <c r="DEY90" s="306"/>
      <c r="DEZ90" s="314"/>
      <c r="DFA90" s="308"/>
      <c r="DFB90" s="308"/>
      <c r="DFC90" s="308"/>
      <c r="DFD90" s="308"/>
      <c r="DFE90" s="308"/>
      <c r="DFF90" s="308"/>
      <c r="DFG90" s="308"/>
      <c r="DFH90" s="308"/>
      <c r="DFI90" s="308"/>
      <c r="DFJ90" s="308"/>
      <c r="DFK90" s="308"/>
      <c r="DFL90" s="308"/>
      <c r="DFM90" s="309"/>
      <c r="DFN90" s="310"/>
      <c r="DFO90" s="308"/>
      <c r="DFP90" s="308"/>
      <c r="DFQ90" s="308"/>
      <c r="DFR90" s="308"/>
      <c r="DFS90" s="308"/>
      <c r="DFT90" s="308"/>
      <c r="DFU90" s="308"/>
      <c r="DFV90" s="308"/>
      <c r="DFW90" s="315"/>
      <c r="DFX90" s="319"/>
      <c r="DFY90" s="317"/>
      <c r="DFZ90" s="305"/>
      <c r="DGA90" s="306"/>
      <c r="DGB90" s="314"/>
      <c r="DGC90" s="308"/>
      <c r="DGD90" s="308"/>
      <c r="DGE90" s="308"/>
      <c r="DGF90" s="308"/>
      <c r="DGG90" s="308"/>
      <c r="DGH90" s="308"/>
      <c r="DGI90" s="308"/>
      <c r="DGJ90" s="308"/>
      <c r="DGK90" s="308"/>
      <c r="DGL90" s="308"/>
      <c r="DGM90" s="308"/>
      <c r="DGN90" s="308"/>
      <c r="DGO90" s="309"/>
      <c r="DGP90" s="310"/>
      <c r="DGQ90" s="308"/>
      <c r="DGR90" s="308"/>
      <c r="DGS90" s="308"/>
      <c r="DGT90" s="308"/>
      <c r="DGU90" s="308"/>
      <c r="DGV90" s="308"/>
      <c r="DGW90" s="308"/>
      <c r="DGX90" s="308"/>
      <c r="DGY90" s="315"/>
      <c r="DGZ90" s="319"/>
      <c r="DHA90" s="317"/>
      <c r="DHB90" s="305"/>
      <c r="DHC90" s="306"/>
      <c r="DHD90" s="314"/>
      <c r="DHE90" s="308"/>
      <c r="DHF90" s="308"/>
      <c r="DHG90" s="308"/>
      <c r="DHH90" s="308"/>
      <c r="DHI90" s="308"/>
      <c r="DHJ90" s="308"/>
      <c r="DHK90" s="308"/>
      <c r="DHL90" s="308"/>
      <c r="DHM90" s="308"/>
      <c r="DHN90" s="308"/>
      <c r="DHO90" s="308"/>
      <c r="DHP90" s="308"/>
      <c r="DHQ90" s="309"/>
      <c r="DHR90" s="310"/>
      <c r="DHS90" s="308"/>
      <c r="DHT90" s="308"/>
      <c r="DHU90" s="308"/>
      <c r="DHV90" s="308"/>
      <c r="DHW90" s="308"/>
      <c r="DHX90" s="308"/>
      <c r="DHY90" s="308"/>
      <c r="DHZ90" s="308"/>
      <c r="DIA90" s="315"/>
      <c r="DIB90" s="319"/>
      <c r="DIC90" s="317"/>
      <c r="DID90" s="305"/>
      <c r="DIE90" s="306"/>
      <c r="DIF90" s="314"/>
      <c r="DIG90" s="308"/>
      <c r="DIH90" s="308"/>
      <c r="DII90" s="308"/>
      <c r="DIJ90" s="308"/>
      <c r="DIK90" s="308"/>
      <c r="DIL90" s="308"/>
      <c r="DIM90" s="308"/>
      <c r="DIN90" s="308"/>
      <c r="DIO90" s="308"/>
      <c r="DIP90" s="308"/>
      <c r="DIQ90" s="308"/>
      <c r="DIR90" s="308"/>
      <c r="DIS90" s="309"/>
      <c r="DIT90" s="310"/>
      <c r="DIU90" s="308"/>
      <c r="DIV90" s="308"/>
      <c r="DIW90" s="308"/>
      <c r="DIX90" s="308"/>
      <c r="DIY90" s="308"/>
      <c r="DIZ90" s="308"/>
      <c r="DJA90" s="308"/>
      <c r="DJB90" s="308"/>
      <c r="DJC90" s="315"/>
      <c r="DJD90" s="319"/>
      <c r="DJE90" s="317"/>
      <c r="DJF90" s="305"/>
      <c r="DJG90" s="306"/>
      <c r="DJH90" s="314"/>
      <c r="DJI90" s="308"/>
      <c r="DJJ90" s="308"/>
      <c r="DJK90" s="308"/>
      <c r="DJL90" s="308"/>
      <c r="DJM90" s="308"/>
      <c r="DJN90" s="308"/>
      <c r="DJO90" s="308"/>
      <c r="DJP90" s="308"/>
      <c r="DJQ90" s="308"/>
      <c r="DJR90" s="308"/>
      <c r="DJS90" s="308"/>
      <c r="DJT90" s="308"/>
      <c r="DJU90" s="309"/>
      <c r="DJV90" s="310"/>
      <c r="DJW90" s="308"/>
      <c r="DJX90" s="308"/>
      <c r="DJY90" s="308"/>
      <c r="DJZ90" s="308"/>
      <c r="DKA90" s="308"/>
      <c r="DKB90" s="308"/>
      <c r="DKC90" s="308"/>
      <c r="DKD90" s="308"/>
      <c r="DKE90" s="315"/>
      <c r="DKF90" s="319"/>
      <c r="DKG90" s="317"/>
      <c r="DKH90" s="305"/>
      <c r="DKI90" s="306"/>
      <c r="DKJ90" s="314"/>
      <c r="DKK90" s="308"/>
      <c r="DKL90" s="308"/>
      <c r="DKM90" s="308"/>
      <c r="DKN90" s="308"/>
      <c r="DKO90" s="308"/>
      <c r="DKP90" s="308"/>
      <c r="DKQ90" s="308"/>
      <c r="DKR90" s="308"/>
      <c r="DKS90" s="308"/>
      <c r="DKT90" s="308"/>
      <c r="DKU90" s="308"/>
      <c r="DKV90" s="308"/>
      <c r="DKW90" s="309"/>
      <c r="DKX90" s="310"/>
      <c r="DKY90" s="308"/>
      <c r="DKZ90" s="308"/>
      <c r="DLA90" s="308"/>
      <c r="DLB90" s="308"/>
      <c r="DLC90" s="308"/>
      <c r="DLD90" s="308"/>
      <c r="DLE90" s="308"/>
      <c r="DLF90" s="308"/>
      <c r="DLG90" s="315"/>
      <c r="DLH90" s="319"/>
      <c r="DLI90" s="317"/>
      <c r="DLJ90" s="305"/>
      <c r="DLK90" s="306"/>
      <c r="DLL90" s="314"/>
      <c r="DLM90" s="308"/>
      <c r="DLN90" s="308"/>
      <c r="DLO90" s="308"/>
      <c r="DLP90" s="308"/>
      <c r="DLQ90" s="308"/>
      <c r="DLR90" s="308"/>
      <c r="DLS90" s="308"/>
      <c r="DLT90" s="308"/>
      <c r="DLU90" s="308"/>
      <c r="DLV90" s="308"/>
      <c r="DLW90" s="308"/>
      <c r="DLX90" s="308"/>
      <c r="DLY90" s="309"/>
      <c r="DLZ90" s="310"/>
      <c r="DMA90" s="308"/>
      <c r="DMB90" s="308"/>
      <c r="DMC90" s="308"/>
      <c r="DMD90" s="308"/>
      <c r="DME90" s="308"/>
      <c r="DMF90" s="308"/>
      <c r="DMG90" s="308"/>
      <c r="DMH90" s="308"/>
      <c r="DMI90" s="315"/>
      <c r="DMJ90" s="319"/>
      <c r="DMK90" s="317"/>
      <c r="DML90" s="305"/>
      <c r="DMM90" s="306"/>
      <c r="DMN90" s="314"/>
      <c r="DMO90" s="308"/>
      <c r="DMP90" s="308"/>
      <c r="DMQ90" s="308"/>
      <c r="DMR90" s="308"/>
      <c r="DMS90" s="308"/>
      <c r="DMT90" s="308"/>
      <c r="DMU90" s="308"/>
      <c r="DMV90" s="308"/>
      <c r="DMW90" s="308"/>
      <c r="DMX90" s="308"/>
      <c r="DMY90" s="308"/>
      <c r="DMZ90" s="308"/>
      <c r="DNA90" s="309"/>
      <c r="DNB90" s="310"/>
      <c r="DNC90" s="308"/>
      <c r="DND90" s="308"/>
      <c r="DNE90" s="308"/>
      <c r="DNF90" s="308"/>
      <c r="DNG90" s="308"/>
      <c r="DNH90" s="308"/>
      <c r="DNI90" s="308"/>
      <c r="DNJ90" s="308"/>
      <c r="DNK90" s="315"/>
      <c r="DNL90" s="319"/>
      <c r="DNM90" s="317"/>
      <c r="DNN90" s="305"/>
      <c r="DNO90" s="306"/>
      <c r="DNP90" s="314"/>
      <c r="DNQ90" s="308"/>
      <c r="DNR90" s="308"/>
      <c r="DNS90" s="308"/>
      <c r="DNT90" s="308"/>
      <c r="DNU90" s="308"/>
      <c r="DNV90" s="308"/>
      <c r="DNW90" s="308"/>
      <c r="DNX90" s="308"/>
      <c r="DNY90" s="308"/>
      <c r="DNZ90" s="308"/>
      <c r="DOA90" s="308"/>
      <c r="DOB90" s="308"/>
      <c r="DOC90" s="309"/>
      <c r="DOD90" s="310"/>
      <c r="DOE90" s="308"/>
      <c r="DOF90" s="308"/>
      <c r="DOG90" s="308"/>
      <c r="DOH90" s="308"/>
      <c r="DOI90" s="308"/>
      <c r="DOJ90" s="308"/>
      <c r="DOK90" s="308"/>
      <c r="DOL90" s="308"/>
      <c r="DOM90" s="315"/>
      <c r="DON90" s="319"/>
      <c r="DOO90" s="317"/>
      <c r="DOP90" s="305"/>
      <c r="DOQ90" s="306"/>
      <c r="DOR90" s="314"/>
      <c r="DOS90" s="308"/>
      <c r="DOT90" s="308"/>
      <c r="DOU90" s="308"/>
      <c r="DOV90" s="308"/>
      <c r="DOW90" s="308"/>
      <c r="DOX90" s="308"/>
      <c r="DOY90" s="308"/>
      <c r="DOZ90" s="308"/>
      <c r="DPA90" s="308"/>
      <c r="DPB90" s="308"/>
      <c r="DPC90" s="308"/>
      <c r="DPD90" s="308"/>
      <c r="DPE90" s="309"/>
      <c r="DPF90" s="310"/>
      <c r="DPG90" s="308"/>
      <c r="DPH90" s="308"/>
      <c r="DPI90" s="308"/>
      <c r="DPJ90" s="308"/>
      <c r="DPK90" s="308"/>
      <c r="DPL90" s="308"/>
      <c r="DPM90" s="308"/>
      <c r="DPN90" s="308"/>
      <c r="DPO90" s="315"/>
      <c r="DPP90" s="319"/>
      <c r="DPQ90" s="317"/>
      <c r="DPR90" s="305"/>
      <c r="DPS90" s="306"/>
      <c r="DPT90" s="314"/>
      <c r="DPU90" s="308"/>
      <c r="DPV90" s="308"/>
      <c r="DPW90" s="308"/>
      <c r="DPX90" s="308"/>
      <c r="DPY90" s="308"/>
      <c r="DPZ90" s="308"/>
      <c r="DQA90" s="308"/>
      <c r="DQB90" s="308"/>
      <c r="DQC90" s="308"/>
      <c r="DQD90" s="308"/>
      <c r="DQE90" s="308"/>
      <c r="DQF90" s="308"/>
      <c r="DQG90" s="309"/>
      <c r="DQH90" s="310"/>
      <c r="DQI90" s="308"/>
      <c r="DQJ90" s="308"/>
      <c r="DQK90" s="308"/>
      <c r="DQL90" s="308"/>
      <c r="DQM90" s="308"/>
      <c r="DQN90" s="308"/>
      <c r="DQO90" s="308"/>
      <c r="DQP90" s="308"/>
      <c r="DQQ90" s="315"/>
      <c r="DQR90" s="319"/>
      <c r="DQS90" s="317"/>
      <c r="DQT90" s="305"/>
      <c r="DQU90" s="306"/>
      <c r="DQV90" s="314"/>
      <c r="DQW90" s="308"/>
      <c r="DQX90" s="308"/>
      <c r="DQY90" s="308"/>
      <c r="DQZ90" s="308"/>
      <c r="DRA90" s="308"/>
      <c r="DRB90" s="308"/>
      <c r="DRC90" s="308"/>
      <c r="DRD90" s="308"/>
      <c r="DRE90" s="308"/>
      <c r="DRF90" s="308"/>
      <c r="DRG90" s="308"/>
      <c r="DRH90" s="308"/>
      <c r="DRI90" s="309"/>
      <c r="DRJ90" s="310"/>
      <c r="DRK90" s="308"/>
      <c r="DRL90" s="308"/>
      <c r="DRM90" s="308"/>
      <c r="DRN90" s="308"/>
      <c r="DRO90" s="308"/>
      <c r="DRP90" s="308"/>
      <c r="DRQ90" s="308"/>
      <c r="DRR90" s="308"/>
      <c r="DRS90" s="315"/>
      <c r="DRT90" s="319"/>
      <c r="DRU90" s="317"/>
      <c r="DRV90" s="305"/>
      <c r="DRW90" s="306"/>
      <c r="DRX90" s="314"/>
      <c r="DRY90" s="308"/>
      <c r="DRZ90" s="308"/>
      <c r="DSA90" s="308"/>
      <c r="DSB90" s="308"/>
      <c r="DSC90" s="308"/>
      <c r="DSD90" s="308"/>
      <c r="DSE90" s="308"/>
      <c r="DSF90" s="308"/>
      <c r="DSG90" s="308"/>
      <c r="DSH90" s="308"/>
      <c r="DSI90" s="308"/>
      <c r="DSJ90" s="308"/>
      <c r="DSK90" s="309"/>
      <c r="DSL90" s="310"/>
      <c r="DSM90" s="308"/>
      <c r="DSN90" s="308"/>
      <c r="DSO90" s="308"/>
      <c r="DSP90" s="308"/>
      <c r="DSQ90" s="308"/>
      <c r="DSR90" s="308"/>
      <c r="DSS90" s="308"/>
      <c r="DST90" s="308"/>
      <c r="DSU90" s="315"/>
      <c r="DSV90" s="319"/>
      <c r="DSW90" s="317"/>
      <c r="DSX90" s="305"/>
      <c r="DSY90" s="306"/>
      <c r="DSZ90" s="314"/>
      <c r="DTA90" s="308"/>
      <c r="DTB90" s="308"/>
      <c r="DTC90" s="308"/>
      <c r="DTD90" s="308"/>
      <c r="DTE90" s="308"/>
      <c r="DTF90" s="308"/>
      <c r="DTG90" s="308"/>
      <c r="DTH90" s="308"/>
      <c r="DTI90" s="308"/>
      <c r="DTJ90" s="308"/>
      <c r="DTK90" s="308"/>
      <c r="DTL90" s="308"/>
      <c r="DTM90" s="309"/>
      <c r="DTN90" s="310"/>
      <c r="DTO90" s="308"/>
      <c r="DTP90" s="308"/>
      <c r="DTQ90" s="308"/>
      <c r="DTR90" s="308"/>
      <c r="DTS90" s="308"/>
      <c r="DTT90" s="308"/>
      <c r="DTU90" s="308"/>
      <c r="DTV90" s="308"/>
      <c r="DTW90" s="315"/>
      <c r="DTX90" s="319"/>
      <c r="DTY90" s="317"/>
      <c r="DTZ90" s="305"/>
      <c r="DUA90" s="306"/>
      <c r="DUB90" s="314"/>
      <c r="DUC90" s="308"/>
      <c r="DUD90" s="308"/>
      <c r="DUE90" s="308"/>
      <c r="DUF90" s="308"/>
      <c r="DUG90" s="308"/>
      <c r="DUH90" s="308"/>
      <c r="DUI90" s="308"/>
      <c r="DUJ90" s="308"/>
      <c r="DUK90" s="308"/>
      <c r="DUL90" s="308"/>
      <c r="DUM90" s="308"/>
      <c r="DUN90" s="308"/>
      <c r="DUO90" s="309"/>
      <c r="DUP90" s="310"/>
      <c r="DUQ90" s="308"/>
      <c r="DUR90" s="308"/>
      <c r="DUS90" s="308"/>
      <c r="DUT90" s="308"/>
      <c r="DUU90" s="308"/>
      <c r="DUV90" s="308"/>
      <c r="DUW90" s="308"/>
      <c r="DUX90" s="308"/>
      <c r="DUY90" s="315"/>
      <c r="DUZ90" s="319"/>
      <c r="DVA90" s="317"/>
      <c r="DVB90" s="305"/>
      <c r="DVC90" s="306"/>
      <c r="DVD90" s="314"/>
      <c r="DVE90" s="308"/>
      <c r="DVF90" s="308"/>
      <c r="DVG90" s="308"/>
      <c r="DVH90" s="308"/>
      <c r="DVI90" s="308"/>
      <c r="DVJ90" s="308"/>
      <c r="DVK90" s="308"/>
      <c r="DVL90" s="308"/>
      <c r="DVM90" s="308"/>
      <c r="DVN90" s="308"/>
      <c r="DVO90" s="308"/>
      <c r="DVP90" s="308"/>
      <c r="DVQ90" s="309"/>
      <c r="DVR90" s="310"/>
      <c r="DVS90" s="308"/>
      <c r="DVT90" s="308"/>
      <c r="DVU90" s="308"/>
      <c r="DVV90" s="308"/>
      <c r="DVW90" s="308"/>
      <c r="DVX90" s="308"/>
      <c r="DVY90" s="308"/>
      <c r="DVZ90" s="308"/>
      <c r="DWA90" s="315"/>
      <c r="DWB90" s="319"/>
      <c r="DWC90" s="317"/>
      <c r="DWD90" s="305"/>
      <c r="DWE90" s="306"/>
      <c r="DWF90" s="314"/>
      <c r="DWG90" s="308"/>
      <c r="DWH90" s="308"/>
      <c r="DWI90" s="308"/>
      <c r="DWJ90" s="308"/>
      <c r="DWK90" s="308"/>
      <c r="DWL90" s="308"/>
      <c r="DWM90" s="308"/>
      <c r="DWN90" s="308"/>
      <c r="DWO90" s="308"/>
      <c r="DWP90" s="308"/>
      <c r="DWQ90" s="308"/>
      <c r="DWR90" s="308"/>
      <c r="DWS90" s="309"/>
      <c r="DWT90" s="310"/>
      <c r="DWU90" s="308"/>
      <c r="DWV90" s="308"/>
      <c r="DWW90" s="308"/>
      <c r="DWX90" s="308"/>
      <c r="DWY90" s="308"/>
      <c r="DWZ90" s="308"/>
      <c r="DXA90" s="308"/>
      <c r="DXB90" s="308"/>
      <c r="DXC90" s="315"/>
      <c r="DXD90" s="319"/>
      <c r="DXE90" s="317"/>
      <c r="DXF90" s="305"/>
      <c r="DXG90" s="306"/>
      <c r="DXH90" s="314"/>
      <c r="DXI90" s="308"/>
      <c r="DXJ90" s="308"/>
      <c r="DXK90" s="308"/>
      <c r="DXL90" s="308"/>
      <c r="DXM90" s="308"/>
      <c r="DXN90" s="308"/>
      <c r="DXO90" s="308"/>
      <c r="DXP90" s="308"/>
      <c r="DXQ90" s="308"/>
      <c r="DXR90" s="308"/>
      <c r="DXS90" s="308"/>
      <c r="DXT90" s="308"/>
      <c r="DXU90" s="309"/>
      <c r="DXV90" s="310"/>
      <c r="DXW90" s="308"/>
      <c r="DXX90" s="308"/>
      <c r="DXY90" s="308"/>
      <c r="DXZ90" s="308"/>
      <c r="DYA90" s="308"/>
      <c r="DYB90" s="308"/>
      <c r="DYC90" s="308"/>
      <c r="DYD90" s="308"/>
      <c r="DYE90" s="315"/>
      <c r="DYF90" s="319"/>
      <c r="DYG90" s="317"/>
      <c r="DYH90" s="305"/>
      <c r="DYI90" s="306"/>
      <c r="DYJ90" s="314"/>
      <c r="DYK90" s="308"/>
      <c r="DYL90" s="308"/>
      <c r="DYM90" s="308"/>
      <c r="DYN90" s="308"/>
      <c r="DYO90" s="308"/>
      <c r="DYP90" s="308"/>
      <c r="DYQ90" s="308"/>
      <c r="DYR90" s="308"/>
      <c r="DYS90" s="308"/>
      <c r="DYT90" s="308"/>
      <c r="DYU90" s="308"/>
      <c r="DYV90" s="308"/>
      <c r="DYW90" s="309"/>
      <c r="DYX90" s="310"/>
      <c r="DYY90" s="308"/>
      <c r="DYZ90" s="308"/>
      <c r="DZA90" s="308"/>
      <c r="DZB90" s="308"/>
      <c r="DZC90" s="308"/>
      <c r="DZD90" s="308"/>
      <c r="DZE90" s="308"/>
      <c r="DZF90" s="308"/>
      <c r="DZG90" s="315"/>
      <c r="DZH90" s="319"/>
      <c r="DZI90" s="317"/>
      <c r="DZJ90" s="305"/>
      <c r="DZK90" s="306"/>
      <c r="DZL90" s="314"/>
      <c r="DZM90" s="308"/>
      <c r="DZN90" s="308"/>
      <c r="DZO90" s="308"/>
      <c r="DZP90" s="308"/>
      <c r="DZQ90" s="308"/>
      <c r="DZR90" s="308"/>
      <c r="DZS90" s="308"/>
      <c r="DZT90" s="308"/>
      <c r="DZU90" s="308"/>
      <c r="DZV90" s="308"/>
      <c r="DZW90" s="308"/>
      <c r="DZX90" s="308"/>
      <c r="DZY90" s="309"/>
      <c r="DZZ90" s="310"/>
      <c r="EAA90" s="308"/>
      <c r="EAB90" s="308"/>
      <c r="EAC90" s="308"/>
      <c r="EAD90" s="308"/>
      <c r="EAE90" s="308"/>
      <c r="EAF90" s="308"/>
      <c r="EAG90" s="308"/>
      <c r="EAH90" s="308"/>
      <c r="EAI90" s="315"/>
      <c r="EAJ90" s="319"/>
      <c r="EAK90" s="317"/>
      <c r="EAL90" s="305"/>
      <c r="EAM90" s="306"/>
      <c r="EAN90" s="314"/>
      <c r="EAO90" s="308"/>
      <c r="EAP90" s="308"/>
      <c r="EAQ90" s="308"/>
      <c r="EAR90" s="308"/>
      <c r="EAS90" s="308"/>
      <c r="EAT90" s="308"/>
      <c r="EAU90" s="308"/>
      <c r="EAV90" s="308"/>
      <c r="EAW90" s="308"/>
      <c r="EAX90" s="308"/>
      <c r="EAY90" s="308"/>
      <c r="EAZ90" s="308"/>
      <c r="EBA90" s="309"/>
      <c r="EBB90" s="310"/>
      <c r="EBC90" s="308"/>
      <c r="EBD90" s="308"/>
      <c r="EBE90" s="308"/>
      <c r="EBF90" s="308"/>
      <c r="EBG90" s="308"/>
      <c r="EBH90" s="308"/>
      <c r="EBI90" s="308"/>
      <c r="EBJ90" s="308"/>
      <c r="EBK90" s="315"/>
      <c r="EBL90" s="319"/>
      <c r="EBM90" s="317"/>
      <c r="EBN90" s="305"/>
      <c r="EBO90" s="306"/>
      <c r="EBP90" s="314"/>
      <c r="EBQ90" s="308"/>
      <c r="EBR90" s="308"/>
      <c r="EBS90" s="308"/>
      <c r="EBT90" s="308"/>
      <c r="EBU90" s="308"/>
      <c r="EBV90" s="308"/>
      <c r="EBW90" s="308"/>
      <c r="EBX90" s="308"/>
      <c r="EBY90" s="308"/>
      <c r="EBZ90" s="308"/>
      <c r="ECA90" s="308"/>
      <c r="ECB90" s="308"/>
      <c r="ECC90" s="309"/>
      <c r="ECD90" s="310"/>
      <c r="ECE90" s="308"/>
      <c r="ECF90" s="308"/>
      <c r="ECG90" s="308"/>
      <c r="ECH90" s="308"/>
      <c r="ECI90" s="308"/>
      <c r="ECJ90" s="308"/>
      <c r="ECK90" s="308"/>
      <c r="ECL90" s="308"/>
      <c r="ECM90" s="315"/>
      <c r="ECN90" s="319"/>
      <c r="ECO90" s="317"/>
      <c r="ECP90" s="305"/>
      <c r="ECQ90" s="306"/>
      <c r="ECR90" s="314"/>
      <c r="ECS90" s="308"/>
      <c r="ECT90" s="308"/>
      <c r="ECU90" s="308"/>
      <c r="ECV90" s="308"/>
      <c r="ECW90" s="308"/>
      <c r="ECX90" s="308"/>
      <c r="ECY90" s="308"/>
      <c r="ECZ90" s="308"/>
      <c r="EDA90" s="308"/>
      <c r="EDB90" s="308"/>
      <c r="EDC90" s="308"/>
      <c r="EDD90" s="308"/>
      <c r="EDE90" s="309"/>
      <c r="EDF90" s="310"/>
      <c r="EDG90" s="308"/>
      <c r="EDH90" s="308"/>
      <c r="EDI90" s="308"/>
      <c r="EDJ90" s="308"/>
      <c r="EDK90" s="308"/>
      <c r="EDL90" s="308"/>
      <c r="EDM90" s="308"/>
      <c r="EDN90" s="308"/>
      <c r="EDO90" s="315"/>
      <c r="EDP90" s="319"/>
      <c r="EDQ90" s="317"/>
      <c r="EDR90" s="305"/>
      <c r="EDS90" s="306"/>
      <c r="EDT90" s="314"/>
      <c r="EDU90" s="308"/>
      <c r="EDV90" s="308"/>
      <c r="EDW90" s="308"/>
      <c r="EDX90" s="308"/>
      <c r="EDY90" s="308"/>
      <c r="EDZ90" s="308"/>
      <c r="EEA90" s="308"/>
      <c r="EEB90" s="308"/>
      <c r="EEC90" s="308"/>
      <c r="EED90" s="308"/>
      <c r="EEE90" s="308"/>
      <c r="EEF90" s="308"/>
      <c r="EEG90" s="309"/>
      <c r="EEH90" s="310"/>
      <c r="EEI90" s="308"/>
      <c r="EEJ90" s="308"/>
      <c r="EEK90" s="308"/>
      <c r="EEL90" s="308"/>
      <c r="EEM90" s="308"/>
      <c r="EEN90" s="308"/>
      <c r="EEO90" s="308"/>
      <c r="EEP90" s="308"/>
      <c r="EEQ90" s="315"/>
      <c r="EER90" s="319"/>
      <c r="EES90" s="317"/>
      <c r="EET90" s="305"/>
      <c r="EEU90" s="306"/>
      <c r="EEV90" s="314"/>
      <c r="EEW90" s="308"/>
      <c r="EEX90" s="308"/>
      <c r="EEY90" s="308"/>
      <c r="EEZ90" s="308"/>
      <c r="EFA90" s="308"/>
      <c r="EFB90" s="308"/>
      <c r="EFC90" s="308"/>
      <c r="EFD90" s="308"/>
      <c r="EFE90" s="308"/>
      <c r="EFF90" s="308"/>
      <c r="EFG90" s="308"/>
      <c r="EFH90" s="308"/>
      <c r="EFI90" s="309"/>
      <c r="EFJ90" s="310"/>
      <c r="EFK90" s="308"/>
      <c r="EFL90" s="308"/>
      <c r="EFM90" s="308"/>
      <c r="EFN90" s="308"/>
      <c r="EFO90" s="308"/>
      <c r="EFP90" s="308"/>
      <c r="EFQ90" s="308"/>
      <c r="EFR90" s="308"/>
      <c r="EFS90" s="315"/>
      <c r="EFT90" s="319"/>
      <c r="EFU90" s="317"/>
      <c r="EFV90" s="305"/>
      <c r="EFW90" s="306"/>
      <c r="EFX90" s="314"/>
      <c r="EFY90" s="308"/>
      <c r="EFZ90" s="308"/>
      <c r="EGA90" s="308"/>
      <c r="EGB90" s="308"/>
      <c r="EGC90" s="308"/>
      <c r="EGD90" s="308"/>
      <c r="EGE90" s="308"/>
      <c r="EGF90" s="308"/>
      <c r="EGG90" s="308"/>
      <c r="EGH90" s="308"/>
      <c r="EGI90" s="308"/>
      <c r="EGJ90" s="308"/>
      <c r="EGK90" s="309"/>
      <c r="EGL90" s="310"/>
      <c r="EGM90" s="308"/>
      <c r="EGN90" s="308"/>
      <c r="EGO90" s="308"/>
      <c r="EGP90" s="308"/>
      <c r="EGQ90" s="308"/>
      <c r="EGR90" s="308"/>
      <c r="EGS90" s="308"/>
      <c r="EGT90" s="308"/>
      <c r="EGU90" s="315"/>
      <c r="EGV90" s="319"/>
      <c r="EGW90" s="317"/>
      <c r="EGX90" s="305"/>
      <c r="EGY90" s="306"/>
      <c r="EGZ90" s="314"/>
      <c r="EHA90" s="308"/>
      <c r="EHB90" s="308"/>
      <c r="EHC90" s="308"/>
      <c r="EHD90" s="308"/>
      <c r="EHE90" s="308"/>
      <c r="EHF90" s="308"/>
      <c r="EHG90" s="308"/>
      <c r="EHH90" s="308"/>
      <c r="EHI90" s="308"/>
      <c r="EHJ90" s="308"/>
      <c r="EHK90" s="308"/>
      <c r="EHL90" s="308"/>
      <c r="EHM90" s="309"/>
      <c r="EHN90" s="310"/>
      <c r="EHO90" s="308"/>
      <c r="EHP90" s="308"/>
      <c r="EHQ90" s="308"/>
      <c r="EHR90" s="308"/>
      <c r="EHS90" s="308"/>
      <c r="EHT90" s="308"/>
      <c r="EHU90" s="308"/>
      <c r="EHV90" s="308"/>
      <c r="EHW90" s="315"/>
      <c r="EHX90" s="319"/>
      <c r="EHY90" s="317"/>
      <c r="EHZ90" s="305"/>
      <c r="EIA90" s="306"/>
      <c r="EIB90" s="314"/>
      <c r="EIC90" s="308"/>
      <c r="EID90" s="308"/>
      <c r="EIE90" s="308"/>
      <c r="EIF90" s="308"/>
      <c r="EIG90" s="308"/>
      <c r="EIH90" s="308"/>
      <c r="EII90" s="308"/>
      <c r="EIJ90" s="308"/>
      <c r="EIK90" s="308"/>
      <c r="EIL90" s="308"/>
      <c r="EIM90" s="308"/>
      <c r="EIN90" s="308"/>
      <c r="EIO90" s="309"/>
      <c r="EIP90" s="310"/>
      <c r="EIQ90" s="308"/>
      <c r="EIR90" s="308"/>
      <c r="EIS90" s="308"/>
      <c r="EIT90" s="308"/>
      <c r="EIU90" s="308"/>
      <c r="EIV90" s="308"/>
      <c r="EIW90" s="308"/>
      <c r="EIX90" s="308"/>
      <c r="EIY90" s="315"/>
      <c r="EIZ90" s="319"/>
      <c r="EJA90" s="317"/>
      <c r="EJB90" s="305"/>
      <c r="EJC90" s="306"/>
      <c r="EJD90" s="314"/>
      <c r="EJE90" s="308"/>
      <c r="EJF90" s="308"/>
      <c r="EJG90" s="308"/>
      <c r="EJH90" s="308"/>
      <c r="EJI90" s="308"/>
      <c r="EJJ90" s="308"/>
      <c r="EJK90" s="308"/>
      <c r="EJL90" s="308"/>
      <c r="EJM90" s="308"/>
      <c r="EJN90" s="308"/>
      <c r="EJO90" s="308"/>
      <c r="EJP90" s="308"/>
      <c r="EJQ90" s="309"/>
      <c r="EJR90" s="310"/>
      <c r="EJS90" s="308"/>
      <c r="EJT90" s="308"/>
      <c r="EJU90" s="308"/>
      <c r="EJV90" s="308"/>
      <c r="EJW90" s="308"/>
      <c r="EJX90" s="308"/>
      <c r="EJY90" s="308"/>
      <c r="EJZ90" s="308"/>
      <c r="EKA90" s="315"/>
      <c r="EKB90" s="319"/>
      <c r="EKC90" s="317"/>
      <c r="EKD90" s="305"/>
      <c r="EKE90" s="306"/>
      <c r="EKF90" s="314"/>
      <c r="EKG90" s="308"/>
      <c r="EKH90" s="308"/>
      <c r="EKI90" s="308"/>
      <c r="EKJ90" s="308"/>
      <c r="EKK90" s="308"/>
      <c r="EKL90" s="308"/>
      <c r="EKM90" s="308"/>
      <c r="EKN90" s="308"/>
      <c r="EKO90" s="308"/>
      <c r="EKP90" s="308"/>
      <c r="EKQ90" s="308"/>
      <c r="EKR90" s="308"/>
      <c r="EKS90" s="309"/>
      <c r="EKT90" s="310"/>
      <c r="EKU90" s="308"/>
      <c r="EKV90" s="308"/>
      <c r="EKW90" s="308"/>
      <c r="EKX90" s="308"/>
      <c r="EKY90" s="308"/>
      <c r="EKZ90" s="308"/>
      <c r="ELA90" s="308"/>
      <c r="ELB90" s="308"/>
      <c r="ELC90" s="315"/>
      <c r="ELD90" s="319"/>
      <c r="ELE90" s="317"/>
      <c r="ELF90" s="305"/>
      <c r="ELG90" s="306"/>
      <c r="ELH90" s="314"/>
      <c r="ELI90" s="308"/>
      <c r="ELJ90" s="308"/>
      <c r="ELK90" s="308"/>
      <c r="ELL90" s="308"/>
      <c r="ELM90" s="308"/>
      <c r="ELN90" s="308"/>
      <c r="ELO90" s="308"/>
      <c r="ELP90" s="308"/>
      <c r="ELQ90" s="308"/>
      <c r="ELR90" s="308"/>
      <c r="ELS90" s="308"/>
      <c r="ELT90" s="308"/>
      <c r="ELU90" s="309"/>
      <c r="ELV90" s="310"/>
      <c r="ELW90" s="308"/>
      <c r="ELX90" s="308"/>
      <c r="ELY90" s="308"/>
      <c r="ELZ90" s="308"/>
      <c r="EMA90" s="308"/>
      <c r="EMB90" s="308"/>
      <c r="EMC90" s="308"/>
      <c r="EMD90" s="308"/>
      <c r="EME90" s="315"/>
      <c r="EMF90" s="319"/>
      <c r="EMG90" s="317"/>
      <c r="EMH90" s="305"/>
      <c r="EMI90" s="306"/>
      <c r="EMJ90" s="314"/>
      <c r="EMK90" s="308"/>
      <c r="EML90" s="308"/>
      <c r="EMM90" s="308"/>
      <c r="EMN90" s="308"/>
      <c r="EMO90" s="308"/>
      <c r="EMP90" s="308"/>
      <c r="EMQ90" s="308"/>
      <c r="EMR90" s="308"/>
      <c r="EMS90" s="308"/>
      <c r="EMT90" s="308"/>
      <c r="EMU90" s="308"/>
      <c r="EMV90" s="308"/>
      <c r="EMW90" s="309"/>
      <c r="EMX90" s="310"/>
      <c r="EMY90" s="308"/>
      <c r="EMZ90" s="308"/>
      <c r="ENA90" s="308"/>
      <c r="ENB90" s="308"/>
      <c r="ENC90" s="308"/>
      <c r="END90" s="308"/>
      <c r="ENE90" s="308"/>
      <c r="ENF90" s="308"/>
      <c r="ENG90" s="315"/>
      <c r="ENH90" s="319"/>
      <c r="ENI90" s="317"/>
      <c r="ENJ90" s="305"/>
      <c r="ENK90" s="306"/>
      <c r="ENL90" s="314"/>
      <c r="ENM90" s="308"/>
      <c r="ENN90" s="308"/>
      <c r="ENO90" s="308"/>
      <c r="ENP90" s="308"/>
      <c r="ENQ90" s="308"/>
      <c r="ENR90" s="308"/>
      <c r="ENS90" s="308"/>
      <c r="ENT90" s="308"/>
      <c r="ENU90" s="308"/>
      <c r="ENV90" s="308"/>
      <c r="ENW90" s="308"/>
      <c r="ENX90" s="308"/>
      <c r="ENY90" s="309"/>
      <c r="ENZ90" s="310"/>
      <c r="EOA90" s="308"/>
      <c r="EOB90" s="308"/>
      <c r="EOC90" s="308"/>
      <c r="EOD90" s="308"/>
      <c r="EOE90" s="308"/>
      <c r="EOF90" s="308"/>
      <c r="EOG90" s="308"/>
      <c r="EOH90" s="308"/>
      <c r="EOI90" s="315"/>
      <c r="EOJ90" s="319"/>
      <c r="EOK90" s="317"/>
      <c r="EOL90" s="305"/>
      <c r="EOM90" s="306"/>
      <c r="EON90" s="314"/>
      <c r="EOO90" s="308"/>
      <c r="EOP90" s="308"/>
      <c r="EOQ90" s="308"/>
      <c r="EOR90" s="308"/>
      <c r="EOS90" s="308"/>
      <c r="EOT90" s="308"/>
      <c r="EOU90" s="308"/>
      <c r="EOV90" s="308"/>
      <c r="EOW90" s="308"/>
      <c r="EOX90" s="308"/>
      <c r="EOY90" s="308"/>
      <c r="EOZ90" s="308"/>
      <c r="EPA90" s="309"/>
      <c r="EPB90" s="310"/>
      <c r="EPC90" s="308"/>
      <c r="EPD90" s="308"/>
      <c r="EPE90" s="308"/>
      <c r="EPF90" s="308"/>
      <c r="EPG90" s="308"/>
      <c r="EPH90" s="308"/>
      <c r="EPI90" s="308"/>
      <c r="EPJ90" s="308"/>
      <c r="EPK90" s="315"/>
      <c r="EPL90" s="319"/>
      <c r="EPM90" s="317"/>
      <c r="EPN90" s="305"/>
      <c r="EPO90" s="306"/>
      <c r="EPP90" s="314"/>
      <c r="EPQ90" s="308"/>
      <c r="EPR90" s="308"/>
      <c r="EPS90" s="308"/>
      <c r="EPT90" s="308"/>
      <c r="EPU90" s="308"/>
      <c r="EPV90" s="308"/>
      <c r="EPW90" s="308"/>
      <c r="EPX90" s="308"/>
      <c r="EPY90" s="308"/>
      <c r="EPZ90" s="308"/>
      <c r="EQA90" s="308"/>
      <c r="EQB90" s="308"/>
      <c r="EQC90" s="309"/>
      <c r="EQD90" s="310"/>
      <c r="EQE90" s="308"/>
      <c r="EQF90" s="308"/>
      <c r="EQG90" s="308"/>
      <c r="EQH90" s="308"/>
      <c r="EQI90" s="308"/>
      <c r="EQJ90" s="308"/>
      <c r="EQK90" s="308"/>
      <c r="EQL90" s="308"/>
      <c r="EQM90" s="315"/>
      <c r="EQN90" s="319"/>
      <c r="EQO90" s="317"/>
      <c r="EQP90" s="305"/>
      <c r="EQQ90" s="306"/>
      <c r="EQR90" s="314"/>
      <c r="EQS90" s="308"/>
      <c r="EQT90" s="308"/>
      <c r="EQU90" s="308"/>
      <c r="EQV90" s="308"/>
      <c r="EQW90" s="308"/>
      <c r="EQX90" s="308"/>
      <c r="EQY90" s="308"/>
      <c r="EQZ90" s="308"/>
      <c r="ERA90" s="308"/>
      <c r="ERB90" s="308"/>
      <c r="ERC90" s="308"/>
      <c r="ERD90" s="308"/>
      <c r="ERE90" s="309"/>
      <c r="ERF90" s="310"/>
      <c r="ERG90" s="308"/>
      <c r="ERH90" s="308"/>
      <c r="ERI90" s="308"/>
      <c r="ERJ90" s="308"/>
      <c r="ERK90" s="308"/>
      <c r="ERL90" s="308"/>
      <c r="ERM90" s="308"/>
      <c r="ERN90" s="308"/>
      <c r="ERO90" s="315"/>
      <c r="ERP90" s="319"/>
      <c r="ERQ90" s="317"/>
      <c r="ERR90" s="305"/>
      <c r="ERS90" s="306"/>
      <c r="ERT90" s="314"/>
      <c r="ERU90" s="308"/>
      <c r="ERV90" s="308"/>
      <c r="ERW90" s="308"/>
      <c r="ERX90" s="308"/>
      <c r="ERY90" s="308"/>
      <c r="ERZ90" s="308"/>
      <c r="ESA90" s="308"/>
      <c r="ESB90" s="308"/>
      <c r="ESC90" s="308"/>
      <c r="ESD90" s="308"/>
      <c r="ESE90" s="308"/>
      <c r="ESF90" s="308"/>
      <c r="ESG90" s="309"/>
      <c r="ESH90" s="310"/>
      <c r="ESI90" s="308"/>
      <c r="ESJ90" s="308"/>
      <c r="ESK90" s="308"/>
      <c r="ESL90" s="308"/>
      <c r="ESM90" s="308"/>
      <c r="ESN90" s="308"/>
      <c r="ESO90" s="308"/>
      <c r="ESP90" s="308"/>
      <c r="ESQ90" s="315"/>
      <c r="ESR90" s="319"/>
      <c r="ESS90" s="317"/>
      <c r="EST90" s="305"/>
      <c r="ESU90" s="306"/>
      <c r="ESV90" s="314"/>
      <c r="ESW90" s="308"/>
      <c r="ESX90" s="308"/>
      <c r="ESY90" s="308"/>
      <c r="ESZ90" s="308"/>
      <c r="ETA90" s="308"/>
      <c r="ETB90" s="308"/>
      <c r="ETC90" s="308"/>
      <c r="ETD90" s="308"/>
      <c r="ETE90" s="308"/>
      <c r="ETF90" s="308"/>
      <c r="ETG90" s="308"/>
      <c r="ETH90" s="308"/>
      <c r="ETI90" s="309"/>
      <c r="ETJ90" s="310"/>
      <c r="ETK90" s="308"/>
      <c r="ETL90" s="308"/>
      <c r="ETM90" s="308"/>
      <c r="ETN90" s="308"/>
      <c r="ETO90" s="308"/>
      <c r="ETP90" s="308"/>
      <c r="ETQ90" s="308"/>
      <c r="ETR90" s="308"/>
      <c r="ETS90" s="315"/>
      <c r="ETT90" s="319"/>
      <c r="ETU90" s="317"/>
      <c r="ETV90" s="305"/>
      <c r="ETW90" s="306"/>
      <c r="ETX90" s="314"/>
      <c r="ETY90" s="308"/>
      <c r="ETZ90" s="308"/>
      <c r="EUA90" s="308"/>
      <c r="EUB90" s="308"/>
      <c r="EUC90" s="308"/>
      <c r="EUD90" s="308"/>
      <c r="EUE90" s="308"/>
      <c r="EUF90" s="308"/>
      <c r="EUG90" s="308"/>
      <c r="EUH90" s="308"/>
      <c r="EUI90" s="308"/>
      <c r="EUJ90" s="308"/>
      <c r="EUK90" s="309"/>
      <c r="EUL90" s="310"/>
      <c r="EUM90" s="308"/>
      <c r="EUN90" s="308"/>
      <c r="EUO90" s="308"/>
      <c r="EUP90" s="308"/>
      <c r="EUQ90" s="308"/>
      <c r="EUR90" s="308"/>
      <c r="EUS90" s="308"/>
      <c r="EUT90" s="308"/>
      <c r="EUU90" s="315"/>
      <c r="EUV90" s="319"/>
      <c r="EUW90" s="317"/>
      <c r="EUX90" s="305"/>
      <c r="EUY90" s="306"/>
      <c r="EUZ90" s="314"/>
      <c r="EVA90" s="308"/>
      <c r="EVB90" s="308"/>
      <c r="EVC90" s="308"/>
      <c r="EVD90" s="308"/>
      <c r="EVE90" s="308"/>
      <c r="EVF90" s="308"/>
      <c r="EVG90" s="308"/>
      <c r="EVH90" s="308"/>
      <c r="EVI90" s="308"/>
      <c r="EVJ90" s="308"/>
      <c r="EVK90" s="308"/>
      <c r="EVL90" s="308"/>
      <c r="EVM90" s="309"/>
      <c r="EVN90" s="310"/>
      <c r="EVO90" s="308"/>
      <c r="EVP90" s="308"/>
      <c r="EVQ90" s="308"/>
      <c r="EVR90" s="308"/>
      <c r="EVS90" s="308"/>
      <c r="EVT90" s="308"/>
      <c r="EVU90" s="308"/>
      <c r="EVV90" s="308"/>
      <c r="EVW90" s="315"/>
      <c r="EVX90" s="319"/>
      <c r="EVY90" s="317"/>
      <c r="EVZ90" s="305"/>
      <c r="EWA90" s="306"/>
      <c r="EWB90" s="314"/>
      <c r="EWC90" s="308"/>
      <c r="EWD90" s="308"/>
      <c r="EWE90" s="308"/>
      <c r="EWF90" s="308"/>
      <c r="EWG90" s="308"/>
      <c r="EWH90" s="308"/>
      <c r="EWI90" s="308"/>
      <c r="EWJ90" s="308"/>
      <c r="EWK90" s="308"/>
      <c r="EWL90" s="308"/>
      <c r="EWM90" s="308"/>
      <c r="EWN90" s="308"/>
      <c r="EWO90" s="309"/>
      <c r="EWP90" s="310"/>
      <c r="EWQ90" s="308"/>
      <c r="EWR90" s="308"/>
      <c r="EWS90" s="308"/>
      <c r="EWT90" s="308"/>
      <c r="EWU90" s="308"/>
      <c r="EWV90" s="308"/>
      <c r="EWW90" s="308"/>
      <c r="EWX90" s="308"/>
      <c r="EWY90" s="315"/>
      <c r="EWZ90" s="319"/>
      <c r="EXA90" s="317"/>
      <c r="EXB90" s="305"/>
      <c r="EXC90" s="306"/>
      <c r="EXD90" s="314"/>
      <c r="EXE90" s="308"/>
      <c r="EXF90" s="308"/>
      <c r="EXG90" s="308"/>
      <c r="EXH90" s="308"/>
      <c r="EXI90" s="308"/>
      <c r="EXJ90" s="308"/>
      <c r="EXK90" s="308"/>
      <c r="EXL90" s="308"/>
      <c r="EXM90" s="308"/>
      <c r="EXN90" s="308"/>
      <c r="EXO90" s="308"/>
      <c r="EXP90" s="308"/>
      <c r="EXQ90" s="309"/>
      <c r="EXR90" s="310"/>
      <c r="EXS90" s="308"/>
      <c r="EXT90" s="308"/>
      <c r="EXU90" s="308"/>
      <c r="EXV90" s="308"/>
      <c r="EXW90" s="308"/>
      <c r="EXX90" s="308"/>
      <c r="EXY90" s="308"/>
      <c r="EXZ90" s="308"/>
      <c r="EYA90" s="315"/>
      <c r="EYB90" s="319"/>
      <c r="EYC90" s="317"/>
      <c r="EYD90" s="305"/>
      <c r="EYE90" s="306"/>
      <c r="EYF90" s="314"/>
      <c r="EYG90" s="308"/>
      <c r="EYH90" s="308"/>
      <c r="EYI90" s="308"/>
      <c r="EYJ90" s="308"/>
      <c r="EYK90" s="308"/>
      <c r="EYL90" s="308"/>
      <c r="EYM90" s="308"/>
      <c r="EYN90" s="308"/>
      <c r="EYO90" s="308"/>
      <c r="EYP90" s="308"/>
      <c r="EYQ90" s="308"/>
      <c r="EYR90" s="308"/>
      <c r="EYS90" s="309"/>
      <c r="EYT90" s="310"/>
      <c r="EYU90" s="308"/>
      <c r="EYV90" s="308"/>
      <c r="EYW90" s="308"/>
      <c r="EYX90" s="308"/>
      <c r="EYY90" s="308"/>
      <c r="EYZ90" s="308"/>
      <c r="EZA90" s="308"/>
      <c r="EZB90" s="308"/>
      <c r="EZC90" s="315"/>
      <c r="EZD90" s="319"/>
      <c r="EZE90" s="317"/>
      <c r="EZF90" s="305"/>
      <c r="EZG90" s="306"/>
      <c r="EZH90" s="314"/>
      <c r="EZI90" s="308"/>
      <c r="EZJ90" s="308"/>
      <c r="EZK90" s="308"/>
      <c r="EZL90" s="308"/>
      <c r="EZM90" s="308"/>
      <c r="EZN90" s="308"/>
      <c r="EZO90" s="308"/>
      <c r="EZP90" s="308"/>
      <c r="EZQ90" s="308"/>
      <c r="EZR90" s="308"/>
      <c r="EZS90" s="308"/>
      <c r="EZT90" s="308"/>
      <c r="EZU90" s="309"/>
      <c r="EZV90" s="310"/>
      <c r="EZW90" s="308"/>
      <c r="EZX90" s="308"/>
      <c r="EZY90" s="308"/>
      <c r="EZZ90" s="308"/>
      <c r="FAA90" s="308"/>
      <c r="FAB90" s="308"/>
      <c r="FAC90" s="308"/>
      <c r="FAD90" s="308"/>
      <c r="FAE90" s="315"/>
      <c r="FAF90" s="319"/>
      <c r="FAG90" s="317"/>
      <c r="FAH90" s="305"/>
      <c r="FAI90" s="306"/>
      <c r="FAJ90" s="314"/>
      <c r="FAK90" s="308"/>
      <c r="FAL90" s="308"/>
      <c r="FAM90" s="308"/>
      <c r="FAN90" s="308"/>
      <c r="FAO90" s="308"/>
      <c r="FAP90" s="308"/>
      <c r="FAQ90" s="308"/>
      <c r="FAR90" s="308"/>
      <c r="FAS90" s="308"/>
      <c r="FAT90" s="308"/>
      <c r="FAU90" s="308"/>
      <c r="FAV90" s="308"/>
      <c r="FAW90" s="309"/>
      <c r="FAX90" s="310"/>
      <c r="FAY90" s="308"/>
      <c r="FAZ90" s="308"/>
      <c r="FBA90" s="308"/>
      <c r="FBB90" s="308"/>
      <c r="FBC90" s="308"/>
      <c r="FBD90" s="308"/>
      <c r="FBE90" s="308"/>
      <c r="FBF90" s="308"/>
      <c r="FBG90" s="315"/>
      <c r="FBH90" s="319"/>
      <c r="FBI90" s="317"/>
      <c r="FBJ90" s="305"/>
      <c r="FBK90" s="306"/>
      <c r="FBL90" s="314"/>
      <c r="FBM90" s="308"/>
      <c r="FBN90" s="308"/>
      <c r="FBO90" s="308"/>
      <c r="FBP90" s="308"/>
      <c r="FBQ90" s="308"/>
      <c r="FBR90" s="308"/>
      <c r="FBS90" s="308"/>
      <c r="FBT90" s="308"/>
      <c r="FBU90" s="308"/>
      <c r="FBV90" s="308"/>
      <c r="FBW90" s="308"/>
      <c r="FBX90" s="308"/>
      <c r="FBY90" s="309"/>
      <c r="FBZ90" s="310"/>
      <c r="FCA90" s="308"/>
      <c r="FCB90" s="308"/>
      <c r="FCC90" s="308"/>
      <c r="FCD90" s="308"/>
      <c r="FCE90" s="308"/>
      <c r="FCF90" s="308"/>
      <c r="FCG90" s="308"/>
      <c r="FCH90" s="308"/>
      <c r="FCI90" s="315"/>
      <c r="FCJ90" s="319"/>
      <c r="FCK90" s="317"/>
      <c r="FCL90" s="305"/>
      <c r="FCM90" s="306"/>
      <c r="FCN90" s="314"/>
      <c r="FCO90" s="308"/>
      <c r="FCP90" s="308"/>
      <c r="FCQ90" s="308"/>
      <c r="FCR90" s="308"/>
      <c r="FCS90" s="308"/>
      <c r="FCT90" s="308"/>
      <c r="FCU90" s="308"/>
      <c r="FCV90" s="308"/>
      <c r="FCW90" s="308"/>
      <c r="FCX90" s="308"/>
      <c r="FCY90" s="308"/>
      <c r="FCZ90" s="308"/>
      <c r="FDA90" s="309"/>
      <c r="FDB90" s="310"/>
      <c r="FDC90" s="308"/>
      <c r="FDD90" s="308"/>
      <c r="FDE90" s="308"/>
      <c r="FDF90" s="308"/>
      <c r="FDG90" s="308"/>
      <c r="FDH90" s="308"/>
      <c r="FDI90" s="308"/>
      <c r="FDJ90" s="308"/>
      <c r="FDK90" s="315"/>
      <c r="FDL90" s="319"/>
      <c r="FDM90" s="317"/>
      <c r="FDN90" s="305"/>
      <c r="FDO90" s="306"/>
      <c r="FDP90" s="314"/>
      <c r="FDQ90" s="308"/>
      <c r="FDR90" s="308"/>
      <c r="FDS90" s="308"/>
      <c r="FDT90" s="308"/>
      <c r="FDU90" s="308"/>
      <c r="FDV90" s="308"/>
      <c r="FDW90" s="308"/>
      <c r="FDX90" s="308"/>
      <c r="FDY90" s="308"/>
      <c r="FDZ90" s="308"/>
      <c r="FEA90" s="308"/>
      <c r="FEB90" s="308"/>
      <c r="FEC90" s="309"/>
      <c r="FED90" s="310"/>
      <c r="FEE90" s="308"/>
      <c r="FEF90" s="308"/>
      <c r="FEG90" s="308"/>
      <c r="FEH90" s="308"/>
      <c r="FEI90" s="308"/>
      <c r="FEJ90" s="308"/>
      <c r="FEK90" s="308"/>
      <c r="FEL90" s="308"/>
      <c r="FEM90" s="315"/>
      <c r="FEN90" s="319"/>
      <c r="FEO90" s="317"/>
      <c r="FEP90" s="305"/>
      <c r="FEQ90" s="306"/>
      <c r="FER90" s="314"/>
      <c r="FES90" s="308"/>
      <c r="FET90" s="308"/>
      <c r="FEU90" s="308"/>
      <c r="FEV90" s="308"/>
      <c r="FEW90" s="308"/>
      <c r="FEX90" s="308"/>
      <c r="FEY90" s="308"/>
      <c r="FEZ90" s="308"/>
      <c r="FFA90" s="308"/>
      <c r="FFB90" s="308"/>
      <c r="FFC90" s="308"/>
      <c r="FFD90" s="308"/>
      <c r="FFE90" s="309"/>
      <c r="FFF90" s="310"/>
      <c r="FFG90" s="308"/>
      <c r="FFH90" s="308"/>
      <c r="FFI90" s="308"/>
      <c r="FFJ90" s="308"/>
      <c r="FFK90" s="308"/>
      <c r="FFL90" s="308"/>
      <c r="FFM90" s="308"/>
      <c r="FFN90" s="308"/>
      <c r="FFO90" s="315"/>
      <c r="FFP90" s="319"/>
      <c r="FFQ90" s="317"/>
      <c r="FFR90" s="305"/>
      <c r="FFS90" s="306"/>
      <c r="FFT90" s="314"/>
      <c r="FFU90" s="308"/>
      <c r="FFV90" s="308"/>
      <c r="FFW90" s="308"/>
      <c r="FFX90" s="308"/>
      <c r="FFY90" s="308"/>
      <c r="FFZ90" s="308"/>
      <c r="FGA90" s="308"/>
      <c r="FGB90" s="308"/>
      <c r="FGC90" s="308"/>
      <c r="FGD90" s="308"/>
      <c r="FGE90" s="308"/>
      <c r="FGF90" s="308"/>
      <c r="FGG90" s="309"/>
      <c r="FGH90" s="310"/>
      <c r="FGI90" s="308"/>
      <c r="FGJ90" s="308"/>
      <c r="FGK90" s="308"/>
      <c r="FGL90" s="308"/>
      <c r="FGM90" s="308"/>
      <c r="FGN90" s="308"/>
      <c r="FGO90" s="308"/>
      <c r="FGP90" s="308"/>
      <c r="FGQ90" s="315"/>
      <c r="FGR90" s="319"/>
      <c r="FGS90" s="317"/>
      <c r="FGT90" s="305"/>
      <c r="FGU90" s="306"/>
      <c r="FGV90" s="314"/>
      <c r="FGW90" s="308"/>
      <c r="FGX90" s="308"/>
      <c r="FGY90" s="308"/>
      <c r="FGZ90" s="308"/>
      <c r="FHA90" s="308"/>
      <c r="FHB90" s="308"/>
      <c r="FHC90" s="308"/>
      <c r="FHD90" s="308"/>
      <c r="FHE90" s="308"/>
      <c r="FHF90" s="308"/>
      <c r="FHG90" s="308"/>
      <c r="FHH90" s="308"/>
      <c r="FHI90" s="309"/>
      <c r="FHJ90" s="310"/>
      <c r="FHK90" s="308"/>
      <c r="FHL90" s="308"/>
      <c r="FHM90" s="308"/>
      <c r="FHN90" s="308"/>
      <c r="FHO90" s="308"/>
      <c r="FHP90" s="308"/>
      <c r="FHQ90" s="308"/>
      <c r="FHR90" s="308"/>
      <c r="FHS90" s="315"/>
      <c r="FHT90" s="319"/>
      <c r="FHU90" s="317"/>
      <c r="FHV90" s="305"/>
      <c r="FHW90" s="306"/>
      <c r="FHX90" s="314"/>
      <c r="FHY90" s="308"/>
      <c r="FHZ90" s="308"/>
      <c r="FIA90" s="308"/>
      <c r="FIB90" s="308"/>
      <c r="FIC90" s="308"/>
      <c r="FID90" s="308"/>
      <c r="FIE90" s="308"/>
      <c r="FIF90" s="308"/>
      <c r="FIG90" s="308"/>
      <c r="FIH90" s="308"/>
      <c r="FII90" s="308"/>
      <c r="FIJ90" s="308"/>
      <c r="FIK90" s="309"/>
      <c r="FIL90" s="310"/>
      <c r="FIM90" s="308"/>
      <c r="FIN90" s="308"/>
      <c r="FIO90" s="308"/>
      <c r="FIP90" s="308"/>
      <c r="FIQ90" s="308"/>
      <c r="FIR90" s="308"/>
      <c r="FIS90" s="308"/>
      <c r="FIT90" s="308"/>
      <c r="FIU90" s="315"/>
      <c r="FIV90" s="319"/>
      <c r="FIW90" s="317"/>
      <c r="FIX90" s="305"/>
      <c r="FIY90" s="306"/>
      <c r="FIZ90" s="314"/>
      <c r="FJA90" s="308"/>
      <c r="FJB90" s="308"/>
      <c r="FJC90" s="308"/>
      <c r="FJD90" s="308"/>
      <c r="FJE90" s="308"/>
      <c r="FJF90" s="308"/>
      <c r="FJG90" s="308"/>
      <c r="FJH90" s="308"/>
      <c r="FJI90" s="308"/>
      <c r="FJJ90" s="308"/>
      <c r="FJK90" s="308"/>
      <c r="FJL90" s="308"/>
      <c r="FJM90" s="309"/>
      <c r="FJN90" s="310"/>
      <c r="FJO90" s="308"/>
      <c r="FJP90" s="308"/>
      <c r="FJQ90" s="308"/>
      <c r="FJR90" s="308"/>
      <c r="FJS90" s="308"/>
      <c r="FJT90" s="308"/>
      <c r="FJU90" s="308"/>
      <c r="FJV90" s="308"/>
      <c r="FJW90" s="315"/>
      <c r="FJX90" s="319"/>
      <c r="FJY90" s="317"/>
      <c r="FJZ90" s="305"/>
      <c r="FKA90" s="306"/>
      <c r="FKB90" s="314"/>
      <c r="FKC90" s="308"/>
      <c r="FKD90" s="308"/>
      <c r="FKE90" s="308"/>
      <c r="FKF90" s="308"/>
      <c r="FKG90" s="308"/>
      <c r="FKH90" s="308"/>
      <c r="FKI90" s="308"/>
      <c r="FKJ90" s="308"/>
      <c r="FKK90" s="308"/>
      <c r="FKL90" s="308"/>
      <c r="FKM90" s="308"/>
      <c r="FKN90" s="308"/>
      <c r="FKO90" s="309"/>
      <c r="FKP90" s="310"/>
      <c r="FKQ90" s="308"/>
      <c r="FKR90" s="308"/>
      <c r="FKS90" s="308"/>
      <c r="FKT90" s="308"/>
      <c r="FKU90" s="308"/>
      <c r="FKV90" s="308"/>
      <c r="FKW90" s="308"/>
      <c r="FKX90" s="308"/>
      <c r="FKY90" s="315"/>
      <c r="FKZ90" s="319"/>
      <c r="FLA90" s="317"/>
      <c r="FLB90" s="305"/>
      <c r="FLC90" s="306"/>
      <c r="FLD90" s="314"/>
      <c r="FLE90" s="308"/>
      <c r="FLF90" s="308"/>
      <c r="FLG90" s="308"/>
      <c r="FLH90" s="308"/>
      <c r="FLI90" s="308"/>
      <c r="FLJ90" s="308"/>
      <c r="FLK90" s="308"/>
      <c r="FLL90" s="308"/>
      <c r="FLM90" s="308"/>
      <c r="FLN90" s="308"/>
      <c r="FLO90" s="308"/>
      <c r="FLP90" s="308"/>
      <c r="FLQ90" s="309"/>
      <c r="FLR90" s="310"/>
      <c r="FLS90" s="308"/>
      <c r="FLT90" s="308"/>
      <c r="FLU90" s="308"/>
      <c r="FLV90" s="308"/>
      <c r="FLW90" s="308"/>
      <c r="FLX90" s="308"/>
      <c r="FLY90" s="308"/>
      <c r="FLZ90" s="308"/>
      <c r="FMA90" s="315"/>
      <c r="FMB90" s="319"/>
      <c r="FMC90" s="317"/>
      <c r="FMD90" s="305"/>
      <c r="FME90" s="306"/>
      <c r="FMF90" s="314"/>
      <c r="FMG90" s="308"/>
      <c r="FMH90" s="308"/>
      <c r="FMI90" s="308"/>
      <c r="FMJ90" s="308"/>
      <c r="FMK90" s="308"/>
      <c r="FML90" s="308"/>
      <c r="FMM90" s="308"/>
      <c r="FMN90" s="308"/>
      <c r="FMO90" s="308"/>
      <c r="FMP90" s="308"/>
      <c r="FMQ90" s="308"/>
      <c r="FMR90" s="308"/>
      <c r="FMS90" s="309"/>
      <c r="FMT90" s="310"/>
      <c r="FMU90" s="308"/>
      <c r="FMV90" s="308"/>
      <c r="FMW90" s="308"/>
      <c r="FMX90" s="308"/>
      <c r="FMY90" s="308"/>
      <c r="FMZ90" s="308"/>
      <c r="FNA90" s="308"/>
      <c r="FNB90" s="308"/>
      <c r="FNC90" s="315"/>
      <c r="FND90" s="319"/>
      <c r="FNE90" s="317"/>
      <c r="FNF90" s="305"/>
      <c r="FNG90" s="306"/>
      <c r="FNH90" s="314"/>
      <c r="FNI90" s="308"/>
      <c r="FNJ90" s="308"/>
      <c r="FNK90" s="308"/>
      <c r="FNL90" s="308"/>
      <c r="FNM90" s="308"/>
      <c r="FNN90" s="308"/>
      <c r="FNO90" s="308"/>
      <c r="FNP90" s="308"/>
      <c r="FNQ90" s="308"/>
      <c r="FNR90" s="308"/>
      <c r="FNS90" s="308"/>
      <c r="FNT90" s="308"/>
      <c r="FNU90" s="309"/>
      <c r="FNV90" s="310"/>
      <c r="FNW90" s="308"/>
      <c r="FNX90" s="308"/>
      <c r="FNY90" s="308"/>
      <c r="FNZ90" s="308"/>
      <c r="FOA90" s="308"/>
      <c r="FOB90" s="308"/>
      <c r="FOC90" s="308"/>
      <c r="FOD90" s="308"/>
      <c r="FOE90" s="315"/>
      <c r="FOF90" s="319"/>
      <c r="FOG90" s="317"/>
      <c r="FOH90" s="305"/>
      <c r="FOI90" s="306"/>
      <c r="FOJ90" s="314"/>
      <c r="FOK90" s="308"/>
      <c r="FOL90" s="308"/>
      <c r="FOM90" s="308"/>
      <c r="FON90" s="308"/>
      <c r="FOO90" s="308"/>
      <c r="FOP90" s="308"/>
      <c r="FOQ90" s="308"/>
      <c r="FOR90" s="308"/>
      <c r="FOS90" s="308"/>
      <c r="FOT90" s="308"/>
      <c r="FOU90" s="308"/>
      <c r="FOV90" s="308"/>
      <c r="FOW90" s="309"/>
      <c r="FOX90" s="310"/>
      <c r="FOY90" s="308"/>
      <c r="FOZ90" s="308"/>
      <c r="FPA90" s="308"/>
      <c r="FPB90" s="308"/>
      <c r="FPC90" s="308"/>
      <c r="FPD90" s="308"/>
      <c r="FPE90" s="308"/>
      <c r="FPF90" s="308"/>
      <c r="FPG90" s="315"/>
      <c r="FPH90" s="319"/>
      <c r="FPI90" s="317"/>
      <c r="FPJ90" s="305"/>
      <c r="FPK90" s="306"/>
      <c r="FPL90" s="314"/>
      <c r="FPM90" s="308"/>
      <c r="FPN90" s="308"/>
      <c r="FPO90" s="308"/>
      <c r="FPP90" s="308"/>
      <c r="FPQ90" s="308"/>
      <c r="FPR90" s="308"/>
      <c r="FPS90" s="308"/>
      <c r="FPT90" s="308"/>
      <c r="FPU90" s="308"/>
      <c r="FPV90" s="308"/>
      <c r="FPW90" s="308"/>
      <c r="FPX90" s="308"/>
      <c r="FPY90" s="309"/>
      <c r="FPZ90" s="310"/>
      <c r="FQA90" s="308"/>
      <c r="FQB90" s="308"/>
      <c r="FQC90" s="308"/>
      <c r="FQD90" s="308"/>
      <c r="FQE90" s="308"/>
      <c r="FQF90" s="308"/>
      <c r="FQG90" s="308"/>
      <c r="FQH90" s="308"/>
      <c r="FQI90" s="315"/>
      <c r="FQJ90" s="319"/>
      <c r="FQK90" s="317"/>
      <c r="FQL90" s="305"/>
      <c r="FQM90" s="306"/>
      <c r="FQN90" s="314"/>
      <c r="FQO90" s="308"/>
      <c r="FQP90" s="308"/>
      <c r="FQQ90" s="308"/>
      <c r="FQR90" s="308"/>
      <c r="FQS90" s="308"/>
      <c r="FQT90" s="308"/>
      <c r="FQU90" s="308"/>
      <c r="FQV90" s="308"/>
      <c r="FQW90" s="308"/>
      <c r="FQX90" s="308"/>
      <c r="FQY90" s="308"/>
      <c r="FQZ90" s="308"/>
      <c r="FRA90" s="309"/>
      <c r="FRB90" s="310"/>
      <c r="FRC90" s="308"/>
      <c r="FRD90" s="308"/>
      <c r="FRE90" s="308"/>
      <c r="FRF90" s="308"/>
      <c r="FRG90" s="308"/>
      <c r="FRH90" s="308"/>
      <c r="FRI90" s="308"/>
      <c r="FRJ90" s="308"/>
      <c r="FRK90" s="315"/>
      <c r="FRL90" s="319"/>
      <c r="FRM90" s="317"/>
      <c r="FRN90" s="305"/>
      <c r="FRO90" s="306"/>
      <c r="FRP90" s="314"/>
      <c r="FRQ90" s="308"/>
      <c r="FRR90" s="308"/>
      <c r="FRS90" s="308"/>
      <c r="FRT90" s="308"/>
      <c r="FRU90" s="308"/>
      <c r="FRV90" s="308"/>
      <c r="FRW90" s="308"/>
      <c r="FRX90" s="308"/>
      <c r="FRY90" s="308"/>
      <c r="FRZ90" s="308"/>
      <c r="FSA90" s="308"/>
      <c r="FSB90" s="308"/>
      <c r="FSC90" s="309"/>
      <c r="FSD90" s="310"/>
      <c r="FSE90" s="308"/>
      <c r="FSF90" s="308"/>
      <c r="FSG90" s="308"/>
      <c r="FSH90" s="308"/>
      <c r="FSI90" s="308"/>
      <c r="FSJ90" s="308"/>
      <c r="FSK90" s="308"/>
      <c r="FSL90" s="308"/>
      <c r="FSM90" s="315"/>
      <c r="FSN90" s="319"/>
      <c r="FSO90" s="317"/>
      <c r="FSP90" s="305"/>
      <c r="FSQ90" s="306"/>
      <c r="FSR90" s="314"/>
      <c r="FSS90" s="308"/>
      <c r="FST90" s="308"/>
      <c r="FSU90" s="308"/>
      <c r="FSV90" s="308"/>
      <c r="FSW90" s="308"/>
      <c r="FSX90" s="308"/>
      <c r="FSY90" s="308"/>
      <c r="FSZ90" s="308"/>
      <c r="FTA90" s="308"/>
      <c r="FTB90" s="308"/>
      <c r="FTC90" s="308"/>
      <c r="FTD90" s="308"/>
      <c r="FTE90" s="309"/>
      <c r="FTF90" s="310"/>
      <c r="FTG90" s="308"/>
      <c r="FTH90" s="308"/>
      <c r="FTI90" s="308"/>
      <c r="FTJ90" s="308"/>
      <c r="FTK90" s="308"/>
      <c r="FTL90" s="308"/>
      <c r="FTM90" s="308"/>
      <c r="FTN90" s="308"/>
      <c r="FTO90" s="315"/>
      <c r="FTP90" s="319"/>
      <c r="FTQ90" s="317"/>
      <c r="FTR90" s="305"/>
      <c r="FTS90" s="306"/>
      <c r="FTT90" s="314"/>
      <c r="FTU90" s="308"/>
      <c r="FTV90" s="308"/>
      <c r="FTW90" s="308"/>
      <c r="FTX90" s="308"/>
      <c r="FTY90" s="308"/>
      <c r="FTZ90" s="308"/>
      <c r="FUA90" s="308"/>
      <c r="FUB90" s="308"/>
      <c r="FUC90" s="308"/>
      <c r="FUD90" s="308"/>
      <c r="FUE90" s="308"/>
      <c r="FUF90" s="308"/>
      <c r="FUG90" s="309"/>
      <c r="FUH90" s="310"/>
      <c r="FUI90" s="308"/>
      <c r="FUJ90" s="308"/>
      <c r="FUK90" s="308"/>
      <c r="FUL90" s="308"/>
      <c r="FUM90" s="308"/>
      <c r="FUN90" s="308"/>
      <c r="FUO90" s="308"/>
      <c r="FUP90" s="308"/>
      <c r="FUQ90" s="315"/>
      <c r="FUR90" s="319"/>
      <c r="FUS90" s="317"/>
      <c r="FUT90" s="305"/>
      <c r="FUU90" s="306"/>
      <c r="FUV90" s="314"/>
      <c r="FUW90" s="308"/>
      <c r="FUX90" s="308"/>
      <c r="FUY90" s="308"/>
      <c r="FUZ90" s="308"/>
      <c r="FVA90" s="308"/>
      <c r="FVB90" s="308"/>
      <c r="FVC90" s="308"/>
      <c r="FVD90" s="308"/>
      <c r="FVE90" s="308"/>
      <c r="FVF90" s="308"/>
      <c r="FVG90" s="308"/>
      <c r="FVH90" s="308"/>
      <c r="FVI90" s="309"/>
      <c r="FVJ90" s="310"/>
      <c r="FVK90" s="308"/>
      <c r="FVL90" s="308"/>
      <c r="FVM90" s="308"/>
      <c r="FVN90" s="308"/>
      <c r="FVO90" s="308"/>
      <c r="FVP90" s="308"/>
      <c r="FVQ90" s="308"/>
      <c r="FVR90" s="308"/>
      <c r="FVS90" s="315"/>
      <c r="FVT90" s="319"/>
      <c r="FVU90" s="317"/>
      <c r="FVV90" s="305"/>
      <c r="FVW90" s="306"/>
      <c r="FVX90" s="314"/>
      <c r="FVY90" s="308"/>
      <c r="FVZ90" s="308"/>
      <c r="FWA90" s="308"/>
      <c r="FWB90" s="308"/>
      <c r="FWC90" s="308"/>
      <c r="FWD90" s="308"/>
      <c r="FWE90" s="308"/>
      <c r="FWF90" s="308"/>
      <c r="FWG90" s="308"/>
      <c r="FWH90" s="308"/>
      <c r="FWI90" s="308"/>
      <c r="FWJ90" s="308"/>
      <c r="FWK90" s="309"/>
      <c r="FWL90" s="310"/>
      <c r="FWM90" s="308"/>
      <c r="FWN90" s="308"/>
      <c r="FWO90" s="308"/>
      <c r="FWP90" s="308"/>
      <c r="FWQ90" s="308"/>
      <c r="FWR90" s="308"/>
      <c r="FWS90" s="308"/>
      <c r="FWT90" s="308"/>
      <c r="FWU90" s="315"/>
      <c r="FWV90" s="319"/>
      <c r="FWW90" s="317"/>
      <c r="FWX90" s="305"/>
      <c r="FWY90" s="306"/>
      <c r="FWZ90" s="314"/>
      <c r="FXA90" s="308"/>
      <c r="FXB90" s="308"/>
      <c r="FXC90" s="308"/>
      <c r="FXD90" s="308"/>
      <c r="FXE90" s="308"/>
      <c r="FXF90" s="308"/>
      <c r="FXG90" s="308"/>
      <c r="FXH90" s="308"/>
      <c r="FXI90" s="308"/>
      <c r="FXJ90" s="308"/>
      <c r="FXK90" s="308"/>
      <c r="FXL90" s="308"/>
      <c r="FXM90" s="309"/>
      <c r="FXN90" s="310"/>
      <c r="FXO90" s="308"/>
      <c r="FXP90" s="308"/>
      <c r="FXQ90" s="308"/>
      <c r="FXR90" s="308"/>
      <c r="FXS90" s="308"/>
      <c r="FXT90" s="308"/>
      <c r="FXU90" s="308"/>
      <c r="FXV90" s="308"/>
      <c r="FXW90" s="315"/>
      <c r="FXX90" s="319"/>
      <c r="FXY90" s="317"/>
      <c r="FXZ90" s="305"/>
      <c r="FYA90" s="306"/>
      <c r="FYB90" s="314"/>
      <c r="FYC90" s="308"/>
      <c r="FYD90" s="308"/>
      <c r="FYE90" s="308"/>
      <c r="FYF90" s="308"/>
      <c r="FYG90" s="308"/>
      <c r="FYH90" s="308"/>
      <c r="FYI90" s="308"/>
      <c r="FYJ90" s="308"/>
      <c r="FYK90" s="308"/>
      <c r="FYL90" s="308"/>
      <c r="FYM90" s="308"/>
      <c r="FYN90" s="308"/>
      <c r="FYO90" s="309"/>
      <c r="FYP90" s="310"/>
      <c r="FYQ90" s="308"/>
      <c r="FYR90" s="308"/>
      <c r="FYS90" s="308"/>
      <c r="FYT90" s="308"/>
      <c r="FYU90" s="308"/>
      <c r="FYV90" s="308"/>
      <c r="FYW90" s="308"/>
      <c r="FYX90" s="308"/>
      <c r="FYY90" s="315"/>
      <c r="FYZ90" s="319"/>
      <c r="FZA90" s="317"/>
      <c r="FZB90" s="305"/>
      <c r="FZC90" s="306"/>
      <c r="FZD90" s="314"/>
      <c r="FZE90" s="308"/>
      <c r="FZF90" s="308"/>
      <c r="FZG90" s="308"/>
      <c r="FZH90" s="308"/>
      <c r="FZI90" s="308"/>
      <c r="FZJ90" s="308"/>
      <c r="FZK90" s="308"/>
      <c r="FZL90" s="308"/>
      <c r="FZM90" s="308"/>
      <c r="FZN90" s="308"/>
      <c r="FZO90" s="308"/>
      <c r="FZP90" s="308"/>
      <c r="FZQ90" s="309"/>
      <c r="FZR90" s="310"/>
      <c r="FZS90" s="308"/>
      <c r="FZT90" s="308"/>
      <c r="FZU90" s="308"/>
      <c r="FZV90" s="308"/>
      <c r="FZW90" s="308"/>
      <c r="FZX90" s="308"/>
      <c r="FZY90" s="308"/>
      <c r="FZZ90" s="308"/>
      <c r="GAA90" s="315"/>
      <c r="GAB90" s="319"/>
      <c r="GAC90" s="317"/>
      <c r="GAD90" s="305"/>
      <c r="GAE90" s="306"/>
      <c r="GAF90" s="314"/>
      <c r="GAG90" s="308"/>
      <c r="GAH90" s="308"/>
      <c r="GAI90" s="308"/>
      <c r="GAJ90" s="308"/>
      <c r="GAK90" s="308"/>
      <c r="GAL90" s="308"/>
      <c r="GAM90" s="308"/>
      <c r="GAN90" s="308"/>
      <c r="GAO90" s="308"/>
      <c r="GAP90" s="308"/>
      <c r="GAQ90" s="308"/>
      <c r="GAR90" s="308"/>
      <c r="GAS90" s="309"/>
      <c r="GAT90" s="310"/>
      <c r="GAU90" s="308"/>
      <c r="GAV90" s="308"/>
      <c r="GAW90" s="308"/>
      <c r="GAX90" s="308"/>
      <c r="GAY90" s="308"/>
      <c r="GAZ90" s="308"/>
      <c r="GBA90" s="308"/>
      <c r="GBB90" s="308"/>
      <c r="GBC90" s="315"/>
      <c r="GBD90" s="319"/>
      <c r="GBE90" s="317"/>
      <c r="GBF90" s="305"/>
      <c r="GBG90" s="306"/>
      <c r="GBH90" s="314"/>
      <c r="GBI90" s="308"/>
      <c r="GBJ90" s="308"/>
      <c r="GBK90" s="308"/>
      <c r="GBL90" s="308"/>
      <c r="GBM90" s="308"/>
      <c r="GBN90" s="308"/>
      <c r="GBO90" s="308"/>
      <c r="GBP90" s="308"/>
      <c r="GBQ90" s="308"/>
      <c r="GBR90" s="308"/>
      <c r="GBS90" s="308"/>
      <c r="GBT90" s="308"/>
      <c r="GBU90" s="309"/>
      <c r="GBV90" s="310"/>
      <c r="GBW90" s="308"/>
      <c r="GBX90" s="308"/>
      <c r="GBY90" s="308"/>
      <c r="GBZ90" s="308"/>
      <c r="GCA90" s="308"/>
      <c r="GCB90" s="308"/>
      <c r="GCC90" s="308"/>
      <c r="GCD90" s="308"/>
      <c r="GCE90" s="315"/>
      <c r="GCF90" s="319"/>
      <c r="GCG90" s="317"/>
      <c r="GCH90" s="305"/>
      <c r="GCI90" s="306"/>
      <c r="GCJ90" s="314"/>
      <c r="GCK90" s="308"/>
      <c r="GCL90" s="308"/>
      <c r="GCM90" s="308"/>
      <c r="GCN90" s="308"/>
      <c r="GCO90" s="308"/>
      <c r="GCP90" s="308"/>
      <c r="GCQ90" s="308"/>
      <c r="GCR90" s="308"/>
      <c r="GCS90" s="308"/>
      <c r="GCT90" s="308"/>
      <c r="GCU90" s="308"/>
      <c r="GCV90" s="308"/>
      <c r="GCW90" s="309"/>
      <c r="GCX90" s="310"/>
      <c r="GCY90" s="308"/>
      <c r="GCZ90" s="308"/>
      <c r="GDA90" s="308"/>
      <c r="GDB90" s="308"/>
      <c r="GDC90" s="308"/>
      <c r="GDD90" s="308"/>
      <c r="GDE90" s="308"/>
      <c r="GDF90" s="308"/>
      <c r="GDG90" s="315"/>
      <c r="GDH90" s="319"/>
      <c r="GDI90" s="317"/>
      <c r="GDJ90" s="305"/>
      <c r="GDK90" s="306"/>
      <c r="GDL90" s="314"/>
      <c r="GDM90" s="308"/>
      <c r="GDN90" s="308"/>
      <c r="GDO90" s="308"/>
      <c r="GDP90" s="308"/>
      <c r="GDQ90" s="308"/>
      <c r="GDR90" s="308"/>
      <c r="GDS90" s="308"/>
      <c r="GDT90" s="308"/>
      <c r="GDU90" s="308"/>
      <c r="GDV90" s="308"/>
      <c r="GDW90" s="308"/>
      <c r="GDX90" s="308"/>
      <c r="GDY90" s="309"/>
      <c r="GDZ90" s="310"/>
      <c r="GEA90" s="308"/>
      <c r="GEB90" s="308"/>
      <c r="GEC90" s="308"/>
      <c r="GED90" s="308"/>
      <c r="GEE90" s="308"/>
      <c r="GEF90" s="308"/>
      <c r="GEG90" s="308"/>
      <c r="GEH90" s="308"/>
      <c r="GEI90" s="315"/>
      <c r="GEJ90" s="319"/>
      <c r="GEK90" s="317"/>
      <c r="GEL90" s="305"/>
      <c r="GEM90" s="306"/>
      <c r="GEN90" s="314"/>
      <c r="GEO90" s="308"/>
      <c r="GEP90" s="308"/>
      <c r="GEQ90" s="308"/>
      <c r="GER90" s="308"/>
      <c r="GES90" s="308"/>
      <c r="GET90" s="308"/>
      <c r="GEU90" s="308"/>
      <c r="GEV90" s="308"/>
      <c r="GEW90" s="308"/>
      <c r="GEX90" s="308"/>
      <c r="GEY90" s="308"/>
      <c r="GEZ90" s="308"/>
      <c r="GFA90" s="309"/>
      <c r="GFB90" s="310"/>
      <c r="GFC90" s="308"/>
      <c r="GFD90" s="308"/>
      <c r="GFE90" s="308"/>
      <c r="GFF90" s="308"/>
      <c r="GFG90" s="308"/>
      <c r="GFH90" s="308"/>
      <c r="GFI90" s="308"/>
      <c r="GFJ90" s="308"/>
      <c r="GFK90" s="315"/>
      <c r="GFL90" s="319"/>
      <c r="GFM90" s="317"/>
      <c r="GFN90" s="305"/>
      <c r="GFO90" s="306"/>
      <c r="GFP90" s="314"/>
      <c r="GFQ90" s="308"/>
      <c r="GFR90" s="308"/>
      <c r="GFS90" s="308"/>
      <c r="GFT90" s="308"/>
      <c r="GFU90" s="308"/>
      <c r="GFV90" s="308"/>
      <c r="GFW90" s="308"/>
      <c r="GFX90" s="308"/>
      <c r="GFY90" s="308"/>
      <c r="GFZ90" s="308"/>
      <c r="GGA90" s="308"/>
      <c r="GGB90" s="308"/>
      <c r="GGC90" s="309"/>
      <c r="GGD90" s="310"/>
      <c r="GGE90" s="308"/>
      <c r="GGF90" s="308"/>
      <c r="GGG90" s="308"/>
      <c r="GGH90" s="308"/>
      <c r="GGI90" s="308"/>
      <c r="GGJ90" s="308"/>
      <c r="GGK90" s="308"/>
      <c r="GGL90" s="308"/>
      <c r="GGM90" s="315"/>
      <c r="GGN90" s="319"/>
      <c r="GGO90" s="317"/>
      <c r="GGP90" s="305"/>
      <c r="GGQ90" s="306"/>
      <c r="GGR90" s="314"/>
      <c r="GGS90" s="308"/>
      <c r="GGT90" s="308"/>
      <c r="GGU90" s="308"/>
      <c r="GGV90" s="308"/>
      <c r="GGW90" s="308"/>
      <c r="GGX90" s="308"/>
      <c r="GGY90" s="308"/>
      <c r="GGZ90" s="308"/>
      <c r="GHA90" s="308"/>
      <c r="GHB90" s="308"/>
      <c r="GHC90" s="308"/>
      <c r="GHD90" s="308"/>
      <c r="GHE90" s="309"/>
      <c r="GHF90" s="310"/>
      <c r="GHG90" s="308"/>
      <c r="GHH90" s="308"/>
      <c r="GHI90" s="308"/>
      <c r="GHJ90" s="308"/>
      <c r="GHK90" s="308"/>
      <c r="GHL90" s="308"/>
      <c r="GHM90" s="308"/>
      <c r="GHN90" s="308"/>
      <c r="GHO90" s="315"/>
      <c r="GHP90" s="319"/>
      <c r="GHQ90" s="317"/>
      <c r="GHR90" s="305"/>
      <c r="GHS90" s="306"/>
      <c r="GHT90" s="314"/>
      <c r="GHU90" s="308"/>
      <c r="GHV90" s="308"/>
      <c r="GHW90" s="308"/>
      <c r="GHX90" s="308"/>
      <c r="GHY90" s="308"/>
      <c r="GHZ90" s="308"/>
      <c r="GIA90" s="308"/>
      <c r="GIB90" s="308"/>
      <c r="GIC90" s="308"/>
      <c r="GID90" s="308"/>
      <c r="GIE90" s="308"/>
      <c r="GIF90" s="308"/>
      <c r="GIG90" s="309"/>
      <c r="GIH90" s="310"/>
      <c r="GII90" s="308"/>
      <c r="GIJ90" s="308"/>
      <c r="GIK90" s="308"/>
      <c r="GIL90" s="308"/>
      <c r="GIM90" s="308"/>
      <c r="GIN90" s="308"/>
      <c r="GIO90" s="308"/>
      <c r="GIP90" s="308"/>
      <c r="GIQ90" s="315"/>
      <c r="GIR90" s="319"/>
      <c r="GIS90" s="317"/>
      <c r="GIT90" s="305"/>
      <c r="GIU90" s="306"/>
      <c r="GIV90" s="314"/>
      <c r="GIW90" s="308"/>
      <c r="GIX90" s="308"/>
      <c r="GIY90" s="308"/>
      <c r="GIZ90" s="308"/>
      <c r="GJA90" s="308"/>
      <c r="GJB90" s="308"/>
      <c r="GJC90" s="308"/>
      <c r="GJD90" s="308"/>
      <c r="GJE90" s="308"/>
      <c r="GJF90" s="308"/>
      <c r="GJG90" s="308"/>
      <c r="GJH90" s="308"/>
      <c r="GJI90" s="309"/>
      <c r="GJJ90" s="310"/>
      <c r="GJK90" s="308"/>
      <c r="GJL90" s="308"/>
      <c r="GJM90" s="308"/>
      <c r="GJN90" s="308"/>
      <c r="GJO90" s="308"/>
      <c r="GJP90" s="308"/>
      <c r="GJQ90" s="308"/>
      <c r="GJR90" s="308"/>
      <c r="GJS90" s="315"/>
      <c r="GJT90" s="319"/>
      <c r="GJU90" s="317"/>
      <c r="GJV90" s="305"/>
      <c r="GJW90" s="306"/>
      <c r="GJX90" s="314"/>
      <c r="GJY90" s="308"/>
      <c r="GJZ90" s="308"/>
      <c r="GKA90" s="308"/>
      <c r="GKB90" s="308"/>
      <c r="GKC90" s="308"/>
      <c r="GKD90" s="308"/>
      <c r="GKE90" s="308"/>
      <c r="GKF90" s="308"/>
      <c r="GKG90" s="308"/>
      <c r="GKH90" s="308"/>
      <c r="GKI90" s="308"/>
      <c r="GKJ90" s="308"/>
      <c r="GKK90" s="309"/>
      <c r="GKL90" s="310"/>
      <c r="GKM90" s="308"/>
      <c r="GKN90" s="308"/>
      <c r="GKO90" s="308"/>
      <c r="GKP90" s="308"/>
      <c r="GKQ90" s="308"/>
      <c r="GKR90" s="308"/>
      <c r="GKS90" s="308"/>
      <c r="GKT90" s="308"/>
      <c r="GKU90" s="315"/>
      <c r="GKV90" s="319"/>
      <c r="GKW90" s="317"/>
      <c r="GKX90" s="305"/>
      <c r="GKY90" s="306"/>
      <c r="GKZ90" s="314"/>
      <c r="GLA90" s="308"/>
      <c r="GLB90" s="308"/>
      <c r="GLC90" s="308"/>
      <c r="GLD90" s="308"/>
      <c r="GLE90" s="308"/>
      <c r="GLF90" s="308"/>
      <c r="GLG90" s="308"/>
      <c r="GLH90" s="308"/>
      <c r="GLI90" s="308"/>
      <c r="GLJ90" s="308"/>
      <c r="GLK90" s="308"/>
      <c r="GLL90" s="308"/>
      <c r="GLM90" s="309"/>
      <c r="GLN90" s="310"/>
      <c r="GLO90" s="308"/>
      <c r="GLP90" s="308"/>
      <c r="GLQ90" s="308"/>
      <c r="GLR90" s="308"/>
      <c r="GLS90" s="308"/>
      <c r="GLT90" s="308"/>
      <c r="GLU90" s="308"/>
      <c r="GLV90" s="308"/>
      <c r="GLW90" s="315"/>
      <c r="GLX90" s="319"/>
      <c r="GLY90" s="317"/>
      <c r="GLZ90" s="305"/>
      <c r="GMA90" s="306"/>
      <c r="GMB90" s="314"/>
      <c r="GMC90" s="308"/>
      <c r="GMD90" s="308"/>
      <c r="GME90" s="308"/>
      <c r="GMF90" s="308"/>
      <c r="GMG90" s="308"/>
      <c r="GMH90" s="308"/>
      <c r="GMI90" s="308"/>
      <c r="GMJ90" s="308"/>
      <c r="GMK90" s="308"/>
      <c r="GML90" s="308"/>
      <c r="GMM90" s="308"/>
      <c r="GMN90" s="308"/>
      <c r="GMO90" s="309"/>
      <c r="GMP90" s="310"/>
      <c r="GMQ90" s="308"/>
      <c r="GMR90" s="308"/>
      <c r="GMS90" s="308"/>
      <c r="GMT90" s="308"/>
      <c r="GMU90" s="308"/>
      <c r="GMV90" s="308"/>
      <c r="GMW90" s="308"/>
      <c r="GMX90" s="308"/>
      <c r="GMY90" s="315"/>
      <c r="GMZ90" s="319"/>
      <c r="GNA90" s="317"/>
      <c r="GNB90" s="305"/>
      <c r="GNC90" s="306"/>
      <c r="GND90" s="314"/>
      <c r="GNE90" s="308"/>
      <c r="GNF90" s="308"/>
      <c r="GNG90" s="308"/>
      <c r="GNH90" s="308"/>
      <c r="GNI90" s="308"/>
      <c r="GNJ90" s="308"/>
      <c r="GNK90" s="308"/>
      <c r="GNL90" s="308"/>
      <c r="GNM90" s="308"/>
      <c r="GNN90" s="308"/>
      <c r="GNO90" s="308"/>
      <c r="GNP90" s="308"/>
      <c r="GNQ90" s="309"/>
      <c r="GNR90" s="310"/>
      <c r="GNS90" s="308"/>
      <c r="GNT90" s="308"/>
      <c r="GNU90" s="308"/>
      <c r="GNV90" s="308"/>
      <c r="GNW90" s="308"/>
      <c r="GNX90" s="308"/>
      <c r="GNY90" s="308"/>
      <c r="GNZ90" s="308"/>
      <c r="GOA90" s="315"/>
      <c r="GOB90" s="319"/>
      <c r="GOC90" s="317"/>
      <c r="GOD90" s="305"/>
      <c r="GOE90" s="306"/>
      <c r="GOF90" s="314"/>
      <c r="GOG90" s="308"/>
      <c r="GOH90" s="308"/>
      <c r="GOI90" s="308"/>
      <c r="GOJ90" s="308"/>
      <c r="GOK90" s="308"/>
      <c r="GOL90" s="308"/>
      <c r="GOM90" s="308"/>
      <c r="GON90" s="308"/>
      <c r="GOO90" s="308"/>
      <c r="GOP90" s="308"/>
      <c r="GOQ90" s="308"/>
      <c r="GOR90" s="308"/>
      <c r="GOS90" s="309"/>
      <c r="GOT90" s="310"/>
      <c r="GOU90" s="308"/>
      <c r="GOV90" s="308"/>
      <c r="GOW90" s="308"/>
      <c r="GOX90" s="308"/>
      <c r="GOY90" s="308"/>
      <c r="GOZ90" s="308"/>
      <c r="GPA90" s="308"/>
      <c r="GPB90" s="308"/>
      <c r="GPC90" s="315"/>
      <c r="GPD90" s="319"/>
      <c r="GPE90" s="317"/>
      <c r="GPF90" s="305"/>
      <c r="GPG90" s="306"/>
      <c r="GPH90" s="314"/>
      <c r="GPI90" s="308"/>
      <c r="GPJ90" s="308"/>
      <c r="GPK90" s="308"/>
      <c r="GPL90" s="308"/>
      <c r="GPM90" s="308"/>
      <c r="GPN90" s="308"/>
      <c r="GPO90" s="308"/>
      <c r="GPP90" s="308"/>
      <c r="GPQ90" s="308"/>
      <c r="GPR90" s="308"/>
      <c r="GPS90" s="308"/>
      <c r="GPT90" s="308"/>
      <c r="GPU90" s="309"/>
      <c r="GPV90" s="310"/>
      <c r="GPW90" s="308"/>
      <c r="GPX90" s="308"/>
      <c r="GPY90" s="308"/>
      <c r="GPZ90" s="308"/>
      <c r="GQA90" s="308"/>
      <c r="GQB90" s="308"/>
      <c r="GQC90" s="308"/>
      <c r="GQD90" s="308"/>
      <c r="GQE90" s="315"/>
      <c r="GQF90" s="319"/>
      <c r="GQG90" s="317"/>
      <c r="GQH90" s="305"/>
      <c r="GQI90" s="306"/>
      <c r="GQJ90" s="314"/>
      <c r="GQK90" s="308"/>
      <c r="GQL90" s="308"/>
      <c r="GQM90" s="308"/>
      <c r="GQN90" s="308"/>
      <c r="GQO90" s="308"/>
      <c r="GQP90" s="308"/>
      <c r="GQQ90" s="308"/>
      <c r="GQR90" s="308"/>
      <c r="GQS90" s="308"/>
      <c r="GQT90" s="308"/>
      <c r="GQU90" s="308"/>
      <c r="GQV90" s="308"/>
      <c r="GQW90" s="309"/>
      <c r="GQX90" s="310"/>
      <c r="GQY90" s="308"/>
      <c r="GQZ90" s="308"/>
      <c r="GRA90" s="308"/>
      <c r="GRB90" s="308"/>
      <c r="GRC90" s="308"/>
      <c r="GRD90" s="308"/>
      <c r="GRE90" s="308"/>
      <c r="GRF90" s="308"/>
      <c r="GRG90" s="315"/>
      <c r="GRH90" s="319"/>
      <c r="GRI90" s="317"/>
      <c r="GRJ90" s="305"/>
      <c r="GRK90" s="306"/>
      <c r="GRL90" s="314"/>
      <c r="GRM90" s="308"/>
      <c r="GRN90" s="308"/>
      <c r="GRO90" s="308"/>
      <c r="GRP90" s="308"/>
      <c r="GRQ90" s="308"/>
      <c r="GRR90" s="308"/>
      <c r="GRS90" s="308"/>
      <c r="GRT90" s="308"/>
      <c r="GRU90" s="308"/>
      <c r="GRV90" s="308"/>
      <c r="GRW90" s="308"/>
      <c r="GRX90" s="308"/>
      <c r="GRY90" s="309"/>
      <c r="GRZ90" s="310"/>
      <c r="GSA90" s="308"/>
      <c r="GSB90" s="308"/>
      <c r="GSC90" s="308"/>
      <c r="GSD90" s="308"/>
      <c r="GSE90" s="308"/>
      <c r="GSF90" s="308"/>
      <c r="GSG90" s="308"/>
      <c r="GSH90" s="308"/>
      <c r="GSI90" s="315"/>
      <c r="GSJ90" s="319"/>
      <c r="GSK90" s="317"/>
      <c r="GSL90" s="305"/>
      <c r="GSM90" s="306"/>
      <c r="GSN90" s="314"/>
      <c r="GSO90" s="308"/>
      <c r="GSP90" s="308"/>
      <c r="GSQ90" s="308"/>
      <c r="GSR90" s="308"/>
      <c r="GSS90" s="308"/>
      <c r="GST90" s="308"/>
      <c r="GSU90" s="308"/>
      <c r="GSV90" s="308"/>
      <c r="GSW90" s="308"/>
      <c r="GSX90" s="308"/>
      <c r="GSY90" s="308"/>
      <c r="GSZ90" s="308"/>
      <c r="GTA90" s="309"/>
      <c r="GTB90" s="310"/>
      <c r="GTC90" s="308"/>
      <c r="GTD90" s="308"/>
      <c r="GTE90" s="308"/>
      <c r="GTF90" s="308"/>
      <c r="GTG90" s="308"/>
      <c r="GTH90" s="308"/>
      <c r="GTI90" s="308"/>
      <c r="GTJ90" s="308"/>
      <c r="GTK90" s="315"/>
      <c r="GTL90" s="319"/>
      <c r="GTM90" s="317"/>
      <c r="GTN90" s="305"/>
      <c r="GTO90" s="306"/>
      <c r="GTP90" s="314"/>
      <c r="GTQ90" s="308"/>
      <c r="GTR90" s="308"/>
      <c r="GTS90" s="308"/>
      <c r="GTT90" s="308"/>
      <c r="GTU90" s="308"/>
      <c r="GTV90" s="308"/>
      <c r="GTW90" s="308"/>
      <c r="GTX90" s="308"/>
      <c r="GTY90" s="308"/>
      <c r="GTZ90" s="308"/>
      <c r="GUA90" s="308"/>
      <c r="GUB90" s="308"/>
      <c r="GUC90" s="309"/>
      <c r="GUD90" s="310"/>
      <c r="GUE90" s="308"/>
      <c r="GUF90" s="308"/>
      <c r="GUG90" s="308"/>
      <c r="GUH90" s="308"/>
      <c r="GUI90" s="308"/>
      <c r="GUJ90" s="308"/>
      <c r="GUK90" s="308"/>
      <c r="GUL90" s="308"/>
      <c r="GUM90" s="315"/>
      <c r="GUN90" s="319"/>
      <c r="GUO90" s="317"/>
      <c r="GUP90" s="305"/>
      <c r="GUQ90" s="306"/>
      <c r="GUR90" s="314"/>
      <c r="GUS90" s="308"/>
      <c r="GUT90" s="308"/>
      <c r="GUU90" s="308"/>
      <c r="GUV90" s="308"/>
      <c r="GUW90" s="308"/>
      <c r="GUX90" s="308"/>
      <c r="GUY90" s="308"/>
      <c r="GUZ90" s="308"/>
      <c r="GVA90" s="308"/>
      <c r="GVB90" s="308"/>
      <c r="GVC90" s="308"/>
      <c r="GVD90" s="308"/>
      <c r="GVE90" s="309"/>
      <c r="GVF90" s="310"/>
      <c r="GVG90" s="308"/>
      <c r="GVH90" s="308"/>
      <c r="GVI90" s="308"/>
      <c r="GVJ90" s="308"/>
      <c r="GVK90" s="308"/>
      <c r="GVL90" s="308"/>
      <c r="GVM90" s="308"/>
      <c r="GVN90" s="308"/>
      <c r="GVO90" s="315"/>
      <c r="GVP90" s="319"/>
      <c r="GVQ90" s="317"/>
      <c r="GVR90" s="305"/>
      <c r="GVS90" s="306"/>
      <c r="GVT90" s="314"/>
      <c r="GVU90" s="308"/>
      <c r="GVV90" s="308"/>
      <c r="GVW90" s="308"/>
      <c r="GVX90" s="308"/>
      <c r="GVY90" s="308"/>
      <c r="GVZ90" s="308"/>
      <c r="GWA90" s="308"/>
      <c r="GWB90" s="308"/>
      <c r="GWC90" s="308"/>
      <c r="GWD90" s="308"/>
      <c r="GWE90" s="308"/>
      <c r="GWF90" s="308"/>
      <c r="GWG90" s="309"/>
      <c r="GWH90" s="310"/>
      <c r="GWI90" s="308"/>
      <c r="GWJ90" s="308"/>
      <c r="GWK90" s="308"/>
      <c r="GWL90" s="308"/>
      <c r="GWM90" s="308"/>
      <c r="GWN90" s="308"/>
      <c r="GWO90" s="308"/>
      <c r="GWP90" s="308"/>
      <c r="GWQ90" s="315"/>
      <c r="GWR90" s="319"/>
      <c r="GWS90" s="317"/>
      <c r="GWT90" s="305"/>
      <c r="GWU90" s="306"/>
      <c r="GWV90" s="314"/>
      <c r="GWW90" s="308"/>
      <c r="GWX90" s="308"/>
      <c r="GWY90" s="308"/>
      <c r="GWZ90" s="308"/>
      <c r="GXA90" s="308"/>
      <c r="GXB90" s="308"/>
      <c r="GXC90" s="308"/>
      <c r="GXD90" s="308"/>
      <c r="GXE90" s="308"/>
      <c r="GXF90" s="308"/>
      <c r="GXG90" s="308"/>
      <c r="GXH90" s="308"/>
      <c r="GXI90" s="309"/>
      <c r="GXJ90" s="310"/>
      <c r="GXK90" s="308"/>
      <c r="GXL90" s="308"/>
      <c r="GXM90" s="308"/>
      <c r="GXN90" s="308"/>
      <c r="GXO90" s="308"/>
      <c r="GXP90" s="308"/>
      <c r="GXQ90" s="308"/>
      <c r="GXR90" s="308"/>
      <c r="GXS90" s="315"/>
      <c r="GXT90" s="319"/>
      <c r="GXU90" s="317"/>
      <c r="GXV90" s="305"/>
      <c r="GXW90" s="306"/>
      <c r="GXX90" s="314"/>
      <c r="GXY90" s="308"/>
      <c r="GXZ90" s="308"/>
      <c r="GYA90" s="308"/>
      <c r="GYB90" s="308"/>
      <c r="GYC90" s="308"/>
      <c r="GYD90" s="308"/>
      <c r="GYE90" s="308"/>
      <c r="GYF90" s="308"/>
      <c r="GYG90" s="308"/>
      <c r="GYH90" s="308"/>
      <c r="GYI90" s="308"/>
      <c r="GYJ90" s="308"/>
      <c r="GYK90" s="309"/>
      <c r="GYL90" s="310"/>
      <c r="GYM90" s="308"/>
      <c r="GYN90" s="308"/>
      <c r="GYO90" s="308"/>
      <c r="GYP90" s="308"/>
      <c r="GYQ90" s="308"/>
      <c r="GYR90" s="308"/>
      <c r="GYS90" s="308"/>
      <c r="GYT90" s="308"/>
      <c r="GYU90" s="315"/>
      <c r="GYV90" s="319"/>
      <c r="GYW90" s="317"/>
      <c r="GYX90" s="305"/>
      <c r="GYY90" s="306"/>
      <c r="GYZ90" s="314"/>
      <c r="GZA90" s="308"/>
      <c r="GZB90" s="308"/>
      <c r="GZC90" s="308"/>
      <c r="GZD90" s="308"/>
      <c r="GZE90" s="308"/>
      <c r="GZF90" s="308"/>
      <c r="GZG90" s="308"/>
      <c r="GZH90" s="308"/>
      <c r="GZI90" s="308"/>
      <c r="GZJ90" s="308"/>
      <c r="GZK90" s="308"/>
      <c r="GZL90" s="308"/>
      <c r="GZM90" s="309"/>
      <c r="GZN90" s="310"/>
      <c r="GZO90" s="308"/>
      <c r="GZP90" s="308"/>
      <c r="GZQ90" s="308"/>
      <c r="GZR90" s="308"/>
      <c r="GZS90" s="308"/>
      <c r="GZT90" s="308"/>
      <c r="GZU90" s="308"/>
      <c r="GZV90" s="308"/>
      <c r="GZW90" s="315"/>
      <c r="GZX90" s="319"/>
      <c r="GZY90" s="317"/>
      <c r="GZZ90" s="305"/>
      <c r="HAA90" s="306"/>
      <c r="HAB90" s="314"/>
      <c r="HAC90" s="308"/>
      <c r="HAD90" s="308"/>
      <c r="HAE90" s="308"/>
      <c r="HAF90" s="308"/>
      <c r="HAG90" s="308"/>
      <c r="HAH90" s="308"/>
      <c r="HAI90" s="308"/>
      <c r="HAJ90" s="308"/>
      <c r="HAK90" s="308"/>
      <c r="HAL90" s="308"/>
      <c r="HAM90" s="308"/>
      <c r="HAN90" s="308"/>
      <c r="HAO90" s="309"/>
      <c r="HAP90" s="310"/>
      <c r="HAQ90" s="308"/>
      <c r="HAR90" s="308"/>
      <c r="HAS90" s="308"/>
      <c r="HAT90" s="308"/>
      <c r="HAU90" s="308"/>
      <c r="HAV90" s="308"/>
      <c r="HAW90" s="308"/>
      <c r="HAX90" s="308"/>
      <c r="HAY90" s="315"/>
      <c r="HAZ90" s="319"/>
      <c r="HBA90" s="317"/>
      <c r="HBB90" s="305"/>
      <c r="HBC90" s="306"/>
      <c r="HBD90" s="314"/>
      <c r="HBE90" s="308"/>
      <c r="HBF90" s="308"/>
      <c r="HBG90" s="308"/>
      <c r="HBH90" s="308"/>
      <c r="HBI90" s="308"/>
      <c r="HBJ90" s="308"/>
      <c r="HBK90" s="308"/>
      <c r="HBL90" s="308"/>
      <c r="HBM90" s="308"/>
      <c r="HBN90" s="308"/>
      <c r="HBO90" s="308"/>
      <c r="HBP90" s="308"/>
      <c r="HBQ90" s="309"/>
      <c r="HBR90" s="310"/>
      <c r="HBS90" s="308"/>
      <c r="HBT90" s="308"/>
      <c r="HBU90" s="308"/>
      <c r="HBV90" s="308"/>
      <c r="HBW90" s="308"/>
      <c r="HBX90" s="308"/>
      <c r="HBY90" s="308"/>
      <c r="HBZ90" s="308"/>
      <c r="HCA90" s="315"/>
      <c r="HCB90" s="319"/>
      <c r="HCC90" s="317"/>
      <c r="HCD90" s="305"/>
      <c r="HCE90" s="306"/>
      <c r="HCF90" s="314"/>
      <c r="HCG90" s="308"/>
      <c r="HCH90" s="308"/>
      <c r="HCI90" s="308"/>
      <c r="HCJ90" s="308"/>
      <c r="HCK90" s="308"/>
      <c r="HCL90" s="308"/>
      <c r="HCM90" s="308"/>
      <c r="HCN90" s="308"/>
      <c r="HCO90" s="308"/>
      <c r="HCP90" s="308"/>
      <c r="HCQ90" s="308"/>
      <c r="HCR90" s="308"/>
      <c r="HCS90" s="309"/>
      <c r="HCT90" s="310"/>
      <c r="HCU90" s="308"/>
      <c r="HCV90" s="308"/>
      <c r="HCW90" s="308"/>
      <c r="HCX90" s="308"/>
      <c r="HCY90" s="308"/>
      <c r="HCZ90" s="308"/>
      <c r="HDA90" s="308"/>
      <c r="HDB90" s="308"/>
      <c r="HDC90" s="315"/>
      <c r="HDD90" s="319"/>
      <c r="HDE90" s="317"/>
      <c r="HDF90" s="305"/>
      <c r="HDG90" s="306"/>
      <c r="HDH90" s="314"/>
      <c r="HDI90" s="308"/>
      <c r="HDJ90" s="308"/>
      <c r="HDK90" s="308"/>
      <c r="HDL90" s="308"/>
      <c r="HDM90" s="308"/>
      <c r="HDN90" s="308"/>
      <c r="HDO90" s="308"/>
      <c r="HDP90" s="308"/>
      <c r="HDQ90" s="308"/>
      <c r="HDR90" s="308"/>
      <c r="HDS90" s="308"/>
      <c r="HDT90" s="308"/>
      <c r="HDU90" s="309"/>
      <c r="HDV90" s="310"/>
      <c r="HDW90" s="308"/>
      <c r="HDX90" s="308"/>
      <c r="HDY90" s="308"/>
      <c r="HDZ90" s="308"/>
      <c r="HEA90" s="308"/>
      <c r="HEB90" s="308"/>
      <c r="HEC90" s="308"/>
      <c r="HED90" s="308"/>
      <c r="HEE90" s="315"/>
      <c r="HEF90" s="319"/>
      <c r="HEG90" s="317"/>
      <c r="HEH90" s="305"/>
      <c r="HEI90" s="306"/>
      <c r="HEJ90" s="314"/>
      <c r="HEK90" s="308"/>
      <c r="HEL90" s="308"/>
      <c r="HEM90" s="308"/>
      <c r="HEN90" s="308"/>
      <c r="HEO90" s="308"/>
      <c r="HEP90" s="308"/>
      <c r="HEQ90" s="308"/>
      <c r="HER90" s="308"/>
      <c r="HES90" s="308"/>
      <c r="HET90" s="308"/>
      <c r="HEU90" s="308"/>
      <c r="HEV90" s="308"/>
      <c r="HEW90" s="309"/>
      <c r="HEX90" s="310"/>
      <c r="HEY90" s="308"/>
      <c r="HEZ90" s="308"/>
      <c r="HFA90" s="308"/>
      <c r="HFB90" s="308"/>
      <c r="HFC90" s="308"/>
      <c r="HFD90" s="308"/>
      <c r="HFE90" s="308"/>
      <c r="HFF90" s="308"/>
      <c r="HFG90" s="315"/>
      <c r="HFH90" s="319"/>
      <c r="HFI90" s="317"/>
      <c r="HFJ90" s="305"/>
      <c r="HFK90" s="306"/>
      <c r="HFL90" s="314"/>
      <c r="HFM90" s="308"/>
      <c r="HFN90" s="308"/>
      <c r="HFO90" s="308"/>
      <c r="HFP90" s="308"/>
      <c r="HFQ90" s="308"/>
      <c r="HFR90" s="308"/>
      <c r="HFS90" s="308"/>
      <c r="HFT90" s="308"/>
      <c r="HFU90" s="308"/>
      <c r="HFV90" s="308"/>
      <c r="HFW90" s="308"/>
      <c r="HFX90" s="308"/>
      <c r="HFY90" s="309"/>
      <c r="HFZ90" s="310"/>
      <c r="HGA90" s="308"/>
      <c r="HGB90" s="308"/>
      <c r="HGC90" s="308"/>
      <c r="HGD90" s="308"/>
      <c r="HGE90" s="308"/>
      <c r="HGF90" s="308"/>
      <c r="HGG90" s="308"/>
      <c r="HGH90" s="308"/>
      <c r="HGI90" s="315"/>
      <c r="HGJ90" s="319"/>
      <c r="HGK90" s="317"/>
      <c r="HGL90" s="305"/>
      <c r="HGM90" s="306"/>
      <c r="HGN90" s="314"/>
      <c r="HGO90" s="308"/>
      <c r="HGP90" s="308"/>
      <c r="HGQ90" s="308"/>
      <c r="HGR90" s="308"/>
      <c r="HGS90" s="308"/>
      <c r="HGT90" s="308"/>
      <c r="HGU90" s="308"/>
      <c r="HGV90" s="308"/>
      <c r="HGW90" s="308"/>
      <c r="HGX90" s="308"/>
      <c r="HGY90" s="308"/>
      <c r="HGZ90" s="308"/>
      <c r="HHA90" s="309"/>
      <c r="HHB90" s="310"/>
      <c r="HHC90" s="308"/>
      <c r="HHD90" s="308"/>
      <c r="HHE90" s="308"/>
      <c r="HHF90" s="308"/>
      <c r="HHG90" s="308"/>
      <c r="HHH90" s="308"/>
      <c r="HHI90" s="308"/>
      <c r="HHJ90" s="308"/>
      <c r="HHK90" s="315"/>
      <c r="HHL90" s="319"/>
      <c r="HHM90" s="317"/>
      <c r="HHN90" s="305"/>
      <c r="HHO90" s="306"/>
      <c r="HHP90" s="314"/>
      <c r="HHQ90" s="308"/>
      <c r="HHR90" s="308"/>
      <c r="HHS90" s="308"/>
      <c r="HHT90" s="308"/>
      <c r="HHU90" s="308"/>
      <c r="HHV90" s="308"/>
      <c r="HHW90" s="308"/>
      <c r="HHX90" s="308"/>
      <c r="HHY90" s="308"/>
      <c r="HHZ90" s="308"/>
      <c r="HIA90" s="308"/>
      <c r="HIB90" s="308"/>
      <c r="HIC90" s="309"/>
      <c r="HID90" s="310"/>
      <c r="HIE90" s="308"/>
      <c r="HIF90" s="308"/>
      <c r="HIG90" s="308"/>
      <c r="HIH90" s="308"/>
      <c r="HII90" s="308"/>
      <c r="HIJ90" s="308"/>
      <c r="HIK90" s="308"/>
      <c r="HIL90" s="308"/>
      <c r="HIM90" s="315"/>
      <c r="HIN90" s="319"/>
      <c r="HIO90" s="317"/>
      <c r="HIP90" s="305"/>
      <c r="HIQ90" s="306"/>
      <c r="HIR90" s="314"/>
      <c r="HIS90" s="308"/>
      <c r="HIT90" s="308"/>
      <c r="HIU90" s="308"/>
      <c r="HIV90" s="308"/>
      <c r="HIW90" s="308"/>
      <c r="HIX90" s="308"/>
      <c r="HIY90" s="308"/>
      <c r="HIZ90" s="308"/>
      <c r="HJA90" s="308"/>
      <c r="HJB90" s="308"/>
      <c r="HJC90" s="308"/>
      <c r="HJD90" s="308"/>
      <c r="HJE90" s="309"/>
      <c r="HJF90" s="310"/>
      <c r="HJG90" s="308"/>
      <c r="HJH90" s="308"/>
      <c r="HJI90" s="308"/>
      <c r="HJJ90" s="308"/>
      <c r="HJK90" s="308"/>
      <c r="HJL90" s="308"/>
      <c r="HJM90" s="308"/>
      <c r="HJN90" s="308"/>
      <c r="HJO90" s="315"/>
      <c r="HJP90" s="319"/>
      <c r="HJQ90" s="317"/>
      <c r="HJR90" s="305"/>
      <c r="HJS90" s="306"/>
      <c r="HJT90" s="314"/>
      <c r="HJU90" s="308"/>
      <c r="HJV90" s="308"/>
      <c r="HJW90" s="308"/>
      <c r="HJX90" s="308"/>
      <c r="HJY90" s="308"/>
      <c r="HJZ90" s="308"/>
      <c r="HKA90" s="308"/>
      <c r="HKB90" s="308"/>
      <c r="HKC90" s="308"/>
      <c r="HKD90" s="308"/>
      <c r="HKE90" s="308"/>
      <c r="HKF90" s="308"/>
      <c r="HKG90" s="309"/>
      <c r="HKH90" s="310"/>
      <c r="HKI90" s="308"/>
      <c r="HKJ90" s="308"/>
      <c r="HKK90" s="308"/>
      <c r="HKL90" s="308"/>
      <c r="HKM90" s="308"/>
      <c r="HKN90" s="308"/>
      <c r="HKO90" s="308"/>
      <c r="HKP90" s="308"/>
      <c r="HKQ90" s="315"/>
      <c r="HKR90" s="319"/>
      <c r="HKS90" s="317"/>
      <c r="HKT90" s="305"/>
      <c r="HKU90" s="306"/>
      <c r="HKV90" s="314"/>
      <c r="HKW90" s="308"/>
      <c r="HKX90" s="308"/>
      <c r="HKY90" s="308"/>
      <c r="HKZ90" s="308"/>
      <c r="HLA90" s="308"/>
      <c r="HLB90" s="308"/>
      <c r="HLC90" s="308"/>
      <c r="HLD90" s="308"/>
      <c r="HLE90" s="308"/>
      <c r="HLF90" s="308"/>
      <c r="HLG90" s="308"/>
      <c r="HLH90" s="308"/>
      <c r="HLI90" s="309"/>
      <c r="HLJ90" s="310"/>
      <c r="HLK90" s="308"/>
      <c r="HLL90" s="308"/>
      <c r="HLM90" s="308"/>
      <c r="HLN90" s="308"/>
      <c r="HLO90" s="308"/>
      <c r="HLP90" s="308"/>
      <c r="HLQ90" s="308"/>
      <c r="HLR90" s="308"/>
      <c r="HLS90" s="315"/>
      <c r="HLT90" s="319"/>
      <c r="HLU90" s="317"/>
      <c r="HLV90" s="305"/>
      <c r="HLW90" s="306"/>
      <c r="HLX90" s="314"/>
      <c r="HLY90" s="308"/>
      <c r="HLZ90" s="308"/>
      <c r="HMA90" s="308"/>
      <c r="HMB90" s="308"/>
      <c r="HMC90" s="308"/>
      <c r="HMD90" s="308"/>
      <c r="HME90" s="308"/>
      <c r="HMF90" s="308"/>
      <c r="HMG90" s="308"/>
      <c r="HMH90" s="308"/>
      <c r="HMI90" s="308"/>
      <c r="HMJ90" s="308"/>
      <c r="HMK90" s="309"/>
      <c r="HML90" s="310"/>
      <c r="HMM90" s="308"/>
      <c r="HMN90" s="308"/>
      <c r="HMO90" s="308"/>
      <c r="HMP90" s="308"/>
      <c r="HMQ90" s="308"/>
      <c r="HMR90" s="308"/>
      <c r="HMS90" s="308"/>
      <c r="HMT90" s="308"/>
      <c r="HMU90" s="315"/>
      <c r="HMV90" s="319"/>
      <c r="HMW90" s="317"/>
      <c r="HMX90" s="305"/>
      <c r="HMY90" s="306"/>
      <c r="HMZ90" s="314"/>
      <c r="HNA90" s="308"/>
      <c r="HNB90" s="308"/>
      <c r="HNC90" s="308"/>
      <c r="HND90" s="308"/>
      <c r="HNE90" s="308"/>
      <c r="HNF90" s="308"/>
      <c r="HNG90" s="308"/>
      <c r="HNH90" s="308"/>
      <c r="HNI90" s="308"/>
      <c r="HNJ90" s="308"/>
      <c r="HNK90" s="308"/>
      <c r="HNL90" s="308"/>
      <c r="HNM90" s="309"/>
      <c r="HNN90" s="310"/>
      <c r="HNO90" s="308"/>
      <c r="HNP90" s="308"/>
      <c r="HNQ90" s="308"/>
      <c r="HNR90" s="308"/>
      <c r="HNS90" s="308"/>
      <c r="HNT90" s="308"/>
      <c r="HNU90" s="308"/>
      <c r="HNV90" s="308"/>
      <c r="HNW90" s="315"/>
      <c r="HNX90" s="319"/>
      <c r="HNY90" s="317"/>
      <c r="HNZ90" s="305"/>
      <c r="HOA90" s="306"/>
      <c r="HOB90" s="314"/>
      <c r="HOC90" s="308"/>
      <c r="HOD90" s="308"/>
      <c r="HOE90" s="308"/>
      <c r="HOF90" s="308"/>
      <c r="HOG90" s="308"/>
      <c r="HOH90" s="308"/>
      <c r="HOI90" s="308"/>
      <c r="HOJ90" s="308"/>
      <c r="HOK90" s="308"/>
      <c r="HOL90" s="308"/>
      <c r="HOM90" s="308"/>
      <c r="HON90" s="308"/>
      <c r="HOO90" s="309"/>
      <c r="HOP90" s="310"/>
      <c r="HOQ90" s="308"/>
      <c r="HOR90" s="308"/>
      <c r="HOS90" s="308"/>
      <c r="HOT90" s="308"/>
      <c r="HOU90" s="308"/>
      <c r="HOV90" s="308"/>
      <c r="HOW90" s="308"/>
      <c r="HOX90" s="308"/>
      <c r="HOY90" s="315"/>
      <c r="HOZ90" s="319"/>
      <c r="HPA90" s="317"/>
      <c r="HPB90" s="305"/>
      <c r="HPC90" s="306"/>
      <c r="HPD90" s="314"/>
      <c r="HPE90" s="308"/>
      <c r="HPF90" s="308"/>
      <c r="HPG90" s="308"/>
      <c r="HPH90" s="308"/>
      <c r="HPI90" s="308"/>
      <c r="HPJ90" s="308"/>
      <c r="HPK90" s="308"/>
      <c r="HPL90" s="308"/>
      <c r="HPM90" s="308"/>
      <c r="HPN90" s="308"/>
      <c r="HPO90" s="308"/>
      <c r="HPP90" s="308"/>
      <c r="HPQ90" s="309"/>
      <c r="HPR90" s="310"/>
      <c r="HPS90" s="308"/>
      <c r="HPT90" s="308"/>
      <c r="HPU90" s="308"/>
      <c r="HPV90" s="308"/>
      <c r="HPW90" s="308"/>
      <c r="HPX90" s="308"/>
      <c r="HPY90" s="308"/>
      <c r="HPZ90" s="308"/>
      <c r="HQA90" s="315"/>
      <c r="HQB90" s="319"/>
      <c r="HQC90" s="317"/>
      <c r="HQD90" s="305"/>
      <c r="HQE90" s="306"/>
      <c r="HQF90" s="314"/>
      <c r="HQG90" s="308"/>
      <c r="HQH90" s="308"/>
      <c r="HQI90" s="308"/>
      <c r="HQJ90" s="308"/>
      <c r="HQK90" s="308"/>
      <c r="HQL90" s="308"/>
      <c r="HQM90" s="308"/>
      <c r="HQN90" s="308"/>
      <c r="HQO90" s="308"/>
      <c r="HQP90" s="308"/>
      <c r="HQQ90" s="308"/>
      <c r="HQR90" s="308"/>
      <c r="HQS90" s="309"/>
      <c r="HQT90" s="310"/>
      <c r="HQU90" s="308"/>
      <c r="HQV90" s="308"/>
      <c r="HQW90" s="308"/>
      <c r="HQX90" s="308"/>
      <c r="HQY90" s="308"/>
      <c r="HQZ90" s="308"/>
      <c r="HRA90" s="308"/>
      <c r="HRB90" s="308"/>
      <c r="HRC90" s="315"/>
      <c r="HRD90" s="319"/>
      <c r="HRE90" s="317"/>
      <c r="HRF90" s="305"/>
      <c r="HRG90" s="306"/>
      <c r="HRH90" s="314"/>
      <c r="HRI90" s="308"/>
      <c r="HRJ90" s="308"/>
      <c r="HRK90" s="308"/>
      <c r="HRL90" s="308"/>
      <c r="HRM90" s="308"/>
      <c r="HRN90" s="308"/>
      <c r="HRO90" s="308"/>
      <c r="HRP90" s="308"/>
      <c r="HRQ90" s="308"/>
      <c r="HRR90" s="308"/>
      <c r="HRS90" s="308"/>
      <c r="HRT90" s="308"/>
      <c r="HRU90" s="309"/>
      <c r="HRV90" s="310"/>
      <c r="HRW90" s="308"/>
      <c r="HRX90" s="308"/>
      <c r="HRY90" s="308"/>
      <c r="HRZ90" s="308"/>
      <c r="HSA90" s="308"/>
      <c r="HSB90" s="308"/>
      <c r="HSC90" s="308"/>
      <c r="HSD90" s="308"/>
      <c r="HSE90" s="315"/>
      <c r="HSF90" s="319"/>
      <c r="HSG90" s="317"/>
      <c r="HSH90" s="305"/>
      <c r="HSI90" s="306"/>
      <c r="HSJ90" s="314"/>
      <c r="HSK90" s="308"/>
      <c r="HSL90" s="308"/>
      <c r="HSM90" s="308"/>
      <c r="HSN90" s="308"/>
      <c r="HSO90" s="308"/>
      <c r="HSP90" s="308"/>
      <c r="HSQ90" s="308"/>
      <c r="HSR90" s="308"/>
      <c r="HSS90" s="308"/>
      <c r="HST90" s="308"/>
      <c r="HSU90" s="308"/>
      <c r="HSV90" s="308"/>
      <c r="HSW90" s="309"/>
      <c r="HSX90" s="310"/>
      <c r="HSY90" s="308"/>
      <c r="HSZ90" s="308"/>
      <c r="HTA90" s="308"/>
      <c r="HTB90" s="308"/>
      <c r="HTC90" s="308"/>
      <c r="HTD90" s="308"/>
      <c r="HTE90" s="308"/>
      <c r="HTF90" s="308"/>
      <c r="HTG90" s="315"/>
      <c r="HTH90" s="319"/>
      <c r="HTI90" s="317"/>
      <c r="HTJ90" s="305"/>
      <c r="HTK90" s="306"/>
      <c r="HTL90" s="314"/>
      <c r="HTM90" s="308"/>
      <c r="HTN90" s="308"/>
      <c r="HTO90" s="308"/>
      <c r="HTP90" s="308"/>
      <c r="HTQ90" s="308"/>
      <c r="HTR90" s="308"/>
      <c r="HTS90" s="308"/>
      <c r="HTT90" s="308"/>
      <c r="HTU90" s="308"/>
      <c r="HTV90" s="308"/>
      <c r="HTW90" s="308"/>
      <c r="HTX90" s="308"/>
      <c r="HTY90" s="309"/>
      <c r="HTZ90" s="310"/>
      <c r="HUA90" s="308"/>
      <c r="HUB90" s="308"/>
      <c r="HUC90" s="308"/>
      <c r="HUD90" s="308"/>
      <c r="HUE90" s="308"/>
      <c r="HUF90" s="308"/>
      <c r="HUG90" s="308"/>
      <c r="HUH90" s="308"/>
      <c r="HUI90" s="315"/>
      <c r="HUJ90" s="319"/>
      <c r="HUK90" s="317"/>
      <c r="HUL90" s="305"/>
      <c r="HUM90" s="306"/>
      <c r="HUN90" s="314"/>
      <c r="HUO90" s="308"/>
      <c r="HUP90" s="308"/>
      <c r="HUQ90" s="308"/>
      <c r="HUR90" s="308"/>
      <c r="HUS90" s="308"/>
      <c r="HUT90" s="308"/>
      <c r="HUU90" s="308"/>
      <c r="HUV90" s="308"/>
      <c r="HUW90" s="308"/>
      <c r="HUX90" s="308"/>
      <c r="HUY90" s="308"/>
      <c r="HUZ90" s="308"/>
      <c r="HVA90" s="309"/>
      <c r="HVB90" s="310"/>
      <c r="HVC90" s="308"/>
      <c r="HVD90" s="308"/>
      <c r="HVE90" s="308"/>
      <c r="HVF90" s="308"/>
      <c r="HVG90" s="308"/>
      <c r="HVH90" s="308"/>
      <c r="HVI90" s="308"/>
      <c r="HVJ90" s="308"/>
      <c r="HVK90" s="315"/>
      <c r="HVL90" s="319"/>
      <c r="HVM90" s="317"/>
      <c r="HVN90" s="305"/>
      <c r="HVO90" s="306"/>
      <c r="HVP90" s="314"/>
      <c r="HVQ90" s="308"/>
      <c r="HVR90" s="308"/>
      <c r="HVS90" s="308"/>
      <c r="HVT90" s="308"/>
      <c r="HVU90" s="308"/>
      <c r="HVV90" s="308"/>
      <c r="HVW90" s="308"/>
      <c r="HVX90" s="308"/>
      <c r="HVY90" s="308"/>
      <c r="HVZ90" s="308"/>
      <c r="HWA90" s="308"/>
      <c r="HWB90" s="308"/>
      <c r="HWC90" s="309"/>
      <c r="HWD90" s="310"/>
      <c r="HWE90" s="308"/>
      <c r="HWF90" s="308"/>
      <c r="HWG90" s="308"/>
      <c r="HWH90" s="308"/>
      <c r="HWI90" s="308"/>
      <c r="HWJ90" s="308"/>
      <c r="HWK90" s="308"/>
      <c r="HWL90" s="308"/>
      <c r="HWM90" s="315"/>
      <c r="HWN90" s="319"/>
      <c r="HWO90" s="317"/>
      <c r="HWP90" s="305"/>
      <c r="HWQ90" s="306"/>
      <c r="HWR90" s="314"/>
      <c r="HWS90" s="308"/>
      <c r="HWT90" s="308"/>
      <c r="HWU90" s="308"/>
      <c r="HWV90" s="308"/>
      <c r="HWW90" s="308"/>
      <c r="HWX90" s="308"/>
      <c r="HWY90" s="308"/>
      <c r="HWZ90" s="308"/>
      <c r="HXA90" s="308"/>
      <c r="HXB90" s="308"/>
      <c r="HXC90" s="308"/>
      <c r="HXD90" s="308"/>
      <c r="HXE90" s="309"/>
      <c r="HXF90" s="310"/>
      <c r="HXG90" s="308"/>
      <c r="HXH90" s="308"/>
      <c r="HXI90" s="308"/>
      <c r="HXJ90" s="308"/>
      <c r="HXK90" s="308"/>
      <c r="HXL90" s="308"/>
      <c r="HXM90" s="308"/>
      <c r="HXN90" s="308"/>
      <c r="HXO90" s="315"/>
      <c r="HXP90" s="319"/>
      <c r="HXQ90" s="317"/>
      <c r="HXR90" s="305"/>
      <c r="HXS90" s="306"/>
      <c r="HXT90" s="314"/>
      <c r="HXU90" s="308"/>
      <c r="HXV90" s="308"/>
      <c r="HXW90" s="308"/>
      <c r="HXX90" s="308"/>
      <c r="HXY90" s="308"/>
      <c r="HXZ90" s="308"/>
      <c r="HYA90" s="308"/>
      <c r="HYB90" s="308"/>
      <c r="HYC90" s="308"/>
      <c r="HYD90" s="308"/>
      <c r="HYE90" s="308"/>
      <c r="HYF90" s="308"/>
      <c r="HYG90" s="309"/>
      <c r="HYH90" s="310"/>
      <c r="HYI90" s="308"/>
      <c r="HYJ90" s="308"/>
      <c r="HYK90" s="308"/>
      <c r="HYL90" s="308"/>
      <c r="HYM90" s="308"/>
      <c r="HYN90" s="308"/>
      <c r="HYO90" s="308"/>
      <c r="HYP90" s="308"/>
      <c r="HYQ90" s="315"/>
      <c r="HYR90" s="319"/>
      <c r="HYS90" s="317"/>
      <c r="HYT90" s="305"/>
      <c r="HYU90" s="306"/>
      <c r="HYV90" s="314"/>
      <c r="HYW90" s="308"/>
      <c r="HYX90" s="308"/>
      <c r="HYY90" s="308"/>
      <c r="HYZ90" s="308"/>
      <c r="HZA90" s="308"/>
      <c r="HZB90" s="308"/>
      <c r="HZC90" s="308"/>
      <c r="HZD90" s="308"/>
      <c r="HZE90" s="308"/>
      <c r="HZF90" s="308"/>
      <c r="HZG90" s="308"/>
      <c r="HZH90" s="308"/>
      <c r="HZI90" s="309"/>
      <c r="HZJ90" s="310"/>
      <c r="HZK90" s="308"/>
      <c r="HZL90" s="308"/>
      <c r="HZM90" s="308"/>
      <c r="HZN90" s="308"/>
      <c r="HZO90" s="308"/>
      <c r="HZP90" s="308"/>
      <c r="HZQ90" s="308"/>
      <c r="HZR90" s="308"/>
      <c r="HZS90" s="315"/>
      <c r="HZT90" s="319"/>
      <c r="HZU90" s="317"/>
      <c r="HZV90" s="305"/>
      <c r="HZW90" s="306"/>
      <c r="HZX90" s="314"/>
      <c r="HZY90" s="308"/>
      <c r="HZZ90" s="308"/>
      <c r="IAA90" s="308"/>
      <c r="IAB90" s="308"/>
      <c r="IAC90" s="308"/>
      <c r="IAD90" s="308"/>
      <c r="IAE90" s="308"/>
      <c r="IAF90" s="308"/>
      <c r="IAG90" s="308"/>
      <c r="IAH90" s="308"/>
      <c r="IAI90" s="308"/>
      <c r="IAJ90" s="308"/>
      <c r="IAK90" s="309"/>
      <c r="IAL90" s="310"/>
      <c r="IAM90" s="308"/>
      <c r="IAN90" s="308"/>
      <c r="IAO90" s="308"/>
      <c r="IAP90" s="308"/>
      <c r="IAQ90" s="308"/>
      <c r="IAR90" s="308"/>
      <c r="IAS90" s="308"/>
      <c r="IAT90" s="308"/>
      <c r="IAU90" s="315"/>
      <c r="IAV90" s="319"/>
      <c r="IAW90" s="317"/>
      <c r="IAX90" s="305"/>
      <c r="IAY90" s="306"/>
      <c r="IAZ90" s="314"/>
      <c r="IBA90" s="308"/>
      <c r="IBB90" s="308"/>
      <c r="IBC90" s="308"/>
      <c r="IBD90" s="308"/>
      <c r="IBE90" s="308"/>
      <c r="IBF90" s="308"/>
      <c r="IBG90" s="308"/>
      <c r="IBH90" s="308"/>
      <c r="IBI90" s="308"/>
      <c r="IBJ90" s="308"/>
      <c r="IBK90" s="308"/>
      <c r="IBL90" s="308"/>
      <c r="IBM90" s="309"/>
      <c r="IBN90" s="310"/>
      <c r="IBO90" s="308"/>
      <c r="IBP90" s="308"/>
      <c r="IBQ90" s="308"/>
      <c r="IBR90" s="308"/>
      <c r="IBS90" s="308"/>
      <c r="IBT90" s="308"/>
      <c r="IBU90" s="308"/>
      <c r="IBV90" s="308"/>
      <c r="IBW90" s="315"/>
      <c r="IBX90" s="319"/>
      <c r="IBY90" s="317"/>
      <c r="IBZ90" s="305"/>
      <c r="ICA90" s="306"/>
      <c r="ICB90" s="314"/>
      <c r="ICC90" s="308"/>
      <c r="ICD90" s="308"/>
      <c r="ICE90" s="308"/>
      <c r="ICF90" s="308"/>
      <c r="ICG90" s="308"/>
      <c r="ICH90" s="308"/>
      <c r="ICI90" s="308"/>
      <c r="ICJ90" s="308"/>
      <c r="ICK90" s="308"/>
      <c r="ICL90" s="308"/>
      <c r="ICM90" s="308"/>
      <c r="ICN90" s="308"/>
      <c r="ICO90" s="309"/>
      <c r="ICP90" s="310"/>
      <c r="ICQ90" s="308"/>
      <c r="ICR90" s="308"/>
      <c r="ICS90" s="308"/>
      <c r="ICT90" s="308"/>
      <c r="ICU90" s="308"/>
      <c r="ICV90" s="308"/>
      <c r="ICW90" s="308"/>
      <c r="ICX90" s="308"/>
      <c r="ICY90" s="315"/>
      <c r="ICZ90" s="319"/>
      <c r="IDA90" s="317"/>
      <c r="IDB90" s="305"/>
      <c r="IDC90" s="306"/>
      <c r="IDD90" s="314"/>
      <c r="IDE90" s="308"/>
      <c r="IDF90" s="308"/>
      <c r="IDG90" s="308"/>
      <c r="IDH90" s="308"/>
      <c r="IDI90" s="308"/>
      <c r="IDJ90" s="308"/>
      <c r="IDK90" s="308"/>
      <c r="IDL90" s="308"/>
      <c r="IDM90" s="308"/>
      <c r="IDN90" s="308"/>
      <c r="IDO90" s="308"/>
      <c r="IDP90" s="308"/>
      <c r="IDQ90" s="309"/>
      <c r="IDR90" s="310"/>
      <c r="IDS90" s="308"/>
      <c r="IDT90" s="308"/>
      <c r="IDU90" s="308"/>
      <c r="IDV90" s="308"/>
      <c r="IDW90" s="308"/>
      <c r="IDX90" s="308"/>
      <c r="IDY90" s="308"/>
      <c r="IDZ90" s="308"/>
      <c r="IEA90" s="315"/>
      <c r="IEB90" s="319"/>
      <c r="IEC90" s="317"/>
      <c r="IED90" s="305"/>
      <c r="IEE90" s="306"/>
      <c r="IEF90" s="314"/>
      <c r="IEG90" s="308"/>
      <c r="IEH90" s="308"/>
      <c r="IEI90" s="308"/>
      <c r="IEJ90" s="308"/>
      <c r="IEK90" s="308"/>
      <c r="IEL90" s="308"/>
      <c r="IEM90" s="308"/>
      <c r="IEN90" s="308"/>
      <c r="IEO90" s="308"/>
      <c r="IEP90" s="308"/>
      <c r="IEQ90" s="308"/>
      <c r="IER90" s="308"/>
      <c r="IES90" s="309"/>
      <c r="IET90" s="310"/>
      <c r="IEU90" s="308"/>
      <c r="IEV90" s="308"/>
      <c r="IEW90" s="308"/>
      <c r="IEX90" s="308"/>
      <c r="IEY90" s="308"/>
      <c r="IEZ90" s="308"/>
      <c r="IFA90" s="308"/>
      <c r="IFB90" s="308"/>
      <c r="IFC90" s="315"/>
      <c r="IFD90" s="319"/>
      <c r="IFE90" s="317"/>
      <c r="IFF90" s="305"/>
      <c r="IFG90" s="306"/>
      <c r="IFH90" s="314"/>
      <c r="IFI90" s="308"/>
      <c r="IFJ90" s="308"/>
      <c r="IFK90" s="308"/>
      <c r="IFL90" s="308"/>
      <c r="IFM90" s="308"/>
      <c r="IFN90" s="308"/>
      <c r="IFO90" s="308"/>
      <c r="IFP90" s="308"/>
      <c r="IFQ90" s="308"/>
      <c r="IFR90" s="308"/>
      <c r="IFS90" s="308"/>
      <c r="IFT90" s="308"/>
      <c r="IFU90" s="309"/>
      <c r="IFV90" s="310"/>
      <c r="IFW90" s="308"/>
      <c r="IFX90" s="308"/>
      <c r="IFY90" s="308"/>
      <c r="IFZ90" s="308"/>
      <c r="IGA90" s="308"/>
      <c r="IGB90" s="308"/>
      <c r="IGC90" s="308"/>
      <c r="IGD90" s="308"/>
      <c r="IGE90" s="315"/>
      <c r="IGF90" s="319"/>
      <c r="IGG90" s="317"/>
      <c r="IGH90" s="305"/>
      <c r="IGI90" s="306"/>
      <c r="IGJ90" s="314"/>
      <c r="IGK90" s="308"/>
      <c r="IGL90" s="308"/>
      <c r="IGM90" s="308"/>
      <c r="IGN90" s="308"/>
      <c r="IGO90" s="308"/>
      <c r="IGP90" s="308"/>
      <c r="IGQ90" s="308"/>
      <c r="IGR90" s="308"/>
      <c r="IGS90" s="308"/>
      <c r="IGT90" s="308"/>
      <c r="IGU90" s="308"/>
      <c r="IGV90" s="308"/>
      <c r="IGW90" s="309"/>
      <c r="IGX90" s="310"/>
      <c r="IGY90" s="308"/>
      <c r="IGZ90" s="308"/>
      <c r="IHA90" s="308"/>
      <c r="IHB90" s="308"/>
      <c r="IHC90" s="308"/>
      <c r="IHD90" s="308"/>
      <c r="IHE90" s="308"/>
      <c r="IHF90" s="308"/>
      <c r="IHG90" s="315"/>
      <c r="IHH90" s="319"/>
      <c r="IHI90" s="317"/>
      <c r="IHJ90" s="305"/>
      <c r="IHK90" s="306"/>
      <c r="IHL90" s="314"/>
      <c r="IHM90" s="308"/>
      <c r="IHN90" s="308"/>
      <c r="IHO90" s="308"/>
      <c r="IHP90" s="308"/>
      <c r="IHQ90" s="308"/>
      <c r="IHR90" s="308"/>
      <c r="IHS90" s="308"/>
      <c r="IHT90" s="308"/>
      <c r="IHU90" s="308"/>
      <c r="IHV90" s="308"/>
      <c r="IHW90" s="308"/>
      <c r="IHX90" s="308"/>
      <c r="IHY90" s="309"/>
      <c r="IHZ90" s="310"/>
      <c r="IIA90" s="308"/>
      <c r="IIB90" s="308"/>
      <c r="IIC90" s="308"/>
      <c r="IID90" s="308"/>
      <c r="IIE90" s="308"/>
      <c r="IIF90" s="308"/>
      <c r="IIG90" s="308"/>
      <c r="IIH90" s="308"/>
      <c r="III90" s="315"/>
      <c r="IIJ90" s="319"/>
      <c r="IIK90" s="317"/>
      <c r="IIL90" s="305"/>
      <c r="IIM90" s="306"/>
      <c r="IIN90" s="314"/>
      <c r="IIO90" s="308"/>
      <c r="IIP90" s="308"/>
      <c r="IIQ90" s="308"/>
      <c r="IIR90" s="308"/>
      <c r="IIS90" s="308"/>
      <c r="IIT90" s="308"/>
      <c r="IIU90" s="308"/>
      <c r="IIV90" s="308"/>
      <c r="IIW90" s="308"/>
      <c r="IIX90" s="308"/>
      <c r="IIY90" s="308"/>
      <c r="IIZ90" s="308"/>
      <c r="IJA90" s="309"/>
      <c r="IJB90" s="310"/>
      <c r="IJC90" s="308"/>
      <c r="IJD90" s="308"/>
      <c r="IJE90" s="308"/>
      <c r="IJF90" s="308"/>
      <c r="IJG90" s="308"/>
      <c r="IJH90" s="308"/>
      <c r="IJI90" s="308"/>
      <c r="IJJ90" s="308"/>
      <c r="IJK90" s="315"/>
      <c r="IJL90" s="319"/>
      <c r="IJM90" s="317"/>
      <c r="IJN90" s="305"/>
      <c r="IJO90" s="306"/>
      <c r="IJP90" s="314"/>
      <c r="IJQ90" s="308"/>
      <c r="IJR90" s="308"/>
      <c r="IJS90" s="308"/>
      <c r="IJT90" s="308"/>
      <c r="IJU90" s="308"/>
      <c r="IJV90" s="308"/>
      <c r="IJW90" s="308"/>
      <c r="IJX90" s="308"/>
      <c r="IJY90" s="308"/>
      <c r="IJZ90" s="308"/>
      <c r="IKA90" s="308"/>
      <c r="IKB90" s="308"/>
      <c r="IKC90" s="309"/>
      <c r="IKD90" s="310"/>
      <c r="IKE90" s="308"/>
      <c r="IKF90" s="308"/>
      <c r="IKG90" s="308"/>
      <c r="IKH90" s="308"/>
      <c r="IKI90" s="308"/>
      <c r="IKJ90" s="308"/>
      <c r="IKK90" s="308"/>
      <c r="IKL90" s="308"/>
      <c r="IKM90" s="315"/>
      <c r="IKN90" s="319"/>
      <c r="IKO90" s="317"/>
      <c r="IKP90" s="305"/>
      <c r="IKQ90" s="306"/>
      <c r="IKR90" s="314"/>
      <c r="IKS90" s="308"/>
      <c r="IKT90" s="308"/>
      <c r="IKU90" s="308"/>
      <c r="IKV90" s="308"/>
      <c r="IKW90" s="308"/>
      <c r="IKX90" s="308"/>
      <c r="IKY90" s="308"/>
      <c r="IKZ90" s="308"/>
      <c r="ILA90" s="308"/>
      <c r="ILB90" s="308"/>
      <c r="ILC90" s="308"/>
      <c r="ILD90" s="308"/>
      <c r="ILE90" s="309"/>
      <c r="ILF90" s="310"/>
      <c r="ILG90" s="308"/>
      <c r="ILH90" s="308"/>
      <c r="ILI90" s="308"/>
      <c r="ILJ90" s="308"/>
      <c r="ILK90" s="308"/>
      <c r="ILL90" s="308"/>
      <c r="ILM90" s="308"/>
      <c r="ILN90" s="308"/>
      <c r="ILO90" s="315"/>
      <c r="ILP90" s="319"/>
      <c r="ILQ90" s="317"/>
      <c r="ILR90" s="305"/>
      <c r="ILS90" s="306"/>
      <c r="ILT90" s="314"/>
      <c r="ILU90" s="308"/>
      <c r="ILV90" s="308"/>
      <c r="ILW90" s="308"/>
      <c r="ILX90" s="308"/>
      <c r="ILY90" s="308"/>
      <c r="ILZ90" s="308"/>
      <c r="IMA90" s="308"/>
      <c r="IMB90" s="308"/>
      <c r="IMC90" s="308"/>
      <c r="IMD90" s="308"/>
      <c r="IME90" s="308"/>
      <c r="IMF90" s="308"/>
      <c r="IMG90" s="309"/>
      <c r="IMH90" s="310"/>
      <c r="IMI90" s="308"/>
      <c r="IMJ90" s="308"/>
      <c r="IMK90" s="308"/>
      <c r="IML90" s="308"/>
      <c r="IMM90" s="308"/>
      <c r="IMN90" s="308"/>
      <c r="IMO90" s="308"/>
      <c r="IMP90" s="308"/>
      <c r="IMQ90" s="315"/>
      <c r="IMR90" s="319"/>
      <c r="IMS90" s="317"/>
      <c r="IMT90" s="305"/>
      <c r="IMU90" s="306"/>
      <c r="IMV90" s="314"/>
      <c r="IMW90" s="308"/>
      <c r="IMX90" s="308"/>
      <c r="IMY90" s="308"/>
      <c r="IMZ90" s="308"/>
      <c r="INA90" s="308"/>
      <c r="INB90" s="308"/>
      <c r="INC90" s="308"/>
      <c r="IND90" s="308"/>
      <c r="INE90" s="308"/>
      <c r="INF90" s="308"/>
      <c r="ING90" s="308"/>
      <c r="INH90" s="308"/>
      <c r="INI90" s="309"/>
      <c r="INJ90" s="310"/>
      <c r="INK90" s="308"/>
      <c r="INL90" s="308"/>
      <c r="INM90" s="308"/>
      <c r="INN90" s="308"/>
      <c r="INO90" s="308"/>
      <c r="INP90" s="308"/>
      <c r="INQ90" s="308"/>
      <c r="INR90" s="308"/>
      <c r="INS90" s="315"/>
      <c r="INT90" s="319"/>
      <c r="INU90" s="317"/>
      <c r="INV90" s="305"/>
      <c r="INW90" s="306"/>
      <c r="INX90" s="314"/>
      <c r="INY90" s="308"/>
      <c r="INZ90" s="308"/>
      <c r="IOA90" s="308"/>
      <c r="IOB90" s="308"/>
      <c r="IOC90" s="308"/>
      <c r="IOD90" s="308"/>
      <c r="IOE90" s="308"/>
      <c r="IOF90" s="308"/>
      <c r="IOG90" s="308"/>
      <c r="IOH90" s="308"/>
      <c r="IOI90" s="308"/>
      <c r="IOJ90" s="308"/>
      <c r="IOK90" s="309"/>
      <c r="IOL90" s="310"/>
      <c r="IOM90" s="308"/>
      <c r="ION90" s="308"/>
      <c r="IOO90" s="308"/>
      <c r="IOP90" s="308"/>
      <c r="IOQ90" s="308"/>
      <c r="IOR90" s="308"/>
      <c r="IOS90" s="308"/>
      <c r="IOT90" s="308"/>
      <c r="IOU90" s="315"/>
      <c r="IOV90" s="319"/>
      <c r="IOW90" s="317"/>
      <c r="IOX90" s="305"/>
      <c r="IOY90" s="306"/>
      <c r="IOZ90" s="314"/>
      <c r="IPA90" s="308"/>
      <c r="IPB90" s="308"/>
      <c r="IPC90" s="308"/>
      <c r="IPD90" s="308"/>
      <c r="IPE90" s="308"/>
      <c r="IPF90" s="308"/>
      <c r="IPG90" s="308"/>
      <c r="IPH90" s="308"/>
      <c r="IPI90" s="308"/>
      <c r="IPJ90" s="308"/>
      <c r="IPK90" s="308"/>
      <c r="IPL90" s="308"/>
      <c r="IPM90" s="309"/>
      <c r="IPN90" s="310"/>
      <c r="IPO90" s="308"/>
      <c r="IPP90" s="308"/>
      <c r="IPQ90" s="308"/>
      <c r="IPR90" s="308"/>
      <c r="IPS90" s="308"/>
      <c r="IPT90" s="308"/>
      <c r="IPU90" s="308"/>
      <c r="IPV90" s="308"/>
      <c r="IPW90" s="315"/>
      <c r="IPX90" s="319"/>
      <c r="IPY90" s="317"/>
      <c r="IPZ90" s="305"/>
      <c r="IQA90" s="306"/>
      <c r="IQB90" s="314"/>
      <c r="IQC90" s="308"/>
      <c r="IQD90" s="308"/>
      <c r="IQE90" s="308"/>
      <c r="IQF90" s="308"/>
      <c r="IQG90" s="308"/>
      <c r="IQH90" s="308"/>
      <c r="IQI90" s="308"/>
      <c r="IQJ90" s="308"/>
      <c r="IQK90" s="308"/>
      <c r="IQL90" s="308"/>
      <c r="IQM90" s="308"/>
      <c r="IQN90" s="308"/>
      <c r="IQO90" s="309"/>
      <c r="IQP90" s="310"/>
      <c r="IQQ90" s="308"/>
      <c r="IQR90" s="308"/>
      <c r="IQS90" s="308"/>
      <c r="IQT90" s="308"/>
      <c r="IQU90" s="308"/>
      <c r="IQV90" s="308"/>
      <c r="IQW90" s="308"/>
      <c r="IQX90" s="308"/>
      <c r="IQY90" s="315"/>
      <c r="IQZ90" s="319"/>
      <c r="IRA90" s="317"/>
      <c r="IRB90" s="305"/>
      <c r="IRC90" s="306"/>
      <c r="IRD90" s="314"/>
      <c r="IRE90" s="308"/>
      <c r="IRF90" s="308"/>
      <c r="IRG90" s="308"/>
      <c r="IRH90" s="308"/>
      <c r="IRI90" s="308"/>
      <c r="IRJ90" s="308"/>
      <c r="IRK90" s="308"/>
      <c r="IRL90" s="308"/>
      <c r="IRM90" s="308"/>
      <c r="IRN90" s="308"/>
      <c r="IRO90" s="308"/>
      <c r="IRP90" s="308"/>
      <c r="IRQ90" s="309"/>
      <c r="IRR90" s="310"/>
      <c r="IRS90" s="308"/>
      <c r="IRT90" s="308"/>
      <c r="IRU90" s="308"/>
      <c r="IRV90" s="308"/>
      <c r="IRW90" s="308"/>
      <c r="IRX90" s="308"/>
      <c r="IRY90" s="308"/>
      <c r="IRZ90" s="308"/>
      <c r="ISA90" s="315"/>
      <c r="ISB90" s="319"/>
      <c r="ISC90" s="317"/>
      <c r="ISD90" s="305"/>
      <c r="ISE90" s="306"/>
      <c r="ISF90" s="314"/>
      <c r="ISG90" s="308"/>
      <c r="ISH90" s="308"/>
      <c r="ISI90" s="308"/>
      <c r="ISJ90" s="308"/>
      <c r="ISK90" s="308"/>
      <c r="ISL90" s="308"/>
      <c r="ISM90" s="308"/>
      <c r="ISN90" s="308"/>
      <c r="ISO90" s="308"/>
      <c r="ISP90" s="308"/>
      <c r="ISQ90" s="308"/>
      <c r="ISR90" s="308"/>
      <c r="ISS90" s="309"/>
      <c r="IST90" s="310"/>
      <c r="ISU90" s="308"/>
      <c r="ISV90" s="308"/>
      <c r="ISW90" s="308"/>
      <c r="ISX90" s="308"/>
      <c r="ISY90" s="308"/>
      <c r="ISZ90" s="308"/>
      <c r="ITA90" s="308"/>
      <c r="ITB90" s="308"/>
      <c r="ITC90" s="315"/>
      <c r="ITD90" s="319"/>
      <c r="ITE90" s="317"/>
      <c r="ITF90" s="305"/>
      <c r="ITG90" s="306"/>
      <c r="ITH90" s="314"/>
      <c r="ITI90" s="308"/>
      <c r="ITJ90" s="308"/>
      <c r="ITK90" s="308"/>
      <c r="ITL90" s="308"/>
      <c r="ITM90" s="308"/>
      <c r="ITN90" s="308"/>
      <c r="ITO90" s="308"/>
      <c r="ITP90" s="308"/>
      <c r="ITQ90" s="308"/>
      <c r="ITR90" s="308"/>
      <c r="ITS90" s="308"/>
      <c r="ITT90" s="308"/>
      <c r="ITU90" s="309"/>
      <c r="ITV90" s="310"/>
      <c r="ITW90" s="308"/>
      <c r="ITX90" s="308"/>
      <c r="ITY90" s="308"/>
      <c r="ITZ90" s="308"/>
      <c r="IUA90" s="308"/>
      <c r="IUB90" s="308"/>
      <c r="IUC90" s="308"/>
      <c r="IUD90" s="308"/>
      <c r="IUE90" s="315"/>
      <c r="IUF90" s="319"/>
      <c r="IUG90" s="317"/>
      <c r="IUH90" s="305"/>
      <c r="IUI90" s="306"/>
      <c r="IUJ90" s="314"/>
      <c r="IUK90" s="308"/>
      <c r="IUL90" s="308"/>
      <c r="IUM90" s="308"/>
      <c r="IUN90" s="308"/>
      <c r="IUO90" s="308"/>
      <c r="IUP90" s="308"/>
      <c r="IUQ90" s="308"/>
      <c r="IUR90" s="308"/>
      <c r="IUS90" s="308"/>
      <c r="IUT90" s="308"/>
      <c r="IUU90" s="308"/>
      <c r="IUV90" s="308"/>
      <c r="IUW90" s="309"/>
      <c r="IUX90" s="310"/>
      <c r="IUY90" s="308"/>
      <c r="IUZ90" s="308"/>
      <c r="IVA90" s="308"/>
      <c r="IVB90" s="308"/>
      <c r="IVC90" s="308"/>
      <c r="IVD90" s="308"/>
      <c r="IVE90" s="308"/>
      <c r="IVF90" s="308"/>
      <c r="IVG90" s="315"/>
      <c r="IVH90" s="319"/>
      <c r="IVI90" s="317"/>
      <c r="IVJ90" s="305"/>
      <c r="IVK90" s="306"/>
      <c r="IVL90" s="314"/>
      <c r="IVM90" s="308"/>
      <c r="IVN90" s="308"/>
      <c r="IVO90" s="308"/>
      <c r="IVP90" s="308"/>
      <c r="IVQ90" s="308"/>
      <c r="IVR90" s="308"/>
      <c r="IVS90" s="308"/>
      <c r="IVT90" s="308"/>
      <c r="IVU90" s="308"/>
      <c r="IVV90" s="308"/>
      <c r="IVW90" s="308"/>
      <c r="IVX90" s="308"/>
      <c r="IVY90" s="309"/>
      <c r="IVZ90" s="310"/>
      <c r="IWA90" s="308"/>
      <c r="IWB90" s="308"/>
      <c r="IWC90" s="308"/>
      <c r="IWD90" s="308"/>
      <c r="IWE90" s="308"/>
      <c r="IWF90" s="308"/>
      <c r="IWG90" s="308"/>
      <c r="IWH90" s="308"/>
      <c r="IWI90" s="315"/>
      <c r="IWJ90" s="319"/>
      <c r="IWK90" s="317"/>
      <c r="IWL90" s="305"/>
      <c r="IWM90" s="306"/>
      <c r="IWN90" s="314"/>
      <c r="IWO90" s="308"/>
      <c r="IWP90" s="308"/>
      <c r="IWQ90" s="308"/>
      <c r="IWR90" s="308"/>
      <c r="IWS90" s="308"/>
      <c r="IWT90" s="308"/>
      <c r="IWU90" s="308"/>
      <c r="IWV90" s="308"/>
      <c r="IWW90" s="308"/>
      <c r="IWX90" s="308"/>
      <c r="IWY90" s="308"/>
      <c r="IWZ90" s="308"/>
      <c r="IXA90" s="309"/>
      <c r="IXB90" s="310"/>
      <c r="IXC90" s="308"/>
      <c r="IXD90" s="308"/>
      <c r="IXE90" s="308"/>
      <c r="IXF90" s="308"/>
      <c r="IXG90" s="308"/>
      <c r="IXH90" s="308"/>
      <c r="IXI90" s="308"/>
      <c r="IXJ90" s="308"/>
      <c r="IXK90" s="315"/>
      <c r="IXL90" s="319"/>
      <c r="IXM90" s="317"/>
      <c r="IXN90" s="305"/>
      <c r="IXO90" s="306"/>
      <c r="IXP90" s="314"/>
      <c r="IXQ90" s="308"/>
      <c r="IXR90" s="308"/>
      <c r="IXS90" s="308"/>
      <c r="IXT90" s="308"/>
      <c r="IXU90" s="308"/>
      <c r="IXV90" s="308"/>
      <c r="IXW90" s="308"/>
      <c r="IXX90" s="308"/>
      <c r="IXY90" s="308"/>
      <c r="IXZ90" s="308"/>
      <c r="IYA90" s="308"/>
      <c r="IYB90" s="308"/>
      <c r="IYC90" s="309"/>
      <c r="IYD90" s="310"/>
      <c r="IYE90" s="308"/>
      <c r="IYF90" s="308"/>
      <c r="IYG90" s="308"/>
      <c r="IYH90" s="308"/>
      <c r="IYI90" s="308"/>
      <c r="IYJ90" s="308"/>
      <c r="IYK90" s="308"/>
      <c r="IYL90" s="308"/>
      <c r="IYM90" s="315"/>
      <c r="IYN90" s="319"/>
      <c r="IYO90" s="317"/>
      <c r="IYP90" s="305"/>
      <c r="IYQ90" s="306"/>
      <c r="IYR90" s="314"/>
      <c r="IYS90" s="308"/>
      <c r="IYT90" s="308"/>
      <c r="IYU90" s="308"/>
      <c r="IYV90" s="308"/>
      <c r="IYW90" s="308"/>
      <c r="IYX90" s="308"/>
      <c r="IYY90" s="308"/>
      <c r="IYZ90" s="308"/>
      <c r="IZA90" s="308"/>
      <c r="IZB90" s="308"/>
      <c r="IZC90" s="308"/>
      <c r="IZD90" s="308"/>
      <c r="IZE90" s="309"/>
      <c r="IZF90" s="310"/>
      <c r="IZG90" s="308"/>
      <c r="IZH90" s="308"/>
      <c r="IZI90" s="308"/>
      <c r="IZJ90" s="308"/>
      <c r="IZK90" s="308"/>
      <c r="IZL90" s="308"/>
      <c r="IZM90" s="308"/>
      <c r="IZN90" s="308"/>
      <c r="IZO90" s="315"/>
      <c r="IZP90" s="319"/>
      <c r="IZQ90" s="317"/>
      <c r="IZR90" s="305"/>
      <c r="IZS90" s="306"/>
      <c r="IZT90" s="314"/>
      <c r="IZU90" s="308"/>
      <c r="IZV90" s="308"/>
      <c r="IZW90" s="308"/>
      <c r="IZX90" s="308"/>
      <c r="IZY90" s="308"/>
      <c r="IZZ90" s="308"/>
      <c r="JAA90" s="308"/>
      <c r="JAB90" s="308"/>
      <c r="JAC90" s="308"/>
      <c r="JAD90" s="308"/>
      <c r="JAE90" s="308"/>
      <c r="JAF90" s="308"/>
      <c r="JAG90" s="309"/>
      <c r="JAH90" s="310"/>
      <c r="JAI90" s="308"/>
      <c r="JAJ90" s="308"/>
      <c r="JAK90" s="308"/>
      <c r="JAL90" s="308"/>
      <c r="JAM90" s="308"/>
      <c r="JAN90" s="308"/>
      <c r="JAO90" s="308"/>
      <c r="JAP90" s="308"/>
      <c r="JAQ90" s="315"/>
      <c r="JAR90" s="319"/>
      <c r="JAS90" s="317"/>
      <c r="JAT90" s="305"/>
      <c r="JAU90" s="306"/>
      <c r="JAV90" s="314"/>
      <c r="JAW90" s="308"/>
      <c r="JAX90" s="308"/>
      <c r="JAY90" s="308"/>
      <c r="JAZ90" s="308"/>
      <c r="JBA90" s="308"/>
      <c r="JBB90" s="308"/>
      <c r="JBC90" s="308"/>
      <c r="JBD90" s="308"/>
      <c r="JBE90" s="308"/>
      <c r="JBF90" s="308"/>
      <c r="JBG90" s="308"/>
      <c r="JBH90" s="308"/>
      <c r="JBI90" s="309"/>
      <c r="JBJ90" s="310"/>
      <c r="JBK90" s="308"/>
      <c r="JBL90" s="308"/>
      <c r="JBM90" s="308"/>
      <c r="JBN90" s="308"/>
      <c r="JBO90" s="308"/>
      <c r="JBP90" s="308"/>
      <c r="JBQ90" s="308"/>
      <c r="JBR90" s="308"/>
      <c r="JBS90" s="315"/>
      <c r="JBT90" s="319"/>
      <c r="JBU90" s="317"/>
      <c r="JBV90" s="305"/>
      <c r="JBW90" s="306"/>
      <c r="JBX90" s="314"/>
      <c r="JBY90" s="308"/>
      <c r="JBZ90" s="308"/>
      <c r="JCA90" s="308"/>
      <c r="JCB90" s="308"/>
      <c r="JCC90" s="308"/>
      <c r="JCD90" s="308"/>
      <c r="JCE90" s="308"/>
      <c r="JCF90" s="308"/>
      <c r="JCG90" s="308"/>
      <c r="JCH90" s="308"/>
      <c r="JCI90" s="308"/>
      <c r="JCJ90" s="308"/>
      <c r="JCK90" s="309"/>
      <c r="JCL90" s="310"/>
      <c r="JCM90" s="308"/>
      <c r="JCN90" s="308"/>
      <c r="JCO90" s="308"/>
      <c r="JCP90" s="308"/>
      <c r="JCQ90" s="308"/>
      <c r="JCR90" s="308"/>
      <c r="JCS90" s="308"/>
      <c r="JCT90" s="308"/>
      <c r="JCU90" s="315"/>
      <c r="JCV90" s="319"/>
      <c r="JCW90" s="317"/>
      <c r="JCX90" s="305"/>
      <c r="JCY90" s="306"/>
      <c r="JCZ90" s="314"/>
      <c r="JDA90" s="308"/>
      <c r="JDB90" s="308"/>
      <c r="JDC90" s="308"/>
      <c r="JDD90" s="308"/>
      <c r="JDE90" s="308"/>
      <c r="JDF90" s="308"/>
      <c r="JDG90" s="308"/>
      <c r="JDH90" s="308"/>
      <c r="JDI90" s="308"/>
      <c r="JDJ90" s="308"/>
      <c r="JDK90" s="308"/>
      <c r="JDL90" s="308"/>
      <c r="JDM90" s="309"/>
      <c r="JDN90" s="310"/>
      <c r="JDO90" s="308"/>
      <c r="JDP90" s="308"/>
      <c r="JDQ90" s="308"/>
      <c r="JDR90" s="308"/>
      <c r="JDS90" s="308"/>
      <c r="JDT90" s="308"/>
      <c r="JDU90" s="308"/>
      <c r="JDV90" s="308"/>
      <c r="JDW90" s="315"/>
      <c r="JDX90" s="319"/>
      <c r="JDY90" s="317"/>
      <c r="JDZ90" s="305"/>
      <c r="JEA90" s="306"/>
      <c r="JEB90" s="314"/>
      <c r="JEC90" s="308"/>
      <c r="JED90" s="308"/>
      <c r="JEE90" s="308"/>
      <c r="JEF90" s="308"/>
      <c r="JEG90" s="308"/>
      <c r="JEH90" s="308"/>
      <c r="JEI90" s="308"/>
      <c r="JEJ90" s="308"/>
      <c r="JEK90" s="308"/>
      <c r="JEL90" s="308"/>
      <c r="JEM90" s="308"/>
      <c r="JEN90" s="308"/>
      <c r="JEO90" s="309"/>
      <c r="JEP90" s="310"/>
      <c r="JEQ90" s="308"/>
      <c r="JER90" s="308"/>
      <c r="JES90" s="308"/>
      <c r="JET90" s="308"/>
      <c r="JEU90" s="308"/>
      <c r="JEV90" s="308"/>
      <c r="JEW90" s="308"/>
      <c r="JEX90" s="308"/>
      <c r="JEY90" s="315"/>
      <c r="JEZ90" s="319"/>
      <c r="JFA90" s="317"/>
      <c r="JFB90" s="305"/>
      <c r="JFC90" s="306"/>
      <c r="JFD90" s="314"/>
      <c r="JFE90" s="308"/>
      <c r="JFF90" s="308"/>
      <c r="JFG90" s="308"/>
      <c r="JFH90" s="308"/>
      <c r="JFI90" s="308"/>
      <c r="JFJ90" s="308"/>
      <c r="JFK90" s="308"/>
      <c r="JFL90" s="308"/>
      <c r="JFM90" s="308"/>
      <c r="JFN90" s="308"/>
      <c r="JFO90" s="308"/>
      <c r="JFP90" s="308"/>
      <c r="JFQ90" s="309"/>
      <c r="JFR90" s="310"/>
      <c r="JFS90" s="308"/>
      <c r="JFT90" s="308"/>
      <c r="JFU90" s="308"/>
      <c r="JFV90" s="308"/>
      <c r="JFW90" s="308"/>
      <c r="JFX90" s="308"/>
      <c r="JFY90" s="308"/>
      <c r="JFZ90" s="308"/>
      <c r="JGA90" s="315"/>
      <c r="JGB90" s="319"/>
      <c r="JGC90" s="317"/>
      <c r="JGD90" s="305"/>
      <c r="JGE90" s="306"/>
      <c r="JGF90" s="314"/>
      <c r="JGG90" s="308"/>
      <c r="JGH90" s="308"/>
      <c r="JGI90" s="308"/>
      <c r="JGJ90" s="308"/>
      <c r="JGK90" s="308"/>
      <c r="JGL90" s="308"/>
      <c r="JGM90" s="308"/>
      <c r="JGN90" s="308"/>
      <c r="JGO90" s="308"/>
      <c r="JGP90" s="308"/>
      <c r="JGQ90" s="308"/>
      <c r="JGR90" s="308"/>
      <c r="JGS90" s="309"/>
      <c r="JGT90" s="310"/>
      <c r="JGU90" s="308"/>
      <c r="JGV90" s="308"/>
      <c r="JGW90" s="308"/>
      <c r="JGX90" s="308"/>
      <c r="JGY90" s="308"/>
      <c r="JGZ90" s="308"/>
      <c r="JHA90" s="308"/>
      <c r="JHB90" s="308"/>
      <c r="JHC90" s="315"/>
      <c r="JHD90" s="319"/>
      <c r="JHE90" s="317"/>
      <c r="JHF90" s="305"/>
      <c r="JHG90" s="306"/>
      <c r="JHH90" s="314"/>
      <c r="JHI90" s="308"/>
      <c r="JHJ90" s="308"/>
      <c r="JHK90" s="308"/>
      <c r="JHL90" s="308"/>
      <c r="JHM90" s="308"/>
      <c r="JHN90" s="308"/>
      <c r="JHO90" s="308"/>
      <c r="JHP90" s="308"/>
      <c r="JHQ90" s="308"/>
      <c r="JHR90" s="308"/>
      <c r="JHS90" s="308"/>
      <c r="JHT90" s="308"/>
      <c r="JHU90" s="309"/>
      <c r="JHV90" s="310"/>
      <c r="JHW90" s="308"/>
      <c r="JHX90" s="308"/>
      <c r="JHY90" s="308"/>
      <c r="JHZ90" s="308"/>
      <c r="JIA90" s="308"/>
      <c r="JIB90" s="308"/>
      <c r="JIC90" s="308"/>
      <c r="JID90" s="308"/>
      <c r="JIE90" s="315"/>
      <c r="JIF90" s="319"/>
      <c r="JIG90" s="317"/>
      <c r="JIH90" s="305"/>
      <c r="JII90" s="306"/>
      <c r="JIJ90" s="314"/>
      <c r="JIK90" s="308"/>
      <c r="JIL90" s="308"/>
      <c r="JIM90" s="308"/>
      <c r="JIN90" s="308"/>
      <c r="JIO90" s="308"/>
      <c r="JIP90" s="308"/>
      <c r="JIQ90" s="308"/>
      <c r="JIR90" s="308"/>
      <c r="JIS90" s="308"/>
      <c r="JIT90" s="308"/>
      <c r="JIU90" s="308"/>
      <c r="JIV90" s="308"/>
      <c r="JIW90" s="309"/>
      <c r="JIX90" s="310"/>
      <c r="JIY90" s="308"/>
      <c r="JIZ90" s="308"/>
      <c r="JJA90" s="308"/>
      <c r="JJB90" s="308"/>
      <c r="JJC90" s="308"/>
      <c r="JJD90" s="308"/>
      <c r="JJE90" s="308"/>
      <c r="JJF90" s="308"/>
      <c r="JJG90" s="315"/>
      <c r="JJH90" s="319"/>
      <c r="JJI90" s="317"/>
      <c r="JJJ90" s="305"/>
      <c r="JJK90" s="306"/>
      <c r="JJL90" s="314"/>
      <c r="JJM90" s="308"/>
      <c r="JJN90" s="308"/>
      <c r="JJO90" s="308"/>
      <c r="JJP90" s="308"/>
      <c r="JJQ90" s="308"/>
      <c r="JJR90" s="308"/>
      <c r="JJS90" s="308"/>
      <c r="JJT90" s="308"/>
      <c r="JJU90" s="308"/>
      <c r="JJV90" s="308"/>
      <c r="JJW90" s="308"/>
      <c r="JJX90" s="308"/>
      <c r="JJY90" s="309"/>
      <c r="JJZ90" s="310"/>
      <c r="JKA90" s="308"/>
      <c r="JKB90" s="308"/>
      <c r="JKC90" s="308"/>
      <c r="JKD90" s="308"/>
      <c r="JKE90" s="308"/>
      <c r="JKF90" s="308"/>
      <c r="JKG90" s="308"/>
      <c r="JKH90" s="308"/>
      <c r="JKI90" s="315"/>
      <c r="JKJ90" s="319"/>
      <c r="JKK90" s="317"/>
      <c r="JKL90" s="305"/>
      <c r="JKM90" s="306"/>
      <c r="JKN90" s="314"/>
      <c r="JKO90" s="308"/>
      <c r="JKP90" s="308"/>
      <c r="JKQ90" s="308"/>
      <c r="JKR90" s="308"/>
      <c r="JKS90" s="308"/>
      <c r="JKT90" s="308"/>
      <c r="JKU90" s="308"/>
      <c r="JKV90" s="308"/>
      <c r="JKW90" s="308"/>
      <c r="JKX90" s="308"/>
      <c r="JKY90" s="308"/>
      <c r="JKZ90" s="308"/>
      <c r="JLA90" s="309"/>
      <c r="JLB90" s="310"/>
      <c r="JLC90" s="308"/>
      <c r="JLD90" s="308"/>
      <c r="JLE90" s="308"/>
      <c r="JLF90" s="308"/>
      <c r="JLG90" s="308"/>
      <c r="JLH90" s="308"/>
      <c r="JLI90" s="308"/>
      <c r="JLJ90" s="308"/>
      <c r="JLK90" s="315"/>
      <c r="JLL90" s="319"/>
      <c r="JLM90" s="317"/>
      <c r="JLN90" s="305"/>
      <c r="JLO90" s="306"/>
      <c r="JLP90" s="314"/>
      <c r="JLQ90" s="308"/>
      <c r="JLR90" s="308"/>
      <c r="JLS90" s="308"/>
      <c r="JLT90" s="308"/>
      <c r="JLU90" s="308"/>
      <c r="JLV90" s="308"/>
      <c r="JLW90" s="308"/>
      <c r="JLX90" s="308"/>
      <c r="JLY90" s="308"/>
      <c r="JLZ90" s="308"/>
      <c r="JMA90" s="308"/>
      <c r="JMB90" s="308"/>
      <c r="JMC90" s="309"/>
      <c r="JMD90" s="310"/>
      <c r="JME90" s="308"/>
      <c r="JMF90" s="308"/>
      <c r="JMG90" s="308"/>
      <c r="JMH90" s="308"/>
      <c r="JMI90" s="308"/>
      <c r="JMJ90" s="308"/>
      <c r="JMK90" s="308"/>
      <c r="JML90" s="308"/>
      <c r="JMM90" s="315"/>
      <c r="JMN90" s="319"/>
      <c r="JMO90" s="317"/>
      <c r="JMP90" s="305"/>
      <c r="JMQ90" s="306"/>
      <c r="JMR90" s="314"/>
      <c r="JMS90" s="308"/>
      <c r="JMT90" s="308"/>
      <c r="JMU90" s="308"/>
      <c r="JMV90" s="308"/>
      <c r="JMW90" s="308"/>
      <c r="JMX90" s="308"/>
      <c r="JMY90" s="308"/>
      <c r="JMZ90" s="308"/>
      <c r="JNA90" s="308"/>
      <c r="JNB90" s="308"/>
      <c r="JNC90" s="308"/>
      <c r="JND90" s="308"/>
      <c r="JNE90" s="309"/>
      <c r="JNF90" s="310"/>
      <c r="JNG90" s="308"/>
      <c r="JNH90" s="308"/>
      <c r="JNI90" s="308"/>
      <c r="JNJ90" s="308"/>
      <c r="JNK90" s="308"/>
      <c r="JNL90" s="308"/>
      <c r="JNM90" s="308"/>
      <c r="JNN90" s="308"/>
      <c r="JNO90" s="315"/>
      <c r="JNP90" s="319"/>
      <c r="JNQ90" s="317"/>
      <c r="JNR90" s="305"/>
      <c r="JNS90" s="306"/>
      <c r="JNT90" s="314"/>
      <c r="JNU90" s="308"/>
      <c r="JNV90" s="308"/>
      <c r="JNW90" s="308"/>
      <c r="JNX90" s="308"/>
      <c r="JNY90" s="308"/>
      <c r="JNZ90" s="308"/>
      <c r="JOA90" s="308"/>
      <c r="JOB90" s="308"/>
      <c r="JOC90" s="308"/>
      <c r="JOD90" s="308"/>
      <c r="JOE90" s="308"/>
      <c r="JOF90" s="308"/>
      <c r="JOG90" s="309"/>
      <c r="JOH90" s="310"/>
      <c r="JOI90" s="308"/>
      <c r="JOJ90" s="308"/>
      <c r="JOK90" s="308"/>
      <c r="JOL90" s="308"/>
      <c r="JOM90" s="308"/>
      <c r="JON90" s="308"/>
      <c r="JOO90" s="308"/>
      <c r="JOP90" s="308"/>
      <c r="JOQ90" s="315"/>
      <c r="JOR90" s="319"/>
      <c r="JOS90" s="317"/>
      <c r="JOT90" s="305"/>
      <c r="JOU90" s="306"/>
      <c r="JOV90" s="314"/>
      <c r="JOW90" s="308"/>
      <c r="JOX90" s="308"/>
      <c r="JOY90" s="308"/>
      <c r="JOZ90" s="308"/>
      <c r="JPA90" s="308"/>
      <c r="JPB90" s="308"/>
      <c r="JPC90" s="308"/>
      <c r="JPD90" s="308"/>
      <c r="JPE90" s="308"/>
      <c r="JPF90" s="308"/>
      <c r="JPG90" s="308"/>
      <c r="JPH90" s="308"/>
      <c r="JPI90" s="309"/>
      <c r="JPJ90" s="310"/>
      <c r="JPK90" s="308"/>
      <c r="JPL90" s="308"/>
      <c r="JPM90" s="308"/>
      <c r="JPN90" s="308"/>
      <c r="JPO90" s="308"/>
      <c r="JPP90" s="308"/>
      <c r="JPQ90" s="308"/>
      <c r="JPR90" s="308"/>
      <c r="JPS90" s="315"/>
      <c r="JPT90" s="319"/>
      <c r="JPU90" s="317"/>
      <c r="JPV90" s="305"/>
      <c r="JPW90" s="306"/>
      <c r="JPX90" s="314"/>
      <c r="JPY90" s="308"/>
      <c r="JPZ90" s="308"/>
      <c r="JQA90" s="308"/>
      <c r="JQB90" s="308"/>
      <c r="JQC90" s="308"/>
      <c r="JQD90" s="308"/>
      <c r="JQE90" s="308"/>
      <c r="JQF90" s="308"/>
      <c r="JQG90" s="308"/>
      <c r="JQH90" s="308"/>
      <c r="JQI90" s="308"/>
      <c r="JQJ90" s="308"/>
      <c r="JQK90" s="309"/>
      <c r="JQL90" s="310"/>
      <c r="JQM90" s="308"/>
      <c r="JQN90" s="308"/>
      <c r="JQO90" s="308"/>
      <c r="JQP90" s="308"/>
      <c r="JQQ90" s="308"/>
      <c r="JQR90" s="308"/>
      <c r="JQS90" s="308"/>
      <c r="JQT90" s="308"/>
      <c r="JQU90" s="315"/>
      <c r="JQV90" s="319"/>
      <c r="JQW90" s="317"/>
      <c r="JQX90" s="305"/>
      <c r="JQY90" s="306"/>
      <c r="JQZ90" s="314"/>
      <c r="JRA90" s="308"/>
      <c r="JRB90" s="308"/>
      <c r="JRC90" s="308"/>
      <c r="JRD90" s="308"/>
      <c r="JRE90" s="308"/>
      <c r="JRF90" s="308"/>
      <c r="JRG90" s="308"/>
      <c r="JRH90" s="308"/>
      <c r="JRI90" s="308"/>
      <c r="JRJ90" s="308"/>
      <c r="JRK90" s="308"/>
      <c r="JRL90" s="308"/>
      <c r="JRM90" s="309"/>
      <c r="JRN90" s="310"/>
      <c r="JRO90" s="308"/>
      <c r="JRP90" s="308"/>
      <c r="JRQ90" s="308"/>
      <c r="JRR90" s="308"/>
      <c r="JRS90" s="308"/>
      <c r="JRT90" s="308"/>
      <c r="JRU90" s="308"/>
      <c r="JRV90" s="308"/>
      <c r="JRW90" s="315"/>
      <c r="JRX90" s="319"/>
      <c r="JRY90" s="317"/>
      <c r="JRZ90" s="305"/>
      <c r="JSA90" s="306"/>
      <c r="JSB90" s="314"/>
      <c r="JSC90" s="308"/>
      <c r="JSD90" s="308"/>
      <c r="JSE90" s="308"/>
      <c r="JSF90" s="308"/>
      <c r="JSG90" s="308"/>
      <c r="JSH90" s="308"/>
      <c r="JSI90" s="308"/>
      <c r="JSJ90" s="308"/>
      <c r="JSK90" s="308"/>
      <c r="JSL90" s="308"/>
      <c r="JSM90" s="308"/>
      <c r="JSN90" s="308"/>
      <c r="JSO90" s="309"/>
      <c r="JSP90" s="310"/>
      <c r="JSQ90" s="308"/>
      <c r="JSR90" s="308"/>
      <c r="JSS90" s="308"/>
      <c r="JST90" s="308"/>
      <c r="JSU90" s="308"/>
      <c r="JSV90" s="308"/>
      <c r="JSW90" s="308"/>
      <c r="JSX90" s="308"/>
      <c r="JSY90" s="315"/>
      <c r="JSZ90" s="319"/>
      <c r="JTA90" s="317"/>
      <c r="JTB90" s="305"/>
      <c r="JTC90" s="306"/>
      <c r="JTD90" s="314"/>
      <c r="JTE90" s="308"/>
      <c r="JTF90" s="308"/>
      <c r="JTG90" s="308"/>
      <c r="JTH90" s="308"/>
      <c r="JTI90" s="308"/>
      <c r="JTJ90" s="308"/>
      <c r="JTK90" s="308"/>
      <c r="JTL90" s="308"/>
      <c r="JTM90" s="308"/>
      <c r="JTN90" s="308"/>
      <c r="JTO90" s="308"/>
      <c r="JTP90" s="308"/>
      <c r="JTQ90" s="309"/>
      <c r="JTR90" s="310"/>
      <c r="JTS90" s="308"/>
      <c r="JTT90" s="308"/>
      <c r="JTU90" s="308"/>
      <c r="JTV90" s="308"/>
      <c r="JTW90" s="308"/>
      <c r="JTX90" s="308"/>
      <c r="JTY90" s="308"/>
      <c r="JTZ90" s="308"/>
      <c r="JUA90" s="315"/>
      <c r="JUB90" s="319"/>
      <c r="JUC90" s="317"/>
      <c r="JUD90" s="305"/>
      <c r="JUE90" s="306"/>
      <c r="JUF90" s="314"/>
      <c r="JUG90" s="308"/>
      <c r="JUH90" s="308"/>
      <c r="JUI90" s="308"/>
      <c r="JUJ90" s="308"/>
      <c r="JUK90" s="308"/>
      <c r="JUL90" s="308"/>
      <c r="JUM90" s="308"/>
      <c r="JUN90" s="308"/>
      <c r="JUO90" s="308"/>
      <c r="JUP90" s="308"/>
      <c r="JUQ90" s="308"/>
      <c r="JUR90" s="308"/>
      <c r="JUS90" s="309"/>
      <c r="JUT90" s="310"/>
      <c r="JUU90" s="308"/>
      <c r="JUV90" s="308"/>
      <c r="JUW90" s="308"/>
      <c r="JUX90" s="308"/>
      <c r="JUY90" s="308"/>
      <c r="JUZ90" s="308"/>
      <c r="JVA90" s="308"/>
      <c r="JVB90" s="308"/>
      <c r="JVC90" s="315"/>
      <c r="JVD90" s="319"/>
      <c r="JVE90" s="317"/>
      <c r="JVF90" s="305"/>
      <c r="JVG90" s="306"/>
      <c r="JVH90" s="314"/>
      <c r="JVI90" s="308"/>
      <c r="JVJ90" s="308"/>
      <c r="JVK90" s="308"/>
      <c r="JVL90" s="308"/>
      <c r="JVM90" s="308"/>
      <c r="JVN90" s="308"/>
      <c r="JVO90" s="308"/>
      <c r="JVP90" s="308"/>
      <c r="JVQ90" s="308"/>
      <c r="JVR90" s="308"/>
      <c r="JVS90" s="308"/>
      <c r="JVT90" s="308"/>
      <c r="JVU90" s="309"/>
      <c r="JVV90" s="310"/>
      <c r="JVW90" s="308"/>
      <c r="JVX90" s="308"/>
      <c r="JVY90" s="308"/>
      <c r="JVZ90" s="308"/>
      <c r="JWA90" s="308"/>
      <c r="JWB90" s="308"/>
      <c r="JWC90" s="308"/>
      <c r="JWD90" s="308"/>
      <c r="JWE90" s="315"/>
      <c r="JWF90" s="319"/>
      <c r="JWG90" s="317"/>
      <c r="JWH90" s="305"/>
      <c r="JWI90" s="306"/>
      <c r="JWJ90" s="314"/>
      <c r="JWK90" s="308"/>
      <c r="JWL90" s="308"/>
      <c r="JWM90" s="308"/>
      <c r="JWN90" s="308"/>
      <c r="JWO90" s="308"/>
      <c r="JWP90" s="308"/>
      <c r="JWQ90" s="308"/>
      <c r="JWR90" s="308"/>
      <c r="JWS90" s="308"/>
      <c r="JWT90" s="308"/>
      <c r="JWU90" s="308"/>
      <c r="JWV90" s="308"/>
      <c r="JWW90" s="309"/>
      <c r="JWX90" s="310"/>
      <c r="JWY90" s="308"/>
      <c r="JWZ90" s="308"/>
      <c r="JXA90" s="308"/>
      <c r="JXB90" s="308"/>
      <c r="JXC90" s="308"/>
      <c r="JXD90" s="308"/>
      <c r="JXE90" s="308"/>
      <c r="JXF90" s="308"/>
      <c r="JXG90" s="315"/>
      <c r="JXH90" s="319"/>
      <c r="JXI90" s="317"/>
      <c r="JXJ90" s="305"/>
      <c r="JXK90" s="306"/>
      <c r="JXL90" s="314"/>
      <c r="JXM90" s="308"/>
      <c r="JXN90" s="308"/>
      <c r="JXO90" s="308"/>
      <c r="JXP90" s="308"/>
      <c r="JXQ90" s="308"/>
      <c r="JXR90" s="308"/>
      <c r="JXS90" s="308"/>
      <c r="JXT90" s="308"/>
      <c r="JXU90" s="308"/>
      <c r="JXV90" s="308"/>
      <c r="JXW90" s="308"/>
      <c r="JXX90" s="308"/>
      <c r="JXY90" s="309"/>
      <c r="JXZ90" s="310"/>
      <c r="JYA90" s="308"/>
      <c r="JYB90" s="308"/>
      <c r="JYC90" s="308"/>
      <c r="JYD90" s="308"/>
      <c r="JYE90" s="308"/>
      <c r="JYF90" s="308"/>
      <c r="JYG90" s="308"/>
      <c r="JYH90" s="308"/>
      <c r="JYI90" s="315"/>
      <c r="JYJ90" s="319"/>
      <c r="JYK90" s="317"/>
      <c r="JYL90" s="305"/>
      <c r="JYM90" s="306"/>
      <c r="JYN90" s="314"/>
      <c r="JYO90" s="308"/>
      <c r="JYP90" s="308"/>
      <c r="JYQ90" s="308"/>
      <c r="JYR90" s="308"/>
      <c r="JYS90" s="308"/>
      <c r="JYT90" s="308"/>
      <c r="JYU90" s="308"/>
      <c r="JYV90" s="308"/>
      <c r="JYW90" s="308"/>
      <c r="JYX90" s="308"/>
      <c r="JYY90" s="308"/>
      <c r="JYZ90" s="308"/>
      <c r="JZA90" s="309"/>
      <c r="JZB90" s="310"/>
      <c r="JZC90" s="308"/>
      <c r="JZD90" s="308"/>
      <c r="JZE90" s="308"/>
      <c r="JZF90" s="308"/>
      <c r="JZG90" s="308"/>
      <c r="JZH90" s="308"/>
      <c r="JZI90" s="308"/>
      <c r="JZJ90" s="308"/>
      <c r="JZK90" s="315"/>
      <c r="JZL90" s="319"/>
      <c r="JZM90" s="317"/>
      <c r="JZN90" s="305"/>
      <c r="JZO90" s="306"/>
      <c r="JZP90" s="314"/>
      <c r="JZQ90" s="308"/>
      <c r="JZR90" s="308"/>
      <c r="JZS90" s="308"/>
      <c r="JZT90" s="308"/>
      <c r="JZU90" s="308"/>
      <c r="JZV90" s="308"/>
      <c r="JZW90" s="308"/>
      <c r="JZX90" s="308"/>
      <c r="JZY90" s="308"/>
      <c r="JZZ90" s="308"/>
      <c r="KAA90" s="308"/>
      <c r="KAB90" s="308"/>
      <c r="KAC90" s="309"/>
      <c r="KAD90" s="310"/>
      <c r="KAE90" s="308"/>
      <c r="KAF90" s="308"/>
      <c r="KAG90" s="308"/>
      <c r="KAH90" s="308"/>
      <c r="KAI90" s="308"/>
      <c r="KAJ90" s="308"/>
      <c r="KAK90" s="308"/>
      <c r="KAL90" s="308"/>
      <c r="KAM90" s="315"/>
      <c r="KAN90" s="319"/>
      <c r="KAO90" s="317"/>
      <c r="KAP90" s="305"/>
      <c r="KAQ90" s="306"/>
      <c r="KAR90" s="314"/>
      <c r="KAS90" s="308"/>
      <c r="KAT90" s="308"/>
      <c r="KAU90" s="308"/>
      <c r="KAV90" s="308"/>
      <c r="KAW90" s="308"/>
      <c r="KAX90" s="308"/>
      <c r="KAY90" s="308"/>
      <c r="KAZ90" s="308"/>
      <c r="KBA90" s="308"/>
      <c r="KBB90" s="308"/>
      <c r="KBC90" s="308"/>
      <c r="KBD90" s="308"/>
      <c r="KBE90" s="309"/>
      <c r="KBF90" s="310"/>
      <c r="KBG90" s="308"/>
      <c r="KBH90" s="308"/>
      <c r="KBI90" s="308"/>
      <c r="KBJ90" s="308"/>
      <c r="KBK90" s="308"/>
      <c r="KBL90" s="308"/>
      <c r="KBM90" s="308"/>
      <c r="KBN90" s="308"/>
      <c r="KBO90" s="315"/>
      <c r="KBP90" s="319"/>
      <c r="KBQ90" s="317"/>
      <c r="KBR90" s="305"/>
      <c r="KBS90" s="306"/>
      <c r="KBT90" s="314"/>
      <c r="KBU90" s="308"/>
      <c r="KBV90" s="308"/>
      <c r="KBW90" s="308"/>
      <c r="KBX90" s="308"/>
      <c r="KBY90" s="308"/>
      <c r="KBZ90" s="308"/>
      <c r="KCA90" s="308"/>
      <c r="KCB90" s="308"/>
      <c r="KCC90" s="308"/>
      <c r="KCD90" s="308"/>
      <c r="KCE90" s="308"/>
      <c r="KCF90" s="308"/>
      <c r="KCG90" s="309"/>
      <c r="KCH90" s="310"/>
      <c r="KCI90" s="308"/>
      <c r="KCJ90" s="308"/>
      <c r="KCK90" s="308"/>
      <c r="KCL90" s="308"/>
      <c r="KCM90" s="308"/>
      <c r="KCN90" s="308"/>
      <c r="KCO90" s="308"/>
      <c r="KCP90" s="308"/>
      <c r="KCQ90" s="315"/>
      <c r="KCR90" s="319"/>
      <c r="KCS90" s="317"/>
      <c r="KCT90" s="305"/>
      <c r="KCU90" s="306"/>
      <c r="KCV90" s="314"/>
      <c r="KCW90" s="308"/>
      <c r="KCX90" s="308"/>
      <c r="KCY90" s="308"/>
      <c r="KCZ90" s="308"/>
      <c r="KDA90" s="308"/>
      <c r="KDB90" s="308"/>
      <c r="KDC90" s="308"/>
      <c r="KDD90" s="308"/>
      <c r="KDE90" s="308"/>
      <c r="KDF90" s="308"/>
      <c r="KDG90" s="308"/>
      <c r="KDH90" s="308"/>
      <c r="KDI90" s="309"/>
      <c r="KDJ90" s="310"/>
      <c r="KDK90" s="308"/>
      <c r="KDL90" s="308"/>
      <c r="KDM90" s="308"/>
      <c r="KDN90" s="308"/>
      <c r="KDO90" s="308"/>
      <c r="KDP90" s="308"/>
      <c r="KDQ90" s="308"/>
      <c r="KDR90" s="308"/>
      <c r="KDS90" s="315"/>
      <c r="KDT90" s="319"/>
      <c r="KDU90" s="317"/>
      <c r="KDV90" s="305"/>
      <c r="KDW90" s="306"/>
      <c r="KDX90" s="314"/>
      <c r="KDY90" s="308"/>
      <c r="KDZ90" s="308"/>
      <c r="KEA90" s="308"/>
      <c r="KEB90" s="308"/>
      <c r="KEC90" s="308"/>
      <c r="KED90" s="308"/>
      <c r="KEE90" s="308"/>
      <c r="KEF90" s="308"/>
      <c r="KEG90" s="308"/>
      <c r="KEH90" s="308"/>
      <c r="KEI90" s="308"/>
      <c r="KEJ90" s="308"/>
      <c r="KEK90" s="309"/>
      <c r="KEL90" s="310"/>
      <c r="KEM90" s="308"/>
      <c r="KEN90" s="308"/>
      <c r="KEO90" s="308"/>
      <c r="KEP90" s="308"/>
      <c r="KEQ90" s="308"/>
      <c r="KER90" s="308"/>
      <c r="KES90" s="308"/>
      <c r="KET90" s="308"/>
      <c r="KEU90" s="315"/>
      <c r="KEV90" s="319"/>
      <c r="KEW90" s="317"/>
      <c r="KEX90" s="305"/>
      <c r="KEY90" s="306"/>
      <c r="KEZ90" s="314"/>
      <c r="KFA90" s="308"/>
      <c r="KFB90" s="308"/>
      <c r="KFC90" s="308"/>
      <c r="KFD90" s="308"/>
      <c r="KFE90" s="308"/>
      <c r="KFF90" s="308"/>
      <c r="KFG90" s="308"/>
      <c r="KFH90" s="308"/>
      <c r="KFI90" s="308"/>
      <c r="KFJ90" s="308"/>
      <c r="KFK90" s="308"/>
      <c r="KFL90" s="308"/>
      <c r="KFM90" s="309"/>
      <c r="KFN90" s="310"/>
      <c r="KFO90" s="308"/>
      <c r="KFP90" s="308"/>
      <c r="KFQ90" s="308"/>
      <c r="KFR90" s="308"/>
      <c r="KFS90" s="308"/>
      <c r="KFT90" s="308"/>
      <c r="KFU90" s="308"/>
      <c r="KFV90" s="308"/>
      <c r="KFW90" s="315"/>
      <c r="KFX90" s="319"/>
      <c r="KFY90" s="317"/>
      <c r="KFZ90" s="305"/>
      <c r="KGA90" s="306"/>
      <c r="KGB90" s="314"/>
      <c r="KGC90" s="308"/>
      <c r="KGD90" s="308"/>
      <c r="KGE90" s="308"/>
      <c r="KGF90" s="308"/>
      <c r="KGG90" s="308"/>
      <c r="KGH90" s="308"/>
      <c r="KGI90" s="308"/>
      <c r="KGJ90" s="308"/>
      <c r="KGK90" s="308"/>
      <c r="KGL90" s="308"/>
      <c r="KGM90" s="308"/>
      <c r="KGN90" s="308"/>
      <c r="KGO90" s="309"/>
      <c r="KGP90" s="310"/>
      <c r="KGQ90" s="308"/>
      <c r="KGR90" s="308"/>
      <c r="KGS90" s="308"/>
      <c r="KGT90" s="308"/>
      <c r="KGU90" s="308"/>
      <c r="KGV90" s="308"/>
      <c r="KGW90" s="308"/>
      <c r="KGX90" s="308"/>
      <c r="KGY90" s="315"/>
      <c r="KGZ90" s="319"/>
      <c r="KHA90" s="317"/>
      <c r="KHB90" s="305"/>
      <c r="KHC90" s="306"/>
      <c r="KHD90" s="314"/>
      <c r="KHE90" s="308"/>
      <c r="KHF90" s="308"/>
      <c r="KHG90" s="308"/>
      <c r="KHH90" s="308"/>
      <c r="KHI90" s="308"/>
      <c r="KHJ90" s="308"/>
      <c r="KHK90" s="308"/>
      <c r="KHL90" s="308"/>
      <c r="KHM90" s="308"/>
      <c r="KHN90" s="308"/>
      <c r="KHO90" s="308"/>
      <c r="KHP90" s="308"/>
      <c r="KHQ90" s="309"/>
      <c r="KHR90" s="310"/>
      <c r="KHS90" s="308"/>
      <c r="KHT90" s="308"/>
      <c r="KHU90" s="308"/>
      <c r="KHV90" s="308"/>
      <c r="KHW90" s="308"/>
      <c r="KHX90" s="308"/>
      <c r="KHY90" s="308"/>
      <c r="KHZ90" s="308"/>
      <c r="KIA90" s="315"/>
      <c r="KIB90" s="319"/>
      <c r="KIC90" s="317"/>
      <c r="KID90" s="305"/>
      <c r="KIE90" s="306"/>
      <c r="KIF90" s="314"/>
      <c r="KIG90" s="308"/>
      <c r="KIH90" s="308"/>
      <c r="KII90" s="308"/>
      <c r="KIJ90" s="308"/>
      <c r="KIK90" s="308"/>
      <c r="KIL90" s="308"/>
      <c r="KIM90" s="308"/>
      <c r="KIN90" s="308"/>
      <c r="KIO90" s="308"/>
      <c r="KIP90" s="308"/>
      <c r="KIQ90" s="308"/>
      <c r="KIR90" s="308"/>
      <c r="KIS90" s="309"/>
      <c r="KIT90" s="310"/>
      <c r="KIU90" s="308"/>
      <c r="KIV90" s="308"/>
      <c r="KIW90" s="308"/>
      <c r="KIX90" s="308"/>
      <c r="KIY90" s="308"/>
      <c r="KIZ90" s="308"/>
      <c r="KJA90" s="308"/>
      <c r="KJB90" s="308"/>
      <c r="KJC90" s="315"/>
      <c r="KJD90" s="319"/>
      <c r="KJE90" s="317"/>
      <c r="KJF90" s="305"/>
      <c r="KJG90" s="306"/>
      <c r="KJH90" s="314"/>
      <c r="KJI90" s="308"/>
      <c r="KJJ90" s="308"/>
      <c r="KJK90" s="308"/>
      <c r="KJL90" s="308"/>
      <c r="KJM90" s="308"/>
      <c r="KJN90" s="308"/>
      <c r="KJO90" s="308"/>
      <c r="KJP90" s="308"/>
      <c r="KJQ90" s="308"/>
      <c r="KJR90" s="308"/>
      <c r="KJS90" s="308"/>
      <c r="KJT90" s="308"/>
      <c r="KJU90" s="309"/>
      <c r="KJV90" s="310"/>
      <c r="KJW90" s="308"/>
      <c r="KJX90" s="308"/>
      <c r="KJY90" s="308"/>
      <c r="KJZ90" s="308"/>
      <c r="KKA90" s="308"/>
      <c r="KKB90" s="308"/>
      <c r="KKC90" s="308"/>
      <c r="KKD90" s="308"/>
      <c r="KKE90" s="315"/>
      <c r="KKF90" s="319"/>
      <c r="KKG90" s="317"/>
      <c r="KKH90" s="305"/>
      <c r="KKI90" s="306"/>
      <c r="KKJ90" s="314"/>
      <c r="KKK90" s="308"/>
      <c r="KKL90" s="308"/>
      <c r="KKM90" s="308"/>
      <c r="KKN90" s="308"/>
      <c r="KKO90" s="308"/>
      <c r="KKP90" s="308"/>
      <c r="KKQ90" s="308"/>
      <c r="KKR90" s="308"/>
      <c r="KKS90" s="308"/>
      <c r="KKT90" s="308"/>
      <c r="KKU90" s="308"/>
      <c r="KKV90" s="308"/>
      <c r="KKW90" s="309"/>
      <c r="KKX90" s="310"/>
      <c r="KKY90" s="308"/>
      <c r="KKZ90" s="308"/>
      <c r="KLA90" s="308"/>
      <c r="KLB90" s="308"/>
      <c r="KLC90" s="308"/>
      <c r="KLD90" s="308"/>
      <c r="KLE90" s="308"/>
      <c r="KLF90" s="308"/>
      <c r="KLG90" s="315"/>
      <c r="KLH90" s="319"/>
      <c r="KLI90" s="317"/>
      <c r="KLJ90" s="305"/>
      <c r="KLK90" s="306"/>
      <c r="KLL90" s="314"/>
      <c r="KLM90" s="308"/>
      <c r="KLN90" s="308"/>
      <c r="KLO90" s="308"/>
      <c r="KLP90" s="308"/>
      <c r="KLQ90" s="308"/>
      <c r="KLR90" s="308"/>
      <c r="KLS90" s="308"/>
      <c r="KLT90" s="308"/>
      <c r="KLU90" s="308"/>
      <c r="KLV90" s="308"/>
      <c r="KLW90" s="308"/>
      <c r="KLX90" s="308"/>
      <c r="KLY90" s="309"/>
      <c r="KLZ90" s="310"/>
      <c r="KMA90" s="308"/>
      <c r="KMB90" s="308"/>
      <c r="KMC90" s="308"/>
      <c r="KMD90" s="308"/>
      <c r="KME90" s="308"/>
      <c r="KMF90" s="308"/>
      <c r="KMG90" s="308"/>
      <c r="KMH90" s="308"/>
      <c r="KMI90" s="315"/>
      <c r="KMJ90" s="319"/>
      <c r="KMK90" s="317"/>
      <c r="KML90" s="305"/>
      <c r="KMM90" s="306"/>
      <c r="KMN90" s="314"/>
      <c r="KMO90" s="308"/>
      <c r="KMP90" s="308"/>
      <c r="KMQ90" s="308"/>
      <c r="KMR90" s="308"/>
      <c r="KMS90" s="308"/>
      <c r="KMT90" s="308"/>
      <c r="KMU90" s="308"/>
      <c r="KMV90" s="308"/>
      <c r="KMW90" s="308"/>
      <c r="KMX90" s="308"/>
      <c r="KMY90" s="308"/>
      <c r="KMZ90" s="308"/>
      <c r="KNA90" s="309"/>
      <c r="KNB90" s="310"/>
      <c r="KNC90" s="308"/>
      <c r="KND90" s="308"/>
      <c r="KNE90" s="308"/>
      <c r="KNF90" s="308"/>
      <c r="KNG90" s="308"/>
      <c r="KNH90" s="308"/>
      <c r="KNI90" s="308"/>
      <c r="KNJ90" s="308"/>
      <c r="KNK90" s="315"/>
      <c r="KNL90" s="319"/>
      <c r="KNM90" s="317"/>
      <c r="KNN90" s="305"/>
      <c r="KNO90" s="306"/>
      <c r="KNP90" s="314"/>
      <c r="KNQ90" s="308"/>
      <c r="KNR90" s="308"/>
      <c r="KNS90" s="308"/>
      <c r="KNT90" s="308"/>
      <c r="KNU90" s="308"/>
      <c r="KNV90" s="308"/>
      <c r="KNW90" s="308"/>
      <c r="KNX90" s="308"/>
      <c r="KNY90" s="308"/>
      <c r="KNZ90" s="308"/>
      <c r="KOA90" s="308"/>
      <c r="KOB90" s="308"/>
      <c r="KOC90" s="309"/>
      <c r="KOD90" s="310"/>
      <c r="KOE90" s="308"/>
      <c r="KOF90" s="308"/>
      <c r="KOG90" s="308"/>
      <c r="KOH90" s="308"/>
      <c r="KOI90" s="308"/>
      <c r="KOJ90" s="308"/>
      <c r="KOK90" s="308"/>
      <c r="KOL90" s="308"/>
      <c r="KOM90" s="315"/>
      <c r="KON90" s="319"/>
      <c r="KOO90" s="317"/>
      <c r="KOP90" s="305"/>
      <c r="KOQ90" s="306"/>
      <c r="KOR90" s="314"/>
      <c r="KOS90" s="308"/>
      <c r="KOT90" s="308"/>
      <c r="KOU90" s="308"/>
      <c r="KOV90" s="308"/>
      <c r="KOW90" s="308"/>
      <c r="KOX90" s="308"/>
      <c r="KOY90" s="308"/>
      <c r="KOZ90" s="308"/>
      <c r="KPA90" s="308"/>
      <c r="KPB90" s="308"/>
      <c r="KPC90" s="308"/>
      <c r="KPD90" s="308"/>
      <c r="KPE90" s="309"/>
      <c r="KPF90" s="310"/>
      <c r="KPG90" s="308"/>
      <c r="KPH90" s="308"/>
      <c r="KPI90" s="308"/>
      <c r="KPJ90" s="308"/>
      <c r="KPK90" s="308"/>
      <c r="KPL90" s="308"/>
      <c r="KPM90" s="308"/>
      <c r="KPN90" s="308"/>
      <c r="KPO90" s="315"/>
      <c r="KPP90" s="319"/>
      <c r="KPQ90" s="317"/>
      <c r="KPR90" s="305"/>
      <c r="KPS90" s="306"/>
      <c r="KPT90" s="314"/>
      <c r="KPU90" s="308"/>
      <c r="KPV90" s="308"/>
      <c r="KPW90" s="308"/>
      <c r="KPX90" s="308"/>
      <c r="KPY90" s="308"/>
      <c r="KPZ90" s="308"/>
      <c r="KQA90" s="308"/>
      <c r="KQB90" s="308"/>
      <c r="KQC90" s="308"/>
      <c r="KQD90" s="308"/>
      <c r="KQE90" s="308"/>
      <c r="KQF90" s="308"/>
      <c r="KQG90" s="309"/>
      <c r="KQH90" s="310"/>
      <c r="KQI90" s="308"/>
      <c r="KQJ90" s="308"/>
      <c r="KQK90" s="308"/>
      <c r="KQL90" s="308"/>
      <c r="KQM90" s="308"/>
      <c r="KQN90" s="308"/>
      <c r="KQO90" s="308"/>
      <c r="KQP90" s="308"/>
      <c r="KQQ90" s="315"/>
      <c r="KQR90" s="319"/>
      <c r="KQS90" s="317"/>
      <c r="KQT90" s="305"/>
      <c r="KQU90" s="306"/>
      <c r="KQV90" s="314"/>
      <c r="KQW90" s="308"/>
      <c r="KQX90" s="308"/>
      <c r="KQY90" s="308"/>
      <c r="KQZ90" s="308"/>
      <c r="KRA90" s="308"/>
      <c r="KRB90" s="308"/>
      <c r="KRC90" s="308"/>
      <c r="KRD90" s="308"/>
      <c r="KRE90" s="308"/>
      <c r="KRF90" s="308"/>
      <c r="KRG90" s="308"/>
      <c r="KRH90" s="308"/>
      <c r="KRI90" s="309"/>
      <c r="KRJ90" s="310"/>
      <c r="KRK90" s="308"/>
      <c r="KRL90" s="308"/>
      <c r="KRM90" s="308"/>
      <c r="KRN90" s="308"/>
      <c r="KRO90" s="308"/>
      <c r="KRP90" s="308"/>
      <c r="KRQ90" s="308"/>
      <c r="KRR90" s="308"/>
      <c r="KRS90" s="315"/>
      <c r="KRT90" s="319"/>
      <c r="KRU90" s="317"/>
      <c r="KRV90" s="305"/>
      <c r="KRW90" s="306"/>
      <c r="KRX90" s="314"/>
      <c r="KRY90" s="308"/>
      <c r="KRZ90" s="308"/>
      <c r="KSA90" s="308"/>
      <c r="KSB90" s="308"/>
      <c r="KSC90" s="308"/>
      <c r="KSD90" s="308"/>
      <c r="KSE90" s="308"/>
      <c r="KSF90" s="308"/>
      <c r="KSG90" s="308"/>
      <c r="KSH90" s="308"/>
      <c r="KSI90" s="308"/>
      <c r="KSJ90" s="308"/>
      <c r="KSK90" s="309"/>
      <c r="KSL90" s="310"/>
      <c r="KSM90" s="308"/>
      <c r="KSN90" s="308"/>
      <c r="KSO90" s="308"/>
      <c r="KSP90" s="308"/>
      <c r="KSQ90" s="308"/>
      <c r="KSR90" s="308"/>
      <c r="KSS90" s="308"/>
      <c r="KST90" s="308"/>
      <c r="KSU90" s="315"/>
      <c r="KSV90" s="319"/>
      <c r="KSW90" s="317"/>
      <c r="KSX90" s="305"/>
      <c r="KSY90" s="306"/>
      <c r="KSZ90" s="314"/>
      <c r="KTA90" s="308"/>
      <c r="KTB90" s="308"/>
      <c r="KTC90" s="308"/>
      <c r="KTD90" s="308"/>
      <c r="KTE90" s="308"/>
      <c r="KTF90" s="308"/>
      <c r="KTG90" s="308"/>
      <c r="KTH90" s="308"/>
      <c r="KTI90" s="308"/>
      <c r="KTJ90" s="308"/>
      <c r="KTK90" s="308"/>
      <c r="KTL90" s="308"/>
      <c r="KTM90" s="309"/>
      <c r="KTN90" s="310"/>
      <c r="KTO90" s="308"/>
      <c r="KTP90" s="308"/>
      <c r="KTQ90" s="308"/>
      <c r="KTR90" s="308"/>
      <c r="KTS90" s="308"/>
      <c r="KTT90" s="308"/>
      <c r="KTU90" s="308"/>
      <c r="KTV90" s="308"/>
      <c r="KTW90" s="315"/>
      <c r="KTX90" s="319"/>
      <c r="KTY90" s="317"/>
      <c r="KTZ90" s="305"/>
      <c r="KUA90" s="306"/>
      <c r="KUB90" s="314"/>
      <c r="KUC90" s="308"/>
      <c r="KUD90" s="308"/>
      <c r="KUE90" s="308"/>
      <c r="KUF90" s="308"/>
      <c r="KUG90" s="308"/>
      <c r="KUH90" s="308"/>
      <c r="KUI90" s="308"/>
      <c r="KUJ90" s="308"/>
      <c r="KUK90" s="308"/>
      <c r="KUL90" s="308"/>
      <c r="KUM90" s="308"/>
      <c r="KUN90" s="308"/>
      <c r="KUO90" s="309"/>
      <c r="KUP90" s="310"/>
      <c r="KUQ90" s="308"/>
      <c r="KUR90" s="308"/>
      <c r="KUS90" s="308"/>
      <c r="KUT90" s="308"/>
      <c r="KUU90" s="308"/>
      <c r="KUV90" s="308"/>
      <c r="KUW90" s="308"/>
      <c r="KUX90" s="308"/>
      <c r="KUY90" s="315"/>
      <c r="KUZ90" s="319"/>
      <c r="KVA90" s="317"/>
      <c r="KVB90" s="305"/>
      <c r="KVC90" s="306"/>
      <c r="KVD90" s="314"/>
      <c r="KVE90" s="308"/>
      <c r="KVF90" s="308"/>
      <c r="KVG90" s="308"/>
      <c r="KVH90" s="308"/>
      <c r="KVI90" s="308"/>
      <c r="KVJ90" s="308"/>
      <c r="KVK90" s="308"/>
      <c r="KVL90" s="308"/>
      <c r="KVM90" s="308"/>
      <c r="KVN90" s="308"/>
      <c r="KVO90" s="308"/>
      <c r="KVP90" s="308"/>
      <c r="KVQ90" s="309"/>
      <c r="KVR90" s="310"/>
      <c r="KVS90" s="308"/>
      <c r="KVT90" s="308"/>
      <c r="KVU90" s="308"/>
      <c r="KVV90" s="308"/>
      <c r="KVW90" s="308"/>
      <c r="KVX90" s="308"/>
      <c r="KVY90" s="308"/>
      <c r="KVZ90" s="308"/>
      <c r="KWA90" s="315"/>
      <c r="KWB90" s="319"/>
      <c r="KWC90" s="317"/>
      <c r="KWD90" s="305"/>
      <c r="KWE90" s="306"/>
      <c r="KWF90" s="314"/>
      <c r="KWG90" s="308"/>
      <c r="KWH90" s="308"/>
      <c r="KWI90" s="308"/>
      <c r="KWJ90" s="308"/>
      <c r="KWK90" s="308"/>
      <c r="KWL90" s="308"/>
      <c r="KWM90" s="308"/>
      <c r="KWN90" s="308"/>
      <c r="KWO90" s="308"/>
      <c r="KWP90" s="308"/>
      <c r="KWQ90" s="308"/>
      <c r="KWR90" s="308"/>
      <c r="KWS90" s="309"/>
      <c r="KWT90" s="310"/>
      <c r="KWU90" s="308"/>
      <c r="KWV90" s="308"/>
      <c r="KWW90" s="308"/>
      <c r="KWX90" s="308"/>
      <c r="KWY90" s="308"/>
      <c r="KWZ90" s="308"/>
      <c r="KXA90" s="308"/>
      <c r="KXB90" s="308"/>
      <c r="KXC90" s="315"/>
      <c r="KXD90" s="319"/>
      <c r="KXE90" s="317"/>
      <c r="KXF90" s="305"/>
      <c r="KXG90" s="306"/>
      <c r="KXH90" s="314"/>
      <c r="KXI90" s="308"/>
      <c r="KXJ90" s="308"/>
      <c r="KXK90" s="308"/>
      <c r="KXL90" s="308"/>
      <c r="KXM90" s="308"/>
      <c r="KXN90" s="308"/>
      <c r="KXO90" s="308"/>
      <c r="KXP90" s="308"/>
      <c r="KXQ90" s="308"/>
      <c r="KXR90" s="308"/>
      <c r="KXS90" s="308"/>
      <c r="KXT90" s="308"/>
      <c r="KXU90" s="309"/>
      <c r="KXV90" s="310"/>
      <c r="KXW90" s="308"/>
      <c r="KXX90" s="308"/>
      <c r="KXY90" s="308"/>
      <c r="KXZ90" s="308"/>
      <c r="KYA90" s="308"/>
      <c r="KYB90" s="308"/>
      <c r="KYC90" s="308"/>
      <c r="KYD90" s="308"/>
      <c r="KYE90" s="315"/>
      <c r="KYF90" s="319"/>
      <c r="KYG90" s="317"/>
      <c r="KYH90" s="305"/>
      <c r="KYI90" s="306"/>
      <c r="KYJ90" s="314"/>
      <c r="KYK90" s="308"/>
      <c r="KYL90" s="308"/>
      <c r="KYM90" s="308"/>
      <c r="KYN90" s="308"/>
      <c r="KYO90" s="308"/>
      <c r="KYP90" s="308"/>
      <c r="KYQ90" s="308"/>
      <c r="KYR90" s="308"/>
      <c r="KYS90" s="308"/>
      <c r="KYT90" s="308"/>
      <c r="KYU90" s="308"/>
      <c r="KYV90" s="308"/>
      <c r="KYW90" s="309"/>
      <c r="KYX90" s="310"/>
      <c r="KYY90" s="308"/>
      <c r="KYZ90" s="308"/>
      <c r="KZA90" s="308"/>
      <c r="KZB90" s="308"/>
      <c r="KZC90" s="308"/>
      <c r="KZD90" s="308"/>
      <c r="KZE90" s="308"/>
      <c r="KZF90" s="308"/>
      <c r="KZG90" s="315"/>
      <c r="KZH90" s="319"/>
      <c r="KZI90" s="317"/>
      <c r="KZJ90" s="305"/>
      <c r="KZK90" s="306"/>
      <c r="KZL90" s="314"/>
      <c r="KZM90" s="308"/>
      <c r="KZN90" s="308"/>
      <c r="KZO90" s="308"/>
      <c r="KZP90" s="308"/>
      <c r="KZQ90" s="308"/>
      <c r="KZR90" s="308"/>
      <c r="KZS90" s="308"/>
      <c r="KZT90" s="308"/>
      <c r="KZU90" s="308"/>
      <c r="KZV90" s="308"/>
      <c r="KZW90" s="308"/>
      <c r="KZX90" s="308"/>
      <c r="KZY90" s="309"/>
      <c r="KZZ90" s="310"/>
      <c r="LAA90" s="308"/>
      <c r="LAB90" s="308"/>
      <c r="LAC90" s="308"/>
      <c r="LAD90" s="308"/>
      <c r="LAE90" s="308"/>
      <c r="LAF90" s="308"/>
      <c r="LAG90" s="308"/>
      <c r="LAH90" s="308"/>
      <c r="LAI90" s="315"/>
      <c r="LAJ90" s="319"/>
      <c r="LAK90" s="317"/>
      <c r="LAL90" s="305"/>
      <c r="LAM90" s="306"/>
      <c r="LAN90" s="314"/>
      <c r="LAO90" s="308"/>
      <c r="LAP90" s="308"/>
      <c r="LAQ90" s="308"/>
      <c r="LAR90" s="308"/>
      <c r="LAS90" s="308"/>
      <c r="LAT90" s="308"/>
      <c r="LAU90" s="308"/>
      <c r="LAV90" s="308"/>
      <c r="LAW90" s="308"/>
      <c r="LAX90" s="308"/>
      <c r="LAY90" s="308"/>
      <c r="LAZ90" s="308"/>
      <c r="LBA90" s="309"/>
      <c r="LBB90" s="310"/>
      <c r="LBC90" s="308"/>
      <c r="LBD90" s="308"/>
      <c r="LBE90" s="308"/>
      <c r="LBF90" s="308"/>
      <c r="LBG90" s="308"/>
      <c r="LBH90" s="308"/>
      <c r="LBI90" s="308"/>
      <c r="LBJ90" s="308"/>
      <c r="LBK90" s="315"/>
      <c r="LBL90" s="319"/>
      <c r="LBM90" s="317"/>
      <c r="LBN90" s="305"/>
      <c r="LBO90" s="306"/>
      <c r="LBP90" s="314"/>
      <c r="LBQ90" s="308"/>
      <c r="LBR90" s="308"/>
      <c r="LBS90" s="308"/>
      <c r="LBT90" s="308"/>
      <c r="LBU90" s="308"/>
      <c r="LBV90" s="308"/>
      <c r="LBW90" s="308"/>
      <c r="LBX90" s="308"/>
      <c r="LBY90" s="308"/>
      <c r="LBZ90" s="308"/>
      <c r="LCA90" s="308"/>
      <c r="LCB90" s="308"/>
      <c r="LCC90" s="309"/>
      <c r="LCD90" s="310"/>
      <c r="LCE90" s="308"/>
      <c r="LCF90" s="308"/>
      <c r="LCG90" s="308"/>
      <c r="LCH90" s="308"/>
      <c r="LCI90" s="308"/>
      <c r="LCJ90" s="308"/>
      <c r="LCK90" s="308"/>
      <c r="LCL90" s="308"/>
      <c r="LCM90" s="315"/>
      <c r="LCN90" s="319"/>
      <c r="LCO90" s="317"/>
      <c r="LCP90" s="305"/>
      <c r="LCQ90" s="306"/>
      <c r="LCR90" s="314"/>
      <c r="LCS90" s="308"/>
      <c r="LCT90" s="308"/>
      <c r="LCU90" s="308"/>
      <c r="LCV90" s="308"/>
      <c r="LCW90" s="308"/>
      <c r="LCX90" s="308"/>
      <c r="LCY90" s="308"/>
      <c r="LCZ90" s="308"/>
      <c r="LDA90" s="308"/>
      <c r="LDB90" s="308"/>
      <c r="LDC90" s="308"/>
      <c r="LDD90" s="308"/>
      <c r="LDE90" s="309"/>
      <c r="LDF90" s="310"/>
      <c r="LDG90" s="308"/>
      <c r="LDH90" s="308"/>
      <c r="LDI90" s="308"/>
      <c r="LDJ90" s="308"/>
      <c r="LDK90" s="308"/>
      <c r="LDL90" s="308"/>
      <c r="LDM90" s="308"/>
      <c r="LDN90" s="308"/>
      <c r="LDO90" s="315"/>
      <c r="LDP90" s="319"/>
      <c r="LDQ90" s="317"/>
      <c r="LDR90" s="305"/>
      <c r="LDS90" s="306"/>
      <c r="LDT90" s="314"/>
      <c r="LDU90" s="308"/>
      <c r="LDV90" s="308"/>
      <c r="LDW90" s="308"/>
      <c r="LDX90" s="308"/>
      <c r="LDY90" s="308"/>
      <c r="LDZ90" s="308"/>
      <c r="LEA90" s="308"/>
      <c r="LEB90" s="308"/>
      <c r="LEC90" s="308"/>
      <c r="LED90" s="308"/>
      <c r="LEE90" s="308"/>
      <c r="LEF90" s="308"/>
      <c r="LEG90" s="309"/>
      <c r="LEH90" s="310"/>
      <c r="LEI90" s="308"/>
      <c r="LEJ90" s="308"/>
      <c r="LEK90" s="308"/>
      <c r="LEL90" s="308"/>
      <c r="LEM90" s="308"/>
      <c r="LEN90" s="308"/>
      <c r="LEO90" s="308"/>
      <c r="LEP90" s="308"/>
      <c r="LEQ90" s="315"/>
      <c r="LER90" s="319"/>
      <c r="LES90" s="317"/>
      <c r="LET90" s="305"/>
      <c r="LEU90" s="306"/>
      <c r="LEV90" s="314"/>
      <c r="LEW90" s="308"/>
      <c r="LEX90" s="308"/>
      <c r="LEY90" s="308"/>
      <c r="LEZ90" s="308"/>
      <c r="LFA90" s="308"/>
      <c r="LFB90" s="308"/>
      <c r="LFC90" s="308"/>
      <c r="LFD90" s="308"/>
      <c r="LFE90" s="308"/>
      <c r="LFF90" s="308"/>
      <c r="LFG90" s="308"/>
      <c r="LFH90" s="308"/>
      <c r="LFI90" s="309"/>
      <c r="LFJ90" s="310"/>
      <c r="LFK90" s="308"/>
      <c r="LFL90" s="308"/>
      <c r="LFM90" s="308"/>
      <c r="LFN90" s="308"/>
      <c r="LFO90" s="308"/>
      <c r="LFP90" s="308"/>
      <c r="LFQ90" s="308"/>
      <c r="LFR90" s="308"/>
      <c r="LFS90" s="315"/>
      <c r="LFT90" s="319"/>
      <c r="LFU90" s="317"/>
      <c r="LFV90" s="305"/>
      <c r="LFW90" s="306"/>
      <c r="LFX90" s="314"/>
      <c r="LFY90" s="308"/>
      <c r="LFZ90" s="308"/>
      <c r="LGA90" s="308"/>
      <c r="LGB90" s="308"/>
      <c r="LGC90" s="308"/>
      <c r="LGD90" s="308"/>
      <c r="LGE90" s="308"/>
      <c r="LGF90" s="308"/>
      <c r="LGG90" s="308"/>
      <c r="LGH90" s="308"/>
      <c r="LGI90" s="308"/>
      <c r="LGJ90" s="308"/>
      <c r="LGK90" s="309"/>
      <c r="LGL90" s="310"/>
      <c r="LGM90" s="308"/>
      <c r="LGN90" s="308"/>
      <c r="LGO90" s="308"/>
      <c r="LGP90" s="308"/>
      <c r="LGQ90" s="308"/>
      <c r="LGR90" s="308"/>
      <c r="LGS90" s="308"/>
      <c r="LGT90" s="308"/>
      <c r="LGU90" s="315"/>
      <c r="LGV90" s="319"/>
      <c r="LGW90" s="317"/>
      <c r="LGX90" s="305"/>
      <c r="LGY90" s="306"/>
      <c r="LGZ90" s="314"/>
      <c r="LHA90" s="308"/>
      <c r="LHB90" s="308"/>
      <c r="LHC90" s="308"/>
      <c r="LHD90" s="308"/>
      <c r="LHE90" s="308"/>
      <c r="LHF90" s="308"/>
      <c r="LHG90" s="308"/>
      <c r="LHH90" s="308"/>
      <c r="LHI90" s="308"/>
      <c r="LHJ90" s="308"/>
      <c r="LHK90" s="308"/>
      <c r="LHL90" s="308"/>
      <c r="LHM90" s="309"/>
      <c r="LHN90" s="310"/>
      <c r="LHO90" s="308"/>
      <c r="LHP90" s="308"/>
      <c r="LHQ90" s="308"/>
      <c r="LHR90" s="308"/>
      <c r="LHS90" s="308"/>
      <c r="LHT90" s="308"/>
      <c r="LHU90" s="308"/>
      <c r="LHV90" s="308"/>
      <c r="LHW90" s="315"/>
      <c r="LHX90" s="319"/>
      <c r="LHY90" s="317"/>
      <c r="LHZ90" s="305"/>
      <c r="LIA90" s="306"/>
      <c r="LIB90" s="314"/>
      <c r="LIC90" s="308"/>
      <c r="LID90" s="308"/>
      <c r="LIE90" s="308"/>
      <c r="LIF90" s="308"/>
      <c r="LIG90" s="308"/>
      <c r="LIH90" s="308"/>
      <c r="LII90" s="308"/>
      <c r="LIJ90" s="308"/>
      <c r="LIK90" s="308"/>
      <c r="LIL90" s="308"/>
      <c r="LIM90" s="308"/>
      <c r="LIN90" s="308"/>
      <c r="LIO90" s="309"/>
      <c r="LIP90" s="310"/>
      <c r="LIQ90" s="308"/>
      <c r="LIR90" s="308"/>
      <c r="LIS90" s="308"/>
      <c r="LIT90" s="308"/>
      <c r="LIU90" s="308"/>
      <c r="LIV90" s="308"/>
      <c r="LIW90" s="308"/>
      <c r="LIX90" s="308"/>
      <c r="LIY90" s="315"/>
      <c r="LIZ90" s="319"/>
      <c r="LJA90" s="317"/>
      <c r="LJB90" s="305"/>
      <c r="LJC90" s="306"/>
      <c r="LJD90" s="314"/>
      <c r="LJE90" s="308"/>
      <c r="LJF90" s="308"/>
      <c r="LJG90" s="308"/>
      <c r="LJH90" s="308"/>
      <c r="LJI90" s="308"/>
      <c r="LJJ90" s="308"/>
      <c r="LJK90" s="308"/>
      <c r="LJL90" s="308"/>
      <c r="LJM90" s="308"/>
      <c r="LJN90" s="308"/>
      <c r="LJO90" s="308"/>
      <c r="LJP90" s="308"/>
      <c r="LJQ90" s="309"/>
      <c r="LJR90" s="310"/>
      <c r="LJS90" s="308"/>
      <c r="LJT90" s="308"/>
      <c r="LJU90" s="308"/>
      <c r="LJV90" s="308"/>
      <c r="LJW90" s="308"/>
      <c r="LJX90" s="308"/>
      <c r="LJY90" s="308"/>
      <c r="LJZ90" s="308"/>
      <c r="LKA90" s="315"/>
      <c r="LKB90" s="319"/>
      <c r="LKC90" s="317"/>
      <c r="LKD90" s="305"/>
      <c r="LKE90" s="306"/>
      <c r="LKF90" s="314"/>
      <c r="LKG90" s="308"/>
      <c r="LKH90" s="308"/>
      <c r="LKI90" s="308"/>
      <c r="LKJ90" s="308"/>
      <c r="LKK90" s="308"/>
      <c r="LKL90" s="308"/>
      <c r="LKM90" s="308"/>
      <c r="LKN90" s="308"/>
      <c r="LKO90" s="308"/>
      <c r="LKP90" s="308"/>
      <c r="LKQ90" s="308"/>
      <c r="LKR90" s="308"/>
      <c r="LKS90" s="309"/>
      <c r="LKT90" s="310"/>
      <c r="LKU90" s="308"/>
      <c r="LKV90" s="308"/>
      <c r="LKW90" s="308"/>
      <c r="LKX90" s="308"/>
      <c r="LKY90" s="308"/>
      <c r="LKZ90" s="308"/>
      <c r="LLA90" s="308"/>
      <c r="LLB90" s="308"/>
      <c r="LLC90" s="315"/>
      <c r="LLD90" s="319"/>
      <c r="LLE90" s="317"/>
      <c r="LLF90" s="305"/>
      <c r="LLG90" s="306"/>
      <c r="LLH90" s="314"/>
      <c r="LLI90" s="308"/>
      <c r="LLJ90" s="308"/>
      <c r="LLK90" s="308"/>
      <c r="LLL90" s="308"/>
      <c r="LLM90" s="308"/>
      <c r="LLN90" s="308"/>
      <c r="LLO90" s="308"/>
      <c r="LLP90" s="308"/>
      <c r="LLQ90" s="308"/>
      <c r="LLR90" s="308"/>
      <c r="LLS90" s="308"/>
      <c r="LLT90" s="308"/>
      <c r="LLU90" s="309"/>
      <c r="LLV90" s="310"/>
      <c r="LLW90" s="308"/>
      <c r="LLX90" s="308"/>
      <c r="LLY90" s="308"/>
      <c r="LLZ90" s="308"/>
      <c r="LMA90" s="308"/>
      <c r="LMB90" s="308"/>
      <c r="LMC90" s="308"/>
      <c r="LMD90" s="308"/>
      <c r="LME90" s="315"/>
      <c r="LMF90" s="319"/>
      <c r="LMG90" s="317"/>
      <c r="LMH90" s="305"/>
      <c r="LMI90" s="306"/>
      <c r="LMJ90" s="314"/>
      <c r="LMK90" s="308"/>
      <c r="LML90" s="308"/>
      <c r="LMM90" s="308"/>
      <c r="LMN90" s="308"/>
      <c r="LMO90" s="308"/>
      <c r="LMP90" s="308"/>
      <c r="LMQ90" s="308"/>
      <c r="LMR90" s="308"/>
      <c r="LMS90" s="308"/>
      <c r="LMT90" s="308"/>
      <c r="LMU90" s="308"/>
      <c r="LMV90" s="308"/>
      <c r="LMW90" s="309"/>
      <c r="LMX90" s="310"/>
      <c r="LMY90" s="308"/>
      <c r="LMZ90" s="308"/>
      <c r="LNA90" s="308"/>
      <c r="LNB90" s="308"/>
      <c r="LNC90" s="308"/>
      <c r="LND90" s="308"/>
      <c r="LNE90" s="308"/>
      <c r="LNF90" s="308"/>
      <c r="LNG90" s="315"/>
      <c r="LNH90" s="319"/>
      <c r="LNI90" s="317"/>
      <c r="LNJ90" s="305"/>
      <c r="LNK90" s="306"/>
      <c r="LNL90" s="314"/>
      <c r="LNM90" s="308"/>
      <c r="LNN90" s="308"/>
      <c r="LNO90" s="308"/>
      <c r="LNP90" s="308"/>
      <c r="LNQ90" s="308"/>
      <c r="LNR90" s="308"/>
      <c r="LNS90" s="308"/>
      <c r="LNT90" s="308"/>
      <c r="LNU90" s="308"/>
      <c r="LNV90" s="308"/>
      <c r="LNW90" s="308"/>
      <c r="LNX90" s="308"/>
      <c r="LNY90" s="309"/>
      <c r="LNZ90" s="310"/>
      <c r="LOA90" s="308"/>
      <c r="LOB90" s="308"/>
      <c r="LOC90" s="308"/>
      <c r="LOD90" s="308"/>
      <c r="LOE90" s="308"/>
      <c r="LOF90" s="308"/>
      <c r="LOG90" s="308"/>
      <c r="LOH90" s="308"/>
      <c r="LOI90" s="315"/>
      <c r="LOJ90" s="319"/>
      <c r="LOK90" s="317"/>
      <c r="LOL90" s="305"/>
      <c r="LOM90" s="306"/>
      <c r="LON90" s="314"/>
      <c r="LOO90" s="308"/>
      <c r="LOP90" s="308"/>
      <c r="LOQ90" s="308"/>
      <c r="LOR90" s="308"/>
      <c r="LOS90" s="308"/>
      <c r="LOT90" s="308"/>
      <c r="LOU90" s="308"/>
      <c r="LOV90" s="308"/>
      <c r="LOW90" s="308"/>
      <c r="LOX90" s="308"/>
      <c r="LOY90" s="308"/>
      <c r="LOZ90" s="308"/>
      <c r="LPA90" s="309"/>
      <c r="LPB90" s="310"/>
      <c r="LPC90" s="308"/>
      <c r="LPD90" s="308"/>
      <c r="LPE90" s="308"/>
      <c r="LPF90" s="308"/>
      <c r="LPG90" s="308"/>
      <c r="LPH90" s="308"/>
      <c r="LPI90" s="308"/>
      <c r="LPJ90" s="308"/>
      <c r="LPK90" s="315"/>
      <c r="LPL90" s="319"/>
      <c r="LPM90" s="317"/>
      <c r="LPN90" s="305"/>
      <c r="LPO90" s="306"/>
      <c r="LPP90" s="314"/>
      <c r="LPQ90" s="308"/>
      <c r="LPR90" s="308"/>
      <c r="LPS90" s="308"/>
      <c r="LPT90" s="308"/>
      <c r="LPU90" s="308"/>
      <c r="LPV90" s="308"/>
      <c r="LPW90" s="308"/>
      <c r="LPX90" s="308"/>
      <c r="LPY90" s="308"/>
      <c r="LPZ90" s="308"/>
      <c r="LQA90" s="308"/>
      <c r="LQB90" s="308"/>
      <c r="LQC90" s="309"/>
      <c r="LQD90" s="310"/>
      <c r="LQE90" s="308"/>
      <c r="LQF90" s="308"/>
      <c r="LQG90" s="308"/>
      <c r="LQH90" s="308"/>
      <c r="LQI90" s="308"/>
      <c r="LQJ90" s="308"/>
      <c r="LQK90" s="308"/>
      <c r="LQL90" s="308"/>
      <c r="LQM90" s="315"/>
      <c r="LQN90" s="319"/>
      <c r="LQO90" s="317"/>
      <c r="LQP90" s="305"/>
      <c r="LQQ90" s="306"/>
      <c r="LQR90" s="314"/>
      <c r="LQS90" s="308"/>
      <c r="LQT90" s="308"/>
      <c r="LQU90" s="308"/>
      <c r="LQV90" s="308"/>
      <c r="LQW90" s="308"/>
      <c r="LQX90" s="308"/>
      <c r="LQY90" s="308"/>
      <c r="LQZ90" s="308"/>
      <c r="LRA90" s="308"/>
      <c r="LRB90" s="308"/>
      <c r="LRC90" s="308"/>
      <c r="LRD90" s="308"/>
      <c r="LRE90" s="309"/>
      <c r="LRF90" s="310"/>
      <c r="LRG90" s="308"/>
      <c r="LRH90" s="308"/>
      <c r="LRI90" s="308"/>
      <c r="LRJ90" s="308"/>
      <c r="LRK90" s="308"/>
      <c r="LRL90" s="308"/>
      <c r="LRM90" s="308"/>
      <c r="LRN90" s="308"/>
      <c r="LRO90" s="315"/>
      <c r="LRP90" s="319"/>
      <c r="LRQ90" s="317"/>
      <c r="LRR90" s="305"/>
      <c r="LRS90" s="306"/>
      <c r="LRT90" s="314"/>
      <c r="LRU90" s="308"/>
      <c r="LRV90" s="308"/>
      <c r="LRW90" s="308"/>
      <c r="LRX90" s="308"/>
      <c r="LRY90" s="308"/>
      <c r="LRZ90" s="308"/>
      <c r="LSA90" s="308"/>
      <c r="LSB90" s="308"/>
      <c r="LSC90" s="308"/>
      <c r="LSD90" s="308"/>
      <c r="LSE90" s="308"/>
      <c r="LSF90" s="308"/>
      <c r="LSG90" s="309"/>
      <c r="LSH90" s="310"/>
      <c r="LSI90" s="308"/>
      <c r="LSJ90" s="308"/>
      <c r="LSK90" s="308"/>
      <c r="LSL90" s="308"/>
      <c r="LSM90" s="308"/>
      <c r="LSN90" s="308"/>
      <c r="LSO90" s="308"/>
      <c r="LSP90" s="308"/>
      <c r="LSQ90" s="315"/>
      <c r="LSR90" s="319"/>
      <c r="LSS90" s="317"/>
      <c r="LST90" s="305"/>
      <c r="LSU90" s="306"/>
      <c r="LSV90" s="314"/>
      <c r="LSW90" s="308"/>
      <c r="LSX90" s="308"/>
      <c r="LSY90" s="308"/>
      <c r="LSZ90" s="308"/>
      <c r="LTA90" s="308"/>
      <c r="LTB90" s="308"/>
      <c r="LTC90" s="308"/>
      <c r="LTD90" s="308"/>
      <c r="LTE90" s="308"/>
      <c r="LTF90" s="308"/>
      <c r="LTG90" s="308"/>
      <c r="LTH90" s="308"/>
      <c r="LTI90" s="309"/>
      <c r="LTJ90" s="310"/>
      <c r="LTK90" s="308"/>
      <c r="LTL90" s="308"/>
      <c r="LTM90" s="308"/>
      <c r="LTN90" s="308"/>
      <c r="LTO90" s="308"/>
      <c r="LTP90" s="308"/>
      <c r="LTQ90" s="308"/>
      <c r="LTR90" s="308"/>
      <c r="LTS90" s="315"/>
      <c r="LTT90" s="319"/>
      <c r="LTU90" s="317"/>
      <c r="LTV90" s="305"/>
      <c r="LTW90" s="306"/>
      <c r="LTX90" s="314"/>
      <c r="LTY90" s="308"/>
      <c r="LTZ90" s="308"/>
      <c r="LUA90" s="308"/>
      <c r="LUB90" s="308"/>
      <c r="LUC90" s="308"/>
      <c r="LUD90" s="308"/>
      <c r="LUE90" s="308"/>
      <c r="LUF90" s="308"/>
      <c r="LUG90" s="308"/>
      <c r="LUH90" s="308"/>
      <c r="LUI90" s="308"/>
      <c r="LUJ90" s="308"/>
      <c r="LUK90" s="309"/>
      <c r="LUL90" s="310"/>
      <c r="LUM90" s="308"/>
      <c r="LUN90" s="308"/>
      <c r="LUO90" s="308"/>
      <c r="LUP90" s="308"/>
      <c r="LUQ90" s="308"/>
      <c r="LUR90" s="308"/>
      <c r="LUS90" s="308"/>
      <c r="LUT90" s="308"/>
      <c r="LUU90" s="315"/>
      <c r="LUV90" s="319"/>
      <c r="LUW90" s="317"/>
      <c r="LUX90" s="305"/>
      <c r="LUY90" s="306"/>
      <c r="LUZ90" s="314"/>
      <c r="LVA90" s="308"/>
      <c r="LVB90" s="308"/>
      <c r="LVC90" s="308"/>
      <c r="LVD90" s="308"/>
      <c r="LVE90" s="308"/>
      <c r="LVF90" s="308"/>
      <c r="LVG90" s="308"/>
      <c r="LVH90" s="308"/>
      <c r="LVI90" s="308"/>
      <c r="LVJ90" s="308"/>
      <c r="LVK90" s="308"/>
      <c r="LVL90" s="308"/>
      <c r="LVM90" s="309"/>
      <c r="LVN90" s="310"/>
      <c r="LVO90" s="308"/>
      <c r="LVP90" s="308"/>
      <c r="LVQ90" s="308"/>
      <c r="LVR90" s="308"/>
      <c r="LVS90" s="308"/>
      <c r="LVT90" s="308"/>
      <c r="LVU90" s="308"/>
      <c r="LVV90" s="308"/>
      <c r="LVW90" s="315"/>
      <c r="LVX90" s="319"/>
      <c r="LVY90" s="317"/>
      <c r="LVZ90" s="305"/>
      <c r="LWA90" s="306"/>
      <c r="LWB90" s="314"/>
      <c r="LWC90" s="308"/>
      <c r="LWD90" s="308"/>
      <c r="LWE90" s="308"/>
      <c r="LWF90" s="308"/>
      <c r="LWG90" s="308"/>
      <c r="LWH90" s="308"/>
      <c r="LWI90" s="308"/>
      <c r="LWJ90" s="308"/>
      <c r="LWK90" s="308"/>
      <c r="LWL90" s="308"/>
      <c r="LWM90" s="308"/>
      <c r="LWN90" s="308"/>
      <c r="LWO90" s="309"/>
      <c r="LWP90" s="310"/>
      <c r="LWQ90" s="308"/>
      <c r="LWR90" s="308"/>
      <c r="LWS90" s="308"/>
      <c r="LWT90" s="308"/>
      <c r="LWU90" s="308"/>
      <c r="LWV90" s="308"/>
      <c r="LWW90" s="308"/>
      <c r="LWX90" s="308"/>
      <c r="LWY90" s="315"/>
      <c r="LWZ90" s="319"/>
      <c r="LXA90" s="317"/>
      <c r="LXB90" s="305"/>
      <c r="LXC90" s="306"/>
      <c r="LXD90" s="314"/>
      <c r="LXE90" s="308"/>
      <c r="LXF90" s="308"/>
      <c r="LXG90" s="308"/>
      <c r="LXH90" s="308"/>
      <c r="LXI90" s="308"/>
      <c r="LXJ90" s="308"/>
      <c r="LXK90" s="308"/>
      <c r="LXL90" s="308"/>
      <c r="LXM90" s="308"/>
      <c r="LXN90" s="308"/>
      <c r="LXO90" s="308"/>
      <c r="LXP90" s="308"/>
      <c r="LXQ90" s="309"/>
      <c r="LXR90" s="310"/>
      <c r="LXS90" s="308"/>
      <c r="LXT90" s="308"/>
      <c r="LXU90" s="308"/>
      <c r="LXV90" s="308"/>
      <c r="LXW90" s="308"/>
      <c r="LXX90" s="308"/>
      <c r="LXY90" s="308"/>
      <c r="LXZ90" s="308"/>
      <c r="LYA90" s="315"/>
      <c r="LYB90" s="319"/>
      <c r="LYC90" s="317"/>
      <c r="LYD90" s="305"/>
      <c r="LYE90" s="306"/>
      <c r="LYF90" s="314"/>
      <c r="LYG90" s="308"/>
      <c r="LYH90" s="308"/>
      <c r="LYI90" s="308"/>
      <c r="LYJ90" s="308"/>
      <c r="LYK90" s="308"/>
      <c r="LYL90" s="308"/>
      <c r="LYM90" s="308"/>
      <c r="LYN90" s="308"/>
      <c r="LYO90" s="308"/>
      <c r="LYP90" s="308"/>
      <c r="LYQ90" s="308"/>
      <c r="LYR90" s="308"/>
      <c r="LYS90" s="309"/>
      <c r="LYT90" s="310"/>
      <c r="LYU90" s="308"/>
      <c r="LYV90" s="308"/>
      <c r="LYW90" s="308"/>
      <c r="LYX90" s="308"/>
      <c r="LYY90" s="308"/>
      <c r="LYZ90" s="308"/>
      <c r="LZA90" s="308"/>
      <c r="LZB90" s="308"/>
      <c r="LZC90" s="315"/>
      <c r="LZD90" s="319"/>
      <c r="LZE90" s="317"/>
      <c r="LZF90" s="305"/>
      <c r="LZG90" s="306"/>
      <c r="LZH90" s="314"/>
      <c r="LZI90" s="308"/>
      <c r="LZJ90" s="308"/>
      <c r="LZK90" s="308"/>
      <c r="LZL90" s="308"/>
      <c r="LZM90" s="308"/>
      <c r="LZN90" s="308"/>
      <c r="LZO90" s="308"/>
      <c r="LZP90" s="308"/>
      <c r="LZQ90" s="308"/>
      <c r="LZR90" s="308"/>
      <c r="LZS90" s="308"/>
      <c r="LZT90" s="308"/>
      <c r="LZU90" s="309"/>
      <c r="LZV90" s="310"/>
      <c r="LZW90" s="308"/>
      <c r="LZX90" s="308"/>
      <c r="LZY90" s="308"/>
      <c r="LZZ90" s="308"/>
      <c r="MAA90" s="308"/>
      <c r="MAB90" s="308"/>
      <c r="MAC90" s="308"/>
      <c r="MAD90" s="308"/>
      <c r="MAE90" s="315"/>
      <c r="MAF90" s="319"/>
      <c r="MAG90" s="317"/>
      <c r="MAH90" s="305"/>
      <c r="MAI90" s="306"/>
      <c r="MAJ90" s="314"/>
      <c r="MAK90" s="308"/>
      <c r="MAL90" s="308"/>
      <c r="MAM90" s="308"/>
      <c r="MAN90" s="308"/>
      <c r="MAO90" s="308"/>
      <c r="MAP90" s="308"/>
      <c r="MAQ90" s="308"/>
      <c r="MAR90" s="308"/>
      <c r="MAS90" s="308"/>
      <c r="MAT90" s="308"/>
      <c r="MAU90" s="308"/>
      <c r="MAV90" s="308"/>
      <c r="MAW90" s="309"/>
      <c r="MAX90" s="310"/>
      <c r="MAY90" s="308"/>
      <c r="MAZ90" s="308"/>
      <c r="MBA90" s="308"/>
      <c r="MBB90" s="308"/>
      <c r="MBC90" s="308"/>
      <c r="MBD90" s="308"/>
      <c r="MBE90" s="308"/>
      <c r="MBF90" s="308"/>
      <c r="MBG90" s="315"/>
      <c r="MBH90" s="319"/>
      <c r="MBI90" s="317"/>
      <c r="MBJ90" s="305"/>
      <c r="MBK90" s="306"/>
      <c r="MBL90" s="314"/>
      <c r="MBM90" s="308"/>
      <c r="MBN90" s="308"/>
      <c r="MBO90" s="308"/>
      <c r="MBP90" s="308"/>
      <c r="MBQ90" s="308"/>
      <c r="MBR90" s="308"/>
      <c r="MBS90" s="308"/>
      <c r="MBT90" s="308"/>
      <c r="MBU90" s="308"/>
      <c r="MBV90" s="308"/>
      <c r="MBW90" s="308"/>
      <c r="MBX90" s="308"/>
      <c r="MBY90" s="309"/>
      <c r="MBZ90" s="310"/>
      <c r="MCA90" s="308"/>
      <c r="MCB90" s="308"/>
      <c r="MCC90" s="308"/>
      <c r="MCD90" s="308"/>
      <c r="MCE90" s="308"/>
      <c r="MCF90" s="308"/>
      <c r="MCG90" s="308"/>
      <c r="MCH90" s="308"/>
      <c r="MCI90" s="315"/>
      <c r="MCJ90" s="319"/>
      <c r="MCK90" s="317"/>
      <c r="MCL90" s="305"/>
      <c r="MCM90" s="306"/>
      <c r="MCN90" s="314"/>
      <c r="MCO90" s="308"/>
      <c r="MCP90" s="308"/>
      <c r="MCQ90" s="308"/>
      <c r="MCR90" s="308"/>
      <c r="MCS90" s="308"/>
      <c r="MCT90" s="308"/>
      <c r="MCU90" s="308"/>
      <c r="MCV90" s="308"/>
      <c r="MCW90" s="308"/>
      <c r="MCX90" s="308"/>
      <c r="MCY90" s="308"/>
      <c r="MCZ90" s="308"/>
      <c r="MDA90" s="309"/>
      <c r="MDB90" s="310"/>
      <c r="MDC90" s="308"/>
      <c r="MDD90" s="308"/>
      <c r="MDE90" s="308"/>
      <c r="MDF90" s="308"/>
      <c r="MDG90" s="308"/>
      <c r="MDH90" s="308"/>
      <c r="MDI90" s="308"/>
      <c r="MDJ90" s="308"/>
      <c r="MDK90" s="315"/>
      <c r="MDL90" s="319"/>
      <c r="MDM90" s="317"/>
      <c r="MDN90" s="305"/>
      <c r="MDO90" s="306"/>
      <c r="MDP90" s="314"/>
      <c r="MDQ90" s="308"/>
      <c r="MDR90" s="308"/>
      <c r="MDS90" s="308"/>
      <c r="MDT90" s="308"/>
      <c r="MDU90" s="308"/>
      <c r="MDV90" s="308"/>
      <c r="MDW90" s="308"/>
      <c r="MDX90" s="308"/>
      <c r="MDY90" s="308"/>
      <c r="MDZ90" s="308"/>
      <c r="MEA90" s="308"/>
      <c r="MEB90" s="308"/>
      <c r="MEC90" s="309"/>
      <c r="MED90" s="310"/>
      <c r="MEE90" s="308"/>
      <c r="MEF90" s="308"/>
      <c r="MEG90" s="308"/>
      <c r="MEH90" s="308"/>
      <c r="MEI90" s="308"/>
      <c r="MEJ90" s="308"/>
      <c r="MEK90" s="308"/>
      <c r="MEL90" s="308"/>
      <c r="MEM90" s="315"/>
      <c r="MEN90" s="319"/>
      <c r="MEO90" s="317"/>
      <c r="MEP90" s="305"/>
      <c r="MEQ90" s="306"/>
      <c r="MER90" s="314"/>
      <c r="MES90" s="308"/>
      <c r="MET90" s="308"/>
      <c r="MEU90" s="308"/>
      <c r="MEV90" s="308"/>
      <c r="MEW90" s="308"/>
      <c r="MEX90" s="308"/>
      <c r="MEY90" s="308"/>
      <c r="MEZ90" s="308"/>
      <c r="MFA90" s="308"/>
      <c r="MFB90" s="308"/>
      <c r="MFC90" s="308"/>
      <c r="MFD90" s="308"/>
      <c r="MFE90" s="309"/>
      <c r="MFF90" s="310"/>
      <c r="MFG90" s="308"/>
      <c r="MFH90" s="308"/>
      <c r="MFI90" s="308"/>
      <c r="MFJ90" s="308"/>
      <c r="MFK90" s="308"/>
      <c r="MFL90" s="308"/>
      <c r="MFM90" s="308"/>
      <c r="MFN90" s="308"/>
      <c r="MFO90" s="315"/>
      <c r="MFP90" s="319"/>
      <c r="MFQ90" s="317"/>
      <c r="MFR90" s="305"/>
      <c r="MFS90" s="306"/>
      <c r="MFT90" s="314"/>
      <c r="MFU90" s="308"/>
      <c r="MFV90" s="308"/>
      <c r="MFW90" s="308"/>
      <c r="MFX90" s="308"/>
      <c r="MFY90" s="308"/>
      <c r="MFZ90" s="308"/>
      <c r="MGA90" s="308"/>
      <c r="MGB90" s="308"/>
      <c r="MGC90" s="308"/>
      <c r="MGD90" s="308"/>
      <c r="MGE90" s="308"/>
      <c r="MGF90" s="308"/>
      <c r="MGG90" s="309"/>
      <c r="MGH90" s="310"/>
      <c r="MGI90" s="308"/>
      <c r="MGJ90" s="308"/>
      <c r="MGK90" s="308"/>
      <c r="MGL90" s="308"/>
      <c r="MGM90" s="308"/>
      <c r="MGN90" s="308"/>
      <c r="MGO90" s="308"/>
      <c r="MGP90" s="308"/>
      <c r="MGQ90" s="315"/>
      <c r="MGR90" s="319"/>
      <c r="MGS90" s="317"/>
      <c r="MGT90" s="305"/>
      <c r="MGU90" s="306"/>
      <c r="MGV90" s="314"/>
      <c r="MGW90" s="308"/>
      <c r="MGX90" s="308"/>
      <c r="MGY90" s="308"/>
      <c r="MGZ90" s="308"/>
      <c r="MHA90" s="308"/>
      <c r="MHB90" s="308"/>
      <c r="MHC90" s="308"/>
      <c r="MHD90" s="308"/>
      <c r="MHE90" s="308"/>
      <c r="MHF90" s="308"/>
      <c r="MHG90" s="308"/>
      <c r="MHH90" s="308"/>
      <c r="MHI90" s="309"/>
      <c r="MHJ90" s="310"/>
      <c r="MHK90" s="308"/>
      <c r="MHL90" s="308"/>
      <c r="MHM90" s="308"/>
      <c r="MHN90" s="308"/>
      <c r="MHO90" s="308"/>
      <c r="MHP90" s="308"/>
      <c r="MHQ90" s="308"/>
      <c r="MHR90" s="308"/>
      <c r="MHS90" s="315"/>
      <c r="MHT90" s="319"/>
      <c r="MHU90" s="317"/>
      <c r="MHV90" s="305"/>
      <c r="MHW90" s="306"/>
      <c r="MHX90" s="314"/>
      <c r="MHY90" s="308"/>
      <c r="MHZ90" s="308"/>
      <c r="MIA90" s="308"/>
      <c r="MIB90" s="308"/>
      <c r="MIC90" s="308"/>
      <c r="MID90" s="308"/>
      <c r="MIE90" s="308"/>
      <c r="MIF90" s="308"/>
      <c r="MIG90" s="308"/>
      <c r="MIH90" s="308"/>
      <c r="MII90" s="308"/>
      <c r="MIJ90" s="308"/>
      <c r="MIK90" s="309"/>
      <c r="MIL90" s="310"/>
      <c r="MIM90" s="308"/>
      <c r="MIN90" s="308"/>
      <c r="MIO90" s="308"/>
      <c r="MIP90" s="308"/>
      <c r="MIQ90" s="308"/>
      <c r="MIR90" s="308"/>
      <c r="MIS90" s="308"/>
      <c r="MIT90" s="308"/>
      <c r="MIU90" s="315"/>
      <c r="MIV90" s="319"/>
      <c r="MIW90" s="317"/>
      <c r="MIX90" s="305"/>
      <c r="MIY90" s="306"/>
      <c r="MIZ90" s="314"/>
      <c r="MJA90" s="308"/>
      <c r="MJB90" s="308"/>
      <c r="MJC90" s="308"/>
      <c r="MJD90" s="308"/>
      <c r="MJE90" s="308"/>
      <c r="MJF90" s="308"/>
      <c r="MJG90" s="308"/>
      <c r="MJH90" s="308"/>
      <c r="MJI90" s="308"/>
      <c r="MJJ90" s="308"/>
      <c r="MJK90" s="308"/>
      <c r="MJL90" s="308"/>
      <c r="MJM90" s="309"/>
      <c r="MJN90" s="310"/>
      <c r="MJO90" s="308"/>
      <c r="MJP90" s="308"/>
      <c r="MJQ90" s="308"/>
      <c r="MJR90" s="308"/>
      <c r="MJS90" s="308"/>
      <c r="MJT90" s="308"/>
      <c r="MJU90" s="308"/>
      <c r="MJV90" s="308"/>
      <c r="MJW90" s="315"/>
      <c r="MJX90" s="319"/>
      <c r="MJY90" s="317"/>
      <c r="MJZ90" s="305"/>
      <c r="MKA90" s="306"/>
      <c r="MKB90" s="314"/>
      <c r="MKC90" s="308"/>
      <c r="MKD90" s="308"/>
      <c r="MKE90" s="308"/>
      <c r="MKF90" s="308"/>
      <c r="MKG90" s="308"/>
      <c r="MKH90" s="308"/>
      <c r="MKI90" s="308"/>
      <c r="MKJ90" s="308"/>
      <c r="MKK90" s="308"/>
      <c r="MKL90" s="308"/>
      <c r="MKM90" s="308"/>
      <c r="MKN90" s="308"/>
      <c r="MKO90" s="309"/>
      <c r="MKP90" s="310"/>
      <c r="MKQ90" s="308"/>
      <c r="MKR90" s="308"/>
      <c r="MKS90" s="308"/>
      <c r="MKT90" s="308"/>
      <c r="MKU90" s="308"/>
      <c r="MKV90" s="308"/>
      <c r="MKW90" s="308"/>
      <c r="MKX90" s="308"/>
      <c r="MKY90" s="315"/>
      <c r="MKZ90" s="319"/>
      <c r="MLA90" s="317"/>
      <c r="MLB90" s="305"/>
      <c r="MLC90" s="306"/>
      <c r="MLD90" s="314"/>
      <c r="MLE90" s="308"/>
      <c r="MLF90" s="308"/>
      <c r="MLG90" s="308"/>
      <c r="MLH90" s="308"/>
      <c r="MLI90" s="308"/>
      <c r="MLJ90" s="308"/>
      <c r="MLK90" s="308"/>
      <c r="MLL90" s="308"/>
      <c r="MLM90" s="308"/>
      <c r="MLN90" s="308"/>
      <c r="MLO90" s="308"/>
      <c r="MLP90" s="308"/>
      <c r="MLQ90" s="309"/>
      <c r="MLR90" s="310"/>
      <c r="MLS90" s="308"/>
      <c r="MLT90" s="308"/>
      <c r="MLU90" s="308"/>
      <c r="MLV90" s="308"/>
      <c r="MLW90" s="308"/>
      <c r="MLX90" s="308"/>
      <c r="MLY90" s="308"/>
      <c r="MLZ90" s="308"/>
      <c r="MMA90" s="315"/>
      <c r="MMB90" s="319"/>
      <c r="MMC90" s="317"/>
      <c r="MMD90" s="305"/>
      <c r="MME90" s="306"/>
      <c r="MMF90" s="314"/>
      <c r="MMG90" s="308"/>
      <c r="MMH90" s="308"/>
      <c r="MMI90" s="308"/>
      <c r="MMJ90" s="308"/>
      <c r="MMK90" s="308"/>
      <c r="MML90" s="308"/>
      <c r="MMM90" s="308"/>
      <c r="MMN90" s="308"/>
      <c r="MMO90" s="308"/>
      <c r="MMP90" s="308"/>
      <c r="MMQ90" s="308"/>
      <c r="MMR90" s="308"/>
      <c r="MMS90" s="309"/>
      <c r="MMT90" s="310"/>
      <c r="MMU90" s="308"/>
      <c r="MMV90" s="308"/>
      <c r="MMW90" s="308"/>
      <c r="MMX90" s="308"/>
      <c r="MMY90" s="308"/>
      <c r="MMZ90" s="308"/>
      <c r="MNA90" s="308"/>
      <c r="MNB90" s="308"/>
      <c r="MNC90" s="315"/>
      <c r="MND90" s="319"/>
      <c r="MNE90" s="317"/>
      <c r="MNF90" s="305"/>
      <c r="MNG90" s="306"/>
      <c r="MNH90" s="314"/>
      <c r="MNI90" s="308"/>
      <c r="MNJ90" s="308"/>
      <c r="MNK90" s="308"/>
      <c r="MNL90" s="308"/>
      <c r="MNM90" s="308"/>
      <c r="MNN90" s="308"/>
      <c r="MNO90" s="308"/>
      <c r="MNP90" s="308"/>
      <c r="MNQ90" s="308"/>
      <c r="MNR90" s="308"/>
      <c r="MNS90" s="308"/>
      <c r="MNT90" s="308"/>
      <c r="MNU90" s="309"/>
      <c r="MNV90" s="310"/>
      <c r="MNW90" s="308"/>
      <c r="MNX90" s="308"/>
      <c r="MNY90" s="308"/>
      <c r="MNZ90" s="308"/>
      <c r="MOA90" s="308"/>
      <c r="MOB90" s="308"/>
      <c r="MOC90" s="308"/>
      <c r="MOD90" s="308"/>
      <c r="MOE90" s="315"/>
      <c r="MOF90" s="319"/>
      <c r="MOG90" s="317"/>
      <c r="MOH90" s="305"/>
      <c r="MOI90" s="306"/>
      <c r="MOJ90" s="314"/>
      <c r="MOK90" s="308"/>
      <c r="MOL90" s="308"/>
      <c r="MOM90" s="308"/>
      <c r="MON90" s="308"/>
      <c r="MOO90" s="308"/>
      <c r="MOP90" s="308"/>
      <c r="MOQ90" s="308"/>
      <c r="MOR90" s="308"/>
      <c r="MOS90" s="308"/>
      <c r="MOT90" s="308"/>
      <c r="MOU90" s="308"/>
      <c r="MOV90" s="308"/>
      <c r="MOW90" s="309"/>
      <c r="MOX90" s="310"/>
      <c r="MOY90" s="308"/>
      <c r="MOZ90" s="308"/>
      <c r="MPA90" s="308"/>
      <c r="MPB90" s="308"/>
      <c r="MPC90" s="308"/>
      <c r="MPD90" s="308"/>
      <c r="MPE90" s="308"/>
      <c r="MPF90" s="308"/>
      <c r="MPG90" s="315"/>
      <c r="MPH90" s="319"/>
      <c r="MPI90" s="317"/>
      <c r="MPJ90" s="305"/>
      <c r="MPK90" s="306"/>
      <c r="MPL90" s="314"/>
      <c r="MPM90" s="308"/>
      <c r="MPN90" s="308"/>
      <c r="MPO90" s="308"/>
      <c r="MPP90" s="308"/>
      <c r="MPQ90" s="308"/>
      <c r="MPR90" s="308"/>
      <c r="MPS90" s="308"/>
      <c r="MPT90" s="308"/>
      <c r="MPU90" s="308"/>
      <c r="MPV90" s="308"/>
      <c r="MPW90" s="308"/>
      <c r="MPX90" s="308"/>
      <c r="MPY90" s="309"/>
      <c r="MPZ90" s="310"/>
      <c r="MQA90" s="308"/>
      <c r="MQB90" s="308"/>
      <c r="MQC90" s="308"/>
      <c r="MQD90" s="308"/>
      <c r="MQE90" s="308"/>
      <c r="MQF90" s="308"/>
      <c r="MQG90" s="308"/>
      <c r="MQH90" s="308"/>
      <c r="MQI90" s="315"/>
      <c r="MQJ90" s="319"/>
      <c r="MQK90" s="317"/>
      <c r="MQL90" s="305"/>
      <c r="MQM90" s="306"/>
      <c r="MQN90" s="314"/>
      <c r="MQO90" s="308"/>
      <c r="MQP90" s="308"/>
      <c r="MQQ90" s="308"/>
      <c r="MQR90" s="308"/>
      <c r="MQS90" s="308"/>
      <c r="MQT90" s="308"/>
      <c r="MQU90" s="308"/>
      <c r="MQV90" s="308"/>
      <c r="MQW90" s="308"/>
      <c r="MQX90" s="308"/>
      <c r="MQY90" s="308"/>
      <c r="MQZ90" s="308"/>
      <c r="MRA90" s="309"/>
      <c r="MRB90" s="310"/>
      <c r="MRC90" s="308"/>
      <c r="MRD90" s="308"/>
      <c r="MRE90" s="308"/>
      <c r="MRF90" s="308"/>
      <c r="MRG90" s="308"/>
      <c r="MRH90" s="308"/>
      <c r="MRI90" s="308"/>
      <c r="MRJ90" s="308"/>
      <c r="MRK90" s="315"/>
      <c r="MRL90" s="319"/>
      <c r="MRM90" s="317"/>
      <c r="MRN90" s="305"/>
      <c r="MRO90" s="306"/>
      <c r="MRP90" s="314"/>
      <c r="MRQ90" s="308"/>
      <c r="MRR90" s="308"/>
      <c r="MRS90" s="308"/>
      <c r="MRT90" s="308"/>
      <c r="MRU90" s="308"/>
      <c r="MRV90" s="308"/>
      <c r="MRW90" s="308"/>
      <c r="MRX90" s="308"/>
      <c r="MRY90" s="308"/>
      <c r="MRZ90" s="308"/>
      <c r="MSA90" s="308"/>
      <c r="MSB90" s="308"/>
      <c r="MSC90" s="309"/>
      <c r="MSD90" s="310"/>
      <c r="MSE90" s="308"/>
      <c r="MSF90" s="308"/>
      <c r="MSG90" s="308"/>
      <c r="MSH90" s="308"/>
      <c r="MSI90" s="308"/>
      <c r="MSJ90" s="308"/>
      <c r="MSK90" s="308"/>
      <c r="MSL90" s="308"/>
      <c r="MSM90" s="315"/>
      <c r="MSN90" s="319"/>
      <c r="MSO90" s="317"/>
      <c r="MSP90" s="305"/>
      <c r="MSQ90" s="306"/>
      <c r="MSR90" s="314"/>
      <c r="MSS90" s="308"/>
      <c r="MST90" s="308"/>
      <c r="MSU90" s="308"/>
      <c r="MSV90" s="308"/>
      <c r="MSW90" s="308"/>
      <c r="MSX90" s="308"/>
      <c r="MSY90" s="308"/>
      <c r="MSZ90" s="308"/>
      <c r="MTA90" s="308"/>
      <c r="MTB90" s="308"/>
      <c r="MTC90" s="308"/>
      <c r="MTD90" s="308"/>
      <c r="MTE90" s="309"/>
      <c r="MTF90" s="310"/>
      <c r="MTG90" s="308"/>
      <c r="MTH90" s="308"/>
      <c r="MTI90" s="308"/>
      <c r="MTJ90" s="308"/>
      <c r="MTK90" s="308"/>
      <c r="MTL90" s="308"/>
      <c r="MTM90" s="308"/>
      <c r="MTN90" s="308"/>
      <c r="MTO90" s="315"/>
      <c r="MTP90" s="319"/>
      <c r="MTQ90" s="317"/>
      <c r="MTR90" s="305"/>
      <c r="MTS90" s="306"/>
      <c r="MTT90" s="314"/>
      <c r="MTU90" s="308"/>
      <c r="MTV90" s="308"/>
      <c r="MTW90" s="308"/>
      <c r="MTX90" s="308"/>
      <c r="MTY90" s="308"/>
      <c r="MTZ90" s="308"/>
      <c r="MUA90" s="308"/>
      <c r="MUB90" s="308"/>
      <c r="MUC90" s="308"/>
      <c r="MUD90" s="308"/>
      <c r="MUE90" s="308"/>
      <c r="MUF90" s="308"/>
      <c r="MUG90" s="309"/>
      <c r="MUH90" s="310"/>
      <c r="MUI90" s="308"/>
      <c r="MUJ90" s="308"/>
      <c r="MUK90" s="308"/>
      <c r="MUL90" s="308"/>
      <c r="MUM90" s="308"/>
      <c r="MUN90" s="308"/>
      <c r="MUO90" s="308"/>
      <c r="MUP90" s="308"/>
      <c r="MUQ90" s="315"/>
      <c r="MUR90" s="319"/>
      <c r="MUS90" s="317"/>
      <c r="MUT90" s="305"/>
      <c r="MUU90" s="306"/>
      <c r="MUV90" s="314"/>
      <c r="MUW90" s="308"/>
      <c r="MUX90" s="308"/>
      <c r="MUY90" s="308"/>
      <c r="MUZ90" s="308"/>
      <c r="MVA90" s="308"/>
      <c r="MVB90" s="308"/>
      <c r="MVC90" s="308"/>
      <c r="MVD90" s="308"/>
      <c r="MVE90" s="308"/>
      <c r="MVF90" s="308"/>
      <c r="MVG90" s="308"/>
      <c r="MVH90" s="308"/>
      <c r="MVI90" s="309"/>
      <c r="MVJ90" s="310"/>
      <c r="MVK90" s="308"/>
      <c r="MVL90" s="308"/>
      <c r="MVM90" s="308"/>
      <c r="MVN90" s="308"/>
      <c r="MVO90" s="308"/>
      <c r="MVP90" s="308"/>
      <c r="MVQ90" s="308"/>
      <c r="MVR90" s="308"/>
      <c r="MVS90" s="315"/>
      <c r="MVT90" s="319"/>
      <c r="MVU90" s="317"/>
      <c r="MVV90" s="305"/>
      <c r="MVW90" s="306"/>
      <c r="MVX90" s="314"/>
      <c r="MVY90" s="308"/>
      <c r="MVZ90" s="308"/>
      <c r="MWA90" s="308"/>
      <c r="MWB90" s="308"/>
      <c r="MWC90" s="308"/>
      <c r="MWD90" s="308"/>
      <c r="MWE90" s="308"/>
      <c r="MWF90" s="308"/>
      <c r="MWG90" s="308"/>
      <c r="MWH90" s="308"/>
      <c r="MWI90" s="308"/>
      <c r="MWJ90" s="308"/>
      <c r="MWK90" s="309"/>
      <c r="MWL90" s="310"/>
      <c r="MWM90" s="308"/>
      <c r="MWN90" s="308"/>
      <c r="MWO90" s="308"/>
      <c r="MWP90" s="308"/>
      <c r="MWQ90" s="308"/>
      <c r="MWR90" s="308"/>
      <c r="MWS90" s="308"/>
      <c r="MWT90" s="308"/>
      <c r="MWU90" s="315"/>
      <c r="MWV90" s="319"/>
      <c r="MWW90" s="317"/>
      <c r="MWX90" s="305"/>
      <c r="MWY90" s="306"/>
      <c r="MWZ90" s="314"/>
      <c r="MXA90" s="308"/>
      <c r="MXB90" s="308"/>
      <c r="MXC90" s="308"/>
      <c r="MXD90" s="308"/>
      <c r="MXE90" s="308"/>
      <c r="MXF90" s="308"/>
      <c r="MXG90" s="308"/>
      <c r="MXH90" s="308"/>
      <c r="MXI90" s="308"/>
      <c r="MXJ90" s="308"/>
      <c r="MXK90" s="308"/>
      <c r="MXL90" s="308"/>
      <c r="MXM90" s="309"/>
      <c r="MXN90" s="310"/>
      <c r="MXO90" s="308"/>
      <c r="MXP90" s="308"/>
      <c r="MXQ90" s="308"/>
      <c r="MXR90" s="308"/>
      <c r="MXS90" s="308"/>
      <c r="MXT90" s="308"/>
      <c r="MXU90" s="308"/>
      <c r="MXV90" s="308"/>
      <c r="MXW90" s="315"/>
      <c r="MXX90" s="319"/>
      <c r="MXY90" s="317"/>
      <c r="MXZ90" s="305"/>
      <c r="MYA90" s="306"/>
      <c r="MYB90" s="314"/>
      <c r="MYC90" s="308"/>
      <c r="MYD90" s="308"/>
      <c r="MYE90" s="308"/>
      <c r="MYF90" s="308"/>
      <c r="MYG90" s="308"/>
      <c r="MYH90" s="308"/>
      <c r="MYI90" s="308"/>
      <c r="MYJ90" s="308"/>
      <c r="MYK90" s="308"/>
      <c r="MYL90" s="308"/>
      <c r="MYM90" s="308"/>
      <c r="MYN90" s="308"/>
      <c r="MYO90" s="309"/>
      <c r="MYP90" s="310"/>
      <c r="MYQ90" s="308"/>
      <c r="MYR90" s="308"/>
      <c r="MYS90" s="308"/>
      <c r="MYT90" s="308"/>
      <c r="MYU90" s="308"/>
      <c r="MYV90" s="308"/>
      <c r="MYW90" s="308"/>
      <c r="MYX90" s="308"/>
      <c r="MYY90" s="315"/>
      <c r="MYZ90" s="319"/>
      <c r="MZA90" s="317"/>
      <c r="MZB90" s="305"/>
      <c r="MZC90" s="306"/>
      <c r="MZD90" s="314"/>
      <c r="MZE90" s="308"/>
      <c r="MZF90" s="308"/>
      <c r="MZG90" s="308"/>
      <c r="MZH90" s="308"/>
      <c r="MZI90" s="308"/>
      <c r="MZJ90" s="308"/>
      <c r="MZK90" s="308"/>
      <c r="MZL90" s="308"/>
      <c r="MZM90" s="308"/>
      <c r="MZN90" s="308"/>
      <c r="MZO90" s="308"/>
      <c r="MZP90" s="308"/>
      <c r="MZQ90" s="309"/>
      <c r="MZR90" s="310"/>
      <c r="MZS90" s="308"/>
      <c r="MZT90" s="308"/>
      <c r="MZU90" s="308"/>
      <c r="MZV90" s="308"/>
      <c r="MZW90" s="308"/>
      <c r="MZX90" s="308"/>
      <c r="MZY90" s="308"/>
      <c r="MZZ90" s="308"/>
      <c r="NAA90" s="315"/>
      <c r="NAB90" s="319"/>
      <c r="NAC90" s="317"/>
      <c r="NAD90" s="305"/>
      <c r="NAE90" s="306"/>
      <c r="NAF90" s="314"/>
      <c r="NAG90" s="308"/>
      <c r="NAH90" s="308"/>
      <c r="NAI90" s="308"/>
      <c r="NAJ90" s="308"/>
      <c r="NAK90" s="308"/>
      <c r="NAL90" s="308"/>
      <c r="NAM90" s="308"/>
      <c r="NAN90" s="308"/>
      <c r="NAO90" s="308"/>
      <c r="NAP90" s="308"/>
      <c r="NAQ90" s="308"/>
      <c r="NAR90" s="308"/>
      <c r="NAS90" s="309"/>
      <c r="NAT90" s="310"/>
      <c r="NAU90" s="308"/>
      <c r="NAV90" s="308"/>
      <c r="NAW90" s="308"/>
      <c r="NAX90" s="308"/>
      <c r="NAY90" s="308"/>
      <c r="NAZ90" s="308"/>
      <c r="NBA90" s="308"/>
      <c r="NBB90" s="308"/>
      <c r="NBC90" s="315"/>
      <c r="NBD90" s="319"/>
      <c r="NBE90" s="317"/>
      <c r="NBF90" s="305"/>
      <c r="NBG90" s="306"/>
      <c r="NBH90" s="314"/>
      <c r="NBI90" s="308"/>
      <c r="NBJ90" s="308"/>
      <c r="NBK90" s="308"/>
      <c r="NBL90" s="308"/>
      <c r="NBM90" s="308"/>
      <c r="NBN90" s="308"/>
      <c r="NBO90" s="308"/>
      <c r="NBP90" s="308"/>
      <c r="NBQ90" s="308"/>
      <c r="NBR90" s="308"/>
      <c r="NBS90" s="308"/>
      <c r="NBT90" s="308"/>
      <c r="NBU90" s="309"/>
      <c r="NBV90" s="310"/>
      <c r="NBW90" s="308"/>
      <c r="NBX90" s="308"/>
      <c r="NBY90" s="308"/>
      <c r="NBZ90" s="308"/>
      <c r="NCA90" s="308"/>
      <c r="NCB90" s="308"/>
      <c r="NCC90" s="308"/>
      <c r="NCD90" s="308"/>
      <c r="NCE90" s="315"/>
      <c r="NCF90" s="319"/>
      <c r="NCG90" s="317"/>
      <c r="NCH90" s="305"/>
      <c r="NCI90" s="306"/>
      <c r="NCJ90" s="314"/>
      <c r="NCK90" s="308"/>
      <c r="NCL90" s="308"/>
      <c r="NCM90" s="308"/>
      <c r="NCN90" s="308"/>
      <c r="NCO90" s="308"/>
      <c r="NCP90" s="308"/>
      <c r="NCQ90" s="308"/>
      <c r="NCR90" s="308"/>
      <c r="NCS90" s="308"/>
      <c r="NCT90" s="308"/>
      <c r="NCU90" s="308"/>
      <c r="NCV90" s="308"/>
      <c r="NCW90" s="309"/>
      <c r="NCX90" s="310"/>
      <c r="NCY90" s="308"/>
      <c r="NCZ90" s="308"/>
      <c r="NDA90" s="308"/>
      <c r="NDB90" s="308"/>
      <c r="NDC90" s="308"/>
      <c r="NDD90" s="308"/>
      <c r="NDE90" s="308"/>
      <c r="NDF90" s="308"/>
      <c r="NDG90" s="315"/>
      <c r="NDH90" s="319"/>
      <c r="NDI90" s="317"/>
      <c r="NDJ90" s="305"/>
      <c r="NDK90" s="306"/>
      <c r="NDL90" s="314"/>
      <c r="NDM90" s="308"/>
      <c r="NDN90" s="308"/>
      <c r="NDO90" s="308"/>
      <c r="NDP90" s="308"/>
      <c r="NDQ90" s="308"/>
      <c r="NDR90" s="308"/>
      <c r="NDS90" s="308"/>
      <c r="NDT90" s="308"/>
      <c r="NDU90" s="308"/>
      <c r="NDV90" s="308"/>
      <c r="NDW90" s="308"/>
      <c r="NDX90" s="308"/>
      <c r="NDY90" s="309"/>
      <c r="NDZ90" s="310"/>
      <c r="NEA90" s="308"/>
      <c r="NEB90" s="308"/>
      <c r="NEC90" s="308"/>
      <c r="NED90" s="308"/>
      <c r="NEE90" s="308"/>
      <c r="NEF90" s="308"/>
      <c r="NEG90" s="308"/>
      <c r="NEH90" s="308"/>
      <c r="NEI90" s="315"/>
      <c r="NEJ90" s="319"/>
      <c r="NEK90" s="317"/>
      <c r="NEL90" s="305"/>
      <c r="NEM90" s="306"/>
      <c r="NEN90" s="314"/>
      <c r="NEO90" s="308"/>
      <c r="NEP90" s="308"/>
      <c r="NEQ90" s="308"/>
      <c r="NER90" s="308"/>
      <c r="NES90" s="308"/>
      <c r="NET90" s="308"/>
      <c r="NEU90" s="308"/>
      <c r="NEV90" s="308"/>
      <c r="NEW90" s="308"/>
      <c r="NEX90" s="308"/>
      <c r="NEY90" s="308"/>
      <c r="NEZ90" s="308"/>
      <c r="NFA90" s="309"/>
      <c r="NFB90" s="310"/>
      <c r="NFC90" s="308"/>
      <c r="NFD90" s="308"/>
      <c r="NFE90" s="308"/>
      <c r="NFF90" s="308"/>
      <c r="NFG90" s="308"/>
      <c r="NFH90" s="308"/>
      <c r="NFI90" s="308"/>
      <c r="NFJ90" s="308"/>
      <c r="NFK90" s="315"/>
      <c r="NFL90" s="319"/>
      <c r="NFM90" s="317"/>
      <c r="NFN90" s="305"/>
      <c r="NFO90" s="306"/>
      <c r="NFP90" s="314"/>
      <c r="NFQ90" s="308"/>
      <c r="NFR90" s="308"/>
      <c r="NFS90" s="308"/>
      <c r="NFT90" s="308"/>
      <c r="NFU90" s="308"/>
      <c r="NFV90" s="308"/>
      <c r="NFW90" s="308"/>
      <c r="NFX90" s="308"/>
      <c r="NFY90" s="308"/>
      <c r="NFZ90" s="308"/>
      <c r="NGA90" s="308"/>
      <c r="NGB90" s="308"/>
      <c r="NGC90" s="309"/>
      <c r="NGD90" s="310"/>
      <c r="NGE90" s="308"/>
      <c r="NGF90" s="308"/>
      <c r="NGG90" s="308"/>
      <c r="NGH90" s="308"/>
      <c r="NGI90" s="308"/>
      <c r="NGJ90" s="308"/>
      <c r="NGK90" s="308"/>
      <c r="NGL90" s="308"/>
      <c r="NGM90" s="315"/>
      <c r="NGN90" s="319"/>
      <c r="NGO90" s="317"/>
      <c r="NGP90" s="305"/>
      <c r="NGQ90" s="306"/>
      <c r="NGR90" s="314"/>
      <c r="NGS90" s="308"/>
      <c r="NGT90" s="308"/>
      <c r="NGU90" s="308"/>
      <c r="NGV90" s="308"/>
      <c r="NGW90" s="308"/>
      <c r="NGX90" s="308"/>
      <c r="NGY90" s="308"/>
      <c r="NGZ90" s="308"/>
      <c r="NHA90" s="308"/>
      <c r="NHB90" s="308"/>
      <c r="NHC90" s="308"/>
      <c r="NHD90" s="308"/>
      <c r="NHE90" s="309"/>
      <c r="NHF90" s="310"/>
      <c r="NHG90" s="308"/>
      <c r="NHH90" s="308"/>
      <c r="NHI90" s="308"/>
      <c r="NHJ90" s="308"/>
      <c r="NHK90" s="308"/>
      <c r="NHL90" s="308"/>
      <c r="NHM90" s="308"/>
      <c r="NHN90" s="308"/>
      <c r="NHO90" s="315"/>
      <c r="NHP90" s="319"/>
      <c r="NHQ90" s="317"/>
      <c r="NHR90" s="305"/>
      <c r="NHS90" s="306"/>
      <c r="NHT90" s="314"/>
      <c r="NHU90" s="308"/>
      <c r="NHV90" s="308"/>
      <c r="NHW90" s="308"/>
      <c r="NHX90" s="308"/>
      <c r="NHY90" s="308"/>
      <c r="NHZ90" s="308"/>
      <c r="NIA90" s="308"/>
      <c r="NIB90" s="308"/>
      <c r="NIC90" s="308"/>
      <c r="NID90" s="308"/>
      <c r="NIE90" s="308"/>
      <c r="NIF90" s="308"/>
      <c r="NIG90" s="309"/>
      <c r="NIH90" s="310"/>
      <c r="NII90" s="308"/>
      <c r="NIJ90" s="308"/>
      <c r="NIK90" s="308"/>
      <c r="NIL90" s="308"/>
      <c r="NIM90" s="308"/>
      <c r="NIN90" s="308"/>
      <c r="NIO90" s="308"/>
      <c r="NIP90" s="308"/>
      <c r="NIQ90" s="315"/>
      <c r="NIR90" s="319"/>
      <c r="NIS90" s="317"/>
      <c r="NIT90" s="305"/>
      <c r="NIU90" s="306"/>
      <c r="NIV90" s="314"/>
      <c r="NIW90" s="308"/>
      <c r="NIX90" s="308"/>
      <c r="NIY90" s="308"/>
      <c r="NIZ90" s="308"/>
      <c r="NJA90" s="308"/>
      <c r="NJB90" s="308"/>
      <c r="NJC90" s="308"/>
      <c r="NJD90" s="308"/>
      <c r="NJE90" s="308"/>
      <c r="NJF90" s="308"/>
      <c r="NJG90" s="308"/>
      <c r="NJH90" s="308"/>
      <c r="NJI90" s="309"/>
      <c r="NJJ90" s="310"/>
      <c r="NJK90" s="308"/>
      <c r="NJL90" s="308"/>
      <c r="NJM90" s="308"/>
      <c r="NJN90" s="308"/>
      <c r="NJO90" s="308"/>
      <c r="NJP90" s="308"/>
      <c r="NJQ90" s="308"/>
      <c r="NJR90" s="308"/>
      <c r="NJS90" s="315"/>
      <c r="NJT90" s="319"/>
      <c r="NJU90" s="317"/>
      <c r="NJV90" s="305"/>
      <c r="NJW90" s="306"/>
      <c r="NJX90" s="314"/>
      <c r="NJY90" s="308"/>
      <c r="NJZ90" s="308"/>
      <c r="NKA90" s="308"/>
      <c r="NKB90" s="308"/>
      <c r="NKC90" s="308"/>
      <c r="NKD90" s="308"/>
      <c r="NKE90" s="308"/>
      <c r="NKF90" s="308"/>
      <c r="NKG90" s="308"/>
      <c r="NKH90" s="308"/>
      <c r="NKI90" s="308"/>
      <c r="NKJ90" s="308"/>
      <c r="NKK90" s="309"/>
      <c r="NKL90" s="310"/>
      <c r="NKM90" s="308"/>
      <c r="NKN90" s="308"/>
      <c r="NKO90" s="308"/>
      <c r="NKP90" s="308"/>
      <c r="NKQ90" s="308"/>
      <c r="NKR90" s="308"/>
      <c r="NKS90" s="308"/>
      <c r="NKT90" s="308"/>
      <c r="NKU90" s="315"/>
      <c r="NKV90" s="319"/>
      <c r="NKW90" s="317"/>
      <c r="NKX90" s="305"/>
      <c r="NKY90" s="306"/>
      <c r="NKZ90" s="314"/>
      <c r="NLA90" s="308"/>
      <c r="NLB90" s="308"/>
      <c r="NLC90" s="308"/>
      <c r="NLD90" s="308"/>
      <c r="NLE90" s="308"/>
      <c r="NLF90" s="308"/>
      <c r="NLG90" s="308"/>
      <c r="NLH90" s="308"/>
      <c r="NLI90" s="308"/>
      <c r="NLJ90" s="308"/>
      <c r="NLK90" s="308"/>
      <c r="NLL90" s="308"/>
      <c r="NLM90" s="309"/>
      <c r="NLN90" s="310"/>
      <c r="NLO90" s="308"/>
      <c r="NLP90" s="308"/>
      <c r="NLQ90" s="308"/>
      <c r="NLR90" s="308"/>
      <c r="NLS90" s="308"/>
      <c r="NLT90" s="308"/>
      <c r="NLU90" s="308"/>
      <c r="NLV90" s="308"/>
      <c r="NLW90" s="315"/>
      <c r="NLX90" s="319"/>
      <c r="NLY90" s="317"/>
      <c r="NLZ90" s="305"/>
      <c r="NMA90" s="306"/>
      <c r="NMB90" s="314"/>
      <c r="NMC90" s="308"/>
      <c r="NMD90" s="308"/>
      <c r="NME90" s="308"/>
      <c r="NMF90" s="308"/>
      <c r="NMG90" s="308"/>
      <c r="NMH90" s="308"/>
      <c r="NMI90" s="308"/>
      <c r="NMJ90" s="308"/>
      <c r="NMK90" s="308"/>
      <c r="NML90" s="308"/>
      <c r="NMM90" s="308"/>
      <c r="NMN90" s="308"/>
      <c r="NMO90" s="309"/>
      <c r="NMP90" s="310"/>
      <c r="NMQ90" s="308"/>
      <c r="NMR90" s="308"/>
      <c r="NMS90" s="308"/>
      <c r="NMT90" s="308"/>
      <c r="NMU90" s="308"/>
      <c r="NMV90" s="308"/>
      <c r="NMW90" s="308"/>
      <c r="NMX90" s="308"/>
      <c r="NMY90" s="315"/>
      <c r="NMZ90" s="319"/>
      <c r="NNA90" s="317"/>
      <c r="NNB90" s="305"/>
      <c r="NNC90" s="306"/>
      <c r="NND90" s="314"/>
      <c r="NNE90" s="308"/>
      <c r="NNF90" s="308"/>
      <c r="NNG90" s="308"/>
      <c r="NNH90" s="308"/>
      <c r="NNI90" s="308"/>
      <c r="NNJ90" s="308"/>
      <c r="NNK90" s="308"/>
      <c r="NNL90" s="308"/>
      <c r="NNM90" s="308"/>
      <c r="NNN90" s="308"/>
      <c r="NNO90" s="308"/>
      <c r="NNP90" s="308"/>
      <c r="NNQ90" s="309"/>
      <c r="NNR90" s="310"/>
      <c r="NNS90" s="308"/>
      <c r="NNT90" s="308"/>
      <c r="NNU90" s="308"/>
      <c r="NNV90" s="308"/>
      <c r="NNW90" s="308"/>
      <c r="NNX90" s="308"/>
      <c r="NNY90" s="308"/>
      <c r="NNZ90" s="308"/>
      <c r="NOA90" s="315"/>
      <c r="NOB90" s="319"/>
      <c r="NOC90" s="317"/>
      <c r="NOD90" s="305"/>
      <c r="NOE90" s="306"/>
      <c r="NOF90" s="314"/>
      <c r="NOG90" s="308"/>
      <c r="NOH90" s="308"/>
      <c r="NOI90" s="308"/>
      <c r="NOJ90" s="308"/>
      <c r="NOK90" s="308"/>
      <c r="NOL90" s="308"/>
      <c r="NOM90" s="308"/>
      <c r="NON90" s="308"/>
      <c r="NOO90" s="308"/>
      <c r="NOP90" s="308"/>
      <c r="NOQ90" s="308"/>
      <c r="NOR90" s="308"/>
      <c r="NOS90" s="309"/>
      <c r="NOT90" s="310"/>
      <c r="NOU90" s="308"/>
      <c r="NOV90" s="308"/>
      <c r="NOW90" s="308"/>
      <c r="NOX90" s="308"/>
      <c r="NOY90" s="308"/>
      <c r="NOZ90" s="308"/>
      <c r="NPA90" s="308"/>
      <c r="NPB90" s="308"/>
      <c r="NPC90" s="315"/>
      <c r="NPD90" s="319"/>
      <c r="NPE90" s="317"/>
      <c r="NPF90" s="305"/>
      <c r="NPG90" s="306"/>
      <c r="NPH90" s="314"/>
      <c r="NPI90" s="308"/>
      <c r="NPJ90" s="308"/>
      <c r="NPK90" s="308"/>
      <c r="NPL90" s="308"/>
      <c r="NPM90" s="308"/>
      <c r="NPN90" s="308"/>
      <c r="NPO90" s="308"/>
      <c r="NPP90" s="308"/>
      <c r="NPQ90" s="308"/>
      <c r="NPR90" s="308"/>
      <c r="NPS90" s="308"/>
      <c r="NPT90" s="308"/>
      <c r="NPU90" s="309"/>
      <c r="NPV90" s="310"/>
      <c r="NPW90" s="308"/>
      <c r="NPX90" s="308"/>
      <c r="NPY90" s="308"/>
      <c r="NPZ90" s="308"/>
      <c r="NQA90" s="308"/>
      <c r="NQB90" s="308"/>
      <c r="NQC90" s="308"/>
      <c r="NQD90" s="308"/>
      <c r="NQE90" s="315"/>
      <c r="NQF90" s="319"/>
      <c r="NQG90" s="317"/>
      <c r="NQH90" s="305"/>
      <c r="NQI90" s="306"/>
      <c r="NQJ90" s="314"/>
      <c r="NQK90" s="308"/>
      <c r="NQL90" s="308"/>
      <c r="NQM90" s="308"/>
      <c r="NQN90" s="308"/>
      <c r="NQO90" s="308"/>
      <c r="NQP90" s="308"/>
      <c r="NQQ90" s="308"/>
      <c r="NQR90" s="308"/>
      <c r="NQS90" s="308"/>
      <c r="NQT90" s="308"/>
      <c r="NQU90" s="308"/>
      <c r="NQV90" s="308"/>
      <c r="NQW90" s="309"/>
      <c r="NQX90" s="310"/>
      <c r="NQY90" s="308"/>
      <c r="NQZ90" s="308"/>
      <c r="NRA90" s="308"/>
      <c r="NRB90" s="308"/>
      <c r="NRC90" s="308"/>
      <c r="NRD90" s="308"/>
      <c r="NRE90" s="308"/>
      <c r="NRF90" s="308"/>
      <c r="NRG90" s="315"/>
      <c r="NRH90" s="319"/>
      <c r="NRI90" s="317"/>
      <c r="NRJ90" s="305"/>
      <c r="NRK90" s="306"/>
      <c r="NRL90" s="314"/>
      <c r="NRM90" s="308"/>
      <c r="NRN90" s="308"/>
      <c r="NRO90" s="308"/>
      <c r="NRP90" s="308"/>
      <c r="NRQ90" s="308"/>
      <c r="NRR90" s="308"/>
      <c r="NRS90" s="308"/>
      <c r="NRT90" s="308"/>
      <c r="NRU90" s="308"/>
      <c r="NRV90" s="308"/>
      <c r="NRW90" s="308"/>
      <c r="NRX90" s="308"/>
      <c r="NRY90" s="309"/>
      <c r="NRZ90" s="310"/>
      <c r="NSA90" s="308"/>
      <c r="NSB90" s="308"/>
      <c r="NSC90" s="308"/>
      <c r="NSD90" s="308"/>
      <c r="NSE90" s="308"/>
      <c r="NSF90" s="308"/>
      <c r="NSG90" s="308"/>
      <c r="NSH90" s="308"/>
      <c r="NSI90" s="315"/>
      <c r="NSJ90" s="319"/>
      <c r="NSK90" s="317"/>
      <c r="NSL90" s="305"/>
      <c r="NSM90" s="306"/>
      <c r="NSN90" s="314"/>
      <c r="NSO90" s="308"/>
      <c r="NSP90" s="308"/>
      <c r="NSQ90" s="308"/>
      <c r="NSR90" s="308"/>
      <c r="NSS90" s="308"/>
      <c r="NST90" s="308"/>
      <c r="NSU90" s="308"/>
      <c r="NSV90" s="308"/>
      <c r="NSW90" s="308"/>
      <c r="NSX90" s="308"/>
      <c r="NSY90" s="308"/>
      <c r="NSZ90" s="308"/>
      <c r="NTA90" s="309"/>
      <c r="NTB90" s="310"/>
      <c r="NTC90" s="308"/>
      <c r="NTD90" s="308"/>
      <c r="NTE90" s="308"/>
      <c r="NTF90" s="308"/>
      <c r="NTG90" s="308"/>
      <c r="NTH90" s="308"/>
      <c r="NTI90" s="308"/>
      <c r="NTJ90" s="308"/>
      <c r="NTK90" s="315"/>
      <c r="NTL90" s="319"/>
      <c r="NTM90" s="317"/>
      <c r="NTN90" s="305"/>
      <c r="NTO90" s="306"/>
      <c r="NTP90" s="314"/>
      <c r="NTQ90" s="308"/>
      <c r="NTR90" s="308"/>
      <c r="NTS90" s="308"/>
      <c r="NTT90" s="308"/>
      <c r="NTU90" s="308"/>
      <c r="NTV90" s="308"/>
      <c r="NTW90" s="308"/>
      <c r="NTX90" s="308"/>
      <c r="NTY90" s="308"/>
      <c r="NTZ90" s="308"/>
      <c r="NUA90" s="308"/>
      <c r="NUB90" s="308"/>
      <c r="NUC90" s="309"/>
      <c r="NUD90" s="310"/>
      <c r="NUE90" s="308"/>
      <c r="NUF90" s="308"/>
      <c r="NUG90" s="308"/>
      <c r="NUH90" s="308"/>
      <c r="NUI90" s="308"/>
      <c r="NUJ90" s="308"/>
      <c r="NUK90" s="308"/>
      <c r="NUL90" s="308"/>
      <c r="NUM90" s="315"/>
      <c r="NUN90" s="319"/>
      <c r="NUO90" s="317"/>
      <c r="NUP90" s="305"/>
      <c r="NUQ90" s="306"/>
      <c r="NUR90" s="314"/>
      <c r="NUS90" s="308"/>
      <c r="NUT90" s="308"/>
      <c r="NUU90" s="308"/>
      <c r="NUV90" s="308"/>
      <c r="NUW90" s="308"/>
      <c r="NUX90" s="308"/>
      <c r="NUY90" s="308"/>
      <c r="NUZ90" s="308"/>
      <c r="NVA90" s="308"/>
      <c r="NVB90" s="308"/>
      <c r="NVC90" s="308"/>
      <c r="NVD90" s="308"/>
      <c r="NVE90" s="309"/>
      <c r="NVF90" s="310"/>
      <c r="NVG90" s="308"/>
      <c r="NVH90" s="308"/>
      <c r="NVI90" s="308"/>
      <c r="NVJ90" s="308"/>
      <c r="NVK90" s="308"/>
      <c r="NVL90" s="308"/>
      <c r="NVM90" s="308"/>
      <c r="NVN90" s="308"/>
      <c r="NVO90" s="315"/>
      <c r="NVP90" s="319"/>
      <c r="NVQ90" s="317"/>
      <c r="NVR90" s="305"/>
      <c r="NVS90" s="306"/>
      <c r="NVT90" s="314"/>
      <c r="NVU90" s="308"/>
      <c r="NVV90" s="308"/>
      <c r="NVW90" s="308"/>
      <c r="NVX90" s="308"/>
      <c r="NVY90" s="308"/>
      <c r="NVZ90" s="308"/>
      <c r="NWA90" s="308"/>
      <c r="NWB90" s="308"/>
      <c r="NWC90" s="308"/>
      <c r="NWD90" s="308"/>
      <c r="NWE90" s="308"/>
      <c r="NWF90" s="308"/>
      <c r="NWG90" s="309"/>
      <c r="NWH90" s="310"/>
      <c r="NWI90" s="308"/>
      <c r="NWJ90" s="308"/>
      <c r="NWK90" s="308"/>
      <c r="NWL90" s="308"/>
      <c r="NWM90" s="308"/>
      <c r="NWN90" s="308"/>
      <c r="NWO90" s="308"/>
      <c r="NWP90" s="308"/>
      <c r="NWQ90" s="315"/>
      <c r="NWR90" s="319"/>
      <c r="NWS90" s="317"/>
      <c r="NWT90" s="305"/>
      <c r="NWU90" s="306"/>
      <c r="NWV90" s="314"/>
      <c r="NWW90" s="308"/>
      <c r="NWX90" s="308"/>
      <c r="NWY90" s="308"/>
      <c r="NWZ90" s="308"/>
      <c r="NXA90" s="308"/>
      <c r="NXB90" s="308"/>
      <c r="NXC90" s="308"/>
      <c r="NXD90" s="308"/>
      <c r="NXE90" s="308"/>
      <c r="NXF90" s="308"/>
      <c r="NXG90" s="308"/>
      <c r="NXH90" s="308"/>
      <c r="NXI90" s="309"/>
      <c r="NXJ90" s="310"/>
      <c r="NXK90" s="308"/>
      <c r="NXL90" s="308"/>
      <c r="NXM90" s="308"/>
      <c r="NXN90" s="308"/>
      <c r="NXO90" s="308"/>
      <c r="NXP90" s="308"/>
      <c r="NXQ90" s="308"/>
      <c r="NXR90" s="308"/>
      <c r="NXS90" s="315"/>
      <c r="NXT90" s="319"/>
      <c r="NXU90" s="317"/>
      <c r="NXV90" s="305"/>
      <c r="NXW90" s="306"/>
      <c r="NXX90" s="314"/>
      <c r="NXY90" s="308"/>
      <c r="NXZ90" s="308"/>
      <c r="NYA90" s="308"/>
      <c r="NYB90" s="308"/>
      <c r="NYC90" s="308"/>
      <c r="NYD90" s="308"/>
      <c r="NYE90" s="308"/>
      <c r="NYF90" s="308"/>
      <c r="NYG90" s="308"/>
      <c r="NYH90" s="308"/>
      <c r="NYI90" s="308"/>
      <c r="NYJ90" s="308"/>
      <c r="NYK90" s="309"/>
      <c r="NYL90" s="310"/>
      <c r="NYM90" s="308"/>
      <c r="NYN90" s="308"/>
      <c r="NYO90" s="308"/>
      <c r="NYP90" s="308"/>
      <c r="NYQ90" s="308"/>
      <c r="NYR90" s="308"/>
      <c r="NYS90" s="308"/>
      <c r="NYT90" s="308"/>
      <c r="NYU90" s="315"/>
      <c r="NYV90" s="319"/>
      <c r="NYW90" s="317"/>
      <c r="NYX90" s="305"/>
      <c r="NYY90" s="306"/>
      <c r="NYZ90" s="314"/>
      <c r="NZA90" s="308"/>
      <c r="NZB90" s="308"/>
      <c r="NZC90" s="308"/>
      <c r="NZD90" s="308"/>
      <c r="NZE90" s="308"/>
      <c r="NZF90" s="308"/>
      <c r="NZG90" s="308"/>
      <c r="NZH90" s="308"/>
      <c r="NZI90" s="308"/>
      <c r="NZJ90" s="308"/>
      <c r="NZK90" s="308"/>
      <c r="NZL90" s="308"/>
      <c r="NZM90" s="309"/>
      <c r="NZN90" s="310"/>
      <c r="NZO90" s="308"/>
      <c r="NZP90" s="308"/>
      <c r="NZQ90" s="308"/>
      <c r="NZR90" s="308"/>
      <c r="NZS90" s="308"/>
      <c r="NZT90" s="308"/>
      <c r="NZU90" s="308"/>
      <c r="NZV90" s="308"/>
      <c r="NZW90" s="315"/>
      <c r="NZX90" s="319"/>
      <c r="NZY90" s="317"/>
      <c r="NZZ90" s="305"/>
      <c r="OAA90" s="306"/>
      <c r="OAB90" s="314"/>
      <c r="OAC90" s="308"/>
      <c r="OAD90" s="308"/>
      <c r="OAE90" s="308"/>
      <c r="OAF90" s="308"/>
      <c r="OAG90" s="308"/>
      <c r="OAH90" s="308"/>
      <c r="OAI90" s="308"/>
      <c r="OAJ90" s="308"/>
      <c r="OAK90" s="308"/>
      <c r="OAL90" s="308"/>
      <c r="OAM90" s="308"/>
      <c r="OAN90" s="308"/>
      <c r="OAO90" s="309"/>
      <c r="OAP90" s="310"/>
      <c r="OAQ90" s="308"/>
      <c r="OAR90" s="308"/>
      <c r="OAS90" s="308"/>
      <c r="OAT90" s="308"/>
      <c r="OAU90" s="308"/>
      <c r="OAV90" s="308"/>
      <c r="OAW90" s="308"/>
      <c r="OAX90" s="308"/>
      <c r="OAY90" s="315"/>
      <c r="OAZ90" s="319"/>
      <c r="OBA90" s="317"/>
      <c r="OBB90" s="305"/>
      <c r="OBC90" s="306"/>
      <c r="OBD90" s="314"/>
      <c r="OBE90" s="308"/>
      <c r="OBF90" s="308"/>
      <c r="OBG90" s="308"/>
      <c r="OBH90" s="308"/>
      <c r="OBI90" s="308"/>
      <c r="OBJ90" s="308"/>
      <c r="OBK90" s="308"/>
      <c r="OBL90" s="308"/>
      <c r="OBM90" s="308"/>
      <c r="OBN90" s="308"/>
      <c r="OBO90" s="308"/>
      <c r="OBP90" s="308"/>
      <c r="OBQ90" s="309"/>
      <c r="OBR90" s="310"/>
      <c r="OBS90" s="308"/>
      <c r="OBT90" s="308"/>
      <c r="OBU90" s="308"/>
      <c r="OBV90" s="308"/>
      <c r="OBW90" s="308"/>
      <c r="OBX90" s="308"/>
      <c r="OBY90" s="308"/>
      <c r="OBZ90" s="308"/>
      <c r="OCA90" s="315"/>
      <c r="OCB90" s="319"/>
      <c r="OCC90" s="317"/>
      <c r="OCD90" s="305"/>
      <c r="OCE90" s="306"/>
      <c r="OCF90" s="314"/>
      <c r="OCG90" s="308"/>
      <c r="OCH90" s="308"/>
      <c r="OCI90" s="308"/>
      <c r="OCJ90" s="308"/>
      <c r="OCK90" s="308"/>
      <c r="OCL90" s="308"/>
      <c r="OCM90" s="308"/>
      <c r="OCN90" s="308"/>
      <c r="OCO90" s="308"/>
      <c r="OCP90" s="308"/>
      <c r="OCQ90" s="308"/>
      <c r="OCR90" s="308"/>
      <c r="OCS90" s="309"/>
      <c r="OCT90" s="310"/>
      <c r="OCU90" s="308"/>
      <c r="OCV90" s="308"/>
      <c r="OCW90" s="308"/>
      <c r="OCX90" s="308"/>
      <c r="OCY90" s="308"/>
      <c r="OCZ90" s="308"/>
      <c r="ODA90" s="308"/>
      <c r="ODB90" s="308"/>
      <c r="ODC90" s="315"/>
      <c r="ODD90" s="319"/>
      <c r="ODE90" s="317"/>
      <c r="ODF90" s="305"/>
      <c r="ODG90" s="306"/>
      <c r="ODH90" s="314"/>
      <c r="ODI90" s="308"/>
      <c r="ODJ90" s="308"/>
      <c r="ODK90" s="308"/>
      <c r="ODL90" s="308"/>
      <c r="ODM90" s="308"/>
      <c r="ODN90" s="308"/>
      <c r="ODO90" s="308"/>
      <c r="ODP90" s="308"/>
      <c r="ODQ90" s="308"/>
      <c r="ODR90" s="308"/>
      <c r="ODS90" s="308"/>
      <c r="ODT90" s="308"/>
      <c r="ODU90" s="309"/>
      <c r="ODV90" s="310"/>
      <c r="ODW90" s="308"/>
      <c r="ODX90" s="308"/>
      <c r="ODY90" s="308"/>
      <c r="ODZ90" s="308"/>
      <c r="OEA90" s="308"/>
      <c r="OEB90" s="308"/>
      <c r="OEC90" s="308"/>
      <c r="OED90" s="308"/>
      <c r="OEE90" s="315"/>
      <c r="OEF90" s="319"/>
      <c r="OEG90" s="317"/>
      <c r="OEH90" s="305"/>
      <c r="OEI90" s="306"/>
      <c r="OEJ90" s="314"/>
      <c r="OEK90" s="308"/>
      <c r="OEL90" s="308"/>
      <c r="OEM90" s="308"/>
      <c r="OEN90" s="308"/>
      <c r="OEO90" s="308"/>
      <c r="OEP90" s="308"/>
      <c r="OEQ90" s="308"/>
      <c r="OER90" s="308"/>
      <c r="OES90" s="308"/>
      <c r="OET90" s="308"/>
      <c r="OEU90" s="308"/>
      <c r="OEV90" s="308"/>
      <c r="OEW90" s="309"/>
      <c r="OEX90" s="310"/>
      <c r="OEY90" s="308"/>
      <c r="OEZ90" s="308"/>
      <c r="OFA90" s="308"/>
      <c r="OFB90" s="308"/>
      <c r="OFC90" s="308"/>
      <c r="OFD90" s="308"/>
      <c r="OFE90" s="308"/>
      <c r="OFF90" s="308"/>
      <c r="OFG90" s="315"/>
      <c r="OFH90" s="319"/>
      <c r="OFI90" s="317"/>
      <c r="OFJ90" s="305"/>
      <c r="OFK90" s="306"/>
      <c r="OFL90" s="314"/>
      <c r="OFM90" s="308"/>
      <c r="OFN90" s="308"/>
      <c r="OFO90" s="308"/>
      <c r="OFP90" s="308"/>
      <c r="OFQ90" s="308"/>
      <c r="OFR90" s="308"/>
      <c r="OFS90" s="308"/>
      <c r="OFT90" s="308"/>
      <c r="OFU90" s="308"/>
      <c r="OFV90" s="308"/>
      <c r="OFW90" s="308"/>
      <c r="OFX90" s="308"/>
      <c r="OFY90" s="309"/>
      <c r="OFZ90" s="310"/>
      <c r="OGA90" s="308"/>
      <c r="OGB90" s="308"/>
      <c r="OGC90" s="308"/>
      <c r="OGD90" s="308"/>
      <c r="OGE90" s="308"/>
      <c r="OGF90" s="308"/>
      <c r="OGG90" s="308"/>
      <c r="OGH90" s="308"/>
      <c r="OGI90" s="315"/>
      <c r="OGJ90" s="319"/>
      <c r="OGK90" s="317"/>
      <c r="OGL90" s="305"/>
      <c r="OGM90" s="306"/>
      <c r="OGN90" s="314"/>
      <c r="OGO90" s="308"/>
      <c r="OGP90" s="308"/>
      <c r="OGQ90" s="308"/>
      <c r="OGR90" s="308"/>
      <c r="OGS90" s="308"/>
      <c r="OGT90" s="308"/>
      <c r="OGU90" s="308"/>
      <c r="OGV90" s="308"/>
      <c r="OGW90" s="308"/>
      <c r="OGX90" s="308"/>
      <c r="OGY90" s="308"/>
      <c r="OGZ90" s="308"/>
      <c r="OHA90" s="309"/>
      <c r="OHB90" s="310"/>
      <c r="OHC90" s="308"/>
      <c r="OHD90" s="308"/>
      <c r="OHE90" s="308"/>
      <c r="OHF90" s="308"/>
      <c r="OHG90" s="308"/>
      <c r="OHH90" s="308"/>
      <c r="OHI90" s="308"/>
      <c r="OHJ90" s="308"/>
      <c r="OHK90" s="315"/>
      <c r="OHL90" s="319"/>
      <c r="OHM90" s="317"/>
      <c r="OHN90" s="305"/>
      <c r="OHO90" s="306"/>
      <c r="OHP90" s="314"/>
      <c r="OHQ90" s="308"/>
      <c r="OHR90" s="308"/>
      <c r="OHS90" s="308"/>
      <c r="OHT90" s="308"/>
      <c r="OHU90" s="308"/>
      <c r="OHV90" s="308"/>
      <c r="OHW90" s="308"/>
      <c r="OHX90" s="308"/>
      <c r="OHY90" s="308"/>
      <c r="OHZ90" s="308"/>
      <c r="OIA90" s="308"/>
      <c r="OIB90" s="308"/>
      <c r="OIC90" s="309"/>
      <c r="OID90" s="310"/>
      <c r="OIE90" s="308"/>
      <c r="OIF90" s="308"/>
      <c r="OIG90" s="308"/>
      <c r="OIH90" s="308"/>
      <c r="OII90" s="308"/>
      <c r="OIJ90" s="308"/>
      <c r="OIK90" s="308"/>
      <c r="OIL90" s="308"/>
      <c r="OIM90" s="315"/>
      <c r="OIN90" s="319"/>
      <c r="OIO90" s="317"/>
      <c r="OIP90" s="305"/>
      <c r="OIQ90" s="306"/>
      <c r="OIR90" s="314"/>
      <c r="OIS90" s="308"/>
      <c r="OIT90" s="308"/>
      <c r="OIU90" s="308"/>
      <c r="OIV90" s="308"/>
      <c r="OIW90" s="308"/>
      <c r="OIX90" s="308"/>
      <c r="OIY90" s="308"/>
      <c r="OIZ90" s="308"/>
      <c r="OJA90" s="308"/>
      <c r="OJB90" s="308"/>
      <c r="OJC90" s="308"/>
      <c r="OJD90" s="308"/>
      <c r="OJE90" s="309"/>
      <c r="OJF90" s="310"/>
      <c r="OJG90" s="308"/>
      <c r="OJH90" s="308"/>
      <c r="OJI90" s="308"/>
      <c r="OJJ90" s="308"/>
      <c r="OJK90" s="308"/>
      <c r="OJL90" s="308"/>
      <c r="OJM90" s="308"/>
      <c r="OJN90" s="308"/>
      <c r="OJO90" s="315"/>
      <c r="OJP90" s="319"/>
      <c r="OJQ90" s="317"/>
      <c r="OJR90" s="305"/>
      <c r="OJS90" s="306"/>
      <c r="OJT90" s="314"/>
      <c r="OJU90" s="308"/>
      <c r="OJV90" s="308"/>
      <c r="OJW90" s="308"/>
      <c r="OJX90" s="308"/>
      <c r="OJY90" s="308"/>
      <c r="OJZ90" s="308"/>
      <c r="OKA90" s="308"/>
      <c r="OKB90" s="308"/>
      <c r="OKC90" s="308"/>
      <c r="OKD90" s="308"/>
      <c r="OKE90" s="308"/>
      <c r="OKF90" s="308"/>
      <c r="OKG90" s="309"/>
      <c r="OKH90" s="310"/>
      <c r="OKI90" s="308"/>
      <c r="OKJ90" s="308"/>
      <c r="OKK90" s="308"/>
      <c r="OKL90" s="308"/>
      <c r="OKM90" s="308"/>
      <c r="OKN90" s="308"/>
      <c r="OKO90" s="308"/>
      <c r="OKP90" s="308"/>
      <c r="OKQ90" s="315"/>
      <c r="OKR90" s="319"/>
      <c r="OKS90" s="317"/>
      <c r="OKT90" s="305"/>
      <c r="OKU90" s="306"/>
      <c r="OKV90" s="314"/>
      <c r="OKW90" s="308"/>
      <c r="OKX90" s="308"/>
      <c r="OKY90" s="308"/>
      <c r="OKZ90" s="308"/>
      <c r="OLA90" s="308"/>
      <c r="OLB90" s="308"/>
      <c r="OLC90" s="308"/>
      <c r="OLD90" s="308"/>
      <c r="OLE90" s="308"/>
      <c r="OLF90" s="308"/>
      <c r="OLG90" s="308"/>
      <c r="OLH90" s="308"/>
      <c r="OLI90" s="309"/>
      <c r="OLJ90" s="310"/>
      <c r="OLK90" s="308"/>
      <c r="OLL90" s="308"/>
      <c r="OLM90" s="308"/>
      <c r="OLN90" s="308"/>
      <c r="OLO90" s="308"/>
      <c r="OLP90" s="308"/>
      <c r="OLQ90" s="308"/>
      <c r="OLR90" s="308"/>
      <c r="OLS90" s="315"/>
      <c r="OLT90" s="319"/>
      <c r="OLU90" s="317"/>
      <c r="OLV90" s="305"/>
      <c r="OLW90" s="306"/>
      <c r="OLX90" s="314"/>
      <c r="OLY90" s="308"/>
      <c r="OLZ90" s="308"/>
      <c r="OMA90" s="308"/>
      <c r="OMB90" s="308"/>
      <c r="OMC90" s="308"/>
      <c r="OMD90" s="308"/>
      <c r="OME90" s="308"/>
      <c r="OMF90" s="308"/>
      <c r="OMG90" s="308"/>
      <c r="OMH90" s="308"/>
      <c r="OMI90" s="308"/>
      <c r="OMJ90" s="308"/>
      <c r="OMK90" s="309"/>
      <c r="OML90" s="310"/>
      <c r="OMM90" s="308"/>
      <c r="OMN90" s="308"/>
      <c r="OMO90" s="308"/>
      <c r="OMP90" s="308"/>
      <c r="OMQ90" s="308"/>
      <c r="OMR90" s="308"/>
      <c r="OMS90" s="308"/>
      <c r="OMT90" s="308"/>
      <c r="OMU90" s="315"/>
      <c r="OMV90" s="319"/>
      <c r="OMW90" s="317"/>
      <c r="OMX90" s="305"/>
      <c r="OMY90" s="306"/>
      <c r="OMZ90" s="314"/>
      <c r="ONA90" s="308"/>
      <c r="ONB90" s="308"/>
      <c r="ONC90" s="308"/>
      <c r="OND90" s="308"/>
      <c r="ONE90" s="308"/>
      <c r="ONF90" s="308"/>
      <c r="ONG90" s="308"/>
      <c r="ONH90" s="308"/>
      <c r="ONI90" s="308"/>
      <c r="ONJ90" s="308"/>
      <c r="ONK90" s="308"/>
      <c r="ONL90" s="308"/>
      <c r="ONM90" s="309"/>
      <c r="ONN90" s="310"/>
      <c r="ONO90" s="308"/>
      <c r="ONP90" s="308"/>
      <c r="ONQ90" s="308"/>
      <c r="ONR90" s="308"/>
      <c r="ONS90" s="308"/>
      <c r="ONT90" s="308"/>
      <c r="ONU90" s="308"/>
      <c r="ONV90" s="308"/>
      <c r="ONW90" s="315"/>
      <c r="ONX90" s="319"/>
      <c r="ONY90" s="317"/>
      <c r="ONZ90" s="305"/>
      <c r="OOA90" s="306"/>
      <c r="OOB90" s="314"/>
      <c r="OOC90" s="308"/>
      <c r="OOD90" s="308"/>
      <c r="OOE90" s="308"/>
      <c r="OOF90" s="308"/>
      <c r="OOG90" s="308"/>
      <c r="OOH90" s="308"/>
      <c r="OOI90" s="308"/>
      <c r="OOJ90" s="308"/>
      <c r="OOK90" s="308"/>
      <c r="OOL90" s="308"/>
      <c r="OOM90" s="308"/>
      <c r="OON90" s="308"/>
      <c r="OOO90" s="309"/>
      <c r="OOP90" s="310"/>
      <c r="OOQ90" s="308"/>
      <c r="OOR90" s="308"/>
      <c r="OOS90" s="308"/>
      <c r="OOT90" s="308"/>
      <c r="OOU90" s="308"/>
      <c r="OOV90" s="308"/>
      <c r="OOW90" s="308"/>
      <c r="OOX90" s="308"/>
      <c r="OOY90" s="315"/>
      <c r="OOZ90" s="319"/>
      <c r="OPA90" s="317"/>
      <c r="OPB90" s="305"/>
      <c r="OPC90" s="306"/>
      <c r="OPD90" s="314"/>
      <c r="OPE90" s="308"/>
      <c r="OPF90" s="308"/>
      <c r="OPG90" s="308"/>
      <c r="OPH90" s="308"/>
      <c r="OPI90" s="308"/>
      <c r="OPJ90" s="308"/>
      <c r="OPK90" s="308"/>
      <c r="OPL90" s="308"/>
      <c r="OPM90" s="308"/>
      <c r="OPN90" s="308"/>
      <c r="OPO90" s="308"/>
      <c r="OPP90" s="308"/>
      <c r="OPQ90" s="309"/>
      <c r="OPR90" s="310"/>
      <c r="OPS90" s="308"/>
      <c r="OPT90" s="308"/>
      <c r="OPU90" s="308"/>
      <c r="OPV90" s="308"/>
      <c r="OPW90" s="308"/>
      <c r="OPX90" s="308"/>
      <c r="OPY90" s="308"/>
      <c r="OPZ90" s="308"/>
      <c r="OQA90" s="315"/>
      <c r="OQB90" s="319"/>
      <c r="OQC90" s="317"/>
      <c r="OQD90" s="305"/>
      <c r="OQE90" s="306"/>
      <c r="OQF90" s="314"/>
      <c r="OQG90" s="308"/>
      <c r="OQH90" s="308"/>
      <c r="OQI90" s="308"/>
      <c r="OQJ90" s="308"/>
      <c r="OQK90" s="308"/>
      <c r="OQL90" s="308"/>
      <c r="OQM90" s="308"/>
      <c r="OQN90" s="308"/>
      <c r="OQO90" s="308"/>
      <c r="OQP90" s="308"/>
      <c r="OQQ90" s="308"/>
      <c r="OQR90" s="308"/>
      <c r="OQS90" s="309"/>
      <c r="OQT90" s="310"/>
      <c r="OQU90" s="308"/>
      <c r="OQV90" s="308"/>
      <c r="OQW90" s="308"/>
      <c r="OQX90" s="308"/>
      <c r="OQY90" s="308"/>
      <c r="OQZ90" s="308"/>
      <c r="ORA90" s="308"/>
      <c r="ORB90" s="308"/>
      <c r="ORC90" s="315"/>
      <c r="ORD90" s="319"/>
      <c r="ORE90" s="317"/>
      <c r="ORF90" s="305"/>
      <c r="ORG90" s="306"/>
      <c r="ORH90" s="314"/>
      <c r="ORI90" s="308"/>
      <c r="ORJ90" s="308"/>
      <c r="ORK90" s="308"/>
      <c r="ORL90" s="308"/>
      <c r="ORM90" s="308"/>
      <c r="ORN90" s="308"/>
      <c r="ORO90" s="308"/>
      <c r="ORP90" s="308"/>
      <c r="ORQ90" s="308"/>
      <c r="ORR90" s="308"/>
      <c r="ORS90" s="308"/>
      <c r="ORT90" s="308"/>
      <c r="ORU90" s="309"/>
      <c r="ORV90" s="310"/>
      <c r="ORW90" s="308"/>
      <c r="ORX90" s="308"/>
      <c r="ORY90" s="308"/>
      <c r="ORZ90" s="308"/>
      <c r="OSA90" s="308"/>
      <c r="OSB90" s="308"/>
      <c r="OSC90" s="308"/>
      <c r="OSD90" s="308"/>
      <c r="OSE90" s="315"/>
      <c r="OSF90" s="319"/>
      <c r="OSG90" s="317"/>
      <c r="OSH90" s="305"/>
      <c r="OSI90" s="306"/>
      <c r="OSJ90" s="314"/>
      <c r="OSK90" s="308"/>
      <c r="OSL90" s="308"/>
      <c r="OSM90" s="308"/>
      <c r="OSN90" s="308"/>
      <c r="OSO90" s="308"/>
      <c r="OSP90" s="308"/>
      <c r="OSQ90" s="308"/>
      <c r="OSR90" s="308"/>
      <c r="OSS90" s="308"/>
      <c r="OST90" s="308"/>
      <c r="OSU90" s="308"/>
      <c r="OSV90" s="308"/>
      <c r="OSW90" s="309"/>
      <c r="OSX90" s="310"/>
      <c r="OSY90" s="308"/>
      <c r="OSZ90" s="308"/>
      <c r="OTA90" s="308"/>
      <c r="OTB90" s="308"/>
      <c r="OTC90" s="308"/>
      <c r="OTD90" s="308"/>
      <c r="OTE90" s="308"/>
      <c r="OTF90" s="308"/>
      <c r="OTG90" s="315"/>
      <c r="OTH90" s="319"/>
      <c r="OTI90" s="317"/>
      <c r="OTJ90" s="305"/>
      <c r="OTK90" s="306"/>
      <c r="OTL90" s="314"/>
      <c r="OTM90" s="308"/>
      <c r="OTN90" s="308"/>
      <c r="OTO90" s="308"/>
      <c r="OTP90" s="308"/>
      <c r="OTQ90" s="308"/>
      <c r="OTR90" s="308"/>
      <c r="OTS90" s="308"/>
      <c r="OTT90" s="308"/>
      <c r="OTU90" s="308"/>
      <c r="OTV90" s="308"/>
      <c r="OTW90" s="308"/>
      <c r="OTX90" s="308"/>
      <c r="OTY90" s="309"/>
      <c r="OTZ90" s="310"/>
      <c r="OUA90" s="308"/>
      <c r="OUB90" s="308"/>
      <c r="OUC90" s="308"/>
      <c r="OUD90" s="308"/>
      <c r="OUE90" s="308"/>
      <c r="OUF90" s="308"/>
      <c r="OUG90" s="308"/>
      <c r="OUH90" s="308"/>
      <c r="OUI90" s="315"/>
      <c r="OUJ90" s="319"/>
      <c r="OUK90" s="317"/>
      <c r="OUL90" s="305"/>
      <c r="OUM90" s="306"/>
      <c r="OUN90" s="314"/>
      <c r="OUO90" s="308"/>
      <c r="OUP90" s="308"/>
      <c r="OUQ90" s="308"/>
      <c r="OUR90" s="308"/>
      <c r="OUS90" s="308"/>
      <c r="OUT90" s="308"/>
      <c r="OUU90" s="308"/>
      <c r="OUV90" s="308"/>
      <c r="OUW90" s="308"/>
      <c r="OUX90" s="308"/>
      <c r="OUY90" s="308"/>
      <c r="OUZ90" s="308"/>
      <c r="OVA90" s="309"/>
      <c r="OVB90" s="310"/>
      <c r="OVC90" s="308"/>
      <c r="OVD90" s="308"/>
      <c r="OVE90" s="308"/>
      <c r="OVF90" s="308"/>
      <c r="OVG90" s="308"/>
      <c r="OVH90" s="308"/>
      <c r="OVI90" s="308"/>
      <c r="OVJ90" s="308"/>
      <c r="OVK90" s="315"/>
      <c r="OVL90" s="319"/>
      <c r="OVM90" s="317"/>
      <c r="OVN90" s="305"/>
      <c r="OVO90" s="306"/>
      <c r="OVP90" s="314"/>
      <c r="OVQ90" s="308"/>
      <c r="OVR90" s="308"/>
      <c r="OVS90" s="308"/>
      <c r="OVT90" s="308"/>
      <c r="OVU90" s="308"/>
      <c r="OVV90" s="308"/>
      <c r="OVW90" s="308"/>
      <c r="OVX90" s="308"/>
      <c r="OVY90" s="308"/>
      <c r="OVZ90" s="308"/>
      <c r="OWA90" s="308"/>
      <c r="OWB90" s="308"/>
      <c r="OWC90" s="309"/>
      <c r="OWD90" s="310"/>
      <c r="OWE90" s="308"/>
      <c r="OWF90" s="308"/>
      <c r="OWG90" s="308"/>
      <c r="OWH90" s="308"/>
      <c r="OWI90" s="308"/>
      <c r="OWJ90" s="308"/>
      <c r="OWK90" s="308"/>
      <c r="OWL90" s="308"/>
      <c r="OWM90" s="315"/>
      <c r="OWN90" s="319"/>
      <c r="OWO90" s="317"/>
      <c r="OWP90" s="305"/>
      <c r="OWQ90" s="306"/>
      <c r="OWR90" s="314"/>
      <c r="OWS90" s="308"/>
      <c r="OWT90" s="308"/>
      <c r="OWU90" s="308"/>
      <c r="OWV90" s="308"/>
      <c r="OWW90" s="308"/>
      <c r="OWX90" s="308"/>
      <c r="OWY90" s="308"/>
      <c r="OWZ90" s="308"/>
      <c r="OXA90" s="308"/>
      <c r="OXB90" s="308"/>
      <c r="OXC90" s="308"/>
      <c r="OXD90" s="308"/>
      <c r="OXE90" s="309"/>
      <c r="OXF90" s="310"/>
      <c r="OXG90" s="308"/>
      <c r="OXH90" s="308"/>
      <c r="OXI90" s="308"/>
      <c r="OXJ90" s="308"/>
      <c r="OXK90" s="308"/>
      <c r="OXL90" s="308"/>
      <c r="OXM90" s="308"/>
      <c r="OXN90" s="308"/>
      <c r="OXO90" s="315"/>
      <c r="OXP90" s="319"/>
      <c r="OXQ90" s="317"/>
      <c r="OXR90" s="305"/>
      <c r="OXS90" s="306"/>
      <c r="OXT90" s="314"/>
      <c r="OXU90" s="308"/>
      <c r="OXV90" s="308"/>
      <c r="OXW90" s="308"/>
      <c r="OXX90" s="308"/>
      <c r="OXY90" s="308"/>
      <c r="OXZ90" s="308"/>
      <c r="OYA90" s="308"/>
      <c r="OYB90" s="308"/>
      <c r="OYC90" s="308"/>
      <c r="OYD90" s="308"/>
      <c r="OYE90" s="308"/>
      <c r="OYF90" s="308"/>
      <c r="OYG90" s="309"/>
      <c r="OYH90" s="310"/>
      <c r="OYI90" s="308"/>
      <c r="OYJ90" s="308"/>
      <c r="OYK90" s="308"/>
      <c r="OYL90" s="308"/>
      <c r="OYM90" s="308"/>
      <c r="OYN90" s="308"/>
      <c r="OYO90" s="308"/>
      <c r="OYP90" s="308"/>
      <c r="OYQ90" s="315"/>
      <c r="OYR90" s="319"/>
      <c r="OYS90" s="317"/>
      <c r="OYT90" s="305"/>
      <c r="OYU90" s="306"/>
      <c r="OYV90" s="314"/>
      <c r="OYW90" s="308"/>
      <c r="OYX90" s="308"/>
      <c r="OYY90" s="308"/>
      <c r="OYZ90" s="308"/>
      <c r="OZA90" s="308"/>
      <c r="OZB90" s="308"/>
      <c r="OZC90" s="308"/>
      <c r="OZD90" s="308"/>
      <c r="OZE90" s="308"/>
      <c r="OZF90" s="308"/>
      <c r="OZG90" s="308"/>
      <c r="OZH90" s="308"/>
      <c r="OZI90" s="309"/>
      <c r="OZJ90" s="310"/>
      <c r="OZK90" s="308"/>
      <c r="OZL90" s="308"/>
      <c r="OZM90" s="308"/>
      <c r="OZN90" s="308"/>
      <c r="OZO90" s="308"/>
      <c r="OZP90" s="308"/>
      <c r="OZQ90" s="308"/>
      <c r="OZR90" s="308"/>
      <c r="OZS90" s="315"/>
      <c r="OZT90" s="319"/>
      <c r="OZU90" s="317"/>
      <c r="OZV90" s="305"/>
      <c r="OZW90" s="306"/>
      <c r="OZX90" s="314"/>
      <c r="OZY90" s="308"/>
      <c r="OZZ90" s="308"/>
      <c r="PAA90" s="308"/>
      <c r="PAB90" s="308"/>
      <c r="PAC90" s="308"/>
      <c r="PAD90" s="308"/>
      <c r="PAE90" s="308"/>
      <c r="PAF90" s="308"/>
      <c r="PAG90" s="308"/>
      <c r="PAH90" s="308"/>
      <c r="PAI90" s="308"/>
      <c r="PAJ90" s="308"/>
      <c r="PAK90" s="309"/>
      <c r="PAL90" s="310"/>
      <c r="PAM90" s="308"/>
      <c r="PAN90" s="308"/>
      <c r="PAO90" s="308"/>
      <c r="PAP90" s="308"/>
      <c r="PAQ90" s="308"/>
      <c r="PAR90" s="308"/>
      <c r="PAS90" s="308"/>
      <c r="PAT90" s="308"/>
      <c r="PAU90" s="315"/>
      <c r="PAV90" s="319"/>
      <c r="PAW90" s="317"/>
      <c r="PAX90" s="305"/>
      <c r="PAY90" s="306"/>
      <c r="PAZ90" s="314"/>
      <c r="PBA90" s="308"/>
      <c r="PBB90" s="308"/>
      <c r="PBC90" s="308"/>
      <c r="PBD90" s="308"/>
      <c r="PBE90" s="308"/>
      <c r="PBF90" s="308"/>
      <c r="PBG90" s="308"/>
      <c r="PBH90" s="308"/>
      <c r="PBI90" s="308"/>
      <c r="PBJ90" s="308"/>
      <c r="PBK90" s="308"/>
      <c r="PBL90" s="308"/>
      <c r="PBM90" s="309"/>
      <c r="PBN90" s="310"/>
      <c r="PBO90" s="308"/>
      <c r="PBP90" s="308"/>
      <c r="PBQ90" s="308"/>
      <c r="PBR90" s="308"/>
      <c r="PBS90" s="308"/>
      <c r="PBT90" s="308"/>
      <c r="PBU90" s="308"/>
      <c r="PBV90" s="308"/>
      <c r="PBW90" s="315"/>
      <c r="PBX90" s="319"/>
      <c r="PBY90" s="317"/>
      <c r="PBZ90" s="305"/>
      <c r="PCA90" s="306"/>
      <c r="PCB90" s="314"/>
      <c r="PCC90" s="308"/>
      <c r="PCD90" s="308"/>
      <c r="PCE90" s="308"/>
      <c r="PCF90" s="308"/>
      <c r="PCG90" s="308"/>
      <c r="PCH90" s="308"/>
      <c r="PCI90" s="308"/>
      <c r="PCJ90" s="308"/>
      <c r="PCK90" s="308"/>
      <c r="PCL90" s="308"/>
      <c r="PCM90" s="308"/>
      <c r="PCN90" s="308"/>
      <c r="PCO90" s="309"/>
      <c r="PCP90" s="310"/>
      <c r="PCQ90" s="308"/>
      <c r="PCR90" s="308"/>
      <c r="PCS90" s="308"/>
      <c r="PCT90" s="308"/>
      <c r="PCU90" s="308"/>
      <c r="PCV90" s="308"/>
      <c r="PCW90" s="308"/>
      <c r="PCX90" s="308"/>
      <c r="PCY90" s="315"/>
      <c r="PCZ90" s="319"/>
      <c r="PDA90" s="317"/>
      <c r="PDB90" s="305"/>
      <c r="PDC90" s="306"/>
      <c r="PDD90" s="314"/>
      <c r="PDE90" s="308"/>
      <c r="PDF90" s="308"/>
      <c r="PDG90" s="308"/>
      <c r="PDH90" s="308"/>
      <c r="PDI90" s="308"/>
      <c r="PDJ90" s="308"/>
      <c r="PDK90" s="308"/>
      <c r="PDL90" s="308"/>
      <c r="PDM90" s="308"/>
      <c r="PDN90" s="308"/>
      <c r="PDO90" s="308"/>
      <c r="PDP90" s="308"/>
      <c r="PDQ90" s="309"/>
      <c r="PDR90" s="310"/>
      <c r="PDS90" s="308"/>
      <c r="PDT90" s="308"/>
      <c r="PDU90" s="308"/>
      <c r="PDV90" s="308"/>
      <c r="PDW90" s="308"/>
      <c r="PDX90" s="308"/>
      <c r="PDY90" s="308"/>
      <c r="PDZ90" s="308"/>
      <c r="PEA90" s="315"/>
      <c r="PEB90" s="319"/>
      <c r="PEC90" s="317"/>
      <c r="PED90" s="305"/>
      <c r="PEE90" s="306"/>
      <c r="PEF90" s="314"/>
      <c r="PEG90" s="308"/>
      <c r="PEH90" s="308"/>
      <c r="PEI90" s="308"/>
      <c r="PEJ90" s="308"/>
      <c r="PEK90" s="308"/>
      <c r="PEL90" s="308"/>
      <c r="PEM90" s="308"/>
      <c r="PEN90" s="308"/>
      <c r="PEO90" s="308"/>
      <c r="PEP90" s="308"/>
      <c r="PEQ90" s="308"/>
      <c r="PER90" s="308"/>
      <c r="PES90" s="309"/>
      <c r="PET90" s="310"/>
      <c r="PEU90" s="308"/>
      <c r="PEV90" s="308"/>
      <c r="PEW90" s="308"/>
      <c r="PEX90" s="308"/>
      <c r="PEY90" s="308"/>
      <c r="PEZ90" s="308"/>
      <c r="PFA90" s="308"/>
      <c r="PFB90" s="308"/>
      <c r="PFC90" s="315"/>
      <c r="PFD90" s="319"/>
      <c r="PFE90" s="317"/>
      <c r="PFF90" s="305"/>
      <c r="PFG90" s="306"/>
      <c r="PFH90" s="314"/>
      <c r="PFI90" s="308"/>
      <c r="PFJ90" s="308"/>
      <c r="PFK90" s="308"/>
      <c r="PFL90" s="308"/>
      <c r="PFM90" s="308"/>
      <c r="PFN90" s="308"/>
      <c r="PFO90" s="308"/>
      <c r="PFP90" s="308"/>
      <c r="PFQ90" s="308"/>
      <c r="PFR90" s="308"/>
      <c r="PFS90" s="308"/>
      <c r="PFT90" s="308"/>
      <c r="PFU90" s="309"/>
      <c r="PFV90" s="310"/>
      <c r="PFW90" s="308"/>
      <c r="PFX90" s="308"/>
      <c r="PFY90" s="308"/>
      <c r="PFZ90" s="308"/>
      <c r="PGA90" s="308"/>
      <c r="PGB90" s="308"/>
      <c r="PGC90" s="308"/>
      <c r="PGD90" s="308"/>
      <c r="PGE90" s="315"/>
      <c r="PGF90" s="319"/>
      <c r="PGG90" s="317"/>
      <c r="PGH90" s="305"/>
      <c r="PGI90" s="306"/>
      <c r="PGJ90" s="314"/>
      <c r="PGK90" s="308"/>
      <c r="PGL90" s="308"/>
      <c r="PGM90" s="308"/>
      <c r="PGN90" s="308"/>
      <c r="PGO90" s="308"/>
      <c r="PGP90" s="308"/>
      <c r="PGQ90" s="308"/>
      <c r="PGR90" s="308"/>
      <c r="PGS90" s="308"/>
      <c r="PGT90" s="308"/>
      <c r="PGU90" s="308"/>
      <c r="PGV90" s="308"/>
      <c r="PGW90" s="309"/>
      <c r="PGX90" s="310"/>
      <c r="PGY90" s="308"/>
      <c r="PGZ90" s="308"/>
      <c r="PHA90" s="308"/>
      <c r="PHB90" s="308"/>
      <c r="PHC90" s="308"/>
      <c r="PHD90" s="308"/>
      <c r="PHE90" s="308"/>
      <c r="PHF90" s="308"/>
      <c r="PHG90" s="315"/>
      <c r="PHH90" s="319"/>
      <c r="PHI90" s="317"/>
      <c r="PHJ90" s="305"/>
      <c r="PHK90" s="306"/>
      <c r="PHL90" s="314"/>
      <c r="PHM90" s="308"/>
      <c r="PHN90" s="308"/>
      <c r="PHO90" s="308"/>
      <c r="PHP90" s="308"/>
      <c r="PHQ90" s="308"/>
      <c r="PHR90" s="308"/>
      <c r="PHS90" s="308"/>
      <c r="PHT90" s="308"/>
      <c r="PHU90" s="308"/>
      <c r="PHV90" s="308"/>
      <c r="PHW90" s="308"/>
      <c r="PHX90" s="308"/>
      <c r="PHY90" s="309"/>
      <c r="PHZ90" s="310"/>
      <c r="PIA90" s="308"/>
      <c r="PIB90" s="308"/>
      <c r="PIC90" s="308"/>
      <c r="PID90" s="308"/>
      <c r="PIE90" s="308"/>
      <c r="PIF90" s="308"/>
      <c r="PIG90" s="308"/>
      <c r="PIH90" s="308"/>
      <c r="PII90" s="315"/>
      <c r="PIJ90" s="319"/>
      <c r="PIK90" s="317"/>
      <c r="PIL90" s="305"/>
      <c r="PIM90" s="306"/>
      <c r="PIN90" s="314"/>
      <c r="PIO90" s="308"/>
      <c r="PIP90" s="308"/>
      <c r="PIQ90" s="308"/>
      <c r="PIR90" s="308"/>
      <c r="PIS90" s="308"/>
      <c r="PIT90" s="308"/>
      <c r="PIU90" s="308"/>
      <c r="PIV90" s="308"/>
      <c r="PIW90" s="308"/>
      <c r="PIX90" s="308"/>
      <c r="PIY90" s="308"/>
      <c r="PIZ90" s="308"/>
      <c r="PJA90" s="309"/>
      <c r="PJB90" s="310"/>
      <c r="PJC90" s="308"/>
      <c r="PJD90" s="308"/>
      <c r="PJE90" s="308"/>
      <c r="PJF90" s="308"/>
      <c r="PJG90" s="308"/>
      <c r="PJH90" s="308"/>
      <c r="PJI90" s="308"/>
      <c r="PJJ90" s="308"/>
      <c r="PJK90" s="315"/>
      <c r="PJL90" s="319"/>
      <c r="PJM90" s="317"/>
      <c r="PJN90" s="305"/>
      <c r="PJO90" s="306"/>
      <c r="PJP90" s="314"/>
      <c r="PJQ90" s="308"/>
      <c r="PJR90" s="308"/>
      <c r="PJS90" s="308"/>
      <c r="PJT90" s="308"/>
      <c r="PJU90" s="308"/>
      <c r="PJV90" s="308"/>
      <c r="PJW90" s="308"/>
      <c r="PJX90" s="308"/>
      <c r="PJY90" s="308"/>
      <c r="PJZ90" s="308"/>
      <c r="PKA90" s="308"/>
      <c r="PKB90" s="308"/>
      <c r="PKC90" s="309"/>
      <c r="PKD90" s="310"/>
      <c r="PKE90" s="308"/>
      <c r="PKF90" s="308"/>
      <c r="PKG90" s="308"/>
      <c r="PKH90" s="308"/>
      <c r="PKI90" s="308"/>
      <c r="PKJ90" s="308"/>
      <c r="PKK90" s="308"/>
      <c r="PKL90" s="308"/>
      <c r="PKM90" s="315"/>
      <c r="PKN90" s="319"/>
      <c r="PKO90" s="317"/>
      <c r="PKP90" s="305"/>
      <c r="PKQ90" s="306"/>
      <c r="PKR90" s="314"/>
      <c r="PKS90" s="308"/>
      <c r="PKT90" s="308"/>
      <c r="PKU90" s="308"/>
      <c r="PKV90" s="308"/>
      <c r="PKW90" s="308"/>
      <c r="PKX90" s="308"/>
      <c r="PKY90" s="308"/>
      <c r="PKZ90" s="308"/>
      <c r="PLA90" s="308"/>
      <c r="PLB90" s="308"/>
      <c r="PLC90" s="308"/>
      <c r="PLD90" s="308"/>
      <c r="PLE90" s="309"/>
      <c r="PLF90" s="310"/>
      <c r="PLG90" s="308"/>
      <c r="PLH90" s="308"/>
      <c r="PLI90" s="308"/>
      <c r="PLJ90" s="308"/>
      <c r="PLK90" s="308"/>
      <c r="PLL90" s="308"/>
      <c r="PLM90" s="308"/>
      <c r="PLN90" s="308"/>
      <c r="PLO90" s="315"/>
      <c r="PLP90" s="319"/>
      <c r="PLQ90" s="317"/>
      <c r="PLR90" s="305"/>
      <c r="PLS90" s="306"/>
      <c r="PLT90" s="314"/>
      <c r="PLU90" s="308"/>
      <c r="PLV90" s="308"/>
      <c r="PLW90" s="308"/>
      <c r="PLX90" s="308"/>
      <c r="PLY90" s="308"/>
      <c r="PLZ90" s="308"/>
      <c r="PMA90" s="308"/>
      <c r="PMB90" s="308"/>
      <c r="PMC90" s="308"/>
      <c r="PMD90" s="308"/>
      <c r="PME90" s="308"/>
      <c r="PMF90" s="308"/>
      <c r="PMG90" s="309"/>
      <c r="PMH90" s="310"/>
      <c r="PMI90" s="308"/>
      <c r="PMJ90" s="308"/>
      <c r="PMK90" s="308"/>
      <c r="PML90" s="308"/>
      <c r="PMM90" s="308"/>
      <c r="PMN90" s="308"/>
      <c r="PMO90" s="308"/>
      <c r="PMP90" s="308"/>
      <c r="PMQ90" s="315"/>
      <c r="PMR90" s="319"/>
      <c r="PMS90" s="317"/>
      <c r="PMT90" s="305"/>
      <c r="PMU90" s="306"/>
      <c r="PMV90" s="314"/>
      <c r="PMW90" s="308"/>
      <c r="PMX90" s="308"/>
      <c r="PMY90" s="308"/>
      <c r="PMZ90" s="308"/>
      <c r="PNA90" s="308"/>
      <c r="PNB90" s="308"/>
      <c r="PNC90" s="308"/>
      <c r="PND90" s="308"/>
      <c r="PNE90" s="308"/>
      <c r="PNF90" s="308"/>
      <c r="PNG90" s="308"/>
      <c r="PNH90" s="308"/>
      <c r="PNI90" s="309"/>
      <c r="PNJ90" s="310"/>
      <c r="PNK90" s="308"/>
      <c r="PNL90" s="308"/>
      <c r="PNM90" s="308"/>
      <c r="PNN90" s="308"/>
      <c r="PNO90" s="308"/>
      <c r="PNP90" s="308"/>
      <c r="PNQ90" s="308"/>
      <c r="PNR90" s="308"/>
      <c r="PNS90" s="315"/>
      <c r="PNT90" s="319"/>
      <c r="PNU90" s="317"/>
      <c r="PNV90" s="305"/>
      <c r="PNW90" s="306"/>
      <c r="PNX90" s="314"/>
      <c r="PNY90" s="308"/>
      <c r="PNZ90" s="308"/>
      <c r="POA90" s="308"/>
      <c r="POB90" s="308"/>
      <c r="POC90" s="308"/>
      <c r="POD90" s="308"/>
      <c r="POE90" s="308"/>
      <c r="POF90" s="308"/>
      <c r="POG90" s="308"/>
      <c r="POH90" s="308"/>
      <c r="POI90" s="308"/>
      <c r="POJ90" s="308"/>
      <c r="POK90" s="309"/>
      <c r="POL90" s="310"/>
      <c r="POM90" s="308"/>
      <c r="PON90" s="308"/>
      <c r="POO90" s="308"/>
      <c r="POP90" s="308"/>
      <c r="POQ90" s="308"/>
      <c r="POR90" s="308"/>
      <c r="POS90" s="308"/>
      <c r="POT90" s="308"/>
      <c r="POU90" s="315"/>
      <c r="POV90" s="319"/>
      <c r="POW90" s="317"/>
      <c r="POX90" s="305"/>
      <c r="POY90" s="306"/>
      <c r="POZ90" s="314"/>
      <c r="PPA90" s="308"/>
      <c r="PPB90" s="308"/>
      <c r="PPC90" s="308"/>
      <c r="PPD90" s="308"/>
      <c r="PPE90" s="308"/>
      <c r="PPF90" s="308"/>
      <c r="PPG90" s="308"/>
      <c r="PPH90" s="308"/>
      <c r="PPI90" s="308"/>
      <c r="PPJ90" s="308"/>
      <c r="PPK90" s="308"/>
      <c r="PPL90" s="308"/>
      <c r="PPM90" s="309"/>
      <c r="PPN90" s="310"/>
      <c r="PPO90" s="308"/>
      <c r="PPP90" s="308"/>
      <c r="PPQ90" s="308"/>
      <c r="PPR90" s="308"/>
      <c r="PPS90" s="308"/>
      <c r="PPT90" s="308"/>
      <c r="PPU90" s="308"/>
      <c r="PPV90" s="308"/>
      <c r="PPW90" s="315"/>
      <c r="PPX90" s="319"/>
      <c r="PPY90" s="317"/>
      <c r="PPZ90" s="305"/>
      <c r="PQA90" s="306"/>
      <c r="PQB90" s="314"/>
      <c r="PQC90" s="308"/>
      <c r="PQD90" s="308"/>
      <c r="PQE90" s="308"/>
      <c r="PQF90" s="308"/>
      <c r="PQG90" s="308"/>
      <c r="PQH90" s="308"/>
      <c r="PQI90" s="308"/>
      <c r="PQJ90" s="308"/>
      <c r="PQK90" s="308"/>
      <c r="PQL90" s="308"/>
      <c r="PQM90" s="308"/>
      <c r="PQN90" s="308"/>
      <c r="PQO90" s="309"/>
      <c r="PQP90" s="310"/>
      <c r="PQQ90" s="308"/>
      <c r="PQR90" s="308"/>
      <c r="PQS90" s="308"/>
      <c r="PQT90" s="308"/>
      <c r="PQU90" s="308"/>
      <c r="PQV90" s="308"/>
      <c r="PQW90" s="308"/>
      <c r="PQX90" s="308"/>
      <c r="PQY90" s="315"/>
      <c r="PQZ90" s="319"/>
      <c r="PRA90" s="317"/>
      <c r="PRB90" s="305"/>
      <c r="PRC90" s="306"/>
      <c r="PRD90" s="314"/>
      <c r="PRE90" s="308"/>
      <c r="PRF90" s="308"/>
      <c r="PRG90" s="308"/>
      <c r="PRH90" s="308"/>
      <c r="PRI90" s="308"/>
      <c r="PRJ90" s="308"/>
      <c r="PRK90" s="308"/>
      <c r="PRL90" s="308"/>
      <c r="PRM90" s="308"/>
      <c r="PRN90" s="308"/>
      <c r="PRO90" s="308"/>
      <c r="PRP90" s="308"/>
      <c r="PRQ90" s="309"/>
      <c r="PRR90" s="310"/>
      <c r="PRS90" s="308"/>
      <c r="PRT90" s="308"/>
      <c r="PRU90" s="308"/>
      <c r="PRV90" s="308"/>
      <c r="PRW90" s="308"/>
      <c r="PRX90" s="308"/>
      <c r="PRY90" s="308"/>
      <c r="PRZ90" s="308"/>
      <c r="PSA90" s="315"/>
      <c r="PSB90" s="319"/>
      <c r="PSC90" s="317"/>
      <c r="PSD90" s="305"/>
      <c r="PSE90" s="306"/>
      <c r="PSF90" s="314"/>
      <c r="PSG90" s="308"/>
      <c r="PSH90" s="308"/>
      <c r="PSI90" s="308"/>
      <c r="PSJ90" s="308"/>
      <c r="PSK90" s="308"/>
      <c r="PSL90" s="308"/>
      <c r="PSM90" s="308"/>
      <c r="PSN90" s="308"/>
      <c r="PSO90" s="308"/>
      <c r="PSP90" s="308"/>
      <c r="PSQ90" s="308"/>
      <c r="PSR90" s="308"/>
      <c r="PSS90" s="309"/>
      <c r="PST90" s="310"/>
      <c r="PSU90" s="308"/>
      <c r="PSV90" s="308"/>
      <c r="PSW90" s="308"/>
      <c r="PSX90" s="308"/>
      <c r="PSY90" s="308"/>
      <c r="PSZ90" s="308"/>
      <c r="PTA90" s="308"/>
      <c r="PTB90" s="308"/>
      <c r="PTC90" s="315"/>
      <c r="PTD90" s="319"/>
      <c r="PTE90" s="317"/>
      <c r="PTF90" s="305"/>
      <c r="PTG90" s="306"/>
      <c r="PTH90" s="314"/>
      <c r="PTI90" s="308"/>
      <c r="PTJ90" s="308"/>
      <c r="PTK90" s="308"/>
      <c r="PTL90" s="308"/>
      <c r="PTM90" s="308"/>
      <c r="PTN90" s="308"/>
      <c r="PTO90" s="308"/>
      <c r="PTP90" s="308"/>
      <c r="PTQ90" s="308"/>
      <c r="PTR90" s="308"/>
      <c r="PTS90" s="308"/>
      <c r="PTT90" s="308"/>
      <c r="PTU90" s="309"/>
      <c r="PTV90" s="310"/>
      <c r="PTW90" s="308"/>
      <c r="PTX90" s="308"/>
      <c r="PTY90" s="308"/>
      <c r="PTZ90" s="308"/>
      <c r="PUA90" s="308"/>
      <c r="PUB90" s="308"/>
      <c r="PUC90" s="308"/>
      <c r="PUD90" s="308"/>
      <c r="PUE90" s="315"/>
      <c r="PUF90" s="319"/>
      <c r="PUG90" s="317"/>
      <c r="PUH90" s="305"/>
      <c r="PUI90" s="306"/>
      <c r="PUJ90" s="314"/>
      <c r="PUK90" s="308"/>
      <c r="PUL90" s="308"/>
      <c r="PUM90" s="308"/>
      <c r="PUN90" s="308"/>
      <c r="PUO90" s="308"/>
      <c r="PUP90" s="308"/>
      <c r="PUQ90" s="308"/>
      <c r="PUR90" s="308"/>
      <c r="PUS90" s="308"/>
      <c r="PUT90" s="308"/>
      <c r="PUU90" s="308"/>
      <c r="PUV90" s="308"/>
      <c r="PUW90" s="309"/>
      <c r="PUX90" s="310"/>
      <c r="PUY90" s="308"/>
      <c r="PUZ90" s="308"/>
      <c r="PVA90" s="308"/>
      <c r="PVB90" s="308"/>
      <c r="PVC90" s="308"/>
      <c r="PVD90" s="308"/>
      <c r="PVE90" s="308"/>
      <c r="PVF90" s="308"/>
      <c r="PVG90" s="315"/>
      <c r="PVH90" s="319"/>
      <c r="PVI90" s="317"/>
      <c r="PVJ90" s="305"/>
      <c r="PVK90" s="306"/>
      <c r="PVL90" s="314"/>
      <c r="PVM90" s="308"/>
      <c r="PVN90" s="308"/>
      <c r="PVO90" s="308"/>
      <c r="PVP90" s="308"/>
      <c r="PVQ90" s="308"/>
      <c r="PVR90" s="308"/>
      <c r="PVS90" s="308"/>
      <c r="PVT90" s="308"/>
      <c r="PVU90" s="308"/>
      <c r="PVV90" s="308"/>
      <c r="PVW90" s="308"/>
      <c r="PVX90" s="308"/>
      <c r="PVY90" s="309"/>
      <c r="PVZ90" s="310"/>
      <c r="PWA90" s="308"/>
      <c r="PWB90" s="308"/>
      <c r="PWC90" s="308"/>
      <c r="PWD90" s="308"/>
      <c r="PWE90" s="308"/>
      <c r="PWF90" s="308"/>
      <c r="PWG90" s="308"/>
      <c r="PWH90" s="308"/>
      <c r="PWI90" s="315"/>
      <c r="PWJ90" s="319"/>
      <c r="PWK90" s="317"/>
      <c r="PWL90" s="305"/>
      <c r="PWM90" s="306"/>
      <c r="PWN90" s="314"/>
      <c r="PWO90" s="308"/>
      <c r="PWP90" s="308"/>
      <c r="PWQ90" s="308"/>
      <c r="PWR90" s="308"/>
      <c r="PWS90" s="308"/>
      <c r="PWT90" s="308"/>
      <c r="PWU90" s="308"/>
      <c r="PWV90" s="308"/>
      <c r="PWW90" s="308"/>
      <c r="PWX90" s="308"/>
      <c r="PWY90" s="308"/>
      <c r="PWZ90" s="308"/>
      <c r="PXA90" s="309"/>
      <c r="PXB90" s="310"/>
      <c r="PXC90" s="308"/>
      <c r="PXD90" s="308"/>
      <c r="PXE90" s="308"/>
      <c r="PXF90" s="308"/>
      <c r="PXG90" s="308"/>
      <c r="PXH90" s="308"/>
      <c r="PXI90" s="308"/>
      <c r="PXJ90" s="308"/>
      <c r="PXK90" s="315"/>
      <c r="PXL90" s="319"/>
      <c r="PXM90" s="317"/>
      <c r="PXN90" s="305"/>
      <c r="PXO90" s="306"/>
      <c r="PXP90" s="314"/>
      <c r="PXQ90" s="308"/>
      <c r="PXR90" s="308"/>
      <c r="PXS90" s="308"/>
      <c r="PXT90" s="308"/>
      <c r="PXU90" s="308"/>
      <c r="PXV90" s="308"/>
      <c r="PXW90" s="308"/>
      <c r="PXX90" s="308"/>
      <c r="PXY90" s="308"/>
      <c r="PXZ90" s="308"/>
      <c r="PYA90" s="308"/>
      <c r="PYB90" s="308"/>
      <c r="PYC90" s="309"/>
      <c r="PYD90" s="310"/>
      <c r="PYE90" s="308"/>
      <c r="PYF90" s="308"/>
      <c r="PYG90" s="308"/>
      <c r="PYH90" s="308"/>
      <c r="PYI90" s="308"/>
      <c r="PYJ90" s="308"/>
      <c r="PYK90" s="308"/>
      <c r="PYL90" s="308"/>
      <c r="PYM90" s="315"/>
      <c r="PYN90" s="319"/>
      <c r="PYO90" s="317"/>
      <c r="PYP90" s="305"/>
      <c r="PYQ90" s="306"/>
      <c r="PYR90" s="314"/>
      <c r="PYS90" s="308"/>
      <c r="PYT90" s="308"/>
      <c r="PYU90" s="308"/>
      <c r="PYV90" s="308"/>
      <c r="PYW90" s="308"/>
      <c r="PYX90" s="308"/>
      <c r="PYY90" s="308"/>
      <c r="PYZ90" s="308"/>
      <c r="PZA90" s="308"/>
      <c r="PZB90" s="308"/>
      <c r="PZC90" s="308"/>
      <c r="PZD90" s="308"/>
      <c r="PZE90" s="309"/>
      <c r="PZF90" s="310"/>
      <c r="PZG90" s="308"/>
      <c r="PZH90" s="308"/>
      <c r="PZI90" s="308"/>
      <c r="PZJ90" s="308"/>
      <c r="PZK90" s="308"/>
      <c r="PZL90" s="308"/>
      <c r="PZM90" s="308"/>
      <c r="PZN90" s="308"/>
      <c r="PZO90" s="315"/>
      <c r="PZP90" s="319"/>
      <c r="PZQ90" s="317"/>
      <c r="PZR90" s="305"/>
      <c r="PZS90" s="306"/>
      <c r="PZT90" s="314"/>
      <c r="PZU90" s="308"/>
      <c r="PZV90" s="308"/>
      <c r="PZW90" s="308"/>
      <c r="PZX90" s="308"/>
      <c r="PZY90" s="308"/>
      <c r="PZZ90" s="308"/>
      <c r="QAA90" s="308"/>
      <c r="QAB90" s="308"/>
      <c r="QAC90" s="308"/>
      <c r="QAD90" s="308"/>
      <c r="QAE90" s="308"/>
      <c r="QAF90" s="308"/>
      <c r="QAG90" s="309"/>
      <c r="QAH90" s="310"/>
      <c r="QAI90" s="308"/>
      <c r="QAJ90" s="308"/>
      <c r="QAK90" s="308"/>
      <c r="QAL90" s="308"/>
      <c r="QAM90" s="308"/>
      <c r="QAN90" s="308"/>
      <c r="QAO90" s="308"/>
      <c r="QAP90" s="308"/>
      <c r="QAQ90" s="315"/>
      <c r="QAR90" s="319"/>
      <c r="QAS90" s="317"/>
      <c r="QAT90" s="305"/>
      <c r="QAU90" s="306"/>
      <c r="QAV90" s="314"/>
      <c r="QAW90" s="308"/>
      <c r="QAX90" s="308"/>
      <c r="QAY90" s="308"/>
      <c r="QAZ90" s="308"/>
      <c r="QBA90" s="308"/>
      <c r="QBB90" s="308"/>
      <c r="QBC90" s="308"/>
      <c r="QBD90" s="308"/>
      <c r="QBE90" s="308"/>
      <c r="QBF90" s="308"/>
      <c r="QBG90" s="308"/>
      <c r="QBH90" s="308"/>
      <c r="QBI90" s="309"/>
      <c r="QBJ90" s="310"/>
      <c r="QBK90" s="308"/>
      <c r="QBL90" s="308"/>
      <c r="QBM90" s="308"/>
      <c r="QBN90" s="308"/>
      <c r="QBO90" s="308"/>
      <c r="QBP90" s="308"/>
      <c r="QBQ90" s="308"/>
      <c r="QBR90" s="308"/>
      <c r="QBS90" s="315"/>
      <c r="QBT90" s="319"/>
      <c r="QBU90" s="317"/>
      <c r="QBV90" s="305"/>
      <c r="QBW90" s="306"/>
      <c r="QBX90" s="314"/>
      <c r="QBY90" s="308"/>
      <c r="QBZ90" s="308"/>
      <c r="QCA90" s="308"/>
      <c r="QCB90" s="308"/>
      <c r="QCC90" s="308"/>
      <c r="QCD90" s="308"/>
      <c r="QCE90" s="308"/>
      <c r="QCF90" s="308"/>
      <c r="QCG90" s="308"/>
      <c r="QCH90" s="308"/>
      <c r="QCI90" s="308"/>
      <c r="QCJ90" s="308"/>
      <c r="QCK90" s="309"/>
      <c r="QCL90" s="310"/>
      <c r="QCM90" s="308"/>
      <c r="QCN90" s="308"/>
      <c r="QCO90" s="308"/>
      <c r="QCP90" s="308"/>
      <c r="QCQ90" s="308"/>
      <c r="QCR90" s="308"/>
      <c r="QCS90" s="308"/>
      <c r="QCT90" s="308"/>
      <c r="QCU90" s="315"/>
      <c r="QCV90" s="319"/>
      <c r="QCW90" s="317"/>
      <c r="QCX90" s="305"/>
      <c r="QCY90" s="306"/>
      <c r="QCZ90" s="314"/>
      <c r="QDA90" s="308"/>
      <c r="QDB90" s="308"/>
      <c r="QDC90" s="308"/>
      <c r="QDD90" s="308"/>
      <c r="QDE90" s="308"/>
      <c r="QDF90" s="308"/>
      <c r="QDG90" s="308"/>
      <c r="QDH90" s="308"/>
      <c r="QDI90" s="308"/>
      <c r="QDJ90" s="308"/>
      <c r="QDK90" s="308"/>
      <c r="QDL90" s="308"/>
      <c r="QDM90" s="309"/>
      <c r="QDN90" s="310"/>
      <c r="QDO90" s="308"/>
      <c r="QDP90" s="308"/>
      <c r="QDQ90" s="308"/>
      <c r="QDR90" s="308"/>
      <c r="QDS90" s="308"/>
      <c r="QDT90" s="308"/>
      <c r="QDU90" s="308"/>
      <c r="QDV90" s="308"/>
      <c r="QDW90" s="315"/>
      <c r="QDX90" s="319"/>
      <c r="QDY90" s="317"/>
      <c r="QDZ90" s="305"/>
      <c r="QEA90" s="306"/>
      <c r="QEB90" s="314"/>
      <c r="QEC90" s="308"/>
      <c r="QED90" s="308"/>
      <c r="QEE90" s="308"/>
      <c r="QEF90" s="308"/>
      <c r="QEG90" s="308"/>
      <c r="QEH90" s="308"/>
      <c r="QEI90" s="308"/>
      <c r="QEJ90" s="308"/>
      <c r="QEK90" s="308"/>
      <c r="QEL90" s="308"/>
      <c r="QEM90" s="308"/>
      <c r="QEN90" s="308"/>
      <c r="QEO90" s="309"/>
      <c r="QEP90" s="310"/>
      <c r="QEQ90" s="308"/>
      <c r="QER90" s="308"/>
      <c r="QES90" s="308"/>
      <c r="QET90" s="308"/>
      <c r="QEU90" s="308"/>
      <c r="QEV90" s="308"/>
      <c r="QEW90" s="308"/>
      <c r="QEX90" s="308"/>
      <c r="QEY90" s="315"/>
      <c r="QEZ90" s="319"/>
      <c r="QFA90" s="317"/>
      <c r="QFB90" s="305"/>
      <c r="QFC90" s="306"/>
      <c r="QFD90" s="314"/>
      <c r="QFE90" s="308"/>
      <c r="QFF90" s="308"/>
      <c r="QFG90" s="308"/>
      <c r="QFH90" s="308"/>
      <c r="QFI90" s="308"/>
      <c r="QFJ90" s="308"/>
      <c r="QFK90" s="308"/>
      <c r="QFL90" s="308"/>
      <c r="QFM90" s="308"/>
      <c r="QFN90" s="308"/>
      <c r="QFO90" s="308"/>
      <c r="QFP90" s="308"/>
      <c r="QFQ90" s="309"/>
      <c r="QFR90" s="310"/>
      <c r="QFS90" s="308"/>
      <c r="QFT90" s="308"/>
      <c r="QFU90" s="308"/>
      <c r="QFV90" s="308"/>
      <c r="QFW90" s="308"/>
      <c r="QFX90" s="308"/>
      <c r="QFY90" s="308"/>
      <c r="QFZ90" s="308"/>
      <c r="QGA90" s="315"/>
      <c r="QGB90" s="319"/>
      <c r="QGC90" s="317"/>
      <c r="QGD90" s="305"/>
      <c r="QGE90" s="306"/>
      <c r="QGF90" s="314"/>
      <c r="QGG90" s="308"/>
      <c r="QGH90" s="308"/>
      <c r="QGI90" s="308"/>
      <c r="QGJ90" s="308"/>
      <c r="QGK90" s="308"/>
      <c r="QGL90" s="308"/>
      <c r="QGM90" s="308"/>
      <c r="QGN90" s="308"/>
      <c r="QGO90" s="308"/>
      <c r="QGP90" s="308"/>
      <c r="QGQ90" s="308"/>
      <c r="QGR90" s="308"/>
      <c r="QGS90" s="309"/>
      <c r="QGT90" s="310"/>
      <c r="QGU90" s="308"/>
      <c r="QGV90" s="308"/>
      <c r="QGW90" s="308"/>
      <c r="QGX90" s="308"/>
      <c r="QGY90" s="308"/>
      <c r="QGZ90" s="308"/>
      <c r="QHA90" s="308"/>
      <c r="QHB90" s="308"/>
      <c r="QHC90" s="315"/>
      <c r="QHD90" s="319"/>
      <c r="QHE90" s="317"/>
      <c r="QHF90" s="305"/>
      <c r="QHG90" s="306"/>
      <c r="QHH90" s="314"/>
      <c r="QHI90" s="308"/>
      <c r="QHJ90" s="308"/>
      <c r="QHK90" s="308"/>
      <c r="QHL90" s="308"/>
      <c r="QHM90" s="308"/>
      <c r="QHN90" s="308"/>
      <c r="QHO90" s="308"/>
      <c r="QHP90" s="308"/>
      <c r="QHQ90" s="308"/>
      <c r="QHR90" s="308"/>
      <c r="QHS90" s="308"/>
      <c r="QHT90" s="308"/>
      <c r="QHU90" s="309"/>
      <c r="QHV90" s="310"/>
      <c r="QHW90" s="308"/>
      <c r="QHX90" s="308"/>
      <c r="QHY90" s="308"/>
      <c r="QHZ90" s="308"/>
      <c r="QIA90" s="308"/>
      <c r="QIB90" s="308"/>
      <c r="QIC90" s="308"/>
      <c r="QID90" s="308"/>
      <c r="QIE90" s="315"/>
      <c r="QIF90" s="319"/>
      <c r="QIG90" s="317"/>
      <c r="QIH90" s="305"/>
      <c r="QII90" s="306"/>
      <c r="QIJ90" s="314"/>
      <c r="QIK90" s="308"/>
      <c r="QIL90" s="308"/>
      <c r="QIM90" s="308"/>
      <c r="QIN90" s="308"/>
      <c r="QIO90" s="308"/>
      <c r="QIP90" s="308"/>
      <c r="QIQ90" s="308"/>
      <c r="QIR90" s="308"/>
      <c r="QIS90" s="308"/>
      <c r="QIT90" s="308"/>
      <c r="QIU90" s="308"/>
      <c r="QIV90" s="308"/>
      <c r="QIW90" s="309"/>
      <c r="QIX90" s="310"/>
      <c r="QIY90" s="308"/>
      <c r="QIZ90" s="308"/>
      <c r="QJA90" s="308"/>
      <c r="QJB90" s="308"/>
      <c r="QJC90" s="308"/>
      <c r="QJD90" s="308"/>
      <c r="QJE90" s="308"/>
      <c r="QJF90" s="308"/>
      <c r="QJG90" s="315"/>
      <c r="QJH90" s="319"/>
      <c r="QJI90" s="317"/>
      <c r="QJJ90" s="305"/>
      <c r="QJK90" s="306"/>
      <c r="QJL90" s="314"/>
      <c r="QJM90" s="308"/>
      <c r="QJN90" s="308"/>
      <c r="QJO90" s="308"/>
      <c r="QJP90" s="308"/>
      <c r="QJQ90" s="308"/>
      <c r="QJR90" s="308"/>
      <c r="QJS90" s="308"/>
      <c r="QJT90" s="308"/>
      <c r="QJU90" s="308"/>
      <c r="QJV90" s="308"/>
      <c r="QJW90" s="308"/>
      <c r="QJX90" s="308"/>
      <c r="QJY90" s="309"/>
      <c r="QJZ90" s="310"/>
      <c r="QKA90" s="308"/>
      <c r="QKB90" s="308"/>
      <c r="QKC90" s="308"/>
      <c r="QKD90" s="308"/>
      <c r="QKE90" s="308"/>
      <c r="QKF90" s="308"/>
      <c r="QKG90" s="308"/>
      <c r="QKH90" s="308"/>
      <c r="QKI90" s="315"/>
      <c r="QKJ90" s="319"/>
      <c r="QKK90" s="317"/>
      <c r="QKL90" s="305"/>
      <c r="QKM90" s="306"/>
      <c r="QKN90" s="314"/>
      <c r="QKO90" s="308"/>
      <c r="QKP90" s="308"/>
      <c r="QKQ90" s="308"/>
      <c r="QKR90" s="308"/>
      <c r="QKS90" s="308"/>
      <c r="QKT90" s="308"/>
      <c r="QKU90" s="308"/>
      <c r="QKV90" s="308"/>
      <c r="QKW90" s="308"/>
      <c r="QKX90" s="308"/>
      <c r="QKY90" s="308"/>
      <c r="QKZ90" s="308"/>
      <c r="QLA90" s="309"/>
      <c r="QLB90" s="310"/>
      <c r="QLC90" s="308"/>
      <c r="QLD90" s="308"/>
      <c r="QLE90" s="308"/>
      <c r="QLF90" s="308"/>
      <c r="QLG90" s="308"/>
      <c r="QLH90" s="308"/>
      <c r="QLI90" s="308"/>
      <c r="QLJ90" s="308"/>
      <c r="QLK90" s="315"/>
      <c r="QLL90" s="319"/>
      <c r="QLM90" s="317"/>
      <c r="QLN90" s="305"/>
      <c r="QLO90" s="306"/>
      <c r="QLP90" s="314"/>
      <c r="QLQ90" s="308"/>
      <c r="QLR90" s="308"/>
      <c r="QLS90" s="308"/>
      <c r="QLT90" s="308"/>
      <c r="QLU90" s="308"/>
      <c r="QLV90" s="308"/>
      <c r="QLW90" s="308"/>
      <c r="QLX90" s="308"/>
      <c r="QLY90" s="308"/>
      <c r="QLZ90" s="308"/>
      <c r="QMA90" s="308"/>
      <c r="QMB90" s="308"/>
      <c r="QMC90" s="309"/>
      <c r="QMD90" s="310"/>
      <c r="QME90" s="308"/>
      <c r="QMF90" s="308"/>
      <c r="QMG90" s="308"/>
      <c r="QMH90" s="308"/>
      <c r="QMI90" s="308"/>
      <c r="QMJ90" s="308"/>
      <c r="QMK90" s="308"/>
      <c r="QML90" s="308"/>
      <c r="QMM90" s="315"/>
      <c r="QMN90" s="319"/>
      <c r="QMO90" s="317"/>
      <c r="QMP90" s="305"/>
      <c r="QMQ90" s="306"/>
      <c r="QMR90" s="314"/>
      <c r="QMS90" s="308"/>
      <c r="QMT90" s="308"/>
      <c r="QMU90" s="308"/>
      <c r="QMV90" s="308"/>
      <c r="QMW90" s="308"/>
      <c r="QMX90" s="308"/>
      <c r="QMY90" s="308"/>
      <c r="QMZ90" s="308"/>
      <c r="QNA90" s="308"/>
      <c r="QNB90" s="308"/>
      <c r="QNC90" s="308"/>
      <c r="QND90" s="308"/>
      <c r="QNE90" s="309"/>
      <c r="QNF90" s="310"/>
      <c r="QNG90" s="308"/>
      <c r="QNH90" s="308"/>
      <c r="QNI90" s="308"/>
      <c r="QNJ90" s="308"/>
      <c r="QNK90" s="308"/>
      <c r="QNL90" s="308"/>
      <c r="QNM90" s="308"/>
      <c r="QNN90" s="308"/>
      <c r="QNO90" s="315"/>
      <c r="QNP90" s="319"/>
      <c r="QNQ90" s="317"/>
      <c r="QNR90" s="305"/>
      <c r="QNS90" s="306"/>
      <c r="QNT90" s="314"/>
      <c r="QNU90" s="308"/>
      <c r="QNV90" s="308"/>
      <c r="QNW90" s="308"/>
      <c r="QNX90" s="308"/>
      <c r="QNY90" s="308"/>
      <c r="QNZ90" s="308"/>
      <c r="QOA90" s="308"/>
      <c r="QOB90" s="308"/>
      <c r="QOC90" s="308"/>
      <c r="QOD90" s="308"/>
      <c r="QOE90" s="308"/>
      <c r="QOF90" s="308"/>
      <c r="QOG90" s="309"/>
      <c r="QOH90" s="310"/>
      <c r="QOI90" s="308"/>
      <c r="QOJ90" s="308"/>
      <c r="QOK90" s="308"/>
      <c r="QOL90" s="308"/>
      <c r="QOM90" s="308"/>
      <c r="QON90" s="308"/>
      <c r="QOO90" s="308"/>
      <c r="QOP90" s="308"/>
      <c r="QOQ90" s="315"/>
      <c r="QOR90" s="319"/>
      <c r="QOS90" s="317"/>
      <c r="QOT90" s="305"/>
      <c r="QOU90" s="306"/>
      <c r="QOV90" s="314"/>
      <c r="QOW90" s="308"/>
      <c r="QOX90" s="308"/>
      <c r="QOY90" s="308"/>
      <c r="QOZ90" s="308"/>
      <c r="QPA90" s="308"/>
      <c r="QPB90" s="308"/>
      <c r="QPC90" s="308"/>
      <c r="QPD90" s="308"/>
      <c r="QPE90" s="308"/>
      <c r="QPF90" s="308"/>
      <c r="QPG90" s="308"/>
      <c r="QPH90" s="308"/>
      <c r="QPI90" s="309"/>
      <c r="QPJ90" s="310"/>
      <c r="QPK90" s="308"/>
      <c r="QPL90" s="308"/>
      <c r="QPM90" s="308"/>
      <c r="QPN90" s="308"/>
      <c r="QPO90" s="308"/>
      <c r="QPP90" s="308"/>
      <c r="QPQ90" s="308"/>
      <c r="QPR90" s="308"/>
      <c r="QPS90" s="315"/>
      <c r="QPT90" s="319"/>
      <c r="QPU90" s="317"/>
      <c r="QPV90" s="305"/>
      <c r="QPW90" s="306"/>
      <c r="QPX90" s="314"/>
      <c r="QPY90" s="308"/>
      <c r="QPZ90" s="308"/>
      <c r="QQA90" s="308"/>
      <c r="QQB90" s="308"/>
      <c r="QQC90" s="308"/>
      <c r="QQD90" s="308"/>
      <c r="QQE90" s="308"/>
      <c r="QQF90" s="308"/>
      <c r="QQG90" s="308"/>
      <c r="QQH90" s="308"/>
      <c r="QQI90" s="308"/>
      <c r="QQJ90" s="308"/>
      <c r="QQK90" s="309"/>
      <c r="QQL90" s="310"/>
      <c r="QQM90" s="308"/>
      <c r="QQN90" s="308"/>
      <c r="QQO90" s="308"/>
      <c r="QQP90" s="308"/>
      <c r="QQQ90" s="308"/>
      <c r="QQR90" s="308"/>
      <c r="QQS90" s="308"/>
      <c r="QQT90" s="308"/>
      <c r="QQU90" s="315"/>
      <c r="QQV90" s="319"/>
      <c r="QQW90" s="317"/>
      <c r="QQX90" s="305"/>
      <c r="QQY90" s="306"/>
      <c r="QQZ90" s="314"/>
      <c r="QRA90" s="308"/>
      <c r="QRB90" s="308"/>
      <c r="QRC90" s="308"/>
      <c r="QRD90" s="308"/>
      <c r="QRE90" s="308"/>
      <c r="QRF90" s="308"/>
      <c r="QRG90" s="308"/>
      <c r="QRH90" s="308"/>
      <c r="QRI90" s="308"/>
      <c r="QRJ90" s="308"/>
      <c r="QRK90" s="308"/>
      <c r="QRL90" s="308"/>
      <c r="QRM90" s="309"/>
      <c r="QRN90" s="310"/>
      <c r="QRO90" s="308"/>
      <c r="QRP90" s="308"/>
      <c r="QRQ90" s="308"/>
      <c r="QRR90" s="308"/>
      <c r="QRS90" s="308"/>
      <c r="QRT90" s="308"/>
      <c r="QRU90" s="308"/>
      <c r="QRV90" s="308"/>
      <c r="QRW90" s="315"/>
      <c r="QRX90" s="319"/>
      <c r="QRY90" s="317"/>
      <c r="QRZ90" s="305"/>
      <c r="QSA90" s="306"/>
      <c r="QSB90" s="314"/>
      <c r="QSC90" s="308"/>
      <c r="QSD90" s="308"/>
      <c r="QSE90" s="308"/>
      <c r="QSF90" s="308"/>
      <c r="QSG90" s="308"/>
      <c r="QSH90" s="308"/>
      <c r="QSI90" s="308"/>
      <c r="QSJ90" s="308"/>
      <c r="QSK90" s="308"/>
      <c r="QSL90" s="308"/>
      <c r="QSM90" s="308"/>
      <c r="QSN90" s="308"/>
      <c r="QSO90" s="309"/>
      <c r="QSP90" s="310"/>
      <c r="QSQ90" s="308"/>
      <c r="QSR90" s="308"/>
      <c r="QSS90" s="308"/>
      <c r="QST90" s="308"/>
      <c r="QSU90" s="308"/>
      <c r="QSV90" s="308"/>
      <c r="QSW90" s="308"/>
      <c r="QSX90" s="308"/>
      <c r="QSY90" s="315"/>
      <c r="QSZ90" s="319"/>
      <c r="QTA90" s="317"/>
      <c r="QTB90" s="305"/>
      <c r="QTC90" s="306"/>
      <c r="QTD90" s="314"/>
      <c r="QTE90" s="308"/>
      <c r="QTF90" s="308"/>
      <c r="QTG90" s="308"/>
      <c r="QTH90" s="308"/>
      <c r="QTI90" s="308"/>
      <c r="QTJ90" s="308"/>
      <c r="QTK90" s="308"/>
      <c r="QTL90" s="308"/>
      <c r="QTM90" s="308"/>
      <c r="QTN90" s="308"/>
      <c r="QTO90" s="308"/>
      <c r="QTP90" s="308"/>
      <c r="QTQ90" s="309"/>
      <c r="QTR90" s="310"/>
      <c r="QTS90" s="308"/>
      <c r="QTT90" s="308"/>
      <c r="QTU90" s="308"/>
      <c r="QTV90" s="308"/>
      <c r="QTW90" s="308"/>
      <c r="QTX90" s="308"/>
      <c r="QTY90" s="308"/>
      <c r="QTZ90" s="308"/>
      <c r="QUA90" s="315"/>
      <c r="QUB90" s="319"/>
      <c r="QUC90" s="317"/>
      <c r="QUD90" s="305"/>
      <c r="QUE90" s="306"/>
      <c r="QUF90" s="314"/>
      <c r="QUG90" s="308"/>
      <c r="QUH90" s="308"/>
      <c r="QUI90" s="308"/>
      <c r="QUJ90" s="308"/>
      <c r="QUK90" s="308"/>
      <c r="QUL90" s="308"/>
      <c r="QUM90" s="308"/>
      <c r="QUN90" s="308"/>
      <c r="QUO90" s="308"/>
      <c r="QUP90" s="308"/>
      <c r="QUQ90" s="308"/>
      <c r="QUR90" s="308"/>
      <c r="QUS90" s="309"/>
      <c r="QUT90" s="310"/>
      <c r="QUU90" s="308"/>
      <c r="QUV90" s="308"/>
      <c r="QUW90" s="308"/>
      <c r="QUX90" s="308"/>
      <c r="QUY90" s="308"/>
      <c r="QUZ90" s="308"/>
      <c r="QVA90" s="308"/>
      <c r="QVB90" s="308"/>
      <c r="QVC90" s="315"/>
      <c r="QVD90" s="319"/>
      <c r="QVE90" s="317"/>
      <c r="QVF90" s="305"/>
      <c r="QVG90" s="306"/>
      <c r="QVH90" s="314"/>
      <c r="QVI90" s="308"/>
      <c r="QVJ90" s="308"/>
      <c r="QVK90" s="308"/>
      <c r="QVL90" s="308"/>
      <c r="QVM90" s="308"/>
      <c r="QVN90" s="308"/>
      <c r="QVO90" s="308"/>
      <c r="QVP90" s="308"/>
      <c r="QVQ90" s="308"/>
      <c r="QVR90" s="308"/>
      <c r="QVS90" s="308"/>
      <c r="QVT90" s="308"/>
      <c r="QVU90" s="309"/>
      <c r="QVV90" s="310"/>
      <c r="QVW90" s="308"/>
      <c r="QVX90" s="308"/>
      <c r="QVY90" s="308"/>
      <c r="QVZ90" s="308"/>
      <c r="QWA90" s="308"/>
      <c r="QWB90" s="308"/>
      <c r="QWC90" s="308"/>
      <c r="QWD90" s="308"/>
      <c r="QWE90" s="315"/>
      <c r="QWF90" s="319"/>
      <c r="QWG90" s="317"/>
      <c r="QWH90" s="305"/>
      <c r="QWI90" s="306"/>
      <c r="QWJ90" s="314"/>
      <c r="QWK90" s="308"/>
      <c r="QWL90" s="308"/>
      <c r="QWM90" s="308"/>
      <c r="QWN90" s="308"/>
      <c r="QWO90" s="308"/>
      <c r="QWP90" s="308"/>
      <c r="QWQ90" s="308"/>
      <c r="QWR90" s="308"/>
      <c r="QWS90" s="308"/>
      <c r="QWT90" s="308"/>
      <c r="QWU90" s="308"/>
      <c r="QWV90" s="308"/>
      <c r="QWW90" s="309"/>
      <c r="QWX90" s="310"/>
      <c r="QWY90" s="308"/>
      <c r="QWZ90" s="308"/>
      <c r="QXA90" s="308"/>
      <c r="QXB90" s="308"/>
      <c r="QXC90" s="308"/>
      <c r="QXD90" s="308"/>
      <c r="QXE90" s="308"/>
      <c r="QXF90" s="308"/>
      <c r="QXG90" s="315"/>
      <c r="QXH90" s="319"/>
      <c r="QXI90" s="317"/>
      <c r="QXJ90" s="305"/>
      <c r="QXK90" s="306"/>
      <c r="QXL90" s="314"/>
      <c r="QXM90" s="308"/>
      <c r="QXN90" s="308"/>
      <c r="QXO90" s="308"/>
      <c r="QXP90" s="308"/>
      <c r="QXQ90" s="308"/>
      <c r="QXR90" s="308"/>
      <c r="QXS90" s="308"/>
      <c r="QXT90" s="308"/>
      <c r="QXU90" s="308"/>
      <c r="QXV90" s="308"/>
      <c r="QXW90" s="308"/>
      <c r="QXX90" s="308"/>
      <c r="QXY90" s="309"/>
      <c r="QXZ90" s="310"/>
      <c r="QYA90" s="308"/>
      <c r="QYB90" s="308"/>
      <c r="QYC90" s="308"/>
      <c r="QYD90" s="308"/>
      <c r="QYE90" s="308"/>
      <c r="QYF90" s="308"/>
      <c r="QYG90" s="308"/>
      <c r="QYH90" s="308"/>
      <c r="QYI90" s="315"/>
      <c r="QYJ90" s="319"/>
      <c r="QYK90" s="317"/>
      <c r="QYL90" s="305"/>
      <c r="QYM90" s="306"/>
      <c r="QYN90" s="314"/>
      <c r="QYO90" s="308"/>
      <c r="QYP90" s="308"/>
      <c r="QYQ90" s="308"/>
      <c r="QYR90" s="308"/>
      <c r="QYS90" s="308"/>
      <c r="QYT90" s="308"/>
      <c r="QYU90" s="308"/>
      <c r="QYV90" s="308"/>
      <c r="QYW90" s="308"/>
      <c r="QYX90" s="308"/>
      <c r="QYY90" s="308"/>
      <c r="QYZ90" s="308"/>
      <c r="QZA90" s="309"/>
      <c r="QZB90" s="310"/>
      <c r="QZC90" s="308"/>
      <c r="QZD90" s="308"/>
      <c r="QZE90" s="308"/>
      <c r="QZF90" s="308"/>
      <c r="QZG90" s="308"/>
      <c r="QZH90" s="308"/>
      <c r="QZI90" s="308"/>
      <c r="QZJ90" s="308"/>
      <c r="QZK90" s="315"/>
      <c r="QZL90" s="319"/>
      <c r="QZM90" s="317"/>
      <c r="QZN90" s="305"/>
      <c r="QZO90" s="306"/>
      <c r="QZP90" s="314"/>
      <c r="QZQ90" s="308"/>
      <c r="QZR90" s="308"/>
      <c r="QZS90" s="308"/>
      <c r="QZT90" s="308"/>
      <c r="QZU90" s="308"/>
      <c r="QZV90" s="308"/>
      <c r="QZW90" s="308"/>
      <c r="QZX90" s="308"/>
      <c r="QZY90" s="308"/>
      <c r="QZZ90" s="308"/>
      <c r="RAA90" s="308"/>
      <c r="RAB90" s="308"/>
      <c r="RAC90" s="309"/>
      <c r="RAD90" s="310"/>
      <c r="RAE90" s="308"/>
      <c r="RAF90" s="308"/>
      <c r="RAG90" s="308"/>
      <c r="RAH90" s="308"/>
      <c r="RAI90" s="308"/>
      <c r="RAJ90" s="308"/>
      <c r="RAK90" s="308"/>
      <c r="RAL90" s="308"/>
      <c r="RAM90" s="315"/>
      <c r="RAN90" s="319"/>
      <c r="RAO90" s="317"/>
      <c r="RAP90" s="305"/>
      <c r="RAQ90" s="306"/>
      <c r="RAR90" s="314"/>
      <c r="RAS90" s="308"/>
      <c r="RAT90" s="308"/>
      <c r="RAU90" s="308"/>
      <c r="RAV90" s="308"/>
      <c r="RAW90" s="308"/>
      <c r="RAX90" s="308"/>
      <c r="RAY90" s="308"/>
      <c r="RAZ90" s="308"/>
      <c r="RBA90" s="308"/>
      <c r="RBB90" s="308"/>
      <c r="RBC90" s="308"/>
      <c r="RBD90" s="308"/>
      <c r="RBE90" s="309"/>
      <c r="RBF90" s="310"/>
      <c r="RBG90" s="308"/>
      <c r="RBH90" s="308"/>
      <c r="RBI90" s="308"/>
      <c r="RBJ90" s="308"/>
      <c r="RBK90" s="308"/>
      <c r="RBL90" s="308"/>
      <c r="RBM90" s="308"/>
      <c r="RBN90" s="308"/>
      <c r="RBO90" s="315"/>
      <c r="RBP90" s="319"/>
      <c r="RBQ90" s="317"/>
      <c r="RBR90" s="305"/>
      <c r="RBS90" s="306"/>
      <c r="RBT90" s="314"/>
      <c r="RBU90" s="308"/>
      <c r="RBV90" s="308"/>
      <c r="RBW90" s="308"/>
      <c r="RBX90" s="308"/>
      <c r="RBY90" s="308"/>
      <c r="RBZ90" s="308"/>
      <c r="RCA90" s="308"/>
      <c r="RCB90" s="308"/>
      <c r="RCC90" s="308"/>
      <c r="RCD90" s="308"/>
      <c r="RCE90" s="308"/>
      <c r="RCF90" s="308"/>
      <c r="RCG90" s="309"/>
      <c r="RCH90" s="310"/>
      <c r="RCI90" s="308"/>
      <c r="RCJ90" s="308"/>
      <c r="RCK90" s="308"/>
      <c r="RCL90" s="308"/>
      <c r="RCM90" s="308"/>
      <c r="RCN90" s="308"/>
      <c r="RCO90" s="308"/>
      <c r="RCP90" s="308"/>
      <c r="RCQ90" s="315"/>
      <c r="RCR90" s="319"/>
      <c r="RCS90" s="317"/>
      <c r="RCT90" s="305"/>
      <c r="RCU90" s="306"/>
      <c r="RCV90" s="314"/>
      <c r="RCW90" s="308"/>
      <c r="RCX90" s="308"/>
      <c r="RCY90" s="308"/>
      <c r="RCZ90" s="308"/>
      <c r="RDA90" s="308"/>
      <c r="RDB90" s="308"/>
      <c r="RDC90" s="308"/>
      <c r="RDD90" s="308"/>
      <c r="RDE90" s="308"/>
      <c r="RDF90" s="308"/>
      <c r="RDG90" s="308"/>
      <c r="RDH90" s="308"/>
      <c r="RDI90" s="309"/>
      <c r="RDJ90" s="310"/>
      <c r="RDK90" s="308"/>
      <c r="RDL90" s="308"/>
      <c r="RDM90" s="308"/>
      <c r="RDN90" s="308"/>
      <c r="RDO90" s="308"/>
      <c r="RDP90" s="308"/>
      <c r="RDQ90" s="308"/>
      <c r="RDR90" s="308"/>
      <c r="RDS90" s="315"/>
      <c r="RDT90" s="319"/>
      <c r="RDU90" s="317"/>
      <c r="RDV90" s="305"/>
      <c r="RDW90" s="306"/>
      <c r="RDX90" s="314"/>
      <c r="RDY90" s="308"/>
      <c r="RDZ90" s="308"/>
      <c r="REA90" s="308"/>
      <c r="REB90" s="308"/>
      <c r="REC90" s="308"/>
      <c r="RED90" s="308"/>
      <c r="REE90" s="308"/>
      <c r="REF90" s="308"/>
      <c r="REG90" s="308"/>
      <c r="REH90" s="308"/>
      <c r="REI90" s="308"/>
      <c r="REJ90" s="308"/>
      <c r="REK90" s="309"/>
      <c r="REL90" s="310"/>
      <c r="REM90" s="308"/>
      <c r="REN90" s="308"/>
      <c r="REO90" s="308"/>
      <c r="REP90" s="308"/>
      <c r="REQ90" s="308"/>
      <c r="RER90" s="308"/>
      <c r="RES90" s="308"/>
      <c r="RET90" s="308"/>
      <c r="REU90" s="315"/>
      <c r="REV90" s="319"/>
      <c r="REW90" s="317"/>
      <c r="REX90" s="305"/>
      <c r="REY90" s="306"/>
      <c r="REZ90" s="314"/>
      <c r="RFA90" s="308"/>
      <c r="RFB90" s="308"/>
      <c r="RFC90" s="308"/>
      <c r="RFD90" s="308"/>
      <c r="RFE90" s="308"/>
      <c r="RFF90" s="308"/>
      <c r="RFG90" s="308"/>
      <c r="RFH90" s="308"/>
      <c r="RFI90" s="308"/>
      <c r="RFJ90" s="308"/>
      <c r="RFK90" s="308"/>
      <c r="RFL90" s="308"/>
      <c r="RFM90" s="309"/>
      <c r="RFN90" s="310"/>
      <c r="RFO90" s="308"/>
      <c r="RFP90" s="308"/>
      <c r="RFQ90" s="308"/>
      <c r="RFR90" s="308"/>
      <c r="RFS90" s="308"/>
      <c r="RFT90" s="308"/>
      <c r="RFU90" s="308"/>
      <c r="RFV90" s="308"/>
      <c r="RFW90" s="315"/>
      <c r="RFX90" s="319"/>
      <c r="RFY90" s="317"/>
      <c r="RFZ90" s="305"/>
      <c r="RGA90" s="306"/>
      <c r="RGB90" s="314"/>
      <c r="RGC90" s="308"/>
      <c r="RGD90" s="308"/>
      <c r="RGE90" s="308"/>
      <c r="RGF90" s="308"/>
      <c r="RGG90" s="308"/>
      <c r="RGH90" s="308"/>
      <c r="RGI90" s="308"/>
      <c r="RGJ90" s="308"/>
      <c r="RGK90" s="308"/>
      <c r="RGL90" s="308"/>
      <c r="RGM90" s="308"/>
      <c r="RGN90" s="308"/>
      <c r="RGO90" s="309"/>
      <c r="RGP90" s="310"/>
      <c r="RGQ90" s="308"/>
      <c r="RGR90" s="308"/>
      <c r="RGS90" s="308"/>
      <c r="RGT90" s="308"/>
      <c r="RGU90" s="308"/>
      <c r="RGV90" s="308"/>
      <c r="RGW90" s="308"/>
      <c r="RGX90" s="308"/>
      <c r="RGY90" s="315"/>
      <c r="RGZ90" s="319"/>
      <c r="RHA90" s="317"/>
      <c r="RHB90" s="305"/>
      <c r="RHC90" s="306"/>
      <c r="RHD90" s="314"/>
      <c r="RHE90" s="308"/>
      <c r="RHF90" s="308"/>
      <c r="RHG90" s="308"/>
      <c r="RHH90" s="308"/>
      <c r="RHI90" s="308"/>
      <c r="RHJ90" s="308"/>
      <c r="RHK90" s="308"/>
      <c r="RHL90" s="308"/>
      <c r="RHM90" s="308"/>
      <c r="RHN90" s="308"/>
      <c r="RHO90" s="308"/>
      <c r="RHP90" s="308"/>
      <c r="RHQ90" s="309"/>
      <c r="RHR90" s="310"/>
      <c r="RHS90" s="308"/>
      <c r="RHT90" s="308"/>
      <c r="RHU90" s="308"/>
      <c r="RHV90" s="308"/>
      <c r="RHW90" s="308"/>
      <c r="RHX90" s="308"/>
      <c r="RHY90" s="308"/>
      <c r="RHZ90" s="308"/>
      <c r="RIA90" s="315"/>
      <c r="RIB90" s="319"/>
      <c r="RIC90" s="317"/>
      <c r="RID90" s="305"/>
      <c r="RIE90" s="306"/>
      <c r="RIF90" s="314"/>
      <c r="RIG90" s="308"/>
      <c r="RIH90" s="308"/>
      <c r="RII90" s="308"/>
      <c r="RIJ90" s="308"/>
      <c r="RIK90" s="308"/>
      <c r="RIL90" s="308"/>
      <c r="RIM90" s="308"/>
      <c r="RIN90" s="308"/>
      <c r="RIO90" s="308"/>
      <c r="RIP90" s="308"/>
      <c r="RIQ90" s="308"/>
      <c r="RIR90" s="308"/>
      <c r="RIS90" s="309"/>
      <c r="RIT90" s="310"/>
      <c r="RIU90" s="308"/>
      <c r="RIV90" s="308"/>
      <c r="RIW90" s="308"/>
      <c r="RIX90" s="308"/>
      <c r="RIY90" s="308"/>
      <c r="RIZ90" s="308"/>
      <c r="RJA90" s="308"/>
      <c r="RJB90" s="308"/>
      <c r="RJC90" s="315"/>
      <c r="RJD90" s="319"/>
      <c r="RJE90" s="317"/>
      <c r="RJF90" s="305"/>
      <c r="RJG90" s="306"/>
      <c r="RJH90" s="314"/>
      <c r="RJI90" s="308"/>
      <c r="RJJ90" s="308"/>
      <c r="RJK90" s="308"/>
      <c r="RJL90" s="308"/>
      <c r="RJM90" s="308"/>
      <c r="RJN90" s="308"/>
      <c r="RJO90" s="308"/>
      <c r="RJP90" s="308"/>
      <c r="RJQ90" s="308"/>
      <c r="RJR90" s="308"/>
      <c r="RJS90" s="308"/>
      <c r="RJT90" s="308"/>
      <c r="RJU90" s="309"/>
      <c r="RJV90" s="310"/>
      <c r="RJW90" s="308"/>
      <c r="RJX90" s="308"/>
      <c r="RJY90" s="308"/>
      <c r="RJZ90" s="308"/>
      <c r="RKA90" s="308"/>
      <c r="RKB90" s="308"/>
      <c r="RKC90" s="308"/>
      <c r="RKD90" s="308"/>
      <c r="RKE90" s="315"/>
      <c r="RKF90" s="319"/>
      <c r="RKG90" s="317"/>
      <c r="RKH90" s="305"/>
      <c r="RKI90" s="306"/>
      <c r="RKJ90" s="314"/>
      <c r="RKK90" s="308"/>
      <c r="RKL90" s="308"/>
      <c r="RKM90" s="308"/>
      <c r="RKN90" s="308"/>
      <c r="RKO90" s="308"/>
      <c r="RKP90" s="308"/>
      <c r="RKQ90" s="308"/>
      <c r="RKR90" s="308"/>
      <c r="RKS90" s="308"/>
      <c r="RKT90" s="308"/>
      <c r="RKU90" s="308"/>
      <c r="RKV90" s="308"/>
      <c r="RKW90" s="309"/>
      <c r="RKX90" s="310"/>
      <c r="RKY90" s="308"/>
      <c r="RKZ90" s="308"/>
      <c r="RLA90" s="308"/>
      <c r="RLB90" s="308"/>
      <c r="RLC90" s="308"/>
      <c r="RLD90" s="308"/>
      <c r="RLE90" s="308"/>
      <c r="RLF90" s="308"/>
      <c r="RLG90" s="315"/>
      <c r="RLH90" s="319"/>
      <c r="RLI90" s="317"/>
      <c r="RLJ90" s="305"/>
      <c r="RLK90" s="306"/>
      <c r="RLL90" s="314"/>
      <c r="RLM90" s="308"/>
      <c r="RLN90" s="308"/>
      <c r="RLO90" s="308"/>
      <c r="RLP90" s="308"/>
      <c r="RLQ90" s="308"/>
      <c r="RLR90" s="308"/>
      <c r="RLS90" s="308"/>
      <c r="RLT90" s="308"/>
      <c r="RLU90" s="308"/>
      <c r="RLV90" s="308"/>
      <c r="RLW90" s="308"/>
      <c r="RLX90" s="308"/>
      <c r="RLY90" s="309"/>
      <c r="RLZ90" s="310"/>
      <c r="RMA90" s="308"/>
      <c r="RMB90" s="308"/>
      <c r="RMC90" s="308"/>
      <c r="RMD90" s="308"/>
      <c r="RME90" s="308"/>
      <c r="RMF90" s="308"/>
      <c r="RMG90" s="308"/>
      <c r="RMH90" s="308"/>
      <c r="RMI90" s="315"/>
      <c r="RMJ90" s="319"/>
      <c r="RMK90" s="317"/>
      <c r="RML90" s="305"/>
      <c r="RMM90" s="306"/>
      <c r="RMN90" s="314"/>
      <c r="RMO90" s="308"/>
      <c r="RMP90" s="308"/>
      <c r="RMQ90" s="308"/>
      <c r="RMR90" s="308"/>
      <c r="RMS90" s="308"/>
      <c r="RMT90" s="308"/>
      <c r="RMU90" s="308"/>
      <c r="RMV90" s="308"/>
      <c r="RMW90" s="308"/>
      <c r="RMX90" s="308"/>
      <c r="RMY90" s="308"/>
      <c r="RMZ90" s="308"/>
      <c r="RNA90" s="309"/>
      <c r="RNB90" s="310"/>
      <c r="RNC90" s="308"/>
      <c r="RND90" s="308"/>
      <c r="RNE90" s="308"/>
      <c r="RNF90" s="308"/>
      <c r="RNG90" s="308"/>
      <c r="RNH90" s="308"/>
      <c r="RNI90" s="308"/>
      <c r="RNJ90" s="308"/>
      <c r="RNK90" s="315"/>
      <c r="RNL90" s="319"/>
      <c r="RNM90" s="317"/>
      <c r="RNN90" s="305"/>
      <c r="RNO90" s="306"/>
      <c r="RNP90" s="314"/>
      <c r="RNQ90" s="308"/>
      <c r="RNR90" s="308"/>
      <c r="RNS90" s="308"/>
      <c r="RNT90" s="308"/>
      <c r="RNU90" s="308"/>
      <c r="RNV90" s="308"/>
      <c r="RNW90" s="308"/>
      <c r="RNX90" s="308"/>
      <c r="RNY90" s="308"/>
      <c r="RNZ90" s="308"/>
      <c r="ROA90" s="308"/>
      <c r="ROB90" s="308"/>
      <c r="ROC90" s="309"/>
      <c r="ROD90" s="310"/>
      <c r="ROE90" s="308"/>
      <c r="ROF90" s="308"/>
      <c r="ROG90" s="308"/>
      <c r="ROH90" s="308"/>
      <c r="ROI90" s="308"/>
      <c r="ROJ90" s="308"/>
      <c r="ROK90" s="308"/>
      <c r="ROL90" s="308"/>
      <c r="ROM90" s="315"/>
      <c r="RON90" s="319"/>
      <c r="ROO90" s="317"/>
      <c r="ROP90" s="305"/>
      <c r="ROQ90" s="306"/>
      <c r="ROR90" s="314"/>
      <c r="ROS90" s="308"/>
      <c r="ROT90" s="308"/>
      <c r="ROU90" s="308"/>
      <c r="ROV90" s="308"/>
      <c r="ROW90" s="308"/>
      <c r="ROX90" s="308"/>
      <c r="ROY90" s="308"/>
      <c r="ROZ90" s="308"/>
      <c r="RPA90" s="308"/>
      <c r="RPB90" s="308"/>
      <c r="RPC90" s="308"/>
      <c r="RPD90" s="308"/>
      <c r="RPE90" s="309"/>
      <c r="RPF90" s="310"/>
      <c r="RPG90" s="308"/>
      <c r="RPH90" s="308"/>
      <c r="RPI90" s="308"/>
      <c r="RPJ90" s="308"/>
      <c r="RPK90" s="308"/>
      <c r="RPL90" s="308"/>
      <c r="RPM90" s="308"/>
      <c r="RPN90" s="308"/>
      <c r="RPO90" s="315"/>
      <c r="RPP90" s="319"/>
      <c r="RPQ90" s="317"/>
      <c r="RPR90" s="305"/>
      <c r="RPS90" s="306"/>
      <c r="RPT90" s="314"/>
      <c r="RPU90" s="308"/>
      <c r="RPV90" s="308"/>
      <c r="RPW90" s="308"/>
      <c r="RPX90" s="308"/>
      <c r="RPY90" s="308"/>
      <c r="RPZ90" s="308"/>
      <c r="RQA90" s="308"/>
      <c r="RQB90" s="308"/>
      <c r="RQC90" s="308"/>
      <c r="RQD90" s="308"/>
      <c r="RQE90" s="308"/>
      <c r="RQF90" s="308"/>
      <c r="RQG90" s="309"/>
      <c r="RQH90" s="310"/>
      <c r="RQI90" s="308"/>
      <c r="RQJ90" s="308"/>
      <c r="RQK90" s="308"/>
      <c r="RQL90" s="308"/>
      <c r="RQM90" s="308"/>
      <c r="RQN90" s="308"/>
      <c r="RQO90" s="308"/>
      <c r="RQP90" s="308"/>
      <c r="RQQ90" s="315"/>
      <c r="RQR90" s="319"/>
      <c r="RQS90" s="317"/>
      <c r="RQT90" s="305"/>
      <c r="RQU90" s="306"/>
      <c r="RQV90" s="314"/>
      <c r="RQW90" s="308"/>
      <c r="RQX90" s="308"/>
      <c r="RQY90" s="308"/>
      <c r="RQZ90" s="308"/>
      <c r="RRA90" s="308"/>
      <c r="RRB90" s="308"/>
      <c r="RRC90" s="308"/>
      <c r="RRD90" s="308"/>
      <c r="RRE90" s="308"/>
      <c r="RRF90" s="308"/>
      <c r="RRG90" s="308"/>
      <c r="RRH90" s="308"/>
      <c r="RRI90" s="309"/>
      <c r="RRJ90" s="310"/>
      <c r="RRK90" s="308"/>
      <c r="RRL90" s="308"/>
      <c r="RRM90" s="308"/>
      <c r="RRN90" s="308"/>
      <c r="RRO90" s="308"/>
      <c r="RRP90" s="308"/>
      <c r="RRQ90" s="308"/>
      <c r="RRR90" s="308"/>
      <c r="RRS90" s="315"/>
      <c r="RRT90" s="319"/>
      <c r="RRU90" s="317"/>
      <c r="RRV90" s="305"/>
      <c r="RRW90" s="306"/>
      <c r="RRX90" s="314"/>
      <c r="RRY90" s="308"/>
      <c r="RRZ90" s="308"/>
      <c r="RSA90" s="308"/>
      <c r="RSB90" s="308"/>
      <c r="RSC90" s="308"/>
      <c r="RSD90" s="308"/>
      <c r="RSE90" s="308"/>
      <c r="RSF90" s="308"/>
      <c r="RSG90" s="308"/>
      <c r="RSH90" s="308"/>
      <c r="RSI90" s="308"/>
      <c r="RSJ90" s="308"/>
      <c r="RSK90" s="309"/>
      <c r="RSL90" s="310"/>
      <c r="RSM90" s="308"/>
      <c r="RSN90" s="308"/>
      <c r="RSO90" s="308"/>
      <c r="RSP90" s="308"/>
      <c r="RSQ90" s="308"/>
      <c r="RSR90" s="308"/>
      <c r="RSS90" s="308"/>
      <c r="RST90" s="308"/>
      <c r="RSU90" s="315"/>
      <c r="RSV90" s="319"/>
      <c r="RSW90" s="317"/>
      <c r="RSX90" s="305"/>
      <c r="RSY90" s="306"/>
      <c r="RSZ90" s="314"/>
      <c r="RTA90" s="308"/>
      <c r="RTB90" s="308"/>
      <c r="RTC90" s="308"/>
      <c r="RTD90" s="308"/>
      <c r="RTE90" s="308"/>
      <c r="RTF90" s="308"/>
      <c r="RTG90" s="308"/>
      <c r="RTH90" s="308"/>
      <c r="RTI90" s="308"/>
      <c r="RTJ90" s="308"/>
      <c r="RTK90" s="308"/>
      <c r="RTL90" s="308"/>
      <c r="RTM90" s="309"/>
      <c r="RTN90" s="310"/>
      <c r="RTO90" s="308"/>
      <c r="RTP90" s="308"/>
      <c r="RTQ90" s="308"/>
      <c r="RTR90" s="308"/>
      <c r="RTS90" s="308"/>
      <c r="RTT90" s="308"/>
      <c r="RTU90" s="308"/>
      <c r="RTV90" s="308"/>
      <c r="RTW90" s="315"/>
      <c r="RTX90" s="319"/>
      <c r="RTY90" s="317"/>
      <c r="RTZ90" s="305"/>
      <c r="RUA90" s="306"/>
      <c r="RUB90" s="314"/>
      <c r="RUC90" s="308"/>
      <c r="RUD90" s="308"/>
      <c r="RUE90" s="308"/>
      <c r="RUF90" s="308"/>
      <c r="RUG90" s="308"/>
      <c r="RUH90" s="308"/>
      <c r="RUI90" s="308"/>
      <c r="RUJ90" s="308"/>
      <c r="RUK90" s="308"/>
      <c r="RUL90" s="308"/>
      <c r="RUM90" s="308"/>
      <c r="RUN90" s="308"/>
      <c r="RUO90" s="309"/>
      <c r="RUP90" s="310"/>
      <c r="RUQ90" s="308"/>
      <c r="RUR90" s="308"/>
      <c r="RUS90" s="308"/>
      <c r="RUT90" s="308"/>
      <c r="RUU90" s="308"/>
      <c r="RUV90" s="308"/>
      <c r="RUW90" s="308"/>
      <c r="RUX90" s="308"/>
      <c r="RUY90" s="315"/>
      <c r="RUZ90" s="319"/>
      <c r="RVA90" s="317"/>
      <c r="RVB90" s="305"/>
      <c r="RVC90" s="306"/>
      <c r="RVD90" s="314"/>
      <c r="RVE90" s="308"/>
      <c r="RVF90" s="308"/>
      <c r="RVG90" s="308"/>
      <c r="RVH90" s="308"/>
      <c r="RVI90" s="308"/>
      <c r="RVJ90" s="308"/>
      <c r="RVK90" s="308"/>
      <c r="RVL90" s="308"/>
      <c r="RVM90" s="308"/>
      <c r="RVN90" s="308"/>
      <c r="RVO90" s="308"/>
      <c r="RVP90" s="308"/>
      <c r="RVQ90" s="309"/>
      <c r="RVR90" s="310"/>
      <c r="RVS90" s="308"/>
      <c r="RVT90" s="308"/>
      <c r="RVU90" s="308"/>
      <c r="RVV90" s="308"/>
      <c r="RVW90" s="308"/>
      <c r="RVX90" s="308"/>
      <c r="RVY90" s="308"/>
      <c r="RVZ90" s="308"/>
      <c r="RWA90" s="315"/>
      <c r="RWB90" s="319"/>
      <c r="RWC90" s="317"/>
      <c r="RWD90" s="305"/>
      <c r="RWE90" s="306"/>
      <c r="RWF90" s="314"/>
      <c r="RWG90" s="308"/>
      <c r="RWH90" s="308"/>
      <c r="RWI90" s="308"/>
      <c r="RWJ90" s="308"/>
      <c r="RWK90" s="308"/>
      <c r="RWL90" s="308"/>
      <c r="RWM90" s="308"/>
      <c r="RWN90" s="308"/>
      <c r="RWO90" s="308"/>
      <c r="RWP90" s="308"/>
      <c r="RWQ90" s="308"/>
      <c r="RWR90" s="308"/>
      <c r="RWS90" s="309"/>
      <c r="RWT90" s="310"/>
      <c r="RWU90" s="308"/>
      <c r="RWV90" s="308"/>
      <c r="RWW90" s="308"/>
      <c r="RWX90" s="308"/>
      <c r="RWY90" s="308"/>
      <c r="RWZ90" s="308"/>
      <c r="RXA90" s="308"/>
      <c r="RXB90" s="308"/>
      <c r="RXC90" s="315"/>
      <c r="RXD90" s="319"/>
      <c r="RXE90" s="317"/>
      <c r="RXF90" s="305"/>
      <c r="RXG90" s="306"/>
      <c r="RXH90" s="314"/>
      <c r="RXI90" s="308"/>
      <c r="RXJ90" s="308"/>
      <c r="RXK90" s="308"/>
      <c r="RXL90" s="308"/>
      <c r="RXM90" s="308"/>
      <c r="RXN90" s="308"/>
      <c r="RXO90" s="308"/>
      <c r="RXP90" s="308"/>
      <c r="RXQ90" s="308"/>
      <c r="RXR90" s="308"/>
      <c r="RXS90" s="308"/>
      <c r="RXT90" s="308"/>
      <c r="RXU90" s="309"/>
      <c r="RXV90" s="310"/>
      <c r="RXW90" s="308"/>
      <c r="RXX90" s="308"/>
      <c r="RXY90" s="308"/>
      <c r="RXZ90" s="308"/>
      <c r="RYA90" s="308"/>
      <c r="RYB90" s="308"/>
      <c r="RYC90" s="308"/>
      <c r="RYD90" s="308"/>
      <c r="RYE90" s="315"/>
      <c r="RYF90" s="319"/>
      <c r="RYG90" s="317"/>
      <c r="RYH90" s="305"/>
      <c r="RYI90" s="306"/>
      <c r="RYJ90" s="314"/>
      <c r="RYK90" s="308"/>
      <c r="RYL90" s="308"/>
      <c r="RYM90" s="308"/>
      <c r="RYN90" s="308"/>
      <c r="RYO90" s="308"/>
      <c r="RYP90" s="308"/>
      <c r="RYQ90" s="308"/>
      <c r="RYR90" s="308"/>
      <c r="RYS90" s="308"/>
      <c r="RYT90" s="308"/>
      <c r="RYU90" s="308"/>
      <c r="RYV90" s="308"/>
      <c r="RYW90" s="309"/>
      <c r="RYX90" s="310"/>
      <c r="RYY90" s="308"/>
      <c r="RYZ90" s="308"/>
      <c r="RZA90" s="308"/>
      <c r="RZB90" s="308"/>
      <c r="RZC90" s="308"/>
      <c r="RZD90" s="308"/>
      <c r="RZE90" s="308"/>
      <c r="RZF90" s="308"/>
      <c r="RZG90" s="315"/>
      <c r="RZH90" s="319"/>
      <c r="RZI90" s="317"/>
      <c r="RZJ90" s="305"/>
      <c r="RZK90" s="306"/>
      <c r="RZL90" s="314"/>
      <c r="RZM90" s="308"/>
      <c r="RZN90" s="308"/>
      <c r="RZO90" s="308"/>
      <c r="RZP90" s="308"/>
      <c r="RZQ90" s="308"/>
      <c r="RZR90" s="308"/>
      <c r="RZS90" s="308"/>
      <c r="RZT90" s="308"/>
      <c r="RZU90" s="308"/>
      <c r="RZV90" s="308"/>
      <c r="RZW90" s="308"/>
      <c r="RZX90" s="308"/>
      <c r="RZY90" s="309"/>
      <c r="RZZ90" s="310"/>
      <c r="SAA90" s="308"/>
      <c r="SAB90" s="308"/>
      <c r="SAC90" s="308"/>
      <c r="SAD90" s="308"/>
      <c r="SAE90" s="308"/>
      <c r="SAF90" s="308"/>
      <c r="SAG90" s="308"/>
      <c r="SAH90" s="308"/>
      <c r="SAI90" s="315"/>
      <c r="SAJ90" s="319"/>
      <c r="SAK90" s="317"/>
      <c r="SAL90" s="305"/>
      <c r="SAM90" s="306"/>
      <c r="SAN90" s="314"/>
      <c r="SAO90" s="308"/>
      <c r="SAP90" s="308"/>
      <c r="SAQ90" s="308"/>
      <c r="SAR90" s="308"/>
      <c r="SAS90" s="308"/>
      <c r="SAT90" s="308"/>
      <c r="SAU90" s="308"/>
      <c r="SAV90" s="308"/>
      <c r="SAW90" s="308"/>
      <c r="SAX90" s="308"/>
      <c r="SAY90" s="308"/>
      <c r="SAZ90" s="308"/>
      <c r="SBA90" s="309"/>
      <c r="SBB90" s="310"/>
      <c r="SBC90" s="308"/>
      <c r="SBD90" s="308"/>
      <c r="SBE90" s="308"/>
      <c r="SBF90" s="308"/>
      <c r="SBG90" s="308"/>
      <c r="SBH90" s="308"/>
      <c r="SBI90" s="308"/>
      <c r="SBJ90" s="308"/>
      <c r="SBK90" s="315"/>
      <c r="SBL90" s="319"/>
      <c r="SBM90" s="317"/>
      <c r="SBN90" s="305"/>
      <c r="SBO90" s="306"/>
      <c r="SBP90" s="314"/>
      <c r="SBQ90" s="308"/>
      <c r="SBR90" s="308"/>
      <c r="SBS90" s="308"/>
      <c r="SBT90" s="308"/>
      <c r="SBU90" s="308"/>
      <c r="SBV90" s="308"/>
      <c r="SBW90" s="308"/>
      <c r="SBX90" s="308"/>
      <c r="SBY90" s="308"/>
      <c r="SBZ90" s="308"/>
      <c r="SCA90" s="308"/>
      <c r="SCB90" s="308"/>
      <c r="SCC90" s="309"/>
      <c r="SCD90" s="310"/>
      <c r="SCE90" s="308"/>
      <c r="SCF90" s="308"/>
      <c r="SCG90" s="308"/>
      <c r="SCH90" s="308"/>
      <c r="SCI90" s="308"/>
      <c r="SCJ90" s="308"/>
      <c r="SCK90" s="308"/>
      <c r="SCL90" s="308"/>
      <c r="SCM90" s="315"/>
      <c r="SCN90" s="319"/>
      <c r="SCO90" s="317"/>
      <c r="SCP90" s="305"/>
      <c r="SCQ90" s="306"/>
      <c r="SCR90" s="314"/>
      <c r="SCS90" s="308"/>
      <c r="SCT90" s="308"/>
      <c r="SCU90" s="308"/>
      <c r="SCV90" s="308"/>
      <c r="SCW90" s="308"/>
      <c r="SCX90" s="308"/>
      <c r="SCY90" s="308"/>
      <c r="SCZ90" s="308"/>
      <c r="SDA90" s="308"/>
      <c r="SDB90" s="308"/>
      <c r="SDC90" s="308"/>
      <c r="SDD90" s="308"/>
      <c r="SDE90" s="309"/>
      <c r="SDF90" s="310"/>
      <c r="SDG90" s="308"/>
      <c r="SDH90" s="308"/>
      <c r="SDI90" s="308"/>
      <c r="SDJ90" s="308"/>
      <c r="SDK90" s="308"/>
      <c r="SDL90" s="308"/>
      <c r="SDM90" s="308"/>
      <c r="SDN90" s="308"/>
      <c r="SDO90" s="315"/>
      <c r="SDP90" s="319"/>
      <c r="SDQ90" s="317"/>
      <c r="SDR90" s="305"/>
      <c r="SDS90" s="306"/>
      <c r="SDT90" s="314"/>
      <c r="SDU90" s="308"/>
      <c r="SDV90" s="308"/>
      <c r="SDW90" s="308"/>
      <c r="SDX90" s="308"/>
      <c r="SDY90" s="308"/>
      <c r="SDZ90" s="308"/>
      <c r="SEA90" s="308"/>
      <c r="SEB90" s="308"/>
      <c r="SEC90" s="308"/>
      <c r="SED90" s="308"/>
      <c r="SEE90" s="308"/>
      <c r="SEF90" s="308"/>
      <c r="SEG90" s="309"/>
      <c r="SEH90" s="310"/>
      <c r="SEI90" s="308"/>
      <c r="SEJ90" s="308"/>
      <c r="SEK90" s="308"/>
      <c r="SEL90" s="308"/>
      <c r="SEM90" s="308"/>
      <c r="SEN90" s="308"/>
      <c r="SEO90" s="308"/>
      <c r="SEP90" s="308"/>
      <c r="SEQ90" s="315"/>
      <c r="SER90" s="319"/>
      <c r="SES90" s="317"/>
      <c r="SET90" s="305"/>
      <c r="SEU90" s="306"/>
      <c r="SEV90" s="314"/>
      <c r="SEW90" s="308"/>
      <c r="SEX90" s="308"/>
      <c r="SEY90" s="308"/>
      <c r="SEZ90" s="308"/>
      <c r="SFA90" s="308"/>
      <c r="SFB90" s="308"/>
      <c r="SFC90" s="308"/>
      <c r="SFD90" s="308"/>
      <c r="SFE90" s="308"/>
      <c r="SFF90" s="308"/>
      <c r="SFG90" s="308"/>
      <c r="SFH90" s="308"/>
      <c r="SFI90" s="309"/>
      <c r="SFJ90" s="310"/>
      <c r="SFK90" s="308"/>
      <c r="SFL90" s="308"/>
      <c r="SFM90" s="308"/>
      <c r="SFN90" s="308"/>
      <c r="SFO90" s="308"/>
      <c r="SFP90" s="308"/>
      <c r="SFQ90" s="308"/>
      <c r="SFR90" s="308"/>
      <c r="SFS90" s="315"/>
      <c r="SFT90" s="319"/>
      <c r="SFU90" s="317"/>
      <c r="SFV90" s="305"/>
      <c r="SFW90" s="306"/>
      <c r="SFX90" s="314"/>
      <c r="SFY90" s="308"/>
      <c r="SFZ90" s="308"/>
      <c r="SGA90" s="308"/>
      <c r="SGB90" s="308"/>
      <c r="SGC90" s="308"/>
      <c r="SGD90" s="308"/>
      <c r="SGE90" s="308"/>
      <c r="SGF90" s="308"/>
      <c r="SGG90" s="308"/>
      <c r="SGH90" s="308"/>
      <c r="SGI90" s="308"/>
      <c r="SGJ90" s="308"/>
      <c r="SGK90" s="309"/>
      <c r="SGL90" s="310"/>
      <c r="SGM90" s="308"/>
      <c r="SGN90" s="308"/>
      <c r="SGO90" s="308"/>
      <c r="SGP90" s="308"/>
      <c r="SGQ90" s="308"/>
      <c r="SGR90" s="308"/>
      <c r="SGS90" s="308"/>
      <c r="SGT90" s="308"/>
      <c r="SGU90" s="315"/>
      <c r="SGV90" s="319"/>
      <c r="SGW90" s="317"/>
      <c r="SGX90" s="305"/>
      <c r="SGY90" s="306"/>
      <c r="SGZ90" s="314"/>
      <c r="SHA90" s="308"/>
      <c r="SHB90" s="308"/>
      <c r="SHC90" s="308"/>
      <c r="SHD90" s="308"/>
      <c r="SHE90" s="308"/>
      <c r="SHF90" s="308"/>
      <c r="SHG90" s="308"/>
      <c r="SHH90" s="308"/>
      <c r="SHI90" s="308"/>
      <c r="SHJ90" s="308"/>
      <c r="SHK90" s="308"/>
      <c r="SHL90" s="308"/>
      <c r="SHM90" s="309"/>
      <c r="SHN90" s="310"/>
      <c r="SHO90" s="308"/>
      <c r="SHP90" s="308"/>
      <c r="SHQ90" s="308"/>
      <c r="SHR90" s="308"/>
      <c r="SHS90" s="308"/>
      <c r="SHT90" s="308"/>
      <c r="SHU90" s="308"/>
      <c r="SHV90" s="308"/>
      <c r="SHW90" s="315"/>
      <c r="SHX90" s="319"/>
      <c r="SHY90" s="317"/>
      <c r="SHZ90" s="305"/>
      <c r="SIA90" s="306"/>
      <c r="SIB90" s="314"/>
      <c r="SIC90" s="308"/>
      <c r="SID90" s="308"/>
      <c r="SIE90" s="308"/>
      <c r="SIF90" s="308"/>
      <c r="SIG90" s="308"/>
      <c r="SIH90" s="308"/>
      <c r="SII90" s="308"/>
      <c r="SIJ90" s="308"/>
      <c r="SIK90" s="308"/>
      <c r="SIL90" s="308"/>
      <c r="SIM90" s="308"/>
      <c r="SIN90" s="308"/>
      <c r="SIO90" s="309"/>
      <c r="SIP90" s="310"/>
      <c r="SIQ90" s="308"/>
      <c r="SIR90" s="308"/>
      <c r="SIS90" s="308"/>
      <c r="SIT90" s="308"/>
      <c r="SIU90" s="308"/>
      <c r="SIV90" s="308"/>
      <c r="SIW90" s="308"/>
      <c r="SIX90" s="308"/>
      <c r="SIY90" s="315"/>
      <c r="SIZ90" s="319"/>
      <c r="SJA90" s="317"/>
      <c r="SJB90" s="305"/>
      <c r="SJC90" s="306"/>
      <c r="SJD90" s="314"/>
      <c r="SJE90" s="308"/>
      <c r="SJF90" s="308"/>
      <c r="SJG90" s="308"/>
      <c r="SJH90" s="308"/>
      <c r="SJI90" s="308"/>
      <c r="SJJ90" s="308"/>
      <c r="SJK90" s="308"/>
      <c r="SJL90" s="308"/>
      <c r="SJM90" s="308"/>
      <c r="SJN90" s="308"/>
      <c r="SJO90" s="308"/>
      <c r="SJP90" s="308"/>
      <c r="SJQ90" s="309"/>
      <c r="SJR90" s="310"/>
      <c r="SJS90" s="308"/>
      <c r="SJT90" s="308"/>
      <c r="SJU90" s="308"/>
      <c r="SJV90" s="308"/>
      <c r="SJW90" s="308"/>
      <c r="SJX90" s="308"/>
      <c r="SJY90" s="308"/>
      <c r="SJZ90" s="308"/>
      <c r="SKA90" s="315"/>
      <c r="SKB90" s="319"/>
      <c r="SKC90" s="317"/>
      <c r="SKD90" s="305"/>
      <c r="SKE90" s="306"/>
      <c r="SKF90" s="314"/>
      <c r="SKG90" s="308"/>
      <c r="SKH90" s="308"/>
      <c r="SKI90" s="308"/>
      <c r="SKJ90" s="308"/>
      <c r="SKK90" s="308"/>
      <c r="SKL90" s="308"/>
      <c r="SKM90" s="308"/>
      <c r="SKN90" s="308"/>
      <c r="SKO90" s="308"/>
      <c r="SKP90" s="308"/>
      <c r="SKQ90" s="308"/>
      <c r="SKR90" s="308"/>
      <c r="SKS90" s="309"/>
      <c r="SKT90" s="310"/>
      <c r="SKU90" s="308"/>
      <c r="SKV90" s="308"/>
      <c r="SKW90" s="308"/>
      <c r="SKX90" s="308"/>
      <c r="SKY90" s="308"/>
      <c r="SKZ90" s="308"/>
      <c r="SLA90" s="308"/>
      <c r="SLB90" s="308"/>
      <c r="SLC90" s="315"/>
      <c r="SLD90" s="319"/>
      <c r="SLE90" s="317"/>
      <c r="SLF90" s="305"/>
      <c r="SLG90" s="306"/>
      <c r="SLH90" s="314"/>
      <c r="SLI90" s="308"/>
      <c r="SLJ90" s="308"/>
      <c r="SLK90" s="308"/>
      <c r="SLL90" s="308"/>
      <c r="SLM90" s="308"/>
      <c r="SLN90" s="308"/>
      <c r="SLO90" s="308"/>
      <c r="SLP90" s="308"/>
      <c r="SLQ90" s="308"/>
      <c r="SLR90" s="308"/>
      <c r="SLS90" s="308"/>
      <c r="SLT90" s="308"/>
      <c r="SLU90" s="309"/>
      <c r="SLV90" s="310"/>
      <c r="SLW90" s="308"/>
      <c r="SLX90" s="308"/>
      <c r="SLY90" s="308"/>
      <c r="SLZ90" s="308"/>
      <c r="SMA90" s="308"/>
      <c r="SMB90" s="308"/>
      <c r="SMC90" s="308"/>
      <c r="SMD90" s="308"/>
      <c r="SME90" s="315"/>
      <c r="SMF90" s="319"/>
      <c r="SMG90" s="317"/>
      <c r="SMH90" s="305"/>
      <c r="SMI90" s="306"/>
      <c r="SMJ90" s="314"/>
      <c r="SMK90" s="308"/>
      <c r="SML90" s="308"/>
      <c r="SMM90" s="308"/>
      <c r="SMN90" s="308"/>
      <c r="SMO90" s="308"/>
      <c r="SMP90" s="308"/>
      <c r="SMQ90" s="308"/>
      <c r="SMR90" s="308"/>
      <c r="SMS90" s="308"/>
      <c r="SMT90" s="308"/>
      <c r="SMU90" s="308"/>
      <c r="SMV90" s="308"/>
      <c r="SMW90" s="309"/>
      <c r="SMX90" s="310"/>
      <c r="SMY90" s="308"/>
      <c r="SMZ90" s="308"/>
      <c r="SNA90" s="308"/>
      <c r="SNB90" s="308"/>
      <c r="SNC90" s="308"/>
      <c r="SND90" s="308"/>
      <c r="SNE90" s="308"/>
      <c r="SNF90" s="308"/>
      <c r="SNG90" s="315"/>
      <c r="SNH90" s="319"/>
      <c r="SNI90" s="317"/>
      <c r="SNJ90" s="305"/>
      <c r="SNK90" s="306"/>
      <c r="SNL90" s="314"/>
      <c r="SNM90" s="308"/>
      <c r="SNN90" s="308"/>
      <c r="SNO90" s="308"/>
      <c r="SNP90" s="308"/>
      <c r="SNQ90" s="308"/>
      <c r="SNR90" s="308"/>
      <c r="SNS90" s="308"/>
      <c r="SNT90" s="308"/>
      <c r="SNU90" s="308"/>
      <c r="SNV90" s="308"/>
      <c r="SNW90" s="308"/>
      <c r="SNX90" s="308"/>
      <c r="SNY90" s="309"/>
      <c r="SNZ90" s="310"/>
      <c r="SOA90" s="308"/>
      <c r="SOB90" s="308"/>
      <c r="SOC90" s="308"/>
      <c r="SOD90" s="308"/>
      <c r="SOE90" s="308"/>
      <c r="SOF90" s="308"/>
      <c r="SOG90" s="308"/>
      <c r="SOH90" s="308"/>
      <c r="SOI90" s="315"/>
      <c r="SOJ90" s="319"/>
      <c r="SOK90" s="317"/>
      <c r="SOL90" s="305"/>
      <c r="SOM90" s="306"/>
      <c r="SON90" s="314"/>
      <c r="SOO90" s="308"/>
      <c r="SOP90" s="308"/>
      <c r="SOQ90" s="308"/>
      <c r="SOR90" s="308"/>
      <c r="SOS90" s="308"/>
      <c r="SOT90" s="308"/>
      <c r="SOU90" s="308"/>
      <c r="SOV90" s="308"/>
      <c r="SOW90" s="308"/>
      <c r="SOX90" s="308"/>
      <c r="SOY90" s="308"/>
      <c r="SOZ90" s="308"/>
      <c r="SPA90" s="309"/>
      <c r="SPB90" s="310"/>
      <c r="SPC90" s="308"/>
      <c r="SPD90" s="308"/>
      <c r="SPE90" s="308"/>
      <c r="SPF90" s="308"/>
      <c r="SPG90" s="308"/>
      <c r="SPH90" s="308"/>
      <c r="SPI90" s="308"/>
      <c r="SPJ90" s="308"/>
      <c r="SPK90" s="315"/>
      <c r="SPL90" s="319"/>
      <c r="SPM90" s="317"/>
      <c r="SPN90" s="305"/>
      <c r="SPO90" s="306"/>
      <c r="SPP90" s="314"/>
      <c r="SPQ90" s="308"/>
      <c r="SPR90" s="308"/>
      <c r="SPS90" s="308"/>
      <c r="SPT90" s="308"/>
      <c r="SPU90" s="308"/>
      <c r="SPV90" s="308"/>
      <c r="SPW90" s="308"/>
      <c r="SPX90" s="308"/>
      <c r="SPY90" s="308"/>
      <c r="SPZ90" s="308"/>
      <c r="SQA90" s="308"/>
      <c r="SQB90" s="308"/>
      <c r="SQC90" s="309"/>
      <c r="SQD90" s="310"/>
      <c r="SQE90" s="308"/>
      <c r="SQF90" s="308"/>
      <c r="SQG90" s="308"/>
      <c r="SQH90" s="308"/>
      <c r="SQI90" s="308"/>
      <c r="SQJ90" s="308"/>
      <c r="SQK90" s="308"/>
      <c r="SQL90" s="308"/>
      <c r="SQM90" s="315"/>
      <c r="SQN90" s="319"/>
      <c r="SQO90" s="317"/>
      <c r="SQP90" s="305"/>
      <c r="SQQ90" s="306"/>
      <c r="SQR90" s="314"/>
      <c r="SQS90" s="308"/>
      <c r="SQT90" s="308"/>
      <c r="SQU90" s="308"/>
      <c r="SQV90" s="308"/>
      <c r="SQW90" s="308"/>
      <c r="SQX90" s="308"/>
      <c r="SQY90" s="308"/>
      <c r="SQZ90" s="308"/>
      <c r="SRA90" s="308"/>
      <c r="SRB90" s="308"/>
      <c r="SRC90" s="308"/>
      <c r="SRD90" s="308"/>
      <c r="SRE90" s="309"/>
      <c r="SRF90" s="310"/>
      <c r="SRG90" s="308"/>
      <c r="SRH90" s="308"/>
      <c r="SRI90" s="308"/>
      <c r="SRJ90" s="308"/>
      <c r="SRK90" s="308"/>
      <c r="SRL90" s="308"/>
      <c r="SRM90" s="308"/>
      <c r="SRN90" s="308"/>
      <c r="SRO90" s="315"/>
      <c r="SRP90" s="319"/>
      <c r="SRQ90" s="317"/>
      <c r="SRR90" s="305"/>
      <c r="SRS90" s="306"/>
      <c r="SRT90" s="314"/>
      <c r="SRU90" s="308"/>
      <c r="SRV90" s="308"/>
      <c r="SRW90" s="308"/>
      <c r="SRX90" s="308"/>
      <c r="SRY90" s="308"/>
      <c r="SRZ90" s="308"/>
      <c r="SSA90" s="308"/>
      <c r="SSB90" s="308"/>
      <c r="SSC90" s="308"/>
      <c r="SSD90" s="308"/>
      <c r="SSE90" s="308"/>
      <c r="SSF90" s="308"/>
      <c r="SSG90" s="309"/>
      <c r="SSH90" s="310"/>
      <c r="SSI90" s="308"/>
      <c r="SSJ90" s="308"/>
      <c r="SSK90" s="308"/>
      <c r="SSL90" s="308"/>
      <c r="SSM90" s="308"/>
      <c r="SSN90" s="308"/>
      <c r="SSO90" s="308"/>
      <c r="SSP90" s="308"/>
      <c r="SSQ90" s="315"/>
      <c r="SSR90" s="319"/>
      <c r="SSS90" s="317"/>
      <c r="SST90" s="305"/>
      <c r="SSU90" s="306"/>
      <c r="SSV90" s="314"/>
      <c r="SSW90" s="308"/>
      <c r="SSX90" s="308"/>
      <c r="SSY90" s="308"/>
      <c r="SSZ90" s="308"/>
      <c r="STA90" s="308"/>
      <c r="STB90" s="308"/>
      <c r="STC90" s="308"/>
      <c r="STD90" s="308"/>
      <c r="STE90" s="308"/>
      <c r="STF90" s="308"/>
      <c r="STG90" s="308"/>
      <c r="STH90" s="308"/>
      <c r="STI90" s="309"/>
      <c r="STJ90" s="310"/>
      <c r="STK90" s="308"/>
      <c r="STL90" s="308"/>
      <c r="STM90" s="308"/>
      <c r="STN90" s="308"/>
      <c r="STO90" s="308"/>
      <c r="STP90" s="308"/>
      <c r="STQ90" s="308"/>
      <c r="STR90" s="308"/>
      <c r="STS90" s="315"/>
      <c r="STT90" s="319"/>
      <c r="STU90" s="317"/>
      <c r="STV90" s="305"/>
      <c r="STW90" s="306"/>
      <c r="STX90" s="314"/>
      <c r="STY90" s="308"/>
      <c r="STZ90" s="308"/>
      <c r="SUA90" s="308"/>
      <c r="SUB90" s="308"/>
      <c r="SUC90" s="308"/>
      <c r="SUD90" s="308"/>
      <c r="SUE90" s="308"/>
      <c r="SUF90" s="308"/>
      <c r="SUG90" s="308"/>
      <c r="SUH90" s="308"/>
      <c r="SUI90" s="308"/>
      <c r="SUJ90" s="308"/>
      <c r="SUK90" s="309"/>
      <c r="SUL90" s="310"/>
      <c r="SUM90" s="308"/>
      <c r="SUN90" s="308"/>
      <c r="SUO90" s="308"/>
      <c r="SUP90" s="308"/>
      <c r="SUQ90" s="308"/>
      <c r="SUR90" s="308"/>
      <c r="SUS90" s="308"/>
      <c r="SUT90" s="308"/>
      <c r="SUU90" s="315"/>
      <c r="SUV90" s="319"/>
      <c r="SUW90" s="317"/>
      <c r="SUX90" s="305"/>
      <c r="SUY90" s="306"/>
      <c r="SUZ90" s="314"/>
      <c r="SVA90" s="308"/>
      <c r="SVB90" s="308"/>
      <c r="SVC90" s="308"/>
      <c r="SVD90" s="308"/>
      <c r="SVE90" s="308"/>
      <c r="SVF90" s="308"/>
      <c r="SVG90" s="308"/>
      <c r="SVH90" s="308"/>
      <c r="SVI90" s="308"/>
      <c r="SVJ90" s="308"/>
      <c r="SVK90" s="308"/>
      <c r="SVL90" s="308"/>
      <c r="SVM90" s="309"/>
      <c r="SVN90" s="310"/>
      <c r="SVO90" s="308"/>
      <c r="SVP90" s="308"/>
      <c r="SVQ90" s="308"/>
      <c r="SVR90" s="308"/>
      <c r="SVS90" s="308"/>
      <c r="SVT90" s="308"/>
      <c r="SVU90" s="308"/>
      <c r="SVV90" s="308"/>
      <c r="SVW90" s="315"/>
      <c r="SVX90" s="319"/>
      <c r="SVY90" s="317"/>
      <c r="SVZ90" s="305"/>
      <c r="SWA90" s="306"/>
      <c r="SWB90" s="314"/>
      <c r="SWC90" s="308"/>
      <c r="SWD90" s="308"/>
      <c r="SWE90" s="308"/>
      <c r="SWF90" s="308"/>
      <c r="SWG90" s="308"/>
      <c r="SWH90" s="308"/>
      <c r="SWI90" s="308"/>
      <c r="SWJ90" s="308"/>
      <c r="SWK90" s="308"/>
      <c r="SWL90" s="308"/>
      <c r="SWM90" s="308"/>
      <c r="SWN90" s="308"/>
      <c r="SWO90" s="309"/>
      <c r="SWP90" s="310"/>
      <c r="SWQ90" s="308"/>
      <c r="SWR90" s="308"/>
      <c r="SWS90" s="308"/>
      <c r="SWT90" s="308"/>
      <c r="SWU90" s="308"/>
      <c r="SWV90" s="308"/>
      <c r="SWW90" s="308"/>
      <c r="SWX90" s="308"/>
      <c r="SWY90" s="315"/>
      <c r="SWZ90" s="319"/>
      <c r="SXA90" s="317"/>
      <c r="SXB90" s="305"/>
      <c r="SXC90" s="306"/>
      <c r="SXD90" s="314"/>
      <c r="SXE90" s="308"/>
      <c r="SXF90" s="308"/>
      <c r="SXG90" s="308"/>
      <c r="SXH90" s="308"/>
      <c r="SXI90" s="308"/>
      <c r="SXJ90" s="308"/>
      <c r="SXK90" s="308"/>
      <c r="SXL90" s="308"/>
      <c r="SXM90" s="308"/>
      <c r="SXN90" s="308"/>
      <c r="SXO90" s="308"/>
      <c r="SXP90" s="308"/>
      <c r="SXQ90" s="309"/>
      <c r="SXR90" s="310"/>
      <c r="SXS90" s="308"/>
      <c r="SXT90" s="308"/>
      <c r="SXU90" s="308"/>
      <c r="SXV90" s="308"/>
      <c r="SXW90" s="308"/>
      <c r="SXX90" s="308"/>
      <c r="SXY90" s="308"/>
      <c r="SXZ90" s="308"/>
      <c r="SYA90" s="315"/>
      <c r="SYB90" s="319"/>
      <c r="SYC90" s="317"/>
      <c r="SYD90" s="305"/>
      <c r="SYE90" s="306"/>
      <c r="SYF90" s="314"/>
      <c r="SYG90" s="308"/>
      <c r="SYH90" s="308"/>
      <c r="SYI90" s="308"/>
      <c r="SYJ90" s="308"/>
      <c r="SYK90" s="308"/>
      <c r="SYL90" s="308"/>
      <c r="SYM90" s="308"/>
      <c r="SYN90" s="308"/>
      <c r="SYO90" s="308"/>
      <c r="SYP90" s="308"/>
      <c r="SYQ90" s="308"/>
      <c r="SYR90" s="308"/>
      <c r="SYS90" s="309"/>
      <c r="SYT90" s="310"/>
      <c r="SYU90" s="308"/>
      <c r="SYV90" s="308"/>
      <c r="SYW90" s="308"/>
      <c r="SYX90" s="308"/>
      <c r="SYY90" s="308"/>
      <c r="SYZ90" s="308"/>
      <c r="SZA90" s="308"/>
      <c r="SZB90" s="308"/>
      <c r="SZC90" s="315"/>
      <c r="SZD90" s="319"/>
      <c r="SZE90" s="317"/>
      <c r="SZF90" s="305"/>
      <c r="SZG90" s="306"/>
      <c r="SZH90" s="314"/>
      <c r="SZI90" s="308"/>
      <c r="SZJ90" s="308"/>
      <c r="SZK90" s="308"/>
      <c r="SZL90" s="308"/>
      <c r="SZM90" s="308"/>
      <c r="SZN90" s="308"/>
      <c r="SZO90" s="308"/>
      <c r="SZP90" s="308"/>
      <c r="SZQ90" s="308"/>
      <c r="SZR90" s="308"/>
      <c r="SZS90" s="308"/>
      <c r="SZT90" s="308"/>
      <c r="SZU90" s="309"/>
      <c r="SZV90" s="310"/>
      <c r="SZW90" s="308"/>
      <c r="SZX90" s="308"/>
      <c r="SZY90" s="308"/>
      <c r="SZZ90" s="308"/>
      <c r="TAA90" s="308"/>
      <c r="TAB90" s="308"/>
      <c r="TAC90" s="308"/>
      <c r="TAD90" s="308"/>
      <c r="TAE90" s="315"/>
      <c r="TAF90" s="319"/>
      <c r="TAG90" s="317"/>
      <c r="TAH90" s="305"/>
      <c r="TAI90" s="306"/>
      <c r="TAJ90" s="314"/>
      <c r="TAK90" s="308"/>
      <c r="TAL90" s="308"/>
      <c r="TAM90" s="308"/>
      <c r="TAN90" s="308"/>
      <c r="TAO90" s="308"/>
      <c r="TAP90" s="308"/>
      <c r="TAQ90" s="308"/>
      <c r="TAR90" s="308"/>
      <c r="TAS90" s="308"/>
      <c r="TAT90" s="308"/>
      <c r="TAU90" s="308"/>
      <c r="TAV90" s="308"/>
      <c r="TAW90" s="309"/>
      <c r="TAX90" s="310"/>
      <c r="TAY90" s="308"/>
      <c r="TAZ90" s="308"/>
      <c r="TBA90" s="308"/>
      <c r="TBB90" s="308"/>
      <c r="TBC90" s="308"/>
      <c r="TBD90" s="308"/>
      <c r="TBE90" s="308"/>
      <c r="TBF90" s="308"/>
      <c r="TBG90" s="315"/>
      <c r="TBH90" s="319"/>
      <c r="TBI90" s="317"/>
      <c r="TBJ90" s="305"/>
      <c r="TBK90" s="306"/>
      <c r="TBL90" s="314"/>
      <c r="TBM90" s="308"/>
      <c r="TBN90" s="308"/>
      <c r="TBO90" s="308"/>
      <c r="TBP90" s="308"/>
      <c r="TBQ90" s="308"/>
      <c r="TBR90" s="308"/>
      <c r="TBS90" s="308"/>
      <c r="TBT90" s="308"/>
      <c r="TBU90" s="308"/>
      <c r="TBV90" s="308"/>
      <c r="TBW90" s="308"/>
      <c r="TBX90" s="308"/>
      <c r="TBY90" s="309"/>
      <c r="TBZ90" s="310"/>
      <c r="TCA90" s="308"/>
      <c r="TCB90" s="308"/>
      <c r="TCC90" s="308"/>
      <c r="TCD90" s="308"/>
      <c r="TCE90" s="308"/>
      <c r="TCF90" s="308"/>
      <c r="TCG90" s="308"/>
      <c r="TCH90" s="308"/>
      <c r="TCI90" s="315"/>
      <c r="TCJ90" s="319"/>
      <c r="TCK90" s="317"/>
      <c r="TCL90" s="305"/>
      <c r="TCM90" s="306"/>
      <c r="TCN90" s="314"/>
      <c r="TCO90" s="308"/>
      <c r="TCP90" s="308"/>
      <c r="TCQ90" s="308"/>
      <c r="TCR90" s="308"/>
      <c r="TCS90" s="308"/>
      <c r="TCT90" s="308"/>
      <c r="TCU90" s="308"/>
      <c r="TCV90" s="308"/>
      <c r="TCW90" s="308"/>
      <c r="TCX90" s="308"/>
      <c r="TCY90" s="308"/>
      <c r="TCZ90" s="308"/>
      <c r="TDA90" s="309"/>
      <c r="TDB90" s="310"/>
      <c r="TDC90" s="308"/>
      <c r="TDD90" s="308"/>
      <c r="TDE90" s="308"/>
      <c r="TDF90" s="308"/>
      <c r="TDG90" s="308"/>
      <c r="TDH90" s="308"/>
      <c r="TDI90" s="308"/>
      <c r="TDJ90" s="308"/>
      <c r="TDK90" s="315"/>
      <c r="TDL90" s="319"/>
      <c r="TDM90" s="317"/>
      <c r="TDN90" s="305"/>
      <c r="TDO90" s="306"/>
      <c r="TDP90" s="314"/>
      <c r="TDQ90" s="308"/>
      <c r="TDR90" s="308"/>
      <c r="TDS90" s="308"/>
      <c r="TDT90" s="308"/>
      <c r="TDU90" s="308"/>
      <c r="TDV90" s="308"/>
      <c r="TDW90" s="308"/>
      <c r="TDX90" s="308"/>
      <c r="TDY90" s="308"/>
      <c r="TDZ90" s="308"/>
      <c r="TEA90" s="308"/>
      <c r="TEB90" s="308"/>
      <c r="TEC90" s="309"/>
      <c r="TED90" s="310"/>
      <c r="TEE90" s="308"/>
      <c r="TEF90" s="308"/>
      <c r="TEG90" s="308"/>
      <c r="TEH90" s="308"/>
      <c r="TEI90" s="308"/>
      <c r="TEJ90" s="308"/>
      <c r="TEK90" s="308"/>
      <c r="TEL90" s="308"/>
      <c r="TEM90" s="315"/>
      <c r="TEN90" s="319"/>
      <c r="TEO90" s="317"/>
      <c r="TEP90" s="305"/>
      <c r="TEQ90" s="306"/>
      <c r="TER90" s="314"/>
      <c r="TES90" s="308"/>
      <c r="TET90" s="308"/>
      <c r="TEU90" s="308"/>
      <c r="TEV90" s="308"/>
      <c r="TEW90" s="308"/>
      <c r="TEX90" s="308"/>
      <c r="TEY90" s="308"/>
      <c r="TEZ90" s="308"/>
      <c r="TFA90" s="308"/>
      <c r="TFB90" s="308"/>
      <c r="TFC90" s="308"/>
      <c r="TFD90" s="308"/>
      <c r="TFE90" s="309"/>
      <c r="TFF90" s="310"/>
      <c r="TFG90" s="308"/>
      <c r="TFH90" s="308"/>
      <c r="TFI90" s="308"/>
      <c r="TFJ90" s="308"/>
      <c r="TFK90" s="308"/>
      <c r="TFL90" s="308"/>
      <c r="TFM90" s="308"/>
      <c r="TFN90" s="308"/>
      <c r="TFO90" s="315"/>
      <c r="TFP90" s="319"/>
      <c r="TFQ90" s="317"/>
      <c r="TFR90" s="305"/>
      <c r="TFS90" s="306"/>
      <c r="TFT90" s="314"/>
      <c r="TFU90" s="308"/>
      <c r="TFV90" s="308"/>
      <c r="TFW90" s="308"/>
      <c r="TFX90" s="308"/>
      <c r="TFY90" s="308"/>
      <c r="TFZ90" s="308"/>
      <c r="TGA90" s="308"/>
      <c r="TGB90" s="308"/>
      <c r="TGC90" s="308"/>
      <c r="TGD90" s="308"/>
      <c r="TGE90" s="308"/>
      <c r="TGF90" s="308"/>
      <c r="TGG90" s="309"/>
      <c r="TGH90" s="310"/>
      <c r="TGI90" s="308"/>
      <c r="TGJ90" s="308"/>
      <c r="TGK90" s="308"/>
      <c r="TGL90" s="308"/>
      <c r="TGM90" s="308"/>
      <c r="TGN90" s="308"/>
      <c r="TGO90" s="308"/>
      <c r="TGP90" s="308"/>
      <c r="TGQ90" s="315"/>
      <c r="TGR90" s="319"/>
      <c r="TGS90" s="317"/>
      <c r="TGT90" s="305"/>
      <c r="TGU90" s="306"/>
      <c r="TGV90" s="314"/>
      <c r="TGW90" s="308"/>
      <c r="TGX90" s="308"/>
      <c r="TGY90" s="308"/>
      <c r="TGZ90" s="308"/>
      <c r="THA90" s="308"/>
      <c r="THB90" s="308"/>
      <c r="THC90" s="308"/>
      <c r="THD90" s="308"/>
      <c r="THE90" s="308"/>
      <c r="THF90" s="308"/>
      <c r="THG90" s="308"/>
      <c r="THH90" s="308"/>
      <c r="THI90" s="309"/>
      <c r="THJ90" s="310"/>
      <c r="THK90" s="308"/>
      <c r="THL90" s="308"/>
      <c r="THM90" s="308"/>
      <c r="THN90" s="308"/>
      <c r="THO90" s="308"/>
      <c r="THP90" s="308"/>
      <c r="THQ90" s="308"/>
      <c r="THR90" s="308"/>
      <c r="THS90" s="315"/>
      <c r="THT90" s="319"/>
      <c r="THU90" s="317"/>
      <c r="THV90" s="305"/>
      <c r="THW90" s="306"/>
      <c r="THX90" s="314"/>
      <c r="THY90" s="308"/>
      <c r="THZ90" s="308"/>
      <c r="TIA90" s="308"/>
      <c r="TIB90" s="308"/>
      <c r="TIC90" s="308"/>
      <c r="TID90" s="308"/>
      <c r="TIE90" s="308"/>
      <c r="TIF90" s="308"/>
      <c r="TIG90" s="308"/>
      <c r="TIH90" s="308"/>
      <c r="TII90" s="308"/>
      <c r="TIJ90" s="308"/>
      <c r="TIK90" s="309"/>
      <c r="TIL90" s="310"/>
      <c r="TIM90" s="308"/>
      <c r="TIN90" s="308"/>
      <c r="TIO90" s="308"/>
      <c r="TIP90" s="308"/>
      <c r="TIQ90" s="308"/>
      <c r="TIR90" s="308"/>
      <c r="TIS90" s="308"/>
      <c r="TIT90" s="308"/>
      <c r="TIU90" s="315"/>
      <c r="TIV90" s="319"/>
      <c r="TIW90" s="317"/>
      <c r="TIX90" s="305"/>
      <c r="TIY90" s="306"/>
      <c r="TIZ90" s="314"/>
      <c r="TJA90" s="308"/>
      <c r="TJB90" s="308"/>
      <c r="TJC90" s="308"/>
      <c r="TJD90" s="308"/>
      <c r="TJE90" s="308"/>
      <c r="TJF90" s="308"/>
      <c r="TJG90" s="308"/>
      <c r="TJH90" s="308"/>
      <c r="TJI90" s="308"/>
      <c r="TJJ90" s="308"/>
      <c r="TJK90" s="308"/>
      <c r="TJL90" s="308"/>
      <c r="TJM90" s="309"/>
      <c r="TJN90" s="310"/>
      <c r="TJO90" s="308"/>
      <c r="TJP90" s="308"/>
      <c r="TJQ90" s="308"/>
      <c r="TJR90" s="308"/>
      <c r="TJS90" s="308"/>
      <c r="TJT90" s="308"/>
      <c r="TJU90" s="308"/>
      <c r="TJV90" s="308"/>
      <c r="TJW90" s="315"/>
      <c r="TJX90" s="319"/>
      <c r="TJY90" s="317"/>
      <c r="TJZ90" s="305"/>
      <c r="TKA90" s="306"/>
      <c r="TKB90" s="314"/>
      <c r="TKC90" s="308"/>
      <c r="TKD90" s="308"/>
      <c r="TKE90" s="308"/>
      <c r="TKF90" s="308"/>
      <c r="TKG90" s="308"/>
      <c r="TKH90" s="308"/>
      <c r="TKI90" s="308"/>
      <c r="TKJ90" s="308"/>
      <c r="TKK90" s="308"/>
      <c r="TKL90" s="308"/>
      <c r="TKM90" s="308"/>
      <c r="TKN90" s="308"/>
      <c r="TKO90" s="309"/>
      <c r="TKP90" s="310"/>
      <c r="TKQ90" s="308"/>
      <c r="TKR90" s="308"/>
      <c r="TKS90" s="308"/>
      <c r="TKT90" s="308"/>
      <c r="TKU90" s="308"/>
      <c r="TKV90" s="308"/>
      <c r="TKW90" s="308"/>
      <c r="TKX90" s="308"/>
      <c r="TKY90" s="315"/>
      <c r="TKZ90" s="319"/>
      <c r="TLA90" s="317"/>
      <c r="TLB90" s="305"/>
      <c r="TLC90" s="306"/>
      <c r="TLD90" s="314"/>
      <c r="TLE90" s="308"/>
      <c r="TLF90" s="308"/>
      <c r="TLG90" s="308"/>
      <c r="TLH90" s="308"/>
      <c r="TLI90" s="308"/>
      <c r="TLJ90" s="308"/>
      <c r="TLK90" s="308"/>
      <c r="TLL90" s="308"/>
      <c r="TLM90" s="308"/>
      <c r="TLN90" s="308"/>
      <c r="TLO90" s="308"/>
      <c r="TLP90" s="308"/>
      <c r="TLQ90" s="309"/>
      <c r="TLR90" s="310"/>
      <c r="TLS90" s="308"/>
      <c r="TLT90" s="308"/>
      <c r="TLU90" s="308"/>
      <c r="TLV90" s="308"/>
      <c r="TLW90" s="308"/>
      <c r="TLX90" s="308"/>
      <c r="TLY90" s="308"/>
      <c r="TLZ90" s="308"/>
      <c r="TMA90" s="315"/>
      <c r="TMB90" s="319"/>
      <c r="TMC90" s="317"/>
      <c r="TMD90" s="305"/>
      <c r="TME90" s="306"/>
      <c r="TMF90" s="314"/>
      <c r="TMG90" s="308"/>
      <c r="TMH90" s="308"/>
      <c r="TMI90" s="308"/>
      <c r="TMJ90" s="308"/>
      <c r="TMK90" s="308"/>
      <c r="TML90" s="308"/>
      <c r="TMM90" s="308"/>
      <c r="TMN90" s="308"/>
      <c r="TMO90" s="308"/>
      <c r="TMP90" s="308"/>
      <c r="TMQ90" s="308"/>
      <c r="TMR90" s="308"/>
      <c r="TMS90" s="309"/>
      <c r="TMT90" s="310"/>
      <c r="TMU90" s="308"/>
      <c r="TMV90" s="308"/>
      <c r="TMW90" s="308"/>
      <c r="TMX90" s="308"/>
      <c r="TMY90" s="308"/>
      <c r="TMZ90" s="308"/>
      <c r="TNA90" s="308"/>
      <c r="TNB90" s="308"/>
      <c r="TNC90" s="315"/>
      <c r="TND90" s="319"/>
      <c r="TNE90" s="317"/>
      <c r="TNF90" s="305"/>
      <c r="TNG90" s="306"/>
      <c r="TNH90" s="314"/>
      <c r="TNI90" s="308"/>
      <c r="TNJ90" s="308"/>
      <c r="TNK90" s="308"/>
      <c r="TNL90" s="308"/>
      <c r="TNM90" s="308"/>
      <c r="TNN90" s="308"/>
      <c r="TNO90" s="308"/>
      <c r="TNP90" s="308"/>
      <c r="TNQ90" s="308"/>
      <c r="TNR90" s="308"/>
      <c r="TNS90" s="308"/>
      <c r="TNT90" s="308"/>
      <c r="TNU90" s="309"/>
      <c r="TNV90" s="310"/>
      <c r="TNW90" s="308"/>
      <c r="TNX90" s="308"/>
      <c r="TNY90" s="308"/>
      <c r="TNZ90" s="308"/>
      <c r="TOA90" s="308"/>
      <c r="TOB90" s="308"/>
      <c r="TOC90" s="308"/>
      <c r="TOD90" s="308"/>
      <c r="TOE90" s="315"/>
      <c r="TOF90" s="319"/>
      <c r="TOG90" s="317"/>
      <c r="TOH90" s="305"/>
      <c r="TOI90" s="306"/>
      <c r="TOJ90" s="314"/>
      <c r="TOK90" s="308"/>
      <c r="TOL90" s="308"/>
      <c r="TOM90" s="308"/>
      <c r="TON90" s="308"/>
      <c r="TOO90" s="308"/>
      <c r="TOP90" s="308"/>
      <c r="TOQ90" s="308"/>
      <c r="TOR90" s="308"/>
      <c r="TOS90" s="308"/>
      <c r="TOT90" s="308"/>
      <c r="TOU90" s="308"/>
      <c r="TOV90" s="308"/>
      <c r="TOW90" s="309"/>
      <c r="TOX90" s="310"/>
      <c r="TOY90" s="308"/>
      <c r="TOZ90" s="308"/>
      <c r="TPA90" s="308"/>
      <c r="TPB90" s="308"/>
      <c r="TPC90" s="308"/>
      <c r="TPD90" s="308"/>
      <c r="TPE90" s="308"/>
      <c r="TPF90" s="308"/>
      <c r="TPG90" s="315"/>
      <c r="TPH90" s="319"/>
      <c r="TPI90" s="317"/>
      <c r="TPJ90" s="305"/>
      <c r="TPK90" s="306"/>
      <c r="TPL90" s="314"/>
      <c r="TPM90" s="308"/>
      <c r="TPN90" s="308"/>
      <c r="TPO90" s="308"/>
      <c r="TPP90" s="308"/>
      <c r="TPQ90" s="308"/>
      <c r="TPR90" s="308"/>
      <c r="TPS90" s="308"/>
      <c r="TPT90" s="308"/>
      <c r="TPU90" s="308"/>
      <c r="TPV90" s="308"/>
      <c r="TPW90" s="308"/>
      <c r="TPX90" s="308"/>
      <c r="TPY90" s="309"/>
      <c r="TPZ90" s="310"/>
      <c r="TQA90" s="308"/>
      <c r="TQB90" s="308"/>
      <c r="TQC90" s="308"/>
      <c r="TQD90" s="308"/>
      <c r="TQE90" s="308"/>
      <c r="TQF90" s="308"/>
      <c r="TQG90" s="308"/>
      <c r="TQH90" s="308"/>
      <c r="TQI90" s="315"/>
      <c r="TQJ90" s="319"/>
      <c r="TQK90" s="317"/>
      <c r="TQL90" s="305"/>
      <c r="TQM90" s="306"/>
      <c r="TQN90" s="314"/>
      <c r="TQO90" s="308"/>
      <c r="TQP90" s="308"/>
      <c r="TQQ90" s="308"/>
      <c r="TQR90" s="308"/>
      <c r="TQS90" s="308"/>
      <c r="TQT90" s="308"/>
      <c r="TQU90" s="308"/>
      <c r="TQV90" s="308"/>
      <c r="TQW90" s="308"/>
      <c r="TQX90" s="308"/>
      <c r="TQY90" s="308"/>
      <c r="TQZ90" s="308"/>
      <c r="TRA90" s="309"/>
      <c r="TRB90" s="310"/>
      <c r="TRC90" s="308"/>
      <c r="TRD90" s="308"/>
      <c r="TRE90" s="308"/>
      <c r="TRF90" s="308"/>
      <c r="TRG90" s="308"/>
      <c r="TRH90" s="308"/>
      <c r="TRI90" s="308"/>
      <c r="TRJ90" s="308"/>
      <c r="TRK90" s="315"/>
      <c r="TRL90" s="319"/>
      <c r="TRM90" s="317"/>
      <c r="TRN90" s="305"/>
      <c r="TRO90" s="306"/>
      <c r="TRP90" s="314"/>
      <c r="TRQ90" s="308"/>
      <c r="TRR90" s="308"/>
      <c r="TRS90" s="308"/>
      <c r="TRT90" s="308"/>
      <c r="TRU90" s="308"/>
      <c r="TRV90" s="308"/>
      <c r="TRW90" s="308"/>
      <c r="TRX90" s="308"/>
      <c r="TRY90" s="308"/>
      <c r="TRZ90" s="308"/>
      <c r="TSA90" s="308"/>
      <c r="TSB90" s="308"/>
      <c r="TSC90" s="309"/>
      <c r="TSD90" s="310"/>
      <c r="TSE90" s="308"/>
      <c r="TSF90" s="308"/>
      <c r="TSG90" s="308"/>
      <c r="TSH90" s="308"/>
      <c r="TSI90" s="308"/>
      <c r="TSJ90" s="308"/>
      <c r="TSK90" s="308"/>
      <c r="TSL90" s="308"/>
      <c r="TSM90" s="315"/>
      <c r="TSN90" s="319"/>
      <c r="TSO90" s="317"/>
      <c r="TSP90" s="305"/>
      <c r="TSQ90" s="306"/>
      <c r="TSR90" s="314"/>
      <c r="TSS90" s="308"/>
      <c r="TST90" s="308"/>
      <c r="TSU90" s="308"/>
      <c r="TSV90" s="308"/>
      <c r="TSW90" s="308"/>
      <c r="TSX90" s="308"/>
      <c r="TSY90" s="308"/>
      <c r="TSZ90" s="308"/>
      <c r="TTA90" s="308"/>
      <c r="TTB90" s="308"/>
      <c r="TTC90" s="308"/>
      <c r="TTD90" s="308"/>
      <c r="TTE90" s="309"/>
      <c r="TTF90" s="310"/>
      <c r="TTG90" s="308"/>
      <c r="TTH90" s="308"/>
      <c r="TTI90" s="308"/>
      <c r="TTJ90" s="308"/>
      <c r="TTK90" s="308"/>
      <c r="TTL90" s="308"/>
      <c r="TTM90" s="308"/>
      <c r="TTN90" s="308"/>
      <c r="TTO90" s="315"/>
      <c r="TTP90" s="319"/>
      <c r="TTQ90" s="317"/>
      <c r="TTR90" s="305"/>
      <c r="TTS90" s="306"/>
      <c r="TTT90" s="314"/>
      <c r="TTU90" s="308"/>
      <c r="TTV90" s="308"/>
      <c r="TTW90" s="308"/>
      <c r="TTX90" s="308"/>
      <c r="TTY90" s="308"/>
      <c r="TTZ90" s="308"/>
      <c r="TUA90" s="308"/>
      <c r="TUB90" s="308"/>
      <c r="TUC90" s="308"/>
      <c r="TUD90" s="308"/>
      <c r="TUE90" s="308"/>
      <c r="TUF90" s="308"/>
      <c r="TUG90" s="309"/>
      <c r="TUH90" s="310"/>
      <c r="TUI90" s="308"/>
      <c r="TUJ90" s="308"/>
      <c r="TUK90" s="308"/>
      <c r="TUL90" s="308"/>
      <c r="TUM90" s="308"/>
      <c r="TUN90" s="308"/>
      <c r="TUO90" s="308"/>
      <c r="TUP90" s="308"/>
      <c r="TUQ90" s="315"/>
      <c r="TUR90" s="319"/>
      <c r="TUS90" s="317"/>
      <c r="TUT90" s="305"/>
      <c r="TUU90" s="306"/>
      <c r="TUV90" s="314"/>
      <c r="TUW90" s="308"/>
      <c r="TUX90" s="308"/>
      <c r="TUY90" s="308"/>
      <c r="TUZ90" s="308"/>
      <c r="TVA90" s="308"/>
      <c r="TVB90" s="308"/>
      <c r="TVC90" s="308"/>
      <c r="TVD90" s="308"/>
      <c r="TVE90" s="308"/>
      <c r="TVF90" s="308"/>
      <c r="TVG90" s="308"/>
      <c r="TVH90" s="308"/>
      <c r="TVI90" s="309"/>
      <c r="TVJ90" s="310"/>
      <c r="TVK90" s="308"/>
      <c r="TVL90" s="308"/>
      <c r="TVM90" s="308"/>
      <c r="TVN90" s="308"/>
      <c r="TVO90" s="308"/>
      <c r="TVP90" s="308"/>
      <c r="TVQ90" s="308"/>
      <c r="TVR90" s="308"/>
      <c r="TVS90" s="315"/>
      <c r="TVT90" s="319"/>
      <c r="TVU90" s="317"/>
      <c r="TVV90" s="305"/>
      <c r="TVW90" s="306"/>
      <c r="TVX90" s="314"/>
      <c r="TVY90" s="308"/>
      <c r="TVZ90" s="308"/>
      <c r="TWA90" s="308"/>
      <c r="TWB90" s="308"/>
      <c r="TWC90" s="308"/>
      <c r="TWD90" s="308"/>
      <c r="TWE90" s="308"/>
      <c r="TWF90" s="308"/>
      <c r="TWG90" s="308"/>
      <c r="TWH90" s="308"/>
      <c r="TWI90" s="308"/>
      <c r="TWJ90" s="308"/>
      <c r="TWK90" s="309"/>
      <c r="TWL90" s="310"/>
      <c r="TWM90" s="308"/>
      <c r="TWN90" s="308"/>
      <c r="TWO90" s="308"/>
      <c r="TWP90" s="308"/>
      <c r="TWQ90" s="308"/>
      <c r="TWR90" s="308"/>
      <c r="TWS90" s="308"/>
      <c r="TWT90" s="308"/>
      <c r="TWU90" s="315"/>
      <c r="TWV90" s="319"/>
      <c r="TWW90" s="317"/>
      <c r="TWX90" s="305"/>
      <c r="TWY90" s="306"/>
      <c r="TWZ90" s="314"/>
      <c r="TXA90" s="308"/>
      <c r="TXB90" s="308"/>
      <c r="TXC90" s="308"/>
      <c r="TXD90" s="308"/>
      <c r="TXE90" s="308"/>
      <c r="TXF90" s="308"/>
      <c r="TXG90" s="308"/>
      <c r="TXH90" s="308"/>
      <c r="TXI90" s="308"/>
      <c r="TXJ90" s="308"/>
      <c r="TXK90" s="308"/>
      <c r="TXL90" s="308"/>
      <c r="TXM90" s="309"/>
      <c r="TXN90" s="310"/>
      <c r="TXO90" s="308"/>
      <c r="TXP90" s="308"/>
      <c r="TXQ90" s="308"/>
      <c r="TXR90" s="308"/>
      <c r="TXS90" s="308"/>
      <c r="TXT90" s="308"/>
      <c r="TXU90" s="308"/>
      <c r="TXV90" s="308"/>
      <c r="TXW90" s="315"/>
      <c r="TXX90" s="319"/>
      <c r="TXY90" s="317"/>
      <c r="TXZ90" s="305"/>
      <c r="TYA90" s="306"/>
      <c r="TYB90" s="314"/>
      <c r="TYC90" s="308"/>
      <c r="TYD90" s="308"/>
      <c r="TYE90" s="308"/>
      <c r="TYF90" s="308"/>
      <c r="TYG90" s="308"/>
      <c r="TYH90" s="308"/>
      <c r="TYI90" s="308"/>
      <c r="TYJ90" s="308"/>
      <c r="TYK90" s="308"/>
      <c r="TYL90" s="308"/>
      <c r="TYM90" s="308"/>
      <c r="TYN90" s="308"/>
      <c r="TYO90" s="309"/>
      <c r="TYP90" s="310"/>
      <c r="TYQ90" s="308"/>
      <c r="TYR90" s="308"/>
      <c r="TYS90" s="308"/>
      <c r="TYT90" s="308"/>
      <c r="TYU90" s="308"/>
      <c r="TYV90" s="308"/>
      <c r="TYW90" s="308"/>
      <c r="TYX90" s="308"/>
      <c r="TYY90" s="315"/>
      <c r="TYZ90" s="319"/>
      <c r="TZA90" s="317"/>
      <c r="TZB90" s="305"/>
      <c r="TZC90" s="306"/>
      <c r="TZD90" s="314"/>
      <c r="TZE90" s="308"/>
      <c r="TZF90" s="308"/>
      <c r="TZG90" s="308"/>
      <c r="TZH90" s="308"/>
      <c r="TZI90" s="308"/>
      <c r="TZJ90" s="308"/>
      <c r="TZK90" s="308"/>
      <c r="TZL90" s="308"/>
      <c r="TZM90" s="308"/>
      <c r="TZN90" s="308"/>
      <c r="TZO90" s="308"/>
      <c r="TZP90" s="308"/>
      <c r="TZQ90" s="309"/>
      <c r="TZR90" s="310"/>
      <c r="TZS90" s="308"/>
      <c r="TZT90" s="308"/>
      <c r="TZU90" s="308"/>
      <c r="TZV90" s="308"/>
      <c r="TZW90" s="308"/>
      <c r="TZX90" s="308"/>
      <c r="TZY90" s="308"/>
      <c r="TZZ90" s="308"/>
      <c r="UAA90" s="315"/>
      <c r="UAB90" s="319"/>
      <c r="UAC90" s="317"/>
      <c r="UAD90" s="305"/>
      <c r="UAE90" s="306"/>
      <c r="UAF90" s="314"/>
      <c r="UAG90" s="308"/>
      <c r="UAH90" s="308"/>
      <c r="UAI90" s="308"/>
      <c r="UAJ90" s="308"/>
      <c r="UAK90" s="308"/>
      <c r="UAL90" s="308"/>
      <c r="UAM90" s="308"/>
      <c r="UAN90" s="308"/>
      <c r="UAO90" s="308"/>
      <c r="UAP90" s="308"/>
      <c r="UAQ90" s="308"/>
      <c r="UAR90" s="308"/>
      <c r="UAS90" s="309"/>
      <c r="UAT90" s="310"/>
      <c r="UAU90" s="308"/>
      <c r="UAV90" s="308"/>
      <c r="UAW90" s="308"/>
      <c r="UAX90" s="308"/>
      <c r="UAY90" s="308"/>
      <c r="UAZ90" s="308"/>
      <c r="UBA90" s="308"/>
      <c r="UBB90" s="308"/>
      <c r="UBC90" s="315"/>
      <c r="UBD90" s="319"/>
      <c r="UBE90" s="317"/>
      <c r="UBF90" s="305"/>
      <c r="UBG90" s="306"/>
      <c r="UBH90" s="314"/>
      <c r="UBI90" s="308"/>
      <c r="UBJ90" s="308"/>
      <c r="UBK90" s="308"/>
      <c r="UBL90" s="308"/>
      <c r="UBM90" s="308"/>
      <c r="UBN90" s="308"/>
      <c r="UBO90" s="308"/>
      <c r="UBP90" s="308"/>
      <c r="UBQ90" s="308"/>
      <c r="UBR90" s="308"/>
      <c r="UBS90" s="308"/>
      <c r="UBT90" s="308"/>
      <c r="UBU90" s="309"/>
      <c r="UBV90" s="310"/>
      <c r="UBW90" s="308"/>
      <c r="UBX90" s="308"/>
      <c r="UBY90" s="308"/>
      <c r="UBZ90" s="308"/>
      <c r="UCA90" s="308"/>
      <c r="UCB90" s="308"/>
      <c r="UCC90" s="308"/>
      <c r="UCD90" s="308"/>
      <c r="UCE90" s="315"/>
      <c r="UCF90" s="319"/>
      <c r="UCG90" s="317"/>
      <c r="UCH90" s="305"/>
      <c r="UCI90" s="306"/>
      <c r="UCJ90" s="314"/>
      <c r="UCK90" s="308"/>
      <c r="UCL90" s="308"/>
      <c r="UCM90" s="308"/>
      <c r="UCN90" s="308"/>
      <c r="UCO90" s="308"/>
      <c r="UCP90" s="308"/>
      <c r="UCQ90" s="308"/>
      <c r="UCR90" s="308"/>
      <c r="UCS90" s="308"/>
      <c r="UCT90" s="308"/>
      <c r="UCU90" s="308"/>
      <c r="UCV90" s="308"/>
      <c r="UCW90" s="309"/>
      <c r="UCX90" s="310"/>
      <c r="UCY90" s="308"/>
      <c r="UCZ90" s="308"/>
      <c r="UDA90" s="308"/>
      <c r="UDB90" s="308"/>
      <c r="UDC90" s="308"/>
      <c r="UDD90" s="308"/>
      <c r="UDE90" s="308"/>
      <c r="UDF90" s="308"/>
      <c r="UDG90" s="315"/>
      <c r="UDH90" s="319"/>
      <c r="UDI90" s="317"/>
      <c r="UDJ90" s="305"/>
      <c r="UDK90" s="306"/>
      <c r="UDL90" s="314"/>
      <c r="UDM90" s="308"/>
      <c r="UDN90" s="308"/>
      <c r="UDO90" s="308"/>
      <c r="UDP90" s="308"/>
      <c r="UDQ90" s="308"/>
      <c r="UDR90" s="308"/>
      <c r="UDS90" s="308"/>
      <c r="UDT90" s="308"/>
      <c r="UDU90" s="308"/>
      <c r="UDV90" s="308"/>
      <c r="UDW90" s="308"/>
      <c r="UDX90" s="308"/>
      <c r="UDY90" s="309"/>
      <c r="UDZ90" s="310"/>
      <c r="UEA90" s="308"/>
      <c r="UEB90" s="308"/>
      <c r="UEC90" s="308"/>
      <c r="UED90" s="308"/>
      <c r="UEE90" s="308"/>
      <c r="UEF90" s="308"/>
      <c r="UEG90" s="308"/>
      <c r="UEH90" s="308"/>
      <c r="UEI90" s="315"/>
      <c r="UEJ90" s="319"/>
      <c r="UEK90" s="317"/>
      <c r="UEL90" s="305"/>
      <c r="UEM90" s="306"/>
      <c r="UEN90" s="314"/>
      <c r="UEO90" s="308"/>
      <c r="UEP90" s="308"/>
      <c r="UEQ90" s="308"/>
      <c r="UER90" s="308"/>
      <c r="UES90" s="308"/>
      <c r="UET90" s="308"/>
      <c r="UEU90" s="308"/>
      <c r="UEV90" s="308"/>
      <c r="UEW90" s="308"/>
      <c r="UEX90" s="308"/>
      <c r="UEY90" s="308"/>
      <c r="UEZ90" s="308"/>
      <c r="UFA90" s="309"/>
      <c r="UFB90" s="310"/>
      <c r="UFC90" s="308"/>
      <c r="UFD90" s="308"/>
      <c r="UFE90" s="308"/>
      <c r="UFF90" s="308"/>
      <c r="UFG90" s="308"/>
      <c r="UFH90" s="308"/>
      <c r="UFI90" s="308"/>
      <c r="UFJ90" s="308"/>
      <c r="UFK90" s="315"/>
      <c r="UFL90" s="319"/>
      <c r="UFM90" s="317"/>
      <c r="UFN90" s="305"/>
      <c r="UFO90" s="306"/>
      <c r="UFP90" s="314"/>
      <c r="UFQ90" s="308"/>
      <c r="UFR90" s="308"/>
      <c r="UFS90" s="308"/>
      <c r="UFT90" s="308"/>
      <c r="UFU90" s="308"/>
      <c r="UFV90" s="308"/>
      <c r="UFW90" s="308"/>
      <c r="UFX90" s="308"/>
      <c r="UFY90" s="308"/>
      <c r="UFZ90" s="308"/>
      <c r="UGA90" s="308"/>
      <c r="UGB90" s="308"/>
      <c r="UGC90" s="309"/>
      <c r="UGD90" s="310"/>
      <c r="UGE90" s="308"/>
      <c r="UGF90" s="308"/>
      <c r="UGG90" s="308"/>
      <c r="UGH90" s="308"/>
      <c r="UGI90" s="308"/>
      <c r="UGJ90" s="308"/>
      <c r="UGK90" s="308"/>
      <c r="UGL90" s="308"/>
      <c r="UGM90" s="315"/>
      <c r="UGN90" s="319"/>
      <c r="UGO90" s="317"/>
      <c r="UGP90" s="305"/>
      <c r="UGQ90" s="306"/>
      <c r="UGR90" s="314"/>
      <c r="UGS90" s="308"/>
      <c r="UGT90" s="308"/>
      <c r="UGU90" s="308"/>
      <c r="UGV90" s="308"/>
      <c r="UGW90" s="308"/>
      <c r="UGX90" s="308"/>
      <c r="UGY90" s="308"/>
      <c r="UGZ90" s="308"/>
      <c r="UHA90" s="308"/>
      <c r="UHB90" s="308"/>
      <c r="UHC90" s="308"/>
      <c r="UHD90" s="308"/>
      <c r="UHE90" s="309"/>
      <c r="UHF90" s="310"/>
      <c r="UHG90" s="308"/>
      <c r="UHH90" s="308"/>
      <c r="UHI90" s="308"/>
      <c r="UHJ90" s="308"/>
      <c r="UHK90" s="308"/>
      <c r="UHL90" s="308"/>
      <c r="UHM90" s="308"/>
      <c r="UHN90" s="308"/>
      <c r="UHO90" s="315"/>
      <c r="UHP90" s="319"/>
      <c r="UHQ90" s="317"/>
      <c r="UHR90" s="305"/>
      <c r="UHS90" s="306"/>
      <c r="UHT90" s="314"/>
      <c r="UHU90" s="308"/>
      <c r="UHV90" s="308"/>
      <c r="UHW90" s="308"/>
      <c r="UHX90" s="308"/>
      <c r="UHY90" s="308"/>
      <c r="UHZ90" s="308"/>
      <c r="UIA90" s="308"/>
      <c r="UIB90" s="308"/>
      <c r="UIC90" s="308"/>
      <c r="UID90" s="308"/>
      <c r="UIE90" s="308"/>
      <c r="UIF90" s="308"/>
      <c r="UIG90" s="309"/>
      <c r="UIH90" s="310"/>
      <c r="UII90" s="308"/>
      <c r="UIJ90" s="308"/>
      <c r="UIK90" s="308"/>
      <c r="UIL90" s="308"/>
      <c r="UIM90" s="308"/>
      <c r="UIN90" s="308"/>
      <c r="UIO90" s="308"/>
      <c r="UIP90" s="308"/>
      <c r="UIQ90" s="315"/>
      <c r="UIR90" s="319"/>
      <c r="UIS90" s="317"/>
      <c r="UIT90" s="305"/>
      <c r="UIU90" s="306"/>
      <c r="UIV90" s="314"/>
      <c r="UIW90" s="308"/>
      <c r="UIX90" s="308"/>
      <c r="UIY90" s="308"/>
      <c r="UIZ90" s="308"/>
      <c r="UJA90" s="308"/>
      <c r="UJB90" s="308"/>
      <c r="UJC90" s="308"/>
      <c r="UJD90" s="308"/>
      <c r="UJE90" s="308"/>
      <c r="UJF90" s="308"/>
      <c r="UJG90" s="308"/>
      <c r="UJH90" s="308"/>
      <c r="UJI90" s="309"/>
      <c r="UJJ90" s="310"/>
      <c r="UJK90" s="308"/>
      <c r="UJL90" s="308"/>
      <c r="UJM90" s="308"/>
      <c r="UJN90" s="308"/>
      <c r="UJO90" s="308"/>
      <c r="UJP90" s="308"/>
      <c r="UJQ90" s="308"/>
      <c r="UJR90" s="308"/>
      <c r="UJS90" s="315"/>
      <c r="UJT90" s="319"/>
      <c r="UJU90" s="317"/>
      <c r="UJV90" s="305"/>
      <c r="UJW90" s="306"/>
      <c r="UJX90" s="314"/>
      <c r="UJY90" s="308"/>
      <c r="UJZ90" s="308"/>
      <c r="UKA90" s="308"/>
      <c r="UKB90" s="308"/>
      <c r="UKC90" s="308"/>
      <c r="UKD90" s="308"/>
      <c r="UKE90" s="308"/>
      <c r="UKF90" s="308"/>
      <c r="UKG90" s="308"/>
      <c r="UKH90" s="308"/>
      <c r="UKI90" s="308"/>
      <c r="UKJ90" s="308"/>
      <c r="UKK90" s="309"/>
      <c r="UKL90" s="310"/>
      <c r="UKM90" s="308"/>
      <c r="UKN90" s="308"/>
      <c r="UKO90" s="308"/>
      <c r="UKP90" s="308"/>
      <c r="UKQ90" s="308"/>
      <c r="UKR90" s="308"/>
      <c r="UKS90" s="308"/>
      <c r="UKT90" s="308"/>
      <c r="UKU90" s="315"/>
      <c r="UKV90" s="319"/>
      <c r="UKW90" s="317"/>
      <c r="UKX90" s="305"/>
      <c r="UKY90" s="306"/>
      <c r="UKZ90" s="314"/>
      <c r="ULA90" s="308"/>
      <c r="ULB90" s="308"/>
      <c r="ULC90" s="308"/>
      <c r="ULD90" s="308"/>
      <c r="ULE90" s="308"/>
      <c r="ULF90" s="308"/>
      <c r="ULG90" s="308"/>
      <c r="ULH90" s="308"/>
      <c r="ULI90" s="308"/>
      <c r="ULJ90" s="308"/>
      <c r="ULK90" s="308"/>
      <c r="ULL90" s="308"/>
      <c r="ULM90" s="309"/>
      <c r="ULN90" s="310"/>
      <c r="ULO90" s="308"/>
      <c r="ULP90" s="308"/>
      <c r="ULQ90" s="308"/>
      <c r="ULR90" s="308"/>
      <c r="ULS90" s="308"/>
      <c r="ULT90" s="308"/>
      <c r="ULU90" s="308"/>
      <c r="ULV90" s="308"/>
      <c r="ULW90" s="315"/>
      <c r="ULX90" s="319"/>
      <c r="ULY90" s="317"/>
      <c r="ULZ90" s="305"/>
      <c r="UMA90" s="306"/>
      <c r="UMB90" s="314"/>
      <c r="UMC90" s="308"/>
      <c r="UMD90" s="308"/>
      <c r="UME90" s="308"/>
      <c r="UMF90" s="308"/>
      <c r="UMG90" s="308"/>
      <c r="UMH90" s="308"/>
      <c r="UMI90" s="308"/>
      <c r="UMJ90" s="308"/>
      <c r="UMK90" s="308"/>
      <c r="UML90" s="308"/>
      <c r="UMM90" s="308"/>
      <c r="UMN90" s="308"/>
      <c r="UMO90" s="309"/>
      <c r="UMP90" s="310"/>
      <c r="UMQ90" s="308"/>
      <c r="UMR90" s="308"/>
      <c r="UMS90" s="308"/>
      <c r="UMT90" s="308"/>
      <c r="UMU90" s="308"/>
      <c r="UMV90" s="308"/>
      <c r="UMW90" s="308"/>
      <c r="UMX90" s="308"/>
      <c r="UMY90" s="315"/>
      <c r="UMZ90" s="319"/>
      <c r="UNA90" s="317"/>
      <c r="UNB90" s="305"/>
      <c r="UNC90" s="306"/>
      <c r="UND90" s="314"/>
      <c r="UNE90" s="308"/>
      <c r="UNF90" s="308"/>
      <c r="UNG90" s="308"/>
      <c r="UNH90" s="308"/>
      <c r="UNI90" s="308"/>
      <c r="UNJ90" s="308"/>
      <c r="UNK90" s="308"/>
      <c r="UNL90" s="308"/>
      <c r="UNM90" s="308"/>
      <c r="UNN90" s="308"/>
      <c r="UNO90" s="308"/>
      <c r="UNP90" s="308"/>
      <c r="UNQ90" s="309"/>
      <c r="UNR90" s="310"/>
      <c r="UNS90" s="308"/>
      <c r="UNT90" s="308"/>
      <c r="UNU90" s="308"/>
      <c r="UNV90" s="308"/>
      <c r="UNW90" s="308"/>
      <c r="UNX90" s="308"/>
      <c r="UNY90" s="308"/>
      <c r="UNZ90" s="308"/>
      <c r="UOA90" s="315"/>
      <c r="UOB90" s="319"/>
      <c r="UOC90" s="317"/>
      <c r="UOD90" s="305"/>
      <c r="UOE90" s="306"/>
      <c r="UOF90" s="314"/>
      <c r="UOG90" s="308"/>
      <c r="UOH90" s="308"/>
      <c r="UOI90" s="308"/>
      <c r="UOJ90" s="308"/>
      <c r="UOK90" s="308"/>
      <c r="UOL90" s="308"/>
      <c r="UOM90" s="308"/>
      <c r="UON90" s="308"/>
      <c r="UOO90" s="308"/>
      <c r="UOP90" s="308"/>
      <c r="UOQ90" s="308"/>
      <c r="UOR90" s="308"/>
      <c r="UOS90" s="309"/>
      <c r="UOT90" s="310"/>
      <c r="UOU90" s="308"/>
      <c r="UOV90" s="308"/>
      <c r="UOW90" s="308"/>
      <c r="UOX90" s="308"/>
      <c r="UOY90" s="308"/>
      <c r="UOZ90" s="308"/>
      <c r="UPA90" s="308"/>
      <c r="UPB90" s="308"/>
      <c r="UPC90" s="315"/>
      <c r="UPD90" s="319"/>
      <c r="UPE90" s="317"/>
      <c r="UPF90" s="305"/>
      <c r="UPG90" s="306"/>
      <c r="UPH90" s="314"/>
      <c r="UPI90" s="308"/>
      <c r="UPJ90" s="308"/>
      <c r="UPK90" s="308"/>
      <c r="UPL90" s="308"/>
      <c r="UPM90" s="308"/>
      <c r="UPN90" s="308"/>
      <c r="UPO90" s="308"/>
      <c r="UPP90" s="308"/>
      <c r="UPQ90" s="308"/>
      <c r="UPR90" s="308"/>
      <c r="UPS90" s="308"/>
      <c r="UPT90" s="308"/>
      <c r="UPU90" s="309"/>
      <c r="UPV90" s="310"/>
      <c r="UPW90" s="308"/>
      <c r="UPX90" s="308"/>
      <c r="UPY90" s="308"/>
      <c r="UPZ90" s="308"/>
      <c r="UQA90" s="308"/>
      <c r="UQB90" s="308"/>
      <c r="UQC90" s="308"/>
      <c r="UQD90" s="308"/>
      <c r="UQE90" s="315"/>
      <c r="UQF90" s="319"/>
      <c r="UQG90" s="317"/>
      <c r="UQH90" s="305"/>
      <c r="UQI90" s="306"/>
      <c r="UQJ90" s="314"/>
      <c r="UQK90" s="308"/>
      <c r="UQL90" s="308"/>
      <c r="UQM90" s="308"/>
      <c r="UQN90" s="308"/>
      <c r="UQO90" s="308"/>
      <c r="UQP90" s="308"/>
      <c r="UQQ90" s="308"/>
      <c r="UQR90" s="308"/>
      <c r="UQS90" s="308"/>
      <c r="UQT90" s="308"/>
      <c r="UQU90" s="308"/>
      <c r="UQV90" s="308"/>
      <c r="UQW90" s="309"/>
      <c r="UQX90" s="310"/>
      <c r="UQY90" s="308"/>
      <c r="UQZ90" s="308"/>
      <c r="URA90" s="308"/>
      <c r="URB90" s="308"/>
      <c r="URC90" s="308"/>
      <c r="URD90" s="308"/>
      <c r="URE90" s="308"/>
      <c r="URF90" s="308"/>
      <c r="URG90" s="315"/>
      <c r="URH90" s="319"/>
      <c r="URI90" s="317"/>
      <c r="URJ90" s="305"/>
      <c r="URK90" s="306"/>
      <c r="URL90" s="314"/>
      <c r="URM90" s="308"/>
      <c r="URN90" s="308"/>
      <c r="URO90" s="308"/>
      <c r="URP90" s="308"/>
      <c r="URQ90" s="308"/>
      <c r="URR90" s="308"/>
      <c r="URS90" s="308"/>
      <c r="URT90" s="308"/>
      <c r="URU90" s="308"/>
      <c r="URV90" s="308"/>
      <c r="URW90" s="308"/>
      <c r="URX90" s="308"/>
      <c r="URY90" s="309"/>
      <c r="URZ90" s="310"/>
      <c r="USA90" s="308"/>
      <c r="USB90" s="308"/>
      <c r="USC90" s="308"/>
      <c r="USD90" s="308"/>
      <c r="USE90" s="308"/>
      <c r="USF90" s="308"/>
      <c r="USG90" s="308"/>
      <c r="USH90" s="308"/>
      <c r="USI90" s="315"/>
      <c r="USJ90" s="319"/>
      <c r="USK90" s="317"/>
      <c r="USL90" s="305"/>
      <c r="USM90" s="306"/>
      <c r="USN90" s="314"/>
      <c r="USO90" s="308"/>
      <c r="USP90" s="308"/>
      <c r="USQ90" s="308"/>
      <c r="USR90" s="308"/>
      <c r="USS90" s="308"/>
      <c r="UST90" s="308"/>
      <c r="USU90" s="308"/>
      <c r="USV90" s="308"/>
      <c r="USW90" s="308"/>
      <c r="USX90" s="308"/>
      <c r="USY90" s="308"/>
      <c r="USZ90" s="308"/>
      <c r="UTA90" s="309"/>
      <c r="UTB90" s="310"/>
      <c r="UTC90" s="308"/>
      <c r="UTD90" s="308"/>
      <c r="UTE90" s="308"/>
      <c r="UTF90" s="308"/>
      <c r="UTG90" s="308"/>
      <c r="UTH90" s="308"/>
      <c r="UTI90" s="308"/>
      <c r="UTJ90" s="308"/>
      <c r="UTK90" s="315"/>
      <c r="UTL90" s="319"/>
      <c r="UTM90" s="317"/>
      <c r="UTN90" s="305"/>
      <c r="UTO90" s="306"/>
      <c r="UTP90" s="314"/>
      <c r="UTQ90" s="308"/>
      <c r="UTR90" s="308"/>
      <c r="UTS90" s="308"/>
      <c r="UTT90" s="308"/>
      <c r="UTU90" s="308"/>
      <c r="UTV90" s="308"/>
      <c r="UTW90" s="308"/>
      <c r="UTX90" s="308"/>
      <c r="UTY90" s="308"/>
      <c r="UTZ90" s="308"/>
      <c r="UUA90" s="308"/>
      <c r="UUB90" s="308"/>
      <c r="UUC90" s="309"/>
      <c r="UUD90" s="310"/>
      <c r="UUE90" s="308"/>
      <c r="UUF90" s="308"/>
      <c r="UUG90" s="308"/>
      <c r="UUH90" s="308"/>
      <c r="UUI90" s="308"/>
      <c r="UUJ90" s="308"/>
      <c r="UUK90" s="308"/>
      <c r="UUL90" s="308"/>
      <c r="UUM90" s="315"/>
      <c r="UUN90" s="319"/>
      <c r="UUO90" s="317"/>
      <c r="UUP90" s="305"/>
      <c r="UUQ90" s="306"/>
      <c r="UUR90" s="314"/>
      <c r="UUS90" s="308"/>
      <c r="UUT90" s="308"/>
      <c r="UUU90" s="308"/>
      <c r="UUV90" s="308"/>
      <c r="UUW90" s="308"/>
      <c r="UUX90" s="308"/>
      <c r="UUY90" s="308"/>
      <c r="UUZ90" s="308"/>
      <c r="UVA90" s="308"/>
      <c r="UVB90" s="308"/>
      <c r="UVC90" s="308"/>
      <c r="UVD90" s="308"/>
      <c r="UVE90" s="309"/>
      <c r="UVF90" s="310"/>
      <c r="UVG90" s="308"/>
      <c r="UVH90" s="308"/>
      <c r="UVI90" s="308"/>
      <c r="UVJ90" s="308"/>
      <c r="UVK90" s="308"/>
      <c r="UVL90" s="308"/>
      <c r="UVM90" s="308"/>
      <c r="UVN90" s="308"/>
      <c r="UVO90" s="315"/>
      <c r="UVP90" s="319"/>
      <c r="UVQ90" s="317"/>
      <c r="UVR90" s="305"/>
      <c r="UVS90" s="306"/>
      <c r="UVT90" s="314"/>
      <c r="UVU90" s="308"/>
      <c r="UVV90" s="308"/>
      <c r="UVW90" s="308"/>
      <c r="UVX90" s="308"/>
      <c r="UVY90" s="308"/>
      <c r="UVZ90" s="308"/>
      <c r="UWA90" s="308"/>
      <c r="UWB90" s="308"/>
      <c r="UWC90" s="308"/>
      <c r="UWD90" s="308"/>
      <c r="UWE90" s="308"/>
      <c r="UWF90" s="308"/>
      <c r="UWG90" s="309"/>
      <c r="UWH90" s="310"/>
      <c r="UWI90" s="308"/>
      <c r="UWJ90" s="308"/>
      <c r="UWK90" s="308"/>
      <c r="UWL90" s="308"/>
      <c r="UWM90" s="308"/>
      <c r="UWN90" s="308"/>
      <c r="UWO90" s="308"/>
      <c r="UWP90" s="308"/>
      <c r="UWQ90" s="315"/>
      <c r="UWR90" s="319"/>
      <c r="UWS90" s="317"/>
      <c r="UWT90" s="305"/>
      <c r="UWU90" s="306"/>
      <c r="UWV90" s="314"/>
      <c r="UWW90" s="308"/>
      <c r="UWX90" s="308"/>
      <c r="UWY90" s="308"/>
      <c r="UWZ90" s="308"/>
      <c r="UXA90" s="308"/>
      <c r="UXB90" s="308"/>
      <c r="UXC90" s="308"/>
      <c r="UXD90" s="308"/>
      <c r="UXE90" s="308"/>
      <c r="UXF90" s="308"/>
      <c r="UXG90" s="308"/>
      <c r="UXH90" s="308"/>
      <c r="UXI90" s="309"/>
      <c r="UXJ90" s="310"/>
      <c r="UXK90" s="308"/>
      <c r="UXL90" s="308"/>
      <c r="UXM90" s="308"/>
      <c r="UXN90" s="308"/>
      <c r="UXO90" s="308"/>
      <c r="UXP90" s="308"/>
      <c r="UXQ90" s="308"/>
      <c r="UXR90" s="308"/>
      <c r="UXS90" s="315"/>
      <c r="UXT90" s="319"/>
      <c r="UXU90" s="317"/>
      <c r="UXV90" s="305"/>
      <c r="UXW90" s="306"/>
      <c r="UXX90" s="314"/>
      <c r="UXY90" s="308"/>
      <c r="UXZ90" s="308"/>
      <c r="UYA90" s="308"/>
      <c r="UYB90" s="308"/>
      <c r="UYC90" s="308"/>
      <c r="UYD90" s="308"/>
      <c r="UYE90" s="308"/>
      <c r="UYF90" s="308"/>
      <c r="UYG90" s="308"/>
      <c r="UYH90" s="308"/>
      <c r="UYI90" s="308"/>
      <c r="UYJ90" s="308"/>
      <c r="UYK90" s="309"/>
      <c r="UYL90" s="310"/>
      <c r="UYM90" s="308"/>
      <c r="UYN90" s="308"/>
      <c r="UYO90" s="308"/>
      <c r="UYP90" s="308"/>
      <c r="UYQ90" s="308"/>
      <c r="UYR90" s="308"/>
      <c r="UYS90" s="308"/>
      <c r="UYT90" s="308"/>
      <c r="UYU90" s="315"/>
      <c r="UYV90" s="319"/>
      <c r="UYW90" s="317"/>
      <c r="UYX90" s="305"/>
      <c r="UYY90" s="306"/>
      <c r="UYZ90" s="314"/>
      <c r="UZA90" s="308"/>
      <c r="UZB90" s="308"/>
      <c r="UZC90" s="308"/>
      <c r="UZD90" s="308"/>
      <c r="UZE90" s="308"/>
      <c r="UZF90" s="308"/>
      <c r="UZG90" s="308"/>
      <c r="UZH90" s="308"/>
      <c r="UZI90" s="308"/>
      <c r="UZJ90" s="308"/>
      <c r="UZK90" s="308"/>
      <c r="UZL90" s="308"/>
      <c r="UZM90" s="309"/>
      <c r="UZN90" s="310"/>
      <c r="UZO90" s="308"/>
      <c r="UZP90" s="308"/>
      <c r="UZQ90" s="308"/>
      <c r="UZR90" s="308"/>
      <c r="UZS90" s="308"/>
      <c r="UZT90" s="308"/>
      <c r="UZU90" s="308"/>
      <c r="UZV90" s="308"/>
      <c r="UZW90" s="315"/>
      <c r="UZX90" s="319"/>
      <c r="UZY90" s="317"/>
      <c r="UZZ90" s="305"/>
      <c r="VAA90" s="306"/>
      <c r="VAB90" s="314"/>
      <c r="VAC90" s="308"/>
      <c r="VAD90" s="308"/>
      <c r="VAE90" s="308"/>
      <c r="VAF90" s="308"/>
      <c r="VAG90" s="308"/>
      <c r="VAH90" s="308"/>
      <c r="VAI90" s="308"/>
      <c r="VAJ90" s="308"/>
      <c r="VAK90" s="308"/>
      <c r="VAL90" s="308"/>
      <c r="VAM90" s="308"/>
      <c r="VAN90" s="308"/>
      <c r="VAO90" s="309"/>
      <c r="VAP90" s="310"/>
      <c r="VAQ90" s="308"/>
      <c r="VAR90" s="308"/>
      <c r="VAS90" s="308"/>
      <c r="VAT90" s="308"/>
      <c r="VAU90" s="308"/>
      <c r="VAV90" s="308"/>
      <c r="VAW90" s="308"/>
      <c r="VAX90" s="308"/>
      <c r="VAY90" s="315"/>
      <c r="VAZ90" s="319"/>
      <c r="VBA90" s="317"/>
      <c r="VBB90" s="305"/>
      <c r="VBC90" s="306"/>
      <c r="VBD90" s="314"/>
      <c r="VBE90" s="308"/>
      <c r="VBF90" s="308"/>
      <c r="VBG90" s="308"/>
      <c r="VBH90" s="308"/>
      <c r="VBI90" s="308"/>
      <c r="VBJ90" s="308"/>
      <c r="VBK90" s="308"/>
      <c r="VBL90" s="308"/>
      <c r="VBM90" s="308"/>
      <c r="VBN90" s="308"/>
      <c r="VBO90" s="308"/>
      <c r="VBP90" s="308"/>
      <c r="VBQ90" s="309"/>
      <c r="VBR90" s="310"/>
      <c r="VBS90" s="308"/>
      <c r="VBT90" s="308"/>
      <c r="VBU90" s="308"/>
      <c r="VBV90" s="308"/>
      <c r="VBW90" s="308"/>
      <c r="VBX90" s="308"/>
      <c r="VBY90" s="308"/>
      <c r="VBZ90" s="308"/>
      <c r="VCA90" s="315"/>
      <c r="VCB90" s="319"/>
      <c r="VCC90" s="317"/>
      <c r="VCD90" s="305"/>
      <c r="VCE90" s="306"/>
      <c r="VCF90" s="314"/>
      <c r="VCG90" s="308"/>
      <c r="VCH90" s="308"/>
      <c r="VCI90" s="308"/>
      <c r="VCJ90" s="308"/>
      <c r="VCK90" s="308"/>
      <c r="VCL90" s="308"/>
      <c r="VCM90" s="308"/>
      <c r="VCN90" s="308"/>
      <c r="VCO90" s="308"/>
      <c r="VCP90" s="308"/>
      <c r="VCQ90" s="308"/>
      <c r="VCR90" s="308"/>
      <c r="VCS90" s="309"/>
      <c r="VCT90" s="310"/>
      <c r="VCU90" s="308"/>
      <c r="VCV90" s="308"/>
      <c r="VCW90" s="308"/>
      <c r="VCX90" s="308"/>
      <c r="VCY90" s="308"/>
      <c r="VCZ90" s="308"/>
      <c r="VDA90" s="308"/>
      <c r="VDB90" s="308"/>
      <c r="VDC90" s="315"/>
      <c r="VDD90" s="319"/>
      <c r="VDE90" s="317"/>
      <c r="VDF90" s="305"/>
      <c r="VDG90" s="306"/>
      <c r="VDH90" s="314"/>
      <c r="VDI90" s="308"/>
      <c r="VDJ90" s="308"/>
      <c r="VDK90" s="308"/>
      <c r="VDL90" s="308"/>
      <c r="VDM90" s="308"/>
      <c r="VDN90" s="308"/>
      <c r="VDO90" s="308"/>
      <c r="VDP90" s="308"/>
      <c r="VDQ90" s="308"/>
      <c r="VDR90" s="308"/>
      <c r="VDS90" s="308"/>
      <c r="VDT90" s="308"/>
      <c r="VDU90" s="309"/>
      <c r="VDV90" s="310"/>
      <c r="VDW90" s="308"/>
      <c r="VDX90" s="308"/>
      <c r="VDY90" s="308"/>
      <c r="VDZ90" s="308"/>
      <c r="VEA90" s="308"/>
      <c r="VEB90" s="308"/>
      <c r="VEC90" s="308"/>
      <c r="VED90" s="308"/>
      <c r="VEE90" s="315"/>
      <c r="VEF90" s="319"/>
      <c r="VEG90" s="317"/>
      <c r="VEH90" s="305"/>
      <c r="VEI90" s="306"/>
      <c r="VEJ90" s="314"/>
      <c r="VEK90" s="308"/>
      <c r="VEL90" s="308"/>
      <c r="VEM90" s="308"/>
      <c r="VEN90" s="308"/>
      <c r="VEO90" s="308"/>
      <c r="VEP90" s="308"/>
      <c r="VEQ90" s="308"/>
      <c r="VER90" s="308"/>
      <c r="VES90" s="308"/>
      <c r="VET90" s="308"/>
      <c r="VEU90" s="308"/>
      <c r="VEV90" s="308"/>
      <c r="VEW90" s="309"/>
      <c r="VEX90" s="310"/>
      <c r="VEY90" s="308"/>
      <c r="VEZ90" s="308"/>
      <c r="VFA90" s="308"/>
      <c r="VFB90" s="308"/>
      <c r="VFC90" s="308"/>
      <c r="VFD90" s="308"/>
      <c r="VFE90" s="308"/>
      <c r="VFF90" s="308"/>
      <c r="VFG90" s="315"/>
      <c r="VFH90" s="319"/>
      <c r="VFI90" s="317"/>
      <c r="VFJ90" s="305"/>
      <c r="VFK90" s="306"/>
      <c r="VFL90" s="314"/>
      <c r="VFM90" s="308"/>
      <c r="VFN90" s="308"/>
      <c r="VFO90" s="308"/>
      <c r="VFP90" s="308"/>
      <c r="VFQ90" s="308"/>
      <c r="VFR90" s="308"/>
      <c r="VFS90" s="308"/>
      <c r="VFT90" s="308"/>
      <c r="VFU90" s="308"/>
      <c r="VFV90" s="308"/>
      <c r="VFW90" s="308"/>
      <c r="VFX90" s="308"/>
      <c r="VFY90" s="309"/>
      <c r="VFZ90" s="310"/>
      <c r="VGA90" s="308"/>
      <c r="VGB90" s="308"/>
      <c r="VGC90" s="308"/>
      <c r="VGD90" s="308"/>
      <c r="VGE90" s="308"/>
      <c r="VGF90" s="308"/>
      <c r="VGG90" s="308"/>
      <c r="VGH90" s="308"/>
      <c r="VGI90" s="315"/>
      <c r="VGJ90" s="319"/>
      <c r="VGK90" s="317"/>
      <c r="VGL90" s="305"/>
      <c r="VGM90" s="306"/>
      <c r="VGN90" s="314"/>
      <c r="VGO90" s="308"/>
      <c r="VGP90" s="308"/>
      <c r="VGQ90" s="308"/>
      <c r="VGR90" s="308"/>
      <c r="VGS90" s="308"/>
      <c r="VGT90" s="308"/>
      <c r="VGU90" s="308"/>
      <c r="VGV90" s="308"/>
      <c r="VGW90" s="308"/>
      <c r="VGX90" s="308"/>
      <c r="VGY90" s="308"/>
      <c r="VGZ90" s="308"/>
      <c r="VHA90" s="309"/>
      <c r="VHB90" s="310"/>
      <c r="VHC90" s="308"/>
      <c r="VHD90" s="308"/>
      <c r="VHE90" s="308"/>
      <c r="VHF90" s="308"/>
      <c r="VHG90" s="308"/>
      <c r="VHH90" s="308"/>
      <c r="VHI90" s="308"/>
      <c r="VHJ90" s="308"/>
      <c r="VHK90" s="315"/>
      <c r="VHL90" s="319"/>
      <c r="VHM90" s="317"/>
      <c r="VHN90" s="305"/>
      <c r="VHO90" s="306"/>
      <c r="VHP90" s="314"/>
      <c r="VHQ90" s="308"/>
      <c r="VHR90" s="308"/>
      <c r="VHS90" s="308"/>
      <c r="VHT90" s="308"/>
      <c r="VHU90" s="308"/>
      <c r="VHV90" s="308"/>
      <c r="VHW90" s="308"/>
      <c r="VHX90" s="308"/>
      <c r="VHY90" s="308"/>
      <c r="VHZ90" s="308"/>
      <c r="VIA90" s="308"/>
      <c r="VIB90" s="308"/>
      <c r="VIC90" s="309"/>
      <c r="VID90" s="310"/>
      <c r="VIE90" s="308"/>
      <c r="VIF90" s="308"/>
      <c r="VIG90" s="308"/>
      <c r="VIH90" s="308"/>
      <c r="VII90" s="308"/>
      <c r="VIJ90" s="308"/>
      <c r="VIK90" s="308"/>
      <c r="VIL90" s="308"/>
      <c r="VIM90" s="315"/>
      <c r="VIN90" s="319"/>
      <c r="VIO90" s="317"/>
      <c r="VIP90" s="305"/>
      <c r="VIQ90" s="306"/>
      <c r="VIR90" s="314"/>
      <c r="VIS90" s="308"/>
      <c r="VIT90" s="308"/>
      <c r="VIU90" s="308"/>
      <c r="VIV90" s="308"/>
      <c r="VIW90" s="308"/>
      <c r="VIX90" s="308"/>
      <c r="VIY90" s="308"/>
      <c r="VIZ90" s="308"/>
      <c r="VJA90" s="308"/>
      <c r="VJB90" s="308"/>
      <c r="VJC90" s="308"/>
      <c r="VJD90" s="308"/>
      <c r="VJE90" s="309"/>
      <c r="VJF90" s="310"/>
      <c r="VJG90" s="308"/>
      <c r="VJH90" s="308"/>
      <c r="VJI90" s="308"/>
      <c r="VJJ90" s="308"/>
      <c r="VJK90" s="308"/>
      <c r="VJL90" s="308"/>
      <c r="VJM90" s="308"/>
      <c r="VJN90" s="308"/>
      <c r="VJO90" s="315"/>
      <c r="VJP90" s="319"/>
      <c r="VJQ90" s="317"/>
      <c r="VJR90" s="305"/>
      <c r="VJS90" s="306"/>
      <c r="VJT90" s="314"/>
      <c r="VJU90" s="308"/>
      <c r="VJV90" s="308"/>
      <c r="VJW90" s="308"/>
      <c r="VJX90" s="308"/>
      <c r="VJY90" s="308"/>
      <c r="VJZ90" s="308"/>
      <c r="VKA90" s="308"/>
      <c r="VKB90" s="308"/>
      <c r="VKC90" s="308"/>
      <c r="VKD90" s="308"/>
      <c r="VKE90" s="308"/>
      <c r="VKF90" s="308"/>
      <c r="VKG90" s="309"/>
      <c r="VKH90" s="310"/>
      <c r="VKI90" s="308"/>
      <c r="VKJ90" s="308"/>
      <c r="VKK90" s="308"/>
      <c r="VKL90" s="308"/>
      <c r="VKM90" s="308"/>
      <c r="VKN90" s="308"/>
      <c r="VKO90" s="308"/>
      <c r="VKP90" s="308"/>
      <c r="VKQ90" s="315"/>
      <c r="VKR90" s="319"/>
      <c r="VKS90" s="317"/>
      <c r="VKT90" s="305"/>
      <c r="VKU90" s="306"/>
      <c r="VKV90" s="314"/>
      <c r="VKW90" s="308"/>
      <c r="VKX90" s="308"/>
      <c r="VKY90" s="308"/>
      <c r="VKZ90" s="308"/>
      <c r="VLA90" s="308"/>
      <c r="VLB90" s="308"/>
      <c r="VLC90" s="308"/>
      <c r="VLD90" s="308"/>
      <c r="VLE90" s="308"/>
      <c r="VLF90" s="308"/>
      <c r="VLG90" s="308"/>
      <c r="VLH90" s="308"/>
      <c r="VLI90" s="309"/>
      <c r="VLJ90" s="310"/>
      <c r="VLK90" s="308"/>
      <c r="VLL90" s="308"/>
      <c r="VLM90" s="308"/>
      <c r="VLN90" s="308"/>
      <c r="VLO90" s="308"/>
      <c r="VLP90" s="308"/>
      <c r="VLQ90" s="308"/>
      <c r="VLR90" s="308"/>
      <c r="VLS90" s="315"/>
      <c r="VLT90" s="319"/>
      <c r="VLU90" s="317"/>
      <c r="VLV90" s="305"/>
      <c r="VLW90" s="306"/>
      <c r="VLX90" s="314"/>
      <c r="VLY90" s="308"/>
      <c r="VLZ90" s="308"/>
      <c r="VMA90" s="308"/>
      <c r="VMB90" s="308"/>
      <c r="VMC90" s="308"/>
      <c r="VMD90" s="308"/>
      <c r="VME90" s="308"/>
      <c r="VMF90" s="308"/>
      <c r="VMG90" s="308"/>
      <c r="VMH90" s="308"/>
      <c r="VMI90" s="308"/>
      <c r="VMJ90" s="308"/>
      <c r="VMK90" s="309"/>
      <c r="VML90" s="310"/>
      <c r="VMM90" s="308"/>
      <c r="VMN90" s="308"/>
      <c r="VMO90" s="308"/>
      <c r="VMP90" s="308"/>
      <c r="VMQ90" s="308"/>
      <c r="VMR90" s="308"/>
      <c r="VMS90" s="308"/>
      <c r="VMT90" s="308"/>
      <c r="VMU90" s="315"/>
      <c r="VMV90" s="319"/>
      <c r="VMW90" s="317"/>
      <c r="VMX90" s="305"/>
      <c r="VMY90" s="306"/>
      <c r="VMZ90" s="314"/>
      <c r="VNA90" s="308"/>
      <c r="VNB90" s="308"/>
      <c r="VNC90" s="308"/>
      <c r="VND90" s="308"/>
      <c r="VNE90" s="308"/>
      <c r="VNF90" s="308"/>
      <c r="VNG90" s="308"/>
      <c r="VNH90" s="308"/>
      <c r="VNI90" s="308"/>
      <c r="VNJ90" s="308"/>
      <c r="VNK90" s="308"/>
      <c r="VNL90" s="308"/>
      <c r="VNM90" s="309"/>
      <c r="VNN90" s="310"/>
      <c r="VNO90" s="308"/>
      <c r="VNP90" s="308"/>
      <c r="VNQ90" s="308"/>
      <c r="VNR90" s="308"/>
      <c r="VNS90" s="308"/>
      <c r="VNT90" s="308"/>
      <c r="VNU90" s="308"/>
      <c r="VNV90" s="308"/>
      <c r="VNW90" s="315"/>
      <c r="VNX90" s="319"/>
      <c r="VNY90" s="317"/>
      <c r="VNZ90" s="305"/>
      <c r="VOA90" s="306"/>
      <c r="VOB90" s="314"/>
      <c r="VOC90" s="308"/>
      <c r="VOD90" s="308"/>
      <c r="VOE90" s="308"/>
      <c r="VOF90" s="308"/>
      <c r="VOG90" s="308"/>
      <c r="VOH90" s="308"/>
      <c r="VOI90" s="308"/>
      <c r="VOJ90" s="308"/>
      <c r="VOK90" s="308"/>
      <c r="VOL90" s="308"/>
      <c r="VOM90" s="308"/>
      <c r="VON90" s="308"/>
      <c r="VOO90" s="309"/>
      <c r="VOP90" s="310"/>
      <c r="VOQ90" s="308"/>
      <c r="VOR90" s="308"/>
      <c r="VOS90" s="308"/>
      <c r="VOT90" s="308"/>
      <c r="VOU90" s="308"/>
      <c r="VOV90" s="308"/>
      <c r="VOW90" s="308"/>
      <c r="VOX90" s="308"/>
      <c r="VOY90" s="315"/>
      <c r="VOZ90" s="319"/>
      <c r="VPA90" s="317"/>
      <c r="VPB90" s="305"/>
      <c r="VPC90" s="306"/>
      <c r="VPD90" s="314"/>
      <c r="VPE90" s="308"/>
      <c r="VPF90" s="308"/>
      <c r="VPG90" s="308"/>
      <c r="VPH90" s="308"/>
      <c r="VPI90" s="308"/>
      <c r="VPJ90" s="308"/>
      <c r="VPK90" s="308"/>
      <c r="VPL90" s="308"/>
      <c r="VPM90" s="308"/>
      <c r="VPN90" s="308"/>
      <c r="VPO90" s="308"/>
      <c r="VPP90" s="308"/>
      <c r="VPQ90" s="309"/>
      <c r="VPR90" s="310"/>
      <c r="VPS90" s="308"/>
      <c r="VPT90" s="308"/>
      <c r="VPU90" s="308"/>
      <c r="VPV90" s="308"/>
      <c r="VPW90" s="308"/>
      <c r="VPX90" s="308"/>
      <c r="VPY90" s="308"/>
      <c r="VPZ90" s="308"/>
      <c r="VQA90" s="315"/>
      <c r="VQB90" s="319"/>
      <c r="VQC90" s="317"/>
      <c r="VQD90" s="305"/>
      <c r="VQE90" s="306"/>
      <c r="VQF90" s="314"/>
      <c r="VQG90" s="308"/>
      <c r="VQH90" s="308"/>
      <c r="VQI90" s="308"/>
      <c r="VQJ90" s="308"/>
      <c r="VQK90" s="308"/>
      <c r="VQL90" s="308"/>
      <c r="VQM90" s="308"/>
      <c r="VQN90" s="308"/>
      <c r="VQO90" s="308"/>
      <c r="VQP90" s="308"/>
      <c r="VQQ90" s="308"/>
      <c r="VQR90" s="308"/>
      <c r="VQS90" s="309"/>
      <c r="VQT90" s="310"/>
      <c r="VQU90" s="308"/>
      <c r="VQV90" s="308"/>
      <c r="VQW90" s="308"/>
      <c r="VQX90" s="308"/>
      <c r="VQY90" s="308"/>
      <c r="VQZ90" s="308"/>
      <c r="VRA90" s="308"/>
      <c r="VRB90" s="308"/>
      <c r="VRC90" s="315"/>
      <c r="VRD90" s="319"/>
      <c r="VRE90" s="317"/>
      <c r="VRF90" s="305"/>
      <c r="VRG90" s="306"/>
      <c r="VRH90" s="314"/>
      <c r="VRI90" s="308"/>
      <c r="VRJ90" s="308"/>
      <c r="VRK90" s="308"/>
      <c r="VRL90" s="308"/>
      <c r="VRM90" s="308"/>
      <c r="VRN90" s="308"/>
      <c r="VRO90" s="308"/>
      <c r="VRP90" s="308"/>
      <c r="VRQ90" s="308"/>
      <c r="VRR90" s="308"/>
      <c r="VRS90" s="308"/>
      <c r="VRT90" s="308"/>
      <c r="VRU90" s="309"/>
      <c r="VRV90" s="310"/>
      <c r="VRW90" s="308"/>
      <c r="VRX90" s="308"/>
      <c r="VRY90" s="308"/>
      <c r="VRZ90" s="308"/>
      <c r="VSA90" s="308"/>
      <c r="VSB90" s="308"/>
      <c r="VSC90" s="308"/>
      <c r="VSD90" s="308"/>
      <c r="VSE90" s="315"/>
      <c r="VSF90" s="319"/>
      <c r="VSG90" s="317"/>
      <c r="VSH90" s="305"/>
      <c r="VSI90" s="306"/>
      <c r="VSJ90" s="314"/>
      <c r="VSK90" s="308"/>
      <c r="VSL90" s="308"/>
      <c r="VSM90" s="308"/>
      <c r="VSN90" s="308"/>
      <c r="VSO90" s="308"/>
      <c r="VSP90" s="308"/>
      <c r="VSQ90" s="308"/>
      <c r="VSR90" s="308"/>
      <c r="VSS90" s="308"/>
      <c r="VST90" s="308"/>
      <c r="VSU90" s="308"/>
      <c r="VSV90" s="308"/>
      <c r="VSW90" s="309"/>
      <c r="VSX90" s="310"/>
      <c r="VSY90" s="308"/>
      <c r="VSZ90" s="308"/>
      <c r="VTA90" s="308"/>
      <c r="VTB90" s="308"/>
      <c r="VTC90" s="308"/>
      <c r="VTD90" s="308"/>
      <c r="VTE90" s="308"/>
      <c r="VTF90" s="308"/>
      <c r="VTG90" s="315"/>
      <c r="VTH90" s="319"/>
      <c r="VTI90" s="317"/>
      <c r="VTJ90" s="305"/>
      <c r="VTK90" s="306"/>
      <c r="VTL90" s="314"/>
      <c r="VTM90" s="308"/>
      <c r="VTN90" s="308"/>
      <c r="VTO90" s="308"/>
      <c r="VTP90" s="308"/>
      <c r="VTQ90" s="308"/>
      <c r="VTR90" s="308"/>
      <c r="VTS90" s="308"/>
      <c r="VTT90" s="308"/>
      <c r="VTU90" s="308"/>
      <c r="VTV90" s="308"/>
      <c r="VTW90" s="308"/>
      <c r="VTX90" s="308"/>
      <c r="VTY90" s="309"/>
      <c r="VTZ90" s="310"/>
      <c r="VUA90" s="308"/>
      <c r="VUB90" s="308"/>
      <c r="VUC90" s="308"/>
      <c r="VUD90" s="308"/>
      <c r="VUE90" s="308"/>
      <c r="VUF90" s="308"/>
      <c r="VUG90" s="308"/>
      <c r="VUH90" s="308"/>
      <c r="VUI90" s="315"/>
      <c r="VUJ90" s="319"/>
      <c r="VUK90" s="317"/>
      <c r="VUL90" s="305"/>
      <c r="VUM90" s="306"/>
      <c r="VUN90" s="314"/>
      <c r="VUO90" s="308"/>
      <c r="VUP90" s="308"/>
      <c r="VUQ90" s="308"/>
      <c r="VUR90" s="308"/>
      <c r="VUS90" s="308"/>
      <c r="VUT90" s="308"/>
      <c r="VUU90" s="308"/>
      <c r="VUV90" s="308"/>
      <c r="VUW90" s="308"/>
      <c r="VUX90" s="308"/>
      <c r="VUY90" s="308"/>
      <c r="VUZ90" s="308"/>
      <c r="VVA90" s="309"/>
      <c r="VVB90" s="310"/>
      <c r="VVC90" s="308"/>
      <c r="VVD90" s="308"/>
      <c r="VVE90" s="308"/>
      <c r="VVF90" s="308"/>
      <c r="VVG90" s="308"/>
      <c r="VVH90" s="308"/>
      <c r="VVI90" s="308"/>
      <c r="VVJ90" s="308"/>
      <c r="VVK90" s="315"/>
      <c r="VVL90" s="319"/>
      <c r="VVM90" s="317"/>
      <c r="VVN90" s="305"/>
      <c r="VVO90" s="306"/>
      <c r="VVP90" s="314"/>
      <c r="VVQ90" s="308"/>
      <c r="VVR90" s="308"/>
      <c r="VVS90" s="308"/>
      <c r="VVT90" s="308"/>
      <c r="VVU90" s="308"/>
      <c r="VVV90" s="308"/>
      <c r="VVW90" s="308"/>
      <c r="VVX90" s="308"/>
      <c r="VVY90" s="308"/>
      <c r="VVZ90" s="308"/>
      <c r="VWA90" s="308"/>
      <c r="VWB90" s="308"/>
      <c r="VWC90" s="309"/>
      <c r="VWD90" s="310"/>
      <c r="VWE90" s="308"/>
      <c r="VWF90" s="308"/>
      <c r="VWG90" s="308"/>
      <c r="VWH90" s="308"/>
      <c r="VWI90" s="308"/>
      <c r="VWJ90" s="308"/>
      <c r="VWK90" s="308"/>
      <c r="VWL90" s="308"/>
      <c r="VWM90" s="315"/>
      <c r="VWN90" s="319"/>
      <c r="VWO90" s="317"/>
      <c r="VWP90" s="305"/>
      <c r="VWQ90" s="306"/>
      <c r="VWR90" s="314"/>
      <c r="VWS90" s="308"/>
      <c r="VWT90" s="308"/>
      <c r="VWU90" s="308"/>
      <c r="VWV90" s="308"/>
      <c r="VWW90" s="308"/>
      <c r="VWX90" s="308"/>
      <c r="VWY90" s="308"/>
      <c r="VWZ90" s="308"/>
      <c r="VXA90" s="308"/>
      <c r="VXB90" s="308"/>
      <c r="VXC90" s="308"/>
      <c r="VXD90" s="308"/>
      <c r="VXE90" s="309"/>
      <c r="VXF90" s="310"/>
      <c r="VXG90" s="308"/>
      <c r="VXH90" s="308"/>
      <c r="VXI90" s="308"/>
      <c r="VXJ90" s="308"/>
      <c r="VXK90" s="308"/>
      <c r="VXL90" s="308"/>
      <c r="VXM90" s="308"/>
      <c r="VXN90" s="308"/>
      <c r="VXO90" s="315"/>
      <c r="VXP90" s="319"/>
      <c r="VXQ90" s="317"/>
      <c r="VXR90" s="305"/>
      <c r="VXS90" s="306"/>
      <c r="VXT90" s="314"/>
      <c r="VXU90" s="308"/>
      <c r="VXV90" s="308"/>
      <c r="VXW90" s="308"/>
      <c r="VXX90" s="308"/>
      <c r="VXY90" s="308"/>
      <c r="VXZ90" s="308"/>
      <c r="VYA90" s="308"/>
      <c r="VYB90" s="308"/>
      <c r="VYC90" s="308"/>
      <c r="VYD90" s="308"/>
      <c r="VYE90" s="308"/>
      <c r="VYF90" s="308"/>
      <c r="VYG90" s="309"/>
      <c r="VYH90" s="310"/>
      <c r="VYI90" s="308"/>
      <c r="VYJ90" s="308"/>
      <c r="VYK90" s="308"/>
      <c r="VYL90" s="308"/>
      <c r="VYM90" s="308"/>
      <c r="VYN90" s="308"/>
      <c r="VYO90" s="308"/>
      <c r="VYP90" s="308"/>
      <c r="VYQ90" s="315"/>
      <c r="VYR90" s="319"/>
      <c r="VYS90" s="317"/>
      <c r="VYT90" s="305"/>
      <c r="VYU90" s="306"/>
      <c r="VYV90" s="314"/>
      <c r="VYW90" s="308"/>
      <c r="VYX90" s="308"/>
      <c r="VYY90" s="308"/>
      <c r="VYZ90" s="308"/>
      <c r="VZA90" s="308"/>
      <c r="VZB90" s="308"/>
      <c r="VZC90" s="308"/>
      <c r="VZD90" s="308"/>
      <c r="VZE90" s="308"/>
      <c r="VZF90" s="308"/>
      <c r="VZG90" s="308"/>
      <c r="VZH90" s="308"/>
      <c r="VZI90" s="309"/>
      <c r="VZJ90" s="310"/>
      <c r="VZK90" s="308"/>
      <c r="VZL90" s="308"/>
      <c r="VZM90" s="308"/>
      <c r="VZN90" s="308"/>
      <c r="VZO90" s="308"/>
      <c r="VZP90" s="308"/>
      <c r="VZQ90" s="308"/>
      <c r="VZR90" s="308"/>
      <c r="VZS90" s="315"/>
      <c r="VZT90" s="319"/>
      <c r="VZU90" s="317"/>
      <c r="VZV90" s="305"/>
      <c r="VZW90" s="306"/>
      <c r="VZX90" s="314"/>
      <c r="VZY90" s="308"/>
      <c r="VZZ90" s="308"/>
      <c r="WAA90" s="308"/>
      <c r="WAB90" s="308"/>
      <c r="WAC90" s="308"/>
      <c r="WAD90" s="308"/>
      <c r="WAE90" s="308"/>
      <c r="WAF90" s="308"/>
      <c r="WAG90" s="308"/>
      <c r="WAH90" s="308"/>
      <c r="WAI90" s="308"/>
      <c r="WAJ90" s="308"/>
      <c r="WAK90" s="309"/>
      <c r="WAL90" s="310"/>
      <c r="WAM90" s="308"/>
      <c r="WAN90" s="308"/>
      <c r="WAO90" s="308"/>
      <c r="WAP90" s="308"/>
      <c r="WAQ90" s="308"/>
      <c r="WAR90" s="308"/>
      <c r="WAS90" s="308"/>
      <c r="WAT90" s="308"/>
      <c r="WAU90" s="315"/>
      <c r="WAV90" s="319"/>
      <c r="WAW90" s="317"/>
      <c r="WAX90" s="305"/>
      <c r="WAY90" s="306"/>
      <c r="WAZ90" s="314"/>
      <c r="WBA90" s="308"/>
      <c r="WBB90" s="308"/>
      <c r="WBC90" s="308"/>
      <c r="WBD90" s="308"/>
      <c r="WBE90" s="308"/>
      <c r="WBF90" s="308"/>
      <c r="WBG90" s="308"/>
      <c r="WBH90" s="308"/>
      <c r="WBI90" s="308"/>
      <c r="WBJ90" s="308"/>
      <c r="WBK90" s="308"/>
      <c r="WBL90" s="308"/>
      <c r="WBM90" s="309"/>
      <c r="WBN90" s="310"/>
      <c r="WBO90" s="308"/>
      <c r="WBP90" s="308"/>
      <c r="WBQ90" s="308"/>
      <c r="WBR90" s="308"/>
      <c r="WBS90" s="308"/>
      <c r="WBT90" s="308"/>
      <c r="WBU90" s="308"/>
      <c r="WBV90" s="308"/>
      <c r="WBW90" s="315"/>
      <c r="WBX90" s="319"/>
      <c r="WBY90" s="317"/>
      <c r="WBZ90" s="305"/>
      <c r="WCA90" s="306"/>
      <c r="WCB90" s="314"/>
      <c r="WCC90" s="308"/>
      <c r="WCD90" s="308"/>
      <c r="WCE90" s="308"/>
      <c r="WCF90" s="308"/>
      <c r="WCG90" s="308"/>
      <c r="WCH90" s="308"/>
      <c r="WCI90" s="308"/>
      <c r="WCJ90" s="308"/>
      <c r="WCK90" s="308"/>
      <c r="WCL90" s="308"/>
      <c r="WCM90" s="308"/>
      <c r="WCN90" s="308"/>
      <c r="WCO90" s="309"/>
      <c r="WCP90" s="310"/>
      <c r="WCQ90" s="308"/>
      <c r="WCR90" s="308"/>
      <c r="WCS90" s="308"/>
      <c r="WCT90" s="308"/>
      <c r="WCU90" s="308"/>
      <c r="WCV90" s="308"/>
      <c r="WCW90" s="308"/>
      <c r="WCX90" s="308"/>
      <c r="WCY90" s="315"/>
      <c r="WCZ90" s="319"/>
      <c r="WDA90" s="317"/>
      <c r="WDB90" s="305"/>
      <c r="WDC90" s="306"/>
      <c r="WDD90" s="314"/>
      <c r="WDE90" s="308"/>
      <c r="WDF90" s="308"/>
      <c r="WDG90" s="308"/>
      <c r="WDH90" s="308"/>
      <c r="WDI90" s="308"/>
      <c r="WDJ90" s="308"/>
      <c r="WDK90" s="308"/>
      <c r="WDL90" s="308"/>
      <c r="WDM90" s="308"/>
      <c r="WDN90" s="308"/>
      <c r="WDO90" s="308"/>
      <c r="WDP90" s="308"/>
      <c r="WDQ90" s="309"/>
      <c r="WDR90" s="310"/>
      <c r="WDS90" s="308"/>
      <c r="WDT90" s="308"/>
      <c r="WDU90" s="308"/>
      <c r="WDV90" s="308"/>
      <c r="WDW90" s="308"/>
      <c r="WDX90" s="308"/>
      <c r="WDY90" s="308"/>
      <c r="WDZ90" s="308"/>
      <c r="WEA90" s="315"/>
      <c r="WEB90" s="319"/>
      <c r="WEC90" s="317"/>
      <c r="WED90" s="305"/>
      <c r="WEE90" s="306"/>
      <c r="WEF90" s="314"/>
      <c r="WEG90" s="308"/>
      <c r="WEH90" s="308"/>
      <c r="WEI90" s="308"/>
      <c r="WEJ90" s="308"/>
      <c r="WEK90" s="308"/>
      <c r="WEL90" s="308"/>
      <c r="WEM90" s="308"/>
      <c r="WEN90" s="308"/>
      <c r="WEO90" s="308"/>
      <c r="WEP90" s="308"/>
      <c r="WEQ90" s="308"/>
      <c r="WER90" s="308"/>
      <c r="WES90" s="309"/>
      <c r="WET90" s="310"/>
      <c r="WEU90" s="308"/>
      <c r="WEV90" s="308"/>
      <c r="WEW90" s="308"/>
      <c r="WEX90" s="308"/>
      <c r="WEY90" s="308"/>
      <c r="WEZ90" s="308"/>
      <c r="WFA90" s="308"/>
      <c r="WFB90" s="308"/>
      <c r="WFC90" s="315"/>
      <c r="WFD90" s="319"/>
      <c r="WFE90" s="317"/>
      <c r="WFF90" s="305"/>
      <c r="WFG90" s="306"/>
      <c r="WFH90" s="314"/>
      <c r="WFI90" s="308"/>
      <c r="WFJ90" s="308"/>
      <c r="WFK90" s="308"/>
      <c r="WFL90" s="308"/>
      <c r="WFM90" s="308"/>
      <c r="WFN90" s="308"/>
      <c r="WFO90" s="308"/>
      <c r="WFP90" s="308"/>
      <c r="WFQ90" s="308"/>
      <c r="WFR90" s="308"/>
      <c r="WFS90" s="308"/>
      <c r="WFT90" s="308"/>
      <c r="WFU90" s="309"/>
      <c r="WFV90" s="310"/>
      <c r="WFW90" s="308"/>
      <c r="WFX90" s="308"/>
      <c r="WFY90" s="308"/>
      <c r="WFZ90" s="308"/>
      <c r="WGA90" s="308"/>
      <c r="WGB90" s="308"/>
      <c r="WGC90" s="308"/>
      <c r="WGD90" s="308"/>
      <c r="WGE90" s="315"/>
      <c r="WGF90" s="319"/>
      <c r="WGG90" s="317"/>
      <c r="WGH90" s="305"/>
      <c r="WGI90" s="306"/>
      <c r="WGJ90" s="314"/>
      <c r="WGK90" s="308"/>
      <c r="WGL90" s="308"/>
      <c r="WGM90" s="308"/>
      <c r="WGN90" s="308"/>
      <c r="WGO90" s="308"/>
      <c r="WGP90" s="308"/>
      <c r="WGQ90" s="308"/>
      <c r="WGR90" s="308"/>
      <c r="WGS90" s="308"/>
      <c r="WGT90" s="308"/>
      <c r="WGU90" s="308"/>
      <c r="WGV90" s="308"/>
      <c r="WGW90" s="309"/>
      <c r="WGX90" s="310"/>
      <c r="WGY90" s="308"/>
      <c r="WGZ90" s="308"/>
      <c r="WHA90" s="308"/>
      <c r="WHB90" s="308"/>
      <c r="WHC90" s="308"/>
      <c r="WHD90" s="308"/>
      <c r="WHE90" s="308"/>
      <c r="WHF90" s="308"/>
      <c r="WHG90" s="315"/>
      <c r="WHH90" s="319"/>
      <c r="WHI90" s="317"/>
      <c r="WHJ90" s="305"/>
      <c r="WHK90" s="306"/>
      <c r="WHL90" s="314"/>
      <c r="WHM90" s="308"/>
      <c r="WHN90" s="308"/>
      <c r="WHO90" s="308"/>
      <c r="WHP90" s="308"/>
      <c r="WHQ90" s="308"/>
      <c r="WHR90" s="308"/>
      <c r="WHS90" s="308"/>
      <c r="WHT90" s="308"/>
      <c r="WHU90" s="308"/>
      <c r="WHV90" s="308"/>
      <c r="WHW90" s="308"/>
      <c r="WHX90" s="308"/>
      <c r="WHY90" s="309"/>
      <c r="WHZ90" s="310"/>
      <c r="WIA90" s="308"/>
      <c r="WIB90" s="308"/>
      <c r="WIC90" s="308"/>
      <c r="WID90" s="308"/>
      <c r="WIE90" s="308"/>
      <c r="WIF90" s="308"/>
      <c r="WIG90" s="308"/>
      <c r="WIH90" s="308"/>
      <c r="WII90" s="315"/>
      <c r="WIJ90" s="319"/>
      <c r="WIK90" s="317"/>
      <c r="WIL90" s="305"/>
      <c r="WIM90" s="306"/>
      <c r="WIN90" s="314"/>
      <c r="WIO90" s="308"/>
      <c r="WIP90" s="308"/>
      <c r="WIQ90" s="308"/>
      <c r="WIR90" s="308"/>
      <c r="WIS90" s="308"/>
      <c r="WIT90" s="308"/>
      <c r="WIU90" s="308"/>
      <c r="WIV90" s="308"/>
      <c r="WIW90" s="308"/>
      <c r="WIX90" s="308"/>
      <c r="WIY90" s="308"/>
      <c r="WIZ90" s="308"/>
      <c r="WJA90" s="309"/>
      <c r="WJB90" s="310"/>
      <c r="WJC90" s="308"/>
      <c r="WJD90" s="308"/>
      <c r="WJE90" s="308"/>
      <c r="WJF90" s="308"/>
      <c r="WJG90" s="308"/>
      <c r="WJH90" s="308"/>
      <c r="WJI90" s="308"/>
      <c r="WJJ90" s="308"/>
      <c r="WJK90" s="315"/>
      <c r="WJL90" s="319"/>
      <c r="WJM90" s="317"/>
      <c r="WJN90" s="305"/>
      <c r="WJO90" s="306"/>
      <c r="WJP90" s="314"/>
      <c r="WJQ90" s="308"/>
      <c r="WJR90" s="308"/>
      <c r="WJS90" s="308"/>
      <c r="WJT90" s="308"/>
      <c r="WJU90" s="308"/>
      <c r="WJV90" s="308"/>
      <c r="WJW90" s="308"/>
      <c r="WJX90" s="308"/>
      <c r="WJY90" s="308"/>
      <c r="WJZ90" s="308"/>
      <c r="WKA90" s="308"/>
      <c r="WKB90" s="308"/>
      <c r="WKC90" s="309"/>
      <c r="WKD90" s="310"/>
      <c r="WKE90" s="308"/>
      <c r="WKF90" s="308"/>
      <c r="WKG90" s="308"/>
      <c r="WKH90" s="308"/>
      <c r="WKI90" s="308"/>
      <c r="WKJ90" s="308"/>
      <c r="WKK90" s="308"/>
      <c r="WKL90" s="308"/>
      <c r="WKM90" s="315"/>
      <c r="WKN90" s="319"/>
      <c r="WKO90" s="317"/>
      <c r="WKP90" s="305"/>
      <c r="WKQ90" s="306"/>
      <c r="WKR90" s="314"/>
      <c r="WKS90" s="308"/>
      <c r="WKT90" s="308"/>
      <c r="WKU90" s="308"/>
      <c r="WKV90" s="308"/>
      <c r="WKW90" s="308"/>
      <c r="WKX90" s="308"/>
      <c r="WKY90" s="308"/>
      <c r="WKZ90" s="308"/>
      <c r="WLA90" s="308"/>
      <c r="WLB90" s="308"/>
      <c r="WLC90" s="308"/>
      <c r="WLD90" s="308"/>
      <c r="WLE90" s="309"/>
      <c r="WLF90" s="310"/>
      <c r="WLG90" s="308"/>
      <c r="WLH90" s="308"/>
      <c r="WLI90" s="308"/>
      <c r="WLJ90" s="308"/>
      <c r="WLK90" s="308"/>
      <c r="WLL90" s="308"/>
      <c r="WLM90" s="308"/>
      <c r="WLN90" s="308"/>
      <c r="WLO90" s="315"/>
      <c r="WLP90" s="319"/>
      <c r="WLQ90" s="317"/>
      <c r="WLR90" s="305"/>
      <c r="WLS90" s="306"/>
      <c r="WLT90" s="314"/>
      <c r="WLU90" s="308"/>
      <c r="WLV90" s="308"/>
      <c r="WLW90" s="308"/>
      <c r="WLX90" s="308"/>
      <c r="WLY90" s="308"/>
      <c r="WLZ90" s="308"/>
      <c r="WMA90" s="308"/>
      <c r="WMB90" s="308"/>
      <c r="WMC90" s="308"/>
      <c r="WMD90" s="308"/>
      <c r="WME90" s="308"/>
      <c r="WMF90" s="308"/>
      <c r="WMG90" s="309"/>
      <c r="WMH90" s="310"/>
      <c r="WMI90" s="308"/>
      <c r="WMJ90" s="308"/>
      <c r="WMK90" s="308"/>
      <c r="WML90" s="308"/>
      <c r="WMM90" s="308"/>
      <c r="WMN90" s="308"/>
      <c r="WMO90" s="308"/>
      <c r="WMP90" s="308"/>
      <c r="WMQ90" s="315"/>
      <c r="WMR90" s="319"/>
      <c r="WMS90" s="317"/>
      <c r="WMT90" s="305"/>
      <c r="WMU90" s="306"/>
      <c r="WMV90" s="314"/>
      <c r="WMW90" s="308"/>
      <c r="WMX90" s="308"/>
      <c r="WMY90" s="308"/>
      <c r="WMZ90" s="308"/>
      <c r="WNA90" s="308"/>
      <c r="WNB90" s="308"/>
      <c r="WNC90" s="308"/>
      <c r="WND90" s="308"/>
      <c r="WNE90" s="308"/>
      <c r="WNF90" s="308"/>
      <c r="WNG90" s="308"/>
      <c r="WNH90" s="308"/>
      <c r="WNI90" s="309"/>
      <c r="WNJ90" s="310"/>
      <c r="WNK90" s="308"/>
      <c r="WNL90" s="308"/>
      <c r="WNM90" s="308"/>
      <c r="WNN90" s="308"/>
      <c r="WNO90" s="308"/>
      <c r="WNP90" s="308"/>
      <c r="WNQ90" s="308"/>
      <c r="WNR90" s="308"/>
      <c r="WNS90" s="315"/>
      <c r="WNT90" s="319"/>
      <c r="WNU90" s="317"/>
      <c r="WNV90" s="305"/>
      <c r="WNW90" s="306"/>
      <c r="WNX90" s="314"/>
      <c r="WNY90" s="308"/>
      <c r="WNZ90" s="308"/>
      <c r="WOA90" s="308"/>
      <c r="WOB90" s="308"/>
      <c r="WOC90" s="308"/>
      <c r="WOD90" s="308"/>
      <c r="WOE90" s="308"/>
      <c r="WOF90" s="308"/>
      <c r="WOG90" s="308"/>
      <c r="WOH90" s="308"/>
      <c r="WOI90" s="308"/>
      <c r="WOJ90" s="308"/>
      <c r="WOK90" s="309"/>
      <c r="WOL90" s="310"/>
      <c r="WOM90" s="308"/>
      <c r="WON90" s="308"/>
      <c r="WOO90" s="308"/>
      <c r="WOP90" s="308"/>
      <c r="WOQ90" s="308"/>
      <c r="WOR90" s="308"/>
      <c r="WOS90" s="308"/>
      <c r="WOT90" s="308"/>
      <c r="WOU90" s="315"/>
      <c r="WOV90" s="319"/>
      <c r="WOW90" s="317"/>
      <c r="WOX90" s="305"/>
      <c r="WOY90" s="306"/>
      <c r="WOZ90" s="314"/>
      <c r="WPA90" s="308"/>
      <c r="WPB90" s="308"/>
      <c r="WPC90" s="308"/>
      <c r="WPD90" s="308"/>
      <c r="WPE90" s="308"/>
      <c r="WPF90" s="308"/>
      <c r="WPG90" s="308"/>
      <c r="WPH90" s="308"/>
      <c r="WPI90" s="308"/>
      <c r="WPJ90" s="308"/>
      <c r="WPK90" s="308"/>
      <c r="WPL90" s="308"/>
      <c r="WPM90" s="309"/>
      <c r="WPN90" s="310"/>
      <c r="WPO90" s="308"/>
      <c r="WPP90" s="308"/>
      <c r="WPQ90" s="308"/>
      <c r="WPR90" s="308"/>
      <c r="WPS90" s="308"/>
      <c r="WPT90" s="308"/>
      <c r="WPU90" s="308"/>
      <c r="WPV90" s="308"/>
      <c r="WPW90" s="315"/>
      <c r="WPX90" s="319"/>
      <c r="WPY90" s="317"/>
      <c r="WPZ90" s="305"/>
      <c r="WQA90" s="306"/>
      <c r="WQB90" s="314"/>
      <c r="WQC90" s="308"/>
      <c r="WQD90" s="308"/>
      <c r="WQE90" s="308"/>
      <c r="WQF90" s="308"/>
      <c r="WQG90" s="308"/>
      <c r="WQH90" s="308"/>
      <c r="WQI90" s="308"/>
      <c r="WQJ90" s="308"/>
      <c r="WQK90" s="308"/>
      <c r="WQL90" s="308"/>
      <c r="WQM90" s="308"/>
      <c r="WQN90" s="308"/>
      <c r="WQO90" s="309"/>
      <c r="WQP90" s="310"/>
      <c r="WQQ90" s="308"/>
      <c r="WQR90" s="308"/>
      <c r="WQS90" s="308"/>
      <c r="WQT90" s="308"/>
      <c r="WQU90" s="308"/>
      <c r="WQV90" s="308"/>
      <c r="WQW90" s="308"/>
      <c r="WQX90" s="308"/>
      <c r="WQY90" s="315"/>
      <c r="WQZ90" s="319"/>
      <c r="WRA90" s="317"/>
      <c r="WRB90" s="305"/>
      <c r="WRC90" s="306"/>
      <c r="WRD90" s="314"/>
      <c r="WRE90" s="308"/>
      <c r="WRF90" s="308"/>
      <c r="WRG90" s="308"/>
      <c r="WRH90" s="308"/>
      <c r="WRI90" s="308"/>
      <c r="WRJ90" s="308"/>
      <c r="WRK90" s="308"/>
      <c r="WRL90" s="308"/>
      <c r="WRM90" s="308"/>
      <c r="WRN90" s="308"/>
      <c r="WRO90" s="308"/>
      <c r="WRP90" s="308"/>
      <c r="WRQ90" s="309"/>
      <c r="WRR90" s="310"/>
      <c r="WRS90" s="308"/>
      <c r="WRT90" s="308"/>
      <c r="WRU90" s="308"/>
      <c r="WRV90" s="308"/>
      <c r="WRW90" s="308"/>
      <c r="WRX90" s="308"/>
      <c r="WRY90" s="308"/>
      <c r="WRZ90" s="308"/>
      <c r="WSA90" s="315"/>
      <c r="WSB90" s="319"/>
      <c r="WSC90" s="317"/>
      <c r="WSD90" s="305"/>
      <c r="WSE90" s="306"/>
      <c r="WSF90" s="314"/>
      <c r="WSG90" s="308"/>
      <c r="WSH90" s="308"/>
      <c r="WSI90" s="308"/>
      <c r="WSJ90" s="308"/>
      <c r="WSK90" s="308"/>
      <c r="WSL90" s="308"/>
      <c r="WSM90" s="308"/>
      <c r="WSN90" s="308"/>
      <c r="WSO90" s="308"/>
      <c r="WSP90" s="308"/>
      <c r="WSQ90" s="308"/>
      <c r="WSR90" s="308"/>
      <c r="WSS90" s="309"/>
      <c r="WST90" s="310"/>
      <c r="WSU90" s="308"/>
      <c r="WSV90" s="308"/>
      <c r="WSW90" s="308"/>
      <c r="WSX90" s="308"/>
      <c r="WSY90" s="308"/>
      <c r="WSZ90" s="308"/>
      <c r="WTA90" s="308"/>
      <c r="WTB90" s="308"/>
      <c r="WTC90" s="315"/>
      <c r="WTD90" s="319"/>
      <c r="WTE90" s="317"/>
      <c r="WTF90" s="305"/>
      <c r="WTG90" s="306"/>
      <c r="WTH90" s="314"/>
      <c r="WTI90" s="308"/>
      <c r="WTJ90" s="308"/>
      <c r="WTK90" s="308"/>
      <c r="WTL90" s="308"/>
      <c r="WTM90" s="308"/>
      <c r="WTN90" s="308"/>
      <c r="WTO90" s="308"/>
      <c r="WTP90" s="308"/>
      <c r="WTQ90" s="308"/>
      <c r="WTR90" s="308"/>
      <c r="WTS90" s="308"/>
      <c r="WTT90" s="308"/>
      <c r="WTU90" s="309"/>
      <c r="WTV90" s="310"/>
      <c r="WTW90" s="308"/>
      <c r="WTX90" s="308"/>
      <c r="WTY90" s="308"/>
      <c r="WTZ90" s="308"/>
      <c r="WUA90" s="308"/>
      <c r="WUB90" s="308"/>
      <c r="WUC90" s="308"/>
      <c r="WUD90" s="308"/>
      <c r="WUE90" s="315"/>
      <c r="WUF90" s="319"/>
      <c r="WUG90" s="317"/>
      <c r="WUH90" s="305"/>
      <c r="WUI90" s="306"/>
      <c r="WUJ90" s="314"/>
      <c r="WUK90" s="308"/>
      <c r="WUL90" s="308"/>
      <c r="WUM90" s="308"/>
      <c r="WUN90" s="308"/>
      <c r="WUO90" s="308"/>
      <c r="WUP90" s="308"/>
      <c r="WUQ90" s="308"/>
      <c r="WUR90" s="308"/>
      <c r="WUS90" s="308"/>
      <c r="WUT90" s="308"/>
      <c r="WUU90" s="308"/>
      <c r="WUV90" s="308"/>
      <c r="WUW90" s="309"/>
      <c r="WUX90" s="310"/>
      <c r="WUY90" s="308"/>
      <c r="WUZ90" s="308"/>
      <c r="WVA90" s="308"/>
      <c r="WVB90" s="308"/>
      <c r="WVC90" s="308"/>
      <c r="WVD90" s="308"/>
      <c r="WVE90" s="308"/>
      <c r="WVF90" s="308"/>
      <c r="WVG90" s="315"/>
      <c r="WVH90" s="319"/>
      <c r="WVI90" s="317"/>
      <c r="WVJ90" s="305"/>
      <c r="WVK90" s="306"/>
      <c r="WVL90" s="314"/>
      <c r="WVM90" s="308"/>
      <c r="WVN90" s="308"/>
      <c r="WVO90" s="308"/>
      <c r="WVP90" s="308"/>
      <c r="WVQ90" s="308"/>
      <c r="WVR90" s="308"/>
      <c r="WVS90" s="308"/>
      <c r="WVT90" s="308"/>
      <c r="WVU90" s="308"/>
      <c r="WVV90" s="308"/>
      <c r="WVW90" s="308"/>
      <c r="WVX90" s="308"/>
      <c r="WVY90" s="309"/>
      <c r="WVZ90" s="310"/>
      <c r="WWA90" s="308"/>
      <c r="WWB90" s="308"/>
      <c r="WWC90" s="308"/>
      <c r="WWD90" s="308"/>
      <c r="WWE90" s="308"/>
      <c r="WWF90" s="308"/>
      <c r="WWG90" s="308"/>
      <c r="WWH90" s="308"/>
      <c r="WWI90" s="315"/>
      <c r="WWJ90" s="319"/>
      <c r="WWK90" s="317"/>
      <c r="WWL90" s="305"/>
      <c r="WWM90" s="306"/>
      <c r="WWN90" s="314"/>
      <c r="WWO90" s="308"/>
      <c r="WWP90" s="308"/>
      <c r="WWQ90" s="308"/>
      <c r="WWR90" s="308"/>
      <c r="WWS90" s="308"/>
      <c r="WWT90" s="308"/>
      <c r="WWU90" s="308"/>
      <c r="WWV90" s="308"/>
      <c r="WWW90" s="308"/>
      <c r="WWX90" s="308"/>
      <c r="WWY90" s="308"/>
      <c r="WWZ90" s="308"/>
      <c r="WXA90" s="309"/>
      <c r="WXB90" s="310"/>
      <c r="WXC90" s="308"/>
      <c r="WXD90" s="308"/>
      <c r="WXE90" s="308"/>
      <c r="WXF90" s="308"/>
      <c r="WXG90" s="308"/>
      <c r="WXH90" s="308"/>
      <c r="WXI90" s="308"/>
      <c r="WXJ90" s="308"/>
      <c r="WXK90" s="315"/>
      <c r="WXL90" s="319"/>
      <c r="WXM90" s="317"/>
      <c r="WXN90" s="305"/>
      <c r="WXO90" s="306"/>
      <c r="WXP90" s="314"/>
      <c r="WXQ90" s="308"/>
      <c r="WXR90" s="308"/>
      <c r="WXS90" s="308"/>
      <c r="WXT90" s="308"/>
      <c r="WXU90" s="308"/>
      <c r="WXV90" s="308"/>
      <c r="WXW90" s="308"/>
      <c r="WXX90" s="308"/>
      <c r="WXY90" s="308"/>
      <c r="WXZ90" s="308"/>
      <c r="WYA90" s="308"/>
      <c r="WYB90" s="308"/>
      <c r="WYC90" s="309"/>
      <c r="WYD90" s="310"/>
      <c r="WYE90" s="308"/>
      <c r="WYF90" s="308"/>
      <c r="WYG90" s="308"/>
      <c r="WYH90" s="308"/>
      <c r="WYI90" s="308"/>
      <c r="WYJ90" s="308"/>
      <c r="WYK90" s="308"/>
      <c r="WYL90" s="308"/>
      <c r="WYM90" s="315"/>
      <c r="WYN90" s="319"/>
      <c r="WYO90" s="317"/>
      <c r="WYP90" s="305"/>
      <c r="WYQ90" s="306"/>
      <c r="WYR90" s="314"/>
      <c r="WYS90" s="308"/>
      <c r="WYT90" s="308"/>
      <c r="WYU90" s="308"/>
      <c r="WYV90" s="308"/>
      <c r="WYW90" s="308"/>
      <c r="WYX90" s="308"/>
      <c r="WYY90" s="308"/>
      <c r="WYZ90" s="308"/>
      <c r="WZA90" s="308"/>
      <c r="WZB90" s="308"/>
      <c r="WZC90" s="308"/>
      <c r="WZD90" s="308"/>
      <c r="WZE90" s="309"/>
      <c r="WZF90" s="310"/>
      <c r="WZG90" s="308"/>
      <c r="WZH90" s="308"/>
      <c r="WZI90" s="308"/>
      <c r="WZJ90" s="308"/>
      <c r="WZK90" s="308"/>
      <c r="WZL90" s="308"/>
      <c r="WZM90" s="308"/>
      <c r="WZN90" s="308"/>
      <c r="WZO90" s="315"/>
      <c r="WZP90" s="319"/>
      <c r="WZQ90" s="317"/>
      <c r="WZR90" s="305"/>
      <c r="WZS90" s="306"/>
      <c r="WZT90" s="314"/>
      <c r="WZU90" s="308"/>
      <c r="WZV90" s="308"/>
      <c r="WZW90" s="308"/>
      <c r="WZX90" s="308"/>
      <c r="WZY90" s="308"/>
      <c r="WZZ90" s="308"/>
      <c r="XAA90" s="308"/>
      <c r="XAB90" s="308"/>
      <c r="XAC90" s="308"/>
      <c r="XAD90" s="308"/>
      <c r="XAE90" s="308"/>
      <c r="XAF90" s="308"/>
      <c r="XAG90" s="309"/>
      <c r="XAH90" s="310"/>
      <c r="XAI90" s="308"/>
      <c r="XAJ90" s="308"/>
      <c r="XAK90" s="308"/>
      <c r="XAL90" s="308"/>
      <c r="XAM90" s="308"/>
      <c r="XAN90" s="308"/>
      <c r="XAO90" s="308"/>
      <c r="XAP90" s="308"/>
      <c r="XAQ90" s="315"/>
      <c r="XAR90" s="319"/>
      <c r="XAS90" s="317"/>
      <c r="XAT90" s="305"/>
      <c r="XAU90" s="306"/>
      <c r="XAV90" s="314"/>
      <c r="XAW90" s="308"/>
      <c r="XAX90" s="308"/>
      <c r="XAY90" s="308"/>
      <c r="XAZ90" s="308"/>
      <c r="XBA90" s="308"/>
      <c r="XBB90" s="308"/>
      <c r="XBC90" s="308"/>
      <c r="XBD90" s="308"/>
      <c r="XBE90" s="308"/>
      <c r="XBF90" s="308"/>
      <c r="XBG90" s="308"/>
      <c r="XBH90" s="308"/>
      <c r="XBI90" s="309"/>
      <c r="XBJ90" s="310"/>
      <c r="XBK90" s="308"/>
      <c r="XBL90" s="308"/>
      <c r="XBM90" s="308"/>
      <c r="XBN90" s="308"/>
      <c r="XBO90" s="308"/>
      <c r="XBP90" s="308"/>
      <c r="XBQ90" s="308"/>
      <c r="XBR90" s="308"/>
      <c r="XBS90" s="315"/>
      <c r="XBT90" s="319"/>
      <c r="XBU90" s="317"/>
      <c r="XBV90" s="305"/>
      <c r="XBW90" s="306"/>
      <c r="XBX90" s="314"/>
      <c r="XBY90" s="308"/>
      <c r="XBZ90" s="308"/>
      <c r="XCA90" s="308"/>
      <c r="XCB90" s="308"/>
      <c r="XCC90" s="308"/>
      <c r="XCD90" s="308"/>
      <c r="XCE90" s="308"/>
      <c r="XCF90" s="308"/>
      <c r="XCG90" s="308"/>
      <c r="XCH90" s="308"/>
      <c r="XCI90" s="308"/>
      <c r="XCJ90" s="308"/>
      <c r="XCK90" s="309"/>
      <c r="XCL90" s="310"/>
      <c r="XCM90" s="308"/>
      <c r="XCN90" s="308"/>
      <c r="XCO90" s="308"/>
      <c r="XCP90" s="308"/>
      <c r="XCQ90" s="308"/>
      <c r="XCR90" s="308"/>
      <c r="XCS90" s="308"/>
      <c r="XCT90" s="308"/>
      <c r="XCU90" s="315"/>
      <c r="XCV90" s="319"/>
      <c r="XCW90" s="317"/>
      <c r="XCX90" s="305"/>
      <c r="XCY90" s="306"/>
      <c r="XCZ90" s="314"/>
      <c r="XDA90" s="308"/>
      <c r="XDB90" s="308"/>
      <c r="XDC90" s="308"/>
      <c r="XDD90" s="308"/>
      <c r="XDE90" s="308"/>
      <c r="XDF90" s="308"/>
      <c r="XDG90" s="308"/>
      <c r="XDH90" s="308"/>
      <c r="XDI90" s="308"/>
      <c r="XDJ90" s="308"/>
      <c r="XDK90" s="308"/>
      <c r="XDL90" s="308"/>
      <c r="XDM90" s="309"/>
      <c r="XDN90" s="310"/>
      <c r="XDO90" s="308"/>
      <c r="XDP90" s="308"/>
      <c r="XDQ90" s="308"/>
      <c r="XDR90" s="308"/>
      <c r="XDS90" s="308"/>
      <c r="XDT90" s="308"/>
      <c r="XDU90" s="308"/>
      <c r="XDV90" s="308"/>
      <c r="XDW90" s="315"/>
      <c r="XDX90" s="319"/>
      <c r="XDY90" s="317"/>
      <c r="XDZ90" s="305"/>
      <c r="XEA90" s="306"/>
      <c r="XEB90" s="314"/>
      <c r="XEC90" s="308"/>
      <c r="XED90" s="308"/>
      <c r="XEE90" s="308"/>
      <c r="XEF90" s="308"/>
      <c r="XEG90" s="308"/>
      <c r="XEH90" s="308"/>
      <c r="XEI90" s="308"/>
      <c r="XEJ90" s="308"/>
      <c r="XEK90" s="308"/>
      <c r="XEL90" s="308"/>
      <c r="XEM90" s="308"/>
      <c r="XEN90" s="308"/>
      <c r="XEO90" s="309"/>
      <c r="XEP90" s="310"/>
      <c r="XEQ90" s="308"/>
      <c r="XER90" s="308"/>
      <c r="XES90" s="308"/>
      <c r="XET90" s="308"/>
      <c r="XEU90" s="308"/>
      <c r="XEV90" s="308"/>
      <c r="XEW90" s="308"/>
      <c r="XEX90" s="308"/>
      <c r="XEY90" s="315"/>
      <c r="XEZ90" s="319"/>
      <c r="XFA90" s="317"/>
      <c r="XFB90" s="305"/>
      <c r="XFC90" s="306"/>
    </row>
    <row r="91" spans="1:16383" s="304" customFormat="1" ht="15" customHeight="1">
      <c r="A91" s="311"/>
      <c r="B91" s="322" t="s">
        <v>297</v>
      </c>
      <c r="C91" s="317"/>
      <c r="D91" s="306">
        <v>258736</v>
      </c>
      <c r="E91" s="314">
        <v>40952</v>
      </c>
      <c r="F91" s="308">
        <v>0</v>
      </c>
      <c r="G91" s="308"/>
      <c r="H91" s="308"/>
      <c r="I91" s="358"/>
      <c r="J91" s="308">
        <v>0</v>
      </c>
      <c r="K91" s="308">
        <f t="shared" si="33"/>
        <v>258736</v>
      </c>
      <c r="L91" s="308">
        <v>15</v>
      </c>
      <c r="M91" s="308">
        <f t="shared" si="35"/>
        <v>9</v>
      </c>
      <c r="N91" s="308">
        <f t="shared" si="25"/>
        <v>6</v>
      </c>
      <c r="O91" s="308">
        <v>86893.948423671158</v>
      </c>
      <c r="P91" s="308">
        <f t="shared" si="34"/>
        <v>12937</v>
      </c>
      <c r="Q91" s="308">
        <f t="shared" ref="Q91:Q110" si="37">O91-P91</f>
        <v>73956.948423671158</v>
      </c>
      <c r="R91" s="309">
        <f t="shared" ref="R91:R110" si="38">Q91/D91/N91*100</f>
        <v>4.7639903494727678</v>
      </c>
      <c r="S91" s="310">
        <v>171842.05157632884</v>
      </c>
      <c r="T91" s="308">
        <f t="shared" ref="T91" si="39">$T$5-$U$5</f>
        <v>365</v>
      </c>
      <c r="U91" s="308">
        <f t="shared" si="18"/>
        <v>12326.15807061186</v>
      </c>
      <c r="V91" s="308"/>
      <c r="W91" s="308">
        <f t="shared" si="29"/>
        <v>184168.2096469407</v>
      </c>
      <c r="X91" s="308"/>
      <c r="Y91" s="308">
        <f t="shared" si="30"/>
        <v>184168.2096469407</v>
      </c>
      <c r="Z91" s="308">
        <f t="shared" si="31"/>
        <v>74567.790353059303</v>
      </c>
      <c r="AA91" s="308">
        <v>86893.948423671158</v>
      </c>
      <c r="AB91" s="315">
        <f t="shared" ref="AB91:AB111" si="40">+Z91-P91</f>
        <v>61630.790353059303</v>
      </c>
    </row>
    <row r="92" spans="1:16383" s="304" customFormat="1" ht="15" customHeight="1">
      <c r="A92" s="311"/>
      <c r="B92" s="320" t="s">
        <v>442</v>
      </c>
      <c r="C92" s="317"/>
      <c r="D92" s="306">
        <v>2835319</v>
      </c>
      <c r="E92" s="314">
        <v>40952</v>
      </c>
      <c r="F92" s="308">
        <v>0</v>
      </c>
      <c r="G92" s="308"/>
      <c r="H92" s="308"/>
      <c r="I92" s="358"/>
      <c r="J92" s="308">
        <v>0</v>
      </c>
      <c r="K92" s="308">
        <f t="shared" si="33"/>
        <v>2835319</v>
      </c>
      <c r="L92" s="308">
        <v>15</v>
      </c>
      <c r="M92" s="308">
        <f t="shared" si="35"/>
        <v>9</v>
      </c>
      <c r="N92" s="308">
        <f t="shared" si="25"/>
        <v>6</v>
      </c>
      <c r="O92" s="308">
        <v>1193084.2683499574</v>
      </c>
      <c r="P92" s="308">
        <f t="shared" si="34"/>
        <v>141766</v>
      </c>
      <c r="Q92" s="308">
        <f t="shared" si="37"/>
        <v>1051318.2683499574</v>
      </c>
      <c r="R92" s="309">
        <f t="shared" si="38"/>
        <v>6.1798940927514536</v>
      </c>
      <c r="S92" s="310">
        <v>1642234.7316500426</v>
      </c>
      <c r="T92" s="308">
        <f>$T$5-$U$5</f>
        <v>365</v>
      </c>
      <c r="U92" s="308">
        <f t="shared" si="18"/>
        <v>175219.7113916596</v>
      </c>
      <c r="V92" s="308"/>
      <c r="W92" s="308">
        <f t="shared" si="29"/>
        <v>1817454.4430417023</v>
      </c>
      <c r="X92" s="308"/>
      <c r="Y92" s="308">
        <f t="shared" si="30"/>
        <v>1817454.4430417023</v>
      </c>
      <c r="Z92" s="308">
        <f t="shared" si="31"/>
        <v>1017864.5569582977</v>
      </c>
      <c r="AA92" s="308">
        <v>1193084.2683499574</v>
      </c>
      <c r="AB92" s="315">
        <f t="shared" si="40"/>
        <v>876098.55695829773</v>
      </c>
    </row>
    <row r="93" spans="1:16383" s="304" customFormat="1" ht="15" customHeight="1">
      <c r="A93" s="311"/>
      <c r="B93" s="322" t="s">
        <v>298</v>
      </c>
      <c r="C93" s="317"/>
      <c r="D93" s="306">
        <v>225591</v>
      </c>
      <c r="E93" s="314">
        <v>40953</v>
      </c>
      <c r="F93" s="308">
        <v>0</v>
      </c>
      <c r="G93" s="308"/>
      <c r="H93" s="308"/>
      <c r="I93" s="358"/>
      <c r="J93" s="308">
        <v>0</v>
      </c>
      <c r="K93" s="308">
        <f t="shared" si="33"/>
        <v>225591</v>
      </c>
      <c r="L93" s="308">
        <v>15</v>
      </c>
      <c r="M93" s="308">
        <f t="shared" si="35"/>
        <v>9</v>
      </c>
      <c r="N93" s="308">
        <f t="shared" si="25"/>
        <v>6</v>
      </c>
      <c r="O93" s="308">
        <v>95157.923088663389</v>
      </c>
      <c r="P93" s="308">
        <f t="shared" si="34"/>
        <v>11280</v>
      </c>
      <c r="Q93" s="308">
        <f t="shared" si="37"/>
        <v>83877.923088663389</v>
      </c>
      <c r="R93" s="309">
        <f t="shared" si="38"/>
        <v>6.1969022913638243</v>
      </c>
      <c r="S93" s="310">
        <v>130433.07691133661</v>
      </c>
      <c r="T93" s="308">
        <f t="shared" ref="T93:T110" si="41">$T$5-$U$5</f>
        <v>365</v>
      </c>
      <c r="U93" s="308">
        <f t="shared" si="18"/>
        <v>13979.653848110565</v>
      </c>
      <c r="V93" s="308"/>
      <c r="W93" s="308">
        <f t="shared" si="29"/>
        <v>144412.73075944718</v>
      </c>
      <c r="X93" s="308"/>
      <c r="Y93" s="308">
        <f t="shared" si="30"/>
        <v>144412.73075944718</v>
      </c>
      <c r="Z93" s="308">
        <f t="shared" si="31"/>
        <v>81178.269240552821</v>
      </c>
      <c r="AA93" s="308">
        <v>95157.923088663389</v>
      </c>
      <c r="AB93" s="315">
        <f t="shared" si="40"/>
        <v>69898.269240552821</v>
      </c>
    </row>
    <row r="94" spans="1:16383" s="304" customFormat="1" ht="15" customHeight="1">
      <c r="A94" s="311"/>
      <c r="B94" s="322" t="s">
        <v>299</v>
      </c>
      <c r="C94" s="317"/>
      <c r="D94" s="306">
        <v>823290</v>
      </c>
      <c r="E94" s="314">
        <v>40953</v>
      </c>
      <c r="F94" s="308">
        <v>0</v>
      </c>
      <c r="G94" s="308"/>
      <c r="H94" s="308"/>
      <c r="I94" s="358"/>
      <c r="J94" s="308">
        <v>0</v>
      </c>
      <c r="K94" s="308">
        <f t="shared" si="33"/>
        <v>823290</v>
      </c>
      <c r="L94" s="308">
        <v>15</v>
      </c>
      <c r="M94" s="308">
        <f t="shared" si="35"/>
        <v>9</v>
      </c>
      <c r="N94" s="308">
        <f t="shared" si="25"/>
        <v>6</v>
      </c>
      <c r="O94" s="308">
        <v>347276.01064999937</v>
      </c>
      <c r="P94" s="308">
        <f t="shared" si="34"/>
        <v>41165</v>
      </c>
      <c r="Q94" s="308">
        <f t="shared" si="37"/>
        <v>306111.01064999937</v>
      </c>
      <c r="R94" s="309">
        <f t="shared" si="38"/>
        <v>6.1969053158668137</v>
      </c>
      <c r="S94" s="310">
        <v>476013.98935000063</v>
      </c>
      <c r="T94" s="308">
        <f t="shared" si="41"/>
        <v>365</v>
      </c>
      <c r="U94" s="308">
        <f t="shared" si="18"/>
        <v>51018.501774999895</v>
      </c>
      <c r="V94" s="308"/>
      <c r="W94" s="308">
        <f t="shared" si="29"/>
        <v>527032.49112500052</v>
      </c>
      <c r="X94" s="308"/>
      <c r="Y94" s="308">
        <f t="shared" si="30"/>
        <v>527032.49112500052</v>
      </c>
      <c r="Z94" s="308">
        <f t="shared" si="31"/>
        <v>296257.50887499948</v>
      </c>
      <c r="AA94" s="308">
        <v>347276.01064999937</v>
      </c>
      <c r="AB94" s="315">
        <f t="shared" si="40"/>
        <v>255092.50887499948</v>
      </c>
    </row>
    <row r="95" spans="1:16383" s="304" customFormat="1" ht="15" customHeight="1">
      <c r="A95" s="311"/>
      <c r="B95" s="322" t="s">
        <v>300</v>
      </c>
      <c r="C95" s="317"/>
      <c r="D95" s="306">
        <v>534366</v>
      </c>
      <c r="E95" s="314">
        <v>40953</v>
      </c>
      <c r="F95" s="308">
        <v>0</v>
      </c>
      <c r="G95" s="308"/>
      <c r="H95" s="308"/>
      <c r="I95" s="358"/>
      <c r="J95" s="308">
        <v>0</v>
      </c>
      <c r="K95" s="308">
        <f t="shared" si="33"/>
        <v>534366</v>
      </c>
      <c r="L95" s="308">
        <v>15</v>
      </c>
      <c r="M95" s="308">
        <f t="shared" si="35"/>
        <v>9</v>
      </c>
      <c r="N95" s="308">
        <f t="shared" si="25"/>
        <v>6</v>
      </c>
      <c r="O95" s="308">
        <v>225403.47865294397</v>
      </c>
      <c r="P95" s="308">
        <f t="shared" si="34"/>
        <v>26718</v>
      </c>
      <c r="Q95" s="308">
        <f t="shared" si="37"/>
        <v>198685.47865294397</v>
      </c>
      <c r="R95" s="309">
        <f t="shared" si="38"/>
        <v>6.1969224168748251</v>
      </c>
      <c r="S95" s="310">
        <v>308962.52134705603</v>
      </c>
      <c r="T95" s="308">
        <f t="shared" si="41"/>
        <v>365</v>
      </c>
      <c r="U95" s="308">
        <f t="shared" si="18"/>
        <v>33114.246442157324</v>
      </c>
      <c r="V95" s="308"/>
      <c r="W95" s="308">
        <f t="shared" si="29"/>
        <v>342076.76778921334</v>
      </c>
      <c r="X95" s="308"/>
      <c r="Y95" s="308">
        <f t="shared" si="30"/>
        <v>342076.76778921334</v>
      </c>
      <c r="Z95" s="308">
        <f t="shared" si="31"/>
        <v>192289.23221078666</v>
      </c>
      <c r="AA95" s="308">
        <v>225403.47865294397</v>
      </c>
      <c r="AB95" s="315">
        <f t="shared" si="40"/>
        <v>165571.23221078666</v>
      </c>
    </row>
    <row r="96" spans="1:16383" s="304" customFormat="1" ht="15" customHeight="1">
      <c r="A96" s="311"/>
      <c r="B96" s="320" t="s">
        <v>301</v>
      </c>
      <c r="C96" s="317"/>
      <c r="D96" s="306">
        <v>414162</v>
      </c>
      <c r="E96" s="314">
        <v>40962</v>
      </c>
      <c r="F96" s="308">
        <v>0</v>
      </c>
      <c r="G96" s="308"/>
      <c r="H96" s="308"/>
      <c r="I96" s="358"/>
      <c r="J96" s="308">
        <v>0</v>
      </c>
      <c r="K96" s="308">
        <f t="shared" si="33"/>
        <v>414162</v>
      </c>
      <c r="L96" s="308">
        <v>15</v>
      </c>
      <c r="M96" s="308">
        <f t="shared" si="35"/>
        <v>9</v>
      </c>
      <c r="N96" s="308">
        <f t="shared" si="25"/>
        <v>6</v>
      </c>
      <c r="O96" s="308">
        <v>174924.63369333738</v>
      </c>
      <c r="P96" s="308">
        <f t="shared" si="34"/>
        <v>20708</v>
      </c>
      <c r="Q96" s="308">
        <f t="shared" si="37"/>
        <v>154216.63369333738</v>
      </c>
      <c r="R96" s="309">
        <f t="shared" si="38"/>
        <v>6.2059706786771596</v>
      </c>
      <c r="S96" s="310">
        <v>239237.36630666262</v>
      </c>
      <c r="T96" s="308">
        <f t="shared" si="41"/>
        <v>365</v>
      </c>
      <c r="U96" s="308">
        <f t="shared" si="18"/>
        <v>25702.772282222897</v>
      </c>
      <c r="V96" s="308"/>
      <c r="W96" s="308">
        <f t="shared" si="29"/>
        <v>264940.13858888554</v>
      </c>
      <c r="X96" s="308"/>
      <c r="Y96" s="308">
        <f t="shared" si="30"/>
        <v>264940.13858888554</v>
      </c>
      <c r="Z96" s="308">
        <f t="shared" si="31"/>
        <v>149221.86141111446</v>
      </c>
      <c r="AA96" s="308">
        <v>174924.63369333738</v>
      </c>
      <c r="AB96" s="315">
        <f t="shared" si="40"/>
        <v>128513.86141111446</v>
      </c>
    </row>
    <row r="97" spans="1:28" s="304" customFormat="1" ht="15" customHeight="1">
      <c r="A97" s="311"/>
      <c r="B97" s="322" t="s">
        <v>302</v>
      </c>
      <c r="C97" s="317" t="s">
        <v>443</v>
      </c>
      <c r="D97" s="306">
        <v>175925</v>
      </c>
      <c r="E97" s="314">
        <v>40958</v>
      </c>
      <c r="F97" s="308">
        <v>0</v>
      </c>
      <c r="G97" s="308"/>
      <c r="H97" s="308"/>
      <c r="I97" s="358"/>
      <c r="J97" s="308">
        <v>0</v>
      </c>
      <c r="K97" s="308">
        <f t="shared" si="33"/>
        <v>175925</v>
      </c>
      <c r="L97" s="308">
        <v>15</v>
      </c>
      <c r="M97" s="308">
        <f t="shared" si="35"/>
        <v>9</v>
      </c>
      <c r="N97" s="308">
        <f t="shared" si="25"/>
        <v>6</v>
      </c>
      <c r="O97" s="308">
        <v>74260.482508191766</v>
      </c>
      <c r="P97" s="308">
        <f t="shared" si="34"/>
        <v>8796</v>
      </c>
      <c r="Q97" s="308">
        <f t="shared" si="37"/>
        <v>65464.482508191766</v>
      </c>
      <c r="R97" s="309">
        <f t="shared" si="38"/>
        <v>6.201930984623349</v>
      </c>
      <c r="S97" s="310">
        <v>101664.51749180823</v>
      </c>
      <c r="T97" s="308">
        <f t="shared" si="41"/>
        <v>365</v>
      </c>
      <c r="U97" s="308">
        <f t="shared" si="18"/>
        <v>10910.747084698627</v>
      </c>
      <c r="V97" s="308"/>
      <c r="W97" s="308">
        <f t="shared" si="29"/>
        <v>112575.26457650686</v>
      </c>
      <c r="X97" s="308"/>
      <c r="Y97" s="308">
        <f t="shared" si="30"/>
        <v>112575.26457650686</v>
      </c>
      <c r="Z97" s="308">
        <f t="shared" si="31"/>
        <v>63349.735423493141</v>
      </c>
      <c r="AA97" s="308">
        <v>74260.482508191766</v>
      </c>
      <c r="AB97" s="315">
        <f t="shared" si="40"/>
        <v>54553.735423493141</v>
      </c>
    </row>
    <row r="98" spans="1:28" s="304" customFormat="1" ht="15" customHeight="1">
      <c r="A98" s="311"/>
      <c r="B98" s="322" t="s">
        <v>444</v>
      </c>
      <c r="C98" s="317" t="s">
        <v>399</v>
      </c>
      <c r="D98" s="306">
        <v>175925</v>
      </c>
      <c r="E98" s="314">
        <v>40958</v>
      </c>
      <c r="F98" s="308">
        <v>0</v>
      </c>
      <c r="G98" s="308"/>
      <c r="H98" s="308"/>
      <c r="I98" s="358"/>
      <c r="J98" s="308">
        <v>0</v>
      </c>
      <c r="K98" s="308">
        <f t="shared" si="33"/>
        <v>175925</v>
      </c>
      <c r="L98" s="308">
        <v>15</v>
      </c>
      <c r="M98" s="308">
        <f t="shared" si="35"/>
        <v>9</v>
      </c>
      <c r="N98" s="308">
        <f t="shared" si="25"/>
        <v>6</v>
      </c>
      <c r="O98" s="308">
        <v>74260.482508191766</v>
      </c>
      <c r="P98" s="308">
        <f t="shared" si="34"/>
        <v>8796</v>
      </c>
      <c r="Q98" s="308">
        <f t="shared" si="37"/>
        <v>65464.482508191766</v>
      </c>
      <c r="R98" s="309">
        <f t="shared" si="38"/>
        <v>6.201930984623349</v>
      </c>
      <c r="S98" s="310">
        <v>101664.51749180823</v>
      </c>
      <c r="T98" s="308">
        <f t="shared" si="41"/>
        <v>365</v>
      </c>
      <c r="U98" s="308">
        <f t="shared" si="18"/>
        <v>10910.747084698627</v>
      </c>
      <c r="V98" s="308"/>
      <c r="W98" s="308">
        <f t="shared" si="29"/>
        <v>112575.26457650686</v>
      </c>
      <c r="X98" s="308"/>
      <c r="Y98" s="308">
        <f t="shared" si="30"/>
        <v>112575.26457650686</v>
      </c>
      <c r="Z98" s="308">
        <f t="shared" si="31"/>
        <v>63349.735423493141</v>
      </c>
      <c r="AA98" s="308">
        <v>74260.482508191766</v>
      </c>
      <c r="AB98" s="315">
        <f t="shared" si="40"/>
        <v>54553.735423493141</v>
      </c>
    </row>
    <row r="99" spans="1:28" s="304" customFormat="1" ht="15" customHeight="1">
      <c r="A99" s="311"/>
      <c r="B99" s="322" t="s">
        <v>445</v>
      </c>
      <c r="C99" s="317" t="s">
        <v>406</v>
      </c>
      <c r="D99" s="306">
        <v>175925</v>
      </c>
      <c r="E99" s="314">
        <v>40958</v>
      </c>
      <c r="F99" s="308">
        <v>0</v>
      </c>
      <c r="G99" s="308"/>
      <c r="H99" s="308"/>
      <c r="I99" s="358"/>
      <c r="J99" s="308">
        <v>0</v>
      </c>
      <c r="K99" s="308">
        <f t="shared" si="33"/>
        <v>175925</v>
      </c>
      <c r="L99" s="308">
        <v>15</v>
      </c>
      <c r="M99" s="308">
        <f t="shared" si="35"/>
        <v>9</v>
      </c>
      <c r="N99" s="308">
        <f t="shared" si="25"/>
        <v>6</v>
      </c>
      <c r="O99" s="308">
        <v>74260.482508191766</v>
      </c>
      <c r="P99" s="308">
        <f t="shared" si="34"/>
        <v>8796</v>
      </c>
      <c r="Q99" s="308">
        <f t="shared" si="37"/>
        <v>65464.482508191766</v>
      </c>
      <c r="R99" s="309">
        <f t="shared" si="38"/>
        <v>6.201930984623349</v>
      </c>
      <c r="S99" s="310">
        <v>101664.51749180823</v>
      </c>
      <c r="T99" s="308">
        <f t="shared" si="41"/>
        <v>365</v>
      </c>
      <c r="U99" s="308">
        <f t="shared" si="18"/>
        <v>10910.747084698627</v>
      </c>
      <c r="V99" s="308"/>
      <c r="W99" s="308">
        <f t="shared" si="29"/>
        <v>112575.26457650686</v>
      </c>
      <c r="X99" s="308"/>
      <c r="Y99" s="308">
        <f t="shared" si="30"/>
        <v>112575.26457650686</v>
      </c>
      <c r="Z99" s="308">
        <f t="shared" si="31"/>
        <v>63349.735423493141</v>
      </c>
      <c r="AA99" s="308">
        <v>74260.482508191766</v>
      </c>
      <c r="AB99" s="315">
        <f t="shared" si="40"/>
        <v>54553.735423493141</v>
      </c>
    </row>
    <row r="100" spans="1:28" s="304" customFormat="1" ht="15" customHeight="1">
      <c r="A100" s="311"/>
      <c r="B100" s="322" t="s">
        <v>302</v>
      </c>
      <c r="C100" s="317" t="s">
        <v>399</v>
      </c>
      <c r="D100" s="306">
        <v>175925</v>
      </c>
      <c r="E100" s="314">
        <v>40988</v>
      </c>
      <c r="F100" s="308">
        <v>0</v>
      </c>
      <c r="G100" s="308"/>
      <c r="H100" s="308"/>
      <c r="I100" s="358"/>
      <c r="J100" s="308">
        <v>0</v>
      </c>
      <c r="K100" s="308">
        <f t="shared" si="33"/>
        <v>175925</v>
      </c>
      <c r="L100" s="308">
        <v>15</v>
      </c>
      <c r="M100" s="308">
        <f t="shared" si="35"/>
        <v>9</v>
      </c>
      <c r="N100" s="308">
        <f t="shared" si="25"/>
        <v>6</v>
      </c>
      <c r="O100" s="308">
        <v>74579.013918809025</v>
      </c>
      <c r="P100" s="308">
        <f t="shared" si="34"/>
        <v>8796</v>
      </c>
      <c r="Q100" s="308">
        <f t="shared" si="37"/>
        <v>65783.013918809025</v>
      </c>
      <c r="R100" s="309">
        <f t="shared" si="38"/>
        <v>6.2321078034019255</v>
      </c>
      <c r="S100" s="310">
        <v>101345.98608119097</v>
      </c>
      <c r="T100" s="308">
        <f t="shared" si="41"/>
        <v>365</v>
      </c>
      <c r="U100" s="308">
        <f t="shared" si="18"/>
        <v>10963.835653134838</v>
      </c>
      <c r="V100" s="308"/>
      <c r="W100" s="308">
        <f t="shared" si="29"/>
        <v>112309.82173432581</v>
      </c>
      <c r="X100" s="308"/>
      <c r="Y100" s="308">
        <f t="shared" si="30"/>
        <v>112309.82173432581</v>
      </c>
      <c r="Z100" s="308">
        <f t="shared" si="31"/>
        <v>63615.178265674185</v>
      </c>
      <c r="AA100" s="308">
        <v>74579.013918809025</v>
      </c>
      <c r="AB100" s="315">
        <f t="shared" si="40"/>
        <v>54819.178265674185</v>
      </c>
    </row>
    <row r="101" spans="1:28" s="304" customFormat="1" ht="15" customHeight="1">
      <c r="A101" s="311"/>
      <c r="B101" s="322" t="s">
        <v>303</v>
      </c>
      <c r="C101" s="317" t="s">
        <v>399</v>
      </c>
      <c r="D101" s="306">
        <v>33029</v>
      </c>
      <c r="E101" s="324">
        <v>40957</v>
      </c>
      <c r="F101" s="308">
        <v>0</v>
      </c>
      <c r="G101" s="308"/>
      <c r="H101" s="308"/>
      <c r="I101" s="358"/>
      <c r="J101" s="308">
        <v>0</v>
      </c>
      <c r="K101" s="308">
        <f t="shared" si="33"/>
        <v>33029</v>
      </c>
      <c r="L101" s="308">
        <v>15</v>
      </c>
      <c r="M101" s="308">
        <f t="shared" si="35"/>
        <v>9</v>
      </c>
      <c r="N101" s="308">
        <f t="shared" si="25"/>
        <v>6</v>
      </c>
      <c r="O101" s="308">
        <v>13939.802318807117</v>
      </c>
      <c r="P101" s="308">
        <f t="shared" si="34"/>
        <v>1651</v>
      </c>
      <c r="Q101" s="308">
        <f t="shared" si="37"/>
        <v>12288.802318807117</v>
      </c>
      <c r="R101" s="309">
        <f t="shared" si="38"/>
        <v>6.2010164394961578</v>
      </c>
      <c r="S101" s="310">
        <v>19089.197681192883</v>
      </c>
      <c r="T101" s="308">
        <f t="shared" si="41"/>
        <v>365</v>
      </c>
      <c r="U101" s="308">
        <f t="shared" si="18"/>
        <v>2048.1337198011861</v>
      </c>
      <c r="V101" s="308"/>
      <c r="W101" s="308">
        <f t="shared" si="29"/>
        <v>21137.33140099407</v>
      </c>
      <c r="X101" s="308"/>
      <c r="Y101" s="308">
        <f t="shared" si="30"/>
        <v>21137.33140099407</v>
      </c>
      <c r="Z101" s="308">
        <f t="shared" si="31"/>
        <v>11891.66859900593</v>
      </c>
      <c r="AA101" s="308">
        <v>13939.802318807117</v>
      </c>
      <c r="AB101" s="315">
        <f t="shared" si="40"/>
        <v>10240.66859900593</v>
      </c>
    </row>
    <row r="102" spans="1:28" s="304" customFormat="1" ht="15" customHeight="1">
      <c r="A102" s="311"/>
      <c r="B102" s="322" t="s">
        <v>304</v>
      </c>
      <c r="C102" s="317" t="s">
        <v>399</v>
      </c>
      <c r="D102" s="306">
        <v>148396</v>
      </c>
      <c r="E102" s="314">
        <v>40997</v>
      </c>
      <c r="F102" s="308">
        <v>0</v>
      </c>
      <c r="G102" s="308"/>
      <c r="H102" s="308"/>
      <c r="I102" s="358"/>
      <c r="J102" s="308">
        <v>0</v>
      </c>
      <c r="K102" s="308">
        <f t="shared" si="33"/>
        <v>148396</v>
      </c>
      <c r="L102" s="308">
        <v>15</v>
      </c>
      <c r="M102" s="308">
        <f t="shared" si="35"/>
        <v>9</v>
      </c>
      <c r="N102" s="308">
        <f t="shared" si="25"/>
        <v>6</v>
      </c>
      <c r="O102" s="308">
        <v>62990.01337663774</v>
      </c>
      <c r="P102" s="308">
        <f t="shared" si="34"/>
        <v>7420</v>
      </c>
      <c r="Q102" s="308">
        <f t="shared" si="37"/>
        <v>55570.01337663774</v>
      </c>
      <c r="R102" s="309">
        <f t="shared" si="38"/>
        <v>6.2411850023627924</v>
      </c>
      <c r="S102" s="310">
        <v>85405.98662336226</v>
      </c>
      <c r="T102" s="308">
        <f t="shared" si="41"/>
        <v>365</v>
      </c>
      <c r="U102" s="308">
        <f t="shared" si="18"/>
        <v>9261.6688961062882</v>
      </c>
      <c r="V102" s="308"/>
      <c r="W102" s="308">
        <f t="shared" si="29"/>
        <v>94667.65551946855</v>
      </c>
      <c r="X102" s="308"/>
      <c r="Y102" s="308">
        <f t="shared" si="30"/>
        <v>94667.65551946855</v>
      </c>
      <c r="Z102" s="308">
        <f t="shared" si="31"/>
        <v>53728.34448053145</v>
      </c>
      <c r="AA102" s="308">
        <v>62990.01337663774</v>
      </c>
      <c r="AB102" s="315">
        <f t="shared" si="40"/>
        <v>46308.34448053145</v>
      </c>
    </row>
    <row r="103" spans="1:28" s="304" customFormat="1" ht="15" customHeight="1">
      <c r="A103" s="311"/>
      <c r="B103" s="421" t="s">
        <v>446</v>
      </c>
      <c r="C103" s="317" t="s">
        <v>399</v>
      </c>
      <c r="D103" s="306">
        <v>148396</v>
      </c>
      <c r="E103" s="314">
        <v>40997</v>
      </c>
      <c r="F103" s="308">
        <v>0</v>
      </c>
      <c r="G103" s="308"/>
      <c r="H103" s="308"/>
      <c r="I103" s="358"/>
      <c r="J103" s="308">
        <v>0</v>
      </c>
      <c r="K103" s="308">
        <f t="shared" si="33"/>
        <v>148396</v>
      </c>
      <c r="L103" s="308">
        <v>15</v>
      </c>
      <c r="M103" s="308">
        <f t="shared" si="35"/>
        <v>9</v>
      </c>
      <c r="N103" s="308">
        <f t="shared" si="25"/>
        <v>6</v>
      </c>
      <c r="O103" s="308">
        <v>62990.01337663774</v>
      </c>
      <c r="P103" s="308">
        <f t="shared" si="34"/>
        <v>7420</v>
      </c>
      <c r="Q103" s="308">
        <f t="shared" si="37"/>
        <v>55570.01337663774</v>
      </c>
      <c r="R103" s="309">
        <f t="shared" si="38"/>
        <v>6.2411850023627924</v>
      </c>
      <c r="S103" s="310">
        <v>85405.98662336226</v>
      </c>
      <c r="T103" s="308">
        <f t="shared" si="41"/>
        <v>365</v>
      </c>
      <c r="U103" s="308">
        <f t="shared" si="18"/>
        <v>9261.6688961062882</v>
      </c>
      <c r="V103" s="308"/>
      <c r="W103" s="308">
        <f t="shared" si="29"/>
        <v>94667.65551946855</v>
      </c>
      <c r="X103" s="308"/>
      <c r="Y103" s="308">
        <f t="shared" si="30"/>
        <v>94667.65551946855</v>
      </c>
      <c r="Z103" s="308">
        <f t="shared" si="31"/>
        <v>53728.34448053145</v>
      </c>
      <c r="AA103" s="308">
        <v>62990.01337663774</v>
      </c>
      <c r="AB103" s="315">
        <f t="shared" si="40"/>
        <v>46308.34448053145</v>
      </c>
    </row>
    <row r="104" spans="1:28" s="304" customFormat="1" ht="15" customHeight="1">
      <c r="A104" s="311"/>
      <c r="B104" s="322" t="s">
        <v>305</v>
      </c>
      <c r="C104" s="317" t="s">
        <v>443</v>
      </c>
      <c r="D104" s="306">
        <v>769435</v>
      </c>
      <c r="E104" s="314">
        <v>40953</v>
      </c>
      <c r="F104" s="308">
        <v>0</v>
      </c>
      <c r="G104" s="308"/>
      <c r="H104" s="308"/>
      <c r="I104" s="358"/>
      <c r="J104" s="308">
        <v>0</v>
      </c>
      <c r="K104" s="308">
        <f t="shared" si="33"/>
        <v>769435</v>
      </c>
      <c r="L104" s="308">
        <v>15</v>
      </c>
      <c r="M104" s="308">
        <f t="shared" si="35"/>
        <v>9</v>
      </c>
      <c r="N104" s="308">
        <f t="shared" si="25"/>
        <v>6</v>
      </c>
      <c r="O104" s="308">
        <v>324559.70767017425</v>
      </c>
      <c r="P104" s="308">
        <f t="shared" si="34"/>
        <v>38472</v>
      </c>
      <c r="Q104" s="308">
        <f t="shared" si="37"/>
        <v>286087.70767017425</v>
      </c>
      <c r="R104" s="309">
        <f t="shared" si="38"/>
        <v>6.1969217168046296</v>
      </c>
      <c r="S104" s="310">
        <v>444875.29232982575</v>
      </c>
      <c r="T104" s="308">
        <f t="shared" si="41"/>
        <v>365</v>
      </c>
      <c r="U104" s="308">
        <f t="shared" si="18"/>
        <v>47681.284611695701</v>
      </c>
      <c r="V104" s="308"/>
      <c r="W104" s="308">
        <f t="shared" si="29"/>
        <v>492556.57694152143</v>
      </c>
      <c r="X104" s="308"/>
      <c r="Y104" s="308">
        <f t="shared" si="30"/>
        <v>492556.57694152143</v>
      </c>
      <c r="Z104" s="308">
        <f t="shared" si="31"/>
        <v>276878.42305847857</v>
      </c>
      <c r="AA104" s="308">
        <v>324559.70767017425</v>
      </c>
      <c r="AB104" s="315">
        <f t="shared" si="40"/>
        <v>238406.42305847857</v>
      </c>
    </row>
    <row r="105" spans="1:28" s="304" customFormat="1" ht="15" customHeight="1">
      <c r="A105" s="311"/>
      <c r="B105" s="322" t="s">
        <v>306</v>
      </c>
      <c r="C105" s="317" t="s">
        <v>443</v>
      </c>
      <c r="D105" s="306">
        <v>175977</v>
      </c>
      <c r="E105" s="314">
        <v>40997</v>
      </c>
      <c r="F105" s="308">
        <v>0</v>
      </c>
      <c r="G105" s="308"/>
      <c r="H105" s="308"/>
      <c r="I105" s="358"/>
      <c r="J105" s="308">
        <v>0</v>
      </c>
      <c r="K105" s="308">
        <f t="shared" si="33"/>
        <v>175977</v>
      </c>
      <c r="L105" s="308">
        <v>15</v>
      </c>
      <c r="M105" s="308">
        <f t="shared" si="35"/>
        <v>9</v>
      </c>
      <c r="N105" s="308">
        <f t="shared" si="25"/>
        <v>6</v>
      </c>
      <c r="O105" s="308">
        <v>74696.871230374672</v>
      </c>
      <c r="P105" s="308">
        <f t="shared" si="34"/>
        <v>8799</v>
      </c>
      <c r="Q105" s="308">
        <f t="shared" si="37"/>
        <v>65897.871230374672</v>
      </c>
      <c r="R105" s="309">
        <f t="shared" si="38"/>
        <v>6.2411443190847544</v>
      </c>
      <c r="S105" s="310">
        <v>101280.12876962533</v>
      </c>
      <c r="T105" s="308">
        <f t="shared" si="41"/>
        <v>365</v>
      </c>
      <c r="U105" s="308">
        <f t="shared" si="18"/>
        <v>10982.978538395779</v>
      </c>
      <c r="V105" s="308"/>
      <c r="W105" s="308">
        <f t="shared" si="29"/>
        <v>112263.10730802111</v>
      </c>
      <c r="X105" s="308"/>
      <c r="Y105" s="308">
        <f t="shared" si="30"/>
        <v>112263.10730802111</v>
      </c>
      <c r="Z105" s="308">
        <f t="shared" si="31"/>
        <v>63713.892691978894</v>
      </c>
      <c r="AA105" s="308">
        <v>74696.871230374672</v>
      </c>
      <c r="AB105" s="315">
        <f t="shared" si="40"/>
        <v>54914.892691978894</v>
      </c>
    </row>
    <row r="106" spans="1:28" s="304" customFormat="1" ht="15" customHeight="1">
      <c r="A106" s="311"/>
      <c r="B106" s="322" t="s">
        <v>307</v>
      </c>
      <c r="C106" s="317" t="s">
        <v>399</v>
      </c>
      <c r="D106" s="306">
        <v>413060</v>
      </c>
      <c r="E106" s="314">
        <v>40998</v>
      </c>
      <c r="F106" s="308">
        <v>0</v>
      </c>
      <c r="G106" s="308"/>
      <c r="H106" s="308"/>
      <c r="I106" s="358"/>
      <c r="J106" s="308">
        <v>0</v>
      </c>
      <c r="K106" s="308">
        <f t="shared" si="33"/>
        <v>413060</v>
      </c>
      <c r="L106" s="308">
        <v>15</v>
      </c>
      <c r="M106" s="308">
        <f t="shared" si="35"/>
        <v>9</v>
      </c>
      <c r="N106" s="308">
        <f t="shared" si="25"/>
        <v>6</v>
      </c>
      <c r="O106" s="308">
        <v>175356.96350111387</v>
      </c>
      <c r="P106" s="308">
        <f t="shared" si="34"/>
        <v>20653</v>
      </c>
      <c r="Q106" s="308">
        <f t="shared" si="37"/>
        <v>154703.96350111387</v>
      </c>
      <c r="R106" s="309">
        <f t="shared" si="38"/>
        <v>6.2421909448632915</v>
      </c>
      <c r="S106" s="310">
        <v>237703.03649888613</v>
      </c>
      <c r="T106" s="308">
        <f t="shared" si="41"/>
        <v>365</v>
      </c>
      <c r="U106" s="308">
        <f t="shared" ref="U106:U143" si="42">T106*D106*R106/(365*100)</f>
        <v>25783.993916852312</v>
      </c>
      <c r="V106" s="308"/>
      <c r="W106" s="308">
        <f t="shared" si="29"/>
        <v>263487.03041573847</v>
      </c>
      <c r="X106" s="308"/>
      <c r="Y106" s="308">
        <f t="shared" si="30"/>
        <v>263487.03041573847</v>
      </c>
      <c r="Z106" s="308">
        <f t="shared" si="31"/>
        <v>149572.96958426153</v>
      </c>
      <c r="AA106" s="308">
        <v>175356.96350111387</v>
      </c>
      <c r="AB106" s="315">
        <f t="shared" si="40"/>
        <v>128919.96958426153</v>
      </c>
    </row>
    <row r="107" spans="1:28" s="304" customFormat="1" ht="15" customHeight="1">
      <c r="A107" s="311"/>
      <c r="B107" s="322" t="s">
        <v>308</v>
      </c>
      <c r="C107" s="317" t="s">
        <v>399</v>
      </c>
      <c r="D107" s="306">
        <v>84250</v>
      </c>
      <c r="E107" s="314">
        <v>40957</v>
      </c>
      <c r="F107" s="308">
        <v>0</v>
      </c>
      <c r="G107" s="308"/>
      <c r="H107" s="308"/>
      <c r="I107" s="358"/>
      <c r="J107" s="308">
        <v>0</v>
      </c>
      <c r="K107" s="308">
        <f t="shared" si="33"/>
        <v>84250</v>
      </c>
      <c r="L107" s="308">
        <v>15</v>
      </c>
      <c r="M107" s="308">
        <f t="shared" si="35"/>
        <v>9</v>
      </c>
      <c r="N107" s="308">
        <f t="shared" si="25"/>
        <v>6</v>
      </c>
      <c r="O107" s="308">
        <v>17522.497860858115</v>
      </c>
      <c r="P107" s="308">
        <f t="shared" si="34"/>
        <v>4213</v>
      </c>
      <c r="Q107" s="308">
        <f t="shared" si="37"/>
        <v>13309.497860858115</v>
      </c>
      <c r="R107" s="309">
        <f t="shared" si="38"/>
        <v>2.6329372622864717</v>
      </c>
      <c r="S107" s="310">
        <v>66727.502139141885</v>
      </c>
      <c r="T107" s="308">
        <f t="shared" si="41"/>
        <v>365</v>
      </c>
      <c r="U107" s="308">
        <f t="shared" si="42"/>
        <v>2218.2496434763525</v>
      </c>
      <c r="V107" s="308"/>
      <c r="W107" s="308">
        <f t="shared" si="29"/>
        <v>68945.75178261823</v>
      </c>
      <c r="X107" s="308"/>
      <c r="Y107" s="308">
        <f t="shared" si="30"/>
        <v>68945.75178261823</v>
      </c>
      <c r="Z107" s="308">
        <f t="shared" si="31"/>
        <v>15304.24821738177</v>
      </c>
      <c r="AA107" s="308">
        <v>17522.497860858115</v>
      </c>
      <c r="AB107" s="315">
        <f t="shared" si="40"/>
        <v>11091.24821738177</v>
      </c>
    </row>
    <row r="108" spans="1:28" s="304" customFormat="1" ht="15" customHeight="1">
      <c r="A108" s="311"/>
      <c r="B108" s="322" t="s">
        <v>447</v>
      </c>
      <c r="C108" s="317" t="s">
        <v>406</v>
      </c>
      <c r="D108" s="306">
        <v>448093</v>
      </c>
      <c r="E108" s="314">
        <v>40955</v>
      </c>
      <c r="F108" s="308">
        <v>0</v>
      </c>
      <c r="G108" s="308"/>
      <c r="H108" s="308"/>
      <c r="I108" s="358"/>
      <c r="J108" s="308">
        <v>0</v>
      </c>
      <c r="K108" s="308">
        <f t="shared" si="33"/>
        <v>448093</v>
      </c>
      <c r="L108" s="308">
        <v>15</v>
      </c>
      <c r="M108" s="308">
        <f t="shared" si="35"/>
        <v>9</v>
      </c>
      <c r="N108" s="308">
        <f t="shared" si="25"/>
        <v>6</v>
      </c>
      <c r="O108" s="308">
        <v>181467.96122830571</v>
      </c>
      <c r="P108" s="308">
        <f t="shared" si="34"/>
        <v>22405</v>
      </c>
      <c r="Q108" s="308">
        <f t="shared" si="37"/>
        <v>159062.96122830571</v>
      </c>
      <c r="R108" s="309">
        <f t="shared" si="38"/>
        <v>5.9162927200493982</v>
      </c>
      <c r="S108" s="310">
        <v>266625.03877169429</v>
      </c>
      <c r="T108" s="308">
        <f t="shared" si="41"/>
        <v>365</v>
      </c>
      <c r="U108" s="308">
        <f t="shared" si="42"/>
        <v>26510.493538050949</v>
      </c>
      <c r="V108" s="308"/>
      <c r="W108" s="308">
        <f t="shared" si="29"/>
        <v>293135.53230974526</v>
      </c>
      <c r="X108" s="308"/>
      <c r="Y108" s="308">
        <f t="shared" si="30"/>
        <v>293135.53230974526</v>
      </c>
      <c r="Z108" s="308">
        <f t="shared" si="31"/>
        <v>154957.46769025474</v>
      </c>
      <c r="AA108" s="308">
        <v>181467.96122830571</v>
      </c>
      <c r="AB108" s="315">
        <f t="shared" si="40"/>
        <v>132552.46769025474</v>
      </c>
    </row>
    <row r="109" spans="1:28" s="304" customFormat="1" ht="15" customHeight="1">
      <c r="A109" s="311"/>
      <c r="B109" s="322" t="s">
        <v>448</v>
      </c>
      <c r="C109" s="317" t="s">
        <v>406</v>
      </c>
      <c r="D109" s="306">
        <v>448093</v>
      </c>
      <c r="E109" s="314">
        <v>40955</v>
      </c>
      <c r="F109" s="308">
        <v>0</v>
      </c>
      <c r="G109" s="308"/>
      <c r="H109" s="308"/>
      <c r="I109" s="358"/>
      <c r="J109" s="308">
        <v>0</v>
      </c>
      <c r="K109" s="308">
        <f t="shared" si="33"/>
        <v>448093</v>
      </c>
      <c r="L109" s="308">
        <v>15</v>
      </c>
      <c r="M109" s="308">
        <f t="shared" si="35"/>
        <v>9</v>
      </c>
      <c r="N109" s="308">
        <f t="shared" si="25"/>
        <v>6</v>
      </c>
      <c r="O109" s="308">
        <v>181467.96122830571</v>
      </c>
      <c r="P109" s="308">
        <f t="shared" si="34"/>
        <v>22405</v>
      </c>
      <c r="Q109" s="308">
        <f t="shared" si="37"/>
        <v>159062.96122830571</v>
      </c>
      <c r="R109" s="309">
        <f t="shared" si="38"/>
        <v>5.9162927200493982</v>
      </c>
      <c r="S109" s="310">
        <v>266625.03877169429</v>
      </c>
      <c r="T109" s="308">
        <f t="shared" si="41"/>
        <v>365</v>
      </c>
      <c r="U109" s="308">
        <f t="shared" si="42"/>
        <v>26510.493538050949</v>
      </c>
      <c r="V109" s="308"/>
      <c r="W109" s="308">
        <f t="shared" si="29"/>
        <v>293135.53230974526</v>
      </c>
      <c r="X109" s="308"/>
      <c r="Y109" s="308">
        <f t="shared" si="30"/>
        <v>293135.53230974526</v>
      </c>
      <c r="Z109" s="308">
        <f t="shared" si="31"/>
        <v>154957.46769025474</v>
      </c>
      <c r="AA109" s="308">
        <v>181467.96122830571</v>
      </c>
      <c r="AB109" s="315">
        <f t="shared" si="40"/>
        <v>132552.46769025474</v>
      </c>
    </row>
    <row r="110" spans="1:28" s="304" customFormat="1" ht="15" customHeight="1">
      <c r="A110" s="311"/>
      <c r="B110" s="312" t="s">
        <v>475</v>
      </c>
      <c r="C110" s="317" t="s">
        <v>399</v>
      </c>
      <c r="D110" s="306">
        <v>1232735</v>
      </c>
      <c r="E110" s="314">
        <v>40957</v>
      </c>
      <c r="F110" s="308">
        <v>0</v>
      </c>
      <c r="G110" s="308"/>
      <c r="H110" s="308"/>
      <c r="I110" s="358"/>
      <c r="J110" s="308">
        <v>0</v>
      </c>
      <c r="K110" s="308">
        <f t="shared" si="33"/>
        <v>1232735</v>
      </c>
      <c r="L110" s="308">
        <v>15</v>
      </c>
      <c r="M110" s="308">
        <f t="shared" si="35"/>
        <v>9</v>
      </c>
      <c r="N110" s="308">
        <f t="shared" si="25"/>
        <v>6</v>
      </c>
      <c r="O110" s="308">
        <v>465875.21551318117</v>
      </c>
      <c r="P110" s="308">
        <f t="shared" si="34"/>
        <v>61637</v>
      </c>
      <c r="Q110" s="308">
        <f t="shared" si="37"/>
        <v>404238.21551318117</v>
      </c>
      <c r="R110" s="309">
        <f t="shared" si="38"/>
        <v>5.4653300116297121</v>
      </c>
      <c r="S110" s="310">
        <v>766859.78448681883</v>
      </c>
      <c r="T110" s="308">
        <f t="shared" si="41"/>
        <v>365</v>
      </c>
      <c r="U110" s="308">
        <f t="shared" si="42"/>
        <v>67373.035918863534</v>
      </c>
      <c r="V110" s="308"/>
      <c r="W110" s="308">
        <f t="shared" si="29"/>
        <v>834232.82040568232</v>
      </c>
      <c r="X110" s="308"/>
      <c r="Y110" s="308">
        <f t="shared" si="30"/>
        <v>834232.82040568232</v>
      </c>
      <c r="Z110" s="308">
        <f t="shared" si="31"/>
        <v>398502.17959431768</v>
      </c>
      <c r="AA110" s="308">
        <v>465875.21551318117</v>
      </c>
      <c r="AB110" s="315">
        <f t="shared" si="40"/>
        <v>336865.17959431768</v>
      </c>
    </row>
    <row r="111" spans="1:28" s="304" customFormat="1" ht="15" customHeight="1">
      <c r="A111" s="311"/>
      <c r="B111" s="312"/>
      <c r="C111" s="313"/>
      <c r="D111" s="306">
        <v>0</v>
      </c>
      <c r="E111" s="314"/>
      <c r="F111" s="308"/>
      <c r="G111" s="308"/>
      <c r="H111" s="308"/>
      <c r="I111" s="358"/>
      <c r="J111" s="308">
        <v>0</v>
      </c>
      <c r="K111" s="308">
        <f t="shared" si="33"/>
        <v>0</v>
      </c>
      <c r="L111" s="308"/>
      <c r="M111" s="308"/>
      <c r="N111" s="308"/>
      <c r="O111" s="308">
        <v>0</v>
      </c>
      <c r="P111" s="308">
        <f t="shared" si="34"/>
        <v>0</v>
      </c>
      <c r="Q111" s="308"/>
      <c r="R111" s="309"/>
      <c r="S111" s="310"/>
      <c r="T111" s="308"/>
      <c r="U111" s="308">
        <f t="shared" si="42"/>
        <v>0</v>
      </c>
      <c r="V111" s="308"/>
      <c r="W111" s="308"/>
      <c r="X111" s="308"/>
      <c r="Y111" s="308"/>
      <c r="Z111" s="308">
        <f t="shared" si="31"/>
        <v>0</v>
      </c>
      <c r="AA111" s="308">
        <v>0</v>
      </c>
      <c r="AB111" s="315">
        <f t="shared" si="40"/>
        <v>0</v>
      </c>
    </row>
    <row r="112" spans="1:28" s="304" customFormat="1" ht="15" customHeight="1">
      <c r="A112" s="311"/>
      <c r="B112" s="419" t="s">
        <v>133</v>
      </c>
      <c r="C112" s="317"/>
      <c r="D112" s="306">
        <v>0</v>
      </c>
      <c r="E112" s="314"/>
      <c r="F112" s="308"/>
      <c r="G112" s="308"/>
      <c r="H112" s="308"/>
      <c r="I112" s="358"/>
      <c r="J112" s="308">
        <v>0</v>
      </c>
      <c r="K112" s="308">
        <f t="shared" si="33"/>
        <v>0</v>
      </c>
      <c r="L112" s="308"/>
      <c r="M112" s="308"/>
      <c r="N112" s="308"/>
      <c r="O112" s="308">
        <v>0</v>
      </c>
      <c r="P112" s="308">
        <f t="shared" si="34"/>
        <v>0</v>
      </c>
      <c r="Q112" s="308"/>
      <c r="R112" s="309"/>
      <c r="S112" s="310"/>
      <c r="T112" s="308"/>
      <c r="U112" s="308">
        <f t="shared" si="42"/>
        <v>0</v>
      </c>
      <c r="V112" s="308"/>
      <c r="W112" s="308"/>
      <c r="X112" s="308"/>
      <c r="Y112" s="308"/>
      <c r="Z112" s="308">
        <f t="shared" ref="Z112:Z147" si="43">K112-Y112</f>
        <v>0</v>
      </c>
      <c r="AA112" s="308">
        <v>0</v>
      </c>
      <c r="AB112" s="315">
        <f t="shared" ref="AB112:AB147" si="44">+Z112-P112</f>
        <v>0</v>
      </c>
    </row>
    <row r="113" spans="1:28" s="304" customFormat="1" ht="15" customHeight="1">
      <c r="A113" s="311"/>
      <c r="B113" s="312" t="s">
        <v>309</v>
      </c>
      <c r="C113" s="317" t="s">
        <v>406</v>
      </c>
      <c r="D113" s="306">
        <v>2443531</v>
      </c>
      <c r="E113" s="314">
        <v>41218</v>
      </c>
      <c r="F113" s="308">
        <v>0</v>
      </c>
      <c r="G113" s="308"/>
      <c r="H113" s="308"/>
      <c r="I113" s="358"/>
      <c r="J113" s="308">
        <v>0</v>
      </c>
      <c r="K113" s="308">
        <f t="shared" si="33"/>
        <v>2443531</v>
      </c>
      <c r="L113" s="308">
        <v>15</v>
      </c>
      <c r="M113" s="308">
        <f>ROUND(($M$5-E113)/365,0)</f>
        <v>8</v>
      </c>
      <c r="N113" s="308">
        <f>L113-M113</f>
        <v>7</v>
      </c>
      <c r="O113" s="308">
        <v>1164803.2360578596</v>
      </c>
      <c r="P113" s="308">
        <f t="shared" si="34"/>
        <v>122177</v>
      </c>
      <c r="Q113" s="308">
        <f>O113-P113</f>
        <v>1042626.2360578596</v>
      </c>
      <c r="R113" s="309">
        <f>Q113/D113/N113*100</f>
        <v>6.0955480061895182</v>
      </c>
      <c r="S113" s="310">
        <v>1278727.7639421404</v>
      </c>
      <c r="T113" s="308">
        <f>$T$5-$U$5</f>
        <v>365</v>
      </c>
      <c r="U113" s="308">
        <f t="shared" si="42"/>
        <v>148946.60515112279</v>
      </c>
      <c r="V113" s="308"/>
      <c r="W113" s="308">
        <f>S113+U113+V113</f>
        <v>1427674.3690932631</v>
      </c>
      <c r="X113" s="308"/>
      <c r="Y113" s="308">
        <f>W113-X113</f>
        <v>1427674.3690932631</v>
      </c>
      <c r="Z113" s="308">
        <f t="shared" si="43"/>
        <v>1015856.6309067369</v>
      </c>
      <c r="AA113" s="308">
        <v>1164803.2360578596</v>
      </c>
      <c r="AB113" s="315">
        <f t="shared" si="44"/>
        <v>893679.63090673694</v>
      </c>
    </row>
    <row r="114" spans="1:28" s="304" customFormat="1" ht="15" customHeight="1">
      <c r="A114" s="311"/>
      <c r="B114" s="312" t="s">
        <v>450</v>
      </c>
      <c r="C114" s="317" t="s">
        <v>449</v>
      </c>
      <c r="D114" s="306">
        <v>4039738</v>
      </c>
      <c r="E114" s="314">
        <v>41218</v>
      </c>
      <c r="F114" s="308">
        <v>0</v>
      </c>
      <c r="G114" s="308"/>
      <c r="H114" s="308"/>
      <c r="I114" s="358"/>
      <c r="J114" s="308">
        <v>0</v>
      </c>
      <c r="K114" s="308">
        <f t="shared" ref="K114:K147" si="45">D114+F114-J114</f>
        <v>4039738</v>
      </c>
      <c r="L114" s="308">
        <v>15</v>
      </c>
      <c r="M114" s="308">
        <f>ROUND(($M$5-E114)/365,0)</f>
        <v>8</v>
      </c>
      <c r="N114" s="308">
        <f>L114-M114</f>
        <v>7</v>
      </c>
      <c r="O114" s="308">
        <v>1925697.7405444421</v>
      </c>
      <c r="P114" s="308">
        <f t="shared" si="34"/>
        <v>201987</v>
      </c>
      <c r="Q114" s="308">
        <f>O114-P114</f>
        <v>1723710.7405444421</v>
      </c>
      <c r="R114" s="309">
        <f>Q114/D114/N114*100</f>
        <v>6.0955535113007047</v>
      </c>
      <c r="S114" s="310">
        <v>2114040.2594555579</v>
      </c>
      <c r="T114" s="308">
        <f>$T$5-$U$5</f>
        <v>365</v>
      </c>
      <c r="U114" s="308">
        <f t="shared" si="42"/>
        <v>246244.39150634885</v>
      </c>
      <c r="V114" s="308"/>
      <c r="W114" s="308">
        <f>S114+U114+V114</f>
        <v>2360284.6509619066</v>
      </c>
      <c r="X114" s="308"/>
      <c r="Y114" s="308">
        <f>W114-X114</f>
        <v>2360284.6509619066</v>
      </c>
      <c r="Z114" s="308">
        <f t="shared" si="43"/>
        <v>1679453.3490380934</v>
      </c>
      <c r="AA114" s="308">
        <v>1925697.7405444421</v>
      </c>
      <c r="AB114" s="315">
        <f t="shared" si="44"/>
        <v>1477466.3490380934</v>
      </c>
    </row>
    <row r="115" spans="1:28" s="304" customFormat="1" ht="15" customHeight="1">
      <c r="A115" s="311"/>
      <c r="B115" s="312" t="s">
        <v>486</v>
      </c>
      <c r="C115" s="317"/>
      <c r="D115" s="306">
        <v>3716711</v>
      </c>
      <c r="E115" s="314">
        <v>41294</v>
      </c>
      <c r="F115" s="308">
        <v>0</v>
      </c>
      <c r="G115" s="308"/>
      <c r="H115" s="308"/>
      <c r="I115" s="358"/>
      <c r="J115" s="308">
        <v>0</v>
      </c>
      <c r="K115" s="308">
        <f>D115+F115-J115</f>
        <v>3716711</v>
      </c>
      <c r="L115" s="308">
        <v>15</v>
      </c>
      <c r="M115" s="308">
        <f>ROUND(($M$5-E115)/365,0)</f>
        <v>8</v>
      </c>
      <c r="N115" s="308">
        <f>L115-M115</f>
        <v>7</v>
      </c>
      <c r="O115" s="308">
        <v>1800224.6050302431</v>
      </c>
      <c r="P115" s="308">
        <f t="shared" si="34"/>
        <v>185836</v>
      </c>
      <c r="Q115" s="308">
        <f>O115-P115</f>
        <v>1614388.6050302431</v>
      </c>
      <c r="R115" s="309">
        <f>Q115/D115/N115*100</f>
        <v>6.2051352277793193</v>
      </c>
      <c r="S115" s="310">
        <v>1916486.3949697569</v>
      </c>
      <c r="T115" s="308">
        <f>$T$5-$U$5</f>
        <v>365</v>
      </c>
      <c r="U115" s="308">
        <f t="shared" si="42"/>
        <v>230626.94357574903</v>
      </c>
      <c r="V115" s="308"/>
      <c r="W115" s="308">
        <f>S115+U115+V115</f>
        <v>2147113.3385455059</v>
      </c>
      <c r="X115" s="308"/>
      <c r="Y115" s="308">
        <f>W115-X115</f>
        <v>2147113.3385455059</v>
      </c>
      <c r="Z115" s="308">
        <f>K115-Y115</f>
        <v>1569597.6614544941</v>
      </c>
      <c r="AA115" s="308">
        <v>1800224.6050302431</v>
      </c>
      <c r="AB115" s="315">
        <f>+Z115-P115</f>
        <v>1383761.6614544941</v>
      </c>
    </row>
    <row r="116" spans="1:28" s="304" customFormat="1" ht="15" customHeight="1">
      <c r="A116" s="311"/>
      <c r="B116" s="312" t="s">
        <v>451</v>
      </c>
      <c r="C116" s="317" t="s">
        <v>399</v>
      </c>
      <c r="D116" s="306">
        <v>323308</v>
      </c>
      <c r="E116" s="314">
        <v>41006</v>
      </c>
      <c r="F116" s="308">
        <v>0</v>
      </c>
      <c r="G116" s="308"/>
      <c r="H116" s="308"/>
      <c r="I116" s="358"/>
      <c r="J116" s="308">
        <v>0</v>
      </c>
      <c r="K116" s="308">
        <f t="shared" si="45"/>
        <v>323308</v>
      </c>
      <c r="L116" s="308">
        <v>15</v>
      </c>
      <c r="M116" s="308">
        <f>ROUND(($M$5-E116)/365,0)</f>
        <v>9</v>
      </c>
      <c r="N116" s="308">
        <f>L116-M116</f>
        <v>6</v>
      </c>
      <c r="O116" s="308">
        <v>137410.61013361817</v>
      </c>
      <c r="P116" s="308">
        <f t="shared" si="34"/>
        <v>16165</v>
      </c>
      <c r="Q116" s="308">
        <f>O116-P116</f>
        <v>121245.61013361817</v>
      </c>
      <c r="R116" s="309">
        <f>Q116/D116/N116*100</f>
        <v>6.2502634295892356</v>
      </c>
      <c r="S116" s="310">
        <v>185897.38986638183</v>
      </c>
      <c r="T116" s="308">
        <f>$T$5-$U$5</f>
        <v>365</v>
      </c>
      <c r="U116" s="308">
        <f t="shared" si="42"/>
        <v>20207.601688936367</v>
      </c>
      <c r="V116" s="308"/>
      <c r="W116" s="308">
        <f>S116+U116+V116</f>
        <v>206104.99155531818</v>
      </c>
      <c r="X116" s="308"/>
      <c r="Y116" s="308">
        <f>W116-X116</f>
        <v>206104.99155531818</v>
      </c>
      <c r="Z116" s="308">
        <f t="shared" si="43"/>
        <v>117203.00844468182</v>
      </c>
      <c r="AA116" s="308">
        <v>137410.61013361817</v>
      </c>
      <c r="AB116" s="315">
        <f t="shared" si="44"/>
        <v>101038.00844468182</v>
      </c>
    </row>
    <row r="117" spans="1:28" s="304" customFormat="1" ht="15" customHeight="1">
      <c r="A117" s="311"/>
      <c r="B117" s="312" t="s">
        <v>453</v>
      </c>
      <c r="C117" s="317" t="s">
        <v>399</v>
      </c>
      <c r="D117" s="306">
        <v>323708</v>
      </c>
      <c r="E117" s="314">
        <v>41024</v>
      </c>
      <c r="F117" s="308">
        <v>0</v>
      </c>
      <c r="G117" s="308"/>
      <c r="H117" s="308"/>
      <c r="I117" s="358"/>
      <c r="J117" s="308">
        <v>0</v>
      </c>
      <c r="K117" s="308">
        <f t="shared" si="45"/>
        <v>323708</v>
      </c>
      <c r="L117" s="308">
        <v>15</v>
      </c>
      <c r="M117" s="308">
        <f>ROUND(($M$5-E117)/365,0)</f>
        <v>9</v>
      </c>
      <c r="N117" s="308">
        <f>L117-M117</f>
        <v>6</v>
      </c>
      <c r="O117" s="308">
        <v>137679.39014045068</v>
      </c>
      <c r="P117" s="308">
        <f t="shared" si="34"/>
        <v>16185</v>
      </c>
      <c r="Q117" s="308">
        <f>O117-P117</f>
        <v>121494.39014045068</v>
      </c>
      <c r="R117" s="309">
        <f>Q117/D117/N117*100</f>
        <v>6.2553489636982862</v>
      </c>
      <c r="S117" s="310">
        <v>186028.60985954932</v>
      </c>
      <c r="T117" s="308">
        <f>$T$5-$U$5</f>
        <v>365</v>
      </c>
      <c r="U117" s="308">
        <f t="shared" si="42"/>
        <v>20249.06502340845</v>
      </c>
      <c r="V117" s="308"/>
      <c r="W117" s="308">
        <f>S117+U117+V117</f>
        <v>206277.67488295777</v>
      </c>
      <c r="X117" s="308"/>
      <c r="Y117" s="308">
        <f>W117-X117</f>
        <v>206277.67488295777</v>
      </c>
      <c r="Z117" s="308">
        <f t="shared" si="43"/>
        <v>117430.32511704223</v>
      </c>
      <c r="AA117" s="308">
        <v>137679.39014045068</v>
      </c>
      <c r="AB117" s="315">
        <f t="shared" si="44"/>
        <v>101245.32511704223</v>
      </c>
    </row>
    <row r="118" spans="1:28" s="304" customFormat="1" ht="15" customHeight="1">
      <c r="A118" s="311"/>
      <c r="B118" s="312"/>
      <c r="C118" s="313"/>
      <c r="D118" s="306">
        <v>0</v>
      </c>
      <c r="E118" s="314"/>
      <c r="F118" s="308"/>
      <c r="G118" s="308"/>
      <c r="H118" s="308"/>
      <c r="I118" s="358"/>
      <c r="J118" s="308">
        <v>0</v>
      </c>
      <c r="K118" s="308">
        <f t="shared" si="45"/>
        <v>0</v>
      </c>
      <c r="L118" s="308"/>
      <c r="M118" s="308"/>
      <c r="N118" s="308"/>
      <c r="O118" s="308">
        <v>0</v>
      </c>
      <c r="P118" s="308">
        <f t="shared" si="34"/>
        <v>0</v>
      </c>
      <c r="Q118" s="308"/>
      <c r="R118" s="309"/>
      <c r="S118" s="310"/>
      <c r="T118" s="308"/>
      <c r="U118" s="308">
        <f t="shared" si="42"/>
        <v>0</v>
      </c>
      <c r="V118" s="308"/>
      <c r="W118" s="308"/>
      <c r="X118" s="308"/>
      <c r="Y118" s="308"/>
      <c r="Z118" s="308">
        <f t="shared" si="43"/>
        <v>0</v>
      </c>
      <c r="AA118" s="308">
        <v>0</v>
      </c>
      <c r="AB118" s="315">
        <f t="shared" si="44"/>
        <v>0</v>
      </c>
    </row>
    <row r="119" spans="1:28" s="304" customFormat="1" ht="15" customHeight="1">
      <c r="A119" s="311"/>
      <c r="B119" s="312" t="s">
        <v>452</v>
      </c>
      <c r="C119" s="317" t="s">
        <v>399</v>
      </c>
      <c r="D119" s="306">
        <v>323308</v>
      </c>
      <c r="E119" s="314">
        <v>41010</v>
      </c>
      <c r="F119" s="308">
        <v>0</v>
      </c>
      <c r="G119" s="308"/>
      <c r="H119" s="308"/>
      <c r="I119" s="358"/>
      <c r="J119" s="308">
        <v>0</v>
      </c>
      <c r="K119" s="308">
        <f t="shared" si="45"/>
        <v>323308</v>
      </c>
      <c r="L119" s="308">
        <v>15</v>
      </c>
      <c r="M119" s="308">
        <f>ROUND(($M$5-E119)/365,0)</f>
        <v>9</v>
      </c>
      <c r="N119" s="308">
        <f>L119-M119</f>
        <v>6</v>
      </c>
      <c r="O119" s="308">
        <v>137396.65985286119</v>
      </c>
      <c r="P119" s="308">
        <f t="shared" si="34"/>
        <v>16165</v>
      </c>
      <c r="Q119" s="308">
        <f>O119-P119</f>
        <v>121231.65985286119</v>
      </c>
      <c r="R119" s="309">
        <f>Q119/D119/N119*100</f>
        <v>6.249544286607053</v>
      </c>
      <c r="S119" s="310">
        <v>185911.34014713881</v>
      </c>
      <c r="T119" s="308">
        <f>$T$5-$U$5</f>
        <v>365</v>
      </c>
      <c r="U119" s="308">
        <f t="shared" si="42"/>
        <v>20205.27664214353</v>
      </c>
      <c r="V119" s="308"/>
      <c r="W119" s="308">
        <f>S119+U119+V119</f>
        <v>206116.61678928233</v>
      </c>
      <c r="X119" s="308"/>
      <c r="Y119" s="308">
        <f>W119-X119</f>
        <v>206116.61678928233</v>
      </c>
      <c r="Z119" s="308">
        <f t="shared" si="43"/>
        <v>117191.38321071767</v>
      </c>
      <c r="AA119" s="308">
        <v>137396.65985286119</v>
      </c>
      <c r="AB119" s="315">
        <f t="shared" si="44"/>
        <v>101026.38321071767</v>
      </c>
    </row>
    <row r="120" spans="1:28" s="304" customFormat="1" ht="15" customHeight="1">
      <c r="A120" s="311"/>
      <c r="B120" s="312"/>
      <c r="C120" s="313"/>
      <c r="D120" s="306">
        <v>0</v>
      </c>
      <c r="E120" s="314"/>
      <c r="F120" s="308"/>
      <c r="G120" s="308"/>
      <c r="H120" s="308"/>
      <c r="I120" s="358"/>
      <c r="J120" s="308">
        <v>0</v>
      </c>
      <c r="K120" s="308">
        <f t="shared" si="45"/>
        <v>0</v>
      </c>
      <c r="L120" s="308"/>
      <c r="M120" s="308"/>
      <c r="N120" s="308"/>
      <c r="O120" s="308">
        <v>0</v>
      </c>
      <c r="P120" s="308">
        <f t="shared" si="34"/>
        <v>0</v>
      </c>
      <c r="Q120" s="308"/>
      <c r="R120" s="309"/>
      <c r="S120" s="310"/>
      <c r="T120" s="308"/>
      <c r="U120" s="308">
        <f t="shared" si="42"/>
        <v>0</v>
      </c>
      <c r="V120" s="308"/>
      <c r="W120" s="308"/>
      <c r="X120" s="308"/>
      <c r="Y120" s="308"/>
      <c r="Z120" s="308">
        <f t="shared" si="43"/>
        <v>0</v>
      </c>
      <c r="AA120" s="308">
        <v>0</v>
      </c>
      <c r="AB120" s="315">
        <f t="shared" si="44"/>
        <v>0</v>
      </c>
    </row>
    <row r="121" spans="1:28" s="304" customFormat="1" ht="15" customHeight="1">
      <c r="A121" s="311"/>
      <c r="B121" s="312" t="s">
        <v>454</v>
      </c>
      <c r="C121" s="317" t="s">
        <v>399</v>
      </c>
      <c r="D121" s="306">
        <v>323308</v>
      </c>
      <c r="E121" s="314">
        <v>41006</v>
      </c>
      <c r="F121" s="308">
        <v>0</v>
      </c>
      <c r="G121" s="308"/>
      <c r="H121" s="308"/>
      <c r="I121" s="358"/>
      <c r="J121" s="308">
        <v>0</v>
      </c>
      <c r="K121" s="308">
        <f t="shared" si="45"/>
        <v>323308</v>
      </c>
      <c r="L121" s="308">
        <v>15</v>
      </c>
      <c r="M121" s="308">
        <f>ROUND(($M$5-E121)/365,0)</f>
        <v>9</v>
      </c>
      <c r="N121" s="308">
        <f>L121-M121</f>
        <v>6</v>
      </c>
      <c r="O121" s="308">
        <v>137410.61013361817</v>
      </c>
      <c r="P121" s="308">
        <f t="shared" si="34"/>
        <v>16165</v>
      </c>
      <c r="Q121" s="308">
        <f>O121-P121</f>
        <v>121245.61013361817</v>
      </c>
      <c r="R121" s="309">
        <f>Q121/D121/N121*100</f>
        <v>6.2502634295892356</v>
      </c>
      <c r="S121" s="310">
        <v>185897.38986638183</v>
      </c>
      <c r="T121" s="308">
        <f>$T$5-$U$5</f>
        <v>365</v>
      </c>
      <c r="U121" s="308">
        <f t="shared" si="42"/>
        <v>20207.601688936367</v>
      </c>
      <c r="V121" s="308"/>
      <c r="W121" s="308">
        <f>S121+U121+V121</f>
        <v>206104.99155531818</v>
      </c>
      <c r="X121" s="308"/>
      <c r="Y121" s="308">
        <f>W121-X121</f>
        <v>206104.99155531818</v>
      </c>
      <c r="Z121" s="308">
        <f t="shared" si="43"/>
        <v>117203.00844468182</v>
      </c>
      <c r="AA121" s="308">
        <v>137410.61013361817</v>
      </c>
      <c r="AB121" s="315">
        <f t="shared" si="44"/>
        <v>101038.00844468182</v>
      </c>
    </row>
    <row r="122" spans="1:28" s="304" customFormat="1" ht="15" customHeight="1">
      <c r="A122" s="311"/>
      <c r="B122" s="312"/>
      <c r="C122" s="313"/>
      <c r="D122" s="306">
        <v>0</v>
      </c>
      <c r="E122" s="314"/>
      <c r="F122" s="308"/>
      <c r="G122" s="308"/>
      <c r="H122" s="308"/>
      <c r="I122" s="358"/>
      <c r="J122" s="308">
        <v>0</v>
      </c>
      <c r="K122" s="308">
        <f t="shared" si="45"/>
        <v>0</v>
      </c>
      <c r="L122" s="308"/>
      <c r="M122" s="308"/>
      <c r="N122" s="308"/>
      <c r="O122" s="308">
        <v>0</v>
      </c>
      <c r="P122" s="308">
        <f t="shared" si="34"/>
        <v>0</v>
      </c>
      <c r="Q122" s="308"/>
      <c r="R122" s="309"/>
      <c r="S122" s="310"/>
      <c r="T122" s="308"/>
      <c r="U122" s="308">
        <f t="shared" si="42"/>
        <v>0</v>
      </c>
      <c r="V122" s="308"/>
      <c r="W122" s="308"/>
      <c r="X122" s="308"/>
      <c r="Y122" s="308"/>
      <c r="Z122" s="308">
        <f t="shared" si="43"/>
        <v>0</v>
      </c>
      <c r="AA122" s="308">
        <v>0</v>
      </c>
      <c r="AB122" s="315">
        <f t="shared" si="44"/>
        <v>0</v>
      </c>
    </row>
    <row r="123" spans="1:28" s="304" customFormat="1" ht="15" customHeight="1">
      <c r="A123" s="311"/>
      <c r="B123" s="312" t="s">
        <v>310</v>
      </c>
      <c r="C123" s="317" t="s">
        <v>399</v>
      </c>
      <c r="D123" s="306">
        <v>2814653</v>
      </c>
      <c r="E123" s="314">
        <v>41047</v>
      </c>
      <c r="F123" s="308">
        <v>0</v>
      </c>
      <c r="G123" s="308"/>
      <c r="H123" s="308"/>
      <c r="I123" s="358"/>
      <c r="J123" s="308">
        <v>0</v>
      </c>
      <c r="K123" s="308">
        <f t="shared" si="45"/>
        <v>2814653</v>
      </c>
      <c r="L123" s="308">
        <v>15</v>
      </c>
      <c r="M123" s="308">
        <f>ROUND(($M$5-E123)/365,0)</f>
        <v>9</v>
      </c>
      <c r="N123" s="308">
        <f>L123-M123</f>
        <v>6</v>
      </c>
      <c r="O123" s="308">
        <v>1206859.4913734717</v>
      </c>
      <c r="P123" s="308">
        <f t="shared" si="34"/>
        <v>140733</v>
      </c>
      <c r="Q123" s="308">
        <f>O123-P123</f>
        <v>1066126.4913734717</v>
      </c>
      <c r="R123" s="309">
        <f>Q123/D123/N123*100</f>
        <v>6.3129539791315397</v>
      </c>
      <c r="S123" s="310">
        <v>1607793.5086265283</v>
      </c>
      <c r="T123" s="308">
        <f>$T$5-$U$5</f>
        <v>365</v>
      </c>
      <c r="U123" s="308">
        <f t="shared" si="42"/>
        <v>177687.74856224525</v>
      </c>
      <c r="V123" s="308"/>
      <c r="W123" s="308">
        <f>S123+U123+V123</f>
        <v>1785481.2571887735</v>
      </c>
      <c r="X123" s="308"/>
      <c r="Y123" s="308">
        <f>W123-X123</f>
        <v>1785481.2571887735</v>
      </c>
      <c r="Z123" s="308">
        <f t="shared" si="43"/>
        <v>1029171.7428112265</v>
      </c>
      <c r="AA123" s="308">
        <v>1206859.4913734717</v>
      </c>
      <c r="AB123" s="315">
        <f t="shared" si="44"/>
        <v>888438.74281122652</v>
      </c>
    </row>
    <row r="124" spans="1:28" s="304" customFormat="1" ht="15" customHeight="1">
      <c r="A124" s="311"/>
      <c r="B124" s="312"/>
      <c r="C124" s="313"/>
      <c r="D124" s="306">
        <v>0</v>
      </c>
      <c r="E124" s="314"/>
      <c r="F124" s="308"/>
      <c r="G124" s="308"/>
      <c r="H124" s="308"/>
      <c r="I124" s="358"/>
      <c r="J124" s="308">
        <v>0</v>
      </c>
      <c r="K124" s="308">
        <f t="shared" si="45"/>
        <v>0</v>
      </c>
      <c r="L124" s="308"/>
      <c r="M124" s="308"/>
      <c r="N124" s="308"/>
      <c r="O124" s="308">
        <v>0</v>
      </c>
      <c r="P124" s="308">
        <f t="shared" si="34"/>
        <v>0</v>
      </c>
      <c r="Q124" s="308"/>
      <c r="R124" s="309"/>
      <c r="S124" s="310"/>
      <c r="T124" s="308"/>
      <c r="U124" s="308">
        <f t="shared" si="42"/>
        <v>0</v>
      </c>
      <c r="V124" s="308"/>
      <c r="W124" s="308"/>
      <c r="X124" s="308"/>
      <c r="Y124" s="308"/>
      <c r="Z124" s="308">
        <f t="shared" si="43"/>
        <v>0</v>
      </c>
      <c r="AA124" s="308">
        <v>0</v>
      </c>
      <c r="AB124" s="315">
        <f t="shared" si="44"/>
        <v>0</v>
      </c>
    </row>
    <row r="125" spans="1:28" s="304" customFormat="1" ht="15" customHeight="1">
      <c r="A125" s="311"/>
      <c r="B125" s="312" t="s">
        <v>311</v>
      </c>
      <c r="C125" s="317" t="s">
        <v>404</v>
      </c>
      <c r="D125" s="306">
        <v>136804</v>
      </c>
      <c r="E125" s="314">
        <v>41089</v>
      </c>
      <c r="F125" s="308">
        <v>0</v>
      </c>
      <c r="G125" s="308"/>
      <c r="H125" s="308"/>
      <c r="I125" s="358"/>
      <c r="J125" s="308">
        <v>0</v>
      </c>
      <c r="K125" s="308">
        <f t="shared" si="45"/>
        <v>136804</v>
      </c>
      <c r="L125" s="308">
        <v>15</v>
      </c>
      <c r="M125" s="308">
        <f>ROUND(($M$5-E125)/365,0)</f>
        <v>9</v>
      </c>
      <c r="N125" s="308">
        <f>L125-M125</f>
        <v>6</v>
      </c>
      <c r="O125" s="308">
        <v>59132.627417469004</v>
      </c>
      <c r="P125" s="308">
        <f t="shared" si="34"/>
        <v>6840</v>
      </c>
      <c r="Q125" s="308">
        <f>O125-P125</f>
        <v>52292.627417469004</v>
      </c>
      <c r="R125" s="309">
        <f>Q125/D125/N125*100</f>
        <v>6.3707478603779855</v>
      </c>
      <c r="S125" s="310">
        <v>77671.372582530996</v>
      </c>
      <c r="T125" s="308">
        <f>$T$5-$U$5</f>
        <v>365</v>
      </c>
      <c r="U125" s="308">
        <f t="shared" si="42"/>
        <v>8715.4379029114989</v>
      </c>
      <c r="V125" s="308"/>
      <c r="W125" s="308">
        <f>S125+U125+V125</f>
        <v>86386.810485442489</v>
      </c>
      <c r="X125" s="308"/>
      <c r="Y125" s="308">
        <f>W125-X125</f>
        <v>86386.810485442489</v>
      </c>
      <c r="Z125" s="308">
        <f t="shared" si="43"/>
        <v>50417.189514557511</v>
      </c>
      <c r="AA125" s="308">
        <v>59132.627417469004</v>
      </c>
      <c r="AB125" s="315">
        <f t="shared" si="44"/>
        <v>43577.189514557511</v>
      </c>
    </row>
    <row r="126" spans="1:28" s="304" customFormat="1" ht="15" customHeight="1">
      <c r="A126" s="311"/>
      <c r="B126" s="312"/>
      <c r="C126" s="313"/>
      <c r="D126" s="306">
        <v>0</v>
      </c>
      <c r="E126" s="314"/>
      <c r="F126" s="308"/>
      <c r="G126" s="308"/>
      <c r="H126" s="308"/>
      <c r="I126" s="358"/>
      <c r="J126" s="308">
        <v>0</v>
      </c>
      <c r="K126" s="308">
        <f t="shared" si="45"/>
        <v>0</v>
      </c>
      <c r="L126" s="308"/>
      <c r="M126" s="308"/>
      <c r="N126" s="308"/>
      <c r="O126" s="308">
        <v>0</v>
      </c>
      <c r="P126" s="308">
        <f t="shared" si="34"/>
        <v>0</v>
      </c>
      <c r="Q126" s="308"/>
      <c r="R126" s="309"/>
      <c r="S126" s="310"/>
      <c r="T126" s="308"/>
      <c r="U126" s="308">
        <f t="shared" si="42"/>
        <v>0</v>
      </c>
      <c r="V126" s="308"/>
      <c r="W126" s="308"/>
      <c r="X126" s="308"/>
      <c r="Y126" s="308"/>
      <c r="Z126" s="308">
        <f t="shared" si="43"/>
        <v>0</v>
      </c>
      <c r="AA126" s="308">
        <v>0</v>
      </c>
      <c r="AB126" s="315">
        <f t="shared" si="44"/>
        <v>0</v>
      </c>
    </row>
    <row r="127" spans="1:28" s="304" customFormat="1" ht="15" customHeight="1">
      <c r="A127" s="311"/>
      <c r="B127" s="312" t="s">
        <v>312</v>
      </c>
      <c r="C127" s="317" t="s">
        <v>399</v>
      </c>
      <c r="D127" s="306">
        <v>321792</v>
      </c>
      <c r="E127" s="314">
        <v>41218</v>
      </c>
      <c r="F127" s="308">
        <v>0</v>
      </c>
      <c r="G127" s="308"/>
      <c r="H127" s="308"/>
      <c r="I127" s="358"/>
      <c r="J127" s="308">
        <v>0</v>
      </c>
      <c r="K127" s="308">
        <f t="shared" si="45"/>
        <v>321792</v>
      </c>
      <c r="L127" s="308">
        <v>15</v>
      </c>
      <c r="M127" s="308">
        <f>ROUND(($M$5-E127)/365,0)</f>
        <v>8</v>
      </c>
      <c r="N127" s="308">
        <f>L127-M127</f>
        <v>7</v>
      </c>
      <c r="O127" s="308">
        <v>153394.67483189463</v>
      </c>
      <c r="P127" s="308">
        <f t="shared" si="34"/>
        <v>16090</v>
      </c>
      <c r="Q127" s="308">
        <f>O127-P127</f>
        <v>137304.67483189463</v>
      </c>
      <c r="R127" s="309">
        <f>Q127/D127/N127*100</f>
        <v>6.0955379709295192</v>
      </c>
      <c r="S127" s="310">
        <v>168397.32516810537</v>
      </c>
      <c r="T127" s="308">
        <f>$T$5-$U$5</f>
        <v>365</v>
      </c>
      <c r="U127" s="308">
        <f t="shared" si="42"/>
        <v>19614.953547413519</v>
      </c>
      <c r="V127" s="308"/>
      <c r="W127" s="308">
        <f>S127+U127+V127</f>
        <v>188012.27871551889</v>
      </c>
      <c r="X127" s="308"/>
      <c r="Y127" s="308">
        <f>W127-X127</f>
        <v>188012.27871551889</v>
      </c>
      <c r="Z127" s="308">
        <f t="shared" si="43"/>
        <v>133779.72128448111</v>
      </c>
      <c r="AA127" s="308">
        <v>153394.67483189463</v>
      </c>
      <c r="AB127" s="315">
        <f t="shared" si="44"/>
        <v>117689.72128448111</v>
      </c>
    </row>
    <row r="128" spans="1:28" s="304" customFormat="1" ht="15" customHeight="1">
      <c r="A128" s="311"/>
      <c r="B128" s="312"/>
      <c r="C128" s="313"/>
      <c r="D128" s="306">
        <v>0</v>
      </c>
      <c r="E128" s="314"/>
      <c r="F128" s="308"/>
      <c r="G128" s="308"/>
      <c r="H128" s="308"/>
      <c r="I128" s="358"/>
      <c r="J128" s="308">
        <v>0</v>
      </c>
      <c r="K128" s="308">
        <f t="shared" si="45"/>
        <v>0</v>
      </c>
      <c r="L128" s="308"/>
      <c r="M128" s="308"/>
      <c r="N128" s="308"/>
      <c r="O128" s="308">
        <v>0</v>
      </c>
      <c r="P128" s="308">
        <f t="shared" si="34"/>
        <v>0</v>
      </c>
      <c r="Q128" s="308"/>
      <c r="R128" s="309"/>
      <c r="S128" s="310"/>
      <c r="T128" s="308"/>
      <c r="U128" s="308">
        <f t="shared" si="42"/>
        <v>0</v>
      </c>
      <c r="V128" s="308"/>
      <c r="W128" s="308"/>
      <c r="X128" s="308"/>
      <c r="Y128" s="308"/>
      <c r="Z128" s="308">
        <f t="shared" si="43"/>
        <v>0</v>
      </c>
      <c r="AA128" s="308">
        <v>0</v>
      </c>
      <c r="AB128" s="315">
        <f t="shared" si="44"/>
        <v>0</v>
      </c>
    </row>
    <row r="129" spans="1:28" s="304" customFormat="1" ht="15" customHeight="1">
      <c r="A129" s="311"/>
      <c r="B129" s="312" t="s">
        <v>313</v>
      </c>
      <c r="C129" s="317" t="s">
        <v>404</v>
      </c>
      <c r="D129" s="306">
        <v>268037</v>
      </c>
      <c r="E129" s="314">
        <v>41317</v>
      </c>
      <c r="F129" s="308">
        <v>0</v>
      </c>
      <c r="G129" s="308"/>
      <c r="H129" s="308"/>
      <c r="I129" s="358"/>
      <c r="J129" s="308">
        <v>0</v>
      </c>
      <c r="K129" s="308">
        <f t="shared" si="45"/>
        <v>268037</v>
      </c>
      <c r="L129" s="308">
        <v>15</v>
      </c>
      <c r="M129" s="308">
        <f>ROUND(($M$5-E129)/365,0)</f>
        <v>8</v>
      </c>
      <c r="N129" s="308">
        <f>L129-M129</f>
        <v>7</v>
      </c>
      <c r="O129" s="308">
        <v>130415.91347016327</v>
      </c>
      <c r="P129" s="308">
        <f t="shared" si="34"/>
        <v>13402</v>
      </c>
      <c r="Q129" s="308">
        <f>O129-P129</f>
        <v>117013.91347016327</v>
      </c>
      <c r="R129" s="309">
        <f>Q129/D129/N129*100</f>
        <v>6.2365544133386308</v>
      </c>
      <c r="S129" s="310">
        <v>137621.08652983673</v>
      </c>
      <c r="T129" s="308">
        <f>$T$5-$U$5</f>
        <v>365</v>
      </c>
      <c r="U129" s="308">
        <f t="shared" si="42"/>
        <v>16716.273352880464</v>
      </c>
      <c r="V129" s="308"/>
      <c r="W129" s="308">
        <f>S129+U129+V129</f>
        <v>154337.3598827172</v>
      </c>
      <c r="X129" s="308"/>
      <c r="Y129" s="308">
        <f>W129-X129</f>
        <v>154337.3598827172</v>
      </c>
      <c r="Z129" s="308">
        <f t="shared" si="43"/>
        <v>113699.6401172828</v>
      </c>
      <c r="AA129" s="308">
        <v>130415.91347016327</v>
      </c>
      <c r="AB129" s="315">
        <f t="shared" si="44"/>
        <v>100297.6401172828</v>
      </c>
    </row>
    <row r="130" spans="1:28" s="304" customFormat="1" ht="15" customHeight="1">
      <c r="A130" s="311"/>
      <c r="B130" s="312"/>
      <c r="C130" s="313"/>
      <c r="D130" s="306">
        <v>0</v>
      </c>
      <c r="E130" s="314"/>
      <c r="F130" s="308"/>
      <c r="G130" s="308"/>
      <c r="H130" s="308"/>
      <c r="I130" s="358"/>
      <c r="J130" s="308">
        <v>0</v>
      </c>
      <c r="K130" s="308">
        <f t="shared" si="45"/>
        <v>0</v>
      </c>
      <c r="L130" s="308"/>
      <c r="M130" s="308"/>
      <c r="N130" s="308"/>
      <c r="O130" s="308">
        <v>0</v>
      </c>
      <c r="P130" s="308">
        <f t="shared" si="34"/>
        <v>0</v>
      </c>
      <c r="Q130" s="308"/>
      <c r="R130" s="309"/>
      <c r="S130" s="310"/>
      <c r="T130" s="308"/>
      <c r="U130" s="308">
        <f t="shared" si="42"/>
        <v>0</v>
      </c>
      <c r="V130" s="308"/>
      <c r="W130" s="308"/>
      <c r="X130" s="308"/>
      <c r="Y130" s="308"/>
      <c r="Z130" s="308">
        <f t="shared" si="43"/>
        <v>0</v>
      </c>
      <c r="AA130" s="308">
        <v>0</v>
      </c>
      <c r="AB130" s="315">
        <f t="shared" si="44"/>
        <v>0</v>
      </c>
    </row>
    <row r="131" spans="1:28" s="304" customFormat="1" ht="15" customHeight="1">
      <c r="A131" s="311"/>
      <c r="B131" s="312" t="s">
        <v>314</v>
      </c>
      <c r="C131" s="317" t="s">
        <v>443</v>
      </c>
      <c r="D131" s="306">
        <v>396415</v>
      </c>
      <c r="E131" s="314">
        <v>41278</v>
      </c>
      <c r="F131" s="308">
        <v>0</v>
      </c>
      <c r="G131" s="308"/>
      <c r="H131" s="308"/>
      <c r="I131" s="358"/>
      <c r="J131" s="308">
        <v>0</v>
      </c>
      <c r="K131" s="308">
        <f t="shared" si="45"/>
        <v>396415</v>
      </c>
      <c r="L131" s="308">
        <v>15</v>
      </c>
      <c r="M131" s="308">
        <f>ROUND(($M$5-E131)/365,0)</f>
        <v>8</v>
      </c>
      <c r="N131" s="308">
        <f>L131-M131</f>
        <v>7</v>
      </c>
      <c r="O131" s="308">
        <v>191378.5322243385</v>
      </c>
      <c r="P131" s="308">
        <f t="shared" si="34"/>
        <v>19821</v>
      </c>
      <c r="Q131" s="308">
        <f>O131-P131</f>
        <v>171557.5322243385</v>
      </c>
      <c r="R131" s="309">
        <f>Q131/D131/N131*100</f>
        <v>6.1824650654468716</v>
      </c>
      <c r="S131" s="310">
        <v>205036.4677756615</v>
      </c>
      <c r="T131" s="308">
        <f>$T$5-$U$5</f>
        <v>365</v>
      </c>
      <c r="U131" s="308">
        <f t="shared" si="42"/>
        <v>24508.218889191216</v>
      </c>
      <c r="V131" s="308"/>
      <c r="W131" s="308">
        <f>S131+U131+V131</f>
        <v>229544.68666485272</v>
      </c>
      <c r="X131" s="308"/>
      <c r="Y131" s="308">
        <f>W131-X131</f>
        <v>229544.68666485272</v>
      </c>
      <c r="Z131" s="308">
        <f t="shared" si="43"/>
        <v>166870.31333514728</v>
      </c>
      <c r="AA131" s="308">
        <v>191378.5322243385</v>
      </c>
      <c r="AB131" s="315">
        <f t="shared" si="44"/>
        <v>147049.31333514728</v>
      </c>
    </row>
    <row r="132" spans="1:28" s="304" customFormat="1" ht="15" customHeight="1">
      <c r="A132" s="311"/>
      <c r="B132" s="312"/>
      <c r="C132" s="313"/>
      <c r="D132" s="306">
        <v>0</v>
      </c>
      <c r="E132" s="314"/>
      <c r="F132" s="308"/>
      <c r="G132" s="308"/>
      <c r="H132" s="308"/>
      <c r="I132" s="358"/>
      <c r="J132" s="308">
        <v>0</v>
      </c>
      <c r="K132" s="308">
        <f t="shared" si="45"/>
        <v>0</v>
      </c>
      <c r="L132" s="308"/>
      <c r="M132" s="308"/>
      <c r="N132" s="308"/>
      <c r="O132" s="308">
        <v>0</v>
      </c>
      <c r="P132" s="308">
        <f t="shared" si="34"/>
        <v>0</v>
      </c>
      <c r="Q132" s="308"/>
      <c r="R132" s="309"/>
      <c r="S132" s="310"/>
      <c r="T132" s="308"/>
      <c r="U132" s="308">
        <f t="shared" si="42"/>
        <v>0</v>
      </c>
      <c r="V132" s="308"/>
      <c r="W132" s="308"/>
      <c r="X132" s="308"/>
      <c r="Y132" s="308"/>
      <c r="Z132" s="308">
        <f t="shared" si="43"/>
        <v>0</v>
      </c>
      <c r="AA132" s="308">
        <v>0</v>
      </c>
      <c r="AB132" s="315">
        <f t="shared" si="44"/>
        <v>0</v>
      </c>
    </row>
    <row r="133" spans="1:28" s="304" customFormat="1" ht="15" customHeight="1">
      <c r="A133" s="311"/>
      <c r="B133" s="312" t="s">
        <v>315</v>
      </c>
      <c r="C133" s="317" t="s">
        <v>419</v>
      </c>
      <c r="D133" s="306">
        <v>535503</v>
      </c>
      <c r="E133" s="314">
        <v>41310</v>
      </c>
      <c r="F133" s="308">
        <v>0</v>
      </c>
      <c r="G133" s="308"/>
      <c r="H133" s="308"/>
      <c r="I133" s="358"/>
      <c r="J133" s="308">
        <v>0</v>
      </c>
      <c r="K133" s="308">
        <f t="shared" si="45"/>
        <v>535503</v>
      </c>
      <c r="L133" s="308">
        <v>15</v>
      </c>
      <c r="M133" s="308">
        <f>ROUND(($M$5-E133)/365,0)</f>
        <v>8</v>
      </c>
      <c r="N133" s="308">
        <f>L133-M133</f>
        <v>7</v>
      </c>
      <c r="O133" s="308">
        <v>260267.13876853068</v>
      </c>
      <c r="P133" s="308">
        <f t="shared" si="34"/>
        <v>26775</v>
      </c>
      <c r="Q133" s="308">
        <f>O133-P133</f>
        <v>233492.13876853068</v>
      </c>
      <c r="R133" s="309">
        <f>Q133/D133/N133*100</f>
        <v>6.2289137173976261</v>
      </c>
      <c r="S133" s="310">
        <v>275235.86123146932</v>
      </c>
      <c r="T133" s="308">
        <f>$T$5-$U$5</f>
        <v>365</v>
      </c>
      <c r="U133" s="308">
        <f t="shared" si="42"/>
        <v>33356.019824075811</v>
      </c>
      <c r="V133" s="308"/>
      <c r="W133" s="308">
        <f>S133+U133+V133</f>
        <v>308591.88105554512</v>
      </c>
      <c r="X133" s="308"/>
      <c r="Y133" s="308">
        <f>W133-X133</f>
        <v>308591.88105554512</v>
      </c>
      <c r="Z133" s="308">
        <f t="shared" si="43"/>
        <v>226911.11894445488</v>
      </c>
      <c r="AA133" s="308">
        <v>260267.13876853068</v>
      </c>
      <c r="AB133" s="315">
        <f t="shared" si="44"/>
        <v>200136.11894445488</v>
      </c>
    </row>
    <row r="134" spans="1:28" s="304" customFormat="1" ht="15" customHeight="1">
      <c r="A134" s="311"/>
      <c r="B134" s="312"/>
      <c r="C134" s="313"/>
      <c r="D134" s="306">
        <v>0</v>
      </c>
      <c r="E134" s="314"/>
      <c r="F134" s="308"/>
      <c r="G134" s="308"/>
      <c r="H134" s="308"/>
      <c r="I134" s="358"/>
      <c r="J134" s="308">
        <v>0</v>
      </c>
      <c r="K134" s="308">
        <f t="shared" si="45"/>
        <v>0</v>
      </c>
      <c r="L134" s="308"/>
      <c r="M134" s="308"/>
      <c r="N134" s="308"/>
      <c r="O134" s="308">
        <v>0</v>
      </c>
      <c r="P134" s="308">
        <f t="shared" si="34"/>
        <v>0</v>
      </c>
      <c r="Q134" s="308"/>
      <c r="R134" s="309"/>
      <c r="S134" s="310"/>
      <c r="T134" s="308"/>
      <c r="U134" s="308">
        <f t="shared" si="42"/>
        <v>0</v>
      </c>
      <c r="V134" s="308"/>
      <c r="W134" s="308"/>
      <c r="X134" s="308"/>
      <c r="Y134" s="308"/>
      <c r="Z134" s="308">
        <f t="shared" si="43"/>
        <v>0</v>
      </c>
      <c r="AA134" s="308">
        <v>0</v>
      </c>
      <c r="AB134" s="315">
        <f t="shared" si="44"/>
        <v>0</v>
      </c>
    </row>
    <row r="135" spans="1:28" s="304" customFormat="1" ht="15" customHeight="1">
      <c r="A135" s="311"/>
      <c r="B135" s="312" t="s">
        <v>316</v>
      </c>
      <c r="C135" s="317" t="s">
        <v>455</v>
      </c>
      <c r="D135" s="306">
        <v>318087</v>
      </c>
      <c r="E135" s="314">
        <v>41334</v>
      </c>
      <c r="F135" s="308">
        <v>0</v>
      </c>
      <c r="G135" s="308"/>
      <c r="H135" s="308"/>
      <c r="I135" s="358"/>
      <c r="J135" s="308">
        <v>0</v>
      </c>
      <c r="K135" s="308">
        <f t="shared" si="45"/>
        <v>318087</v>
      </c>
      <c r="L135" s="308">
        <v>15</v>
      </c>
      <c r="M135" s="308">
        <f>ROUND(($M$5-E135)/365,0)</f>
        <v>8</v>
      </c>
      <c r="N135" s="308">
        <f>L135-M135</f>
        <v>7</v>
      </c>
      <c r="O135" s="308">
        <v>155341.87064089574</v>
      </c>
      <c r="P135" s="308">
        <f t="shared" si="34"/>
        <v>15904</v>
      </c>
      <c r="Q135" s="308">
        <f>O135-P135</f>
        <v>139437.87064089574</v>
      </c>
      <c r="R135" s="309">
        <f>Q135/D135/N135*100</f>
        <v>6.2623420026100565</v>
      </c>
      <c r="S135" s="310">
        <v>162745.12935910426</v>
      </c>
      <c r="T135" s="308">
        <f>$T$5-$U$5</f>
        <v>365</v>
      </c>
      <c r="U135" s="308">
        <f t="shared" si="42"/>
        <v>19919.69580584225</v>
      </c>
      <c r="V135" s="308"/>
      <c r="W135" s="308">
        <f>S135+U135+V135</f>
        <v>182664.82516494652</v>
      </c>
      <c r="X135" s="308"/>
      <c r="Y135" s="308">
        <f>W135-X135</f>
        <v>182664.82516494652</v>
      </c>
      <c r="Z135" s="308">
        <f t="shared" si="43"/>
        <v>135422.17483505348</v>
      </c>
      <c r="AA135" s="308">
        <v>155341.87064089574</v>
      </c>
      <c r="AB135" s="315">
        <f t="shared" si="44"/>
        <v>119518.17483505348</v>
      </c>
    </row>
    <row r="136" spans="1:28" s="304" customFormat="1" ht="15" customHeight="1">
      <c r="A136" s="311"/>
      <c r="B136" s="312"/>
      <c r="C136" s="313"/>
      <c r="D136" s="306">
        <v>0</v>
      </c>
      <c r="E136" s="314"/>
      <c r="F136" s="308"/>
      <c r="G136" s="308"/>
      <c r="H136" s="308"/>
      <c r="I136" s="358"/>
      <c r="J136" s="308">
        <v>0</v>
      </c>
      <c r="K136" s="308">
        <f t="shared" si="45"/>
        <v>0</v>
      </c>
      <c r="L136" s="308"/>
      <c r="M136" s="308"/>
      <c r="N136" s="308"/>
      <c r="O136" s="308">
        <v>0</v>
      </c>
      <c r="P136" s="308">
        <f t="shared" si="34"/>
        <v>0</v>
      </c>
      <c r="Q136" s="308"/>
      <c r="R136" s="309"/>
      <c r="S136" s="310"/>
      <c r="T136" s="308"/>
      <c r="U136" s="308">
        <f t="shared" si="42"/>
        <v>0</v>
      </c>
      <c r="V136" s="308"/>
      <c r="W136" s="308"/>
      <c r="X136" s="308"/>
      <c r="Y136" s="308"/>
      <c r="Z136" s="308">
        <f t="shared" si="43"/>
        <v>0</v>
      </c>
      <c r="AA136" s="308">
        <v>0</v>
      </c>
      <c r="AB136" s="315">
        <f t="shared" si="44"/>
        <v>0</v>
      </c>
    </row>
    <row r="137" spans="1:28" s="304" customFormat="1" ht="15" customHeight="1">
      <c r="A137" s="311"/>
      <c r="B137" s="312" t="s">
        <v>316</v>
      </c>
      <c r="C137" s="317" t="s">
        <v>455</v>
      </c>
      <c r="D137" s="306">
        <v>318087</v>
      </c>
      <c r="E137" s="314">
        <v>41334</v>
      </c>
      <c r="F137" s="308">
        <v>0</v>
      </c>
      <c r="G137" s="308"/>
      <c r="H137" s="308"/>
      <c r="I137" s="358"/>
      <c r="J137" s="308">
        <v>0</v>
      </c>
      <c r="K137" s="308">
        <f t="shared" si="45"/>
        <v>318087</v>
      </c>
      <c r="L137" s="308">
        <v>15</v>
      </c>
      <c r="M137" s="308">
        <f>ROUND(($M$5-E137)/365,0)</f>
        <v>8</v>
      </c>
      <c r="N137" s="308">
        <f>L137-M137</f>
        <v>7</v>
      </c>
      <c r="O137" s="308">
        <v>155341.87064089574</v>
      </c>
      <c r="P137" s="308">
        <f t="shared" si="34"/>
        <v>15904</v>
      </c>
      <c r="Q137" s="308">
        <f>O137-P137</f>
        <v>139437.87064089574</v>
      </c>
      <c r="R137" s="309">
        <f>Q137/D137/N137*100</f>
        <v>6.2623420026100565</v>
      </c>
      <c r="S137" s="310">
        <v>162745.12935910426</v>
      </c>
      <c r="T137" s="308">
        <f>$T$5-$U$5</f>
        <v>365</v>
      </c>
      <c r="U137" s="308">
        <f t="shared" si="42"/>
        <v>19919.69580584225</v>
      </c>
      <c r="V137" s="308"/>
      <c r="W137" s="308">
        <f>S137+U137+V137</f>
        <v>182664.82516494652</v>
      </c>
      <c r="X137" s="308"/>
      <c r="Y137" s="308">
        <f>W137-X137</f>
        <v>182664.82516494652</v>
      </c>
      <c r="Z137" s="308">
        <f t="shared" si="43"/>
        <v>135422.17483505348</v>
      </c>
      <c r="AA137" s="308">
        <v>155341.87064089574</v>
      </c>
      <c r="AB137" s="315">
        <f t="shared" si="44"/>
        <v>119518.17483505348</v>
      </c>
    </row>
    <row r="138" spans="1:28" s="304" customFormat="1" ht="15" customHeight="1">
      <c r="A138" s="311"/>
      <c r="B138" s="312"/>
      <c r="C138" s="313"/>
      <c r="D138" s="306">
        <v>0</v>
      </c>
      <c r="E138" s="314"/>
      <c r="F138" s="308"/>
      <c r="G138" s="308"/>
      <c r="H138" s="308"/>
      <c r="I138" s="358"/>
      <c r="J138" s="308">
        <v>0</v>
      </c>
      <c r="K138" s="308">
        <f t="shared" si="45"/>
        <v>0</v>
      </c>
      <c r="L138" s="308"/>
      <c r="M138" s="308"/>
      <c r="N138" s="308"/>
      <c r="O138" s="308">
        <v>0</v>
      </c>
      <c r="P138" s="308">
        <f t="shared" si="34"/>
        <v>0</v>
      </c>
      <c r="Q138" s="308"/>
      <c r="R138" s="309"/>
      <c r="S138" s="310"/>
      <c r="T138" s="308"/>
      <c r="U138" s="308">
        <f t="shared" si="42"/>
        <v>0</v>
      </c>
      <c r="V138" s="308"/>
      <c r="W138" s="308"/>
      <c r="X138" s="308"/>
      <c r="Y138" s="308"/>
      <c r="Z138" s="308">
        <f t="shared" si="43"/>
        <v>0</v>
      </c>
      <c r="AA138" s="308">
        <v>0</v>
      </c>
      <c r="AB138" s="315">
        <f t="shared" si="44"/>
        <v>0</v>
      </c>
    </row>
    <row r="139" spans="1:28" s="304" customFormat="1" ht="15" customHeight="1">
      <c r="A139" s="311"/>
      <c r="B139" s="312" t="s">
        <v>457</v>
      </c>
      <c r="C139" s="317" t="s">
        <v>456</v>
      </c>
      <c r="D139" s="306">
        <v>166508</v>
      </c>
      <c r="E139" s="314">
        <v>41334</v>
      </c>
      <c r="F139" s="308">
        <v>0</v>
      </c>
      <c r="G139" s="308"/>
      <c r="H139" s="308"/>
      <c r="I139" s="358"/>
      <c r="J139" s="308">
        <v>0</v>
      </c>
      <c r="K139" s="308">
        <f t="shared" si="45"/>
        <v>166508</v>
      </c>
      <c r="L139" s="308">
        <v>15</v>
      </c>
      <c r="M139" s="308">
        <f>ROUND(($M$5-E139)/365,0)</f>
        <v>8</v>
      </c>
      <c r="N139" s="308">
        <f>L139-M139</f>
        <v>7</v>
      </c>
      <c r="O139" s="308">
        <v>81316.411607493588</v>
      </c>
      <c r="P139" s="308">
        <f t="shared" ref="P139:P186" si="46">ROUND(K139*5%,0)</f>
        <v>8325</v>
      </c>
      <c r="Q139" s="308">
        <f>O139-P139</f>
        <v>72991.411607493588</v>
      </c>
      <c r="R139" s="309">
        <f>Q139/D139/N139*100</f>
        <v>6.2623684840105138</v>
      </c>
      <c r="S139" s="310">
        <v>85191.588392506412</v>
      </c>
      <c r="T139" s="308">
        <f>$T$5-$U$5</f>
        <v>365</v>
      </c>
      <c r="U139" s="308">
        <f t="shared" si="42"/>
        <v>10427.344515356228</v>
      </c>
      <c r="V139" s="308"/>
      <c r="W139" s="308">
        <f>S139+U139+V139</f>
        <v>95618.932907862647</v>
      </c>
      <c r="X139" s="308"/>
      <c r="Y139" s="308">
        <f>W139-X139</f>
        <v>95618.932907862647</v>
      </c>
      <c r="Z139" s="308">
        <f t="shared" si="43"/>
        <v>70889.067092137353</v>
      </c>
      <c r="AA139" s="308">
        <v>81316.411607493588</v>
      </c>
      <c r="AB139" s="315">
        <f t="shared" si="44"/>
        <v>62564.067092137353</v>
      </c>
    </row>
    <row r="140" spans="1:28" s="304" customFormat="1" ht="15" customHeight="1">
      <c r="A140" s="311"/>
      <c r="B140" s="312"/>
      <c r="C140" s="313"/>
      <c r="D140" s="306">
        <v>0</v>
      </c>
      <c r="E140" s="314"/>
      <c r="F140" s="308"/>
      <c r="G140" s="308"/>
      <c r="H140" s="308"/>
      <c r="I140" s="358"/>
      <c r="J140" s="308">
        <v>0</v>
      </c>
      <c r="K140" s="308">
        <f t="shared" si="45"/>
        <v>0</v>
      </c>
      <c r="L140" s="308"/>
      <c r="M140" s="308"/>
      <c r="N140" s="308"/>
      <c r="O140" s="308">
        <v>0</v>
      </c>
      <c r="P140" s="308">
        <f t="shared" si="46"/>
        <v>0</v>
      </c>
      <c r="Q140" s="308"/>
      <c r="R140" s="309"/>
      <c r="S140" s="310"/>
      <c r="T140" s="308"/>
      <c r="U140" s="308"/>
      <c r="V140" s="308"/>
      <c r="W140" s="308"/>
      <c r="X140" s="308"/>
      <c r="Y140" s="308"/>
      <c r="Z140" s="308">
        <f t="shared" si="43"/>
        <v>0</v>
      </c>
      <c r="AA140" s="308">
        <v>0</v>
      </c>
      <c r="AB140" s="315">
        <f t="shared" si="44"/>
        <v>0</v>
      </c>
    </row>
    <row r="141" spans="1:28" s="304" customFormat="1" ht="15" customHeight="1">
      <c r="A141" s="311"/>
      <c r="B141" s="312" t="s">
        <v>317</v>
      </c>
      <c r="C141" s="317" t="s">
        <v>458</v>
      </c>
      <c r="D141" s="306">
        <v>118239</v>
      </c>
      <c r="E141" s="323">
        <v>40383</v>
      </c>
      <c r="F141" s="308">
        <v>0</v>
      </c>
      <c r="G141" s="308"/>
      <c r="H141" s="308"/>
      <c r="I141" s="358"/>
      <c r="J141" s="308">
        <v>0</v>
      </c>
      <c r="K141" s="308">
        <f t="shared" si="45"/>
        <v>118239</v>
      </c>
      <c r="L141" s="308">
        <v>15</v>
      </c>
      <c r="M141" s="308">
        <f>ROUND(($M$5-E141)/365,0)</f>
        <v>11</v>
      </c>
      <c r="N141" s="308">
        <f>L141-M141</f>
        <v>4</v>
      </c>
      <c r="O141" s="308">
        <v>34168.426133038287</v>
      </c>
      <c r="P141" s="308">
        <f t="shared" si="46"/>
        <v>5912</v>
      </c>
      <c r="Q141" s="308">
        <f>O141-P141</f>
        <v>28256.426133038287</v>
      </c>
      <c r="R141" s="309">
        <f t="shared" ref="R141" si="47">Q141/D141/N141*100</f>
        <v>5.9744302076806903</v>
      </c>
      <c r="S141" s="310">
        <v>84070.573866961713</v>
      </c>
      <c r="T141" s="308">
        <f>$T$5-$U$5</f>
        <v>365</v>
      </c>
      <c r="U141" s="308">
        <f t="shared" si="42"/>
        <v>7064.1065332595717</v>
      </c>
      <c r="V141" s="308"/>
      <c r="W141" s="308">
        <f>S141+U141+V141</f>
        <v>91134.680400221288</v>
      </c>
      <c r="X141" s="308"/>
      <c r="Y141" s="308">
        <f>W141-X141</f>
        <v>91134.680400221288</v>
      </c>
      <c r="Z141" s="308">
        <f t="shared" si="43"/>
        <v>27104.319599778712</v>
      </c>
      <c r="AA141" s="308">
        <v>34168.426133038287</v>
      </c>
      <c r="AB141" s="315">
        <f t="shared" si="44"/>
        <v>21192.319599778712</v>
      </c>
    </row>
    <row r="142" spans="1:28" s="304" customFormat="1" ht="15" customHeight="1">
      <c r="A142" s="311"/>
      <c r="B142" s="312" t="s">
        <v>318</v>
      </c>
      <c r="C142" s="317" t="s">
        <v>458</v>
      </c>
      <c r="D142" s="306">
        <v>27510</v>
      </c>
      <c r="E142" s="323">
        <v>37023</v>
      </c>
      <c r="F142" s="308">
        <v>0</v>
      </c>
      <c r="G142" s="308"/>
      <c r="H142" s="308"/>
      <c r="I142" s="358"/>
      <c r="J142" s="308">
        <v>0</v>
      </c>
      <c r="K142" s="308">
        <f t="shared" si="45"/>
        <v>27510</v>
      </c>
      <c r="L142" s="308">
        <v>15</v>
      </c>
      <c r="M142" s="308">
        <f>ROUND(($M$5-E142)/365,0)</f>
        <v>20</v>
      </c>
      <c r="N142" s="308">
        <f>L142-M142</f>
        <v>-5</v>
      </c>
      <c r="O142" s="308">
        <v>1375</v>
      </c>
      <c r="P142" s="308">
        <f t="shared" si="46"/>
        <v>1376</v>
      </c>
      <c r="Q142" s="308">
        <v>0</v>
      </c>
      <c r="R142" s="309">
        <v>0</v>
      </c>
      <c r="S142" s="310">
        <v>26135</v>
      </c>
      <c r="T142" s="308">
        <f>$T$5-$U$5</f>
        <v>365</v>
      </c>
      <c r="U142" s="308">
        <f t="shared" si="42"/>
        <v>0</v>
      </c>
      <c r="V142" s="308"/>
      <c r="W142" s="308">
        <f>S142+U142+V142</f>
        <v>26135</v>
      </c>
      <c r="X142" s="308"/>
      <c r="Y142" s="308">
        <f>W142-X142</f>
        <v>26135</v>
      </c>
      <c r="Z142" s="308">
        <f t="shared" si="43"/>
        <v>1375</v>
      </c>
      <c r="AA142" s="308">
        <v>1375</v>
      </c>
      <c r="AB142" s="315">
        <f t="shared" si="44"/>
        <v>-1</v>
      </c>
    </row>
    <row r="143" spans="1:28" s="304" customFormat="1" ht="15" customHeight="1">
      <c r="A143" s="311"/>
      <c r="B143" s="312" t="s">
        <v>459</v>
      </c>
      <c r="C143" s="317" t="s">
        <v>460</v>
      </c>
      <c r="D143" s="306">
        <v>268619</v>
      </c>
      <c r="E143" s="323">
        <v>37500</v>
      </c>
      <c r="F143" s="308">
        <v>0</v>
      </c>
      <c r="G143" s="308"/>
      <c r="H143" s="308"/>
      <c r="I143" s="358"/>
      <c r="J143" s="308">
        <v>0</v>
      </c>
      <c r="K143" s="308">
        <f t="shared" si="45"/>
        <v>268619</v>
      </c>
      <c r="L143" s="308">
        <v>15</v>
      </c>
      <c r="M143" s="308">
        <f>ROUND(($M$5-E143)/365,0)</f>
        <v>19</v>
      </c>
      <c r="N143" s="308">
        <f>L143-M143</f>
        <v>-4</v>
      </c>
      <c r="O143" s="308">
        <v>13431</v>
      </c>
      <c r="P143" s="308">
        <f t="shared" si="46"/>
        <v>13431</v>
      </c>
      <c r="Q143" s="308">
        <f>O143-P143</f>
        <v>0</v>
      </c>
      <c r="R143" s="309">
        <v>0</v>
      </c>
      <c r="S143" s="310">
        <v>255188</v>
      </c>
      <c r="T143" s="308">
        <f>$T$5-$U$5</f>
        <v>365</v>
      </c>
      <c r="U143" s="308">
        <f t="shared" si="42"/>
        <v>0</v>
      </c>
      <c r="V143" s="308"/>
      <c r="W143" s="308">
        <f>S143+U143+V143</f>
        <v>255188</v>
      </c>
      <c r="X143" s="308"/>
      <c r="Y143" s="308">
        <f>W143-X143</f>
        <v>255188</v>
      </c>
      <c r="Z143" s="308">
        <f t="shared" si="43"/>
        <v>13431</v>
      </c>
      <c r="AA143" s="308">
        <v>13431</v>
      </c>
      <c r="AB143" s="315">
        <f t="shared" si="44"/>
        <v>0</v>
      </c>
    </row>
    <row r="144" spans="1:28" s="304" customFormat="1" ht="15" customHeight="1">
      <c r="A144" s="311"/>
      <c r="B144" s="312"/>
      <c r="C144" s="313"/>
      <c r="D144" s="306">
        <v>0</v>
      </c>
      <c r="E144" s="324"/>
      <c r="F144" s="308"/>
      <c r="G144" s="308"/>
      <c r="H144" s="308"/>
      <c r="I144" s="358"/>
      <c r="J144" s="308">
        <v>0</v>
      </c>
      <c r="K144" s="308">
        <f t="shared" si="45"/>
        <v>0</v>
      </c>
      <c r="L144" s="308"/>
      <c r="M144" s="308"/>
      <c r="N144" s="308"/>
      <c r="O144" s="308">
        <v>0</v>
      </c>
      <c r="P144" s="308">
        <f t="shared" si="46"/>
        <v>0</v>
      </c>
      <c r="Q144" s="308"/>
      <c r="R144" s="309"/>
      <c r="S144" s="310"/>
      <c r="T144" s="308"/>
      <c r="U144" s="308"/>
      <c r="V144" s="308"/>
      <c r="W144" s="308"/>
      <c r="X144" s="308"/>
      <c r="Y144" s="308"/>
      <c r="Z144" s="308">
        <f t="shared" si="43"/>
        <v>0</v>
      </c>
      <c r="AA144" s="308">
        <v>0</v>
      </c>
      <c r="AB144" s="315">
        <f t="shared" si="44"/>
        <v>0</v>
      </c>
    </row>
    <row r="145" spans="1:28" s="304" customFormat="1" ht="15" customHeight="1">
      <c r="A145" s="311"/>
      <c r="B145" s="419" t="s">
        <v>82</v>
      </c>
      <c r="C145" s="317"/>
      <c r="D145" s="306">
        <v>0</v>
      </c>
      <c r="E145" s="324"/>
      <c r="F145" s="308"/>
      <c r="G145" s="308"/>
      <c r="H145" s="308"/>
      <c r="I145" s="358"/>
      <c r="J145" s="308">
        <v>0</v>
      </c>
      <c r="K145" s="308">
        <f t="shared" si="45"/>
        <v>0</v>
      </c>
      <c r="L145" s="308"/>
      <c r="M145" s="308"/>
      <c r="N145" s="308"/>
      <c r="O145" s="308">
        <v>0</v>
      </c>
      <c r="P145" s="308">
        <f t="shared" si="46"/>
        <v>0</v>
      </c>
      <c r="Q145" s="308"/>
      <c r="R145" s="309"/>
      <c r="S145" s="310"/>
      <c r="T145" s="308"/>
      <c r="U145" s="308"/>
      <c r="V145" s="308"/>
      <c r="W145" s="308"/>
      <c r="X145" s="308"/>
      <c r="Y145" s="308"/>
      <c r="Z145" s="308">
        <f t="shared" si="43"/>
        <v>0</v>
      </c>
      <c r="AA145" s="308">
        <v>0</v>
      </c>
      <c r="AB145" s="315">
        <f t="shared" si="44"/>
        <v>0</v>
      </c>
    </row>
    <row r="146" spans="1:28" s="304" customFormat="1" ht="15" customHeight="1">
      <c r="A146" s="311"/>
      <c r="B146" s="312" t="s">
        <v>461</v>
      </c>
      <c r="C146" s="317" t="s">
        <v>406</v>
      </c>
      <c r="D146" s="306">
        <v>84630</v>
      </c>
      <c r="E146" s="314">
        <v>38487</v>
      </c>
      <c r="F146" s="308">
        <v>0</v>
      </c>
      <c r="G146" s="308"/>
      <c r="H146" s="308"/>
      <c r="I146" s="358"/>
      <c r="J146" s="308">
        <v>0</v>
      </c>
      <c r="K146" s="308">
        <f t="shared" si="45"/>
        <v>84630</v>
      </c>
      <c r="L146" s="308">
        <v>15</v>
      </c>
      <c r="M146" s="308">
        <f>ROUND(($M$5-E146)/365,0)</f>
        <v>16</v>
      </c>
      <c r="N146" s="308">
        <f>L146-M146</f>
        <v>-1</v>
      </c>
      <c r="O146" s="308">
        <v>4223.0799937449192</v>
      </c>
      <c r="P146" s="308">
        <f t="shared" si="46"/>
        <v>4232</v>
      </c>
      <c r="Q146" s="308">
        <f>O146-P146</f>
        <v>-8.920006255080807</v>
      </c>
      <c r="R146" s="309"/>
      <c r="S146" s="310">
        <v>80406.920006255081</v>
      </c>
      <c r="T146" s="308"/>
      <c r="U146" s="308">
        <f t="shared" ref="U146" si="48">T146*D146*R146/(365*100)</f>
        <v>0</v>
      </c>
      <c r="V146" s="308"/>
      <c r="W146" s="308">
        <f>S146+U146+V146</f>
        <v>80406.920006255081</v>
      </c>
      <c r="X146" s="308"/>
      <c r="Y146" s="308">
        <f>W146-X146</f>
        <v>80406.920006255081</v>
      </c>
      <c r="Z146" s="308">
        <f t="shared" si="43"/>
        <v>4223.0799937449192</v>
      </c>
      <c r="AA146" s="308">
        <v>4223.0799937449192</v>
      </c>
      <c r="AB146" s="315">
        <f t="shared" si="44"/>
        <v>-8.920006255080807</v>
      </c>
    </row>
    <row r="147" spans="1:28" s="304" customFormat="1" ht="15" customHeight="1">
      <c r="A147" s="311"/>
      <c r="B147" s="127" t="s">
        <v>319</v>
      </c>
      <c r="C147" s="317" t="s">
        <v>399</v>
      </c>
      <c r="D147" s="306">
        <v>309742</v>
      </c>
      <c r="E147" s="324">
        <v>41370</v>
      </c>
      <c r="F147" s="308">
        <v>0</v>
      </c>
      <c r="G147" s="308"/>
      <c r="H147" s="308"/>
      <c r="I147" s="358"/>
      <c r="J147" s="308">
        <v>0</v>
      </c>
      <c r="K147" s="308">
        <f t="shared" si="45"/>
        <v>309742</v>
      </c>
      <c r="L147" s="308">
        <v>15</v>
      </c>
      <c r="M147" s="308">
        <f>ROUND(($M$5-E147)/365,0)</f>
        <v>8</v>
      </c>
      <c r="N147" s="308">
        <f>L147-M147</f>
        <v>7</v>
      </c>
      <c r="O147" s="308">
        <v>152426.50148661408</v>
      </c>
      <c r="P147" s="308">
        <f t="shared" si="46"/>
        <v>15487</v>
      </c>
      <c r="Q147" s="308">
        <f>O147-P147</f>
        <v>136939.50148661408</v>
      </c>
      <c r="R147" s="309">
        <f t="shared" ref="R147" si="49">Q147/D147/N147*100</f>
        <v>6.3158325079127646</v>
      </c>
      <c r="S147" s="310">
        <v>157315.49851338592</v>
      </c>
      <c r="T147" s="308">
        <f t="shared" ref="T147" si="50">$T$5-$U$5</f>
        <v>365</v>
      </c>
      <c r="U147" s="308">
        <f t="shared" ref="U147" si="51">T147*D147*R147/(365*100)</f>
        <v>19562.785926659155</v>
      </c>
      <c r="V147" s="308"/>
      <c r="W147" s="308">
        <f>S147+U147+V147</f>
        <v>176878.28444004507</v>
      </c>
      <c r="X147" s="308"/>
      <c r="Y147" s="308">
        <f>W147-X147</f>
        <v>176878.28444004507</v>
      </c>
      <c r="Z147" s="308">
        <f t="shared" si="43"/>
        <v>132863.71555995493</v>
      </c>
      <c r="AA147" s="308">
        <v>152426.50148661408</v>
      </c>
      <c r="AB147" s="315">
        <f t="shared" si="44"/>
        <v>117376.71555995493</v>
      </c>
    </row>
    <row r="148" spans="1:28" s="304" customFormat="1" ht="15" customHeight="1">
      <c r="A148" s="311"/>
      <c r="B148" s="127"/>
      <c r="C148" s="317"/>
      <c r="D148" s="306"/>
      <c r="E148" s="324"/>
      <c r="F148" s="308"/>
      <c r="G148" s="308"/>
      <c r="H148" s="308"/>
      <c r="I148" s="358"/>
      <c r="J148" s="308"/>
      <c r="K148" s="308"/>
      <c r="L148" s="308"/>
      <c r="M148" s="308"/>
      <c r="N148" s="308"/>
      <c r="O148" s="308"/>
      <c r="P148" s="308">
        <f t="shared" si="46"/>
        <v>0</v>
      </c>
      <c r="Q148" s="308"/>
      <c r="R148" s="309"/>
      <c r="S148" s="310"/>
      <c r="T148" s="308"/>
      <c r="U148" s="308"/>
      <c r="V148" s="308"/>
      <c r="W148" s="308"/>
      <c r="X148" s="308"/>
      <c r="Y148" s="308"/>
      <c r="Z148" s="308"/>
      <c r="AA148" s="308"/>
      <c r="AB148" s="315"/>
    </row>
    <row r="149" spans="1:28" s="304" customFormat="1" ht="15" customHeight="1">
      <c r="A149" s="311"/>
      <c r="B149" s="419" t="s">
        <v>134</v>
      </c>
      <c r="C149" s="316"/>
      <c r="D149" s="306"/>
      <c r="E149" s="324"/>
      <c r="F149" s="308"/>
      <c r="G149" s="308"/>
      <c r="H149" s="308"/>
      <c r="I149" s="358"/>
      <c r="J149" s="308"/>
      <c r="K149" s="308"/>
      <c r="L149" s="308"/>
      <c r="M149" s="308"/>
      <c r="N149" s="308"/>
      <c r="O149" s="308"/>
      <c r="P149" s="308">
        <f t="shared" si="46"/>
        <v>0</v>
      </c>
      <c r="Q149" s="308"/>
      <c r="R149" s="309"/>
      <c r="S149" s="310"/>
      <c r="T149" s="308"/>
      <c r="U149" s="308"/>
      <c r="V149" s="308"/>
      <c r="W149" s="308"/>
      <c r="X149" s="308"/>
      <c r="Y149" s="308"/>
      <c r="Z149" s="308"/>
      <c r="AA149" s="308"/>
      <c r="AB149" s="315">
        <f t="shared" ref="AB149:AB160" si="52">+Z149-P149</f>
        <v>0</v>
      </c>
    </row>
    <row r="150" spans="1:28" s="304" customFormat="1" ht="15" customHeight="1">
      <c r="A150" s="311"/>
      <c r="B150" s="312" t="s">
        <v>320</v>
      </c>
      <c r="C150" s="313" t="s">
        <v>462</v>
      </c>
      <c r="D150" s="306">
        <v>265140</v>
      </c>
      <c r="E150" s="324">
        <v>42004</v>
      </c>
      <c r="F150" s="306"/>
      <c r="G150" s="306"/>
      <c r="H150" s="306"/>
      <c r="I150" s="358"/>
      <c r="J150" s="308"/>
      <c r="K150" s="308">
        <f>D150+F150-J150</f>
        <v>265140</v>
      </c>
      <c r="L150" s="308">
        <v>15</v>
      </c>
      <c r="M150" s="310">
        <f>($M$5-E150)/365</f>
        <v>6.2520547945205482</v>
      </c>
      <c r="N150" s="308">
        <f t="shared" ref="N150:N156" si="53">L150-M150</f>
        <v>8.7479452054794518</v>
      </c>
      <c r="O150" s="308">
        <v>160183.51370927464</v>
      </c>
      <c r="P150" s="308">
        <f t="shared" si="46"/>
        <v>13257</v>
      </c>
      <c r="Q150" s="308">
        <f>O150-P150</f>
        <v>146926.51370927464</v>
      </c>
      <c r="R150" s="309">
        <f>Q150/N150/D150*100</f>
        <v>6.3345952048880925</v>
      </c>
      <c r="S150" s="310">
        <v>104956.48629072537</v>
      </c>
      <c r="T150" s="308">
        <f t="shared" ref="T150:T153" si="54">$T$5-$U$5</f>
        <v>365</v>
      </c>
      <c r="U150" s="308">
        <f t="shared" ref="U150:U156" si="55">T150*D150*R150/(365*100)</f>
        <v>16795.545726240289</v>
      </c>
      <c r="V150" s="308">
        <v>0</v>
      </c>
      <c r="W150" s="308">
        <f t="shared" ref="W150:W156" si="56">S150+U150+V150</f>
        <v>121752.03201696566</v>
      </c>
      <c r="X150" s="308">
        <v>0</v>
      </c>
      <c r="Y150" s="308">
        <f t="shared" ref="Y150:Y156" si="57">W150-X150</f>
        <v>121752.03201696566</v>
      </c>
      <c r="Z150" s="308">
        <f t="shared" ref="Z150:Z156" si="58">K150-Y150</f>
        <v>143387.96798303432</v>
      </c>
      <c r="AA150" s="308">
        <v>160183.51370927464</v>
      </c>
      <c r="AB150" s="315">
        <f t="shared" si="52"/>
        <v>130130.96798303432</v>
      </c>
    </row>
    <row r="151" spans="1:28" s="304" customFormat="1" ht="15" customHeight="1">
      <c r="A151" s="311"/>
      <c r="B151" s="312" t="s">
        <v>321</v>
      </c>
      <c r="C151" s="313" t="s">
        <v>463</v>
      </c>
      <c r="D151" s="306">
        <v>825000</v>
      </c>
      <c r="E151" s="324">
        <v>42004</v>
      </c>
      <c r="F151" s="306"/>
      <c r="G151" s="306"/>
      <c r="H151" s="306"/>
      <c r="I151" s="358"/>
      <c r="J151" s="308"/>
      <c r="K151" s="308">
        <f t="shared" ref="K151:K156" si="59">D151+F151-J151</f>
        <v>825000</v>
      </c>
      <c r="L151" s="308">
        <v>15</v>
      </c>
      <c r="M151" s="310">
        <f t="shared" ref="M151:M156" si="60">($M$5-E151)/365</f>
        <v>6.2520547945205482</v>
      </c>
      <c r="N151" s="308">
        <f t="shared" si="53"/>
        <v>8.7479452054794518</v>
      </c>
      <c r="O151" s="308">
        <v>500483.49831973971</v>
      </c>
      <c r="P151" s="308">
        <f t="shared" si="46"/>
        <v>41250</v>
      </c>
      <c r="Q151" s="308">
        <f t="shared" ref="Q151:Q156" si="61">O151-P151</f>
        <v>459233.49831973971</v>
      </c>
      <c r="R151" s="309">
        <f t="shared" ref="R151:R156" si="62">Q151/N151/D151*100</f>
        <v>6.363170453803491</v>
      </c>
      <c r="S151" s="310">
        <v>324516.50168026029</v>
      </c>
      <c r="T151" s="308">
        <f t="shared" si="54"/>
        <v>365</v>
      </c>
      <c r="U151" s="308">
        <f t="shared" si="55"/>
        <v>52496.156243878802</v>
      </c>
      <c r="V151" s="308">
        <v>0</v>
      </c>
      <c r="W151" s="308">
        <f t="shared" si="56"/>
        <v>377012.65792413912</v>
      </c>
      <c r="X151" s="308">
        <v>0</v>
      </c>
      <c r="Y151" s="308">
        <f t="shared" si="57"/>
        <v>377012.65792413912</v>
      </c>
      <c r="Z151" s="308">
        <f t="shared" si="58"/>
        <v>447987.34207586088</v>
      </c>
      <c r="AA151" s="308">
        <v>500483.49831973971</v>
      </c>
      <c r="AB151" s="315">
        <f t="shared" si="52"/>
        <v>406737.34207586088</v>
      </c>
    </row>
    <row r="152" spans="1:28" s="304" customFormat="1" ht="15" customHeight="1">
      <c r="A152" s="311"/>
      <c r="B152" s="312" t="s">
        <v>322</v>
      </c>
      <c r="C152" s="313" t="s">
        <v>404</v>
      </c>
      <c r="D152" s="326">
        <v>127600</v>
      </c>
      <c r="E152" s="324">
        <v>41973</v>
      </c>
      <c r="F152" s="326"/>
      <c r="G152" s="326"/>
      <c r="H152" s="326"/>
      <c r="I152" s="358"/>
      <c r="J152" s="308"/>
      <c r="K152" s="308">
        <f t="shared" si="59"/>
        <v>127600</v>
      </c>
      <c r="L152" s="308">
        <v>15</v>
      </c>
      <c r="M152" s="310">
        <f t="shared" si="60"/>
        <v>6.3369863013698629</v>
      </c>
      <c r="N152" s="308">
        <f t="shared" si="53"/>
        <v>8.663013698630138</v>
      </c>
      <c r="O152" s="308">
        <v>76723.441417495254</v>
      </c>
      <c r="P152" s="308">
        <f t="shared" si="46"/>
        <v>6380</v>
      </c>
      <c r="Q152" s="308">
        <f t="shared" si="61"/>
        <v>70343.441417495254</v>
      </c>
      <c r="R152" s="309">
        <f t="shared" si="62"/>
        <v>6.3636155734004713</v>
      </c>
      <c r="S152" s="310">
        <v>50876.558582504753</v>
      </c>
      <c r="T152" s="308">
        <f t="shared" si="54"/>
        <v>365</v>
      </c>
      <c r="U152" s="308">
        <f t="shared" si="55"/>
        <v>8119.9734716590019</v>
      </c>
      <c r="V152" s="308">
        <v>0</v>
      </c>
      <c r="W152" s="308">
        <f t="shared" si="56"/>
        <v>58996.532054163756</v>
      </c>
      <c r="X152" s="308">
        <v>0</v>
      </c>
      <c r="Y152" s="308">
        <f t="shared" si="57"/>
        <v>58996.532054163756</v>
      </c>
      <c r="Z152" s="308">
        <f t="shared" si="58"/>
        <v>68603.467945836252</v>
      </c>
      <c r="AA152" s="308">
        <v>76723.441417495254</v>
      </c>
      <c r="AB152" s="315">
        <f t="shared" si="52"/>
        <v>62223.467945836252</v>
      </c>
    </row>
    <row r="153" spans="1:28" s="304" customFormat="1" ht="15" customHeight="1">
      <c r="A153" s="311"/>
      <c r="B153" s="312" t="s">
        <v>476</v>
      </c>
      <c r="C153" s="313" t="s">
        <v>477</v>
      </c>
      <c r="D153" s="306">
        <v>853427</v>
      </c>
      <c r="E153" s="324">
        <v>41730</v>
      </c>
      <c r="F153" s="306"/>
      <c r="G153" s="306"/>
      <c r="H153" s="306"/>
      <c r="I153" s="358"/>
      <c r="J153" s="308"/>
      <c r="K153" s="308">
        <f t="shared" si="59"/>
        <v>853427</v>
      </c>
      <c r="L153" s="308">
        <v>15</v>
      </c>
      <c r="M153" s="310">
        <f t="shared" si="60"/>
        <v>7.0027397260273974</v>
      </c>
      <c r="N153" s="308">
        <f t="shared" si="53"/>
        <v>7.9972602739726026</v>
      </c>
      <c r="O153" s="308">
        <v>477257.02912714391</v>
      </c>
      <c r="P153" s="308">
        <f t="shared" si="46"/>
        <v>42671</v>
      </c>
      <c r="Q153" s="308">
        <f t="shared" si="61"/>
        <v>434586.02912714391</v>
      </c>
      <c r="R153" s="309">
        <f>Q153/N153/D153*100</f>
        <v>6.3674882407335511</v>
      </c>
      <c r="S153" s="310">
        <v>376169.97087285609</v>
      </c>
      <c r="T153" s="308">
        <f t="shared" si="54"/>
        <v>365</v>
      </c>
      <c r="U153" s="308">
        <f t="shared" si="55"/>
        <v>54341.863868245127</v>
      </c>
      <c r="V153" s="308">
        <v>0</v>
      </c>
      <c r="W153" s="308">
        <f t="shared" si="56"/>
        <v>430511.83474110125</v>
      </c>
      <c r="X153" s="308">
        <v>0</v>
      </c>
      <c r="Y153" s="308">
        <f t="shared" si="57"/>
        <v>430511.83474110125</v>
      </c>
      <c r="Z153" s="308">
        <f t="shared" si="58"/>
        <v>422915.16525889875</v>
      </c>
      <c r="AA153" s="308">
        <v>477257.02912714391</v>
      </c>
      <c r="AB153" s="315">
        <f t="shared" si="52"/>
        <v>380244.16525889875</v>
      </c>
    </row>
    <row r="154" spans="1:28" s="304" customFormat="1" ht="26.25" thickBot="1">
      <c r="A154" s="311"/>
      <c r="B154" s="312" t="s">
        <v>323</v>
      </c>
      <c r="C154" s="313" t="s">
        <v>404</v>
      </c>
      <c r="D154" s="348">
        <v>17377151.190025002</v>
      </c>
      <c r="E154" s="324">
        <v>41730</v>
      </c>
      <c r="F154" s="349"/>
      <c r="G154" s="350"/>
      <c r="H154" s="350"/>
      <c r="I154" s="358"/>
      <c r="J154" s="308"/>
      <c r="K154" s="308">
        <f t="shared" si="59"/>
        <v>17377151.190025002</v>
      </c>
      <c r="L154" s="308">
        <v>15</v>
      </c>
      <c r="M154" s="310">
        <f t="shared" si="60"/>
        <v>7.0027397260273974</v>
      </c>
      <c r="N154" s="308">
        <f t="shared" si="53"/>
        <v>7.9972602739726026</v>
      </c>
      <c r="O154" s="308">
        <v>9717726.6274308618</v>
      </c>
      <c r="P154" s="308">
        <f t="shared" si="46"/>
        <v>868858</v>
      </c>
      <c r="Q154" s="308">
        <f t="shared" si="61"/>
        <v>8848868.6274308618</v>
      </c>
      <c r="R154" s="309">
        <f>Q154/N154/D154*100</f>
        <v>6.3674850981537201</v>
      </c>
      <c r="S154" s="310">
        <v>7659424.5625941399</v>
      </c>
      <c r="T154" s="308">
        <f>$T$5-$U$5</f>
        <v>365</v>
      </c>
      <c r="U154" s="308">
        <f t="shared" si="55"/>
        <v>1106487.5125084838</v>
      </c>
      <c r="V154" s="308">
        <v>0</v>
      </c>
      <c r="W154" s="308">
        <f t="shared" si="56"/>
        <v>8765912.0751026236</v>
      </c>
      <c r="X154" s="308">
        <v>0</v>
      </c>
      <c r="Y154" s="308">
        <f t="shared" si="57"/>
        <v>8765912.0751026236</v>
      </c>
      <c r="Z154" s="308">
        <f t="shared" si="58"/>
        <v>8611239.1149223782</v>
      </c>
      <c r="AA154" s="308">
        <v>9717726.6274308618</v>
      </c>
      <c r="AB154" s="315">
        <f t="shared" si="52"/>
        <v>7742381.1149223782</v>
      </c>
    </row>
    <row r="155" spans="1:28" s="304" customFormat="1" ht="15" customHeight="1" thickTop="1">
      <c r="A155" s="311"/>
      <c r="B155" s="312" t="s">
        <v>478</v>
      </c>
      <c r="C155" s="313" t="s">
        <v>404</v>
      </c>
      <c r="D155" s="306">
        <v>1771086</v>
      </c>
      <c r="E155" s="314">
        <v>41730</v>
      </c>
      <c r="F155" s="306"/>
      <c r="G155" s="306"/>
      <c r="H155" s="306"/>
      <c r="I155" s="358"/>
      <c r="J155" s="308"/>
      <c r="K155" s="308">
        <f t="shared" si="59"/>
        <v>1771086</v>
      </c>
      <c r="L155" s="308">
        <v>15</v>
      </c>
      <c r="M155" s="310">
        <f t="shared" si="60"/>
        <v>7.0027397260273974</v>
      </c>
      <c r="N155" s="308">
        <f t="shared" si="53"/>
        <v>7.9972602739726026</v>
      </c>
      <c r="O155" s="308">
        <v>708163.3039903082</v>
      </c>
      <c r="P155" s="308">
        <f t="shared" si="46"/>
        <v>88554</v>
      </c>
      <c r="Q155" s="308">
        <f>O155-P155</f>
        <v>619609.3039903082</v>
      </c>
      <c r="R155" s="309">
        <f>Q155/N155/D155*100</f>
        <v>4.3745869176583803</v>
      </c>
      <c r="S155" s="310">
        <v>1062922.6960096918</v>
      </c>
      <c r="T155" s="308">
        <f>$T$5-$U$5</f>
        <v>365</v>
      </c>
      <c r="U155" s="308">
        <f t="shared" si="55"/>
        <v>77477.696456479098</v>
      </c>
      <c r="V155" s="308">
        <v>0</v>
      </c>
      <c r="W155" s="308">
        <f>S155+U155+V155</f>
        <v>1140400.3924661709</v>
      </c>
      <c r="X155" s="308">
        <v>0</v>
      </c>
      <c r="Y155" s="308">
        <f t="shared" si="57"/>
        <v>1140400.3924661709</v>
      </c>
      <c r="Z155" s="308">
        <f>K155-Y155</f>
        <v>630685.60753382905</v>
      </c>
      <c r="AA155" s="308">
        <v>708163.3039903082</v>
      </c>
      <c r="AB155" s="315">
        <f t="shared" si="52"/>
        <v>542131.60753382905</v>
      </c>
    </row>
    <row r="156" spans="1:28" s="304" customFormat="1" ht="15" customHeight="1">
      <c r="A156" s="311"/>
      <c r="B156" s="312" t="s">
        <v>324</v>
      </c>
      <c r="C156" s="313" t="s">
        <v>413</v>
      </c>
      <c r="D156" s="306">
        <v>30850</v>
      </c>
      <c r="E156" s="324">
        <v>41732</v>
      </c>
      <c r="F156" s="306"/>
      <c r="G156" s="306"/>
      <c r="H156" s="306"/>
      <c r="I156" s="358"/>
      <c r="J156" s="308"/>
      <c r="K156" s="308">
        <f t="shared" si="59"/>
        <v>30850</v>
      </c>
      <c r="L156" s="308">
        <v>15</v>
      </c>
      <c r="M156" s="310">
        <f t="shared" si="60"/>
        <v>6.9972602739726026</v>
      </c>
      <c r="N156" s="308">
        <f t="shared" si="53"/>
        <v>8.0027397260273965</v>
      </c>
      <c r="O156" s="308">
        <v>17262.960781444919</v>
      </c>
      <c r="P156" s="308">
        <f t="shared" si="46"/>
        <v>1543</v>
      </c>
      <c r="Q156" s="308">
        <f t="shared" si="61"/>
        <v>15719.960781444919</v>
      </c>
      <c r="R156" s="309">
        <f t="shared" si="62"/>
        <v>6.3673334993038138</v>
      </c>
      <c r="S156" s="310">
        <v>13587.039218555083</v>
      </c>
      <c r="T156" s="308">
        <f t="shared" ref="T156" si="63">$T$5-$U$5</f>
        <v>365</v>
      </c>
      <c r="U156" s="308">
        <f t="shared" si="55"/>
        <v>1964.3223845352265</v>
      </c>
      <c r="V156" s="308">
        <v>0</v>
      </c>
      <c r="W156" s="308">
        <f t="shared" si="56"/>
        <v>15551.361603090309</v>
      </c>
      <c r="X156" s="308">
        <v>0</v>
      </c>
      <c r="Y156" s="308">
        <f t="shared" si="57"/>
        <v>15551.361603090309</v>
      </c>
      <c r="Z156" s="308">
        <f t="shared" si="58"/>
        <v>15298.638396909691</v>
      </c>
      <c r="AA156" s="308">
        <v>17262.960781444919</v>
      </c>
      <c r="AB156" s="315">
        <f t="shared" si="52"/>
        <v>13755.638396909691</v>
      </c>
    </row>
    <row r="157" spans="1:28" s="304" customFormat="1" ht="15" customHeight="1">
      <c r="A157" s="311"/>
      <c r="B157" s="419" t="s">
        <v>208</v>
      </c>
      <c r="C157" s="316"/>
      <c r="D157" s="306"/>
      <c r="E157" s="324"/>
      <c r="F157" s="306"/>
      <c r="G157" s="306"/>
      <c r="H157" s="306"/>
      <c r="I157" s="358"/>
      <c r="J157" s="308"/>
      <c r="K157" s="308"/>
      <c r="L157" s="308"/>
      <c r="M157" s="310"/>
      <c r="N157" s="308"/>
      <c r="O157" s="308"/>
      <c r="P157" s="308">
        <f t="shared" si="46"/>
        <v>0</v>
      </c>
      <c r="Q157" s="308"/>
      <c r="R157" s="309"/>
      <c r="S157" s="310"/>
      <c r="T157" s="308"/>
      <c r="U157" s="308"/>
      <c r="V157" s="308"/>
      <c r="W157" s="308"/>
      <c r="X157" s="308"/>
      <c r="Y157" s="308"/>
      <c r="Z157" s="308"/>
      <c r="AA157" s="308"/>
      <c r="AB157" s="315">
        <f t="shared" si="52"/>
        <v>0</v>
      </c>
    </row>
    <row r="158" spans="1:28" s="304" customFormat="1" ht="15" customHeight="1">
      <c r="A158" s="311"/>
      <c r="B158" s="422" t="s">
        <v>325</v>
      </c>
      <c r="C158" s="327" t="s">
        <v>462</v>
      </c>
      <c r="D158" s="329">
        <v>300975</v>
      </c>
      <c r="E158" s="328">
        <v>36194</v>
      </c>
      <c r="F158" s="329"/>
      <c r="G158" s="329"/>
      <c r="H158" s="329"/>
      <c r="I158" s="328"/>
      <c r="J158" s="330"/>
      <c r="K158" s="331">
        <f t="shared" ref="K158:K159" si="64">D158+F158-J158</f>
        <v>300975</v>
      </c>
      <c r="L158" s="329">
        <v>15</v>
      </c>
      <c r="M158" s="310">
        <f t="shared" ref="M158:M159" si="65">($M$5-E158)/365</f>
        <v>22.169863013698631</v>
      </c>
      <c r="N158" s="329">
        <f>+L158-M158</f>
        <v>-7.169863013698631</v>
      </c>
      <c r="O158" s="329">
        <v>15049</v>
      </c>
      <c r="P158" s="308">
        <f t="shared" si="46"/>
        <v>15049</v>
      </c>
      <c r="Q158" s="308">
        <f t="shared" ref="Q158" si="66">O158-P158</f>
        <v>0</v>
      </c>
      <c r="R158" s="332"/>
      <c r="S158" s="333">
        <v>285926</v>
      </c>
      <c r="T158" s="329">
        <v>0</v>
      </c>
      <c r="U158" s="308">
        <f t="shared" ref="U158:U159" si="67">T158*D158*R158/(365*100)</f>
        <v>0</v>
      </c>
      <c r="V158" s="329">
        <v>0</v>
      </c>
      <c r="W158" s="308">
        <f t="shared" ref="W158:W159" si="68">S158+U158+V158</f>
        <v>285926</v>
      </c>
      <c r="X158" s="311"/>
      <c r="Y158" s="329">
        <f>W158</f>
        <v>285926</v>
      </c>
      <c r="Z158" s="308">
        <f>K158-Y158</f>
        <v>15049</v>
      </c>
      <c r="AA158" s="329">
        <v>15049</v>
      </c>
      <c r="AB158" s="315">
        <f t="shared" si="52"/>
        <v>0</v>
      </c>
    </row>
    <row r="159" spans="1:28" s="304" customFormat="1" ht="15" customHeight="1">
      <c r="A159" s="311"/>
      <c r="B159" s="312" t="s">
        <v>464</v>
      </c>
      <c r="C159" s="313" t="s">
        <v>399</v>
      </c>
      <c r="D159" s="310">
        <v>175000</v>
      </c>
      <c r="E159" s="324">
        <v>42291</v>
      </c>
      <c r="F159" s="311"/>
      <c r="G159" s="311"/>
      <c r="H159" s="311"/>
      <c r="I159" s="355"/>
      <c r="J159" s="335"/>
      <c r="K159" s="308">
        <f t="shared" si="64"/>
        <v>175000</v>
      </c>
      <c r="L159" s="308">
        <v>15</v>
      </c>
      <c r="M159" s="310">
        <f t="shared" si="65"/>
        <v>5.4657534246575343</v>
      </c>
      <c r="N159" s="308">
        <f t="shared" ref="N159" si="69">+L159-M159</f>
        <v>9.5342465753424648</v>
      </c>
      <c r="O159" s="308">
        <v>114577.66656980372</v>
      </c>
      <c r="P159" s="308">
        <f t="shared" si="46"/>
        <v>8750</v>
      </c>
      <c r="Q159" s="308">
        <f>O159-P159</f>
        <v>105827.66656980372</v>
      </c>
      <c r="R159" s="309">
        <f>(Q159/N159/D159*100)-0.0045</f>
        <v>6.3382090801278101</v>
      </c>
      <c r="S159" s="310">
        <v>60422.333430196275</v>
      </c>
      <c r="T159" s="308">
        <f t="shared" ref="T159:T160" si="70">$T$5-$U$5</f>
        <v>365</v>
      </c>
      <c r="U159" s="308">
        <f t="shared" si="67"/>
        <v>11091.865890223668</v>
      </c>
      <c r="V159" s="335"/>
      <c r="W159" s="308">
        <f t="shared" si="68"/>
        <v>71514.199320419939</v>
      </c>
      <c r="X159" s="335"/>
      <c r="Y159" s="329">
        <f t="shared" ref="Y159" si="71">W159-X159</f>
        <v>71514.199320419939</v>
      </c>
      <c r="Z159" s="329">
        <f t="shared" ref="Z159" si="72">K159-Y159</f>
        <v>103485.80067958006</v>
      </c>
      <c r="AA159" s="308">
        <v>114577.66656980372</v>
      </c>
      <c r="AB159" s="315">
        <f t="shared" si="52"/>
        <v>94735.800679580061</v>
      </c>
    </row>
    <row r="160" spans="1:28" ht="15" customHeight="1">
      <c r="A160" s="325"/>
      <c r="B160" s="127" t="s">
        <v>326</v>
      </c>
      <c r="C160" s="313"/>
      <c r="D160" s="310">
        <v>359608</v>
      </c>
      <c r="E160" s="324">
        <v>42447</v>
      </c>
      <c r="F160" s="306"/>
      <c r="G160" s="306"/>
      <c r="H160" s="306"/>
      <c r="I160" s="358"/>
      <c r="J160" s="308"/>
      <c r="K160" s="308">
        <f>D160+F160-J160</f>
        <v>359608</v>
      </c>
      <c r="L160" s="308">
        <v>15</v>
      </c>
      <c r="M160" s="310">
        <f t="shared" ref="M160" si="73">($M$5-E160)/365</f>
        <v>5.0383561643835613</v>
      </c>
      <c r="N160" s="308">
        <f t="shared" ref="N160" si="74">+L160-M160</f>
        <v>9.9616438356164387</v>
      </c>
      <c r="O160" s="308">
        <v>244911.88107469896</v>
      </c>
      <c r="P160" s="308">
        <f t="shared" si="46"/>
        <v>17980</v>
      </c>
      <c r="Q160" s="308">
        <f>O160-P160</f>
        <v>226931.88107469896</v>
      </c>
      <c r="R160" s="309">
        <f>Q160/N160/D160*100</f>
        <v>6.3348328233617854</v>
      </c>
      <c r="S160" s="310">
        <v>114696.11892530104</v>
      </c>
      <c r="T160" s="308">
        <f t="shared" si="70"/>
        <v>365</v>
      </c>
      <c r="U160" s="308">
        <f t="shared" ref="U160" si="75">T160*D160*R160/(365*100)</f>
        <v>22780.565619434848</v>
      </c>
      <c r="V160" s="308"/>
      <c r="W160" s="308">
        <f>S160+U160+V160</f>
        <v>137476.68454473588</v>
      </c>
      <c r="X160" s="308"/>
      <c r="Y160" s="329">
        <f>W160-X160</f>
        <v>137476.68454473588</v>
      </c>
      <c r="Z160" s="329">
        <f>K160-Y160</f>
        <v>222131.31545526412</v>
      </c>
      <c r="AA160" s="308">
        <v>244911.88107469896</v>
      </c>
      <c r="AB160" s="315">
        <f t="shared" si="52"/>
        <v>204151.31545526412</v>
      </c>
    </row>
    <row r="161" spans="1:28" s="304" customFormat="1" ht="15" customHeight="1">
      <c r="A161" s="311"/>
      <c r="B161" s="312"/>
      <c r="C161" s="313"/>
      <c r="D161" s="310"/>
      <c r="E161" s="324"/>
      <c r="F161" s="311"/>
      <c r="G161" s="311"/>
      <c r="H161" s="311"/>
      <c r="I161" s="355"/>
      <c r="J161" s="335"/>
      <c r="K161" s="308"/>
      <c r="L161" s="308"/>
      <c r="M161" s="310"/>
      <c r="N161" s="308"/>
      <c r="O161" s="308"/>
      <c r="P161" s="308">
        <f t="shared" si="46"/>
        <v>0</v>
      </c>
      <c r="Q161" s="308"/>
      <c r="R161" s="309"/>
      <c r="S161" s="310"/>
      <c r="T161" s="308"/>
      <c r="U161" s="308"/>
      <c r="V161" s="335"/>
      <c r="W161" s="308"/>
      <c r="X161" s="335"/>
      <c r="Y161" s="329"/>
      <c r="Z161" s="329"/>
      <c r="AA161" s="308"/>
      <c r="AB161" s="315"/>
    </row>
    <row r="162" spans="1:28" s="304" customFormat="1" ht="15" customHeight="1">
      <c r="A162" s="311"/>
      <c r="B162" s="419" t="s">
        <v>356</v>
      </c>
      <c r="C162" s="316"/>
      <c r="D162" s="325"/>
      <c r="E162" s="324"/>
      <c r="F162" s="311"/>
      <c r="G162" s="311"/>
      <c r="H162" s="311"/>
      <c r="I162" s="355"/>
      <c r="J162" s="335"/>
      <c r="K162" s="308"/>
      <c r="L162" s="308"/>
      <c r="M162" s="336"/>
      <c r="N162" s="308"/>
      <c r="O162" s="308"/>
      <c r="P162" s="308">
        <f t="shared" si="46"/>
        <v>0</v>
      </c>
      <c r="Q162" s="329"/>
      <c r="R162" s="309"/>
      <c r="S162" s="336"/>
      <c r="T162" s="308"/>
      <c r="U162" s="308"/>
      <c r="V162" s="335"/>
      <c r="W162" s="308"/>
      <c r="X162" s="335"/>
      <c r="Y162" s="329"/>
      <c r="Z162" s="329"/>
      <c r="AA162" s="308"/>
      <c r="AB162" s="315">
        <f t="shared" ref="AB162:AB187" si="76">+Z162-P162</f>
        <v>0</v>
      </c>
    </row>
    <row r="163" spans="1:28" s="304" customFormat="1" ht="15" customHeight="1">
      <c r="A163" s="311"/>
      <c r="B163" s="423" t="s">
        <v>359</v>
      </c>
      <c r="C163" s="337" t="s">
        <v>404</v>
      </c>
      <c r="D163" s="306">
        <v>116500</v>
      </c>
      <c r="E163" s="324">
        <v>42521</v>
      </c>
      <c r="F163" s="306"/>
      <c r="G163" s="306"/>
      <c r="H163" s="306"/>
      <c r="I163" s="355"/>
      <c r="J163" s="335"/>
      <c r="K163" s="308">
        <f>D163+F163-J163</f>
        <v>116500</v>
      </c>
      <c r="L163" s="308">
        <v>15</v>
      </c>
      <c r="M163" s="310">
        <f t="shared" ref="M163:M165" si="77">($M$5-E163)/365</f>
        <v>4.8356164383561646</v>
      </c>
      <c r="N163" s="308">
        <f t="shared" ref="N163:N165" si="78">+L163-M163</f>
        <v>10.164383561643834</v>
      </c>
      <c r="O163" s="308">
        <v>81087.976352596161</v>
      </c>
      <c r="P163" s="308">
        <f t="shared" si="46"/>
        <v>5825</v>
      </c>
      <c r="Q163" s="308">
        <f t="shared" ref="Q163:Q165" si="79">O163-P163</f>
        <v>75262.976352596161</v>
      </c>
      <c r="R163" s="309">
        <f>(Q163/N163/D163*100)</f>
        <v>6.3558614043236812</v>
      </c>
      <c r="S163" s="310">
        <v>35412.023647403832</v>
      </c>
      <c r="T163" s="308">
        <f t="shared" ref="T163:T165" si="80">$T$5-$U$5</f>
        <v>365</v>
      </c>
      <c r="U163" s="308">
        <f t="shared" ref="U163:U165" si="81">T163*D163*R163/(365*100)</f>
        <v>7404.5785360370892</v>
      </c>
      <c r="V163" s="335"/>
      <c r="W163" s="308">
        <f t="shared" ref="W163:W165" si="82">S163+U163+V163</f>
        <v>42816.602183440918</v>
      </c>
      <c r="X163" s="335"/>
      <c r="Y163" s="329">
        <f t="shared" ref="Y163:Y165" si="83">W163-X163</f>
        <v>42816.602183440918</v>
      </c>
      <c r="Z163" s="329">
        <f t="shared" ref="Z163:Z165" si="84">K163-Y163</f>
        <v>73683.397816559082</v>
      </c>
      <c r="AA163" s="308">
        <v>81087.976352596161</v>
      </c>
      <c r="AB163" s="315">
        <f t="shared" si="76"/>
        <v>67858.397816559082</v>
      </c>
    </row>
    <row r="164" spans="1:28" s="304" customFormat="1" ht="15" customHeight="1">
      <c r="A164" s="311"/>
      <c r="B164" s="423" t="s">
        <v>360</v>
      </c>
      <c r="C164" s="337" t="s">
        <v>404</v>
      </c>
      <c r="D164" s="306">
        <v>63240</v>
      </c>
      <c r="E164" s="324">
        <v>42735</v>
      </c>
      <c r="F164" s="306"/>
      <c r="G164" s="306"/>
      <c r="H164" s="306"/>
      <c r="I164" s="355"/>
      <c r="J164" s="335"/>
      <c r="K164" s="308">
        <f>D164+F164-J164</f>
        <v>63240</v>
      </c>
      <c r="L164" s="308">
        <v>15</v>
      </c>
      <c r="M164" s="310">
        <f t="shared" si="77"/>
        <v>4.2493150684931509</v>
      </c>
      <c r="N164" s="308">
        <f t="shared" si="78"/>
        <v>10.75068493150685</v>
      </c>
      <c r="O164" s="308">
        <v>46360.535371255261</v>
      </c>
      <c r="P164" s="308">
        <f t="shared" si="46"/>
        <v>3162</v>
      </c>
      <c r="Q164" s="308">
        <f t="shared" si="79"/>
        <v>43198.535371255261</v>
      </c>
      <c r="R164" s="309">
        <f>(Q164/N164/D164*100)</f>
        <v>6.353909531940265</v>
      </c>
      <c r="S164" s="310">
        <v>16879.464628744736</v>
      </c>
      <c r="T164" s="308">
        <f t="shared" si="80"/>
        <v>365</v>
      </c>
      <c r="U164" s="308">
        <f t="shared" si="81"/>
        <v>4018.2123879990236</v>
      </c>
      <c r="V164" s="335"/>
      <c r="W164" s="308">
        <f t="shared" si="82"/>
        <v>20897.677016743761</v>
      </c>
      <c r="X164" s="335"/>
      <c r="Y164" s="329">
        <f t="shared" si="83"/>
        <v>20897.677016743761</v>
      </c>
      <c r="Z164" s="329">
        <f t="shared" si="84"/>
        <v>42342.322983256236</v>
      </c>
      <c r="AA164" s="308">
        <v>46360.535371255261</v>
      </c>
      <c r="AB164" s="315">
        <f t="shared" si="76"/>
        <v>39180.322983256236</v>
      </c>
    </row>
    <row r="165" spans="1:28" s="304" customFormat="1" ht="15" customHeight="1">
      <c r="A165" s="311"/>
      <c r="B165" s="423" t="s">
        <v>361</v>
      </c>
      <c r="C165" s="337" t="s">
        <v>465</v>
      </c>
      <c r="D165" s="306">
        <v>341000</v>
      </c>
      <c r="E165" s="324">
        <v>42818</v>
      </c>
      <c r="F165" s="306"/>
      <c r="G165" s="306"/>
      <c r="H165" s="306"/>
      <c r="I165" s="355"/>
      <c r="J165" s="335"/>
      <c r="K165" s="308">
        <f>D165+F165-J165</f>
        <v>341000</v>
      </c>
      <c r="L165" s="308">
        <v>15</v>
      </c>
      <c r="M165" s="310">
        <f t="shared" si="77"/>
        <v>4.021917808219178</v>
      </c>
      <c r="N165" s="308">
        <f t="shared" si="78"/>
        <v>10.978082191780821</v>
      </c>
      <c r="O165" s="308">
        <v>254884.45443723258</v>
      </c>
      <c r="P165" s="308">
        <f t="shared" si="46"/>
        <v>17050</v>
      </c>
      <c r="Q165" s="308">
        <f t="shared" si="79"/>
        <v>237834.45443723258</v>
      </c>
      <c r="R165" s="309">
        <f>(Q165/N165/D165*100)</f>
        <v>6.3532202713865029</v>
      </c>
      <c r="S165" s="310">
        <v>86115.545562767409</v>
      </c>
      <c r="T165" s="308">
        <f t="shared" si="80"/>
        <v>365</v>
      </c>
      <c r="U165" s="308">
        <f t="shared" si="81"/>
        <v>21664.481125427974</v>
      </c>
      <c r="V165" s="335"/>
      <c r="W165" s="308">
        <f t="shared" si="82"/>
        <v>107780.02668819539</v>
      </c>
      <c r="X165" s="335"/>
      <c r="Y165" s="329">
        <f t="shared" si="83"/>
        <v>107780.02668819539</v>
      </c>
      <c r="Z165" s="329">
        <f t="shared" si="84"/>
        <v>233219.97331180461</v>
      </c>
      <c r="AA165" s="308">
        <v>254884.45443723258</v>
      </c>
      <c r="AB165" s="315">
        <f t="shared" si="76"/>
        <v>216169.97331180461</v>
      </c>
    </row>
    <row r="166" spans="1:28" s="304" customFormat="1" ht="15" customHeight="1">
      <c r="A166" s="311"/>
      <c r="B166" s="338"/>
      <c r="C166" s="339"/>
      <c r="D166" s="306"/>
      <c r="E166" s="324"/>
      <c r="F166" s="306"/>
      <c r="G166" s="306"/>
      <c r="H166" s="306"/>
      <c r="I166" s="324"/>
      <c r="J166" s="335"/>
      <c r="K166" s="308"/>
      <c r="L166" s="308"/>
      <c r="M166" s="310"/>
      <c r="N166" s="308"/>
      <c r="O166" s="308"/>
      <c r="P166" s="308">
        <f t="shared" si="46"/>
        <v>0</v>
      </c>
      <c r="Q166" s="308"/>
      <c r="R166" s="309"/>
      <c r="S166" s="310"/>
      <c r="T166" s="308"/>
      <c r="U166" s="308"/>
      <c r="V166" s="335"/>
      <c r="W166" s="308"/>
      <c r="X166" s="335"/>
      <c r="Y166" s="329"/>
      <c r="Z166" s="329"/>
      <c r="AA166" s="308"/>
      <c r="AB166" s="315">
        <f t="shared" si="76"/>
        <v>0</v>
      </c>
    </row>
    <row r="167" spans="1:28" s="304" customFormat="1" ht="15" customHeight="1">
      <c r="A167" s="311"/>
      <c r="B167" s="419" t="s">
        <v>364</v>
      </c>
      <c r="C167" s="316"/>
      <c r="D167" s="306"/>
      <c r="E167" s="324"/>
      <c r="F167" s="306"/>
      <c r="G167" s="306"/>
      <c r="H167" s="306"/>
      <c r="I167" s="324"/>
      <c r="J167" s="335"/>
      <c r="K167" s="308"/>
      <c r="L167" s="308"/>
      <c r="M167" s="310"/>
      <c r="N167" s="308"/>
      <c r="O167" s="308"/>
      <c r="P167" s="308">
        <f t="shared" si="46"/>
        <v>0</v>
      </c>
      <c r="Q167" s="308"/>
      <c r="R167" s="309"/>
      <c r="S167" s="310"/>
      <c r="T167" s="308"/>
      <c r="U167" s="308"/>
      <c r="V167" s="335"/>
      <c r="W167" s="308"/>
      <c r="X167" s="335"/>
      <c r="Y167" s="329"/>
      <c r="Z167" s="329"/>
      <c r="AA167" s="308"/>
      <c r="AB167" s="315">
        <f t="shared" si="76"/>
        <v>0</v>
      </c>
    </row>
    <row r="168" spans="1:28" s="304" customFormat="1" ht="15" customHeight="1">
      <c r="A168" s="311"/>
      <c r="B168" s="338" t="s">
        <v>370</v>
      </c>
      <c r="C168" s="339" t="s">
        <v>466</v>
      </c>
      <c r="D168" s="306">
        <v>1432090</v>
      </c>
      <c r="E168" s="324">
        <v>42867</v>
      </c>
      <c r="F168" s="306"/>
      <c r="G168" s="306"/>
      <c r="H168" s="306"/>
      <c r="I168" s="324"/>
      <c r="J168" s="335"/>
      <c r="K168" s="308">
        <f>D168+F168-J168</f>
        <v>1432090</v>
      </c>
      <c r="L168" s="308">
        <v>15</v>
      </c>
      <c r="M168" s="310">
        <f>($M$5-E168)/365</f>
        <v>3.8876712328767122</v>
      </c>
      <c r="N168" s="308">
        <f>+L168-M168</f>
        <v>11.112328767123287</v>
      </c>
      <c r="O168" s="308">
        <v>964525.16504134552</v>
      </c>
      <c r="P168" s="308">
        <f t="shared" si="46"/>
        <v>71605</v>
      </c>
      <c r="Q168" s="308">
        <f>K168-P168</f>
        <v>1360485</v>
      </c>
      <c r="R168" s="309">
        <f>(Q168/N168/K168*100)</f>
        <v>8.5490599744545168</v>
      </c>
      <c r="S168" s="310">
        <v>467564.83495865448</v>
      </c>
      <c r="T168" s="308">
        <f t="shared" ref="T168:T170" si="85">$T$5-$U$5</f>
        <v>365</v>
      </c>
      <c r="U168" s="308">
        <f t="shared" ref="U168:U170" si="86">T168*D168*R168/(365*100)</f>
        <v>122430.23298816569</v>
      </c>
      <c r="V168" s="335"/>
      <c r="W168" s="308">
        <f>S168+U168+V168</f>
        <v>589995.06794682017</v>
      </c>
      <c r="X168" s="335"/>
      <c r="Y168" s="329">
        <f>W168-X168</f>
        <v>589995.06794682017</v>
      </c>
      <c r="Z168" s="329">
        <f>K168-Y168</f>
        <v>842094.93205317983</v>
      </c>
      <c r="AA168" s="308">
        <v>964525.16504134552</v>
      </c>
      <c r="AB168" s="315">
        <f t="shared" si="76"/>
        <v>770489.93205317983</v>
      </c>
    </row>
    <row r="169" spans="1:28" s="304" customFormat="1" ht="15" customHeight="1">
      <c r="A169" s="311"/>
      <c r="B169" s="338" t="s">
        <v>371</v>
      </c>
      <c r="C169" s="339" t="s">
        <v>399</v>
      </c>
      <c r="D169" s="306">
        <v>544363</v>
      </c>
      <c r="E169" s="340">
        <v>42916</v>
      </c>
      <c r="F169" s="306"/>
      <c r="G169" s="306"/>
      <c r="H169" s="306"/>
      <c r="I169" s="324"/>
      <c r="J169" s="335"/>
      <c r="K169" s="308">
        <f>D169+F169-J169</f>
        <v>544363</v>
      </c>
      <c r="L169" s="308">
        <v>15</v>
      </c>
      <c r="M169" s="310">
        <f>($M$5-E169)/365</f>
        <v>3.7534246575342465</v>
      </c>
      <c r="N169" s="308">
        <f>+L169-M169</f>
        <v>11.246575342465754</v>
      </c>
      <c r="O169" s="308">
        <v>376758.44959045399</v>
      </c>
      <c r="P169" s="308">
        <f t="shared" si="46"/>
        <v>27218</v>
      </c>
      <c r="Q169" s="308">
        <f>K169-P169</f>
        <v>517145</v>
      </c>
      <c r="R169" s="309">
        <f>(Q169/N169/K169*100)</f>
        <v>8.4470182844401922</v>
      </c>
      <c r="S169" s="310">
        <v>167604.55040954601</v>
      </c>
      <c r="T169" s="308">
        <f t="shared" si="85"/>
        <v>365</v>
      </c>
      <c r="U169" s="308">
        <f t="shared" si="86"/>
        <v>45982.442143727167</v>
      </c>
      <c r="V169" s="335"/>
      <c r="W169" s="308">
        <f>S169+U169+V169</f>
        <v>213586.99255327316</v>
      </c>
      <c r="X169" s="335"/>
      <c r="Y169" s="329">
        <f>W169-X169</f>
        <v>213586.99255327316</v>
      </c>
      <c r="Z169" s="329">
        <f>K169-Y169</f>
        <v>330776.00744672684</v>
      </c>
      <c r="AA169" s="308">
        <v>376758.44959045399</v>
      </c>
      <c r="AB169" s="315">
        <f t="shared" si="76"/>
        <v>303558.00744672684</v>
      </c>
    </row>
    <row r="170" spans="1:28" s="304" customFormat="1" ht="15" customHeight="1">
      <c r="A170" s="311"/>
      <c r="B170" s="423" t="s">
        <v>372</v>
      </c>
      <c r="C170" s="337" t="s">
        <v>467</v>
      </c>
      <c r="D170" s="306">
        <v>18000</v>
      </c>
      <c r="E170" s="340">
        <v>43137</v>
      </c>
      <c r="F170" s="306"/>
      <c r="G170" s="306"/>
      <c r="H170" s="306"/>
      <c r="I170" s="324"/>
      <c r="J170" s="335"/>
      <c r="K170" s="308">
        <f>D170+F170-J170</f>
        <v>18000</v>
      </c>
      <c r="L170" s="308">
        <v>15</v>
      </c>
      <c r="M170" s="310">
        <f>($M$5-E170)/365</f>
        <v>3.1479452054794521</v>
      </c>
      <c r="N170" s="308">
        <f>+L170-M170</f>
        <v>11.852054794520548</v>
      </c>
      <c r="O170" s="308">
        <v>13960.79373471028</v>
      </c>
      <c r="P170" s="308">
        <f t="shared" si="46"/>
        <v>900</v>
      </c>
      <c r="Q170" s="308">
        <f>K170-P170</f>
        <v>17100</v>
      </c>
      <c r="R170" s="309">
        <f>(Q170/N170/K170*100)</f>
        <v>8.015487748497458</v>
      </c>
      <c r="S170" s="310">
        <v>4039.2062652897198</v>
      </c>
      <c r="T170" s="308">
        <f t="shared" si="85"/>
        <v>365</v>
      </c>
      <c r="U170" s="308">
        <f t="shared" si="86"/>
        <v>1442.7877947295424</v>
      </c>
      <c r="V170" s="335"/>
      <c r="W170" s="308">
        <f>S170+U170+V170</f>
        <v>5481.9940600192622</v>
      </c>
      <c r="X170" s="335"/>
      <c r="Y170" s="329">
        <f>W170-X170</f>
        <v>5481.9940600192622</v>
      </c>
      <c r="Z170" s="329">
        <f>K170-Y170</f>
        <v>12518.005939980738</v>
      </c>
      <c r="AA170" s="308">
        <v>13960.79373471028</v>
      </c>
      <c r="AB170" s="315">
        <f t="shared" si="76"/>
        <v>11618.005939980738</v>
      </c>
    </row>
    <row r="171" spans="1:28" s="304" customFormat="1" ht="15" customHeight="1">
      <c r="A171" s="311"/>
      <c r="B171" s="338"/>
      <c r="C171" s="339"/>
      <c r="D171" s="306"/>
      <c r="E171" s="324"/>
      <c r="F171" s="306"/>
      <c r="G171" s="306"/>
      <c r="H171" s="306"/>
      <c r="I171" s="324"/>
      <c r="J171" s="335"/>
      <c r="K171" s="308"/>
      <c r="L171" s="308"/>
      <c r="M171" s="310"/>
      <c r="N171" s="308"/>
      <c r="O171" s="308"/>
      <c r="P171" s="308">
        <f t="shared" si="46"/>
        <v>0</v>
      </c>
      <c r="Q171" s="308"/>
      <c r="R171" s="309"/>
      <c r="S171" s="310"/>
      <c r="T171" s="308"/>
      <c r="U171" s="308"/>
      <c r="V171" s="335"/>
      <c r="W171" s="308"/>
      <c r="X171" s="335"/>
      <c r="Y171" s="329"/>
      <c r="Z171" s="329"/>
      <c r="AA171" s="308"/>
      <c r="AB171" s="315">
        <f t="shared" si="76"/>
        <v>0</v>
      </c>
    </row>
    <row r="172" spans="1:28" s="304" customFormat="1" ht="15" customHeight="1">
      <c r="A172" s="311"/>
      <c r="B172" s="419" t="s">
        <v>375</v>
      </c>
      <c r="C172" s="316"/>
      <c r="D172" s="306"/>
      <c r="E172" s="324"/>
      <c r="F172" s="306"/>
      <c r="G172" s="306"/>
      <c r="H172" s="306"/>
      <c r="I172" s="324"/>
      <c r="J172" s="335"/>
      <c r="K172" s="308"/>
      <c r="L172" s="308"/>
      <c r="M172" s="310"/>
      <c r="N172" s="308"/>
      <c r="O172" s="308"/>
      <c r="P172" s="308">
        <f t="shared" si="46"/>
        <v>0</v>
      </c>
      <c r="Q172" s="308"/>
      <c r="R172" s="309"/>
      <c r="S172" s="310"/>
      <c r="T172" s="308"/>
      <c r="U172" s="308"/>
      <c r="V172" s="335"/>
      <c r="W172" s="308"/>
      <c r="X172" s="335"/>
      <c r="Y172" s="329"/>
      <c r="Z172" s="329"/>
      <c r="AA172" s="308"/>
      <c r="AB172" s="315">
        <f t="shared" si="76"/>
        <v>0</v>
      </c>
    </row>
    <row r="173" spans="1:28" s="304" customFormat="1" ht="15" customHeight="1">
      <c r="A173" s="311"/>
      <c r="B173" s="338" t="s">
        <v>479</v>
      </c>
      <c r="C173" s="339" t="s">
        <v>405</v>
      </c>
      <c r="D173" s="306">
        <v>1814244</v>
      </c>
      <c r="E173" s="340">
        <v>43404</v>
      </c>
      <c r="F173" s="335"/>
      <c r="G173" s="335">
        <v>0</v>
      </c>
      <c r="H173" s="335"/>
      <c r="I173" s="324"/>
      <c r="J173" s="335"/>
      <c r="K173" s="306">
        <f>D173+F173+G173-J173</f>
        <v>1814244</v>
      </c>
      <c r="L173" s="306">
        <v>15</v>
      </c>
      <c r="M173" s="310">
        <v>19</v>
      </c>
      <c r="N173" s="310">
        <f t="shared" ref="N173" si="87">L173-M173</f>
        <v>-4</v>
      </c>
      <c r="O173" s="306">
        <v>90712</v>
      </c>
      <c r="P173" s="308">
        <f>ROUND(K173*5%,0)</f>
        <v>90712</v>
      </c>
      <c r="Q173" s="326">
        <f>G173-P173</f>
        <v>-90712</v>
      </c>
      <c r="R173" s="309">
        <f t="shared" ref="R173" si="88">(Q173/N173/K173*100)</f>
        <v>1.2499972440311227</v>
      </c>
      <c r="S173" s="310">
        <v>1723532</v>
      </c>
      <c r="T173" s="308">
        <f>$T$5-$U$5</f>
        <v>365</v>
      </c>
      <c r="U173" s="308">
        <v>0</v>
      </c>
      <c r="V173" s="326"/>
      <c r="W173" s="326">
        <f>S173+U173+V173</f>
        <v>1723532</v>
      </c>
      <c r="X173" s="326"/>
      <c r="Y173" s="326">
        <f>W173-X173</f>
        <v>1723532</v>
      </c>
      <c r="Z173" s="326">
        <f>K173-Y173</f>
        <v>90712</v>
      </c>
      <c r="AA173" s="306">
        <v>90712</v>
      </c>
      <c r="AB173" s="315">
        <f t="shared" si="76"/>
        <v>0</v>
      </c>
    </row>
    <row r="174" spans="1:28" s="304" customFormat="1" ht="15" customHeight="1">
      <c r="A174" s="311"/>
      <c r="B174" s="338"/>
      <c r="C174" s="339"/>
      <c r="D174" s="335"/>
      <c r="E174" s="340"/>
      <c r="F174" s="335"/>
      <c r="G174" s="335"/>
      <c r="H174" s="335"/>
      <c r="I174" s="324"/>
      <c r="J174" s="335"/>
      <c r="K174" s="306"/>
      <c r="L174" s="306"/>
      <c r="M174" s="310"/>
      <c r="N174" s="310"/>
      <c r="O174" s="306"/>
      <c r="P174" s="308">
        <f t="shared" si="46"/>
        <v>0</v>
      </c>
      <c r="Q174" s="326"/>
      <c r="R174" s="309"/>
      <c r="S174" s="310"/>
      <c r="T174" s="308"/>
      <c r="U174" s="326"/>
      <c r="V174" s="326"/>
      <c r="W174" s="326"/>
      <c r="X174" s="326"/>
      <c r="Y174" s="326"/>
      <c r="Z174" s="326"/>
      <c r="AA174" s="306"/>
      <c r="AB174" s="315">
        <f t="shared" si="76"/>
        <v>0</v>
      </c>
    </row>
    <row r="175" spans="1:28" s="304" customFormat="1" ht="15" customHeight="1">
      <c r="A175" s="311"/>
      <c r="B175" s="419" t="s">
        <v>388</v>
      </c>
      <c r="C175" s="352"/>
      <c r="D175" s="335"/>
      <c r="E175" s="340"/>
      <c r="F175" s="335"/>
      <c r="G175" s="335"/>
      <c r="H175" s="335"/>
      <c r="I175" s="324"/>
      <c r="J175" s="335"/>
      <c r="K175" s="306"/>
      <c r="L175" s="306"/>
      <c r="M175" s="310"/>
      <c r="N175" s="310"/>
      <c r="O175" s="306"/>
      <c r="P175" s="308">
        <f t="shared" si="46"/>
        <v>0</v>
      </c>
      <c r="Q175" s="326"/>
      <c r="R175" s="309"/>
      <c r="S175" s="310"/>
      <c r="T175" s="308"/>
      <c r="U175" s="326"/>
      <c r="V175" s="326"/>
      <c r="W175" s="326"/>
      <c r="X175" s="326"/>
      <c r="Y175" s="326"/>
      <c r="Z175" s="326"/>
      <c r="AA175" s="306"/>
      <c r="AB175" s="315">
        <f t="shared" si="76"/>
        <v>0</v>
      </c>
    </row>
    <row r="176" spans="1:28" s="304" customFormat="1" ht="15" hidden="1" customHeight="1">
      <c r="A176" s="341">
        <v>1</v>
      </c>
      <c r="B176" s="338" t="s">
        <v>480</v>
      </c>
      <c r="C176" s="353">
        <v>0</v>
      </c>
      <c r="D176" s="306">
        <v>0</v>
      </c>
      <c r="E176" s="340">
        <v>43753</v>
      </c>
      <c r="F176" s="335"/>
      <c r="G176" s="306"/>
      <c r="H176" s="306"/>
      <c r="I176" s="342"/>
      <c r="J176" s="335"/>
      <c r="K176" s="306">
        <f>D176+F176+G176-J176-H176</f>
        <v>0</v>
      </c>
      <c r="L176" s="308">
        <v>15</v>
      </c>
      <c r="M176" s="310">
        <v>6</v>
      </c>
      <c r="N176" s="308">
        <f t="shared" ref="N176" si="89">+L176-M176</f>
        <v>9</v>
      </c>
      <c r="O176" s="308">
        <v>0</v>
      </c>
      <c r="P176" s="308">
        <f t="shared" si="46"/>
        <v>0</v>
      </c>
      <c r="Q176" s="308">
        <f>K176-P176</f>
        <v>0</v>
      </c>
      <c r="R176" s="309">
        <v>0</v>
      </c>
      <c r="S176" s="310">
        <v>0</v>
      </c>
      <c r="T176" s="308">
        <f>$T$5-$U$5</f>
        <v>365</v>
      </c>
      <c r="U176" s="308">
        <f t="shared" ref="U176:U178" si="90">T176*D176*R176/(365*100)</f>
        <v>0</v>
      </c>
      <c r="V176" s="335"/>
      <c r="W176" s="308">
        <f>S176+U176+V176</f>
        <v>0</v>
      </c>
      <c r="X176" s="306"/>
      <c r="Y176" s="329">
        <f>W176-X176</f>
        <v>0</v>
      </c>
      <c r="Z176" s="329">
        <f>K176-Y176</f>
        <v>0</v>
      </c>
      <c r="AA176" s="306">
        <v>0</v>
      </c>
      <c r="AB176" s="315">
        <f t="shared" si="76"/>
        <v>0</v>
      </c>
    </row>
    <row r="177" spans="1:29" s="304" customFormat="1" ht="15" hidden="1" customHeight="1">
      <c r="A177" s="341">
        <v>2</v>
      </c>
      <c r="B177" s="338" t="s">
        <v>481</v>
      </c>
      <c r="C177" s="353">
        <v>0</v>
      </c>
      <c r="D177" s="306">
        <v>0</v>
      </c>
      <c r="E177" s="340">
        <v>43837</v>
      </c>
      <c r="F177" s="335"/>
      <c r="G177" s="306"/>
      <c r="H177" s="306"/>
      <c r="I177" s="342"/>
      <c r="J177" s="335"/>
      <c r="K177" s="306">
        <f>D177+F177+G177-J177-H177</f>
        <v>0</v>
      </c>
      <c r="L177" s="308">
        <v>15</v>
      </c>
      <c r="M177" s="310">
        <v>6</v>
      </c>
      <c r="N177" s="308">
        <f t="shared" ref="N177" si="91">+L177-M177</f>
        <v>9</v>
      </c>
      <c r="O177" s="308">
        <v>0</v>
      </c>
      <c r="P177" s="308">
        <f t="shared" si="46"/>
        <v>0</v>
      </c>
      <c r="Q177" s="308">
        <f>K177-P177</f>
        <v>0</v>
      </c>
      <c r="R177" s="309">
        <v>0</v>
      </c>
      <c r="S177" s="310">
        <v>0</v>
      </c>
      <c r="T177" s="308">
        <f>$T$5-$U$5</f>
        <v>365</v>
      </c>
      <c r="U177" s="308">
        <f t="shared" si="90"/>
        <v>0</v>
      </c>
      <c r="V177" s="335"/>
      <c r="W177" s="308">
        <f>S177+U177+V177</f>
        <v>0</v>
      </c>
      <c r="X177" s="306"/>
      <c r="Y177" s="329">
        <f>W177-X177</f>
        <v>0</v>
      </c>
      <c r="Z177" s="329">
        <f>K177-Y177</f>
        <v>0</v>
      </c>
      <c r="AA177" s="306">
        <v>0</v>
      </c>
      <c r="AB177" s="315">
        <f t="shared" si="76"/>
        <v>0</v>
      </c>
    </row>
    <row r="178" spans="1:29" s="304" customFormat="1" ht="38.25">
      <c r="A178" s="341">
        <v>1</v>
      </c>
      <c r="B178" s="423" t="s">
        <v>482</v>
      </c>
      <c r="C178" s="354">
        <v>0</v>
      </c>
      <c r="D178" s="306">
        <v>2415282</v>
      </c>
      <c r="E178" s="340">
        <v>43755</v>
      </c>
      <c r="F178" s="335"/>
      <c r="G178" s="306"/>
      <c r="H178" s="306"/>
      <c r="I178" s="324"/>
      <c r="J178" s="335"/>
      <c r="K178" s="306">
        <f>D178+F178+G178-J178</f>
        <v>2415282</v>
      </c>
      <c r="L178" s="308">
        <v>15</v>
      </c>
      <c r="M178" s="310">
        <v>15</v>
      </c>
      <c r="N178" s="308">
        <f>+L178-M178</f>
        <v>0</v>
      </c>
      <c r="O178" s="308">
        <v>120764</v>
      </c>
      <c r="P178" s="308">
        <f t="shared" si="46"/>
        <v>120764</v>
      </c>
      <c r="Q178" s="308">
        <f>K178-P178</f>
        <v>2294518</v>
      </c>
      <c r="R178" s="309">
        <v>0</v>
      </c>
      <c r="S178" s="310">
        <v>2294518</v>
      </c>
      <c r="T178" s="308"/>
      <c r="U178" s="308">
        <f t="shared" si="90"/>
        <v>0</v>
      </c>
      <c r="V178" s="335"/>
      <c r="W178" s="308">
        <f>S178+U178+V178</f>
        <v>2294518</v>
      </c>
      <c r="X178" s="335">
        <v>0</v>
      </c>
      <c r="Y178" s="329">
        <f>W178-X178</f>
        <v>2294518</v>
      </c>
      <c r="Z178" s="329">
        <f>K178-Y178</f>
        <v>120764</v>
      </c>
      <c r="AA178" s="306">
        <v>120764</v>
      </c>
      <c r="AB178" s="315">
        <f t="shared" si="76"/>
        <v>0</v>
      </c>
    </row>
    <row r="179" spans="1:29" s="304" customFormat="1" ht="15" customHeight="1">
      <c r="A179" s="341"/>
      <c r="B179" s="423"/>
      <c r="C179" s="354"/>
      <c r="D179" s="335"/>
      <c r="E179" s="340"/>
      <c r="F179" s="335"/>
      <c r="G179" s="306"/>
      <c r="H179" s="306"/>
      <c r="I179" s="324"/>
      <c r="J179" s="335"/>
      <c r="K179" s="306"/>
      <c r="L179" s="308"/>
      <c r="M179" s="310"/>
      <c r="N179" s="308"/>
      <c r="O179" s="308"/>
      <c r="P179" s="308">
        <f t="shared" si="46"/>
        <v>0</v>
      </c>
      <c r="Q179" s="308"/>
      <c r="R179" s="309"/>
      <c r="S179" s="310"/>
      <c r="T179" s="308"/>
      <c r="U179" s="308"/>
      <c r="V179" s="335"/>
      <c r="W179" s="308"/>
      <c r="X179" s="335"/>
      <c r="Y179" s="329"/>
      <c r="Z179" s="329"/>
      <c r="AA179" s="306"/>
      <c r="AB179" s="315">
        <f t="shared" si="76"/>
        <v>0</v>
      </c>
    </row>
    <row r="180" spans="1:29" s="304" customFormat="1" ht="15" customHeight="1">
      <c r="A180" s="311"/>
      <c r="B180" s="419" t="s">
        <v>391</v>
      </c>
      <c r="C180" s="352"/>
      <c r="D180" s="335"/>
      <c r="E180" s="340"/>
      <c r="F180" s="335"/>
      <c r="G180" s="335"/>
      <c r="H180" s="335"/>
      <c r="I180" s="324"/>
      <c r="J180" s="335"/>
      <c r="K180" s="306"/>
      <c r="L180" s="306"/>
      <c r="M180" s="310"/>
      <c r="N180" s="310"/>
      <c r="O180" s="306"/>
      <c r="P180" s="308">
        <f t="shared" si="46"/>
        <v>0</v>
      </c>
      <c r="Q180" s="326"/>
      <c r="R180" s="309"/>
      <c r="S180" s="310"/>
      <c r="T180" s="308"/>
      <c r="U180" s="326"/>
      <c r="V180" s="326"/>
      <c r="W180" s="326"/>
      <c r="X180" s="326"/>
      <c r="Y180" s="326"/>
      <c r="Z180" s="326"/>
      <c r="AA180" s="306"/>
      <c r="AB180" s="315">
        <f t="shared" si="76"/>
        <v>0</v>
      </c>
    </row>
    <row r="181" spans="1:29" s="304" customFormat="1" ht="30.75" customHeight="1">
      <c r="A181" s="341"/>
      <c r="B181" s="338" t="s">
        <v>480</v>
      </c>
      <c r="C181" s="353">
        <v>0</v>
      </c>
      <c r="D181" s="306">
        <v>870887</v>
      </c>
      <c r="E181" s="340">
        <v>44122</v>
      </c>
      <c r="F181" s="335"/>
      <c r="G181" s="306"/>
      <c r="H181" s="367">
        <f>596549+274338</f>
        <v>870887</v>
      </c>
      <c r="I181" s="165">
        <v>44373</v>
      </c>
      <c r="J181" s="335"/>
      <c r="K181" s="306">
        <f>D181+F181+G181-J181-H181</f>
        <v>0</v>
      </c>
      <c r="L181" s="308">
        <v>15</v>
      </c>
      <c r="M181" s="310">
        <v>8</v>
      </c>
      <c r="N181" s="308">
        <f t="shared" ref="N181:N182" si="92">+L181-M181</f>
        <v>7</v>
      </c>
      <c r="O181" s="308">
        <v>307204.61761252402</v>
      </c>
      <c r="P181" s="308">
        <f t="shared" si="46"/>
        <v>0</v>
      </c>
      <c r="Q181" s="308">
        <f>K181-P181</f>
        <v>0</v>
      </c>
      <c r="R181" s="309"/>
      <c r="S181" s="310">
        <v>563682.38238747558</v>
      </c>
      <c r="T181" s="308">
        <v>87</v>
      </c>
      <c r="U181" s="310">
        <v>32867</v>
      </c>
      <c r="V181" s="306"/>
      <c r="W181" s="308">
        <f>S181+U181+V181</f>
        <v>596549.38238747558</v>
      </c>
      <c r="X181" s="306">
        <v>596549.38238747558</v>
      </c>
      <c r="Y181" s="329">
        <f t="shared" ref="Y181:Y182" si="93">W181-X181</f>
        <v>0</v>
      </c>
      <c r="Z181" s="329">
        <f>K181-Y181</f>
        <v>0</v>
      </c>
      <c r="AA181" s="306">
        <v>307204.61761252442</v>
      </c>
      <c r="AB181" s="315">
        <f t="shared" si="76"/>
        <v>0</v>
      </c>
      <c r="AC181" s="351" t="s">
        <v>392</v>
      </c>
    </row>
    <row r="182" spans="1:29" s="304" customFormat="1" ht="25.5" customHeight="1">
      <c r="A182" s="341"/>
      <c r="B182" s="338" t="s">
        <v>481</v>
      </c>
      <c r="C182" s="353">
        <v>0</v>
      </c>
      <c r="D182" s="306">
        <v>870487</v>
      </c>
      <c r="E182" s="340">
        <v>44129</v>
      </c>
      <c r="F182" s="335"/>
      <c r="G182" s="306"/>
      <c r="H182" s="306"/>
      <c r="I182" s="334"/>
      <c r="J182" s="335"/>
      <c r="K182" s="306">
        <f t="shared" ref="K182" si="94">D182+F182+G182-J182-H182</f>
        <v>870487</v>
      </c>
      <c r="L182" s="308">
        <v>15</v>
      </c>
      <c r="M182" s="310">
        <v>8</v>
      </c>
      <c r="N182" s="308">
        <f t="shared" si="92"/>
        <v>7</v>
      </c>
      <c r="O182" s="308">
        <v>333017.6610567515</v>
      </c>
      <c r="P182" s="308">
        <f t="shared" si="46"/>
        <v>43524</v>
      </c>
      <c r="Q182" s="308">
        <f t="shared" ref="Q182" si="95">K182-P182</f>
        <v>826963</v>
      </c>
      <c r="R182" s="309">
        <f t="shared" ref="R182" si="96">(Q182/N182/K182*100)</f>
        <v>13.57143431533974</v>
      </c>
      <c r="S182" s="310">
        <v>537469.3389432485</v>
      </c>
      <c r="T182" s="308">
        <f>$T$5-$U$5</f>
        <v>365</v>
      </c>
      <c r="U182" s="310">
        <f>K182*R182%*T182/365</f>
        <v>118137.57142857143</v>
      </c>
      <c r="V182" s="306"/>
      <c r="W182" s="308">
        <f t="shared" ref="W182" si="97">S182+U182+V182</f>
        <v>655606.91037181998</v>
      </c>
      <c r="X182" s="306"/>
      <c r="Y182" s="329">
        <f t="shared" si="93"/>
        <v>655606.91037181998</v>
      </c>
      <c r="Z182" s="329">
        <f>K182-Y182</f>
        <v>214880.08962818002</v>
      </c>
      <c r="AA182" s="306">
        <v>333017.6610567515</v>
      </c>
      <c r="AB182" s="315">
        <f t="shared" si="76"/>
        <v>171356.08962818002</v>
      </c>
      <c r="AC182" s="351" t="s">
        <v>393</v>
      </c>
    </row>
    <row r="183" spans="1:29" s="304" customFormat="1" ht="15" customHeight="1">
      <c r="A183" s="341"/>
      <c r="B183" s="338" t="s">
        <v>483</v>
      </c>
      <c r="C183" s="337" t="s">
        <v>477</v>
      </c>
      <c r="D183" s="344">
        <v>712727</v>
      </c>
      <c r="E183" s="340">
        <v>44141</v>
      </c>
      <c r="F183" s="343"/>
      <c r="G183" s="344"/>
      <c r="H183" s="344"/>
      <c r="I183" s="334"/>
      <c r="J183" s="343"/>
      <c r="K183" s="344">
        <f t="shared" ref="K183" si="98">D183+F183+G183-J183-H183</f>
        <v>712727</v>
      </c>
      <c r="L183" s="344">
        <v>15</v>
      </c>
      <c r="M183" s="310">
        <v>14</v>
      </c>
      <c r="N183" s="344">
        <f t="shared" ref="N183" si="99">+L183-M183</f>
        <v>1</v>
      </c>
      <c r="O183" s="344">
        <v>35635.76712328766</v>
      </c>
      <c r="P183" s="308">
        <f t="shared" si="46"/>
        <v>35636</v>
      </c>
      <c r="Q183" s="344">
        <f>+O183-P183</f>
        <v>-0.23287671233993024</v>
      </c>
      <c r="R183" s="345">
        <f>+Q183/K183/N183*100</f>
        <v>-3.267404101990387E-5</v>
      </c>
      <c r="S183" s="310">
        <v>677091.23287671234</v>
      </c>
      <c r="T183" s="308">
        <f>$T$5-$U$5</f>
        <v>365</v>
      </c>
      <c r="U183" s="310">
        <f>K183*R183%*T183/365</f>
        <v>-0.23287671233993024</v>
      </c>
      <c r="V183" s="344"/>
      <c r="W183" s="344">
        <f t="shared" ref="W183" si="100">S183+U183+V183</f>
        <v>677091</v>
      </c>
      <c r="X183" s="344"/>
      <c r="Y183" s="329">
        <f t="shared" ref="Y183" si="101">W183-X183</f>
        <v>677091</v>
      </c>
      <c r="Z183" s="329">
        <f>K183-Y183</f>
        <v>35636</v>
      </c>
      <c r="AA183" s="344">
        <v>35635.76712328766</v>
      </c>
      <c r="AB183" s="315">
        <f t="shared" si="76"/>
        <v>0</v>
      </c>
    </row>
    <row r="184" spans="1:29" s="304" customFormat="1" ht="15" customHeight="1">
      <c r="A184" s="341"/>
      <c r="B184" s="338"/>
      <c r="C184" s="337"/>
      <c r="D184" s="344"/>
      <c r="E184" s="340"/>
      <c r="F184" s="343"/>
      <c r="G184" s="344"/>
      <c r="H184" s="344"/>
      <c r="I184" s="334"/>
      <c r="J184" s="343"/>
      <c r="K184" s="344"/>
      <c r="L184" s="344"/>
      <c r="M184" s="310"/>
      <c r="N184" s="344"/>
      <c r="O184" s="344"/>
      <c r="P184" s="308">
        <f t="shared" si="46"/>
        <v>0</v>
      </c>
      <c r="Q184" s="344"/>
      <c r="R184" s="345"/>
      <c r="S184" s="310"/>
      <c r="T184" s="308"/>
      <c r="U184" s="310"/>
      <c r="V184" s="344"/>
      <c r="W184" s="344"/>
      <c r="X184" s="344"/>
      <c r="Y184" s="329"/>
      <c r="Z184" s="329"/>
      <c r="AA184" s="344"/>
      <c r="AB184" s="315">
        <f t="shared" si="76"/>
        <v>0</v>
      </c>
    </row>
    <row r="185" spans="1:29" s="304" customFormat="1" ht="15" customHeight="1">
      <c r="A185" s="341"/>
      <c r="B185" s="419" t="s">
        <v>505</v>
      </c>
      <c r="C185" s="337"/>
      <c r="D185" s="344"/>
      <c r="E185" s="340"/>
      <c r="F185" s="343"/>
      <c r="G185" s="344"/>
      <c r="H185" s="344"/>
      <c r="I185" s="334"/>
      <c r="J185" s="343"/>
      <c r="K185" s="344"/>
      <c r="L185" s="344"/>
      <c r="M185" s="310"/>
      <c r="N185" s="344"/>
      <c r="O185" s="344"/>
      <c r="P185" s="308">
        <f t="shared" si="46"/>
        <v>0</v>
      </c>
      <c r="Q185" s="344"/>
      <c r="R185" s="345"/>
      <c r="S185" s="310"/>
      <c r="T185" s="308"/>
      <c r="U185" s="310"/>
      <c r="V185" s="344"/>
      <c r="W185" s="344"/>
      <c r="X185" s="344"/>
      <c r="Y185" s="329"/>
      <c r="Z185" s="329"/>
      <c r="AA185" s="344"/>
      <c r="AB185" s="315">
        <f t="shared" si="76"/>
        <v>0</v>
      </c>
    </row>
    <row r="186" spans="1:29" s="304" customFormat="1" ht="15" customHeight="1">
      <c r="A186" s="341">
        <v>1</v>
      </c>
      <c r="B186" s="338" t="s">
        <v>506</v>
      </c>
      <c r="C186" s="337"/>
      <c r="D186" s="344"/>
      <c r="E186" s="340">
        <v>44302</v>
      </c>
      <c r="F186" s="344">
        <v>36100</v>
      </c>
      <c r="G186" s="344"/>
      <c r="H186" s="344"/>
      <c r="I186" s="334"/>
      <c r="J186" s="343"/>
      <c r="K186" s="306">
        <f t="shared" ref="K186" si="102">D186+F186+G186-J186-H186</f>
        <v>36100</v>
      </c>
      <c r="L186" s="308">
        <v>15</v>
      </c>
      <c r="M186" s="310">
        <f>($M$5-E186)/365</f>
        <v>-4.3835616438356165E-2</v>
      </c>
      <c r="N186" s="308">
        <f>+L186-M186</f>
        <v>15.043835616438356</v>
      </c>
      <c r="O186" s="308">
        <v>0</v>
      </c>
      <c r="P186" s="308">
        <f t="shared" si="46"/>
        <v>1805</v>
      </c>
      <c r="Q186" s="308">
        <f t="shared" ref="Q186" si="103">K186-P186</f>
        <v>34295</v>
      </c>
      <c r="R186" s="309">
        <f t="shared" ref="R186" si="104">(Q186/N186/K186*100)</f>
        <v>6.3148788927335637</v>
      </c>
      <c r="S186" s="310"/>
      <c r="T186" s="308">
        <f>$T$5-$U$5</f>
        <v>365</v>
      </c>
      <c r="U186" s="366">
        <f>K186*R186%*T186/365</f>
        <v>2279.6712802768166</v>
      </c>
      <c r="V186" s="306"/>
      <c r="W186" s="308">
        <f t="shared" ref="W186" si="105">S186+U186+V186</f>
        <v>2279.6712802768166</v>
      </c>
      <c r="X186" s="306"/>
      <c r="Y186" s="329">
        <f t="shared" ref="Y186" si="106">W186-X186</f>
        <v>2279.6712802768166</v>
      </c>
      <c r="Z186" s="329">
        <f>K186-Y186</f>
        <v>33820.328719723184</v>
      </c>
      <c r="AA186" s="344"/>
      <c r="AB186" s="315">
        <f t="shared" si="76"/>
        <v>32015.328719723184</v>
      </c>
    </row>
    <row r="187" spans="1:29" s="304" customFormat="1" ht="15" customHeight="1">
      <c r="A187" s="341"/>
      <c r="B187" s="338"/>
      <c r="C187" s="337"/>
      <c r="D187" s="344"/>
      <c r="E187" s="340"/>
      <c r="F187" s="343"/>
      <c r="G187" s="344"/>
      <c r="H187" s="344"/>
      <c r="I187" s="334"/>
      <c r="J187" s="343"/>
      <c r="K187" s="344"/>
      <c r="L187" s="344"/>
      <c r="M187" s="310"/>
      <c r="N187" s="344"/>
      <c r="O187" s="344"/>
      <c r="P187" s="329"/>
      <c r="Q187" s="344"/>
      <c r="R187" s="345"/>
      <c r="S187" s="310"/>
      <c r="T187" s="308"/>
      <c r="U187" s="310"/>
      <c r="V187" s="344"/>
      <c r="W187" s="344"/>
      <c r="X187" s="344"/>
      <c r="Y187" s="329"/>
      <c r="Z187" s="329"/>
      <c r="AA187" s="344"/>
      <c r="AB187" s="315">
        <f t="shared" si="76"/>
        <v>0</v>
      </c>
    </row>
    <row r="188" spans="1:29" ht="15" customHeight="1">
      <c r="A188" s="294"/>
      <c r="B188" s="295" t="s">
        <v>111</v>
      </c>
      <c r="C188" s="295"/>
      <c r="D188" s="296">
        <f>SUM(D9:D187)</f>
        <v>139214617.190025</v>
      </c>
      <c r="E188" s="296"/>
      <c r="F188" s="296">
        <f>SUM(F9:F187)</f>
        <v>36100</v>
      </c>
      <c r="G188" s="296">
        <f>SUM(G9:G187)</f>
        <v>0</v>
      </c>
      <c r="H188" s="296">
        <f>SUM(H9:H187)</f>
        <v>870887</v>
      </c>
      <c r="I188" s="296"/>
      <c r="J188" s="296">
        <f>SUM(J9:J187)</f>
        <v>0</v>
      </c>
      <c r="K188" s="454">
        <f>SUM(K9:K187)</f>
        <v>138379830.190025</v>
      </c>
      <c r="L188" s="296"/>
      <c r="M188" s="296"/>
      <c r="N188" s="296"/>
      <c r="O188" s="296">
        <f t="shared" ref="O188:AA188" si="107">SUM(O9:O187)</f>
        <v>61835467.770014867</v>
      </c>
      <c r="P188" s="296">
        <f t="shared" si="107"/>
        <v>6918997</v>
      </c>
      <c r="Q188" s="296">
        <f t="shared" si="107"/>
        <v>58027343.995524727</v>
      </c>
      <c r="R188" s="296">
        <f t="shared" si="107"/>
        <v>818.74670827161981</v>
      </c>
      <c r="S188" s="296">
        <f t="shared" si="107"/>
        <v>77379149.420010149</v>
      </c>
      <c r="T188" s="296">
        <f t="shared" si="107"/>
        <v>51187</v>
      </c>
      <c r="U188" s="296">
        <f t="shared" si="107"/>
        <v>8081458.0331628537</v>
      </c>
      <c r="V188" s="296">
        <f t="shared" si="107"/>
        <v>0</v>
      </c>
      <c r="W188" s="296">
        <f t="shared" si="107"/>
        <v>85460607.453173101</v>
      </c>
      <c r="X188" s="296">
        <f t="shared" si="107"/>
        <v>596549.38238747558</v>
      </c>
      <c r="Y188" s="296">
        <f t="shared" si="107"/>
        <v>84864058.070785627</v>
      </c>
      <c r="Z188" s="296">
        <f t="shared" si="107"/>
        <v>53515772.119239464</v>
      </c>
      <c r="AA188" s="296">
        <f t="shared" si="107"/>
        <v>61835467.770014867</v>
      </c>
      <c r="AB188" s="346"/>
    </row>
  </sheetData>
  <conditionalFormatting sqref="AB1:AB1048576">
    <cfRule type="cellIs" dxfId="1" priority="1" operator="lessThan">
      <formula>0</formula>
    </cfRule>
    <cfRule type="cellIs" dxfId="0" priority="2" operator="lessThan">
      <formula>0</formula>
    </cfRule>
  </conditionalFormatting>
  <printOptions horizontalCentered="1"/>
  <pageMargins left="0.2" right="0.2" top="0.75" bottom="0.5" header="0.25" footer="0.5"/>
  <pageSetup paperSize="9" scale="35" fitToHeight="2" orientation="landscape" copies="2" r:id="rId1"/>
  <headerFooter alignWithMargins="0">
    <oddHeader xml:space="preserve">&amp;LDepreciation on Machinery
&amp;C Century NF Castings
</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7"/>
  <sheetViews>
    <sheetView topLeftCell="B4" zoomScale="85" zoomScaleNormal="85" workbookViewId="0">
      <selection activeCell="R6" sqref="R6"/>
    </sheetView>
  </sheetViews>
  <sheetFormatPr defaultRowHeight="15"/>
  <cols>
    <col min="1" max="1" width="9.140625" style="618"/>
    <col min="2" max="2" width="10.28515625" style="620" bestFit="1" customWidth="1"/>
    <col min="3" max="3" width="29.85546875" style="618" customWidth="1"/>
    <col min="4" max="4" width="13.42578125" style="618" customWidth="1"/>
    <col min="5" max="5" width="13.28515625" style="620" bestFit="1" customWidth="1"/>
    <col min="6" max="6" width="30" style="618" hidden="1" customWidth="1"/>
    <col min="7" max="7" width="13.5703125" style="618" hidden="1" customWidth="1"/>
    <col min="8" max="8" width="15" style="618" customWidth="1"/>
    <col min="9" max="9" width="11.28515625" style="602" hidden="1" customWidth="1"/>
    <col min="10" max="10" width="14.85546875" style="618" bestFit="1" customWidth="1"/>
    <col min="11" max="14" width="14.85546875" style="618" hidden="1" customWidth="1"/>
    <col min="15" max="15" width="12" style="618" customWidth="1"/>
    <col min="16" max="16" width="15.28515625" style="618" bestFit="1" customWidth="1"/>
    <col min="17" max="17" width="14" style="618" hidden="1" customWidth="1"/>
    <col min="18" max="18" width="15.28515625" style="618" bestFit="1" customWidth="1"/>
    <col min="19" max="19" width="14.7109375" style="618" bestFit="1" customWidth="1"/>
    <col min="20" max="20" width="15.28515625" style="618" bestFit="1" customWidth="1"/>
    <col min="21" max="21" width="9.140625" style="618"/>
    <col min="22" max="22" width="13.28515625" style="618" bestFit="1" customWidth="1"/>
    <col min="23" max="23" width="9.140625" style="618"/>
    <col min="24" max="24" width="13.28515625" style="618" bestFit="1" customWidth="1"/>
    <col min="25" max="25" width="12.7109375" style="618" bestFit="1" customWidth="1"/>
    <col min="26" max="16384" width="9.140625" style="618"/>
  </cols>
  <sheetData>
    <row r="1" spans="2:25">
      <c r="T1" s="620" t="s">
        <v>4110</v>
      </c>
    </row>
    <row r="2" spans="2:25">
      <c r="B2" s="620" t="s">
        <v>4028</v>
      </c>
      <c r="D2" s="602">
        <v>4000</v>
      </c>
      <c r="E2" s="684">
        <f>D2*C3</f>
        <v>181984000</v>
      </c>
      <c r="F2" s="618" t="s">
        <v>4147</v>
      </c>
      <c r="S2" s="618" t="s">
        <v>4149</v>
      </c>
      <c r="T2" s="618">
        <v>800</v>
      </c>
      <c r="U2" s="618">
        <v>5000</v>
      </c>
      <c r="V2" s="602">
        <f>U2*T2</f>
        <v>4000000</v>
      </c>
    </row>
    <row r="3" spans="2:25">
      <c r="B3" s="685">
        <v>9.4</v>
      </c>
      <c r="C3" s="602">
        <v>45496</v>
      </c>
      <c r="D3" s="619">
        <v>7500000</v>
      </c>
      <c r="E3" s="599">
        <f>D3*B3</f>
        <v>70500000</v>
      </c>
      <c r="F3" s="722"/>
      <c r="X3" s="602">
        <v>1000000</v>
      </c>
      <c r="Y3" s="619">
        <f>X3*B3</f>
        <v>9400000</v>
      </c>
    </row>
    <row r="4" spans="2:25">
      <c r="C4" s="618">
        <v>1.5</v>
      </c>
      <c r="D4" s="602">
        <f>C4*10^7</f>
        <v>15000000</v>
      </c>
      <c r="E4" s="599">
        <f>D4*B3</f>
        <v>141000000</v>
      </c>
    </row>
    <row r="5" spans="2:25" ht="18.75">
      <c r="D5" s="722">
        <f>D4*0.8</f>
        <v>12000000</v>
      </c>
      <c r="E5" s="599">
        <f>D5*B3</f>
        <v>112800000</v>
      </c>
      <c r="P5" s="690">
        <f>P6/10^7</f>
        <v>13.202046000000001</v>
      </c>
      <c r="Q5" s="690">
        <f t="shared" ref="Q5:T5" si="0">Q6/10^7</f>
        <v>2.9660728240000003</v>
      </c>
      <c r="R5" s="690">
        <f t="shared" si="0"/>
        <v>10.235973176</v>
      </c>
      <c r="S5" s="690"/>
      <c r="T5" s="690">
        <f t="shared" si="0"/>
        <v>14.608685520000005</v>
      </c>
    </row>
    <row r="6" spans="2:25" ht="15.75">
      <c r="K6" s="618">
        <v>2022</v>
      </c>
      <c r="P6" s="607">
        <f>SUBTOTAL(9,P8:P26)</f>
        <v>132020460.00000001</v>
      </c>
      <c r="Q6" s="607">
        <f>SUBTOTAL(9,Q8:Q26)</f>
        <v>29660728.240000002</v>
      </c>
      <c r="R6" s="607">
        <f>SUBTOTAL(9,R8:R26)</f>
        <v>102359731.75999999</v>
      </c>
      <c r="S6" s="691"/>
      <c r="T6" s="607">
        <f>SUBTOTAL(9,T8:T26)</f>
        <v>146086855.20000005</v>
      </c>
    </row>
    <row r="7" spans="2:25" s="620" customFormat="1" ht="60">
      <c r="B7" s="610" t="s">
        <v>534</v>
      </c>
      <c r="C7" s="610" t="s">
        <v>4029</v>
      </c>
      <c r="D7" s="610" t="s">
        <v>4030</v>
      </c>
      <c r="E7" s="611" t="s">
        <v>4132</v>
      </c>
      <c r="F7" s="610" t="s">
        <v>4032</v>
      </c>
      <c r="G7" s="611" t="s">
        <v>4031</v>
      </c>
      <c r="H7" s="610" t="s">
        <v>4033</v>
      </c>
      <c r="I7" s="681" t="s">
        <v>4133</v>
      </c>
      <c r="J7" s="681" t="s">
        <v>4034</v>
      </c>
      <c r="K7" s="681" t="s">
        <v>4140</v>
      </c>
      <c r="L7" s="681" t="s">
        <v>4141</v>
      </c>
      <c r="M7" s="681" t="s">
        <v>4142</v>
      </c>
      <c r="N7" s="681" t="s">
        <v>4143</v>
      </c>
      <c r="O7" s="681" t="s">
        <v>4137</v>
      </c>
      <c r="P7" s="681" t="s">
        <v>4138</v>
      </c>
      <c r="Q7" s="681" t="s">
        <v>4139</v>
      </c>
      <c r="R7" s="681" t="s">
        <v>4148</v>
      </c>
      <c r="S7" s="681" t="s">
        <v>4150</v>
      </c>
      <c r="T7" s="681" t="s">
        <v>4151</v>
      </c>
    </row>
    <row r="8" spans="2:25" ht="45">
      <c r="B8" s="676">
        <v>1</v>
      </c>
      <c r="C8" s="674" t="s">
        <v>4035</v>
      </c>
      <c r="D8" s="674" t="s">
        <v>4131</v>
      </c>
      <c r="E8" s="676">
        <v>50</v>
      </c>
      <c r="F8" s="675" t="s">
        <v>4130</v>
      </c>
      <c r="G8" s="676">
        <v>2011</v>
      </c>
      <c r="H8" s="674" t="s">
        <v>4040</v>
      </c>
      <c r="I8" s="615">
        <v>4197</v>
      </c>
      <c r="J8" s="682">
        <f>I8*10.764</f>
        <v>45176.507999999994</v>
      </c>
      <c r="K8" s="682">
        <f>$K$6-G8</f>
        <v>11</v>
      </c>
      <c r="L8" s="682">
        <v>45</v>
      </c>
      <c r="M8" s="686">
        <v>0.05</v>
      </c>
      <c r="N8" s="687">
        <f>(1-M8)*K8/L8</f>
        <v>0.23222222222222222</v>
      </c>
      <c r="O8" s="615">
        <v>1000</v>
      </c>
      <c r="P8" s="615">
        <f>O8*J8</f>
        <v>45176507.999999993</v>
      </c>
      <c r="Q8" s="688">
        <f>P8*N8</f>
        <v>10490989.079999998</v>
      </c>
      <c r="R8" s="682">
        <f>P8-Q8</f>
        <v>34685518.919999994</v>
      </c>
      <c r="S8" s="618">
        <v>1100</v>
      </c>
      <c r="T8" s="619">
        <f>S8*J8</f>
        <v>49694158.799999997</v>
      </c>
    </row>
    <row r="9" spans="2:25" ht="45">
      <c r="B9" s="676">
        <v>2</v>
      </c>
      <c r="C9" s="674" t="s">
        <v>4036</v>
      </c>
      <c r="D9" s="674" t="s">
        <v>4131</v>
      </c>
      <c r="E9" s="676">
        <v>50</v>
      </c>
      <c r="F9" s="675" t="s">
        <v>4130</v>
      </c>
      <c r="G9" s="676">
        <v>2011</v>
      </c>
      <c r="H9" s="674" t="s">
        <v>4040</v>
      </c>
      <c r="I9" s="615">
        <v>1330</v>
      </c>
      <c r="J9" s="682">
        <f t="shared" ref="J9:J26" si="1">I9*10.764</f>
        <v>14316.119999999999</v>
      </c>
      <c r="K9" s="682">
        <f t="shared" ref="K9:K26" si="2">$K$6-G9</f>
        <v>11</v>
      </c>
      <c r="L9" s="682">
        <v>45</v>
      </c>
      <c r="M9" s="686">
        <v>0.05</v>
      </c>
      <c r="N9" s="687">
        <f t="shared" ref="N9:N26" si="3">(1-M9)*K9/L9</f>
        <v>0.23222222222222222</v>
      </c>
      <c r="O9" s="615">
        <v>1000</v>
      </c>
      <c r="P9" s="615">
        <f t="shared" ref="P9:P26" si="4">O9*J9</f>
        <v>14316119.999999998</v>
      </c>
      <c r="Q9" s="688">
        <f t="shared" ref="Q9:Q26" si="5">P9*N9</f>
        <v>3324521.1999999997</v>
      </c>
      <c r="R9" s="682">
        <f t="shared" ref="R9:R26" si="6">P9-Q9</f>
        <v>10991598.799999999</v>
      </c>
      <c r="S9" s="618">
        <v>1100</v>
      </c>
      <c r="T9" s="619">
        <f t="shared" ref="T9:T26" si="7">S9*J9</f>
        <v>15747731.999999998</v>
      </c>
    </row>
    <row r="10" spans="2:25" ht="45">
      <c r="B10" s="676">
        <v>3</v>
      </c>
      <c r="C10" s="674" t="s">
        <v>4037</v>
      </c>
      <c r="D10" s="674" t="s">
        <v>4131</v>
      </c>
      <c r="E10" s="676">
        <v>50</v>
      </c>
      <c r="F10" s="675" t="s">
        <v>4130</v>
      </c>
      <c r="G10" s="676">
        <v>2011</v>
      </c>
      <c r="H10" s="674" t="s">
        <v>4040</v>
      </c>
      <c r="I10" s="615">
        <v>3555</v>
      </c>
      <c r="J10" s="682">
        <f t="shared" si="1"/>
        <v>38266.019999999997</v>
      </c>
      <c r="K10" s="682">
        <f t="shared" si="2"/>
        <v>11</v>
      </c>
      <c r="L10" s="682">
        <v>45</v>
      </c>
      <c r="M10" s="686">
        <v>0.05</v>
      </c>
      <c r="N10" s="687">
        <f t="shared" si="3"/>
        <v>0.23222222222222222</v>
      </c>
      <c r="O10" s="615">
        <v>1000</v>
      </c>
      <c r="P10" s="615">
        <f t="shared" si="4"/>
        <v>38266020</v>
      </c>
      <c r="Q10" s="688">
        <f t="shared" si="5"/>
        <v>8886220.1999999993</v>
      </c>
      <c r="R10" s="682">
        <f t="shared" si="6"/>
        <v>29379799.800000001</v>
      </c>
      <c r="S10" s="618">
        <v>1100</v>
      </c>
      <c r="T10" s="619">
        <f t="shared" si="7"/>
        <v>42092622</v>
      </c>
    </row>
    <row r="11" spans="2:25" ht="30">
      <c r="B11" s="676">
        <v>4</v>
      </c>
      <c r="C11" s="674" t="s">
        <v>4059</v>
      </c>
      <c r="D11" s="674" t="s">
        <v>4131</v>
      </c>
      <c r="E11" s="676">
        <v>12</v>
      </c>
      <c r="F11" s="675" t="s">
        <v>4135</v>
      </c>
      <c r="G11" s="676">
        <v>2011</v>
      </c>
      <c r="H11" s="674" t="s">
        <v>4040</v>
      </c>
      <c r="I11" s="615">
        <v>241</v>
      </c>
      <c r="J11" s="682">
        <f t="shared" si="1"/>
        <v>2594.1239999999998</v>
      </c>
      <c r="K11" s="682">
        <f t="shared" si="2"/>
        <v>11</v>
      </c>
      <c r="L11" s="682">
        <v>60</v>
      </c>
      <c r="M11" s="686">
        <v>0.05</v>
      </c>
      <c r="N11" s="687">
        <f t="shared" si="3"/>
        <v>0.17416666666666666</v>
      </c>
      <c r="O11" s="615">
        <v>1200</v>
      </c>
      <c r="P11" s="615">
        <f t="shared" si="4"/>
        <v>3112948.8</v>
      </c>
      <c r="Q11" s="688">
        <f t="shared" si="5"/>
        <v>542171.91599999997</v>
      </c>
      <c r="R11" s="682">
        <f t="shared" si="6"/>
        <v>2570776.8839999996</v>
      </c>
      <c r="S11" s="618">
        <v>1100</v>
      </c>
      <c r="T11" s="619">
        <f t="shared" si="7"/>
        <v>2853536.4</v>
      </c>
    </row>
    <row r="12" spans="2:25" ht="30">
      <c r="B12" s="676">
        <v>5</v>
      </c>
      <c r="C12" s="674" t="s">
        <v>4060</v>
      </c>
      <c r="D12" s="674" t="s">
        <v>4134</v>
      </c>
      <c r="E12" s="676">
        <v>12</v>
      </c>
      <c r="F12" s="675" t="s">
        <v>4135</v>
      </c>
      <c r="G12" s="676">
        <v>2011</v>
      </c>
      <c r="H12" s="674" t="s">
        <v>4040</v>
      </c>
      <c r="I12" s="615">
        <v>241</v>
      </c>
      <c r="J12" s="682">
        <f t="shared" si="1"/>
        <v>2594.1239999999998</v>
      </c>
      <c r="K12" s="682">
        <f t="shared" si="2"/>
        <v>11</v>
      </c>
      <c r="L12" s="682">
        <v>60</v>
      </c>
      <c r="M12" s="686">
        <v>0.05</v>
      </c>
      <c r="N12" s="687">
        <f t="shared" si="3"/>
        <v>0.17416666666666666</v>
      </c>
      <c r="O12" s="615">
        <v>1200</v>
      </c>
      <c r="P12" s="615">
        <f t="shared" si="4"/>
        <v>3112948.8</v>
      </c>
      <c r="Q12" s="688">
        <f t="shared" si="5"/>
        <v>542171.91599999997</v>
      </c>
      <c r="R12" s="682">
        <f t="shared" si="6"/>
        <v>2570776.8839999996</v>
      </c>
      <c r="S12" s="618">
        <v>1100</v>
      </c>
      <c r="T12" s="619">
        <f t="shared" si="7"/>
        <v>2853536.4</v>
      </c>
    </row>
    <row r="13" spans="2:25" ht="30">
      <c r="B13" s="676">
        <v>6</v>
      </c>
      <c r="C13" s="674" t="s">
        <v>4061</v>
      </c>
      <c r="D13" s="674" t="s">
        <v>4131</v>
      </c>
      <c r="E13" s="676">
        <v>10</v>
      </c>
      <c r="F13" s="675" t="s">
        <v>4135</v>
      </c>
      <c r="G13" s="676">
        <v>2011</v>
      </c>
      <c r="H13" s="674" t="s">
        <v>4040</v>
      </c>
      <c r="I13" s="615">
        <v>60</v>
      </c>
      <c r="J13" s="682">
        <f t="shared" si="1"/>
        <v>645.83999999999992</v>
      </c>
      <c r="K13" s="682">
        <f t="shared" si="2"/>
        <v>11</v>
      </c>
      <c r="L13" s="682">
        <v>60</v>
      </c>
      <c r="M13" s="686">
        <v>0.05</v>
      </c>
      <c r="N13" s="687">
        <f t="shared" si="3"/>
        <v>0.17416666666666666</v>
      </c>
      <c r="O13" s="615">
        <v>1200</v>
      </c>
      <c r="P13" s="615">
        <f t="shared" si="4"/>
        <v>775007.99999999988</v>
      </c>
      <c r="Q13" s="688">
        <f t="shared" si="5"/>
        <v>134980.55999999997</v>
      </c>
      <c r="R13" s="682">
        <f t="shared" si="6"/>
        <v>640027.43999999994</v>
      </c>
      <c r="S13" s="618">
        <v>1100</v>
      </c>
      <c r="T13" s="619">
        <f t="shared" si="7"/>
        <v>710423.99999999988</v>
      </c>
    </row>
    <row r="14" spans="2:25" ht="30">
      <c r="B14" s="676">
        <v>7</v>
      </c>
      <c r="C14" s="674" t="s">
        <v>4062</v>
      </c>
      <c r="D14" s="674" t="s">
        <v>4131</v>
      </c>
      <c r="E14" s="676">
        <v>18</v>
      </c>
      <c r="F14" s="675" t="s">
        <v>4135</v>
      </c>
      <c r="G14" s="676">
        <v>2011</v>
      </c>
      <c r="H14" s="674" t="s">
        <v>4040</v>
      </c>
      <c r="I14" s="615">
        <v>118</v>
      </c>
      <c r="J14" s="682">
        <f t="shared" si="1"/>
        <v>1270.1519999999998</v>
      </c>
      <c r="K14" s="682">
        <f t="shared" si="2"/>
        <v>11</v>
      </c>
      <c r="L14" s="682">
        <v>60</v>
      </c>
      <c r="M14" s="686">
        <v>0.05</v>
      </c>
      <c r="N14" s="687">
        <f t="shared" si="3"/>
        <v>0.17416666666666666</v>
      </c>
      <c r="O14" s="615">
        <v>1200</v>
      </c>
      <c r="P14" s="615">
        <f t="shared" si="4"/>
        <v>1524182.3999999997</v>
      </c>
      <c r="Q14" s="688">
        <f t="shared" si="5"/>
        <v>265461.76799999992</v>
      </c>
      <c r="R14" s="682">
        <f t="shared" si="6"/>
        <v>1258720.6319999998</v>
      </c>
      <c r="S14" s="618">
        <v>1100</v>
      </c>
      <c r="T14" s="619">
        <f t="shared" si="7"/>
        <v>1397167.1999999997</v>
      </c>
    </row>
    <row r="15" spans="2:25" ht="30">
      <c r="B15" s="676">
        <v>8</v>
      </c>
      <c r="C15" s="674" t="s">
        <v>4063</v>
      </c>
      <c r="D15" s="674" t="s">
        <v>4131</v>
      </c>
      <c r="E15" s="676">
        <v>12</v>
      </c>
      <c r="F15" s="675" t="s">
        <v>4135</v>
      </c>
      <c r="G15" s="676">
        <v>2011</v>
      </c>
      <c r="H15" s="674" t="s">
        <v>4040</v>
      </c>
      <c r="I15" s="615">
        <v>30</v>
      </c>
      <c r="J15" s="682">
        <f t="shared" si="1"/>
        <v>322.91999999999996</v>
      </c>
      <c r="K15" s="682">
        <f t="shared" si="2"/>
        <v>11</v>
      </c>
      <c r="L15" s="682">
        <v>60</v>
      </c>
      <c r="M15" s="686">
        <v>0.05</v>
      </c>
      <c r="N15" s="687">
        <f t="shared" si="3"/>
        <v>0.17416666666666666</v>
      </c>
      <c r="O15" s="615">
        <v>1200</v>
      </c>
      <c r="P15" s="615">
        <f t="shared" si="4"/>
        <v>387503.99999999994</v>
      </c>
      <c r="Q15" s="688">
        <f t="shared" si="5"/>
        <v>67490.279999999984</v>
      </c>
      <c r="R15" s="682">
        <f t="shared" si="6"/>
        <v>320013.71999999997</v>
      </c>
      <c r="S15" s="618">
        <v>1100</v>
      </c>
      <c r="T15" s="619">
        <f t="shared" si="7"/>
        <v>355211.99999999994</v>
      </c>
    </row>
    <row r="16" spans="2:25" ht="30">
      <c r="B16" s="676">
        <v>9</v>
      </c>
      <c r="C16" s="674" t="s">
        <v>4064</v>
      </c>
      <c r="D16" s="674" t="s">
        <v>4131</v>
      </c>
      <c r="E16" s="676">
        <v>10</v>
      </c>
      <c r="F16" s="675" t="s">
        <v>4135</v>
      </c>
      <c r="G16" s="676">
        <v>2011</v>
      </c>
      <c r="H16" s="674" t="s">
        <v>4040</v>
      </c>
      <c r="I16" s="615">
        <v>156</v>
      </c>
      <c r="J16" s="682">
        <f t="shared" si="1"/>
        <v>1679.184</v>
      </c>
      <c r="K16" s="682">
        <f t="shared" si="2"/>
        <v>11</v>
      </c>
      <c r="L16" s="682">
        <v>60</v>
      </c>
      <c r="M16" s="686">
        <v>0.05</v>
      </c>
      <c r="N16" s="687">
        <f t="shared" si="3"/>
        <v>0.17416666666666666</v>
      </c>
      <c r="O16" s="615">
        <v>1200</v>
      </c>
      <c r="P16" s="615">
        <f t="shared" si="4"/>
        <v>2015020.8</v>
      </c>
      <c r="Q16" s="688">
        <f t="shared" si="5"/>
        <v>350949.45600000001</v>
      </c>
      <c r="R16" s="682">
        <f t="shared" si="6"/>
        <v>1664071.344</v>
      </c>
      <c r="S16" s="618">
        <v>1100</v>
      </c>
      <c r="T16" s="619">
        <f t="shared" si="7"/>
        <v>1847102.4</v>
      </c>
    </row>
    <row r="17" spans="2:20" ht="30">
      <c r="B17" s="676">
        <v>10</v>
      </c>
      <c r="C17" s="674" t="s">
        <v>4065</v>
      </c>
      <c r="D17" s="674" t="s">
        <v>4131</v>
      </c>
      <c r="E17" s="676">
        <v>10</v>
      </c>
      <c r="F17" s="675" t="s">
        <v>4135</v>
      </c>
      <c r="G17" s="676">
        <v>2011</v>
      </c>
      <c r="H17" s="674" t="s">
        <v>4040</v>
      </c>
      <c r="I17" s="615">
        <v>108</v>
      </c>
      <c r="J17" s="682">
        <f t="shared" si="1"/>
        <v>1162.5119999999999</v>
      </c>
      <c r="K17" s="682">
        <f t="shared" si="2"/>
        <v>11</v>
      </c>
      <c r="L17" s="682">
        <v>60</v>
      </c>
      <c r="M17" s="686">
        <v>0.05</v>
      </c>
      <c r="N17" s="687">
        <f t="shared" si="3"/>
        <v>0.17416666666666666</v>
      </c>
      <c r="O17" s="615">
        <v>1200</v>
      </c>
      <c r="P17" s="615">
        <f t="shared" si="4"/>
        <v>1395014.4</v>
      </c>
      <c r="Q17" s="688">
        <f t="shared" si="5"/>
        <v>242965.00799999997</v>
      </c>
      <c r="R17" s="682">
        <f t="shared" si="6"/>
        <v>1152049.392</v>
      </c>
      <c r="S17" s="618">
        <v>1100</v>
      </c>
      <c r="T17" s="619">
        <f t="shared" si="7"/>
        <v>1278763.2</v>
      </c>
    </row>
    <row r="18" spans="2:20" ht="30">
      <c r="B18" s="676">
        <v>11</v>
      </c>
      <c r="C18" s="674" t="s">
        <v>4066</v>
      </c>
      <c r="D18" s="674" t="s">
        <v>4131</v>
      </c>
      <c r="E18" s="676">
        <v>10</v>
      </c>
      <c r="F18" s="675" t="s">
        <v>4135</v>
      </c>
      <c r="G18" s="676">
        <v>2011</v>
      </c>
      <c r="H18" s="674" t="s">
        <v>4040</v>
      </c>
      <c r="I18" s="615">
        <v>376</v>
      </c>
      <c r="J18" s="682">
        <f t="shared" si="1"/>
        <v>4047.2639999999997</v>
      </c>
      <c r="K18" s="682">
        <f t="shared" si="2"/>
        <v>11</v>
      </c>
      <c r="L18" s="682">
        <v>60</v>
      </c>
      <c r="M18" s="686">
        <v>0.05</v>
      </c>
      <c r="N18" s="687">
        <f t="shared" si="3"/>
        <v>0.17416666666666666</v>
      </c>
      <c r="O18" s="615">
        <v>1200</v>
      </c>
      <c r="P18" s="615">
        <f t="shared" si="4"/>
        <v>4856716.8</v>
      </c>
      <c r="Q18" s="688">
        <f t="shared" si="5"/>
        <v>845878.17599999998</v>
      </c>
      <c r="R18" s="682">
        <f t="shared" si="6"/>
        <v>4010838.6239999998</v>
      </c>
      <c r="S18" s="618">
        <v>1100</v>
      </c>
      <c r="T18" s="619">
        <f t="shared" si="7"/>
        <v>4451990.3999999994</v>
      </c>
    </row>
    <row r="19" spans="2:20" ht="45">
      <c r="B19" s="676">
        <v>12</v>
      </c>
      <c r="C19" s="674" t="s">
        <v>4067</v>
      </c>
      <c r="D19" s="674" t="s">
        <v>4131</v>
      </c>
      <c r="E19" s="676">
        <v>12</v>
      </c>
      <c r="F19" s="677" t="s">
        <v>4136</v>
      </c>
      <c r="G19" s="676">
        <v>2011</v>
      </c>
      <c r="H19" s="674" t="s">
        <v>4040</v>
      </c>
      <c r="I19" s="615">
        <v>860</v>
      </c>
      <c r="J19" s="682">
        <f t="shared" si="1"/>
        <v>9257.0399999999991</v>
      </c>
      <c r="K19" s="682">
        <f t="shared" si="2"/>
        <v>11</v>
      </c>
      <c r="L19" s="682">
        <v>45</v>
      </c>
      <c r="M19" s="686">
        <v>0.05</v>
      </c>
      <c r="N19" s="687">
        <f t="shared" si="3"/>
        <v>0.23222222222222222</v>
      </c>
      <c r="O19" s="615">
        <v>800</v>
      </c>
      <c r="P19" s="615">
        <f t="shared" si="4"/>
        <v>7405631.9999999991</v>
      </c>
      <c r="Q19" s="688">
        <f t="shared" si="5"/>
        <v>1719752.3199999998</v>
      </c>
      <c r="R19" s="682">
        <f t="shared" si="6"/>
        <v>5685879.6799999997</v>
      </c>
      <c r="S19" s="618">
        <v>1100</v>
      </c>
      <c r="T19" s="619">
        <f t="shared" si="7"/>
        <v>10182743.999999998</v>
      </c>
    </row>
    <row r="20" spans="2:20" ht="45">
      <c r="B20" s="676">
        <v>13</v>
      </c>
      <c r="C20" s="674" t="s">
        <v>4068</v>
      </c>
      <c r="D20" s="674" t="s">
        <v>4131</v>
      </c>
      <c r="E20" s="676">
        <v>24</v>
      </c>
      <c r="F20" s="677" t="s">
        <v>4136</v>
      </c>
      <c r="G20" s="676">
        <v>2011</v>
      </c>
      <c r="H20" s="674" t="s">
        <v>4040</v>
      </c>
      <c r="I20" s="615">
        <v>327</v>
      </c>
      <c r="J20" s="682">
        <f t="shared" si="1"/>
        <v>3519.828</v>
      </c>
      <c r="K20" s="682">
        <f t="shared" si="2"/>
        <v>11</v>
      </c>
      <c r="L20" s="682">
        <v>45</v>
      </c>
      <c r="M20" s="686">
        <v>0.05</v>
      </c>
      <c r="N20" s="687">
        <f t="shared" si="3"/>
        <v>0.23222222222222222</v>
      </c>
      <c r="O20" s="615">
        <v>900</v>
      </c>
      <c r="P20" s="615">
        <f t="shared" si="4"/>
        <v>3167845.2</v>
      </c>
      <c r="Q20" s="688">
        <f t="shared" si="5"/>
        <v>735644.05200000003</v>
      </c>
      <c r="R20" s="682">
        <f t="shared" si="6"/>
        <v>2432201.148</v>
      </c>
      <c r="S20" s="618">
        <v>1100</v>
      </c>
      <c r="T20" s="619">
        <f t="shared" si="7"/>
        <v>3871810.8</v>
      </c>
    </row>
    <row r="21" spans="2:20" ht="45">
      <c r="B21" s="676">
        <v>14</v>
      </c>
      <c r="C21" s="674" t="s">
        <v>4038</v>
      </c>
      <c r="D21" s="674" t="s">
        <v>4131</v>
      </c>
      <c r="E21" s="676">
        <v>22</v>
      </c>
      <c r="F21" s="677" t="s">
        <v>4136</v>
      </c>
      <c r="G21" s="676">
        <v>2011</v>
      </c>
      <c r="H21" s="674" t="s">
        <v>4040</v>
      </c>
      <c r="I21" s="615">
        <v>135</v>
      </c>
      <c r="J21" s="682">
        <f t="shared" si="1"/>
        <v>1453.1399999999999</v>
      </c>
      <c r="K21" s="682">
        <f t="shared" si="2"/>
        <v>11</v>
      </c>
      <c r="L21" s="682">
        <v>45</v>
      </c>
      <c r="M21" s="686">
        <v>0.05</v>
      </c>
      <c r="N21" s="687">
        <f t="shared" si="3"/>
        <v>0.23222222222222222</v>
      </c>
      <c r="O21" s="615">
        <v>900</v>
      </c>
      <c r="P21" s="615">
        <f t="shared" si="4"/>
        <v>1307826</v>
      </c>
      <c r="Q21" s="688">
        <f t="shared" si="5"/>
        <v>303706.26</v>
      </c>
      <c r="R21" s="682">
        <f t="shared" si="6"/>
        <v>1004119.74</v>
      </c>
      <c r="S21" s="618">
        <v>1100</v>
      </c>
      <c r="T21" s="619">
        <f t="shared" si="7"/>
        <v>1598453.9999999998</v>
      </c>
    </row>
    <row r="22" spans="2:20" ht="45">
      <c r="B22" s="676">
        <v>15</v>
      </c>
      <c r="C22" s="674" t="s">
        <v>4054</v>
      </c>
      <c r="D22" s="674" t="s">
        <v>4131</v>
      </c>
      <c r="E22" s="676">
        <v>10</v>
      </c>
      <c r="F22" s="677" t="s">
        <v>4136</v>
      </c>
      <c r="G22" s="676">
        <v>2011</v>
      </c>
      <c r="H22" s="674" t="s">
        <v>4040</v>
      </c>
      <c r="I22" s="615">
        <v>147</v>
      </c>
      <c r="J22" s="682">
        <f t="shared" si="1"/>
        <v>1582.308</v>
      </c>
      <c r="K22" s="682">
        <f t="shared" si="2"/>
        <v>11</v>
      </c>
      <c r="L22" s="682">
        <v>45</v>
      </c>
      <c r="M22" s="686">
        <v>0.05</v>
      </c>
      <c r="N22" s="687">
        <f t="shared" si="3"/>
        <v>0.23222222222222222</v>
      </c>
      <c r="O22" s="615">
        <v>800</v>
      </c>
      <c r="P22" s="615">
        <f t="shared" si="4"/>
        <v>1265846.3999999999</v>
      </c>
      <c r="Q22" s="688">
        <f t="shared" si="5"/>
        <v>293957.66399999999</v>
      </c>
      <c r="R22" s="682">
        <f t="shared" si="6"/>
        <v>971888.73599999992</v>
      </c>
      <c r="S22" s="618">
        <v>1100</v>
      </c>
      <c r="T22" s="619">
        <f t="shared" si="7"/>
        <v>1740538.8</v>
      </c>
    </row>
    <row r="23" spans="2:20" ht="45">
      <c r="B23" s="676">
        <v>16</v>
      </c>
      <c r="C23" s="674" t="s">
        <v>4055</v>
      </c>
      <c r="D23" s="674" t="s">
        <v>4131</v>
      </c>
      <c r="E23" s="676">
        <v>14</v>
      </c>
      <c r="F23" s="677" t="s">
        <v>4136</v>
      </c>
      <c r="G23" s="676">
        <v>2011</v>
      </c>
      <c r="H23" s="674" t="s">
        <v>4040</v>
      </c>
      <c r="I23" s="615">
        <v>152</v>
      </c>
      <c r="J23" s="682">
        <f t="shared" si="1"/>
        <v>1636.1279999999999</v>
      </c>
      <c r="K23" s="682">
        <f t="shared" si="2"/>
        <v>11</v>
      </c>
      <c r="L23" s="682">
        <v>45</v>
      </c>
      <c r="M23" s="686">
        <v>0.05</v>
      </c>
      <c r="N23" s="687">
        <f t="shared" si="3"/>
        <v>0.23222222222222222</v>
      </c>
      <c r="O23" s="615">
        <v>800</v>
      </c>
      <c r="P23" s="615">
        <f t="shared" si="4"/>
        <v>1308902.3999999999</v>
      </c>
      <c r="Q23" s="688">
        <f t="shared" si="5"/>
        <v>303956.22399999999</v>
      </c>
      <c r="R23" s="682">
        <f t="shared" si="6"/>
        <v>1004946.176</v>
      </c>
      <c r="S23" s="618">
        <v>1100</v>
      </c>
      <c r="T23" s="619">
        <f t="shared" si="7"/>
        <v>1799740.7999999998</v>
      </c>
    </row>
    <row r="24" spans="2:20" ht="45">
      <c r="B24" s="676">
        <v>17</v>
      </c>
      <c r="C24" s="674" t="s">
        <v>4056</v>
      </c>
      <c r="D24" s="674" t="s">
        <v>4131</v>
      </c>
      <c r="E24" s="676">
        <v>22</v>
      </c>
      <c r="F24" s="677" t="s">
        <v>4136</v>
      </c>
      <c r="G24" s="676">
        <v>2011</v>
      </c>
      <c r="H24" s="674" t="s">
        <v>4040</v>
      </c>
      <c r="I24" s="615">
        <v>284</v>
      </c>
      <c r="J24" s="682">
        <f t="shared" si="1"/>
        <v>3056.9759999999997</v>
      </c>
      <c r="K24" s="682">
        <f t="shared" si="2"/>
        <v>11</v>
      </c>
      <c r="L24" s="682">
        <v>45</v>
      </c>
      <c r="M24" s="686">
        <v>0.05</v>
      </c>
      <c r="N24" s="687">
        <f t="shared" si="3"/>
        <v>0.23222222222222222</v>
      </c>
      <c r="O24" s="615">
        <v>800</v>
      </c>
      <c r="P24" s="615">
        <f t="shared" si="4"/>
        <v>2445580.7999999998</v>
      </c>
      <c r="Q24" s="688">
        <f t="shared" si="5"/>
        <v>567918.20799999998</v>
      </c>
      <c r="R24" s="682">
        <f t="shared" si="6"/>
        <v>1877662.5919999997</v>
      </c>
      <c r="S24" s="618">
        <v>1100</v>
      </c>
      <c r="T24" s="619">
        <f t="shared" si="7"/>
        <v>3362673.5999999996</v>
      </c>
    </row>
    <row r="25" spans="2:20" ht="45">
      <c r="B25" s="676">
        <v>18</v>
      </c>
      <c r="C25" s="674" t="s">
        <v>4057</v>
      </c>
      <c r="D25" s="674" t="s">
        <v>4131</v>
      </c>
      <c r="E25" s="676">
        <v>12</v>
      </c>
      <c r="F25" s="677" t="s">
        <v>4136</v>
      </c>
      <c r="G25" s="676">
        <v>2011</v>
      </c>
      <c r="H25" s="674" t="s">
        <v>4040</v>
      </c>
      <c r="I25" s="615">
        <v>15</v>
      </c>
      <c r="J25" s="682">
        <f t="shared" si="1"/>
        <v>161.45999999999998</v>
      </c>
      <c r="K25" s="682">
        <f t="shared" si="2"/>
        <v>11</v>
      </c>
      <c r="L25" s="682">
        <v>45</v>
      </c>
      <c r="M25" s="686">
        <v>0.05</v>
      </c>
      <c r="N25" s="687">
        <f t="shared" si="3"/>
        <v>0.23222222222222222</v>
      </c>
      <c r="O25" s="615">
        <v>800</v>
      </c>
      <c r="P25" s="615">
        <f t="shared" si="4"/>
        <v>129167.99999999999</v>
      </c>
      <c r="Q25" s="688">
        <f t="shared" si="5"/>
        <v>29995.679999999997</v>
      </c>
      <c r="R25" s="682">
        <f t="shared" si="6"/>
        <v>99172.319999999992</v>
      </c>
      <c r="S25" s="618">
        <v>1100</v>
      </c>
      <c r="T25" s="619">
        <f t="shared" si="7"/>
        <v>177605.99999999997</v>
      </c>
    </row>
    <row r="26" spans="2:20" ht="45">
      <c r="B26" s="676">
        <v>19</v>
      </c>
      <c r="C26" s="674" t="s">
        <v>4058</v>
      </c>
      <c r="D26" s="674" t="s">
        <v>4131</v>
      </c>
      <c r="E26" s="676">
        <v>17</v>
      </c>
      <c r="F26" s="677" t="s">
        <v>4136</v>
      </c>
      <c r="G26" s="676">
        <v>2011</v>
      </c>
      <c r="H26" s="674" t="s">
        <v>4040</v>
      </c>
      <c r="I26" s="615">
        <v>6</v>
      </c>
      <c r="J26" s="682">
        <f t="shared" si="1"/>
        <v>64.584000000000003</v>
      </c>
      <c r="K26" s="682">
        <f t="shared" si="2"/>
        <v>11</v>
      </c>
      <c r="L26" s="682">
        <v>45</v>
      </c>
      <c r="M26" s="686">
        <v>0.05</v>
      </c>
      <c r="N26" s="687">
        <f t="shared" si="3"/>
        <v>0.23222222222222222</v>
      </c>
      <c r="O26" s="615">
        <v>800</v>
      </c>
      <c r="P26" s="615">
        <f t="shared" si="4"/>
        <v>51667.200000000004</v>
      </c>
      <c r="Q26" s="688">
        <f t="shared" si="5"/>
        <v>11998.272000000001</v>
      </c>
      <c r="R26" s="682">
        <f t="shared" si="6"/>
        <v>39668.928</v>
      </c>
      <c r="S26" s="618">
        <v>1100</v>
      </c>
      <c r="T26" s="619">
        <f t="shared" si="7"/>
        <v>71042.400000000009</v>
      </c>
    </row>
    <row r="27" spans="2:20">
      <c r="B27" s="679"/>
      <c r="C27" s="678"/>
      <c r="D27" s="678"/>
      <c r="E27" s="679"/>
      <c r="F27" s="678"/>
      <c r="G27" s="678"/>
      <c r="H27" s="678" t="s">
        <v>4027</v>
      </c>
      <c r="I27" s="680">
        <f>SUM(I8:I26)</f>
        <v>12338</v>
      </c>
      <c r="J27" s="680">
        <f>SUM(J8:J26)</f>
        <v>132806.23199999996</v>
      </c>
      <c r="K27" s="680"/>
      <c r="L27" s="680"/>
      <c r="M27" s="680"/>
      <c r="N27" s="680"/>
      <c r="O27" s="680"/>
      <c r="P27" s="680">
        <f t="shared" ref="P27:R27" si="8">SUM(P8:P26)</f>
        <v>132020460.00000001</v>
      </c>
      <c r="Q27" s="680">
        <f t="shared" si="8"/>
        <v>29660728.240000002</v>
      </c>
      <c r="R27" s="680">
        <f t="shared" si="8"/>
        <v>102359731.75999999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K43"/>
  <sheetViews>
    <sheetView workbookViewId="0">
      <selection activeCell="D17" sqref="D17"/>
    </sheetView>
  </sheetViews>
  <sheetFormatPr defaultRowHeight="15"/>
  <cols>
    <col min="6" max="6" width="18.42578125" bestFit="1" customWidth="1"/>
    <col min="7" max="7" width="28.42578125" bestFit="1" customWidth="1"/>
    <col min="8" max="8" width="12.5703125" bestFit="1" customWidth="1"/>
    <col min="9" max="9" width="7" bestFit="1" customWidth="1"/>
    <col min="10" max="10" width="4.85546875" style="585" bestFit="1" customWidth="1"/>
    <col min="11" max="11" width="4" bestFit="1" customWidth="1"/>
  </cols>
  <sheetData>
    <row r="4" spans="6:11" ht="15.75" thickBot="1"/>
    <row r="5" spans="6:11">
      <c r="F5" s="622"/>
      <c r="G5" s="624"/>
      <c r="H5" s="626" t="s">
        <v>4071</v>
      </c>
      <c r="I5" s="672"/>
      <c r="J5" s="703"/>
      <c r="K5" s="704"/>
    </row>
    <row r="6" spans="6:11" ht="33.75" customHeight="1">
      <c r="F6" s="623" t="s">
        <v>4069</v>
      </c>
      <c r="G6" s="625" t="s">
        <v>4070</v>
      </c>
      <c r="H6" s="627" t="s">
        <v>4072</v>
      </c>
      <c r="I6" s="625"/>
      <c r="J6" s="665" t="s">
        <v>374</v>
      </c>
      <c r="K6" s="638"/>
    </row>
    <row r="7" spans="6:11" ht="15.75" customHeight="1" thickBot="1">
      <c r="F7" s="661"/>
      <c r="G7" s="662"/>
      <c r="H7" s="662"/>
      <c r="I7" s="639"/>
      <c r="J7" s="666"/>
      <c r="K7" s="663"/>
    </row>
    <row r="8" spans="6:11" ht="15.75" customHeight="1" thickTop="1">
      <c r="F8" s="640" t="s">
        <v>4073</v>
      </c>
      <c r="G8" s="629" t="s">
        <v>4074</v>
      </c>
      <c r="H8" s="641">
        <v>4203.2299999999996</v>
      </c>
      <c r="I8" s="642">
        <v>1500</v>
      </c>
      <c r="J8" s="667">
        <v>0.63</v>
      </c>
      <c r="K8" s="643"/>
    </row>
    <row r="9" spans="6:11" ht="15.75" thickBot="1">
      <c r="F9" s="631"/>
      <c r="G9" s="630" t="s">
        <v>4075</v>
      </c>
      <c r="H9" s="644"/>
      <c r="I9" s="645"/>
      <c r="J9" s="668"/>
      <c r="K9" s="646"/>
    </row>
    <row r="10" spans="6:11" ht="15.75" customHeight="1" thickTop="1">
      <c r="F10" s="640" t="s">
        <v>4076</v>
      </c>
      <c r="G10" s="629" t="s">
        <v>4077</v>
      </c>
      <c r="H10" s="641">
        <v>3982.68</v>
      </c>
      <c r="I10" s="642">
        <v>1700</v>
      </c>
      <c r="J10" s="667">
        <v>0.68</v>
      </c>
      <c r="K10" s="643"/>
    </row>
    <row r="11" spans="6:11" ht="15.75" thickBot="1">
      <c r="F11" s="631"/>
      <c r="G11" s="630" t="s">
        <v>4078</v>
      </c>
      <c r="H11" s="644"/>
      <c r="I11" s="645"/>
      <c r="J11" s="668"/>
      <c r="K11" s="646"/>
    </row>
    <row r="12" spans="6:11" ht="15.75" customHeight="1" thickTop="1">
      <c r="F12" s="640" t="s">
        <v>4079</v>
      </c>
      <c r="G12" s="629" t="s">
        <v>4074</v>
      </c>
      <c r="H12" s="641">
        <v>1614.6</v>
      </c>
      <c r="I12" s="642">
        <v>1100</v>
      </c>
      <c r="J12" s="667">
        <v>0.18</v>
      </c>
      <c r="K12" s="643"/>
    </row>
    <row r="13" spans="6:11" ht="15.75" thickBot="1">
      <c r="F13" s="631"/>
      <c r="G13" s="630" t="s">
        <v>4080</v>
      </c>
      <c r="H13" s="644"/>
      <c r="I13" s="645"/>
      <c r="J13" s="668"/>
      <c r="K13" s="646"/>
    </row>
    <row r="14" spans="6:11" ht="15.75" customHeight="1" thickTop="1">
      <c r="F14" s="640" t="s">
        <v>4081</v>
      </c>
      <c r="G14" s="629" t="s">
        <v>4074</v>
      </c>
      <c r="H14" s="641">
        <v>2136.5500000000002</v>
      </c>
      <c r="I14" s="642">
        <v>1600</v>
      </c>
      <c r="J14" s="667">
        <v>0.34</v>
      </c>
      <c r="K14" s="647"/>
    </row>
    <row r="15" spans="6:11" ht="15.75" thickBot="1">
      <c r="F15" s="631"/>
      <c r="G15" s="630" t="s">
        <v>4082</v>
      </c>
      <c r="H15" s="644"/>
      <c r="I15" s="645"/>
      <c r="J15" s="668"/>
      <c r="K15" s="648"/>
    </row>
    <row r="16" spans="6:11" ht="21.75" thickTop="1">
      <c r="F16" s="628" t="s">
        <v>4083</v>
      </c>
      <c r="G16" s="649" t="s">
        <v>4085</v>
      </c>
      <c r="H16" s="649">
        <v>219.59</v>
      </c>
      <c r="I16" s="650">
        <v>800</v>
      </c>
      <c r="J16" s="667">
        <v>0.02</v>
      </c>
      <c r="K16" s="647"/>
    </row>
    <row r="17" spans="6:11" ht="15.75" thickBot="1">
      <c r="F17" s="631" t="s">
        <v>4084</v>
      </c>
      <c r="G17" s="651"/>
      <c r="H17" s="651"/>
      <c r="I17" s="630"/>
      <c r="J17" s="668"/>
      <c r="K17" s="648"/>
    </row>
    <row r="18" spans="6:11" ht="16.5" thickTop="1" thickBot="1">
      <c r="F18" s="631" t="s">
        <v>4086</v>
      </c>
      <c r="G18" s="630" t="s">
        <v>4087</v>
      </c>
      <c r="H18" s="633">
        <v>247.57</v>
      </c>
      <c r="I18" s="633">
        <v>900</v>
      </c>
      <c r="J18" s="669">
        <v>0.02</v>
      </c>
      <c r="K18" s="652"/>
    </row>
    <row r="19" spans="6:11" ht="16.5" thickTop="1" thickBot="1">
      <c r="F19" s="631" t="s">
        <v>4088</v>
      </c>
      <c r="G19" s="630" t="s">
        <v>4087</v>
      </c>
      <c r="H19" s="633">
        <v>807.3</v>
      </c>
      <c r="I19" s="633">
        <v>900</v>
      </c>
      <c r="J19" s="669">
        <v>7.0000000000000007E-2</v>
      </c>
      <c r="K19" s="652"/>
    </row>
    <row r="20" spans="6:11" ht="15.75" customHeight="1" thickTop="1">
      <c r="F20" s="640" t="s">
        <v>4089</v>
      </c>
      <c r="G20" s="629" t="s">
        <v>4090</v>
      </c>
      <c r="H20" s="649">
        <v>182.99</v>
      </c>
      <c r="I20" s="650">
        <v>800</v>
      </c>
      <c r="J20" s="667">
        <v>0.01</v>
      </c>
      <c r="K20" s="647"/>
    </row>
    <row r="21" spans="6:11" ht="15.75" thickBot="1">
      <c r="F21" s="631"/>
      <c r="G21" s="630" t="s">
        <v>4091</v>
      </c>
      <c r="H21" s="651"/>
      <c r="I21" s="630"/>
      <c r="J21" s="668"/>
      <c r="K21" s="648"/>
    </row>
    <row r="22" spans="6:11" ht="15.75" customHeight="1" thickTop="1">
      <c r="F22" s="640" t="s">
        <v>4092</v>
      </c>
      <c r="G22" s="629" t="s">
        <v>4074</v>
      </c>
      <c r="H22" s="649">
        <v>301.39</v>
      </c>
      <c r="I22" s="650">
        <v>800</v>
      </c>
      <c r="J22" s="667">
        <v>0.02</v>
      </c>
      <c r="K22" s="647"/>
    </row>
    <row r="23" spans="6:11" ht="15.75" thickBot="1">
      <c r="F23" s="631"/>
      <c r="G23" s="630" t="s">
        <v>4093</v>
      </c>
      <c r="H23" s="651"/>
      <c r="I23" s="630"/>
      <c r="J23" s="668"/>
      <c r="K23" s="648"/>
    </row>
    <row r="24" spans="6:11" ht="15.75" customHeight="1" thickTop="1">
      <c r="F24" s="640" t="s">
        <v>4094</v>
      </c>
      <c r="G24" s="629" t="s">
        <v>4074</v>
      </c>
      <c r="H24" s="649">
        <v>64.58</v>
      </c>
      <c r="I24" s="650">
        <v>800</v>
      </c>
      <c r="J24" s="667">
        <v>0.01</v>
      </c>
      <c r="K24" s="647"/>
    </row>
    <row r="25" spans="6:11" ht="15.75" thickBot="1">
      <c r="F25" s="631"/>
      <c r="G25" s="630" t="s">
        <v>4093</v>
      </c>
      <c r="H25" s="651"/>
      <c r="I25" s="630"/>
      <c r="J25" s="668"/>
      <c r="K25" s="648"/>
    </row>
    <row r="26" spans="6:11" ht="16.5" customHeight="1" thickTop="1" thickBot="1">
      <c r="F26" s="653" t="s">
        <v>4095</v>
      </c>
      <c r="G26" s="654"/>
      <c r="H26" s="634">
        <v>13760</v>
      </c>
      <c r="I26" s="655"/>
      <c r="J26" s="670" t="s">
        <v>4043</v>
      </c>
      <c r="K26" s="664">
        <v>1.97</v>
      </c>
    </row>
    <row r="27" spans="6:11" ht="15.75" customHeight="1" thickTop="1">
      <c r="F27" s="640" t="s">
        <v>4096</v>
      </c>
      <c r="G27" s="629" t="s">
        <v>4097</v>
      </c>
      <c r="H27" s="649" t="s">
        <v>4099</v>
      </c>
      <c r="I27" s="656">
        <v>2200</v>
      </c>
      <c r="J27" s="667">
        <v>3.03</v>
      </c>
      <c r="K27" s="643"/>
    </row>
    <row r="28" spans="6:11" ht="15.75" thickBot="1">
      <c r="F28" s="631"/>
      <c r="G28" s="630" t="s">
        <v>4098</v>
      </c>
      <c r="H28" s="651"/>
      <c r="I28" s="657"/>
      <c r="J28" s="668"/>
      <c r="K28" s="646"/>
    </row>
    <row r="29" spans="6:11" ht="15.75" customHeight="1" thickTop="1">
      <c r="F29" s="640" t="s">
        <v>4100</v>
      </c>
      <c r="G29" s="629" t="s">
        <v>4101</v>
      </c>
      <c r="H29" s="649" t="s">
        <v>4103</v>
      </c>
      <c r="I29" s="656">
        <v>7000</v>
      </c>
      <c r="J29" s="667">
        <v>0.63</v>
      </c>
      <c r="K29" s="643"/>
    </row>
    <row r="30" spans="6:11" ht="15.75" thickBot="1">
      <c r="F30" s="631"/>
      <c r="G30" s="630" t="s">
        <v>4102</v>
      </c>
      <c r="H30" s="651"/>
      <c r="I30" s="657"/>
      <c r="J30" s="668"/>
      <c r="K30" s="646"/>
    </row>
    <row r="31" spans="6:11" ht="15.75" customHeight="1" thickTop="1">
      <c r="F31" s="640" t="s">
        <v>4104</v>
      </c>
      <c r="G31" s="629" t="s">
        <v>4105</v>
      </c>
      <c r="H31" s="649" t="s">
        <v>4107</v>
      </c>
      <c r="I31" s="656">
        <v>3000</v>
      </c>
      <c r="J31" s="667">
        <v>0.15</v>
      </c>
      <c r="K31" s="643"/>
    </row>
    <row r="32" spans="6:11" ht="15.75" thickBot="1">
      <c r="F32" s="631"/>
      <c r="G32" s="630" t="s">
        <v>4106</v>
      </c>
      <c r="H32" s="651"/>
      <c r="I32" s="657"/>
      <c r="J32" s="668"/>
      <c r="K32" s="646"/>
    </row>
    <row r="33" spans="6:11" ht="15.75" thickTop="1">
      <c r="F33" s="640" t="s">
        <v>4108</v>
      </c>
      <c r="G33" s="629" t="s">
        <v>4109</v>
      </c>
      <c r="H33" s="649" t="s">
        <v>4111</v>
      </c>
      <c r="I33" s="650">
        <v>500</v>
      </c>
      <c r="J33" s="667">
        <v>0.05</v>
      </c>
      <c r="K33" s="643"/>
    </row>
    <row r="34" spans="6:11" ht="15.75" thickBot="1">
      <c r="F34" s="631"/>
      <c r="G34" s="630" t="s">
        <v>4110</v>
      </c>
      <c r="H34" s="651"/>
      <c r="I34" s="630"/>
      <c r="J34" s="668"/>
      <c r="K34" s="646"/>
    </row>
    <row r="35" spans="6:11" ht="15.75" thickTop="1">
      <c r="F35" s="628" t="s">
        <v>4112</v>
      </c>
      <c r="G35" s="635"/>
      <c r="H35" s="649" t="s">
        <v>4115</v>
      </c>
      <c r="I35" s="656">
        <v>2000</v>
      </c>
      <c r="J35" s="667">
        <v>0.9</v>
      </c>
      <c r="K35" s="643"/>
    </row>
    <row r="36" spans="6:11" ht="21.75" thickBot="1">
      <c r="F36" s="631" t="s">
        <v>4113</v>
      </c>
      <c r="G36" s="629" t="s">
        <v>4114</v>
      </c>
      <c r="H36" s="651"/>
      <c r="I36" s="657"/>
      <c r="J36" s="668"/>
      <c r="K36" s="646"/>
    </row>
    <row r="37" spans="6:11" ht="16.5" thickTop="1" thickBot="1">
      <c r="F37" s="631" t="s">
        <v>4116</v>
      </c>
      <c r="G37" s="632"/>
      <c r="H37" s="630" t="s">
        <v>4115</v>
      </c>
      <c r="I37" s="636">
        <v>1500</v>
      </c>
      <c r="J37" s="669">
        <v>0.68</v>
      </c>
      <c r="K37" s="652"/>
    </row>
    <row r="38" spans="6:11" ht="16.5" thickTop="1" thickBot="1">
      <c r="F38" s="631" t="s">
        <v>4117</v>
      </c>
      <c r="G38" s="637" t="s">
        <v>4118</v>
      </c>
      <c r="H38" s="630" t="s">
        <v>4119</v>
      </c>
      <c r="I38" s="636">
        <v>7000</v>
      </c>
      <c r="J38" s="669">
        <v>1.05</v>
      </c>
      <c r="K38" s="652"/>
    </row>
    <row r="39" spans="6:11" ht="16.5" thickTop="1" thickBot="1">
      <c r="F39" s="631" t="s">
        <v>4120</v>
      </c>
      <c r="G39" s="637" t="s">
        <v>4118</v>
      </c>
      <c r="H39" s="630" t="s">
        <v>4121</v>
      </c>
      <c r="I39" s="633">
        <v>22</v>
      </c>
      <c r="J39" s="669">
        <v>0.02</v>
      </c>
      <c r="K39" s="652"/>
    </row>
    <row r="40" spans="6:11" ht="16.5" customHeight="1" thickTop="1" thickBot="1">
      <c r="F40" s="653" t="s">
        <v>4122</v>
      </c>
      <c r="G40" s="654"/>
      <c r="H40" s="658"/>
      <c r="I40" s="659"/>
      <c r="J40" s="671">
        <v>6.5</v>
      </c>
      <c r="K40" s="660"/>
    </row>
    <row r="41" spans="6:11" ht="16.5" thickTop="1" thickBot="1">
      <c r="F41" s="696"/>
      <c r="G41" s="697"/>
      <c r="H41" s="697"/>
      <c r="I41" s="697"/>
      <c r="J41" s="697"/>
      <c r="K41" s="697"/>
    </row>
    <row r="42" spans="6:11" ht="16.5" thickTop="1" thickBot="1">
      <c r="F42" s="698" t="s">
        <v>111</v>
      </c>
      <c r="G42" s="699"/>
      <c r="H42" s="700"/>
      <c r="I42" s="673"/>
      <c r="J42" s="701">
        <v>8.4700000000000006</v>
      </c>
      <c r="K42" s="702"/>
    </row>
    <row r="43" spans="6:11" ht="15.75" thickTop="1"/>
  </sheetData>
  <mergeCells count="4">
    <mergeCell ref="F41:K41"/>
    <mergeCell ref="F42:H42"/>
    <mergeCell ref="J42:K42"/>
    <mergeCell ref="J5:K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22"/>
  <sheetViews>
    <sheetView workbookViewId="0">
      <selection activeCell="C4" sqref="C4:C22"/>
    </sheetView>
  </sheetViews>
  <sheetFormatPr defaultRowHeight="15"/>
  <cols>
    <col min="3" max="3" width="82.5703125" customWidth="1"/>
  </cols>
  <sheetData>
    <row r="3" spans="3:3" ht="15.75" thickBot="1"/>
    <row r="4" spans="3:3" ht="15.75" thickBot="1">
      <c r="C4" s="621" t="s">
        <v>4039</v>
      </c>
    </row>
    <row r="5" spans="3:3" ht="15.75" thickBot="1">
      <c r="C5" s="621" t="s">
        <v>4041</v>
      </c>
    </row>
    <row r="6" spans="3:3" ht="15.75" thickBot="1">
      <c r="C6" s="621" t="s">
        <v>4042</v>
      </c>
    </row>
    <row r="7" spans="3:3" ht="15.75" thickBot="1">
      <c r="C7" s="621" t="s">
        <v>4044</v>
      </c>
    </row>
    <row r="8" spans="3:3" ht="15.75" thickBot="1">
      <c r="C8" s="621" t="s">
        <v>4045</v>
      </c>
    </row>
    <row r="9" spans="3:3" ht="15.75" thickBot="1">
      <c r="C9" s="621" t="s">
        <v>4046</v>
      </c>
    </row>
    <row r="10" spans="3:3" ht="15.75" thickBot="1">
      <c r="C10" s="621" t="s">
        <v>4047</v>
      </c>
    </row>
    <row r="11" spans="3:3" ht="15.75" thickBot="1">
      <c r="C11" s="621" t="s">
        <v>4048</v>
      </c>
    </row>
    <row r="12" spans="3:3" ht="15.75" thickBot="1">
      <c r="C12" s="621" t="s">
        <v>4049</v>
      </c>
    </row>
    <row r="13" spans="3:3" ht="15.75" thickBot="1">
      <c r="C13" s="621" t="s">
        <v>4050</v>
      </c>
    </row>
    <row r="14" spans="3:3" ht="15.75" thickBot="1">
      <c r="C14" s="621" t="s">
        <v>4051</v>
      </c>
    </row>
    <row r="15" spans="3:3" ht="15.75" thickBot="1">
      <c r="C15" s="621" t="s">
        <v>4052</v>
      </c>
    </row>
    <row r="16" spans="3:3" ht="15.75" thickBot="1">
      <c r="C16" s="621" t="s">
        <v>4053</v>
      </c>
    </row>
    <row r="17" spans="3:3" ht="15.75" thickBot="1">
      <c r="C17" s="621" t="s">
        <v>4038</v>
      </c>
    </row>
    <row r="18" spans="3:3" ht="15.75" thickBot="1">
      <c r="C18" s="621" t="s">
        <v>4054</v>
      </c>
    </row>
    <row r="19" spans="3:3" ht="15.75" thickBot="1">
      <c r="C19" s="621" t="s">
        <v>4055</v>
      </c>
    </row>
    <row r="20" spans="3:3" ht="15.75" thickBot="1">
      <c r="C20" s="621" t="s">
        <v>4056</v>
      </c>
    </row>
    <row r="21" spans="3:3" ht="15.75" thickBot="1">
      <c r="C21" s="621" t="s">
        <v>4057</v>
      </c>
    </row>
    <row r="22" spans="3:3" ht="15.75" thickBot="1">
      <c r="C22" s="621" t="s">
        <v>4058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B5:AO304"/>
  <sheetViews>
    <sheetView topLeftCell="J1" workbookViewId="0">
      <selection activeCell="AO6" sqref="AO6"/>
    </sheetView>
  </sheetViews>
  <sheetFormatPr defaultRowHeight="12.75"/>
  <cols>
    <col min="1" max="1" width="9.140625" style="485"/>
    <col min="2" max="2" width="7" style="485" bestFit="1" customWidth="1"/>
    <col min="3" max="3" width="24.5703125" style="485" bestFit="1" customWidth="1"/>
    <col min="4" max="4" width="45.5703125" style="485" customWidth="1"/>
    <col min="5" max="5" width="19.7109375" style="485" bestFit="1" customWidth="1"/>
    <col min="6" max="6" width="10.85546875" style="497" bestFit="1" customWidth="1"/>
    <col min="7" max="7" width="18.28515625" style="485" bestFit="1" customWidth="1"/>
    <col min="8" max="8" width="22.28515625" style="485" customWidth="1"/>
    <col min="9" max="9" width="21.42578125" style="485" customWidth="1"/>
    <col min="10" max="10" width="11.28515625" style="485" customWidth="1"/>
    <col min="11" max="11" width="14.85546875" style="485" customWidth="1"/>
    <col min="12" max="12" width="9.140625" style="485" hidden="1" customWidth="1"/>
    <col min="13" max="13" width="11.5703125" style="485" hidden="1" customWidth="1"/>
    <col min="14" max="14" width="9.140625" style="485" hidden="1" customWidth="1"/>
    <col min="15" max="15" width="12" style="485" hidden="1" customWidth="1"/>
    <col min="16" max="16" width="9.140625" style="485" hidden="1" customWidth="1"/>
    <col min="17" max="17" width="13" style="485" hidden="1" customWidth="1"/>
    <col min="18" max="18" width="13.140625" style="485" customWidth="1"/>
    <col min="19" max="19" width="9.140625" style="485" hidden="1" customWidth="1"/>
    <col min="20" max="20" width="10.42578125" style="485" hidden="1" customWidth="1"/>
    <col min="21" max="21" width="9.140625" style="485" hidden="1" customWidth="1"/>
    <col min="22" max="22" width="10.42578125" style="485" hidden="1" customWidth="1"/>
    <col min="23" max="23" width="9.140625" style="485" hidden="1" customWidth="1"/>
    <col min="24" max="24" width="10.140625" style="485" hidden="1" customWidth="1"/>
    <col min="25" max="25" width="19.7109375" style="485" customWidth="1"/>
    <col min="26" max="26" width="0" style="485" hidden="1" customWidth="1"/>
    <col min="27" max="27" width="10.42578125" style="485" hidden="1" customWidth="1"/>
    <col min="28" max="28" width="0" style="485" hidden="1" customWidth="1"/>
    <col min="29" max="29" width="10.42578125" style="485" hidden="1" customWidth="1"/>
    <col min="30" max="31" width="0" style="485" hidden="1" customWidth="1"/>
    <col min="32" max="32" width="9.140625" style="485"/>
    <col min="33" max="33" width="13.28515625" style="485" bestFit="1" customWidth="1"/>
    <col min="34" max="34" width="14.85546875" style="485" customWidth="1"/>
    <col min="35" max="35" width="12.7109375" style="485" customWidth="1"/>
    <col min="36" max="36" width="10.140625" style="485" bestFit="1" customWidth="1"/>
    <col min="37" max="37" width="14.5703125" style="499" bestFit="1" customWidth="1"/>
    <col min="38" max="38" width="18" style="499" bestFit="1" customWidth="1"/>
    <col min="39" max="39" width="13.42578125" style="499" bestFit="1" customWidth="1"/>
    <col min="40" max="40" width="14.7109375" style="485" customWidth="1"/>
    <col min="41" max="41" width="14.7109375" style="485" bestFit="1" customWidth="1"/>
    <col min="42" max="16384" width="9.140625" style="485"/>
  </cols>
  <sheetData>
    <row r="5" spans="2:41" ht="15">
      <c r="G5" s="498">
        <f>G6/10^7</f>
        <v>15.93750126100249</v>
      </c>
      <c r="I5" s="498">
        <f>I6/10^7</f>
        <v>6.5814810788993645</v>
      </c>
      <c r="AK5" s="609">
        <f>AK6/10^7</f>
        <v>16.973450654826479</v>
      </c>
      <c r="AL5" s="609">
        <f t="shared" ref="AL5:AM5" si="0">AL6/10^7</f>
        <v>9.0422704288070541</v>
      </c>
      <c r="AM5" s="609">
        <f t="shared" si="0"/>
        <v>7.931180226019408</v>
      </c>
      <c r="AO5" s="609">
        <f>AO6/10^7</f>
        <v>6.3449441808155331</v>
      </c>
    </row>
    <row r="6" spans="2:41" ht="15.75">
      <c r="G6" s="499">
        <f>SUBTOTAL(9,G8:G304)</f>
        <v>159375012.6100249</v>
      </c>
      <c r="I6" s="499">
        <f>SUBTOTAL(9,I8:I304)</f>
        <v>65814810.788993649</v>
      </c>
      <c r="K6" s="537"/>
      <c r="L6" s="538" t="s">
        <v>3986</v>
      </c>
      <c r="M6" s="539">
        <v>36526</v>
      </c>
      <c r="N6" s="538"/>
      <c r="O6" s="539">
        <v>38322</v>
      </c>
      <c r="P6" s="538"/>
      <c r="Q6" s="540"/>
      <c r="R6" s="541"/>
      <c r="S6" s="542" t="s">
        <v>3987</v>
      </c>
      <c r="T6" s="543">
        <v>38353</v>
      </c>
      <c r="U6" s="542"/>
      <c r="V6" s="543">
        <v>40969</v>
      </c>
      <c r="W6" s="542"/>
      <c r="X6" s="544"/>
      <c r="Y6" s="545" t="s">
        <v>3988</v>
      </c>
      <c r="Z6" s="545"/>
      <c r="AA6" s="546">
        <v>41000</v>
      </c>
      <c r="AB6" s="547"/>
      <c r="AC6" s="546">
        <v>44866</v>
      </c>
      <c r="AD6" s="545"/>
      <c r="AE6" s="545"/>
      <c r="AF6" s="548"/>
      <c r="AG6" s="481">
        <v>2022</v>
      </c>
      <c r="AH6" s="481"/>
      <c r="AI6" s="481"/>
      <c r="AJ6" s="481"/>
      <c r="AK6" s="607">
        <f>SUBTOTAL(9,AK8:AK304)</f>
        <v>169734506.5482648</v>
      </c>
      <c r="AL6" s="607">
        <f>SUBTOTAL(9,AL8:AL304)</f>
        <v>90422704.288070545</v>
      </c>
      <c r="AM6" s="607">
        <f>SUBTOTAL(9,AM8:AM304)</f>
        <v>79311802.260194078</v>
      </c>
      <c r="AN6" s="608"/>
      <c r="AO6" s="607">
        <f>SUBTOTAL(9,AO8:AO304)</f>
        <v>63449441.808155328</v>
      </c>
    </row>
    <row r="7" spans="2:41" s="482" customFormat="1" ht="51">
      <c r="B7" s="446" t="s">
        <v>534</v>
      </c>
      <c r="C7" s="446" t="s">
        <v>528</v>
      </c>
      <c r="D7" s="456" t="s">
        <v>39</v>
      </c>
      <c r="E7" s="456" t="s">
        <v>398</v>
      </c>
      <c r="F7" s="483" t="s">
        <v>34</v>
      </c>
      <c r="G7" s="457" t="s">
        <v>515</v>
      </c>
      <c r="H7" s="238" t="s">
        <v>22</v>
      </c>
      <c r="I7" s="447" t="s">
        <v>525</v>
      </c>
      <c r="J7" s="484" t="s">
        <v>533</v>
      </c>
      <c r="K7" s="549" t="s">
        <v>3989</v>
      </c>
      <c r="L7" s="549" t="s">
        <v>3990</v>
      </c>
      <c r="M7" s="549" t="s">
        <v>3991</v>
      </c>
      <c r="N7" s="550" t="s">
        <v>3992</v>
      </c>
      <c r="O7" s="549" t="s">
        <v>3991</v>
      </c>
      <c r="P7" s="550" t="s">
        <v>3992</v>
      </c>
      <c r="Q7" s="550" t="s">
        <v>3993</v>
      </c>
      <c r="R7" s="551" t="s">
        <v>3994</v>
      </c>
      <c r="S7" s="551" t="s">
        <v>3990</v>
      </c>
      <c r="T7" s="551" t="s">
        <v>3991</v>
      </c>
      <c r="U7" s="552" t="s">
        <v>3992</v>
      </c>
      <c r="V7" s="551" t="s">
        <v>3991</v>
      </c>
      <c r="W7" s="552" t="s">
        <v>3992</v>
      </c>
      <c r="X7" s="552" t="s">
        <v>3993</v>
      </c>
      <c r="Y7" s="553" t="s">
        <v>3995</v>
      </c>
      <c r="Z7" s="553" t="s">
        <v>3990</v>
      </c>
      <c r="AA7" s="553" t="s">
        <v>3991</v>
      </c>
      <c r="AB7" s="553" t="s">
        <v>3992</v>
      </c>
      <c r="AC7" s="553" t="s">
        <v>3991</v>
      </c>
      <c r="AD7" s="554" t="s">
        <v>3992</v>
      </c>
      <c r="AE7" s="554" t="s">
        <v>3996</v>
      </c>
      <c r="AF7" s="555" t="s">
        <v>3997</v>
      </c>
      <c r="AG7" s="556" t="s">
        <v>4017</v>
      </c>
      <c r="AH7" s="556" t="s">
        <v>3998</v>
      </c>
      <c r="AI7" s="556" t="s">
        <v>3999</v>
      </c>
      <c r="AJ7" s="556" t="s">
        <v>4000</v>
      </c>
      <c r="AK7" s="603" t="s">
        <v>4001</v>
      </c>
      <c r="AL7" s="603" t="s">
        <v>15</v>
      </c>
      <c r="AM7" s="604" t="s">
        <v>4002</v>
      </c>
      <c r="AN7" s="605" t="s">
        <v>4018</v>
      </c>
      <c r="AO7" s="605" t="s">
        <v>4019</v>
      </c>
    </row>
    <row r="8" spans="2:41" ht="38.25">
      <c r="B8" s="458">
        <v>1</v>
      </c>
      <c r="C8" s="490" t="s">
        <v>526</v>
      </c>
      <c r="D8" s="459" t="s">
        <v>323</v>
      </c>
      <c r="E8" s="460" t="s">
        <v>404</v>
      </c>
      <c r="F8" s="486">
        <v>41730</v>
      </c>
      <c r="G8" s="461">
        <v>17377151.190025002</v>
      </c>
      <c r="H8" s="461">
        <v>15</v>
      </c>
      <c r="I8" s="461">
        <v>8611239.1149223782</v>
      </c>
      <c r="J8" s="509">
        <f t="shared" ref="J8:J71" si="1">DATE(YEAR(F8),MONTH(F8),1)</f>
        <v>41730</v>
      </c>
      <c r="K8" s="481"/>
      <c r="L8" s="481"/>
      <c r="M8" s="481"/>
      <c r="N8" s="481"/>
      <c r="O8" s="481"/>
      <c r="P8" s="481"/>
      <c r="Q8" s="481"/>
      <c r="R8" s="560" t="s">
        <v>3163</v>
      </c>
      <c r="S8" s="481">
        <f>MATCH(R8,'[33]CAT-3'!$A:$A,0)</f>
        <v>650</v>
      </c>
      <c r="T8" s="481" t="e">
        <f>MATCH(I8,'[33]CAT-3'!$1:$1,0)</f>
        <v>#N/A</v>
      </c>
      <c r="U8" s="481" t="e">
        <f>INDEX('[33]CAT-3'!$1:$1048576,'[33]Working-New'!S8,'[33]Working-New'!T8)</f>
        <v>#REF!</v>
      </c>
      <c r="V8" s="481" t="e">
        <f>MATCH($AH$2,'[33]CAT-3'!$1:$1,0)</f>
        <v>#N/A</v>
      </c>
      <c r="W8" s="481">
        <f>INDEX('[33]CAT-3'!$1:$1048576,'[33]Working-New'!S8,'[33]Working-New'!V8)</f>
        <v>0</v>
      </c>
      <c r="X8" s="561" t="e">
        <f>W8/U8</f>
        <v>#REF!</v>
      </c>
      <c r="Y8" s="514" t="s">
        <v>1981</v>
      </c>
      <c r="Z8" s="481">
        <f>MATCH(Y8,'Cat-4'!$A:$A,0)</f>
        <v>722</v>
      </c>
      <c r="AA8" s="481">
        <f>MATCH(J8,'Cat-4'!$1:$1,0)</f>
        <v>28</v>
      </c>
      <c r="AB8" s="481">
        <f>INDEX('Cat-4'!$1:$1048576,'FAR Working'!Z8,'FAR Working'!AA8)</f>
        <v>107.9</v>
      </c>
      <c r="AC8" s="481">
        <f>MATCH($AC$6,'Cat-4'!$1:$1,0)</f>
        <v>131</v>
      </c>
      <c r="AD8" s="481">
        <f>INDEX('Cat-4'!$1:$1048576,'FAR Working'!Z8,'FAR Working'!AC8)</f>
        <v>126.6</v>
      </c>
      <c r="AE8" s="561">
        <f>AD8/AB8</f>
        <v>1.1733086190917514</v>
      </c>
      <c r="AF8" s="583">
        <f>AE8</f>
        <v>1.1733086190917514</v>
      </c>
      <c r="AG8" s="601">
        <f>$AG$6-(YEAR(J8))</f>
        <v>8</v>
      </c>
      <c r="AH8" s="599">
        <f>INDEX('EL SV'!$E$3:$I$40,MATCH(Y8,'EL SV'!$E$3:$E$40,0),MATCH(IF(G8&gt;2000000,"A",IF(G8&gt;100000,"B",IF(G8&gt;100000,"C","D"))),'EL SV'!$D$3:$I$3,0))</f>
        <v>20</v>
      </c>
      <c r="AI8" s="557">
        <f>INDEX('EL SV'!$K$3:$O$40,MATCH(Y8,'EL SV'!$O$3:$O$40,0),MATCH(IF(F8&gt;2000000,"A",IF(F8&gt;100000,"B",IF(F8&gt;100000,"C","D"))),'EL SV'!$K$3:$O$3,0))</f>
        <v>0.95</v>
      </c>
      <c r="AJ8" s="600">
        <f>AF8</f>
        <v>1.1733086190917514</v>
      </c>
      <c r="AK8" s="599">
        <f>AJ8*G8</f>
        <v>20388761.26651682</v>
      </c>
      <c r="AL8" s="599">
        <f>AK8*(AI8/AH8)*(IF(AG8&gt;AH8,AH8,AG8))</f>
        <v>7747729.2812763918</v>
      </c>
      <c r="AM8" s="599">
        <f>AK8-AL8</f>
        <v>12641031.985240428</v>
      </c>
      <c r="AN8" s="606">
        <v>0.2</v>
      </c>
      <c r="AO8" s="499">
        <f>AM8*(1-AN8)</f>
        <v>10112825.588192344</v>
      </c>
    </row>
    <row r="9" spans="2:41" ht="25.5">
      <c r="B9" s="458">
        <v>2</v>
      </c>
      <c r="C9" s="490" t="s">
        <v>526</v>
      </c>
      <c r="D9" s="464" t="s">
        <v>273</v>
      </c>
      <c r="E9" s="463" t="s">
        <v>426</v>
      </c>
      <c r="F9" s="486">
        <v>40952</v>
      </c>
      <c r="G9" s="461">
        <v>10138303</v>
      </c>
      <c r="H9" s="461">
        <v>15</v>
      </c>
      <c r="I9" s="461">
        <v>3648224.8830639645</v>
      </c>
      <c r="J9" s="509">
        <f t="shared" si="1"/>
        <v>40940</v>
      </c>
      <c r="R9" s="524" t="s">
        <v>3165</v>
      </c>
      <c r="S9" s="485">
        <f>MATCH(R9,'CAT-3'!$A:$A,0)</f>
        <v>651</v>
      </c>
      <c r="T9" s="485">
        <f>MATCH($J$9,'CAT-3'!$1:$1,0)</f>
        <v>89</v>
      </c>
      <c r="U9" s="485">
        <f>INDEX('CAT-3'!$1:$1048576,'FAR Working'!S9,'FAR Working'!T9)</f>
        <v>181.7</v>
      </c>
      <c r="V9" s="485">
        <f>MATCH($V$6,'CAT-3'!$1:$1,0)</f>
        <v>90</v>
      </c>
      <c r="W9" s="485">
        <f>INDEX('CAT-3'!$1:$1048576,'FAR Working'!S9,'FAR Working'!V9)</f>
        <v>181.7</v>
      </c>
      <c r="X9" s="498">
        <f>W9/U9</f>
        <v>1</v>
      </c>
      <c r="Y9" s="562" t="s">
        <v>2021</v>
      </c>
      <c r="Z9" s="485">
        <f>MATCH(Y9,'Cat-4'!$A:$A,0)</f>
        <v>742</v>
      </c>
      <c r="AA9" s="485">
        <f>MATCH($AA$6,'Cat-4'!$1:$1,0)</f>
        <v>4</v>
      </c>
      <c r="AB9" s="485">
        <f>INDEX('Cat-4'!$1:$1048576,'FAR Working'!Z9,'FAR Working'!AA9)</f>
        <v>114.9</v>
      </c>
      <c r="AC9" s="485">
        <f>MATCH($AC$6,'Cat-4'!$1:$1,0)</f>
        <v>131</v>
      </c>
      <c r="AD9" s="485">
        <f>INDEX('Cat-4'!$1:$1048576,'FAR Working'!Z9,'FAR Working'!AC9)</f>
        <v>80.900000000000006</v>
      </c>
      <c r="AE9" s="498">
        <f>AD9/AB9</f>
        <v>0.7040905134899913</v>
      </c>
      <c r="AF9" s="498">
        <f>AE9*X9</f>
        <v>0.7040905134899913</v>
      </c>
      <c r="AG9" s="601">
        <f t="shared" ref="AG9:AG41" si="2">$AG$6-(YEAR(J9))</f>
        <v>10</v>
      </c>
      <c r="AH9" s="584">
        <f t="shared" ref="AH9:AH41" si="3">H9</f>
        <v>15</v>
      </c>
      <c r="AI9" s="557">
        <f>INDEX('EL SV'!$K$3:$O$40,MATCH(Y9,'EL SV'!$O$3:$O$40,0),MATCH(IF(F9&gt;2000000,"A",IF(F9&gt;100000,"B",IF(F9&gt;100000,"C","D"))),'EL SV'!$K$3:$O$3,0))</f>
        <v>0.95</v>
      </c>
      <c r="AJ9" s="600">
        <f t="shared" ref="AJ9:AJ41" si="4">AF9</f>
        <v>0.7040905134899913</v>
      </c>
      <c r="AK9" s="599">
        <f t="shared" ref="AK9:AK41" si="5">AJ9*G9</f>
        <v>7138282.9651871193</v>
      </c>
      <c r="AL9" s="599">
        <f t="shared" ref="AL9:AL41" si="6">AK9*(AI9/AH9)*(IF(AG9&gt;AH9,AH9,AG9))</f>
        <v>4520912.5446185088</v>
      </c>
      <c r="AM9" s="599">
        <f t="shared" ref="AM9:AM41" si="7">AK9-AL9</f>
        <v>2617370.4205686105</v>
      </c>
      <c r="AN9" s="606">
        <v>0.2</v>
      </c>
      <c r="AO9" s="499">
        <f t="shared" ref="AO9:AO41" si="8">AM9*(1-AN9)</f>
        <v>2093896.3364548886</v>
      </c>
    </row>
    <row r="10" spans="2:41" ht="25.5">
      <c r="B10" s="458">
        <v>3</v>
      </c>
      <c r="C10" s="490" t="s">
        <v>526</v>
      </c>
      <c r="D10" s="464" t="s">
        <v>273</v>
      </c>
      <c r="E10" s="463" t="s">
        <v>427</v>
      </c>
      <c r="F10" s="486">
        <v>40952</v>
      </c>
      <c r="G10" s="461">
        <v>10138303</v>
      </c>
      <c r="H10" s="461">
        <v>15</v>
      </c>
      <c r="I10" s="461">
        <v>3648224.8830639645</v>
      </c>
      <c r="J10" s="509">
        <f t="shared" si="1"/>
        <v>40940</v>
      </c>
      <c r="R10" s="524" t="s">
        <v>3165</v>
      </c>
      <c r="S10" s="485">
        <f>MATCH(R10,'CAT-3'!$A:$A,0)</f>
        <v>651</v>
      </c>
      <c r="T10" s="485">
        <f>MATCH($J$9,'CAT-3'!$1:$1,0)</f>
        <v>89</v>
      </c>
      <c r="U10" s="485">
        <f>INDEX('CAT-3'!$1:$1048576,'FAR Working'!S10,'FAR Working'!T10)</f>
        <v>181.7</v>
      </c>
      <c r="V10" s="485">
        <f>MATCH($V$6,'CAT-3'!$1:$1,0)</f>
        <v>90</v>
      </c>
      <c r="W10" s="485">
        <f>INDEX('CAT-3'!$1:$1048576,'FAR Working'!S10,'FAR Working'!V10)</f>
        <v>181.7</v>
      </c>
      <c r="X10" s="498">
        <f t="shared" ref="X10:X13" si="9">W10/U10</f>
        <v>1</v>
      </c>
      <c r="Y10" s="562" t="s">
        <v>2021</v>
      </c>
      <c r="Z10" s="485">
        <f>MATCH(Y10,'Cat-4'!$A:$A,0)</f>
        <v>742</v>
      </c>
      <c r="AA10" s="485">
        <f>MATCH($AA$6,'Cat-4'!$1:$1,0)</f>
        <v>4</v>
      </c>
      <c r="AB10" s="485">
        <f>INDEX('Cat-4'!$1:$1048576,'FAR Working'!Z10,'FAR Working'!AA10)</f>
        <v>114.9</v>
      </c>
      <c r="AC10" s="485">
        <f>MATCH($AC$6,'Cat-4'!$1:$1,0)</f>
        <v>131</v>
      </c>
      <c r="AD10" s="485">
        <f>INDEX('Cat-4'!$1:$1048576,'FAR Working'!Z10,'FAR Working'!AC10)</f>
        <v>80.900000000000006</v>
      </c>
      <c r="AE10" s="498">
        <f t="shared" ref="AE10:AE15" si="10">AD10/AB10</f>
        <v>0.7040905134899913</v>
      </c>
      <c r="AF10" s="498">
        <f t="shared" ref="AF10:AF13" si="11">AE10*X10</f>
        <v>0.7040905134899913</v>
      </c>
      <c r="AG10" s="601">
        <f t="shared" si="2"/>
        <v>10</v>
      </c>
      <c r="AH10" s="584">
        <f t="shared" si="3"/>
        <v>15</v>
      </c>
      <c r="AI10" s="557">
        <f>INDEX('EL SV'!$K$3:$O$40,MATCH(Y10,'EL SV'!$O$3:$O$40,0),MATCH(IF(F10&gt;2000000,"A",IF(F10&gt;100000,"B",IF(F10&gt;100000,"C","D"))),'EL SV'!$K$3:$O$3,0))</f>
        <v>0.95</v>
      </c>
      <c r="AJ10" s="600">
        <f t="shared" si="4"/>
        <v>0.7040905134899913</v>
      </c>
      <c r="AK10" s="599">
        <f t="shared" si="5"/>
        <v>7138282.9651871193</v>
      </c>
      <c r="AL10" s="599">
        <f t="shared" si="6"/>
        <v>4520912.5446185088</v>
      </c>
      <c r="AM10" s="599">
        <f t="shared" si="7"/>
        <v>2617370.4205686105</v>
      </c>
      <c r="AN10" s="606">
        <v>0.2</v>
      </c>
      <c r="AO10" s="499">
        <f t="shared" si="8"/>
        <v>2093896.3364548886</v>
      </c>
    </row>
    <row r="11" spans="2:41" ht="25.5">
      <c r="B11" s="458">
        <v>4</v>
      </c>
      <c r="C11" s="490" t="s">
        <v>526</v>
      </c>
      <c r="D11" s="464" t="s">
        <v>274</v>
      </c>
      <c r="E11" s="463" t="s">
        <v>426</v>
      </c>
      <c r="F11" s="486">
        <v>40952</v>
      </c>
      <c r="G11" s="461">
        <v>6651401</v>
      </c>
      <c r="H11" s="461">
        <v>15</v>
      </c>
      <c r="I11" s="461">
        <v>2393477.914388774</v>
      </c>
      <c r="J11" s="509">
        <f t="shared" si="1"/>
        <v>40940</v>
      </c>
      <c r="R11" s="524" t="s">
        <v>3165</v>
      </c>
      <c r="S11" s="485">
        <f>MATCH(R11,'CAT-3'!$A:$A,0)</f>
        <v>651</v>
      </c>
      <c r="T11" s="485">
        <f>MATCH($J$9,'CAT-3'!$1:$1,0)</f>
        <v>89</v>
      </c>
      <c r="U11" s="485">
        <f>INDEX('CAT-3'!$1:$1048576,'FAR Working'!S11,'FAR Working'!T11)</f>
        <v>181.7</v>
      </c>
      <c r="V11" s="485">
        <f>MATCH($V$6,'CAT-3'!$1:$1,0)</f>
        <v>90</v>
      </c>
      <c r="W11" s="485">
        <f>INDEX('CAT-3'!$1:$1048576,'FAR Working'!S11,'FAR Working'!V11)</f>
        <v>181.7</v>
      </c>
      <c r="X11" s="498">
        <f t="shared" si="9"/>
        <v>1</v>
      </c>
      <c r="Y11" s="562" t="s">
        <v>2021</v>
      </c>
      <c r="Z11" s="485">
        <f>MATCH(Y11,'Cat-4'!$A:$A,0)</f>
        <v>742</v>
      </c>
      <c r="AA11" s="485">
        <f>MATCH($AA$6,'Cat-4'!$1:$1,0)</f>
        <v>4</v>
      </c>
      <c r="AB11" s="485">
        <f>INDEX('Cat-4'!$1:$1048576,'FAR Working'!Z11,'FAR Working'!AA11)</f>
        <v>114.9</v>
      </c>
      <c r="AC11" s="485">
        <f>MATCH($AC$6,'Cat-4'!$1:$1,0)</f>
        <v>131</v>
      </c>
      <c r="AD11" s="485">
        <f>INDEX('Cat-4'!$1:$1048576,'FAR Working'!Z11,'FAR Working'!AC11)</f>
        <v>80.900000000000006</v>
      </c>
      <c r="AE11" s="498">
        <f t="shared" si="10"/>
        <v>0.7040905134899913</v>
      </c>
      <c r="AF11" s="498">
        <f t="shared" si="11"/>
        <v>0.7040905134899913</v>
      </c>
      <c r="AG11" s="601">
        <f t="shared" si="2"/>
        <v>10</v>
      </c>
      <c r="AH11" s="584">
        <f t="shared" si="3"/>
        <v>15</v>
      </c>
      <c r="AI11" s="557">
        <f>INDEX('EL SV'!$K$3:$O$40,MATCH(Y11,'EL SV'!$O$3:$O$40,0),MATCH(IF(F11&gt;2000000,"A",IF(F11&gt;100000,"B",IF(F11&gt;100000,"C","D"))),'EL SV'!$K$3:$O$3,0))</f>
        <v>0.95</v>
      </c>
      <c r="AJ11" s="600">
        <f t="shared" si="4"/>
        <v>0.7040905134899913</v>
      </c>
      <c r="AK11" s="599">
        <f t="shared" si="5"/>
        <v>4683188.3455178412</v>
      </c>
      <c r="AL11" s="599">
        <f t="shared" si="6"/>
        <v>2966019.2854946321</v>
      </c>
      <c r="AM11" s="599">
        <f t="shared" si="7"/>
        <v>1717169.0600232091</v>
      </c>
      <c r="AN11" s="606">
        <v>0.2</v>
      </c>
      <c r="AO11" s="499">
        <f t="shared" si="8"/>
        <v>1373735.2480185675</v>
      </c>
    </row>
    <row r="12" spans="2:41" ht="25.5">
      <c r="B12" s="458">
        <v>5</v>
      </c>
      <c r="C12" s="490" t="s">
        <v>526</v>
      </c>
      <c r="D12" s="464" t="s">
        <v>274</v>
      </c>
      <c r="E12" s="463" t="s">
        <v>427</v>
      </c>
      <c r="F12" s="486">
        <v>40952</v>
      </c>
      <c r="G12" s="461">
        <v>6651401</v>
      </c>
      <c r="H12" s="461">
        <v>15</v>
      </c>
      <c r="I12" s="461">
        <v>2393477.914388774</v>
      </c>
      <c r="J12" s="509">
        <f t="shared" si="1"/>
        <v>40940</v>
      </c>
      <c r="R12" s="524" t="s">
        <v>3165</v>
      </c>
      <c r="S12" s="485">
        <f>MATCH(R12,'CAT-3'!$A:$A,0)</f>
        <v>651</v>
      </c>
      <c r="T12" s="485">
        <f>MATCH($J$9,'CAT-3'!$1:$1,0)</f>
        <v>89</v>
      </c>
      <c r="U12" s="485">
        <f>INDEX('CAT-3'!$1:$1048576,'FAR Working'!S12,'FAR Working'!T12)</f>
        <v>181.7</v>
      </c>
      <c r="V12" s="485">
        <f>MATCH($V$6,'CAT-3'!$1:$1,0)</f>
        <v>90</v>
      </c>
      <c r="W12" s="485">
        <f>INDEX('CAT-3'!$1:$1048576,'FAR Working'!S12,'FAR Working'!V12)</f>
        <v>181.7</v>
      </c>
      <c r="X12" s="498">
        <f t="shared" si="9"/>
        <v>1</v>
      </c>
      <c r="Y12" s="562" t="s">
        <v>2021</v>
      </c>
      <c r="Z12" s="485">
        <f>MATCH(Y12,'Cat-4'!$A:$A,0)</f>
        <v>742</v>
      </c>
      <c r="AA12" s="485">
        <f>MATCH($AA$6,'Cat-4'!$1:$1,0)</f>
        <v>4</v>
      </c>
      <c r="AB12" s="485">
        <f>INDEX('Cat-4'!$1:$1048576,'FAR Working'!Z12,'FAR Working'!AA12)</f>
        <v>114.9</v>
      </c>
      <c r="AC12" s="485">
        <f>MATCH($AC$6,'Cat-4'!$1:$1,0)</f>
        <v>131</v>
      </c>
      <c r="AD12" s="485">
        <f>INDEX('Cat-4'!$1:$1048576,'FAR Working'!Z12,'FAR Working'!AC12)</f>
        <v>80.900000000000006</v>
      </c>
      <c r="AE12" s="498">
        <f t="shared" si="10"/>
        <v>0.7040905134899913</v>
      </c>
      <c r="AF12" s="498">
        <f t="shared" si="11"/>
        <v>0.7040905134899913</v>
      </c>
      <c r="AG12" s="601">
        <f t="shared" si="2"/>
        <v>10</v>
      </c>
      <c r="AH12" s="584">
        <f t="shared" si="3"/>
        <v>15</v>
      </c>
      <c r="AI12" s="557">
        <f>INDEX('EL SV'!$K$3:$O$40,MATCH(Y12,'EL SV'!$O$3:$O$40,0),MATCH(IF(F12&gt;2000000,"A",IF(F12&gt;100000,"B",IF(F12&gt;100000,"C","D"))),'EL SV'!$K$3:$O$3,0))</f>
        <v>0.95</v>
      </c>
      <c r="AJ12" s="600">
        <f t="shared" si="4"/>
        <v>0.7040905134899913</v>
      </c>
      <c r="AK12" s="599">
        <f t="shared" si="5"/>
        <v>4683188.3455178412</v>
      </c>
      <c r="AL12" s="599">
        <f t="shared" si="6"/>
        <v>2966019.2854946321</v>
      </c>
      <c r="AM12" s="599">
        <f t="shared" si="7"/>
        <v>1717169.0600232091</v>
      </c>
      <c r="AN12" s="606">
        <v>0.2</v>
      </c>
      <c r="AO12" s="499">
        <f t="shared" si="8"/>
        <v>1373735.2480185675</v>
      </c>
    </row>
    <row r="13" spans="2:41" ht="15">
      <c r="B13" s="458">
        <v>6</v>
      </c>
      <c r="C13" s="490" t="s">
        <v>526</v>
      </c>
      <c r="D13" s="464" t="s">
        <v>487</v>
      </c>
      <c r="E13" s="463" t="s">
        <v>399</v>
      </c>
      <c r="F13" s="486">
        <v>40952</v>
      </c>
      <c r="G13" s="461">
        <v>4335261</v>
      </c>
      <c r="H13" s="461">
        <v>15</v>
      </c>
      <c r="I13" s="461">
        <v>1560025.4588850234</v>
      </c>
      <c r="J13" s="509">
        <f t="shared" si="1"/>
        <v>40940</v>
      </c>
      <c r="R13" s="524" t="s">
        <v>3154</v>
      </c>
      <c r="S13" s="485">
        <f>MATCH(R13,'CAT-3'!$A:$A,0)</f>
        <v>642</v>
      </c>
      <c r="T13" s="485">
        <f>MATCH($J$9,'CAT-3'!$1:$1,0)</f>
        <v>89</v>
      </c>
      <c r="U13" s="485">
        <f>INDEX('CAT-3'!$1:$1048576,'FAR Working'!S13,'FAR Working'!T13)</f>
        <v>126.3</v>
      </c>
      <c r="V13" s="485">
        <f>MATCH($V$6,'CAT-3'!$1:$1,0)</f>
        <v>90</v>
      </c>
      <c r="W13" s="485">
        <f>INDEX('CAT-3'!$1:$1048576,'FAR Working'!S13,'FAR Working'!V13)</f>
        <v>126.4</v>
      </c>
      <c r="X13" s="498">
        <f t="shared" si="9"/>
        <v>1.0007917656373715</v>
      </c>
      <c r="Y13" s="514" t="s">
        <v>1981</v>
      </c>
      <c r="Z13" s="485">
        <f>MATCH(Y13,'Cat-4'!$A:$A,0)</f>
        <v>722</v>
      </c>
      <c r="AA13" s="485">
        <f>MATCH($AA$6,'Cat-4'!$1:$1,0)</f>
        <v>4</v>
      </c>
      <c r="AB13" s="485">
        <f>INDEX('Cat-4'!$1:$1048576,'FAR Working'!Z13,'FAR Working'!AA13)</f>
        <v>102.2</v>
      </c>
      <c r="AC13" s="485">
        <f>MATCH($AC$6,'Cat-4'!$1:$1,0)</f>
        <v>131</v>
      </c>
      <c r="AD13" s="485">
        <f>INDEX('Cat-4'!$1:$1048576,'FAR Working'!Z13,'FAR Working'!AC13)</f>
        <v>126.6</v>
      </c>
      <c r="AE13" s="498">
        <f t="shared" si="10"/>
        <v>1.2387475538160468</v>
      </c>
      <c r="AF13" s="498">
        <f t="shared" si="11"/>
        <v>1.2397283515625364</v>
      </c>
      <c r="AG13" s="601">
        <f t="shared" si="2"/>
        <v>10</v>
      </c>
      <c r="AH13" s="584">
        <f t="shared" si="3"/>
        <v>15</v>
      </c>
      <c r="AI13" s="557">
        <f>INDEX('EL SV'!$K$3:$O$40,MATCH(Y13,'EL SV'!$O$3:$O$40,0),MATCH(IF(F13&gt;2000000,"A",IF(F13&gt;100000,"B",IF(F13&gt;100000,"C","D"))),'EL SV'!$K$3:$O$3,0))</f>
        <v>0.95</v>
      </c>
      <c r="AJ13" s="600">
        <f t="shared" si="4"/>
        <v>1.2397283515625364</v>
      </c>
      <c r="AK13" s="599">
        <f t="shared" si="5"/>
        <v>5374545.973123353</v>
      </c>
      <c r="AL13" s="599">
        <f t="shared" si="6"/>
        <v>3403879.1163114561</v>
      </c>
      <c r="AM13" s="599">
        <f t="shared" si="7"/>
        <v>1970666.8568118969</v>
      </c>
      <c r="AN13" s="606">
        <v>0.2</v>
      </c>
      <c r="AO13" s="499">
        <f t="shared" si="8"/>
        <v>1576533.4854495176</v>
      </c>
    </row>
    <row r="14" spans="2:41" ht="25.5">
      <c r="B14" s="458">
        <v>7</v>
      </c>
      <c r="C14" s="490" t="s">
        <v>526</v>
      </c>
      <c r="D14" s="459" t="s">
        <v>450</v>
      </c>
      <c r="E14" s="463" t="s">
        <v>449</v>
      </c>
      <c r="F14" s="486">
        <v>41218</v>
      </c>
      <c r="G14" s="461">
        <v>4039738</v>
      </c>
      <c r="H14" s="461">
        <v>15</v>
      </c>
      <c r="I14" s="461">
        <v>1679453.3490380934</v>
      </c>
      <c r="J14" s="509">
        <f t="shared" si="1"/>
        <v>41214</v>
      </c>
      <c r="Y14" s="562" t="s">
        <v>2021</v>
      </c>
      <c r="Z14" s="481">
        <f>MATCH(Y14,'Cat-4'!$A:$A,0)</f>
        <v>742</v>
      </c>
      <c r="AA14" s="481">
        <f>MATCH(J14,'Cat-4'!$1:$1,0)</f>
        <v>11</v>
      </c>
      <c r="AB14" s="481">
        <f>INDEX('Cat-4'!$1:$1048576,'FAR Working'!Z14,'FAR Working'!AA14)</f>
        <v>115.6</v>
      </c>
      <c r="AC14" s="481">
        <f>MATCH($AC$6,'Cat-4'!$1:$1,0)</f>
        <v>131</v>
      </c>
      <c r="AD14" s="481">
        <f>INDEX('Cat-4'!$1:$1048576,'FAR Working'!Z14,'FAR Working'!AC14)</f>
        <v>80.900000000000006</v>
      </c>
      <c r="AE14" s="561">
        <f t="shared" si="10"/>
        <v>0.69982698961937728</v>
      </c>
      <c r="AF14" s="583">
        <f t="shared" ref="AF14:AF15" si="12">AE14</f>
        <v>0.69982698961937728</v>
      </c>
      <c r="AG14" s="601">
        <f t="shared" si="2"/>
        <v>10</v>
      </c>
      <c r="AH14" s="584">
        <f t="shared" si="3"/>
        <v>15</v>
      </c>
      <c r="AI14" s="557">
        <f>INDEX('EL SV'!$K$3:$O$40,MATCH(Y14,'EL SV'!$O$3:$O$40,0),MATCH(IF(F14&gt;2000000,"A",IF(F14&gt;100000,"B",IF(F14&gt;100000,"C","D"))),'EL SV'!$K$3:$O$3,0))</f>
        <v>0.95</v>
      </c>
      <c r="AJ14" s="600">
        <f t="shared" si="4"/>
        <v>0.69982698961937728</v>
      </c>
      <c r="AK14" s="599">
        <f t="shared" si="5"/>
        <v>2827117.6833910039</v>
      </c>
      <c r="AL14" s="599">
        <f t="shared" si="6"/>
        <v>1790507.8661476355</v>
      </c>
      <c r="AM14" s="599">
        <f t="shared" si="7"/>
        <v>1036609.8172433684</v>
      </c>
      <c r="AN14" s="606">
        <v>0.2</v>
      </c>
      <c r="AO14" s="499">
        <f t="shared" si="8"/>
        <v>829287.85379469476</v>
      </c>
    </row>
    <row r="15" spans="2:41" ht="15">
      <c r="B15" s="458">
        <v>8</v>
      </c>
      <c r="C15" s="490" t="s">
        <v>526</v>
      </c>
      <c r="D15" s="459" t="s">
        <v>486</v>
      </c>
      <c r="E15" s="463"/>
      <c r="F15" s="486">
        <v>41294</v>
      </c>
      <c r="G15" s="461">
        <v>3716711</v>
      </c>
      <c r="H15" s="461">
        <v>15</v>
      </c>
      <c r="I15" s="461">
        <v>1569597.6614544941</v>
      </c>
      <c r="J15" s="509">
        <f t="shared" si="1"/>
        <v>41275</v>
      </c>
      <c r="Y15" s="514" t="s">
        <v>2019</v>
      </c>
      <c r="Z15" s="481">
        <f>MATCH(Y15,'Cat-4'!$A:$A,0)</f>
        <v>741</v>
      </c>
      <c r="AA15" s="481">
        <f>MATCH(J15,'Cat-4'!$1:$1,0)</f>
        <v>13</v>
      </c>
      <c r="AB15" s="481">
        <f>INDEX('Cat-4'!$1:$1048576,'FAR Working'!Z15,'FAR Working'!AA15)</f>
        <v>122.2</v>
      </c>
      <c r="AC15" s="481">
        <f>MATCH($AC$6,'Cat-4'!$1:$1,0)</f>
        <v>131</v>
      </c>
      <c r="AD15" s="481">
        <f>INDEX('Cat-4'!$1:$1048576,'FAR Working'!Z15,'FAR Working'!AC15)</f>
        <v>80.900000000000006</v>
      </c>
      <c r="AE15" s="561">
        <f t="shared" si="10"/>
        <v>0.6620294599018004</v>
      </c>
      <c r="AF15" s="583">
        <f t="shared" si="12"/>
        <v>0.6620294599018004</v>
      </c>
      <c r="AG15" s="601">
        <f t="shared" si="2"/>
        <v>9</v>
      </c>
      <c r="AH15" s="584">
        <f t="shared" si="3"/>
        <v>15</v>
      </c>
      <c r="AI15" s="557">
        <f>INDEX('EL SV'!$K$3:$O$40,MATCH(Y15,'EL SV'!$O$3:$O$40,0),MATCH(IF(F15&gt;2000000,"A",IF(F15&gt;100000,"B",IF(F15&gt;100000,"C","D"))),'EL SV'!$K$3:$O$3,0))</f>
        <v>0.9</v>
      </c>
      <c r="AJ15" s="600">
        <f t="shared" si="4"/>
        <v>0.6620294599018004</v>
      </c>
      <c r="AK15" s="599">
        <f t="shared" si="5"/>
        <v>2460572.1759410803</v>
      </c>
      <c r="AL15" s="599">
        <f t="shared" si="6"/>
        <v>1328708.9750081834</v>
      </c>
      <c r="AM15" s="599">
        <f t="shared" si="7"/>
        <v>1131863.2009328969</v>
      </c>
      <c r="AN15" s="606">
        <v>0.2</v>
      </c>
      <c r="AO15" s="499">
        <f t="shared" si="8"/>
        <v>905490.56074631761</v>
      </c>
    </row>
    <row r="16" spans="2:41" ht="38.25">
      <c r="B16" s="458">
        <v>9</v>
      </c>
      <c r="C16" s="490" t="s">
        <v>526</v>
      </c>
      <c r="D16" s="464" t="s">
        <v>402</v>
      </c>
      <c r="E16" s="463" t="s">
        <v>403</v>
      </c>
      <c r="F16" s="486">
        <v>40952</v>
      </c>
      <c r="G16" s="461">
        <v>3577117</v>
      </c>
      <c r="H16" s="461">
        <v>15</v>
      </c>
      <c r="I16" s="461">
        <v>1287210.0687263524</v>
      </c>
      <c r="J16" s="509">
        <f t="shared" si="1"/>
        <v>40940</v>
      </c>
      <c r="R16" s="524" t="s">
        <v>3154</v>
      </c>
      <c r="S16" s="485">
        <f>MATCH(R16,'CAT-3'!$A:$A,0)</f>
        <v>642</v>
      </c>
      <c r="T16" s="485">
        <f>MATCH($J$9,'CAT-3'!$1:$1,0)</f>
        <v>89</v>
      </c>
      <c r="U16" s="485">
        <f>INDEX('CAT-3'!$1:$1048576,'FAR Working'!S16,'FAR Working'!T16)</f>
        <v>126.3</v>
      </c>
      <c r="V16" s="485">
        <f>MATCH($V$6,'CAT-3'!$1:$1,0)</f>
        <v>90</v>
      </c>
      <c r="W16" s="485">
        <f>INDEX('CAT-3'!$1:$1048576,'FAR Working'!S16,'FAR Working'!V16)</f>
        <v>126.4</v>
      </c>
      <c r="X16" s="498">
        <f t="shared" ref="X16:X20" si="13">W16/U16</f>
        <v>1.0007917656373715</v>
      </c>
      <c r="Y16" s="514" t="s">
        <v>1981</v>
      </c>
      <c r="Z16" s="485">
        <f>MATCH(Y16,'Cat-4'!$A:$A,0)</f>
        <v>722</v>
      </c>
      <c r="AA16" s="485">
        <f>MATCH($AA$6,'Cat-4'!$1:$1,0)</f>
        <v>4</v>
      </c>
      <c r="AB16" s="485">
        <f>INDEX('Cat-4'!$1:$1048576,'FAR Working'!Z16,'FAR Working'!AA16)</f>
        <v>102.2</v>
      </c>
      <c r="AC16" s="485">
        <f>MATCH($AC$6,'Cat-4'!$1:$1,0)</f>
        <v>131</v>
      </c>
      <c r="AD16" s="485">
        <f>INDEX('Cat-4'!$1:$1048576,'FAR Working'!Z16,'FAR Working'!AC16)</f>
        <v>126.6</v>
      </c>
      <c r="AE16" s="498">
        <f t="shared" ref="AE16:AE20" si="14">AD16/AB16</f>
        <v>1.2387475538160468</v>
      </c>
      <c r="AF16" s="498">
        <f t="shared" ref="AF16:AF20" si="15">AE16*X16</f>
        <v>1.2397283515625364</v>
      </c>
      <c r="AG16" s="601">
        <f t="shared" si="2"/>
        <v>10</v>
      </c>
      <c r="AH16" s="584">
        <f t="shared" si="3"/>
        <v>15</v>
      </c>
      <c r="AI16" s="557">
        <f>INDEX('EL SV'!$K$3:$O$40,MATCH(Y16,'EL SV'!$O$3:$O$40,0),MATCH(IF(F16&gt;2000000,"A",IF(F16&gt;100000,"B",IF(F16&gt;100000,"C","D"))),'EL SV'!$K$3:$O$3,0))</f>
        <v>0.95</v>
      </c>
      <c r="AJ16" s="600">
        <f t="shared" si="4"/>
        <v>1.2397283515625364</v>
      </c>
      <c r="AK16" s="599">
        <f t="shared" si="5"/>
        <v>4434653.3617563257</v>
      </c>
      <c r="AL16" s="599">
        <f t="shared" si="6"/>
        <v>2808613.7957790056</v>
      </c>
      <c r="AM16" s="599">
        <f t="shared" si="7"/>
        <v>1626039.5659773201</v>
      </c>
      <c r="AN16" s="606">
        <v>0.2</v>
      </c>
      <c r="AO16" s="499">
        <f t="shared" si="8"/>
        <v>1300831.6527818562</v>
      </c>
    </row>
    <row r="17" spans="2:41" ht="15">
      <c r="B17" s="458">
        <v>10</v>
      </c>
      <c r="C17" s="490" t="s">
        <v>526</v>
      </c>
      <c r="D17" s="465" t="s">
        <v>261</v>
      </c>
      <c r="E17" s="466" t="s">
        <v>419</v>
      </c>
      <c r="F17" s="486">
        <v>40952</v>
      </c>
      <c r="G17" s="461">
        <v>3231191</v>
      </c>
      <c r="H17" s="461">
        <v>15</v>
      </c>
      <c r="I17" s="461">
        <v>1162730.5741004311</v>
      </c>
      <c r="J17" s="509">
        <f t="shared" si="1"/>
        <v>40940</v>
      </c>
      <c r="R17" s="524" t="s">
        <v>3154</v>
      </c>
      <c r="S17" s="485">
        <f>MATCH(R17,'CAT-3'!$A:$A,0)</f>
        <v>642</v>
      </c>
      <c r="T17" s="485">
        <f>MATCH($J$9,'CAT-3'!$1:$1,0)</f>
        <v>89</v>
      </c>
      <c r="U17" s="485">
        <f>INDEX('CAT-3'!$1:$1048576,'FAR Working'!S17,'FAR Working'!T17)</f>
        <v>126.3</v>
      </c>
      <c r="V17" s="485">
        <f>MATCH($V$6,'CAT-3'!$1:$1,0)</f>
        <v>90</v>
      </c>
      <c r="W17" s="485">
        <f>INDEX('CAT-3'!$1:$1048576,'FAR Working'!S17,'FAR Working'!V17)</f>
        <v>126.4</v>
      </c>
      <c r="X17" s="498">
        <f t="shared" si="13"/>
        <v>1.0007917656373715</v>
      </c>
      <c r="Y17" s="514" t="s">
        <v>1981</v>
      </c>
      <c r="Z17" s="485">
        <f>MATCH(Y17,'Cat-4'!$A:$A,0)</f>
        <v>722</v>
      </c>
      <c r="AA17" s="485">
        <f>MATCH($AA$6,'Cat-4'!$1:$1,0)</f>
        <v>4</v>
      </c>
      <c r="AB17" s="485">
        <f>INDEX('Cat-4'!$1:$1048576,'FAR Working'!Z17,'FAR Working'!AA17)</f>
        <v>102.2</v>
      </c>
      <c r="AC17" s="485">
        <f>MATCH($AC$6,'Cat-4'!$1:$1,0)</f>
        <v>131</v>
      </c>
      <c r="AD17" s="485">
        <f>INDEX('Cat-4'!$1:$1048576,'FAR Working'!Z17,'FAR Working'!AC17)</f>
        <v>126.6</v>
      </c>
      <c r="AE17" s="498">
        <f t="shared" si="14"/>
        <v>1.2387475538160468</v>
      </c>
      <c r="AF17" s="498">
        <f t="shared" si="15"/>
        <v>1.2397283515625364</v>
      </c>
      <c r="AG17" s="601">
        <f t="shared" si="2"/>
        <v>10</v>
      </c>
      <c r="AH17" s="584">
        <f t="shared" si="3"/>
        <v>15</v>
      </c>
      <c r="AI17" s="557">
        <f>INDEX('EL SV'!$K$3:$O$40,MATCH(Y17,'EL SV'!$O$3:$O$40,0),MATCH(IF(F17&gt;2000000,"A",IF(F17&gt;100000,"B",IF(F17&gt;100000,"C","D"))),'EL SV'!$K$3:$O$3,0))</f>
        <v>0.95</v>
      </c>
      <c r="AJ17" s="600">
        <f t="shared" si="4"/>
        <v>1.2397283515625364</v>
      </c>
      <c r="AK17" s="599">
        <f t="shared" si="5"/>
        <v>4005799.0920137032</v>
      </c>
      <c r="AL17" s="599">
        <f t="shared" si="6"/>
        <v>2537006.0916086785</v>
      </c>
      <c r="AM17" s="599">
        <f t="shared" si="7"/>
        <v>1468793.0004050247</v>
      </c>
      <c r="AN17" s="606">
        <v>0.2</v>
      </c>
      <c r="AO17" s="499">
        <f t="shared" si="8"/>
        <v>1175034.4003240198</v>
      </c>
    </row>
    <row r="18" spans="2:41" ht="15">
      <c r="B18" s="458">
        <v>11</v>
      </c>
      <c r="C18" s="490" t="s">
        <v>526</v>
      </c>
      <c r="D18" s="464" t="s">
        <v>260</v>
      </c>
      <c r="E18" s="463" t="s">
        <v>418</v>
      </c>
      <c r="F18" s="486">
        <v>40952</v>
      </c>
      <c r="G18" s="461">
        <v>3026285</v>
      </c>
      <c r="H18" s="461">
        <v>15</v>
      </c>
      <c r="I18" s="461">
        <v>1088995.683852104</v>
      </c>
      <c r="J18" s="509">
        <f t="shared" si="1"/>
        <v>40940</v>
      </c>
      <c r="R18" s="524" t="s">
        <v>3154</v>
      </c>
      <c r="S18" s="485">
        <f>MATCH(R18,'CAT-3'!$A:$A,0)</f>
        <v>642</v>
      </c>
      <c r="T18" s="485">
        <f>MATCH($J$9,'CAT-3'!$1:$1,0)</f>
        <v>89</v>
      </c>
      <c r="U18" s="485">
        <f>INDEX('CAT-3'!$1:$1048576,'FAR Working'!S18,'FAR Working'!T18)</f>
        <v>126.3</v>
      </c>
      <c r="V18" s="485">
        <f>MATCH($V$6,'CAT-3'!$1:$1,0)</f>
        <v>90</v>
      </c>
      <c r="W18" s="485">
        <f>INDEX('CAT-3'!$1:$1048576,'FAR Working'!S18,'FAR Working'!V18)</f>
        <v>126.4</v>
      </c>
      <c r="X18" s="498">
        <f t="shared" si="13"/>
        <v>1.0007917656373715</v>
      </c>
      <c r="Y18" s="514" t="s">
        <v>1981</v>
      </c>
      <c r="Z18" s="485">
        <f>MATCH(Y18,'Cat-4'!$A:$A,0)</f>
        <v>722</v>
      </c>
      <c r="AA18" s="485">
        <f>MATCH($AA$6,'Cat-4'!$1:$1,0)</f>
        <v>4</v>
      </c>
      <c r="AB18" s="485">
        <f>INDEX('Cat-4'!$1:$1048576,'FAR Working'!Z18,'FAR Working'!AA18)</f>
        <v>102.2</v>
      </c>
      <c r="AC18" s="485">
        <f>MATCH($AC$6,'Cat-4'!$1:$1,0)</f>
        <v>131</v>
      </c>
      <c r="AD18" s="485">
        <f>INDEX('Cat-4'!$1:$1048576,'FAR Working'!Z18,'FAR Working'!AC18)</f>
        <v>126.6</v>
      </c>
      <c r="AE18" s="498">
        <f t="shared" si="14"/>
        <v>1.2387475538160468</v>
      </c>
      <c r="AF18" s="498">
        <f t="shared" si="15"/>
        <v>1.2397283515625364</v>
      </c>
      <c r="AG18" s="601">
        <f t="shared" si="2"/>
        <v>10</v>
      </c>
      <c r="AH18" s="584">
        <f t="shared" si="3"/>
        <v>15</v>
      </c>
      <c r="AI18" s="557">
        <f>INDEX('EL SV'!$K$3:$O$40,MATCH(Y18,'EL SV'!$O$3:$O$40,0),MATCH(IF(F18&gt;2000000,"A",IF(F18&gt;100000,"B",IF(F18&gt;100000,"C","D"))),'EL SV'!$K$3:$O$3,0))</f>
        <v>0.95</v>
      </c>
      <c r="AJ18" s="600">
        <f t="shared" si="4"/>
        <v>1.2397283515625364</v>
      </c>
      <c r="AK18" s="599">
        <f t="shared" si="5"/>
        <v>3751771.3144084304</v>
      </c>
      <c r="AL18" s="599">
        <f t="shared" si="6"/>
        <v>2376121.8324586721</v>
      </c>
      <c r="AM18" s="599">
        <f t="shared" si="7"/>
        <v>1375649.4819497583</v>
      </c>
      <c r="AN18" s="606">
        <v>0.2</v>
      </c>
      <c r="AO18" s="499">
        <f t="shared" si="8"/>
        <v>1100519.5855598066</v>
      </c>
    </row>
    <row r="19" spans="2:41" ht="25.5">
      <c r="B19" s="458">
        <v>12</v>
      </c>
      <c r="C19" s="490" t="s">
        <v>526</v>
      </c>
      <c r="D19" s="464" t="s">
        <v>252</v>
      </c>
      <c r="E19" s="463" t="s">
        <v>411</v>
      </c>
      <c r="F19" s="486">
        <v>40952</v>
      </c>
      <c r="G19" s="461">
        <v>2907656</v>
      </c>
      <c r="H19" s="461">
        <v>15</v>
      </c>
      <c r="I19" s="461">
        <v>1046307.6315965054</v>
      </c>
      <c r="J19" s="509">
        <f t="shared" si="1"/>
        <v>40940</v>
      </c>
      <c r="R19" s="524" t="s">
        <v>3235</v>
      </c>
      <c r="S19" s="485">
        <f>MATCH(R19,'CAT-3'!$A:$A,0)</f>
        <v>689</v>
      </c>
      <c r="T19" s="485">
        <f>MATCH($J$9,'CAT-3'!$1:$1,0)</f>
        <v>89</v>
      </c>
      <c r="U19" s="485">
        <f>INDEX('CAT-3'!$1:$1048576,'FAR Working'!S19,'FAR Working'!T19)</f>
        <v>124</v>
      </c>
      <c r="V19" s="485">
        <f>MATCH($V$6,'CAT-3'!$1:$1,0)</f>
        <v>90</v>
      </c>
      <c r="W19" s="485">
        <f>INDEX('CAT-3'!$1:$1048576,'FAR Working'!S19,'FAR Working'!V19)</f>
        <v>122.8</v>
      </c>
      <c r="X19" s="498">
        <f t="shared" si="13"/>
        <v>0.99032258064516132</v>
      </c>
      <c r="Y19" s="514" t="s">
        <v>1845</v>
      </c>
      <c r="Z19" s="485">
        <f>MATCH(Y19,'Cat-4'!$A:$A,0)</f>
        <v>654</v>
      </c>
      <c r="AA19" s="485">
        <f>MATCH($AA$6,'Cat-4'!$1:$1,0)</f>
        <v>4</v>
      </c>
      <c r="AB19" s="485">
        <f>INDEX('Cat-4'!$1:$1048576,'FAR Working'!Z19,'FAR Working'!AA19)</f>
        <v>94.7</v>
      </c>
      <c r="AC19" s="485">
        <f>MATCH($AC$6,'Cat-4'!$1:$1,0)</f>
        <v>131</v>
      </c>
      <c r="AD19" s="485">
        <f>INDEX('Cat-4'!$1:$1048576,'FAR Working'!Z19,'FAR Working'!AC19)</f>
        <v>113.5</v>
      </c>
      <c r="AE19" s="498">
        <f t="shared" si="14"/>
        <v>1.1985216473072862</v>
      </c>
      <c r="AF19" s="498">
        <f t="shared" si="15"/>
        <v>1.1869230507204416</v>
      </c>
      <c r="AG19" s="601">
        <f t="shared" si="2"/>
        <v>10</v>
      </c>
      <c r="AH19" s="584">
        <f t="shared" si="3"/>
        <v>15</v>
      </c>
      <c r="AI19" s="557">
        <f>INDEX('EL SV'!$K$3:$O$40,MATCH(Y19,'EL SV'!$O$3:$O$40,0),MATCH(IF(F19&gt;2000000,"A",IF(F19&gt;100000,"B",IF(F19&gt;100000,"C","D"))),'EL SV'!$K$3:$O$3,0))</f>
        <v>1</v>
      </c>
      <c r="AJ19" s="600">
        <f t="shared" si="4"/>
        <v>1.1869230507204416</v>
      </c>
      <c r="AK19" s="599">
        <f t="shared" si="5"/>
        <v>3451163.9299655962</v>
      </c>
      <c r="AL19" s="599">
        <f t="shared" si="6"/>
        <v>2300775.9533103975</v>
      </c>
      <c r="AM19" s="599">
        <f t="shared" si="7"/>
        <v>1150387.9766551987</v>
      </c>
      <c r="AN19" s="606">
        <v>0.2</v>
      </c>
      <c r="AO19" s="499">
        <f t="shared" si="8"/>
        <v>920310.38132415898</v>
      </c>
    </row>
    <row r="20" spans="2:41" ht="15">
      <c r="B20" s="458">
        <v>13</v>
      </c>
      <c r="C20" s="490" t="s">
        <v>526</v>
      </c>
      <c r="D20" s="467" t="s">
        <v>442</v>
      </c>
      <c r="E20" s="463"/>
      <c r="F20" s="486">
        <v>40952</v>
      </c>
      <c r="G20" s="461">
        <v>2835319</v>
      </c>
      <c r="H20" s="461">
        <v>15</v>
      </c>
      <c r="I20" s="461">
        <v>1017864.5569582977</v>
      </c>
      <c r="J20" s="509">
        <f t="shared" si="1"/>
        <v>40940</v>
      </c>
      <c r="R20" s="524" t="s">
        <v>3042</v>
      </c>
      <c r="S20" s="485">
        <f>MATCH(R20,'CAT-3'!$A:$A,0)</f>
        <v>581</v>
      </c>
      <c r="T20" s="485">
        <f>MATCH($J$9,'CAT-3'!$1:$1,0)</f>
        <v>89</v>
      </c>
      <c r="U20" s="485">
        <f>INDEX('CAT-3'!$1:$1048576,'FAR Working'!S20,'FAR Working'!T20)</f>
        <v>125.1</v>
      </c>
      <c r="V20" s="485">
        <f>MATCH($V$6,'CAT-3'!$1:$1,0)</f>
        <v>90</v>
      </c>
      <c r="W20" s="485">
        <f>INDEX('CAT-3'!$1:$1048576,'FAR Working'!S20,'FAR Working'!V20)</f>
        <v>127.2</v>
      </c>
      <c r="X20" s="498">
        <f t="shared" si="13"/>
        <v>1.0167865707434054</v>
      </c>
      <c r="Y20" s="514" t="s">
        <v>1701</v>
      </c>
      <c r="Z20" s="485">
        <f>MATCH(Y20,'Cat-4'!$A:$A,0)</f>
        <v>582</v>
      </c>
      <c r="AA20" s="485">
        <f>MATCH($AA$6,'Cat-4'!$1:$1,0)</f>
        <v>4</v>
      </c>
      <c r="AB20" s="485">
        <f>INDEX('Cat-4'!$1:$1048576,'FAR Working'!Z20,'FAR Working'!AA20)</f>
        <v>102.6</v>
      </c>
      <c r="AC20" s="485">
        <f>MATCH($AC$6,'Cat-4'!$1:$1,0)</f>
        <v>131</v>
      </c>
      <c r="AD20" s="485">
        <f>INDEX('Cat-4'!$1:$1048576,'FAR Working'!Z20,'FAR Working'!AC20)</f>
        <v>174.4</v>
      </c>
      <c r="AE20" s="498">
        <f t="shared" si="14"/>
        <v>1.699805068226121</v>
      </c>
      <c r="AF20" s="498">
        <f t="shared" si="15"/>
        <v>1.7283389662538977</v>
      </c>
      <c r="AG20" s="601">
        <f t="shared" si="2"/>
        <v>10</v>
      </c>
      <c r="AH20" s="584">
        <f t="shared" si="3"/>
        <v>15</v>
      </c>
      <c r="AI20" s="557">
        <f>INDEX('EL SV'!$K$3:$O$40,MATCH(Y20,'EL SV'!$O$3:$O$40,0),MATCH(IF(F20&gt;2000000,"A",IF(F20&gt;100000,"B",IF(F20&gt;100000,"C","D"))),'EL SV'!$K$3:$O$3,0))</f>
        <v>0.95</v>
      </c>
      <c r="AJ20" s="600">
        <f t="shared" si="4"/>
        <v>1.7283389662538977</v>
      </c>
      <c r="AK20" s="599">
        <f t="shared" si="5"/>
        <v>4900392.3094600346</v>
      </c>
      <c r="AL20" s="599">
        <f t="shared" si="6"/>
        <v>3103581.7959913546</v>
      </c>
      <c r="AM20" s="599">
        <f t="shared" si="7"/>
        <v>1796810.51346868</v>
      </c>
      <c r="AN20" s="606">
        <v>0.2</v>
      </c>
      <c r="AO20" s="499">
        <f t="shared" si="8"/>
        <v>1437448.4107749441</v>
      </c>
    </row>
    <row r="21" spans="2:41" ht="15">
      <c r="B21" s="458">
        <v>14</v>
      </c>
      <c r="C21" s="490" t="s">
        <v>526</v>
      </c>
      <c r="D21" s="459" t="s">
        <v>310</v>
      </c>
      <c r="E21" s="463" t="s">
        <v>399</v>
      </c>
      <c r="F21" s="486">
        <v>41047</v>
      </c>
      <c r="G21" s="461">
        <v>2814653</v>
      </c>
      <c r="H21" s="461">
        <v>15</v>
      </c>
      <c r="I21" s="461">
        <v>1029171.7428112265</v>
      </c>
      <c r="J21" s="509">
        <f t="shared" si="1"/>
        <v>41030</v>
      </c>
      <c r="Y21" s="514" t="s">
        <v>2029</v>
      </c>
      <c r="Z21" s="481">
        <f>MATCH(Y21,'Cat-4'!$A:$A,0)</f>
        <v>746</v>
      </c>
      <c r="AA21" s="481">
        <f>MATCH(J21,'Cat-4'!$1:$1,0)</f>
        <v>5</v>
      </c>
      <c r="AB21" s="481">
        <f>INDEX('Cat-4'!$1:$1048576,'FAR Working'!Z21,'FAR Working'!AA21)</f>
        <v>102.1</v>
      </c>
      <c r="AC21" s="481">
        <f>MATCH($AC$6,'Cat-4'!$1:$1,0)</f>
        <v>131</v>
      </c>
      <c r="AD21" s="481">
        <f>INDEX('Cat-4'!$1:$1048576,'FAR Working'!Z21,'FAR Working'!AC21)</f>
        <v>122.3</v>
      </c>
      <c r="AE21" s="561">
        <f>AD21/AB21</f>
        <v>1.1978452497551419</v>
      </c>
      <c r="AF21" s="583">
        <f>AE21</f>
        <v>1.1978452497551419</v>
      </c>
      <c r="AG21" s="601">
        <f t="shared" si="2"/>
        <v>10</v>
      </c>
      <c r="AH21" s="584">
        <f t="shared" si="3"/>
        <v>15</v>
      </c>
      <c r="AI21" s="557">
        <f>INDEX('EL SV'!$K$3:$O$40,MATCH(Y21,'EL SV'!$O$3:$O$40,0),MATCH(IF(F21&gt;2000000,"A",IF(F21&gt;100000,"B",IF(F21&gt;100000,"C","D"))),'EL SV'!$K$3:$O$3,0))</f>
        <v>0.9</v>
      </c>
      <c r="AJ21" s="600">
        <f t="shared" si="4"/>
        <v>1.1978452497551419</v>
      </c>
      <c r="AK21" s="599">
        <f t="shared" si="5"/>
        <v>3371518.7257590597</v>
      </c>
      <c r="AL21" s="599">
        <f t="shared" si="6"/>
        <v>2022911.2354554357</v>
      </c>
      <c r="AM21" s="599">
        <f t="shared" si="7"/>
        <v>1348607.490303624</v>
      </c>
      <c r="AN21" s="606">
        <v>0.2</v>
      </c>
      <c r="AO21" s="499">
        <f t="shared" si="8"/>
        <v>1078885.9922428993</v>
      </c>
    </row>
    <row r="22" spans="2:41" ht="25.5">
      <c r="B22" s="458">
        <v>15</v>
      </c>
      <c r="C22" s="490" t="s">
        <v>526</v>
      </c>
      <c r="D22" s="464" t="s">
        <v>276</v>
      </c>
      <c r="E22" s="463" t="s">
        <v>404</v>
      </c>
      <c r="F22" s="486">
        <v>40952</v>
      </c>
      <c r="G22" s="461">
        <v>2635013</v>
      </c>
      <c r="H22" s="461">
        <v>15</v>
      </c>
      <c r="I22" s="461">
        <v>948198.15644153138</v>
      </c>
      <c r="J22" s="509">
        <f t="shared" si="1"/>
        <v>40940</v>
      </c>
      <c r="R22" s="524" t="s">
        <v>3252</v>
      </c>
      <c r="S22" s="485">
        <f>MATCH(R22,'CAT-3'!$A:$A,0)</f>
        <v>698</v>
      </c>
      <c r="T22" s="485">
        <f>MATCH($J$9,'CAT-3'!$1:$1,0)</f>
        <v>89</v>
      </c>
      <c r="U22" s="485">
        <f>INDEX('CAT-3'!$1:$1048576,'FAR Working'!S22,'FAR Working'!T22)</f>
        <v>128.9</v>
      </c>
      <c r="V22" s="485">
        <f>MATCH($V$6,'CAT-3'!$1:$1,0)</f>
        <v>90</v>
      </c>
      <c r="W22" s="485">
        <f>INDEX('CAT-3'!$1:$1048576,'FAR Working'!S22,'FAR Working'!V22)</f>
        <v>129</v>
      </c>
      <c r="X22" s="498">
        <f t="shared" ref="X22:X24" si="16">W22/U22</f>
        <v>1.0007757951900698</v>
      </c>
      <c r="Y22" s="514" t="s">
        <v>2045</v>
      </c>
      <c r="Z22" s="485">
        <f>MATCH(Y22,'Cat-4'!$A:$A,0)</f>
        <v>754</v>
      </c>
      <c r="AA22" s="485">
        <f>MATCH($AA$6,'Cat-4'!$1:$1,0)</f>
        <v>4</v>
      </c>
      <c r="AB22" s="485">
        <f>INDEX('Cat-4'!$1:$1048576,'FAR Working'!Z22,'FAR Working'!AA22)</f>
        <v>101.7</v>
      </c>
      <c r="AC22" s="485">
        <f>MATCH($AC$6,'Cat-4'!$1:$1,0)</f>
        <v>131</v>
      </c>
      <c r="AD22" s="485">
        <f>INDEX('Cat-4'!$1:$1048576,'FAR Working'!Z22,'FAR Working'!AC22)</f>
        <v>95.1</v>
      </c>
      <c r="AE22" s="498">
        <f t="shared" ref="AE22:AE26" si="17">AD22/AB22</f>
        <v>0.93510324483775809</v>
      </c>
      <c r="AF22" s="498">
        <f t="shared" ref="AF22:AF24" si="18">AE22*X22</f>
        <v>0.93582869343732189</v>
      </c>
      <c r="AG22" s="601">
        <f t="shared" si="2"/>
        <v>10</v>
      </c>
      <c r="AH22" s="584">
        <f t="shared" si="3"/>
        <v>15</v>
      </c>
      <c r="AI22" s="557">
        <f>INDEX('EL SV'!$K$3:$O$40,MATCH(Y22,'EL SV'!$O$3:$O$40,0),MATCH(IF(F22&gt;2000000,"A",IF(F22&gt;100000,"B",IF(F22&gt;100000,"C","D"))),'EL SV'!$K$3:$O$3,0))</f>
        <v>1</v>
      </c>
      <c r="AJ22" s="600">
        <f t="shared" si="4"/>
        <v>0.93582869343732189</v>
      </c>
      <c r="AK22" s="599">
        <f t="shared" si="5"/>
        <v>2465920.772980358</v>
      </c>
      <c r="AL22" s="599">
        <f t="shared" si="6"/>
        <v>1643947.1819869054</v>
      </c>
      <c r="AM22" s="599">
        <f t="shared" si="7"/>
        <v>821973.59099345258</v>
      </c>
      <c r="AN22" s="606">
        <v>0.2</v>
      </c>
      <c r="AO22" s="499">
        <f t="shared" si="8"/>
        <v>657578.87279476214</v>
      </c>
    </row>
    <row r="23" spans="2:41" ht="25.5">
      <c r="B23" s="458">
        <v>16</v>
      </c>
      <c r="C23" s="490" t="s">
        <v>526</v>
      </c>
      <c r="D23" s="464" t="s">
        <v>275</v>
      </c>
      <c r="E23" s="463" t="s">
        <v>404</v>
      </c>
      <c r="F23" s="486">
        <v>40952</v>
      </c>
      <c r="G23" s="461">
        <v>2635012</v>
      </c>
      <c r="H23" s="461">
        <v>15</v>
      </c>
      <c r="I23" s="461">
        <v>948197.76893373299</v>
      </c>
      <c r="J23" s="509">
        <f t="shared" si="1"/>
        <v>40940</v>
      </c>
      <c r="R23" s="524" t="s">
        <v>3252</v>
      </c>
      <c r="S23" s="485">
        <f>MATCH(R23,'CAT-3'!$A:$A,0)</f>
        <v>698</v>
      </c>
      <c r="T23" s="485">
        <f>MATCH($J$9,'CAT-3'!$1:$1,0)</f>
        <v>89</v>
      </c>
      <c r="U23" s="485">
        <f>INDEX('CAT-3'!$1:$1048576,'FAR Working'!S23,'FAR Working'!T23)</f>
        <v>128.9</v>
      </c>
      <c r="V23" s="485">
        <f>MATCH($V$6,'CAT-3'!$1:$1,0)</f>
        <v>90</v>
      </c>
      <c r="W23" s="485">
        <f>INDEX('CAT-3'!$1:$1048576,'FAR Working'!S23,'FAR Working'!V23)</f>
        <v>129</v>
      </c>
      <c r="X23" s="498">
        <f t="shared" si="16"/>
        <v>1.0007757951900698</v>
      </c>
      <c r="Y23" s="514" t="s">
        <v>2045</v>
      </c>
      <c r="Z23" s="485">
        <f>MATCH(Y23,'Cat-4'!$A:$A,0)</f>
        <v>754</v>
      </c>
      <c r="AA23" s="485">
        <f>MATCH($AA$6,'Cat-4'!$1:$1,0)</f>
        <v>4</v>
      </c>
      <c r="AB23" s="485">
        <f>INDEX('Cat-4'!$1:$1048576,'FAR Working'!Z23,'FAR Working'!AA23)</f>
        <v>101.7</v>
      </c>
      <c r="AC23" s="485">
        <f>MATCH($AC$6,'Cat-4'!$1:$1,0)</f>
        <v>131</v>
      </c>
      <c r="AD23" s="485">
        <f>INDEX('Cat-4'!$1:$1048576,'FAR Working'!Z23,'FAR Working'!AC23)</f>
        <v>95.1</v>
      </c>
      <c r="AE23" s="498">
        <f t="shared" si="17"/>
        <v>0.93510324483775809</v>
      </c>
      <c r="AF23" s="498">
        <f t="shared" si="18"/>
        <v>0.93582869343732189</v>
      </c>
      <c r="AG23" s="601">
        <f t="shared" si="2"/>
        <v>10</v>
      </c>
      <c r="AH23" s="584">
        <f t="shared" si="3"/>
        <v>15</v>
      </c>
      <c r="AI23" s="557">
        <f>INDEX('EL SV'!$K$3:$O$40,MATCH(Y23,'EL SV'!$O$3:$O$40,0),MATCH(IF(F23&gt;2000000,"A",IF(F23&gt;100000,"B",IF(F23&gt;100000,"C","D"))),'EL SV'!$K$3:$O$3,0))</f>
        <v>1</v>
      </c>
      <c r="AJ23" s="600">
        <f t="shared" si="4"/>
        <v>0.93582869343732189</v>
      </c>
      <c r="AK23" s="599">
        <f t="shared" si="5"/>
        <v>2465919.8371516643</v>
      </c>
      <c r="AL23" s="599">
        <f t="shared" si="6"/>
        <v>1643946.5581011095</v>
      </c>
      <c r="AM23" s="599">
        <f t="shared" si="7"/>
        <v>821973.27905055485</v>
      </c>
      <c r="AN23" s="606">
        <v>0.2</v>
      </c>
      <c r="AO23" s="499">
        <f t="shared" si="8"/>
        <v>657578.62324044388</v>
      </c>
    </row>
    <row r="24" spans="2:41" ht="15">
      <c r="B24" s="458">
        <v>17</v>
      </c>
      <c r="C24" s="490" t="s">
        <v>114</v>
      </c>
      <c r="D24" s="459" t="s">
        <v>117</v>
      </c>
      <c r="E24" s="460" t="s">
        <v>417</v>
      </c>
      <c r="F24" s="486">
        <v>40952</v>
      </c>
      <c r="G24" s="477">
        <v>2580508.66130458</v>
      </c>
      <c r="H24" s="477">
        <v>40</v>
      </c>
      <c r="I24" s="477">
        <v>1856689</v>
      </c>
      <c r="J24" s="509">
        <f t="shared" si="1"/>
        <v>40940</v>
      </c>
      <c r="R24" s="524" t="s">
        <v>1879</v>
      </c>
      <c r="S24" s="485">
        <f>MATCH(R24,'CAT-3'!$A:$A,0)</f>
        <v>701</v>
      </c>
      <c r="T24" s="485">
        <f>MATCH($J$9,'CAT-3'!$1:$1,0)</f>
        <v>89</v>
      </c>
      <c r="U24" s="485">
        <f>INDEX('CAT-3'!$1:$1048576,'FAR Working'!S24,'FAR Working'!T24)</f>
        <v>159.5</v>
      </c>
      <c r="V24" s="485">
        <f>MATCH($V$6,'CAT-3'!$1:$1,0)</f>
        <v>90</v>
      </c>
      <c r="W24" s="485">
        <f>INDEX('CAT-3'!$1:$1048576,'FAR Working'!S24,'FAR Working'!V24)</f>
        <v>159.9</v>
      </c>
      <c r="X24" s="498">
        <f t="shared" si="16"/>
        <v>1.0025078369905958</v>
      </c>
      <c r="Y24" s="514" t="s">
        <v>1871</v>
      </c>
      <c r="Z24" s="485">
        <f>MATCH(Y24,'Cat-4'!$A:$A,0)</f>
        <v>667</v>
      </c>
      <c r="AA24" s="485">
        <f>MATCH($AA$6,'Cat-4'!$1:$1,0)</f>
        <v>4</v>
      </c>
      <c r="AB24" s="485">
        <f>INDEX('Cat-4'!$1:$1048576,'FAR Working'!Z24,'FAR Working'!AA24)</f>
        <v>108.1</v>
      </c>
      <c r="AC24" s="485">
        <f>MATCH($AC$6,'Cat-4'!$1:$1,0)</f>
        <v>131</v>
      </c>
      <c r="AD24" s="485">
        <f>INDEX('Cat-4'!$1:$1048576,'FAR Working'!Z24,'FAR Working'!AC24)</f>
        <v>126.6</v>
      </c>
      <c r="AE24" s="498">
        <f t="shared" si="17"/>
        <v>1.1711378353376503</v>
      </c>
      <c r="AF24" s="498">
        <f t="shared" si="18"/>
        <v>1.1740748581221963</v>
      </c>
      <c r="AG24" s="601">
        <f t="shared" si="2"/>
        <v>10</v>
      </c>
      <c r="AH24" s="584">
        <f t="shared" si="3"/>
        <v>40</v>
      </c>
      <c r="AI24" s="557">
        <f>INDEX('EL SV'!$K$3:$O$40,MATCH(Y24,'EL SV'!$O$3:$O$40,0),MATCH(IF(F24&gt;2000000,"A",IF(F24&gt;100000,"B",IF(F24&gt;100000,"C","D"))),'EL SV'!$K$3:$O$3,0))</f>
        <v>0.95</v>
      </c>
      <c r="AJ24" s="600">
        <f t="shared" si="4"/>
        <v>1.1740748581221963</v>
      </c>
      <c r="AK24" s="599">
        <f t="shared" si="5"/>
        <v>3029710.3404042735</v>
      </c>
      <c r="AL24" s="599">
        <f t="shared" si="6"/>
        <v>719556.2058460149</v>
      </c>
      <c r="AM24" s="599">
        <f t="shared" si="7"/>
        <v>2310154.1345582586</v>
      </c>
      <c r="AN24" s="606">
        <v>0.2</v>
      </c>
      <c r="AO24" s="499">
        <f t="shared" si="8"/>
        <v>1848123.307646607</v>
      </c>
    </row>
    <row r="25" spans="2:41" ht="15">
      <c r="B25" s="458">
        <v>18</v>
      </c>
      <c r="C25" s="490" t="s">
        <v>526</v>
      </c>
      <c r="D25" s="459" t="s">
        <v>309</v>
      </c>
      <c r="E25" s="463" t="s">
        <v>406</v>
      </c>
      <c r="F25" s="486">
        <v>41218</v>
      </c>
      <c r="G25" s="461">
        <v>2443531</v>
      </c>
      <c r="H25" s="461">
        <v>15</v>
      </c>
      <c r="I25" s="461">
        <v>1015856.6309067369</v>
      </c>
      <c r="J25" s="509">
        <f t="shared" si="1"/>
        <v>41214</v>
      </c>
      <c r="Y25" s="514" t="s">
        <v>1981</v>
      </c>
      <c r="Z25" s="481">
        <f>MATCH(Y25,'Cat-4'!$A:$A,0)</f>
        <v>722</v>
      </c>
      <c r="AA25" s="481">
        <f>MATCH(J25,'Cat-4'!$1:$1,0)</f>
        <v>11</v>
      </c>
      <c r="AB25" s="481">
        <f>INDEX('Cat-4'!$1:$1048576,'FAR Working'!Z25,'FAR Working'!AA25)</f>
        <v>103.7</v>
      </c>
      <c r="AC25" s="481">
        <f>MATCH($AC$6,'Cat-4'!$1:$1,0)</f>
        <v>131</v>
      </c>
      <c r="AD25" s="481">
        <f>INDEX('Cat-4'!$1:$1048576,'FAR Working'!Z25,'FAR Working'!AC25)</f>
        <v>126.6</v>
      </c>
      <c r="AE25" s="561">
        <f t="shared" si="17"/>
        <v>1.2208293153326903</v>
      </c>
      <c r="AF25" s="583">
        <f t="shared" ref="AF25:AF26" si="19">AE25</f>
        <v>1.2208293153326903</v>
      </c>
      <c r="AG25" s="601">
        <f t="shared" si="2"/>
        <v>10</v>
      </c>
      <c r="AH25" s="584">
        <f t="shared" si="3"/>
        <v>15</v>
      </c>
      <c r="AI25" s="557">
        <f>INDEX('EL SV'!$K$3:$O$40,MATCH(Y25,'EL SV'!$O$3:$O$40,0),MATCH(IF(F25&gt;2000000,"A",IF(F25&gt;100000,"B",IF(F25&gt;100000,"C","D"))),'EL SV'!$K$3:$O$3,0))</f>
        <v>0.95</v>
      </c>
      <c r="AJ25" s="600">
        <f t="shared" si="4"/>
        <v>1.2208293153326903</v>
      </c>
      <c r="AK25" s="599">
        <f t="shared" si="5"/>
        <v>2983134.2777242041</v>
      </c>
      <c r="AL25" s="599">
        <f t="shared" si="6"/>
        <v>1889318.3758919956</v>
      </c>
      <c r="AM25" s="599">
        <f t="shared" si="7"/>
        <v>1093815.9018322085</v>
      </c>
      <c r="AN25" s="606">
        <v>0.2</v>
      </c>
      <c r="AO25" s="499">
        <f t="shared" si="8"/>
        <v>875052.7214657669</v>
      </c>
    </row>
    <row r="26" spans="2:41" ht="38.25">
      <c r="B26" s="458">
        <v>19</v>
      </c>
      <c r="C26" s="490" t="s">
        <v>526</v>
      </c>
      <c r="D26" s="475" t="s">
        <v>482</v>
      </c>
      <c r="E26" s="479">
        <v>0</v>
      </c>
      <c r="F26" s="488">
        <v>43755</v>
      </c>
      <c r="G26" s="477">
        <v>2415282</v>
      </c>
      <c r="H26" s="461">
        <v>15</v>
      </c>
      <c r="I26" s="474">
        <v>120764</v>
      </c>
      <c r="J26" s="509">
        <f t="shared" si="1"/>
        <v>43739</v>
      </c>
      <c r="Y26" s="514" t="s">
        <v>1825</v>
      </c>
      <c r="Z26" s="481">
        <f>MATCH(Y26,'Cat-4'!$A:$A,0)</f>
        <v>644</v>
      </c>
      <c r="AA26" s="481">
        <f>MATCH(J26,'Cat-4'!$1:$1,0)</f>
        <v>94</v>
      </c>
      <c r="AB26" s="481">
        <f>INDEX('Cat-4'!$1:$1048576,'FAR Working'!Z26,'FAR Working'!AA26)</f>
        <v>135.1</v>
      </c>
      <c r="AC26" s="481">
        <f>MATCH($AC$6,'Cat-4'!$1:$1,0)</f>
        <v>131</v>
      </c>
      <c r="AD26" s="481">
        <f>INDEX('Cat-4'!$1:$1048576,'FAR Working'!Z26,'FAR Working'!AC26)</f>
        <v>134.9</v>
      </c>
      <c r="AE26" s="561">
        <f t="shared" si="17"/>
        <v>0.99851961509992604</v>
      </c>
      <c r="AF26" s="583">
        <f t="shared" si="19"/>
        <v>0.99851961509992604</v>
      </c>
      <c r="AG26" s="601">
        <f t="shared" si="2"/>
        <v>3</v>
      </c>
      <c r="AH26" s="584">
        <f t="shared" si="3"/>
        <v>15</v>
      </c>
      <c r="AI26" s="557">
        <f>INDEX('EL SV'!$K$3:$O$40,MATCH(Y26,'EL SV'!$O$3:$O$40,0),MATCH(IF(F26&gt;2000000,"A",IF(F26&gt;100000,"B",IF(F26&gt;100000,"C","D"))),'EL SV'!$K$3:$O$3,0))</f>
        <v>0.98</v>
      </c>
      <c r="AJ26" s="600">
        <f t="shared" si="4"/>
        <v>0.99851961509992604</v>
      </c>
      <c r="AK26" s="599">
        <f t="shared" si="5"/>
        <v>2411706.4529977795</v>
      </c>
      <c r="AL26" s="599">
        <f t="shared" si="6"/>
        <v>472694.46478756471</v>
      </c>
      <c r="AM26" s="599">
        <f t="shared" si="7"/>
        <v>1939011.9882102148</v>
      </c>
      <c r="AN26" s="606">
        <v>0.2</v>
      </c>
      <c r="AO26" s="499">
        <f t="shared" si="8"/>
        <v>1551209.5905681718</v>
      </c>
    </row>
    <row r="27" spans="2:41" ht="15">
      <c r="B27" s="458">
        <v>20</v>
      </c>
      <c r="C27" s="490" t="s">
        <v>526</v>
      </c>
      <c r="D27" s="464" t="s">
        <v>258</v>
      </c>
      <c r="E27" s="463" t="s">
        <v>417</v>
      </c>
      <c r="F27" s="486">
        <v>40952</v>
      </c>
      <c r="G27" s="461">
        <v>2291639</v>
      </c>
      <c r="H27" s="461">
        <v>40</v>
      </c>
      <c r="I27" s="461">
        <v>1561794.3910958343</v>
      </c>
      <c r="J27" s="509">
        <f t="shared" si="1"/>
        <v>40940</v>
      </c>
      <c r="R27" s="524" t="s">
        <v>3275</v>
      </c>
      <c r="S27" s="485">
        <f>MATCH(R27,'CAT-3'!$A:$A,0)</f>
        <v>710</v>
      </c>
      <c r="T27" s="485">
        <f>MATCH($J$9,'CAT-3'!$1:$1,0)</f>
        <v>89</v>
      </c>
      <c r="U27" s="485">
        <f>INDEX('CAT-3'!$1:$1048576,'FAR Working'!S27,'FAR Working'!T27)</f>
        <v>115.4</v>
      </c>
      <c r="V27" s="485">
        <f>MATCH($V$6,'CAT-3'!$1:$1,0)</f>
        <v>90</v>
      </c>
      <c r="W27" s="485">
        <f>INDEX('CAT-3'!$1:$1048576,'FAR Working'!S27,'FAR Working'!V27)</f>
        <v>115.5</v>
      </c>
      <c r="X27" s="498">
        <f t="shared" ref="X27:X29" si="20">W27/U27</f>
        <v>1.0008665511265165</v>
      </c>
      <c r="Y27" s="514" t="s">
        <v>1871</v>
      </c>
      <c r="Z27" s="485">
        <f>MATCH(Y27,'Cat-4'!$A:$A,0)</f>
        <v>667</v>
      </c>
      <c r="AA27" s="485">
        <f>MATCH($AA$6,'Cat-4'!$1:$1,0)</f>
        <v>4</v>
      </c>
      <c r="AB27" s="485">
        <f>INDEX('Cat-4'!$1:$1048576,'FAR Working'!Z27,'FAR Working'!AA27)</f>
        <v>108.1</v>
      </c>
      <c r="AC27" s="485">
        <f>MATCH($AC$6,'Cat-4'!$1:$1,0)</f>
        <v>131</v>
      </c>
      <c r="AD27" s="485">
        <f>INDEX('Cat-4'!$1:$1048576,'FAR Working'!Z27,'FAR Working'!AC27)</f>
        <v>126.6</v>
      </c>
      <c r="AE27" s="498">
        <f t="shared" ref="AE27:AE32" si="21">AD27/AB27</f>
        <v>1.1711378353376503</v>
      </c>
      <c r="AF27" s="498">
        <f t="shared" ref="AF27:AF29" si="22">AE27*X27</f>
        <v>1.1721526861481681</v>
      </c>
      <c r="AG27" s="601">
        <f t="shared" si="2"/>
        <v>10</v>
      </c>
      <c r="AH27" s="584">
        <f t="shared" si="3"/>
        <v>40</v>
      </c>
      <c r="AI27" s="557">
        <f>INDEX('EL SV'!$K$3:$O$40,MATCH(Y27,'EL SV'!$O$3:$O$40,0),MATCH(IF(F27&gt;2000000,"A",IF(F27&gt;100000,"B",IF(F27&gt;100000,"C","D"))),'EL SV'!$K$3:$O$3,0))</f>
        <v>0.95</v>
      </c>
      <c r="AJ27" s="600">
        <f t="shared" si="4"/>
        <v>1.1721526861481681</v>
      </c>
      <c r="AK27" s="599">
        <f t="shared" si="5"/>
        <v>2686150.809531902</v>
      </c>
      <c r="AL27" s="599">
        <f t="shared" si="6"/>
        <v>637960.81726382673</v>
      </c>
      <c r="AM27" s="599">
        <f t="shared" si="7"/>
        <v>2048189.9922680752</v>
      </c>
      <c r="AN27" s="606">
        <v>0.2</v>
      </c>
      <c r="AO27" s="499">
        <f t="shared" si="8"/>
        <v>1638551.9938144602</v>
      </c>
    </row>
    <row r="28" spans="2:41" ht="15">
      <c r="B28" s="458">
        <v>21</v>
      </c>
      <c r="C28" s="490" t="s">
        <v>526</v>
      </c>
      <c r="D28" s="464" t="s">
        <v>259</v>
      </c>
      <c r="E28" s="463" t="s">
        <v>417</v>
      </c>
      <c r="F28" s="486">
        <v>40952</v>
      </c>
      <c r="G28" s="461">
        <v>2291639</v>
      </c>
      <c r="H28" s="461">
        <v>40</v>
      </c>
      <c r="I28" s="461">
        <v>1561794.3910958343</v>
      </c>
      <c r="J28" s="509">
        <f t="shared" si="1"/>
        <v>40940</v>
      </c>
      <c r="R28" s="524" t="s">
        <v>3275</v>
      </c>
      <c r="S28" s="485">
        <f>MATCH(R28,'CAT-3'!$A:$A,0)</f>
        <v>710</v>
      </c>
      <c r="T28" s="485">
        <f>MATCH($J$9,'CAT-3'!$1:$1,0)</f>
        <v>89</v>
      </c>
      <c r="U28" s="485">
        <f>INDEX('CAT-3'!$1:$1048576,'FAR Working'!S28,'FAR Working'!T28)</f>
        <v>115.4</v>
      </c>
      <c r="V28" s="485">
        <f>MATCH($V$6,'CAT-3'!$1:$1,0)</f>
        <v>90</v>
      </c>
      <c r="W28" s="485">
        <f>INDEX('CAT-3'!$1:$1048576,'FAR Working'!S28,'FAR Working'!V28)</f>
        <v>115.5</v>
      </c>
      <c r="X28" s="498">
        <f t="shared" si="20"/>
        <v>1.0008665511265165</v>
      </c>
      <c r="Y28" s="514" t="s">
        <v>1871</v>
      </c>
      <c r="Z28" s="485">
        <f>MATCH(Y28,'Cat-4'!$A:$A,0)</f>
        <v>667</v>
      </c>
      <c r="AA28" s="485">
        <f>MATCH($AA$6,'Cat-4'!$1:$1,0)</f>
        <v>4</v>
      </c>
      <c r="AB28" s="485">
        <f>INDEX('Cat-4'!$1:$1048576,'FAR Working'!Z28,'FAR Working'!AA28)</f>
        <v>108.1</v>
      </c>
      <c r="AC28" s="485">
        <f>MATCH($AC$6,'Cat-4'!$1:$1,0)</f>
        <v>131</v>
      </c>
      <c r="AD28" s="485">
        <f>INDEX('Cat-4'!$1:$1048576,'FAR Working'!Z28,'FAR Working'!AC28)</f>
        <v>126.6</v>
      </c>
      <c r="AE28" s="498">
        <f t="shared" si="21"/>
        <v>1.1711378353376503</v>
      </c>
      <c r="AF28" s="498">
        <f t="shared" si="22"/>
        <v>1.1721526861481681</v>
      </c>
      <c r="AG28" s="601">
        <f t="shared" si="2"/>
        <v>10</v>
      </c>
      <c r="AH28" s="584">
        <f t="shared" si="3"/>
        <v>40</v>
      </c>
      <c r="AI28" s="557">
        <f>INDEX('EL SV'!$K$3:$O$40,MATCH(Y28,'EL SV'!$O$3:$O$40,0),MATCH(IF(F28&gt;2000000,"A",IF(F28&gt;100000,"B",IF(F28&gt;100000,"C","D"))),'EL SV'!$K$3:$O$3,0))</f>
        <v>0.95</v>
      </c>
      <c r="AJ28" s="600">
        <f t="shared" si="4"/>
        <v>1.1721526861481681</v>
      </c>
      <c r="AK28" s="599">
        <f t="shared" si="5"/>
        <v>2686150.809531902</v>
      </c>
      <c r="AL28" s="599">
        <f t="shared" si="6"/>
        <v>637960.81726382673</v>
      </c>
      <c r="AM28" s="599">
        <f t="shared" si="7"/>
        <v>2048189.9922680752</v>
      </c>
      <c r="AN28" s="606">
        <v>0.2</v>
      </c>
      <c r="AO28" s="499">
        <f t="shared" si="8"/>
        <v>1638551.9938144602</v>
      </c>
    </row>
    <row r="29" spans="2:41" ht="15">
      <c r="B29" s="458">
        <v>22</v>
      </c>
      <c r="C29" s="490" t="s">
        <v>526</v>
      </c>
      <c r="D29" s="465" t="s">
        <v>400</v>
      </c>
      <c r="E29" s="466" t="s">
        <v>399</v>
      </c>
      <c r="F29" s="486">
        <v>40952</v>
      </c>
      <c r="G29" s="461">
        <v>2112797</v>
      </c>
      <c r="H29" s="461">
        <v>15</v>
      </c>
      <c r="I29" s="461">
        <v>760281.33751172852</v>
      </c>
      <c r="J29" s="509">
        <f t="shared" si="1"/>
        <v>40940</v>
      </c>
      <c r="R29" s="524" t="s">
        <v>3201</v>
      </c>
      <c r="S29" s="485">
        <f>MATCH(R29,'CAT-3'!$A:$A,0)</f>
        <v>670</v>
      </c>
      <c r="T29" s="485">
        <f>MATCH($J$9,'CAT-3'!$1:$1,0)</f>
        <v>89</v>
      </c>
      <c r="U29" s="485">
        <f>INDEX('CAT-3'!$1:$1048576,'FAR Working'!S29,'FAR Working'!T29)</f>
        <v>129</v>
      </c>
      <c r="V29" s="485">
        <f>MATCH($V$6,'CAT-3'!$1:$1,0)</f>
        <v>90</v>
      </c>
      <c r="W29" s="485">
        <f>INDEX('CAT-3'!$1:$1048576,'FAR Working'!S29,'FAR Working'!V29)</f>
        <v>129.30000000000001</v>
      </c>
      <c r="X29" s="498">
        <f t="shared" si="20"/>
        <v>1.0023255813953489</v>
      </c>
      <c r="Y29" s="514" t="s">
        <v>2029</v>
      </c>
      <c r="Z29" s="485">
        <f>MATCH(Y29,'Cat-4'!$A:$A,0)</f>
        <v>746</v>
      </c>
      <c r="AA29" s="485">
        <f>MATCH($AA$6,'Cat-4'!$1:$1,0)</f>
        <v>4</v>
      </c>
      <c r="AB29" s="485">
        <f>INDEX('Cat-4'!$1:$1048576,'FAR Working'!Z29,'FAR Working'!AA29)</f>
        <v>99.2</v>
      </c>
      <c r="AC29" s="485">
        <f>MATCH($AC$6,'Cat-4'!$1:$1,0)</f>
        <v>131</v>
      </c>
      <c r="AD29" s="485">
        <f>INDEX('Cat-4'!$1:$1048576,'FAR Working'!Z29,'FAR Working'!AC29)</f>
        <v>122.3</v>
      </c>
      <c r="AE29" s="498">
        <f t="shared" si="21"/>
        <v>1.2328629032258065</v>
      </c>
      <c r="AF29" s="498">
        <f t="shared" si="22"/>
        <v>1.2357300262565643</v>
      </c>
      <c r="AG29" s="601">
        <f t="shared" si="2"/>
        <v>10</v>
      </c>
      <c r="AH29" s="584">
        <f t="shared" si="3"/>
        <v>15</v>
      </c>
      <c r="AI29" s="557">
        <f>INDEX('EL SV'!$K$3:$O$40,MATCH(Y29,'EL SV'!$O$3:$O$40,0),MATCH(IF(F29&gt;2000000,"A",IF(F29&gt;100000,"B",IF(F29&gt;100000,"C","D"))),'EL SV'!$K$3:$O$3,0))</f>
        <v>0.9</v>
      </c>
      <c r="AJ29" s="600">
        <f t="shared" si="4"/>
        <v>1.2357300262565643</v>
      </c>
      <c r="AK29" s="599">
        <f t="shared" si="5"/>
        <v>2610846.6922847903</v>
      </c>
      <c r="AL29" s="599">
        <f t="shared" si="6"/>
        <v>1566508.0153708742</v>
      </c>
      <c r="AM29" s="599">
        <f t="shared" si="7"/>
        <v>1044338.6769139161</v>
      </c>
      <c r="AN29" s="606">
        <v>0.2</v>
      </c>
      <c r="AO29" s="499">
        <f t="shared" si="8"/>
        <v>835470.94153113291</v>
      </c>
    </row>
    <row r="30" spans="2:41" ht="15">
      <c r="B30" s="458">
        <v>23</v>
      </c>
      <c r="C30" s="490" t="s">
        <v>526</v>
      </c>
      <c r="D30" s="459" t="s">
        <v>479</v>
      </c>
      <c r="E30" s="460" t="s">
        <v>405</v>
      </c>
      <c r="F30" s="488">
        <v>43404</v>
      </c>
      <c r="G30" s="477">
        <v>1814244</v>
      </c>
      <c r="H30" s="477">
        <v>15</v>
      </c>
      <c r="I30" s="478">
        <v>90712</v>
      </c>
      <c r="J30" s="509">
        <f t="shared" si="1"/>
        <v>43374</v>
      </c>
      <c r="Y30" s="562" t="s">
        <v>2021</v>
      </c>
      <c r="Z30" s="481">
        <f>MATCH(Y30,'Cat-4'!$A:$A,0)</f>
        <v>742</v>
      </c>
      <c r="AA30" s="481">
        <f>MATCH(J30,'Cat-4'!$1:$1,0)</f>
        <v>82</v>
      </c>
      <c r="AB30" s="481">
        <f>INDEX('Cat-4'!$1:$1048576,'FAR Working'!Z30,'FAR Working'!AA30)</f>
        <v>77.400000000000006</v>
      </c>
      <c r="AC30" s="481">
        <f>MATCH($AC$6,'Cat-4'!$1:$1,0)</f>
        <v>131</v>
      </c>
      <c r="AD30" s="481">
        <f>INDEX('Cat-4'!$1:$1048576,'FAR Working'!Z30,'FAR Working'!AC30)</f>
        <v>80.900000000000006</v>
      </c>
      <c r="AE30" s="561">
        <f t="shared" si="21"/>
        <v>1.045219638242894</v>
      </c>
      <c r="AF30" s="583">
        <f t="shared" ref="AF30:AF32" si="23">AE30</f>
        <v>1.045219638242894</v>
      </c>
      <c r="AG30" s="601">
        <f t="shared" si="2"/>
        <v>4</v>
      </c>
      <c r="AH30" s="584">
        <f t="shared" si="3"/>
        <v>15</v>
      </c>
      <c r="AI30" s="557">
        <f>INDEX('EL SV'!$K$3:$O$40,MATCH(Y30,'EL SV'!$O$3:$O$40,0),MATCH(IF(F30&gt;2000000,"A",IF(F30&gt;100000,"B",IF(F30&gt;100000,"C","D"))),'EL SV'!$K$3:$O$3,0))</f>
        <v>0.95</v>
      </c>
      <c r="AJ30" s="600">
        <f t="shared" si="4"/>
        <v>1.045219638242894</v>
      </c>
      <c r="AK30" s="599">
        <f t="shared" si="5"/>
        <v>1896283.457364341</v>
      </c>
      <c r="AL30" s="599">
        <f t="shared" si="6"/>
        <v>480391.80919896631</v>
      </c>
      <c r="AM30" s="599">
        <f t="shared" si="7"/>
        <v>1415891.6481653748</v>
      </c>
      <c r="AN30" s="606">
        <v>0.2</v>
      </c>
      <c r="AO30" s="499">
        <f t="shared" si="8"/>
        <v>1132713.3185322999</v>
      </c>
    </row>
    <row r="31" spans="2:41" ht="15">
      <c r="B31" s="458">
        <v>24</v>
      </c>
      <c r="C31" s="490" t="s">
        <v>526</v>
      </c>
      <c r="D31" s="459" t="s">
        <v>478</v>
      </c>
      <c r="E31" s="460" t="s">
        <v>404</v>
      </c>
      <c r="F31" s="486">
        <v>41730</v>
      </c>
      <c r="G31" s="461">
        <v>1771086</v>
      </c>
      <c r="H31" s="461">
        <v>15</v>
      </c>
      <c r="I31" s="461">
        <v>630685.60753382905</v>
      </c>
      <c r="J31" s="509">
        <f t="shared" si="1"/>
        <v>41730</v>
      </c>
      <c r="Y31" s="562" t="s">
        <v>2021</v>
      </c>
      <c r="Z31" s="481">
        <f>MATCH(Y31,'Cat-4'!$A:$A,0)</f>
        <v>742</v>
      </c>
      <c r="AA31" s="481">
        <f>MATCH(J31,'Cat-4'!$1:$1,0)</f>
        <v>28</v>
      </c>
      <c r="AB31" s="481">
        <f>INDEX('Cat-4'!$1:$1048576,'FAR Working'!Z31,'FAR Working'!AA31)</f>
        <v>119.1</v>
      </c>
      <c r="AC31" s="481">
        <f>MATCH($AC$6,'Cat-4'!$1:$1,0)</f>
        <v>131</v>
      </c>
      <c r="AD31" s="481">
        <f>INDEX('Cat-4'!$1:$1048576,'FAR Working'!Z31,'FAR Working'!AC31)</f>
        <v>80.900000000000006</v>
      </c>
      <c r="AE31" s="561">
        <f t="shared" si="21"/>
        <v>0.67926112510495396</v>
      </c>
      <c r="AF31" s="583">
        <f t="shared" si="23"/>
        <v>0.67926112510495396</v>
      </c>
      <c r="AG31" s="601">
        <f t="shared" si="2"/>
        <v>8</v>
      </c>
      <c r="AH31" s="584">
        <f t="shared" si="3"/>
        <v>15</v>
      </c>
      <c r="AI31" s="557">
        <f>INDEX('EL SV'!$K$3:$O$40,MATCH(Y31,'EL SV'!$O$3:$O$40,0),MATCH(IF(F31&gt;2000000,"A",IF(F31&gt;100000,"B",IF(F31&gt;100000,"C","D"))),'EL SV'!$K$3:$O$3,0))</f>
        <v>0.95</v>
      </c>
      <c r="AJ31" s="600">
        <f t="shared" si="4"/>
        <v>0.67926112510495396</v>
      </c>
      <c r="AK31" s="599">
        <f t="shared" si="5"/>
        <v>1203029.8690176324</v>
      </c>
      <c r="AL31" s="599">
        <f t="shared" si="6"/>
        <v>609535.13363560033</v>
      </c>
      <c r="AM31" s="599">
        <f t="shared" si="7"/>
        <v>593494.73538203212</v>
      </c>
      <c r="AN31" s="606">
        <v>0.2</v>
      </c>
      <c r="AO31" s="499">
        <f t="shared" si="8"/>
        <v>474795.78830562573</v>
      </c>
    </row>
    <row r="32" spans="2:41" ht="15">
      <c r="B32" s="458">
        <v>25</v>
      </c>
      <c r="C32" s="490" t="s">
        <v>114</v>
      </c>
      <c r="D32" s="458" t="s">
        <v>136</v>
      </c>
      <c r="E32" s="491"/>
      <c r="F32" s="486">
        <v>42064</v>
      </c>
      <c r="G32" s="477">
        <v>1729200</v>
      </c>
      <c r="H32" s="477">
        <v>40</v>
      </c>
      <c r="I32" s="477">
        <v>1411368</v>
      </c>
      <c r="J32" s="509">
        <f t="shared" si="1"/>
        <v>42064</v>
      </c>
      <c r="Y32" s="514" t="s">
        <v>1869</v>
      </c>
      <c r="Z32" s="481">
        <f>MATCH(Y32,'Cat-4'!$A:$A,0)</f>
        <v>666</v>
      </c>
      <c r="AA32" s="481">
        <f>MATCH(J32,'Cat-4'!$1:$1,0)</f>
        <v>39</v>
      </c>
      <c r="AB32" s="481">
        <f>INDEX('Cat-4'!$1:$1048576,'FAR Working'!Z32,'FAR Working'!AA32)</f>
        <v>109.2</v>
      </c>
      <c r="AC32" s="481">
        <f>MATCH($AC$6,'Cat-4'!$1:$1,0)</f>
        <v>131</v>
      </c>
      <c r="AD32" s="481">
        <f>INDEX('Cat-4'!$1:$1048576,'FAR Working'!Z32,'FAR Working'!AC32)</f>
        <v>128.80000000000001</v>
      </c>
      <c r="AE32" s="561">
        <f t="shared" si="21"/>
        <v>1.1794871794871795</v>
      </c>
      <c r="AF32" s="583">
        <f t="shared" si="23"/>
        <v>1.1794871794871795</v>
      </c>
      <c r="AG32" s="601">
        <f t="shared" si="2"/>
        <v>7</v>
      </c>
      <c r="AH32" s="584">
        <f t="shared" si="3"/>
        <v>40</v>
      </c>
      <c r="AI32" s="557">
        <f>INDEX('EL SV'!$K$3:$O$40,MATCH(Y32,'EL SV'!$O$3:$O$40,0),MATCH(IF(F32&gt;2000000,"A",IF(F32&gt;100000,"B",IF(F32&gt;100000,"C","D"))),'EL SV'!$K$3:$O$3,0))</f>
        <v>0.95</v>
      </c>
      <c r="AJ32" s="600">
        <f t="shared" si="4"/>
        <v>1.1794871794871795</v>
      </c>
      <c r="AK32" s="599">
        <f t="shared" si="5"/>
        <v>2039569.2307692308</v>
      </c>
      <c r="AL32" s="599">
        <f t="shared" si="6"/>
        <v>339078.38461538462</v>
      </c>
      <c r="AM32" s="599">
        <f t="shared" si="7"/>
        <v>1700490.846153846</v>
      </c>
      <c r="AN32" s="606">
        <v>0.2</v>
      </c>
      <c r="AO32" s="499">
        <f t="shared" si="8"/>
        <v>1360392.6769230769</v>
      </c>
    </row>
    <row r="33" spans="2:41" ht="15">
      <c r="B33" s="458">
        <v>26</v>
      </c>
      <c r="C33" s="490" t="s">
        <v>114</v>
      </c>
      <c r="D33" s="459" t="s">
        <v>132</v>
      </c>
      <c r="E33" s="460" t="s">
        <v>489</v>
      </c>
      <c r="F33" s="486">
        <v>40952</v>
      </c>
      <c r="G33" s="477">
        <v>1574745.5703523704</v>
      </c>
      <c r="H33" s="477">
        <v>40</v>
      </c>
      <c r="I33" s="477">
        <v>1133039</v>
      </c>
      <c r="J33" s="509">
        <f t="shared" si="1"/>
        <v>40940</v>
      </c>
      <c r="R33" s="524" t="s">
        <v>3321</v>
      </c>
      <c r="S33" s="485">
        <f>MATCH(R33,'CAT-3'!$A:$A,0)</f>
        <v>734</v>
      </c>
      <c r="T33" s="485">
        <f>MATCH($J$9,'CAT-3'!$1:$1,0)</f>
        <v>89</v>
      </c>
      <c r="U33" s="485">
        <f>INDEX('CAT-3'!$1:$1048576,'FAR Working'!S33,'FAR Working'!T33)</f>
        <v>116.8</v>
      </c>
      <c r="V33" s="485">
        <f>MATCH($V$6,'CAT-3'!$1:$1,0)</f>
        <v>90</v>
      </c>
      <c r="W33" s="485">
        <f>INDEX('CAT-3'!$1:$1048576,'FAR Working'!S33,'FAR Working'!V33)</f>
        <v>116.8</v>
      </c>
      <c r="X33" s="498">
        <f t="shared" ref="X33:X36" si="24">W33/U33</f>
        <v>1</v>
      </c>
      <c r="Y33" s="514" t="s">
        <v>1939</v>
      </c>
      <c r="Z33" s="485">
        <f>MATCH(Y33,'Cat-4'!$A:$A,0)</f>
        <v>701</v>
      </c>
      <c r="AA33" s="485">
        <f>MATCH($AA$6,'Cat-4'!$1:$1,0)</f>
        <v>4</v>
      </c>
      <c r="AB33" s="485">
        <f>INDEX('Cat-4'!$1:$1048576,'FAR Working'!Z33,'FAR Working'!AA33)</f>
        <v>95.3</v>
      </c>
      <c r="AC33" s="485">
        <f>MATCH($AC$6,'Cat-4'!$1:$1,0)</f>
        <v>131</v>
      </c>
      <c r="AD33" s="485">
        <f>INDEX('Cat-4'!$1:$1048576,'FAR Working'!Z33,'FAR Working'!AC33)</f>
        <v>117.9</v>
      </c>
      <c r="AE33" s="498">
        <f t="shared" ref="AE33:AE36" si="25">AD33/AB33</f>
        <v>1.2371458551941239</v>
      </c>
      <c r="AF33" s="498">
        <f t="shared" ref="AF33:AF36" si="26">AE33*X33</f>
        <v>1.2371458551941239</v>
      </c>
      <c r="AG33" s="601">
        <f t="shared" si="2"/>
        <v>10</v>
      </c>
      <c r="AH33" s="584">
        <f t="shared" si="3"/>
        <v>40</v>
      </c>
      <c r="AI33" s="557">
        <f>INDEX('EL SV'!$K$3:$O$40,MATCH(Y33,'EL SV'!$O$3:$O$40,0),MATCH(IF(F33&gt;2000000,"A",IF(F33&gt;100000,"B",IF(F33&gt;100000,"C","D"))),'EL SV'!$K$3:$O$3,0))</f>
        <v>1</v>
      </c>
      <c r="AJ33" s="600">
        <f t="shared" si="4"/>
        <v>1.2371458551941239</v>
      </c>
      <c r="AK33" s="599">
        <f t="shared" si="5"/>
        <v>1948189.9553467417</v>
      </c>
      <c r="AL33" s="599">
        <f t="shared" si="6"/>
        <v>487047.48883668543</v>
      </c>
      <c r="AM33" s="599">
        <f t="shared" si="7"/>
        <v>1461142.4665100563</v>
      </c>
      <c r="AN33" s="606">
        <v>0.2</v>
      </c>
      <c r="AO33" s="499">
        <f t="shared" si="8"/>
        <v>1168913.9732080451</v>
      </c>
    </row>
    <row r="34" spans="2:41" ht="15">
      <c r="B34" s="458">
        <v>27</v>
      </c>
      <c r="C34" s="490" t="s">
        <v>114</v>
      </c>
      <c r="D34" s="458" t="s">
        <v>115</v>
      </c>
      <c r="E34" s="491"/>
      <c r="F34" s="486">
        <v>40544</v>
      </c>
      <c r="G34" s="477">
        <v>1508276</v>
      </c>
      <c r="H34" s="477">
        <v>40</v>
      </c>
      <c r="I34" s="477">
        <v>1014319</v>
      </c>
      <c r="J34" s="509">
        <f t="shared" si="1"/>
        <v>40544</v>
      </c>
      <c r="R34" s="524" t="s">
        <v>1879</v>
      </c>
      <c r="S34" s="485">
        <f>MATCH(R34,'CAT-3'!$A:$A,0)</f>
        <v>701</v>
      </c>
      <c r="T34" s="485">
        <f>MATCH($J$9,'CAT-3'!$1:$1,0)</f>
        <v>89</v>
      </c>
      <c r="U34" s="485">
        <f>INDEX('CAT-3'!$1:$1048576,'FAR Working'!S34,'FAR Working'!T34)</f>
        <v>159.5</v>
      </c>
      <c r="V34" s="485">
        <f>MATCH($V$6,'CAT-3'!$1:$1,0)</f>
        <v>90</v>
      </c>
      <c r="W34" s="485">
        <f>INDEX('CAT-3'!$1:$1048576,'FAR Working'!S34,'FAR Working'!V34)</f>
        <v>159.9</v>
      </c>
      <c r="X34" s="498">
        <f t="shared" si="24"/>
        <v>1.0025078369905958</v>
      </c>
      <c r="Y34" s="514" t="s">
        <v>1871</v>
      </c>
      <c r="Z34" s="485">
        <f>MATCH(Y34,'Cat-4'!$A:$A,0)</f>
        <v>667</v>
      </c>
      <c r="AA34" s="485">
        <f>MATCH($AA$6,'Cat-4'!$1:$1,0)</f>
        <v>4</v>
      </c>
      <c r="AB34" s="485">
        <f>INDEX('Cat-4'!$1:$1048576,'FAR Working'!Z34,'FAR Working'!AA34)</f>
        <v>108.1</v>
      </c>
      <c r="AC34" s="485">
        <f>MATCH($AC$6,'Cat-4'!$1:$1,0)</f>
        <v>131</v>
      </c>
      <c r="AD34" s="485">
        <f>INDEX('Cat-4'!$1:$1048576,'FAR Working'!Z34,'FAR Working'!AC34)</f>
        <v>126.6</v>
      </c>
      <c r="AE34" s="498">
        <f t="shared" si="25"/>
        <v>1.1711378353376503</v>
      </c>
      <c r="AF34" s="498">
        <f t="shared" si="26"/>
        <v>1.1740748581221963</v>
      </c>
      <c r="AG34" s="601">
        <f t="shared" si="2"/>
        <v>11</v>
      </c>
      <c r="AH34" s="584">
        <f t="shared" si="3"/>
        <v>40</v>
      </c>
      <c r="AI34" s="557">
        <f>INDEX('EL SV'!$K$3:$O$40,MATCH(Y34,'EL SV'!$O$3:$O$40,0),MATCH(IF(F34&gt;2000000,"A",IF(F34&gt;100000,"B",IF(F34&gt;100000,"C","D"))),'EL SV'!$K$3:$O$3,0))</f>
        <v>0.95</v>
      </c>
      <c r="AJ34" s="600">
        <f t="shared" si="4"/>
        <v>1.1740748581221963</v>
      </c>
      <c r="AK34" s="599">
        <f t="shared" si="5"/>
        <v>1770828.9307091136</v>
      </c>
      <c r="AL34" s="599">
        <f t="shared" si="6"/>
        <v>462629.05814775598</v>
      </c>
      <c r="AM34" s="599">
        <f t="shared" si="7"/>
        <v>1308199.8725613577</v>
      </c>
      <c r="AN34" s="606">
        <v>0.2</v>
      </c>
      <c r="AO34" s="499">
        <f t="shared" si="8"/>
        <v>1046559.8980490862</v>
      </c>
    </row>
    <row r="35" spans="2:41" ht="15">
      <c r="B35" s="458">
        <v>28</v>
      </c>
      <c r="C35" s="490" t="s">
        <v>114</v>
      </c>
      <c r="D35" s="459" t="s">
        <v>119</v>
      </c>
      <c r="E35" s="460" t="s">
        <v>417</v>
      </c>
      <c r="F35" s="486">
        <v>40952</v>
      </c>
      <c r="G35" s="477">
        <v>1437036.4338578572</v>
      </c>
      <c r="H35" s="477">
        <v>40</v>
      </c>
      <c r="I35" s="477">
        <v>1033955</v>
      </c>
      <c r="J35" s="509">
        <f t="shared" si="1"/>
        <v>40940</v>
      </c>
      <c r="R35" s="524" t="s">
        <v>3321</v>
      </c>
      <c r="S35" s="485">
        <f>MATCH(R35,'CAT-3'!$A:$A,0)</f>
        <v>734</v>
      </c>
      <c r="T35" s="485">
        <f>MATCH($J$9,'CAT-3'!$1:$1,0)</f>
        <v>89</v>
      </c>
      <c r="U35" s="485">
        <f>INDEX('CAT-3'!$1:$1048576,'FAR Working'!S35,'FAR Working'!T35)</f>
        <v>116.8</v>
      </c>
      <c r="V35" s="485">
        <f>MATCH($V$6,'CAT-3'!$1:$1,0)</f>
        <v>90</v>
      </c>
      <c r="W35" s="485">
        <f>INDEX('CAT-3'!$1:$1048576,'FAR Working'!S35,'FAR Working'!V35)</f>
        <v>116.8</v>
      </c>
      <c r="X35" s="498">
        <f t="shared" si="24"/>
        <v>1</v>
      </c>
      <c r="Y35" s="514" t="s">
        <v>1939</v>
      </c>
      <c r="Z35" s="485">
        <f>MATCH(Y35,'Cat-4'!$A:$A,0)</f>
        <v>701</v>
      </c>
      <c r="AA35" s="485">
        <f>MATCH($AA$6,'Cat-4'!$1:$1,0)</f>
        <v>4</v>
      </c>
      <c r="AB35" s="485">
        <f>INDEX('Cat-4'!$1:$1048576,'FAR Working'!Z35,'FAR Working'!AA35)</f>
        <v>95.3</v>
      </c>
      <c r="AC35" s="485">
        <f>MATCH($AC$6,'Cat-4'!$1:$1,0)</f>
        <v>131</v>
      </c>
      <c r="AD35" s="485">
        <f>INDEX('Cat-4'!$1:$1048576,'FAR Working'!Z35,'FAR Working'!AC35)</f>
        <v>117.9</v>
      </c>
      <c r="AE35" s="498">
        <f t="shared" si="25"/>
        <v>1.2371458551941239</v>
      </c>
      <c r="AF35" s="498">
        <f t="shared" si="26"/>
        <v>1.2371458551941239</v>
      </c>
      <c r="AG35" s="601">
        <f t="shared" si="2"/>
        <v>10</v>
      </c>
      <c r="AH35" s="584">
        <f t="shared" si="3"/>
        <v>40</v>
      </c>
      <c r="AI35" s="557">
        <f>INDEX('EL SV'!$K$3:$O$40,MATCH(Y35,'EL SV'!$O$3:$O$40,0),MATCH(IF(F35&gt;2000000,"A",IF(F35&gt;100000,"B",IF(F35&gt;100000,"C","D"))),'EL SV'!$K$3:$O$3,0))</f>
        <v>1</v>
      </c>
      <c r="AJ35" s="600">
        <f t="shared" si="4"/>
        <v>1.2371458551941239</v>
      </c>
      <c r="AK35" s="599">
        <f t="shared" si="5"/>
        <v>1777823.6679101929</v>
      </c>
      <c r="AL35" s="599">
        <f t="shared" si="6"/>
        <v>444455.91697754827</v>
      </c>
      <c r="AM35" s="599">
        <f t="shared" si="7"/>
        <v>1333367.7509326446</v>
      </c>
      <c r="AN35" s="606">
        <v>0.2</v>
      </c>
      <c r="AO35" s="499">
        <f t="shared" si="8"/>
        <v>1066694.2007461158</v>
      </c>
    </row>
    <row r="36" spans="2:41" ht="25.5">
      <c r="B36" s="458">
        <v>29</v>
      </c>
      <c r="C36" s="490" t="s">
        <v>526</v>
      </c>
      <c r="D36" s="464" t="s">
        <v>267</v>
      </c>
      <c r="E36" s="463" t="s">
        <v>421</v>
      </c>
      <c r="F36" s="486">
        <v>40952</v>
      </c>
      <c r="G36" s="461">
        <v>1436197</v>
      </c>
      <c r="H36" s="461">
        <v>15</v>
      </c>
      <c r="I36" s="461">
        <v>515587.41876107664</v>
      </c>
      <c r="J36" s="509">
        <f t="shared" si="1"/>
        <v>40940</v>
      </c>
      <c r="R36" s="524" t="s">
        <v>3235</v>
      </c>
      <c r="S36" s="485">
        <f>MATCH(R36,'CAT-3'!$A:$A,0)</f>
        <v>689</v>
      </c>
      <c r="T36" s="485">
        <f>MATCH($J$9,'CAT-3'!$1:$1,0)</f>
        <v>89</v>
      </c>
      <c r="U36" s="485">
        <f>INDEX('CAT-3'!$1:$1048576,'FAR Working'!S36,'FAR Working'!T36)</f>
        <v>124</v>
      </c>
      <c r="V36" s="485">
        <f>MATCH($V$6,'CAT-3'!$1:$1,0)</f>
        <v>90</v>
      </c>
      <c r="W36" s="485">
        <f>INDEX('CAT-3'!$1:$1048576,'FAR Working'!S36,'FAR Working'!V36)</f>
        <v>122.8</v>
      </c>
      <c r="X36" s="498">
        <f t="shared" si="24"/>
        <v>0.99032258064516132</v>
      </c>
      <c r="Y36" s="514" t="s">
        <v>1845</v>
      </c>
      <c r="Z36" s="485">
        <f>MATCH(Y36,'Cat-4'!$A:$A,0)</f>
        <v>654</v>
      </c>
      <c r="AA36" s="485">
        <f>MATCH($AA$6,'Cat-4'!$1:$1,0)</f>
        <v>4</v>
      </c>
      <c r="AB36" s="485">
        <f>INDEX('Cat-4'!$1:$1048576,'FAR Working'!Z36,'FAR Working'!AA36)</f>
        <v>94.7</v>
      </c>
      <c r="AC36" s="485">
        <f>MATCH($AC$6,'Cat-4'!$1:$1,0)</f>
        <v>131</v>
      </c>
      <c r="AD36" s="485">
        <f>INDEX('Cat-4'!$1:$1048576,'FAR Working'!Z36,'FAR Working'!AC36)</f>
        <v>113.5</v>
      </c>
      <c r="AE36" s="498">
        <f t="shared" si="25"/>
        <v>1.1985216473072862</v>
      </c>
      <c r="AF36" s="498">
        <f t="shared" si="26"/>
        <v>1.1869230507204416</v>
      </c>
      <c r="AG36" s="601">
        <f t="shared" si="2"/>
        <v>10</v>
      </c>
      <c r="AH36" s="584">
        <f t="shared" si="3"/>
        <v>15</v>
      </c>
      <c r="AI36" s="557">
        <f>INDEX('EL SV'!$K$3:$O$40,MATCH(Y36,'EL SV'!$O$3:$O$40,0),MATCH(IF(F36&gt;2000000,"A",IF(F36&gt;100000,"B",IF(F36&gt;100000,"C","D"))),'EL SV'!$K$3:$O$3,0))</f>
        <v>1</v>
      </c>
      <c r="AJ36" s="600">
        <f t="shared" si="4"/>
        <v>1.1869230507204416</v>
      </c>
      <c r="AK36" s="599">
        <f t="shared" si="5"/>
        <v>1704655.324675546</v>
      </c>
      <c r="AL36" s="599">
        <f t="shared" si="6"/>
        <v>1136436.8831170306</v>
      </c>
      <c r="AM36" s="599">
        <f t="shared" si="7"/>
        <v>568218.44155851542</v>
      </c>
      <c r="AN36" s="606">
        <v>0.2</v>
      </c>
      <c r="AO36" s="499">
        <f t="shared" si="8"/>
        <v>454574.75324681238</v>
      </c>
    </row>
    <row r="37" spans="2:41" ht="15">
      <c r="B37" s="458">
        <v>30</v>
      </c>
      <c r="C37" s="490" t="s">
        <v>526</v>
      </c>
      <c r="D37" s="459" t="s">
        <v>370</v>
      </c>
      <c r="E37" s="460" t="s">
        <v>466</v>
      </c>
      <c r="F37" s="486">
        <v>42867</v>
      </c>
      <c r="G37" s="461">
        <v>1432090</v>
      </c>
      <c r="H37" s="461">
        <v>15</v>
      </c>
      <c r="I37" s="474">
        <v>842094.93205317983</v>
      </c>
      <c r="J37" s="509">
        <f t="shared" si="1"/>
        <v>42856</v>
      </c>
      <c r="Y37" s="514" t="s">
        <v>1763</v>
      </c>
      <c r="Z37" s="481">
        <f>MATCH(Y37,'Cat-4'!$A:$A,0)</f>
        <v>613</v>
      </c>
      <c r="AA37" s="481">
        <f>MATCH(J37,'Cat-4'!$1:$1,0)</f>
        <v>65</v>
      </c>
      <c r="AB37" s="481">
        <f>INDEX('Cat-4'!$1:$1048576,'FAR Working'!Z37,'FAR Working'!AA37)</f>
        <v>118.7</v>
      </c>
      <c r="AC37" s="481">
        <f>MATCH($AC$6,'Cat-4'!$1:$1,0)</f>
        <v>131</v>
      </c>
      <c r="AD37" s="481">
        <f>INDEX('Cat-4'!$1:$1048576,'FAR Working'!Z37,'FAR Working'!AC37)</f>
        <v>156.5</v>
      </c>
      <c r="AE37" s="561">
        <f>AD37/AB37</f>
        <v>1.3184498736310024</v>
      </c>
      <c r="AF37" s="583">
        <f>AE37</f>
        <v>1.3184498736310024</v>
      </c>
      <c r="AG37" s="601">
        <f t="shared" si="2"/>
        <v>5</v>
      </c>
      <c r="AH37" s="584">
        <f t="shared" si="3"/>
        <v>15</v>
      </c>
      <c r="AI37" s="557">
        <f>INDEX('EL SV'!$K$3:$O$40,MATCH(Y37,'EL SV'!$O$3:$O$40,0),MATCH(IF(F37&gt;2000000,"A",IF(F37&gt;100000,"B",IF(F37&gt;100000,"C","D"))),'EL SV'!$K$3:$O$3,0))</f>
        <v>0.9</v>
      </c>
      <c r="AJ37" s="600">
        <f t="shared" si="4"/>
        <v>1.3184498736310024</v>
      </c>
      <c r="AK37" s="599">
        <f t="shared" si="5"/>
        <v>1888138.8795282221</v>
      </c>
      <c r="AL37" s="599">
        <f t="shared" si="6"/>
        <v>566441.66385846667</v>
      </c>
      <c r="AM37" s="599">
        <f t="shared" si="7"/>
        <v>1321697.2156697554</v>
      </c>
      <c r="AN37" s="606">
        <v>0.2</v>
      </c>
      <c r="AO37" s="499">
        <f t="shared" si="8"/>
        <v>1057357.7725358044</v>
      </c>
    </row>
    <row r="38" spans="2:41" ht="25.5">
      <c r="B38" s="458">
        <v>31</v>
      </c>
      <c r="C38" s="490" t="s">
        <v>526</v>
      </c>
      <c r="D38" s="464" t="s">
        <v>440</v>
      </c>
      <c r="E38" s="463" t="s">
        <v>441</v>
      </c>
      <c r="F38" s="486">
        <v>40952</v>
      </c>
      <c r="G38" s="461">
        <v>1368830</v>
      </c>
      <c r="H38" s="461">
        <v>15</v>
      </c>
      <c r="I38" s="461">
        <v>211784.23484016676</v>
      </c>
      <c r="J38" s="509">
        <f t="shared" si="1"/>
        <v>40940</v>
      </c>
      <c r="R38" s="524" t="s">
        <v>3235</v>
      </c>
      <c r="S38" s="485">
        <f>MATCH(R38,'CAT-3'!$A:$A,0)</f>
        <v>689</v>
      </c>
      <c r="T38" s="485">
        <f>MATCH($J$9,'CAT-3'!$1:$1,0)</f>
        <v>89</v>
      </c>
      <c r="U38" s="485">
        <f>INDEX('CAT-3'!$1:$1048576,'FAR Working'!S38,'FAR Working'!T38)</f>
        <v>124</v>
      </c>
      <c r="V38" s="485">
        <f>MATCH($V$6,'CAT-3'!$1:$1,0)</f>
        <v>90</v>
      </c>
      <c r="W38" s="485">
        <f>INDEX('CAT-3'!$1:$1048576,'FAR Working'!S38,'FAR Working'!V38)</f>
        <v>122.8</v>
      </c>
      <c r="X38" s="498">
        <f t="shared" ref="X38:X41" si="27">W38/U38</f>
        <v>0.99032258064516132</v>
      </c>
      <c r="Y38" s="514" t="s">
        <v>1845</v>
      </c>
      <c r="Z38" s="485">
        <f>MATCH(Y38,'Cat-4'!$A:$A,0)</f>
        <v>654</v>
      </c>
      <c r="AA38" s="485">
        <f>MATCH($AA$6,'Cat-4'!$1:$1,0)</f>
        <v>4</v>
      </c>
      <c r="AB38" s="485">
        <f>INDEX('Cat-4'!$1:$1048576,'FAR Working'!Z38,'FAR Working'!AA38)</f>
        <v>94.7</v>
      </c>
      <c r="AC38" s="485">
        <f>MATCH($AC$6,'Cat-4'!$1:$1,0)</f>
        <v>131</v>
      </c>
      <c r="AD38" s="485">
        <f>INDEX('Cat-4'!$1:$1048576,'FAR Working'!Z38,'FAR Working'!AC38)</f>
        <v>113.5</v>
      </c>
      <c r="AE38" s="498">
        <f t="shared" ref="AE38:AE41" si="28">AD38/AB38</f>
        <v>1.1985216473072862</v>
      </c>
      <c r="AF38" s="498">
        <f t="shared" ref="AF38:AF41" si="29">AE38*X38</f>
        <v>1.1869230507204416</v>
      </c>
      <c r="AG38" s="601">
        <f t="shared" si="2"/>
        <v>10</v>
      </c>
      <c r="AH38" s="584">
        <f t="shared" si="3"/>
        <v>15</v>
      </c>
      <c r="AI38" s="557">
        <f>INDEX('EL SV'!$K$3:$O$40,MATCH(Y38,'EL SV'!$O$3:$O$40,0),MATCH(IF(F38&gt;2000000,"A",IF(F38&gt;100000,"B",IF(F38&gt;100000,"C","D"))),'EL SV'!$K$3:$O$3,0))</f>
        <v>1</v>
      </c>
      <c r="AJ38" s="600">
        <f t="shared" si="4"/>
        <v>1.1869230507204416</v>
      </c>
      <c r="AK38" s="599">
        <f t="shared" si="5"/>
        <v>1624695.8795176621</v>
      </c>
      <c r="AL38" s="599">
        <f t="shared" si="6"/>
        <v>1083130.586345108</v>
      </c>
      <c r="AM38" s="599">
        <f t="shared" si="7"/>
        <v>541565.29317255411</v>
      </c>
      <c r="AN38" s="606">
        <v>0.2</v>
      </c>
      <c r="AO38" s="499">
        <f t="shared" si="8"/>
        <v>433252.23453804333</v>
      </c>
    </row>
    <row r="39" spans="2:41" ht="15">
      <c r="B39" s="458">
        <v>32</v>
      </c>
      <c r="C39" s="490" t="s">
        <v>526</v>
      </c>
      <c r="D39" s="464" t="s">
        <v>250</v>
      </c>
      <c r="E39" s="463" t="s">
        <v>408</v>
      </c>
      <c r="F39" s="486">
        <v>40952</v>
      </c>
      <c r="G39" s="461">
        <v>1294168</v>
      </c>
      <c r="H39" s="461">
        <v>15</v>
      </c>
      <c r="I39" s="461">
        <v>465700.68269507436</v>
      </c>
      <c r="J39" s="509">
        <f t="shared" si="1"/>
        <v>40940</v>
      </c>
      <c r="R39" s="524" t="s">
        <v>2025</v>
      </c>
      <c r="S39" s="485">
        <f>MATCH(R39,'CAT-3'!$A:$A,0)</f>
        <v>657</v>
      </c>
      <c r="T39" s="485">
        <f>MATCH($J$9,'CAT-3'!$1:$1,0)</f>
        <v>89</v>
      </c>
      <c r="U39" s="485">
        <f>INDEX('CAT-3'!$1:$1048576,'FAR Working'!S39,'FAR Working'!T39)</f>
        <v>151.30000000000001</v>
      </c>
      <c r="V39" s="485">
        <f>MATCH($V$6,'CAT-3'!$1:$1,0)</f>
        <v>90</v>
      </c>
      <c r="W39" s="485">
        <f>INDEX('CAT-3'!$1:$1048576,'FAR Working'!S39,'FAR Working'!V39)</f>
        <v>154.1</v>
      </c>
      <c r="X39" s="498">
        <f t="shared" si="27"/>
        <v>1.0185062789160606</v>
      </c>
      <c r="Y39" s="514" t="s">
        <v>2025</v>
      </c>
      <c r="Z39" s="485">
        <f>MATCH(Y39,'Cat-4'!$A:$A,0)</f>
        <v>744</v>
      </c>
      <c r="AA39" s="485">
        <f>MATCH($AA$6,'Cat-4'!$1:$1,0)</f>
        <v>4</v>
      </c>
      <c r="AB39" s="485">
        <f>INDEX('Cat-4'!$1:$1048576,'FAR Working'!Z39,'FAR Working'!AA39)</f>
        <v>108.3</v>
      </c>
      <c r="AC39" s="485">
        <f>MATCH($AC$6,'Cat-4'!$1:$1,0)</f>
        <v>131</v>
      </c>
      <c r="AD39" s="485">
        <f>INDEX('Cat-4'!$1:$1048576,'FAR Working'!Z39,'FAR Working'!AC39)</f>
        <v>139.4</v>
      </c>
      <c r="AE39" s="498">
        <f t="shared" si="28"/>
        <v>1.2871652816251156</v>
      </c>
      <c r="AF39" s="498">
        <f t="shared" si="29"/>
        <v>1.3109859213379396</v>
      </c>
      <c r="AG39" s="601">
        <f t="shared" si="2"/>
        <v>10</v>
      </c>
      <c r="AH39" s="584">
        <f t="shared" si="3"/>
        <v>15</v>
      </c>
      <c r="AI39" s="557">
        <f>INDEX('EL SV'!$K$3:$O$40,MATCH(Y39,'EL SV'!$O$3:$O$40,0),MATCH(IF(F39&gt;2000000,"A",IF(F39&gt;100000,"B",IF(F39&gt;100000,"C","D"))),'EL SV'!$K$3:$O$3,0))</f>
        <v>0.9</v>
      </c>
      <c r="AJ39" s="600">
        <f t="shared" si="4"/>
        <v>1.3109859213379396</v>
      </c>
      <c r="AK39" s="599">
        <f t="shared" si="5"/>
        <v>1696636.0278460786</v>
      </c>
      <c r="AL39" s="599">
        <f t="shared" si="6"/>
        <v>1017981.6167076472</v>
      </c>
      <c r="AM39" s="599">
        <f t="shared" si="7"/>
        <v>678654.4111384314</v>
      </c>
      <c r="AN39" s="606">
        <v>0.2</v>
      </c>
      <c r="AO39" s="499">
        <f t="shared" si="8"/>
        <v>542923.52891074517</v>
      </c>
    </row>
    <row r="40" spans="2:41" ht="15">
      <c r="B40" s="458">
        <v>33</v>
      </c>
      <c r="C40" s="490" t="s">
        <v>108</v>
      </c>
      <c r="D40" s="459" t="s">
        <v>110</v>
      </c>
      <c r="E40" s="495"/>
      <c r="F40" s="486">
        <v>40628</v>
      </c>
      <c r="G40" s="495">
        <v>1249614</v>
      </c>
      <c r="H40" s="496">
        <v>5</v>
      </c>
      <c r="I40" s="477">
        <v>62481</v>
      </c>
      <c r="J40" s="509">
        <f t="shared" si="1"/>
        <v>40603</v>
      </c>
      <c r="R40" s="524" t="s">
        <v>3256</v>
      </c>
      <c r="S40" s="485">
        <f>MATCH(R40,'CAT-3'!$A:$A,0)</f>
        <v>700</v>
      </c>
      <c r="T40" s="485">
        <f>MATCH($J$9,'CAT-3'!$1:$1,0)</f>
        <v>89</v>
      </c>
      <c r="U40" s="485">
        <f>INDEX('CAT-3'!$1:$1048576,'FAR Working'!S40,'FAR Working'!T40)</f>
        <v>136.1</v>
      </c>
      <c r="V40" s="485">
        <f>MATCH($V$6,'CAT-3'!$1:$1,0)</f>
        <v>90</v>
      </c>
      <c r="W40" s="485">
        <f>INDEX('CAT-3'!$1:$1048576,'FAR Working'!S40,'FAR Working'!V40)</f>
        <v>136.4</v>
      </c>
      <c r="X40" s="498">
        <f t="shared" si="27"/>
        <v>1.0022042615723734</v>
      </c>
      <c r="Y40" s="514" t="s">
        <v>1997</v>
      </c>
      <c r="Z40" s="485">
        <f>MATCH(Y40,'Cat-4'!$A:$A,0)</f>
        <v>730</v>
      </c>
      <c r="AA40" s="485">
        <f>MATCH($AA$6,'Cat-4'!$1:$1,0)</f>
        <v>4</v>
      </c>
      <c r="AB40" s="485">
        <f>INDEX('Cat-4'!$1:$1048576,'FAR Working'!Z40,'FAR Working'!AA40)</f>
        <v>110.2</v>
      </c>
      <c r="AC40" s="485">
        <f>MATCH($AC$6,'Cat-4'!$1:$1,0)</f>
        <v>131</v>
      </c>
      <c r="AD40" s="485">
        <f>INDEX('Cat-4'!$1:$1048576,'FAR Working'!Z40,'FAR Working'!AC40)</f>
        <v>130.1</v>
      </c>
      <c r="AE40" s="498">
        <f t="shared" si="28"/>
        <v>1.1805807622504536</v>
      </c>
      <c r="AF40" s="498">
        <f t="shared" si="29"/>
        <v>1.1831830710577655</v>
      </c>
      <c r="AG40" s="601">
        <f t="shared" si="2"/>
        <v>11</v>
      </c>
      <c r="AH40" s="584">
        <f t="shared" si="3"/>
        <v>5</v>
      </c>
      <c r="AI40" s="557">
        <f>INDEX('EL SV'!$K$3:$O$40,MATCH(Y40,'EL SV'!$O$3:$O$40,0),MATCH(IF(F40&gt;2000000,"A",IF(F40&gt;100000,"B",IF(F40&gt;100000,"C","D"))),'EL SV'!$K$3:$O$3,0))</f>
        <v>0.95</v>
      </c>
      <c r="AJ40" s="600">
        <f t="shared" si="4"/>
        <v>1.1831830710577655</v>
      </c>
      <c r="AK40" s="599">
        <f t="shared" si="5"/>
        <v>1478522.1301567787</v>
      </c>
      <c r="AL40" s="599">
        <f t="shared" si="6"/>
        <v>1404596.0236489398</v>
      </c>
      <c r="AM40" s="599">
        <f t="shared" si="7"/>
        <v>73926.106507838937</v>
      </c>
      <c r="AN40" s="606">
        <v>0.2</v>
      </c>
      <c r="AO40" s="499">
        <f t="shared" si="8"/>
        <v>59140.885206271152</v>
      </c>
    </row>
    <row r="41" spans="2:41" ht="15">
      <c r="B41" s="458">
        <v>34</v>
      </c>
      <c r="C41" s="490" t="s">
        <v>526</v>
      </c>
      <c r="D41" s="459" t="s">
        <v>475</v>
      </c>
      <c r="E41" s="463" t="s">
        <v>399</v>
      </c>
      <c r="F41" s="486">
        <v>40957</v>
      </c>
      <c r="G41" s="461">
        <v>1232735</v>
      </c>
      <c r="H41" s="461">
        <v>15</v>
      </c>
      <c r="I41" s="461">
        <v>398502.17959431768</v>
      </c>
      <c r="J41" s="509">
        <f t="shared" si="1"/>
        <v>40940</v>
      </c>
      <c r="R41" s="524" t="s">
        <v>3201</v>
      </c>
      <c r="S41" s="485">
        <f>MATCH(R41,'CAT-3'!$A:$A,0)</f>
        <v>670</v>
      </c>
      <c r="T41" s="485">
        <f>MATCH($J$9,'CAT-3'!$1:$1,0)</f>
        <v>89</v>
      </c>
      <c r="U41" s="485">
        <f>INDEX('CAT-3'!$1:$1048576,'FAR Working'!S41,'FAR Working'!T41)</f>
        <v>129</v>
      </c>
      <c r="V41" s="485">
        <f>MATCH($V$6,'CAT-3'!$1:$1,0)</f>
        <v>90</v>
      </c>
      <c r="W41" s="485">
        <f>INDEX('CAT-3'!$1:$1048576,'FAR Working'!S41,'FAR Working'!V41)</f>
        <v>129.30000000000001</v>
      </c>
      <c r="X41" s="498">
        <f t="shared" si="27"/>
        <v>1.0023255813953489</v>
      </c>
      <c r="Y41" s="514" t="s">
        <v>2029</v>
      </c>
      <c r="Z41" s="485">
        <f>MATCH(Y41,'Cat-4'!$A:$A,0)</f>
        <v>746</v>
      </c>
      <c r="AA41" s="485">
        <f>MATCH($AA$6,'Cat-4'!$1:$1,0)</f>
        <v>4</v>
      </c>
      <c r="AB41" s="485">
        <f>INDEX('Cat-4'!$1:$1048576,'FAR Working'!Z41,'FAR Working'!AA41)</f>
        <v>99.2</v>
      </c>
      <c r="AC41" s="485">
        <f>MATCH($AC$6,'Cat-4'!$1:$1,0)</f>
        <v>131</v>
      </c>
      <c r="AD41" s="485">
        <f>INDEX('Cat-4'!$1:$1048576,'FAR Working'!Z41,'FAR Working'!AC41)</f>
        <v>122.3</v>
      </c>
      <c r="AE41" s="498">
        <f t="shared" si="28"/>
        <v>1.2328629032258065</v>
      </c>
      <c r="AF41" s="498">
        <f t="shared" si="29"/>
        <v>1.2357300262565643</v>
      </c>
      <c r="AG41" s="601">
        <f t="shared" si="2"/>
        <v>10</v>
      </c>
      <c r="AH41" s="584">
        <f t="shared" si="3"/>
        <v>15</v>
      </c>
      <c r="AI41" s="557">
        <f>INDEX('EL SV'!$K$3:$O$40,MATCH(Y41,'EL SV'!$O$3:$O$40,0),MATCH(IF(F41&gt;2000000,"A",IF(F41&gt;100000,"B",IF(F41&gt;100000,"C","D"))),'EL SV'!$K$3:$O$3,0))</f>
        <v>0.9</v>
      </c>
      <c r="AJ41" s="600">
        <f t="shared" si="4"/>
        <v>1.2357300262565643</v>
      </c>
      <c r="AK41" s="599">
        <f t="shared" si="5"/>
        <v>1523327.6539173857</v>
      </c>
      <c r="AL41" s="599">
        <f t="shared" si="6"/>
        <v>913996.59235043149</v>
      </c>
      <c r="AM41" s="599">
        <f t="shared" si="7"/>
        <v>609331.06156695425</v>
      </c>
      <c r="AN41" s="606">
        <v>0.2</v>
      </c>
      <c r="AO41" s="499">
        <f t="shared" si="8"/>
        <v>487464.84925356344</v>
      </c>
    </row>
    <row r="42" spans="2:41" s="572" customFormat="1" hidden="1">
      <c r="B42" s="566">
        <v>35</v>
      </c>
      <c r="C42" s="567" t="s">
        <v>526</v>
      </c>
      <c r="D42" s="564" t="s">
        <v>394</v>
      </c>
      <c r="E42" s="568" t="s">
        <v>471</v>
      </c>
      <c r="F42" s="569">
        <v>40952</v>
      </c>
      <c r="G42" s="570">
        <v>1177473</v>
      </c>
      <c r="H42" s="570">
        <v>15</v>
      </c>
      <c r="I42" s="570">
        <v>423709.10500422609</v>
      </c>
      <c r="J42" s="571">
        <f t="shared" si="1"/>
        <v>40940</v>
      </c>
    </row>
    <row r="43" spans="2:41" s="572" customFormat="1" hidden="1">
      <c r="B43" s="566">
        <v>36</v>
      </c>
      <c r="C43" s="567" t="s">
        <v>526</v>
      </c>
      <c r="D43" s="564" t="s">
        <v>251</v>
      </c>
      <c r="E43" s="568" t="s">
        <v>471</v>
      </c>
      <c r="F43" s="569">
        <v>40952</v>
      </c>
      <c r="G43" s="570">
        <v>1177473</v>
      </c>
      <c r="H43" s="570">
        <v>15</v>
      </c>
      <c r="I43" s="570">
        <v>423709.10500422609</v>
      </c>
      <c r="J43" s="571">
        <f t="shared" si="1"/>
        <v>40940</v>
      </c>
    </row>
    <row r="44" spans="2:41" ht="15">
      <c r="B44" s="458">
        <v>37</v>
      </c>
      <c r="C44" s="490" t="s">
        <v>114</v>
      </c>
      <c r="D44" s="459" t="s">
        <v>131</v>
      </c>
      <c r="E44" s="460" t="s">
        <v>417</v>
      </c>
      <c r="F44" s="486">
        <v>40952</v>
      </c>
      <c r="G44" s="477">
        <v>1046904.1384238091</v>
      </c>
      <c r="H44" s="477">
        <v>40</v>
      </c>
      <c r="I44" s="477">
        <v>753250</v>
      </c>
      <c r="J44" s="509">
        <f t="shared" si="1"/>
        <v>40940</v>
      </c>
      <c r="R44" s="524" t="s">
        <v>3254</v>
      </c>
      <c r="S44" s="485">
        <f>MATCH(R44,'CAT-3'!$A:$A,0)</f>
        <v>699</v>
      </c>
      <c r="T44" s="485">
        <f>MATCH($J$9,'CAT-3'!$1:$1,0)</f>
        <v>89</v>
      </c>
      <c r="U44" s="485">
        <f>INDEX('CAT-3'!$1:$1048576,'FAR Working'!S44,'FAR Working'!T44)</f>
        <v>130.9</v>
      </c>
      <c r="V44" s="485">
        <f>MATCH($V$6,'CAT-3'!$1:$1,0)</f>
        <v>90</v>
      </c>
      <c r="W44" s="485">
        <f>INDEX('CAT-3'!$1:$1048576,'FAR Working'!S44,'FAR Working'!V44)</f>
        <v>130.9</v>
      </c>
      <c r="X44" s="498">
        <f t="shared" ref="X44:X48" si="30">W44/U44</f>
        <v>1</v>
      </c>
      <c r="Y44" s="514" t="s">
        <v>1869</v>
      </c>
      <c r="Z44" s="485">
        <f>MATCH(Y44,'Cat-4'!$A:$A,0)</f>
        <v>666</v>
      </c>
      <c r="AA44" s="485">
        <f>MATCH($AA$6,'Cat-4'!$1:$1,0)</f>
        <v>4</v>
      </c>
      <c r="AB44" s="485">
        <f>INDEX('Cat-4'!$1:$1048576,'FAR Working'!Z44,'FAR Working'!AA44)</f>
        <v>104.1</v>
      </c>
      <c r="AC44" s="485">
        <f>MATCH($AC$6,'Cat-4'!$1:$1,0)</f>
        <v>131</v>
      </c>
      <c r="AD44" s="485">
        <f>INDEX('Cat-4'!$1:$1048576,'FAR Working'!Z44,'FAR Working'!AC44)</f>
        <v>128.80000000000001</v>
      </c>
      <c r="AE44" s="498">
        <f t="shared" ref="AE44:AE51" si="31">AD44/AB44</f>
        <v>1.2372718539865515</v>
      </c>
      <c r="AF44" s="498">
        <f t="shared" ref="AF44:AF48" si="32">AE44*X44</f>
        <v>1.2372718539865515</v>
      </c>
      <c r="AG44" s="601">
        <f t="shared" ref="AG44:AG58" si="33">$AG$6-(YEAR(J44))</f>
        <v>10</v>
      </c>
      <c r="AH44" s="584">
        <f t="shared" ref="AH44:AH58" si="34">H44</f>
        <v>40</v>
      </c>
      <c r="AI44" s="557">
        <f>INDEX('EL SV'!$K$3:$O$40,MATCH(Y44,'EL SV'!$O$3:$O$40,0),MATCH(IF(F44&gt;2000000,"A",IF(F44&gt;100000,"B",IF(F44&gt;100000,"C","D"))),'EL SV'!$K$3:$O$3,0))</f>
        <v>0.95</v>
      </c>
      <c r="AJ44" s="600">
        <f t="shared" ref="AJ44:AJ58" si="35">AF44</f>
        <v>1.2372718539865515</v>
      </c>
      <c r="AK44" s="599">
        <f t="shared" ref="AK44:AK58" si="36">AJ44*G44</f>
        <v>1295305.0242938197</v>
      </c>
      <c r="AL44" s="599">
        <f t="shared" ref="AL44:AL58" si="37">AK44*(AI44/AH44)*(IF(AG44&gt;AH44,AH44,AG44))</f>
        <v>307634.94326978218</v>
      </c>
      <c r="AM44" s="599">
        <f t="shared" ref="AM44:AM58" si="38">AK44-AL44</f>
        <v>987670.08102403744</v>
      </c>
      <c r="AN44" s="606">
        <v>0.2</v>
      </c>
      <c r="AO44" s="499">
        <f t="shared" ref="AO44:AO58" si="39">AM44*(1-AN44)</f>
        <v>790136.06481923</v>
      </c>
    </row>
    <row r="45" spans="2:41" ht="15">
      <c r="B45" s="458">
        <v>38</v>
      </c>
      <c r="C45" s="490" t="s">
        <v>526</v>
      </c>
      <c r="D45" s="464" t="s">
        <v>262</v>
      </c>
      <c r="E45" s="463" t="s">
        <v>418</v>
      </c>
      <c r="F45" s="486">
        <v>40952</v>
      </c>
      <c r="G45" s="461">
        <v>1034845</v>
      </c>
      <c r="H45" s="461">
        <v>15</v>
      </c>
      <c r="I45" s="461">
        <v>372384.55310516711</v>
      </c>
      <c r="J45" s="509">
        <f t="shared" si="1"/>
        <v>40940</v>
      </c>
      <c r="R45" s="524" t="s">
        <v>3125</v>
      </c>
      <c r="S45" s="485">
        <f>MATCH(R45,'CAT-3'!$A:$A,0)</f>
        <v>627</v>
      </c>
      <c r="T45" s="485">
        <f>MATCH($J$9,'CAT-3'!$1:$1,0)</f>
        <v>89</v>
      </c>
      <c r="U45" s="485">
        <f>INDEX('CAT-3'!$1:$1048576,'FAR Working'!S45,'FAR Working'!T45)</f>
        <v>125.5</v>
      </c>
      <c r="V45" s="485">
        <f>MATCH($V$6,'CAT-3'!$1:$1,0)</f>
        <v>90</v>
      </c>
      <c r="W45" s="485">
        <f>INDEX('CAT-3'!$1:$1048576,'FAR Working'!S45,'FAR Working'!V45)</f>
        <v>125.7</v>
      </c>
      <c r="X45" s="498">
        <f t="shared" si="30"/>
        <v>1.001593625498008</v>
      </c>
      <c r="Y45" s="514" t="s">
        <v>1747</v>
      </c>
      <c r="Z45" s="485">
        <f>MATCH(Y45,'Cat-4'!$A:$A,0)</f>
        <v>605</v>
      </c>
      <c r="AA45" s="485">
        <f>MATCH($AA$6,'Cat-4'!$1:$1,0)</f>
        <v>4</v>
      </c>
      <c r="AB45" s="485">
        <f>INDEX('Cat-4'!$1:$1048576,'FAR Working'!Z45,'FAR Working'!AA45)</f>
        <v>103.1</v>
      </c>
      <c r="AC45" s="485">
        <f>MATCH($AC$6,'Cat-4'!$1:$1,0)</f>
        <v>131</v>
      </c>
      <c r="AD45" s="485">
        <f>INDEX('Cat-4'!$1:$1048576,'FAR Working'!Z45,'FAR Working'!AC45)</f>
        <v>138.30000000000001</v>
      </c>
      <c r="AE45" s="498">
        <f t="shared" si="31"/>
        <v>1.3414161008729391</v>
      </c>
      <c r="AF45" s="498">
        <f t="shared" si="32"/>
        <v>1.3435538157747287</v>
      </c>
      <c r="AG45" s="601">
        <f t="shared" si="33"/>
        <v>10</v>
      </c>
      <c r="AH45" s="584">
        <f t="shared" si="34"/>
        <v>15</v>
      </c>
      <c r="AI45" s="557">
        <f>INDEX('EL SV'!$K$3:$O$40,MATCH(Y45,'EL SV'!$O$3:$O$40,0),MATCH(IF(F45&gt;2000000,"A",IF(F45&gt;100000,"B",IF(F45&gt;100000,"C","D"))),'EL SV'!$K$3:$O$3,0))</f>
        <v>0.85</v>
      </c>
      <c r="AJ45" s="600">
        <f t="shared" si="35"/>
        <v>1.3435538157747287</v>
      </c>
      <c r="AK45" s="599">
        <f t="shared" si="36"/>
        <v>1390369.9484853991</v>
      </c>
      <c r="AL45" s="599">
        <f t="shared" si="37"/>
        <v>787876.30414172611</v>
      </c>
      <c r="AM45" s="599">
        <f t="shared" si="38"/>
        <v>602493.64434367302</v>
      </c>
      <c r="AN45" s="606">
        <v>0.2</v>
      </c>
      <c r="AO45" s="499">
        <f t="shared" si="39"/>
        <v>481994.91547493846</v>
      </c>
    </row>
    <row r="46" spans="2:41" ht="15">
      <c r="B46" s="458">
        <v>39</v>
      </c>
      <c r="C46" s="490" t="s">
        <v>526</v>
      </c>
      <c r="D46" s="464" t="s">
        <v>263</v>
      </c>
      <c r="E46" s="466" t="s">
        <v>419</v>
      </c>
      <c r="F46" s="486">
        <v>40952</v>
      </c>
      <c r="G46" s="461">
        <v>1034845</v>
      </c>
      <c r="H46" s="461">
        <v>15</v>
      </c>
      <c r="I46" s="461">
        <v>372384.55310516711</v>
      </c>
      <c r="J46" s="509">
        <f t="shared" si="1"/>
        <v>40940</v>
      </c>
      <c r="R46" s="524" t="s">
        <v>3125</v>
      </c>
      <c r="S46" s="485">
        <f>MATCH(R46,'CAT-3'!$A:$A,0)</f>
        <v>627</v>
      </c>
      <c r="T46" s="485">
        <f>MATCH($J$9,'CAT-3'!$1:$1,0)</f>
        <v>89</v>
      </c>
      <c r="U46" s="485">
        <f>INDEX('CAT-3'!$1:$1048576,'FAR Working'!S46,'FAR Working'!T46)</f>
        <v>125.5</v>
      </c>
      <c r="V46" s="485">
        <f>MATCH($V$6,'CAT-3'!$1:$1,0)</f>
        <v>90</v>
      </c>
      <c r="W46" s="485">
        <f>INDEX('CAT-3'!$1:$1048576,'FAR Working'!S46,'FAR Working'!V46)</f>
        <v>125.7</v>
      </c>
      <c r="X46" s="498">
        <f t="shared" si="30"/>
        <v>1.001593625498008</v>
      </c>
      <c r="Y46" s="514" t="s">
        <v>1747</v>
      </c>
      <c r="Z46" s="485">
        <f>MATCH(Y46,'Cat-4'!$A:$A,0)</f>
        <v>605</v>
      </c>
      <c r="AA46" s="485">
        <f>MATCH($AA$6,'Cat-4'!$1:$1,0)</f>
        <v>4</v>
      </c>
      <c r="AB46" s="485">
        <f>INDEX('Cat-4'!$1:$1048576,'FAR Working'!Z46,'FAR Working'!AA46)</f>
        <v>103.1</v>
      </c>
      <c r="AC46" s="485">
        <f>MATCH($AC$6,'Cat-4'!$1:$1,0)</f>
        <v>131</v>
      </c>
      <c r="AD46" s="485">
        <f>INDEX('Cat-4'!$1:$1048576,'FAR Working'!Z46,'FAR Working'!AC46)</f>
        <v>138.30000000000001</v>
      </c>
      <c r="AE46" s="498">
        <f t="shared" si="31"/>
        <v>1.3414161008729391</v>
      </c>
      <c r="AF46" s="498">
        <f t="shared" si="32"/>
        <v>1.3435538157747287</v>
      </c>
      <c r="AG46" s="601">
        <f t="shared" si="33"/>
        <v>10</v>
      </c>
      <c r="AH46" s="584">
        <f t="shared" si="34"/>
        <v>15</v>
      </c>
      <c r="AI46" s="557">
        <f>INDEX('EL SV'!$K$3:$O$40,MATCH(Y46,'EL SV'!$O$3:$O$40,0),MATCH(IF(F46&gt;2000000,"A",IF(F46&gt;100000,"B",IF(F46&gt;100000,"C","D"))),'EL SV'!$K$3:$O$3,0))</f>
        <v>0.85</v>
      </c>
      <c r="AJ46" s="600">
        <f t="shared" si="35"/>
        <v>1.3435538157747287</v>
      </c>
      <c r="AK46" s="599">
        <f t="shared" si="36"/>
        <v>1390369.9484853991</v>
      </c>
      <c r="AL46" s="599">
        <f t="shared" si="37"/>
        <v>787876.30414172611</v>
      </c>
      <c r="AM46" s="599">
        <f t="shared" si="38"/>
        <v>602493.64434367302</v>
      </c>
      <c r="AN46" s="606">
        <v>0.2</v>
      </c>
      <c r="AO46" s="499">
        <f t="shared" si="39"/>
        <v>481994.91547493846</v>
      </c>
    </row>
    <row r="47" spans="2:41" ht="15">
      <c r="B47" s="458">
        <v>40</v>
      </c>
      <c r="C47" s="490" t="s">
        <v>526</v>
      </c>
      <c r="D47" s="464" t="s">
        <v>410</v>
      </c>
      <c r="E47" s="463" t="s">
        <v>409</v>
      </c>
      <c r="F47" s="486">
        <v>40952</v>
      </c>
      <c r="G47" s="461">
        <v>1032482</v>
      </c>
      <c r="H47" s="461">
        <v>15</v>
      </c>
      <c r="I47" s="461">
        <v>371534.16336542682</v>
      </c>
      <c r="J47" s="509">
        <f t="shared" si="1"/>
        <v>40940</v>
      </c>
      <c r="R47" s="524" t="s">
        <v>3171</v>
      </c>
      <c r="S47" s="485">
        <f>MATCH(R47,'CAT-3'!$A:$A,0)</f>
        <v>654</v>
      </c>
      <c r="T47" s="485">
        <f>MATCH($J$9,'CAT-3'!$1:$1,0)</f>
        <v>89</v>
      </c>
      <c r="U47" s="485">
        <f>INDEX('CAT-3'!$1:$1048576,'FAR Working'!S47,'FAR Working'!T47)</f>
        <v>170.5</v>
      </c>
      <c r="V47" s="485">
        <f>MATCH($V$6,'CAT-3'!$1:$1,0)</f>
        <v>90</v>
      </c>
      <c r="W47" s="485">
        <f>INDEX('CAT-3'!$1:$1048576,'FAR Working'!S47,'FAR Working'!V47)</f>
        <v>170.7</v>
      </c>
      <c r="X47" s="498">
        <f t="shared" si="30"/>
        <v>1.0011730205278593</v>
      </c>
      <c r="Y47" s="514" t="s">
        <v>2023</v>
      </c>
      <c r="Z47" s="485">
        <f>MATCH(Y47,'Cat-4'!$A:$A,0)</f>
        <v>743</v>
      </c>
      <c r="AA47" s="485">
        <f>MATCH($AA$6,'Cat-4'!$1:$1,0)</f>
        <v>4</v>
      </c>
      <c r="AB47" s="485">
        <f>INDEX('Cat-4'!$1:$1048576,'FAR Working'!Z47,'FAR Working'!AA47)</f>
        <v>101.6</v>
      </c>
      <c r="AC47" s="485">
        <f>MATCH($AC$6,'Cat-4'!$1:$1,0)</f>
        <v>131</v>
      </c>
      <c r="AD47" s="485">
        <f>INDEX('Cat-4'!$1:$1048576,'FAR Working'!Z47,'FAR Working'!AC47)</f>
        <v>126.1</v>
      </c>
      <c r="AE47" s="498">
        <f t="shared" si="31"/>
        <v>1.2411417322834646</v>
      </c>
      <c r="AF47" s="498">
        <f t="shared" si="32"/>
        <v>1.2425976170134159</v>
      </c>
      <c r="AG47" s="601">
        <f t="shared" si="33"/>
        <v>10</v>
      </c>
      <c r="AH47" s="584">
        <f t="shared" si="34"/>
        <v>15</v>
      </c>
      <c r="AI47" s="557">
        <f>INDEX('EL SV'!$K$3:$O$40,MATCH(Y47,'EL SV'!$O$3:$O$40,0),MATCH(IF(F47&gt;2000000,"A",IF(F47&gt;100000,"B",IF(F47&gt;100000,"C","D"))),'EL SV'!$K$3:$O$3,0))</f>
        <v>0.95</v>
      </c>
      <c r="AJ47" s="600">
        <f t="shared" si="35"/>
        <v>1.2425976170134159</v>
      </c>
      <c r="AK47" s="599">
        <f t="shared" si="36"/>
        <v>1282959.6728092455</v>
      </c>
      <c r="AL47" s="599">
        <f t="shared" si="37"/>
        <v>812541.12611252209</v>
      </c>
      <c r="AM47" s="599">
        <f t="shared" si="38"/>
        <v>470418.54669672344</v>
      </c>
      <c r="AN47" s="606">
        <v>0.2</v>
      </c>
      <c r="AO47" s="499">
        <f t="shared" si="39"/>
        <v>376334.8373573788</v>
      </c>
    </row>
    <row r="48" spans="2:41" ht="15">
      <c r="B48" s="458">
        <v>41</v>
      </c>
      <c r="C48" s="490" t="s">
        <v>526</v>
      </c>
      <c r="D48" s="465" t="s">
        <v>401</v>
      </c>
      <c r="E48" s="466" t="s">
        <v>399</v>
      </c>
      <c r="F48" s="486">
        <v>40952</v>
      </c>
      <c r="G48" s="461">
        <v>985529</v>
      </c>
      <c r="H48" s="461">
        <v>15</v>
      </c>
      <c r="I48" s="461">
        <v>354638.34558270907</v>
      </c>
      <c r="J48" s="509">
        <f t="shared" si="1"/>
        <v>40940</v>
      </c>
      <c r="R48" s="524" t="s">
        <v>3252</v>
      </c>
      <c r="S48" s="485">
        <f>MATCH(R48,'CAT-3'!$A:$A,0)</f>
        <v>698</v>
      </c>
      <c r="T48" s="485">
        <f>MATCH($J$9,'CAT-3'!$1:$1,0)</f>
        <v>89</v>
      </c>
      <c r="U48" s="485">
        <f>INDEX('CAT-3'!$1:$1048576,'FAR Working'!S48,'FAR Working'!T48)</f>
        <v>128.9</v>
      </c>
      <c r="V48" s="485">
        <f>MATCH($V$6,'CAT-3'!$1:$1,0)</f>
        <v>90</v>
      </c>
      <c r="W48" s="485">
        <f>INDEX('CAT-3'!$1:$1048576,'FAR Working'!S48,'FAR Working'!V48)</f>
        <v>129</v>
      </c>
      <c r="X48" s="498">
        <f t="shared" si="30"/>
        <v>1.0007757951900698</v>
      </c>
      <c r="Y48" s="514" t="s">
        <v>1523</v>
      </c>
      <c r="Z48" s="485">
        <f>MATCH(Y48,'Cat-4'!$A:$A,0)</f>
        <v>493</v>
      </c>
      <c r="AA48" s="485">
        <f>MATCH($AA$6,'Cat-4'!$1:$1,0)</f>
        <v>4</v>
      </c>
      <c r="AB48" s="485">
        <f>INDEX('Cat-4'!$1:$1048576,'FAR Working'!Z48,'FAR Working'!AA48)</f>
        <v>105.4</v>
      </c>
      <c r="AC48" s="485">
        <f>MATCH($AC$6,'Cat-4'!$1:$1,0)</f>
        <v>131</v>
      </c>
      <c r="AD48" s="485">
        <f>INDEX('Cat-4'!$1:$1048576,'FAR Working'!Z48,'FAR Working'!AC48)</f>
        <v>115.7</v>
      </c>
      <c r="AE48" s="498">
        <f t="shared" si="31"/>
        <v>1.0977229601518026</v>
      </c>
      <c r="AF48" s="498">
        <f t="shared" si="32"/>
        <v>1.0985745683443175</v>
      </c>
      <c r="AG48" s="601">
        <f t="shared" si="33"/>
        <v>10</v>
      </c>
      <c r="AH48" s="584">
        <f t="shared" si="34"/>
        <v>15</v>
      </c>
      <c r="AI48" s="557">
        <f>INDEX('EL SV'!$K$3:$O$40,MATCH(Y48,'EL SV'!$O$3:$O$40,0),MATCH(IF(F48&gt;2000000,"A",IF(F48&gt;100000,"B",IF(F48&gt;100000,"C","D"))),'EL SV'!$K$3:$O$3,0))</f>
        <v>1</v>
      </c>
      <c r="AJ48" s="600">
        <f t="shared" si="35"/>
        <v>1.0985745683443175</v>
      </c>
      <c r="AK48" s="599">
        <f t="shared" si="36"/>
        <v>1082677.095765807</v>
      </c>
      <c r="AL48" s="599">
        <f t="shared" si="37"/>
        <v>721784.73051053798</v>
      </c>
      <c r="AM48" s="599">
        <f t="shared" si="38"/>
        <v>360892.36525526899</v>
      </c>
      <c r="AN48" s="606">
        <v>0.2</v>
      </c>
      <c r="AO48" s="499">
        <f t="shared" si="39"/>
        <v>288713.89220421523</v>
      </c>
    </row>
    <row r="49" spans="2:41" ht="25.5">
      <c r="B49" s="458">
        <v>42</v>
      </c>
      <c r="C49" s="490" t="s">
        <v>526</v>
      </c>
      <c r="D49" s="459" t="s">
        <v>481</v>
      </c>
      <c r="E49" s="480">
        <v>0</v>
      </c>
      <c r="F49" s="488">
        <v>44129</v>
      </c>
      <c r="G49" s="477">
        <v>870487</v>
      </c>
      <c r="H49" s="461">
        <v>15</v>
      </c>
      <c r="I49" s="474">
        <v>214880.08962818002</v>
      </c>
      <c r="J49" s="509">
        <f t="shared" si="1"/>
        <v>44105</v>
      </c>
      <c r="Y49" s="514" t="s">
        <v>2023</v>
      </c>
      <c r="Z49" s="481">
        <f>MATCH(Y49,'Cat-4'!$A:$A,0)</f>
        <v>743</v>
      </c>
      <c r="AA49" s="481">
        <f>MATCH(J49,'Cat-4'!$1:$1,0)</f>
        <v>106</v>
      </c>
      <c r="AB49" s="481">
        <f>INDEX('Cat-4'!$1:$1048576,'FAR Working'!Z49,'FAR Working'!AA49)</f>
        <v>114</v>
      </c>
      <c r="AC49" s="481">
        <f>MATCH($AC$6,'Cat-4'!$1:$1,0)</f>
        <v>131</v>
      </c>
      <c r="AD49" s="481">
        <f>INDEX('Cat-4'!$1:$1048576,'FAR Working'!Z49,'FAR Working'!AC49)</f>
        <v>126.1</v>
      </c>
      <c r="AE49" s="561">
        <f t="shared" si="31"/>
        <v>1.106140350877193</v>
      </c>
      <c r="AF49" s="583">
        <f t="shared" ref="AF49:AF51" si="40">AE49</f>
        <v>1.106140350877193</v>
      </c>
      <c r="AG49" s="601">
        <f t="shared" si="33"/>
        <v>2</v>
      </c>
      <c r="AH49" s="584">
        <f t="shared" si="34"/>
        <v>15</v>
      </c>
      <c r="AI49" s="557">
        <f>INDEX('EL SV'!$K$3:$O$40,MATCH(Y49,'EL SV'!$O$3:$O$40,0),MATCH(IF(F49&gt;2000000,"A",IF(F49&gt;100000,"B",IF(F49&gt;100000,"C","D"))),'EL SV'!$K$3:$O$3,0))</f>
        <v>0.95</v>
      </c>
      <c r="AJ49" s="600">
        <f t="shared" si="35"/>
        <v>1.106140350877193</v>
      </c>
      <c r="AK49" s="599">
        <f t="shared" si="36"/>
        <v>962880.7956140351</v>
      </c>
      <c r="AL49" s="599">
        <f t="shared" si="37"/>
        <v>121964.90077777776</v>
      </c>
      <c r="AM49" s="599">
        <f t="shared" si="38"/>
        <v>840915.89483625733</v>
      </c>
      <c r="AN49" s="606">
        <v>0.2</v>
      </c>
      <c r="AO49" s="499">
        <f t="shared" si="39"/>
        <v>672732.71586900589</v>
      </c>
    </row>
    <row r="50" spans="2:41" ht="15">
      <c r="B50" s="458">
        <v>43</v>
      </c>
      <c r="C50" s="490" t="s">
        <v>526</v>
      </c>
      <c r="D50" s="459" t="s">
        <v>476</v>
      </c>
      <c r="E50" s="460" t="s">
        <v>477</v>
      </c>
      <c r="F50" s="486">
        <v>41730</v>
      </c>
      <c r="G50" s="461">
        <v>853427</v>
      </c>
      <c r="H50" s="461">
        <v>15</v>
      </c>
      <c r="I50" s="461">
        <v>422915.16525889875</v>
      </c>
      <c r="J50" s="509">
        <f t="shared" si="1"/>
        <v>41730</v>
      </c>
      <c r="Y50" s="514" t="s">
        <v>2023</v>
      </c>
      <c r="Z50" s="481">
        <f>MATCH(Y50,'Cat-4'!$A:$A,0)</f>
        <v>743</v>
      </c>
      <c r="AA50" s="481">
        <f>MATCH(J50,'Cat-4'!$1:$1,0)</f>
        <v>28</v>
      </c>
      <c r="AB50" s="481">
        <f>INDEX('Cat-4'!$1:$1048576,'FAR Working'!Z50,'FAR Working'!AA50)</f>
        <v>105.7</v>
      </c>
      <c r="AC50" s="481">
        <f>MATCH($AC$6,'Cat-4'!$1:$1,0)</f>
        <v>131</v>
      </c>
      <c r="AD50" s="481">
        <f>INDEX('Cat-4'!$1:$1048576,'FAR Working'!Z50,'FAR Working'!AC50)</f>
        <v>126.1</v>
      </c>
      <c r="AE50" s="561">
        <f t="shared" si="31"/>
        <v>1.1929990539262061</v>
      </c>
      <c r="AF50" s="583">
        <f t="shared" si="40"/>
        <v>1.1929990539262061</v>
      </c>
      <c r="AG50" s="601">
        <f t="shared" si="33"/>
        <v>8</v>
      </c>
      <c r="AH50" s="584">
        <f t="shared" si="34"/>
        <v>15</v>
      </c>
      <c r="AI50" s="557">
        <f>INDEX('EL SV'!$K$3:$O$40,MATCH(Y50,'EL SV'!$O$3:$O$40,0),MATCH(IF(F50&gt;2000000,"A",IF(F50&gt;100000,"B",IF(F50&gt;100000,"C","D"))),'EL SV'!$K$3:$O$3,0))</f>
        <v>0.95</v>
      </c>
      <c r="AJ50" s="600">
        <f t="shared" si="35"/>
        <v>1.1929990539262061</v>
      </c>
      <c r="AK50" s="599">
        <f t="shared" si="36"/>
        <v>1018137.6035950803</v>
      </c>
      <c r="AL50" s="599">
        <f t="shared" si="37"/>
        <v>515856.38582150731</v>
      </c>
      <c r="AM50" s="599">
        <f t="shared" si="38"/>
        <v>502281.21777357301</v>
      </c>
      <c r="AN50" s="606">
        <v>0.2</v>
      </c>
      <c r="AO50" s="499">
        <f t="shared" si="39"/>
        <v>401824.97421885841</v>
      </c>
    </row>
    <row r="51" spans="2:41" ht="15">
      <c r="B51" s="458">
        <v>44</v>
      </c>
      <c r="C51" s="490" t="s">
        <v>526</v>
      </c>
      <c r="D51" s="459" t="s">
        <v>321</v>
      </c>
      <c r="E51" s="460" t="s">
        <v>463</v>
      </c>
      <c r="F51" s="486">
        <v>42004</v>
      </c>
      <c r="G51" s="461">
        <v>825000</v>
      </c>
      <c r="H51" s="461">
        <v>15</v>
      </c>
      <c r="I51" s="461">
        <v>447987.34207586088</v>
      </c>
      <c r="J51" s="509">
        <f t="shared" si="1"/>
        <v>41974</v>
      </c>
      <c r="Y51" s="514" t="s">
        <v>1981</v>
      </c>
      <c r="Z51" s="481">
        <f>MATCH(Y51,'Cat-4'!$A:$A,0)</f>
        <v>722</v>
      </c>
      <c r="AA51" s="481">
        <f>MATCH(J51,'Cat-4'!$1:$1,0)</f>
        <v>36</v>
      </c>
      <c r="AB51" s="481">
        <f>INDEX('Cat-4'!$1:$1048576,'FAR Working'!Z51,'FAR Working'!AA51)</f>
        <v>108.1</v>
      </c>
      <c r="AC51" s="481">
        <f>MATCH($AC$6,'Cat-4'!$1:$1,0)</f>
        <v>131</v>
      </c>
      <c r="AD51" s="481">
        <f>INDEX('Cat-4'!$1:$1048576,'FAR Working'!Z51,'FAR Working'!AC51)</f>
        <v>126.6</v>
      </c>
      <c r="AE51" s="561">
        <f t="shared" si="31"/>
        <v>1.1711378353376503</v>
      </c>
      <c r="AF51" s="583">
        <f t="shared" si="40"/>
        <v>1.1711378353376503</v>
      </c>
      <c r="AG51" s="601">
        <f t="shared" si="33"/>
        <v>8</v>
      </c>
      <c r="AH51" s="584">
        <f t="shared" si="34"/>
        <v>15</v>
      </c>
      <c r="AI51" s="557">
        <f>INDEX('EL SV'!$K$3:$O$40,MATCH(Y51,'EL SV'!$O$3:$O$40,0),MATCH(IF(F51&gt;2000000,"A",IF(F51&gt;100000,"B",IF(F51&gt;100000,"C","D"))),'EL SV'!$K$3:$O$3,0))</f>
        <v>0.95</v>
      </c>
      <c r="AJ51" s="600">
        <f t="shared" si="35"/>
        <v>1.1711378353376503</v>
      </c>
      <c r="AK51" s="599">
        <f t="shared" si="36"/>
        <v>966188.71415356151</v>
      </c>
      <c r="AL51" s="599">
        <f t="shared" si="37"/>
        <v>489535.61517113779</v>
      </c>
      <c r="AM51" s="599">
        <f t="shared" si="38"/>
        <v>476653.09898242372</v>
      </c>
      <c r="AN51" s="606">
        <v>0.2</v>
      </c>
      <c r="AO51" s="499">
        <f t="shared" si="39"/>
        <v>381322.47918593901</v>
      </c>
    </row>
    <row r="52" spans="2:41" ht="25.5">
      <c r="B52" s="458">
        <v>45</v>
      </c>
      <c r="C52" s="490" t="s">
        <v>526</v>
      </c>
      <c r="D52" s="464" t="s">
        <v>299</v>
      </c>
      <c r="E52" s="463"/>
      <c r="F52" s="486">
        <v>40953</v>
      </c>
      <c r="G52" s="461">
        <v>823290</v>
      </c>
      <c r="H52" s="461">
        <v>15</v>
      </c>
      <c r="I52" s="461">
        <v>296257.50887499948</v>
      </c>
      <c r="J52" s="509">
        <f t="shared" si="1"/>
        <v>40940</v>
      </c>
      <c r="R52" s="524" t="s">
        <v>3154</v>
      </c>
      <c r="S52" s="485">
        <f>MATCH(R52,'CAT-3'!$A:$A,0)</f>
        <v>642</v>
      </c>
      <c r="T52" s="485">
        <f>MATCH($J$9,'CAT-3'!$1:$1,0)</f>
        <v>89</v>
      </c>
      <c r="U52" s="485">
        <f>INDEX('CAT-3'!$1:$1048576,'FAR Working'!S52,'FAR Working'!T52)</f>
        <v>126.3</v>
      </c>
      <c r="V52" s="485">
        <f>MATCH($V$6,'CAT-3'!$1:$1,0)</f>
        <v>90</v>
      </c>
      <c r="W52" s="485">
        <f>INDEX('CAT-3'!$1:$1048576,'FAR Working'!S52,'FAR Working'!V52)</f>
        <v>126.4</v>
      </c>
      <c r="X52" s="498">
        <f t="shared" ref="X52:X56" si="41">W52/U52</f>
        <v>1.0007917656373715</v>
      </c>
      <c r="Y52" s="514" t="s">
        <v>1981</v>
      </c>
      <c r="Z52" s="485">
        <f>MATCH(Y52,'Cat-4'!$A:$A,0)</f>
        <v>722</v>
      </c>
      <c r="AA52" s="485">
        <f>MATCH($AA$6,'Cat-4'!$1:$1,0)</f>
        <v>4</v>
      </c>
      <c r="AB52" s="485">
        <f>INDEX('Cat-4'!$1:$1048576,'FAR Working'!Z52,'FAR Working'!AA52)</f>
        <v>102.2</v>
      </c>
      <c r="AC52" s="485">
        <f>MATCH($AC$6,'Cat-4'!$1:$1,0)</f>
        <v>131</v>
      </c>
      <c r="AD52" s="485">
        <f>INDEX('Cat-4'!$1:$1048576,'FAR Working'!Z52,'FAR Working'!AC52)</f>
        <v>126.6</v>
      </c>
      <c r="AE52" s="498">
        <f t="shared" ref="AE52:AE56" si="42">AD52/AB52</f>
        <v>1.2387475538160468</v>
      </c>
      <c r="AF52" s="498">
        <f t="shared" ref="AF52:AF56" si="43">AE52*X52</f>
        <v>1.2397283515625364</v>
      </c>
      <c r="AG52" s="601">
        <f t="shared" si="33"/>
        <v>10</v>
      </c>
      <c r="AH52" s="584">
        <f t="shared" si="34"/>
        <v>15</v>
      </c>
      <c r="AI52" s="557">
        <f>INDEX('EL SV'!$K$3:$O$40,MATCH(Y52,'EL SV'!$O$3:$O$40,0),MATCH(IF(F52&gt;2000000,"A",IF(F52&gt;100000,"B",IF(F52&gt;100000,"C","D"))),'EL SV'!$K$3:$O$3,0))</f>
        <v>0.95</v>
      </c>
      <c r="AJ52" s="600">
        <f t="shared" si="35"/>
        <v>1.2397283515625364</v>
      </c>
      <c r="AK52" s="599">
        <f t="shared" si="36"/>
        <v>1020655.9545579206</v>
      </c>
      <c r="AL52" s="599">
        <f t="shared" si="37"/>
        <v>646415.43788668292</v>
      </c>
      <c r="AM52" s="599">
        <f t="shared" si="38"/>
        <v>374240.51667123765</v>
      </c>
      <c r="AN52" s="606">
        <v>0.2</v>
      </c>
      <c r="AO52" s="499">
        <f t="shared" si="39"/>
        <v>299392.41333699011</v>
      </c>
    </row>
    <row r="53" spans="2:41" ht="15">
      <c r="B53" s="458">
        <v>46</v>
      </c>
      <c r="C53" s="490" t="s">
        <v>114</v>
      </c>
      <c r="D53" s="459" t="s">
        <v>120</v>
      </c>
      <c r="E53" s="460" t="s">
        <v>417</v>
      </c>
      <c r="F53" s="486">
        <v>40952</v>
      </c>
      <c r="G53" s="477">
        <v>788151.10081407393</v>
      </c>
      <c r="H53" s="477">
        <v>40</v>
      </c>
      <c r="I53" s="477">
        <v>567079</v>
      </c>
      <c r="J53" s="509">
        <f t="shared" si="1"/>
        <v>40940</v>
      </c>
      <c r="R53" s="524" t="s">
        <v>3235</v>
      </c>
      <c r="S53" s="485">
        <f>MATCH(R53,'CAT-3'!$A:$A,0)</f>
        <v>689</v>
      </c>
      <c r="T53" s="485">
        <f>MATCH($J$9,'CAT-3'!$1:$1,0)</f>
        <v>89</v>
      </c>
      <c r="U53" s="485">
        <f>INDEX('CAT-3'!$1:$1048576,'FAR Working'!S53,'FAR Working'!T53)</f>
        <v>124</v>
      </c>
      <c r="V53" s="485">
        <f>MATCH($V$6,'CAT-3'!$1:$1,0)</f>
        <v>90</v>
      </c>
      <c r="W53" s="485">
        <f>INDEX('CAT-3'!$1:$1048576,'FAR Working'!S53,'FAR Working'!V53)</f>
        <v>122.8</v>
      </c>
      <c r="X53" s="498">
        <f t="shared" si="41"/>
        <v>0.99032258064516132</v>
      </c>
      <c r="Y53" s="514" t="s">
        <v>1887</v>
      </c>
      <c r="Z53" s="485">
        <f>MATCH(Y53,'Cat-4'!$A:$A,0)</f>
        <v>675</v>
      </c>
      <c r="AA53" s="485">
        <f>MATCH($AA$6,'Cat-4'!$1:$1,0)</f>
        <v>4</v>
      </c>
      <c r="AB53" s="485">
        <f>INDEX('Cat-4'!$1:$1048576,'FAR Working'!Z53,'FAR Working'!AA53)</f>
        <v>101.9</v>
      </c>
      <c r="AC53" s="485">
        <f>MATCH($AC$6,'Cat-4'!$1:$1,0)</f>
        <v>131</v>
      </c>
      <c r="AD53" s="485">
        <f>INDEX('Cat-4'!$1:$1048576,'FAR Working'!Z53,'FAR Working'!AC53)</f>
        <v>116.4</v>
      </c>
      <c r="AE53" s="498">
        <f t="shared" si="42"/>
        <v>1.1422963689892052</v>
      </c>
      <c r="AF53" s="498">
        <f t="shared" si="43"/>
        <v>1.1312418879989872</v>
      </c>
      <c r="AG53" s="601">
        <f t="shared" si="33"/>
        <v>10</v>
      </c>
      <c r="AH53" s="584">
        <f t="shared" si="34"/>
        <v>40</v>
      </c>
      <c r="AI53" s="557">
        <f>INDEX('EL SV'!$K$3:$O$40,MATCH(Y53,'EL SV'!$O$3:$O$40,0),MATCH(IF(F53&gt;2000000,"A",IF(F53&gt;100000,"B",IF(F53&gt;100000,"C","D"))),'EL SV'!$K$3:$O$3,0))</f>
        <v>1</v>
      </c>
      <c r="AJ53" s="600">
        <f t="shared" si="35"/>
        <v>1.1312418879989872</v>
      </c>
      <c r="AK53" s="599">
        <f t="shared" si="36"/>
        <v>891589.53931339306</v>
      </c>
      <c r="AL53" s="599">
        <f t="shared" si="37"/>
        <v>222897.38482834829</v>
      </c>
      <c r="AM53" s="599">
        <f t="shared" si="38"/>
        <v>668692.15448504477</v>
      </c>
      <c r="AN53" s="606">
        <v>0.2</v>
      </c>
      <c r="AO53" s="499">
        <f t="shared" si="39"/>
        <v>534953.72358803579</v>
      </c>
    </row>
    <row r="54" spans="2:41" ht="15">
      <c r="B54" s="458">
        <v>47</v>
      </c>
      <c r="C54" s="490" t="s">
        <v>114</v>
      </c>
      <c r="D54" s="459" t="s">
        <v>121</v>
      </c>
      <c r="E54" s="460" t="s">
        <v>417</v>
      </c>
      <c r="F54" s="486">
        <v>40952</v>
      </c>
      <c r="G54" s="477">
        <v>788151.10081407393</v>
      </c>
      <c r="H54" s="477">
        <v>40</v>
      </c>
      <c r="I54" s="477">
        <v>567079</v>
      </c>
      <c r="J54" s="509">
        <f t="shared" si="1"/>
        <v>40940</v>
      </c>
      <c r="R54" s="524" t="s">
        <v>3235</v>
      </c>
      <c r="S54" s="485">
        <f>MATCH(R54,'CAT-3'!$A:$A,0)</f>
        <v>689</v>
      </c>
      <c r="T54" s="485">
        <f>MATCH($J$9,'CAT-3'!$1:$1,0)</f>
        <v>89</v>
      </c>
      <c r="U54" s="485">
        <f>INDEX('CAT-3'!$1:$1048576,'FAR Working'!S54,'FAR Working'!T54)</f>
        <v>124</v>
      </c>
      <c r="V54" s="485">
        <f>MATCH($V$6,'CAT-3'!$1:$1,0)</f>
        <v>90</v>
      </c>
      <c r="W54" s="485">
        <f>INDEX('CAT-3'!$1:$1048576,'FAR Working'!S54,'FAR Working'!V54)</f>
        <v>122.8</v>
      </c>
      <c r="X54" s="498">
        <f t="shared" si="41"/>
        <v>0.99032258064516132</v>
      </c>
      <c r="Y54" s="514" t="s">
        <v>1887</v>
      </c>
      <c r="Z54" s="485">
        <f>MATCH(Y54,'Cat-4'!$A:$A,0)</f>
        <v>675</v>
      </c>
      <c r="AA54" s="485">
        <f>MATCH($AA$6,'Cat-4'!$1:$1,0)</f>
        <v>4</v>
      </c>
      <c r="AB54" s="485">
        <f>INDEX('Cat-4'!$1:$1048576,'FAR Working'!Z54,'FAR Working'!AA54)</f>
        <v>101.9</v>
      </c>
      <c r="AC54" s="485">
        <f>MATCH($AC$6,'Cat-4'!$1:$1,0)</f>
        <v>131</v>
      </c>
      <c r="AD54" s="485">
        <f>INDEX('Cat-4'!$1:$1048576,'FAR Working'!Z54,'FAR Working'!AC54)</f>
        <v>116.4</v>
      </c>
      <c r="AE54" s="498">
        <f t="shared" si="42"/>
        <v>1.1422963689892052</v>
      </c>
      <c r="AF54" s="498">
        <f t="shared" si="43"/>
        <v>1.1312418879989872</v>
      </c>
      <c r="AG54" s="601">
        <f t="shared" si="33"/>
        <v>10</v>
      </c>
      <c r="AH54" s="584">
        <f t="shared" si="34"/>
        <v>40</v>
      </c>
      <c r="AI54" s="557">
        <f>INDEX('EL SV'!$K$3:$O$40,MATCH(Y54,'EL SV'!$O$3:$O$40,0),MATCH(IF(F54&gt;2000000,"A",IF(F54&gt;100000,"B",IF(F54&gt;100000,"C","D"))),'EL SV'!$K$3:$O$3,0))</f>
        <v>1</v>
      </c>
      <c r="AJ54" s="600">
        <f t="shared" si="35"/>
        <v>1.1312418879989872</v>
      </c>
      <c r="AK54" s="599">
        <f t="shared" si="36"/>
        <v>891589.53931339306</v>
      </c>
      <c r="AL54" s="599">
        <f t="shared" si="37"/>
        <v>222897.38482834829</v>
      </c>
      <c r="AM54" s="599">
        <f t="shared" si="38"/>
        <v>668692.15448504477</v>
      </c>
      <c r="AN54" s="606">
        <v>0.2</v>
      </c>
      <c r="AO54" s="499">
        <f t="shared" si="39"/>
        <v>534953.72358803579</v>
      </c>
    </row>
    <row r="55" spans="2:41" ht="15">
      <c r="B55" s="458">
        <v>48</v>
      </c>
      <c r="C55" s="490" t="s">
        <v>114</v>
      </c>
      <c r="D55" s="459" t="s">
        <v>122</v>
      </c>
      <c r="E55" s="460" t="s">
        <v>417</v>
      </c>
      <c r="F55" s="486">
        <v>40952</v>
      </c>
      <c r="G55" s="477">
        <v>788151.10081407393</v>
      </c>
      <c r="H55" s="477">
        <v>40</v>
      </c>
      <c r="I55" s="477">
        <v>567079</v>
      </c>
      <c r="J55" s="509">
        <f t="shared" si="1"/>
        <v>40940</v>
      </c>
      <c r="R55" s="524" t="s">
        <v>3235</v>
      </c>
      <c r="S55" s="485">
        <f>MATCH(R55,'CAT-3'!$A:$A,0)</f>
        <v>689</v>
      </c>
      <c r="T55" s="485">
        <f>MATCH($J$9,'CAT-3'!$1:$1,0)</f>
        <v>89</v>
      </c>
      <c r="U55" s="485">
        <f>INDEX('CAT-3'!$1:$1048576,'FAR Working'!S55,'FAR Working'!T55)</f>
        <v>124</v>
      </c>
      <c r="V55" s="485">
        <f>MATCH($V$6,'CAT-3'!$1:$1,0)</f>
        <v>90</v>
      </c>
      <c r="W55" s="485">
        <f>INDEX('CAT-3'!$1:$1048576,'FAR Working'!S55,'FAR Working'!V55)</f>
        <v>122.8</v>
      </c>
      <c r="X55" s="498">
        <f t="shared" si="41"/>
        <v>0.99032258064516132</v>
      </c>
      <c r="Y55" s="514" t="s">
        <v>1887</v>
      </c>
      <c r="Z55" s="485">
        <f>MATCH(Y55,'Cat-4'!$A:$A,0)</f>
        <v>675</v>
      </c>
      <c r="AA55" s="485">
        <f>MATCH($AA$6,'Cat-4'!$1:$1,0)</f>
        <v>4</v>
      </c>
      <c r="AB55" s="485">
        <f>INDEX('Cat-4'!$1:$1048576,'FAR Working'!Z55,'FAR Working'!AA55)</f>
        <v>101.9</v>
      </c>
      <c r="AC55" s="485">
        <f>MATCH($AC$6,'Cat-4'!$1:$1,0)</f>
        <v>131</v>
      </c>
      <c r="AD55" s="485">
        <f>INDEX('Cat-4'!$1:$1048576,'FAR Working'!Z55,'FAR Working'!AC55)</f>
        <v>116.4</v>
      </c>
      <c r="AE55" s="498">
        <f t="shared" si="42"/>
        <v>1.1422963689892052</v>
      </c>
      <c r="AF55" s="498">
        <f t="shared" si="43"/>
        <v>1.1312418879989872</v>
      </c>
      <c r="AG55" s="601">
        <f t="shared" si="33"/>
        <v>10</v>
      </c>
      <c r="AH55" s="584">
        <f t="shared" si="34"/>
        <v>40</v>
      </c>
      <c r="AI55" s="557">
        <f>INDEX('EL SV'!$K$3:$O$40,MATCH(Y55,'EL SV'!$O$3:$O$40,0),MATCH(IF(F55&gt;2000000,"A",IF(F55&gt;100000,"B",IF(F55&gt;100000,"C","D"))),'EL SV'!$K$3:$O$3,0))</f>
        <v>1</v>
      </c>
      <c r="AJ55" s="600">
        <f t="shared" si="35"/>
        <v>1.1312418879989872</v>
      </c>
      <c r="AK55" s="599">
        <f t="shared" si="36"/>
        <v>891589.53931339306</v>
      </c>
      <c r="AL55" s="599">
        <f t="shared" si="37"/>
        <v>222897.38482834829</v>
      </c>
      <c r="AM55" s="599">
        <f t="shared" si="38"/>
        <v>668692.15448504477</v>
      </c>
      <c r="AN55" s="606">
        <v>0.2</v>
      </c>
      <c r="AO55" s="499">
        <f t="shared" si="39"/>
        <v>534953.72358803579</v>
      </c>
    </row>
    <row r="56" spans="2:41" ht="15">
      <c r="B56" s="458">
        <v>49</v>
      </c>
      <c r="C56" s="490" t="s">
        <v>114</v>
      </c>
      <c r="D56" s="459" t="s">
        <v>123</v>
      </c>
      <c r="E56" s="460" t="s">
        <v>417</v>
      </c>
      <c r="F56" s="486">
        <v>40952</v>
      </c>
      <c r="G56" s="477">
        <v>788151.10081407393</v>
      </c>
      <c r="H56" s="477">
        <v>40</v>
      </c>
      <c r="I56" s="477">
        <v>567079</v>
      </c>
      <c r="J56" s="509">
        <f t="shared" si="1"/>
        <v>40940</v>
      </c>
      <c r="R56" s="524" t="s">
        <v>3235</v>
      </c>
      <c r="S56" s="485">
        <f>MATCH(R56,'CAT-3'!$A:$A,0)</f>
        <v>689</v>
      </c>
      <c r="T56" s="485">
        <f>MATCH($J$9,'CAT-3'!$1:$1,0)</f>
        <v>89</v>
      </c>
      <c r="U56" s="485">
        <f>INDEX('CAT-3'!$1:$1048576,'FAR Working'!S56,'FAR Working'!T56)</f>
        <v>124</v>
      </c>
      <c r="V56" s="485">
        <f>MATCH($V$6,'CAT-3'!$1:$1,0)</f>
        <v>90</v>
      </c>
      <c r="W56" s="485">
        <f>INDEX('CAT-3'!$1:$1048576,'FAR Working'!S56,'FAR Working'!V56)</f>
        <v>122.8</v>
      </c>
      <c r="X56" s="498">
        <f t="shared" si="41"/>
        <v>0.99032258064516132</v>
      </c>
      <c r="Y56" s="514" t="s">
        <v>1887</v>
      </c>
      <c r="Z56" s="485">
        <f>MATCH(Y56,'Cat-4'!$A:$A,0)</f>
        <v>675</v>
      </c>
      <c r="AA56" s="485">
        <f>MATCH($AA$6,'Cat-4'!$1:$1,0)</f>
        <v>4</v>
      </c>
      <c r="AB56" s="485">
        <f>INDEX('Cat-4'!$1:$1048576,'FAR Working'!Z56,'FAR Working'!AA56)</f>
        <v>101.9</v>
      </c>
      <c r="AC56" s="485">
        <f>MATCH($AC$6,'Cat-4'!$1:$1,0)</f>
        <v>131</v>
      </c>
      <c r="AD56" s="485">
        <f>INDEX('Cat-4'!$1:$1048576,'FAR Working'!Z56,'FAR Working'!AC56)</f>
        <v>116.4</v>
      </c>
      <c r="AE56" s="498">
        <f t="shared" si="42"/>
        <v>1.1422963689892052</v>
      </c>
      <c r="AF56" s="498">
        <f t="shared" si="43"/>
        <v>1.1312418879989872</v>
      </c>
      <c r="AG56" s="601">
        <f t="shared" si="33"/>
        <v>10</v>
      </c>
      <c r="AH56" s="584">
        <f t="shared" si="34"/>
        <v>40</v>
      </c>
      <c r="AI56" s="557">
        <f>INDEX('EL SV'!$K$3:$O$40,MATCH(Y56,'EL SV'!$O$3:$O$40,0),MATCH(IF(F56&gt;2000000,"A",IF(F56&gt;100000,"B",IF(F56&gt;100000,"C","D"))),'EL SV'!$K$3:$O$3,0))</f>
        <v>1</v>
      </c>
      <c r="AJ56" s="600">
        <f t="shared" si="35"/>
        <v>1.1312418879989872</v>
      </c>
      <c r="AK56" s="599">
        <f t="shared" si="36"/>
        <v>891589.53931339306</v>
      </c>
      <c r="AL56" s="599">
        <f t="shared" si="37"/>
        <v>222897.38482834829</v>
      </c>
      <c r="AM56" s="599">
        <f t="shared" si="38"/>
        <v>668692.15448504477</v>
      </c>
      <c r="AN56" s="606">
        <v>0.2</v>
      </c>
      <c r="AO56" s="499">
        <f t="shared" si="39"/>
        <v>534953.72358803579</v>
      </c>
    </row>
    <row r="57" spans="2:41" ht="15">
      <c r="B57" s="458">
        <v>50</v>
      </c>
      <c r="C57" s="490" t="s">
        <v>138</v>
      </c>
      <c r="D57" s="490" t="s">
        <v>386</v>
      </c>
      <c r="E57" s="490"/>
      <c r="F57" s="488">
        <v>43555</v>
      </c>
      <c r="G57" s="478">
        <v>781319</v>
      </c>
      <c r="H57" s="477">
        <v>10</v>
      </c>
      <c r="I57" s="478">
        <v>558439.74301369861</v>
      </c>
      <c r="J57" s="509">
        <f t="shared" si="1"/>
        <v>43525</v>
      </c>
      <c r="Y57" s="514" t="s">
        <v>2223</v>
      </c>
      <c r="Z57" s="481">
        <f>MATCH(Y57,'Cat-4'!$A:$A,0)</f>
        <v>843</v>
      </c>
      <c r="AA57" s="481">
        <f>MATCH(J57,'Cat-4'!$1:$1,0)</f>
        <v>87</v>
      </c>
      <c r="AB57" s="481">
        <f>INDEX('Cat-4'!$1:$1048576,'FAR Working'!Z57,'FAR Working'!AA57)</f>
        <v>129.5</v>
      </c>
      <c r="AC57" s="481">
        <f>MATCH($AC$6,'Cat-4'!$1:$1,0)</f>
        <v>131</v>
      </c>
      <c r="AD57" s="481">
        <f>INDEX('Cat-4'!$1:$1048576,'FAR Working'!Z57,'FAR Working'!AC57)</f>
        <v>156.1</v>
      </c>
      <c r="AE57" s="561">
        <f>AD57/AB57</f>
        <v>1.2054054054054053</v>
      </c>
      <c r="AF57" s="583">
        <f>AE57</f>
        <v>1.2054054054054053</v>
      </c>
      <c r="AG57" s="601">
        <f t="shared" si="33"/>
        <v>3</v>
      </c>
      <c r="AH57" s="584">
        <f t="shared" si="34"/>
        <v>10</v>
      </c>
      <c r="AI57" s="557">
        <f>INDEX('EL SV'!$K$3:$O$40,MATCH(Y57,'EL SV'!$O$3:$O$40,0),MATCH(IF(F57&gt;2000000,"A",IF(F57&gt;100000,"B",IF(F57&gt;100000,"C","D"))),'EL SV'!$K$3:$O$3,0))</f>
        <v>1</v>
      </c>
      <c r="AJ57" s="600">
        <f t="shared" si="35"/>
        <v>1.2054054054054053</v>
      </c>
      <c r="AK57" s="599">
        <f t="shared" si="36"/>
        <v>941806.14594594587</v>
      </c>
      <c r="AL57" s="599">
        <f t="shared" si="37"/>
        <v>282541.84378378378</v>
      </c>
      <c r="AM57" s="599">
        <f t="shared" si="38"/>
        <v>659264.30216216203</v>
      </c>
      <c r="AN57" s="606">
        <v>0.2</v>
      </c>
      <c r="AO57" s="499">
        <f t="shared" si="39"/>
        <v>527411.44172972965</v>
      </c>
    </row>
    <row r="58" spans="2:41" ht="38.25">
      <c r="B58" s="458">
        <v>51</v>
      </c>
      <c r="C58" s="490" t="s">
        <v>526</v>
      </c>
      <c r="D58" s="464" t="s">
        <v>305</v>
      </c>
      <c r="E58" s="463" t="s">
        <v>443</v>
      </c>
      <c r="F58" s="486">
        <v>40953</v>
      </c>
      <c r="G58" s="461">
        <v>769435</v>
      </c>
      <c r="H58" s="461">
        <v>15</v>
      </c>
      <c r="I58" s="461">
        <v>276878.42305847857</v>
      </c>
      <c r="J58" s="509">
        <f t="shared" si="1"/>
        <v>40940</v>
      </c>
      <c r="R58" s="524" t="s">
        <v>3154</v>
      </c>
      <c r="S58" s="485">
        <f>MATCH(R58,'CAT-3'!$A:$A,0)</f>
        <v>642</v>
      </c>
      <c r="T58" s="485">
        <f>MATCH($J$9,'CAT-3'!$1:$1,0)</f>
        <v>89</v>
      </c>
      <c r="U58" s="485">
        <f>INDEX('CAT-3'!$1:$1048576,'FAR Working'!S58,'FAR Working'!T58)</f>
        <v>126.3</v>
      </c>
      <c r="V58" s="485">
        <f>MATCH($V$6,'CAT-3'!$1:$1,0)</f>
        <v>90</v>
      </c>
      <c r="W58" s="485">
        <f>INDEX('CAT-3'!$1:$1048576,'FAR Working'!S58,'FAR Working'!V58)</f>
        <v>126.4</v>
      </c>
      <c r="X58" s="498">
        <f>W58/U58</f>
        <v>1.0007917656373715</v>
      </c>
      <c r="Y58" s="514" t="s">
        <v>1981</v>
      </c>
      <c r="Z58" s="485">
        <f>MATCH(Y58,'Cat-4'!$A:$A,0)</f>
        <v>722</v>
      </c>
      <c r="AA58" s="485">
        <f>MATCH($AA$6,'Cat-4'!$1:$1,0)</f>
        <v>4</v>
      </c>
      <c r="AB58" s="485">
        <f>INDEX('Cat-4'!$1:$1048576,'FAR Working'!Z58,'FAR Working'!AA58)</f>
        <v>102.2</v>
      </c>
      <c r="AC58" s="485">
        <f>MATCH($AC$6,'Cat-4'!$1:$1,0)</f>
        <v>131</v>
      </c>
      <c r="AD58" s="485">
        <f>INDEX('Cat-4'!$1:$1048576,'FAR Working'!Z58,'FAR Working'!AC58)</f>
        <v>126.6</v>
      </c>
      <c r="AE58" s="498">
        <f>AD58/AB58</f>
        <v>1.2387475538160468</v>
      </c>
      <c r="AF58" s="498">
        <f>AE58*X58</f>
        <v>1.2397283515625364</v>
      </c>
      <c r="AG58" s="601">
        <f t="shared" si="33"/>
        <v>10</v>
      </c>
      <c r="AH58" s="584">
        <f t="shared" si="34"/>
        <v>15</v>
      </c>
      <c r="AI58" s="557">
        <f>INDEX('EL SV'!$K$3:$O$40,MATCH(Y58,'EL SV'!$O$3:$O$40,0),MATCH(IF(F58&gt;2000000,"A",IF(F58&gt;100000,"B",IF(F58&gt;100000,"C","D"))),'EL SV'!$K$3:$O$3,0))</f>
        <v>0.95</v>
      </c>
      <c r="AJ58" s="600">
        <f t="shared" si="35"/>
        <v>1.2397283515625364</v>
      </c>
      <c r="AK58" s="599">
        <f t="shared" si="36"/>
        <v>953890.38418452011</v>
      </c>
      <c r="AL58" s="599">
        <f t="shared" si="37"/>
        <v>604130.57665019599</v>
      </c>
      <c r="AM58" s="599">
        <f t="shared" si="38"/>
        <v>349759.80753432412</v>
      </c>
      <c r="AN58" s="606">
        <v>0.2</v>
      </c>
      <c r="AO58" s="499">
        <f t="shared" si="39"/>
        <v>279807.84602745931</v>
      </c>
    </row>
    <row r="59" spans="2:41" s="572" customFormat="1" ht="25.5" hidden="1">
      <c r="B59" s="566">
        <v>52</v>
      </c>
      <c r="C59" s="567" t="s">
        <v>526</v>
      </c>
      <c r="D59" s="565" t="s">
        <v>483</v>
      </c>
      <c r="E59" s="573" t="s">
        <v>477</v>
      </c>
      <c r="F59" s="574">
        <v>44141</v>
      </c>
      <c r="G59" s="575">
        <v>712727</v>
      </c>
      <c r="H59" s="575">
        <v>15</v>
      </c>
      <c r="I59" s="576">
        <v>35636</v>
      </c>
      <c r="J59" s="571">
        <f t="shared" si="1"/>
        <v>44136</v>
      </c>
    </row>
    <row r="60" spans="2:41" ht="15">
      <c r="B60" s="458">
        <v>53</v>
      </c>
      <c r="C60" s="490" t="s">
        <v>114</v>
      </c>
      <c r="D60" s="459" t="s">
        <v>124</v>
      </c>
      <c r="E60" s="460" t="s">
        <v>417</v>
      </c>
      <c r="F60" s="486">
        <v>40952</v>
      </c>
      <c r="G60" s="477">
        <v>703753.42163022747</v>
      </c>
      <c r="H60" s="477">
        <v>40</v>
      </c>
      <c r="I60" s="477">
        <v>506355</v>
      </c>
      <c r="J60" s="509">
        <f t="shared" si="1"/>
        <v>40940</v>
      </c>
      <c r="R60" s="524" t="s">
        <v>3235</v>
      </c>
      <c r="S60" s="485">
        <f>MATCH(R60,'CAT-3'!$A:$A,0)</f>
        <v>689</v>
      </c>
      <c r="T60" s="485">
        <f>MATCH($J$9,'CAT-3'!$1:$1,0)</f>
        <v>89</v>
      </c>
      <c r="U60" s="485">
        <f>INDEX('CAT-3'!$1:$1048576,'FAR Working'!S60,'FAR Working'!T60)</f>
        <v>124</v>
      </c>
      <c r="V60" s="485">
        <f>MATCH($V$6,'CAT-3'!$1:$1,0)</f>
        <v>90</v>
      </c>
      <c r="W60" s="485">
        <f>INDEX('CAT-3'!$1:$1048576,'FAR Working'!S60,'FAR Working'!V60)</f>
        <v>122.8</v>
      </c>
      <c r="X60" s="498">
        <f t="shared" ref="X60:X62" si="44">W60/U60</f>
        <v>0.99032258064516132</v>
      </c>
      <c r="Y60" s="514" t="s">
        <v>1887</v>
      </c>
      <c r="Z60" s="485">
        <f>MATCH(Y60,'Cat-4'!$A:$A,0)</f>
        <v>675</v>
      </c>
      <c r="AA60" s="485">
        <f>MATCH($AA$6,'Cat-4'!$1:$1,0)</f>
        <v>4</v>
      </c>
      <c r="AB60" s="485">
        <f>INDEX('Cat-4'!$1:$1048576,'FAR Working'!Z60,'FAR Working'!AA60)</f>
        <v>101.9</v>
      </c>
      <c r="AC60" s="485">
        <f>MATCH($AC$6,'Cat-4'!$1:$1,0)</f>
        <v>131</v>
      </c>
      <c r="AD60" s="485">
        <f>INDEX('Cat-4'!$1:$1048576,'FAR Working'!Z60,'FAR Working'!AC60)</f>
        <v>116.4</v>
      </c>
      <c r="AE60" s="498">
        <f t="shared" ref="AE60:AE64" si="45">AD60/AB60</f>
        <v>1.1422963689892052</v>
      </c>
      <c r="AF60" s="498">
        <f t="shared" ref="AF60:AF62" si="46">AE60*X60</f>
        <v>1.1312418879989872</v>
      </c>
      <c r="AG60" s="601">
        <f t="shared" ref="AG60:AG95" si="47">$AG$6-(YEAR(J60))</f>
        <v>10</v>
      </c>
      <c r="AH60" s="584">
        <f t="shared" ref="AH60:AH95" si="48">H60</f>
        <v>40</v>
      </c>
      <c r="AI60" s="557">
        <f>INDEX('EL SV'!$K$3:$O$40,MATCH(Y60,'EL SV'!$O$3:$O$40,0),MATCH(IF(F60&gt;2000000,"A",IF(F60&gt;100000,"B",IF(F60&gt;100000,"C","D"))),'EL SV'!$K$3:$O$3,0))</f>
        <v>1</v>
      </c>
      <c r="AJ60" s="600">
        <f t="shared" ref="AJ60:AJ95" si="49">AF60</f>
        <v>1.1312418879989872</v>
      </c>
      <c r="AK60" s="599">
        <f t="shared" ref="AK60:AK95" si="50">AJ60*G60</f>
        <v>796115.3493707258</v>
      </c>
      <c r="AL60" s="599">
        <f t="shared" ref="AL60:AL95" si="51">AK60*(AI60/AH60)*(IF(AG60&gt;AH60,AH60,AG60))</f>
        <v>199028.83734268148</v>
      </c>
      <c r="AM60" s="599">
        <f t="shared" ref="AM60:AM95" si="52">AK60-AL60</f>
        <v>597086.51202804432</v>
      </c>
      <c r="AN60" s="606">
        <v>0.2</v>
      </c>
      <c r="AO60" s="499">
        <f t="shared" ref="AO60:AO95" si="53">AM60*(1-AN60)</f>
        <v>477669.2096224355</v>
      </c>
    </row>
    <row r="61" spans="2:41" ht="15">
      <c r="B61" s="458">
        <v>54</v>
      </c>
      <c r="C61" s="490" t="s">
        <v>527</v>
      </c>
      <c r="D61" s="489" t="s">
        <v>220</v>
      </c>
      <c r="E61" s="477"/>
      <c r="F61" s="486">
        <v>40952</v>
      </c>
      <c r="G61" s="477">
        <v>657209.18098480464</v>
      </c>
      <c r="H61" s="477">
        <v>5</v>
      </c>
      <c r="I61" s="477">
        <v>32860</v>
      </c>
      <c r="J61" s="509">
        <f t="shared" si="1"/>
        <v>40940</v>
      </c>
      <c r="R61" s="524" t="s">
        <v>3231</v>
      </c>
      <c r="S61" s="485">
        <f>MATCH(R61,'CAT-3'!$A:$A,0)</f>
        <v>686</v>
      </c>
      <c r="T61" s="485">
        <f>MATCH($J$9,'CAT-3'!$1:$1,0)</f>
        <v>89</v>
      </c>
      <c r="U61" s="485">
        <f>INDEX('CAT-3'!$1:$1048576,'FAR Working'!S61,'FAR Working'!T61)</f>
        <v>103.4</v>
      </c>
      <c r="V61" s="485">
        <f>MATCH($V$6,'CAT-3'!$1:$1,0)</f>
        <v>90</v>
      </c>
      <c r="W61" s="485">
        <f>INDEX('CAT-3'!$1:$1048576,'FAR Working'!S61,'FAR Working'!V61)</f>
        <v>103.4</v>
      </c>
      <c r="X61" s="498">
        <f t="shared" si="44"/>
        <v>1</v>
      </c>
      <c r="Y61" s="514" t="s">
        <v>1843</v>
      </c>
      <c r="Z61" s="485">
        <f>MATCH(Y61,'Cat-4'!$A:$A,0)</f>
        <v>653</v>
      </c>
      <c r="AA61" s="485">
        <f>MATCH($AA$6,'Cat-4'!$1:$1,0)</f>
        <v>4</v>
      </c>
      <c r="AB61" s="485">
        <f>INDEX('Cat-4'!$1:$1048576,'FAR Working'!Z61,'FAR Working'!AA61)</f>
        <v>100.8</v>
      </c>
      <c r="AC61" s="485">
        <f>MATCH($AC$6,'Cat-4'!$1:$1,0)</f>
        <v>131</v>
      </c>
      <c r="AD61" s="485">
        <f>INDEX('Cat-4'!$1:$1048576,'FAR Working'!Z61,'FAR Working'!AC61)</f>
        <v>120.4</v>
      </c>
      <c r="AE61" s="498">
        <f t="shared" si="45"/>
        <v>1.1944444444444446</v>
      </c>
      <c r="AF61" s="498">
        <f t="shared" si="46"/>
        <v>1.1944444444444446</v>
      </c>
      <c r="AG61" s="601">
        <f t="shared" si="47"/>
        <v>10</v>
      </c>
      <c r="AH61" s="584">
        <f t="shared" si="48"/>
        <v>5</v>
      </c>
      <c r="AI61" s="557">
        <f>INDEX('EL SV'!$K$3:$O$40,MATCH(Y61,'EL SV'!$O$3:$O$40,0),MATCH(IF(F61&gt;2000000,"A",IF(F61&gt;100000,"B",IF(F61&gt;100000,"C","D"))),'EL SV'!$K$3:$O$3,0))</f>
        <v>0.9</v>
      </c>
      <c r="AJ61" s="600">
        <f t="shared" si="49"/>
        <v>1.1944444444444446</v>
      </c>
      <c r="AK61" s="599">
        <f t="shared" si="50"/>
        <v>784999.85506518348</v>
      </c>
      <c r="AL61" s="599">
        <f t="shared" si="51"/>
        <v>706499.86955866509</v>
      </c>
      <c r="AM61" s="599">
        <f t="shared" si="52"/>
        <v>78499.985506518395</v>
      </c>
      <c r="AN61" s="606">
        <v>0.2</v>
      </c>
      <c r="AO61" s="499">
        <f t="shared" si="53"/>
        <v>62799.988405214717</v>
      </c>
    </row>
    <row r="62" spans="2:41" ht="15">
      <c r="B62" s="458">
        <v>55</v>
      </c>
      <c r="C62" s="490" t="s">
        <v>526</v>
      </c>
      <c r="D62" s="459" t="s">
        <v>245</v>
      </c>
      <c r="E62" s="460" t="s">
        <v>399</v>
      </c>
      <c r="F62" s="486">
        <v>40568</v>
      </c>
      <c r="G62" s="461">
        <v>592119</v>
      </c>
      <c r="H62" s="461">
        <v>40</v>
      </c>
      <c r="I62" s="461">
        <v>377645.40291864221</v>
      </c>
      <c r="J62" s="509">
        <f t="shared" si="1"/>
        <v>40544</v>
      </c>
      <c r="R62" s="524" t="s">
        <v>3275</v>
      </c>
      <c r="S62" s="485">
        <f>MATCH(R62,'CAT-3'!$A:$A,0)</f>
        <v>710</v>
      </c>
      <c r="T62" s="485">
        <f>MATCH($J$9,'CAT-3'!$1:$1,0)</f>
        <v>89</v>
      </c>
      <c r="U62" s="485">
        <f>INDEX('CAT-3'!$1:$1048576,'FAR Working'!S62,'FAR Working'!T62)</f>
        <v>115.4</v>
      </c>
      <c r="V62" s="485">
        <f>MATCH($V$6,'CAT-3'!$1:$1,0)</f>
        <v>90</v>
      </c>
      <c r="W62" s="485">
        <f>INDEX('CAT-3'!$1:$1048576,'FAR Working'!S62,'FAR Working'!V62)</f>
        <v>115.5</v>
      </c>
      <c r="X62" s="498">
        <f t="shared" si="44"/>
        <v>1.0008665511265165</v>
      </c>
      <c r="Y62" s="514" t="s">
        <v>1871</v>
      </c>
      <c r="Z62" s="485">
        <f>MATCH(Y62,'Cat-4'!$A:$A,0)</f>
        <v>667</v>
      </c>
      <c r="AA62" s="485">
        <f>MATCH($AA$6,'Cat-4'!$1:$1,0)</f>
        <v>4</v>
      </c>
      <c r="AB62" s="485">
        <f>INDEX('Cat-4'!$1:$1048576,'FAR Working'!Z62,'FAR Working'!AA62)</f>
        <v>108.1</v>
      </c>
      <c r="AC62" s="485">
        <f>MATCH($AC$6,'Cat-4'!$1:$1,0)</f>
        <v>131</v>
      </c>
      <c r="AD62" s="485">
        <f>INDEX('Cat-4'!$1:$1048576,'FAR Working'!Z62,'FAR Working'!AC62)</f>
        <v>126.6</v>
      </c>
      <c r="AE62" s="498">
        <f t="shared" si="45"/>
        <v>1.1711378353376503</v>
      </c>
      <c r="AF62" s="498">
        <f t="shared" si="46"/>
        <v>1.1721526861481681</v>
      </c>
      <c r="AG62" s="601">
        <f t="shared" si="47"/>
        <v>11</v>
      </c>
      <c r="AH62" s="584">
        <f t="shared" si="48"/>
        <v>40</v>
      </c>
      <c r="AI62" s="557">
        <f>INDEX('EL SV'!$K$3:$O$40,MATCH(Y62,'EL SV'!$O$3:$O$40,0),MATCH(IF(F62&gt;2000000,"A",IF(F62&gt;100000,"B",IF(F62&gt;100000,"C","D"))),'EL SV'!$K$3:$O$3,0))</f>
        <v>0.95</v>
      </c>
      <c r="AJ62" s="600">
        <f t="shared" si="49"/>
        <v>1.1721526861481681</v>
      </c>
      <c r="AK62" s="599">
        <f t="shared" si="50"/>
        <v>694053.87636936712</v>
      </c>
      <c r="AL62" s="599">
        <f t="shared" si="51"/>
        <v>181321.57520149718</v>
      </c>
      <c r="AM62" s="599">
        <f t="shared" si="52"/>
        <v>512732.30116786994</v>
      </c>
      <c r="AN62" s="606">
        <v>0.2</v>
      </c>
      <c r="AO62" s="499">
        <f t="shared" si="53"/>
        <v>410185.84093429596</v>
      </c>
    </row>
    <row r="63" spans="2:41" ht="15">
      <c r="B63" s="458">
        <v>56</v>
      </c>
      <c r="C63" s="490" t="s">
        <v>526</v>
      </c>
      <c r="D63" s="459" t="s">
        <v>371</v>
      </c>
      <c r="E63" s="460" t="s">
        <v>399</v>
      </c>
      <c r="F63" s="488">
        <v>42916</v>
      </c>
      <c r="G63" s="461">
        <v>544363</v>
      </c>
      <c r="H63" s="461">
        <v>15</v>
      </c>
      <c r="I63" s="474">
        <v>330776.00744672684</v>
      </c>
      <c r="J63" s="509">
        <f t="shared" si="1"/>
        <v>42887</v>
      </c>
      <c r="Y63" s="514" t="s">
        <v>2029</v>
      </c>
      <c r="Z63" s="481">
        <f>MATCH(Y63,'Cat-4'!$A:$A,0)</f>
        <v>746</v>
      </c>
      <c r="AA63" s="481">
        <f>MATCH(J63,'Cat-4'!$1:$1,0)</f>
        <v>66</v>
      </c>
      <c r="AB63" s="481">
        <f>INDEX('Cat-4'!$1:$1048576,'FAR Working'!Z63,'FAR Working'!AA63)</f>
        <v>109</v>
      </c>
      <c r="AC63" s="481">
        <f>MATCH($AC$6,'Cat-4'!$1:$1,0)</f>
        <v>131</v>
      </c>
      <c r="AD63" s="481">
        <f>INDEX('Cat-4'!$1:$1048576,'FAR Working'!Z63,'FAR Working'!AC63)</f>
        <v>122.3</v>
      </c>
      <c r="AE63" s="561">
        <f t="shared" si="45"/>
        <v>1.1220183486238531</v>
      </c>
      <c r="AF63" s="583">
        <f t="shared" ref="AF63:AF64" si="54">AE63</f>
        <v>1.1220183486238531</v>
      </c>
      <c r="AG63" s="601">
        <f t="shared" si="47"/>
        <v>5</v>
      </c>
      <c r="AH63" s="584">
        <f t="shared" si="48"/>
        <v>15</v>
      </c>
      <c r="AI63" s="557">
        <f>INDEX('EL SV'!$K$3:$O$40,MATCH(Y63,'EL SV'!$O$3:$O$40,0),MATCH(IF(F63&gt;2000000,"A",IF(F63&gt;100000,"B",IF(F63&gt;100000,"C","D"))),'EL SV'!$K$3:$O$3,0))</f>
        <v>0.9</v>
      </c>
      <c r="AJ63" s="600">
        <f t="shared" si="49"/>
        <v>1.1220183486238531</v>
      </c>
      <c r="AK63" s="599">
        <f t="shared" si="50"/>
        <v>610785.27431192657</v>
      </c>
      <c r="AL63" s="599">
        <f t="shared" si="51"/>
        <v>183235.58229357796</v>
      </c>
      <c r="AM63" s="599">
        <f t="shared" si="52"/>
        <v>427549.69201834861</v>
      </c>
      <c r="AN63" s="606">
        <v>0.2</v>
      </c>
      <c r="AO63" s="499">
        <f t="shared" si="53"/>
        <v>342039.75361467892</v>
      </c>
    </row>
    <row r="64" spans="2:41" ht="15">
      <c r="B64" s="458">
        <v>57</v>
      </c>
      <c r="C64" s="490" t="s">
        <v>526</v>
      </c>
      <c r="D64" s="459" t="s">
        <v>315</v>
      </c>
      <c r="E64" s="463" t="s">
        <v>419</v>
      </c>
      <c r="F64" s="486">
        <v>41310</v>
      </c>
      <c r="G64" s="461">
        <v>535503</v>
      </c>
      <c r="H64" s="461">
        <v>15</v>
      </c>
      <c r="I64" s="461">
        <v>226911.11894445488</v>
      </c>
      <c r="J64" s="509">
        <f t="shared" si="1"/>
        <v>41306</v>
      </c>
      <c r="Y64" s="514" t="s">
        <v>1845</v>
      </c>
      <c r="Z64" s="481">
        <f>MATCH(Y64,'Cat-4'!$A:$A,0)</f>
        <v>654</v>
      </c>
      <c r="AA64" s="481">
        <f>MATCH(J64,'Cat-4'!$1:$1,0)</f>
        <v>14</v>
      </c>
      <c r="AB64" s="481">
        <f>INDEX('Cat-4'!$1:$1048576,'FAR Working'!Z64,'FAR Working'!AA64)</f>
        <v>105.1</v>
      </c>
      <c r="AC64" s="481">
        <f>MATCH($AC$6,'Cat-4'!$1:$1,0)</f>
        <v>131</v>
      </c>
      <c r="AD64" s="481">
        <f>INDEX('Cat-4'!$1:$1048576,'FAR Working'!Z64,'FAR Working'!AC64)</f>
        <v>113.5</v>
      </c>
      <c r="AE64" s="561">
        <f t="shared" si="45"/>
        <v>1.0799238820171266</v>
      </c>
      <c r="AF64" s="583">
        <f t="shared" si="54"/>
        <v>1.0799238820171266</v>
      </c>
      <c r="AG64" s="601">
        <f t="shared" si="47"/>
        <v>9</v>
      </c>
      <c r="AH64" s="584">
        <f t="shared" si="48"/>
        <v>15</v>
      </c>
      <c r="AI64" s="557">
        <f>INDEX('EL SV'!$K$3:$O$40,MATCH(Y64,'EL SV'!$O$3:$O$40,0),MATCH(IF(F64&gt;2000000,"A",IF(F64&gt;100000,"B",IF(F64&gt;100000,"C","D"))),'EL SV'!$K$3:$O$3,0))</f>
        <v>1</v>
      </c>
      <c r="AJ64" s="600">
        <f t="shared" si="49"/>
        <v>1.0799238820171266</v>
      </c>
      <c r="AK64" s="599">
        <f t="shared" si="50"/>
        <v>578302.47859181731</v>
      </c>
      <c r="AL64" s="599">
        <f t="shared" si="51"/>
        <v>346981.48715509044</v>
      </c>
      <c r="AM64" s="599">
        <f t="shared" si="52"/>
        <v>231320.99143672688</v>
      </c>
      <c r="AN64" s="606">
        <v>0.2</v>
      </c>
      <c r="AO64" s="499">
        <f t="shared" si="53"/>
        <v>185056.79314938153</v>
      </c>
    </row>
    <row r="65" spans="2:41" ht="15">
      <c r="B65" s="458">
        <v>58</v>
      </c>
      <c r="C65" s="490" t="s">
        <v>526</v>
      </c>
      <c r="D65" s="464" t="s">
        <v>300</v>
      </c>
      <c r="E65" s="463"/>
      <c r="F65" s="486">
        <v>40953</v>
      </c>
      <c r="G65" s="461">
        <v>534366</v>
      </c>
      <c r="H65" s="461">
        <v>15</v>
      </c>
      <c r="I65" s="461">
        <v>192289.23221078666</v>
      </c>
      <c r="J65" s="509">
        <f t="shared" si="1"/>
        <v>40940</v>
      </c>
      <c r="R65" s="524" t="s">
        <v>3154</v>
      </c>
      <c r="S65" s="485">
        <f>MATCH(R65,'CAT-3'!$A:$A,0)</f>
        <v>642</v>
      </c>
      <c r="T65" s="485">
        <f>MATCH($J$9,'CAT-3'!$1:$1,0)</f>
        <v>89</v>
      </c>
      <c r="U65" s="485">
        <f>INDEX('CAT-3'!$1:$1048576,'FAR Working'!S65,'FAR Working'!T65)</f>
        <v>126.3</v>
      </c>
      <c r="V65" s="485">
        <f>MATCH($V$6,'CAT-3'!$1:$1,0)</f>
        <v>90</v>
      </c>
      <c r="W65" s="485">
        <f>INDEX('CAT-3'!$1:$1048576,'FAR Working'!S65,'FAR Working'!V65)</f>
        <v>126.4</v>
      </c>
      <c r="X65" s="498">
        <f t="shared" ref="X65:X66" si="55">W65/U65</f>
        <v>1.0007917656373715</v>
      </c>
      <c r="Y65" s="514" t="s">
        <v>1981</v>
      </c>
      <c r="Z65" s="485">
        <f>MATCH(Y65,'Cat-4'!$A:$A,0)</f>
        <v>722</v>
      </c>
      <c r="AA65" s="485">
        <f>MATCH($AA$6,'Cat-4'!$1:$1,0)</f>
        <v>4</v>
      </c>
      <c r="AB65" s="485">
        <f>INDEX('Cat-4'!$1:$1048576,'FAR Working'!Z65,'FAR Working'!AA65)</f>
        <v>102.2</v>
      </c>
      <c r="AC65" s="485">
        <f>MATCH($AC$6,'Cat-4'!$1:$1,0)</f>
        <v>131</v>
      </c>
      <c r="AD65" s="485">
        <f>INDEX('Cat-4'!$1:$1048576,'FAR Working'!Z65,'FAR Working'!AC65)</f>
        <v>126.6</v>
      </c>
      <c r="AE65" s="498">
        <f t="shared" ref="AE65:AE66" si="56">AD65/AB65</f>
        <v>1.2387475538160468</v>
      </c>
      <c r="AF65" s="498">
        <f t="shared" ref="AF65:AF66" si="57">AE65*X65</f>
        <v>1.2397283515625364</v>
      </c>
      <c r="AG65" s="601">
        <f t="shared" si="47"/>
        <v>10</v>
      </c>
      <c r="AH65" s="584">
        <f t="shared" si="48"/>
        <v>15</v>
      </c>
      <c r="AI65" s="557">
        <f>INDEX('EL SV'!$K$3:$O$40,MATCH(Y65,'EL SV'!$O$3:$O$40,0),MATCH(IF(F65&gt;2000000,"A",IF(F65&gt;100000,"B",IF(F65&gt;100000,"C","D"))),'EL SV'!$K$3:$O$3,0))</f>
        <v>0.95</v>
      </c>
      <c r="AJ65" s="600">
        <f t="shared" si="49"/>
        <v>1.2397283515625364</v>
      </c>
      <c r="AK65" s="599">
        <f t="shared" si="50"/>
        <v>662468.68031106633</v>
      </c>
      <c r="AL65" s="599">
        <f t="shared" si="51"/>
        <v>419563.49753034191</v>
      </c>
      <c r="AM65" s="599">
        <f t="shared" si="52"/>
        <v>242905.18278072443</v>
      </c>
      <c r="AN65" s="606">
        <v>0.2</v>
      </c>
      <c r="AO65" s="499">
        <f t="shared" si="53"/>
        <v>194324.14622457954</v>
      </c>
    </row>
    <row r="66" spans="2:41" ht="25.5">
      <c r="B66" s="458">
        <v>59</v>
      </c>
      <c r="C66" s="490" t="s">
        <v>526</v>
      </c>
      <c r="D66" s="464" t="s">
        <v>266</v>
      </c>
      <c r="E66" s="463" t="s">
        <v>418</v>
      </c>
      <c r="F66" s="486">
        <v>40952</v>
      </c>
      <c r="G66" s="461">
        <v>522957</v>
      </c>
      <c r="H66" s="461">
        <v>15</v>
      </c>
      <c r="I66" s="461">
        <v>188183.99856229336</v>
      </c>
      <c r="J66" s="509">
        <f t="shared" si="1"/>
        <v>40940</v>
      </c>
      <c r="R66" s="524" t="s">
        <v>3241</v>
      </c>
      <c r="S66" s="485">
        <f>MATCH(R66,'CAT-3'!$A:$A,0)</f>
        <v>692</v>
      </c>
      <c r="T66" s="485">
        <f>MATCH($J$9,'CAT-3'!$1:$1,0)</f>
        <v>89</v>
      </c>
      <c r="U66" s="485">
        <f>INDEX('CAT-3'!$1:$1048576,'FAR Working'!S66,'FAR Working'!T66)</f>
        <v>111.8</v>
      </c>
      <c r="V66" s="485">
        <f>MATCH($V$6,'CAT-3'!$1:$1,0)</f>
        <v>90</v>
      </c>
      <c r="W66" s="485">
        <f>INDEX('CAT-3'!$1:$1048576,'FAR Working'!S66,'FAR Working'!V66)</f>
        <v>111.8</v>
      </c>
      <c r="X66" s="498">
        <f t="shared" si="55"/>
        <v>1</v>
      </c>
      <c r="Y66" s="514" t="s">
        <v>1999</v>
      </c>
      <c r="Z66" s="485">
        <f>MATCH(Y66,'Cat-4'!$A:$A,0)</f>
        <v>731</v>
      </c>
      <c r="AA66" s="485">
        <f>MATCH($AA$6,'Cat-4'!$1:$1,0)</f>
        <v>4</v>
      </c>
      <c r="AB66" s="485">
        <f>INDEX('Cat-4'!$1:$1048576,'FAR Working'!Z66,'FAR Working'!AA66)</f>
        <v>106.2</v>
      </c>
      <c r="AC66" s="485">
        <f>MATCH($AC$6,'Cat-4'!$1:$1,0)</f>
        <v>131</v>
      </c>
      <c r="AD66" s="485">
        <f>INDEX('Cat-4'!$1:$1048576,'FAR Working'!Z66,'FAR Working'!AC66)</f>
        <v>117.1</v>
      </c>
      <c r="AE66" s="498">
        <f t="shared" si="56"/>
        <v>1.1026365348399245</v>
      </c>
      <c r="AF66" s="498">
        <f t="shared" si="57"/>
        <v>1.1026365348399245</v>
      </c>
      <c r="AG66" s="601">
        <f t="shared" si="47"/>
        <v>10</v>
      </c>
      <c r="AH66" s="584">
        <f t="shared" si="48"/>
        <v>15</v>
      </c>
      <c r="AI66" s="557">
        <f>INDEX('EL SV'!$K$3:$O$40,MATCH(Y66,'EL SV'!$O$3:$O$40,0),MATCH(IF(F66&gt;2000000,"A",IF(F66&gt;100000,"B",IF(F66&gt;100000,"C","D"))),'EL SV'!$K$3:$O$3,0))</f>
        <v>0.9</v>
      </c>
      <c r="AJ66" s="600">
        <f t="shared" si="49"/>
        <v>1.1026365348399245</v>
      </c>
      <c r="AK66" s="599">
        <f t="shared" si="50"/>
        <v>576631.49435028236</v>
      </c>
      <c r="AL66" s="599">
        <f t="shared" si="51"/>
        <v>345978.89661016944</v>
      </c>
      <c r="AM66" s="599">
        <f t="shared" si="52"/>
        <v>230652.59774011292</v>
      </c>
      <c r="AN66" s="606">
        <v>0.2</v>
      </c>
      <c r="AO66" s="499">
        <f t="shared" si="53"/>
        <v>184522.07819209035</v>
      </c>
    </row>
    <row r="67" spans="2:41" ht="15">
      <c r="B67" s="458">
        <v>60</v>
      </c>
      <c r="C67" s="490" t="s">
        <v>138</v>
      </c>
      <c r="D67" s="490" t="s">
        <v>386</v>
      </c>
      <c r="E67" s="490"/>
      <c r="F67" s="488">
        <v>43555</v>
      </c>
      <c r="G67" s="478">
        <v>502632</v>
      </c>
      <c r="H67" s="477">
        <v>10</v>
      </c>
      <c r="I67" s="478">
        <v>359251.17808219179</v>
      </c>
      <c r="J67" s="509">
        <f t="shared" si="1"/>
        <v>43525</v>
      </c>
      <c r="Y67" s="514" t="s">
        <v>2223</v>
      </c>
      <c r="Z67" s="481">
        <f>MATCH(Y67,'Cat-4'!$A:$A,0)</f>
        <v>843</v>
      </c>
      <c r="AA67" s="481">
        <f>MATCH(J67,'Cat-4'!$1:$1,0)</f>
        <v>87</v>
      </c>
      <c r="AB67" s="481">
        <f>INDEX('Cat-4'!$1:$1048576,'FAR Working'!Z67,'FAR Working'!AA67)</f>
        <v>129.5</v>
      </c>
      <c r="AC67" s="481">
        <f>MATCH($AC$6,'Cat-4'!$1:$1,0)</f>
        <v>131</v>
      </c>
      <c r="AD67" s="481">
        <f>INDEX('Cat-4'!$1:$1048576,'FAR Working'!Z67,'FAR Working'!AC67)</f>
        <v>156.1</v>
      </c>
      <c r="AE67" s="561">
        <f>AD67/AB67</f>
        <v>1.2054054054054053</v>
      </c>
      <c r="AF67" s="583">
        <f>AE67</f>
        <v>1.2054054054054053</v>
      </c>
      <c r="AG67" s="601">
        <f t="shared" si="47"/>
        <v>3</v>
      </c>
      <c r="AH67" s="584">
        <f t="shared" si="48"/>
        <v>10</v>
      </c>
      <c r="AI67" s="557">
        <f>INDEX('EL SV'!$K$3:$O$40,MATCH(Y67,'EL SV'!$O$3:$O$40,0),MATCH(IF(F67&gt;2000000,"A",IF(F67&gt;100000,"B",IF(F67&gt;100000,"C","D"))),'EL SV'!$K$3:$O$3,0))</f>
        <v>1</v>
      </c>
      <c r="AJ67" s="600">
        <f t="shared" si="49"/>
        <v>1.2054054054054053</v>
      </c>
      <c r="AK67" s="599">
        <f t="shared" si="50"/>
        <v>605875.32972972968</v>
      </c>
      <c r="AL67" s="599">
        <f t="shared" si="51"/>
        <v>181762.59891891893</v>
      </c>
      <c r="AM67" s="599">
        <f t="shared" si="52"/>
        <v>424112.73081081075</v>
      </c>
      <c r="AN67" s="606">
        <v>0.2</v>
      </c>
      <c r="AO67" s="499">
        <f t="shared" si="53"/>
        <v>339290.1846486486</v>
      </c>
    </row>
    <row r="68" spans="2:41" ht="15">
      <c r="B68" s="458">
        <v>61</v>
      </c>
      <c r="C68" s="490" t="s">
        <v>526</v>
      </c>
      <c r="D68" s="462" t="s">
        <v>429</v>
      </c>
      <c r="E68" s="463" t="s">
        <v>406</v>
      </c>
      <c r="F68" s="486">
        <v>40952</v>
      </c>
      <c r="G68" s="461">
        <v>482122</v>
      </c>
      <c r="H68" s="461">
        <v>15</v>
      </c>
      <c r="I68" s="461">
        <v>173489.09391572961</v>
      </c>
      <c r="J68" s="509">
        <f t="shared" si="1"/>
        <v>40940</v>
      </c>
      <c r="R68" s="524" t="s">
        <v>3141</v>
      </c>
      <c r="S68" s="485">
        <f>MATCH(R68,'CAT-3'!$A:$A,0)</f>
        <v>635</v>
      </c>
      <c r="T68" s="485">
        <f>MATCH($J$9,'CAT-3'!$1:$1,0)</f>
        <v>89</v>
      </c>
      <c r="U68" s="485">
        <f>INDEX('CAT-3'!$1:$1048576,'FAR Working'!S68,'FAR Working'!T68)</f>
        <v>133.30000000000001</v>
      </c>
      <c r="V68" s="485">
        <f>MATCH($V$6,'CAT-3'!$1:$1,0)</f>
        <v>90</v>
      </c>
      <c r="W68" s="485">
        <f>INDEX('CAT-3'!$1:$1048576,'FAR Working'!S68,'FAR Working'!V68)</f>
        <v>135.30000000000001</v>
      </c>
      <c r="X68" s="498">
        <f t="shared" ref="X68:X76" si="58">W68/U68</f>
        <v>1.0150037509377345</v>
      </c>
      <c r="Y68" s="514" t="s">
        <v>1763</v>
      </c>
      <c r="Z68" s="485">
        <f>MATCH(Y68,'Cat-4'!$A:$A,0)</f>
        <v>613</v>
      </c>
      <c r="AA68" s="485">
        <f>MATCH($AA$6,'Cat-4'!$1:$1,0)</f>
        <v>4</v>
      </c>
      <c r="AB68" s="485">
        <f>INDEX('Cat-4'!$1:$1048576,'FAR Working'!Z68,'FAR Working'!AA68)</f>
        <v>101.7</v>
      </c>
      <c r="AC68" s="485">
        <f>MATCH($AC$6,'Cat-4'!$1:$1,0)</f>
        <v>131</v>
      </c>
      <c r="AD68" s="485">
        <f>INDEX('Cat-4'!$1:$1048576,'FAR Working'!Z68,'FAR Working'!AC68)</f>
        <v>156.5</v>
      </c>
      <c r="AE68" s="498">
        <f t="shared" ref="AE68:AE78" si="59">AD68/AB68</f>
        <v>1.5388397246804326</v>
      </c>
      <c r="AF68" s="498">
        <f t="shared" ref="AF68:AF76" si="60">AE68*X68</f>
        <v>1.5619280926426298</v>
      </c>
      <c r="AG68" s="601">
        <f t="shared" si="47"/>
        <v>10</v>
      </c>
      <c r="AH68" s="584">
        <f t="shared" si="48"/>
        <v>15</v>
      </c>
      <c r="AI68" s="557">
        <f>INDEX('EL SV'!$K$3:$O$40,MATCH(Y68,'EL SV'!$O$3:$O$40,0),MATCH(IF(F68&gt;2000000,"A",IF(F68&gt;100000,"B",IF(F68&gt;100000,"C","D"))),'EL SV'!$K$3:$O$3,0))</f>
        <v>0.9</v>
      </c>
      <c r="AJ68" s="600">
        <f t="shared" si="49"/>
        <v>1.5619280926426298</v>
      </c>
      <c r="AK68" s="599">
        <f t="shared" si="50"/>
        <v>753039.89588104992</v>
      </c>
      <c r="AL68" s="599">
        <f t="shared" si="51"/>
        <v>451823.93752862996</v>
      </c>
      <c r="AM68" s="599">
        <f t="shared" si="52"/>
        <v>301215.95835241996</v>
      </c>
      <c r="AN68" s="606">
        <v>0.2</v>
      </c>
      <c r="AO68" s="499">
        <f t="shared" si="53"/>
        <v>240972.76668193599</v>
      </c>
    </row>
    <row r="69" spans="2:41" ht="15">
      <c r="B69" s="458">
        <v>62</v>
      </c>
      <c r="C69" s="490" t="s">
        <v>526</v>
      </c>
      <c r="D69" s="462" t="s">
        <v>296</v>
      </c>
      <c r="E69" s="463" t="s">
        <v>438</v>
      </c>
      <c r="F69" s="486">
        <v>40952</v>
      </c>
      <c r="G69" s="461">
        <v>471408</v>
      </c>
      <c r="H69" s="461">
        <v>15</v>
      </c>
      <c r="I69" s="461">
        <v>182787.26683378959</v>
      </c>
      <c r="J69" s="509">
        <f t="shared" si="1"/>
        <v>40940</v>
      </c>
      <c r="R69" s="524" t="s">
        <v>3141</v>
      </c>
      <c r="S69" s="485">
        <f>MATCH(R69,'CAT-3'!$A:$A,0)</f>
        <v>635</v>
      </c>
      <c r="T69" s="485">
        <f>MATCH($J$9,'CAT-3'!$1:$1,0)</f>
        <v>89</v>
      </c>
      <c r="U69" s="485">
        <f>INDEX('CAT-3'!$1:$1048576,'FAR Working'!S69,'FAR Working'!T69)</f>
        <v>133.30000000000001</v>
      </c>
      <c r="V69" s="485">
        <f>MATCH($V$6,'CAT-3'!$1:$1,0)</f>
        <v>90</v>
      </c>
      <c r="W69" s="485">
        <f>INDEX('CAT-3'!$1:$1048576,'FAR Working'!S69,'FAR Working'!V69)</f>
        <v>135.30000000000001</v>
      </c>
      <c r="X69" s="498">
        <f t="shared" si="58"/>
        <v>1.0150037509377345</v>
      </c>
      <c r="Y69" s="514" t="s">
        <v>1763</v>
      </c>
      <c r="Z69" s="485">
        <f>MATCH(Y69,'Cat-4'!$A:$A,0)</f>
        <v>613</v>
      </c>
      <c r="AA69" s="485">
        <f>MATCH($AA$6,'Cat-4'!$1:$1,0)</f>
        <v>4</v>
      </c>
      <c r="AB69" s="485">
        <f>INDEX('Cat-4'!$1:$1048576,'FAR Working'!Z69,'FAR Working'!AA69)</f>
        <v>101.7</v>
      </c>
      <c r="AC69" s="485">
        <f>MATCH($AC$6,'Cat-4'!$1:$1,0)</f>
        <v>131</v>
      </c>
      <c r="AD69" s="485">
        <f>INDEX('Cat-4'!$1:$1048576,'FAR Working'!Z69,'FAR Working'!AC69)</f>
        <v>156.5</v>
      </c>
      <c r="AE69" s="498">
        <f t="shared" si="59"/>
        <v>1.5388397246804326</v>
      </c>
      <c r="AF69" s="498">
        <f t="shared" si="60"/>
        <v>1.5619280926426298</v>
      </c>
      <c r="AG69" s="601">
        <f t="shared" si="47"/>
        <v>10</v>
      </c>
      <c r="AH69" s="584">
        <f t="shared" si="48"/>
        <v>15</v>
      </c>
      <c r="AI69" s="557">
        <f>INDEX('EL SV'!$K$3:$O$40,MATCH(Y69,'EL SV'!$O$3:$O$40,0),MATCH(IF(F69&gt;2000000,"A",IF(F69&gt;100000,"B",IF(F69&gt;100000,"C","D"))),'EL SV'!$K$3:$O$3,0))</f>
        <v>0.9</v>
      </c>
      <c r="AJ69" s="600">
        <f t="shared" si="49"/>
        <v>1.5619280926426298</v>
      </c>
      <c r="AK69" s="599">
        <f t="shared" si="50"/>
        <v>736305.39829647681</v>
      </c>
      <c r="AL69" s="599">
        <f t="shared" si="51"/>
        <v>441783.23897788615</v>
      </c>
      <c r="AM69" s="599">
        <f t="shared" si="52"/>
        <v>294522.15931859065</v>
      </c>
      <c r="AN69" s="606">
        <v>0.2</v>
      </c>
      <c r="AO69" s="499">
        <f t="shared" si="53"/>
        <v>235617.72745487254</v>
      </c>
    </row>
    <row r="70" spans="2:41" ht="25.5">
      <c r="B70" s="458">
        <v>63</v>
      </c>
      <c r="C70" s="490" t="s">
        <v>526</v>
      </c>
      <c r="D70" s="464" t="s">
        <v>447</v>
      </c>
      <c r="E70" s="463" t="s">
        <v>406</v>
      </c>
      <c r="F70" s="486">
        <v>40955</v>
      </c>
      <c r="G70" s="461">
        <v>448093</v>
      </c>
      <c r="H70" s="461">
        <v>15</v>
      </c>
      <c r="I70" s="461">
        <v>154957.46769025474</v>
      </c>
      <c r="J70" s="509">
        <f t="shared" si="1"/>
        <v>40940</v>
      </c>
      <c r="R70" s="524" t="s">
        <v>3252</v>
      </c>
      <c r="S70" s="485">
        <f>MATCH(R70,'CAT-3'!$A:$A,0)</f>
        <v>698</v>
      </c>
      <c r="T70" s="485">
        <f>MATCH($J$9,'CAT-3'!$1:$1,0)</f>
        <v>89</v>
      </c>
      <c r="U70" s="485">
        <f>INDEX('CAT-3'!$1:$1048576,'FAR Working'!S70,'FAR Working'!T70)</f>
        <v>128.9</v>
      </c>
      <c r="V70" s="485">
        <f>MATCH($V$6,'CAT-3'!$1:$1,0)</f>
        <v>90</v>
      </c>
      <c r="W70" s="485">
        <f>INDEX('CAT-3'!$1:$1048576,'FAR Working'!S70,'FAR Working'!V70)</f>
        <v>129</v>
      </c>
      <c r="X70" s="498">
        <f t="shared" si="58"/>
        <v>1.0007757951900698</v>
      </c>
      <c r="Y70" s="514" t="s">
        <v>2045</v>
      </c>
      <c r="Z70" s="485">
        <f>MATCH(Y70,'Cat-4'!$A:$A,0)</f>
        <v>754</v>
      </c>
      <c r="AA70" s="485">
        <f>MATCH($AA$6,'Cat-4'!$1:$1,0)</f>
        <v>4</v>
      </c>
      <c r="AB70" s="485">
        <f>INDEX('Cat-4'!$1:$1048576,'FAR Working'!Z70,'FAR Working'!AA70)</f>
        <v>101.7</v>
      </c>
      <c r="AC70" s="485">
        <f>MATCH($AC$6,'Cat-4'!$1:$1,0)</f>
        <v>131</v>
      </c>
      <c r="AD70" s="485">
        <f>INDEX('Cat-4'!$1:$1048576,'FAR Working'!Z70,'FAR Working'!AC70)</f>
        <v>95.1</v>
      </c>
      <c r="AE70" s="498">
        <f t="shared" si="59"/>
        <v>0.93510324483775809</v>
      </c>
      <c r="AF70" s="498">
        <f t="shared" si="60"/>
        <v>0.93582869343732189</v>
      </c>
      <c r="AG70" s="601">
        <f t="shared" si="47"/>
        <v>10</v>
      </c>
      <c r="AH70" s="584">
        <f t="shared" si="48"/>
        <v>15</v>
      </c>
      <c r="AI70" s="557">
        <f>INDEX('EL SV'!$K$3:$O$40,MATCH(Y70,'EL SV'!$O$3:$O$40,0),MATCH(IF(F70&gt;2000000,"A",IF(F70&gt;100000,"B",IF(F70&gt;100000,"C","D"))),'EL SV'!$K$3:$O$3,0))</f>
        <v>1</v>
      </c>
      <c r="AJ70" s="600">
        <f t="shared" si="49"/>
        <v>0.93582869343732189</v>
      </c>
      <c r="AK70" s="599">
        <f t="shared" si="50"/>
        <v>419338.28672840988</v>
      </c>
      <c r="AL70" s="599">
        <f t="shared" si="51"/>
        <v>279558.8578189399</v>
      </c>
      <c r="AM70" s="599">
        <f t="shared" si="52"/>
        <v>139779.42890946998</v>
      </c>
      <c r="AN70" s="606">
        <v>0.2</v>
      </c>
      <c r="AO70" s="499">
        <f t="shared" si="53"/>
        <v>111823.54312757599</v>
      </c>
    </row>
    <row r="71" spans="2:41" ht="25.5">
      <c r="B71" s="458">
        <v>64</v>
      </c>
      <c r="C71" s="490" t="s">
        <v>526</v>
      </c>
      <c r="D71" s="464" t="s">
        <v>448</v>
      </c>
      <c r="E71" s="463" t="s">
        <v>406</v>
      </c>
      <c r="F71" s="486">
        <v>40955</v>
      </c>
      <c r="G71" s="461">
        <v>448093</v>
      </c>
      <c r="H71" s="461">
        <v>15</v>
      </c>
      <c r="I71" s="461">
        <v>154957.46769025474</v>
      </c>
      <c r="J71" s="509">
        <f t="shared" si="1"/>
        <v>40940</v>
      </c>
      <c r="R71" s="524" t="s">
        <v>3252</v>
      </c>
      <c r="S71" s="485">
        <f>MATCH(R71,'CAT-3'!$A:$A,0)</f>
        <v>698</v>
      </c>
      <c r="T71" s="485">
        <f>MATCH($J$9,'CAT-3'!$1:$1,0)</f>
        <v>89</v>
      </c>
      <c r="U71" s="485">
        <f>INDEX('CAT-3'!$1:$1048576,'FAR Working'!S71,'FAR Working'!T71)</f>
        <v>128.9</v>
      </c>
      <c r="V71" s="485">
        <f>MATCH($V$6,'CAT-3'!$1:$1,0)</f>
        <v>90</v>
      </c>
      <c r="W71" s="485">
        <f>INDEX('CAT-3'!$1:$1048576,'FAR Working'!S71,'FAR Working'!V71)</f>
        <v>129</v>
      </c>
      <c r="X71" s="498">
        <f t="shared" si="58"/>
        <v>1.0007757951900698</v>
      </c>
      <c r="Y71" s="514" t="s">
        <v>2045</v>
      </c>
      <c r="Z71" s="485">
        <f>MATCH(Y71,'Cat-4'!$A:$A,0)</f>
        <v>754</v>
      </c>
      <c r="AA71" s="485">
        <f>MATCH($AA$6,'Cat-4'!$1:$1,0)</f>
        <v>4</v>
      </c>
      <c r="AB71" s="485">
        <f>INDEX('Cat-4'!$1:$1048576,'FAR Working'!Z71,'FAR Working'!AA71)</f>
        <v>101.7</v>
      </c>
      <c r="AC71" s="485">
        <f>MATCH($AC$6,'Cat-4'!$1:$1,0)</f>
        <v>131</v>
      </c>
      <c r="AD71" s="485">
        <f>INDEX('Cat-4'!$1:$1048576,'FAR Working'!Z71,'FAR Working'!AC71)</f>
        <v>95.1</v>
      </c>
      <c r="AE71" s="498">
        <f t="shared" si="59"/>
        <v>0.93510324483775809</v>
      </c>
      <c r="AF71" s="498">
        <f t="shared" si="60"/>
        <v>0.93582869343732189</v>
      </c>
      <c r="AG71" s="601">
        <f t="shared" si="47"/>
        <v>10</v>
      </c>
      <c r="AH71" s="584">
        <f t="shared" si="48"/>
        <v>15</v>
      </c>
      <c r="AI71" s="557">
        <f>INDEX('EL SV'!$K$3:$O$40,MATCH(Y71,'EL SV'!$O$3:$O$40,0),MATCH(IF(F71&gt;2000000,"A",IF(F71&gt;100000,"B",IF(F71&gt;100000,"C","D"))),'EL SV'!$K$3:$O$3,0))</f>
        <v>1</v>
      </c>
      <c r="AJ71" s="600">
        <f t="shared" si="49"/>
        <v>0.93582869343732189</v>
      </c>
      <c r="AK71" s="599">
        <f t="shared" si="50"/>
        <v>419338.28672840988</v>
      </c>
      <c r="AL71" s="599">
        <f t="shared" si="51"/>
        <v>279558.8578189399</v>
      </c>
      <c r="AM71" s="599">
        <f t="shared" si="52"/>
        <v>139779.42890946998</v>
      </c>
      <c r="AN71" s="606">
        <v>0.2</v>
      </c>
      <c r="AO71" s="499">
        <f t="shared" si="53"/>
        <v>111823.54312757599</v>
      </c>
    </row>
    <row r="72" spans="2:41" ht="15">
      <c r="B72" s="458">
        <v>65</v>
      </c>
      <c r="C72" s="490" t="s">
        <v>526</v>
      </c>
      <c r="D72" s="467" t="s">
        <v>301</v>
      </c>
      <c r="E72" s="463"/>
      <c r="F72" s="486">
        <v>40962</v>
      </c>
      <c r="G72" s="461">
        <v>414162</v>
      </c>
      <c r="H72" s="461">
        <v>15</v>
      </c>
      <c r="I72" s="461">
        <v>149221.86141111446</v>
      </c>
      <c r="J72" s="509">
        <f t="shared" ref="J72:J135" si="61">DATE(YEAR(F72),MONTH(F72),1)</f>
        <v>40940</v>
      </c>
      <c r="R72" s="524" t="s">
        <v>3125</v>
      </c>
      <c r="S72" s="485">
        <f>MATCH(R72,'CAT-3'!$A:$A,0)</f>
        <v>627</v>
      </c>
      <c r="T72" s="485">
        <f>MATCH($J$9,'CAT-3'!$1:$1,0)</f>
        <v>89</v>
      </c>
      <c r="U72" s="485">
        <f>INDEX('CAT-3'!$1:$1048576,'FAR Working'!S72,'FAR Working'!T72)</f>
        <v>125.5</v>
      </c>
      <c r="V72" s="485">
        <f>MATCH($V$6,'CAT-3'!$1:$1,0)</f>
        <v>90</v>
      </c>
      <c r="W72" s="485">
        <f>INDEX('CAT-3'!$1:$1048576,'FAR Working'!S72,'FAR Working'!V72)</f>
        <v>125.7</v>
      </c>
      <c r="X72" s="498">
        <f t="shared" si="58"/>
        <v>1.001593625498008</v>
      </c>
      <c r="Y72" s="514" t="s">
        <v>1795</v>
      </c>
      <c r="Z72" s="485">
        <f>MATCH(Y72,'Cat-4'!$A:$A,0)</f>
        <v>629</v>
      </c>
      <c r="AA72" s="485">
        <f>MATCH($AA$6,'Cat-4'!$1:$1,0)</f>
        <v>4</v>
      </c>
      <c r="AB72" s="485">
        <f>INDEX('Cat-4'!$1:$1048576,'FAR Working'!Z72,'FAR Working'!AA72)</f>
        <v>101.1</v>
      </c>
      <c r="AC72" s="485">
        <f>MATCH($AC$6,'Cat-4'!$1:$1,0)</f>
        <v>131</v>
      </c>
      <c r="AD72" s="485">
        <f>INDEX('Cat-4'!$1:$1048576,'FAR Working'!Z72,'FAR Working'!AC72)</f>
        <v>144.4</v>
      </c>
      <c r="AE72" s="498">
        <f t="shared" si="59"/>
        <v>1.4282888229475768</v>
      </c>
      <c r="AF72" s="498">
        <f t="shared" si="60"/>
        <v>1.4305649804343459</v>
      </c>
      <c r="AG72" s="601">
        <f t="shared" si="47"/>
        <v>10</v>
      </c>
      <c r="AH72" s="584">
        <f t="shared" si="48"/>
        <v>15</v>
      </c>
      <c r="AI72" s="557">
        <f>INDEX('EL SV'!$K$3:$O$40,MATCH(Y72,'EL SV'!$O$3:$O$40,0),MATCH(IF(F72&gt;2000000,"A",IF(F72&gt;100000,"B",IF(F72&gt;100000,"C","D"))),'EL SV'!$K$3:$O$3,0))</f>
        <v>0.85</v>
      </c>
      <c r="AJ72" s="600">
        <f t="shared" si="49"/>
        <v>1.4305649804343459</v>
      </c>
      <c r="AK72" s="599">
        <f t="shared" si="50"/>
        <v>592485.65342664951</v>
      </c>
      <c r="AL72" s="599">
        <f t="shared" si="51"/>
        <v>335741.87027510139</v>
      </c>
      <c r="AM72" s="599">
        <f t="shared" si="52"/>
        <v>256743.78315154812</v>
      </c>
      <c r="AN72" s="606">
        <v>0.2</v>
      </c>
      <c r="AO72" s="499">
        <f t="shared" si="53"/>
        <v>205395.0265212385</v>
      </c>
    </row>
    <row r="73" spans="2:41" ht="25.5">
      <c r="B73" s="458">
        <v>66</v>
      </c>
      <c r="C73" s="490" t="s">
        <v>526</v>
      </c>
      <c r="D73" s="464" t="s">
        <v>256</v>
      </c>
      <c r="E73" s="463" t="s">
        <v>415</v>
      </c>
      <c r="F73" s="486">
        <v>40952</v>
      </c>
      <c r="G73" s="461">
        <v>413733</v>
      </c>
      <c r="H73" s="461">
        <v>15</v>
      </c>
      <c r="I73" s="461">
        <v>148880.00495370443</v>
      </c>
      <c r="J73" s="509">
        <f t="shared" si="61"/>
        <v>40940</v>
      </c>
      <c r="R73" s="524" t="s">
        <v>3141</v>
      </c>
      <c r="S73" s="485">
        <f>MATCH(R73,'CAT-3'!$A:$A,0)</f>
        <v>635</v>
      </c>
      <c r="T73" s="485">
        <f>MATCH($J$9,'CAT-3'!$1:$1,0)</f>
        <v>89</v>
      </c>
      <c r="U73" s="485">
        <f>INDEX('CAT-3'!$1:$1048576,'FAR Working'!S73,'FAR Working'!T73)</f>
        <v>133.30000000000001</v>
      </c>
      <c r="V73" s="485">
        <f>MATCH($V$6,'CAT-3'!$1:$1,0)</f>
        <v>90</v>
      </c>
      <c r="W73" s="485">
        <f>INDEX('CAT-3'!$1:$1048576,'FAR Working'!S73,'FAR Working'!V73)</f>
        <v>135.30000000000001</v>
      </c>
      <c r="X73" s="498">
        <f t="shared" si="58"/>
        <v>1.0150037509377345</v>
      </c>
      <c r="Y73" s="514" t="s">
        <v>1763</v>
      </c>
      <c r="Z73" s="485">
        <f>MATCH(Y73,'Cat-4'!$A:$A,0)</f>
        <v>613</v>
      </c>
      <c r="AA73" s="485">
        <f>MATCH($AA$6,'Cat-4'!$1:$1,0)</f>
        <v>4</v>
      </c>
      <c r="AB73" s="485">
        <f>INDEX('Cat-4'!$1:$1048576,'FAR Working'!Z73,'FAR Working'!AA73)</f>
        <v>101.7</v>
      </c>
      <c r="AC73" s="485">
        <f>MATCH($AC$6,'Cat-4'!$1:$1,0)</f>
        <v>131</v>
      </c>
      <c r="AD73" s="485">
        <f>INDEX('Cat-4'!$1:$1048576,'FAR Working'!Z73,'FAR Working'!AC73)</f>
        <v>156.5</v>
      </c>
      <c r="AE73" s="498">
        <f t="shared" si="59"/>
        <v>1.5388397246804326</v>
      </c>
      <c r="AF73" s="498">
        <f t="shared" si="60"/>
        <v>1.5619280926426298</v>
      </c>
      <c r="AG73" s="601">
        <f t="shared" si="47"/>
        <v>10</v>
      </c>
      <c r="AH73" s="584">
        <f t="shared" si="48"/>
        <v>15</v>
      </c>
      <c r="AI73" s="557">
        <f>INDEX('EL SV'!$K$3:$O$40,MATCH(Y73,'EL SV'!$O$3:$O$40,0),MATCH(IF(F73&gt;2000000,"A",IF(F73&gt;100000,"B",IF(F73&gt;100000,"C","D"))),'EL SV'!$K$3:$O$3,0))</f>
        <v>0.9</v>
      </c>
      <c r="AJ73" s="600">
        <f t="shared" si="49"/>
        <v>1.5619280926426298</v>
      </c>
      <c r="AK73" s="599">
        <f t="shared" si="50"/>
        <v>646221.19555331313</v>
      </c>
      <c r="AL73" s="599">
        <f t="shared" si="51"/>
        <v>387732.71733198786</v>
      </c>
      <c r="AM73" s="599">
        <f t="shared" si="52"/>
        <v>258488.47822132526</v>
      </c>
      <c r="AN73" s="606">
        <v>0.2</v>
      </c>
      <c r="AO73" s="499">
        <f t="shared" si="53"/>
        <v>206790.78257706022</v>
      </c>
    </row>
    <row r="74" spans="2:41" ht="25.5">
      <c r="B74" s="458">
        <v>67</v>
      </c>
      <c r="C74" s="490" t="s">
        <v>526</v>
      </c>
      <c r="D74" s="464" t="s">
        <v>256</v>
      </c>
      <c r="E74" s="463" t="s">
        <v>415</v>
      </c>
      <c r="F74" s="486">
        <v>40952</v>
      </c>
      <c r="G74" s="461">
        <v>413258</v>
      </c>
      <c r="H74" s="461">
        <v>15</v>
      </c>
      <c r="I74" s="461">
        <v>148709.52700575622</v>
      </c>
      <c r="J74" s="509">
        <f t="shared" si="61"/>
        <v>40940</v>
      </c>
      <c r="R74" s="524" t="s">
        <v>3141</v>
      </c>
      <c r="S74" s="485">
        <f>MATCH(R74,'CAT-3'!$A:$A,0)</f>
        <v>635</v>
      </c>
      <c r="T74" s="485">
        <f>MATCH($J$9,'CAT-3'!$1:$1,0)</f>
        <v>89</v>
      </c>
      <c r="U74" s="485">
        <f>INDEX('CAT-3'!$1:$1048576,'FAR Working'!S74,'FAR Working'!T74)</f>
        <v>133.30000000000001</v>
      </c>
      <c r="V74" s="485">
        <f>MATCH($V$6,'CAT-3'!$1:$1,0)</f>
        <v>90</v>
      </c>
      <c r="W74" s="485">
        <f>INDEX('CAT-3'!$1:$1048576,'FAR Working'!S74,'FAR Working'!V74)</f>
        <v>135.30000000000001</v>
      </c>
      <c r="X74" s="498">
        <f t="shared" si="58"/>
        <v>1.0150037509377345</v>
      </c>
      <c r="Y74" s="514" t="s">
        <v>1763</v>
      </c>
      <c r="Z74" s="485">
        <f>MATCH(Y74,'Cat-4'!$A:$A,0)</f>
        <v>613</v>
      </c>
      <c r="AA74" s="485">
        <f>MATCH($AA$6,'Cat-4'!$1:$1,0)</f>
        <v>4</v>
      </c>
      <c r="AB74" s="485">
        <f>INDEX('Cat-4'!$1:$1048576,'FAR Working'!Z74,'FAR Working'!AA74)</f>
        <v>101.7</v>
      </c>
      <c r="AC74" s="485">
        <f>MATCH($AC$6,'Cat-4'!$1:$1,0)</f>
        <v>131</v>
      </c>
      <c r="AD74" s="485">
        <f>INDEX('Cat-4'!$1:$1048576,'FAR Working'!Z74,'FAR Working'!AC74)</f>
        <v>156.5</v>
      </c>
      <c r="AE74" s="498">
        <f t="shared" si="59"/>
        <v>1.5388397246804326</v>
      </c>
      <c r="AF74" s="498">
        <f t="shared" si="60"/>
        <v>1.5619280926426298</v>
      </c>
      <c r="AG74" s="601">
        <f t="shared" si="47"/>
        <v>10</v>
      </c>
      <c r="AH74" s="584">
        <f t="shared" si="48"/>
        <v>15</v>
      </c>
      <c r="AI74" s="557">
        <f>INDEX('EL SV'!$K$3:$O$40,MATCH(Y74,'EL SV'!$O$3:$O$40,0),MATCH(IF(F74&gt;2000000,"A",IF(F74&gt;100000,"B",IF(F74&gt;100000,"C","D"))),'EL SV'!$K$3:$O$3,0))</f>
        <v>0.9</v>
      </c>
      <c r="AJ74" s="600">
        <f t="shared" si="49"/>
        <v>1.5619280926426298</v>
      </c>
      <c r="AK74" s="599">
        <f t="shared" si="50"/>
        <v>645479.27970930794</v>
      </c>
      <c r="AL74" s="599">
        <f t="shared" si="51"/>
        <v>387287.56782558479</v>
      </c>
      <c r="AM74" s="599">
        <f t="shared" si="52"/>
        <v>258191.71188372315</v>
      </c>
      <c r="AN74" s="606">
        <v>0.2</v>
      </c>
      <c r="AO74" s="499">
        <f t="shared" si="53"/>
        <v>206553.36950697855</v>
      </c>
    </row>
    <row r="75" spans="2:41" ht="15">
      <c r="B75" s="458">
        <v>68</v>
      </c>
      <c r="C75" s="490" t="s">
        <v>526</v>
      </c>
      <c r="D75" s="464" t="s">
        <v>307</v>
      </c>
      <c r="E75" s="463" t="s">
        <v>399</v>
      </c>
      <c r="F75" s="486">
        <v>40998</v>
      </c>
      <c r="G75" s="461">
        <v>413060</v>
      </c>
      <c r="H75" s="461">
        <v>15</v>
      </c>
      <c r="I75" s="461">
        <v>149572.96958426153</v>
      </c>
      <c r="J75" s="509">
        <f t="shared" si="61"/>
        <v>40969</v>
      </c>
      <c r="R75" s="524" t="s">
        <v>3154</v>
      </c>
      <c r="S75" s="485">
        <f>MATCH(R75,'CAT-3'!$A:$A,0)</f>
        <v>642</v>
      </c>
      <c r="T75" s="485">
        <f>MATCH($J$9,'CAT-3'!$1:$1,0)</f>
        <v>89</v>
      </c>
      <c r="U75" s="485">
        <f>INDEX('CAT-3'!$1:$1048576,'FAR Working'!S75,'FAR Working'!T75)</f>
        <v>126.3</v>
      </c>
      <c r="V75" s="485">
        <f>MATCH($V$6,'CAT-3'!$1:$1,0)</f>
        <v>90</v>
      </c>
      <c r="W75" s="485">
        <f>INDEX('CAT-3'!$1:$1048576,'FAR Working'!S75,'FAR Working'!V75)</f>
        <v>126.4</v>
      </c>
      <c r="X75" s="498">
        <f t="shared" si="58"/>
        <v>1.0007917656373715</v>
      </c>
      <c r="Y75" s="514" t="s">
        <v>1981</v>
      </c>
      <c r="Z75" s="485">
        <f>MATCH(Y75,'Cat-4'!$A:$A,0)</f>
        <v>722</v>
      </c>
      <c r="AA75" s="485">
        <f>MATCH($AA$6,'Cat-4'!$1:$1,0)</f>
        <v>4</v>
      </c>
      <c r="AB75" s="485">
        <f>INDEX('Cat-4'!$1:$1048576,'FAR Working'!Z75,'FAR Working'!AA75)</f>
        <v>102.2</v>
      </c>
      <c r="AC75" s="485">
        <f>MATCH($AC$6,'Cat-4'!$1:$1,0)</f>
        <v>131</v>
      </c>
      <c r="AD75" s="485">
        <f>INDEX('Cat-4'!$1:$1048576,'FAR Working'!Z75,'FAR Working'!AC75)</f>
        <v>126.6</v>
      </c>
      <c r="AE75" s="498">
        <f t="shared" si="59"/>
        <v>1.2387475538160468</v>
      </c>
      <c r="AF75" s="498">
        <f t="shared" si="60"/>
        <v>1.2397283515625364</v>
      </c>
      <c r="AG75" s="601">
        <f t="shared" si="47"/>
        <v>10</v>
      </c>
      <c r="AH75" s="584">
        <f t="shared" si="48"/>
        <v>15</v>
      </c>
      <c r="AI75" s="557">
        <f>INDEX('EL SV'!$K$3:$O$40,MATCH(Y75,'EL SV'!$O$3:$O$40,0),MATCH(IF(F75&gt;2000000,"A",IF(F75&gt;100000,"B",IF(F75&gt;100000,"C","D"))),'EL SV'!$K$3:$O$3,0))</f>
        <v>0.95</v>
      </c>
      <c r="AJ75" s="600">
        <f t="shared" si="49"/>
        <v>1.2397283515625364</v>
      </c>
      <c r="AK75" s="599">
        <f t="shared" si="50"/>
        <v>512082.19289642124</v>
      </c>
      <c r="AL75" s="599">
        <f t="shared" si="51"/>
        <v>324318.72216773342</v>
      </c>
      <c r="AM75" s="599">
        <f t="shared" si="52"/>
        <v>187763.47072868783</v>
      </c>
      <c r="AN75" s="606">
        <v>0.2</v>
      </c>
      <c r="AO75" s="499">
        <f t="shared" si="53"/>
        <v>150210.77658295026</v>
      </c>
    </row>
    <row r="76" spans="2:41" ht="25.5">
      <c r="B76" s="458">
        <v>69</v>
      </c>
      <c r="C76" s="490" t="s">
        <v>526</v>
      </c>
      <c r="D76" s="464" t="s">
        <v>257</v>
      </c>
      <c r="E76" s="463" t="s">
        <v>416</v>
      </c>
      <c r="F76" s="486">
        <v>40952</v>
      </c>
      <c r="G76" s="461">
        <v>411825</v>
      </c>
      <c r="H76" s="461">
        <v>15</v>
      </c>
      <c r="I76" s="461">
        <v>148193.0555605276</v>
      </c>
      <c r="J76" s="509">
        <f t="shared" si="61"/>
        <v>40940</v>
      </c>
      <c r="R76" s="524" t="s">
        <v>3141</v>
      </c>
      <c r="S76" s="485">
        <f>MATCH(R76,'CAT-3'!$A:$A,0)</f>
        <v>635</v>
      </c>
      <c r="T76" s="485">
        <f>MATCH($J$9,'CAT-3'!$1:$1,0)</f>
        <v>89</v>
      </c>
      <c r="U76" s="485">
        <f>INDEX('CAT-3'!$1:$1048576,'FAR Working'!S76,'FAR Working'!T76)</f>
        <v>133.30000000000001</v>
      </c>
      <c r="V76" s="485">
        <f>MATCH($V$6,'CAT-3'!$1:$1,0)</f>
        <v>90</v>
      </c>
      <c r="W76" s="485">
        <f>INDEX('CAT-3'!$1:$1048576,'FAR Working'!S76,'FAR Working'!V76)</f>
        <v>135.30000000000001</v>
      </c>
      <c r="X76" s="498">
        <f t="shared" si="58"/>
        <v>1.0150037509377345</v>
      </c>
      <c r="Y76" s="514" t="s">
        <v>1763</v>
      </c>
      <c r="Z76" s="485">
        <f>MATCH(Y76,'Cat-4'!$A:$A,0)</f>
        <v>613</v>
      </c>
      <c r="AA76" s="485">
        <f>MATCH($AA$6,'Cat-4'!$1:$1,0)</f>
        <v>4</v>
      </c>
      <c r="AB76" s="485">
        <f>INDEX('Cat-4'!$1:$1048576,'FAR Working'!Z76,'FAR Working'!AA76)</f>
        <v>101.7</v>
      </c>
      <c r="AC76" s="485">
        <f>MATCH($AC$6,'Cat-4'!$1:$1,0)</f>
        <v>131</v>
      </c>
      <c r="AD76" s="485">
        <f>INDEX('Cat-4'!$1:$1048576,'FAR Working'!Z76,'FAR Working'!AC76)</f>
        <v>156.5</v>
      </c>
      <c r="AE76" s="498">
        <f t="shared" si="59"/>
        <v>1.5388397246804326</v>
      </c>
      <c r="AF76" s="498">
        <f t="shared" si="60"/>
        <v>1.5619280926426298</v>
      </c>
      <c r="AG76" s="601">
        <f t="shared" si="47"/>
        <v>10</v>
      </c>
      <c r="AH76" s="584">
        <f t="shared" si="48"/>
        <v>15</v>
      </c>
      <c r="AI76" s="557">
        <f>INDEX('EL SV'!$K$3:$O$40,MATCH(Y76,'EL SV'!$O$3:$O$40,0),MATCH(IF(F76&gt;2000000,"A",IF(F76&gt;100000,"B",IF(F76&gt;100000,"C","D"))),'EL SV'!$K$3:$O$3,0))</f>
        <v>0.9</v>
      </c>
      <c r="AJ76" s="600">
        <f t="shared" si="49"/>
        <v>1.5619280926426298</v>
      </c>
      <c r="AK76" s="599">
        <f t="shared" si="50"/>
        <v>643241.03675255098</v>
      </c>
      <c r="AL76" s="599">
        <f t="shared" si="51"/>
        <v>385944.62205153063</v>
      </c>
      <c r="AM76" s="599">
        <f t="shared" si="52"/>
        <v>257296.41470102035</v>
      </c>
      <c r="AN76" s="606">
        <v>0.2</v>
      </c>
      <c r="AO76" s="499">
        <f t="shared" si="53"/>
        <v>205837.13176081629</v>
      </c>
    </row>
    <row r="77" spans="2:41" ht="15">
      <c r="B77" s="458">
        <v>70</v>
      </c>
      <c r="C77" s="490" t="s">
        <v>526</v>
      </c>
      <c r="D77" s="459" t="s">
        <v>314</v>
      </c>
      <c r="E77" s="463" t="s">
        <v>443</v>
      </c>
      <c r="F77" s="486">
        <v>41278</v>
      </c>
      <c r="G77" s="461">
        <v>396415</v>
      </c>
      <c r="H77" s="461">
        <v>15</v>
      </c>
      <c r="I77" s="461">
        <v>166870.31333514728</v>
      </c>
      <c r="J77" s="509">
        <f t="shared" si="61"/>
        <v>41275</v>
      </c>
      <c r="Y77" s="514" t="s">
        <v>1981</v>
      </c>
      <c r="Z77" s="481">
        <f>MATCH(Y77,'Cat-4'!$A:$A,0)</f>
        <v>722</v>
      </c>
      <c r="AA77" s="481">
        <f>MATCH(J77,'Cat-4'!$1:$1,0)</f>
        <v>13</v>
      </c>
      <c r="AB77" s="481">
        <f>INDEX('Cat-4'!$1:$1048576,'FAR Working'!Z77,'FAR Working'!AA77)</f>
        <v>104.3</v>
      </c>
      <c r="AC77" s="481">
        <f>MATCH($AC$6,'Cat-4'!$1:$1,0)</f>
        <v>131</v>
      </c>
      <c r="AD77" s="481">
        <f>INDEX('Cat-4'!$1:$1048576,'FAR Working'!Z77,'FAR Working'!AC77)</f>
        <v>126.6</v>
      </c>
      <c r="AE77" s="561">
        <f t="shared" si="59"/>
        <v>1.2138063279002875</v>
      </c>
      <c r="AF77" s="583">
        <f t="shared" ref="AF77:AF78" si="62">AE77</f>
        <v>1.2138063279002875</v>
      </c>
      <c r="AG77" s="601">
        <f t="shared" si="47"/>
        <v>9</v>
      </c>
      <c r="AH77" s="584">
        <f t="shared" si="48"/>
        <v>15</v>
      </c>
      <c r="AI77" s="557">
        <f>INDEX('EL SV'!$K$3:$O$40,MATCH(Y77,'EL SV'!$O$3:$O$40,0),MATCH(IF(F77&gt;2000000,"A",IF(F77&gt;100000,"B",IF(F77&gt;100000,"C","D"))),'EL SV'!$K$3:$O$3,0))</f>
        <v>0.95</v>
      </c>
      <c r="AJ77" s="600">
        <f t="shared" si="49"/>
        <v>1.2138063279002875</v>
      </c>
      <c r="AK77" s="599">
        <f t="shared" si="50"/>
        <v>481171.03547459247</v>
      </c>
      <c r="AL77" s="599">
        <f t="shared" si="51"/>
        <v>274267.49022051768</v>
      </c>
      <c r="AM77" s="599">
        <f t="shared" si="52"/>
        <v>206903.54525407479</v>
      </c>
      <c r="AN77" s="606">
        <v>0.2</v>
      </c>
      <c r="AO77" s="499">
        <f t="shared" si="53"/>
        <v>165522.83620325985</v>
      </c>
    </row>
    <row r="78" spans="2:41" ht="15">
      <c r="B78" s="458">
        <v>71</v>
      </c>
      <c r="C78" s="490" t="s">
        <v>138</v>
      </c>
      <c r="D78" s="490" t="s">
        <v>386</v>
      </c>
      <c r="E78" s="490"/>
      <c r="F78" s="488">
        <v>43555</v>
      </c>
      <c r="G78" s="478">
        <v>390856</v>
      </c>
      <c r="H78" s="477">
        <v>10</v>
      </c>
      <c r="I78" s="478">
        <v>279360.37041095889</v>
      </c>
      <c r="J78" s="509">
        <f t="shared" si="61"/>
        <v>43525</v>
      </c>
      <c r="Y78" s="514" t="s">
        <v>2223</v>
      </c>
      <c r="Z78" s="481">
        <f>MATCH(Y78,'Cat-4'!$A:$A,0)</f>
        <v>843</v>
      </c>
      <c r="AA78" s="481">
        <f>MATCH(J78,'Cat-4'!$1:$1,0)</f>
        <v>87</v>
      </c>
      <c r="AB78" s="481">
        <f>INDEX('Cat-4'!$1:$1048576,'FAR Working'!Z78,'FAR Working'!AA78)</f>
        <v>129.5</v>
      </c>
      <c r="AC78" s="481">
        <f>MATCH($AC$6,'Cat-4'!$1:$1,0)</f>
        <v>131</v>
      </c>
      <c r="AD78" s="481">
        <f>INDEX('Cat-4'!$1:$1048576,'FAR Working'!Z78,'FAR Working'!AC78)</f>
        <v>156.1</v>
      </c>
      <c r="AE78" s="561">
        <f t="shared" si="59"/>
        <v>1.2054054054054053</v>
      </c>
      <c r="AF78" s="583">
        <f t="shared" si="62"/>
        <v>1.2054054054054053</v>
      </c>
      <c r="AG78" s="601">
        <f t="shared" si="47"/>
        <v>3</v>
      </c>
      <c r="AH78" s="584">
        <f t="shared" si="48"/>
        <v>10</v>
      </c>
      <c r="AI78" s="557">
        <f>INDEX('EL SV'!$K$3:$O$40,MATCH(Y78,'EL SV'!$O$3:$O$40,0),MATCH(IF(F78&gt;2000000,"A",IF(F78&gt;100000,"B",IF(F78&gt;100000,"C","D"))),'EL SV'!$K$3:$O$3,0))</f>
        <v>1</v>
      </c>
      <c r="AJ78" s="600">
        <f t="shared" si="49"/>
        <v>1.2054054054054053</v>
      </c>
      <c r="AK78" s="599">
        <f t="shared" si="50"/>
        <v>471139.93513513508</v>
      </c>
      <c r="AL78" s="599">
        <f t="shared" si="51"/>
        <v>141341.98054054054</v>
      </c>
      <c r="AM78" s="599">
        <f t="shared" si="52"/>
        <v>329797.95459459454</v>
      </c>
      <c r="AN78" s="606">
        <v>0.2</v>
      </c>
      <c r="AO78" s="499">
        <f t="shared" si="53"/>
        <v>263838.36367567565</v>
      </c>
    </row>
    <row r="79" spans="2:41" ht="15">
      <c r="B79" s="458">
        <v>72</v>
      </c>
      <c r="C79" s="490" t="s">
        <v>526</v>
      </c>
      <c r="D79" s="464" t="s">
        <v>247</v>
      </c>
      <c r="E79" s="463" t="s">
        <v>404</v>
      </c>
      <c r="F79" s="486">
        <v>40952</v>
      </c>
      <c r="G79" s="461">
        <v>374989</v>
      </c>
      <c r="H79" s="461">
        <v>15</v>
      </c>
      <c r="I79" s="461">
        <v>134938.17587013805</v>
      </c>
      <c r="J79" s="509">
        <f t="shared" si="61"/>
        <v>40940</v>
      </c>
      <c r="R79" s="524" t="s">
        <v>3154</v>
      </c>
      <c r="S79" s="485">
        <f>MATCH(R79,'CAT-3'!$A:$A,0)</f>
        <v>642</v>
      </c>
      <c r="T79" s="485">
        <f>MATCH($J$9,'CAT-3'!$1:$1,0)</f>
        <v>89</v>
      </c>
      <c r="U79" s="485">
        <f>INDEX('CAT-3'!$1:$1048576,'FAR Working'!S79,'FAR Working'!T79)</f>
        <v>126.3</v>
      </c>
      <c r="V79" s="485">
        <f>MATCH($V$6,'CAT-3'!$1:$1,0)</f>
        <v>90</v>
      </c>
      <c r="W79" s="485">
        <f>INDEX('CAT-3'!$1:$1048576,'FAR Working'!S79,'FAR Working'!V79)</f>
        <v>126.4</v>
      </c>
      <c r="X79" s="498">
        <f>W79/U79</f>
        <v>1.0007917656373715</v>
      </c>
      <c r="Y79" s="514" t="s">
        <v>1981</v>
      </c>
      <c r="Z79" s="485">
        <f>MATCH(Y79,'Cat-4'!$A:$A,0)</f>
        <v>722</v>
      </c>
      <c r="AA79" s="485">
        <f>MATCH($AA$6,'Cat-4'!$1:$1,0)</f>
        <v>4</v>
      </c>
      <c r="AB79" s="485">
        <f>INDEX('Cat-4'!$1:$1048576,'FAR Working'!Z79,'FAR Working'!AA79)</f>
        <v>102.2</v>
      </c>
      <c r="AC79" s="485">
        <f>MATCH($AC$6,'Cat-4'!$1:$1,0)</f>
        <v>131</v>
      </c>
      <c r="AD79" s="485">
        <f>INDEX('Cat-4'!$1:$1048576,'FAR Working'!Z79,'FAR Working'!AC79)</f>
        <v>126.6</v>
      </c>
      <c r="AE79" s="498">
        <f>AD79/AB79</f>
        <v>1.2387475538160468</v>
      </c>
      <c r="AF79" s="498">
        <f>AE79*X79</f>
        <v>1.2397283515625364</v>
      </c>
      <c r="AG79" s="601">
        <f t="shared" si="47"/>
        <v>10</v>
      </c>
      <c r="AH79" s="584">
        <f t="shared" si="48"/>
        <v>15</v>
      </c>
      <c r="AI79" s="557">
        <f>INDEX('EL SV'!$K$3:$O$40,MATCH(Y79,'EL SV'!$O$3:$O$40,0),MATCH(IF(F79&gt;2000000,"A",IF(F79&gt;100000,"B",IF(F79&gt;100000,"C","D"))),'EL SV'!$K$3:$O$3,0))</f>
        <v>0.95</v>
      </c>
      <c r="AJ79" s="600">
        <f t="shared" si="49"/>
        <v>1.2397283515625364</v>
      </c>
      <c r="AK79" s="599">
        <f t="shared" si="50"/>
        <v>464884.49482408393</v>
      </c>
      <c r="AL79" s="599">
        <f t="shared" si="51"/>
        <v>294426.84672191978</v>
      </c>
      <c r="AM79" s="599">
        <f t="shared" si="52"/>
        <v>170457.64810216415</v>
      </c>
      <c r="AN79" s="606">
        <v>0.2</v>
      </c>
      <c r="AO79" s="499">
        <f t="shared" si="53"/>
        <v>136366.11848173133</v>
      </c>
    </row>
    <row r="80" spans="2:41" ht="15">
      <c r="B80" s="458">
        <v>73</v>
      </c>
      <c r="C80" s="490" t="s">
        <v>526</v>
      </c>
      <c r="D80" s="462" t="s">
        <v>326</v>
      </c>
      <c r="E80" s="460"/>
      <c r="F80" s="486">
        <v>42447</v>
      </c>
      <c r="G80" s="461">
        <v>359608</v>
      </c>
      <c r="H80" s="461">
        <v>15</v>
      </c>
      <c r="I80" s="474">
        <v>222131.31545526412</v>
      </c>
      <c r="J80" s="509">
        <f t="shared" si="61"/>
        <v>42430</v>
      </c>
      <c r="Y80" s="514" t="s">
        <v>1999</v>
      </c>
      <c r="Z80" s="481">
        <f>MATCH(Y80,'Cat-4'!$A:$A,0)</f>
        <v>731</v>
      </c>
      <c r="AA80" s="481">
        <f>MATCH(J80,'Cat-4'!$1:$1,0)</f>
        <v>51</v>
      </c>
      <c r="AB80" s="481">
        <f>INDEX('Cat-4'!$1:$1048576,'FAR Working'!Z80,'FAR Working'!AA80)</f>
        <v>106.4</v>
      </c>
      <c r="AC80" s="481">
        <f>MATCH($AC$6,'Cat-4'!$1:$1,0)</f>
        <v>131</v>
      </c>
      <c r="AD80" s="481">
        <f>INDEX('Cat-4'!$1:$1048576,'FAR Working'!Z80,'FAR Working'!AC80)</f>
        <v>117.1</v>
      </c>
      <c r="AE80" s="561">
        <f>AD80/AB80</f>
        <v>1.100563909774436</v>
      </c>
      <c r="AF80" s="583">
        <f>AE80</f>
        <v>1.100563909774436</v>
      </c>
      <c r="AG80" s="601">
        <f t="shared" si="47"/>
        <v>6</v>
      </c>
      <c r="AH80" s="584">
        <f t="shared" si="48"/>
        <v>15</v>
      </c>
      <c r="AI80" s="557">
        <f>INDEX('EL SV'!$K$3:$O$40,MATCH(Y80,'EL SV'!$O$3:$O$40,0),MATCH(IF(F80&gt;2000000,"A",IF(F80&gt;100000,"B",IF(F80&gt;100000,"C","D"))),'EL SV'!$K$3:$O$3,0))</f>
        <v>0.9</v>
      </c>
      <c r="AJ80" s="600">
        <f t="shared" si="49"/>
        <v>1.100563909774436</v>
      </c>
      <c r="AK80" s="599">
        <f t="shared" si="50"/>
        <v>395771.58646616538</v>
      </c>
      <c r="AL80" s="599">
        <f t="shared" si="51"/>
        <v>142477.77112781955</v>
      </c>
      <c r="AM80" s="599">
        <f t="shared" si="52"/>
        <v>253293.81533834583</v>
      </c>
      <c r="AN80" s="606">
        <v>0.2</v>
      </c>
      <c r="AO80" s="499">
        <f t="shared" si="53"/>
        <v>202635.05227067668</v>
      </c>
    </row>
    <row r="81" spans="2:41" ht="15">
      <c r="B81" s="458">
        <v>74</v>
      </c>
      <c r="C81" s="490" t="s">
        <v>526</v>
      </c>
      <c r="D81" s="467" t="s">
        <v>255</v>
      </c>
      <c r="E81" s="463" t="s">
        <v>413</v>
      </c>
      <c r="F81" s="486">
        <v>40952</v>
      </c>
      <c r="G81" s="461">
        <v>342017</v>
      </c>
      <c r="H81" s="461">
        <v>15</v>
      </c>
      <c r="I81" s="461">
        <v>123073.92026245681</v>
      </c>
      <c r="J81" s="509">
        <f t="shared" si="61"/>
        <v>40940</v>
      </c>
      <c r="R81" s="524" t="s">
        <v>3235</v>
      </c>
      <c r="S81" s="485">
        <f>MATCH(R81,'CAT-3'!$A:$A,0)</f>
        <v>689</v>
      </c>
      <c r="T81" s="485">
        <f>MATCH($J$9,'CAT-3'!$1:$1,0)</f>
        <v>89</v>
      </c>
      <c r="U81" s="485">
        <f>INDEX('CAT-3'!$1:$1048576,'FAR Working'!S81,'FAR Working'!T81)</f>
        <v>124</v>
      </c>
      <c r="V81" s="485">
        <f>MATCH($V$6,'CAT-3'!$1:$1,0)</f>
        <v>90</v>
      </c>
      <c r="W81" s="485">
        <f>INDEX('CAT-3'!$1:$1048576,'FAR Working'!S81,'FAR Working'!V81)</f>
        <v>122.8</v>
      </c>
      <c r="X81" s="498">
        <f>W81/U81</f>
        <v>0.99032258064516132</v>
      </c>
      <c r="Y81" s="514" t="s">
        <v>1845</v>
      </c>
      <c r="Z81" s="485">
        <f>MATCH(Y81,'Cat-4'!$A:$A,0)</f>
        <v>654</v>
      </c>
      <c r="AA81" s="485">
        <f>MATCH($AA$6,'Cat-4'!$1:$1,0)</f>
        <v>4</v>
      </c>
      <c r="AB81" s="485">
        <f>INDEX('Cat-4'!$1:$1048576,'FAR Working'!Z81,'FAR Working'!AA81)</f>
        <v>94.7</v>
      </c>
      <c r="AC81" s="485">
        <f>MATCH($AC$6,'Cat-4'!$1:$1,0)</f>
        <v>131</v>
      </c>
      <c r="AD81" s="485">
        <f>INDEX('Cat-4'!$1:$1048576,'FAR Working'!Z81,'FAR Working'!AC81)</f>
        <v>113.5</v>
      </c>
      <c r="AE81" s="498">
        <f>AD81/AB81</f>
        <v>1.1985216473072862</v>
      </c>
      <c r="AF81" s="498">
        <f>AE81*X81</f>
        <v>1.1869230507204416</v>
      </c>
      <c r="AG81" s="601">
        <f t="shared" si="47"/>
        <v>10</v>
      </c>
      <c r="AH81" s="584">
        <f t="shared" si="48"/>
        <v>15</v>
      </c>
      <c r="AI81" s="557">
        <f>INDEX('EL SV'!$K$3:$O$40,MATCH(Y81,'EL SV'!$O$3:$O$40,0),MATCH(IF(F81&gt;2000000,"A",IF(F81&gt;100000,"B",IF(F81&gt;100000,"C","D"))),'EL SV'!$K$3:$O$3,0))</f>
        <v>1</v>
      </c>
      <c r="AJ81" s="600">
        <f t="shared" si="49"/>
        <v>1.1869230507204416</v>
      </c>
      <c r="AK81" s="599">
        <f t="shared" si="50"/>
        <v>405947.86103825329</v>
      </c>
      <c r="AL81" s="599">
        <f t="shared" si="51"/>
        <v>270631.90735883551</v>
      </c>
      <c r="AM81" s="599">
        <f t="shared" si="52"/>
        <v>135315.95367941778</v>
      </c>
      <c r="AN81" s="606">
        <v>0.2</v>
      </c>
      <c r="AO81" s="499">
        <f t="shared" si="53"/>
        <v>108252.76294353424</v>
      </c>
    </row>
    <row r="82" spans="2:41" ht="15">
      <c r="B82" s="458">
        <v>75</v>
      </c>
      <c r="C82" s="490" t="s">
        <v>526</v>
      </c>
      <c r="D82" s="475" t="s">
        <v>361</v>
      </c>
      <c r="E82" s="476" t="s">
        <v>465</v>
      </c>
      <c r="F82" s="486">
        <v>42818</v>
      </c>
      <c r="G82" s="461">
        <v>341000</v>
      </c>
      <c r="H82" s="461">
        <v>15</v>
      </c>
      <c r="I82" s="474">
        <v>233219.97331180461</v>
      </c>
      <c r="J82" s="509">
        <f t="shared" si="61"/>
        <v>42795</v>
      </c>
      <c r="Y82" s="514" t="s">
        <v>1763</v>
      </c>
      <c r="Z82" s="481">
        <f>MATCH(Y82,'Cat-4'!$A:$A,0)</f>
        <v>613</v>
      </c>
      <c r="AA82" s="481">
        <f>MATCH(J82,'Cat-4'!$1:$1,0)</f>
        <v>63</v>
      </c>
      <c r="AB82" s="481">
        <f>INDEX('Cat-4'!$1:$1048576,'FAR Working'!Z82,'FAR Working'!AA82)</f>
        <v>119.6</v>
      </c>
      <c r="AC82" s="481">
        <f>MATCH($AC$6,'Cat-4'!$1:$1,0)</f>
        <v>131</v>
      </c>
      <c r="AD82" s="481">
        <f>INDEX('Cat-4'!$1:$1048576,'FAR Working'!Z82,'FAR Working'!AC82)</f>
        <v>156.5</v>
      </c>
      <c r="AE82" s="561">
        <f>AD82/AB82</f>
        <v>1.3085284280936456</v>
      </c>
      <c r="AF82" s="583">
        <f>AE82</f>
        <v>1.3085284280936456</v>
      </c>
      <c r="AG82" s="601">
        <f t="shared" si="47"/>
        <v>5</v>
      </c>
      <c r="AH82" s="584">
        <f t="shared" si="48"/>
        <v>15</v>
      </c>
      <c r="AI82" s="557">
        <f>INDEX('EL SV'!$K$3:$O$40,MATCH(Y82,'EL SV'!$O$3:$O$40,0),MATCH(IF(F82&gt;2000000,"A",IF(F82&gt;100000,"B",IF(F82&gt;100000,"C","D"))),'EL SV'!$K$3:$O$3,0))</f>
        <v>0.9</v>
      </c>
      <c r="AJ82" s="600">
        <f t="shared" si="49"/>
        <v>1.3085284280936456</v>
      </c>
      <c r="AK82" s="599">
        <f t="shared" si="50"/>
        <v>446208.19397993316</v>
      </c>
      <c r="AL82" s="599">
        <f t="shared" si="51"/>
        <v>133862.45819397995</v>
      </c>
      <c r="AM82" s="599">
        <f t="shared" si="52"/>
        <v>312345.73578595323</v>
      </c>
      <c r="AN82" s="606">
        <v>0.2</v>
      </c>
      <c r="AO82" s="499">
        <f t="shared" si="53"/>
        <v>249876.58862876261</v>
      </c>
    </row>
    <row r="83" spans="2:41" ht="15">
      <c r="B83" s="458">
        <v>76</v>
      </c>
      <c r="C83" s="490" t="s">
        <v>114</v>
      </c>
      <c r="D83" s="459" t="s">
        <v>118</v>
      </c>
      <c r="E83" s="460" t="s">
        <v>417</v>
      </c>
      <c r="F83" s="486">
        <v>40952</v>
      </c>
      <c r="G83" s="477">
        <v>331999.07783011976</v>
      </c>
      <c r="H83" s="477">
        <v>40</v>
      </c>
      <c r="I83" s="477">
        <v>238876</v>
      </c>
      <c r="J83" s="509">
        <f t="shared" si="61"/>
        <v>40940</v>
      </c>
      <c r="R83" s="524" t="s">
        <v>3235</v>
      </c>
      <c r="S83" s="485">
        <f>MATCH(R83,'CAT-3'!$A:$A,0)</f>
        <v>689</v>
      </c>
      <c r="T83" s="485">
        <f>MATCH($J$9,'CAT-3'!$1:$1,0)</f>
        <v>89</v>
      </c>
      <c r="U83" s="485">
        <f>INDEX('CAT-3'!$1:$1048576,'FAR Working'!S83,'FAR Working'!T83)</f>
        <v>124</v>
      </c>
      <c r="V83" s="485">
        <f>MATCH($V$6,'CAT-3'!$1:$1,0)</f>
        <v>90</v>
      </c>
      <c r="W83" s="485">
        <f>INDEX('CAT-3'!$1:$1048576,'FAR Working'!S83,'FAR Working'!V83)</f>
        <v>122.8</v>
      </c>
      <c r="X83" s="498">
        <f>W83/U83</f>
        <v>0.99032258064516132</v>
      </c>
      <c r="Y83" s="514" t="s">
        <v>1887</v>
      </c>
      <c r="Z83" s="485">
        <f>MATCH(Y83,'Cat-4'!$A:$A,0)</f>
        <v>675</v>
      </c>
      <c r="AA83" s="485">
        <f>MATCH($AA$6,'Cat-4'!$1:$1,0)</f>
        <v>4</v>
      </c>
      <c r="AB83" s="485">
        <f>INDEX('Cat-4'!$1:$1048576,'FAR Working'!Z83,'FAR Working'!AA83)</f>
        <v>101.9</v>
      </c>
      <c r="AC83" s="485">
        <f>MATCH($AC$6,'Cat-4'!$1:$1,0)</f>
        <v>131</v>
      </c>
      <c r="AD83" s="485">
        <f>INDEX('Cat-4'!$1:$1048576,'FAR Working'!Z83,'FAR Working'!AC83)</f>
        <v>116.4</v>
      </c>
      <c r="AE83" s="498">
        <f>AD83/AB83</f>
        <v>1.1422963689892052</v>
      </c>
      <c r="AF83" s="498">
        <f>AE83*X83</f>
        <v>1.1312418879989872</v>
      </c>
      <c r="AG83" s="601">
        <f t="shared" si="47"/>
        <v>10</v>
      </c>
      <c r="AH83" s="584">
        <f t="shared" si="48"/>
        <v>40</v>
      </c>
      <c r="AI83" s="557">
        <f>INDEX('EL SV'!$K$3:$O$40,MATCH(Y83,'EL SV'!$O$3:$O$40,0),MATCH(IF(F83&gt;2000000,"A",IF(F83&gt;100000,"B",IF(F83&gt;100000,"C","D"))),'EL SV'!$K$3:$O$3,0))</f>
        <v>1</v>
      </c>
      <c r="AJ83" s="600">
        <f t="shared" si="49"/>
        <v>1.1312418879989872</v>
      </c>
      <c r="AK83" s="599">
        <f t="shared" si="50"/>
        <v>375571.26361846738</v>
      </c>
      <c r="AL83" s="599">
        <f t="shared" si="51"/>
        <v>93892.815904616858</v>
      </c>
      <c r="AM83" s="599">
        <f t="shared" si="52"/>
        <v>281678.44771385053</v>
      </c>
      <c r="AN83" s="606">
        <v>0.2</v>
      </c>
      <c r="AO83" s="499">
        <f t="shared" si="53"/>
        <v>225342.75817108044</v>
      </c>
    </row>
    <row r="84" spans="2:41" ht="15">
      <c r="B84" s="458">
        <v>77</v>
      </c>
      <c r="C84" s="490" t="s">
        <v>526</v>
      </c>
      <c r="D84" s="459" t="s">
        <v>453</v>
      </c>
      <c r="E84" s="463" t="s">
        <v>399</v>
      </c>
      <c r="F84" s="486">
        <v>41024</v>
      </c>
      <c r="G84" s="461">
        <v>323708</v>
      </c>
      <c r="H84" s="461">
        <v>15</v>
      </c>
      <c r="I84" s="461">
        <v>117430.32511704223</v>
      </c>
      <c r="J84" s="509">
        <f t="shared" si="61"/>
        <v>41000</v>
      </c>
      <c r="Y84" s="514" t="s">
        <v>2045</v>
      </c>
      <c r="Z84" s="481">
        <f>MATCH(Y84,'Cat-4'!$A:$A,0)</f>
        <v>754</v>
      </c>
      <c r="AA84" s="481">
        <f>MATCH(J84,'Cat-4'!$1:$1,0)</f>
        <v>4</v>
      </c>
      <c r="AB84" s="481">
        <f>INDEX('Cat-4'!$1:$1048576,'FAR Working'!Z84,'FAR Working'!AA84)</f>
        <v>101.7</v>
      </c>
      <c r="AC84" s="481">
        <f>MATCH($AC$6,'Cat-4'!$1:$1,0)</f>
        <v>131</v>
      </c>
      <c r="AD84" s="481">
        <f>INDEX('Cat-4'!$1:$1048576,'FAR Working'!Z84,'FAR Working'!AC84)</f>
        <v>95.1</v>
      </c>
      <c r="AE84" s="561">
        <f t="shared" ref="AE84:AE92" si="63">AD84/AB84</f>
        <v>0.93510324483775809</v>
      </c>
      <c r="AF84" s="583">
        <f t="shared" ref="AF84:AF92" si="64">AE84</f>
        <v>0.93510324483775809</v>
      </c>
      <c r="AG84" s="601">
        <f t="shared" si="47"/>
        <v>10</v>
      </c>
      <c r="AH84" s="584">
        <f t="shared" si="48"/>
        <v>15</v>
      </c>
      <c r="AI84" s="557">
        <f>INDEX('EL SV'!$K$3:$O$40,MATCH(Y84,'EL SV'!$O$3:$O$40,0),MATCH(IF(F84&gt;2000000,"A",IF(F84&gt;100000,"B",IF(F84&gt;100000,"C","D"))),'EL SV'!$K$3:$O$3,0))</f>
        <v>1</v>
      </c>
      <c r="AJ84" s="600">
        <f t="shared" si="49"/>
        <v>0.93510324483775809</v>
      </c>
      <c r="AK84" s="599">
        <f t="shared" si="50"/>
        <v>302700.40117994102</v>
      </c>
      <c r="AL84" s="599">
        <f t="shared" si="51"/>
        <v>201800.26745329401</v>
      </c>
      <c r="AM84" s="599">
        <f t="shared" si="52"/>
        <v>100900.13372664701</v>
      </c>
      <c r="AN84" s="606">
        <v>0.2</v>
      </c>
      <c r="AO84" s="499">
        <f t="shared" si="53"/>
        <v>80720.106981317615</v>
      </c>
    </row>
    <row r="85" spans="2:41" ht="25.5">
      <c r="B85" s="458">
        <v>78</v>
      </c>
      <c r="C85" s="490" t="s">
        <v>526</v>
      </c>
      <c r="D85" s="459" t="s">
        <v>451</v>
      </c>
      <c r="E85" s="463" t="s">
        <v>399</v>
      </c>
      <c r="F85" s="486">
        <v>41006</v>
      </c>
      <c r="G85" s="461">
        <v>323308</v>
      </c>
      <c r="H85" s="461">
        <v>15</v>
      </c>
      <c r="I85" s="461">
        <v>117203.00844468182</v>
      </c>
      <c r="J85" s="509">
        <f t="shared" si="61"/>
        <v>41000</v>
      </c>
      <c r="Y85" s="514" t="s">
        <v>2045</v>
      </c>
      <c r="Z85" s="481">
        <f>MATCH(Y85,'Cat-4'!$A:$A,0)</f>
        <v>754</v>
      </c>
      <c r="AA85" s="481">
        <f>MATCH(J85,'Cat-4'!$1:$1,0)</f>
        <v>4</v>
      </c>
      <c r="AB85" s="481">
        <f>INDEX('Cat-4'!$1:$1048576,'FAR Working'!Z85,'FAR Working'!AA85)</f>
        <v>101.7</v>
      </c>
      <c r="AC85" s="481">
        <f>MATCH($AC$6,'Cat-4'!$1:$1,0)</f>
        <v>131</v>
      </c>
      <c r="AD85" s="481">
        <f>INDEX('Cat-4'!$1:$1048576,'FAR Working'!Z85,'FAR Working'!AC85)</f>
        <v>95.1</v>
      </c>
      <c r="AE85" s="561">
        <f t="shared" si="63"/>
        <v>0.93510324483775809</v>
      </c>
      <c r="AF85" s="583">
        <f t="shared" si="64"/>
        <v>0.93510324483775809</v>
      </c>
      <c r="AG85" s="601">
        <f t="shared" si="47"/>
        <v>10</v>
      </c>
      <c r="AH85" s="584">
        <f t="shared" si="48"/>
        <v>15</v>
      </c>
      <c r="AI85" s="557">
        <f>INDEX('EL SV'!$K$3:$O$40,MATCH(Y85,'EL SV'!$O$3:$O$40,0),MATCH(IF(F85&gt;2000000,"A",IF(F85&gt;100000,"B",IF(F85&gt;100000,"C","D"))),'EL SV'!$K$3:$O$3,0))</f>
        <v>1</v>
      </c>
      <c r="AJ85" s="600">
        <f t="shared" si="49"/>
        <v>0.93510324483775809</v>
      </c>
      <c r="AK85" s="599">
        <f t="shared" si="50"/>
        <v>302326.3598820059</v>
      </c>
      <c r="AL85" s="599">
        <f t="shared" si="51"/>
        <v>201550.90658800391</v>
      </c>
      <c r="AM85" s="599">
        <f t="shared" si="52"/>
        <v>100775.45329400199</v>
      </c>
      <c r="AN85" s="606">
        <v>0.2</v>
      </c>
      <c r="AO85" s="499">
        <f t="shared" si="53"/>
        <v>80620.3626352016</v>
      </c>
    </row>
    <row r="86" spans="2:41" ht="15">
      <c r="B86" s="458">
        <v>79</v>
      </c>
      <c r="C86" s="490" t="s">
        <v>526</v>
      </c>
      <c r="D86" s="459" t="s">
        <v>452</v>
      </c>
      <c r="E86" s="463" t="s">
        <v>399</v>
      </c>
      <c r="F86" s="486">
        <v>41010</v>
      </c>
      <c r="G86" s="461">
        <v>323308</v>
      </c>
      <c r="H86" s="461">
        <v>15</v>
      </c>
      <c r="I86" s="461">
        <v>117191.38321071767</v>
      </c>
      <c r="J86" s="509">
        <f t="shared" si="61"/>
        <v>41000</v>
      </c>
      <c r="Y86" s="514" t="s">
        <v>2045</v>
      </c>
      <c r="Z86" s="481">
        <f>MATCH(Y86,'Cat-4'!$A:$A,0)</f>
        <v>754</v>
      </c>
      <c r="AA86" s="481">
        <f>MATCH(J86,'Cat-4'!$1:$1,0)</f>
        <v>4</v>
      </c>
      <c r="AB86" s="481">
        <f>INDEX('Cat-4'!$1:$1048576,'FAR Working'!Z86,'FAR Working'!AA86)</f>
        <v>101.7</v>
      </c>
      <c r="AC86" s="481">
        <f>MATCH($AC$6,'Cat-4'!$1:$1,0)</f>
        <v>131</v>
      </c>
      <c r="AD86" s="481">
        <f>INDEX('Cat-4'!$1:$1048576,'FAR Working'!Z86,'FAR Working'!AC86)</f>
        <v>95.1</v>
      </c>
      <c r="AE86" s="561">
        <f t="shared" si="63"/>
        <v>0.93510324483775809</v>
      </c>
      <c r="AF86" s="583">
        <f t="shared" si="64"/>
        <v>0.93510324483775809</v>
      </c>
      <c r="AG86" s="601">
        <f t="shared" si="47"/>
        <v>10</v>
      </c>
      <c r="AH86" s="584">
        <f t="shared" si="48"/>
        <v>15</v>
      </c>
      <c r="AI86" s="557">
        <f>INDEX('EL SV'!$K$3:$O$40,MATCH(Y86,'EL SV'!$O$3:$O$40,0),MATCH(IF(F86&gt;2000000,"A",IF(F86&gt;100000,"B",IF(F86&gt;100000,"C","D"))),'EL SV'!$K$3:$O$3,0))</f>
        <v>1</v>
      </c>
      <c r="AJ86" s="600">
        <f t="shared" si="49"/>
        <v>0.93510324483775809</v>
      </c>
      <c r="AK86" s="599">
        <f t="shared" si="50"/>
        <v>302326.3598820059</v>
      </c>
      <c r="AL86" s="599">
        <f t="shared" si="51"/>
        <v>201550.90658800391</v>
      </c>
      <c r="AM86" s="599">
        <f t="shared" si="52"/>
        <v>100775.45329400199</v>
      </c>
      <c r="AN86" s="606">
        <v>0.2</v>
      </c>
      <c r="AO86" s="499">
        <f t="shared" si="53"/>
        <v>80620.3626352016</v>
      </c>
    </row>
    <row r="87" spans="2:41" ht="15">
      <c r="B87" s="458">
        <v>80</v>
      </c>
      <c r="C87" s="490" t="s">
        <v>526</v>
      </c>
      <c r="D87" s="459" t="s">
        <v>454</v>
      </c>
      <c r="E87" s="463" t="s">
        <v>399</v>
      </c>
      <c r="F87" s="486">
        <v>41006</v>
      </c>
      <c r="G87" s="461">
        <v>323308</v>
      </c>
      <c r="H87" s="461">
        <v>15</v>
      </c>
      <c r="I87" s="461">
        <v>117203.00844468182</v>
      </c>
      <c r="J87" s="509">
        <f t="shared" si="61"/>
        <v>41000</v>
      </c>
      <c r="Y87" s="514" t="s">
        <v>2045</v>
      </c>
      <c r="Z87" s="481">
        <f>MATCH(Y87,'Cat-4'!$A:$A,0)</f>
        <v>754</v>
      </c>
      <c r="AA87" s="481">
        <f>MATCH(J87,'Cat-4'!$1:$1,0)</f>
        <v>4</v>
      </c>
      <c r="AB87" s="481">
        <f>INDEX('Cat-4'!$1:$1048576,'FAR Working'!Z87,'FAR Working'!AA87)</f>
        <v>101.7</v>
      </c>
      <c r="AC87" s="481">
        <f>MATCH($AC$6,'Cat-4'!$1:$1,0)</f>
        <v>131</v>
      </c>
      <c r="AD87" s="481">
        <f>INDEX('Cat-4'!$1:$1048576,'FAR Working'!Z87,'FAR Working'!AC87)</f>
        <v>95.1</v>
      </c>
      <c r="AE87" s="561">
        <f t="shared" si="63"/>
        <v>0.93510324483775809</v>
      </c>
      <c r="AF87" s="583">
        <f t="shared" si="64"/>
        <v>0.93510324483775809</v>
      </c>
      <c r="AG87" s="601">
        <f t="shared" si="47"/>
        <v>10</v>
      </c>
      <c r="AH87" s="584">
        <f t="shared" si="48"/>
        <v>15</v>
      </c>
      <c r="AI87" s="557">
        <f>INDEX('EL SV'!$K$3:$O$40,MATCH(Y87,'EL SV'!$O$3:$O$40,0),MATCH(IF(F87&gt;2000000,"A",IF(F87&gt;100000,"B",IF(F87&gt;100000,"C","D"))),'EL SV'!$K$3:$O$3,0))</f>
        <v>1</v>
      </c>
      <c r="AJ87" s="600">
        <f t="shared" si="49"/>
        <v>0.93510324483775809</v>
      </c>
      <c r="AK87" s="599">
        <f t="shared" si="50"/>
        <v>302326.3598820059</v>
      </c>
      <c r="AL87" s="599">
        <f t="shared" si="51"/>
        <v>201550.90658800391</v>
      </c>
      <c r="AM87" s="599">
        <f t="shared" si="52"/>
        <v>100775.45329400199</v>
      </c>
      <c r="AN87" s="606">
        <v>0.2</v>
      </c>
      <c r="AO87" s="499">
        <f t="shared" si="53"/>
        <v>80620.3626352016</v>
      </c>
    </row>
    <row r="88" spans="2:41" ht="15">
      <c r="B88" s="458">
        <v>81</v>
      </c>
      <c r="C88" s="490" t="s">
        <v>526</v>
      </c>
      <c r="D88" s="459" t="s">
        <v>312</v>
      </c>
      <c r="E88" s="463" t="s">
        <v>399</v>
      </c>
      <c r="F88" s="486">
        <v>41218</v>
      </c>
      <c r="G88" s="461">
        <v>321792</v>
      </c>
      <c r="H88" s="461">
        <v>15</v>
      </c>
      <c r="I88" s="461">
        <v>133779.72128448111</v>
      </c>
      <c r="J88" s="509">
        <f t="shared" si="61"/>
        <v>41214</v>
      </c>
      <c r="Y88" s="514" t="s">
        <v>2045</v>
      </c>
      <c r="Z88" s="481">
        <f>MATCH(Y88,'Cat-4'!$A:$A,0)</f>
        <v>754</v>
      </c>
      <c r="AA88" s="481">
        <f>MATCH(J88,'Cat-4'!$1:$1,0)</f>
        <v>11</v>
      </c>
      <c r="AB88" s="481">
        <f>INDEX('Cat-4'!$1:$1048576,'FAR Working'!Z88,'FAR Working'!AA88)</f>
        <v>93.8</v>
      </c>
      <c r="AC88" s="481">
        <f>MATCH($AC$6,'Cat-4'!$1:$1,0)</f>
        <v>131</v>
      </c>
      <c r="AD88" s="481">
        <f>INDEX('Cat-4'!$1:$1048576,'FAR Working'!Z88,'FAR Working'!AC88)</f>
        <v>95.1</v>
      </c>
      <c r="AE88" s="561">
        <f t="shared" si="63"/>
        <v>1.0138592750533049</v>
      </c>
      <c r="AF88" s="583">
        <f t="shared" si="64"/>
        <v>1.0138592750533049</v>
      </c>
      <c r="AG88" s="601">
        <f t="shared" si="47"/>
        <v>10</v>
      </c>
      <c r="AH88" s="584">
        <f t="shared" si="48"/>
        <v>15</v>
      </c>
      <c r="AI88" s="557">
        <f>INDEX('EL SV'!$K$3:$O$40,MATCH(Y88,'EL SV'!$O$3:$O$40,0),MATCH(IF(F88&gt;2000000,"A",IF(F88&gt;100000,"B",IF(F88&gt;100000,"C","D"))),'EL SV'!$K$3:$O$3,0))</f>
        <v>1</v>
      </c>
      <c r="AJ88" s="600">
        <f t="shared" si="49"/>
        <v>1.0138592750533049</v>
      </c>
      <c r="AK88" s="599">
        <f t="shared" si="50"/>
        <v>326251.80383795308</v>
      </c>
      <c r="AL88" s="599">
        <f t="shared" si="51"/>
        <v>217501.20255863538</v>
      </c>
      <c r="AM88" s="599">
        <f t="shared" si="52"/>
        <v>108750.60127931769</v>
      </c>
      <c r="AN88" s="606">
        <v>0.2</v>
      </c>
      <c r="AO88" s="499">
        <f t="shared" si="53"/>
        <v>87000.481023454166</v>
      </c>
    </row>
    <row r="89" spans="2:41" ht="15">
      <c r="B89" s="458">
        <v>82</v>
      </c>
      <c r="C89" s="490" t="s">
        <v>526</v>
      </c>
      <c r="D89" s="459" t="s">
        <v>316</v>
      </c>
      <c r="E89" s="463" t="s">
        <v>455</v>
      </c>
      <c r="F89" s="486">
        <v>41334</v>
      </c>
      <c r="G89" s="461">
        <v>318087</v>
      </c>
      <c r="H89" s="461">
        <v>15</v>
      </c>
      <c r="I89" s="461">
        <v>135422.17483505348</v>
      </c>
      <c r="J89" s="509">
        <f t="shared" si="61"/>
        <v>41334</v>
      </c>
      <c r="Y89" s="514" t="s">
        <v>2045</v>
      </c>
      <c r="Z89" s="481">
        <f>MATCH(Y89,'Cat-4'!$A:$A,0)</f>
        <v>754</v>
      </c>
      <c r="AA89" s="481">
        <f>MATCH(J89,'Cat-4'!$1:$1,0)</f>
        <v>15</v>
      </c>
      <c r="AB89" s="481">
        <f>INDEX('Cat-4'!$1:$1048576,'FAR Working'!Z89,'FAR Working'!AA89)</f>
        <v>92.7</v>
      </c>
      <c r="AC89" s="481">
        <f>MATCH($AC$6,'Cat-4'!$1:$1,0)</f>
        <v>131</v>
      </c>
      <c r="AD89" s="481">
        <f>INDEX('Cat-4'!$1:$1048576,'FAR Working'!Z89,'FAR Working'!AC89)</f>
        <v>95.1</v>
      </c>
      <c r="AE89" s="561">
        <f t="shared" si="63"/>
        <v>1.0258899676375404</v>
      </c>
      <c r="AF89" s="583">
        <f t="shared" si="64"/>
        <v>1.0258899676375404</v>
      </c>
      <c r="AG89" s="601">
        <f t="shared" si="47"/>
        <v>9</v>
      </c>
      <c r="AH89" s="584">
        <f t="shared" si="48"/>
        <v>15</v>
      </c>
      <c r="AI89" s="557">
        <f>INDEX('EL SV'!$K$3:$O$40,MATCH(Y89,'EL SV'!$O$3:$O$40,0),MATCH(IF(F89&gt;2000000,"A",IF(F89&gt;100000,"B",IF(F89&gt;100000,"C","D"))),'EL SV'!$K$3:$O$3,0))</f>
        <v>1</v>
      </c>
      <c r="AJ89" s="600">
        <f t="shared" si="49"/>
        <v>1.0258899676375404</v>
      </c>
      <c r="AK89" s="599">
        <f t="shared" si="50"/>
        <v>326322.26213592233</v>
      </c>
      <c r="AL89" s="599">
        <f t="shared" si="51"/>
        <v>195793.35728155341</v>
      </c>
      <c r="AM89" s="599">
        <f t="shared" si="52"/>
        <v>130528.90485436891</v>
      </c>
      <c r="AN89" s="606">
        <v>0.2</v>
      </c>
      <c r="AO89" s="499">
        <f t="shared" si="53"/>
        <v>104423.12388349514</v>
      </c>
    </row>
    <row r="90" spans="2:41" ht="15">
      <c r="B90" s="458">
        <v>83</v>
      </c>
      <c r="C90" s="490" t="s">
        <v>526</v>
      </c>
      <c r="D90" s="459" t="s">
        <v>316</v>
      </c>
      <c r="E90" s="463" t="s">
        <v>455</v>
      </c>
      <c r="F90" s="486">
        <v>41334</v>
      </c>
      <c r="G90" s="461">
        <v>318087</v>
      </c>
      <c r="H90" s="461">
        <v>15</v>
      </c>
      <c r="I90" s="461">
        <v>135422.17483505348</v>
      </c>
      <c r="J90" s="509">
        <f t="shared" si="61"/>
        <v>41334</v>
      </c>
      <c r="Y90" s="514" t="s">
        <v>2045</v>
      </c>
      <c r="Z90" s="481">
        <f>MATCH(Y90,'Cat-4'!$A:$A,0)</f>
        <v>754</v>
      </c>
      <c r="AA90" s="481">
        <f>MATCH(J90,'Cat-4'!$1:$1,0)</f>
        <v>15</v>
      </c>
      <c r="AB90" s="481">
        <f>INDEX('Cat-4'!$1:$1048576,'FAR Working'!Z90,'FAR Working'!AA90)</f>
        <v>92.7</v>
      </c>
      <c r="AC90" s="481">
        <f>MATCH($AC$6,'Cat-4'!$1:$1,0)</f>
        <v>131</v>
      </c>
      <c r="AD90" s="481">
        <f>INDEX('Cat-4'!$1:$1048576,'FAR Working'!Z90,'FAR Working'!AC90)</f>
        <v>95.1</v>
      </c>
      <c r="AE90" s="561">
        <f t="shared" si="63"/>
        <v>1.0258899676375404</v>
      </c>
      <c r="AF90" s="583">
        <f t="shared" si="64"/>
        <v>1.0258899676375404</v>
      </c>
      <c r="AG90" s="601">
        <f t="shared" si="47"/>
        <v>9</v>
      </c>
      <c r="AH90" s="584">
        <f t="shared" si="48"/>
        <v>15</v>
      </c>
      <c r="AI90" s="557">
        <f>INDEX('EL SV'!$K$3:$O$40,MATCH(Y90,'EL SV'!$O$3:$O$40,0),MATCH(IF(F90&gt;2000000,"A",IF(F90&gt;100000,"B",IF(F90&gt;100000,"C","D"))),'EL SV'!$K$3:$O$3,0))</f>
        <v>1</v>
      </c>
      <c r="AJ90" s="600">
        <f t="shared" si="49"/>
        <v>1.0258899676375404</v>
      </c>
      <c r="AK90" s="599">
        <f t="shared" si="50"/>
        <v>326322.26213592233</v>
      </c>
      <c r="AL90" s="599">
        <f t="shared" si="51"/>
        <v>195793.35728155341</v>
      </c>
      <c r="AM90" s="599">
        <f t="shared" si="52"/>
        <v>130528.90485436891</v>
      </c>
      <c r="AN90" s="606">
        <v>0.2</v>
      </c>
      <c r="AO90" s="499">
        <f t="shared" si="53"/>
        <v>104423.12388349514</v>
      </c>
    </row>
    <row r="91" spans="2:41" ht="25.5">
      <c r="B91" s="458">
        <v>84</v>
      </c>
      <c r="C91" s="490" t="s">
        <v>526</v>
      </c>
      <c r="D91" s="462" t="s">
        <v>319</v>
      </c>
      <c r="E91" s="463" t="s">
        <v>399</v>
      </c>
      <c r="F91" s="486">
        <v>41370</v>
      </c>
      <c r="G91" s="461">
        <v>309742</v>
      </c>
      <c r="H91" s="461">
        <v>15</v>
      </c>
      <c r="I91" s="461">
        <v>132863.71555995493</v>
      </c>
      <c r="J91" s="509">
        <f t="shared" si="61"/>
        <v>41365</v>
      </c>
      <c r="Y91" s="514" t="s">
        <v>2045</v>
      </c>
      <c r="Z91" s="481">
        <f>MATCH(Y91,'Cat-4'!$A:$A,0)</f>
        <v>754</v>
      </c>
      <c r="AA91" s="481">
        <f>MATCH(J91,'Cat-4'!$1:$1,0)</f>
        <v>16</v>
      </c>
      <c r="AB91" s="481">
        <f>INDEX('Cat-4'!$1:$1048576,'FAR Working'!Z91,'FAR Working'!AA91)</f>
        <v>95.9</v>
      </c>
      <c r="AC91" s="481">
        <f>MATCH($AC$6,'Cat-4'!$1:$1,0)</f>
        <v>131</v>
      </c>
      <c r="AD91" s="481">
        <f>INDEX('Cat-4'!$1:$1048576,'FAR Working'!Z91,'FAR Working'!AC91)</f>
        <v>95.1</v>
      </c>
      <c r="AE91" s="561">
        <f t="shared" si="63"/>
        <v>0.99165797705943681</v>
      </c>
      <c r="AF91" s="583">
        <f t="shared" si="64"/>
        <v>0.99165797705943681</v>
      </c>
      <c r="AG91" s="601">
        <f t="shared" si="47"/>
        <v>9</v>
      </c>
      <c r="AH91" s="584">
        <f t="shared" si="48"/>
        <v>15</v>
      </c>
      <c r="AI91" s="557">
        <f>INDEX('EL SV'!$K$3:$O$40,MATCH(Y91,'EL SV'!$O$3:$O$40,0),MATCH(IF(F91&gt;2000000,"A",IF(F91&gt;100000,"B",IF(F91&gt;100000,"C","D"))),'EL SV'!$K$3:$O$3,0))</f>
        <v>1</v>
      </c>
      <c r="AJ91" s="600">
        <f t="shared" si="49"/>
        <v>0.99165797705943681</v>
      </c>
      <c r="AK91" s="599">
        <f t="shared" si="50"/>
        <v>307158.12513034407</v>
      </c>
      <c r="AL91" s="599">
        <f t="shared" si="51"/>
        <v>184294.87507820645</v>
      </c>
      <c r="AM91" s="599">
        <f t="shared" si="52"/>
        <v>122863.25005213762</v>
      </c>
      <c r="AN91" s="606">
        <v>0.2</v>
      </c>
      <c r="AO91" s="499">
        <f t="shared" si="53"/>
        <v>98290.600041710102</v>
      </c>
    </row>
    <row r="92" spans="2:41" ht="15">
      <c r="B92" s="458">
        <v>85</v>
      </c>
      <c r="C92" s="490" t="s">
        <v>114</v>
      </c>
      <c r="D92" s="458" t="s">
        <v>135</v>
      </c>
      <c r="E92" s="491" t="s">
        <v>490</v>
      </c>
      <c r="F92" s="486">
        <v>41730</v>
      </c>
      <c r="G92" s="477">
        <v>308818</v>
      </c>
      <c r="H92" s="477">
        <v>40</v>
      </c>
      <c r="I92" s="477">
        <v>250125</v>
      </c>
      <c r="J92" s="509">
        <f t="shared" si="61"/>
        <v>41730</v>
      </c>
      <c r="Y92" s="514" t="s">
        <v>1887</v>
      </c>
      <c r="Z92" s="481">
        <f>MATCH(Y92,'Cat-4'!$A:$A,0)</f>
        <v>675</v>
      </c>
      <c r="AA92" s="481">
        <f>MATCH(J92,'Cat-4'!$1:$1,0)</f>
        <v>28</v>
      </c>
      <c r="AB92" s="481">
        <f>INDEX('Cat-4'!$1:$1048576,'FAR Working'!Z92,'FAR Working'!AA92)</f>
        <v>102.3</v>
      </c>
      <c r="AC92" s="481">
        <f>MATCH($AC$6,'Cat-4'!$1:$1,0)</f>
        <v>131</v>
      </c>
      <c r="AD92" s="481">
        <f>INDEX('Cat-4'!$1:$1048576,'FAR Working'!Z92,'FAR Working'!AC92)</f>
        <v>116.4</v>
      </c>
      <c r="AE92" s="561">
        <f t="shared" si="63"/>
        <v>1.1378299120234605</v>
      </c>
      <c r="AF92" s="583">
        <f t="shared" si="64"/>
        <v>1.1378299120234605</v>
      </c>
      <c r="AG92" s="601">
        <f t="shared" si="47"/>
        <v>8</v>
      </c>
      <c r="AH92" s="584">
        <f t="shared" si="48"/>
        <v>40</v>
      </c>
      <c r="AI92" s="557">
        <f>INDEX('EL SV'!$K$3:$O$40,MATCH(Y92,'EL SV'!$O$3:$O$40,0),MATCH(IF(F92&gt;2000000,"A",IF(F92&gt;100000,"B",IF(F92&gt;100000,"C","D"))),'EL SV'!$K$3:$O$3,0))</f>
        <v>1</v>
      </c>
      <c r="AJ92" s="600">
        <f t="shared" si="49"/>
        <v>1.1378299120234605</v>
      </c>
      <c r="AK92" s="599">
        <f t="shared" si="50"/>
        <v>351382.35777126101</v>
      </c>
      <c r="AL92" s="599">
        <f t="shared" si="51"/>
        <v>70276.471554252203</v>
      </c>
      <c r="AM92" s="599">
        <f t="shared" si="52"/>
        <v>281105.88621700881</v>
      </c>
      <c r="AN92" s="606">
        <v>0.2</v>
      </c>
      <c r="AO92" s="499">
        <f t="shared" si="53"/>
        <v>224884.70897360705</v>
      </c>
    </row>
    <row r="93" spans="2:41" ht="15">
      <c r="B93" s="458">
        <v>86</v>
      </c>
      <c r="C93" s="490" t="s">
        <v>526</v>
      </c>
      <c r="D93" s="464" t="s">
        <v>253</v>
      </c>
      <c r="E93" s="463" t="s">
        <v>413</v>
      </c>
      <c r="F93" s="486">
        <v>40952</v>
      </c>
      <c r="G93" s="461">
        <v>307357</v>
      </c>
      <c r="H93" s="461">
        <v>15</v>
      </c>
      <c r="I93" s="461">
        <v>110601.14161859074</v>
      </c>
      <c r="J93" s="509">
        <f t="shared" si="61"/>
        <v>40940</v>
      </c>
      <c r="R93" s="524" t="s">
        <v>3235</v>
      </c>
      <c r="S93" s="485">
        <f>MATCH(R93,'CAT-3'!$A:$A,0)</f>
        <v>689</v>
      </c>
      <c r="T93" s="485">
        <f>MATCH($J$9,'CAT-3'!$1:$1,0)</f>
        <v>89</v>
      </c>
      <c r="U93" s="485">
        <f>INDEX('CAT-3'!$1:$1048576,'FAR Working'!S93,'FAR Working'!T93)</f>
        <v>124</v>
      </c>
      <c r="V93" s="485">
        <f>MATCH($V$6,'CAT-3'!$1:$1,0)</f>
        <v>90</v>
      </c>
      <c r="W93" s="485">
        <f>INDEX('CAT-3'!$1:$1048576,'FAR Working'!S93,'FAR Working'!V93)</f>
        <v>122.8</v>
      </c>
      <c r="X93" s="498">
        <f>W93/U93</f>
        <v>0.99032258064516132</v>
      </c>
      <c r="Y93" s="514" t="s">
        <v>1845</v>
      </c>
      <c r="Z93" s="485">
        <f>MATCH(Y93,'Cat-4'!$A:$A,0)</f>
        <v>654</v>
      </c>
      <c r="AA93" s="485">
        <f>MATCH($AA$6,'Cat-4'!$1:$1,0)</f>
        <v>4</v>
      </c>
      <c r="AB93" s="485">
        <f>INDEX('Cat-4'!$1:$1048576,'FAR Working'!Z93,'FAR Working'!AA93)</f>
        <v>94.7</v>
      </c>
      <c r="AC93" s="485">
        <f>MATCH($AC$6,'Cat-4'!$1:$1,0)</f>
        <v>131</v>
      </c>
      <c r="AD93" s="485">
        <f>INDEX('Cat-4'!$1:$1048576,'FAR Working'!Z93,'FAR Working'!AC93)</f>
        <v>113.5</v>
      </c>
      <c r="AE93" s="498">
        <f>AD93/AB93</f>
        <v>1.1985216473072862</v>
      </c>
      <c r="AF93" s="498">
        <f>AE93*X93</f>
        <v>1.1869230507204416</v>
      </c>
      <c r="AG93" s="601">
        <f t="shared" si="47"/>
        <v>10</v>
      </c>
      <c r="AH93" s="584">
        <f t="shared" si="48"/>
        <v>15</v>
      </c>
      <c r="AI93" s="557">
        <f>INDEX('EL SV'!$K$3:$O$40,MATCH(Y93,'EL SV'!$O$3:$O$40,0),MATCH(IF(F93&gt;2000000,"A",IF(F93&gt;100000,"B",IF(F93&gt;100000,"C","D"))),'EL SV'!$K$3:$O$3,0))</f>
        <v>1</v>
      </c>
      <c r="AJ93" s="600">
        <f t="shared" si="49"/>
        <v>1.1869230507204416</v>
      </c>
      <c r="AK93" s="599">
        <f t="shared" si="50"/>
        <v>364809.10810028279</v>
      </c>
      <c r="AL93" s="599">
        <f t="shared" si="51"/>
        <v>243206.07206685521</v>
      </c>
      <c r="AM93" s="599">
        <f t="shared" si="52"/>
        <v>121603.03603342758</v>
      </c>
      <c r="AN93" s="606">
        <v>0.2</v>
      </c>
      <c r="AO93" s="499">
        <f t="shared" si="53"/>
        <v>97282.428826742063</v>
      </c>
    </row>
    <row r="94" spans="2:41" ht="15">
      <c r="B94" s="458">
        <v>87</v>
      </c>
      <c r="C94" s="490" t="s">
        <v>526</v>
      </c>
      <c r="D94" s="471" t="s">
        <v>325</v>
      </c>
      <c r="E94" s="472" t="s">
        <v>462</v>
      </c>
      <c r="F94" s="487">
        <v>36194</v>
      </c>
      <c r="G94" s="473">
        <v>300975</v>
      </c>
      <c r="H94" s="474">
        <v>15</v>
      </c>
      <c r="I94" s="461">
        <v>15049</v>
      </c>
      <c r="J94" s="509">
        <v>36526</v>
      </c>
      <c r="K94" s="563" t="s">
        <v>3839</v>
      </c>
      <c r="L94" s="485">
        <f>MATCH(K94,'CAT-2'!$A:$A,0)</f>
        <v>453</v>
      </c>
      <c r="M94" s="485">
        <f>MATCH(J94,'CAT-2'!$1:$1,0)</f>
        <v>4</v>
      </c>
      <c r="N94" s="485">
        <f>INDEX('CAT-2'!$1:$1048576,'FAR Working'!L94,'FAR Working'!M94)</f>
        <v>116</v>
      </c>
      <c r="O94" s="485">
        <f>MATCH($O$6,'CAT-2'!$1:$1,0)</f>
        <v>63</v>
      </c>
      <c r="P94" s="485">
        <f>INDEX('CAT-2'!$1:$1048576,'FAR Working'!L94,'FAR Working'!O94)</f>
        <v>143</v>
      </c>
      <c r="Q94" s="498">
        <f>P94/N94</f>
        <v>1.2327586206896552</v>
      </c>
      <c r="R94" s="524" t="s">
        <v>3209</v>
      </c>
      <c r="S94" s="485">
        <f>MATCH(R94,'CAT-3'!$A:$A,0)</f>
        <v>674</v>
      </c>
      <c r="T94" s="485">
        <f>MATCH($T$6,'CAT-3'!$1:$1,0)</f>
        <v>4</v>
      </c>
      <c r="U94" s="485">
        <f>INDEX('CAT-3'!$1:$1048576,'FAR Working'!S94,'FAR Working'!T94)</f>
        <v>101.7</v>
      </c>
      <c r="V94" s="485">
        <f>MATCH($V$6,'CAT-3'!$1:$1,0)</f>
        <v>90</v>
      </c>
      <c r="W94" s="485">
        <f>INDEX('CAT-3'!$1:$1048576,'FAR Working'!S94,'FAR Working'!V94)</f>
        <v>131.80000000000001</v>
      </c>
      <c r="X94" s="498">
        <f>W94/U94</f>
        <v>1.2959685349065881</v>
      </c>
      <c r="Y94" s="514" t="s">
        <v>1981</v>
      </c>
      <c r="Z94" s="485">
        <f>MATCH(Y94,'Cat-4'!$A:$A,)</f>
        <v>722</v>
      </c>
      <c r="AA94" s="485">
        <f>MATCH($AA$6,'Cat-4'!$1:$1,0)</f>
        <v>4</v>
      </c>
      <c r="AB94" s="485">
        <f>INDEX('Cat-4'!$1:$1048576,'FAR Working'!Z94,'FAR Working'!AA94)</f>
        <v>102.2</v>
      </c>
      <c r="AC94" s="485">
        <f>MATCH($AC$6,'Cat-4'!$1:$1,0)</f>
        <v>131</v>
      </c>
      <c r="AD94" s="485">
        <f>INDEX('Cat-4'!$1:$1048576,'FAR Working'!Z94,'FAR Working'!AC94)</f>
        <v>126.6</v>
      </c>
      <c r="AE94" s="498">
        <f>AD94/AB94</f>
        <v>1.2387475538160468</v>
      </c>
      <c r="AF94" s="582">
        <f>AE94*X94*Q94</f>
        <v>1.9790433870573156</v>
      </c>
      <c r="AG94" s="601">
        <f t="shared" si="47"/>
        <v>22</v>
      </c>
      <c r="AH94" s="584">
        <f t="shared" si="48"/>
        <v>15</v>
      </c>
      <c r="AI94" s="557">
        <f>INDEX('EL SV'!$K$3:$O$40,MATCH(Y94,'EL SV'!$O$3:$O$40,0),MATCH(IF(F94&gt;2000000,"A",IF(F94&gt;100000,"B",IF(F94&gt;100000,"C","D"))),'EL SV'!$K$3:$O$3,0))</f>
        <v>0.95</v>
      </c>
      <c r="AJ94" s="600">
        <f t="shared" si="49"/>
        <v>1.9790433870573156</v>
      </c>
      <c r="AK94" s="599">
        <f t="shared" si="50"/>
        <v>595642.58341957559</v>
      </c>
      <c r="AL94" s="599">
        <f t="shared" si="51"/>
        <v>565860.45424859668</v>
      </c>
      <c r="AM94" s="599">
        <f t="shared" si="52"/>
        <v>29782.129170978907</v>
      </c>
      <c r="AN94" s="606">
        <v>0.2</v>
      </c>
      <c r="AO94" s="499">
        <f t="shared" si="53"/>
        <v>23825.703336783128</v>
      </c>
    </row>
    <row r="95" spans="2:41" ht="25.5">
      <c r="B95" s="458">
        <v>88</v>
      </c>
      <c r="C95" s="490" t="s">
        <v>526</v>
      </c>
      <c r="D95" s="462" t="s">
        <v>279</v>
      </c>
      <c r="E95" s="463" t="s">
        <v>419</v>
      </c>
      <c r="F95" s="486">
        <v>40952</v>
      </c>
      <c r="G95" s="461">
        <v>278559</v>
      </c>
      <c r="H95" s="461">
        <v>15</v>
      </c>
      <c r="I95" s="461">
        <v>100001.23227045051</v>
      </c>
      <c r="J95" s="509">
        <f t="shared" si="61"/>
        <v>40940</v>
      </c>
      <c r="R95" s="524" t="s">
        <v>3141</v>
      </c>
      <c r="S95" s="485">
        <f>MATCH(R95,'CAT-3'!$A:$A,0)</f>
        <v>635</v>
      </c>
      <c r="T95" s="485">
        <f>MATCH($J$9,'CAT-3'!$1:$1,0)</f>
        <v>89</v>
      </c>
      <c r="U95" s="485">
        <f>INDEX('CAT-3'!$1:$1048576,'FAR Working'!S95,'FAR Working'!T95)</f>
        <v>133.30000000000001</v>
      </c>
      <c r="V95" s="485">
        <f>MATCH($V$6,'CAT-3'!$1:$1,0)</f>
        <v>90</v>
      </c>
      <c r="W95" s="485">
        <f>INDEX('CAT-3'!$1:$1048576,'FAR Working'!S95,'FAR Working'!V95)</f>
        <v>135.30000000000001</v>
      </c>
      <c r="X95" s="498">
        <f>W95/U95</f>
        <v>1.0150037509377345</v>
      </c>
      <c r="Y95" s="514" t="s">
        <v>1763</v>
      </c>
      <c r="Z95" s="485">
        <f>MATCH(Y95,'Cat-4'!$A:$A,0)</f>
        <v>613</v>
      </c>
      <c r="AA95" s="485">
        <f>MATCH($AA$6,'Cat-4'!$1:$1,0)</f>
        <v>4</v>
      </c>
      <c r="AB95" s="485">
        <f>INDEX('Cat-4'!$1:$1048576,'FAR Working'!Z95,'FAR Working'!AA95)</f>
        <v>101.7</v>
      </c>
      <c r="AC95" s="485">
        <f>MATCH($AC$6,'Cat-4'!$1:$1,0)</f>
        <v>131</v>
      </c>
      <c r="AD95" s="485">
        <f>INDEX('Cat-4'!$1:$1048576,'FAR Working'!Z95,'FAR Working'!AC95)</f>
        <v>156.5</v>
      </c>
      <c r="AE95" s="498">
        <f>AD95/AB95</f>
        <v>1.5388397246804326</v>
      </c>
      <c r="AF95" s="498">
        <f>AE95*X95</f>
        <v>1.5619280926426298</v>
      </c>
      <c r="AG95" s="601">
        <f t="shared" si="47"/>
        <v>10</v>
      </c>
      <c r="AH95" s="584">
        <f t="shared" si="48"/>
        <v>15</v>
      </c>
      <c r="AI95" s="557">
        <f>INDEX('EL SV'!$K$3:$O$40,MATCH(Y95,'EL SV'!$O$3:$O$40,0),MATCH(IF(F95&gt;2000000,"A",IF(F95&gt;100000,"B",IF(F95&gt;100000,"C","D"))),'EL SV'!$K$3:$O$3,0))</f>
        <v>0.9</v>
      </c>
      <c r="AJ95" s="600">
        <f t="shared" si="49"/>
        <v>1.5619280926426298</v>
      </c>
      <c r="AK95" s="599">
        <f t="shared" si="50"/>
        <v>435089.12755843828</v>
      </c>
      <c r="AL95" s="599">
        <f t="shared" si="51"/>
        <v>261053.47653506298</v>
      </c>
      <c r="AM95" s="599">
        <f t="shared" si="52"/>
        <v>174035.65102337531</v>
      </c>
      <c r="AN95" s="606">
        <v>0.2</v>
      </c>
      <c r="AO95" s="499">
        <f t="shared" si="53"/>
        <v>139228.52081870026</v>
      </c>
    </row>
    <row r="96" spans="2:41" s="572" customFormat="1" ht="12.75" hidden="1" customHeight="1">
      <c r="B96" s="566">
        <v>89</v>
      </c>
      <c r="C96" s="567" t="s">
        <v>538</v>
      </c>
      <c r="D96" s="577" t="s">
        <v>397</v>
      </c>
      <c r="E96" s="567"/>
      <c r="F96" s="578">
        <v>40967</v>
      </c>
      <c r="G96" s="579">
        <v>276961</v>
      </c>
      <c r="H96" s="580">
        <v>8</v>
      </c>
      <c r="I96" s="579">
        <v>13791</v>
      </c>
      <c r="J96" s="571">
        <f t="shared" si="61"/>
        <v>40940</v>
      </c>
    </row>
    <row r="97" spans="2:41" ht="15">
      <c r="B97" s="458">
        <v>90</v>
      </c>
      <c r="C97" s="490" t="s">
        <v>527</v>
      </c>
      <c r="D97" s="489" t="s">
        <v>216</v>
      </c>
      <c r="E97" s="477"/>
      <c r="F97" s="486">
        <v>40952</v>
      </c>
      <c r="G97" s="477">
        <v>275957.5147670295</v>
      </c>
      <c r="H97" s="477">
        <v>5</v>
      </c>
      <c r="I97" s="477">
        <v>13798</v>
      </c>
      <c r="J97" s="509">
        <f t="shared" si="61"/>
        <v>40940</v>
      </c>
      <c r="R97" s="524" t="s">
        <v>3343</v>
      </c>
      <c r="S97" s="485">
        <f>MATCH(R97,'CAT-3'!$A:$A,0)</f>
        <v>745</v>
      </c>
      <c r="T97" s="485">
        <f>MATCH($J$9,'CAT-3'!$1:$1,0)</f>
        <v>89</v>
      </c>
      <c r="U97" s="485">
        <f>INDEX('CAT-3'!$1:$1048576,'FAR Working'!S97,'FAR Working'!T97)</f>
        <v>130.30000000000001</v>
      </c>
      <c r="V97" s="485">
        <f>MATCH($V$6,'CAT-3'!$1:$1,0)</f>
        <v>90</v>
      </c>
      <c r="W97" s="485">
        <f>INDEX('CAT-3'!$1:$1048576,'FAR Working'!S97,'FAR Working'!V97)</f>
        <v>130.30000000000001</v>
      </c>
      <c r="X97" s="498">
        <f>W97/U97</f>
        <v>1</v>
      </c>
      <c r="Y97" s="514" t="s">
        <v>1863</v>
      </c>
      <c r="Z97" s="485">
        <f>MATCH(Y97,'Cat-4'!$A:$A,0)</f>
        <v>663</v>
      </c>
      <c r="AA97" s="485">
        <f>MATCH($AA$6,'Cat-4'!$1:$1,0)</f>
        <v>4</v>
      </c>
      <c r="AB97" s="485">
        <f>INDEX('Cat-4'!$1:$1048576,'FAR Working'!Z97,'FAR Working'!AA97)</f>
        <v>101.7</v>
      </c>
      <c r="AC97" s="485">
        <f>MATCH($AC$6,'Cat-4'!$1:$1,0)</f>
        <v>131</v>
      </c>
      <c r="AD97" s="485">
        <f>INDEX('Cat-4'!$1:$1048576,'FAR Working'!Z97,'FAR Working'!AC97)</f>
        <v>101.6</v>
      </c>
      <c r="AE97" s="498">
        <f>AD97/AB97</f>
        <v>0.99901671583087504</v>
      </c>
      <c r="AF97" s="498">
        <f>AE97*X97</f>
        <v>0.99901671583087504</v>
      </c>
      <c r="AG97" s="601">
        <f t="shared" ref="AG97:AG160" si="65">$AG$6-(YEAR(J97))</f>
        <v>10</v>
      </c>
      <c r="AH97" s="584">
        <f t="shared" ref="AH97:AH160" si="66">H97</f>
        <v>5</v>
      </c>
      <c r="AI97" s="557">
        <f>INDEX('EL SV'!$K$3:$O$40,MATCH(Y97,'EL SV'!$O$3:$O$40,0),MATCH(IF(F97&gt;2000000,"A",IF(F97&gt;100000,"B",IF(F97&gt;100000,"C","D"))),'EL SV'!$K$3:$O$3,0))</f>
        <v>0.98</v>
      </c>
      <c r="AJ97" s="600">
        <f t="shared" ref="AJ97:AJ160" si="67">AF97</f>
        <v>0.99901671583087504</v>
      </c>
      <c r="AK97" s="599">
        <f t="shared" ref="AK97:AK160" si="68">AJ97*G97</f>
        <v>275686.17011140799</v>
      </c>
      <c r="AL97" s="599">
        <f t="shared" ref="AL97:AL160" si="69">AK97*(AI97/AH97)*(IF(AG97&gt;AH97,AH97,AG97))</f>
        <v>270172.44670917984</v>
      </c>
      <c r="AM97" s="599">
        <f t="shared" ref="AM97:AM160" si="70">AK97-AL97</f>
        <v>5513.7234022281482</v>
      </c>
      <c r="AN97" s="606">
        <v>0.2</v>
      </c>
      <c r="AO97" s="499">
        <f t="shared" ref="AO97:AO160" si="71">AM97*(1-AN97)</f>
        <v>4410.9787217825187</v>
      </c>
    </row>
    <row r="98" spans="2:41" ht="15">
      <c r="B98" s="458">
        <v>91</v>
      </c>
      <c r="C98" s="490" t="s">
        <v>526</v>
      </c>
      <c r="D98" s="459" t="s">
        <v>459</v>
      </c>
      <c r="E98" s="463" t="s">
        <v>460</v>
      </c>
      <c r="F98" s="486">
        <v>37500</v>
      </c>
      <c r="G98" s="461">
        <v>268619</v>
      </c>
      <c r="H98" s="461">
        <v>15</v>
      </c>
      <c r="I98" s="461">
        <v>13431</v>
      </c>
      <c r="J98" s="509">
        <f t="shared" si="61"/>
        <v>37500</v>
      </c>
      <c r="K98" s="563" t="s">
        <v>3857</v>
      </c>
      <c r="L98" s="485">
        <f>MATCH(K98,'CAT-2'!$A:$A,0)</f>
        <v>464</v>
      </c>
      <c r="M98" s="485">
        <f>MATCH(J98,'CAT-2'!$1:$1,0)</f>
        <v>36</v>
      </c>
      <c r="N98" s="581">
        <f>INDEX('CAT-2'!$1:$1048576,'FAR Working'!L98,'FAR Working'!M98)</f>
        <v>141.5</v>
      </c>
      <c r="O98" s="485">
        <f>MATCH($O$6,'CAT-2'!$1:$1,0)</f>
        <v>63</v>
      </c>
      <c r="P98" s="581">
        <f>INDEX('CAT-2'!$1:$1048576,'FAR Working'!L98,'FAR Working'!O98)</f>
        <v>184.5</v>
      </c>
      <c r="Q98" s="498">
        <f>P98/N98</f>
        <v>1.3038869257950529</v>
      </c>
      <c r="R98" s="524" t="s">
        <v>3201</v>
      </c>
      <c r="S98" s="485">
        <f>MATCH(R98,'CAT-3'!$A:$A,0)</f>
        <v>670</v>
      </c>
      <c r="T98" s="485">
        <f>MATCH($T$6,'CAT-3'!$1:$1,0)</f>
        <v>4</v>
      </c>
      <c r="U98" s="485">
        <f>INDEX('CAT-3'!$1:$1048576,'FAR Working'!S98,'FAR Working'!T98)</f>
        <v>100.3</v>
      </c>
      <c r="V98" s="485">
        <f>MATCH($V$6,'CAT-3'!$1:$1,0)</f>
        <v>90</v>
      </c>
      <c r="W98" s="485">
        <f>INDEX('CAT-3'!$1:$1048576,'FAR Working'!S98,'FAR Working'!V98)</f>
        <v>129.30000000000001</v>
      </c>
      <c r="X98" s="498">
        <f>W98/U98</f>
        <v>1.28913260219342</v>
      </c>
      <c r="Y98" s="514" t="s">
        <v>2029</v>
      </c>
      <c r="Z98" s="485">
        <f>MATCH(Y98,'Cat-4'!$A:$A,)</f>
        <v>746</v>
      </c>
      <c r="AA98" s="485">
        <f>MATCH($AA$6,'Cat-4'!$1:$1,0)</f>
        <v>4</v>
      </c>
      <c r="AB98" s="485">
        <f>INDEX('Cat-4'!$1:$1048576,'FAR Working'!Z98,'FAR Working'!AA98)</f>
        <v>99.2</v>
      </c>
      <c r="AC98" s="485">
        <f>MATCH($AC$6,'Cat-4'!$1:$1,0)</f>
        <v>131</v>
      </c>
      <c r="AD98" s="485">
        <f>INDEX('Cat-4'!$1:$1048576,'FAR Working'!Z98,'FAR Working'!AC98)</f>
        <v>122.3</v>
      </c>
      <c r="AE98" s="498">
        <f>AD98/AB98</f>
        <v>1.2328629032258065</v>
      </c>
      <c r="AF98" s="582">
        <f>AE98*X98*Q98</f>
        <v>2.0722984748876594</v>
      </c>
      <c r="AG98" s="601">
        <f t="shared" si="65"/>
        <v>20</v>
      </c>
      <c r="AH98" s="584">
        <f t="shared" si="66"/>
        <v>15</v>
      </c>
      <c r="AI98" s="557">
        <f>INDEX('EL SV'!$K$3:$O$40,MATCH(Y98,'EL SV'!$O$3:$O$40,0),MATCH(IF(F98&gt;2000000,"A",IF(F98&gt;100000,"B",IF(F98&gt;100000,"C","D"))),'EL SV'!$K$3:$O$3,0))</f>
        <v>0.9</v>
      </c>
      <c r="AJ98" s="600">
        <f t="shared" si="67"/>
        <v>2.0722984748876594</v>
      </c>
      <c r="AK98" s="599">
        <f t="shared" si="68"/>
        <v>556658.74402584822</v>
      </c>
      <c r="AL98" s="599">
        <f t="shared" si="69"/>
        <v>500992.86962326342</v>
      </c>
      <c r="AM98" s="599">
        <f t="shared" si="70"/>
        <v>55665.874402584799</v>
      </c>
      <c r="AN98" s="606">
        <v>0.2</v>
      </c>
      <c r="AO98" s="499">
        <f t="shared" si="71"/>
        <v>44532.699522067844</v>
      </c>
    </row>
    <row r="99" spans="2:41" ht="15">
      <c r="B99" s="458">
        <v>92</v>
      </c>
      <c r="C99" s="490" t="s">
        <v>526</v>
      </c>
      <c r="D99" s="459" t="s">
        <v>313</v>
      </c>
      <c r="E99" s="463" t="s">
        <v>404</v>
      </c>
      <c r="F99" s="486">
        <v>41317</v>
      </c>
      <c r="G99" s="461">
        <v>268037</v>
      </c>
      <c r="H99" s="461">
        <v>15</v>
      </c>
      <c r="I99" s="461">
        <v>113699.6401172828</v>
      </c>
      <c r="J99" s="509">
        <f t="shared" si="61"/>
        <v>41306</v>
      </c>
      <c r="Y99" s="514" t="s">
        <v>2025</v>
      </c>
      <c r="Z99" s="481">
        <f>MATCH(Y99,'Cat-4'!$A:$A,0)</f>
        <v>744</v>
      </c>
      <c r="AA99" s="481">
        <f>MATCH(J99,'Cat-4'!$1:$1,0)</f>
        <v>14</v>
      </c>
      <c r="AB99" s="481">
        <f>INDEX('Cat-4'!$1:$1048576,'FAR Working'!Z99,'FAR Working'!AA99)</f>
        <v>104.1</v>
      </c>
      <c r="AC99" s="481">
        <f>MATCH($AC$6,'Cat-4'!$1:$1,0)</f>
        <v>131</v>
      </c>
      <c r="AD99" s="481">
        <f>INDEX('Cat-4'!$1:$1048576,'FAR Working'!Z99,'FAR Working'!AC99)</f>
        <v>139.4</v>
      </c>
      <c r="AE99" s="561">
        <f t="shared" ref="AE99:AE100" si="72">AD99/AB99</f>
        <v>1.3390970220941403</v>
      </c>
      <c r="AF99" s="583">
        <f t="shared" ref="AF99:AF100" si="73">AE99</f>
        <v>1.3390970220941403</v>
      </c>
      <c r="AG99" s="601">
        <f t="shared" si="65"/>
        <v>9</v>
      </c>
      <c r="AH99" s="584">
        <f t="shared" si="66"/>
        <v>15</v>
      </c>
      <c r="AI99" s="557">
        <f>INDEX('EL SV'!$K$3:$O$40,MATCH(Y99,'EL SV'!$O$3:$O$40,0),MATCH(IF(F99&gt;2000000,"A",IF(F99&gt;100000,"B",IF(F99&gt;100000,"C","D"))),'EL SV'!$K$3:$O$3,0))</f>
        <v>0.9</v>
      </c>
      <c r="AJ99" s="600">
        <f t="shared" si="67"/>
        <v>1.3390970220941403</v>
      </c>
      <c r="AK99" s="599">
        <f t="shared" si="68"/>
        <v>358927.54851104709</v>
      </c>
      <c r="AL99" s="599">
        <f t="shared" si="69"/>
        <v>193820.87619596542</v>
      </c>
      <c r="AM99" s="599">
        <f t="shared" si="70"/>
        <v>165106.67231508167</v>
      </c>
      <c r="AN99" s="606">
        <v>0.2</v>
      </c>
      <c r="AO99" s="499">
        <f t="shared" si="71"/>
        <v>132085.33785206534</v>
      </c>
    </row>
    <row r="100" spans="2:41" ht="15">
      <c r="B100" s="458">
        <v>93</v>
      </c>
      <c r="C100" s="490" t="s">
        <v>526</v>
      </c>
      <c r="D100" s="459" t="s">
        <v>320</v>
      </c>
      <c r="E100" s="460" t="s">
        <v>462</v>
      </c>
      <c r="F100" s="486">
        <v>42004</v>
      </c>
      <c r="G100" s="461">
        <v>265140</v>
      </c>
      <c r="H100" s="461">
        <v>15</v>
      </c>
      <c r="I100" s="461">
        <v>143387.96798303432</v>
      </c>
      <c r="J100" s="509">
        <f t="shared" si="61"/>
        <v>41974</v>
      </c>
      <c r="Y100" s="514" t="s">
        <v>1821</v>
      </c>
      <c r="Z100" s="481">
        <f>MATCH(Y100,'Cat-4'!$A:$A,0)</f>
        <v>642</v>
      </c>
      <c r="AA100" s="481">
        <f>MATCH(J100,'Cat-4'!$1:$1,0)</f>
        <v>36</v>
      </c>
      <c r="AB100" s="481">
        <f>INDEX('Cat-4'!$1:$1048576,'FAR Working'!Z100,'FAR Working'!AA100)</f>
        <v>93</v>
      </c>
      <c r="AC100" s="481">
        <f>MATCH($AC$6,'Cat-4'!$1:$1,0)</f>
        <v>131</v>
      </c>
      <c r="AD100" s="481">
        <f>INDEX('Cat-4'!$1:$1048576,'FAR Working'!Z100,'FAR Working'!AC100)</f>
        <v>87</v>
      </c>
      <c r="AE100" s="561">
        <f t="shared" si="72"/>
        <v>0.93548387096774188</v>
      </c>
      <c r="AF100" s="583">
        <f t="shared" si="73"/>
        <v>0.93548387096774188</v>
      </c>
      <c r="AG100" s="601">
        <f t="shared" si="65"/>
        <v>8</v>
      </c>
      <c r="AH100" s="584">
        <f t="shared" si="66"/>
        <v>15</v>
      </c>
      <c r="AI100" s="557">
        <f>INDEX('EL SV'!$K$3:$O$40,MATCH(Y100,'EL SV'!$O$3:$O$40,0),MATCH(IF(F100&gt;2000000,"A",IF(F100&gt;100000,"B",IF(F100&gt;100000,"C","D"))),'EL SV'!$K$3:$O$3,0))</f>
        <v>0.95</v>
      </c>
      <c r="AJ100" s="600">
        <f t="shared" si="67"/>
        <v>0.93548387096774188</v>
      </c>
      <c r="AK100" s="599">
        <f t="shared" si="68"/>
        <v>248034.19354838709</v>
      </c>
      <c r="AL100" s="599">
        <f t="shared" si="69"/>
        <v>125670.65806451612</v>
      </c>
      <c r="AM100" s="599">
        <f t="shared" si="70"/>
        <v>122363.53548387098</v>
      </c>
      <c r="AN100" s="606">
        <v>0.2</v>
      </c>
      <c r="AO100" s="499">
        <f t="shared" si="71"/>
        <v>97890.828387096786</v>
      </c>
    </row>
    <row r="101" spans="2:41" ht="15">
      <c r="B101" s="458">
        <v>94</v>
      </c>
      <c r="C101" s="490" t="s">
        <v>529</v>
      </c>
      <c r="D101" s="458" t="s">
        <v>193</v>
      </c>
      <c r="E101" s="491"/>
      <c r="F101" s="486">
        <v>40952</v>
      </c>
      <c r="G101" s="478">
        <v>262784</v>
      </c>
      <c r="H101" s="477">
        <v>3</v>
      </c>
      <c r="I101" s="478">
        <v>13139</v>
      </c>
      <c r="J101" s="509">
        <f t="shared" si="61"/>
        <v>40940</v>
      </c>
      <c r="R101" s="524" t="s">
        <v>3363</v>
      </c>
      <c r="S101" s="485">
        <f>MATCH(R101,'CAT-3'!$A:$A,0)</f>
        <v>756</v>
      </c>
      <c r="T101" s="485">
        <f>MATCH($J$9,'CAT-3'!$1:$1,0)</f>
        <v>89</v>
      </c>
      <c r="U101" s="485">
        <f>INDEX('CAT-3'!$1:$1048576,'FAR Working'!S101,'FAR Working'!T101)</f>
        <v>87</v>
      </c>
      <c r="V101" s="485">
        <f>MATCH($V$6,'CAT-3'!$1:$1,0)</f>
        <v>90</v>
      </c>
      <c r="W101" s="485">
        <f>INDEX('CAT-3'!$1:$1048576,'FAR Working'!S101,'FAR Working'!V101)</f>
        <v>87</v>
      </c>
      <c r="X101" s="498">
        <f t="shared" ref="X101:X118" si="74">W101/U101</f>
        <v>1</v>
      </c>
      <c r="Y101" s="514" t="s">
        <v>1827</v>
      </c>
      <c r="Z101" s="485">
        <f>MATCH(Y101,'Cat-4'!$A:$A,0)</f>
        <v>645</v>
      </c>
      <c r="AA101" s="485">
        <f>MATCH($AA$6,'Cat-4'!$1:$1,0)</f>
        <v>4</v>
      </c>
      <c r="AB101" s="485">
        <f>INDEX('Cat-4'!$1:$1048576,'FAR Working'!Z101,'FAR Working'!AA101)</f>
        <v>100.5</v>
      </c>
      <c r="AC101" s="485">
        <f>MATCH($AC$6,'Cat-4'!$1:$1,0)</f>
        <v>131</v>
      </c>
      <c r="AD101" s="485">
        <f>INDEX('Cat-4'!$1:$1048576,'FAR Working'!Z101,'FAR Working'!AC101)</f>
        <v>115.6</v>
      </c>
      <c r="AE101" s="498">
        <f t="shared" ref="AE101:AE121" si="75">AD101/AB101</f>
        <v>1.1502487562189054</v>
      </c>
      <c r="AF101" s="498">
        <f t="shared" ref="AF101:AF118" si="76">AE101*X101</f>
        <v>1.1502487562189054</v>
      </c>
      <c r="AG101" s="601">
        <f t="shared" si="65"/>
        <v>10</v>
      </c>
      <c r="AH101" s="584">
        <f t="shared" si="66"/>
        <v>3</v>
      </c>
      <c r="AI101" s="557">
        <f>INDEX('EL SV'!$K$3:$O$40,MATCH(Y101,'EL SV'!$O$3:$O$40,0),MATCH(IF(F101&gt;2000000,"A",IF(F101&gt;100000,"B",IF(F101&gt;100000,"C","D"))),'EL SV'!$K$3:$O$3,0))</f>
        <v>0.98</v>
      </c>
      <c r="AJ101" s="600">
        <f t="shared" si="67"/>
        <v>1.1502487562189054</v>
      </c>
      <c r="AK101" s="599">
        <f t="shared" si="68"/>
        <v>302266.96915422886</v>
      </c>
      <c r="AL101" s="599">
        <f t="shared" si="69"/>
        <v>296221.62977114425</v>
      </c>
      <c r="AM101" s="599">
        <f t="shared" si="70"/>
        <v>6045.339383084618</v>
      </c>
      <c r="AN101" s="606">
        <v>0.2</v>
      </c>
      <c r="AO101" s="499">
        <f t="shared" si="71"/>
        <v>4836.271506467695</v>
      </c>
    </row>
    <row r="102" spans="2:41" ht="15">
      <c r="B102" s="458">
        <v>95</v>
      </c>
      <c r="C102" s="490" t="s">
        <v>526</v>
      </c>
      <c r="D102" s="464" t="s">
        <v>297</v>
      </c>
      <c r="E102" s="463"/>
      <c r="F102" s="486">
        <v>40952</v>
      </c>
      <c r="G102" s="461">
        <v>258736</v>
      </c>
      <c r="H102" s="461">
        <v>15</v>
      </c>
      <c r="I102" s="461">
        <v>74567.790353059303</v>
      </c>
      <c r="J102" s="509">
        <f t="shared" si="61"/>
        <v>40940</v>
      </c>
      <c r="R102" s="524" t="s">
        <v>3235</v>
      </c>
      <c r="S102" s="485">
        <f>MATCH(R102,'CAT-3'!$A:$A,0)</f>
        <v>689</v>
      </c>
      <c r="T102" s="485">
        <f>MATCH($J$9,'CAT-3'!$1:$1,0)</f>
        <v>89</v>
      </c>
      <c r="U102" s="485">
        <f>INDEX('CAT-3'!$1:$1048576,'FAR Working'!S102,'FAR Working'!T102)</f>
        <v>124</v>
      </c>
      <c r="V102" s="485">
        <f>MATCH($V$6,'CAT-3'!$1:$1,0)</f>
        <v>90</v>
      </c>
      <c r="W102" s="485">
        <f>INDEX('CAT-3'!$1:$1048576,'FAR Working'!S102,'FAR Working'!V102)</f>
        <v>122.8</v>
      </c>
      <c r="X102" s="498">
        <f t="shared" si="74"/>
        <v>0.99032258064516132</v>
      </c>
      <c r="Y102" s="514" t="s">
        <v>1845</v>
      </c>
      <c r="Z102" s="485">
        <f>MATCH(Y102,'Cat-4'!$A:$A,0)</f>
        <v>654</v>
      </c>
      <c r="AA102" s="485">
        <f>MATCH($AA$6,'Cat-4'!$1:$1,0)</f>
        <v>4</v>
      </c>
      <c r="AB102" s="485">
        <f>INDEX('Cat-4'!$1:$1048576,'FAR Working'!Z102,'FAR Working'!AA102)</f>
        <v>94.7</v>
      </c>
      <c r="AC102" s="485">
        <f>MATCH($AC$6,'Cat-4'!$1:$1,0)</f>
        <v>131</v>
      </c>
      <c r="AD102" s="485">
        <f>INDEX('Cat-4'!$1:$1048576,'FAR Working'!Z102,'FAR Working'!AC102)</f>
        <v>113.5</v>
      </c>
      <c r="AE102" s="498">
        <f t="shared" si="75"/>
        <v>1.1985216473072862</v>
      </c>
      <c r="AF102" s="498">
        <f t="shared" si="76"/>
        <v>1.1869230507204416</v>
      </c>
      <c r="AG102" s="601">
        <f t="shared" si="65"/>
        <v>10</v>
      </c>
      <c r="AH102" s="584">
        <f t="shared" si="66"/>
        <v>15</v>
      </c>
      <c r="AI102" s="557">
        <f>INDEX('EL SV'!$K$3:$O$40,MATCH(Y102,'EL SV'!$O$3:$O$40,0),MATCH(IF(F102&gt;2000000,"A",IF(F102&gt;100000,"B",IF(F102&gt;100000,"C","D"))),'EL SV'!$K$3:$O$3,0))</f>
        <v>1</v>
      </c>
      <c r="AJ102" s="600">
        <f t="shared" si="67"/>
        <v>1.1869230507204416</v>
      </c>
      <c r="AK102" s="599">
        <f t="shared" si="68"/>
        <v>307099.72245120414</v>
      </c>
      <c r="AL102" s="599">
        <f t="shared" si="69"/>
        <v>204733.14830080274</v>
      </c>
      <c r="AM102" s="599">
        <f t="shared" si="70"/>
        <v>102366.5741504014</v>
      </c>
      <c r="AN102" s="606">
        <v>0.2</v>
      </c>
      <c r="AO102" s="499">
        <f t="shared" si="71"/>
        <v>81893.259320321129</v>
      </c>
    </row>
    <row r="103" spans="2:41" ht="25.5">
      <c r="B103" s="458">
        <v>96</v>
      </c>
      <c r="C103" s="490" t="s">
        <v>526</v>
      </c>
      <c r="D103" s="464" t="s">
        <v>298</v>
      </c>
      <c r="E103" s="463"/>
      <c r="F103" s="486">
        <v>40953</v>
      </c>
      <c r="G103" s="461">
        <v>225591</v>
      </c>
      <c r="H103" s="461">
        <v>15</v>
      </c>
      <c r="I103" s="461">
        <v>81178.269240552821</v>
      </c>
      <c r="J103" s="509">
        <f t="shared" si="61"/>
        <v>40940</v>
      </c>
      <c r="R103" s="524" t="s">
        <v>3154</v>
      </c>
      <c r="S103" s="485">
        <f>MATCH(R103,'CAT-3'!$A:$A,0)</f>
        <v>642</v>
      </c>
      <c r="T103" s="485">
        <f>MATCH($J$9,'CAT-3'!$1:$1,0)</f>
        <v>89</v>
      </c>
      <c r="U103" s="485">
        <f>INDEX('CAT-3'!$1:$1048576,'FAR Working'!S103,'FAR Working'!T103)</f>
        <v>126.3</v>
      </c>
      <c r="V103" s="485">
        <f>MATCH($V$6,'CAT-3'!$1:$1,0)</f>
        <v>90</v>
      </c>
      <c r="W103" s="485">
        <f>INDEX('CAT-3'!$1:$1048576,'FAR Working'!S103,'FAR Working'!V103)</f>
        <v>126.4</v>
      </c>
      <c r="X103" s="498">
        <f t="shared" si="74"/>
        <v>1.0007917656373715</v>
      </c>
      <c r="Y103" s="514" t="s">
        <v>1981</v>
      </c>
      <c r="Z103" s="485">
        <f>MATCH(Y103,'Cat-4'!$A:$A,0)</f>
        <v>722</v>
      </c>
      <c r="AA103" s="485">
        <f>MATCH($AA$6,'Cat-4'!$1:$1,0)</f>
        <v>4</v>
      </c>
      <c r="AB103" s="485">
        <f>INDEX('Cat-4'!$1:$1048576,'FAR Working'!Z103,'FAR Working'!AA103)</f>
        <v>102.2</v>
      </c>
      <c r="AC103" s="485">
        <f>MATCH($AC$6,'Cat-4'!$1:$1,0)</f>
        <v>131</v>
      </c>
      <c r="AD103" s="485">
        <f>INDEX('Cat-4'!$1:$1048576,'FAR Working'!Z103,'FAR Working'!AC103)</f>
        <v>126.6</v>
      </c>
      <c r="AE103" s="498">
        <f t="shared" si="75"/>
        <v>1.2387475538160468</v>
      </c>
      <c r="AF103" s="498">
        <f t="shared" si="76"/>
        <v>1.2397283515625364</v>
      </c>
      <c r="AG103" s="601">
        <f t="shared" si="65"/>
        <v>10</v>
      </c>
      <c r="AH103" s="584">
        <f t="shared" si="66"/>
        <v>15</v>
      </c>
      <c r="AI103" s="557">
        <f>INDEX('EL SV'!$K$3:$O$40,MATCH(Y103,'EL SV'!$O$3:$O$40,0),MATCH(IF(F103&gt;2000000,"A",IF(F103&gt;100000,"B",IF(F103&gt;100000,"C","D"))),'EL SV'!$K$3:$O$3,0))</f>
        <v>0.95</v>
      </c>
      <c r="AJ103" s="600">
        <f t="shared" si="67"/>
        <v>1.2397283515625364</v>
      </c>
      <c r="AK103" s="599">
        <f t="shared" si="68"/>
        <v>279671.55855734413</v>
      </c>
      <c r="AL103" s="599">
        <f t="shared" si="69"/>
        <v>177125.32041965125</v>
      </c>
      <c r="AM103" s="599">
        <f t="shared" si="70"/>
        <v>102546.23813769288</v>
      </c>
      <c r="AN103" s="606">
        <v>0.2</v>
      </c>
      <c r="AO103" s="499">
        <f t="shared" si="71"/>
        <v>82036.990510154312</v>
      </c>
    </row>
    <row r="104" spans="2:41" ht="25.5">
      <c r="B104" s="458">
        <v>97</v>
      </c>
      <c r="C104" s="490" t="s">
        <v>526</v>
      </c>
      <c r="D104" s="467" t="s">
        <v>249</v>
      </c>
      <c r="E104" s="463" t="s">
        <v>407</v>
      </c>
      <c r="F104" s="486">
        <v>40952</v>
      </c>
      <c r="G104" s="461">
        <v>194291</v>
      </c>
      <c r="H104" s="461">
        <v>15</v>
      </c>
      <c r="I104" s="461">
        <v>69915.111559873156</v>
      </c>
      <c r="J104" s="509">
        <f t="shared" si="61"/>
        <v>40940</v>
      </c>
      <c r="R104" s="524" t="s">
        <v>3165</v>
      </c>
      <c r="S104" s="485">
        <f>MATCH(R104,'CAT-3'!$A:$A,0)</f>
        <v>651</v>
      </c>
      <c r="T104" s="485">
        <f>MATCH($J$9,'CAT-3'!$1:$1,0)</f>
        <v>89</v>
      </c>
      <c r="U104" s="485">
        <f>INDEX('CAT-3'!$1:$1048576,'FAR Working'!S104,'FAR Working'!T104)</f>
        <v>181.7</v>
      </c>
      <c r="V104" s="485">
        <f>MATCH($V$6,'CAT-3'!$1:$1,0)</f>
        <v>90</v>
      </c>
      <c r="W104" s="485">
        <f>INDEX('CAT-3'!$1:$1048576,'FAR Working'!S104,'FAR Working'!V104)</f>
        <v>181.7</v>
      </c>
      <c r="X104" s="498">
        <f t="shared" si="74"/>
        <v>1</v>
      </c>
      <c r="Y104" s="562" t="s">
        <v>2021</v>
      </c>
      <c r="Z104" s="485">
        <f>MATCH(Y104,'Cat-4'!$A:$A,0)</f>
        <v>742</v>
      </c>
      <c r="AA104" s="485">
        <f>MATCH($AA$6,'Cat-4'!$1:$1,0)</f>
        <v>4</v>
      </c>
      <c r="AB104" s="485">
        <f>INDEX('Cat-4'!$1:$1048576,'FAR Working'!Z104,'FAR Working'!AA104)</f>
        <v>114.9</v>
      </c>
      <c r="AC104" s="485">
        <f>MATCH($AC$6,'Cat-4'!$1:$1,0)</f>
        <v>131</v>
      </c>
      <c r="AD104" s="485">
        <f>INDEX('Cat-4'!$1:$1048576,'FAR Working'!Z104,'FAR Working'!AC104)</f>
        <v>80.900000000000006</v>
      </c>
      <c r="AE104" s="498">
        <f t="shared" si="75"/>
        <v>0.7040905134899913</v>
      </c>
      <c r="AF104" s="498">
        <f t="shared" si="76"/>
        <v>0.7040905134899913</v>
      </c>
      <c r="AG104" s="601">
        <f t="shared" si="65"/>
        <v>10</v>
      </c>
      <c r="AH104" s="584">
        <f t="shared" si="66"/>
        <v>15</v>
      </c>
      <c r="AI104" s="557">
        <f>INDEX('EL SV'!$K$3:$O$40,MATCH(Y104,'EL SV'!$O$3:$O$40,0),MATCH(IF(F104&gt;2000000,"A",IF(F104&gt;100000,"B",IF(F104&gt;100000,"C","D"))),'EL SV'!$K$3:$O$3,0))</f>
        <v>0.95</v>
      </c>
      <c r="AJ104" s="600">
        <f t="shared" si="67"/>
        <v>0.7040905134899913</v>
      </c>
      <c r="AK104" s="599">
        <f t="shared" si="68"/>
        <v>136798.44995648391</v>
      </c>
      <c r="AL104" s="599">
        <f t="shared" si="69"/>
        <v>86639.018305773134</v>
      </c>
      <c r="AM104" s="599">
        <f t="shared" si="70"/>
        <v>50159.431650710772</v>
      </c>
      <c r="AN104" s="606">
        <v>0.2</v>
      </c>
      <c r="AO104" s="499">
        <f t="shared" si="71"/>
        <v>40127.545320568621</v>
      </c>
    </row>
    <row r="105" spans="2:41" ht="15">
      <c r="B105" s="458">
        <v>98</v>
      </c>
      <c r="C105" s="490" t="s">
        <v>526</v>
      </c>
      <c r="D105" s="464" t="s">
        <v>248</v>
      </c>
      <c r="E105" s="463" t="s">
        <v>406</v>
      </c>
      <c r="F105" s="486">
        <v>40952</v>
      </c>
      <c r="G105" s="461">
        <v>194191</v>
      </c>
      <c r="H105" s="461">
        <v>15</v>
      </c>
      <c r="I105" s="461">
        <v>69878.723428170022</v>
      </c>
      <c r="J105" s="509">
        <f t="shared" si="61"/>
        <v>40940</v>
      </c>
      <c r="R105" s="524" t="s">
        <v>3165</v>
      </c>
      <c r="S105" s="485">
        <f>MATCH(R105,'CAT-3'!$A:$A,0)</f>
        <v>651</v>
      </c>
      <c r="T105" s="485">
        <f>MATCH($J$9,'CAT-3'!$1:$1,0)</f>
        <v>89</v>
      </c>
      <c r="U105" s="485">
        <f>INDEX('CAT-3'!$1:$1048576,'FAR Working'!S105,'FAR Working'!T105)</f>
        <v>181.7</v>
      </c>
      <c r="V105" s="485">
        <f>MATCH($V$6,'CAT-3'!$1:$1,0)</f>
        <v>90</v>
      </c>
      <c r="W105" s="485">
        <f>INDEX('CAT-3'!$1:$1048576,'FAR Working'!S105,'FAR Working'!V105)</f>
        <v>181.7</v>
      </c>
      <c r="X105" s="498">
        <f t="shared" si="74"/>
        <v>1</v>
      </c>
      <c r="Y105" s="562" t="s">
        <v>2021</v>
      </c>
      <c r="Z105" s="485">
        <f>MATCH(Y105,'Cat-4'!$A:$A,0)</f>
        <v>742</v>
      </c>
      <c r="AA105" s="485">
        <f>MATCH($AA$6,'Cat-4'!$1:$1,0)</f>
        <v>4</v>
      </c>
      <c r="AB105" s="485">
        <f>INDEX('Cat-4'!$1:$1048576,'FAR Working'!Z105,'FAR Working'!AA105)</f>
        <v>114.9</v>
      </c>
      <c r="AC105" s="485">
        <f>MATCH($AC$6,'Cat-4'!$1:$1,0)</f>
        <v>131</v>
      </c>
      <c r="AD105" s="485">
        <f>INDEX('Cat-4'!$1:$1048576,'FAR Working'!Z105,'FAR Working'!AC105)</f>
        <v>80.900000000000006</v>
      </c>
      <c r="AE105" s="498">
        <f t="shared" si="75"/>
        <v>0.7040905134899913</v>
      </c>
      <c r="AF105" s="498">
        <f t="shared" si="76"/>
        <v>0.7040905134899913</v>
      </c>
      <c r="AG105" s="601">
        <f t="shared" si="65"/>
        <v>10</v>
      </c>
      <c r="AH105" s="584">
        <f t="shared" si="66"/>
        <v>15</v>
      </c>
      <c r="AI105" s="557">
        <f>INDEX('EL SV'!$K$3:$O$40,MATCH(Y105,'EL SV'!$O$3:$O$40,0),MATCH(IF(F105&gt;2000000,"A",IF(F105&gt;100000,"B",IF(F105&gt;100000,"C","D"))),'EL SV'!$K$3:$O$3,0))</f>
        <v>0.95</v>
      </c>
      <c r="AJ105" s="600">
        <f t="shared" si="67"/>
        <v>0.7040905134899913</v>
      </c>
      <c r="AK105" s="599">
        <f t="shared" si="68"/>
        <v>136728.0409051349</v>
      </c>
      <c r="AL105" s="599">
        <f t="shared" si="69"/>
        <v>86594.425906585413</v>
      </c>
      <c r="AM105" s="599">
        <f t="shared" si="70"/>
        <v>50133.614998549485</v>
      </c>
      <c r="AN105" s="606">
        <v>0.2</v>
      </c>
      <c r="AO105" s="499">
        <f t="shared" si="71"/>
        <v>40106.891998839594</v>
      </c>
    </row>
    <row r="106" spans="2:41" ht="15">
      <c r="B106" s="458">
        <v>99</v>
      </c>
      <c r="C106" s="490" t="s">
        <v>527</v>
      </c>
      <c r="D106" s="489" t="s">
        <v>222</v>
      </c>
      <c r="E106" s="477"/>
      <c r="F106" s="486">
        <v>40952</v>
      </c>
      <c r="G106" s="477">
        <v>193194.44934442278</v>
      </c>
      <c r="H106" s="477">
        <v>5</v>
      </c>
      <c r="I106" s="477">
        <v>9660</v>
      </c>
      <c r="J106" s="509">
        <f t="shared" si="61"/>
        <v>40940</v>
      </c>
      <c r="R106" s="524" t="s">
        <v>3231</v>
      </c>
      <c r="S106" s="485">
        <f>MATCH(R106,'CAT-3'!$A:$A,0)</f>
        <v>686</v>
      </c>
      <c r="T106" s="485">
        <f>MATCH($J$9,'CAT-3'!$1:$1,0)</f>
        <v>89</v>
      </c>
      <c r="U106" s="485">
        <f>INDEX('CAT-3'!$1:$1048576,'FAR Working'!S106,'FAR Working'!T106)</f>
        <v>103.4</v>
      </c>
      <c r="V106" s="485">
        <f>MATCH($V$6,'CAT-3'!$1:$1,0)</f>
        <v>90</v>
      </c>
      <c r="W106" s="485">
        <f>INDEX('CAT-3'!$1:$1048576,'FAR Working'!S106,'FAR Working'!V106)</f>
        <v>103.4</v>
      </c>
      <c r="X106" s="498">
        <f t="shared" si="74"/>
        <v>1</v>
      </c>
      <c r="Y106" s="514" t="s">
        <v>1843</v>
      </c>
      <c r="Z106" s="485">
        <f>MATCH(Y106,'Cat-4'!$A:$A,0)</f>
        <v>653</v>
      </c>
      <c r="AA106" s="485">
        <f>MATCH($AA$6,'Cat-4'!$1:$1,0)</f>
        <v>4</v>
      </c>
      <c r="AB106" s="485">
        <f>INDEX('Cat-4'!$1:$1048576,'FAR Working'!Z106,'FAR Working'!AA106)</f>
        <v>100.8</v>
      </c>
      <c r="AC106" s="485">
        <f>MATCH($AC$6,'Cat-4'!$1:$1,0)</f>
        <v>131</v>
      </c>
      <c r="AD106" s="485">
        <f>INDEX('Cat-4'!$1:$1048576,'FAR Working'!Z106,'FAR Working'!AC106)</f>
        <v>120.4</v>
      </c>
      <c r="AE106" s="498">
        <f t="shared" si="75"/>
        <v>1.1944444444444446</v>
      </c>
      <c r="AF106" s="498">
        <f t="shared" si="76"/>
        <v>1.1944444444444446</v>
      </c>
      <c r="AG106" s="601">
        <f t="shared" si="65"/>
        <v>10</v>
      </c>
      <c r="AH106" s="584">
        <f t="shared" si="66"/>
        <v>5</v>
      </c>
      <c r="AI106" s="557">
        <f>INDEX('EL SV'!$K$3:$O$40,MATCH(Y106,'EL SV'!$O$3:$O$40,0),MATCH(IF(F106&gt;2000000,"A",IF(F106&gt;100000,"B",IF(F106&gt;100000,"C","D"))),'EL SV'!$K$3:$O$3,0))</f>
        <v>0.9</v>
      </c>
      <c r="AJ106" s="600">
        <f t="shared" si="67"/>
        <v>1.1944444444444446</v>
      </c>
      <c r="AK106" s="599">
        <f t="shared" si="68"/>
        <v>230760.03671694949</v>
      </c>
      <c r="AL106" s="599">
        <f t="shared" si="69"/>
        <v>207684.03304525453</v>
      </c>
      <c r="AM106" s="599">
        <f t="shared" si="70"/>
        <v>23076.003671694954</v>
      </c>
      <c r="AN106" s="606">
        <v>0.2</v>
      </c>
      <c r="AO106" s="499">
        <f t="shared" si="71"/>
        <v>18460.802937355966</v>
      </c>
    </row>
    <row r="107" spans="2:41" ht="15">
      <c r="B107" s="458">
        <v>100</v>
      </c>
      <c r="C107" s="490" t="s">
        <v>527</v>
      </c>
      <c r="D107" s="489" t="s">
        <v>221</v>
      </c>
      <c r="E107" s="477"/>
      <c r="F107" s="486">
        <v>40952</v>
      </c>
      <c r="G107" s="477">
        <v>191879.6668298617</v>
      </c>
      <c r="H107" s="477">
        <v>5</v>
      </c>
      <c r="I107" s="477">
        <v>9594</v>
      </c>
      <c r="J107" s="509">
        <f t="shared" si="61"/>
        <v>40940</v>
      </c>
      <c r="R107" s="524" t="s">
        <v>3231</v>
      </c>
      <c r="S107" s="485">
        <f>MATCH(R107,'CAT-3'!$A:$A,0)</f>
        <v>686</v>
      </c>
      <c r="T107" s="485">
        <f>MATCH($J$9,'CAT-3'!$1:$1,0)</f>
        <v>89</v>
      </c>
      <c r="U107" s="485">
        <f>INDEX('CAT-3'!$1:$1048576,'FAR Working'!S107,'FAR Working'!T107)</f>
        <v>103.4</v>
      </c>
      <c r="V107" s="485">
        <f>MATCH($V$6,'CAT-3'!$1:$1,0)</f>
        <v>90</v>
      </c>
      <c r="W107" s="485">
        <f>INDEX('CAT-3'!$1:$1048576,'FAR Working'!S107,'FAR Working'!V107)</f>
        <v>103.4</v>
      </c>
      <c r="X107" s="498">
        <f t="shared" si="74"/>
        <v>1</v>
      </c>
      <c r="Y107" s="514" t="s">
        <v>1843</v>
      </c>
      <c r="Z107" s="485">
        <f>MATCH(Y107,'Cat-4'!$A:$A,0)</f>
        <v>653</v>
      </c>
      <c r="AA107" s="485">
        <f>MATCH($AA$6,'Cat-4'!$1:$1,0)</f>
        <v>4</v>
      </c>
      <c r="AB107" s="485">
        <f>INDEX('Cat-4'!$1:$1048576,'FAR Working'!Z107,'FAR Working'!AA107)</f>
        <v>100.8</v>
      </c>
      <c r="AC107" s="485">
        <f>MATCH($AC$6,'Cat-4'!$1:$1,0)</f>
        <v>131</v>
      </c>
      <c r="AD107" s="485">
        <f>INDEX('Cat-4'!$1:$1048576,'FAR Working'!Z107,'FAR Working'!AC107)</f>
        <v>120.4</v>
      </c>
      <c r="AE107" s="498">
        <f t="shared" si="75"/>
        <v>1.1944444444444446</v>
      </c>
      <c r="AF107" s="498">
        <f t="shared" si="76"/>
        <v>1.1944444444444446</v>
      </c>
      <c r="AG107" s="601">
        <f t="shared" si="65"/>
        <v>10</v>
      </c>
      <c r="AH107" s="584">
        <f t="shared" si="66"/>
        <v>5</v>
      </c>
      <c r="AI107" s="557">
        <f>INDEX('EL SV'!$K$3:$O$40,MATCH(Y107,'EL SV'!$O$3:$O$40,0),MATCH(IF(F107&gt;2000000,"A",IF(F107&gt;100000,"B",IF(F107&gt;100000,"C","D"))),'EL SV'!$K$3:$O$3,0))</f>
        <v>0.9</v>
      </c>
      <c r="AJ107" s="600">
        <f t="shared" si="67"/>
        <v>1.1944444444444446</v>
      </c>
      <c r="AK107" s="599">
        <f t="shared" si="68"/>
        <v>229189.6020467793</v>
      </c>
      <c r="AL107" s="599">
        <f t="shared" si="69"/>
        <v>206270.64184210135</v>
      </c>
      <c r="AM107" s="599">
        <f t="shared" si="70"/>
        <v>22918.960204677947</v>
      </c>
      <c r="AN107" s="606">
        <v>0.2</v>
      </c>
      <c r="AO107" s="499">
        <f t="shared" si="71"/>
        <v>18335.168163742357</v>
      </c>
    </row>
    <row r="108" spans="2:41" ht="15">
      <c r="B108" s="458">
        <v>101</v>
      </c>
      <c r="C108" s="490" t="s">
        <v>114</v>
      </c>
      <c r="D108" s="458" t="s">
        <v>125</v>
      </c>
      <c r="E108" s="460" t="s">
        <v>417</v>
      </c>
      <c r="F108" s="486">
        <v>40952</v>
      </c>
      <c r="G108" s="477">
        <v>176245.25222412279</v>
      </c>
      <c r="H108" s="477">
        <v>40</v>
      </c>
      <c r="I108" s="477">
        <v>126807</v>
      </c>
      <c r="J108" s="509">
        <f t="shared" si="61"/>
        <v>40940</v>
      </c>
      <c r="R108" s="524" t="s">
        <v>3235</v>
      </c>
      <c r="S108" s="485">
        <f>MATCH(R108,'CAT-3'!$A:$A,0)</f>
        <v>689</v>
      </c>
      <c r="T108" s="485">
        <f>MATCH($J$9,'CAT-3'!$1:$1,0)</f>
        <v>89</v>
      </c>
      <c r="U108" s="485">
        <f>INDEX('CAT-3'!$1:$1048576,'FAR Working'!S108,'FAR Working'!T108)</f>
        <v>124</v>
      </c>
      <c r="V108" s="485">
        <f>MATCH($V$6,'CAT-3'!$1:$1,0)</f>
        <v>90</v>
      </c>
      <c r="W108" s="485">
        <f>INDEX('CAT-3'!$1:$1048576,'FAR Working'!S108,'FAR Working'!V108)</f>
        <v>122.8</v>
      </c>
      <c r="X108" s="498">
        <f t="shared" si="74"/>
        <v>0.99032258064516132</v>
      </c>
      <c r="Y108" s="514" t="s">
        <v>1887</v>
      </c>
      <c r="Z108" s="485">
        <f>MATCH(Y108,'Cat-4'!$A:$A,0)</f>
        <v>675</v>
      </c>
      <c r="AA108" s="485">
        <f>MATCH($AA$6,'Cat-4'!$1:$1,0)</f>
        <v>4</v>
      </c>
      <c r="AB108" s="485">
        <f>INDEX('Cat-4'!$1:$1048576,'FAR Working'!Z108,'FAR Working'!AA108)</f>
        <v>101.9</v>
      </c>
      <c r="AC108" s="485">
        <f>MATCH($AC$6,'Cat-4'!$1:$1,0)</f>
        <v>131</v>
      </c>
      <c r="AD108" s="485">
        <f>INDEX('Cat-4'!$1:$1048576,'FAR Working'!Z108,'FAR Working'!AC108)</f>
        <v>116.4</v>
      </c>
      <c r="AE108" s="498">
        <f t="shared" si="75"/>
        <v>1.1422963689892052</v>
      </c>
      <c r="AF108" s="498">
        <f t="shared" si="76"/>
        <v>1.1312418879989872</v>
      </c>
      <c r="AG108" s="601">
        <f t="shared" si="65"/>
        <v>10</v>
      </c>
      <c r="AH108" s="584">
        <f t="shared" si="66"/>
        <v>40</v>
      </c>
      <c r="AI108" s="557">
        <f>INDEX('EL SV'!$K$3:$O$40,MATCH(Y108,'EL SV'!$O$3:$O$40,0),MATCH(IF(F108&gt;2000000,"A",IF(F108&gt;100000,"B",IF(F108&gt;100000,"C","D"))),'EL SV'!$K$3:$O$3,0))</f>
        <v>1</v>
      </c>
      <c r="AJ108" s="600">
        <f t="shared" si="67"/>
        <v>1.1312418879989872</v>
      </c>
      <c r="AK108" s="599">
        <f t="shared" si="68"/>
        <v>199376.01187687434</v>
      </c>
      <c r="AL108" s="599">
        <f t="shared" si="69"/>
        <v>49844.002969218593</v>
      </c>
      <c r="AM108" s="599">
        <f t="shared" si="70"/>
        <v>149532.00890765575</v>
      </c>
      <c r="AN108" s="606">
        <v>0.2</v>
      </c>
      <c r="AO108" s="499">
        <f t="shared" si="71"/>
        <v>119625.60712612461</v>
      </c>
    </row>
    <row r="109" spans="2:41" ht="15">
      <c r="B109" s="458">
        <v>102</v>
      </c>
      <c r="C109" s="490" t="s">
        <v>114</v>
      </c>
      <c r="D109" s="458" t="s">
        <v>126</v>
      </c>
      <c r="E109" s="460" t="s">
        <v>417</v>
      </c>
      <c r="F109" s="486">
        <v>40952</v>
      </c>
      <c r="G109" s="477">
        <v>176245.25222412279</v>
      </c>
      <c r="H109" s="477">
        <v>40</v>
      </c>
      <c r="I109" s="477">
        <v>126807</v>
      </c>
      <c r="J109" s="509">
        <f t="shared" si="61"/>
        <v>40940</v>
      </c>
      <c r="R109" s="524" t="s">
        <v>3235</v>
      </c>
      <c r="S109" s="485">
        <f>MATCH(R109,'CAT-3'!$A:$A,0)</f>
        <v>689</v>
      </c>
      <c r="T109" s="485">
        <f>MATCH($J$9,'CAT-3'!$1:$1,0)</f>
        <v>89</v>
      </c>
      <c r="U109" s="485">
        <f>INDEX('CAT-3'!$1:$1048576,'FAR Working'!S109,'FAR Working'!T109)</f>
        <v>124</v>
      </c>
      <c r="V109" s="485">
        <f>MATCH($V$6,'CAT-3'!$1:$1,0)</f>
        <v>90</v>
      </c>
      <c r="W109" s="485">
        <f>INDEX('CAT-3'!$1:$1048576,'FAR Working'!S109,'FAR Working'!V109)</f>
        <v>122.8</v>
      </c>
      <c r="X109" s="498">
        <f t="shared" si="74"/>
        <v>0.99032258064516132</v>
      </c>
      <c r="Y109" s="514" t="s">
        <v>1887</v>
      </c>
      <c r="Z109" s="485">
        <f>MATCH(Y109,'Cat-4'!$A:$A,0)</f>
        <v>675</v>
      </c>
      <c r="AA109" s="485">
        <f>MATCH($AA$6,'Cat-4'!$1:$1,0)</f>
        <v>4</v>
      </c>
      <c r="AB109" s="485">
        <f>INDEX('Cat-4'!$1:$1048576,'FAR Working'!Z109,'FAR Working'!AA109)</f>
        <v>101.9</v>
      </c>
      <c r="AC109" s="485">
        <f>MATCH($AC$6,'Cat-4'!$1:$1,0)</f>
        <v>131</v>
      </c>
      <c r="AD109" s="485">
        <f>INDEX('Cat-4'!$1:$1048576,'FAR Working'!Z109,'FAR Working'!AC109)</f>
        <v>116.4</v>
      </c>
      <c r="AE109" s="498">
        <f t="shared" si="75"/>
        <v>1.1422963689892052</v>
      </c>
      <c r="AF109" s="498">
        <f t="shared" si="76"/>
        <v>1.1312418879989872</v>
      </c>
      <c r="AG109" s="601">
        <f t="shared" si="65"/>
        <v>10</v>
      </c>
      <c r="AH109" s="584">
        <f t="shared" si="66"/>
        <v>40</v>
      </c>
      <c r="AI109" s="557">
        <f>INDEX('EL SV'!$K$3:$O$40,MATCH(Y109,'EL SV'!$O$3:$O$40,0),MATCH(IF(F109&gt;2000000,"A",IF(F109&gt;100000,"B",IF(F109&gt;100000,"C","D"))),'EL SV'!$K$3:$O$3,0))</f>
        <v>1</v>
      </c>
      <c r="AJ109" s="600">
        <f t="shared" si="67"/>
        <v>1.1312418879989872</v>
      </c>
      <c r="AK109" s="599">
        <f t="shared" si="68"/>
        <v>199376.01187687434</v>
      </c>
      <c r="AL109" s="599">
        <f t="shared" si="69"/>
        <v>49844.002969218593</v>
      </c>
      <c r="AM109" s="599">
        <f t="shared" si="70"/>
        <v>149532.00890765575</v>
      </c>
      <c r="AN109" s="606">
        <v>0.2</v>
      </c>
      <c r="AO109" s="499">
        <f t="shared" si="71"/>
        <v>119625.60712612461</v>
      </c>
    </row>
    <row r="110" spans="2:41" ht="15">
      <c r="B110" s="458">
        <v>103</v>
      </c>
      <c r="C110" s="490" t="s">
        <v>114</v>
      </c>
      <c r="D110" s="458" t="s">
        <v>127</v>
      </c>
      <c r="E110" s="460" t="s">
        <v>417</v>
      </c>
      <c r="F110" s="486">
        <v>40952</v>
      </c>
      <c r="G110" s="477">
        <v>176245.25222412279</v>
      </c>
      <c r="H110" s="477">
        <v>40</v>
      </c>
      <c r="I110" s="477">
        <v>126807</v>
      </c>
      <c r="J110" s="509">
        <f t="shared" si="61"/>
        <v>40940</v>
      </c>
      <c r="R110" s="524" t="s">
        <v>3235</v>
      </c>
      <c r="S110" s="485">
        <f>MATCH(R110,'CAT-3'!$A:$A,0)</f>
        <v>689</v>
      </c>
      <c r="T110" s="485">
        <f>MATCH($J$9,'CAT-3'!$1:$1,0)</f>
        <v>89</v>
      </c>
      <c r="U110" s="485">
        <f>INDEX('CAT-3'!$1:$1048576,'FAR Working'!S110,'FAR Working'!T110)</f>
        <v>124</v>
      </c>
      <c r="V110" s="485">
        <f>MATCH($V$6,'CAT-3'!$1:$1,0)</f>
        <v>90</v>
      </c>
      <c r="W110" s="485">
        <f>INDEX('CAT-3'!$1:$1048576,'FAR Working'!S110,'FAR Working'!V110)</f>
        <v>122.8</v>
      </c>
      <c r="X110" s="498">
        <f t="shared" si="74"/>
        <v>0.99032258064516132</v>
      </c>
      <c r="Y110" s="514" t="s">
        <v>1887</v>
      </c>
      <c r="Z110" s="485">
        <f>MATCH(Y110,'Cat-4'!$A:$A,0)</f>
        <v>675</v>
      </c>
      <c r="AA110" s="485">
        <f>MATCH($AA$6,'Cat-4'!$1:$1,0)</f>
        <v>4</v>
      </c>
      <c r="AB110" s="485">
        <f>INDEX('Cat-4'!$1:$1048576,'FAR Working'!Z110,'FAR Working'!AA110)</f>
        <v>101.9</v>
      </c>
      <c r="AC110" s="485">
        <f>MATCH($AC$6,'Cat-4'!$1:$1,0)</f>
        <v>131</v>
      </c>
      <c r="AD110" s="485">
        <f>INDEX('Cat-4'!$1:$1048576,'FAR Working'!Z110,'FAR Working'!AC110)</f>
        <v>116.4</v>
      </c>
      <c r="AE110" s="498">
        <f t="shared" si="75"/>
        <v>1.1422963689892052</v>
      </c>
      <c r="AF110" s="498">
        <f t="shared" si="76"/>
        <v>1.1312418879989872</v>
      </c>
      <c r="AG110" s="601">
        <f t="shared" si="65"/>
        <v>10</v>
      </c>
      <c r="AH110" s="584">
        <f t="shared" si="66"/>
        <v>40</v>
      </c>
      <c r="AI110" s="557">
        <f>INDEX('EL SV'!$K$3:$O$40,MATCH(Y110,'EL SV'!$O$3:$O$40,0),MATCH(IF(F110&gt;2000000,"A",IF(F110&gt;100000,"B",IF(F110&gt;100000,"C","D"))),'EL SV'!$K$3:$O$3,0))</f>
        <v>1</v>
      </c>
      <c r="AJ110" s="600">
        <f t="shared" si="67"/>
        <v>1.1312418879989872</v>
      </c>
      <c r="AK110" s="599">
        <f t="shared" si="68"/>
        <v>199376.01187687434</v>
      </c>
      <c r="AL110" s="599">
        <f t="shared" si="69"/>
        <v>49844.002969218593</v>
      </c>
      <c r="AM110" s="599">
        <f t="shared" si="70"/>
        <v>149532.00890765575</v>
      </c>
      <c r="AN110" s="606">
        <v>0.2</v>
      </c>
      <c r="AO110" s="499">
        <f t="shared" si="71"/>
        <v>119625.60712612461</v>
      </c>
    </row>
    <row r="111" spans="2:41" ht="15">
      <c r="B111" s="458">
        <v>104</v>
      </c>
      <c r="C111" s="490" t="s">
        <v>114</v>
      </c>
      <c r="D111" s="458" t="s">
        <v>128</v>
      </c>
      <c r="E111" s="460" t="s">
        <v>417</v>
      </c>
      <c r="F111" s="486">
        <v>40952</v>
      </c>
      <c r="G111" s="477">
        <v>176245.25222412279</v>
      </c>
      <c r="H111" s="477">
        <v>40</v>
      </c>
      <c r="I111" s="477">
        <v>126807</v>
      </c>
      <c r="J111" s="509">
        <f t="shared" si="61"/>
        <v>40940</v>
      </c>
      <c r="R111" s="524" t="s">
        <v>3235</v>
      </c>
      <c r="S111" s="485">
        <f>MATCH(R111,'CAT-3'!$A:$A,0)</f>
        <v>689</v>
      </c>
      <c r="T111" s="485">
        <f>MATCH($J$9,'CAT-3'!$1:$1,0)</f>
        <v>89</v>
      </c>
      <c r="U111" s="485">
        <f>INDEX('CAT-3'!$1:$1048576,'FAR Working'!S111,'FAR Working'!T111)</f>
        <v>124</v>
      </c>
      <c r="V111" s="485">
        <f>MATCH($V$6,'CAT-3'!$1:$1,0)</f>
        <v>90</v>
      </c>
      <c r="W111" s="485">
        <f>INDEX('CAT-3'!$1:$1048576,'FAR Working'!S111,'FAR Working'!V111)</f>
        <v>122.8</v>
      </c>
      <c r="X111" s="498">
        <f t="shared" si="74"/>
        <v>0.99032258064516132</v>
      </c>
      <c r="Y111" s="514" t="s">
        <v>1887</v>
      </c>
      <c r="Z111" s="485">
        <f>MATCH(Y111,'Cat-4'!$A:$A,0)</f>
        <v>675</v>
      </c>
      <c r="AA111" s="485">
        <f>MATCH($AA$6,'Cat-4'!$1:$1,0)</f>
        <v>4</v>
      </c>
      <c r="AB111" s="485">
        <f>INDEX('Cat-4'!$1:$1048576,'FAR Working'!Z111,'FAR Working'!AA111)</f>
        <v>101.9</v>
      </c>
      <c r="AC111" s="485">
        <f>MATCH($AC$6,'Cat-4'!$1:$1,0)</f>
        <v>131</v>
      </c>
      <c r="AD111" s="485">
        <f>INDEX('Cat-4'!$1:$1048576,'FAR Working'!Z111,'FAR Working'!AC111)</f>
        <v>116.4</v>
      </c>
      <c r="AE111" s="498">
        <f t="shared" si="75"/>
        <v>1.1422963689892052</v>
      </c>
      <c r="AF111" s="498">
        <f t="shared" si="76"/>
        <v>1.1312418879989872</v>
      </c>
      <c r="AG111" s="601">
        <f t="shared" si="65"/>
        <v>10</v>
      </c>
      <c r="AH111" s="584">
        <f t="shared" si="66"/>
        <v>40</v>
      </c>
      <c r="AI111" s="557">
        <f>INDEX('EL SV'!$K$3:$O$40,MATCH(Y111,'EL SV'!$O$3:$O$40,0),MATCH(IF(F111&gt;2000000,"A",IF(F111&gt;100000,"B",IF(F111&gt;100000,"C","D"))),'EL SV'!$K$3:$O$3,0))</f>
        <v>1</v>
      </c>
      <c r="AJ111" s="600">
        <f t="shared" si="67"/>
        <v>1.1312418879989872</v>
      </c>
      <c r="AK111" s="599">
        <f t="shared" si="68"/>
        <v>199376.01187687434</v>
      </c>
      <c r="AL111" s="599">
        <f t="shared" si="69"/>
        <v>49844.002969218593</v>
      </c>
      <c r="AM111" s="599">
        <f t="shared" si="70"/>
        <v>149532.00890765575</v>
      </c>
      <c r="AN111" s="606">
        <v>0.2</v>
      </c>
      <c r="AO111" s="499">
        <f t="shared" si="71"/>
        <v>119625.60712612461</v>
      </c>
    </row>
    <row r="112" spans="2:41" ht="15">
      <c r="B112" s="458">
        <v>105</v>
      </c>
      <c r="C112" s="490" t="s">
        <v>114</v>
      </c>
      <c r="D112" s="458" t="s">
        <v>129</v>
      </c>
      <c r="E112" s="460" t="s">
        <v>417</v>
      </c>
      <c r="F112" s="486">
        <v>40952</v>
      </c>
      <c r="G112" s="477">
        <v>176245.25222412279</v>
      </c>
      <c r="H112" s="477">
        <v>40</v>
      </c>
      <c r="I112" s="477">
        <v>126807</v>
      </c>
      <c r="J112" s="509">
        <f t="shared" si="61"/>
        <v>40940</v>
      </c>
      <c r="R112" s="524" t="s">
        <v>3235</v>
      </c>
      <c r="S112" s="485">
        <f>MATCH(R112,'CAT-3'!$A:$A,0)</f>
        <v>689</v>
      </c>
      <c r="T112" s="485">
        <f>MATCH($J$9,'CAT-3'!$1:$1,0)</f>
        <v>89</v>
      </c>
      <c r="U112" s="485">
        <f>INDEX('CAT-3'!$1:$1048576,'FAR Working'!S112,'FAR Working'!T112)</f>
        <v>124</v>
      </c>
      <c r="V112" s="485">
        <f>MATCH($V$6,'CAT-3'!$1:$1,0)</f>
        <v>90</v>
      </c>
      <c r="W112" s="485">
        <f>INDEX('CAT-3'!$1:$1048576,'FAR Working'!S112,'FAR Working'!V112)</f>
        <v>122.8</v>
      </c>
      <c r="X112" s="498">
        <f t="shared" si="74"/>
        <v>0.99032258064516132</v>
      </c>
      <c r="Y112" s="514" t="s">
        <v>1887</v>
      </c>
      <c r="Z112" s="485">
        <f>MATCH(Y112,'Cat-4'!$A:$A,0)</f>
        <v>675</v>
      </c>
      <c r="AA112" s="485">
        <f>MATCH($AA$6,'Cat-4'!$1:$1,0)</f>
        <v>4</v>
      </c>
      <c r="AB112" s="485">
        <f>INDEX('Cat-4'!$1:$1048576,'FAR Working'!Z112,'FAR Working'!AA112)</f>
        <v>101.9</v>
      </c>
      <c r="AC112" s="485">
        <f>MATCH($AC$6,'Cat-4'!$1:$1,0)</f>
        <v>131</v>
      </c>
      <c r="AD112" s="485">
        <f>INDEX('Cat-4'!$1:$1048576,'FAR Working'!Z112,'FAR Working'!AC112)</f>
        <v>116.4</v>
      </c>
      <c r="AE112" s="498">
        <f t="shared" si="75"/>
        <v>1.1422963689892052</v>
      </c>
      <c r="AF112" s="498">
        <f t="shared" si="76"/>
        <v>1.1312418879989872</v>
      </c>
      <c r="AG112" s="601">
        <f t="shared" si="65"/>
        <v>10</v>
      </c>
      <c r="AH112" s="584">
        <f t="shared" si="66"/>
        <v>40</v>
      </c>
      <c r="AI112" s="557">
        <f>INDEX('EL SV'!$K$3:$O$40,MATCH(Y112,'EL SV'!$O$3:$O$40,0),MATCH(IF(F112&gt;2000000,"A",IF(F112&gt;100000,"B",IF(F112&gt;100000,"C","D"))),'EL SV'!$K$3:$O$3,0))</f>
        <v>1</v>
      </c>
      <c r="AJ112" s="600">
        <f t="shared" si="67"/>
        <v>1.1312418879989872</v>
      </c>
      <c r="AK112" s="599">
        <f t="shared" si="68"/>
        <v>199376.01187687434</v>
      </c>
      <c r="AL112" s="599">
        <f t="shared" si="69"/>
        <v>49844.002969218593</v>
      </c>
      <c r="AM112" s="599">
        <f t="shared" si="70"/>
        <v>149532.00890765575</v>
      </c>
      <c r="AN112" s="606">
        <v>0.2</v>
      </c>
      <c r="AO112" s="499">
        <f t="shared" si="71"/>
        <v>119625.60712612461</v>
      </c>
    </row>
    <row r="113" spans="2:41" ht="15">
      <c r="B113" s="458">
        <v>106</v>
      </c>
      <c r="C113" s="490" t="s">
        <v>114</v>
      </c>
      <c r="D113" s="458" t="s">
        <v>130</v>
      </c>
      <c r="E113" s="460" t="s">
        <v>417</v>
      </c>
      <c r="F113" s="486">
        <v>40952</v>
      </c>
      <c r="G113" s="477">
        <v>176245.25222412279</v>
      </c>
      <c r="H113" s="477">
        <v>40</v>
      </c>
      <c r="I113" s="477">
        <v>126807</v>
      </c>
      <c r="J113" s="509">
        <f t="shared" si="61"/>
        <v>40940</v>
      </c>
      <c r="R113" s="524" t="s">
        <v>3235</v>
      </c>
      <c r="S113" s="485">
        <f>MATCH(R113,'CAT-3'!$A:$A,0)</f>
        <v>689</v>
      </c>
      <c r="T113" s="485">
        <f>MATCH($J$9,'CAT-3'!$1:$1,0)</f>
        <v>89</v>
      </c>
      <c r="U113" s="485">
        <f>INDEX('CAT-3'!$1:$1048576,'FAR Working'!S113,'FAR Working'!T113)</f>
        <v>124</v>
      </c>
      <c r="V113" s="485">
        <f>MATCH($V$6,'CAT-3'!$1:$1,0)</f>
        <v>90</v>
      </c>
      <c r="W113" s="485">
        <f>INDEX('CAT-3'!$1:$1048576,'FAR Working'!S113,'FAR Working'!V113)</f>
        <v>122.8</v>
      </c>
      <c r="X113" s="498">
        <f t="shared" si="74"/>
        <v>0.99032258064516132</v>
      </c>
      <c r="Y113" s="514" t="s">
        <v>1887</v>
      </c>
      <c r="Z113" s="485">
        <f>MATCH(Y113,'Cat-4'!$A:$A,0)</f>
        <v>675</v>
      </c>
      <c r="AA113" s="485">
        <f>MATCH($AA$6,'Cat-4'!$1:$1,0)</f>
        <v>4</v>
      </c>
      <c r="AB113" s="485">
        <f>INDEX('Cat-4'!$1:$1048576,'FAR Working'!Z113,'FAR Working'!AA113)</f>
        <v>101.9</v>
      </c>
      <c r="AC113" s="485">
        <f>MATCH($AC$6,'Cat-4'!$1:$1,0)</f>
        <v>131</v>
      </c>
      <c r="AD113" s="485">
        <f>INDEX('Cat-4'!$1:$1048576,'FAR Working'!Z113,'FAR Working'!AC113)</f>
        <v>116.4</v>
      </c>
      <c r="AE113" s="498">
        <f t="shared" si="75"/>
        <v>1.1422963689892052</v>
      </c>
      <c r="AF113" s="498">
        <f t="shared" si="76"/>
        <v>1.1312418879989872</v>
      </c>
      <c r="AG113" s="601">
        <f t="shared" si="65"/>
        <v>10</v>
      </c>
      <c r="AH113" s="584">
        <f t="shared" si="66"/>
        <v>40</v>
      </c>
      <c r="AI113" s="557">
        <f>INDEX('EL SV'!$K$3:$O$40,MATCH(Y113,'EL SV'!$O$3:$O$40,0),MATCH(IF(F113&gt;2000000,"A",IF(F113&gt;100000,"B",IF(F113&gt;100000,"C","D"))),'EL SV'!$K$3:$O$3,0))</f>
        <v>1</v>
      </c>
      <c r="AJ113" s="600">
        <f t="shared" si="67"/>
        <v>1.1312418879989872</v>
      </c>
      <c r="AK113" s="599">
        <f t="shared" si="68"/>
        <v>199376.01187687434</v>
      </c>
      <c r="AL113" s="599">
        <f t="shared" si="69"/>
        <v>49844.002969218593</v>
      </c>
      <c r="AM113" s="599">
        <f t="shared" si="70"/>
        <v>149532.00890765575</v>
      </c>
      <c r="AN113" s="606">
        <v>0.2</v>
      </c>
      <c r="AO113" s="499">
        <f t="shared" si="71"/>
        <v>119625.60712612461</v>
      </c>
    </row>
    <row r="114" spans="2:41" ht="15">
      <c r="B114" s="458">
        <v>107</v>
      </c>
      <c r="C114" s="490" t="s">
        <v>526</v>
      </c>
      <c r="D114" s="464" t="s">
        <v>306</v>
      </c>
      <c r="E114" s="463" t="s">
        <v>443</v>
      </c>
      <c r="F114" s="486">
        <v>40997</v>
      </c>
      <c r="G114" s="461">
        <v>175977</v>
      </c>
      <c r="H114" s="461">
        <v>15</v>
      </c>
      <c r="I114" s="461">
        <v>63713.892691978894</v>
      </c>
      <c r="J114" s="509">
        <f t="shared" si="61"/>
        <v>40969</v>
      </c>
      <c r="R114" s="524" t="s">
        <v>3154</v>
      </c>
      <c r="S114" s="485">
        <f>MATCH(R114,'CAT-3'!$A:$A,0)</f>
        <v>642</v>
      </c>
      <c r="T114" s="485">
        <f>MATCH($J$9,'CAT-3'!$1:$1,0)</f>
        <v>89</v>
      </c>
      <c r="U114" s="485">
        <f>INDEX('CAT-3'!$1:$1048576,'FAR Working'!S114,'FAR Working'!T114)</f>
        <v>126.3</v>
      </c>
      <c r="V114" s="485">
        <f>MATCH($V$6,'CAT-3'!$1:$1,0)</f>
        <v>90</v>
      </c>
      <c r="W114" s="485">
        <f>INDEX('CAT-3'!$1:$1048576,'FAR Working'!S114,'FAR Working'!V114)</f>
        <v>126.4</v>
      </c>
      <c r="X114" s="498">
        <f t="shared" si="74"/>
        <v>1.0007917656373715</v>
      </c>
      <c r="Y114" s="514" t="s">
        <v>1981</v>
      </c>
      <c r="Z114" s="485">
        <f>MATCH(Y114,'Cat-4'!$A:$A,0)</f>
        <v>722</v>
      </c>
      <c r="AA114" s="485">
        <f>MATCH($AA$6,'Cat-4'!$1:$1,0)</f>
        <v>4</v>
      </c>
      <c r="AB114" s="485">
        <f>INDEX('Cat-4'!$1:$1048576,'FAR Working'!Z114,'FAR Working'!AA114)</f>
        <v>102.2</v>
      </c>
      <c r="AC114" s="485">
        <f>MATCH($AC$6,'Cat-4'!$1:$1,0)</f>
        <v>131</v>
      </c>
      <c r="AD114" s="485">
        <f>INDEX('Cat-4'!$1:$1048576,'FAR Working'!Z114,'FAR Working'!AC114)</f>
        <v>126.6</v>
      </c>
      <c r="AE114" s="498">
        <f t="shared" si="75"/>
        <v>1.2387475538160468</v>
      </c>
      <c r="AF114" s="498">
        <f t="shared" si="76"/>
        <v>1.2397283515625364</v>
      </c>
      <c r="AG114" s="601">
        <f t="shared" si="65"/>
        <v>10</v>
      </c>
      <c r="AH114" s="584">
        <f t="shared" si="66"/>
        <v>15</v>
      </c>
      <c r="AI114" s="557">
        <f>INDEX('EL SV'!$K$3:$O$40,MATCH(Y114,'EL SV'!$O$3:$O$40,0),MATCH(IF(F114&gt;2000000,"A",IF(F114&gt;100000,"B",IF(F114&gt;100000,"C","D"))),'EL SV'!$K$3:$O$3,0))</f>
        <v>0.95</v>
      </c>
      <c r="AJ114" s="600">
        <f t="shared" si="67"/>
        <v>1.2397283515625364</v>
      </c>
      <c r="AK114" s="599">
        <f t="shared" si="68"/>
        <v>218163.67612292047</v>
      </c>
      <c r="AL114" s="599">
        <f t="shared" si="69"/>
        <v>138170.32821118296</v>
      </c>
      <c r="AM114" s="599">
        <f t="shared" si="70"/>
        <v>79993.34791173751</v>
      </c>
      <c r="AN114" s="606">
        <v>0.2</v>
      </c>
      <c r="AO114" s="499">
        <f t="shared" si="71"/>
        <v>63994.678329390008</v>
      </c>
    </row>
    <row r="115" spans="2:41" ht="15">
      <c r="B115" s="458">
        <v>108</v>
      </c>
      <c r="C115" s="490" t="s">
        <v>526</v>
      </c>
      <c r="D115" s="464" t="s">
        <v>302</v>
      </c>
      <c r="E115" s="463" t="s">
        <v>443</v>
      </c>
      <c r="F115" s="486">
        <v>40958</v>
      </c>
      <c r="G115" s="461">
        <v>175925</v>
      </c>
      <c r="H115" s="461">
        <v>15</v>
      </c>
      <c r="I115" s="461">
        <v>63349.735423493141</v>
      </c>
      <c r="J115" s="509">
        <f t="shared" si="61"/>
        <v>40940</v>
      </c>
      <c r="R115" s="524" t="s">
        <v>3154</v>
      </c>
      <c r="S115" s="485">
        <f>MATCH(R115,'CAT-3'!$A:$A,0)</f>
        <v>642</v>
      </c>
      <c r="T115" s="485">
        <f>MATCH($J$9,'CAT-3'!$1:$1,0)</f>
        <v>89</v>
      </c>
      <c r="U115" s="485">
        <f>INDEX('CAT-3'!$1:$1048576,'FAR Working'!S115,'FAR Working'!T115)</f>
        <v>126.3</v>
      </c>
      <c r="V115" s="485">
        <f>MATCH($V$6,'CAT-3'!$1:$1,0)</f>
        <v>90</v>
      </c>
      <c r="W115" s="485">
        <f>INDEX('CAT-3'!$1:$1048576,'FAR Working'!S115,'FAR Working'!V115)</f>
        <v>126.4</v>
      </c>
      <c r="X115" s="498">
        <f t="shared" si="74"/>
        <v>1.0007917656373715</v>
      </c>
      <c r="Y115" s="514" t="s">
        <v>1981</v>
      </c>
      <c r="Z115" s="485">
        <f>MATCH(Y115,'Cat-4'!$A:$A,0)</f>
        <v>722</v>
      </c>
      <c r="AA115" s="485">
        <f>MATCH($AA$6,'Cat-4'!$1:$1,0)</f>
        <v>4</v>
      </c>
      <c r="AB115" s="485">
        <f>INDEX('Cat-4'!$1:$1048576,'FAR Working'!Z115,'FAR Working'!AA115)</f>
        <v>102.2</v>
      </c>
      <c r="AC115" s="485">
        <f>MATCH($AC$6,'Cat-4'!$1:$1,0)</f>
        <v>131</v>
      </c>
      <c r="AD115" s="485">
        <f>INDEX('Cat-4'!$1:$1048576,'FAR Working'!Z115,'FAR Working'!AC115)</f>
        <v>126.6</v>
      </c>
      <c r="AE115" s="498">
        <f t="shared" si="75"/>
        <v>1.2387475538160468</v>
      </c>
      <c r="AF115" s="498">
        <f t="shared" si="76"/>
        <v>1.2397283515625364</v>
      </c>
      <c r="AG115" s="601">
        <f t="shared" si="65"/>
        <v>10</v>
      </c>
      <c r="AH115" s="584">
        <f t="shared" si="66"/>
        <v>15</v>
      </c>
      <c r="AI115" s="557">
        <f>INDEX('EL SV'!$K$3:$O$40,MATCH(Y115,'EL SV'!$O$3:$O$40,0),MATCH(IF(F115&gt;2000000,"A",IF(F115&gt;100000,"B",IF(F115&gt;100000,"C","D"))),'EL SV'!$K$3:$O$3,0))</f>
        <v>0.95</v>
      </c>
      <c r="AJ115" s="600">
        <f t="shared" si="67"/>
        <v>1.2397283515625364</v>
      </c>
      <c r="AK115" s="599">
        <f t="shared" si="68"/>
        <v>218099.2102486392</v>
      </c>
      <c r="AL115" s="599">
        <f t="shared" si="69"/>
        <v>138129.49982413815</v>
      </c>
      <c r="AM115" s="599">
        <f t="shared" si="70"/>
        <v>79969.710424501041</v>
      </c>
      <c r="AN115" s="606">
        <v>0.2</v>
      </c>
      <c r="AO115" s="499">
        <f t="shared" si="71"/>
        <v>63975.768339600836</v>
      </c>
    </row>
    <row r="116" spans="2:41" ht="15">
      <c r="B116" s="458">
        <v>109</v>
      </c>
      <c r="C116" s="490" t="s">
        <v>526</v>
      </c>
      <c r="D116" s="464" t="s">
        <v>444</v>
      </c>
      <c r="E116" s="463" t="s">
        <v>399</v>
      </c>
      <c r="F116" s="486">
        <v>40958</v>
      </c>
      <c r="G116" s="461">
        <v>175925</v>
      </c>
      <c r="H116" s="461">
        <v>15</v>
      </c>
      <c r="I116" s="461">
        <v>63349.735423493141</v>
      </c>
      <c r="J116" s="509">
        <f t="shared" si="61"/>
        <v>40940</v>
      </c>
      <c r="R116" s="524" t="s">
        <v>3154</v>
      </c>
      <c r="S116" s="485">
        <f>MATCH(R116,'CAT-3'!$A:$A,0)</f>
        <v>642</v>
      </c>
      <c r="T116" s="485">
        <f>MATCH($J$9,'CAT-3'!$1:$1,0)</f>
        <v>89</v>
      </c>
      <c r="U116" s="485">
        <f>INDEX('CAT-3'!$1:$1048576,'FAR Working'!S116,'FAR Working'!T116)</f>
        <v>126.3</v>
      </c>
      <c r="V116" s="485">
        <f>MATCH($V$6,'CAT-3'!$1:$1,0)</f>
        <v>90</v>
      </c>
      <c r="W116" s="485">
        <f>INDEX('CAT-3'!$1:$1048576,'FAR Working'!S116,'FAR Working'!V116)</f>
        <v>126.4</v>
      </c>
      <c r="X116" s="498">
        <f t="shared" si="74"/>
        <v>1.0007917656373715</v>
      </c>
      <c r="Y116" s="514" t="s">
        <v>1981</v>
      </c>
      <c r="Z116" s="485">
        <f>MATCH(Y116,'Cat-4'!$A:$A,0)</f>
        <v>722</v>
      </c>
      <c r="AA116" s="485">
        <f>MATCH($AA$6,'Cat-4'!$1:$1,0)</f>
        <v>4</v>
      </c>
      <c r="AB116" s="485">
        <f>INDEX('Cat-4'!$1:$1048576,'FAR Working'!Z116,'FAR Working'!AA116)</f>
        <v>102.2</v>
      </c>
      <c r="AC116" s="485">
        <f>MATCH($AC$6,'Cat-4'!$1:$1,0)</f>
        <v>131</v>
      </c>
      <c r="AD116" s="485">
        <f>INDEX('Cat-4'!$1:$1048576,'FAR Working'!Z116,'FAR Working'!AC116)</f>
        <v>126.6</v>
      </c>
      <c r="AE116" s="498">
        <f t="shared" si="75"/>
        <v>1.2387475538160468</v>
      </c>
      <c r="AF116" s="498">
        <f t="shared" si="76"/>
        <v>1.2397283515625364</v>
      </c>
      <c r="AG116" s="601">
        <f t="shared" si="65"/>
        <v>10</v>
      </c>
      <c r="AH116" s="584">
        <f t="shared" si="66"/>
        <v>15</v>
      </c>
      <c r="AI116" s="557">
        <f>INDEX('EL SV'!$K$3:$O$40,MATCH(Y116,'EL SV'!$O$3:$O$40,0),MATCH(IF(F116&gt;2000000,"A",IF(F116&gt;100000,"B",IF(F116&gt;100000,"C","D"))),'EL SV'!$K$3:$O$3,0))</f>
        <v>0.95</v>
      </c>
      <c r="AJ116" s="600">
        <f t="shared" si="67"/>
        <v>1.2397283515625364</v>
      </c>
      <c r="AK116" s="599">
        <f t="shared" si="68"/>
        <v>218099.2102486392</v>
      </c>
      <c r="AL116" s="599">
        <f t="shared" si="69"/>
        <v>138129.49982413815</v>
      </c>
      <c r="AM116" s="599">
        <f t="shared" si="70"/>
        <v>79969.710424501041</v>
      </c>
      <c r="AN116" s="606">
        <v>0.2</v>
      </c>
      <c r="AO116" s="499">
        <f t="shared" si="71"/>
        <v>63975.768339600836</v>
      </c>
    </row>
    <row r="117" spans="2:41" ht="15">
      <c r="B117" s="458">
        <v>110</v>
      </c>
      <c r="C117" s="490" t="s">
        <v>526</v>
      </c>
      <c r="D117" s="464" t="s">
        <v>445</v>
      </c>
      <c r="E117" s="463" t="s">
        <v>406</v>
      </c>
      <c r="F117" s="486">
        <v>40958</v>
      </c>
      <c r="G117" s="461">
        <v>175925</v>
      </c>
      <c r="H117" s="461">
        <v>15</v>
      </c>
      <c r="I117" s="461">
        <v>63349.735423493141</v>
      </c>
      <c r="J117" s="509">
        <f t="shared" si="61"/>
        <v>40940</v>
      </c>
      <c r="R117" s="524" t="s">
        <v>3154</v>
      </c>
      <c r="S117" s="485">
        <f>MATCH(R117,'CAT-3'!$A:$A,0)</f>
        <v>642</v>
      </c>
      <c r="T117" s="485">
        <f>MATCH($J$9,'CAT-3'!$1:$1,0)</f>
        <v>89</v>
      </c>
      <c r="U117" s="485">
        <f>INDEX('CAT-3'!$1:$1048576,'FAR Working'!S117,'FAR Working'!T117)</f>
        <v>126.3</v>
      </c>
      <c r="V117" s="485">
        <f>MATCH($V$6,'CAT-3'!$1:$1,0)</f>
        <v>90</v>
      </c>
      <c r="W117" s="485">
        <f>INDEX('CAT-3'!$1:$1048576,'FAR Working'!S117,'FAR Working'!V117)</f>
        <v>126.4</v>
      </c>
      <c r="X117" s="498">
        <f t="shared" si="74"/>
        <v>1.0007917656373715</v>
      </c>
      <c r="Y117" s="514" t="s">
        <v>1981</v>
      </c>
      <c r="Z117" s="485">
        <f>MATCH(Y117,'Cat-4'!$A:$A,0)</f>
        <v>722</v>
      </c>
      <c r="AA117" s="485">
        <f>MATCH($AA$6,'Cat-4'!$1:$1,0)</f>
        <v>4</v>
      </c>
      <c r="AB117" s="485">
        <f>INDEX('Cat-4'!$1:$1048576,'FAR Working'!Z117,'FAR Working'!AA117)</f>
        <v>102.2</v>
      </c>
      <c r="AC117" s="485">
        <f>MATCH($AC$6,'Cat-4'!$1:$1,0)</f>
        <v>131</v>
      </c>
      <c r="AD117" s="485">
        <f>INDEX('Cat-4'!$1:$1048576,'FAR Working'!Z117,'FAR Working'!AC117)</f>
        <v>126.6</v>
      </c>
      <c r="AE117" s="498">
        <f t="shared" si="75"/>
        <v>1.2387475538160468</v>
      </c>
      <c r="AF117" s="498">
        <f t="shared" si="76"/>
        <v>1.2397283515625364</v>
      </c>
      <c r="AG117" s="601">
        <f t="shared" si="65"/>
        <v>10</v>
      </c>
      <c r="AH117" s="584">
        <f t="shared" si="66"/>
        <v>15</v>
      </c>
      <c r="AI117" s="557">
        <f>INDEX('EL SV'!$K$3:$O$40,MATCH(Y117,'EL SV'!$O$3:$O$40,0),MATCH(IF(F117&gt;2000000,"A",IF(F117&gt;100000,"B",IF(F117&gt;100000,"C","D"))),'EL SV'!$K$3:$O$3,0))</f>
        <v>0.95</v>
      </c>
      <c r="AJ117" s="600">
        <f t="shared" si="67"/>
        <v>1.2397283515625364</v>
      </c>
      <c r="AK117" s="599">
        <f t="shared" si="68"/>
        <v>218099.2102486392</v>
      </c>
      <c r="AL117" s="599">
        <f t="shared" si="69"/>
        <v>138129.49982413815</v>
      </c>
      <c r="AM117" s="599">
        <f t="shared" si="70"/>
        <v>79969.710424501041</v>
      </c>
      <c r="AN117" s="606">
        <v>0.2</v>
      </c>
      <c r="AO117" s="499">
        <f t="shared" si="71"/>
        <v>63975.768339600836</v>
      </c>
    </row>
    <row r="118" spans="2:41" ht="15">
      <c r="B118" s="458">
        <v>111</v>
      </c>
      <c r="C118" s="490" t="s">
        <v>526</v>
      </c>
      <c r="D118" s="464" t="s">
        <v>302</v>
      </c>
      <c r="E118" s="463" t="s">
        <v>399</v>
      </c>
      <c r="F118" s="486">
        <v>40988</v>
      </c>
      <c r="G118" s="461">
        <v>175925</v>
      </c>
      <c r="H118" s="461">
        <v>15</v>
      </c>
      <c r="I118" s="461">
        <v>63615.178265674185</v>
      </c>
      <c r="J118" s="509">
        <f t="shared" si="61"/>
        <v>40969</v>
      </c>
      <c r="R118" s="524" t="s">
        <v>3154</v>
      </c>
      <c r="S118" s="485">
        <f>MATCH(R118,'CAT-3'!$A:$A,0)</f>
        <v>642</v>
      </c>
      <c r="T118" s="485">
        <f>MATCH($J$9,'CAT-3'!$1:$1,0)</f>
        <v>89</v>
      </c>
      <c r="U118" s="485">
        <f>INDEX('CAT-3'!$1:$1048576,'FAR Working'!S118,'FAR Working'!T118)</f>
        <v>126.3</v>
      </c>
      <c r="V118" s="485">
        <f>MATCH($V$6,'CAT-3'!$1:$1,0)</f>
        <v>90</v>
      </c>
      <c r="W118" s="485">
        <f>INDEX('CAT-3'!$1:$1048576,'FAR Working'!S118,'FAR Working'!V118)</f>
        <v>126.4</v>
      </c>
      <c r="X118" s="498">
        <f t="shared" si="74"/>
        <v>1.0007917656373715</v>
      </c>
      <c r="Y118" s="514" t="s">
        <v>1981</v>
      </c>
      <c r="Z118" s="485">
        <f>MATCH(Y118,'Cat-4'!$A:$A,0)</f>
        <v>722</v>
      </c>
      <c r="AA118" s="485">
        <f>MATCH($AA$6,'Cat-4'!$1:$1,0)</f>
        <v>4</v>
      </c>
      <c r="AB118" s="485">
        <f>INDEX('Cat-4'!$1:$1048576,'FAR Working'!Z118,'FAR Working'!AA118)</f>
        <v>102.2</v>
      </c>
      <c r="AC118" s="485">
        <f>MATCH($AC$6,'Cat-4'!$1:$1,0)</f>
        <v>131</v>
      </c>
      <c r="AD118" s="485">
        <f>INDEX('Cat-4'!$1:$1048576,'FAR Working'!Z118,'FAR Working'!AC118)</f>
        <v>126.6</v>
      </c>
      <c r="AE118" s="498">
        <f t="shared" si="75"/>
        <v>1.2387475538160468</v>
      </c>
      <c r="AF118" s="498">
        <f t="shared" si="76"/>
        <v>1.2397283515625364</v>
      </c>
      <c r="AG118" s="601">
        <f t="shared" si="65"/>
        <v>10</v>
      </c>
      <c r="AH118" s="584">
        <f t="shared" si="66"/>
        <v>15</v>
      </c>
      <c r="AI118" s="557">
        <f>INDEX('EL SV'!$K$3:$O$40,MATCH(Y118,'EL SV'!$O$3:$O$40,0),MATCH(IF(F118&gt;2000000,"A",IF(F118&gt;100000,"B",IF(F118&gt;100000,"C","D"))),'EL SV'!$K$3:$O$3,0))</f>
        <v>0.95</v>
      </c>
      <c r="AJ118" s="600">
        <f t="shared" si="67"/>
        <v>1.2397283515625364</v>
      </c>
      <c r="AK118" s="599">
        <f t="shared" si="68"/>
        <v>218099.2102486392</v>
      </c>
      <c r="AL118" s="599">
        <f t="shared" si="69"/>
        <v>138129.49982413815</v>
      </c>
      <c r="AM118" s="599">
        <f t="shared" si="70"/>
        <v>79969.710424501041</v>
      </c>
      <c r="AN118" s="606">
        <v>0.2</v>
      </c>
      <c r="AO118" s="499">
        <f t="shared" si="71"/>
        <v>63975.768339600836</v>
      </c>
    </row>
    <row r="119" spans="2:41" ht="15">
      <c r="B119" s="458">
        <v>112</v>
      </c>
      <c r="C119" s="490" t="s">
        <v>526</v>
      </c>
      <c r="D119" s="459" t="s">
        <v>464</v>
      </c>
      <c r="E119" s="460" t="s">
        <v>399</v>
      </c>
      <c r="F119" s="486">
        <v>42291</v>
      </c>
      <c r="G119" s="461">
        <v>175000</v>
      </c>
      <c r="H119" s="461">
        <v>15</v>
      </c>
      <c r="I119" s="474">
        <v>103485.80067958006</v>
      </c>
      <c r="J119" s="509">
        <f t="shared" si="61"/>
        <v>42278</v>
      </c>
      <c r="Y119" s="514" t="s">
        <v>2065</v>
      </c>
      <c r="Z119" s="481">
        <f>MATCH(Y119,'Cat-4'!$A:$A,0)</f>
        <v>764</v>
      </c>
      <c r="AA119" s="481">
        <f>MATCH(J119,'Cat-4'!$1:$1,0)</f>
        <v>46</v>
      </c>
      <c r="AB119" s="481">
        <f>INDEX('Cat-4'!$1:$1048576,'FAR Working'!Z119,'FAR Working'!AA119)</f>
        <v>108.9</v>
      </c>
      <c r="AC119" s="481">
        <f>MATCH($AC$6,'Cat-4'!$1:$1,0)</f>
        <v>131</v>
      </c>
      <c r="AD119" s="481">
        <f>INDEX('Cat-4'!$1:$1048576,'FAR Working'!Z119,'FAR Working'!AC119)</f>
        <v>121.1</v>
      </c>
      <c r="AE119" s="561">
        <f t="shared" si="75"/>
        <v>1.1120293847566574</v>
      </c>
      <c r="AF119" s="583">
        <f t="shared" ref="AF119:AF121" si="77">AE119</f>
        <v>1.1120293847566574</v>
      </c>
      <c r="AG119" s="601">
        <f t="shared" si="65"/>
        <v>7</v>
      </c>
      <c r="AH119" s="584">
        <f t="shared" si="66"/>
        <v>15</v>
      </c>
      <c r="AI119" s="557">
        <f>INDEX('EL SV'!$K$3:$O$40,MATCH(Y119,'EL SV'!$O$3:$O$40,0),MATCH(IF(F119&gt;2000000,"A",IF(F119&gt;100000,"B",IF(F119&gt;100000,"C","D"))),'EL SV'!$K$3:$O$3,0))</f>
        <v>0.9</v>
      </c>
      <c r="AJ119" s="600">
        <f t="shared" si="67"/>
        <v>1.1120293847566574</v>
      </c>
      <c r="AK119" s="599">
        <f t="shared" si="68"/>
        <v>194605.14233241504</v>
      </c>
      <c r="AL119" s="599">
        <f t="shared" si="69"/>
        <v>81734.159779614318</v>
      </c>
      <c r="AM119" s="599">
        <f t="shared" si="70"/>
        <v>112870.98255280072</v>
      </c>
      <c r="AN119" s="606">
        <v>0.2</v>
      </c>
      <c r="AO119" s="499">
        <f t="shared" si="71"/>
        <v>90296.786042240579</v>
      </c>
    </row>
    <row r="120" spans="2:41" ht="15">
      <c r="B120" s="458">
        <v>113</v>
      </c>
      <c r="C120" s="490" t="s">
        <v>138</v>
      </c>
      <c r="D120" s="490" t="s">
        <v>386</v>
      </c>
      <c r="E120" s="490"/>
      <c r="F120" s="488">
        <v>43555</v>
      </c>
      <c r="G120" s="478">
        <v>171637</v>
      </c>
      <c r="H120" s="477">
        <v>10</v>
      </c>
      <c r="I120" s="478">
        <v>122675.82739726026</v>
      </c>
      <c r="J120" s="509">
        <f t="shared" si="61"/>
        <v>43525</v>
      </c>
      <c r="Y120" s="514" t="s">
        <v>2223</v>
      </c>
      <c r="Z120" s="481">
        <f>MATCH(Y120,'Cat-4'!$A:$A,0)</f>
        <v>843</v>
      </c>
      <c r="AA120" s="481">
        <f>MATCH(J120,'Cat-4'!$1:$1,0)</f>
        <v>87</v>
      </c>
      <c r="AB120" s="481">
        <f>INDEX('Cat-4'!$1:$1048576,'FAR Working'!Z120,'FAR Working'!AA120)</f>
        <v>129.5</v>
      </c>
      <c r="AC120" s="481">
        <f>MATCH($AC$6,'Cat-4'!$1:$1,0)</f>
        <v>131</v>
      </c>
      <c r="AD120" s="481">
        <f>INDEX('Cat-4'!$1:$1048576,'FAR Working'!Z120,'FAR Working'!AC120)</f>
        <v>156.1</v>
      </c>
      <c r="AE120" s="561">
        <f t="shared" si="75"/>
        <v>1.2054054054054053</v>
      </c>
      <c r="AF120" s="583">
        <f t="shared" si="77"/>
        <v>1.2054054054054053</v>
      </c>
      <c r="AG120" s="601">
        <f t="shared" si="65"/>
        <v>3</v>
      </c>
      <c r="AH120" s="584">
        <f t="shared" si="66"/>
        <v>10</v>
      </c>
      <c r="AI120" s="557">
        <f>INDEX('EL SV'!$K$3:$O$40,MATCH(Y120,'EL SV'!$O$3:$O$40,0),MATCH(IF(F120&gt;2000000,"A",IF(F120&gt;100000,"B",IF(F120&gt;100000,"C","D"))),'EL SV'!$K$3:$O$3,0))</f>
        <v>1</v>
      </c>
      <c r="AJ120" s="600">
        <f t="shared" si="67"/>
        <v>1.2054054054054053</v>
      </c>
      <c r="AK120" s="599">
        <f t="shared" si="68"/>
        <v>206892.16756756755</v>
      </c>
      <c r="AL120" s="599">
        <f t="shared" si="69"/>
        <v>62067.650270270271</v>
      </c>
      <c r="AM120" s="599">
        <f t="shared" si="70"/>
        <v>144824.51729729728</v>
      </c>
      <c r="AN120" s="606">
        <v>0.2</v>
      </c>
      <c r="AO120" s="499">
        <f t="shared" si="71"/>
        <v>115859.61383783782</v>
      </c>
    </row>
    <row r="121" spans="2:41" ht="15">
      <c r="B121" s="458">
        <v>114</v>
      </c>
      <c r="C121" s="490" t="s">
        <v>526</v>
      </c>
      <c r="D121" s="459" t="s">
        <v>457</v>
      </c>
      <c r="E121" s="463" t="s">
        <v>456</v>
      </c>
      <c r="F121" s="486">
        <v>41334</v>
      </c>
      <c r="G121" s="461">
        <v>166508</v>
      </c>
      <c r="H121" s="461">
        <v>15</v>
      </c>
      <c r="I121" s="461">
        <v>70889.067092137353</v>
      </c>
      <c r="J121" s="509">
        <f t="shared" si="61"/>
        <v>41334</v>
      </c>
      <c r="Y121" s="514" t="s">
        <v>1981</v>
      </c>
      <c r="Z121" s="481">
        <f>MATCH(Y121,'Cat-4'!$A:$A,0)</f>
        <v>722</v>
      </c>
      <c r="AA121" s="481">
        <f>MATCH(J121,'Cat-4'!$1:$1,0)</f>
        <v>15</v>
      </c>
      <c r="AB121" s="481">
        <f>INDEX('Cat-4'!$1:$1048576,'FAR Working'!Z121,'FAR Working'!AA121)</f>
        <v>105</v>
      </c>
      <c r="AC121" s="481">
        <f>MATCH($AC$6,'Cat-4'!$1:$1,0)</f>
        <v>131</v>
      </c>
      <c r="AD121" s="481">
        <f>INDEX('Cat-4'!$1:$1048576,'FAR Working'!Z121,'FAR Working'!AC121)</f>
        <v>126.6</v>
      </c>
      <c r="AE121" s="561">
        <f t="shared" si="75"/>
        <v>1.2057142857142857</v>
      </c>
      <c r="AF121" s="583">
        <f t="shared" si="77"/>
        <v>1.2057142857142857</v>
      </c>
      <c r="AG121" s="601">
        <f t="shared" si="65"/>
        <v>9</v>
      </c>
      <c r="AH121" s="584">
        <f t="shared" si="66"/>
        <v>15</v>
      </c>
      <c r="AI121" s="557">
        <f>INDEX('EL SV'!$K$3:$O$40,MATCH(Y121,'EL SV'!$O$3:$O$40,0),MATCH(IF(F121&gt;2000000,"A",IF(F121&gt;100000,"B",IF(F121&gt;100000,"C","D"))),'EL SV'!$K$3:$O$3,0))</f>
        <v>0.95</v>
      </c>
      <c r="AJ121" s="600">
        <f t="shared" si="67"/>
        <v>1.2057142857142857</v>
      </c>
      <c r="AK121" s="599">
        <f t="shared" si="68"/>
        <v>200761.07428571428</v>
      </c>
      <c r="AL121" s="599">
        <f t="shared" si="69"/>
        <v>114433.81234285713</v>
      </c>
      <c r="AM121" s="599">
        <f t="shared" si="70"/>
        <v>86327.261942857149</v>
      </c>
      <c r="AN121" s="606">
        <v>0.2</v>
      </c>
      <c r="AO121" s="499">
        <f t="shared" si="71"/>
        <v>69061.809554285719</v>
      </c>
    </row>
    <row r="122" spans="2:41" ht="25.5">
      <c r="B122" s="458">
        <v>115</v>
      </c>
      <c r="C122" s="490" t="s">
        <v>526</v>
      </c>
      <c r="D122" s="462" t="s">
        <v>284</v>
      </c>
      <c r="E122" s="463" t="s">
        <v>435</v>
      </c>
      <c r="F122" s="486">
        <v>40952</v>
      </c>
      <c r="G122" s="461">
        <v>157136</v>
      </c>
      <c r="H122" s="461">
        <v>15</v>
      </c>
      <c r="I122" s="461">
        <v>56545.417380788567</v>
      </c>
      <c r="J122" s="509">
        <f t="shared" si="61"/>
        <v>40940</v>
      </c>
      <c r="R122" s="524" t="s">
        <v>3154</v>
      </c>
      <c r="S122" s="485">
        <f>MATCH(R122,'CAT-3'!$A:$A,0)</f>
        <v>642</v>
      </c>
      <c r="T122" s="485">
        <f>MATCH($J$9,'CAT-3'!$1:$1,0)</f>
        <v>89</v>
      </c>
      <c r="U122" s="485">
        <f>INDEX('CAT-3'!$1:$1048576,'FAR Working'!S122,'FAR Working'!T122)</f>
        <v>126.3</v>
      </c>
      <c r="V122" s="485">
        <f>MATCH($V$6,'CAT-3'!$1:$1,0)</f>
        <v>90</v>
      </c>
      <c r="W122" s="485">
        <f>INDEX('CAT-3'!$1:$1048576,'FAR Working'!S122,'FAR Working'!V122)</f>
        <v>126.4</v>
      </c>
      <c r="X122" s="498">
        <f>W122/U122</f>
        <v>1.0007917656373715</v>
      </c>
      <c r="Y122" s="514" t="s">
        <v>1981</v>
      </c>
      <c r="Z122" s="485">
        <f>MATCH(Y122,'Cat-4'!$A:$A,0)</f>
        <v>722</v>
      </c>
      <c r="AA122" s="485">
        <f>MATCH($AA$6,'Cat-4'!$1:$1,0)</f>
        <v>4</v>
      </c>
      <c r="AB122" s="485">
        <f>INDEX('Cat-4'!$1:$1048576,'FAR Working'!Z122,'FAR Working'!AA122)</f>
        <v>102.2</v>
      </c>
      <c r="AC122" s="485">
        <f>MATCH($AC$6,'Cat-4'!$1:$1,0)</f>
        <v>131</v>
      </c>
      <c r="AD122" s="485">
        <f>INDEX('Cat-4'!$1:$1048576,'FAR Working'!Z122,'FAR Working'!AC122)</f>
        <v>126.6</v>
      </c>
      <c r="AE122" s="498">
        <f>AD122/AB122</f>
        <v>1.2387475538160468</v>
      </c>
      <c r="AF122" s="498">
        <f>AE122*X122</f>
        <v>1.2397283515625364</v>
      </c>
      <c r="AG122" s="601">
        <f t="shared" si="65"/>
        <v>10</v>
      </c>
      <c r="AH122" s="584">
        <f t="shared" si="66"/>
        <v>15</v>
      </c>
      <c r="AI122" s="557">
        <f>INDEX('EL SV'!$K$3:$O$40,MATCH(Y122,'EL SV'!$O$3:$O$40,0),MATCH(IF(F122&gt;2000000,"A",IF(F122&gt;100000,"B",IF(F122&gt;100000,"C","D"))),'EL SV'!$K$3:$O$3,0))</f>
        <v>0.95</v>
      </c>
      <c r="AJ122" s="600">
        <f t="shared" si="67"/>
        <v>1.2397283515625364</v>
      </c>
      <c r="AK122" s="599">
        <f t="shared" si="68"/>
        <v>194805.95425113072</v>
      </c>
      <c r="AL122" s="599">
        <f t="shared" si="69"/>
        <v>123377.10435904944</v>
      </c>
      <c r="AM122" s="599">
        <f t="shared" si="70"/>
        <v>71428.849892081285</v>
      </c>
      <c r="AN122" s="606">
        <v>0.2</v>
      </c>
      <c r="AO122" s="499">
        <f t="shared" si="71"/>
        <v>57143.079913665031</v>
      </c>
    </row>
    <row r="123" spans="2:41" ht="15">
      <c r="B123" s="458">
        <v>116</v>
      </c>
      <c r="C123" s="490" t="s">
        <v>527</v>
      </c>
      <c r="D123" s="458" t="s">
        <v>224</v>
      </c>
      <c r="E123" s="477"/>
      <c r="F123" s="486">
        <v>41053</v>
      </c>
      <c r="G123" s="477">
        <v>153035</v>
      </c>
      <c r="H123" s="477">
        <v>5</v>
      </c>
      <c r="I123" s="477">
        <v>7652</v>
      </c>
      <c r="J123" s="509">
        <f t="shared" si="61"/>
        <v>41030</v>
      </c>
      <c r="Y123" s="514" t="s">
        <v>1863</v>
      </c>
      <c r="Z123" s="481">
        <f>MATCH(Y123,'Cat-4'!$A:$A,0)</f>
        <v>663</v>
      </c>
      <c r="AA123" s="481">
        <f>MATCH(J123,'Cat-4'!$1:$1,0)</f>
        <v>5</v>
      </c>
      <c r="AB123" s="481">
        <f>INDEX('Cat-4'!$1:$1048576,'FAR Working'!Z123,'FAR Working'!AA123)</f>
        <v>102.7</v>
      </c>
      <c r="AC123" s="481">
        <f>MATCH($AC$6,'Cat-4'!$1:$1,0)</f>
        <v>131</v>
      </c>
      <c r="AD123" s="481">
        <f>INDEX('Cat-4'!$1:$1048576,'FAR Working'!Z123,'FAR Working'!AC123)</f>
        <v>101.6</v>
      </c>
      <c r="AE123" s="561">
        <f>AD123/AB123</f>
        <v>0.9892891918208373</v>
      </c>
      <c r="AF123" s="583">
        <f>AE123</f>
        <v>0.9892891918208373</v>
      </c>
      <c r="AG123" s="601">
        <f t="shared" si="65"/>
        <v>10</v>
      </c>
      <c r="AH123" s="584">
        <f t="shared" si="66"/>
        <v>5</v>
      </c>
      <c r="AI123" s="557">
        <f>INDEX('EL SV'!$K$3:$O$40,MATCH(Y123,'EL SV'!$O$3:$O$40,0),MATCH(IF(F123&gt;2000000,"A",IF(F123&gt;100000,"B",IF(F123&gt;100000,"C","D"))),'EL SV'!$K$3:$O$3,0))</f>
        <v>0.98</v>
      </c>
      <c r="AJ123" s="600">
        <f t="shared" si="67"/>
        <v>0.9892891918208373</v>
      </c>
      <c r="AK123" s="599">
        <f t="shared" si="68"/>
        <v>151395.87147030185</v>
      </c>
      <c r="AL123" s="599">
        <f t="shared" si="69"/>
        <v>148367.95404089583</v>
      </c>
      <c r="AM123" s="599">
        <f t="shared" si="70"/>
        <v>3027.9174294060213</v>
      </c>
      <c r="AN123" s="606">
        <v>0.2</v>
      </c>
      <c r="AO123" s="499">
        <f t="shared" si="71"/>
        <v>2422.3339435248172</v>
      </c>
    </row>
    <row r="124" spans="2:41" ht="15">
      <c r="B124" s="458">
        <v>117</v>
      </c>
      <c r="C124" s="490" t="s">
        <v>526</v>
      </c>
      <c r="D124" s="462" t="s">
        <v>431</v>
      </c>
      <c r="E124" s="463" t="s">
        <v>404</v>
      </c>
      <c r="F124" s="486">
        <v>40952</v>
      </c>
      <c r="G124" s="461">
        <v>149993</v>
      </c>
      <c r="H124" s="461">
        <v>15</v>
      </c>
      <c r="I124" s="461">
        <v>53974.19781841978</v>
      </c>
      <c r="J124" s="509">
        <f t="shared" si="61"/>
        <v>40940</v>
      </c>
      <c r="R124" s="524" t="s">
        <v>3141</v>
      </c>
      <c r="S124" s="485">
        <f>MATCH(R124,'CAT-3'!$A:$A,0)</f>
        <v>635</v>
      </c>
      <c r="T124" s="485">
        <f>MATCH($J$9,'CAT-3'!$1:$1,0)</f>
        <v>89</v>
      </c>
      <c r="U124" s="485">
        <f>INDEX('CAT-3'!$1:$1048576,'FAR Working'!S124,'FAR Working'!T124)</f>
        <v>133.30000000000001</v>
      </c>
      <c r="V124" s="485">
        <f>MATCH($V$6,'CAT-3'!$1:$1,0)</f>
        <v>90</v>
      </c>
      <c r="W124" s="485">
        <f>INDEX('CAT-3'!$1:$1048576,'FAR Working'!S124,'FAR Working'!V124)</f>
        <v>135.30000000000001</v>
      </c>
      <c r="X124" s="498">
        <f t="shared" ref="X124:X127" si="78">W124/U124</f>
        <v>1.0150037509377345</v>
      </c>
      <c r="Y124" s="514" t="s">
        <v>1763</v>
      </c>
      <c r="Z124" s="485">
        <f>MATCH(Y124,'Cat-4'!$A:$A,0)</f>
        <v>613</v>
      </c>
      <c r="AA124" s="485">
        <f>MATCH($AA$6,'Cat-4'!$1:$1,0)</f>
        <v>4</v>
      </c>
      <c r="AB124" s="485">
        <f>INDEX('Cat-4'!$1:$1048576,'FAR Working'!Z124,'FAR Working'!AA124)</f>
        <v>101.7</v>
      </c>
      <c r="AC124" s="485">
        <f>MATCH($AC$6,'Cat-4'!$1:$1,0)</f>
        <v>131</v>
      </c>
      <c r="AD124" s="485">
        <f>INDEX('Cat-4'!$1:$1048576,'FAR Working'!Z124,'FAR Working'!AC124)</f>
        <v>156.5</v>
      </c>
      <c r="AE124" s="498">
        <f t="shared" ref="AE124:AE129" si="79">AD124/AB124</f>
        <v>1.5388397246804326</v>
      </c>
      <c r="AF124" s="498">
        <f t="shared" ref="AF124:AF127" si="80">AE124*X124</f>
        <v>1.5619280926426298</v>
      </c>
      <c r="AG124" s="601">
        <f t="shared" si="65"/>
        <v>10</v>
      </c>
      <c r="AH124" s="584">
        <f t="shared" si="66"/>
        <v>15</v>
      </c>
      <c r="AI124" s="557">
        <f>INDEX('EL SV'!$K$3:$O$40,MATCH(Y124,'EL SV'!$O$3:$O$40,0),MATCH(IF(F124&gt;2000000,"A",IF(F124&gt;100000,"B",IF(F124&gt;100000,"C","D"))),'EL SV'!$K$3:$O$3,0))</f>
        <v>0.9</v>
      </c>
      <c r="AJ124" s="600">
        <f t="shared" si="67"/>
        <v>1.5619280926426298</v>
      </c>
      <c r="AK124" s="599">
        <f t="shared" si="68"/>
        <v>234278.28039974597</v>
      </c>
      <c r="AL124" s="599">
        <f t="shared" si="69"/>
        <v>140566.9682398476</v>
      </c>
      <c r="AM124" s="599">
        <f t="shared" si="70"/>
        <v>93711.312159898371</v>
      </c>
      <c r="AN124" s="606">
        <v>0.2</v>
      </c>
      <c r="AO124" s="499">
        <f t="shared" si="71"/>
        <v>74969.049727918697</v>
      </c>
    </row>
    <row r="125" spans="2:41" ht="25.5">
      <c r="B125" s="458">
        <v>118</v>
      </c>
      <c r="C125" s="490" t="s">
        <v>527</v>
      </c>
      <c r="D125" s="462" t="s">
        <v>212</v>
      </c>
      <c r="E125" s="477"/>
      <c r="F125" s="486">
        <v>40952</v>
      </c>
      <c r="G125" s="477">
        <v>149354.96513513513</v>
      </c>
      <c r="H125" s="477">
        <v>5</v>
      </c>
      <c r="I125" s="477">
        <v>7468</v>
      </c>
      <c r="J125" s="509">
        <f t="shared" si="61"/>
        <v>40940</v>
      </c>
      <c r="R125" s="524" t="s">
        <v>3367</v>
      </c>
      <c r="S125" s="485">
        <f>MATCH(R125,'CAT-3'!$A:$A,0)</f>
        <v>758</v>
      </c>
      <c r="T125" s="485">
        <f>MATCH($J$9,'CAT-3'!$1:$1,0)</f>
        <v>89</v>
      </c>
      <c r="U125" s="485">
        <f>INDEX('CAT-3'!$1:$1048576,'FAR Working'!S125,'FAR Working'!T125)</f>
        <v>94.4</v>
      </c>
      <c r="V125" s="485">
        <f>MATCH($V$6,'CAT-3'!$1:$1,0)</f>
        <v>90</v>
      </c>
      <c r="W125" s="485">
        <f>INDEX('CAT-3'!$1:$1048576,'FAR Working'!S125,'FAR Working'!V125)</f>
        <v>95.1</v>
      </c>
      <c r="X125" s="498">
        <f t="shared" si="78"/>
        <v>1.0074152542372881</v>
      </c>
      <c r="Y125" s="514" t="s">
        <v>1833</v>
      </c>
      <c r="Z125" s="485">
        <f>MATCH(Y125,'Cat-4'!$A:$A,0)</f>
        <v>648</v>
      </c>
      <c r="AA125" s="485">
        <f>MATCH($AA$6,'Cat-4'!$1:$1,0)</f>
        <v>4</v>
      </c>
      <c r="AB125" s="485">
        <f>INDEX('Cat-4'!$1:$1048576,'FAR Working'!Z125,'FAR Working'!AA125)</f>
        <v>103.2</v>
      </c>
      <c r="AC125" s="485">
        <f>MATCH($AC$6,'Cat-4'!$1:$1,0)</f>
        <v>131</v>
      </c>
      <c r="AD125" s="485">
        <f>INDEX('Cat-4'!$1:$1048576,'FAR Working'!Z125,'FAR Working'!AC125)</f>
        <v>129.6</v>
      </c>
      <c r="AE125" s="498">
        <f t="shared" si="79"/>
        <v>1.2558139534883721</v>
      </c>
      <c r="AF125" s="498">
        <f t="shared" si="80"/>
        <v>1.2651261332282222</v>
      </c>
      <c r="AG125" s="601">
        <f t="shared" si="65"/>
        <v>10</v>
      </c>
      <c r="AH125" s="584">
        <f t="shared" si="66"/>
        <v>5</v>
      </c>
      <c r="AI125" s="557">
        <f>INDEX('EL SV'!$K$3:$O$40,MATCH(Y125,'EL SV'!$O$3:$O$40,0),MATCH(IF(F125&gt;2000000,"A",IF(F125&gt;100000,"B",IF(F125&gt;100000,"C","D"))),'EL SV'!$K$3:$O$3,0))</f>
        <v>0.95</v>
      </c>
      <c r="AJ125" s="600">
        <f t="shared" si="67"/>
        <v>1.2651261332282222</v>
      </c>
      <c r="AK125" s="599">
        <f t="shared" si="68"/>
        <v>188952.86951984945</v>
      </c>
      <c r="AL125" s="599">
        <f t="shared" si="69"/>
        <v>179505.22604385696</v>
      </c>
      <c r="AM125" s="599">
        <f t="shared" si="70"/>
        <v>9447.6434759924887</v>
      </c>
      <c r="AN125" s="606">
        <v>0.2</v>
      </c>
      <c r="AO125" s="499">
        <f t="shared" si="71"/>
        <v>7558.1147807939915</v>
      </c>
    </row>
    <row r="126" spans="2:41" ht="25.5">
      <c r="B126" s="458">
        <v>119</v>
      </c>
      <c r="C126" s="490" t="s">
        <v>526</v>
      </c>
      <c r="D126" s="464" t="s">
        <v>304</v>
      </c>
      <c r="E126" s="463" t="s">
        <v>399</v>
      </c>
      <c r="F126" s="486">
        <v>40997</v>
      </c>
      <c r="G126" s="461">
        <v>148396</v>
      </c>
      <c r="H126" s="461">
        <v>15</v>
      </c>
      <c r="I126" s="461">
        <v>53728.34448053145</v>
      </c>
      <c r="J126" s="509">
        <f t="shared" si="61"/>
        <v>40969</v>
      </c>
      <c r="R126" s="524" t="s">
        <v>3154</v>
      </c>
      <c r="S126" s="485">
        <f>MATCH(R126,'CAT-3'!$A:$A,0)</f>
        <v>642</v>
      </c>
      <c r="T126" s="485">
        <f>MATCH($J$9,'CAT-3'!$1:$1,0)</f>
        <v>89</v>
      </c>
      <c r="U126" s="485">
        <f>INDEX('CAT-3'!$1:$1048576,'FAR Working'!S126,'FAR Working'!T126)</f>
        <v>126.3</v>
      </c>
      <c r="V126" s="485">
        <f>MATCH($V$6,'CAT-3'!$1:$1,0)</f>
        <v>90</v>
      </c>
      <c r="W126" s="485">
        <f>INDEX('CAT-3'!$1:$1048576,'FAR Working'!S126,'FAR Working'!V126)</f>
        <v>126.4</v>
      </c>
      <c r="X126" s="498">
        <f t="shared" si="78"/>
        <v>1.0007917656373715</v>
      </c>
      <c r="Y126" s="514" t="s">
        <v>1981</v>
      </c>
      <c r="Z126" s="485">
        <f>MATCH(Y126,'Cat-4'!$A:$A,0)</f>
        <v>722</v>
      </c>
      <c r="AA126" s="485">
        <f>MATCH($AA$6,'Cat-4'!$1:$1,0)</f>
        <v>4</v>
      </c>
      <c r="AB126" s="485">
        <f>INDEX('Cat-4'!$1:$1048576,'FAR Working'!Z126,'FAR Working'!AA126)</f>
        <v>102.2</v>
      </c>
      <c r="AC126" s="485">
        <f>MATCH($AC$6,'Cat-4'!$1:$1,0)</f>
        <v>131</v>
      </c>
      <c r="AD126" s="485">
        <f>INDEX('Cat-4'!$1:$1048576,'FAR Working'!Z126,'FAR Working'!AC126)</f>
        <v>126.6</v>
      </c>
      <c r="AE126" s="498">
        <f t="shared" si="79"/>
        <v>1.2387475538160468</v>
      </c>
      <c r="AF126" s="498">
        <f t="shared" si="80"/>
        <v>1.2397283515625364</v>
      </c>
      <c r="AG126" s="601">
        <f t="shared" si="65"/>
        <v>10</v>
      </c>
      <c r="AH126" s="584">
        <f t="shared" si="66"/>
        <v>15</v>
      </c>
      <c r="AI126" s="557">
        <f>INDEX('EL SV'!$K$3:$O$40,MATCH(Y126,'EL SV'!$O$3:$O$40,0),MATCH(IF(F126&gt;2000000,"A",IF(F126&gt;100000,"B",IF(F126&gt;100000,"C","D"))),'EL SV'!$K$3:$O$3,0))</f>
        <v>0.95</v>
      </c>
      <c r="AJ126" s="600">
        <f t="shared" si="67"/>
        <v>1.2397283515625364</v>
      </c>
      <c r="AK126" s="599">
        <f t="shared" si="68"/>
        <v>183970.72845847416</v>
      </c>
      <c r="AL126" s="599">
        <f t="shared" si="69"/>
        <v>116514.79469036695</v>
      </c>
      <c r="AM126" s="599">
        <f t="shared" si="70"/>
        <v>67455.933768107207</v>
      </c>
      <c r="AN126" s="606">
        <v>0.2</v>
      </c>
      <c r="AO126" s="499">
        <f t="shared" si="71"/>
        <v>53964.747014485765</v>
      </c>
    </row>
    <row r="127" spans="2:41" ht="25.5">
      <c r="B127" s="458">
        <v>120</v>
      </c>
      <c r="C127" s="490" t="s">
        <v>526</v>
      </c>
      <c r="D127" s="470" t="s">
        <v>446</v>
      </c>
      <c r="E127" s="463" t="s">
        <v>399</v>
      </c>
      <c r="F127" s="486">
        <v>40997</v>
      </c>
      <c r="G127" s="461">
        <v>148396</v>
      </c>
      <c r="H127" s="461">
        <v>15</v>
      </c>
      <c r="I127" s="461">
        <v>53728.34448053145</v>
      </c>
      <c r="J127" s="509">
        <f t="shared" si="61"/>
        <v>40969</v>
      </c>
      <c r="R127" s="524" t="s">
        <v>3154</v>
      </c>
      <c r="S127" s="485">
        <f>MATCH(R127,'CAT-3'!$A:$A,0)</f>
        <v>642</v>
      </c>
      <c r="T127" s="485">
        <f>MATCH($J$9,'CAT-3'!$1:$1,0)</f>
        <v>89</v>
      </c>
      <c r="U127" s="485">
        <f>INDEX('CAT-3'!$1:$1048576,'FAR Working'!S127,'FAR Working'!T127)</f>
        <v>126.3</v>
      </c>
      <c r="V127" s="485">
        <f>MATCH($V$6,'CAT-3'!$1:$1,0)</f>
        <v>90</v>
      </c>
      <c r="W127" s="485">
        <f>INDEX('CAT-3'!$1:$1048576,'FAR Working'!S127,'FAR Working'!V127)</f>
        <v>126.4</v>
      </c>
      <c r="X127" s="498">
        <f t="shared" si="78"/>
        <v>1.0007917656373715</v>
      </c>
      <c r="Y127" s="514" t="s">
        <v>1981</v>
      </c>
      <c r="Z127" s="485">
        <f>MATCH(Y127,'Cat-4'!$A:$A,0)</f>
        <v>722</v>
      </c>
      <c r="AA127" s="485">
        <f>MATCH($AA$6,'Cat-4'!$1:$1,0)</f>
        <v>4</v>
      </c>
      <c r="AB127" s="485">
        <f>INDEX('Cat-4'!$1:$1048576,'FAR Working'!Z127,'FAR Working'!AA127)</f>
        <v>102.2</v>
      </c>
      <c r="AC127" s="485">
        <f>MATCH($AC$6,'Cat-4'!$1:$1,0)</f>
        <v>131</v>
      </c>
      <c r="AD127" s="485">
        <f>INDEX('Cat-4'!$1:$1048576,'FAR Working'!Z127,'FAR Working'!AC127)</f>
        <v>126.6</v>
      </c>
      <c r="AE127" s="498">
        <f t="shared" si="79"/>
        <v>1.2387475538160468</v>
      </c>
      <c r="AF127" s="498">
        <f t="shared" si="80"/>
        <v>1.2397283515625364</v>
      </c>
      <c r="AG127" s="601">
        <f t="shared" si="65"/>
        <v>10</v>
      </c>
      <c r="AH127" s="584">
        <f t="shared" si="66"/>
        <v>15</v>
      </c>
      <c r="AI127" s="557">
        <f>INDEX('EL SV'!$K$3:$O$40,MATCH(Y127,'EL SV'!$O$3:$O$40,0),MATCH(IF(F127&gt;2000000,"A",IF(F127&gt;100000,"B",IF(F127&gt;100000,"C","D"))),'EL SV'!$K$3:$O$3,0))</f>
        <v>0.95</v>
      </c>
      <c r="AJ127" s="600">
        <f t="shared" si="67"/>
        <v>1.2397283515625364</v>
      </c>
      <c r="AK127" s="599">
        <f t="shared" si="68"/>
        <v>183970.72845847416</v>
      </c>
      <c r="AL127" s="599">
        <f t="shared" si="69"/>
        <v>116514.79469036695</v>
      </c>
      <c r="AM127" s="599">
        <f t="shared" si="70"/>
        <v>67455.933768107207</v>
      </c>
      <c r="AN127" s="606">
        <v>0.2</v>
      </c>
      <c r="AO127" s="499">
        <f t="shared" si="71"/>
        <v>53964.747014485765</v>
      </c>
    </row>
    <row r="128" spans="2:41" ht="15">
      <c r="B128" s="458">
        <v>121</v>
      </c>
      <c r="C128" s="490" t="s">
        <v>526</v>
      </c>
      <c r="D128" s="459" t="s">
        <v>311</v>
      </c>
      <c r="E128" s="463" t="s">
        <v>404</v>
      </c>
      <c r="F128" s="486">
        <v>41089</v>
      </c>
      <c r="G128" s="461">
        <v>136804</v>
      </c>
      <c r="H128" s="461">
        <v>15</v>
      </c>
      <c r="I128" s="461">
        <v>50417.189514557511</v>
      </c>
      <c r="J128" s="509">
        <f t="shared" si="61"/>
        <v>41061</v>
      </c>
      <c r="Y128" s="514" t="s">
        <v>1963</v>
      </c>
      <c r="Z128" s="481">
        <f>MATCH(Y128,'Cat-4'!$A:$A,0)</f>
        <v>713</v>
      </c>
      <c r="AA128" s="481">
        <f>MATCH(J128,'Cat-4'!$1:$1,0)</f>
        <v>6</v>
      </c>
      <c r="AB128" s="481">
        <f>INDEX('Cat-4'!$1:$1048576,'FAR Working'!Z128,'FAR Working'!AA128)</f>
        <v>99.8</v>
      </c>
      <c r="AC128" s="481">
        <f>MATCH($AC$6,'Cat-4'!$1:$1,0)</f>
        <v>131</v>
      </c>
      <c r="AD128" s="481">
        <f>INDEX('Cat-4'!$1:$1048576,'FAR Working'!Z128,'FAR Working'!AC128)</f>
        <v>148.80000000000001</v>
      </c>
      <c r="AE128" s="561">
        <f t="shared" si="79"/>
        <v>1.4909819639278559</v>
      </c>
      <c r="AF128" s="583">
        <f t="shared" ref="AF128:AF129" si="81">AE128</f>
        <v>1.4909819639278559</v>
      </c>
      <c r="AG128" s="601">
        <f t="shared" si="65"/>
        <v>10</v>
      </c>
      <c r="AH128" s="584">
        <f t="shared" si="66"/>
        <v>15</v>
      </c>
      <c r="AI128" s="557">
        <f>INDEX('EL SV'!$K$3:$O$40,MATCH(Y128,'EL SV'!$O$3:$O$40,0),MATCH(IF(F128&gt;2000000,"A",IF(F128&gt;100000,"B",IF(F128&gt;100000,"C","D"))),'EL SV'!$K$3:$O$3,0))</f>
        <v>1</v>
      </c>
      <c r="AJ128" s="600">
        <f t="shared" si="67"/>
        <v>1.4909819639278559</v>
      </c>
      <c r="AK128" s="599">
        <f t="shared" si="68"/>
        <v>203972.29659318639</v>
      </c>
      <c r="AL128" s="599">
        <f t="shared" si="69"/>
        <v>135981.53106212424</v>
      </c>
      <c r="AM128" s="599">
        <f t="shared" si="70"/>
        <v>67990.765531062149</v>
      </c>
      <c r="AN128" s="606">
        <v>0.2</v>
      </c>
      <c r="AO128" s="499">
        <f t="shared" si="71"/>
        <v>54392.612424849722</v>
      </c>
    </row>
    <row r="129" spans="2:41" ht="15">
      <c r="B129" s="458">
        <v>122</v>
      </c>
      <c r="C129" s="490" t="s">
        <v>527</v>
      </c>
      <c r="D129" s="458" t="s">
        <v>234</v>
      </c>
      <c r="E129" s="477"/>
      <c r="F129" s="486">
        <v>41845</v>
      </c>
      <c r="G129" s="477">
        <v>135750</v>
      </c>
      <c r="H129" s="477">
        <v>5</v>
      </c>
      <c r="I129" s="477">
        <v>6717.4041095890425</v>
      </c>
      <c r="J129" s="509">
        <f t="shared" si="61"/>
        <v>41821</v>
      </c>
      <c r="Y129" s="514" t="s">
        <v>2051</v>
      </c>
      <c r="Z129" s="481">
        <f>MATCH(Y129,'Cat-4'!$A:$A,0)</f>
        <v>757</v>
      </c>
      <c r="AA129" s="481">
        <f>MATCH(J129,'Cat-4'!$1:$1,0)</f>
        <v>31</v>
      </c>
      <c r="AB129" s="481">
        <f>INDEX('Cat-4'!$1:$1048576,'FAR Working'!Z129,'FAR Working'!AA129)</f>
        <v>115</v>
      </c>
      <c r="AC129" s="481">
        <f>MATCH($AC$6,'Cat-4'!$1:$1,0)</f>
        <v>131</v>
      </c>
      <c r="AD129" s="481">
        <f>INDEX('Cat-4'!$1:$1048576,'FAR Working'!Z129,'FAR Working'!AC129)</f>
        <v>140.4</v>
      </c>
      <c r="AE129" s="561">
        <f t="shared" si="79"/>
        <v>1.2208695652173913</v>
      </c>
      <c r="AF129" s="583">
        <f t="shared" si="81"/>
        <v>1.2208695652173913</v>
      </c>
      <c r="AG129" s="601">
        <f t="shared" si="65"/>
        <v>8</v>
      </c>
      <c r="AH129" s="584">
        <f t="shared" si="66"/>
        <v>5</v>
      </c>
      <c r="AI129" s="557">
        <f>INDEX('EL SV'!$K$3:$O$40,MATCH(Y129,'EL SV'!$O$3:$O$40,0),MATCH(IF(F129&gt;2000000,"A",IF(F129&gt;100000,"B",IF(F129&gt;100000,"C","D"))),'EL SV'!$K$3:$O$3,0))</f>
        <v>0.95</v>
      </c>
      <c r="AJ129" s="600">
        <f t="shared" si="67"/>
        <v>1.2208695652173913</v>
      </c>
      <c r="AK129" s="599">
        <f t="shared" si="68"/>
        <v>165733.04347826086</v>
      </c>
      <c r="AL129" s="599">
        <f t="shared" si="69"/>
        <v>157446.39130434781</v>
      </c>
      <c r="AM129" s="599">
        <f t="shared" si="70"/>
        <v>8286.6521739130549</v>
      </c>
      <c r="AN129" s="606">
        <v>0.2</v>
      </c>
      <c r="AO129" s="499">
        <f t="shared" si="71"/>
        <v>6629.3217391304443</v>
      </c>
    </row>
    <row r="130" spans="2:41" ht="15">
      <c r="B130" s="458">
        <v>123</v>
      </c>
      <c r="C130" s="490" t="s">
        <v>138</v>
      </c>
      <c r="D130" s="458" t="s">
        <v>171</v>
      </c>
      <c r="E130" s="458"/>
      <c r="F130" s="486">
        <v>40952</v>
      </c>
      <c r="G130" s="478">
        <v>130707</v>
      </c>
      <c r="H130" s="477">
        <v>10</v>
      </c>
      <c r="I130" s="478">
        <v>6535</v>
      </c>
      <c r="J130" s="509">
        <f t="shared" si="61"/>
        <v>40940</v>
      </c>
      <c r="R130" s="524" t="s">
        <v>3127</v>
      </c>
      <c r="S130" s="485">
        <f>MATCH(R130,'CAT-3'!$A:$A,0)</f>
        <v>628</v>
      </c>
      <c r="T130" s="485">
        <f>MATCH($J$9,'CAT-3'!$1:$1,0)</f>
        <v>89</v>
      </c>
      <c r="U130" s="485">
        <f>INDEX('CAT-3'!$1:$1048576,'FAR Working'!S130,'FAR Working'!T130)</f>
        <v>138.30000000000001</v>
      </c>
      <c r="V130" s="485">
        <f>MATCH($V$6,'CAT-3'!$1:$1,0)</f>
        <v>90</v>
      </c>
      <c r="W130" s="485">
        <f>INDEX('CAT-3'!$1:$1048576,'FAR Working'!S130,'FAR Working'!V130)</f>
        <v>138.4</v>
      </c>
      <c r="X130" s="498">
        <f>W130/U130</f>
        <v>1.0007230657989876</v>
      </c>
      <c r="Y130" s="514" t="s">
        <v>2223</v>
      </c>
      <c r="Z130" s="485">
        <f>MATCH(Y130,'Cat-4'!$A:$A,0)</f>
        <v>843</v>
      </c>
      <c r="AA130" s="485">
        <f>MATCH($AA$6,'Cat-4'!$1:$1,0)</f>
        <v>4</v>
      </c>
      <c r="AB130" s="485">
        <f>INDEX('Cat-4'!$1:$1048576,'FAR Working'!Z130,'FAR Working'!AA130)</f>
        <v>103.9</v>
      </c>
      <c r="AC130" s="485">
        <f>MATCH($AC$6,'Cat-4'!$1:$1,0)</f>
        <v>131</v>
      </c>
      <c r="AD130" s="485">
        <f>INDEX('Cat-4'!$1:$1048576,'FAR Working'!Z130,'FAR Working'!AC130)</f>
        <v>156.1</v>
      </c>
      <c r="AE130" s="498">
        <f>AD130/AB130</f>
        <v>1.5024061597690086</v>
      </c>
      <c r="AF130" s="498">
        <f>AE130*X130</f>
        <v>1.5034924982793259</v>
      </c>
      <c r="AG130" s="601">
        <f t="shared" si="65"/>
        <v>10</v>
      </c>
      <c r="AH130" s="584">
        <f t="shared" si="66"/>
        <v>10</v>
      </c>
      <c r="AI130" s="557">
        <f>INDEX('EL SV'!$K$3:$O$40,MATCH(Y130,'EL SV'!$O$3:$O$40,0),MATCH(IF(F130&gt;2000000,"A",IF(F130&gt;100000,"B",IF(F130&gt;100000,"C","D"))),'EL SV'!$K$3:$O$3,0))</f>
        <v>1</v>
      </c>
      <c r="AJ130" s="600">
        <f t="shared" si="67"/>
        <v>1.5034924982793259</v>
      </c>
      <c r="AK130" s="599">
        <f t="shared" si="68"/>
        <v>196516.99397259584</v>
      </c>
      <c r="AL130" s="599">
        <f t="shared" si="69"/>
        <v>196516.99397259584</v>
      </c>
      <c r="AM130" s="599">
        <f t="shared" si="70"/>
        <v>0</v>
      </c>
      <c r="AN130" s="606">
        <v>0.2</v>
      </c>
      <c r="AO130" s="499">
        <f t="shared" si="71"/>
        <v>0</v>
      </c>
    </row>
    <row r="131" spans="2:41" ht="15">
      <c r="B131" s="458">
        <v>124</v>
      </c>
      <c r="C131" s="490" t="s">
        <v>526</v>
      </c>
      <c r="D131" s="459" t="s">
        <v>322</v>
      </c>
      <c r="E131" s="460" t="s">
        <v>404</v>
      </c>
      <c r="F131" s="486">
        <v>41973</v>
      </c>
      <c r="G131" s="461">
        <v>127600</v>
      </c>
      <c r="H131" s="461">
        <v>15</v>
      </c>
      <c r="I131" s="461">
        <v>68603.467945836252</v>
      </c>
      <c r="J131" s="509">
        <f t="shared" si="61"/>
        <v>41944</v>
      </c>
      <c r="Y131" s="562" t="s">
        <v>2021</v>
      </c>
      <c r="Z131" s="481">
        <f>MATCH(Y131,'Cat-4'!$A:$A,0)</f>
        <v>742</v>
      </c>
      <c r="AA131" s="481">
        <f>MATCH(J131,'Cat-4'!$1:$1,0)</f>
        <v>35</v>
      </c>
      <c r="AB131" s="481">
        <f>INDEX('Cat-4'!$1:$1048576,'FAR Working'!Z131,'FAR Working'!AA131)</f>
        <v>97.6</v>
      </c>
      <c r="AC131" s="481">
        <f>MATCH($AC$6,'Cat-4'!$1:$1,0)</f>
        <v>131</v>
      </c>
      <c r="AD131" s="481">
        <f>INDEX('Cat-4'!$1:$1048576,'FAR Working'!Z131,'FAR Working'!AC131)</f>
        <v>80.900000000000006</v>
      </c>
      <c r="AE131" s="561">
        <f>AD131/AB131</f>
        <v>0.82889344262295095</v>
      </c>
      <c r="AF131" s="583">
        <f>AE131</f>
        <v>0.82889344262295095</v>
      </c>
      <c r="AG131" s="601">
        <f t="shared" si="65"/>
        <v>8</v>
      </c>
      <c r="AH131" s="584">
        <f t="shared" si="66"/>
        <v>15</v>
      </c>
      <c r="AI131" s="557">
        <f>INDEX('EL SV'!$K$3:$O$40,MATCH(Y131,'EL SV'!$O$3:$O$40,0),MATCH(IF(F131&gt;2000000,"A",IF(F131&gt;100000,"B",IF(F131&gt;100000,"C","D"))),'EL SV'!$K$3:$O$3,0))</f>
        <v>0.95</v>
      </c>
      <c r="AJ131" s="600">
        <f t="shared" si="67"/>
        <v>0.82889344262295095</v>
      </c>
      <c r="AK131" s="599">
        <f t="shared" si="68"/>
        <v>105766.80327868855</v>
      </c>
      <c r="AL131" s="599">
        <f t="shared" si="69"/>
        <v>53588.513661202189</v>
      </c>
      <c r="AM131" s="599">
        <f t="shared" si="70"/>
        <v>52178.289617486356</v>
      </c>
      <c r="AN131" s="606">
        <v>0.2</v>
      </c>
      <c r="AO131" s="499">
        <f t="shared" si="71"/>
        <v>41742.631693989089</v>
      </c>
    </row>
    <row r="132" spans="2:41" ht="15">
      <c r="B132" s="458">
        <v>125</v>
      </c>
      <c r="C132" s="490" t="s">
        <v>138</v>
      </c>
      <c r="D132" s="458" t="s">
        <v>168</v>
      </c>
      <c r="E132" s="458"/>
      <c r="F132" s="486">
        <v>40952</v>
      </c>
      <c r="G132" s="478">
        <v>126669</v>
      </c>
      <c r="H132" s="477">
        <v>10</v>
      </c>
      <c r="I132" s="478">
        <v>6333</v>
      </c>
      <c r="J132" s="509">
        <f t="shared" si="61"/>
        <v>40940</v>
      </c>
      <c r="R132" s="524" t="s">
        <v>3127</v>
      </c>
      <c r="S132" s="485">
        <f>MATCH(R132,'CAT-3'!$A:$A,0)</f>
        <v>628</v>
      </c>
      <c r="T132" s="485">
        <f>MATCH($J$9,'CAT-3'!$1:$1,0)</f>
        <v>89</v>
      </c>
      <c r="U132" s="485">
        <f>INDEX('CAT-3'!$1:$1048576,'FAR Working'!S132,'FAR Working'!T132)</f>
        <v>138.30000000000001</v>
      </c>
      <c r="V132" s="485">
        <f>MATCH($V$6,'CAT-3'!$1:$1,0)</f>
        <v>90</v>
      </c>
      <c r="W132" s="485">
        <f>INDEX('CAT-3'!$1:$1048576,'FAR Working'!S132,'FAR Working'!V132)</f>
        <v>138.4</v>
      </c>
      <c r="X132" s="498">
        <f>W132/U132</f>
        <v>1.0007230657989876</v>
      </c>
      <c r="Y132" s="514" t="s">
        <v>2223</v>
      </c>
      <c r="Z132" s="485">
        <f>MATCH(Y132,'Cat-4'!$A:$A,0)</f>
        <v>843</v>
      </c>
      <c r="AA132" s="485">
        <f>MATCH($AA$6,'Cat-4'!$1:$1,0)</f>
        <v>4</v>
      </c>
      <c r="AB132" s="485">
        <f>INDEX('Cat-4'!$1:$1048576,'FAR Working'!Z132,'FAR Working'!AA132)</f>
        <v>103.9</v>
      </c>
      <c r="AC132" s="485">
        <f>MATCH($AC$6,'Cat-4'!$1:$1,0)</f>
        <v>131</v>
      </c>
      <c r="AD132" s="485">
        <f>INDEX('Cat-4'!$1:$1048576,'FAR Working'!Z132,'FAR Working'!AC132)</f>
        <v>156.1</v>
      </c>
      <c r="AE132" s="498">
        <f>AD132/AB132</f>
        <v>1.5024061597690086</v>
      </c>
      <c r="AF132" s="498">
        <f>AE132*X132</f>
        <v>1.5034924982793259</v>
      </c>
      <c r="AG132" s="601">
        <f t="shared" si="65"/>
        <v>10</v>
      </c>
      <c r="AH132" s="584">
        <f t="shared" si="66"/>
        <v>10</v>
      </c>
      <c r="AI132" s="557">
        <f>INDEX('EL SV'!$K$3:$O$40,MATCH(Y132,'EL SV'!$O$3:$O$40,0),MATCH(IF(F132&gt;2000000,"A",IF(F132&gt;100000,"B",IF(F132&gt;100000,"C","D"))),'EL SV'!$K$3:$O$3,0))</f>
        <v>1</v>
      </c>
      <c r="AJ132" s="600">
        <f t="shared" si="67"/>
        <v>1.5034924982793259</v>
      </c>
      <c r="AK132" s="599">
        <f t="shared" si="68"/>
        <v>190445.89126454393</v>
      </c>
      <c r="AL132" s="599">
        <f t="shared" si="69"/>
        <v>190445.89126454393</v>
      </c>
      <c r="AM132" s="599">
        <f t="shared" si="70"/>
        <v>0</v>
      </c>
      <c r="AN132" s="606">
        <v>0.2</v>
      </c>
      <c r="AO132" s="499">
        <f t="shared" si="71"/>
        <v>0</v>
      </c>
    </row>
    <row r="133" spans="2:41" ht="15">
      <c r="B133" s="458">
        <v>126</v>
      </c>
      <c r="C133" s="490" t="s">
        <v>138</v>
      </c>
      <c r="D133" s="458" t="s">
        <v>184</v>
      </c>
      <c r="E133" s="458"/>
      <c r="F133" s="486">
        <v>41729</v>
      </c>
      <c r="G133" s="478">
        <v>123270</v>
      </c>
      <c r="H133" s="477">
        <v>10</v>
      </c>
      <c r="I133" s="478">
        <v>29548.62215753425</v>
      </c>
      <c r="J133" s="509">
        <f t="shared" si="61"/>
        <v>41699</v>
      </c>
      <c r="Y133" s="514" t="s">
        <v>2223</v>
      </c>
      <c r="Z133" s="481">
        <f>MATCH(Y133,'Cat-4'!$A:$A,0)</f>
        <v>843</v>
      </c>
      <c r="AA133" s="481">
        <f>MATCH(J133,'Cat-4'!$1:$1,0)</f>
        <v>27</v>
      </c>
      <c r="AB133" s="481">
        <f>INDEX('Cat-4'!$1:$1048576,'FAR Working'!Z133,'FAR Working'!AA133)</f>
        <v>115.3</v>
      </c>
      <c r="AC133" s="481">
        <f>MATCH($AC$6,'Cat-4'!$1:$1,0)</f>
        <v>131</v>
      </c>
      <c r="AD133" s="481">
        <f>INDEX('Cat-4'!$1:$1048576,'FAR Working'!Z133,'FAR Working'!AC133)</f>
        <v>156.1</v>
      </c>
      <c r="AE133" s="561">
        <f>AD133/AB133</f>
        <v>1.3538594969644406</v>
      </c>
      <c r="AF133" s="583">
        <f>AE133</f>
        <v>1.3538594969644406</v>
      </c>
      <c r="AG133" s="601">
        <f t="shared" si="65"/>
        <v>8</v>
      </c>
      <c r="AH133" s="584">
        <f t="shared" si="66"/>
        <v>10</v>
      </c>
      <c r="AI133" s="557">
        <f>INDEX('EL SV'!$K$3:$O$40,MATCH(Y133,'EL SV'!$O$3:$O$40,0),MATCH(IF(F133&gt;2000000,"A",IF(F133&gt;100000,"B",IF(F133&gt;100000,"C","D"))),'EL SV'!$K$3:$O$3,0))</f>
        <v>1</v>
      </c>
      <c r="AJ133" s="600">
        <f t="shared" si="67"/>
        <v>1.3538594969644406</v>
      </c>
      <c r="AK133" s="599">
        <f t="shared" si="68"/>
        <v>166890.26019080658</v>
      </c>
      <c r="AL133" s="599">
        <f t="shared" si="69"/>
        <v>133512.20815264527</v>
      </c>
      <c r="AM133" s="599">
        <f t="shared" si="70"/>
        <v>33378.052038161317</v>
      </c>
      <c r="AN133" s="606">
        <v>0.2</v>
      </c>
      <c r="AO133" s="499">
        <f t="shared" si="71"/>
        <v>26702.441630529054</v>
      </c>
    </row>
    <row r="134" spans="2:41" ht="25.5">
      <c r="B134" s="458">
        <v>127</v>
      </c>
      <c r="C134" s="490" t="s">
        <v>526</v>
      </c>
      <c r="D134" s="462" t="s">
        <v>286</v>
      </c>
      <c r="E134" s="463" t="s">
        <v>417</v>
      </c>
      <c r="F134" s="486">
        <v>40952</v>
      </c>
      <c r="G134" s="461">
        <v>121423</v>
      </c>
      <c r="H134" s="461">
        <v>40</v>
      </c>
      <c r="I134" s="461">
        <v>82751.785034132103</v>
      </c>
      <c r="J134" s="509">
        <f t="shared" si="61"/>
        <v>40940</v>
      </c>
      <c r="R134" s="524" t="s">
        <v>3154</v>
      </c>
      <c r="S134" s="485">
        <f>MATCH(R134,'CAT-3'!$A:$A,0)</f>
        <v>642</v>
      </c>
      <c r="T134" s="485">
        <f>MATCH($J$9,'CAT-3'!$1:$1,0)</f>
        <v>89</v>
      </c>
      <c r="U134" s="485">
        <f>INDEX('CAT-3'!$1:$1048576,'FAR Working'!S134,'FAR Working'!T134)</f>
        <v>126.3</v>
      </c>
      <c r="V134" s="485">
        <f>MATCH($V$6,'CAT-3'!$1:$1,0)</f>
        <v>90</v>
      </c>
      <c r="W134" s="485">
        <f>INDEX('CAT-3'!$1:$1048576,'FAR Working'!S134,'FAR Working'!V134)</f>
        <v>126.4</v>
      </c>
      <c r="X134" s="498">
        <f t="shared" ref="X134:X135" si="82">W134/U134</f>
        <v>1.0007917656373715</v>
      </c>
      <c r="Y134" s="514" t="s">
        <v>1981</v>
      </c>
      <c r="Z134" s="485">
        <f>MATCH(Y134,'Cat-4'!$A:$A,0)</f>
        <v>722</v>
      </c>
      <c r="AA134" s="485">
        <f>MATCH($AA$6,'Cat-4'!$1:$1,0)</f>
        <v>4</v>
      </c>
      <c r="AB134" s="485">
        <f>INDEX('Cat-4'!$1:$1048576,'FAR Working'!Z134,'FAR Working'!AA134)</f>
        <v>102.2</v>
      </c>
      <c r="AC134" s="485">
        <f>MATCH($AC$6,'Cat-4'!$1:$1,0)</f>
        <v>131</v>
      </c>
      <c r="AD134" s="485">
        <f>INDEX('Cat-4'!$1:$1048576,'FAR Working'!Z134,'FAR Working'!AC134)</f>
        <v>126.6</v>
      </c>
      <c r="AE134" s="498">
        <f t="shared" ref="AE134:AE135" si="83">AD134/AB134</f>
        <v>1.2387475538160468</v>
      </c>
      <c r="AF134" s="498">
        <f t="shared" ref="AF134:AF135" si="84">AE134*X134</f>
        <v>1.2397283515625364</v>
      </c>
      <c r="AG134" s="601">
        <f t="shared" si="65"/>
        <v>10</v>
      </c>
      <c r="AH134" s="584">
        <f t="shared" si="66"/>
        <v>40</v>
      </c>
      <c r="AI134" s="557">
        <f>INDEX('EL SV'!$K$3:$O$40,MATCH(Y134,'EL SV'!$O$3:$O$40,0),MATCH(IF(F134&gt;2000000,"A",IF(F134&gt;100000,"B",IF(F134&gt;100000,"C","D"))),'EL SV'!$K$3:$O$3,0))</f>
        <v>0.95</v>
      </c>
      <c r="AJ134" s="600">
        <f t="shared" si="67"/>
        <v>1.2397283515625364</v>
      </c>
      <c r="AK134" s="599">
        <f t="shared" si="68"/>
        <v>150531.53563177786</v>
      </c>
      <c r="AL134" s="599">
        <f t="shared" si="69"/>
        <v>35751.239712547242</v>
      </c>
      <c r="AM134" s="599">
        <f t="shared" si="70"/>
        <v>114780.29591923062</v>
      </c>
      <c r="AN134" s="606">
        <v>0.2</v>
      </c>
      <c r="AO134" s="499">
        <f t="shared" si="71"/>
        <v>91824.236735384504</v>
      </c>
    </row>
    <row r="135" spans="2:41" ht="15">
      <c r="B135" s="458">
        <v>128</v>
      </c>
      <c r="C135" s="490" t="s">
        <v>526</v>
      </c>
      <c r="D135" s="459" t="s">
        <v>317</v>
      </c>
      <c r="E135" s="463" t="s">
        <v>458</v>
      </c>
      <c r="F135" s="486">
        <v>40383</v>
      </c>
      <c r="G135" s="461">
        <v>118239</v>
      </c>
      <c r="H135" s="461">
        <v>15</v>
      </c>
      <c r="I135" s="461">
        <v>27104.319599778712</v>
      </c>
      <c r="J135" s="509">
        <f t="shared" si="61"/>
        <v>40360</v>
      </c>
      <c r="R135" s="524" t="s">
        <v>3154</v>
      </c>
      <c r="S135" s="485">
        <f>MATCH(R135,'CAT-3'!$A:$A,0)</f>
        <v>642</v>
      </c>
      <c r="T135" s="485">
        <f>MATCH($J$9,'CAT-3'!$1:$1,0)</f>
        <v>89</v>
      </c>
      <c r="U135" s="485">
        <f>INDEX('CAT-3'!$1:$1048576,'FAR Working'!S135,'FAR Working'!T135)</f>
        <v>126.3</v>
      </c>
      <c r="V135" s="485">
        <f>MATCH($V$6,'CAT-3'!$1:$1,0)</f>
        <v>90</v>
      </c>
      <c r="W135" s="485">
        <f>INDEX('CAT-3'!$1:$1048576,'FAR Working'!S135,'FAR Working'!V135)</f>
        <v>126.4</v>
      </c>
      <c r="X135" s="498">
        <f t="shared" si="82"/>
        <v>1.0007917656373715</v>
      </c>
      <c r="Y135" s="514" t="s">
        <v>1981</v>
      </c>
      <c r="Z135" s="485">
        <f>MATCH(Y135,'Cat-4'!$A:$A,0)</f>
        <v>722</v>
      </c>
      <c r="AA135" s="485">
        <f>MATCH($AA$6,'Cat-4'!$1:$1,0)</f>
        <v>4</v>
      </c>
      <c r="AB135" s="485">
        <f>INDEX('Cat-4'!$1:$1048576,'FAR Working'!Z135,'FAR Working'!AA135)</f>
        <v>102.2</v>
      </c>
      <c r="AC135" s="485">
        <f>MATCH($AC$6,'Cat-4'!$1:$1,0)</f>
        <v>131</v>
      </c>
      <c r="AD135" s="485">
        <f>INDEX('Cat-4'!$1:$1048576,'FAR Working'!Z135,'FAR Working'!AC135)</f>
        <v>126.6</v>
      </c>
      <c r="AE135" s="498">
        <f t="shared" si="83"/>
        <v>1.2387475538160468</v>
      </c>
      <c r="AF135" s="498">
        <f t="shared" si="84"/>
        <v>1.2397283515625364</v>
      </c>
      <c r="AG135" s="601">
        <f t="shared" si="65"/>
        <v>12</v>
      </c>
      <c r="AH135" s="584">
        <f t="shared" si="66"/>
        <v>15</v>
      </c>
      <c r="AI135" s="557">
        <f>INDEX('EL SV'!$K$3:$O$40,MATCH(Y135,'EL SV'!$O$3:$O$40,0),MATCH(IF(F135&gt;2000000,"A",IF(F135&gt;100000,"B",IF(F135&gt;100000,"C","D"))),'EL SV'!$K$3:$O$3,0))</f>
        <v>0.95</v>
      </c>
      <c r="AJ135" s="600">
        <f t="shared" si="67"/>
        <v>1.2397283515625364</v>
      </c>
      <c r="AK135" s="599">
        <f t="shared" si="68"/>
        <v>146584.24056040274</v>
      </c>
      <c r="AL135" s="599">
        <f t="shared" si="69"/>
        <v>111404.02282590607</v>
      </c>
      <c r="AM135" s="599">
        <f t="shared" si="70"/>
        <v>35180.217734496677</v>
      </c>
      <c r="AN135" s="606">
        <v>0.2</v>
      </c>
      <c r="AO135" s="499">
        <f t="shared" si="71"/>
        <v>28144.174187597342</v>
      </c>
    </row>
    <row r="136" spans="2:41" ht="15">
      <c r="B136" s="458">
        <v>129</v>
      </c>
      <c r="C136" s="490" t="s">
        <v>526</v>
      </c>
      <c r="D136" s="475" t="s">
        <v>359</v>
      </c>
      <c r="E136" s="476" t="s">
        <v>404</v>
      </c>
      <c r="F136" s="486">
        <v>42521</v>
      </c>
      <c r="G136" s="461">
        <v>116500</v>
      </c>
      <c r="H136" s="461">
        <v>15</v>
      </c>
      <c r="I136" s="474">
        <v>73683.397816559082</v>
      </c>
      <c r="J136" s="509">
        <f t="shared" ref="J136:J199" si="85">DATE(YEAR(F136),MONTH(F136),1)</f>
        <v>42491</v>
      </c>
      <c r="Y136" s="514" t="s">
        <v>1999</v>
      </c>
      <c r="Z136" s="481">
        <f>MATCH(Y136,'Cat-4'!$A:$A,0)</f>
        <v>731</v>
      </c>
      <c r="AA136" s="481">
        <f>MATCH(J136,'Cat-4'!$1:$1,0)</f>
        <v>53</v>
      </c>
      <c r="AB136" s="481">
        <f>INDEX('Cat-4'!$1:$1048576,'FAR Working'!Z136,'FAR Working'!AA136)</f>
        <v>106.1</v>
      </c>
      <c r="AC136" s="481">
        <f>MATCH($AC$6,'Cat-4'!$1:$1,0)</f>
        <v>131</v>
      </c>
      <c r="AD136" s="481">
        <f>INDEX('Cat-4'!$1:$1048576,'FAR Working'!Z136,'FAR Working'!AC136)</f>
        <v>117.1</v>
      </c>
      <c r="AE136" s="561">
        <f>AD136/AB136</f>
        <v>1.1036757775683317</v>
      </c>
      <c r="AF136" s="583">
        <f>AE136</f>
        <v>1.1036757775683317</v>
      </c>
      <c r="AG136" s="601">
        <f t="shared" si="65"/>
        <v>6</v>
      </c>
      <c r="AH136" s="584">
        <f t="shared" si="66"/>
        <v>15</v>
      </c>
      <c r="AI136" s="557">
        <f>INDEX('EL SV'!$K$3:$O$40,MATCH(Y136,'EL SV'!$O$3:$O$40,0),MATCH(IF(F136&gt;2000000,"A",IF(F136&gt;100000,"B",IF(F136&gt;100000,"C","D"))),'EL SV'!$K$3:$O$3,0))</f>
        <v>0.9</v>
      </c>
      <c r="AJ136" s="600">
        <f t="shared" si="67"/>
        <v>1.1036757775683317</v>
      </c>
      <c r="AK136" s="599">
        <f t="shared" si="68"/>
        <v>128578.22808671065</v>
      </c>
      <c r="AL136" s="599">
        <f t="shared" si="69"/>
        <v>46288.162111215832</v>
      </c>
      <c r="AM136" s="599">
        <f t="shared" si="70"/>
        <v>82290.065975494814</v>
      </c>
      <c r="AN136" s="606">
        <v>0.2</v>
      </c>
      <c r="AO136" s="499">
        <f t="shared" si="71"/>
        <v>65832.052780395854</v>
      </c>
    </row>
    <row r="137" spans="2:41" ht="15">
      <c r="B137" s="458">
        <v>130</v>
      </c>
      <c r="C137" s="490" t="s">
        <v>526</v>
      </c>
      <c r="D137" s="462" t="s">
        <v>283</v>
      </c>
      <c r="E137" s="463" t="s">
        <v>404</v>
      </c>
      <c r="F137" s="486">
        <v>40952</v>
      </c>
      <c r="G137" s="461">
        <v>114281</v>
      </c>
      <c r="H137" s="461">
        <v>15</v>
      </c>
      <c r="I137" s="461">
        <v>41123.300131356722</v>
      </c>
      <c r="J137" s="509">
        <f t="shared" si="85"/>
        <v>40940</v>
      </c>
      <c r="R137" s="524" t="s">
        <v>3165</v>
      </c>
      <c r="S137" s="485">
        <f>MATCH(R137,'CAT-3'!$A:$A,0)</f>
        <v>651</v>
      </c>
      <c r="T137" s="485">
        <f>MATCH($J$9,'CAT-3'!$1:$1,0)</f>
        <v>89</v>
      </c>
      <c r="U137" s="485">
        <f>INDEX('CAT-3'!$1:$1048576,'FAR Working'!S137,'FAR Working'!T137)</f>
        <v>181.7</v>
      </c>
      <c r="V137" s="485">
        <f>MATCH($V$6,'CAT-3'!$1:$1,0)</f>
        <v>90</v>
      </c>
      <c r="W137" s="485">
        <f>INDEX('CAT-3'!$1:$1048576,'FAR Working'!S137,'FAR Working'!V137)</f>
        <v>181.7</v>
      </c>
      <c r="X137" s="498">
        <f t="shared" ref="X137:X144" si="86">W137/U137</f>
        <v>1</v>
      </c>
      <c r="Y137" s="562" t="s">
        <v>2021</v>
      </c>
      <c r="Z137" s="485">
        <f>MATCH(Y137,'Cat-4'!$A:$A,0)</f>
        <v>742</v>
      </c>
      <c r="AA137" s="485">
        <f>MATCH($AA$6,'Cat-4'!$1:$1,0)</f>
        <v>4</v>
      </c>
      <c r="AB137" s="485">
        <f>INDEX('Cat-4'!$1:$1048576,'FAR Working'!Z137,'FAR Working'!AA137)</f>
        <v>114.9</v>
      </c>
      <c r="AC137" s="485">
        <f>MATCH($AC$6,'Cat-4'!$1:$1,0)</f>
        <v>131</v>
      </c>
      <c r="AD137" s="485">
        <f>INDEX('Cat-4'!$1:$1048576,'FAR Working'!Z137,'FAR Working'!AC137)</f>
        <v>80.900000000000006</v>
      </c>
      <c r="AE137" s="498">
        <f t="shared" ref="AE137:AE144" si="87">AD137/AB137</f>
        <v>0.7040905134899913</v>
      </c>
      <c r="AF137" s="498">
        <f t="shared" ref="AF137:AF144" si="88">AE137*X137</f>
        <v>0.7040905134899913</v>
      </c>
      <c r="AG137" s="601">
        <f t="shared" si="65"/>
        <v>10</v>
      </c>
      <c r="AH137" s="584">
        <f t="shared" si="66"/>
        <v>15</v>
      </c>
      <c r="AI137" s="557">
        <f>INDEX('EL SV'!$K$3:$O$40,MATCH(Y137,'EL SV'!$O$3:$O$40,0),MATCH(IF(F137&gt;2000000,"A",IF(F137&gt;100000,"B",IF(F137&gt;100000,"C","D"))),'EL SV'!$K$3:$O$3,0))</f>
        <v>0.95</v>
      </c>
      <c r="AJ137" s="600">
        <f t="shared" si="67"/>
        <v>0.7040905134899913</v>
      </c>
      <c r="AK137" s="599">
        <f t="shared" si="68"/>
        <v>80464.167972149691</v>
      </c>
      <c r="AL137" s="599">
        <f t="shared" si="69"/>
        <v>50960.639715694793</v>
      </c>
      <c r="AM137" s="599">
        <f t="shared" si="70"/>
        <v>29503.528256454898</v>
      </c>
      <c r="AN137" s="606">
        <v>0.2</v>
      </c>
      <c r="AO137" s="499">
        <f t="shared" si="71"/>
        <v>23602.822605163921</v>
      </c>
    </row>
    <row r="138" spans="2:41" ht="15">
      <c r="B138" s="458">
        <v>131</v>
      </c>
      <c r="C138" s="490" t="s">
        <v>526</v>
      </c>
      <c r="D138" s="462" t="s">
        <v>433</v>
      </c>
      <c r="E138" s="463" t="s">
        <v>406</v>
      </c>
      <c r="F138" s="486">
        <v>40952</v>
      </c>
      <c r="G138" s="461">
        <v>114281</v>
      </c>
      <c r="H138" s="461">
        <v>15</v>
      </c>
      <c r="I138" s="461">
        <v>41123.300131356722</v>
      </c>
      <c r="J138" s="509">
        <f t="shared" si="85"/>
        <v>40940</v>
      </c>
      <c r="R138" s="524" t="s">
        <v>3154</v>
      </c>
      <c r="S138" s="485">
        <f>MATCH(R138,'CAT-3'!$A:$A,0)</f>
        <v>642</v>
      </c>
      <c r="T138" s="485">
        <f>MATCH($J$9,'CAT-3'!$1:$1,0)</f>
        <v>89</v>
      </c>
      <c r="U138" s="485">
        <f>INDEX('CAT-3'!$1:$1048576,'FAR Working'!S138,'FAR Working'!T138)</f>
        <v>126.3</v>
      </c>
      <c r="V138" s="485">
        <f>MATCH($V$6,'CAT-3'!$1:$1,0)</f>
        <v>90</v>
      </c>
      <c r="W138" s="485">
        <f>INDEX('CAT-3'!$1:$1048576,'FAR Working'!S138,'FAR Working'!V138)</f>
        <v>126.4</v>
      </c>
      <c r="X138" s="498">
        <f t="shared" si="86"/>
        <v>1.0007917656373715</v>
      </c>
      <c r="Y138" s="514" t="s">
        <v>1981</v>
      </c>
      <c r="Z138" s="485">
        <f>MATCH(Y138,'Cat-4'!$A:$A,0)</f>
        <v>722</v>
      </c>
      <c r="AA138" s="485">
        <f>MATCH($AA$6,'Cat-4'!$1:$1,0)</f>
        <v>4</v>
      </c>
      <c r="AB138" s="485">
        <f>INDEX('Cat-4'!$1:$1048576,'FAR Working'!Z138,'FAR Working'!AA138)</f>
        <v>102.2</v>
      </c>
      <c r="AC138" s="485">
        <f>MATCH($AC$6,'Cat-4'!$1:$1,0)</f>
        <v>131</v>
      </c>
      <c r="AD138" s="485">
        <f>INDEX('Cat-4'!$1:$1048576,'FAR Working'!Z138,'FAR Working'!AC138)</f>
        <v>126.6</v>
      </c>
      <c r="AE138" s="498">
        <f t="shared" si="87"/>
        <v>1.2387475538160468</v>
      </c>
      <c r="AF138" s="498">
        <f t="shared" si="88"/>
        <v>1.2397283515625364</v>
      </c>
      <c r="AG138" s="601">
        <f t="shared" si="65"/>
        <v>10</v>
      </c>
      <c r="AH138" s="584">
        <f t="shared" si="66"/>
        <v>15</v>
      </c>
      <c r="AI138" s="557">
        <f>INDEX('EL SV'!$K$3:$O$40,MATCH(Y138,'EL SV'!$O$3:$O$40,0),MATCH(IF(F138&gt;2000000,"A",IF(F138&gt;100000,"B",IF(F138&gt;100000,"C","D"))),'EL SV'!$K$3:$O$3,0))</f>
        <v>0.95</v>
      </c>
      <c r="AJ138" s="600">
        <f t="shared" si="67"/>
        <v>1.2397283515625364</v>
      </c>
      <c r="AK138" s="599">
        <f t="shared" si="68"/>
        <v>141677.39574491821</v>
      </c>
      <c r="AL138" s="599">
        <f t="shared" si="69"/>
        <v>89729.017305114845</v>
      </c>
      <c r="AM138" s="599">
        <f t="shared" si="70"/>
        <v>51948.37843980336</v>
      </c>
      <c r="AN138" s="606">
        <v>0.2</v>
      </c>
      <c r="AO138" s="499">
        <f t="shared" si="71"/>
        <v>41558.702751842691</v>
      </c>
    </row>
    <row r="139" spans="2:41" ht="15">
      <c r="B139" s="458">
        <v>132</v>
      </c>
      <c r="C139" s="490" t="s">
        <v>527</v>
      </c>
      <c r="D139" s="489" t="s">
        <v>213</v>
      </c>
      <c r="E139" s="477"/>
      <c r="F139" s="486">
        <v>40952</v>
      </c>
      <c r="G139" s="477">
        <v>102251.95840821137</v>
      </c>
      <c r="H139" s="477">
        <v>5</v>
      </c>
      <c r="I139" s="477">
        <v>5113</v>
      </c>
      <c r="J139" s="509">
        <f t="shared" si="85"/>
        <v>40940</v>
      </c>
      <c r="R139" s="524" t="s">
        <v>3254</v>
      </c>
      <c r="S139" s="485">
        <f>MATCH(R139,'CAT-3'!$A:$A,0)</f>
        <v>699</v>
      </c>
      <c r="T139" s="485">
        <f>MATCH($J$9,'CAT-3'!$1:$1,0)</f>
        <v>89</v>
      </c>
      <c r="U139" s="485">
        <f>INDEX('CAT-3'!$1:$1048576,'FAR Working'!S139,'FAR Working'!T139)</f>
        <v>130.9</v>
      </c>
      <c r="V139" s="485">
        <f>MATCH($V$6,'CAT-3'!$1:$1,0)</f>
        <v>90</v>
      </c>
      <c r="W139" s="485">
        <f>INDEX('CAT-3'!$1:$1048576,'FAR Working'!S139,'FAR Working'!V139)</f>
        <v>130.9</v>
      </c>
      <c r="X139" s="498">
        <f t="shared" si="86"/>
        <v>1</v>
      </c>
      <c r="Y139" s="514" t="s">
        <v>1869</v>
      </c>
      <c r="Z139" s="485">
        <f>MATCH(Y139,'Cat-4'!$A:$A,0)</f>
        <v>666</v>
      </c>
      <c r="AA139" s="485">
        <f>MATCH($AA$6,'Cat-4'!$1:$1,0)</f>
        <v>4</v>
      </c>
      <c r="AB139" s="485">
        <f>INDEX('Cat-4'!$1:$1048576,'FAR Working'!Z139,'FAR Working'!AA139)</f>
        <v>104.1</v>
      </c>
      <c r="AC139" s="485">
        <f>MATCH($AC$6,'Cat-4'!$1:$1,0)</f>
        <v>131</v>
      </c>
      <c r="AD139" s="485">
        <f>INDEX('Cat-4'!$1:$1048576,'FAR Working'!Z139,'FAR Working'!AC139)</f>
        <v>128.80000000000001</v>
      </c>
      <c r="AE139" s="498">
        <f t="shared" si="87"/>
        <v>1.2372718539865515</v>
      </c>
      <c r="AF139" s="498">
        <f t="shared" si="88"/>
        <v>1.2372718539865515</v>
      </c>
      <c r="AG139" s="601">
        <f t="shared" si="65"/>
        <v>10</v>
      </c>
      <c r="AH139" s="584">
        <f t="shared" si="66"/>
        <v>5</v>
      </c>
      <c r="AI139" s="557">
        <f>INDEX('EL SV'!$K$3:$O$40,MATCH(Y139,'EL SV'!$O$3:$O$40,0),MATCH(IF(F139&gt;2000000,"A",IF(F139&gt;100000,"B",IF(F139&gt;100000,"C","D"))),'EL SV'!$K$3:$O$3,0))</f>
        <v>0.95</v>
      </c>
      <c r="AJ139" s="600">
        <f t="shared" si="67"/>
        <v>1.2372718539865515</v>
      </c>
      <c r="AK139" s="599">
        <f t="shared" si="68"/>
        <v>126513.47015348343</v>
      </c>
      <c r="AL139" s="599">
        <f t="shared" si="69"/>
        <v>120187.79664580927</v>
      </c>
      <c r="AM139" s="599">
        <f t="shared" si="70"/>
        <v>6325.6735076741606</v>
      </c>
      <c r="AN139" s="606">
        <v>0.2</v>
      </c>
      <c r="AO139" s="499">
        <f t="shared" si="71"/>
        <v>5060.5388061393287</v>
      </c>
    </row>
    <row r="140" spans="2:41" ht="25.5">
      <c r="B140" s="458">
        <v>133</v>
      </c>
      <c r="C140" s="490" t="s">
        <v>526</v>
      </c>
      <c r="D140" s="462" t="s">
        <v>469</v>
      </c>
      <c r="E140" s="463" t="s">
        <v>468</v>
      </c>
      <c r="F140" s="486">
        <v>40952</v>
      </c>
      <c r="G140" s="461">
        <v>99996</v>
      </c>
      <c r="H140" s="461">
        <v>15</v>
      </c>
      <c r="I140" s="461">
        <v>35983.186053411984</v>
      </c>
      <c r="J140" s="509">
        <f t="shared" si="85"/>
        <v>40940</v>
      </c>
      <c r="R140" s="524" t="s">
        <v>3165</v>
      </c>
      <c r="S140" s="485">
        <f>MATCH(R140,'CAT-3'!$A:$A,0)</f>
        <v>651</v>
      </c>
      <c r="T140" s="485">
        <f>MATCH($J$9,'CAT-3'!$1:$1,0)</f>
        <v>89</v>
      </c>
      <c r="U140" s="485">
        <f>INDEX('CAT-3'!$1:$1048576,'FAR Working'!S140,'FAR Working'!T140)</f>
        <v>181.7</v>
      </c>
      <c r="V140" s="485">
        <f>MATCH($V$6,'CAT-3'!$1:$1,0)</f>
        <v>90</v>
      </c>
      <c r="W140" s="485">
        <f>INDEX('CAT-3'!$1:$1048576,'FAR Working'!S140,'FAR Working'!V140)</f>
        <v>181.7</v>
      </c>
      <c r="X140" s="498">
        <f t="shared" si="86"/>
        <v>1</v>
      </c>
      <c r="Y140" s="562" t="s">
        <v>2021</v>
      </c>
      <c r="Z140" s="485">
        <f>MATCH(Y140,'Cat-4'!$A:$A,0)</f>
        <v>742</v>
      </c>
      <c r="AA140" s="485">
        <f>MATCH($AA$6,'Cat-4'!$1:$1,0)</f>
        <v>4</v>
      </c>
      <c r="AB140" s="485">
        <f>INDEX('Cat-4'!$1:$1048576,'FAR Working'!Z140,'FAR Working'!AA140)</f>
        <v>114.9</v>
      </c>
      <c r="AC140" s="485">
        <f>MATCH($AC$6,'Cat-4'!$1:$1,0)</f>
        <v>131</v>
      </c>
      <c r="AD140" s="485">
        <f>INDEX('Cat-4'!$1:$1048576,'FAR Working'!Z140,'FAR Working'!AC140)</f>
        <v>80.900000000000006</v>
      </c>
      <c r="AE140" s="498">
        <f t="shared" si="87"/>
        <v>0.7040905134899913</v>
      </c>
      <c r="AF140" s="498">
        <f t="shared" si="88"/>
        <v>0.7040905134899913</v>
      </c>
      <c r="AG140" s="601">
        <f t="shared" si="65"/>
        <v>10</v>
      </c>
      <c r="AH140" s="584">
        <f t="shared" si="66"/>
        <v>15</v>
      </c>
      <c r="AI140" s="557">
        <f>INDEX('EL SV'!$K$3:$O$40,MATCH(Y140,'EL SV'!$O$3:$O$40,0),MATCH(IF(F140&gt;2000000,"A",IF(F140&gt;100000,"B",IF(F140&gt;100000,"C","D"))),'EL SV'!$K$3:$O$3,0))</f>
        <v>0.95</v>
      </c>
      <c r="AJ140" s="600">
        <f t="shared" si="67"/>
        <v>0.7040905134899913</v>
      </c>
      <c r="AK140" s="599">
        <f t="shared" si="68"/>
        <v>70406.234986945172</v>
      </c>
      <c r="AL140" s="599">
        <f t="shared" si="69"/>
        <v>44590.615491731936</v>
      </c>
      <c r="AM140" s="599">
        <f t="shared" si="70"/>
        <v>25815.619495213235</v>
      </c>
      <c r="AN140" s="606">
        <v>0.2</v>
      </c>
      <c r="AO140" s="499">
        <f t="shared" si="71"/>
        <v>20652.495596170589</v>
      </c>
    </row>
    <row r="141" spans="2:41" ht="15">
      <c r="B141" s="458">
        <v>134</v>
      </c>
      <c r="C141" s="490" t="s">
        <v>526</v>
      </c>
      <c r="D141" s="462" t="s">
        <v>292</v>
      </c>
      <c r="E141" s="463" t="s">
        <v>404</v>
      </c>
      <c r="F141" s="486">
        <v>40952</v>
      </c>
      <c r="G141" s="461">
        <v>99996</v>
      </c>
      <c r="H141" s="461">
        <v>15</v>
      </c>
      <c r="I141" s="461">
        <v>35983.186053411984</v>
      </c>
      <c r="J141" s="509">
        <f t="shared" si="85"/>
        <v>40940</v>
      </c>
      <c r="R141" s="524" t="s">
        <v>3154</v>
      </c>
      <c r="S141" s="485">
        <f>MATCH(R141,'CAT-3'!$A:$A,0)</f>
        <v>642</v>
      </c>
      <c r="T141" s="485">
        <f>MATCH($J$9,'CAT-3'!$1:$1,0)</f>
        <v>89</v>
      </c>
      <c r="U141" s="485">
        <f>INDEX('CAT-3'!$1:$1048576,'FAR Working'!S141,'FAR Working'!T141)</f>
        <v>126.3</v>
      </c>
      <c r="V141" s="485">
        <f>MATCH($V$6,'CAT-3'!$1:$1,0)</f>
        <v>90</v>
      </c>
      <c r="W141" s="485">
        <f>INDEX('CAT-3'!$1:$1048576,'FAR Working'!S141,'FAR Working'!V141)</f>
        <v>126.4</v>
      </c>
      <c r="X141" s="498">
        <f t="shared" si="86"/>
        <v>1.0007917656373715</v>
      </c>
      <c r="Y141" s="514" t="s">
        <v>1981</v>
      </c>
      <c r="Z141" s="485">
        <f>MATCH(Y141,'Cat-4'!$A:$A,0)</f>
        <v>722</v>
      </c>
      <c r="AA141" s="485">
        <f>MATCH($AA$6,'Cat-4'!$1:$1,0)</f>
        <v>4</v>
      </c>
      <c r="AB141" s="485">
        <f>INDEX('Cat-4'!$1:$1048576,'FAR Working'!Z141,'FAR Working'!AA141)</f>
        <v>102.2</v>
      </c>
      <c r="AC141" s="485">
        <f>MATCH($AC$6,'Cat-4'!$1:$1,0)</f>
        <v>131</v>
      </c>
      <c r="AD141" s="485">
        <f>INDEX('Cat-4'!$1:$1048576,'FAR Working'!Z141,'FAR Working'!AC141)</f>
        <v>126.6</v>
      </c>
      <c r="AE141" s="498">
        <f t="shared" si="87"/>
        <v>1.2387475538160468</v>
      </c>
      <c r="AF141" s="498">
        <f t="shared" si="88"/>
        <v>1.2397283515625364</v>
      </c>
      <c r="AG141" s="601">
        <f t="shared" si="65"/>
        <v>10</v>
      </c>
      <c r="AH141" s="584">
        <f t="shared" si="66"/>
        <v>15</v>
      </c>
      <c r="AI141" s="557">
        <f>INDEX('EL SV'!$K$3:$O$40,MATCH(Y141,'EL SV'!$O$3:$O$40,0),MATCH(IF(F141&gt;2000000,"A",IF(F141&gt;100000,"B",IF(F141&gt;100000,"C","D"))),'EL SV'!$K$3:$O$3,0))</f>
        <v>0.95</v>
      </c>
      <c r="AJ141" s="600">
        <f t="shared" si="67"/>
        <v>1.2397283515625364</v>
      </c>
      <c r="AK141" s="599">
        <f t="shared" si="68"/>
        <v>123967.87624284739</v>
      </c>
      <c r="AL141" s="599">
        <f t="shared" si="69"/>
        <v>78512.988287136672</v>
      </c>
      <c r="AM141" s="599">
        <f t="shared" si="70"/>
        <v>45454.887955710714</v>
      </c>
      <c r="AN141" s="606">
        <v>0.2</v>
      </c>
      <c r="AO141" s="499">
        <f t="shared" si="71"/>
        <v>36363.910364568575</v>
      </c>
    </row>
    <row r="142" spans="2:41" ht="25.5">
      <c r="B142" s="458">
        <v>135</v>
      </c>
      <c r="C142" s="490" t="s">
        <v>527</v>
      </c>
      <c r="D142" s="462" t="s">
        <v>214</v>
      </c>
      <c r="E142" s="477"/>
      <c r="F142" s="486">
        <v>40952</v>
      </c>
      <c r="G142" s="477">
        <v>99870.33867759163</v>
      </c>
      <c r="H142" s="477">
        <v>5</v>
      </c>
      <c r="I142" s="477">
        <v>4994</v>
      </c>
      <c r="J142" s="509">
        <f t="shared" si="85"/>
        <v>40940</v>
      </c>
      <c r="R142" s="524" t="s">
        <v>3367</v>
      </c>
      <c r="S142" s="485">
        <f>MATCH(R142,'CAT-3'!$A:$A,0)</f>
        <v>758</v>
      </c>
      <c r="T142" s="485">
        <f>MATCH($J$9,'CAT-3'!$1:$1,0)</f>
        <v>89</v>
      </c>
      <c r="U142" s="485">
        <f>INDEX('CAT-3'!$1:$1048576,'FAR Working'!S142,'FAR Working'!T142)</f>
        <v>94.4</v>
      </c>
      <c r="V142" s="485">
        <f>MATCH($V$6,'CAT-3'!$1:$1,0)</f>
        <v>90</v>
      </c>
      <c r="W142" s="485">
        <f>INDEX('CAT-3'!$1:$1048576,'FAR Working'!S142,'FAR Working'!V142)</f>
        <v>95.1</v>
      </c>
      <c r="X142" s="498">
        <f t="shared" si="86"/>
        <v>1.0074152542372881</v>
      </c>
      <c r="Y142" s="514" t="s">
        <v>1833</v>
      </c>
      <c r="Z142" s="485">
        <f>MATCH(Y142,'Cat-4'!$A:$A,0)</f>
        <v>648</v>
      </c>
      <c r="AA142" s="485">
        <f>MATCH($AA$6,'Cat-4'!$1:$1,0)</f>
        <v>4</v>
      </c>
      <c r="AB142" s="485">
        <f>INDEX('Cat-4'!$1:$1048576,'FAR Working'!Z142,'FAR Working'!AA142)</f>
        <v>103.2</v>
      </c>
      <c r="AC142" s="485">
        <f>MATCH($AC$6,'Cat-4'!$1:$1,0)</f>
        <v>131</v>
      </c>
      <c r="AD142" s="485">
        <f>INDEX('Cat-4'!$1:$1048576,'FAR Working'!Z142,'FAR Working'!AC142)</f>
        <v>129.6</v>
      </c>
      <c r="AE142" s="498">
        <f t="shared" si="87"/>
        <v>1.2558139534883721</v>
      </c>
      <c r="AF142" s="498">
        <f t="shared" si="88"/>
        <v>1.2651261332282222</v>
      </c>
      <c r="AG142" s="601">
        <f t="shared" si="65"/>
        <v>10</v>
      </c>
      <c r="AH142" s="584">
        <f t="shared" si="66"/>
        <v>5</v>
      </c>
      <c r="AI142" s="557">
        <f>INDEX('EL SV'!$K$3:$O$40,MATCH(Y142,'EL SV'!$O$3:$O$40,0),MATCH(IF(F142&gt;2000000,"A",IF(F142&gt;100000,"B",IF(F142&gt;100000,"C","D"))),'EL SV'!$K$3:$O$3,0))</f>
        <v>0.95</v>
      </c>
      <c r="AJ142" s="600">
        <f t="shared" si="67"/>
        <v>1.2651261332282222</v>
      </c>
      <c r="AK142" s="599">
        <f t="shared" si="68"/>
        <v>126348.57539537446</v>
      </c>
      <c r="AL142" s="599">
        <f t="shared" si="69"/>
        <v>120031.14662560575</v>
      </c>
      <c r="AM142" s="599">
        <f t="shared" si="70"/>
        <v>6317.4287697687105</v>
      </c>
      <c r="AN142" s="606">
        <v>0.2</v>
      </c>
      <c r="AO142" s="499">
        <f t="shared" si="71"/>
        <v>5053.9430158149689</v>
      </c>
    </row>
    <row r="143" spans="2:41" ht="25.5">
      <c r="B143" s="458">
        <v>136</v>
      </c>
      <c r="C143" s="490" t="s">
        <v>526</v>
      </c>
      <c r="D143" s="464" t="s">
        <v>264</v>
      </c>
      <c r="E143" s="463" t="s">
        <v>420</v>
      </c>
      <c r="F143" s="486">
        <v>40952</v>
      </c>
      <c r="G143" s="461">
        <v>95502</v>
      </c>
      <c r="H143" s="461">
        <v>15</v>
      </c>
      <c r="I143" s="461">
        <v>34365.483024508692</v>
      </c>
      <c r="J143" s="509">
        <f t="shared" si="85"/>
        <v>40940</v>
      </c>
      <c r="R143" s="524" t="s">
        <v>3154</v>
      </c>
      <c r="S143" s="485">
        <f>MATCH(R143,'CAT-3'!$A:$A,0)</f>
        <v>642</v>
      </c>
      <c r="T143" s="485">
        <f>MATCH($J$9,'CAT-3'!$1:$1,0)</f>
        <v>89</v>
      </c>
      <c r="U143" s="485">
        <f>INDEX('CAT-3'!$1:$1048576,'FAR Working'!S143,'FAR Working'!T143)</f>
        <v>126.3</v>
      </c>
      <c r="V143" s="485">
        <f>MATCH($V$6,'CAT-3'!$1:$1,0)</f>
        <v>90</v>
      </c>
      <c r="W143" s="485">
        <f>INDEX('CAT-3'!$1:$1048576,'FAR Working'!S143,'FAR Working'!V143)</f>
        <v>126.4</v>
      </c>
      <c r="X143" s="498">
        <f t="shared" si="86"/>
        <v>1.0007917656373715</v>
      </c>
      <c r="Y143" s="514" t="s">
        <v>1981</v>
      </c>
      <c r="Z143" s="485">
        <f>MATCH(Y143,'Cat-4'!$A:$A,0)</f>
        <v>722</v>
      </c>
      <c r="AA143" s="485">
        <f>MATCH($AA$6,'Cat-4'!$1:$1,0)</f>
        <v>4</v>
      </c>
      <c r="AB143" s="485">
        <f>INDEX('Cat-4'!$1:$1048576,'FAR Working'!Z143,'FAR Working'!AA143)</f>
        <v>102.2</v>
      </c>
      <c r="AC143" s="485">
        <f>MATCH($AC$6,'Cat-4'!$1:$1,0)</f>
        <v>131</v>
      </c>
      <c r="AD143" s="485">
        <f>INDEX('Cat-4'!$1:$1048576,'FAR Working'!Z143,'FAR Working'!AC143)</f>
        <v>126.6</v>
      </c>
      <c r="AE143" s="498">
        <f t="shared" si="87"/>
        <v>1.2387475538160468</v>
      </c>
      <c r="AF143" s="498">
        <f t="shared" si="88"/>
        <v>1.2397283515625364</v>
      </c>
      <c r="AG143" s="601">
        <f t="shared" si="65"/>
        <v>10</v>
      </c>
      <c r="AH143" s="584">
        <f t="shared" si="66"/>
        <v>15</v>
      </c>
      <c r="AI143" s="557">
        <f>INDEX('EL SV'!$K$3:$O$40,MATCH(Y143,'EL SV'!$O$3:$O$40,0),MATCH(IF(F143&gt;2000000,"A",IF(F143&gt;100000,"B",IF(F143&gt;100000,"C","D"))),'EL SV'!$K$3:$O$3,0))</f>
        <v>0.95</v>
      </c>
      <c r="AJ143" s="600">
        <f t="shared" si="67"/>
        <v>1.2397283515625364</v>
      </c>
      <c r="AK143" s="599">
        <f t="shared" si="68"/>
        <v>118396.53703092535</v>
      </c>
      <c r="AL143" s="599">
        <f t="shared" si="69"/>
        <v>74984.473452919367</v>
      </c>
      <c r="AM143" s="599">
        <f t="shared" si="70"/>
        <v>43412.063578005982</v>
      </c>
      <c r="AN143" s="606">
        <v>0.2</v>
      </c>
      <c r="AO143" s="499">
        <f t="shared" si="71"/>
        <v>34729.650862404786</v>
      </c>
    </row>
    <row r="144" spans="2:41" ht="25.5">
      <c r="B144" s="458">
        <v>137</v>
      </c>
      <c r="C144" s="490" t="s">
        <v>526</v>
      </c>
      <c r="D144" s="464" t="s">
        <v>265</v>
      </c>
      <c r="E144" s="463" t="s">
        <v>420</v>
      </c>
      <c r="F144" s="486">
        <v>40952</v>
      </c>
      <c r="G144" s="461">
        <v>95502</v>
      </c>
      <c r="H144" s="461">
        <v>15</v>
      </c>
      <c r="I144" s="461">
        <v>34365.483024508692</v>
      </c>
      <c r="J144" s="509">
        <f t="shared" si="85"/>
        <v>40940</v>
      </c>
      <c r="R144" s="524" t="s">
        <v>3154</v>
      </c>
      <c r="S144" s="485">
        <f>MATCH(R144,'CAT-3'!$A:$A,0)</f>
        <v>642</v>
      </c>
      <c r="T144" s="485">
        <f>MATCH($J$9,'CAT-3'!$1:$1,0)</f>
        <v>89</v>
      </c>
      <c r="U144" s="485">
        <f>INDEX('CAT-3'!$1:$1048576,'FAR Working'!S144,'FAR Working'!T144)</f>
        <v>126.3</v>
      </c>
      <c r="V144" s="485">
        <f>MATCH($V$6,'CAT-3'!$1:$1,0)</f>
        <v>90</v>
      </c>
      <c r="W144" s="485">
        <f>INDEX('CAT-3'!$1:$1048576,'FAR Working'!S144,'FAR Working'!V144)</f>
        <v>126.4</v>
      </c>
      <c r="X144" s="498">
        <f t="shared" si="86"/>
        <v>1.0007917656373715</v>
      </c>
      <c r="Y144" s="514" t="s">
        <v>1981</v>
      </c>
      <c r="Z144" s="485">
        <f>MATCH(Y144,'Cat-4'!$A:$A,0)</f>
        <v>722</v>
      </c>
      <c r="AA144" s="485">
        <f>MATCH($AA$6,'Cat-4'!$1:$1,0)</f>
        <v>4</v>
      </c>
      <c r="AB144" s="485">
        <f>INDEX('Cat-4'!$1:$1048576,'FAR Working'!Z144,'FAR Working'!AA144)</f>
        <v>102.2</v>
      </c>
      <c r="AC144" s="485">
        <f>MATCH($AC$6,'Cat-4'!$1:$1,0)</f>
        <v>131</v>
      </c>
      <c r="AD144" s="485">
        <f>INDEX('Cat-4'!$1:$1048576,'FAR Working'!Z144,'FAR Working'!AC144)</f>
        <v>126.6</v>
      </c>
      <c r="AE144" s="498">
        <f t="shared" si="87"/>
        <v>1.2387475538160468</v>
      </c>
      <c r="AF144" s="498">
        <f t="shared" si="88"/>
        <v>1.2397283515625364</v>
      </c>
      <c r="AG144" s="601">
        <f t="shared" si="65"/>
        <v>10</v>
      </c>
      <c r="AH144" s="584">
        <f t="shared" si="66"/>
        <v>15</v>
      </c>
      <c r="AI144" s="557">
        <f>INDEX('EL SV'!$K$3:$O$40,MATCH(Y144,'EL SV'!$O$3:$O$40,0),MATCH(IF(F144&gt;2000000,"A",IF(F144&gt;100000,"B",IF(F144&gt;100000,"C","D"))),'EL SV'!$K$3:$O$3,0))</f>
        <v>0.95</v>
      </c>
      <c r="AJ144" s="600">
        <f t="shared" si="67"/>
        <v>1.2397283515625364</v>
      </c>
      <c r="AK144" s="599">
        <f t="shared" si="68"/>
        <v>118396.53703092535</v>
      </c>
      <c r="AL144" s="599">
        <f t="shared" si="69"/>
        <v>74984.473452919367</v>
      </c>
      <c r="AM144" s="599">
        <f t="shared" si="70"/>
        <v>43412.063578005982</v>
      </c>
      <c r="AN144" s="606">
        <v>0.2</v>
      </c>
      <c r="AO144" s="499">
        <f t="shared" si="71"/>
        <v>34729.650862404786</v>
      </c>
    </row>
    <row r="145" spans="2:41" ht="15">
      <c r="B145" s="458">
        <v>138</v>
      </c>
      <c r="C145" s="490" t="s">
        <v>138</v>
      </c>
      <c r="D145" s="458" t="s">
        <v>180</v>
      </c>
      <c r="E145" s="458"/>
      <c r="F145" s="486">
        <v>41064</v>
      </c>
      <c r="G145" s="478">
        <v>88195</v>
      </c>
      <c r="H145" s="477">
        <v>10</v>
      </c>
      <c r="I145" s="478">
        <v>4410</v>
      </c>
      <c r="J145" s="509">
        <f t="shared" si="85"/>
        <v>41061</v>
      </c>
      <c r="Y145" s="514" t="s">
        <v>2223</v>
      </c>
      <c r="Z145" s="481">
        <f>MATCH(Y145,'Cat-4'!$A:$A,0)</f>
        <v>843</v>
      </c>
      <c r="AA145" s="481">
        <f>MATCH(J145,'Cat-4'!$1:$1,0)</f>
        <v>6</v>
      </c>
      <c r="AB145" s="481">
        <f>INDEX('Cat-4'!$1:$1048576,'FAR Working'!Z145,'FAR Working'!AA145)</f>
        <v>102.5</v>
      </c>
      <c r="AC145" s="481">
        <f>MATCH($AC$6,'Cat-4'!$1:$1,0)</f>
        <v>131</v>
      </c>
      <c r="AD145" s="481">
        <f>INDEX('Cat-4'!$1:$1048576,'FAR Working'!Z145,'FAR Working'!AC145)</f>
        <v>156.1</v>
      </c>
      <c r="AE145" s="561">
        <f>AD145/AB145</f>
        <v>1.5229268292682927</v>
      </c>
      <c r="AF145" s="583">
        <f>AE145</f>
        <v>1.5229268292682927</v>
      </c>
      <c r="AG145" s="601">
        <f t="shared" si="65"/>
        <v>10</v>
      </c>
      <c r="AH145" s="584">
        <f t="shared" si="66"/>
        <v>10</v>
      </c>
      <c r="AI145" s="557">
        <f>INDEX('EL SV'!$K$3:$O$40,MATCH(Y145,'EL SV'!$O$3:$O$40,0),MATCH(IF(F145&gt;2000000,"A",IF(F145&gt;100000,"B",IF(F145&gt;100000,"C","D"))),'EL SV'!$K$3:$O$3,0))</f>
        <v>1</v>
      </c>
      <c r="AJ145" s="600">
        <f t="shared" si="67"/>
        <v>1.5229268292682927</v>
      </c>
      <c r="AK145" s="599">
        <f t="shared" si="68"/>
        <v>134314.53170731707</v>
      </c>
      <c r="AL145" s="599">
        <f t="shared" si="69"/>
        <v>134314.53170731707</v>
      </c>
      <c r="AM145" s="599">
        <f t="shared" si="70"/>
        <v>0</v>
      </c>
      <c r="AN145" s="606">
        <v>0.2</v>
      </c>
      <c r="AO145" s="499">
        <f t="shared" si="71"/>
        <v>0</v>
      </c>
    </row>
    <row r="146" spans="2:41" ht="15">
      <c r="B146" s="458">
        <v>139</v>
      </c>
      <c r="C146" s="490" t="s">
        <v>526</v>
      </c>
      <c r="D146" s="462" t="s">
        <v>281</v>
      </c>
      <c r="E146" s="463" t="s">
        <v>399</v>
      </c>
      <c r="F146" s="486">
        <v>40952</v>
      </c>
      <c r="G146" s="461">
        <v>85711</v>
      </c>
      <c r="H146" s="461">
        <v>15</v>
      </c>
      <c r="I146" s="461">
        <v>30842.684467668441</v>
      </c>
      <c r="J146" s="509">
        <f t="shared" si="85"/>
        <v>40940</v>
      </c>
      <c r="R146" s="524" t="s">
        <v>3125</v>
      </c>
      <c r="S146" s="485">
        <f>MATCH(R146,'CAT-3'!$A:$A,0)</f>
        <v>627</v>
      </c>
      <c r="T146" s="485">
        <f>MATCH($J$9,'CAT-3'!$1:$1,0)</f>
        <v>89</v>
      </c>
      <c r="U146" s="485">
        <f>INDEX('CAT-3'!$1:$1048576,'FAR Working'!S146,'FAR Working'!T146)</f>
        <v>125.5</v>
      </c>
      <c r="V146" s="485">
        <f>MATCH($V$6,'CAT-3'!$1:$1,0)</f>
        <v>90</v>
      </c>
      <c r="W146" s="485">
        <f>INDEX('CAT-3'!$1:$1048576,'FAR Working'!S146,'FAR Working'!V146)</f>
        <v>125.7</v>
      </c>
      <c r="X146" s="498">
        <f t="shared" ref="X146:X150" si="89">W146/U146</f>
        <v>1.001593625498008</v>
      </c>
      <c r="Y146" s="514" t="s">
        <v>2065</v>
      </c>
      <c r="Z146" s="485">
        <f>MATCH(Y146,'Cat-4'!$A:$A,0)</f>
        <v>764</v>
      </c>
      <c r="AA146" s="485">
        <f>MATCH($AA$6,'Cat-4'!$1:$1,0)</f>
        <v>4</v>
      </c>
      <c r="AB146" s="485">
        <f>INDEX('Cat-4'!$1:$1048576,'FAR Working'!Z146,'FAR Working'!AA146)</f>
        <v>100.9</v>
      </c>
      <c r="AC146" s="485">
        <f>MATCH($AC$6,'Cat-4'!$1:$1,0)</f>
        <v>131</v>
      </c>
      <c r="AD146" s="485">
        <f>INDEX('Cat-4'!$1:$1048576,'FAR Working'!Z146,'FAR Working'!AC146)</f>
        <v>121.1</v>
      </c>
      <c r="AE146" s="498">
        <f t="shared" ref="AE146:AE150" si="90">AD146/AB146</f>
        <v>1.2001982160555005</v>
      </c>
      <c r="AF146" s="498">
        <f t="shared" ref="AF146:AF150" si="91">AE146*X146</f>
        <v>1.2021108825352702</v>
      </c>
      <c r="AG146" s="601">
        <f t="shared" si="65"/>
        <v>10</v>
      </c>
      <c r="AH146" s="584">
        <f t="shared" si="66"/>
        <v>15</v>
      </c>
      <c r="AI146" s="557">
        <f>INDEX('EL SV'!$K$3:$O$40,MATCH(Y146,'EL SV'!$O$3:$O$40,0),MATCH(IF(F146&gt;2000000,"A",IF(F146&gt;100000,"B",IF(F146&gt;100000,"C","D"))),'EL SV'!$K$3:$O$3,0))</f>
        <v>0.9</v>
      </c>
      <c r="AJ146" s="600">
        <f t="shared" si="67"/>
        <v>1.2021108825352702</v>
      </c>
      <c r="AK146" s="599">
        <f t="shared" si="68"/>
        <v>103034.12585298055</v>
      </c>
      <c r="AL146" s="599">
        <f t="shared" si="69"/>
        <v>61820.475511788332</v>
      </c>
      <c r="AM146" s="599">
        <f t="shared" si="70"/>
        <v>41213.650341192217</v>
      </c>
      <c r="AN146" s="606">
        <v>0.2</v>
      </c>
      <c r="AO146" s="499">
        <f t="shared" si="71"/>
        <v>32970.920272953772</v>
      </c>
    </row>
    <row r="147" spans="2:41" ht="15">
      <c r="B147" s="458">
        <v>140</v>
      </c>
      <c r="C147" s="490" t="s">
        <v>526</v>
      </c>
      <c r="D147" s="462" t="s">
        <v>439</v>
      </c>
      <c r="E147" s="463" t="s">
        <v>399</v>
      </c>
      <c r="F147" s="486">
        <v>40952</v>
      </c>
      <c r="G147" s="461">
        <v>85711</v>
      </c>
      <c r="H147" s="461">
        <v>15</v>
      </c>
      <c r="I147" s="461">
        <v>30842.684467668441</v>
      </c>
      <c r="J147" s="509">
        <f t="shared" si="85"/>
        <v>40940</v>
      </c>
      <c r="R147" s="524" t="s">
        <v>3154</v>
      </c>
      <c r="S147" s="485">
        <f>MATCH(R147,'CAT-3'!$A:$A,0)</f>
        <v>642</v>
      </c>
      <c r="T147" s="485">
        <f>MATCH($J$9,'CAT-3'!$1:$1,0)</f>
        <v>89</v>
      </c>
      <c r="U147" s="485">
        <f>INDEX('CAT-3'!$1:$1048576,'FAR Working'!S147,'FAR Working'!T147)</f>
        <v>126.3</v>
      </c>
      <c r="V147" s="485">
        <f>MATCH($V$6,'CAT-3'!$1:$1,0)</f>
        <v>90</v>
      </c>
      <c r="W147" s="485">
        <f>INDEX('CAT-3'!$1:$1048576,'FAR Working'!S147,'FAR Working'!V147)</f>
        <v>126.4</v>
      </c>
      <c r="X147" s="498">
        <f t="shared" si="89"/>
        <v>1.0007917656373715</v>
      </c>
      <c r="Y147" s="514" t="s">
        <v>1981</v>
      </c>
      <c r="Z147" s="485">
        <f>MATCH(Y147,'Cat-4'!$A:$A,0)</f>
        <v>722</v>
      </c>
      <c r="AA147" s="485">
        <f>MATCH($AA$6,'Cat-4'!$1:$1,0)</f>
        <v>4</v>
      </c>
      <c r="AB147" s="485">
        <f>INDEX('Cat-4'!$1:$1048576,'FAR Working'!Z147,'FAR Working'!AA147)</f>
        <v>102.2</v>
      </c>
      <c r="AC147" s="485">
        <f>MATCH($AC$6,'Cat-4'!$1:$1,0)</f>
        <v>131</v>
      </c>
      <c r="AD147" s="485">
        <f>INDEX('Cat-4'!$1:$1048576,'FAR Working'!Z147,'FAR Working'!AC147)</f>
        <v>126.6</v>
      </c>
      <c r="AE147" s="498">
        <f t="shared" si="90"/>
        <v>1.2387475538160468</v>
      </c>
      <c r="AF147" s="498">
        <f t="shared" si="91"/>
        <v>1.2397283515625364</v>
      </c>
      <c r="AG147" s="601">
        <f t="shared" si="65"/>
        <v>10</v>
      </c>
      <c r="AH147" s="584">
        <f t="shared" si="66"/>
        <v>15</v>
      </c>
      <c r="AI147" s="557">
        <f>INDEX('EL SV'!$K$3:$O$40,MATCH(Y147,'EL SV'!$O$3:$O$40,0),MATCH(IF(F147&gt;2000000,"A",IF(F147&gt;100000,"B",IF(F147&gt;100000,"C","D"))),'EL SV'!$K$3:$O$3,0))</f>
        <v>0.95</v>
      </c>
      <c r="AJ147" s="600">
        <f t="shared" si="67"/>
        <v>1.2397283515625364</v>
      </c>
      <c r="AK147" s="599">
        <f t="shared" si="68"/>
        <v>106258.35674077655</v>
      </c>
      <c r="AL147" s="599">
        <f t="shared" si="69"/>
        <v>67296.959269158469</v>
      </c>
      <c r="AM147" s="599">
        <f t="shared" si="70"/>
        <v>38961.397471618082</v>
      </c>
      <c r="AN147" s="606">
        <v>0.2</v>
      </c>
      <c r="AO147" s="499">
        <f t="shared" si="71"/>
        <v>31169.117977294467</v>
      </c>
    </row>
    <row r="148" spans="2:41" ht="15">
      <c r="B148" s="458">
        <v>141</v>
      </c>
      <c r="C148" s="490" t="s">
        <v>526</v>
      </c>
      <c r="D148" s="459" t="s">
        <v>461</v>
      </c>
      <c r="E148" s="463" t="s">
        <v>406</v>
      </c>
      <c r="F148" s="486">
        <v>38487</v>
      </c>
      <c r="G148" s="461">
        <v>84630</v>
      </c>
      <c r="H148" s="461">
        <v>15</v>
      </c>
      <c r="I148" s="461">
        <v>4223.0799937449192</v>
      </c>
      <c r="J148" s="509">
        <f t="shared" si="85"/>
        <v>38473</v>
      </c>
      <c r="R148" s="524" t="s">
        <v>3154</v>
      </c>
      <c r="S148" s="485">
        <f>MATCH(R148,'CAT-3'!$A:$A,0)</f>
        <v>642</v>
      </c>
      <c r="T148" s="485">
        <f>MATCH($J$9,'CAT-3'!$1:$1,0)</f>
        <v>89</v>
      </c>
      <c r="U148" s="485">
        <f>INDEX('CAT-3'!$1:$1048576,'FAR Working'!S148,'FAR Working'!T148)</f>
        <v>126.3</v>
      </c>
      <c r="V148" s="485">
        <f>MATCH($V$6,'CAT-3'!$1:$1,0)</f>
        <v>90</v>
      </c>
      <c r="W148" s="485">
        <f>INDEX('CAT-3'!$1:$1048576,'FAR Working'!S148,'FAR Working'!V148)</f>
        <v>126.4</v>
      </c>
      <c r="X148" s="498">
        <f t="shared" si="89"/>
        <v>1.0007917656373715</v>
      </c>
      <c r="Y148" s="514" t="s">
        <v>1981</v>
      </c>
      <c r="Z148" s="485">
        <f>MATCH(Y148,'Cat-4'!$A:$A,0)</f>
        <v>722</v>
      </c>
      <c r="AA148" s="485">
        <f>MATCH($AA$6,'Cat-4'!$1:$1,0)</f>
        <v>4</v>
      </c>
      <c r="AB148" s="485">
        <f>INDEX('Cat-4'!$1:$1048576,'FAR Working'!Z148,'FAR Working'!AA148)</f>
        <v>102.2</v>
      </c>
      <c r="AC148" s="485">
        <f>MATCH($AC$6,'Cat-4'!$1:$1,0)</f>
        <v>131</v>
      </c>
      <c r="AD148" s="485">
        <f>INDEX('Cat-4'!$1:$1048576,'FAR Working'!Z148,'FAR Working'!AC148)</f>
        <v>126.6</v>
      </c>
      <c r="AE148" s="498">
        <f t="shared" si="90"/>
        <v>1.2387475538160468</v>
      </c>
      <c r="AF148" s="498">
        <f t="shared" si="91"/>
        <v>1.2397283515625364</v>
      </c>
      <c r="AG148" s="601">
        <f t="shared" si="65"/>
        <v>17</v>
      </c>
      <c r="AH148" s="584">
        <f t="shared" si="66"/>
        <v>15</v>
      </c>
      <c r="AI148" s="557">
        <f>INDEX('EL SV'!$K$3:$O$40,MATCH(Y148,'EL SV'!$O$3:$O$40,0),MATCH(IF(F148&gt;2000000,"A",IF(F148&gt;100000,"B",IF(F148&gt;100000,"C","D"))),'EL SV'!$K$3:$O$3,0))</f>
        <v>0.95</v>
      </c>
      <c r="AJ148" s="600">
        <f t="shared" si="67"/>
        <v>1.2397283515625364</v>
      </c>
      <c r="AK148" s="599">
        <f t="shared" si="68"/>
        <v>104918.21039273746</v>
      </c>
      <c r="AL148" s="599">
        <f t="shared" si="69"/>
        <v>99672.299873100579</v>
      </c>
      <c r="AM148" s="599">
        <f t="shared" si="70"/>
        <v>5245.9105196368764</v>
      </c>
      <c r="AN148" s="606">
        <v>0.2</v>
      </c>
      <c r="AO148" s="499">
        <f t="shared" si="71"/>
        <v>4196.728415709501</v>
      </c>
    </row>
    <row r="149" spans="2:41" ht="15">
      <c r="B149" s="458">
        <v>142</v>
      </c>
      <c r="C149" s="490" t="s">
        <v>526</v>
      </c>
      <c r="D149" s="464" t="s">
        <v>308</v>
      </c>
      <c r="E149" s="463" t="s">
        <v>399</v>
      </c>
      <c r="F149" s="486">
        <v>40957</v>
      </c>
      <c r="G149" s="461">
        <v>84250</v>
      </c>
      <c r="H149" s="461">
        <v>15</v>
      </c>
      <c r="I149" s="461">
        <v>15304.24821738177</v>
      </c>
      <c r="J149" s="509">
        <f t="shared" si="85"/>
        <v>40940</v>
      </c>
      <c r="R149" s="524" t="s">
        <v>3154</v>
      </c>
      <c r="S149" s="485">
        <f>MATCH(R149,'CAT-3'!$A:$A,0)</f>
        <v>642</v>
      </c>
      <c r="T149" s="485">
        <f>MATCH($J$9,'CAT-3'!$1:$1,0)</f>
        <v>89</v>
      </c>
      <c r="U149" s="485">
        <f>INDEX('CAT-3'!$1:$1048576,'FAR Working'!S149,'FAR Working'!T149)</f>
        <v>126.3</v>
      </c>
      <c r="V149" s="485">
        <f>MATCH($V$6,'CAT-3'!$1:$1,0)</f>
        <v>90</v>
      </c>
      <c r="W149" s="485">
        <f>INDEX('CAT-3'!$1:$1048576,'FAR Working'!S149,'FAR Working'!V149)</f>
        <v>126.4</v>
      </c>
      <c r="X149" s="498">
        <f t="shared" si="89"/>
        <v>1.0007917656373715</v>
      </c>
      <c r="Y149" s="514" t="s">
        <v>1981</v>
      </c>
      <c r="Z149" s="485">
        <f>MATCH(Y149,'Cat-4'!$A:$A,0)</f>
        <v>722</v>
      </c>
      <c r="AA149" s="485">
        <f>MATCH($AA$6,'Cat-4'!$1:$1,0)</f>
        <v>4</v>
      </c>
      <c r="AB149" s="485">
        <f>INDEX('Cat-4'!$1:$1048576,'FAR Working'!Z149,'FAR Working'!AA149)</f>
        <v>102.2</v>
      </c>
      <c r="AC149" s="485">
        <f>MATCH($AC$6,'Cat-4'!$1:$1,0)</f>
        <v>131</v>
      </c>
      <c r="AD149" s="485">
        <f>INDEX('Cat-4'!$1:$1048576,'FAR Working'!Z149,'FAR Working'!AC149)</f>
        <v>126.6</v>
      </c>
      <c r="AE149" s="498">
        <f t="shared" si="90"/>
        <v>1.2387475538160468</v>
      </c>
      <c r="AF149" s="498">
        <f t="shared" si="91"/>
        <v>1.2397283515625364</v>
      </c>
      <c r="AG149" s="601">
        <f t="shared" si="65"/>
        <v>10</v>
      </c>
      <c r="AH149" s="584">
        <f t="shared" si="66"/>
        <v>15</v>
      </c>
      <c r="AI149" s="557">
        <f>INDEX('EL SV'!$K$3:$O$40,MATCH(Y149,'EL SV'!$O$3:$O$40,0),MATCH(IF(F149&gt;2000000,"A",IF(F149&gt;100000,"B",IF(F149&gt;100000,"C","D"))),'EL SV'!$K$3:$O$3,0))</f>
        <v>0.95</v>
      </c>
      <c r="AJ149" s="600">
        <f t="shared" si="67"/>
        <v>1.2397283515625364</v>
      </c>
      <c r="AK149" s="599">
        <f t="shared" si="68"/>
        <v>104447.11361914368</v>
      </c>
      <c r="AL149" s="599">
        <f t="shared" si="69"/>
        <v>66149.838625457662</v>
      </c>
      <c r="AM149" s="599">
        <f t="shared" si="70"/>
        <v>38297.27499368602</v>
      </c>
      <c r="AN149" s="606">
        <v>0.2</v>
      </c>
      <c r="AO149" s="499">
        <f t="shared" si="71"/>
        <v>30637.819994948819</v>
      </c>
    </row>
    <row r="150" spans="2:41" ht="15">
      <c r="B150" s="458">
        <v>143</v>
      </c>
      <c r="C150" s="490" t="s">
        <v>526</v>
      </c>
      <c r="D150" s="462" t="s">
        <v>484</v>
      </c>
      <c r="E150" s="463" t="s">
        <v>485</v>
      </c>
      <c r="F150" s="486">
        <v>40952</v>
      </c>
      <c r="G150" s="461">
        <v>78568</v>
      </c>
      <c r="H150" s="461">
        <v>15</v>
      </c>
      <c r="I150" s="461">
        <v>28272.014936494874</v>
      </c>
      <c r="J150" s="509">
        <f t="shared" si="85"/>
        <v>40940</v>
      </c>
      <c r="R150" s="524" t="s">
        <v>3154</v>
      </c>
      <c r="S150" s="485">
        <f>MATCH(R150,'CAT-3'!$A:$A,0)</f>
        <v>642</v>
      </c>
      <c r="T150" s="485">
        <f>MATCH($J$9,'CAT-3'!$1:$1,0)</f>
        <v>89</v>
      </c>
      <c r="U150" s="485">
        <f>INDEX('CAT-3'!$1:$1048576,'FAR Working'!S150,'FAR Working'!T150)</f>
        <v>126.3</v>
      </c>
      <c r="V150" s="485">
        <f>MATCH($V$6,'CAT-3'!$1:$1,0)</f>
        <v>90</v>
      </c>
      <c r="W150" s="485">
        <f>INDEX('CAT-3'!$1:$1048576,'FAR Working'!S150,'FAR Working'!V150)</f>
        <v>126.4</v>
      </c>
      <c r="X150" s="498">
        <f t="shared" si="89"/>
        <v>1.0007917656373715</v>
      </c>
      <c r="Y150" s="514" t="s">
        <v>1981</v>
      </c>
      <c r="Z150" s="485">
        <f>MATCH(Y150,'Cat-4'!$A:$A,0)</f>
        <v>722</v>
      </c>
      <c r="AA150" s="485">
        <f>MATCH($AA$6,'Cat-4'!$1:$1,0)</f>
        <v>4</v>
      </c>
      <c r="AB150" s="485">
        <f>INDEX('Cat-4'!$1:$1048576,'FAR Working'!Z150,'FAR Working'!AA150)</f>
        <v>102.2</v>
      </c>
      <c r="AC150" s="485">
        <f>MATCH($AC$6,'Cat-4'!$1:$1,0)</f>
        <v>131</v>
      </c>
      <c r="AD150" s="485">
        <f>INDEX('Cat-4'!$1:$1048576,'FAR Working'!Z150,'FAR Working'!AC150)</f>
        <v>126.6</v>
      </c>
      <c r="AE150" s="498">
        <f t="shared" si="90"/>
        <v>1.2387475538160468</v>
      </c>
      <c r="AF150" s="498">
        <f t="shared" si="91"/>
        <v>1.2397283515625364</v>
      </c>
      <c r="AG150" s="601">
        <f t="shared" si="65"/>
        <v>10</v>
      </c>
      <c r="AH150" s="584">
        <f t="shared" si="66"/>
        <v>15</v>
      </c>
      <c r="AI150" s="557">
        <f>INDEX('EL SV'!$K$3:$O$40,MATCH(Y150,'EL SV'!$O$3:$O$40,0),MATCH(IF(F150&gt;2000000,"A",IF(F150&gt;100000,"B",IF(F150&gt;100000,"C","D"))),'EL SV'!$K$3:$O$3,0))</f>
        <v>0.95</v>
      </c>
      <c r="AJ150" s="600">
        <f t="shared" si="67"/>
        <v>1.2397283515625364</v>
      </c>
      <c r="AK150" s="599">
        <f t="shared" si="68"/>
        <v>97402.977125565361</v>
      </c>
      <c r="AL150" s="599">
        <f t="shared" si="69"/>
        <v>61688.552179524719</v>
      </c>
      <c r="AM150" s="599">
        <f t="shared" si="70"/>
        <v>35714.424946040643</v>
      </c>
      <c r="AN150" s="606">
        <v>0.2</v>
      </c>
      <c r="AO150" s="499">
        <f t="shared" si="71"/>
        <v>28571.539956832516</v>
      </c>
    </row>
    <row r="151" spans="2:41" ht="15">
      <c r="B151" s="458">
        <v>144</v>
      </c>
      <c r="C151" s="490" t="s">
        <v>527</v>
      </c>
      <c r="D151" s="458" t="s">
        <v>229</v>
      </c>
      <c r="E151" s="477"/>
      <c r="F151" s="486">
        <v>41378</v>
      </c>
      <c r="G151" s="477">
        <v>77313</v>
      </c>
      <c r="H151" s="477">
        <v>5</v>
      </c>
      <c r="I151" s="477">
        <v>3866</v>
      </c>
      <c r="J151" s="509">
        <f t="shared" si="85"/>
        <v>41365</v>
      </c>
      <c r="Y151" s="514" t="s">
        <v>1179</v>
      </c>
      <c r="Z151" s="481">
        <f>MATCH(Y151,'Cat-4'!$A:$A,0)</f>
        <v>321</v>
      </c>
      <c r="AA151" s="481">
        <f>MATCH(J151,'Cat-4'!$1:$1,0)</f>
        <v>16</v>
      </c>
      <c r="AB151" s="481">
        <f>INDEX('Cat-4'!$1:$1048576,'FAR Working'!Z151,'FAR Working'!AA151)</f>
        <v>112.5</v>
      </c>
      <c r="AC151" s="481">
        <f>MATCH($AC$6,'Cat-4'!$1:$1,0)</f>
        <v>131</v>
      </c>
      <c r="AD151" s="481">
        <f>INDEX('Cat-4'!$1:$1048576,'FAR Working'!Z151,'FAR Working'!AC151)</f>
        <v>141</v>
      </c>
      <c r="AE151" s="561">
        <f>AD151/AB151</f>
        <v>1.2533333333333334</v>
      </c>
      <c r="AF151" s="583">
        <f>AE151</f>
        <v>1.2533333333333334</v>
      </c>
      <c r="AG151" s="601">
        <f t="shared" si="65"/>
        <v>9</v>
      </c>
      <c r="AH151" s="584">
        <f t="shared" si="66"/>
        <v>5</v>
      </c>
      <c r="AI151" s="557">
        <f>INDEX('EL SV'!$K$3:$O$40,MATCH(Y151,'EL SV'!$O$3:$O$40,0),MATCH(IF(F151&gt;2000000,"A",IF(F151&gt;100000,"B",IF(F151&gt;100000,"C","D"))),'EL SV'!$K$3:$O$3,0))</f>
        <v>1</v>
      </c>
      <c r="AJ151" s="600">
        <f t="shared" si="67"/>
        <v>1.2533333333333334</v>
      </c>
      <c r="AK151" s="599">
        <f t="shared" si="68"/>
        <v>96898.96</v>
      </c>
      <c r="AL151" s="599">
        <f t="shared" si="69"/>
        <v>96898.96</v>
      </c>
      <c r="AM151" s="599">
        <f t="shared" si="70"/>
        <v>0</v>
      </c>
      <c r="AN151" s="606">
        <v>0.2</v>
      </c>
      <c r="AO151" s="499">
        <f t="shared" si="71"/>
        <v>0</v>
      </c>
    </row>
    <row r="152" spans="2:41" ht="15">
      <c r="B152" s="458">
        <v>145</v>
      </c>
      <c r="C152" s="490" t="s">
        <v>529</v>
      </c>
      <c r="D152" s="458" t="s">
        <v>194</v>
      </c>
      <c r="E152" s="491"/>
      <c r="F152" s="486">
        <v>40952</v>
      </c>
      <c r="G152" s="478">
        <v>76859</v>
      </c>
      <c r="H152" s="477">
        <v>3</v>
      </c>
      <c r="I152" s="478">
        <v>3843</v>
      </c>
      <c r="J152" s="509">
        <f t="shared" si="85"/>
        <v>40940</v>
      </c>
      <c r="R152" s="524" t="s">
        <v>3363</v>
      </c>
      <c r="S152" s="485">
        <f>MATCH(R152,'CAT-3'!$A:$A,0)</f>
        <v>756</v>
      </c>
      <c r="T152" s="485">
        <f>MATCH($J$9,'CAT-3'!$1:$1,0)</f>
        <v>89</v>
      </c>
      <c r="U152" s="485">
        <f>INDEX('CAT-3'!$1:$1048576,'FAR Working'!S152,'FAR Working'!T152)</f>
        <v>87</v>
      </c>
      <c r="V152" s="485">
        <f>MATCH($V$6,'CAT-3'!$1:$1,0)</f>
        <v>90</v>
      </c>
      <c r="W152" s="485">
        <f>INDEX('CAT-3'!$1:$1048576,'FAR Working'!S152,'FAR Working'!V152)</f>
        <v>87</v>
      </c>
      <c r="X152" s="498">
        <f t="shared" ref="X152:X162" si="92">W152/U152</f>
        <v>1</v>
      </c>
      <c r="Y152" s="514" t="s">
        <v>1825</v>
      </c>
      <c r="Z152" s="485">
        <f>MATCH(Y152,'Cat-4'!$A:$A,0)</f>
        <v>644</v>
      </c>
      <c r="AA152" s="485">
        <f>MATCH($AA$6,'Cat-4'!$1:$1,0)</f>
        <v>4</v>
      </c>
      <c r="AB152" s="485">
        <f>INDEX('Cat-4'!$1:$1048576,'FAR Working'!Z152,'FAR Working'!AA152)</f>
        <v>95.5</v>
      </c>
      <c r="AC152" s="485">
        <f>MATCH($AC$6,'Cat-4'!$1:$1,0)</f>
        <v>131</v>
      </c>
      <c r="AD152" s="485">
        <f>INDEX('Cat-4'!$1:$1048576,'FAR Working'!Z152,'FAR Working'!AC152)</f>
        <v>134.9</v>
      </c>
      <c r="AE152" s="498">
        <f t="shared" ref="AE152:AE164" si="93">AD152/AB152</f>
        <v>1.412565445026178</v>
      </c>
      <c r="AF152" s="498">
        <f t="shared" ref="AF152:AF162" si="94">AE152*X152</f>
        <v>1.412565445026178</v>
      </c>
      <c r="AG152" s="601">
        <f t="shared" si="65"/>
        <v>10</v>
      </c>
      <c r="AH152" s="584">
        <f t="shared" si="66"/>
        <v>3</v>
      </c>
      <c r="AI152" s="557">
        <f>INDEX('EL SV'!$K$3:$O$40,MATCH(Y152,'EL SV'!$O$3:$O$40,0),MATCH(IF(F152&gt;2000000,"A",IF(F152&gt;100000,"B",IF(F152&gt;100000,"C","D"))),'EL SV'!$K$3:$O$3,0))</f>
        <v>0.98</v>
      </c>
      <c r="AJ152" s="600">
        <f t="shared" si="67"/>
        <v>1.412565445026178</v>
      </c>
      <c r="AK152" s="599">
        <f t="shared" si="68"/>
        <v>108568.36753926701</v>
      </c>
      <c r="AL152" s="599">
        <f t="shared" si="69"/>
        <v>106397.00018848167</v>
      </c>
      <c r="AM152" s="599">
        <f t="shared" si="70"/>
        <v>2171.3673507853382</v>
      </c>
      <c r="AN152" s="606">
        <v>0.2</v>
      </c>
      <c r="AO152" s="499">
        <f t="shared" si="71"/>
        <v>1737.0938806282707</v>
      </c>
    </row>
    <row r="153" spans="2:41" ht="25.5">
      <c r="B153" s="458">
        <v>146</v>
      </c>
      <c r="C153" s="490" t="s">
        <v>526</v>
      </c>
      <c r="D153" s="464" t="s">
        <v>414</v>
      </c>
      <c r="E153" s="463" t="s">
        <v>404</v>
      </c>
      <c r="F153" s="486">
        <v>40952</v>
      </c>
      <c r="G153" s="461">
        <v>76498</v>
      </c>
      <c r="H153" s="461">
        <v>15</v>
      </c>
      <c r="I153" s="461">
        <v>27527.302021674666</v>
      </c>
      <c r="J153" s="509">
        <f t="shared" si="85"/>
        <v>40940</v>
      </c>
      <c r="R153" s="524" t="s">
        <v>3235</v>
      </c>
      <c r="S153" s="485">
        <f>MATCH(R153,'CAT-3'!$A:$A,0)</f>
        <v>689</v>
      </c>
      <c r="T153" s="485">
        <f>MATCH($J$9,'CAT-3'!$1:$1,0)</f>
        <v>89</v>
      </c>
      <c r="U153" s="485">
        <f>INDEX('CAT-3'!$1:$1048576,'FAR Working'!S153,'FAR Working'!T153)</f>
        <v>124</v>
      </c>
      <c r="V153" s="485">
        <f>MATCH($V$6,'CAT-3'!$1:$1,0)</f>
        <v>90</v>
      </c>
      <c r="W153" s="485">
        <f>INDEX('CAT-3'!$1:$1048576,'FAR Working'!S153,'FAR Working'!V153)</f>
        <v>122.8</v>
      </c>
      <c r="X153" s="498">
        <f t="shared" si="92"/>
        <v>0.99032258064516132</v>
      </c>
      <c r="Y153" s="514" t="s">
        <v>1845</v>
      </c>
      <c r="Z153" s="485">
        <f>MATCH(Y153,'Cat-4'!$A:$A,0)</f>
        <v>654</v>
      </c>
      <c r="AA153" s="485">
        <f>MATCH($AA$6,'Cat-4'!$1:$1,0)</f>
        <v>4</v>
      </c>
      <c r="AB153" s="485">
        <f>INDEX('Cat-4'!$1:$1048576,'FAR Working'!Z153,'FAR Working'!AA153)</f>
        <v>94.7</v>
      </c>
      <c r="AC153" s="485">
        <f>MATCH($AC$6,'Cat-4'!$1:$1,0)</f>
        <v>131</v>
      </c>
      <c r="AD153" s="485">
        <f>INDEX('Cat-4'!$1:$1048576,'FAR Working'!Z153,'FAR Working'!AC153)</f>
        <v>113.5</v>
      </c>
      <c r="AE153" s="498">
        <f t="shared" si="93"/>
        <v>1.1985216473072862</v>
      </c>
      <c r="AF153" s="498">
        <f t="shared" si="94"/>
        <v>1.1869230507204416</v>
      </c>
      <c r="AG153" s="601">
        <f t="shared" si="65"/>
        <v>10</v>
      </c>
      <c r="AH153" s="584">
        <f t="shared" si="66"/>
        <v>15</v>
      </c>
      <c r="AI153" s="557">
        <f>INDEX('EL SV'!$K$3:$O$40,MATCH(Y153,'EL SV'!$O$3:$O$40,0),MATCH(IF(F153&gt;2000000,"A",IF(F153&gt;100000,"B",IF(F153&gt;100000,"C","D"))),'EL SV'!$K$3:$O$3,0))</f>
        <v>1</v>
      </c>
      <c r="AJ153" s="600">
        <f t="shared" si="67"/>
        <v>1.1869230507204416</v>
      </c>
      <c r="AK153" s="599">
        <f t="shared" si="68"/>
        <v>90797.239534012333</v>
      </c>
      <c r="AL153" s="599">
        <f t="shared" si="69"/>
        <v>60531.493022674884</v>
      </c>
      <c r="AM153" s="599">
        <f t="shared" si="70"/>
        <v>30265.746511337449</v>
      </c>
      <c r="AN153" s="606">
        <v>0.2</v>
      </c>
      <c r="AO153" s="499">
        <f t="shared" si="71"/>
        <v>24212.597209069962</v>
      </c>
    </row>
    <row r="154" spans="2:41" ht="38.25">
      <c r="B154" s="458">
        <v>147</v>
      </c>
      <c r="C154" s="490" t="s">
        <v>526</v>
      </c>
      <c r="D154" s="464" t="s">
        <v>277</v>
      </c>
      <c r="E154" s="463" t="s">
        <v>428</v>
      </c>
      <c r="F154" s="486">
        <v>40952</v>
      </c>
      <c r="G154" s="461">
        <v>73552</v>
      </c>
      <c r="H154" s="461">
        <v>15</v>
      </c>
      <c r="I154" s="461">
        <v>26467.721155490115</v>
      </c>
      <c r="J154" s="509">
        <f t="shared" si="85"/>
        <v>40940</v>
      </c>
      <c r="R154" s="524" t="s">
        <v>3154</v>
      </c>
      <c r="S154" s="485">
        <f>MATCH(R154,'CAT-3'!$A:$A,0)</f>
        <v>642</v>
      </c>
      <c r="T154" s="485">
        <f>MATCH($J$9,'CAT-3'!$1:$1,0)</f>
        <v>89</v>
      </c>
      <c r="U154" s="485">
        <f>INDEX('CAT-3'!$1:$1048576,'FAR Working'!S154,'FAR Working'!T154)</f>
        <v>126.3</v>
      </c>
      <c r="V154" s="485">
        <f>MATCH($V$6,'CAT-3'!$1:$1,0)</f>
        <v>90</v>
      </c>
      <c r="W154" s="485">
        <f>INDEX('CAT-3'!$1:$1048576,'FAR Working'!S154,'FAR Working'!V154)</f>
        <v>126.4</v>
      </c>
      <c r="X154" s="498">
        <f t="shared" si="92"/>
        <v>1.0007917656373715</v>
      </c>
      <c r="Y154" s="514" t="s">
        <v>1981</v>
      </c>
      <c r="Z154" s="485">
        <f>MATCH(Y154,'Cat-4'!$A:$A,0)</f>
        <v>722</v>
      </c>
      <c r="AA154" s="485">
        <f>MATCH($AA$6,'Cat-4'!$1:$1,0)</f>
        <v>4</v>
      </c>
      <c r="AB154" s="485">
        <f>INDEX('Cat-4'!$1:$1048576,'FAR Working'!Z154,'FAR Working'!AA154)</f>
        <v>102.2</v>
      </c>
      <c r="AC154" s="485">
        <f>MATCH($AC$6,'Cat-4'!$1:$1,0)</f>
        <v>131</v>
      </c>
      <c r="AD154" s="485">
        <f>INDEX('Cat-4'!$1:$1048576,'FAR Working'!Z154,'FAR Working'!AC154)</f>
        <v>126.6</v>
      </c>
      <c r="AE154" s="498">
        <f t="shared" si="93"/>
        <v>1.2387475538160468</v>
      </c>
      <c r="AF154" s="498">
        <f t="shared" si="94"/>
        <v>1.2397283515625364</v>
      </c>
      <c r="AG154" s="601">
        <f t="shared" si="65"/>
        <v>10</v>
      </c>
      <c r="AH154" s="584">
        <f t="shared" si="66"/>
        <v>15</v>
      </c>
      <c r="AI154" s="557">
        <f>INDEX('EL SV'!$K$3:$O$40,MATCH(Y154,'EL SV'!$O$3:$O$40,0),MATCH(IF(F154&gt;2000000,"A",IF(F154&gt;100000,"B",IF(F154&gt;100000,"C","D"))),'EL SV'!$K$3:$O$3,0))</f>
        <v>0.95</v>
      </c>
      <c r="AJ154" s="600">
        <f t="shared" si="67"/>
        <v>1.2397283515625364</v>
      </c>
      <c r="AK154" s="599">
        <f t="shared" si="68"/>
        <v>91184.499714127669</v>
      </c>
      <c r="AL154" s="599">
        <f t="shared" si="69"/>
        <v>57750.18315228085</v>
      </c>
      <c r="AM154" s="599">
        <f t="shared" si="70"/>
        <v>33434.316561846819</v>
      </c>
      <c r="AN154" s="606">
        <v>0.2</v>
      </c>
      <c r="AO154" s="499">
        <f t="shared" si="71"/>
        <v>26747.453249477458</v>
      </c>
    </row>
    <row r="155" spans="2:41" ht="15">
      <c r="B155" s="458">
        <v>148</v>
      </c>
      <c r="C155" s="490" t="s">
        <v>527</v>
      </c>
      <c r="D155" s="489" t="s">
        <v>217</v>
      </c>
      <c r="E155" s="477"/>
      <c r="F155" s="486">
        <v>40952</v>
      </c>
      <c r="G155" s="477">
        <v>72587.46420175831</v>
      </c>
      <c r="H155" s="477">
        <v>5</v>
      </c>
      <c r="I155" s="477">
        <v>3629</v>
      </c>
      <c r="J155" s="509">
        <f t="shared" si="85"/>
        <v>40940</v>
      </c>
      <c r="R155" s="524" t="s">
        <v>3337</v>
      </c>
      <c r="S155" s="485">
        <f>MATCH(R155,'CAT-3'!$A:$A,0)</f>
        <v>742</v>
      </c>
      <c r="T155" s="485">
        <f>MATCH($J$9,'CAT-3'!$1:$1,0)</f>
        <v>89</v>
      </c>
      <c r="U155" s="485">
        <f>INDEX('CAT-3'!$1:$1048576,'FAR Working'!S155,'FAR Working'!T155)</f>
        <v>72.400000000000006</v>
      </c>
      <c r="V155" s="485">
        <f>MATCH($V$6,'CAT-3'!$1:$1,0)</f>
        <v>90</v>
      </c>
      <c r="W155" s="485">
        <f>INDEX('CAT-3'!$1:$1048576,'FAR Working'!S155,'FAR Working'!V155)</f>
        <v>73.099999999999994</v>
      </c>
      <c r="X155" s="498">
        <f t="shared" si="92"/>
        <v>1.0096685082872927</v>
      </c>
      <c r="Y155" s="514" t="s">
        <v>1841</v>
      </c>
      <c r="Z155" s="485">
        <f>MATCH(Y155,'Cat-4'!$A:$A,0)</f>
        <v>652</v>
      </c>
      <c r="AA155" s="485">
        <f>MATCH($AA$6,'Cat-4'!$1:$1,0)</f>
        <v>4</v>
      </c>
      <c r="AB155" s="485">
        <f>INDEX('Cat-4'!$1:$1048576,'FAR Working'!Z155,'FAR Working'!AA155)</f>
        <v>97.5</v>
      </c>
      <c r="AC155" s="485">
        <f>MATCH($AC$6,'Cat-4'!$1:$1,0)</f>
        <v>131</v>
      </c>
      <c r="AD155" s="485">
        <f>INDEX('Cat-4'!$1:$1048576,'FAR Working'!Z155,'FAR Working'!AC155)</f>
        <v>89.7</v>
      </c>
      <c r="AE155" s="498">
        <f t="shared" si="93"/>
        <v>0.92</v>
      </c>
      <c r="AF155" s="498">
        <f t="shared" si="94"/>
        <v>0.92889502762430931</v>
      </c>
      <c r="AG155" s="601">
        <f t="shared" si="65"/>
        <v>10</v>
      </c>
      <c r="AH155" s="584">
        <f t="shared" si="66"/>
        <v>5</v>
      </c>
      <c r="AI155" s="557">
        <f>INDEX('EL SV'!$K$3:$O$40,MATCH(Y155,'EL SV'!$O$3:$O$40,0),MATCH(IF(F155&gt;2000000,"A",IF(F155&gt;100000,"B",IF(F155&gt;100000,"C","D"))),'EL SV'!$K$3:$O$3,0))</f>
        <v>0.95</v>
      </c>
      <c r="AJ155" s="600">
        <f t="shared" si="67"/>
        <v>0.92889502762430931</v>
      </c>
      <c r="AK155" s="599">
        <f t="shared" si="68"/>
        <v>67426.134564870852</v>
      </c>
      <c r="AL155" s="599">
        <f t="shared" si="69"/>
        <v>64054.827836627308</v>
      </c>
      <c r="AM155" s="599">
        <f t="shared" si="70"/>
        <v>3371.3067282435441</v>
      </c>
      <c r="AN155" s="606">
        <v>0.2</v>
      </c>
      <c r="AO155" s="499">
        <f t="shared" si="71"/>
        <v>2697.0453825948352</v>
      </c>
    </row>
    <row r="156" spans="2:41" ht="15">
      <c r="B156" s="458">
        <v>149</v>
      </c>
      <c r="C156" s="490" t="s">
        <v>138</v>
      </c>
      <c r="D156" s="458" t="s">
        <v>164</v>
      </c>
      <c r="E156" s="458"/>
      <c r="F156" s="486">
        <v>40952</v>
      </c>
      <c r="G156" s="478">
        <v>69567</v>
      </c>
      <c r="H156" s="477">
        <v>10</v>
      </c>
      <c r="I156" s="478">
        <v>3478</v>
      </c>
      <c r="J156" s="509">
        <f t="shared" si="85"/>
        <v>40940</v>
      </c>
      <c r="R156" s="524" t="s">
        <v>3127</v>
      </c>
      <c r="S156" s="485">
        <f>MATCH(R156,'CAT-3'!$A:$A,0)</f>
        <v>628</v>
      </c>
      <c r="T156" s="485">
        <f>MATCH($J$9,'CAT-3'!$1:$1,0)</f>
        <v>89</v>
      </c>
      <c r="U156" s="485">
        <f>INDEX('CAT-3'!$1:$1048576,'FAR Working'!S156,'FAR Working'!T156)</f>
        <v>138.30000000000001</v>
      </c>
      <c r="V156" s="485">
        <f>MATCH($V$6,'CAT-3'!$1:$1,0)</f>
        <v>90</v>
      </c>
      <c r="W156" s="485">
        <f>INDEX('CAT-3'!$1:$1048576,'FAR Working'!S156,'FAR Working'!V156)</f>
        <v>138.4</v>
      </c>
      <c r="X156" s="498">
        <f t="shared" si="92"/>
        <v>1.0007230657989876</v>
      </c>
      <c r="Y156" s="514" t="s">
        <v>2223</v>
      </c>
      <c r="Z156" s="485">
        <f>MATCH(Y156,'Cat-4'!$A:$A,0)</f>
        <v>843</v>
      </c>
      <c r="AA156" s="485">
        <f>MATCH($AA$6,'Cat-4'!$1:$1,0)</f>
        <v>4</v>
      </c>
      <c r="AB156" s="485">
        <f>INDEX('Cat-4'!$1:$1048576,'FAR Working'!Z156,'FAR Working'!AA156)</f>
        <v>103.9</v>
      </c>
      <c r="AC156" s="485">
        <f>MATCH($AC$6,'Cat-4'!$1:$1,0)</f>
        <v>131</v>
      </c>
      <c r="AD156" s="485">
        <f>INDEX('Cat-4'!$1:$1048576,'FAR Working'!Z156,'FAR Working'!AC156)</f>
        <v>156.1</v>
      </c>
      <c r="AE156" s="498">
        <f t="shared" si="93"/>
        <v>1.5024061597690086</v>
      </c>
      <c r="AF156" s="498">
        <f t="shared" si="94"/>
        <v>1.5034924982793259</v>
      </c>
      <c r="AG156" s="601">
        <f t="shared" si="65"/>
        <v>10</v>
      </c>
      <c r="AH156" s="584">
        <f t="shared" si="66"/>
        <v>10</v>
      </c>
      <c r="AI156" s="557">
        <f>INDEX('EL SV'!$K$3:$O$40,MATCH(Y156,'EL SV'!$O$3:$O$40,0),MATCH(IF(F156&gt;2000000,"A",IF(F156&gt;100000,"B",IF(F156&gt;100000,"C","D"))),'EL SV'!$K$3:$O$3,0))</f>
        <v>1</v>
      </c>
      <c r="AJ156" s="600">
        <f t="shared" si="67"/>
        <v>1.5034924982793259</v>
      </c>
      <c r="AK156" s="599">
        <f t="shared" si="68"/>
        <v>104593.46262779787</v>
      </c>
      <c r="AL156" s="599">
        <f t="shared" si="69"/>
        <v>104593.46262779787</v>
      </c>
      <c r="AM156" s="599">
        <f t="shared" si="70"/>
        <v>0</v>
      </c>
      <c r="AN156" s="606">
        <v>0.2</v>
      </c>
      <c r="AO156" s="499">
        <f t="shared" si="71"/>
        <v>0</v>
      </c>
    </row>
    <row r="157" spans="2:41" ht="25.5">
      <c r="B157" s="458">
        <v>150</v>
      </c>
      <c r="C157" s="490" t="s">
        <v>526</v>
      </c>
      <c r="D157" s="464" t="s">
        <v>272</v>
      </c>
      <c r="E157" s="463" t="s">
        <v>424</v>
      </c>
      <c r="F157" s="486">
        <v>40952</v>
      </c>
      <c r="G157" s="461">
        <v>67658</v>
      </c>
      <c r="H157" s="468">
        <v>15</v>
      </c>
      <c r="I157" s="461">
        <v>24346.396899724619</v>
      </c>
      <c r="J157" s="509">
        <f t="shared" si="85"/>
        <v>40940</v>
      </c>
      <c r="R157" s="524" t="s">
        <v>3254</v>
      </c>
      <c r="S157" s="485">
        <f>MATCH(R157,'CAT-3'!$A:$A,0)</f>
        <v>699</v>
      </c>
      <c r="T157" s="485">
        <f>MATCH($J$9,'CAT-3'!$1:$1,0)</f>
        <v>89</v>
      </c>
      <c r="U157" s="485">
        <f>INDEX('CAT-3'!$1:$1048576,'FAR Working'!S157,'FAR Working'!T157)</f>
        <v>130.9</v>
      </c>
      <c r="V157" s="485">
        <f>MATCH($V$6,'CAT-3'!$1:$1,0)</f>
        <v>90</v>
      </c>
      <c r="W157" s="485">
        <f>INDEX('CAT-3'!$1:$1048576,'FAR Working'!S157,'FAR Working'!V157)</f>
        <v>130.9</v>
      </c>
      <c r="X157" s="498">
        <f t="shared" si="92"/>
        <v>1</v>
      </c>
      <c r="Y157" s="514" t="s">
        <v>1975</v>
      </c>
      <c r="Z157" s="485">
        <f>MATCH(Y157,'Cat-4'!$A:$A,0)</f>
        <v>719</v>
      </c>
      <c r="AA157" s="485">
        <f>MATCH($AA$6,'Cat-4'!$1:$1,0)</f>
        <v>4</v>
      </c>
      <c r="AB157" s="485">
        <f>INDEX('Cat-4'!$1:$1048576,'FAR Working'!Z157,'FAR Working'!AA157)</f>
        <v>102</v>
      </c>
      <c r="AC157" s="485">
        <f>MATCH($AC$6,'Cat-4'!$1:$1,0)</f>
        <v>131</v>
      </c>
      <c r="AD157" s="485">
        <f>INDEX('Cat-4'!$1:$1048576,'FAR Working'!Z157,'FAR Working'!AC157)</f>
        <v>106.7</v>
      </c>
      <c r="AE157" s="498">
        <f t="shared" si="93"/>
        <v>1.0460784313725491</v>
      </c>
      <c r="AF157" s="498">
        <f t="shared" si="94"/>
        <v>1.0460784313725491</v>
      </c>
      <c r="AG157" s="601">
        <f t="shared" si="65"/>
        <v>10</v>
      </c>
      <c r="AH157" s="584">
        <f t="shared" si="66"/>
        <v>15</v>
      </c>
      <c r="AI157" s="557">
        <f>INDEX('EL SV'!$K$3:$O$40,MATCH(Y157,'EL SV'!$O$3:$O$40,0),MATCH(IF(F157&gt;2000000,"A",IF(F157&gt;100000,"B",IF(F157&gt;100000,"C","D"))),'EL SV'!$K$3:$O$3,0))</f>
        <v>0.9</v>
      </c>
      <c r="AJ157" s="600">
        <f t="shared" si="67"/>
        <v>1.0460784313725491</v>
      </c>
      <c r="AK157" s="599">
        <f t="shared" si="68"/>
        <v>70775.574509803919</v>
      </c>
      <c r="AL157" s="599">
        <f t="shared" si="69"/>
        <v>42465.344705882351</v>
      </c>
      <c r="AM157" s="599">
        <f t="shared" si="70"/>
        <v>28310.229803921568</v>
      </c>
      <c r="AN157" s="606">
        <v>0.2</v>
      </c>
      <c r="AO157" s="499">
        <f t="shared" si="71"/>
        <v>22648.183843137256</v>
      </c>
    </row>
    <row r="158" spans="2:41" ht="15">
      <c r="B158" s="458">
        <v>151</v>
      </c>
      <c r="C158" s="490" t="s">
        <v>526</v>
      </c>
      <c r="D158" s="464" t="s">
        <v>270</v>
      </c>
      <c r="E158" s="463" t="s">
        <v>423</v>
      </c>
      <c r="F158" s="486">
        <v>40952</v>
      </c>
      <c r="G158" s="461">
        <v>64821</v>
      </c>
      <c r="H158" s="461">
        <v>15</v>
      </c>
      <c r="I158" s="461">
        <v>23270.503104605821</v>
      </c>
      <c r="J158" s="509">
        <f t="shared" si="85"/>
        <v>40940</v>
      </c>
      <c r="R158" s="524" t="s">
        <v>3235</v>
      </c>
      <c r="S158" s="485">
        <f>MATCH(R158,'CAT-3'!$A:$A,0)</f>
        <v>689</v>
      </c>
      <c r="T158" s="485">
        <f>MATCH($J$9,'CAT-3'!$1:$1,0)</f>
        <v>89</v>
      </c>
      <c r="U158" s="485">
        <f>INDEX('CAT-3'!$1:$1048576,'FAR Working'!S158,'FAR Working'!T158)</f>
        <v>124</v>
      </c>
      <c r="V158" s="485">
        <f>MATCH($V$6,'CAT-3'!$1:$1,0)</f>
        <v>90</v>
      </c>
      <c r="W158" s="485">
        <f>INDEX('CAT-3'!$1:$1048576,'FAR Working'!S158,'FAR Working'!V158)</f>
        <v>122.8</v>
      </c>
      <c r="X158" s="498">
        <f t="shared" si="92"/>
        <v>0.99032258064516132</v>
      </c>
      <c r="Y158" s="514" t="s">
        <v>1845</v>
      </c>
      <c r="Z158" s="485">
        <f>MATCH(Y158,'Cat-4'!$A:$A,0)</f>
        <v>654</v>
      </c>
      <c r="AA158" s="485">
        <f>MATCH($AA$6,'Cat-4'!$1:$1,0)</f>
        <v>4</v>
      </c>
      <c r="AB158" s="485">
        <f>INDEX('Cat-4'!$1:$1048576,'FAR Working'!Z158,'FAR Working'!AA158)</f>
        <v>94.7</v>
      </c>
      <c r="AC158" s="485">
        <f>MATCH($AC$6,'Cat-4'!$1:$1,0)</f>
        <v>131</v>
      </c>
      <c r="AD158" s="485">
        <f>INDEX('Cat-4'!$1:$1048576,'FAR Working'!Z158,'FAR Working'!AC158)</f>
        <v>113.5</v>
      </c>
      <c r="AE158" s="498">
        <f t="shared" si="93"/>
        <v>1.1985216473072862</v>
      </c>
      <c r="AF158" s="498">
        <f t="shared" si="94"/>
        <v>1.1869230507204416</v>
      </c>
      <c r="AG158" s="601">
        <f t="shared" si="65"/>
        <v>10</v>
      </c>
      <c r="AH158" s="584">
        <f t="shared" si="66"/>
        <v>15</v>
      </c>
      <c r="AI158" s="557">
        <f>INDEX('EL SV'!$K$3:$O$40,MATCH(Y158,'EL SV'!$O$3:$O$40,0),MATCH(IF(F158&gt;2000000,"A",IF(F158&gt;100000,"B",IF(F158&gt;100000,"C","D"))),'EL SV'!$K$3:$O$3,0))</f>
        <v>1</v>
      </c>
      <c r="AJ158" s="600">
        <f t="shared" si="67"/>
        <v>1.1869230507204416</v>
      </c>
      <c r="AK158" s="599">
        <f t="shared" si="68"/>
        <v>76937.539070749743</v>
      </c>
      <c r="AL158" s="599">
        <f t="shared" si="69"/>
        <v>51291.692713833167</v>
      </c>
      <c r="AM158" s="599">
        <f t="shared" si="70"/>
        <v>25645.846356916576</v>
      </c>
      <c r="AN158" s="606">
        <v>0.2</v>
      </c>
      <c r="AO158" s="499">
        <f t="shared" si="71"/>
        <v>20516.677085533262</v>
      </c>
    </row>
    <row r="159" spans="2:41" ht="15">
      <c r="B159" s="458">
        <v>152</v>
      </c>
      <c r="C159" s="490" t="s">
        <v>526</v>
      </c>
      <c r="D159" s="464" t="s">
        <v>270</v>
      </c>
      <c r="E159" s="463" t="s">
        <v>405</v>
      </c>
      <c r="F159" s="486">
        <v>40952</v>
      </c>
      <c r="G159" s="461">
        <v>64821</v>
      </c>
      <c r="H159" s="461">
        <v>15</v>
      </c>
      <c r="I159" s="461">
        <v>23270.503104605821</v>
      </c>
      <c r="J159" s="509">
        <f t="shared" si="85"/>
        <v>40940</v>
      </c>
      <c r="R159" s="524" t="s">
        <v>3235</v>
      </c>
      <c r="S159" s="485">
        <f>MATCH(R159,'CAT-3'!$A:$A,0)</f>
        <v>689</v>
      </c>
      <c r="T159" s="485">
        <f>MATCH($J$9,'CAT-3'!$1:$1,0)</f>
        <v>89</v>
      </c>
      <c r="U159" s="485">
        <f>INDEX('CAT-3'!$1:$1048576,'FAR Working'!S159,'FAR Working'!T159)</f>
        <v>124</v>
      </c>
      <c r="V159" s="485">
        <f>MATCH($V$6,'CAT-3'!$1:$1,0)</f>
        <v>90</v>
      </c>
      <c r="W159" s="485">
        <f>INDEX('CAT-3'!$1:$1048576,'FAR Working'!S159,'FAR Working'!V159)</f>
        <v>122.8</v>
      </c>
      <c r="X159" s="498">
        <f t="shared" si="92"/>
        <v>0.99032258064516132</v>
      </c>
      <c r="Y159" s="514" t="s">
        <v>1845</v>
      </c>
      <c r="Z159" s="485">
        <f>MATCH(Y159,'Cat-4'!$A:$A,0)</f>
        <v>654</v>
      </c>
      <c r="AA159" s="485">
        <f>MATCH($AA$6,'Cat-4'!$1:$1,0)</f>
        <v>4</v>
      </c>
      <c r="AB159" s="485">
        <f>INDEX('Cat-4'!$1:$1048576,'FAR Working'!Z159,'FAR Working'!AA159)</f>
        <v>94.7</v>
      </c>
      <c r="AC159" s="485">
        <f>MATCH($AC$6,'Cat-4'!$1:$1,0)</f>
        <v>131</v>
      </c>
      <c r="AD159" s="485">
        <f>INDEX('Cat-4'!$1:$1048576,'FAR Working'!Z159,'FAR Working'!AC159)</f>
        <v>113.5</v>
      </c>
      <c r="AE159" s="498">
        <f t="shared" si="93"/>
        <v>1.1985216473072862</v>
      </c>
      <c r="AF159" s="498">
        <f t="shared" si="94"/>
        <v>1.1869230507204416</v>
      </c>
      <c r="AG159" s="601">
        <f t="shared" si="65"/>
        <v>10</v>
      </c>
      <c r="AH159" s="584">
        <f t="shared" si="66"/>
        <v>15</v>
      </c>
      <c r="AI159" s="557">
        <f>INDEX('EL SV'!$K$3:$O$40,MATCH(Y159,'EL SV'!$O$3:$O$40,0),MATCH(IF(F159&gt;2000000,"A",IF(F159&gt;100000,"B",IF(F159&gt;100000,"C","D"))),'EL SV'!$K$3:$O$3,0))</f>
        <v>1</v>
      </c>
      <c r="AJ159" s="600">
        <f t="shared" si="67"/>
        <v>1.1869230507204416</v>
      </c>
      <c r="AK159" s="599">
        <f t="shared" si="68"/>
        <v>76937.539070749743</v>
      </c>
      <c r="AL159" s="599">
        <f t="shared" si="69"/>
        <v>51291.692713833167</v>
      </c>
      <c r="AM159" s="599">
        <f t="shared" si="70"/>
        <v>25645.846356916576</v>
      </c>
      <c r="AN159" s="606">
        <v>0.2</v>
      </c>
      <c r="AO159" s="499">
        <f t="shared" si="71"/>
        <v>20516.677085533262</v>
      </c>
    </row>
    <row r="160" spans="2:41" ht="15">
      <c r="B160" s="458">
        <v>153</v>
      </c>
      <c r="C160" s="490" t="s">
        <v>526</v>
      </c>
      <c r="D160" s="464" t="s">
        <v>270</v>
      </c>
      <c r="E160" s="463" t="s">
        <v>399</v>
      </c>
      <c r="F160" s="486">
        <v>40952</v>
      </c>
      <c r="G160" s="461">
        <v>64820</v>
      </c>
      <c r="H160" s="461">
        <v>15</v>
      </c>
      <c r="I160" s="461">
        <v>23270.115596807016</v>
      </c>
      <c r="J160" s="509">
        <f t="shared" si="85"/>
        <v>40940</v>
      </c>
      <c r="R160" s="524" t="s">
        <v>3235</v>
      </c>
      <c r="S160" s="485">
        <f>MATCH(R160,'CAT-3'!$A:$A,0)</f>
        <v>689</v>
      </c>
      <c r="T160" s="485">
        <f>MATCH($J$9,'CAT-3'!$1:$1,0)</f>
        <v>89</v>
      </c>
      <c r="U160" s="485">
        <f>INDEX('CAT-3'!$1:$1048576,'FAR Working'!S160,'FAR Working'!T160)</f>
        <v>124</v>
      </c>
      <c r="V160" s="485">
        <f>MATCH($V$6,'CAT-3'!$1:$1,0)</f>
        <v>90</v>
      </c>
      <c r="W160" s="485">
        <f>INDEX('CAT-3'!$1:$1048576,'FAR Working'!S160,'FAR Working'!V160)</f>
        <v>122.8</v>
      </c>
      <c r="X160" s="498">
        <f t="shared" si="92"/>
        <v>0.99032258064516132</v>
      </c>
      <c r="Y160" s="514" t="s">
        <v>1845</v>
      </c>
      <c r="Z160" s="485">
        <f>MATCH(Y160,'Cat-4'!$A:$A,0)</f>
        <v>654</v>
      </c>
      <c r="AA160" s="485">
        <f>MATCH($AA$6,'Cat-4'!$1:$1,0)</f>
        <v>4</v>
      </c>
      <c r="AB160" s="485">
        <f>INDEX('Cat-4'!$1:$1048576,'FAR Working'!Z160,'FAR Working'!AA160)</f>
        <v>94.7</v>
      </c>
      <c r="AC160" s="485">
        <f>MATCH($AC$6,'Cat-4'!$1:$1,0)</f>
        <v>131</v>
      </c>
      <c r="AD160" s="485">
        <f>INDEX('Cat-4'!$1:$1048576,'FAR Working'!Z160,'FAR Working'!AC160)</f>
        <v>113.5</v>
      </c>
      <c r="AE160" s="498">
        <f t="shared" si="93"/>
        <v>1.1985216473072862</v>
      </c>
      <c r="AF160" s="498">
        <f t="shared" si="94"/>
        <v>1.1869230507204416</v>
      </c>
      <c r="AG160" s="601">
        <f t="shared" si="65"/>
        <v>10</v>
      </c>
      <c r="AH160" s="584">
        <f t="shared" si="66"/>
        <v>15</v>
      </c>
      <c r="AI160" s="557">
        <f>INDEX('EL SV'!$K$3:$O$40,MATCH(Y160,'EL SV'!$O$3:$O$40,0),MATCH(IF(F160&gt;2000000,"A",IF(F160&gt;100000,"B",IF(F160&gt;100000,"C","D"))),'EL SV'!$K$3:$O$3,0))</f>
        <v>1</v>
      </c>
      <c r="AJ160" s="600">
        <f t="shared" si="67"/>
        <v>1.1869230507204416</v>
      </c>
      <c r="AK160" s="599">
        <f t="shared" si="68"/>
        <v>76936.352147699028</v>
      </c>
      <c r="AL160" s="599">
        <f t="shared" si="69"/>
        <v>51290.90143179935</v>
      </c>
      <c r="AM160" s="599">
        <f t="shared" si="70"/>
        <v>25645.450715899678</v>
      </c>
      <c r="AN160" s="606">
        <v>0.2</v>
      </c>
      <c r="AO160" s="499">
        <f t="shared" si="71"/>
        <v>20516.360572719743</v>
      </c>
    </row>
    <row r="161" spans="2:41" ht="15">
      <c r="B161" s="458">
        <v>154</v>
      </c>
      <c r="C161" s="490" t="s">
        <v>526</v>
      </c>
      <c r="D161" s="464" t="s">
        <v>270</v>
      </c>
      <c r="E161" s="463" t="s">
        <v>422</v>
      </c>
      <c r="F161" s="486">
        <v>40952</v>
      </c>
      <c r="G161" s="461">
        <v>64820</v>
      </c>
      <c r="H161" s="461">
        <v>15</v>
      </c>
      <c r="I161" s="461">
        <v>23270.115596807016</v>
      </c>
      <c r="J161" s="509">
        <f t="shared" si="85"/>
        <v>40940</v>
      </c>
      <c r="R161" s="524" t="s">
        <v>3235</v>
      </c>
      <c r="S161" s="485">
        <f>MATCH(R161,'CAT-3'!$A:$A,0)</f>
        <v>689</v>
      </c>
      <c r="T161" s="485">
        <f>MATCH($J$9,'CAT-3'!$1:$1,0)</f>
        <v>89</v>
      </c>
      <c r="U161" s="485">
        <f>INDEX('CAT-3'!$1:$1048576,'FAR Working'!S161,'FAR Working'!T161)</f>
        <v>124</v>
      </c>
      <c r="V161" s="485">
        <f>MATCH($V$6,'CAT-3'!$1:$1,0)</f>
        <v>90</v>
      </c>
      <c r="W161" s="485">
        <f>INDEX('CAT-3'!$1:$1048576,'FAR Working'!S161,'FAR Working'!V161)</f>
        <v>122.8</v>
      </c>
      <c r="X161" s="498">
        <f t="shared" si="92"/>
        <v>0.99032258064516132</v>
      </c>
      <c r="Y161" s="514" t="s">
        <v>1845</v>
      </c>
      <c r="Z161" s="485">
        <f>MATCH(Y161,'Cat-4'!$A:$A,0)</f>
        <v>654</v>
      </c>
      <c r="AA161" s="485">
        <f>MATCH($AA$6,'Cat-4'!$1:$1,0)</f>
        <v>4</v>
      </c>
      <c r="AB161" s="485">
        <f>INDEX('Cat-4'!$1:$1048576,'FAR Working'!Z161,'FAR Working'!AA161)</f>
        <v>94.7</v>
      </c>
      <c r="AC161" s="485">
        <f>MATCH($AC$6,'Cat-4'!$1:$1,0)</f>
        <v>131</v>
      </c>
      <c r="AD161" s="485">
        <f>INDEX('Cat-4'!$1:$1048576,'FAR Working'!Z161,'FAR Working'!AC161)</f>
        <v>113.5</v>
      </c>
      <c r="AE161" s="498">
        <f t="shared" si="93"/>
        <v>1.1985216473072862</v>
      </c>
      <c r="AF161" s="498">
        <f t="shared" si="94"/>
        <v>1.1869230507204416</v>
      </c>
      <c r="AG161" s="601">
        <f t="shared" ref="AG161:AG224" si="95">$AG$6-(YEAR(J161))</f>
        <v>10</v>
      </c>
      <c r="AH161" s="584">
        <f t="shared" ref="AH161:AH224" si="96">H161</f>
        <v>15</v>
      </c>
      <c r="AI161" s="557">
        <f>INDEX('EL SV'!$K$3:$O$40,MATCH(Y161,'EL SV'!$O$3:$O$40,0),MATCH(IF(F161&gt;2000000,"A",IF(F161&gt;100000,"B",IF(F161&gt;100000,"C","D"))),'EL SV'!$K$3:$O$3,0))</f>
        <v>1</v>
      </c>
      <c r="AJ161" s="600">
        <f t="shared" ref="AJ161:AJ224" si="97">AF161</f>
        <v>1.1869230507204416</v>
      </c>
      <c r="AK161" s="599">
        <f t="shared" ref="AK161:AK224" si="98">AJ161*G161</f>
        <v>76936.352147699028</v>
      </c>
      <c r="AL161" s="599">
        <f t="shared" ref="AL161:AL224" si="99">AK161*(AI161/AH161)*(IF(AG161&gt;AH161,AH161,AG161))</f>
        <v>51290.90143179935</v>
      </c>
      <c r="AM161" s="599">
        <f t="shared" ref="AM161:AM224" si="100">AK161-AL161</f>
        <v>25645.450715899678</v>
      </c>
      <c r="AN161" s="606">
        <v>0.2</v>
      </c>
      <c r="AO161" s="499">
        <f t="shared" ref="AO161:AO224" si="101">AM161*(1-AN161)</f>
        <v>20516.360572719743</v>
      </c>
    </row>
    <row r="162" spans="2:41" ht="25.5">
      <c r="B162" s="458">
        <v>155</v>
      </c>
      <c r="C162" s="490" t="s">
        <v>526</v>
      </c>
      <c r="D162" s="464" t="s">
        <v>272</v>
      </c>
      <c r="E162" s="463" t="s">
        <v>424</v>
      </c>
      <c r="F162" s="486">
        <v>40952</v>
      </c>
      <c r="G162" s="461">
        <v>64284</v>
      </c>
      <c r="H162" s="461">
        <v>15</v>
      </c>
      <c r="I162" s="461">
        <v>23132.288366348941</v>
      </c>
      <c r="J162" s="509">
        <f t="shared" si="85"/>
        <v>40940</v>
      </c>
      <c r="R162" s="524" t="s">
        <v>3254</v>
      </c>
      <c r="S162" s="485">
        <f>MATCH(R162,'CAT-3'!$A:$A,0)</f>
        <v>699</v>
      </c>
      <c r="T162" s="485">
        <f>MATCH($J$9,'CAT-3'!$1:$1,0)</f>
        <v>89</v>
      </c>
      <c r="U162" s="485">
        <f>INDEX('CAT-3'!$1:$1048576,'FAR Working'!S162,'FAR Working'!T162)</f>
        <v>130.9</v>
      </c>
      <c r="V162" s="485">
        <f>MATCH($V$6,'CAT-3'!$1:$1,0)</f>
        <v>90</v>
      </c>
      <c r="W162" s="485">
        <f>INDEX('CAT-3'!$1:$1048576,'FAR Working'!S162,'FAR Working'!V162)</f>
        <v>130.9</v>
      </c>
      <c r="X162" s="498">
        <f t="shared" si="92"/>
        <v>1</v>
      </c>
      <c r="Y162" s="514" t="s">
        <v>1975</v>
      </c>
      <c r="Z162" s="485">
        <f>MATCH(Y162,'Cat-4'!$A:$A,0)</f>
        <v>719</v>
      </c>
      <c r="AA162" s="485">
        <f>MATCH($AA$6,'Cat-4'!$1:$1,0)</f>
        <v>4</v>
      </c>
      <c r="AB162" s="485">
        <f>INDEX('Cat-4'!$1:$1048576,'FAR Working'!Z162,'FAR Working'!AA162)</f>
        <v>102</v>
      </c>
      <c r="AC162" s="485">
        <f>MATCH($AC$6,'Cat-4'!$1:$1,0)</f>
        <v>131</v>
      </c>
      <c r="AD162" s="485">
        <f>INDEX('Cat-4'!$1:$1048576,'FAR Working'!Z162,'FAR Working'!AC162)</f>
        <v>106.7</v>
      </c>
      <c r="AE162" s="498">
        <f t="shared" si="93"/>
        <v>1.0460784313725491</v>
      </c>
      <c r="AF162" s="498">
        <f t="shared" si="94"/>
        <v>1.0460784313725491</v>
      </c>
      <c r="AG162" s="601">
        <f t="shared" si="95"/>
        <v>10</v>
      </c>
      <c r="AH162" s="584">
        <f t="shared" si="96"/>
        <v>15</v>
      </c>
      <c r="AI162" s="557">
        <f>INDEX('EL SV'!$K$3:$O$40,MATCH(Y162,'EL SV'!$O$3:$O$40,0),MATCH(IF(F162&gt;2000000,"A",IF(F162&gt;100000,"B",IF(F162&gt;100000,"C","D"))),'EL SV'!$K$3:$O$3,0))</f>
        <v>0.9</v>
      </c>
      <c r="AJ162" s="600">
        <f t="shared" si="97"/>
        <v>1.0460784313725491</v>
      </c>
      <c r="AK162" s="599">
        <f t="shared" si="98"/>
        <v>67246.105882352946</v>
      </c>
      <c r="AL162" s="599">
        <f t="shared" si="99"/>
        <v>40347.663529411773</v>
      </c>
      <c r="AM162" s="599">
        <f t="shared" si="100"/>
        <v>26898.442352941172</v>
      </c>
      <c r="AN162" s="606">
        <v>0.2</v>
      </c>
      <c r="AO162" s="499">
        <f t="shared" si="101"/>
        <v>21518.753882352939</v>
      </c>
    </row>
    <row r="163" spans="2:41" ht="15">
      <c r="B163" s="458">
        <v>156</v>
      </c>
      <c r="C163" s="490" t="s">
        <v>527</v>
      </c>
      <c r="D163" s="490" t="s">
        <v>498</v>
      </c>
      <c r="E163" s="477"/>
      <c r="F163" s="488">
        <v>44530</v>
      </c>
      <c r="G163" s="478">
        <v>64000</v>
      </c>
      <c r="H163" s="477">
        <v>5</v>
      </c>
      <c r="I163" s="478">
        <v>43711.123287671231</v>
      </c>
      <c r="J163" s="509">
        <f t="shared" si="85"/>
        <v>44501</v>
      </c>
      <c r="Y163" s="514" t="s">
        <v>1845</v>
      </c>
      <c r="Z163" s="481">
        <f>MATCH(Y163,'Cat-4'!$A:$A,0)</f>
        <v>654</v>
      </c>
      <c r="AA163" s="481">
        <f>MATCH(J163,'Cat-4'!$1:$1,0)</f>
        <v>119</v>
      </c>
      <c r="AB163" s="481">
        <f>INDEX('Cat-4'!$1:$1048576,'FAR Working'!Z163,'FAR Working'!AA163)</f>
        <v>107.1</v>
      </c>
      <c r="AC163" s="481">
        <f>MATCH($AC$6,'Cat-4'!$1:$1,0)</f>
        <v>131</v>
      </c>
      <c r="AD163" s="481">
        <f>INDEX('Cat-4'!$1:$1048576,'FAR Working'!Z163,'FAR Working'!AC163)</f>
        <v>113.5</v>
      </c>
      <c r="AE163" s="561">
        <f t="shared" si="93"/>
        <v>1.0597572362278245</v>
      </c>
      <c r="AF163" s="583">
        <f t="shared" ref="AF163:AF164" si="102">AE163</f>
        <v>1.0597572362278245</v>
      </c>
      <c r="AG163" s="601">
        <f t="shared" si="95"/>
        <v>1</v>
      </c>
      <c r="AH163" s="584">
        <f t="shared" si="96"/>
        <v>5</v>
      </c>
      <c r="AI163" s="557">
        <f>INDEX('EL SV'!$K$3:$O$40,MATCH(Y163,'EL SV'!$O$3:$O$40,0),MATCH(IF(F163&gt;2000000,"A",IF(F163&gt;100000,"B",IF(F163&gt;100000,"C","D"))),'EL SV'!$K$3:$O$3,0))</f>
        <v>1</v>
      </c>
      <c r="AJ163" s="600">
        <f t="shared" si="97"/>
        <v>1.0597572362278245</v>
      </c>
      <c r="AK163" s="599">
        <f t="shared" si="98"/>
        <v>67824.463118580767</v>
      </c>
      <c r="AL163" s="599">
        <f t="shared" si="99"/>
        <v>13564.892623716154</v>
      </c>
      <c r="AM163" s="599">
        <f t="shared" si="100"/>
        <v>54259.570494864616</v>
      </c>
      <c r="AN163" s="606">
        <v>0.2</v>
      </c>
      <c r="AO163" s="499">
        <f t="shared" si="101"/>
        <v>43407.656395891696</v>
      </c>
    </row>
    <row r="164" spans="2:41" ht="15">
      <c r="B164" s="458">
        <v>157</v>
      </c>
      <c r="C164" s="490" t="s">
        <v>526</v>
      </c>
      <c r="D164" s="475" t="s">
        <v>360</v>
      </c>
      <c r="E164" s="476" t="s">
        <v>404</v>
      </c>
      <c r="F164" s="486">
        <v>42735</v>
      </c>
      <c r="G164" s="461">
        <v>63240</v>
      </c>
      <c r="H164" s="461">
        <v>15</v>
      </c>
      <c r="I164" s="474">
        <v>42342.322983256236</v>
      </c>
      <c r="J164" s="509">
        <f t="shared" si="85"/>
        <v>42705</v>
      </c>
      <c r="Y164" s="514" t="s">
        <v>1845</v>
      </c>
      <c r="Z164" s="481">
        <f>MATCH(Y164,'Cat-4'!$A:$A,0)</f>
        <v>654</v>
      </c>
      <c r="AA164" s="481">
        <f>MATCH(J164,'Cat-4'!$1:$1,0)</f>
        <v>60</v>
      </c>
      <c r="AB164" s="481">
        <f>INDEX('Cat-4'!$1:$1048576,'FAR Working'!Z164,'FAR Working'!AA164)</f>
        <v>102.3</v>
      </c>
      <c r="AC164" s="481">
        <f>MATCH($AC$6,'Cat-4'!$1:$1,0)</f>
        <v>131</v>
      </c>
      <c r="AD164" s="481">
        <f>INDEX('Cat-4'!$1:$1048576,'FAR Working'!Z164,'FAR Working'!AC164)</f>
        <v>113.5</v>
      </c>
      <c r="AE164" s="561">
        <f t="shared" si="93"/>
        <v>1.109481915933529</v>
      </c>
      <c r="AF164" s="583">
        <f t="shared" si="102"/>
        <v>1.109481915933529</v>
      </c>
      <c r="AG164" s="601">
        <f t="shared" si="95"/>
        <v>6</v>
      </c>
      <c r="AH164" s="584">
        <f t="shared" si="96"/>
        <v>15</v>
      </c>
      <c r="AI164" s="557">
        <f>INDEX('EL SV'!$K$3:$O$40,MATCH(Y164,'EL SV'!$O$3:$O$40,0),MATCH(IF(F164&gt;2000000,"A",IF(F164&gt;100000,"B",IF(F164&gt;100000,"C","D"))),'EL SV'!$K$3:$O$3,0))</f>
        <v>1</v>
      </c>
      <c r="AJ164" s="600">
        <f t="shared" si="97"/>
        <v>1.109481915933529</v>
      </c>
      <c r="AK164" s="599">
        <f t="shared" si="98"/>
        <v>70163.636363636368</v>
      </c>
      <c r="AL164" s="599">
        <f t="shared" si="99"/>
        <v>28065.454545454548</v>
      </c>
      <c r="AM164" s="599">
        <f t="shared" si="100"/>
        <v>42098.181818181823</v>
      </c>
      <c r="AN164" s="606">
        <v>0.2</v>
      </c>
      <c r="AO164" s="499">
        <f t="shared" si="101"/>
        <v>33678.545454545463</v>
      </c>
    </row>
    <row r="165" spans="2:41" ht="15">
      <c r="B165" s="458">
        <v>158</v>
      </c>
      <c r="C165" s="490" t="s">
        <v>526</v>
      </c>
      <c r="D165" s="462" t="s">
        <v>285</v>
      </c>
      <c r="E165" s="463" t="s">
        <v>436</v>
      </c>
      <c r="F165" s="486">
        <v>40952</v>
      </c>
      <c r="G165" s="461">
        <v>57140</v>
      </c>
      <c r="H165" s="461">
        <v>15</v>
      </c>
      <c r="I165" s="461">
        <v>20561.456311778958</v>
      </c>
      <c r="J165" s="509">
        <f t="shared" si="85"/>
        <v>40940</v>
      </c>
      <c r="R165" s="524" t="s">
        <v>3154</v>
      </c>
      <c r="S165" s="485">
        <f>MATCH(R165,'CAT-3'!$A:$A,0)</f>
        <v>642</v>
      </c>
      <c r="T165" s="485">
        <f>MATCH($J$9,'CAT-3'!$1:$1,0)</f>
        <v>89</v>
      </c>
      <c r="U165" s="485">
        <f>INDEX('CAT-3'!$1:$1048576,'FAR Working'!S165,'FAR Working'!T165)</f>
        <v>126.3</v>
      </c>
      <c r="V165" s="485">
        <f>MATCH($V$6,'CAT-3'!$1:$1,0)</f>
        <v>90</v>
      </c>
      <c r="W165" s="485">
        <f>INDEX('CAT-3'!$1:$1048576,'FAR Working'!S165,'FAR Working'!V165)</f>
        <v>126.4</v>
      </c>
      <c r="X165" s="498">
        <f>W165/U165</f>
        <v>1.0007917656373715</v>
      </c>
      <c r="Y165" s="514" t="s">
        <v>1981</v>
      </c>
      <c r="Z165" s="485">
        <f>MATCH(Y165,'Cat-4'!$A:$A,0)</f>
        <v>722</v>
      </c>
      <c r="AA165" s="485">
        <f>MATCH($AA$6,'Cat-4'!$1:$1,0)</f>
        <v>4</v>
      </c>
      <c r="AB165" s="485">
        <f>INDEX('Cat-4'!$1:$1048576,'FAR Working'!Z165,'FAR Working'!AA165)</f>
        <v>102.2</v>
      </c>
      <c r="AC165" s="485">
        <f>MATCH($AC$6,'Cat-4'!$1:$1,0)</f>
        <v>131</v>
      </c>
      <c r="AD165" s="485">
        <f>INDEX('Cat-4'!$1:$1048576,'FAR Working'!Z165,'FAR Working'!AC165)</f>
        <v>126.6</v>
      </c>
      <c r="AE165" s="498">
        <f>AD165/AB165</f>
        <v>1.2387475538160468</v>
      </c>
      <c r="AF165" s="498">
        <f>AE165*X165</f>
        <v>1.2397283515625364</v>
      </c>
      <c r="AG165" s="601">
        <f t="shared" si="95"/>
        <v>10</v>
      </c>
      <c r="AH165" s="584">
        <f t="shared" si="96"/>
        <v>15</v>
      </c>
      <c r="AI165" s="557">
        <f>INDEX('EL SV'!$K$3:$O$40,MATCH(Y165,'EL SV'!$O$3:$O$40,0),MATCH(IF(F165&gt;2000000,"A",IF(F165&gt;100000,"B",IF(F165&gt;100000,"C","D"))),'EL SV'!$K$3:$O$3,0))</f>
        <v>0.95</v>
      </c>
      <c r="AJ165" s="600">
        <f t="shared" si="97"/>
        <v>1.2397283515625364</v>
      </c>
      <c r="AK165" s="599">
        <f t="shared" si="98"/>
        <v>70838.078008283323</v>
      </c>
      <c r="AL165" s="599">
        <f t="shared" si="99"/>
        <v>44864.116071912766</v>
      </c>
      <c r="AM165" s="599">
        <f t="shared" si="100"/>
        <v>25973.961936370557</v>
      </c>
      <c r="AN165" s="606">
        <v>0.2</v>
      </c>
      <c r="AO165" s="499">
        <f t="shared" si="101"/>
        <v>20779.169549096448</v>
      </c>
    </row>
    <row r="166" spans="2:41" ht="51">
      <c r="B166" s="458">
        <v>159</v>
      </c>
      <c r="C166" s="490" t="s">
        <v>529</v>
      </c>
      <c r="D166" s="462" t="s">
        <v>531</v>
      </c>
      <c r="E166" s="492" t="s">
        <v>516</v>
      </c>
      <c r="F166" s="488">
        <v>44418</v>
      </c>
      <c r="G166" s="478">
        <v>56000</v>
      </c>
      <c r="H166" s="493">
        <v>3</v>
      </c>
      <c r="I166" s="478">
        <v>56000</v>
      </c>
      <c r="J166" s="509">
        <f t="shared" si="85"/>
        <v>44409</v>
      </c>
      <c r="Y166" s="514" t="s">
        <v>1825</v>
      </c>
      <c r="Z166" s="481">
        <f>MATCH(Y166,'Cat-4'!$A:$A,0)</f>
        <v>644</v>
      </c>
      <c r="AA166" s="481">
        <f>MATCH(J166,'Cat-4'!$1:$1,0)</f>
        <v>116</v>
      </c>
      <c r="AB166" s="481">
        <f>INDEX('Cat-4'!$1:$1048576,'FAR Working'!Z166,'FAR Working'!AA166)</f>
        <v>134.6</v>
      </c>
      <c r="AC166" s="481">
        <f>MATCH($AC$6,'Cat-4'!$1:$1,0)</f>
        <v>131</v>
      </c>
      <c r="AD166" s="481">
        <f>INDEX('Cat-4'!$1:$1048576,'FAR Working'!Z166,'FAR Working'!AC166)</f>
        <v>134.9</v>
      </c>
      <c r="AE166" s="561">
        <f t="shared" ref="AE166:AE167" si="103">AD166/AB166</f>
        <v>1.0022288261515602</v>
      </c>
      <c r="AF166" s="583">
        <f t="shared" ref="AF166:AF167" si="104">AE166</f>
        <v>1.0022288261515602</v>
      </c>
      <c r="AG166" s="601">
        <f t="shared" si="95"/>
        <v>1</v>
      </c>
      <c r="AH166" s="584">
        <f t="shared" si="96"/>
        <v>3</v>
      </c>
      <c r="AI166" s="557">
        <f>INDEX('EL SV'!$K$3:$O$40,MATCH(Y166,'EL SV'!$O$3:$O$40,0),MATCH(IF(F166&gt;2000000,"A",IF(F166&gt;100000,"B",IF(F166&gt;100000,"C","D"))),'EL SV'!$K$3:$O$3,0))</f>
        <v>0.98</v>
      </c>
      <c r="AJ166" s="600">
        <f t="shared" si="97"/>
        <v>1.0022288261515602</v>
      </c>
      <c r="AK166" s="599">
        <f t="shared" si="98"/>
        <v>56124.814264487366</v>
      </c>
      <c r="AL166" s="599">
        <f t="shared" si="99"/>
        <v>18334.105993065874</v>
      </c>
      <c r="AM166" s="599">
        <f t="shared" si="100"/>
        <v>37790.708271421492</v>
      </c>
      <c r="AN166" s="606">
        <v>0.2</v>
      </c>
      <c r="AO166" s="499">
        <f t="shared" si="101"/>
        <v>30232.566617137196</v>
      </c>
    </row>
    <row r="167" spans="2:41" ht="15">
      <c r="B167" s="458">
        <v>160</v>
      </c>
      <c r="C167" s="490" t="s">
        <v>138</v>
      </c>
      <c r="D167" s="490" t="s">
        <v>365</v>
      </c>
      <c r="E167" s="490"/>
      <c r="F167" s="488">
        <v>43104</v>
      </c>
      <c r="G167" s="478">
        <v>53600</v>
      </c>
      <c r="H167" s="477">
        <v>10</v>
      </c>
      <c r="I167" s="478">
        <v>32018.290410958904</v>
      </c>
      <c r="J167" s="509">
        <f t="shared" si="85"/>
        <v>43101</v>
      </c>
      <c r="Y167" s="514" t="s">
        <v>2223</v>
      </c>
      <c r="Z167" s="481">
        <f>MATCH(Y167,'Cat-4'!$A:$A,0)</f>
        <v>843</v>
      </c>
      <c r="AA167" s="481">
        <f>MATCH(J167,'Cat-4'!$1:$1,0)</f>
        <v>73</v>
      </c>
      <c r="AB167" s="481">
        <f>INDEX('Cat-4'!$1:$1048576,'FAR Working'!Z167,'FAR Working'!AA167)</f>
        <v>120.2</v>
      </c>
      <c r="AC167" s="481">
        <f>MATCH($AC$6,'Cat-4'!$1:$1,0)</f>
        <v>131</v>
      </c>
      <c r="AD167" s="481">
        <f>INDEX('Cat-4'!$1:$1048576,'FAR Working'!Z167,'FAR Working'!AC167)</f>
        <v>156.1</v>
      </c>
      <c r="AE167" s="561">
        <f t="shared" si="103"/>
        <v>1.2986688851913477</v>
      </c>
      <c r="AF167" s="583">
        <f t="shared" si="104"/>
        <v>1.2986688851913477</v>
      </c>
      <c r="AG167" s="601">
        <f t="shared" si="95"/>
        <v>4</v>
      </c>
      <c r="AH167" s="584">
        <f t="shared" si="96"/>
        <v>10</v>
      </c>
      <c r="AI167" s="557">
        <f>INDEX('EL SV'!$K$3:$O$40,MATCH(Y167,'EL SV'!$O$3:$O$40,0),MATCH(IF(F167&gt;2000000,"A",IF(F167&gt;100000,"B",IF(F167&gt;100000,"C","D"))),'EL SV'!$K$3:$O$3,0))</f>
        <v>1</v>
      </c>
      <c r="AJ167" s="600">
        <f t="shared" si="97"/>
        <v>1.2986688851913477</v>
      </c>
      <c r="AK167" s="599">
        <f t="shared" si="98"/>
        <v>69608.652246256243</v>
      </c>
      <c r="AL167" s="599">
        <f t="shared" si="99"/>
        <v>27843.460898502497</v>
      </c>
      <c r="AM167" s="599">
        <f t="shared" si="100"/>
        <v>41765.191347753746</v>
      </c>
      <c r="AN167" s="606">
        <v>0.2</v>
      </c>
      <c r="AO167" s="499">
        <f t="shared" si="101"/>
        <v>33412.153078202995</v>
      </c>
    </row>
    <row r="168" spans="2:41" ht="15">
      <c r="B168" s="458">
        <v>161</v>
      </c>
      <c r="C168" s="490" t="s">
        <v>529</v>
      </c>
      <c r="D168" s="458" t="s">
        <v>187</v>
      </c>
      <c r="E168" s="491"/>
      <c r="F168" s="486">
        <v>40952</v>
      </c>
      <c r="G168" s="478">
        <v>52359</v>
      </c>
      <c r="H168" s="477">
        <v>3</v>
      </c>
      <c r="I168" s="478">
        <v>2618</v>
      </c>
      <c r="J168" s="509">
        <f t="shared" si="85"/>
        <v>40940</v>
      </c>
      <c r="R168" s="524" t="s">
        <v>3331</v>
      </c>
      <c r="S168" s="485">
        <f>MATCH(R168,'CAT-3'!$A:$A,0)</f>
        <v>739</v>
      </c>
      <c r="T168" s="485">
        <f>MATCH($J$9,'CAT-3'!$1:$1,0)</f>
        <v>89</v>
      </c>
      <c r="U168" s="485">
        <f>INDEX('CAT-3'!$1:$1048576,'FAR Working'!S168,'FAR Working'!T168)</f>
        <v>128.4</v>
      </c>
      <c r="V168" s="485">
        <f>MATCH($V$6,'CAT-3'!$1:$1,0)</f>
        <v>90</v>
      </c>
      <c r="W168" s="485">
        <f>INDEX('CAT-3'!$1:$1048576,'FAR Working'!S168,'FAR Working'!V168)</f>
        <v>128.4</v>
      </c>
      <c r="X168" s="498">
        <f>W168/U168</f>
        <v>1</v>
      </c>
      <c r="Y168" s="514" t="s">
        <v>1825</v>
      </c>
      <c r="Z168" s="485">
        <f>MATCH(Y168,'Cat-4'!$A:$A,0)</f>
        <v>644</v>
      </c>
      <c r="AA168" s="485">
        <f>MATCH($AA$6,'Cat-4'!$1:$1,0)</f>
        <v>4</v>
      </c>
      <c r="AB168" s="485">
        <f>INDEX('Cat-4'!$1:$1048576,'FAR Working'!Z168,'FAR Working'!AA168)</f>
        <v>95.5</v>
      </c>
      <c r="AC168" s="485">
        <f>MATCH($AC$6,'Cat-4'!$1:$1,0)</f>
        <v>131</v>
      </c>
      <c r="AD168" s="485">
        <f>INDEX('Cat-4'!$1:$1048576,'FAR Working'!Z168,'FAR Working'!AC168)</f>
        <v>134.9</v>
      </c>
      <c r="AE168" s="498">
        <f>AD168/AB168</f>
        <v>1.412565445026178</v>
      </c>
      <c r="AF168" s="498">
        <f>AE168*X168</f>
        <v>1.412565445026178</v>
      </c>
      <c r="AG168" s="601">
        <f t="shared" si="95"/>
        <v>10</v>
      </c>
      <c r="AH168" s="584">
        <f t="shared" si="96"/>
        <v>3</v>
      </c>
      <c r="AI168" s="557">
        <f>INDEX('EL SV'!$K$3:$O$40,MATCH(Y168,'EL SV'!$O$3:$O$40,0),MATCH(IF(F168&gt;2000000,"A",IF(F168&gt;100000,"B",IF(F168&gt;100000,"C","D"))),'EL SV'!$K$3:$O$3,0))</f>
        <v>0.98</v>
      </c>
      <c r="AJ168" s="600">
        <f t="shared" si="97"/>
        <v>1.412565445026178</v>
      </c>
      <c r="AK168" s="599">
        <f t="shared" si="98"/>
        <v>73960.514136125654</v>
      </c>
      <c r="AL168" s="599">
        <f t="shared" si="99"/>
        <v>72481.303853403137</v>
      </c>
      <c r="AM168" s="599">
        <f t="shared" si="100"/>
        <v>1479.2102827225171</v>
      </c>
      <c r="AN168" s="606">
        <v>0.2</v>
      </c>
      <c r="AO168" s="499">
        <f t="shared" si="101"/>
        <v>1183.3682261780139</v>
      </c>
    </row>
    <row r="169" spans="2:41" ht="15">
      <c r="B169" s="458">
        <v>162</v>
      </c>
      <c r="C169" s="490" t="s">
        <v>527</v>
      </c>
      <c r="D169" s="490" t="s">
        <v>383</v>
      </c>
      <c r="E169" s="477"/>
      <c r="F169" s="488">
        <v>43364</v>
      </c>
      <c r="G169" s="477">
        <v>52020</v>
      </c>
      <c r="H169" s="477">
        <v>5</v>
      </c>
      <c r="I169" s="478">
        <v>17169.450410958903</v>
      </c>
      <c r="J169" s="509">
        <f t="shared" si="85"/>
        <v>43344</v>
      </c>
      <c r="Y169" s="514" t="s">
        <v>1845</v>
      </c>
      <c r="Z169" s="481">
        <f>MATCH(Y169,'Cat-4'!$A:$A,0)</f>
        <v>654</v>
      </c>
      <c r="AA169" s="481">
        <f>MATCH(J169,'Cat-4'!$1:$1,0)</f>
        <v>81</v>
      </c>
      <c r="AB169" s="481">
        <f>INDEX('Cat-4'!$1:$1048576,'FAR Working'!Z169,'FAR Working'!AA169)</f>
        <v>108.6</v>
      </c>
      <c r="AC169" s="481">
        <f>MATCH($AC$6,'Cat-4'!$1:$1,0)</f>
        <v>131</v>
      </c>
      <c r="AD169" s="481">
        <f>INDEX('Cat-4'!$1:$1048576,'FAR Working'!Z169,'FAR Working'!AC169)</f>
        <v>113.5</v>
      </c>
      <c r="AE169" s="561">
        <f>AD169/AB169</f>
        <v>1.0451197053407</v>
      </c>
      <c r="AF169" s="583">
        <f>AE169</f>
        <v>1.0451197053407</v>
      </c>
      <c r="AG169" s="601">
        <f t="shared" si="95"/>
        <v>4</v>
      </c>
      <c r="AH169" s="584">
        <f t="shared" si="96"/>
        <v>5</v>
      </c>
      <c r="AI169" s="557">
        <f>INDEX('EL SV'!$K$3:$O$40,MATCH(Y169,'EL SV'!$O$3:$O$40,0),MATCH(IF(F169&gt;2000000,"A",IF(F169&gt;100000,"B",IF(F169&gt;100000,"C","D"))),'EL SV'!$K$3:$O$3,0))</f>
        <v>1</v>
      </c>
      <c r="AJ169" s="600">
        <f t="shared" si="97"/>
        <v>1.0451197053407</v>
      </c>
      <c r="AK169" s="599">
        <f t="shared" si="98"/>
        <v>54367.127071823212</v>
      </c>
      <c r="AL169" s="599">
        <f t="shared" si="99"/>
        <v>43493.701657458572</v>
      </c>
      <c r="AM169" s="599">
        <f t="shared" si="100"/>
        <v>10873.425414364639</v>
      </c>
      <c r="AN169" s="606">
        <v>0.2</v>
      </c>
      <c r="AO169" s="499">
        <f t="shared" si="101"/>
        <v>8698.7403314917119</v>
      </c>
    </row>
    <row r="170" spans="2:41" ht="15">
      <c r="B170" s="458">
        <v>163</v>
      </c>
      <c r="C170" s="490" t="s">
        <v>527</v>
      </c>
      <c r="D170" s="489" t="s">
        <v>223</v>
      </c>
      <c r="E170" s="477"/>
      <c r="F170" s="486">
        <v>40952</v>
      </c>
      <c r="G170" s="477">
        <v>51173.022068194645</v>
      </c>
      <c r="H170" s="477">
        <v>5</v>
      </c>
      <c r="I170" s="477">
        <v>2559</v>
      </c>
      <c r="J170" s="509">
        <f t="shared" si="85"/>
        <v>40940</v>
      </c>
      <c r="R170" s="524" t="s">
        <v>3231</v>
      </c>
      <c r="S170" s="485">
        <f>MATCH(R170,'CAT-3'!$A:$A,0)</f>
        <v>686</v>
      </c>
      <c r="T170" s="485">
        <f>MATCH($J$9,'CAT-3'!$1:$1,0)</f>
        <v>89</v>
      </c>
      <c r="U170" s="485">
        <f>INDEX('CAT-3'!$1:$1048576,'FAR Working'!S170,'FAR Working'!T170)</f>
        <v>103.4</v>
      </c>
      <c r="V170" s="485">
        <f>MATCH($V$6,'CAT-3'!$1:$1,0)</f>
        <v>90</v>
      </c>
      <c r="W170" s="485">
        <f>INDEX('CAT-3'!$1:$1048576,'FAR Working'!S170,'FAR Working'!V170)</f>
        <v>103.4</v>
      </c>
      <c r="X170" s="498">
        <f t="shared" ref="X170:X171" si="105">W170/U170</f>
        <v>1</v>
      </c>
      <c r="Y170" s="514" t="s">
        <v>1843</v>
      </c>
      <c r="Z170" s="485">
        <f>MATCH(Y170,'Cat-4'!$A:$A,0)</f>
        <v>653</v>
      </c>
      <c r="AA170" s="485">
        <f>MATCH($AA$6,'Cat-4'!$1:$1,0)</f>
        <v>4</v>
      </c>
      <c r="AB170" s="485">
        <f>INDEX('Cat-4'!$1:$1048576,'FAR Working'!Z170,'FAR Working'!AA170)</f>
        <v>100.8</v>
      </c>
      <c r="AC170" s="485">
        <f>MATCH($AC$6,'Cat-4'!$1:$1,0)</f>
        <v>131</v>
      </c>
      <c r="AD170" s="485">
        <f>INDEX('Cat-4'!$1:$1048576,'FAR Working'!Z170,'FAR Working'!AC170)</f>
        <v>120.4</v>
      </c>
      <c r="AE170" s="498">
        <f t="shared" ref="AE170:AE171" si="106">AD170/AB170</f>
        <v>1.1944444444444446</v>
      </c>
      <c r="AF170" s="498">
        <f t="shared" ref="AF170:AF171" si="107">AE170*X170</f>
        <v>1.1944444444444446</v>
      </c>
      <c r="AG170" s="601">
        <f t="shared" si="95"/>
        <v>10</v>
      </c>
      <c r="AH170" s="584">
        <f t="shared" si="96"/>
        <v>5</v>
      </c>
      <c r="AI170" s="557">
        <f>INDEX('EL SV'!$K$3:$O$40,MATCH(Y170,'EL SV'!$O$3:$O$40,0),MATCH(IF(F170&gt;2000000,"A",IF(F170&gt;100000,"B",IF(F170&gt;100000,"C","D"))),'EL SV'!$K$3:$O$3,0))</f>
        <v>0.9</v>
      </c>
      <c r="AJ170" s="600">
        <f t="shared" si="97"/>
        <v>1.1944444444444446</v>
      </c>
      <c r="AK170" s="599">
        <f t="shared" si="98"/>
        <v>61123.331914788061</v>
      </c>
      <c r="AL170" s="599">
        <f t="shared" si="99"/>
        <v>55010.998723309247</v>
      </c>
      <c r="AM170" s="599">
        <f t="shared" si="100"/>
        <v>6112.3331914788141</v>
      </c>
      <c r="AN170" s="606">
        <v>0.2</v>
      </c>
      <c r="AO170" s="499">
        <f t="shared" si="101"/>
        <v>4889.8665531830511</v>
      </c>
    </row>
    <row r="171" spans="2:41" ht="15">
      <c r="B171" s="458">
        <v>164</v>
      </c>
      <c r="C171" s="490" t="s">
        <v>526</v>
      </c>
      <c r="D171" s="464" t="s">
        <v>254</v>
      </c>
      <c r="E171" s="463" t="s">
        <v>404</v>
      </c>
      <c r="F171" s="486">
        <v>40952</v>
      </c>
      <c r="G171" s="461">
        <v>50870</v>
      </c>
      <c r="H171" s="461">
        <v>15</v>
      </c>
      <c r="I171" s="461">
        <v>18305.492208573305</v>
      </c>
      <c r="J171" s="509">
        <f t="shared" si="85"/>
        <v>40940</v>
      </c>
      <c r="R171" s="524" t="s">
        <v>3154</v>
      </c>
      <c r="S171" s="485">
        <f>MATCH(R171,'CAT-3'!$A:$A,0)</f>
        <v>642</v>
      </c>
      <c r="T171" s="485">
        <f>MATCH($J$9,'CAT-3'!$1:$1,0)</f>
        <v>89</v>
      </c>
      <c r="U171" s="485">
        <f>INDEX('CAT-3'!$1:$1048576,'FAR Working'!S171,'FAR Working'!T171)</f>
        <v>126.3</v>
      </c>
      <c r="V171" s="485">
        <f>MATCH($V$6,'CAT-3'!$1:$1,0)</f>
        <v>90</v>
      </c>
      <c r="W171" s="485">
        <f>INDEX('CAT-3'!$1:$1048576,'FAR Working'!S171,'FAR Working'!V171)</f>
        <v>126.4</v>
      </c>
      <c r="X171" s="498">
        <f t="shared" si="105"/>
        <v>1.0007917656373715</v>
      </c>
      <c r="Y171" s="514" t="s">
        <v>1981</v>
      </c>
      <c r="Z171" s="485">
        <f>MATCH(Y171,'Cat-4'!$A:$A,0)</f>
        <v>722</v>
      </c>
      <c r="AA171" s="485">
        <f>MATCH($AA$6,'Cat-4'!$1:$1,0)</f>
        <v>4</v>
      </c>
      <c r="AB171" s="485">
        <f>INDEX('Cat-4'!$1:$1048576,'FAR Working'!Z171,'FAR Working'!AA171)</f>
        <v>102.2</v>
      </c>
      <c r="AC171" s="485">
        <f>MATCH($AC$6,'Cat-4'!$1:$1,0)</f>
        <v>131</v>
      </c>
      <c r="AD171" s="485">
        <f>INDEX('Cat-4'!$1:$1048576,'FAR Working'!Z171,'FAR Working'!AC171)</f>
        <v>126.6</v>
      </c>
      <c r="AE171" s="498">
        <f t="shared" si="106"/>
        <v>1.2387475538160468</v>
      </c>
      <c r="AF171" s="498">
        <f t="shared" si="107"/>
        <v>1.2397283515625364</v>
      </c>
      <c r="AG171" s="601">
        <f t="shared" si="95"/>
        <v>10</v>
      </c>
      <c r="AH171" s="584">
        <f t="shared" si="96"/>
        <v>15</v>
      </c>
      <c r="AI171" s="557">
        <f>INDEX('EL SV'!$K$3:$O$40,MATCH(Y171,'EL SV'!$O$3:$O$40,0),MATCH(IF(F171&gt;2000000,"A",IF(F171&gt;100000,"B",IF(F171&gt;100000,"C","D"))),'EL SV'!$K$3:$O$3,0))</f>
        <v>0.95</v>
      </c>
      <c r="AJ171" s="600">
        <f t="shared" si="97"/>
        <v>1.2397283515625364</v>
      </c>
      <c r="AK171" s="599">
        <f t="shared" si="98"/>
        <v>63064.981243986222</v>
      </c>
      <c r="AL171" s="599">
        <f t="shared" si="99"/>
        <v>39941.154787857937</v>
      </c>
      <c r="AM171" s="599">
        <f t="shared" si="100"/>
        <v>23123.826456128285</v>
      </c>
      <c r="AN171" s="606">
        <v>0.2</v>
      </c>
      <c r="AO171" s="499">
        <f t="shared" si="101"/>
        <v>18499.061164902629</v>
      </c>
    </row>
    <row r="172" spans="2:41" ht="15">
      <c r="B172" s="458">
        <v>165</v>
      </c>
      <c r="C172" s="490" t="s">
        <v>138</v>
      </c>
      <c r="D172" s="458" t="s">
        <v>176</v>
      </c>
      <c r="E172" s="458"/>
      <c r="F172" s="486">
        <v>41263</v>
      </c>
      <c r="G172" s="478">
        <v>50085</v>
      </c>
      <c r="H172" s="477">
        <v>10</v>
      </c>
      <c r="I172" s="478">
        <v>7324.9385301152433</v>
      </c>
      <c r="J172" s="509">
        <f t="shared" si="85"/>
        <v>41244</v>
      </c>
      <c r="Y172" s="514" t="s">
        <v>2223</v>
      </c>
      <c r="Z172" s="481">
        <f>MATCH(Y172,'Cat-4'!$A:$A,0)</f>
        <v>843</v>
      </c>
      <c r="AA172" s="481">
        <f>MATCH(J172,'Cat-4'!$1:$1,0)</f>
        <v>12</v>
      </c>
      <c r="AB172" s="481">
        <f>INDEX('Cat-4'!$1:$1048576,'FAR Working'!Z172,'FAR Working'!AA172)</f>
        <v>107.9</v>
      </c>
      <c r="AC172" s="481">
        <f>MATCH($AC$6,'Cat-4'!$1:$1,0)</f>
        <v>131</v>
      </c>
      <c r="AD172" s="481">
        <f>INDEX('Cat-4'!$1:$1048576,'FAR Working'!Z172,'FAR Working'!AC172)</f>
        <v>156.1</v>
      </c>
      <c r="AE172" s="561">
        <f>AD172/AB172</f>
        <v>1.4467099165894346</v>
      </c>
      <c r="AF172" s="583">
        <f>AE172</f>
        <v>1.4467099165894346</v>
      </c>
      <c r="AG172" s="601">
        <f t="shared" si="95"/>
        <v>10</v>
      </c>
      <c r="AH172" s="584">
        <f t="shared" si="96"/>
        <v>10</v>
      </c>
      <c r="AI172" s="557">
        <f>INDEX('EL SV'!$K$3:$O$40,MATCH(Y172,'EL SV'!$O$3:$O$40,0),MATCH(IF(F172&gt;2000000,"A",IF(F172&gt;100000,"B",IF(F172&gt;100000,"C","D"))),'EL SV'!$K$3:$O$3,0))</f>
        <v>1</v>
      </c>
      <c r="AJ172" s="600">
        <f t="shared" si="97"/>
        <v>1.4467099165894346</v>
      </c>
      <c r="AK172" s="599">
        <f t="shared" si="98"/>
        <v>72458.466172381828</v>
      </c>
      <c r="AL172" s="599">
        <f t="shared" si="99"/>
        <v>72458.466172381828</v>
      </c>
      <c r="AM172" s="599">
        <f t="shared" si="100"/>
        <v>0</v>
      </c>
      <c r="AN172" s="606">
        <v>0.2</v>
      </c>
      <c r="AO172" s="499">
        <f t="shared" si="101"/>
        <v>0</v>
      </c>
    </row>
    <row r="173" spans="2:41" ht="15">
      <c r="B173" s="458">
        <v>166</v>
      </c>
      <c r="C173" s="490" t="s">
        <v>526</v>
      </c>
      <c r="D173" s="462" t="s">
        <v>432</v>
      </c>
      <c r="E173" s="463" t="s">
        <v>404</v>
      </c>
      <c r="F173" s="486">
        <v>40952</v>
      </c>
      <c r="G173" s="461">
        <v>49998</v>
      </c>
      <c r="H173" s="461">
        <v>15</v>
      </c>
      <c r="I173" s="461">
        <v>17991.399272806593</v>
      </c>
      <c r="J173" s="509">
        <f t="shared" si="85"/>
        <v>40940</v>
      </c>
      <c r="R173" s="524" t="s">
        <v>3154</v>
      </c>
      <c r="S173" s="485">
        <f>MATCH(R173,'CAT-3'!$A:$A,0)</f>
        <v>642</v>
      </c>
      <c r="T173" s="485">
        <f>MATCH($J$9,'CAT-3'!$1:$1,0)</f>
        <v>89</v>
      </c>
      <c r="U173" s="485">
        <f>INDEX('CAT-3'!$1:$1048576,'FAR Working'!S173,'FAR Working'!T173)</f>
        <v>126.3</v>
      </c>
      <c r="V173" s="485">
        <f>MATCH($V$6,'CAT-3'!$1:$1,0)</f>
        <v>90</v>
      </c>
      <c r="W173" s="485">
        <f>INDEX('CAT-3'!$1:$1048576,'FAR Working'!S173,'FAR Working'!V173)</f>
        <v>126.4</v>
      </c>
      <c r="X173" s="498">
        <f>W173/U173</f>
        <v>1.0007917656373715</v>
      </c>
      <c r="Y173" s="514" t="s">
        <v>1981</v>
      </c>
      <c r="Z173" s="485">
        <f>MATCH(Y173,'Cat-4'!$A:$A,0)</f>
        <v>722</v>
      </c>
      <c r="AA173" s="485">
        <f>MATCH($AA$6,'Cat-4'!$1:$1,0)</f>
        <v>4</v>
      </c>
      <c r="AB173" s="485">
        <f>INDEX('Cat-4'!$1:$1048576,'FAR Working'!Z173,'FAR Working'!AA173)</f>
        <v>102.2</v>
      </c>
      <c r="AC173" s="485">
        <f>MATCH($AC$6,'Cat-4'!$1:$1,0)</f>
        <v>131</v>
      </c>
      <c r="AD173" s="485">
        <f>INDEX('Cat-4'!$1:$1048576,'FAR Working'!Z173,'FAR Working'!AC173)</f>
        <v>126.6</v>
      </c>
      <c r="AE173" s="498">
        <f>AD173/AB173</f>
        <v>1.2387475538160468</v>
      </c>
      <c r="AF173" s="498">
        <f>AE173*X173</f>
        <v>1.2397283515625364</v>
      </c>
      <c r="AG173" s="601">
        <f t="shared" si="95"/>
        <v>10</v>
      </c>
      <c r="AH173" s="584">
        <f t="shared" si="96"/>
        <v>15</v>
      </c>
      <c r="AI173" s="557">
        <f>INDEX('EL SV'!$K$3:$O$40,MATCH(Y173,'EL SV'!$O$3:$O$40,0),MATCH(IF(F173&gt;2000000,"A",IF(F173&gt;100000,"B",IF(F173&gt;100000,"C","D"))),'EL SV'!$K$3:$O$3,0))</f>
        <v>0.95</v>
      </c>
      <c r="AJ173" s="600">
        <f t="shared" si="97"/>
        <v>1.2397283515625364</v>
      </c>
      <c r="AK173" s="599">
        <f t="shared" si="98"/>
        <v>61983.938121423693</v>
      </c>
      <c r="AL173" s="599">
        <f t="shared" si="99"/>
        <v>39256.494143568336</v>
      </c>
      <c r="AM173" s="599">
        <f t="shared" si="100"/>
        <v>22727.443977855357</v>
      </c>
      <c r="AN173" s="606">
        <v>0.2</v>
      </c>
      <c r="AO173" s="499">
        <f t="shared" si="101"/>
        <v>18181.955182284288</v>
      </c>
    </row>
    <row r="174" spans="2:41" ht="15">
      <c r="B174" s="458">
        <v>167</v>
      </c>
      <c r="C174" s="490" t="s">
        <v>527</v>
      </c>
      <c r="D174" s="458" t="s">
        <v>230</v>
      </c>
      <c r="E174" s="477"/>
      <c r="F174" s="486">
        <v>41457</v>
      </c>
      <c r="G174" s="477">
        <v>49775</v>
      </c>
      <c r="H174" s="477">
        <v>5</v>
      </c>
      <c r="I174" s="477">
        <v>2489</v>
      </c>
      <c r="J174" s="509">
        <f t="shared" si="85"/>
        <v>41456</v>
      </c>
      <c r="Y174" s="514" t="s">
        <v>1833</v>
      </c>
      <c r="Z174" s="481">
        <f>MATCH(Y174,'Cat-4'!$A:$A,0)</f>
        <v>648</v>
      </c>
      <c r="AA174" s="481">
        <f>MATCH(J174,'Cat-4'!$1:$1,0)</f>
        <v>19</v>
      </c>
      <c r="AB174" s="481">
        <f>INDEX('Cat-4'!$1:$1048576,'FAR Working'!Z174,'FAR Working'!AA174)</f>
        <v>110.7</v>
      </c>
      <c r="AC174" s="481">
        <f>MATCH($AC$6,'Cat-4'!$1:$1,0)</f>
        <v>131</v>
      </c>
      <c r="AD174" s="481">
        <f>INDEX('Cat-4'!$1:$1048576,'FAR Working'!Z174,'FAR Working'!AC174)</f>
        <v>129.6</v>
      </c>
      <c r="AE174" s="561">
        <f>AD174/AB174</f>
        <v>1.1707317073170731</v>
      </c>
      <c r="AF174" s="583">
        <f>AE174</f>
        <v>1.1707317073170731</v>
      </c>
      <c r="AG174" s="601">
        <f t="shared" si="95"/>
        <v>9</v>
      </c>
      <c r="AH174" s="584">
        <f t="shared" si="96"/>
        <v>5</v>
      </c>
      <c r="AI174" s="557">
        <f>INDEX('EL SV'!$K$3:$O$40,MATCH(Y174,'EL SV'!$O$3:$O$40,0),MATCH(IF(F174&gt;2000000,"A",IF(F174&gt;100000,"B",IF(F174&gt;100000,"C","D"))),'EL SV'!$K$3:$O$3,0))</f>
        <v>0.95</v>
      </c>
      <c r="AJ174" s="600">
        <f t="shared" si="97"/>
        <v>1.1707317073170731</v>
      </c>
      <c r="AK174" s="599">
        <f t="shared" si="98"/>
        <v>58273.170731707316</v>
      </c>
      <c r="AL174" s="599">
        <f t="shared" si="99"/>
        <v>55359.512195121948</v>
      </c>
      <c r="AM174" s="599">
        <f t="shared" si="100"/>
        <v>2913.658536585368</v>
      </c>
      <c r="AN174" s="606">
        <v>0.2</v>
      </c>
      <c r="AO174" s="499">
        <f t="shared" si="101"/>
        <v>2330.9268292682946</v>
      </c>
    </row>
    <row r="175" spans="2:41" ht="15">
      <c r="B175" s="458">
        <v>168</v>
      </c>
      <c r="C175" s="490" t="s">
        <v>138</v>
      </c>
      <c r="D175" s="458" t="s">
        <v>159</v>
      </c>
      <c r="E175" s="458"/>
      <c r="F175" s="486">
        <v>40952</v>
      </c>
      <c r="G175" s="478">
        <v>49276</v>
      </c>
      <c r="H175" s="477">
        <v>10</v>
      </c>
      <c r="I175" s="478">
        <v>2464</v>
      </c>
      <c r="J175" s="509">
        <f t="shared" si="85"/>
        <v>40940</v>
      </c>
      <c r="R175" s="524" t="s">
        <v>3127</v>
      </c>
      <c r="S175" s="485">
        <f>MATCH(R175,'CAT-3'!$A:$A,0)</f>
        <v>628</v>
      </c>
      <c r="T175" s="485">
        <f>MATCH($J$9,'CAT-3'!$1:$1,0)</f>
        <v>89</v>
      </c>
      <c r="U175" s="485">
        <f>INDEX('CAT-3'!$1:$1048576,'FAR Working'!S175,'FAR Working'!T175)</f>
        <v>138.30000000000001</v>
      </c>
      <c r="V175" s="485">
        <f>MATCH($V$6,'CAT-3'!$1:$1,0)</f>
        <v>90</v>
      </c>
      <c r="W175" s="485">
        <f>INDEX('CAT-3'!$1:$1048576,'FAR Working'!S175,'FAR Working'!V175)</f>
        <v>138.4</v>
      </c>
      <c r="X175" s="498">
        <f t="shared" ref="X175:X176" si="108">W175/U175</f>
        <v>1.0007230657989876</v>
      </c>
      <c r="Y175" s="514" t="s">
        <v>2223</v>
      </c>
      <c r="Z175" s="485">
        <f>MATCH(Y175,'Cat-4'!$A:$A,0)</f>
        <v>843</v>
      </c>
      <c r="AA175" s="485">
        <f>MATCH($AA$6,'Cat-4'!$1:$1,0)</f>
        <v>4</v>
      </c>
      <c r="AB175" s="485">
        <f>INDEX('Cat-4'!$1:$1048576,'FAR Working'!Z175,'FAR Working'!AA175)</f>
        <v>103.9</v>
      </c>
      <c r="AC175" s="485">
        <f>MATCH($AC$6,'Cat-4'!$1:$1,0)</f>
        <v>131</v>
      </c>
      <c r="AD175" s="485">
        <f>INDEX('Cat-4'!$1:$1048576,'FAR Working'!Z175,'FAR Working'!AC175)</f>
        <v>156.1</v>
      </c>
      <c r="AE175" s="498">
        <f t="shared" ref="AE175:AE179" si="109">AD175/AB175</f>
        <v>1.5024061597690086</v>
      </c>
      <c r="AF175" s="498">
        <f t="shared" ref="AF175:AF176" si="110">AE175*X175</f>
        <v>1.5034924982793259</v>
      </c>
      <c r="AG175" s="601">
        <f t="shared" si="95"/>
        <v>10</v>
      </c>
      <c r="AH175" s="584">
        <f t="shared" si="96"/>
        <v>10</v>
      </c>
      <c r="AI175" s="557">
        <f>INDEX('EL SV'!$K$3:$O$40,MATCH(Y175,'EL SV'!$O$3:$O$40,0),MATCH(IF(F175&gt;2000000,"A",IF(F175&gt;100000,"B",IF(F175&gt;100000,"C","D"))),'EL SV'!$K$3:$O$3,0))</f>
        <v>1</v>
      </c>
      <c r="AJ175" s="600">
        <f t="shared" si="97"/>
        <v>1.5034924982793259</v>
      </c>
      <c r="AK175" s="599">
        <f t="shared" si="98"/>
        <v>74086.096345212063</v>
      </c>
      <c r="AL175" s="599">
        <f t="shared" si="99"/>
        <v>74086.096345212063</v>
      </c>
      <c r="AM175" s="599">
        <f t="shared" si="100"/>
        <v>0</v>
      </c>
      <c r="AN175" s="606">
        <v>0.2</v>
      </c>
      <c r="AO175" s="499">
        <f t="shared" si="101"/>
        <v>0</v>
      </c>
    </row>
    <row r="176" spans="2:41" ht="15">
      <c r="B176" s="458">
        <v>169</v>
      </c>
      <c r="C176" s="490" t="s">
        <v>138</v>
      </c>
      <c r="D176" s="458" t="s">
        <v>173</v>
      </c>
      <c r="E176" s="458"/>
      <c r="F176" s="486">
        <v>40999</v>
      </c>
      <c r="G176" s="478">
        <v>49075</v>
      </c>
      <c r="H176" s="477">
        <v>10</v>
      </c>
      <c r="I176" s="478">
        <v>2454</v>
      </c>
      <c r="J176" s="509">
        <f t="shared" si="85"/>
        <v>40969</v>
      </c>
      <c r="R176" s="524" t="s">
        <v>3127</v>
      </c>
      <c r="S176" s="485">
        <f>MATCH(R176,'CAT-3'!$A:$A,0)</f>
        <v>628</v>
      </c>
      <c r="T176" s="485">
        <f>MATCH($J$9,'CAT-3'!$1:$1,0)</f>
        <v>89</v>
      </c>
      <c r="U176" s="485">
        <f>INDEX('CAT-3'!$1:$1048576,'FAR Working'!S176,'FAR Working'!T176)</f>
        <v>138.30000000000001</v>
      </c>
      <c r="V176" s="485">
        <f>MATCH($V$6,'CAT-3'!$1:$1,0)</f>
        <v>90</v>
      </c>
      <c r="W176" s="485">
        <f>INDEX('CAT-3'!$1:$1048576,'FAR Working'!S176,'FAR Working'!V176)</f>
        <v>138.4</v>
      </c>
      <c r="X176" s="498">
        <f t="shared" si="108"/>
        <v>1.0007230657989876</v>
      </c>
      <c r="Y176" s="514" t="s">
        <v>2223</v>
      </c>
      <c r="Z176" s="485">
        <f>MATCH(Y176,'Cat-4'!$A:$A,0)</f>
        <v>843</v>
      </c>
      <c r="AA176" s="485">
        <f>MATCH($AA$6,'Cat-4'!$1:$1,0)</f>
        <v>4</v>
      </c>
      <c r="AB176" s="485">
        <f>INDEX('Cat-4'!$1:$1048576,'FAR Working'!Z176,'FAR Working'!AA176)</f>
        <v>103.9</v>
      </c>
      <c r="AC176" s="485">
        <f>MATCH($AC$6,'Cat-4'!$1:$1,0)</f>
        <v>131</v>
      </c>
      <c r="AD176" s="485">
        <f>INDEX('Cat-4'!$1:$1048576,'FAR Working'!Z176,'FAR Working'!AC176)</f>
        <v>156.1</v>
      </c>
      <c r="AE176" s="498">
        <f t="shared" si="109"/>
        <v>1.5024061597690086</v>
      </c>
      <c r="AF176" s="498">
        <f t="shared" si="110"/>
        <v>1.5034924982793259</v>
      </c>
      <c r="AG176" s="601">
        <f t="shared" si="95"/>
        <v>10</v>
      </c>
      <c r="AH176" s="584">
        <f t="shared" si="96"/>
        <v>10</v>
      </c>
      <c r="AI176" s="557">
        <f>INDEX('EL SV'!$K$3:$O$40,MATCH(Y176,'EL SV'!$O$3:$O$40,0),MATCH(IF(F176&gt;2000000,"A",IF(F176&gt;100000,"B",IF(F176&gt;100000,"C","D"))),'EL SV'!$K$3:$O$3,0))</f>
        <v>1</v>
      </c>
      <c r="AJ176" s="600">
        <f t="shared" si="97"/>
        <v>1.5034924982793259</v>
      </c>
      <c r="AK176" s="599">
        <f t="shared" si="98"/>
        <v>73783.894353057913</v>
      </c>
      <c r="AL176" s="599">
        <f t="shared" si="99"/>
        <v>73783.894353057913</v>
      </c>
      <c r="AM176" s="599">
        <f t="shared" si="100"/>
        <v>0</v>
      </c>
      <c r="AN176" s="606">
        <v>0.2</v>
      </c>
      <c r="AO176" s="499">
        <f t="shared" si="101"/>
        <v>0</v>
      </c>
    </row>
    <row r="177" spans="2:41" ht="15">
      <c r="B177" s="458">
        <v>170</v>
      </c>
      <c r="C177" s="490" t="s">
        <v>527</v>
      </c>
      <c r="D177" s="490" t="s">
        <v>358</v>
      </c>
      <c r="E177" s="477"/>
      <c r="F177" s="486">
        <v>42613</v>
      </c>
      <c r="G177" s="477">
        <v>48870</v>
      </c>
      <c r="H177" s="477">
        <v>5</v>
      </c>
      <c r="I177" s="477">
        <v>2443.7610958904115</v>
      </c>
      <c r="J177" s="509">
        <f t="shared" si="85"/>
        <v>42583</v>
      </c>
      <c r="Y177" s="514" t="s">
        <v>1833</v>
      </c>
      <c r="Z177" s="481">
        <f>MATCH(Y177,'Cat-4'!$A:$A,0)</f>
        <v>648</v>
      </c>
      <c r="AA177" s="481">
        <f>MATCH(J177,'Cat-4'!$1:$1,0)</f>
        <v>56</v>
      </c>
      <c r="AB177" s="481">
        <f>INDEX('Cat-4'!$1:$1048576,'FAR Working'!Z177,'FAR Working'!AA177)</f>
        <v>104.1</v>
      </c>
      <c r="AC177" s="481">
        <f>MATCH($AC$6,'Cat-4'!$1:$1,0)</f>
        <v>131</v>
      </c>
      <c r="AD177" s="481">
        <f>INDEX('Cat-4'!$1:$1048576,'FAR Working'!Z177,'FAR Working'!AC177)</f>
        <v>129.6</v>
      </c>
      <c r="AE177" s="561">
        <f t="shared" si="109"/>
        <v>1.244956772334294</v>
      </c>
      <c r="AF177" s="583">
        <f t="shared" ref="AF177:AF179" si="111">AE177</f>
        <v>1.244956772334294</v>
      </c>
      <c r="AG177" s="601">
        <f t="shared" si="95"/>
        <v>6</v>
      </c>
      <c r="AH177" s="584">
        <f t="shared" si="96"/>
        <v>5</v>
      </c>
      <c r="AI177" s="557">
        <f>INDEX('EL SV'!$K$3:$O$40,MATCH(Y177,'EL SV'!$O$3:$O$40,0),MATCH(IF(F177&gt;2000000,"A",IF(F177&gt;100000,"B",IF(F177&gt;100000,"C","D"))),'EL SV'!$K$3:$O$3,0))</f>
        <v>0.95</v>
      </c>
      <c r="AJ177" s="600">
        <f t="shared" si="97"/>
        <v>1.244956772334294</v>
      </c>
      <c r="AK177" s="599">
        <f t="shared" si="98"/>
        <v>60841.037463976951</v>
      </c>
      <c r="AL177" s="599">
        <f t="shared" si="99"/>
        <v>57798.985590778102</v>
      </c>
      <c r="AM177" s="599">
        <f t="shared" si="100"/>
        <v>3042.0518731988486</v>
      </c>
      <c r="AN177" s="606">
        <v>0.2</v>
      </c>
      <c r="AO177" s="499">
        <f t="shared" si="101"/>
        <v>2433.6414985590791</v>
      </c>
    </row>
    <row r="178" spans="2:41" ht="15">
      <c r="B178" s="458">
        <v>171</v>
      </c>
      <c r="C178" s="490" t="s">
        <v>138</v>
      </c>
      <c r="D178" s="458" t="s">
        <v>179</v>
      </c>
      <c r="E178" s="458"/>
      <c r="F178" s="486">
        <v>41303</v>
      </c>
      <c r="G178" s="478">
        <v>47475</v>
      </c>
      <c r="H178" s="477">
        <v>10</v>
      </c>
      <c r="I178" s="478">
        <v>6980.7256070160147</v>
      </c>
      <c r="J178" s="509">
        <f t="shared" si="85"/>
        <v>41275</v>
      </c>
      <c r="Y178" s="514" t="s">
        <v>2223</v>
      </c>
      <c r="Z178" s="481">
        <f>MATCH(Y178,'Cat-4'!$A:$A,0)</f>
        <v>843</v>
      </c>
      <c r="AA178" s="481">
        <f>MATCH(J178,'Cat-4'!$1:$1,0)</f>
        <v>13</v>
      </c>
      <c r="AB178" s="481">
        <f>INDEX('Cat-4'!$1:$1048576,'FAR Working'!Z178,'FAR Working'!AA178)</f>
        <v>108.6</v>
      </c>
      <c r="AC178" s="481">
        <f>MATCH($AC$6,'Cat-4'!$1:$1,0)</f>
        <v>131</v>
      </c>
      <c r="AD178" s="481">
        <f>INDEX('Cat-4'!$1:$1048576,'FAR Working'!Z178,'FAR Working'!AC178)</f>
        <v>156.1</v>
      </c>
      <c r="AE178" s="561">
        <f t="shared" si="109"/>
        <v>1.4373848987108655</v>
      </c>
      <c r="AF178" s="583">
        <f t="shared" si="111"/>
        <v>1.4373848987108655</v>
      </c>
      <c r="AG178" s="601">
        <f t="shared" si="95"/>
        <v>9</v>
      </c>
      <c r="AH178" s="584">
        <f t="shared" si="96"/>
        <v>10</v>
      </c>
      <c r="AI178" s="557">
        <f>INDEX('EL SV'!$K$3:$O$40,MATCH(Y178,'EL SV'!$O$3:$O$40,0),MATCH(IF(F178&gt;2000000,"A",IF(F178&gt;100000,"B",IF(F178&gt;100000,"C","D"))),'EL SV'!$K$3:$O$3,0))</f>
        <v>1</v>
      </c>
      <c r="AJ178" s="600">
        <f t="shared" si="97"/>
        <v>1.4373848987108655</v>
      </c>
      <c r="AK178" s="599">
        <f t="shared" si="98"/>
        <v>68239.848066298335</v>
      </c>
      <c r="AL178" s="599">
        <f t="shared" si="99"/>
        <v>61415.863259668506</v>
      </c>
      <c r="AM178" s="599">
        <f t="shared" si="100"/>
        <v>6823.9848066298291</v>
      </c>
      <c r="AN178" s="606">
        <v>0.2</v>
      </c>
      <c r="AO178" s="499">
        <f t="shared" si="101"/>
        <v>5459.1878453038635</v>
      </c>
    </row>
    <row r="179" spans="2:41" ht="15">
      <c r="B179" s="458">
        <v>172</v>
      </c>
      <c r="C179" s="490" t="s">
        <v>527</v>
      </c>
      <c r="D179" s="458" t="s">
        <v>235</v>
      </c>
      <c r="E179" s="477"/>
      <c r="F179" s="486">
        <v>41845</v>
      </c>
      <c r="G179" s="477">
        <v>46947</v>
      </c>
      <c r="H179" s="477">
        <v>5</v>
      </c>
      <c r="I179" s="477">
        <v>2322.8089041095809</v>
      </c>
      <c r="J179" s="509">
        <f t="shared" si="85"/>
        <v>41821</v>
      </c>
      <c r="Y179" s="514" t="s">
        <v>2051</v>
      </c>
      <c r="Z179" s="481">
        <f>MATCH(Y179,'Cat-4'!$A:$A,0)</f>
        <v>757</v>
      </c>
      <c r="AA179" s="481">
        <f>MATCH(J179,'Cat-4'!$1:$1,0)</f>
        <v>31</v>
      </c>
      <c r="AB179" s="481">
        <f>INDEX('Cat-4'!$1:$1048576,'FAR Working'!Z179,'FAR Working'!AA179)</f>
        <v>115</v>
      </c>
      <c r="AC179" s="481">
        <f>MATCH($AC$6,'Cat-4'!$1:$1,0)</f>
        <v>131</v>
      </c>
      <c r="AD179" s="481">
        <f>INDEX('Cat-4'!$1:$1048576,'FAR Working'!Z179,'FAR Working'!AC179)</f>
        <v>140.4</v>
      </c>
      <c r="AE179" s="561">
        <f t="shared" si="109"/>
        <v>1.2208695652173913</v>
      </c>
      <c r="AF179" s="583">
        <f t="shared" si="111"/>
        <v>1.2208695652173913</v>
      </c>
      <c r="AG179" s="601">
        <f t="shared" si="95"/>
        <v>8</v>
      </c>
      <c r="AH179" s="584">
        <f t="shared" si="96"/>
        <v>5</v>
      </c>
      <c r="AI179" s="557">
        <f>INDEX('EL SV'!$K$3:$O$40,MATCH(Y179,'EL SV'!$O$3:$O$40,0),MATCH(IF(F179&gt;2000000,"A",IF(F179&gt;100000,"B",IF(F179&gt;100000,"C","D"))),'EL SV'!$K$3:$O$3,0))</f>
        <v>0.95</v>
      </c>
      <c r="AJ179" s="600">
        <f t="shared" si="97"/>
        <v>1.2208695652173913</v>
      </c>
      <c r="AK179" s="599">
        <f t="shared" si="98"/>
        <v>57316.163478260867</v>
      </c>
      <c r="AL179" s="599">
        <f t="shared" si="99"/>
        <v>54450.355304347824</v>
      </c>
      <c r="AM179" s="599">
        <f t="shared" si="100"/>
        <v>2865.808173913043</v>
      </c>
      <c r="AN179" s="606">
        <v>0.2</v>
      </c>
      <c r="AO179" s="499">
        <f t="shared" si="101"/>
        <v>2292.6465391304346</v>
      </c>
    </row>
    <row r="180" spans="2:41" ht="15">
      <c r="B180" s="458">
        <v>173</v>
      </c>
      <c r="C180" s="490" t="s">
        <v>138</v>
      </c>
      <c r="D180" s="458" t="s">
        <v>174</v>
      </c>
      <c r="E180" s="458"/>
      <c r="F180" s="486">
        <v>40999</v>
      </c>
      <c r="G180" s="478">
        <v>46483</v>
      </c>
      <c r="H180" s="477">
        <v>10</v>
      </c>
      <c r="I180" s="478">
        <v>2324</v>
      </c>
      <c r="J180" s="509">
        <f t="shared" si="85"/>
        <v>40969</v>
      </c>
      <c r="R180" s="524" t="s">
        <v>3127</v>
      </c>
      <c r="S180" s="485">
        <f>MATCH(R180,'CAT-3'!$A:$A,0)</f>
        <v>628</v>
      </c>
      <c r="T180" s="485">
        <f>MATCH($J$9,'CAT-3'!$1:$1,0)</f>
        <v>89</v>
      </c>
      <c r="U180" s="485">
        <f>INDEX('CAT-3'!$1:$1048576,'FAR Working'!S180,'FAR Working'!T180)</f>
        <v>138.30000000000001</v>
      </c>
      <c r="V180" s="485">
        <f>MATCH($V$6,'CAT-3'!$1:$1,0)</f>
        <v>90</v>
      </c>
      <c r="W180" s="485">
        <f>INDEX('CAT-3'!$1:$1048576,'FAR Working'!S180,'FAR Working'!V180)</f>
        <v>138.4</v>
      </c>
      <c r="X180" s="498">
        <f t="shared" ref="X180:X181" si="112">W180/U180</f>
        <v>1.0007230657989876</v>
      </c>
      <c r="Y180" s="514" t="s">
        <v>2223</v>
      </c>
      <c r="Z180" s="485">
        <f>MATCH(Y180,'Cat-4'!$A:$A,0)</f>
        <v>843</v>
      </c>
      <c r="AA180" s="485">
        <f>MATCH($AA$6,'Cat-4'!$1:$1,0)</f>
        <v>4</v>
      </c>
      <c r="AB180" s="485">
        <f>INDEX('Cat-4'!$1:$1048576,'FAR Working'!Z180,'FAR Working'!AA180)</f>
        <v>103.9</v>
      </c>
      <c r="AC180" s="485">
        <f>MATCH($AC$6,'Cat-4'!$1:$1,0)</f>
        <v>131</v>
      </c>
      <c r="AD180" s="485">
        <f>INDEX('Cat-4'!$1:$1048576,'FAR Working'!Z180,'FAR Working'!AC180)</f>
        <v>156.1</v>
      </c>
      <c r="AE180" s="498">
        <f t="shared" ref="AE180:AE181" si="113">AD180/AB180</f>
        <v>1.5024061597690086</v>
      </c>
      <c r="AF180" s="498">
        <f t="shared" ref="AF180:AF181" si="114">AE180*X180</f>
        <v>1.5034924982793259</v>
      </c>
      <c r="AG180" s="601">
        <f t="shared" si="95"/>
        <v>10</v>
      </c>
      <c r="AH180" s="584">
        <f t="shared" si="96"/>
        <v>10</v>
      </c>
      <c r="AI180" s="557">
        <f>INDEX('EL SV'!$K$3:$O$40,MATCH(Y180,'EL SV'!$O$3:$O$40,0),MATCH(IF(F180&gt;2000000,"A",IF(F180&gt;100000,"B",IF(F180&gt;100000,"C","D"))),'EL SV'!$K$3:$O$3,0))</f>
        <v>1</v>
      </c>
      <c r="AJ180" s="600">
        <f t="shared" si="97"/>
        <v>1.5034924982793259</v>
      </c>
      <c r="AK180" s="599">
        <f t="shared" si="98"/>
        <v>69886.841797517904</v>
      </c>
      <c r="AL180" s="599">
        <f t="shared" si="99"/>
        <v>69886.841797517904</v>
      </c>
      <c r="AM180" s="599">
        <f t="shared" si="100"/>
        <v>0</v>
      </c>
      <c r="AN180" s="606">
        <v>0.2</v>
      </c>
      <c r="AO180" s="499">
        <f t="shared" si="101"/>
        <v>0</v>
      </c>
    </row>
    <row r="181" spans="2:41" ht="15">
      <c r="B181" s="458">
        <v>174</v>
      </c>
      <c r="C181" s="490" t="s">
        <v>138</v>
      </c>
      <c r="D181" s="458" t="s">
        <v>165</v>
      </c>
      <c r="E181" s="458"/>
      <c r="F181" s="486">
        <v>40952</v>
      </c>
      <c r="G181" s="478">
        <v>46378</v>
      </c>
      <c r="H181" s="477">
        <v>10</v>
      </c>
      <c r="I181" s="478">
        <v>2319</v>
      </c>
      <c r="J181" s="509">
        <f t="shared" si="85"/>
        <v>40940</v>
      </c>
      <c r="R181" s="524" t="s">
        <v>3127</v>
      </c>
      <c r="S181" s="485">
        <f>MATCH(R181,'CAT-3'!$A:$A,0)</f>
        <v>628</v>
      </c>
      <c r="T181" s="485">
        <f>MATCH($J$9,'CAT-3'!$1:$1,0)</f>
        <v>89</v>
      </c>
      <c r="U181" s="485">
        <f>INDEX('CAT-3'!$1:$1048576,'FAR Working'!S181,'FAR Working'!T181)</f>
        <v>138.30000000000001</v>
      </c>
      <c r="V181" s="485">
        <f>MATCH($V$6,'CAT-3'!$1:$1,0)</f>
        <v>90</v>
      </c>
      <c r="W181" s="485">
        <f>INDEX('CAT-3'!$1:$1048576,'FAR Working'!S181,'FAR Working'!V181)</f>
        <v>138.4</v>
      </c>
      <c r="X181" s="498">
        <f t="shared" si="112"/>
        <v>1.0007230657989876</v>
      </c>
      <c r="Y181" s="514" t="s">
        <v>2223</v>
      </c>
      <c r="Z181" s="485">
        <f>MATCH(Y181,'Cat-4'!$A:$A,0)</f>
        <v>843</v>
      </c>
      <c r="AA181" s="485">
        <f>MATCH($AA$6,'Cat-4'!$1:$1,0)</f>
        <v>4</v>
      </c>
      <c r="AB181" s="485">
        <f>INDEX('Cat-4'!$1:$1048576,'FAR Working'!Z181,'FAR Working'!AA181)</f>
        <v>103.9</v>
      </c>
      <c r="AC181" s="485">
        <f>MATCH($AC$6,'Cat-4'!$1:$1,0)</f>
        <v>131</v>
      </c>
      <c r="AD181" s="485">
        <f>INDEX('Cat-4'!$1:$1048576,'FAR Working'!Z181,'FAR Working'!AC181)</f>
        <v>156.1</v>
      </c>
      <c r="AE181" s="498">
        <f t="shared" si="113"/>
        <v>1.5024061597690086</v>
      </c>
      <c r="AF181" s="498">
        <f t="shared" si="114"/>
        <v>1.5034924982793259</v>
      </c>
      <c r="AG181" s="601">
        <f t="shared" si="95"/>
        <v>10</v>
      </c>
      <c r="AH181" s="584">
        <f t="shared" si="96"/>
        <v>10</v>
      </c>
      <c r="AI181" s="557">
        <f>INDEX('EL SV'!$K$3:$O$40,MATCH(Y181,'EL SV'!$O$3:$O$40,0),MATCH(IF(F181&gt;2000000,"A",IF(F181&gt;100000,"B",IF(F181&gt;100000,"C","D"))),'EL SV'!$K$3:$O$3,0))</f>
        <v>1</v>
      </c>
      <c r="AJ181" s="600">
        <f t="shared" si="97"/>
        <v>1.5034924982793259</v>
      </c>
      <c r="AK181" s="599">
        <f t="shared" si="98"/>
        <v>69728.975085198574</v>
      </c>
      <c r="AL181" s="599">
        <f t="shared" si="99"/>
        <v>69728.975085198588</v>
      </c>
      <c r="AM181" s="599">
        <f t="shared" si="100"/>
        <v>0</v>
      </c>
      <c r="AN181" s="606">
        <v>0.2</v>
      </c>
      <c r="AO181" s="499">
        <f t="shared" si="101"/>
        <v>0</v>
      </c>
    </row>
    <row r="182" spans="2:41" ht="15">
      <c r="B182" s="458">
        <v>175</v>
      </c>
      <c r="C182" s="490" t="s">
        <v>529</v>
      </c>
      <c r="D182" s="458" t="s">
        <v>199</v>
      </c>
      <c r="E182" s="491"/>
      <c r="F182" s="486">
        <v>41316</v>
      </c>
      <c r="G182" s="478">
        <v>46184</v>
      </c>
      <c r="H182" s="477">
        <v>3</v>
      </c>
      <c r="I182" s="478">
        <v>2309</v>
      </c>
      <c r="J182" s="509">
        <f t="shared" si="85"/>
        <v>41306</v>
      </c>
      <c r="Y182" s="514" t="s">
        <v>1827</v>
      </c>
      <c r="Z182" s="481">
        <f>MATCH(Y182,'Cat-4'!$A:$A,0)</f>
        <v>645</v>
      </c>
      <c r="AA182" s="481">
        <f>MATCH(J182,'Cat-4'!$1:$1,0)</f>
        <v>14</v>
      </c>
      <c r="AB182" s="481">
        <f>INDEX('Cat-4'!$1:$1048576,'FAR Working'!Z182,'FAR Working'!AA182)</f>
        <v>100.9</v>
      </c>
      <c r="AC182" s="481">
        <f>MATCH($AC$6,'Cat-4'!$1:$1,0)</f>
        <v>131</v>
      </c>
      <c r="AD182" s="481">
        <f>INDEX('Cat-4'!$1:$1048576,'FAR Working'!Z182,'FAR Working'!AC182)</f>
        <v>115.6</v>
      </c>
      <c r="AE182" s="561">
        <f>AD182/AB182</f>
        <v>1.1456888007928641</v>
      </c>
      <c r="AF182" s="583">
        <f>AE182</f>
        <v>1.1456888007928641</v>
      </c>
      <c r="AG182" s="601">
        <f t="shared" si="95"/>
        <v>9</v>
      </c>
      <c r="AH182" s="584">
        <f t="shared" si="96"/>
        <v>3</v>
      </c>
      <c r="AI182" s="557">
        <f>INDEX('EL SV'!$K$3:$O$40,MATCH(Y182,'EL SV'!$O$3:$O$40,0),MATCH(IF(F182&gt;2000000,"A",IF(F182&gt;100000,"B",IF(F182&gt;100000,"C","D"))),'EL SV'!$K$3:$O$3,0))</f>
        <v>0.98</v>
      </c>
      <c r="AJ182" s="600">
        <f t="shared" si="97"/>
        <v>1.1456888007928641</v>
      </c>
      <c r="AK182" s="599">
        <f t="shared" si="98"/>
        <v>52912.491575817636</v>
      </c>
      <c r="AL182" s="599">
        <f t="shared" si="99"/>
        <v>51854.241744301282</v>
      </c>
      <c r="AM182" s="599">
        <f t="shared" si="100"/>
        <v>1058.2498315163539</v>
      </c>
      <c r="AN182" s="606">
        <v>0.2</v>
      </c>
      <c r="AO182" s="499">
        <f t="shared" si="101"/>
        <v>846.59986521308315</v>
      </c>
    </row>
    <row r="183" spans="2:41" ht="15">
      <c r="B183" s="458">
        <v>176</v>
      </c>
      <c r="C183" s="490" t="s">
        <v>526</v>
      </c>
      <c r="D183" s="464" t="s">
        <v>271</v>
      </c>
      <c r="E183" s="463" t="s">
        <v>406</v>
      </c>
      <c r="F183" s="486">
        <v>40952</v>
      </c>
      <c r="G183" s="461">
        <v>45810</v>
      </c>
      <c r="H183" s="461">
        <v>15</v>
      </c>
      <c r="I183" s="461">
        <v>16446.272382528754</v>
      </c>
      <c r="J183" s="509">
        <f t="shared" si="85"/>
        <v>40940</v>
      </c>
      <c r="R183" s="524" t="s">
        <v>3235</v>
      </c>
      <c r="S183" s="485">
        <f>MATCH(R183,'CAT-3'!$A:$A,0)</f>
        <v>689</v>
      </c>
      <c r="T183" s="485">
        <f>MATCH($J$9,'CAT-3'!$1:$1,0)</f>
        <v>89</v>
      </c>
      <c r="U183" s="485">
        <f>INDEX('CAT-3'!$1:$1048576,'FAR Working'!S183,'FAR Working'!T183)</f>
        <v>124</v>
      </c>
      <c r="V183" s="485">
        <f>MATCH($V$6,'CAT-3'!$1:$1,0)</f>
        <v>90</v>
      </c>
      <c r="W183" s="485">
        <f>INDEX('CAT-3'!$1:$1048576,'FAR Working'!S183,'FAR Working'!V183)</f>
        <v>122.8</v>
      </c>
      <c r="X183" s="498">
        <f t="shared" ref="X183:X186" si="115">W183/U183</f>
        <v>0.99032258064516132</v>
      </c>
      <c r="Y183" s="514" t="s">
        <v>1845</v>
      </c>
      <c r="Z183" s="485">
        <f>MATCH(Y183,'Cat-4'!$A:$A,0)</f>
        <v>654</v>
      </c>
      <c r="AA183" s="485">
        <f>MATCH($AA$6,'Cat-4'!$1:$1,0)</f>
        <v>4</v>
      </c>
      <c r="AB183" s="485">
        <f>INDEX('Cat-4'!$1:$1048576,'FAR Working'!Z183,'FAR Working'!AA183)</f>
        <v>94.7</v>
      </c>
      <c r="AC183" s="485">
        <f>MATCH($AC$6,'Cat-4'!$1:$1,0)</f>
        <v>131</v>
      </c>
      <c r="AD183" s="485">
        <f>INDEX('Cat-4'!$1:$1048576,'FAR Working'!Z183,'FAR Working'!AC183)</f>
        <v>113.5</v>
      </c>
      <c r="AE183" s="498">
        <f t="shared" ref="AE183:AE188" si="116">AD183/AB183</f>
        <v>1.1985216473072862</v>
      </c>
      <c r="AF183" s="498">
        <f t="shared" ref="AF183:AF186" si="117">AE183*X183</f>
        <v>1.1869230507204416</v>
      </c>
      <c r="AG183" s="601">
        <f t="shared" si="95"/>
        <v>10</v>
      </c>
      <c r="AH183" s="584">
        <f t="shared" si="96"/>
        <v>15</v>
      </c>
      <c r="AI183" s="557">
        <f>INDEX('EL SV'!$K$3:$O$40,MATCH(Y183,'EL SV'!$O$3:$O$40,0),MATCH(IF(F183&gt;2000000,"A",IF(F183&gt;100000,"B",IF(F183&gt;100000,"C","D"))),'EL SV'!$K$3:$O$3,0))</f>
        <v>1</v>
      </c>
      <c r="AJ183" s="600">
        <f t="shared" si="97"/>
        <v>1.1869230507204416</v>
      </c>
      <c r="AK183" s="599">
        <f t="shared" si="98"/>
        <v>54372.944953503429</v>
      </c>
      <c r="AL183" s="599">
        <f t="shared" si="99"/>
        <v>36248.629969002286</v>
      </c>
      <c r="AM183" s="599">
        <f t="shared" si="100"/>
        <v>18124.314984501143</v>
      </c>
      <c r="AN183" s="606">
        <v>0.2</v>
      </c>
      <c r="AO183" s="499">
        <f t="shared" si="101"/>
        <v>14499.451987600914</v>
      </c>
    </row>
    <row r="184" spans="2:41" ht="15">
      <c r="B184" s="458">
        <v>177</v>
      </c>
      <c r="C184" s="490" t="s">
        <v>529</v>
      </c>
      <c r="D184" s="462" t="s">
        <v>198</v>
      </c>
      <c r="E184" s="460"/>
      <c r="F184" s="486">
        <v>40952</v>
      </c>
      <c r="G184" s="478">
        <v>45760</v>
      </c>
      <c r="H184" s="477">
        <v>3</v>
      </c>
      <c r="I184" s="478">
        <v>2288</v>
      </c>
      <c r="J184" s="509">
        <f t="shared" si="85"/>
        <v>40940</v>
      </c>
      <c r="R184" s="524" t="s">
        <v>3331</v>
      </c>
      <c r="S184" s="485">
        <f>MATCH(R184,'CAT-3'!$A:$A,0)</f>
        <v>739</v>
      </c>
      <c r="T184" s="485">
        <f>MATCH($J$9,'CAT-3'!$1:$1,0)</f>
        <v>89</v>
      </c>
      <c r="U184" s="485">
        <f>INDEX('CAT-3'!$1:$1048576,'FAR Working'!S184,'FAR Working'!T184)</f>
        <v>128.4</v>
      </c>
      <c r="V184" s="485">
        <f>MATCH($V$6,'CAT-3'!$1:$1,0)</f>
        <v>90</v>
      </c>
      <c r="W184" s="485">
        <f>INDEX('CAT-3'!$1:$1048576,'FAR Working'!S184,'FAR Working'!V184)</f>
        <v>128.4</v>
      </c>
      <c r="X184" s="498">
        <f t="shared" si="115"/>
        <v>1</v>
      </c>
      <c r="Y184" s="514" t="s">
        <v>1825</v>
      </c>
      <c r="Z184" s="485">
        <f>MATCH(Y184,'Cat-4'!$A:$A,0)</f>
        <v>644</v>
      </c>
      <c r="AA184" s="485">
        <f>MATCH($AA$6,'Cat-4'!$1:$1,0)</f>
        <v>4</v>
      </c>
      <c r="AB184" s="485">
        <f>INDEX('Cat-4'!$1:$1048576,'FAR Working'!Z184,'FAR Working'!AA184)</f>
        <v>95.5</v>
      </c>
      <c r="AC184" s="485">
        <f>MATCH($AC$6,'Cat-4'!$1:$1,0)</f>
        <v>131</v>
      </c>
      <c r="AD184" s="485">
        <f>INDEX('Cat-4'!$1:$1048576,'FAR Working'!Z184,'FAR Working'!AC184)</f>
        <v>134.9</v>
      </c>
      <c r="AE184" s="498">
        <f t="shared" si="116"/>
        <v>1.412565445026178</v>
      </c>
      <c r="AF184" s="498">
        <f t="shared" si="117"/>
        <v>1.412565445026178</v>
      </c>
      <c r="AG184" s="601">
        <f t="shared" si="95"/>
        <v>10</v>
      </c>
      <c r="AH184" s="584">
        <f t="shared" si="96"/>
        <v>3</v>
      </c>
      <c r="AI184" s="557">
        <f>INDEX('EL SV'!$K$3:$O$40,MATCH(Y184,'EL SV'!$O$3:$O$40,0),MATCH(IF(F184&gt;2000000,"A",IF(F184&gt;100000,"B",IF(F184&gt;100000,"C","D"))),'EL SV'!$K$3:$O$3,0))</f>
        <v>0.98</v>
      </c>
      <c r="AJ184" s="600">
        <f t="shared" si="97"/>
        <v>1.412565445026178</v>
      </c>
      <c r="AK184" s="599">
        <f t="shared" si="98"/>
        <v>64638.994764397903</v>
      </c>
      <c r="AL184" s="599">
        <f t="shared" si="99"/>
        <v>63346.214869109943</v>
      </c>
      <c r="AM184" s="599">
        <f t="shared" si="100"/>
        <v>1292.7798952879602</v>
      </c>
      <c r="AN184" s="606">
        <v>0.2</v>
      </c>
      <c r="AO184" s="499">
        <f t="shared" si="101"/>
        <v>1034.2239162303683</v>
      </c>
    </row>
    <row r="185" spans="2:41" ht="15">
      <c r="B185" s="458">
        <v>178</v>
      </c>
      <c r="C185" s="490" t="s">
        <v>138</v>
      </c>
      <c r="D185" s="458" t="s">
        <v>150</v>
      </c>
      <c r="E185" s="458"/>
      <c r="F185" s="486">
        <v>40952</v>
      </c>
      <c r="G185" s="478">
        <v>45054</v>
      </c>
      <c r="H185" s="477">
        <v>5</v>
      </c>
      <c r="I185" s="478">
        <v>2253</v>
      </c>
      <c r="J185" s="509">
        <f t="shared" si="85"/>
        <v>40940</v>
      </c>
      <c r="R185" s="524" t="s">
        <v>3231</v>
      </c>
      <c r="S185" s="485">
        <f>MATCH(R185,'CAT-3'!$A:$A,0)</f>
        <v>686</v>
      </c>
      <c r="T185" s="485">
        <f>MATCH($J$9,'CAT-3'!$1:$1,0)</f>
        <v>89</v>
      </c>
      <c r="U185" s="485">
        <f>INDEX('CAT-3'!$1:$1048576,'FAR Working'!S185,'FAR Working'!T185)</f>
        <v>103.4</v>
      </c>
      <c r="V185" s="485">
        <f>MATCH($V$6,'CAT-3'!$1:$1,0)</f>
        <v>90</v>
      </c>
      <c r="W185" s="485">
        <f>INDEX('CAT-3'!$1:$1048576,'FAR Working'!S185,'FAR Working'!V185)</f>
        <v>103.4</v>
      </c>
      <c r="X185" s="498">
        <f t="shared" si="115"/>
        <v>1</v>
      </c>
      <c r="Y185" s="514" t="s">
        <v>1843</v>
      </c>
      <c r="Z185" s="485">
        <f>MATCH(Y185,'Cat-4'!$A:$A,0)</f>
        <v>653</v>
      </c>
      <c r="AA185" s="485">
        <f>MATCH($AA$6,'Cat-4'!$1:$1,0)</f>
        <v>4</v>
      </c>
      <c r="AB185" s="485">
        <f>INDEX('Cat-4'!$1:$1048576,'FAR Working'!Z185,'FAR Working'!AA185)</f>
        <v>100.8</v>
      </c>
      <c r="AC185" s="485">
        <f>MATCH($AC$6,'Cat-4'!$1:$1,0)</f>
        <v>131</v>
      </c>
      <c r="AD185" s="485">
        <f>INDEX('Cat-4'!$1:$1048576,'FAR Working'!Z185,'FAR Working'!AC185)</f>
        <v>120.4</v>
      </c>
      <c r="AE185" s="498">
        <f t="shared" si="116"/>
        <v>1.1944444444444446</v>
      </c>
      <c r="AF185" s="498">
        <f t="shared" si="117"/>
        <v>1.1944444444444446</v>
      </c>
      <c r="AG185" s="601">
        <f t="shared" si="95"/>
        <v>10</v>
      </c>
      <c r="AH185" s="584">
        <f t="shared" si="96"/>
        <v>5</v>
      </c>
      <c r="AI185" s="557">
        <f>INDEX('EL SV'!$K$3:$O$40,MATCH(Y185,'EL SV'!$O$3:$O$40,0),MATCH(IF(F185&gt;2000000,"A",IF(F185&gt;100000,"B",IF(F185&gt;100000,"C","D"))),'EL SV'!$K$3:$O$3,0))</f>
        <v>0.9</v>
      </c>
      <c r="AJ185" s="600">
        <f t="shared" si="97"/>
        <v>1.1944444444444446</v>
      </c>
      <c r="AK185" s="599">
        <f t="shared" si="98"/>
        <v>53814.500000000007</v>
      </c>
      <c r="AL185" s="599">
        <f t="shared" si="99"/>
        <v>48433.05</v>
      </c>
      <c r="AM185" s="599">
        <f t="shared" si="100"/>
        <v>5381.4500000000044</v>
      </c>
      <c r="AN185" s="606">
        <v>0.2</v>
      </c>
      <c r="AO185" s="499">
        <f t="shared" si="101"/>
        <v>4305.1600000000035</v>
      </c>
    </row>
    <row r="186" spans="2:41" ht="15">
      <c r="B186" s="458">
        <v>179</v>
      </c>
      <c r="C186" s="490" t="s">
        <v>138</v>
      </c>
      <c r="D186" s="458" t="s">
        <v>157</v>
      </c>
      <c r="E186" s="458"/>
      <c r="F186" s="486">
        <v>40952</v>
      </c>
      <c r="G186" s="478">
        <v>45006</v>
      </c>
      <c r="H186" s="477">
        <v>10</v>
      </c>
      <c r="I186" s="478">
        <v>2250</v>
      </c>
      <c r="J186" s="509">
        <f t="shared" si="85"/>
        <v>40940</v>
      </c>
      <c r="R186" s="524" t="s">
        <v>3127</v>
      </c>
      <c r="S186" s="485">
        <f>MATCH(R186,'CAT-3'!$A:$A,0)</f>
        <v>628</v>
      </c>
      <c r="T186" s="485">
        <f>MATCH($J$9,'CAT-3'!$1:$1,0)</f>
        <v>89</v>
      </c>
      <c r="U186" s="485">
        <f>INDEX('CAT-3'!$1:$1048576,'FAR Working'!S186,'FAR Working'!T186)</f>
        <v>138.30000000000001</v>
      </c>
      <c r="V186" s="485">
        <f>MATCH($V$6,'CAT-3'!$1:$1,0)</f>
        <v>90</v>
      </c>
      <c r="W186" s="485">
        <f>INDEX('CAT-3'!$1:$1048576,'FAR Working'!S186,'FAR Working'!V186)</f>
        <v>138.4</v>
      </c>
      <c r="X186" s="498">
        <f t="shared" si="115"/>
        <v>1.0007230657989876</v>
      </c>
      <c r="Y186" s="514" t="s">
        <v>2223</v>
      </c>
      <c r="Z186" s="485">
        <f>MATCH(Y186,'Cat-4'!$A:$A,0)</f>
        <v>843</v>
      </c>
      <c r="AA186" s="485">
        <f>MATCH($AA$6,'Cat-4'!$1:$1,0)</f>
        <v>4</v>
      </c>
      <c r="AB186" s="485">
        <f>INDEX('Cat-4'!$1:$1048576,'FAR Working'!Z186,'FAR Working'!AA186)</f>
        <v>103.9</v>
      </c>
      <c r="AC186" s="485">
        <f>MATCH($AC$6,'Cat-4'!$1:$1,0)</f>
        <v>131</v>
      </c>
      <c r="AD186" s="485">
        <f>INDEX('Cat-4'!$1:$1048576,'FAR Working'!Z186,'FAR Working'!AC186)</f>
        <v>156.1</v>
      </c>
      <c r="AE186" s="498">
        <f t="shared" si="116"/>
        <v>1.5024061597690086</v>
      </c>
      <c r="AF186" s="498">
        <f t="shared" si="117"/>
        <v>1.5034924982793259</v>
      </c>
      <c r="AG186" s="601">
        <f t="shared" si="95"/>
        <v>10</v>
      </c>
      <c r="AH186" s="584">
        <f t="shared" si="96"/>
        <v>10</v>
      </c>
      <c r="AI186" s="557">
        <f>INDEX('EL SV'!$K$3:$O$40,MATCH(Y186,'EL SV'!$O$3:$O$40,0),MATCH(IF(F186&gt;2000000,"A",IF(F186&gt;100000,"B",IF(F186&gt;100000,"C","D"))),'EL SV'!$K$3:$O$3,0))</f>
        <v>1</v>
      </c>
      <c r="AJ186" s="600">
        <f t="shared" si="97"/>
        <v>1.5034924982793259</v>
      </c>
      <c r="AK186" s="599">
        <f t="shared" si="98"/>
        <v>67666.18337755934</v>
      </c>
      <c r="AL186" s="599">
        <f t="shared" si="99"/>
        <v>67666.18337755934</v>
      </c>
      <c r="AM186" s="599">
        <f t="shared" si="100"/>
        <v>0</v>
      </c>
      <c r="AN186" s="606">
        <v>0.2</v>
      </c>
      <c r="AO186" s="499">
        <f t="shared" si="101"/>
        <v>0</v>
      </c>
    </row>
    <row r="187" spans="2:41" ht="15">
      <c r="B187" s="458">
        <v>180</v>
      </c>
      <c r="C187" s="490" t="s">
        <v>138</v>
      </c>
      <c r="D187" s="458" t="s">
        <v>185</v>
      </c>
      <c r="E187" s="458"/>
      <c r="F187" s="486">
        <v>41884</v>
      </c>
      <c r="G187" s="478">
        <v>44562</v>
      </c>
      <c r="H187" s="477">
        <v>10</v>
      </c>
      <c r="I187" s="478">
        <v>10688.96164383561</v>
      </c>
      <c r="J187" s="509">
        <f t="shared" si="85"/>
        <v>41883</v>
      </c>
      <c r="Y187" s="514" t="s">
        <v>2223</v>
      </c>
      <c r="Z187" s="481">
        <f>MATCH(Y187,'Cat-4'!$A:$A,0)</f>
        <v>843</v>
      </c>
      <c r="AA187" s="481">
        <f>MATCH(J187,'Cat-4'!$1:$1,0)</f>
        <v>33</v>
      </c>
      <c r="AB187" s="481">
        <f>INDEX('Cat-4'!$1:$1048576,'FAR Working'!Z187,'FAR Working'!AA187)</f>
        <v>116.6</v>
      </c>
      <c r="AC187" s="481">
        <f>MATCH($AC$6,'Cat-4'!$1:$1,0)</f>
        <v>131</v>
      </c>
      <c r="AD187" s="481">
        <f>INDEX('Cat-4'!$1:$1048576,'FAR Working'!Z187,'FAR Working'!AC187)</f>
        <v>156.1</v>
      </c>
      <c r="AE187" s="561">
        <f t="shared" si="116"/>
        <v>1.3387650085763294</v>
      </c>
      <c r="AF187" s="583">
        <f t="shared" ref="AF187:AF188" si="118">AE187</f>
        <v>1.3387650085763294</v>
      </c>
      <c r="AG187" s="601">
        <f t="shared" si="95"/>
        <v>8</v>
      </c>
      <c r="AH187" s="584">
        <f t="shared" si="96"/>
        <v>10</v>
      </c>
      <c r="AI187" s="557">
        <f>INDEX('EL SV'!$K$3:$O$40,MATCH(Y187,'EL SV'!$O$3:$O$40,0),MATCH(IF(F187&gt;2000000,"A",IF(F187&gt;100000,"B",IF(F187&gt;100000,"C","D"))),'EL SV'!$K$3:$O$3,0))</f>
        <v>1</v>
      </c>
      <c r="AJ187" s="600">
        <f t="shared" si="97"/>
        <v>1.3387650085763294</v>
      </c>
      <c r="AK187" s="599">
        <f t="shared" si="98"/>
        <v>59658.046312178391</v>
      </c>
      <c r="AL187" s="599">
        <f t="shared" si="99"/>
        <v>47726.437049742715</v>
      </c>
      <c r="AM187" s="599">
        <f t="shared" si="100"/>
        <v>11931.609262435675</v>
      </c>
      <c r="AN187" s="606">
        <v>0.2</v>
      </c>
      <c r="AO187" s="499">
        <f t="shared" si="101"/>
        <v>9545.2874099485398</v>
      </c>
    </row>
    <row r="188" spans="2:41" ht="15">
      <c r="B188" s="458">
        <v>181</v>
      </c>
      <c r="C188" s="490" t="s">
        <v>527</v>
      </c>
      <c r="D188" s="458" t="s">
        <v>226</v>
      </c>
      <c r="E188" s="477"/>
      <c r="F188" s="486">
        <v>41039</v>
      </c>
      <c r="G188" s="477">
        <v>44500</v>
      </c>
      <c r="H188" s="477">
        <v>5</v>
      </c>
      <c r="I188" s="477">
        <v>2225</v>
      </c>
      <c r="J188" s="509">
        <f t="shared" si="85"/>
        <v>41030</v>
      </c>
      <c r="Y188" s="514" t="s">
        <v>1955</v>
      </c>
      <c r="Z188" s="481">
        <f>MATCH(Y188,'Cat-4'!$A:$A,0)</f>
        <v>709</v>
      </c>
      <c r="AA188" s="481">
        <f>MATCH(J188,'Cat-4'!$1:$1,0)</f>
        <v>5</v>
      </c>
      <c r="AB188" s="481">
        <f>INDEX('Cat-4'!$1:$1048576,'FAR Working'!Z188,'FAR Working'!AA188)</f>
        <v>103.4</v>
      </c>
      <c r="AC188" s="481">
        <f>MATCH($AC$6,'Cat-4'!$1:$1,0)</f>
        <v>131</v>
      </c>
      <c r="AD188" s="481">
        <f>INDEX('Cat-4'!$1:$1048576,'FAR Working'!Z188,'FAR Working'!AC188)</f>
        <v>131.69999999999999</v>
      </c>
      <c r="AE188" s="561">
        <f t="shared" si="116"/>
        <v>1.273694390715667</v>
      </c>
      <c r="AF188" s="583">
        <f t="shared" si="118"/>
        <v>1.273694390715667</v>
      </c>
      <c r="AG188" s="601">
        <f t="shared" si="95"/>
        <v>10</v>
      </c>
      <c r="AH188" s="584">
        <f t="shared" si="96"/>
        <v>5</v>
      </c>
      <c r="AI188" s="557">
        <f>INDEX('EL SV'!$K$3:$O$40,MATCH(Y188,'EL SV'!$O$3:$O$40,0),MATCH(IF(F188&gt;2000000,"A",IF(F188&gt;100000,"B",IF(F188&gt;100000,"C","D"))),'EL SV'!$K$3:$O$3,0))</f>
        <v>0.95</v>
      </c>
      <c r="AJ188" s="600">
        <f t="shared" si="97"/>
        <v>1.273694390715667</v>
      </c>
      <c r="AK188" s="599">
        <f t="shared" si="98"/>
        <v>56679.400386847185</v>
      </c>
      <c r="AL188" s="599">
        <f t="shared" si="99"/>
        <v>53845.430367504821</v>
      </c>
      <c r="AM188" s="599">
        <f t="shared" si="100"/>
        <v>2833.9700193423632</v>
      </c>
      <c r="AN188" s="606">
        <v>0.2</v>
      </c>
      <c r="AO188" s="499">
        <f t="shared" si="101"/>
        <v>2267.1760154738909</v>
      </c>
    </row>
    <row r="189" spans="2:41" ht="15">
      <c r="B189" s="458">
        <v>183</v>
      </c>
      <c r="C189" s="490" t="s">
        <v>529</v>
      </c>
      <c r="D189" s="458" t="s">
        <v>200</v>
      </c>
      <c r="E189" s="491"/>
      <c r="F189" s="486">
        <v>39858</v>
      </c>
      <c r="G189" s="478">
        <v>43350</v>
      </c>
      <c r="H189" s="477">
        <v>3</v>
      </c>
      <c r="I189" s="478">
        <v>2168</v>
      </c>
      <c r="J189" s="509">
        <f t="shared" si="85"/>
        <v>39845</v>
      </c>
      <c r="R189" s="524" t="s">
        <v>3363</v>
      </c>
      <c r="S189" s="485">
        <f>MATCH(R189,'CAT-3'!$A:$A,0)</f>
        <v>756</v>
      </c>
      <c r="T189" s="485">
        <f>MATCH($J$9,'CAT-3'!$1:$1,0)</f>
        <v>89</v>
      </c>
      <c r="U189" s="485">
        <f>INDEX('CAT-3'!$1:$1048576,'FAR Working'!S189,'FAR Working'!T189)</f>
        <v>87</v>
      </c>
      <c r="V189" s="485">
        <f>MATCH($V$6,'CAT-3'!$1:$1,0)</f>
        <v>90</v>
      </c>
      <c r="W189" s="485">
        <f>INDEX('CAT-3'!$1:$1048576,'FAR Working'!S189,'FAR Working'!V189)</f>
        <v>87</v>
      </c>
      <c r="X189" s="498">
        <f>W189/U189</f>
        <v>1</v>
      </c>
      <c r="Y189" s="514" t="s">
        <v>1825</v>
      </c>
      <c r="Z189" s="485">
        <f>MATCH(Y189,'Cat-4'!$A:$A,0)</f>
        <v>644</v>
      </c>
      <c r="AA189" s="485">
        <f>MATCH($AA$6,'Cat-4'!$1:$1,0)</f>
        <v>4</v>
      </c>
      <c r="AB189" s="485">
        <f>INDEX('Cat-4'!$1:$1048576,'FAR Working'!Z189,'FAR Working'!AA189)</f>
        <v>95.5</v>
      </c>
      <c r="AC189" s="485">
        <f>MATCH($AC$6,'Cat-4'!$1:$1,0)</f>
        <v>131</v>
      </c>
      <c r="AD189" s="485">
        <f>INDEX('Cat-4'!$1:$1048576,'FAR Working'!Z189,'FAR Working'!AC189)</f>
        <v>134.9</v>
      </c>
      <c r="AE189" s="498">
        <f>AD189/AB189</f>
        <v>1.412565445026178</v>
      </c>
      <c r="AF189" s="498">
        <f>AE189*X189</f>
        <v>1.412565445026178</v>
      </c>
      <c r="AG189" s="601">
        <f t="shared" si="95"/>
        <v>13</v>
      </c>
      <c r="AH189" s="584">
        <f t="shared" si="96"/>
        <v>3</v>
      </c>
      <c r="AI189" s="557">
        <f>INDEX('EL SV'!$K$3:$O$40,MATCH(Y189,'EL SV'!$O$3:$O$40,0),MATCH(IF(F189&gt;2000000,"A",IF(F189&gt;100000,"B",IF(F189&gt;100000,"C","D"))),'EL SV'!$K$3:$O$3,0))</f>
        <v>0.98</v>
      </c>
      <c r="AJ189" s="600">
        <f t="shared" si="97"/>
        <v>1.412565445026178</v>
      </c>
      <c r="AK189" s="599">
        <f t="shared" si="98"/>
        <v>61234.712041884814</v>
      </c>
      <c r="AL189" s="599">
        <f t="shared" si="99"/>
        <v>60010.017801047114</v>
      </c>
      <c r="AM189" s="599">
        <f t="shared" si="100"/>
        <v>1224.6942408376999</v>
      </c>
      <c r="AN189" s="606">
        <v>0.2</v>
      </c>
      <c r="AO189" s="499">
        <f t="shared" si="101"/>
        <v>979.75539267015995</v>
      </c>
    </row>
    <row r="190" spans="2:41" ht="15">
      <c r="B190" s="458">
        <v>184</v>
      </c>
      <c r="C190" s="490" t="s">
        <v>527</v>
      </c>
      <c r="D190" s="458" t="s">
        <v>225</v>
      </c>
      <c r="E190" s="477"/>
      <c r="F190" s="486">
        <v>41053</v>
      </c>
      <c r="G190" s="477">
        <v>42889</v>
      </c>
      <c r="H190" s="477">
        <v>5</v>
      </c>
      <c r="I190" s="477">
        <v>2144</v>
      </c>
      <c r="J190" s="509">
        <f t="shared" si="85"/>
        <v>41030</v>
      </c>
      <c r="Y190" s="514" t="s">
        <v>1863</v>
      </c>
      <c r="Z190" s="481">
        <f>MATCH(Y190,'Cat-4'!$A:$A,0)</f>
        <v>663</v>
      </c>
      <c r="AA190" s="481">
        <f>MATCH(J190,'Cat-4'!$1:$1,0)</f>
        <v>5</v>
      </c>
      <c r="AB190" s="481">
        <f>INDEX('Cat-4'!$1:$1048576,'FAR Working'!Z190,'FAR Working'!AA190)</f>
        <v>102.7</v>
      </c>
      <c r="AC190" s="481">
        <f>MATCH($AC$6,'Cat-4'!$1:$1,0)</f>
        <v>131</v>
      </c>
      <c r="AD190" s="481">
        <f>INDEX('Cat-4'!$1:$1048576,'FAR Working'!Z190,'FAR Working'!AC190)</f>
        <v>101.6</v>
      </c>
      <c r="AE190" s="561">
        <f>AD190/AB190</f>
        <v>0.9892891918208373</v>
      </c>
      <c r="AF190" s="583">
        <f>AE190</f>
        <v>0.9892891918208373</v>
      </c>
      <c r="AG190" s="601">
        <f t="shared" si="95"/>
        <v>10</v>
      </c>
      <c r="AH190" s="584">
        <f t="shared" si="96"/>
        <v>5</v>
      </c>
      <c r="AI190" s="557">
        <f>INDEX('EL SV'!$K$3:$O$40,MATCH(Y190,'EL SV'!$O$3:$O$40,0),MATCH(IF(F190&gt;2000000,"A",IF(F190&gt;100000,"B",IF(F190&gt;100000,"C","D"))),'EL SV'!$K$3:$O$3,0))</f>
        <v>0.98</v>
      </c>
      <c r="AJ190" s="600">
        <f t="shared" si="97"/>
        <v>0.9892891918208373</v>
      </c>
      <c r="AK190" s="599">
        <f t="shared" si="98"/>
        <v>42429.624148003888</v>
      </c>
      <c r="AL190" s="599">
        <f t="shared" si="99"/>
        <v>41581.031665043811</v>
      </c>
      <c r="AM190" s="599">
        <f t="shared" si="100"/>
        <v>848.59248296007718</v>
      </c>
      <c r="AN190" s="606">
        <v>0.2</v>
      </c>
      <c r="AO190" s="499">
        <f t="shared" si="101"/>
        <v>678.87398636806176</v>
      </c>
    </row>
    <row r="191" spans="2:41" ht="25.5">
      <c r="B191" s="458">
        <v>186</v>
      </c>
      <c r="C191" s="490" t="s">
        <v>526</v>
      </c>
      <c r="D191" s="462" t="s">
        <v>291</v>
      </c>
      <c r="E191" s="463"/>
      <c r="F191" s="486">
        <v>40952</v>
      </c>
      <c r="G191" s="461">
        <v>42855</v>
      </c>
      <c r="H191" s="461">
        <v>15</v>
      </c>
      <c r="I191" s="461">
        <v>15421.729741633022</v>
      </c>
      <c r="J191" s="509">
        <f t="shared" si="85"/>
        <v>40940</v>
      </c>
      <c r="R191" s="524" t="s">
        <v>3154</v>
      </c>
      <c r="S191" s="485">
        <f>MATCH(R191,'CAT-3'!$A:$A,0)</f>
        <v>642</v>
      </c>
      <c r="T191" s="485">
        <f>MATCH($J$9,'CAT-3'!$1:$1,0)</f>
        <v>89</v>
      </c>
      <c r="U191" s="485">
        <f>INDEX('CAT-3'!$1:$1048576,'FAR Working'!S191,'FAR Working'!T191)</f>
        <v>126.3</v>
      </c>
      <c r="V191" s="485">
        <f>MATCH($V$6,'CAT-3'!$1:$1,0)</f>
        <v>90</v>
      </c>
      <c r="W191" s="485">
        <f>INDEX('CAT-3'!$1:$1048576,'FAR Working'!S191,'FAR Working'!V191)</f>
        <v>126.4</v>
      </c>
      <c r="X191" s="498">
        <f t="shared" ref="X191:X194" si="119">W191/U191</f>
        <v>1.0007917656373715</v>
      </c>
      <c r="Y191" s="514" t="s">
        <v>1981</v>
      </c>
      <c r="Z191" s="485">
        <f>MATCH(Y191,'Cat-4'!$A:$A,0)</f>
        <v>722</v>
      </c>
      <c r="AA191" s="485">
        <f>MATCH($AA$6,'Cat-4'!$1:$1,0)</f>
        <v>4</v>
      </c>
      <c r="AB191" s="485">
        <f>INDEX('Cat-4'!$1:$1048576,'FAR Working'!Z191,'FAR Working'!AA191)</f>
        <v>102.2</v>
      </c>
      <c r="AC191" s="485">
        <f>MATCH($AC$6,'Cat-4'!$1:$1,0)</f>
        <v>131</v>
      </c>
      <c r="AD191" s="485">
        <f>INDEX('Cat-4'!$1:$1048576,'FAR Working'!Z191,'FAR Working'!AC191)</f>
        <v>126.6</v>
      </c>
      <c r="AE191" s="498">
        <f t="shared" ref="AE191:AE194" si="120">AD191/AB191</f>
        <v>1.2387475538160468</v>
      </c>
      <c r="AF191" s="498">
        <f t="shared" ref="AF191:AF194" si="121">AE191*X191</f>
        <v>1.2397283515625364</v>
      </c>
      <c r="AG191" s="601">
        <f t="shared" si="95"/>
        <v>10</v>
      </c>
      <c r="AH191" s="584">
        <f t="shared" si="96"/>
        <v>15</v>
      </c>
      <c r="AI191" s="557">
        <f>INDEX('EL SV'!$K$3:$O$40,MATCH(Y191,'EL SV'!$O$3:$O$40,0),MATCH(IF(F191&gt;2000000,"A",IF(F191&gt;100000,"B",IF(F191&gt;100000,"C","D"))),'EL SV'!$K$3:$O$3,0))</f>
        <v>0.95</v>
      </c>
      <c r="AJ191" s="600">
        <f t="shared" si="97"/>
        <v>1.2397283515625364</v>
      </c>
      <c r="AK191" s="599">
        <f t="shared" si="98"/>
        <v>53128.558506212496</v>
      </c>
      <c r="AL191" s="599">
        <f t="shared" si="99"/>
        <v>33648.087053934578</v>
      </c>
      <c r="AM191" s="599">
        <f t="shared" si="100"/>
        <v>19480.471452277918</v>
      </c>
      <c r="AN191" s="606">
        <v>0.2</v>
      </c>
      <c r="AO191" s="499">
        <f t="shared" si="101"/>
        <v>15584.377161822335</v>
      </c>
    </row>
    <row r="192" spans="2:41" ht="15">
      <c r="B192" s="458">
        <v>187</v>
      </c>
      <c r="C192" s="490" t="s">
        <v>526</v>
      </c>
      <c r="D192" s="462" t="s">
        <v>295</v>
      </c>
      <c r="E192" s="463" t="s">
        <v>474</v>
      </c>
      <c r="F192" s="486">
        <v>40952</v>
      </c>
      <c r="G192" s="461">
        <v>42855</v>
      </c>
      <c r="H192" s="461">
        <v>15</v>
      </c>
      <c r="I192" s="461">
        <v>15421.729741633022</v>
      </c>
      <c r="J192" s="509">
        <f t="shared" si="85"/>
        <v>40940</v>
      </c>
      <c r="R192" s="524" t="s">
        <v>3154</v>
      </c>
      <c r="S192" s="485">
        <f>MATCH(R192,'CAT-3'!$A:$A,0)</f>
        <v>642</v>
      </c>
      <c r="T192" s="485">
        <f>MATCH($J$9,'CAT-3'!$1:$1,0)</f>
        <v>89</v>
      </c>
      <c r="U192" s="485">
        <f>INDEX('CAT-3'!$1:$1048576,'FAR Working'!S192,'FAR Working'!T192)</f>
        <v>126.3</v>
      </c>
      <c r="V192" s="485">
        <f>MATCH($V$6,'CAT-3'!$1:$1,0)</f>
        <v>90</v>
      </c>
      <c r="W192" s="485">
        <f>INDEX('CAT-3'!$1:$1048576,'FAR Working'!S192,'FAR Working'!V192)</f>
        <v>126.4</v>
      </c>
      <c r="X192" s="498">
        <f t="shared" si="119"/>
        <v>1.0007917656373715</v>
      </c>
      <c r="Y192" s="514" t="s">
        <v>1981</v>
      </c>
      <c r="Z192" s="485">
        <f>MATCH(Y192,'Cat-4'!$A:$A,0)</f>
        <v>722</v>
      </c>
      <c r="AA192" s="485">
        <f>MATCH($AA$6,'Cat-4'!$1:$1,0)</f>
        <v>4</v>
      </c>
      <c r="AB192" s="485">
        <f>INDEX('Cat-4'!$1:$1048576,'FAR Working'!Z192,'FAR Working'!AA192)</f>
        <v>102.2</v>
      </c>
      <c r="AC192" s="485">
        <f>MATCH($AC$6,'Cat-4'!$1:$1,0)</f>
        <v>131</v>
      </c>
      <c r="AD192" s="485">
        <f>INDEX('Cat-4'!$1:$1048576,'FAR Working'!Z192,'FAR Working'!AC192)</f>
        <v>126.6</v>
      </c>
      <c r="AE192" s="498">
        <f t="shared" si="120"/>
        <v>1.2387475538160468</v>
      </c>
      <c r="AF192" s="498">
        <f t="shared" si="121"/>
        <v>1.2397283515625364</v>
      </c>
      <c r="AG192" s="601">
        <f t="shared" si="95"/>
        <v>10</v>
      </c>
      <c r="AH192" s="584">
        <f t="shared" si="96"/>
        <v>15</v>
      </c>
      <c r="AI192" s="557">
        <f>INDEX('EL SV'!$K$3:$O$40,MATCH(Y192,'EL SV'!$O$3:$O$40,0),MATCH(IF(F192&gt;2000000,"A",IF(F192&gt;100000,"B",IF(F192&gt;100000,"C","D"))),'EL SV'!$K$3:$O$3,0))</f>
        <v>0.95</v>
      </c>
      <c r="AJ192" s="600">
        <f t="shared" si="97"/>
        <v>1.2397283515625364</v>
      </c>
      <c r="AK192" s="599">
        <f t="shared" si="98"/>
        <v>53128.558506212496</v>
      </c>
      <c r="AL192" s="599">
        <f t="shared" si="99"/>
        <v>33648.087053934578</v>
      </c>
      <c r="AM192" s="599">
        <f t="shared" si="100"/>
        <v>19480.471452277918</v>
      </c>
      <c r="AN192" s="606">
        <v>0.2</v>
      </c>
      <c r="AO192" s="499">
        <f t="shared" si="101"/>
        <v>15584.377161822335</v>
      </c>
    </row>
    <row r="193" spans="2:41" ht="15">
      <c r="B193" s="458">
        <v>188</v>
      </c>
      <c r="C193" s="490" t="s">
        <v>527</v>
      </c>
      <c r="D193" s="458" t="s">
        <v>226</v>
      </c>
      <c r="E193" s="477"/>
      <c r="F193" s="486">
        <v>40684</v>
      </c>
      <c r="G193" s="477">
        <v>41500</v>
      </c>
      <c r="H193" s="477">
        <v>5</v>
      </c>
      <c r="I193" s="477">
        <v>2075</v>
      </c>
      <c r="J193" s="509">
        <f t="shared" si="85"/>
        <v>40664</v>
      </c>
      <c r="R193" s="524" t="s">
        <v>1955</v>
      </c>
      <c r="S193" s="485">
        <f>MATCH(R193,'CAT-3'!$A:$A,0)</f>
        <v>687</v>
      </c>
      <c r="T193" s="485">
        <f>MATCH($J$9,'CAT-3'!$1:$1,0)</f>
        <v>89</v>
      </c>
      <c r="U193" s="485">
        <f>INDEX('CAT-3'!$1:$1048576,'FAR Working'!S193,'FAR Working'!T193)</f>
        <v>118.3</v>
      </c>
      <c r="V193" s="485">
        <f>MATCH($V$6,'CAT-3'!$1:$1,0)</f>
        <v>90</v>
      </c>
      <c r="W193" s="485">
        <f>INDEX('CAT-3'!$1:$1048576,'FAR Working'!S193,'FAR Working'!V193)</f>
        <v>118.3</v>
      </c>
      <c r="X193" s="498">
        <f t="shared" si="119"/>
        <v>1</v>
      </c>
      <c r="Y193" s="514" t="s">
        <v>1955</v>
      </c>
      <c r="Z193" s="485">
        <f>MATCH(Y193,'Cat-4'!$A:$A,0)</f>
        <v>709</v>
      </c>
      <c r="AA193" s="485">
        <f>MATCH($AA$6,'Cat-4'!$1:$1,0)</f>
        <v>4</v>
      </c>
      <c r="AB193" s="485">
        <f>INDEX('Cat-4'!$1:$1048576,'FAR Working'!Z193,'FAR Working'!AA193)</f>
        <v>101.5</v>
      </c>
      <c r="AC193" s="485">
        <f>MATCH($AC$6,'Cat-4'!$1:$1,0)</f>
        <v>131</v>
      </c>
      <c r="AD193" s="485">
        <f>INDEX('Cat-4'!$1:$1048576,'FAR Working'!Z193,'FAR Working'!AC193)</f>
        <v>131.69999999999999</v>
      </c>
      <c r="AE193" s="498">
        <f t="shared" si="120"/>
        <v>1.2975369458128079</v>
      </c>
      <c r="AF193" s="498">
        <f t="shared" si="121"/>
        <v>1.2975369458128079</v>
      </c>
      <c r="AG193" s="601">
        <f t="shared" si="95"/>
        <v>11</v>
      </c>
      <c r="AH193" s="584">
        <f t="shared" si="96"/>
        <v>5</v>
      </c>
      <c r="AI193" s="557">
        <f>INDEX('EL SV'!$K$3:$O$40,MATCH(Y193,'EL SV'!$O$3:$O$40,0),MATCH(IF(F193&gt;2000000,"A",IF(F193&gt;100000,"B",IF(F193&gt;100000,"C","D"))),'EL SV'!$K$3:$O$3,0))</f>
        <v>0.95</v>
      </c>
      <c r="AJ193" s="600">
        <f t="shared" si="97"/>
        <v>1.2975369458128079</v>
      </c>
      <c r="AK193" s="599">
        <f t="shared" si="98"/>
        <v>53847.783251231529</v>
      </c>
      <c r="AL193" s="599">
        <f t="shared" si="99"/>
        <v>51155.394088669957</v>
      </c>
      <c r="AM193" s="599">
        <f t="shared" si="100"/>
        <v>2692.3891625615724</v>
      </c>
      <c r="AN193" s="606">
        <v>0.2</v>
      </c>
      <c r="AO193" s="499">
        <f t="shared" si="101"/>
        <v>2153.9113300492581</v>
      </c>
    </row>
    <row r="194" spans="2:41" ht="15">
      <c r="B194" s="458">
        <v>189</v>
      </c>
      <c r="C194" s="490" t="s">
        <v>138</v>
      </c>
      <c r="D194" s="458" t="s">
        <v>156</v>
      </c>
      <c r="E194" s="458"/>
      <c r="F194" s="486">
        <v>40952</v>
      </c>
      <c r="G194" s="478">
        <v>39936</v>
      </c>
      <c r="H194" s="477">
        <v>10</v>
      </c>
      <c r="I194" s="478">
        <v>1997</v>
      </c>
      <c r="J194" s="509">
        <f t="shared" si="85"/>
        <v>40940</v>
      </c>
      <c r="R194" s="524" t="s">
        <v>3127</v>
      </c>
      <c r="S194" s="485">
        <f>MATCH(R194,'CAT-3'!$A:$A,0)</f>
        <v>628</v>
      </c>
      <c r="T194" s="485">
        <f>MATCH($J$9,'CAT-3'!$1:$1,0)</f>
        <v>89</v>
      </c>
      <c r="U194" s="485">
        <f>INDEX('CAT-3'!$1:$1048576,'FAR Working'!S194,'FAR Working'!T194)</f>
        <v>138.30000000000001</v>
      </c>
      <c r="V194" s="485">
        <f>MATCH($V$6,'CAT-3'!$1:$1,0)</f>
        <v>90</v>
      </c>
      <c r="W194" s="485">
        <f>INDEX('CAT-3'!$1:$1048576,'FAR Working'!S194,'FAR Working'!V194)</f>
        <v>138.4</v>
      </c>
      <c r="X194" s="498">
        <f t="shared" si="119"/>
        <v>1.0007230657989876</v>
      </c>
      <c r="Y194" s="514" t="s">
        <v>2223</v>
      </c>
      <c r="Z194" s="485">
        <f>MATCH(Y194,'Cat-4'!$A:$A,0)</f>
        <v>843</v>
      </c>
      <c r="AA194" s="485">
        <f>MATCH($AA$6,'Cat-4'!$1:$1,0)</f>
        <v>4</v>
      </c>
      <c r="AB194" s="485">
        <f>INDEX('Cat-4'!$1:$1048576,'FAR Working'!Z194,'FAR Working'!AA194)</f>
        <v>103.9</v>
      </c>
      <c r="AC194" s="485">
        <f>MATCH($AC$6,'Cat-4'!$1:$1,0)</f>
        <v>131</v>
      </c>
      <c r="AD194" s="485">
        <f>INDEX('Cat-4'!$1:$1048576,'FAR Working'!Z194,'FAR Working'!AC194)</f>
        <v>156.1</v>
      </c>
      <c r="AE194" s="498">
        <f t="shared" si="120"/>
        <v>1.5024061597690086</v>
      </c>
      <c r="AF194" s="498">
        <f t="shared" si="121"/>
        <v>1.5034924982793259</v>
      </c>
      <c r="AG194" s="601">
        <f t="shared" si="95"/>
        <v>10</v>
      </c>
      <c r="AH194" s="584">
        <f t="shared" si="96"/>
        <v>10</v>
      </c>
      <c r="AI194" s="557">
        <f>INDEX('EL SV'!$K$3:$O$40,MATCH(Y194,'EL SV'!$O$3:$O$40,0),MATCH(IF(F194&gt;2000000,"A",IF(F194&gt;100000,"B",IF(F194&gt;100000,"C","D"))),'EL SV'!$K$3:$O$3,0))</f>
        <v>1</v>
      </c>
      <c r="AJ194" s="600">
        <f t="shared" si="97"/>
        <v>1.5034924982793259</v>
      </c>
      <c r="AK194" s="599">
        <f t="shared" si="98"/>
        <v>60043.476411283154</v>
      </c>
      <c r="AL194" s="599">
        <f t="shared" si="99"/>
        <v>60043.476411283154</v>
      </c>
      <c r="AM194" s="599">
        <f t="shared" si="100"/>
        <v>0</v>
      </c>
      <c r="AN194" s="606">
        <v>0.2</v>
      </c>
      <c r="AO194" s="499">
        <f t="shared" si="101"/>
        <v>0</v>
      </c>
    </row>
    <row r="195" spans="2:41" ht="15">
      <c r="B195" s="458">
        <v>190</v>
      </c>
      <c r="C195" s="490" t="s">
        <v>529</v>
      </c>
      <c r="D195" s="490" t="s">
        <v>366</v>
      </c>
      <c r="E195" s="510"/>
      <c r="F195" s="486">
        <v>42947</v>
      </c>
      <c r="G195" s="478">
        <v>38990</v>
      </c>
      <c r="H195" s="477">
        <v>3</v>
      </c>
      <c r="I195" s="478">
        <v>1950.0045662100019</v>
      </c>
      <c r="J195" s="509">
        <f t="shared" si="85"/>
        <v>42917</v>
      </c>
      <c r="Y195" s="514" t="s">
        <v>1827</v>
      </c>
      <c r="Z195" s="481">
        <f>MATCH(Y195,'Cat-4'!$A:$A,0)</f>
        <v>645</v>
      </c>
      <c r="AA195" s="481">
        <f>MATCH(J195,'Cat-4'!$1:$1,0)</f>
        <v>67</v>
      </c>
      <c r="AB195" s="481">
        <f>INDEX('Cat-4'!$1:$1048576,'FAR Working'!Z195,'FAR Working'!AA195)</f>
        <v>115.6</v>
      </c>
      <c r="AC195" s="481">
        <f>MATCH($AC$6,'Cat-4'!$1:$1,0)</f>
        <v>131</v>
      </c>
      <c r="AD195" s="481">
        <f>INDEX('Cat-4'!$1:$1048576,'FAR Working'!Z195,'FAR Working'!AC195)</f>
        <v>115.6</v>
      </c>
      <c r="AE195" s="561">
        <f>AD195/AB195</f>
        <v>1</v>
      </c>
      <c r="AF195" s="583">
        <f>AE195</f>
        <v>1</v>
      </c>
      <c r="AG195" s="601">
        <f t="shared" si="95"/>
        <v>5</v>
      </c>
      <c r="AH195" s="584">
        <f t="shared" si="96"/>
        <v>3</v>
      </c>
      <c r="AI195" s="557">
        <f>INDEX('EL SV'!$K$3:$O$40,MATCH(Y195,'EL SV'!$O$3:$O$40,0),MATCH(IF(F195&gt;2000000,"A",IF(F195&gt;100000,"B",IF(F195&gt;100000,"C","D"))),'EL SV'!$K$3:$O$3,0))</f>
        <v>0.98</v>
      </c>
      <c r="AJ195" s="600">
        <f t="shared" si="97"/>
        <v>1</v>
      </c>
      <c r="AK195" s="599">
        <f t="shared" si="98"/>
        <v>38990</v>
      </c>
      <c r="AL195" s="599">
        <f t="shared" si="99"/>
        <v>38210.199999999997</v>
      </c>
      <c r="AM195" s="599">
        <f t="shared" si="100"/>
        <v>779.80000000000291</v>
      </c>
      <c r="AN195" s="606">
        <v>0.2</v>
      </c>
      <c r="AO195" s="499">
        <f t="shared" si="101"/>
        <v>623.84000000000242</v>
      </c>
    </row>
    <row r="196" spans="2:41" ht="15">
      <c r="B196" s="458">
        <v>191</v>
      </c>
      <c r="C196" s="490" t="s">
        <v>138</v>
      </c>
      <c r="D196" s="458" t="s">
        <v>167</v>
      </c>
      <c r="E196" s="458"/>
      <c r="F196" s="486">
        <v>40952</v>
      </c>
      <c r="G196" s="478">
        <v>38890</v>
      </c>
      <c r="H196" s="477">
        <v>10</v>
      </c>
      <c r="I196" s="478">
        <v>1945</v>
      </c>
      <c r="J196" s="509">
        <f t="shared" si="85"/>
        <v>40940</v>
      </c>
      <c r="R196" s="524" t="s">
        <v>3127</v>
      </c>
      <c r="S196" s="485">
        <f>MATCH(R196,'CAT-3'!$A:$A,0)</f>
        <v>628</v>
      </c>
      <c r="T196" s="485">
        <f>MATCH($J$9,'CAT-3'!$1:$1,0)</f>
        <v>89</v>
      </c>
      <c r="U196" s="485">
        <f>INDEX('CAT-3'!$1:$1048576,'FAR Working'!S196,'FAR Working'!T196)</f>
        <v>138.30000000000001</v>
      </c>
      <c r="V196" s="485">
        <f>MATCH($V$6,'CAT-3'!$1:$1,0)</f>
        <v>90</v>
      </c>
      <c r="W196" s="485">
        <f>INDEX('CAT-3'!$1:$1048576,'FAR Working'!S196,'FAR Working'!V196)</f>
        <v>138.4</v>
      </c>
      <c r="X196" s="498">
        <f t="shared" ref="X196:X197" si="122">W196/U196</f>
        <v>1.0007230657989876</v>
      </c>
      <c r="Y196" s="514" t="s">
        <v>2223</v>
      </c>
      <c r="Z196" s="485">
        <f>MATCH(Y196,'Cat-4'!$A:$A,0)</f>
        <v>843</v>
      </c>
      <c r="AA196" s="485">
        <f>MATCH($AA$6,'Cat-4'!$1:$1,0)</f>
        <v>4</v>
      </c>
      <c r="AB196" s="485">
        <f>INDEX('Cat-4'!$1:$1048576,'FAR Working'!Z196,'FAR Working'!AA196)</f>
        <v>103.9</v>
      </c>
      <c r="AC196" s="485">
        <f>MATCH($AC$6,'Cat-4'!$1:$1,0)</f>
        <v>131</v>
      </c>
      <c r="AD196" s="485">
        <f>INDEX('Cat-4'!$1:$1048576,'FAR Working'!Z196,'FAR Working'!AC196)</f>
        <v>156.1</v>
      </c>
      <c r="AE196" s="498">
        <f t="shared" ref="AE196:AE202" si="123">AD196/AB196</f>
        <v>1.5024061597690086</v>
      </c>
      <c r="AF196" s="498">
        <f t="shared" ref="AF196:AF197" si="124">AE196*X196</f>
        <v>1.5034924982793259</v>
      </c>
      <c r="AG196" s="601">
        <f t="shared" si="95"/>
        <v>10</v>
      </c>
      <c r="AH196" s="584">
        <f t="shared" si="96"/>
        <v>10</v>
      </c>
      <c r="AI196" s="557">
        <f>INDEX('EL SV'!$K$3:$O$40,MATCH(Y196,'EL SV'!$O$3:$O$40,0),MATCH(IF(F196&gt;2000000,"A",IF(F196&gt;100000,"B",IF(F196&gt;100000,"C","D"))),'EL SV'!$K$3:$O$3,0))</f>
        <v>1</v>
      </c>
      <c r="AJ196" s="600">
        <f t="shared" si="97"/>
        <v>1.5034924982793259</v>
      </c>
      <c r="AK196" s="599">
        <f t="shared" si="98"/>
        <v>58470.823258082979</v>
      </c>
      <c r="AL196" s="599">
        <f t="shared" si="99"/>
        <v>58470.823258082979</v>
      </c>
      <c r="AM196" s="599">
        <f t="shared" si="100"/>
        <v>0</v>
      </c>
      <c r="AN196" s="606">
        <v>0.2</v>
      </c>
      <c r="AO196" s="499">
        <f t="shared" si="101"/>
        <v>0</v>
      </c>
    </row>
    <row r="197" spans="2:41" ht="15">
      <c r="B197" s="458">
        <v>192</v>
      </c>
      <c r="C197" s="490" t="s">
        <v>138</v>
      </c>
      <c r="D197" s="458" t="s">
        <v>163</v>
      </c>
      <c r="E197" s="458"/>
      <c r="F197" s="486">
        <v>40952</v>
      </c>
      <c r="G197" s="478">
        <v>38648</v>
      </c>
      <c r="H197" s="477">
        <v>10</v>
      </c>
      <c r="I197" s="478">
        <v>1932</v>
      </c>
      <c r="J197" s="509">
        <f t="shared" si="85"/>
        <v>40940</v>
      </c>
      <c r="R197" s="524" t="s">
        <v>3127</v>
      </c>
      <c r="S197" s="485">
        <f>MATCH(R197,'CAT-3'!$A:$A,0)</f>
        <v>628</v>
      </c>
      <c r="T197" s="485">
        <f>MATCH($J$9,'CAT-3'!$1:$1,0)</f>
        <v>89</v>
      </c>
      <c r="U197" s="485">
        <f>INDEX('CAT-3'!$1:$1048576,'FAR Working'!S197,'FAR Working'!T197)</f>
        <v>138.30000000000001</v>
      </c>
      <c r="V197" s="485">
        <f>MATCH($V$6,'CAT-3'!$1:$1,0)</f>
        <v>90</v>
      </c>
      <c r="W197" s="485">
        <f>INDEX('CAT-3'!$1:$1048576,'FAR Working'!S197,'FAR Working'!V197)</f>
        <v>138.4</v>
      </c>
      <c r="X197" s="498">
        <f t="shared" si="122"/>
        <v>1.0007230657989876</v>
      </c>
      <c r="Y197" s="514" t="s">
        <v>2223</v>
      </c>
      <c r="Z197" s="485">
        <f>MATCH(Y197,'Cat-4'!$A:$A,0)</f>
        <v>843</v>
      </c>
      <c r="AA197" s="485">
        <f>MATCH($AA$6,'Cat-4'!$1:$1,0)</f>
        <v>4</v>
      </c>
      <c r="AB197" s="485">
        <f>INDEX('Cat-4'!$1:$1048576,'FAR Working'!Z197,'FAR Working'!AA197)</f>
        <v>103.9</v>
      </c>
      <c r="AC197" s="485">
        <f>MATCH($AC$6,'Cat-4'!$1:$1,0)</f>
        <v>131</v>
      </c>
      <c r="AD197" s="485">
        <f>INDEX('Cat-4'!$1:$1048576,'FAR Working'!Z197,'FAR Working'!AC197)</f>
        <v>156.1</v>
      </c>
      <c r="AE197" s="498">
        <f t="shared" si="123"/>
        <v>1.5024061597690086</v>
      </c>
      <c r="AF197" s="498">
        <f t="shared" si="124"/>
        <v>1.5034924982793259</v>
      </c>
      <c r="AG197" s="601">
        <f t="shared" si="95"/>
        <v>10</v>
      </c>
      <c r="AH197" s="584">
        <f t="shared" si="96"/>
        <v>10</v>
      </c>
      <c r="AI197" s="557">
        <f>INDEX('EL SV'!$K$3:$O$40,MATCH(Y197,'EL SV'!$O$3:$O$40,0),MATCH(IF(F197&gt;2000000,"A",IF(F197&gt;100000,"B",IF(F197&gt;100000,"C","D"))),'EL SV'!$K$3:$O$3,0))</f>
        <v>1</v>
      </c>
      <c r="AJ197" s="600">
        <f t="shared" si="97"/>
        <v>1.5034924982793259</v>
      </c>
      <c r="AK197" s="599">
        <f t="shared" si="98"/>
        <v>58106.978073499384</v>
      </c>
      <c r="AL197" s="599">
        <f t="shared" si="99"/>
        <v>58106.978073499384</v>
      </c>
      <c r="AM197" s="599">
        <f t="shared" si="100"/>
        <v>0</v>
      </c>
      <c r="AN197" s="606">
        <v>0.2</v>
      </c>
      <c r="AO197" s="499">
        <f t="shared" si="101"/>
        <v>0</v>
      </c>
    </row>
    <row r="198" spans="2:41" ht="15">
      <c r="B198" s="458">
        <v>193</v>
      </c>
      <c r="C198" s="490" t="s">
        <v>527</v>
      </c>
      <c r="D198" s="490" t="s">
        <v>368</v>
      </c>
      <c r="E198" s="477"/>
      <c r="F198" s="488">
        <v>42901</v>
      </c>
      <c r="G198" s="477">
        <v>37500</v>
      </c>
      <c r="H198" s="477">
        <v>5</v>
      </c>
      <c r="I198" s="477">
        <v>3339.0410958904104</v>
      </c>
      <c r="J198" s="509">
        <f t="shared" si="85"/>
        <v>42887</v>
      </c>
      <c r="Y198" s="514" t="s">
        <v>1843</v>
      </c>
      <c r="Z198" s="481">
        <f>MATCH(Y198,'Cat-4'!$A:$A,0)</f>
        <v>653</v>
      </c>
      <c r="AA198" s="481">
        <f>MATCH(J198,'Cat-4'!$1:$1,0)</f>
        <v>66</v>
      </c>
      <c r="AB198" s="481">
        <f>INDEX('Cat-4'!$1:$1048576,'FAR Working'!Z198,'FAR Working'!AA198)</f>
        <v>114.3</v>
      </c>
      <c r="AC198" s="481">
        <f>MATCH($AC$6,'Cat-4'!$1:$1,0)</f>
        <v>131</v>
      </c>
      <c r="AD198" s="481">
        <f>INDEX('Cat-4'!$1:$1048576,'FAR Working'!Z198,'FAR Working'!AC198)</f>
        <v>120.4</v>
      </c>
      <c r="AE198" s="561">
        <f t="shared" si="123"/>
        <v>1.0533683289588802</v>
      </c>
      <c r="AF198" s="583">
        <f t="shared" ref="AF198:AF202" si="125">AE198</f>
        <v>1.0533683289588802</v>
      </c>
      <c r="AG198" s="601">
        <f t="shared" si="95"/>
        <v>5</v>
      </c>
      <c r="AH198" s="584">
        <f t="shared" si="96"/>
        <v>5</v>
      </c>
      <c r="AI198" s="557">
        <f>INDEX('EL SV'!$K$3:$O$40,MATCH(Y198,'EL SV'!$O$3:$O$40,0),MATCH(IF(F198&gt;2000000,"A",IF(F198&gt;100000,"B",IF(F198&gt;100000,"C","D"))),'EL SV'!$K$3:$O$3,0))</f>
        <v>0.9</v>
      </c>
      <c r="AJ198" s="600">
        <f t="shared" si="97"/>
        <v>1.0533683289588802</v>
      </c>
      <c r="AK198" s="599">
        <f t="shared" si="98"/>
        <v>39501.312335958006</v>
      </c>
      <c r="AL198" s="599">
        <f t="shared" si="99"/>
        <v>35551.181102362199</v>
      </c>
      <c r="AM198" s="599">
        <f t="shared" si="100"/>
        <v>3950.1312335958064</v>
      </c>
      <c r="AN198" s="606">
        <v>0.2</v>
      </c>
      <c r="AO198" s="499">
        <f t="shared" si="101"/>
        <v>3160.1049868766454</v>
      </c>
    </row>
    <row r="199" spans="2:41" ht="15">
      <c r="B199" s="458">
        <v>194</v>
      </c>
      <c r="C199" s="490" t="s">
        <v>527</v>
      </c>
      <c r="D199" s="458" t="s">
        <v>231</v>
      </c>
      <c r="E199" s="477"/>
      <c r="F199" s="486">
        <v>41510</v>
      </c>
      <c r="G199" s="477">
        <v>36850</v>
      </c>
      <c r="H199" s="477">
        <v>5</v>
      </c>
      <c r="I199" s="477">
        <v>1843</v>
      </c>
      <c r="J199" s="509">
        <f t="shared" si="85"/>
        <v>41487</v>
      </c>
      <c r="Y199" s="514" t="s">
        <v>2223</v>
      </c>
      <c r="Z199" s="481">
        <f>MATCH(Y199,'Cat-4'!$A:$A,0)</f>
        <v>843</v>
      </c>
      <c r="AA199" s="481">
        <f>MATCH(J199,'Cat-4'!$1:$1,0)</f>
        <v>20</v>
      </c>
      <c r="AB199" s="481">
        <f>INDEX('Cat-4'!$1:$1048576,'FAR Working'!Z199,'FAR Working'!AA199)</f>
        <v>110.3</v>
      </c>
      <c r="AC199" s="481">
        <f>MATCH($AC$6,'Cat-4'!$1:$1,0)</f>
        <v>131</v>
      </c>
      <c r="AD199" s="481">
        <f>INDEX('Cat-4'!$1:$1048576,'FAR Working'!Z199,'FAR Working'!AC199)</f>
        <v>156.1</v>
      </c>
      <c r="AE199" s="561">
        <f t="shared" si="123"/>
        <v>1.415231187669991</v>
      </c>
      <c r="AF199" s="583">
        <f t="shared" si="125"/>
        <v>1.415231187669991</v>
      </c>
      <c r="AG199" s="601">
        <f t="shared" si="95"/>
        <v>9</v>
      </c>
      <c r="AH199" s="584">
        <f t="shared" si="96"/>
        <v>5</v>
      </c>
      <c r="AI199" s="557">
        <f>INDEX('EL SV'!$K$3:$O$40,MATCH(Y199,'EL SV'!$O$3:$O$40,0),MATCH(IF(F199&gt;2000000,"A",IF(F199&gt;100000,"B",IF(F199&gt;100000,"C","D"))),'EL SV'!$K$3:$O$3,0))</f>
        <v>1</v>
      </c>
      <c r="AJ199" s="600">
        <f t="shared" si="97"/>
        <v>1.415231187669991</v>
      </c>
      <c r="AK199" s="599">
        <f t="shared" si="98"/>
        <v>52151.269265639166</v>
      </c>
      <c r="AL199" s="599">
        <f t="shared" si="99"/>
        <v>52151.269265639166</v>
      </c>
      <c r="AM199" s="599">
        <f t="shared" si="100"/>
        <v>0</v>
      </c>
      <c r="AN199" s="606">
        <v>0.2</v>
      </c>
      <c r="AO199" s="499">
        <f t="shared" si="101"/>
        <v>0</v>
      </c>
    </row>
    <row r="200" spans="2:41" ht="15">
      <c r="B200" s="458">
        <v>195</v>
      </c>
      <c r="C200" s="490" t="s">
        <v>527</v>
      </c>
      <c r="D200" s="458" t="s">
        <v>227</v>
      </c>
      <c r="E200" s="477"/>
      <c r="F200" s="486">
        <v>41120</v>
      </c>
      <c r="G200" s="477">
        <v>36563</v>
      </c>
      <c r="H200" s="477">
        <v>5</v>
      </c>
      <c r="I200" s="477">
        <v>1828</v>
      </c>
      <c r="J200" s="509">
        <f t="shared" ref="J200:J263" si="126">DATE(YEAR(F200),MONTH(F200),1)</f>
        <v>41091</v>
      </c>
      <c r="Y200" s="514" t="s">
        <v>1863</v>
      </c>
      <c r="Z200" s="481">
        <f>MATCH(Y200,'Cat-4'!$A:$A,0)</f>
        <v>663</v>
      </c>
      <c r="AA200" s="481">
        <f>MATCH(J200,'Cat-4'!$1:$1,0)</f>
        <v>7</v>
      </c>
      <c r="AB200" s="481">
        <f>INDEX('Cat-4'!$1:$1048576,'FAR Working'!Z200,'FAR Working'!AA200)</f>
        <v>104.3</v>
      </c>
      <c r="AC200" s="481">
        <f>MATCH($AC$6,'Cat-4'!$1:$1,0)</f>
        <v>131</v>
      </c>
      <c r="AD200" s="481">
        <f>INDEX('Cat-4'!$1:$1048576,'FAR Working'!Z200,'FAR Working'!AC200)</f>
        <v>101.6</v>
      </c>
      <c r="AE200" s="561">
        <f t="shared" si="123"/>
        <v>0.97411313518696063</v>
      </c>
      <c r="AF200" s="583">
        <f t="shared" si="125"/>
        <v>0.97411313518696063</v>
      </c>
      <c r="AG200" s="601">
        <f t="shared" si="95"/>
        <v>10</v>
      </c>
      <c r="AH200" s="584">
        <f t="shared" si="96"/>
        <v>5</v>
      </c>
      <c r="AI200" s="557">
        <f>INDEX('EL SV'!$K$3:$O$40,MATCH(Y200,'EL SV'!$O$3:$O$40,0),MATCH(IF(F200&gt;2000000,"A",IF(F200&gt;100000,"B",IF(F200&gt;100000,"C","D"))),'EL SV'!$K$3:$O$3,0))</f>
        <v>0.98</v>
      </c>
      <c r="AJ200" s="600">
        <f t="shared" si="97"/>
        <v>0.97411313518696063</v>
      </c>
      <c r="AK200" s="599">
        <f t="shared" si="98"/>
        <v>35616.498561840839</v>
      </c>
      <c r="AL200" s="599">
        <f t="shared" si="99"/>
        <v>34904.168590604022</v>
      </c>
      <c r="AM200" s="599">
        <f t="shared" si="100"/>
        <v>712.32997123681707</v>
      </c>
      <c r="AN200" s="606">
        <v>0.2</v>
      </c>
      <c r="AO200" s="499">
        <f t="shared" si="101"/>
        <v>569.8639769894537</v>
      </c>
    </row>
    <row r="201" spans="2:41" ht="15">
      <c r="B201" s="458">
        <v>196</v>
      </c>
      <c r="C201" s="490" t="s">
        <v>529</v>
      </c>
      <c r="D201" s="458" t="s">
        <v>204</v>
      </c>
      <c r="E201" s="491"/>
      <c r="F201" s="486">
        <v>41538</v>
      </c>
      <c r="G201" s="478">
        <v>36200</v>
      </c>
      <c r="H201" s="477">
        <v>3</v>
      </c>
      <c r="I201" s="478">
        <v>1810</v>
      </c>
      <c r="J201" s="509">
        <f t="shared" si="126"/>
        <v>41518</v>
      </c>
      <c r="Y201" s="514" t="s">
        <v>1827</v>
      </c>
      <c r="Z201" s="481">
        <f>MATCH(Y201,'Cat-4'!$A:$A,0)</f>
        <v>645</v>
      </c>
      <c r="AA201" s="481">
        <f>MATCH(J201,'Cat-4'!$1:$1,0)</f>
        <v>21</v>
      </c>
      <c r="AB201" s="481">
        <f>INDEX('Cat-4'!$1:$1048576,'FAR Working'!Z201,'FAR Working'!AA201)</f>
        <v>100.9</v>
      </c>
      <c r="AC201" s="481">
        <f>MATCH($AC$6,'Cat-4'!$1:$1,0)</f>
        <v>131</v>
      </c>
      <c r="AD201" s="481">
        <f>INDEX('Cat-4'!$1:$1048576,'FAR Working'!Z201,'FAR Working'!AC201)</f>
        <v>115.6</v>
      </c>
      <c r="AE201" s="561">
        <f t="shared" si="123"/>
        <v>1.1456888007928641</v>
      </c>
      <c r="AF201" s="583">
        <f t="shared" si="125"/>
        <v>1.1456888007928641</v>
      </c>
      <c r="AG201" s="601">
        <f t="shared" si="95"/>
        <v>9</v>
      </c>
      <c r="AH201" s="584">
        <f t="shared" si="96"/>
        <v>3</v>
      </c>
      <c r="AI201" s="557">
        <f>INDEX('EL SV'!$K$3:$O$40,MATCH(Y201,'EL SV'!$O$3:$O$40,0),MATCH(IF(F201&gt;2000000,"A",IF(F201&gt;100000,"B",IF(F201&gt;100000,"C","D"))),'EL SV'!$K$3:$O$3,0))</f>
        <v>0.98</v>
      </c>
      <c r="AJ201" s="600">
        <f t="shared" si="97"/>
        <v>1.1456888007928641</v>
      </c>
      <c r="AK201" s="599">
        <f t="shared" si="98"/>
        <v>41473.934588701683</v>
      </c>
      <c r="AL201" s="599">
        <f t="shared" si="99"/>
        <v>40644.455896927648</v>
      </c>
      <c r="AM201" s="599">
        <f t="shared" si="100"/>
        <v>829.47869177403481</v>
      </c>
      <c r="AN201" s="606">
        <v>0.2</v>
      </c>
      <c r="AO201" s="499">
        <f t="shared" si="101"/>
        <v>663.58295341922792</v>
      </c>
    </row>
    <row r="202" spans="2:41" ht="15">
      <c r="B202" s="458">
        <v>197</v>
      </c>
      <c r="C202" s="490" t="s">
        <v>526</v>
      </c>
      <c r="D202" s="459" t="s">
        <v>506</v>
      </c>
      <c r="E202" s="476"/>
      <c r="F202" s="488">
        <v>44302</v>
      </c>
      <c r="G202" s="477">
        <v>36100</v>
      </c>
      <c r="H202" s="461">
        <v>15</v>
      </c>
      <c r="I202" s="474">
        <v>33820.328719723184</v>
      </c>
      <c r="J202" s="509">
        <f t="shared" si="126"/>
        <v>44287</v>
      </c>
      <c r="Y202" s="514" t="s">
        <v>1981</v>
      </c>
      <c r="Z202" s="481">
        <f>MATCH(Y202,'Cat-4'!$A:$A,0)</f>
        <v>722</v>
      </c>
      <c r="AA202" s="481">
        <f>MATCH(J202,'Cat-4'!$1:$1,0)</f>
        <v>112</v>
      </c>
      <c r="AB202" s="481">
        <f>INDEX('Cat-4'!$1:$1048576,'FAR Working'!Z202,'FAR Working'!AA202)</f>
        <v>116.7</v>
      </c>
      <c r="AC202" s="481">
        <f>MATCH($AC$6,'Cat-4'!$1:$1,0)</f>
        <v>131</v>
      </c>
      <c r="AD202" s="481">
        <f>INDEX('Cat-4'!$1:$1048576,'FAR Working'!Z202,'FAR Working'!AC202)</f>
        <v>126.6</v>
      </c>
      <c r="AE202" s="561">
        <f t="shared" si="123"/>
        <v>1.0848329048843186</v>
      </c>
      <c r="AF202" s="583">
        <f t="shared" si="125"/>
        <v>1.0848329048843186</v>
      </c>
      <c r="AG202" s="601">
        <f t="shared" si="95"/>
        <v>1</v>
      </c>
      <c r="AH202" s="584">
        <f t="shared" si="96"/>
        <v>15</v>
      </c>
      <c r="AI202" s="557">
        <f>INDEX('EL SV'!$K$3:$O$40,MATCH(Y202,'EL SV'!$O$3:$O$40,0),MATCH(IF(F202&gt;2000000,"A",IF(F202&gt;100000,"B",IF(F202&gt;100000,"C","D"))),'EL SV'!$K$3:$O$3,0))</f>
        <v>0.95</v>
      </c>
      <c r="AJ202" s="600">
        <f t="shared" si="97"/>
        <v>1.0848329048843186</v>
      </c>
      <c r="AK202" s="599">
        <f t="shared" si="98"/>
        <v>39162.467866323903</v>
      </c>
      <c r="AL202" s="599">
        <f t="shared" si="99"/>
        <v>2480.2896315338467</v>
      </c>
      <c r="AM202" s="599">
        <f t="shared" si="100"/>
        <v>36682.178234790059</v>
      </c>
      <c r="AN202" s="606">
        <v>0.2</v>
      </c>
      <c r="AO202" s="499">
        <f t="shared" si="101"/>
        <v>29345.74258783205</v>
      </c>
    </row>
    <row r="203" spans="2:41" ht="15">
      <c r="B203" s="458">
        <v>198</v>
      </c>
      <c r="C203" s="490" t="s">
        <v>526</v>
      </c>
      <c r="D203" s="462" t="s">
        <v>283</v>
      </c>
      <c r="E203" s="463" t="s">
        <v>404</v>
      </c>
      <c r="F203" s="486">
        <v>40952</v>
      </c>
      <c r="G203" s="461">
        <v>35713</v>
      </c>
      <c r="H203" s="461">
        <v>15</v>
      </c>
      <c r="I203" s="461">
        <v>12851.285194861855</v>
      </c>
      <c r="J203" s="509">
        <f t="shared" si="126"/>
        <v>40940</v>
      </c>
      <c r="R203" s="524" t="s">
        <v>3165</v>
      </c>
      <c r="S203" s="485">
        <f>MATCH(R203,'CAT-3'!$A:$A,0)</f>
        <v>651</v>
      </c>
      <c r="T203" s="485">
        <f>MATCH($J$9,'CAT-3'!$1:$1,0)</f>
        <v>89</v>
      </c>
      <c r="U203" s="485">
        <f>INDEX('CAT-3'!$1:$1048576,'FAR Working'!S203,'FAR Working'!T203)</f>
        <v>181.7</v>
      </c>
      <c r="V203" s="485">
        <f>MATCH($V$6,'CAT-3'!$1:$1,0)</f>
        <v>90</v>
      </c>
      <c r="W203" s="485">
        <f>INDEX('CAT-3'!$1:$1048576,'FAR Working'!S203,'FAR Working'!V203)</f>
        <v>181.7</v>
      </c>
      <c r="X203" s="498">
        <f t="shared" ref="X203:X208" si="127">W203/U203</f>
        <v>1</v>
      </c>
      <c r="Y203" s="562" t="s">
        <v>2021</v>
      </c>
      <c r="Z203" s="485">
        <f>MATCH(Y203,'Cat-4'!$A:$A,0)</f>
        <v>742</v>
      </c>
      <c r="AA203" s="485">
        <f>MATCH($AA$6,'Cat-4'!$1:$1,0)</f>
        <v>4</v>
      </c>
      <c r="AB203" s="485">
        <f>INDEX('Cat-4'!$1:$1048576,'FAR Working'!Z203,'FAR Working'!AA203)</f>
        <v>114.9</v>
      </c>
      <c r="AC203" s="485">
        <f>MATCH($AC$6,'Cat-4'!$1:$1,0)</f>
        <v>131</v>
      </c>
      <c r="AD203" s="485">
        <f>INDEX('Cat-4'!$1:$1048576,'FAR Working'!Z203,'FAR Working'!AC203)</f>
        <v>80.900000000000006</v>
      </c>
      <c r="AE203" s="498">
        <f t="shared" ref="AE203:AE211" si="128">AD203/AB203</f>
        <v>0.7040905134899913</v>
      </c>
      <c r="AF203" s="498">
        <f t="shared" ref="AF203:AF208" si="129">AE203*X203</f>
        <v>0.7040905134899913</v>
      </c>
      <c r="AG203" s="601">
        <f t="shared" si="95"/>
        <v>10</v>
      </c>
      <c r="AH203" s="584">
        <f t="shared" si="96"/>
        <v>15</v>
      </c>
      <c r="AI203" s="557">
        <f>INDEX('EL SV'!$K$3:$O$40,MATCH(Y203,'EL SV'!$O$3:$O$40,0),MATCH(IF(F203&gt;2000000,"A",IF(F203&gt;100000,"B",IF(F203&gt;100000,"C","D"))),'EL SV'!$K$3:$O$3,0))</f>
        <v>0.95</v>
      </c>
      <c r="AJ203" s="600">
        <f t="shared" si="97"/>
        <v>0.7040905134899913</v>
      </c>
      <c r="AK203" s="599">
        <f t="shared" si="98"/>
        <v>25145.184508268059</v>
      </c>
      <c r="AL203" s="599">
        <f t="shared" si="99"/>
        <v>15925.283521903102</v>
      </c>
      <c r="AM203" s="599">
        <f t="shared" si="100"/>
        <v>9219.9009863649571</v>
      </c>
      <c r="AN203" s="606">
        <v>0.2</v>
      </c>
      <c r="AO203" s="499">
        <f t="shared" si="101"/>
        <v>7375.9207890919661</v>
      </c>
    </row>
    <row r="204" spans="2:41" ht="25.5">
      <c r="B204" s="458">
        <v>199</v>
      </c>
      <c r="C204" s="490" t="s">
        <v>526</v>
      </c>
      <c r="D204" s="462" t="s">
        <v>287</v>
      </c>
      <c r="E204" s="463"/>
      <c r="F204" s="486">
        <v>40952</v>
      </c>
      <c r="G204" s="461">
        <v>35713</v>
      </c>
      <c r="H204" s="461">
        <v>15</v>
      </c>
      <c r="I204" s="461">
        <v>12851.285194861855</v>
      </c>
      <c r="J204" s="509">
        <f t="shared" si="126"/>
        <v>40940</v>
      </c>
      <c r="R204" s="524" t="s">
        <v>3042</v>
      </c>
      <c r="S204" s="485">
        <f>MATCH(R204,'CAT-3'!$A:$A,0)</f>
        <v>581</v>
      </c>
      <c r="T204" s="485">
        <f>MATCH($J$9,'CAT-3'!$1:$1,0)</f>
        <v>89</v>
      </c>
      <c r="U204" s="485">
        <f>INDEX('CAT-3'!$1:$1048576,'FAR Working'!S204,'FAR Working'!T204)</f>
        <v>125.1</v>
      </c>
      <c r="V204" s="485">
        <f>MATCH($V$6,'CAT-3'!$1:$1,0)</f>
        <v>90</v>
      </c>
      <c r="W204" s="485">
        <f>INDEX('CAT-3'!$1:$1048576,'FAR Working'!S204,'FAR Working'!V204)</f>
        <v>127.2</v>
      </c>
      <c r="X204" s="498">
        <f t="shared" si="127"/>
        <v>1.0167865707434054</v>
      </c>
      <c r="Y204" s="514" t="s">
        <v>1701</v>
      </c>
      <c r="Z204" s="485">
        <f>MATCH(Y204,'Cat-4'!$A:$A,0)</f>
        <v>582</v>
      </c>
      <c r="AA204" s="485">
        <f>MATCH($AA$6,'Cat-4'!$1:$1,0)</f>
        <v>4</v>
      </c>
      <c r="AB204" s="485">
        <f>INDEX('Cat-4'!$1:$1048576,'FAR Working'!Z204,'FAR Working'!AA204)</f>
        <v>102.6</v>
      </c>
      <c r="AC204" s="485">
        <f>MATCH($AC$6,'Cat-4'!$1:$1,0)</f>
        <v>131</v>
      </c>
      <c r="AD204" s="485">
        <f>INDEX('Cat-4'!$1:$1048576,'FAR Working'!Z204,'FAR Working'!AC204)</f>
        <v>174.4</v>
      </c>
      <c r="AE204" s="498">
        <f t="shared" si="128"/>
        <v>1.699805068226121</v>
      </c>
      <c r="AF204" s="498">
        <f t="shared" si="129"/>
        <v>1.7283389662538977</v>
      </c>
      <c r="AG204" s="601">
        <f t="shared" si="95"/>
        <v>10</v>
      </c>
      <c r="AH204" s="584">
        <f t="shared" si="96"/>
        <v>15</v>
      </c>
      <c r="AI204" s="557">
        <f>INDEX('EL SV'!$K$3:$O$40,MATCH(Y204,'EL SV'!$O$3:$O$40,0),MATCH(IF(F204&gt;2000000,"A",IF(F204&gt;100000,"B",IF(F204&gt;100000,"C","D"))),'EL SV'!$K$3:$O$3,0))</f>
        <v>0.95</v>
      </c>
      <c r="AJ204" s="600">
        <f t="shared" si="97"/>
        <v>1.7283389662538977</v>
      </c>
      <c r="AK204" s="599">
        <f t="shared" si="98"/>
        <v>61724.169501825447</v>
      </c>
      <c r="AL204" s="599">
        <f t="shared" si="99"/>
        <v>39091.97401782278</v>
      </c>
      <c r="AM204" s="599">
        <f t="shared" si="100"/>
        <v>22632.195484002666</v>
      </c>
      <c r="AN204" s="606">
        <v>0.2</v>
      </c>
      <c r="AO204" s="499">
        <f t="shared" si="101"/>
        <v>18105.756387202135</v>
      </c>
    </row>
    <row r="205" spans="2:41" ht="15">
      <c r="B205" s="458">
        <v>200</v>
      </c>
      <c r="C205" s="490" t="s">
        <v>526</v>
      </c>
      <c r="D205" s="462" t="s">
        <v>294</v>
      </c>
      <c r="E205" s="463" t="s">
        <v>399</v>
      </c>
      <c r="F205" s="486">
        <v>40952</v>
      </c>
      <c r="G205" s="461">
        <v>35713</v>
      </c>
      <c r="H205" s="461">
        <v>15</v>
      </c>
      <c r="I205" s="461">
        <v>12851.285194861855</v>
      </c>
      <c r="J205" s="509">
        <f t="shared" si="126"/>
        <v>40940</v>
      </c>
      <c r="R205" s="524" t="s">
        <v>3154</v>
      </c>
      <c r="S205" s="485">
        <f>MATCH(R205,'CAT-3'!$A:$A,0)</f>
        <v>642</v>
      </c>
      <c r="T205" s="485">
        <f>MATCH($J$9,'CAT-3'!$1:$1,0)</f>
        <v>89</v>
      </c>
      <c r="U205" s="485">
        <f>INDEX('CAT-3'!$1:$1048576,'FAR Working'!S205,'FAR Working'!T205)</f>
        <v>126.3</v>
      </c>
      <c r="V205" s="485">
        <f>MATCH($V$6,'CAT-3'!$1:$1,0)</f>
        <v>90</v>
      </c>
      <c r="W205" s="485">
        <f>INDEX('CAT-3'!$1:$1048576,'FAR Working'!S205,'FAR Working'!V205)</f>
        <v>126.4</v>
      </c>
      <c r="X205" s="498">
        <f t="shared" si="127"/>
        <v>1.0007917656373715</v>
      </c>
      <c r="Y205" s="514" t="s">
        <v>1981</v>
      </c>
      <c r="Z205" s="485">
        <f>MATCH(Y205,'Cat-4'!$A:$A,0)</f>
        <v>722</v>
      </c>
      <c r="AA205" s="485">
        <f>MATCH($AA$6,'Cat-4'!$1:$1,0)</f>
        <v>4</v>
      </c>
      <c r="AB205" s="485">
        <f>INDEX('Cat-4'!$1:$1048576,'FAR Working'!Z205,'FAR Working'!AA205)</f>
        <v>102.2</v>
      </c>
      <c r="AC205" s="485">
        <f>MATCH($AC$6,'Cat-4'!$1:$1,0)</f>
        <v>131</v>
      </c>
      <c r="AD205" s="485">
        <f>INDEX('Cat-4'!$1:$1048576,'FAR Working'!Z205,'FAR Working'!AC205)</f>
        <v>126.6</v>
      </c>
      <c r="AE205" s="498">
        <f t="shared" si="128"/>
        <v>1.2387475538160468</v>
      </c>
      <c r="AF205" s="498">
        <f t="shared" si="129"/>
        <v>1.2397283515625364</v>
      </c>
      <c r="AG205" s="601">
        <f t="shared" si="95"/>
        <v>10</v>
      </c>
      <c r="AH205" s="584">
        <f t="shared" si="96"/>
        <v>15</v>
      </c>
      <c r="AI205" s="557">
        <f>INDEX('EL SV'!$K$3:$O$40,MATCH(Y205,'EL SV'!$O$3:$O$40,0),MATCH(IF(F205&gt;2000000,"A",IF(F205&gt;100000,"B",IF(F205&gt;100000,"C","D"))),'EL SV'!$K$3:$O$3,0))</f>
        <v>0.95</v>
      </c>
      <c r="AJ205" s="600">
        <f t="shared" si="97"/>
        <v>1.2397283515625364</v>
      </c>
      <c r="AK205" s="599">
        <f t="shared" si="98"/>
        <v>44274.418619352859</v>
      </c>
      <c r="AL205" s="599">
        <f t="shared" si="99"/>
        <v>28040.465125590141</v>
      </c>
      <c r="AM205" s="599">
        <f t="shared" si="100"/>
        <v>16233.953493762718</v>
      </c>
      <c r="AN205" s="606">
        <v>0.2</v>
      </c>
      <c r="AO205" s="499">
        <f t="shared" si="101"/>
        <v>12987.162795010176</v>
      </c>
    </row>
    <row r="206" spans="2:41" ht="15">
      <c r="B206" s="458">
        <v>201</v>
      </c>
      <c r="C206" s="490" t="s">
        <v>526</v>
      </c>
      <c r="D206" s="467" t="s">
        <v>412</v>
      </c>
      <c r="E206" s="463" t="s">
        <v>404</v>
      </c>
      <c r="F206" s="486">
        <v>40952</v>
      </c>
      <c r="G206" s="461">
        <v>35517</v>
      </c>
      <c r="H206" s="461">
        <v>15</v>
      </c>
      <c r="I206" s="461">
        <v>12780.446470449548</v>
      </c>
      <c r="J206" s="509">
        <f t="shared" si="126"/>
        <v>40940</v>
      </c>
      <c r="R206" s="524" t="s">
        <v>3154</v>
      </c>
      <c r="S206" s="485">
        <f>MATCH(R206,'CAT-3'!$A:$A,0)</f>
        <v>642</v>
      </c>
      <c r="T206" s="485">
        <f>MATCH($J$9,'CAT-3'!$1:$1,0)</f>
        <v>89</v>
      </c>
      <c r="U206" s="485">
        <f>INDEX('CAT-3'!$1:$1048576,'FAR Working'!S206,'FAR Working'!T206)</f>
        <v>126.3</v>
      </c>
      <c r="V206" s="485">
        <f>MATCH($V$6,'CAT-3'!$1:$1,0)</f>
        <v>90</v>
      </c>
      <c r="W206" s="485">
        <f>INDEX('CAT-3'!$1:$1048576,'FAR Working'!S206,'FAR Working'!V206)</f>
        <v>126.4</v>
      </c>
      <c r="X206" s="498">
        <f t="shared" si="127"/>
        <v>1.0007917656373715</v>
      </c>
      <c r="Y206" s="514" t="s">
        <v>1981</v>
      </c>
      <c r="Z206" s="485">
        <f>MATCH(Y206,'Cat-4'!$A:$A,0)</f>
        <v>722</v>
      </c>
      <c r="AA206" s="485">
        <f>MATCH($AA$6,'Cat-4'!$1:$1,0)</f>
        <v>4</v>
      </c>
      <c r="AB206" s="485">
        <f>INDEX('Cat-4'!$1:$1048576,'FAR Working'!Z206,'FAR Working'!AA206)</f>
        <v>102.2</v>
      </c>
      <c r="AC206" s="485">
        <f>MATCH($AC$6,'Cat-4'!$1:$1,0)</f>
        <v>131</v>
      </c>
      <c r="AD206" s="485">
        <f>INDEX('Cat-4'!$1:$1048576,'FAR Working'!Z206,'FAR Working'!AC206)</f>
        <v>126.6</v>
      </c>
      <c r="AE206" s="498">
        <f t="shared" si="128"/>
        <v>1.2387475538160468</v>
      </c>
      <c r="AF206" s="498">
        <f t="shared" si="129"/>
        <v>1.2397283515625364</v>
      </c>
      <c r="AG206" s="601">
        <f t="shared" si="95"/>
        <v>10</v>
      </c>
      <c r="AH206" s="584">
        <f t="shared" si="96"/>
        <v>15</v>
      </c>
      <c r="AI206" s="557">
        <f>INDEX('EL SV'!$K$3:$O$40,MATCH(Y206,'EL SV'!$O$3:$O$40,0),MATCH(IF(F206&gt;2000000,"A",IF(F206&gt;100000,"B",IF(F206&gt;100000,"C","D"))),'EL SV'!$K$3:$O$3,0))</f>
        <v>0.95</v>
      </c>
      <c r="AJ206" s="600">
        <f t="shared" si="97"/>
        <v>1.2397283515625364</v>
      </c>
      <c r="AK206" s="599">
        <f t="shared" si="98"/>
        <v>44031.431862446603</v>
      </c>
      <c r="AL206" s="599">
        <f t="shared" si="99"/>
        <v>27886.573512882846</v>
      </c>
      <c r="AM206" s="599">
        <f t="shared" si="100"/>
        <v>16144.858349563758</v>
      </c>
      <c r="AN206" s="606">
        <v>0.2</v>
      </c>
      <c r="AO206" s="499">
        <f t="shared" si="101"/>
        <v>12915.886679651006</v>
      </c>
    </row>
    <row r="207" spans="2:41" ht="15">
      <c r="B207" s="458">
        <v>202</v>
      </c>
      <c r="C207" s="490" t="s">
        <v>526</v>
      </c>
      <c r="D207" s="464" t="s">
        <v>303</v>
      </c>
      <c r="E207" s="463" t="s">
        <v>399</v>
      </c>
      <c r="F207" s="486">
        <v>40957</v>
      </c>
      <c r="G207" s="461">
        <v>33029</v>
      </c>
      <c r="H207" s="461">
        <v>15</v>
      </c>
      <c r="I207" s="461">
        <v>11891.66859900593</v>
      </c>
      <c r="J207" s="509">
        <f t="shared" si="126"/>
        <v>40940</v>
      </c>
      <c r="R207" s="524" t="s">
        <v>3201</v>
      </c>
      <c r="S207" s="485">
        <f>MATCH(R207,'CAT-3'!$A:$A,0)</f>
        <v>670</v>
      </c>
      <c r="T207" s="485">
        <f>MATCH($J$9,'CAT-3'!$1:$1,0)</f>
        <v>89</v>
      </c>
      <c r="U207" s="485">
        <f>INDEX('CAT-3'!$1:$1048576,'FAR Working'!S207,'FAR Working'!T207)</f>
        <v>129</v>
      </c>
      <c r="V207" s="485">
        <f>MATCH($V$6,'CAT-3'!$1:$1,0)</f>
        <v>90</v>
      </c>
      <c r="W207" s="485">
        <f>INDEX('CAT-3'!$1:$1048576,'FAR Working'!S207,'FAR Working'!V207)</f>
        <v>129.30000000000001</v>
      </c>
      <c r="X207" s="498">
        <f t="shared" si="127"/>
        <v>1.0023255813953489</v>
      </c>
      <c r="Y207" s="514" t="s">
        <v>2029</v>
      </c>
      <c r="Z207" s="485">
        <f>MATCH(Y207,'Cat-4'!$A:$A,0)</f>
        <v>746</v>
      </c>
      <c r="AA207" s="485">
        <f>MATCH($AA$6,'Cat-4'!$1:$1,0)</f>
        <v>4</v>
      </c>
      <c r="AB207" s="485">
        <f>INDEX('Cat-4'!$1:$1048576,'FAR Working'!Z207,'FAR Working'!AA207)</f>
        <v>99.2</v>
      </c>
      <c r="AC207" s="485">
        <f>MATCH($AC$6,'Cat-4'!$1:$1,0)</f>
        <v>131</v>
      </c>
      <c r="AD207" s="485">
        <f>INDEX('Cat-4'!$1:$1048576,'FAR Working'!Z207,'FAR Working'!AC207)</f>
        <v>122.3</v>
      </c>
      <c r="AE207" s="498">
        <f t="shared" si="128"/>
        <v>1.2328629032258065</v>
      </c>
      <c r="AF207" s="498">
        <f t="shared" si="129"/>
        <v>1.2357300262565643</v>
      </c>
      <c r="AG207" s="601">
        <f t="shared" si="95"/>
        <v>10</v>
      </c>
      <c r="AH207" s="584">
        <f t="shared" si="96"/>
        <v>15</v>
      </c>
      <c r="AI207" s="557">
        <f>INDEX('EL SV'!$K$3:$O$40,MATCH(Y207,'EL SV'!$O$3:$O$40,0),MATCH(IF(F207&gt;2000000,"A",IF(F207&gt;100000,"B",IF(F207&gt;100000,"C","D"))),'EL SV'!$K$3:$O$3,0))</f>
        <v>0.9</v>
      </c>
      <c r="AJ207" s="600">
        <f t="shared" si="97"/>
        <v>1.2357300262565643</v>
      </c>
      <c r="AK207" s="599">
        <f t="shared" si="98"/>
        <v>40814.927037228059</v>
      </c>
      <c r="AL207" s="599">
        <f t="shared" si="99"/>
        <v>24488.956222336838</v>
      </c>
      <c r="AM207" s="599">
        <f t="shared" si="100"/>
        <v>16325.970814891221</v>
      </c>
      <c r="AN207" s="606">
        <v>0.2</v>
      </c>
      <c r="AO207" s="499">
        <f t="shared" si="101"/>
        <v>13060.776651912978</v>
      </c>
    </row>
    <row r="208" spans="2:41" ht="15">
      <c r="B208" s="458">
        <v>203</v>
      </c>
      <c r="C208" s="490" t="s">
        <v>138</v>
      </c>
      <c r="D208" s="458" t="s">
        <v>170</v>
      </c>
      <c r="E208" s="458"/>
      <c r="F208" s="486">
        <v>40952</v>
      </c>
      <c r="G208" s="478">
        <v>31957</v>
      </c>
      <c r="H208" s="477">
        <v>10</v>
      </c>
      <c r="I208" s="478">
        <v>1598</v>
      </c>
      <c r="J208" s="509">
        <f t="shared" si="126"/>
        <v>40940</v>
      </c>
      <c r="R208" s="524" t="s">
        <v>3127</v>
      </c>
      <c r="S208" s="485">
        <f>MATCH(R208,'CAT-3'!$A:$A,0)</f>
        <v>628</v>
      </c>
      <c r="T208" s="485">
        <f>MATCH($J$9,'CAT-3'!$1:$1,0)</f>
        <v>89</v>
      </c>
      <c r="U208" s="485">
        <f>INDEX('CAT-3'!$1:$1048576,'FAR Working'!S208,'FAR Working'!T208)</f>
        <v>138.30000000000001</v>
      </c>
      <c r="V208" s="485">
        <f>MATCH($V$6,'CAT-3'!$1:$1,0)</f>
        <v>90</v>
      </c>
      <c r="W208" s="485">
        <f>INDEX('CAT-3'!$1:$1048576,'FAR Working'!S208,'FAR Working'!V208)</f>
        <v>138.4</v>
      </c>
      <c r="X208" s="498">
        <f t="shared" si="127"/>
        <v>1.0007230657989876</v>
      </c>
      <c r="Y208" s="514" t="s">
        <v>2223</v>
      </c>
      <c r="Z208" s="485">
        <f>MATCH(Y208,'Cat-4'!$A:$A,0)</f>
        <v>843</v>
      </c>
      <c r="AA208" s="485">
        <f>MATCH($AA$6,'Cat-4'!$1:$1,0)</f>
        <v>4</v>
      </c>
      <c r="AB208" s="485">
        <f>INDEX('Cat-4'!$1:$1048576,'FAR Working'!Z208,'FAR Working'!AA208)</f>
        <v>103.9</v>
      </c>
      <c r="AC208" s="485">
        <f>MATCH($AC$6,'Cat-4'!$1:$1,0)</f>
        <v>131</v>
      </c>
      <c r="AD208" s="485">
        <f>INDEX('Cat-4'!$1:$1048576,'FAR Working'!Z208,'FAR Working'!AC208)</f>
        <v>156.1</v>
      </c>
      <c r="AE208" s="498">
        <f t="shared" si="128"/>
        <v>1.5024061597690086</v>
      </c>
      <c r="AF208" s="498">
        <f t="shared" si="129"/>
        <v>1.5034924982793259</v>
      </c>
      <c r="AG208" s="601">
        <f t="shared" si="95"/>
        <v>10</v>
      </c>
      <c r="AH208" s="584">
        <f t="shared" si="96"/>
        <v>10</v>
      </c>
      <c r="AI208" s="557">
        <f>INDEX('EL SV'!$K$3:$O$40,MATCH(Y208,'EL SV'!$O$3:$O$40,0),MATCH(IF(F208&gt;2000000,"A",IF(F208&gt;100000,"B",IF(F208&gt;100000,"C","D"))),'EL SV'!$K$3:$O$3,0))</f>
        <v>1</v>
      </c>
      <c r="AJ208" s="600">
        <f t="shared" si="97"/>
        <v>1.5034924982793259</v>
      </c>
      <c r="AK208" s="599">
        <f t="shared" si="98"/>
        <v>48047.109767512418</v>
      </c>
      <c r="AL208" s="599">
        <f t="shared" si="99"/>
        <v>48047.109767512418</v>
      </c>
      <c r="AM208" s="599">
        <f t="shared" si="100"/>
        <v>0</v>
      </c>
      <c r="AN208" s="606">
        <v>0.2</v>
      </c>
      <c r="AO208" s="499">
        <f t="shared" si="101"/>
        <v>0</v>
      </c>
    </row>
    <row r="209" spans="2:41" ht="15">
      <c r="B209" s="458">
        <v>204</v>
      </c>
      <c r="C209" s="490" t="s">
        <v>526</v>
      </c>
      <c r="D209" s="459" t="s">
        <v>324</v>
      </c>
      <c r="E209" s="460" t="s">
        <v>413</v>
      </c>
      <c r="F209" s="486">
        <v>41732</v>
      </c>
      <c r="G209" s="461">
        <v>30850</v>
      </c>
      <c r="H209" s="461">
        <v>15</v>
      </c>
      <c r="I209" s="461">
        <v>15298.638396909691</v>
      </c>
      <c r="J209" s="509">
        <f t="shared" si="126"/>
        <v>41730</v>
      </c>
      <c r="Y209" s="514" t="s">
        <v>1845</v>
      </c>
      <c r="Z209" s="481">
        <f>MATCH(Y209,'Cat-4'!$A:$A,0)</f>
        <v>654</v>
      </c>
      <c r="AA209" s="481">
        <f>MATCH(J209,'Cat-4'!$1:$1,0)</f>
        <v>28</v>
      </c>
      <c r="AB209" s="481">
        <f>INDEX('Cat-4'!$1:$1048576,'FAR Working'!Z209,'FAR Working'!AA209)</f>
        <v>98.8</v>
      </c>
      <c r="AC209" s="481">
        <f>MATCH($AC$6,'Cat-4'!$1:$1,0)</f>
        <v>131</v>
      </c>
      <c r="AD209" s="481">
        <f>INDEX('Cat-4'!$1:$1048576,'FAR Working'!Z209,'FAR Working'!AC209)</f>
        <v>113.5</v>
      </c>
      <c r="AE209" s="561">
        <f t="shared" si="128"/>
        <v>1.1487854251012146</v>
      </c>
      <c r="AF209" s="583">
        <f t="shared" ref="AF209:AF211" si="130">AE209</f>
        <v>1.1487854251012146</v>
      </c>
      <c r="AG209" s="601">
        <f t="shared" si="95"/>
        <v>8</v>
      </c>
      <c r="AH209" s="584">
        <f t="shared" si="96"/>
        <v>15</v>
      </c>
      <c r="AI209" s="557">
        <f>INDEX('EL SV'!$K$3:$O$40,MATCH(Y209,'EL SV'!$O$3:$O$40,0),MATCH(IF(F209&gt;2000000,"A",IF(F209&gt;100000,"B",IF(F209&gt;100000,"C","D"))),'EL SV'!$K$3:$O$3,0))</f>
        <v>1</v>
      </c>
      <c r="AJ209" s="600">
        <f t="shared" si="97"/>
        <v>1.1487854251012146</v>
      </c>
      <c r="AK209" s="599">
        <f t="shared" si="98"/>
        <v>35440.030364372469</v>
      </c>
      <c r="AL209" s="599">
        <f t="shared" si="99"/>
        <v>18901.349527665316</v>
      </c>
      <c r="AM209" s="599">
        <f t="shared" si="100"/>
        <v>16538.680836707154</v>
      </c>
      <c r="AN209" s="606">
        <v>0.2</v>
      </c>
      <c r="AO209" s="499">
        <f t="shared" si="101"/>
        <v>13230.944669365723</v>
      </c>
    </row>
    <row r="210" spans="2:41" ht="51">
      <c r="B210" s="458">
        <v>205</v>
      </c>
      <c r="C210" s="490" t="s">
        <v>529</v>
      </c>
      <c r="D210" s="462" t="s">
        <v>532</v>
      </c>
      <c r="E210" s="492" t="s">
        <v>516</v>
      </c>
      <c r="F210" s="488">
        <v>44425</v>
      </c>
      <c r="G210" s="478">
        <v>30000</v>
      </c>
      <c r="H210" s="493">
        <v>3</v>
      </c>
      <c r="I210" s="478">
        <v>30000</v>
      </c>
      <c r="J210" s="509">
        <f t="shared" si="126"/>
        <v>44409</v>
      </c>
      <c r="Y210" s="514" t="s">
        <v>1825</v>
      </c>
      <c r="Z210" s="481">
        <f>MATCH(Y210,'Cat-4'!$A:$A,0)</f>
        <v>644</v>
      </c>
      <c r="AA210" s="481">
        <f>MATCH(J210,'Cat-4'!$1:$1,0)</f>
        <v>116</v>
      </c>
      <c r="AB210" s="481">
        <f>INDEX('Cat-4'!$1:$1048576,'FAR Working'!Z210,'FAR Working'!AA210)</f>
        <v>134.6</v>
      </c>
      <c r="AC210" s="481">
        <f>MATCH($AC$6,'Cat-4'!$1:$1,0)</f>
        <v>131</v>
      </c>
      <c r="AD210" s="481">
        <f>INDEX('Cat-4'!$1:$1048576,'FAR Working'!Z210,'FAR Working'!AC210)</f>
        <v>134.9</v>
      </c>
      <c r="AE210" s="561">
        <f t="shared" si="128"/>
        <v>1.0022288261515602</v>
      </c>
      <c r="AF210" s="583">
        <f t="shared" si="130"/>
        <v>1.0022288261515602</v>
      </c>
      <c r="AG210" s="601">
        <f t="shared" si="95"/>
        <v>1</v>
      </c>
      <c r="AH210" s="584">
        <f t="shared" si="96"/>
        <v>3</v>
      </c>
      <c r="AI210" s="557">
        <f>INDEX('EL SV'!$K$3:$O$40,MATCH(Y210,'EL SV'!$O$3:$O$40,0),MATCH(IF(F210&gt;2000000,"A",IF(F210&gt;100000,"B",IF(F210&gt;100000,"C","D"))),'EL SV'!$K$3:$O$3,0))</f>
        <v>0.98</v>
      </c>
      <c r="AJ210" s="600">
        <f t="shared" si="97"/>
        <v>1.0022288261515602</v>
      </c>
      <c r="AK210" s="599">
        <f t="shared" si="98"/>
        <v>30066.864784546804</v>
      </c>
      <c r="AL210" s="599">
        <f t="shared" si="99"/>
        <v>9821.8424962852896</v>
      </c>
      <c r="AM210" s="599">
        <f t="shared" si="100"/>
        <v>20245.022288261513</v>
      </c>
      <c r="AN210" s="606">
        <v>0.2</v>
      </c>
      <c r="AO210" s="499">
        <f t="shared" si="101"/>
        <v>16196.017830609211</v>
      </c>
    </row>
    <row r="211" spans="2:41" ht="15">
      <c r="B211" s="458">
        <v>206</v>
      </c>
      <c r="C211" s="490" t="s">
        <v>529</v>
      </c>
      <c r="D211" s="458" t="s">
        <v>209</v>
      </c>
      <c r="E211" s="491"/>
      <c r="F211" s="486">
        <v>42155</v>
      </c>
      <c r="G211" s="478">
        <v>29860</v>
      </c>
      <c r="H211" s="477">
        <v>3</v>
      </c>
      <c r="I211" s="478">
        <v>1493.0000000000073</v>
      </c>
      <c r="J211" s="509">
        <f t="shared" si="126"/>
        <v>42125</v>
      </c>
      <c r="Y211" s="514" t="s">
        <v>1827</v>
      </c>
      <c r="Z211" s="481">
        <f>MATCH(Y211,'Cat-4'!$A:$A,0)</f>
        <v>645</v>
      </c>
      <c r="AA211" s="481">
        <f>MATCH(J211,'Cat-4'!$1:$1,0)</f>
        <v>41</v>
      </c>
      <c r="AB211" s="481">
        <f>INDEX('Cat-4'!$1:$1048576,'FAR Working'!Z211,'FAR Working'!AA211)</f>
        <v>115.6</v>
      </c>
      <c r="AC211" s="481">
        <f>MATCH($AC$6,'Cat-4'!$1:$1,0)</f>
        <v>131</v>
      </c>
      <c r="AD211" s="481">
        <f>INDEX('Cat-4'!$1:$1048576,'FAR Working'!Z211,'FAR Working'!AC211)</f>
        <v>115.6</v>
      </c>
      <c r="AE211" s="561">
        <f t="shared" si="128"/>
        <v>1</v>
      </c>
      <c r="AF211" s="583">
        <f t="shared" si="130"/>
        <v>1</v>
      </c>
      <c r="AG211" s="601">
        <f t="shared" si="95"/>
        <v>7</v>
      </c>
      <c r="AH211" s="584">
        <f t="shared" si="96"/>
        <v>3</v>
      </c>
      <c r="AI211" s="557">
        <f>INDEX('EL SV'!$K$3:$O$40,MATCH(Y211,'EL SV'!$O$3:$O$40,0),MATCH(IF(F211&gt;2000000,"A",IF(F211&gt;100000,"B",IF(F211&gt;100000,"C","D"))),'EL SV'!$K$3:$O$3,0))</f>
        <v>0.98</v>
      </c>
      <c r="AJ211" s="600">
        <f t="shared" si="97"/>
        <v>1</v>
      </c>
      <c r="AK211" s="599">
        <f t="shared" si="98"/>
        <v>29860</v>
      </c>
      <c r="AL211" s="599">
        <f t="shared" si="99"/>
        <v>29262.799999999999</v>
      </c>
      <c r="AM211" s="599">
        <f t="shared" si="100"/>
        <v>597.20000000000073</v>
      </c>
      <c r="AN211" s="606">
        <v>0.2</v>
      </c>
      <c r="AO211" s="499">
        <f t="shared" si="101"/>
        <v>477.76000000000062</v>
      </c>
    </row>
    <row r="212" spans="2:41" ht="15">
      <c r="B212" s="458">
        <v>207</v>
      </c>
      <c r="C212" s="490" t="s">
        <v>138</v>
      </c>
      <c r="D212" s="458" t="s">
        <v>143</v>
      </c>
      <c r="E212" s="458"/>
      <c r="F212" s="486">
        <v>40952</v>
      </c>
      <c r="G212" s="478">
        <v>28542</v>
      </c>
      <c r="H212" s="477">
        <v>10</v>
      </c>
      <c r="I212" s="478">
        <v>1427</v>
      </c>
      <c r="J212" s="509">
        <f t="shared" si="126"/>
        <v>40940</v>
      </c>
      <c r="R212" s="524" t="s">
        <v>3127</v>
      </c>
      <c r="S212" s="485">
        <f>MATCH(R212,'CAT-3'!$A:$A,0)</f>
        <v>628</v>
      </c>
      <c r="T212" s="485">
        <f>MATCH($J$9,'CAT-3'!$1:$1,0)</f>
        <v>89</v>
      </c>
      <c r="U212" s="485">
        <f>INDEX('CAT-3'!$1:$1048576,'FAR Working'!S212,'FAR Working'!T212)</f>
        <v>138.30000000000001</v>
      </c>
      <c r="V212" s="485">
        <f>MATCH($V$6,'CAT-3'!$1:$1,0)</f>
        <v>90</v>
      </c>
      <c r="W212" s="485">
        <f>INDEX('CAT-3'!$1:$1048576,'FAR Working'!S212,'FAR Working'!V212)</f>
        <v>138.4</v>
      </c>
      <c r="X212" s="498">
        <f t="shared" ref="X212:X213" si="131">W212/U212</f>
        <v>1.0007230657989876</v>
      </c>
      <c r="Y212" s="514" t="s">
        <v>2223</v>
      </c>
      <c r="Z212" s="485">
        <f>MATCH(Y212,'Cat-4'!$A:$A,0)</f>
        <v>843</v>
      </c>
      <c r="AA212" s="485">
        <f>MATCH($AA$6,'Cat-4'!$1:$1,0)</f>
        <v>4</v>
      </c>
      <c r="AB212" s="485">
        <f>INDEX('Cat-4'!$1:$1048576,'FAR Working'!Z212,'FAR Working'!AA212)</f>
        <v>103.9</v>
      </c>
      <c r="AC212" s="485">
        <f>MATCH($AC$6,'Cat-4'!$1:$1,0)</f>
        <v>131</v>
      </c>
      <c r="AD212" s="485">
        <f>INDEX('Cat-4'!$1:$1048576,'FAR Working'!Z212,'FAR Working'!AC212)</f>
        <v>156.1</v>
      </c>
      <c r="AE212" s="498">
        <f t="shared" ref="AE212:AE213" si="132">AD212/AB212</f>
        <v>1.5024061597690086</v>
      </c>
      <c r="AF212" s="498">
        <f t="shared" ref="AF212:AF213" si="133">AE212*X212</f>
        <v>1.5034924982793259</v>
      </c>
      <c r="AG212" s="601">
        <f t="shared" si="95"/>
        <v>10</v>
      </c>
      <c r="AH212" s="584">
        <f t="shared" si="96"/>
        <v>10</v>
      </c>
      <c r="AI212" s="557">
        <f>INDEX('EL SV'!$K$3:$O$40,MATCH(Y212,'EL SV'!$O$3:$O$40,0),MATCH(IF(F212&gt;2000000,"A",IF(F212&gt;100000,"B",IF(F212&gt;100000,"C","D"))),'EL SV'!$K$3:$O$3,0))</f>
        <v>1</v>
      </c>
      <c r="AJ212" s="600">
        <f t="shared" si="97"/>
        <v>1.5034924982793259</v>
      </c>
      <c r="AK212" s="599">
        <f t="shared" si="98"/>
        <v>42912.68288588852</v>
      </c>
      <c r="AL212" s="599">
        <f t="shared" si="99"/>
        <v>42912.682885888527</v>
      </c>
      <c r="AM212" s="599">
        <f t="shared" si="100"/>
        <v>0</v>
      </c>
      <c r="AN212" s="606">
        <v>0.2</v>
      </c>
      <c r="AO212" s="499">
        <f t="shared" si="101"/>
        <v>0</v>
      </c>
    </row>
    <row r="213" spans="2:41" ht="25.5">
      <c r="B213" s="458">
        <v>208</v>
      </c>
      <c r="C213" s="490" t="s">
        <v>526</v>
      </c>
      <c r="D213" s="464" t="s">
        <v>470</v>
      </c>
      <c r="E213" s="469" t="s">
        <v>246</v>
      </c>
      <c r="F213" s="486">
        <v>40952</v>
      </c>
      <c r="G213" s="461">
        <v>28000</v>
      </c>
      <c r="H213" s="461">
        <v>15</v>
      </c>
      <c r="I213" s="461">
        <v>8864.562728370649</v>
      </c>
      <c r="J213" s="509">
        <f t="shared" si="126"/>
        <v>40940</v>
      </c>
      <c r="R213" s="524" t="s">
        <v>3154</v>
      </c>
      <c r="S213" s="485">
        <f>MATCH(R213,'CAT-3'!$A:$A,0)</f>
        <v>642</v>
      </c>
      <c r="T213" s="485">
        <f>MATCH($J$9,'CAT-3'!$1:$1,0)</f>
        <v>89</v>
      </c>
      <c r="U213" s="485">
        <f>INDEX('CAT-3'!$1:$1048576,'FAR Working'!S213,'FAR Working'!T213)</f>
        <v>126.3</v>
      </c>
      <c r="V213" s="485">
        <f>MATCH($V$6,'CAT-3'!$1:$1,0)</f>
        <v>90</v>
      </c>
      <c r="W213" s="485">
        <f>INDEX('CAT-3'!$1:$1048576,'FAR Working'!S213,'FAR Working'!V213)</f>
        <v>126.4</v>
      </c>
      <c r="X213" s="498">
        <f t="shared" si="131"/>
        <v>1.0007917656373715</v>
      </c>
      <c r="Y213" s="514" t="s">
        <v>1981</v>
      </c>
      <c r="Z213" s="485">
        <f>MATCH(Y213,'Cat-4'!$A:$A,0)</f>
        <v>722</v>
      </c>
      <c r="AA213" s="485">
        <f>MATCH($AA$6,'Cat-4'!$1:$1,0)</f>
        <v>4</v>
      </c>
      <c r="AB213" s="485">
        <f>INDEX('Cat-4'!$1:$1048576,'FAR Working'!Z213,'FAR Working'!AA213)</f>
        <v>102.2</v>
      </c>
      <c r="AC213" s="485">
        <f>MATCH($AC$6,'Cat-4'!$1:$1,0)</f>
        <v>131</v>
      </c>
      <c r="AD213" s="485">
        <f>INDEX('Cat-4'!$1:$1048576,'FAR Working'!Z213,'FAR Working'!AC213)</f>
        <v>126.6</v>
      </c>
      <c r="AE213" s="498">
        <f t="shared" si="132"/>
        <v>1.2387475538160468</v>
      </c>
      <c r="AF213" s="498">
        <f t="shared" si="133"/>
        <v>1.2397283515625364</v>
      </c>
      <c r="AG213" s="601">
        <f t="shared" si="95"/>
        <v>10</v>
      </c>
      <c r="AH213" s="584">
        <f t="shared" si="96"/>
        <v>15</v>
      </c>
      <c r="AI213" s="557">
        <f>INDEX('EL SV'!$K$3:$O$40,MATCH(Y213,'EL SV'!$O$3:$O$40,0),MATCH(IF(F213&gt;2000000,"A",IF(F213&gt;100000,"B",IF(F213&gt;100000,"C","D"))),'EL SV'!$K$3:$O$3,0))</f>
        <v>0.95</v>
      </c>
      <c r="AJ213" s="600">
        <f t="shared" si="97"/>
        <v>1.2397283515625364</v>
      </c>
      <c r="AK213" s="599">
        <f t="shared" si="98"/>
        <v>34712.393843751015</v>
      </c>
      <c r="AL213" s="599">
        <f t="shared" si="99"/>
        <v>21984.516101042303</v>
      </c>
      <c r="AM213" s="599">
        <f t="shared" si="100"/>
        <v>12727.877742708712</v>
      </c>
      <c r="AN213" s="606">
        <v>0.2</v>
      </c>
      <c r="AO213" s="499">
        <f t="shared" si="101"/>
        <v>10182.30219416697</v>
      </c>
    </row>
    <row r="214" spans="2:41" ht="15">
      <c r="B214" s="458">
        <v>209</v>
      </c>
      <c r="C214" s="490" t="s">
        <v>526</v>
      </c>
      <c r="D214" s="459" t="s">
        <v>318</v>
      </c>
      <c r="E214" s="463" t="s">
        <v>458</v>
      </c>
      <c r="F214" s="486">
        <v>37023</v>
      </c>
      <c r="G214" s="461">
        <v>27510</v>
      </c>
      <c r="H214" s="461">
        <v>15</v>
      </c>
      <c r="I214" s="461">
        <v>1375</v>
      </c>
      <c r="J214" s="509">
        <f t="shared" si="126"/>
        <v>37012</v>
      </c>
      <c r="K214" s="563" t="s">
        <v>3839</v>
      </c>
      <c r="L214" s="485">
        <f>MATCH(K214,'CAT-2'!$A:$A,0)</f>
        <v>453</v>
      </c>
      <c r="M214" s="485">
        <f>MATCH(J214,'CAT-2'!$1:$1,0)</f>
        <v>20</v>
      </c>
      <c r="N214" s="581">
        <f>INDEX('CAT-2'!$1:$1048576,'FAR Working'!L214,'FAR Working'!M214)</f>
        <v>128.6</v>
      </c>
      <c r="O214" s="485">
        <f>MATCH($O$6,'CAT-2'!$1:$1,0)</f>
        <v>63</v>
      </c>
      <c r="P214" s="581">
        <f>INDEX('CAT-2'!$1:$1048576,'FAR Working'!L214,'FAR Working'!O214)</f>
        <v>143</v>
      </c>
      <c r="Q214" s="498">
        <f>P214/N214</f>
        <v>1.1119751166407466</v>
      </c>
      <c r="R214" s="524" t="s">
        <v>3209</v>
      </c>
      <c r="S214" s="485">
        <f>MATCH(R214,'CAT-3'!$A:$A,0)</f>
        <v>674</v>
      </c>
      <c r="T214" s="485">
        <f>MATCH($T$6,'CAT-3'!$1:$1,0)</f>
        <v>4</v>
      </c>
      <c r="U214" s="485">
        <f>INDEX('CAT-3'!$1:$1048576,'FAR Working'!S214,'FAR Working'!T214)</f>
        <v>101.7</v>
      </c>
      <c r="V214" s="485">
        <f>MATCH($V$6,'CAT-3'!$1:$1,0)</f>
        <v>90</v>
      </c>
      <c r="W214" s="485">
        <f>INDEX('CAT-3'!$1:$1048576,'FAR Working'!S214,'FAR Working'!V214)</f>
        <v>131.80000000000001</v>
      </c>
      <c r="X214" s="498">
        <f>W214/U214</f>
        <v>1.2959685349065881</v>
      </c>
      <c r="Y214" s="514" t="s">
        <v>1981</v>
      </c>
      <c r="Z214" s="485">
        <f>MATCH(Y214,'Cat-4'!$A:$A,)</f>
        <v>722</v>
      </c>
      <c r="AA214" s="485">
        <f>MATCH($AA$6,'Cat-4'!$1:$1,0)</f>
        <v>4</v>
      </c>
      <c r="AB214" s="485">
        <f>INDEX('Cat-4'!$1:$1048576,'FAR Working'!Z214,'FAR Working'!AA214)</f>
        <v>102.2</v>
      </c>
      <c r="AC214" s="485">
        <f>MATCH($AC$6,'Cat-4'!$1:$1,0)</f>
        <v>131</v>
      </c>
      <c r="AD214" s="485">
        <f>INDEX('Cat-4'!$1:$1048576,'FAR Working'!Z214,'FAR Working'!AC214)</f>
        <v>126.6</v>
      </c>
      <c r="AE214" s="498">
        <f>AD214/AB214</f>
        <v>1.2387475538160468</v>
      </c>
      <c r="AF214" s="582">
        <f>AE214*X214*Q214</f>
        <v>1.7851402247173298</v>
      </c>
      <c r="AG214" s="601">
        <f t="shared" si="95"/>
        <v>21</v>
      </c>
      <c r="AH214" s="584">
        <f t="shared" si="96"/>
        <v>15</v>
      </c>
      <c r="AI214" s="557">
        <f>INDEX('EL SV'!$K$3:$O$40,MATCH(Y214,'EL SV'!$O$3:$O$40,0),MATCH(IF(F214&gt;2000000,"A",IF(F214&gt;100000,"B",IF(F214&gt;100000,"C","D"))),'EL SV'!$K$3:$O$3,0))</f>
        <v>0.95</v>
      </c>
      <c r="AJ214" s="600">
        <f t="shared" si="97"/>
        <v>1.7851402247173298</v>
      </c>
      <c r="AK214" s="599">
        <f t="shared" si="98"/>
        <v>49109.207581973744</v>
      </c>
      <c r="AL214" s="599">
        <f t="shared" si="99"/>
        <v>46653.747202875049</v>
      </c>
      <c r="AM214" s="599">
        <f t="shared" si="100"/>
        <v>2455.4603790986948</v>
      </c>
      <c r="AN214" s="606">
        <v>0.2</v>
      </c>
      <c r="AO214" s="499">
        <f t="shared" si="101"/>
        <v>1964.3683032789559</v>
      </c>
    </row>
    <row r="215" spans="2:41" ht="15">
      <c r="B215" s="458">
        <v>210</v>
      </c>
      <c r="C215" s="490" t="s">
        <v>529</v>
      </c>
      <c r="D215" s="458" t="s">
        <v>199</v>
      </c>
      <c r="E215" s="491"/>
      <c r="F215" s="486">
        <v>41164</v>
      </c>
      <c r="G215" s="478">
        <v>27123</v>
      </c>
      <c r="H215" s="477">
        <v>3</v>
      </c>
      <c r="I215" s="478">
        <v>1356</v>
      </c>
      <c r="J215" s="509">
        <f t="shared" si="126"/>
        <v>41153</v>
      </c>
      <c r="Y215" s="514" t="s">
        <v>1827</v>
      </c>
      <c r="Z215" s="481">
        <f>MATCH(Y215,'Cat-4'!$A:$A,0)</f>
        <v>645</v>
      </c>
      <c r="AA215" s="481">
        <f>MATCH(J215,'Cat-4'!$1:$1,0)</f>
        <v>9</v>
      </c>
      <c r="AB215" s="481">
        <f>INDEX('Cat-4'!$1:$1048576,'FAR Working'!Z215,'FAR Working'!AA215)</f>
        <v>100.9</v>
      </c>
      <c r="AC215" s="481">
        <f>MATCH($AC$6,'Cat-4'!$1:$1,0)</f>
        <v>131</v>
      </c>
      <c r="AD215" s="481">
        <f>INDEX('Cat-4'!$1:$1048576,'FAR Working'!Z215,'FAR Working'!AC215)</f>
        <v>115.6</v>
      </c>
      <c r="AE215" s="561">
        <f t="shared" ref="AE215:AE218" si="134">AD215/AB215</f>
        <v>1.1456888007928641</v>
      </c>
      <c r="AF215" s="583">
        <f t="shared" ref="AF215:AF218" si="135">AE215</f>
        <v>1.1456888007928641</v>
      </c>
      <c r="AG215" s="601">
        <f t="shared" si="95"/>
        <v>10</v>
      </c>
      <c r="AH215" s="584">
        <f t="shared" si="96"/>
        <v>3</v>
      </c>
      <c r="AI215" s="557">
        <f>INDEX('EL SV'!$K$3:$O$40,MATCH(Y215,'EL SV'!$O$3:$O$40,0),MATCH(IF(F215&gt;2000000,"A",IF(F215&gt;100000,"B",IF(F215&gt;100000,"C","D"))),'EL SV'!$K$3:$O$3,0))</f>
        <v>0.98</v>
      </c>
      <c r="AJ215" s="600">
        <f t="shared" si="97"/>
        <v>1.1456888007928641</v>
      </c>
      <c r="AK215" s="599">
        <f t="shared" si="98"/>
        <v>31074.517343904852</v>
      </c>
      <c r="AL215" s="599">
        <f t="shared" si="99"/>
        <v>30453.026997026755</v>
      </c>
      <c r="AM215" s="599">
        <f t="shared" si="100"/>
        <v>621.49034687809763</v>
      </c>
      <c r="AN215" s="606">
        <v>0.2</v>
      </c>
      <c r="AO215" s="499">
        <f t="shared" si="101"/>
        <v>497.19227750247813</v>
      </c>
    </row>
    <row r="216" spans="2:41" ht="15">
      <c r="B216" s="458">
        <v>211</v>
      </c>
      <c r="C216" s="490" t="s">
        <v>527</v>
      </c>
      <c r="D216" s="458" t="s">
        <v>233</v>
      </c>
      <c r="E216" s="477"/>
      <c r="F216" s="486">
        <v>41819</v>
      </c>
      <c r="G216" s="477">
        <v>26490</v>
      </c>
      <c r="H216" s="477">
        <v>5</v>
      </c>
      <c r="I216" s="477">
        <v>1311.6490410958904</v>
      </c>
      <c r="J216" s="509">
        <f t="shared" si="126"/>
        <v>41791</v>
      </c>
      <c r="Y216" s="514" t="s">
        <v>1863</v>
      </c>
      <c r="Z216" s="481">
        <f>MATCH(Y216,'Cat-4'!$A:$A,0)</f>
        <v>663</v>
      </c>
      <c r="AA216" s="481">
        <f>MATCH(J216,'Cat-4'!$1:$1,0)</f>
        <v>30</v>
      </c>
      <c r="AB216" s="481">
        <f>INDEX('Cat-4'!$1:$1048576,'FAR Working'!Z216,'FAR Working'!AA216)</f>
        <v>108.8</v>
      </c>
      <c r="AC216" s="481">
        <f>MATCH($AC$6,'Cat-4'!$1:$1,0)</f>
        <v>131</v>
      </c>
      <c r="AD216" s="481">
        <f>INDEX('Cat-4'!$1:$1048576,'FAR Working'!Z216,'FAR Working'!AC216)</f>
        <v>101.6</v>
      </c>
      <c r="AE216" s="561">
        <f t="shared" si="134"/>
        <v>0.93382352941176472</v>
      </c>
      <c r="AF216" s="583">
        <f t="shared" si="135"/>
        <v>0.93382352941176472</v>
      </c>
      <c r="AG216" s="601">
        <f t="shared" si="95"/>
        <v>8</v>
      </c>
      <c r="AH216" s="584">
        <f t="shared" si="96"/>
        <v>5</v>
      </c>
      <c r="AI216" s="557">
        <f>INDEX('EL SV'!$K$3:$O$40,MATCH(Y216,'EL SV'!$O$3:$O$40,0),MATCH(IF(F216&gt;2000000,"A",IF(F216&gt;100000,"B",IF(F216&gt;100000,"C","D"))),'EL SV'!$K$3:$O$3,0))</f>
        <v>0.98</v>
      </c>
      <c r="AJ216" s="600">
        <f t="shared" si="97"/>
        <v>0.93382352941176472</v>
      </c>
      <c r="AK216" s="599">
        <f t="shared" si="98"/>
        <v>24736.985294117647</v>
      </c>
      <c r="AL216" s="599">
        <f t="shared" si="99"/>
        <v>24242.245588235295</v>
      </c>
      <c r="AM216" s="599">
        <f t="shared" si="100"/>
        <v>494.7397058823517</v>
      </c>
      <c r="AN216" s="606">
        <v>0.2</v>
      </c>
      <c r="AO216" s="499">
        <f t="shared" si="101"/>
        <v>395.79176470588141</v>
      </c>
    </row>
    <row r="217" spans="2:41" ht="51">
      <c r="B217" s="458">
        <v>212</v>
      </c>
      <c r="C217" s="490" t="s">
        <v>529</v>
      </c>
      <c r="D217" s="462" t="s">
        <v>530</v>
      </c>
      <c r="E217" s="492" t="s">
        <v>516</v>
      </c>
      <c r="F217" s="488">
        <v>44411</v>
      </c>
      <c r="G217" s="478">
        <v>26450</v>
      </c>
      <c r="H217" s="493">
        <v>3</v>
      </c>
      <c r="I217" s="478">
        <v>26450</v>
      </c>
      <c r="J217" s="509">
        <f t="shared" si="126"/>
        <v>44409</v>
      </c>
      <c r="Y217" s="514" t="s">
        <v>1825</v>
      </c>
      <c r="Z217" s="481">
        <f>MATCH(Y217,'Cat-4'!$A:$A,0)</f>
        <v>644</v>
      </c>
      <c r="AA217" s="481">
        <f>MATCH(J217,'Cat-4'!$1:$1,0)</f>
        <v>116</v>
      </c>
      <c r="AB217" s="481">
        <f>INDEX('Cat-4'!$1:$1048576,'FAR Working'!Z217,'FAR Working'!AA217)</f>
        <v>134.6</v>
      </c>
      <c r="AC217" s="481">
        <f>MATCH($AC$6,'Cat-4'!$1:$1,0)</f>
        <v>131</v>
      </c>
      <c r="AD217" s="481">
        <f>INDEX('Cat-4'!$1:$1048576,'FAR Working'!Z217,'FAR Working'!AC217)</f>
        <v>134.9</v>
      </c>
      <c r="AE217" s="561">
        <f t="shared" si="134"/>
        <v>1.0022288261515602</v>
      </c>
      <c r="AF217" s="583">
        <f t="shared" si="135"/>
        <v>1.0022288261515602</v>
      </c>
      <c r="AG217" s="601">
        <f t="shared" si="95"/>
        <v>1</v>
      </c>
      <c r="AH217" s="584">
        <f t="shared" si="96"/>
        <v>3</v>
      </c>
      <c r="AI217" s="557">
        <f>INDEX('EL SV'!$K$3:$O$40,MATCH(Y217,'EL SV'!$O$3:$O$40,0),MATCH(IF(F217&gt;2000000,"A",IF(F217&gt;100000,"B",IF(F217&gt;100000,"C","D"))),'EL SV'!$K$3:$O$3,0))</f>
        <v>0.98</v>
      </c>
      <c r="AJ217" s="600">
        <f t="shared" si="97"/>
        <v>1.0022288261515602</v>
      </c>
      <c r="AK217" s="599">
        <f t="shared" si="98"/>
        <v>26508.952451708767</v>
      </c>
      <c r="AL217" s="599">
        <f t="shared" si="99"/>
        <v>8659.5911342248637</v>
      </c>
      <c r="AM217" s="599">
        <f t="shared" si="100"/>
        <v>17849.361317483905</v>
      </c>
      <c r="AN217" s="606">
        <v>0.2</v>
      </c>
      <c r="AO217" s="499">
        <f t="shared" si="101"/>
        <v>14279.489053987125</v>
      </c>
    </row>
    <row r="218" spans="2:41" ht="15">
      <c r="B218" s="458">
        <v>213</v>
      </c>
      <c r="C218" s="490" t="s">
        <v>527</v>
      </c>
      <c r="D218" s="490" t="s">
        <v>381</v>
      </c>
      <c r="E218" s="477"/>
      <c r="F218" s="488">
        <v>43364</v>
      </c>
      <c r="G218" s="477">
        <v>25785.599999999999</v>
      </c>
      <c r="H218" s="477">
        <v>5</v>
      </c>
      <c r="I218" s="478">
        <v>8510.4634520547916</v>
      </c>
      <c r="J218" s="509">
        <f t="shared" si="126"/>
        <v>43344</v>
      </c>
      <c r="Y218" s="514" t="s">
        <v>1763</v>
      </c>
      <c r="Z218" s="481">
        <f>MATCH(Y218,'Cat-4'!$A:$A,0)</f>
        <v>613</v>
      </c>
      <c r="AA218" s="481">
        <f>MATCH(J218,'Cat-4'!$1:$1,0)</f>
        <v>81</v>
      </c>
      <c r="AB218" s="481">
        <f>INDEX('Cat-4'!$1:$1048576,'FAR Working'!Z218,'FAR Working'!AA218)</f>
        <v>128.69999999999999</v>
      </c>
      <c r="AC218" s="481">
        <f>MATCH($AC$6,'Cat-4'!$1:$1,0)</f>
        <v>131</v>
      </c>
      <c r="AD218" s="481">
        <f>INDEX('Cat-4'!$1:$1048576,'FAR Working'!Z218,'FAR Working'!AC218)</f>
        <v>156.5</v>
      </c>
      <c r="AE218" s="561">
        <f t="shared" si="134"/>
        <v>1.2160062160062162</v>
      </c>
      <c r="AF218" s="583">
        <f t="shared" si="135"/>
        <v>1.2160062160062162</v>
      </c>
      <c r="AG218" s="601">
        <f t="shared" si="95"/>
        <v>4</v>
      </c>
      <c r="AH218" s="584">
        <f t="shared" si="96"/>
        <v>5</v>
      </c>
      <c r="AI218" s="557">
        <f>INDEX('EL SV'!$K$3:$O$40,MATCH(Y218,'EL SV'!$O$3:$O$40,0),MATCH(IF(F218&gt;2000000,"A",IF(F218&gt;100000,"B",IF(F218&gt;100000,"C","D"))),'EL SV'!$K$3:$O$3,0))</f>
        <v>0.9</v>
      </c>
      <c r="AJ218" s="600">
        <f t="shared" si="97"/>
        <v>1.2160062160062162</v>
      </c>
      <c r="AK218" s="599">
        <f t="shared" si="98"/>
        <v>31355.449883449885</v>
      </c>
      <c r="AL218" s="599">
        <f t="shared" si="99"/>
        <v>22575.923916083917</v>
      </c>
      <c r="AM218" s="599">
        <f t="shared" si="100"/>
        <v>8779.5259673659675</v>
      </c>
      <c r="AN218" s="606">
        <v>0.2</v>
      </c>
      <c r="AO218" s="499">
        <f t="shared" si="101"/>
        <v>7023.6207738927742</v>
      </c>
    </row>
    <row r="219" spans="2:41" ht="15">
      <c r="B219" s="458">
        <v>214</v>
      </c>
      <c r="C219" s="490" t="s">
        <v>138</v>
      </c>
      <c r="D219" s="458" t="s">
        <v>160</v>
      </c>
      <c r="E219" s="458"/>
      <c r="F219" s="486">
        <v>40952</v>
      </c>
      <c r="G219" s="478">
        <v>25443</v>
      </c>
      <c r="H219" s="477">
        <v>10</v>
      </c>
      <c r="I219" s="478">
        <v>1272</v>
      </c>
      <c r="J219" s="509">
        <f t="shared" si="126"/>
        <v>40940</v>
      </c>
      <c r="R219" s="524" t="s">
        <v>3127</v>
      </c>
      <c r="S219" s="485">
        <f>MATCH(R219,'CAT-3'!$A:$A,0)</f>
        <v>628</v>
      </c>
      <c r="T219" s="485">
        <f>MATCH($J$9,'CAT-3'!$1:$1,0)</f>
        <v>89</v>
      </c>
      <c r="U219" s="485">
        <f>INDEX('CAT-3'!$1:$1048576,'FAR Working'!S219,'FAR Working'!T219)</f>
        <v>138.30000000000001</v>
      </c>
      <c r="V219" s="485">
        <f>MATCH($V$6,'CAT-3'!$1:$1,0)</f>
        <v>90</v>
      </c>
      <c r="W219" s="485">
        <f>INDEX('CAT-3'!$1:$1048576,'FAR Working'!S219,'FAR Working'!V219)</f>
        <v>138.4</v>
      </c>
      <c r="X219" s="498">
        <f t="shared" ref="X219:X221" si="136">W219/U219</f>
        <v>1.0007230657989876</v>
      </c>
      <c r="Y219" s="514" t="s">
        <v>2223</v>
      </c>
      <c r="Z219" s="485">
        <f>MATCH(Y219,'Cat-4'!$A:$A,0)</f>
        <v>843</v>
      </c>
      <c r="AA219" s="485">
        <f>MATCH($AA$6,'Cat-4'!$1:$1,0)</f>
        <v>4</v>
      </c>
      <c r="AB219" s="485">
        <f>INDEX('Cat-4'!$1:$1048576,'FAR Working'!Z219,'FAR Working'!AA219)</f>
        <v>103.9</v>
      </c>
      <c r="AC219" s="485">
        <f>MATCH($AC$6,'Cat-4'!$1:$1,0)</f>
        <v>131</v>
      </c>
      <c r="AD219" s="485">
        <f>INDEX('Cat-4'!$1:$1048576,'FAR Working'!Z219,'FAR Working'!AC219)</f>
        <v>156.1</v>
      </c>
      <c r="AE219" s="498">
        <f t="shared" ref="AE219:AE223" si="137">AD219/AB219</f>
        <v>1.5024061597690086</v>
      </c>
      <c r="AF219" s="498">
        <f t="shared" ref="AF219:AF221" si="138">AE219*X219</f>
        <v>1.5034924982793259</v>
      </c>
      <c r="AG219" s="601">
        <f t="shared" si="95"/>
        <v>10</v>
      </c>
      <c r="AH219" s="584">
        <f t="shared" si="96"/>
        <v>10</v>
      </c>
      <c r="AI219" s="557">
        <f>INDEX('EL SV'!$K$3:$O$40,MATCH(Y219,'EL SV'!$O$3:$O$40,0),MATCH(IF(F219&gt;2000000,"A",IF(F219&gt;100000,"B",IF(F219&gt;100000,"C","D"))),'EL SV'!$K$3:$O$3,0))</f>
        <v>1</v>
      </c>
      <c r="AJ219" s="600">
        <f t="shared" si="97"/>
        <v>1.5034924982793259</v>
      </c>
      <c r="AK219" s="599">
        <f t="shared" si="98"/>
        <v>38253.359633720887</v>
      </c>
      <c r="AL219" s="599">
        <f t="shared" si="99"/>
        <v>38253.359633720887</v>
      </c>
      <c r="AM219" s="599">
        <f t="shared" si="100"/>
        <v>0</v>
      </c>
      <c r="AN219" s="606">
        <v>0.2</v>
      </c>
      <c r="AO219" s="499">
        <f t="shared" si="101"/>
        <v>0</v>
      </c>
    </row>
    <row r="220" spans="2:41" ht="15">
      <c r="B220" s="458">
        <v>215</v>
      </c>
      <c r="C220" s="490" t="s">
        <v>138</v>
      </c>
      <c r="D220" s="458" t="s">
        <v>161</v>
      </c>
      <c r="E220" s="458"/>
      <c r="F220" s="486">
        <v>40952</v>
      </c>
      <c r="G220" s="478">
        <v>24735</v>
      </c>
      <c r="H220" s="477">
        <v>10</v>
      </c>
      <c r="I220" s="478">
        <v>1237</v>
      </c>
      <c r="J220" s="509">
        <f t="shared" si="126"/>
        <v>40940</v>
      </c>
      <c r="R220" s="524" t="s">
        <v>3127</v>
      </c>
      <c r="S220" s="485">
        <f>MATCH(R220,'CAT-3'!$A:$A,0)</f>
        <v>628</v>
      </c>
      <c r="T220" s="485">
        <f>MATCH($J$9,'CAT-3'!$1:$1,0)</f>
        <v>89</v>
      </c>
      <c r="U220" s="485">
        <f>INDEX('CAT-3'!$1:$1048576,'FAR Working'!S220,'FAR Working'!T220)</f>
        <v>138.30000000000001</v>
      </c>
      <c r="V220" s="485">
        <f>MATCH($V$6,'CAT-3'!$1:$1,0)</f>
        <v>90</v>
      </c>
      <c r="W220" s="485">
        <f>INDEX('CAT-3'!$1:$1048576,'FAR Working'!S220,'FAR Working'!V220)</f>
        <v>138.4</v>
      </c>
      <c r="X220" s="498">
        <f t="shared" si="136"/>
        <v>1.0007230657989876</v>
      </c>
      <c r="Y220" s="514" t="s">
        <v>2223</v>
      </c>
      <c r="Z220" s="485">
        <f>MATCH(Y220,'Cat-4'!$A:$A,0)</f>
        <v>843</v>
      </c>
      <c r="AA220" s="485">
        <f>MATCH($AA$6,'Cat-4'!$1:$1,0)</f>
        <v>4</v>
      </c>
      <c r="AB220" s="485">
        <f>INDEX('Cat-4'!$1:$1048576,'FAR Working'!Z220,'FAR Working'!AA220)</f>
        <v>103.9</v>
      </c>
      <c r="AC220" s="485">
        <f>MATCH($AC$6,'Cat-4'!$1:$1,0)</f>
        <v>131</v>
      </c>
      <c r="AD220" s="485">
        <f>INDEX('Cat-4'!$1:$1048576,'FAR Working'!Z220,'FAR Working'!AC220)</f>
        <v>156.1</v>
      </c>
      <c r="AE220" s="498">
        <f t="shared" si="137"/>
        <v>1.5024061597690086</v>
      </c>
      <c r="AF220" s="498">
        <f t="shared" si="138"/>
        <v>1.5034924982793259</v>
      </c>
      <c r="AG220" s="601">
        <f t="shared" si="95"/>
        <v>10</v>
      </c>
      <c r="AH220" s="584">
        <f t="shared" si="96"/>
        <v>10</v>
      </c>
      <c r="AI220" s="557">
        <f>INDEX('EL SV'!$K$3:$O$40,MATCH(Y220,'EL SV'!$O$3:$O$40,0),MATCH(IF(F220&gt;2000000,"A",IF(F220&gt;100000,"B",IF(F220&gt;100000,"C","D"))),'EL SV'!$K$3:$O$3,0))</f>
        <v>1</v>
      </c>
      <c r="AJ220" s="600">
        <f t="shared" si="97"/>
        <v>1.5034924982793259</v>
      </c>
      <c r="AK220" s="599">
        <f t="shared" si="98"/>
        <v>37188.886944939128</v>
      </c>
      <c r="AL220" s="599">
        <f t="shared" si="99"/>
        <v>37188.886944939135</v>
      </c>
      <c r="AM220" s="599">
        <f t="shared" si="100"/>
        <v>0</v>
      </c>
      <c r="AN220" s="606">
        <v>0.2</v>
      </c>
      <c r="AO220" s="499">
        <f t="shared" si="101"/>
        <v>0</v>
      </c>
    </row>
    <row r="221" spans="2:41" ht="15">
      <c r="B221" s="458">
        <v>216</v>
      </c>
      <c r="C221" s="490" t="s">
        <v>529</v>
      </c>
      <c r="D221" s="458" t="s">
        <v>195</v>
      </c>
      <c r="E221" s="491"/>
      <c r="F221" s="486">
        <v>40952</v>
      </c>
      <c r="G221" s="478">
        <v>24302</v>
      </c>
      <c r="H221" s="477">
        <v>3</v>
      </c>
      <c r="I221" s="478">
        <v>1215</v>
      </c>
      <c r="J221" s="509">
        <f t="shared" si="126"/>
        <v>40940</v>
      </c>
      <c r="R221" s="524" t="s">
        <v>3365</v>
      </c>
      <c r="S221" s="485">
        <f>MATCH(R221,'CAT-3'!$A:$A,0)</f>
        <v>757</v>
      </c>
      <c r="T221" s="485">
        <f>MATCH($J$9,'CAT-3'!$1:$1,0)</f>
        <v>89</v>
      </c>
      <c r="U221" s="485">
        <f>INDEX('CAT-3'!$1:$1048576,'FAR Working'!S221,'FAR Working'!T221)</f>
        <v>93.3</v>
      </c>
      <c r="V221" s="485">
        <f>MATCH($V$6,'CAT-3'!$1:$1,0)</f>
        <v>90</v>
      </c>
      <c r="W221" s="485">
        <f>INDEX('CAT-3'!$1:$1048576,'FAR Working'!S221,'FAR Working'!V221)</f>
        <v>93.3</v>
      </c>
      <c r="X221" s="498">
        <f t="shared" si="136"/>
        <v>1</v>
      </c>
      <c r="Y221" s="514" t="s">
        <v>1825</v>
      </c>
      <c r="Z221" s="485">
        <f>MATCH(Y221,'Cat-4'!$A:$A,0)</f>
        <v>644</v>
      </c>
      <c r="AA221" s="485">
        <f>MATCH($AA$6,'Cat-4'!$1:$1,0)</f>
        <v>4</v>
      </c>
      <c r="AB221" s="485">
        <f>INDEX('Cat-4'!$1:$1048576,'FAR Working'!Z221,'FAR Working'!AA221)</f>
        <v>95.5</v>
      </c>
      <c r="AC221" s="485">
        <f>MATCH($AC$6,'Cat-4'!$1:$1,0)</f>
        <v>131</v>
      </c>
      <c r="AD221" s="485">
        <f>INDEX('Cat-4'!$1:$1048576,'FAR Working'!Z221,'FAR Working'!AC221)</f>
        <v>134.9</v>
      </c>
      <c r="AE221" s="498">
        <f t="shared" si="137"/>
        <v>1.412565445026178</v>
      </c>
      <c r="AF221" s="498">
        <f t="shared" si="138"/>
        <v>1.412565445026178</v>
      </c>
      <c r="AG221" s="601">
        <f t="shared" si="95"/>
        <v>10</v>
      </c>
      <c r="AH221" s="584">
        <f t="shared" si="96"/>
        <v>3</v>
      </c>
      <c r="AI221" s="557">
        <f>INDEX('EL SV'!$K$3:$O$40,MATCH(Y221,'EL SV'!$O$3:$O$40,0),MATCH(IF(F221&gt;2000000,"A",IF(F221&gt;100000,"B",IF(F221&gt;100000,"C","D"))),'EL SV'!$K$3:$O$3,0))</f>
        <v>0.98</v>
      </c>
      <c r="AJ221" s="600">
        <f t="shared" si="97"/>
        <v>1.412565445026178</v>
      </c>
      <c r="AK221" s="599">
        <f t="shared" si="98"/>
        <v>34328.165445026178</v>
      </c>
      <c r="AL221" s="599">
        <f t="shared" si="99"/>
        <v>33641.602136125657</v>
      </c>
      <c r="AM221" s="599">
        <f t="shared" si="100"/>
        <v>686.5633089005205</v>
      </c>
      <c r="AN221" s="606">
        <v>0.2</v>
      </c>
      <c r="AO221" s="499">
        <f t="shared" si="101"/>
        <v>549.25064712041637</v>
      </c>
    </row>
    <row r="222" spans="2:41" ht="15">
      <c r="B222" s="458">
        <v>217</v>
      </c>
      <c r="C222" s="490" t="s">
        <v>529</v>
      </c>
      <c r="D222" s="458" t="s">
        <v>199</v>
      </c>
      <c r="E222" s="491"/>
      <c r="F222" s="486">
        <v>41181</v>
      </c>
      <c r="G222" s="478">
        <v>23682</v>
      </c>
      <c r="H222" s="477">
        <v>3</v>
      </c>
      <c r="I222" s="478">
        <v>1184.0000000000036</v>
      </c>
      <c r="J222" s="509">
        <f t="shared" si="126"/>
        <v>41153</v>
      </c>
      <c r="Y222" s="514" t="s">
        <v>1827</v>
      </c>
      <c r="Z222" s="481">
        <f>MATCH(Y222,'Cat-4'!$A:$A,0)</f>
        <v>645</v>
      </c>
      <c r="AA222" s="481">
        <f>MATCH(J222,'Cat-4'!$1:$1,0)</f>
        <v>9</v>
      </c>
      <c r="AB222" s="481">
        <f>INDEX('Cat-4'!$1:$1048576,'FAR Working'!Z222,'FAR Working'!AA222)</f>
        <v>100.9</v>
      </c>
      <c r="AC222" s="481">
        <f>MATCH($AC$6,'Cat-4'!$1:$1,0)</f>
        <v>131</v>
      </c>
      <c r="AD222" s="481">
        <f>INDEX('Cat-4'!$1:$1048576,'FAR Working'!Z222,'FAR Working'!AC222)</f>
        <v>115.6</v>
      </c>
      <c r="AE222" s="561">
        <f t="shared" si="137"/>
        <v>1.1456888007928641</v>
      </c>
      <c r="AF222" s="583">
        <f t="shared" ref="AF222:AF223" si="139">AE222</f>
        <v>1.1456888007928641</v>
      </c>
      <c r="AG222" s="601">
        <f t="shared" si="95"/>
        <v>10</v>
      </c>
      <c r="AH222" s="584">
        <f t="shared" si="96"/>
        <v>3</v>
      </c>
      <c r="AI222" s="557">
        <f>INDEX('EL SV'!$K$3:$O$40,MATCH(Y222,'EL SV'!$O$3:$O$40,0),MATCH(IF(F222&gt;2000000,"A",IF(F222&gt;100000,"B",IF(F222&gt;100000,"C","D"))),'EL SV'!$K$3:$O$3,0))</f>
        <v>0.98</v>
      </c>
      <c r="AJ222" s="600">
        <f t="shared" si="97"/>
        <v>1.1456888007928641</v>
      </c>
      <c r="AK222" s="599">
        <f t="shared" si="98"/>
        <v>27132.202180376607</v>
      </c>
      <c r="AL222" s="599">
        <f t="shared" si="99"/>
        <v>26589.558136769076</v>
      </c>
      <c r="AM222" s="599">
        <f t="shared" si="100"/>
        <v>542.64404360753178</v>
      </c>
      <c r="AN222" s="606">
        <v>0.2</v>
      </c>
      <c r="AO222" s="499">
        <f t="shared" si="101"/>
        <v>434.11523488602546</v>
      </c>
    </row>
    <row r="223" spans="2:41" ht="15">
      <c r="B223" s="458">
        <v>218</v>
      </c>
      <c r="C223" s="490" t="s">
        <v>529</v>
      </c>
      <c r="D223" s="458" t="s">
        <v>199</v>
      </c>
      <c r="E223" s="491"/>
      <c r="F223" s="486">
        <v>41181</v>
      </c>
      <c r="G223" s="478">
        <v>23681</v>
      </c>
      <c r="H223" s="477">
        <v>3</v>
      </c>
      <c r="I223" s="478">
        <v>1184</v>
      </c>
      <c r="J223" s="509">
        <f t="shared" si="126"/>
        <v>41153</v>
      </c>
      <c r="Y223" s="514" t="s">
        <v>1827</v>
      </c>
      <c r="Z223" s="481">
        <f>MATCH(Y223,'Cat-4'!$A:$A,0)</f>
        <v>645</v>
      </c>
      <c r="AA223" s="481">
        <f>MATCH(J223,'Cat-4'!$1:$1,0)</f>
        <v>9</v>
      </c>
      <c r="AB223" s="481">
        <f>INDEX('Cat-4'!$1:$1048576,'FAR Working'!Z223,'FAR Working'!AA223)</f>
        <v>100.9</v>
      </c>
      <c r="AC223" s="481">
        <f>MATCH($AC$6,'Cat-4'!$1:$1,0)</f>
        <v>131</v>
      </c>
      <c r="AD223" s="481">
        <f>INDEX('Cat-4'!$1:$1048576,'FAR Working'!Z223,'FAR Working'!AC223)</f>
        <v>115.6</v>
      </c>
      <c r="AE223" s="561">
        <f t="shared" si="137"/>
        <v>1.1456888007928641</v>
      </c>
      <c r="AF223" s="583">
        <f t="shared" si="139"/>
        <v>1.1456888007928641</v>
      </c>
      <c r="AG223" s="601">
        <f t="shared" si="95"/>
        <v>10</v>
      </c>
      <c r="AH223" s="584">
        <f t="shared" si="96"/>
        <v>3</v>
      </c>
      <c r="AI223" s="557">
        <f>INDEX('EL SV'!$K$3:$O$40,MATCH(Y223,'EL SV'!$O$3:$O$40,0),MATCH(IF(F223&gt;2000000,"A",IF(F223&gt;100000,"B",IF(F223&gt;100000,"C","D"))),'EL SV'!$K$3:$O$3,0))</f>
        <v>0.98</v>
      </c>
      <c r="AJ223" s="600">
        <f t="shared" si="97"/>
        <v>1.1456888007928641</v>
      </c>
      <c r="AK223" s="599">
        <f t="shared" si="98"/>
        <v>27131.056491575815</v>
      </c>
      <c r="AL223" s="599">
        <f t="shared" si="99"/>
        <v>26588.435361744298</v>
      </c>
      <c r="AM223" s="599">
        <f t="shared" si="100"/>
        <v>542.62112983151746</v>
      </c>
      <c r="AN223" s="606">
        <v>0.2</v>
      </c>
      <c r="AO223" s="499">
        <f t="shared" si="101"/>
        <v>434.09690386521402</v>
      </c>
    </row>
    <row r="224" spans="2:41" ht="15">
      <c r="B224" s="458">
        <v>219</v>
      </c>
      <c r="C224" s="490" t="s">
        <v>526</v>
      </c>
      <c r="D224" s="464" t="s">
        <v>269</v>
      </c>
      <c r="E224" s="463" t="s">
        <v>406</v>
      </c>
      <c r="F224" s="486">
        <v>40952</v>
      </c>
      <c r="G224" s="461">
        <v>23666</v>
      </c>
      <c r="H224" s="461">
        <v>15</v>
      </c>
      <c r="I224" s="461">
        <v>8496.0471790380961</v>
      </c>
      <c r="J224" s="509">
        <f t="shared" si="126"/>
        <v>40940</v>
      </c>
      <c r="R224" s="524" t="s">
        <v>3235</v>
      </c>
      <c r="S224" s="485">
        <f>MATCH(R224,'CAT-3'!$A:$A,0)</f>
        <v>689</v>
      </c>
      <c r="T224" s="485">
        <f>MATCH($J$9,'CAT-3'!$1:$1,0)</f>
        <v>89</v>
      </c>
      <c r="U224" s="485">
        <f>INDEX('CAT-3'!$1:$1048576,'FAR Working'!S224,'FAR Working'!T224)</f>
        <v>124</v>
      </c>
      <c r="V224" s="485">
        <f>MATCH($V$6,'CAT-3'!$1:$1,0)</f>
        <v>90</v>
      </c>
      <c r="W224" s="485">
        <f>INDEX('CAT-3'!$1:$1048576,'FAR Working'!S224,'FAR Working'!V224)</f>
        <v>122.8</v>
      </c>
      <c r="X224" s="498">
        <f t="shared" ref="X224:X225" si="140">W224/U224</f>
        <v>0.99032258064516132</v>
      </c>
      <c r="Y224" s="514" t="s">
        <v>1845</v>
      </c>
      <c r="Z224" s="485">
        <f>MATCH(Y224,'Cat-4'!$A:$A,0)</f>
        <v>654</v>
      </c>
      <c r="AA224" s="485">
        <f>MATCH($AA$6,'Cat-4'!$1:$1,0)</f>
        <v>4</v>
      </c>
      <c r="AB224" s="485">
        <f>INDEX('Cat-4'!$1:$1048576,'FAR Working'!Z224,'FAR Working'!AA224)</f>
        <v>94.7</v>
      </c>
      <c r="AC224" s="485">
        <f>MATCH($AC$6,'Cat-4'!$1:$1,0)</f>
        <v>131</v>
      </c>
      <c r="AD224" s="485">
        <f>INDEX('Cat-4'!$1:$1048576,'FAR Working'!Z224,'FAR Working'!AC224)</f>
        <v>113.5</v>
      </c>
      <c r="AE224" s="498">
        <f t="shared" ref="AE224:AE225" si="141">AD224/AB224</f>
        <v>1.1985216473072862</v>
      </c>
      <c r="AF224" s="498">
        <f t="shared" ref="AF224:AF225" si="142">AE224*X224</f>
        <v>1.1869230507204416</v>
      </c>
      <c r="AG224" s="601">
        <f t="shared" si="95"/>
        <v>10</v>
      </c>
      <c r="AH224" s="584">
        <f t="shared" si="96"/>
        <v>15</v>
      </c>
      <c r="AI224" s="557">
        <f>INDEX('EL SV'!$K$3:$O$40,MATCH(Y224,'EL SV'!$O$3:$O$40,0),MATCH(IF(F224&gt;2000000,"A",IF(F224&gt;100000,"B",IF(F224&gt;100000,"C","D"))),'EL SV'!$K$3:$O$3,0))</f>
        <v>1</v>
      </c>
      <c r="AJ224" s="600">
        <f t="shared" si="97"/>
        <v>1.1869230507204416</v>
      </c>
      <c r="AK224" s="599">
        <f t="shared" si="98"/>
        <v>28089.720918349969</v>
      </c>
      <c r="AL224" s="599">
        <f t="shared" si="99"/>
        <v>18726.480612233314</v>
      </c>
      <c r="AM224" s="599">
        <f t="shared" si="100"/>
        <v>9363.2403061166551</v>
      </c>
      <c r="AN224" s="606">
        <v>0.2</v>
      </c>
      <c r="AO224" s="499">
        <f t="shared" si="101"/>
        <v>7490.5922448933243</v>
      </c>
    </row>
    <row r="225" spans="2:41" ht="15">
      <c r="B225" s="458">
        <v>220</v>
      </c>
      <c r="C225" s="490" t="s">
        <v>527</v>
      </c>
      <c r="D225" s="462" t="s">
        <v>219</v>
      </c>
      <c r="E225" s="477"/>
      <c r="F225" s="486">
        <v>40952</v>
      </c>
      <c r="G225" s="477">
        <v>23590.925865571455</v>
      </c>
      <c r="H225" s="477">
        <v>5</v>
      </c>
      <c r="I225" s="477">
        <v>1180</v>
      </c>
      <c r="J225" s="509">
        <f t="shared" si="126"/>
        <v>40940</v>
      </c>
      <c r="R225" s="524" t="s">
        <v>3231</v>
      </c>
      <c r="S225" s="485">
        <f>MATCH(R225,'CAT-3'!$A:$A,0)</f>
        <v>686</v>
      </c>
      <c r="T225" s="485">
        <f>MATCH($J$9,'CAT-3'!$1:$1,0)</f>
        <v>89</v>
      </c>
      <c r="U225" s="485">
        <f>INDEX('CAT-3'!$1:$1048576,'FAR Working'!S225,'FAR Working'!T225)</f>
        <v>103.4</v>
      </c>
      <c r="V225" s="485">
        <f>MATCH($V$6,'CAT-3'!$1:$1,0)</f>
        <v>90</v>
      </c>
      <c r="W225" s="485">
        <f>INDEX('CAT-3'!$1:$1048576,'FAR Working'!S225,'FAR Working'!V225)</f>
        <v>103.4</v>
      </c>
      <c r="X225" s="498">
        <f t="shared" si="140"/>
        <v>1</v>
      </c>
      <c r="Y225" s="514" t="s">
        <v>1843</v>
      </c>
      <c r="Z225" s="485">
        <f>MATCH(Y225,'Cat-4'!$A:$A,0)</f>
        <v>653</v>
      </c>
      <c r="AA225" s="485">
        <f>MATCH($AA$6,'Cat-4'!$1:$1,0)</f>
        <v>4</v>
      </c>
      <c r="AB225" s="485">
        <f>INDEX('Cat-4'!$1:$1048576,'FAR Working'!Z225,'FAR Working'!AA225)</f>
        <v>100.8</v>
      </c>
      <c r="AC225" s="485">
        <f>MATCH($AC$6,'Cat-4'!$1:$1,0)</f>
        <v>131</v>
      </c>
      <c r="AD225" s="485">
        <f>INDEX('Cat-4'!$1:$1048576,'FAR Working'!Z225,'FAR Working'!AC225)</f>
        <v>120.4</v>
      </c>
      <c r="AE225" s="498">
        <f t="shared" si="141"/>
        <v>1.1944444444444446</v>
      </c>
      <c r="AF225" s="498">
        <f t="shared" si="142"/>
        <v>1.1944444444444446</v>
      </c>
      <c r="AG225" s="601">
        <f t="shared" ref="AG225:AG288" si="143">$AG$6-(YEAR(J225))</f>
        <v>10</v>
      </c>
      <c r="AH225" s="584">
        <f t="shared" ref="AH225:AH288" si="144">H225</f>
        <v>5</v>
      </c>
      <c r="AI225" s="557">
        <f>INDEX('EL SV'!$K$3:$O$40,MATCH(Y225,'EL SV'!$O$3:$O$40,0),MATCH(IF(F225&gt;2000000,"A",IF(F225&gt;100000,"B",IF(F225&gt;100000,"C","D"))),'EL SV'!$K$3:$O$3,0))</f>
        <v>0.9</v>
      </c>
      <c r="AJ225" s="600">
        <f t="shared" ref="AJ225:AJ288" si="145">AF225</f>
        <v>1.1944444444444446</v>
      </c>
      <c r="AK225" s="599">
        <f t="shared" ref="AK225:AK288" si="146">AJ225*G225</f>
        <v>28178.050339432575</v>
      </c>
      <c r="AL225" s="599">
        <f t="shared" ref="AL225:AL288" si="147">AK225*(AI225/AH225)*(IF(AG225&gt;AH225,AH225,AG225))</f>
        <v>25360.245305489316</v>
      </c>
      <c r="AM225" s="599">
        <f t="shared" ref="AM225:AM288" si="148">AK225-AL225</f>
        <v>2817.8050339432593</v>
      </c>
      <c r="AN225" s="606">
        <v>0.2</v>
      </c>
      <c r="AO225" s="499">
        <f t="shared" ref="AO225:AO288" si="149">AM225*(1-AN225)</f>
        <v>2254.2440271546075</v>
      </c>
    </row>
    <row r="226" spans="2:41" ht="15">
      <c r="B226" s="458">
        <v>221</v>
      </c>
      <c r="C226" s="490" t="s">
        <v>138</v>
      </c>
      <c r="D226" s="458" t="s">
        <v>181</v>
      </c>
      <c r="E226" s="458"/>
      <c r="F226" s="486">
        <v>41020</v>
      </c>
      <c r="G226" s="478">
        <v>23539</v>
      </c>
      <c r="H226" s="477">
        <v>5</v>
      </c>
      <c r="I226" s="478">
        <v>1177</v>
      </c>
      <c r="J226" s="509">
        <f t="shared" si="126"/>
        <v>41000</v>
      </c>
      <c r="Y226" s="514" t="s">
        <v>2223</v>
      </c>
      <c r="Z226" s="481">
        <f>MATCH(Y226,'Cat-4'!$A:$A,0)</f>
        <v>843</v>
      </c>
      <c r="AA226" s="481">
        <f>MATCH(J226,'Cat-4'!$1:$1,0)</f>
        <v>4</v>
      </c>
      <c r="AB226" s="481">
        <f>INDEX('Cat-4'!$1:$1048576,'FAR Working'!Z226,'FAR Working'!AA226)</f>
        <v>103.9</v>
      </c>
      <c r="AC226" s="481">
        <f>MATCH($AC$6,'Cat-4'!$1:$1,0)</f>
        <v>131</v>
      </c>
      <c r="AD226" s="481">
        <f>INDEX('Cat-4'!$1:$1048576,'FAR Working'!Z226,'FAR Working'!AC226)</f>
        <v>156.1</v>
      </c>
      <c r="AE226" s="561">
        <f>AD226/AB226</f>
        <v>1.5024061597690086</v>
      </c>
      <c r="AF226" s="583">
        <f>AE226</f>
        <v>1.5024061597690086</v>
      </c>
      <c r="AG226" s="601">
        <f t="shared" si="143"/>
        <v>10</v>
      </c>
      <c r="AH226" s="584">
        <f t="shared" si="144"/>
        <v>5</v>
      </c>
      <c r="AI226" s="557">
        <f>INDEX('EL SV'!$K$3:$O$40,MATCH(Y226,'EL SV'!$O$3:$O$40,0),MATCH(IF(F226&gt;2000000,"A",IF(F226&gt;100000,"B",IF(F226&gt;100000,"C","D"))),'EL SV'!$K$3:$O$3,0))</f>
        <v>1</v>
      </c>
      <c r="AJ226" s="600">
        <f t="shared" si="145"/>
        <v>1.5024061597690086</v>
      </c>
      <c r="AK226" s="599">
        <f t="shared" si="146"/>
        <v>35365.138594802695</v>
      </c>
      <c r="AL226" s="599">
        <f t="shared" si="147"/>
        <v>35365.138594802695</v>
      </c>
      <c r="AM226" s="599">
        <f t="shared" si="148"/>
        <v>0</v>
      </c>
      <c r="AN226" s="606">
        <v>0.2</v>
      </c>
      <c r="AO226" s="499">
        <f t="shared" si="149"/>
        <v>0</v>
      </c>
    </row>
    <row r="227" spans="2:41" ht="15">
      <c r="B227" s="458">
        <v>222</v>
      </c>
      <c r="C227" s="490" t="s">
        <v>138</v>
      </c>
      <c r="D227" s="458" t="s">
        <v>153</v>
      </c>
      <c r="E227" s="458"/>
      <c r="F227" s="486">
        <v>40952</v>
      </c>
      <c r="G227" s="478">
        <v>23189</v>
      </c>
      <c r="H227" s="477">
        <v>10</v>
      </c>
      <c r="I227" s="478">
        <v>1159</v>
      </c>
      <c r="J227" s="509">
        <f t="shared" si="126"/>
        <v>40940</v>
      </c>
      <c r="R227" s="524" t="s">
        <v>3127</v>
      </c>
      <c r="S227" s="485">
        <f>MATCH(R227,'CAT-3'!$A:$A,0)</f>
        <v>628</v>
      </c>
      <c r="T227" s="485">
        <f>MATCH($J$9,'CAT-3'!$1:$1,0)</f>
        <v>89</v>
      </c>
      <c r="U227" s="485">
        <f>INDEX('CAT-3'!$1:$1048576,'FAR Working'!S227,'FAR Working'!T227)</f>
        <v>138.30000000000001</v>
      </c>
      <c r="V227" s="485">
        <f>MATCH($V$6,'CAT-3'!$1:$1,0)</f>
        <v>90</v>
      </c>
      <c r="W227" s="485">
        <f>INDEX('CAT-3'!$1:$1048576,'FAR Working'!S227,'FAR Working'!V227)</f>
        <v>138.4</v>
      </c>
      <c r="X227" s="498">
        <f>W227/U227</f>
        <v>1.0007230657989876</v>
      </c>
      <c r="Y227" s="514" t="s">
        <v>2223</v>
      </c>
      <c r="Z227" s="485">
        <f>MATCH(Y227,'Cat-4'!$A:$A,0)</f>
        <v>843</v>
      </c>
      <c r="AA227" s="485">
        <f>MATCH($AA$6,'Cat-4'!$1:$1,0)</f>
        <v>4</v>
      </c>
      <c r="AB227" s="485">
        <f>INDEX('Cat-4'!$1:$1048576,'FAR Working'!Z227,'FAR Working'!AA227)</f>
        <v>103.9</v>
      </c>
      <c r="AC227" s="485">
        <f>MATCH($AC$6,'Cat-4'!$1:$1,0)</f>
        <v>131</v>
      </c>
      <c r="AD227" s="485">
        <f>INDEX('Cat-4'!$1:$1048576,'FAR Working'!Z227,'FAR Working'!AC227)</f>
        <v>156.1</v>
      </c>
      <c r="AE227" s="498">
        <f>AD227/AB227</f>
        <v>1.5024061597690086</v>
      </c>
      <c r="AF227" s="498">
        <f>AE227*X227</f>
        <v>1.5034924982793259</v>
      </c>
      <c r="AG227" s="601">
        <f t="shared" si="143"/>
        <v>10</v>
      </c>
      <c r="AH227" s="584">
        <f t="shared" si="144"/>
        <v>10</v>
      </c>
      <c r="AI227" s="557">
        <f>INDEX('EL SV'!$K$3:$O$40,MATCH(Y227,'EL SV'!$O$3:$O$40,0),MATCH(IF(F227&gt;2000000,"A",IF(F227&gt;100000,"B",IF(F227&gt;100000,"C","D"))),'EL SV'!$K$3:$O$3,0))</f>
        <v>1</v>
      </c>
      <c r="AJ227" s="600">
        <f t="shared" si="145"/>
        <v>1.5034924982793259</v>
      </c>
      <c r="AK227" s="599">
        <f t="shared" si="146"/>
        <v>34864.487542599287</v>
      </c>
      <c r="AL227" s="599">
        <f t="shared" si="147"/>
        <v>34864.487542599294</v>
      </c>
      <c r="AM227" s="599">
        <f t="shared" si="148"/>
        <v>0</v>
      </c>
      <c r="AN227" s="606">
        <v>0.2</v>
      </c>
      <c r="AO227" s="499">
        <f t="shared" si="149"/>
        <v>0</v>
      </c>
    </row>
    <row r="228" spans="2:41" ht="15">
      <c r="B228" s="458">
        <v>223</v>
      </c>
      <c r="C228" s="490" t="s">
        <v>529</v>
      </c>
      <c r="D228" s="458" t="s">
        <v>205</v>
      </c>
      <c r="E228" s="491"/>
      <c r="F228" s="486">
        <v>41601</v>
      </c>
      <c r="G228" s="478">
        <v>23150</v>
      </c>
      <c r="H228" s="477">
        <v>3</v>
      </c>
      <c r="I228" s="478">
        <v>1158</v>
      </c>
      <c r="J228" s="509">
        <f t="shared" si="126"/>
        <v>41579</v>
      </c>
      <c r="Y228" s="514" t="s">
        <v>1827</v>
      </c>
      <c r="Z228" s="481">
        <f>MATCH(Y228,'Cat-4'!$A:$A,0)</f>
        <v>645</v>
      </c>
      <c r="AA228" s="481">
        <f>MATCH(J228,'Cat-4'!$1:$1,0)</f>
        <v>23</v>
      </c>
      <c r="AB228" s="481">
        <f>INDEX('Cat-4'!$1:$1048576,'FAR Working'!Z228,'FAR Working'!AA228)</f>
        <v>100.9</v>
      </c>
      <c r="AC228" s="481">
        <f>MATCH($AC$6,'Cat-4'!$1:$1,0)</f>
        <v>131</v>
      </c>
      <c r="AD228" s="481">
        <f>INDEX('Cat-4'!$1:$1048576,'FAR Working'!Z228,'FAR Working'!AC228)</f>
        <v>115.6</v>
      </c>
      <c r="AE228" s="561">
        <f t="shared" ref="AE228:AE229" si="150">AD228/AB228</f>
        <v>1.1456888007928641</v>
      </c>
      <c r="AF228" s="583">
        <f t="shared" ref="AF228:AF229" si="151">AE228</f>
        <v>1.1456888007928641</v>
      </c>
      <c r="AG228" s="601">
        <f t="shared" si="143"/>
        <v>9</v>
      </c>
      <c r="AH228" s="584">
        <f t="shared" si="144"/>
        <v>3</v>
      </c>
      <c r="AI228" s="557">
        <f>INDEX('EL SV'!$K$3:$O$40,MATCH(Y228,'EL SV'!$O$3:$O$40,0),MATCH(IF(F228&gt;2000000,"A",IF(F228&gt;100000,"B",IF(F228&gt;100000,"C","D"))),'EL SV'!$K$3:$O$3,0))</f>
        <v>0.98</v>
      </c>
      <c r="AJ228" s="600">
        <f t="shared" si="145"/>
        <v>1.1456888007928641</v>
      </c>
      <c r="AK228" s="599">
        <f t="shared" si="146"/>
        <v>26522.695738354803</v>
      </c>
      <c r="AL228" s="599">
        <f t="shared" si="147"/>
        <v>25992.241823587705</v>
      </c>
      <c r="AM228" s="599">
        <f t="shared" si="148"/>
        <v>530.45391476709847</v>
      </c>
      <c r="AN228" s="606">
        <v>0.2</v>
      </c>
      <c r="AO228" s="499">
        <f t="shared" si="149"/>
        <v>424.36313181367882</v>
      </c>
    </row>
    <row r="229" spans="2:41" ht="15">
      <c r="B229" s="458">
        <v>224</v>
      </c>
      <c r="C229" s="490" t="s">
        <v>529</v>
      </c>
      <c r="D229" s="458" t="s">
        <v>205</v>
      </c>
      <c r="E229" s="491"/>
      <c r="F229" s="486">
        <v>41620</v>
      </c>
      <c r="G229" s="478">
        <v>22987</v>
      </c>
      <c r="H229" s="477">
        <v>3</v>
      </c>
      <c r="I229" s="478">
        <v>1149</v>
      </c>
      <c r="J229" s="509">
        <f t="shared" si="126"/>
        <v>41609</v>
      </c>
      <c r="Y229" s="514" t="s">
        <v>1827</v>
      </c>
      <c r="Z229" s="481">
        <f>MATCH(Y229,'Cat-4'!$A:$A,0)</f>
        <v>645</v>
      </c>
      <c r="AA229" s="481">
        <f>MATCH(J229,'Cat-4'!$1:$1,0)</f>
        <v>24</v>
      </c>
      <c r="AB229" s="481">
        <f>INDEX('Cat-4'!$1:$1048576,'FAR Working'!Z229,'FAR Working'!AA229)</f>
        <v>100.9</v>
      </c>
      <c r="AC229" s="481">
        <f>MATCH($AC$6,'Cat-4'!$1:$1,0)</f>
        <v>131</v>
      </c>
      <c r="AD229" s="481">
        <f>INDEX('Cat-4'!$1:$1048576,'FAR Working'!Z229,'FAR Working'!AC229)</f>
        <v>115.6</v>
      </c>
      <c r="AE229" s="561">
        <f t="shared" si="150"/>
        <v>1.1456888007928641</v>
      </c>
      <c r="AF229" s="583">
        <f t="shared" si="151"/>
        <v>1.1456888007928641</v>
      </c>
      <c r="AG229" s="601">
        <f t="shared" si="143"/>
        <v>9</v>
      </c>
      <c r="AH229" s="584">
        <f t="shared" si="144"/>
        <v>3</v>
      </c>
      <c r="AI229" s="557">
        <f>INDEX('EL SV'!$K$3:$O$40,MATCH(Y229,'EL SV'!$O$3:$O$40,0),MATCH(IF(F229&gt;2000000,"A",IF(F229&gt;100000,"B",IF(F229&gt;100000,"C","D"))),'EL SV'!$K$3:$O$3,0))</f>
        <v>0.98</v>
      </c>
      <c r="AJ229" s="600">
        <f t="shared" si="145"/>
        <v>1.1456888007928641</v>
      </c>
      <c r="AK229" s="599">
        <f t="shared" si="146"/>
        <v>26335.948463825567</v>
      </c>
      <c r="AL229" s="599">
        <f t="shared" si="147"/>
        <v>25809.229494549054</v>
      </c>
      <c r="AM229" s="599">
        <f t="shared" si="148"/>
        <v>526.71896927651323</v>
      </c>
      <c r="AN229" s="606">
        <v>0.2</v>
      </c>
      <c r="AO229" s="499">
        <f t="shared" si="149"/>
        <v>421.3751754212106</v>
      </c>
    </row>
    <row r="230" spans="2:41" ht="15">
      <c r="B230" s="458">
        <v>225</v>
      </c>
      <c r="C230" s="490" t="s">
        <v>529</v>
      </c>
      <c r="D230" s="458" t="s">
        <v>196</v>
      </c>
      <c r="E230" s="491"/>
      <c r="F230" s="486">
        <v>40952</v>
      </c>
      <c r="G230" s="478">
        <v>22525</v>
      </c>
      <c r="H230" s="477">
        <v>3</v>
      </c>
      <c r="I230" s="478">
        <v>1126</v>
      </c>
      <c r="J230" s="509">
        <f t="shared" si="126"/>
        <v>40940</v>
      </c>
      <c r="R230" s="524" t="s">
        <v>3365</v>
      </c>
      <c r="S230" s="485">
        <f>MATCH(R230,'CAT-3'!$A:$A,0)</f>
        <v>757</v>
      </c>
      <c r="T230" s="485">
        <f>MATCH($J$9,'CAT-3'!$1:$1,0)</f>
        <v>89</v>
      </c>
      <c r="U230" s="485">
        <f>INDEX('CAT-3'!$1:$1048576,'FAR Working'!S230,'FAR Working'!T230)</f>
        <v>93.3</v>
      </c>
      <c r="V230" s="485">
        <f>MATCH($V$6,'CAT-3'!$1:$1,0)</f>
        <v>90</v>
      </c>
      <c r="W230" s="485">
        <f>INDEX('CAT-3'!$1:$1048576,'FAR Working'!S230,'FAR Working'!V230)</f>
        <v>93.3</v>
      </c>
      <c r="X230" s="498">
        <f t="shared" ref="X230:X231" si="152">W230/U230</f>
        <v>1</v>
      </c>
      <c r="Y230" s="514" t="s">
        <v>1825</v>
      </c>
      <c r="Z230" s="485">
        <f>MATCH(Y230,'Cat-4'!$A:$A,0)</f>
        <v>644</v>
      </c>
      <c r="AA230" s="485">
        <f>MATCH($AA$6,'Cat-4'!$1:$1,0)</f>
        <v>4</v>
      </c>
      <c r="AB230" s="485">
        <f>INDEX('Cat-4'!$1:$1048576,'FAR Working'!Z230,'FAR Working'!AA230)</f>
        <v>95.5</v>
      </c>
      <c r="AC230" s="485">
        <f>MATCH($AC$6,'Cat-4'!$1:$1,0)</f>
        <v>131</v>
      </c>
      <c r="AD230" s="485">
        <f>INDEX('Cat-4'!$1:$1048576,'FAR Working'!Z230,'FAR Working'!AC230)</f>
        <v>134.9</v>
      </c>
      <c r="AE230" s="498">
        <f t="shared" ref="AE230:AE231" si="153">AD230/AB230</f>
        <v>1.412565445026178</v>
      </c>
      <c r="AF230" s="498">
        <f t="shared" ref="AF230:AF231" si="154">AE230*X230</f>
        <v>1.412565445026178</v>
      </c>
      <c r="AG230" s="601">
        <f t="shared" si="143"/>
        <v>10</v>
      </c>
      <c r="AH230" s="584">
        <f t="shared" si="144"/>
        <v>3</v>
      </c>
      <c r="AI230" s="557">
        <f>INDEX('EL SV'!$K$3:$O$40,MATCH(Y230,'EL SV'!$O$3:$O$40,0),MATCH(IF(F230&gt;2000000,"A",IF(F230&gt;100000,"B",IF(F230&gt;100000,"C","D"))),'EL SV'!$K$3:$O$3,0))</f>
        <v>0.98</v>
      </c>
      <c r="AJ230" s="600">
        <f t="shared" si="145"/>
        <v>1.412565445026178</v>
      </c>
      <c r="AK230" s="599">
        <f t="shared" si="146"/>
        <v>31818.03664921466</v>
      </c>
      <c r="AL230" s="599">
        <f t="shared" si="147"/>
        <v>31181.675916230364</v>
      </c>
      <c r="AM230" s="599">
        <f t="shared" si="148"/>
        <v>636.36073298429619</v>
      </c>
      <c r="AN230" s="606">
        <v>0.2</v>
      </c>
      <c r="AO230" s="499">
        <f t="shared" si="149"/>
        <v>509.08858638743698</v>
      </c>
    </row>
    <row r="231" spans="2:41" ht="15">
      <c r="B231" s="458">
        <v>226</v>
      </c>
      <c r="C231" s="490" t="s">
        <v>529</v>
      </c>
      <c r="D231" s="459" t="s">
        <v>188</v>
      </c>
      <c r="E231" s="460"/>
      <c r="F231" s="486">
        <v>40952</v>
      </c>
      <c r="G231" s="478">
        <v>22115</v>
      </c>
      <c r="H231" s="477">
        <v>3</v>
      </c>
      <c r="I231" s="478">
        <v>1106</v>
      </c>
      <c r="J231" s="509">
        <f t="shared" si="126"/>
        <v>40940</v>
      </c>
      <c r="R231" s="524" t="s">
        <v>3363</v>
      </c>
      <c r="S231" s="485">
        <f>MATCH(R231,'CAT-3'!$A:$A,0)</f>
        <v>756</v>
      </c>
      <c r="T231" s="485">
        <f>MATCH($J$9,'CAT-3'!$1:$1,0)</f>
        <v>89</v>
      </c>
      <c r="U231" s="485">
        <f>INDEX('CAT-3'!$1:$1048576,'FAR Working'!S231,'FAR Working'!T231)</f>
        <v>87</v>
      </c>
      <c r="V231" s="485">
        <f>MATCH($V$6,'CAT-3'!$1:$1,0)</f>
        <v>90</v>
      </c>
      <c r="W231" s="485">
        <f>INDEX('CAT-3'!$1:$1048576,'FAR Working'!S231,'FAR Working'!V231)</f>
        <v>87</v>
      </c>
      <c r="X231" s="498">
        <f t="shared" si="152"/>
        <v>1</v>
      </c>
      <c r="Y231" s="514" t="s">
        <v>1827</v>
      </c>
      <c r="Z231" s="485">
        <f>MATCH(Y231,'Cat-4'!$A:$A,0)</f>
        <v>645</v>
      </c>
      <c r="AA231" s="485">
        <f>MATCH($AA$6,'Cat-4'!$1:$1,0)</f>
        <v>4</v>
      </c>
      <c r="AB231" s="485">
        <f>INDEX('Cat-4'!$1:$1048576,'FAR Working'!Z231,'FAR Working'!AA231)</f>
        <v>100.5</v>
      </c>
      <c r="AC231" s="485">
        <f>MATCH($AC$6,'Cat-4'!$1:$1,0)</f>
        <v>131</v>
      </c>
      <c r="AD231" s="485">
        <f>INDEX('Cat-4'!$1:$1048576,'FAR Working'!Z231,'FAR Working'!AC231)</f>
        <v>115.6</v>
      </c>
      <c r="AE231" s="498">
        <f t="shared" si="153"/>
        <v>1.1502487562189054</v>
      </c>
      <c r="AF231" s="498">
        <f t="shared" si="154"/>
        <v>1.1502487562189054</v>
      </c>
      <c r="AG231" s="601">
        <f t="shared" si="143"/>
        <v>10</v>
      </c>
      <c r="AH231" s="584">
        <f t="shared" si="144"/>
        <v>3</v>
      </c>
      <c r="AI231" s="557">
        <f>INDEX('EL SV'!$K$3:$O$40,MATCH(Y231,'EL SV'!$O$3:$O$40,0),MATCH(IF(F231&gt;2000000,"A",IF(F231&gt;100000,"B",IF(F231&gt;100000,"C","D"))),'EL SV'!$K$3:$O$3,0))</f>
        <v>0.98</v>
      </c>
      <c r="AJ231" s="600">
        <f t="shared" si="145"/>
        <v>1.1502487562189054</v>
      </c>
      <c r="AK231" s="599">
        <f t="shared" si="146"/>
        <v>25437.751243781095</v>
      </c>
      <c r="AL231" s="599">
        <f t="shared" si="147"/>
        <v>24928.996218905475</v>
      </c>
      <c r="AM231" s="599">
        <f t="shared" si="148"/>
        <v>508.75502487561971</v>
      </c>
      <c r="AN231" s="606">
        <v>0.2</v>
      </c>
      <c r="AO231" s="499">
        <f t="shared" si="149"/>
        <v>407.00401990049579</v>
      </c>
    </row>
    <row r="232" spans="2:41" ht="15">
      <c r="B232" s="458">
        <v>227</v>
      </c>
      <c r="C232" s="490" t="s">
        <v>527</v>
      </c>
      <c r="D232" s="490" t="s">
        <v>357</v>
      </c>
      <c r="E232" s="477"/>
      <c r="F232" s="486">
        <v>42521</v>
      </c>
      <c r="G232" s="477">
        <v>22000</v>
      </c>
      <c r="H232" s="477">
        <v>5</v>
      </c>
      <c r="I232" s="477">
        <v>1099.5479452054788</v>
      </c>
      <c r="J232" s="509">
        <f t="shared" si="126"/>
        <v>42491</v>
      </c>
      <c r="Y232" s="514" t="s">
        <v>1843</v>
      </c>
      <c r="Z232" s="481">
        <f>MATCH(Y232,'Cat-4'!$A:$A,0)</f>
        <v>653</v>
      </c>
      <c r="AA232" s="481">
        <f>MATCH(J232,'Cat-4'!$1:$1,0)</f>
        <v>53</v>
      </c>
      <c r="AB232" s="481">
        <f>INDEX('Cat-4'!$1:$1048576,'FAR Working'!Z232,'FAR Working'!AA232)</f>
        <v>110.2</v>
      </c>
      <c r="AC232" s="481">
        <f>MATCH($AC$6,'Cat-4'!$1:$1,0)</f>
        <v>131</v>
      </c>
      <c r="AD232" s="481">
        <f>INDEX('Cat-4'!$1:$1048576,'FAR Working'!Z232,'FAR Working'!AC232)</f>
        <v>120.4</v>
      </c>
      <c r="AE232" s="561">
        <f>AD232/AB232</f>
        <v>1.0925589836660616</v>
      </c>
      <c r="AF232" s="583">
        <f>AE232</f>
        <v>1.0925589836660616</v>
      </c>
      <c r="AG232" s="601">
        <f t="shared" si="143"/>
        <v>6</v>
      </c>
      <c r="AH232" s="584">
        <f t="shared" si="144"/>
        <v>5</v>
      </c>
      <c r="AI232" s="557">
        <f>INDEX('EL SV'!$K$3:$O$40,MATCH(Y232,'EL SV'!$O$3:$O$40,0),MATCH(IF(F232&gt;2000000,"A",IF(F232&gt;100000,"B",IF(F232&gt;100000,"C","D"))),'EL SV'!$K$3:$O$3,0))</f>
        <v>0.9</v>
      </c>
      <c r="AJ232" s="600">
        <f t="shared" si="145"/>
        <v>1.0925589836660616</v>
      </c>
      <c r="AK232" s="599">
        <f t="shared" si="146"/>
        <v>24036.297640653356</v>
      </c>
      <c r="AL232" s="599">
        <f t="shared" si="147"/>
        <v>21632.667876588021</v>
      </c>
      <c r="AM232" s="599">
        <f t="shared" si="148"/>
        <v>2403.6297640653356</v>
      </c>
      <c r="AN232" s="606">
        <v>0.2</v>
      </c>
      <c r="AO232" s="499">
        <f t="shared" si="149"/>
        <v>1922.9038112522685</v>
      </c>
    </row>
    <row r="233" spans="2:41" ht="15">
      <c r="B233" s="458">
        <v>228</v>
      </c>
      <c r="C233" s="490" t="s">
        <v>529</v>
      </c>
      <c r="D233" s="462" t="s">
        <v>197</v>
      </c>
      <c r="E233" s="460"/>
      <c r="F233" s="486">
        <v>40952</v>
      </c>
      <c r="G233" s="478">
        <v>21734</v>
      </c>
      <c r="H233" s="477">
        <v>3</v>
      </c>
      <c r="I233" s="478">
        <v>1087</v>
      </c>
      <c r="J233" s="509">
        <f t="shared" si="126"/>
        <v>40940</v>
      </c>
      <c r="R233" s="524" t="s">
        <v>3365</v>
      </c>
      <c r="S233" s="485">
        <f>MATCH(R233,'CAT-3'!$A:$A,0)</f>
        <v>757</v>
      </c>
      <c r="T233" s="485">
        <f>MATCH($J$9,'CAT-3'!$1:$1,0)</f>
        <v>89</v>
      </c>
      <c r="U233" s="485">
        <f>INDEX('CAT-3'!$1:$1048576,'FAR Working'!S233,'FAR Working'!T233)</f>
        <v>93.3</v>
      </c>
      <c r="V233" s="485">
        <f>MATCH($V$6,'CAT-3'!$1:$1,0)</f>
        <v>90</v>
      </c>
      <c r="W233" s="485">
        <f>INDEX('CAT-3'!$1:$1048576,'FAR Working'!S233,'FAR Working'!V233)</f>
        <v>93.3</v>
      </c>
      <c r="X233" s="498">
        <f t="shared" ref="X233:X240" si="155">W233/U233</f>
        <v>1</v>
      </c>
      <c r="Y233" s="514" t="s">
        <v>1825</v>
      </c>
      <c r="Z233" s="485">
        <f>MATCH(Y233,'Cat-4'!$A:$A,0)</f>
        <v>644</v>
      </c>
      <c r="AA233" s="485">
        <f>MATCH($AA$6,'Cat-4'!$1:$1,0)</f>
        <v>4</v>
      </c>
      <c r="AB233" s="485">
        <f>INDEX('Cat-4'!$1:$1048576,'FAR Working'!Z233,'FAR Working'!AA233)</f>
        <v>95.5</v>
      </c>
      <c r="AC233" s="485">
        <f>MATCH($AC$6,'Cat-4'!$1:$1,0)</f>
        <v>131</v>
      </c>
      <c r="AD233" s="485">
        <f>INDEX('Cat-4'!$1:$1048576,'FAR Working'!Z233,'FAR Working'!AC233)</f>
        <v>134.9</v>
      </c>
      <c r="AE233" s="498">
        <f t="shared" ref="AE233:AE242" si="156">AD233/AB233</f>
        <v>1.412565445026178</v>
      </c>
      <c r="AF233" s="498">
        <f t="shared" ref="AF233:AF240" si="157">AE233*X233</f>
        <v>1.412565445026178</v>
      </c>
      <c r="AG233" s="601">
        <f t="shared" si="143"/>
        <v>10</v>
      </c>
      <c r="AH233" s="584">
        <f t="shared" si="144"/>
        <v>3</v>
      </c>
      <c r="AI233" s="557">
        <f>INDEX('EL SV'!$K$3:$O$40,MATCH(Y233,'EL SV'!$O$3:$O$40,0),MATCH(IF(F233&gt;2000000,"A",IF(F233&gt;100000,"B",IF(F233&gt;100000,"C","D"))),'EL SV'!$K$3:$O$3,0))</f>
        <v>0.98</v>
      </c>
      <c r="AJ233" s="600">
        <f t="shared" si="145"/>
        <v>1.412565445026178</v>
      </c>
      <c r="AK233" s="599">
        <f t="shared" si="146"/>
        <v>30700.697382198952</v>
      </c>
      <c r="AL233" s="599">
        <f t="shared" si="147"/>
        <v>30086.683434554972</v>
      </c>
      <c r="AM233" s="599">
        <f t="shared" si="148"/>
        <v>614.01394764397992</v>
      </c>
      <c r="AN233" s="606">
        <v>0.2</v>
      </c>
      <c r="AO233" s="499">
        <f t="shared" si="149"/>
        <v>491.21115811518393</v>
      </c>
    </row>
    <row r="234" spans="2:41" ht="15">
      <c r="B234" s="458">
        <v>229</v>
      </c>
      <c r="C234" s="490" t="s">
        <v>526</v>
      </c>
      <c r="D234" s="464" t="s">
        <v>425</v>
      </c>
      <c r="E234" s="463" t="s">
        <v>409</v>
      </c>
      <c r="F234" s="486">
        <v>40952</v>
      </c>
      <c r="G234" s="461">
        <v>21428</v>
      </c>
      <c r="H234" s="461">
        <v>15</v>
      </c>
      <c r="I234" s="461">
        <v>7710.5586247159154</v>
      </c>
      <c r="J234" s="509">
        <f t="shared" si="126"/>
        <v>40940</v>
      </c>
      <c r="R234" s="524" t="s">
        <v>3254</v>
      </c>
      <c r="S234" s="485">
        <f>MATCH(R234,'CAT-3'!$A:$A,0)</f>
        <v>699</v>
      </c>
      <c r="T234" s="485">
        <f>MATCH($J$9,'CAT-3'!$1:$1,0)</f>
        <v>89</v>
      </c>
      <c r="U234" s="485">
        <f>INDEX('CAT-3'!$1:$1048576,'FAR Working'!S234,'FAR Working'!T234)</f>
        <v>130.9</v>
      </c>
      <c r="V234" s="485">
        <f>MATCH($V$6,'CAT-3'!$1:$1,0)</f>
        <v>90</v>
      </c>
      <c r="W234" s="485">
        <f>INDEX('CAT-3'!$1:$1048576,'FAR Working'!S234,'FAR Working'!V234)</f>
        <v>130.9</v>
      </c>
      <c r="X234" s="498">
        <f t="shared" si="155"/>
        <v>1</v>
      </c>
      <c r="Y234" s="514" t="s">
        <v>1975</v>
      </c>
      <c r="Z234" s="485">
        <f>MATCH(Y234,'Cat-4'!$A:$A,0)</f>
        <v>719</v>
      </c>
      <c r="AA234" s="485">
        <f>MATCH($AA$6,'Cat-4'!$1:$1,0)</f>
        <v>4</v>
      </c>
      <c r="AB234" s="485">
        <f>INDEX('Cat-4'!$1:$1048576,'FAR Working'!Z234,'FAR Working'!AA234)</f>
        <v>102</v>
      </c>
      <c r="AC234" s="485">
        <f>MATCH($AC$6,'Cat-4'!$1:$1,0)</f>
        <v>131</v>
      </c>
      <c r="AD234" s="485">
        <f>INDEX('Cat-4'!$1:$1048576,'FAR Working'!Z234,'FAR Working'!AC234)</f>
        <v>106.7</v>
      </c>
      <c r="AE234" s="498">
        <f t="shared" si="156"/>
        <v>1.0460784313725491</v>
      </c>
      <c r="AF234" s="498">
        <f t="shared" si="157"/>
        <v>1.0460784313725491</v>
      </c>
      <c r="AG234" s="601">
        <f t="shared" si="143"/>
        <v>10</v>
      </c>
      <c r="AH234" s="584">
        <f t="shared" si="144"/>
        <v>15</v>
      </c>
      <c r="AI234" s="557">
        <f>INDEX('EL SV'!$K$3:$O$40,MATCH(Y234,'EL SV'!$O$3:$O$40,0),MATCH(IF(F234&gt;2000000,"A",IF(F234&gt;100000,"B",IF(F234&gt;100000,"C","D"))),'EL SV'!$K$3:$O$3,0))</f>
        <v>0.9</v>
      </c>
      <c r="AJ234" s="600">
        <f t="shared" si="145"/>
        <v>1.0460784313725491</v>
      </c>
      <c r="AK234" s="599">
        <f t="shared" si="146"/>
        <v>22415.368627450982</v>
      </c>
      <c r="AL234" s="599">
        <f t="shared" si="147"/>
        <v>13449.22117647059</v>
      </c>
      <c r="AM234" s="599">
        <f t="shared" si="148"/>
        <v>8966.147450980392</v>
      </c>
      <c r="AN234" s="606">
        <v>0.2</v>
      </c>
      <c r="AO234" s="499">
        <f t="shared" si="149"/>
        <v>7172.9179607843143</v>
      </c>
    </row>
    <row r="235" spans="2:41" ht="15">
      <c r="B235" s="458">
        <v>230</v>
      </c>
      <c r="C235" s="490" t="s">
        <v>526</v>
      </c>
      <c r="D235" s="464" t="s">
        <v>472</v>
      </c>
      <c r="E235" s="463" t="s">
        <v>404</v>
      </c>
      <c r="F235" s="486">
        <v>40952</v>
      </c>
      <c r="G235" s="461">
        <v>21428</v>
      </c>
      <c r="H235" s="461">
        <v>15</v>
      </c>
      <c r="I235" s="461">
        <v>7710.5586247159154</v>
      </c>
      <c r="J235" s="509">
        <f t="shared" si="126"/>
        <v>40940</v>
      </c>
      <c r="R235" s="524" t="s">
        <v>3254</v>
      </c>
      <c r="S235" s="485">
        <f>MATCH(R235,'CAT-3'!$A:$A,0)</f>
        <v>699</v>
      </c>
      <c r="T235" s="485">
        <f>MATCH($J$9,'CAT-3'!$1:$1,0)</f>
        <v>89</v>
      </c>
      <c r="U235" s="485">
        <f>INDEX('CAT-3'!$1:$1048576,'FAR Working'!S235,'FAR Working'!T235)</f>
        <v>130.9</v>
      </c>
      <c r="V235" s="485">
        <f>MATCH($V$6,'CAT-3'!$1:$1,0)</f>
        <v>90</v>
      </c>
      <c r="W235" s="485">
        <f>INDEX('CAT-3'!$1:$1048576,'FAR Working'!S235,'FAR Working'!V235)</f>
        <v>130.9</v>
      </c>
      <c r="X235" s="498">
        <f t="shared" si="155"/>
        <v>1</v>
      </c>
      <c r="Y235" s="514" t="s">
        <v>1975</v>
      </c>
      <c r="Z235" s="485">
        <f>MATCH(Y235,'Cat-4'!$A:$A,0)</f>
        <v>719</v>
      </c>
      <c r="AA235" s="485">
        <f>MATCH($AA$6,'Cat-4'!$1:$1,0)</f>
        <v>4</v>
      </c>
      <c r="AB235" s="485">
        <f>INDEX('Cat-4'!$1:$1048576,'FAR Working'!Z235,'FAR Working'!AA235)</f>
        <v>102</v>
      </c>
      <c r="AC235" s="485">
        <f>MATCH($AC$6,'Cat-4'!$1:$1,0)</f>
        <v>131</v>
      </c>
      <c r="AD235" s="485">
        <f>INDEX('Cat-4'!$1:$1048576,'FAR Working'!Z235,'FAR Working'!AC235)</f>
        <v>106.7</v>
      </c>
      <c r="AE235" s="498">
        <f t="shared" si="156"/>
        <v>1.0460784313725491</v>
      </c>
      <c r="AF235" s="498">
        <f t="shared" si="157"/>
        <v>1.0460784313725491</v>
      </c>
      <c r="AG235" s="601">
        <f t="shared" si="143"/>
        <v>10</v>
      </c>
      <c r="AH235" s="584">
        <f t="shared" si="144"/>
        <v>15</v>
      </c>
      <c r="AI235" s="557">
        <f>INDEX('EL SV'!$K$3:$O$40,MATCH(Y235,'EL SV'!$O$3:$O$40,0),MATCH(IF(F235&gt;2000000,"A",IF(F235&gt;100000,"B",IF(F235&gt;100000,"C","D"))),'EL SV'!$K$3:$O$3,0))</f>
        <v>0.9</v>
      </c>
      <c r="AJ235" s="600">
        <f t="shared" si="145"/>
        <v>1.0460784313725491</v>
      </c>
      <c r="AK235" s="599">
        <f t="shared" si="146"/>
        <v>22415.368627450982</v>
      </c>
      <c r="AL235" s="599">
        <f t="shared" si="147"/>
        <v>13449.22117647059</v>
      </c>
      <c r="AM235" s="599">
        <f t="shared" si="148"/>
        <v>8966.147450980392</v>
      </c>
      <c r="AN235" s="606">
        <v>0.2</v>
      </c>
      <c r="AO235" s="499">
        <f t="shared" si="149"/>
        <v>7172.9179607843143</v>
      </c>
    </row>
    <row r="236" spans="2:41" ht="15">
      <c r="B236" s="458">
        <v>231</v>
      </c>
      <c r="C236" s="490" t="s">
        <v>526</v>
      </c>
      <c r="D236" s="462" t="s">
        <v>282</v>
      </c>
      <c r="E236" s="463" t="s">
        <v>434</v>
      </c>
      <c r="F236" s="486">
        <v>40952</v>
      </c>
      <c r="G236" s="461">
        <v>21428</v>
      </c>
      <c r="H236" s="461">
        <v>15</v>
      </c>
      <c r="I236" s="461">
        <v>7710.5586247159154</v>
      </c>
      <c r="J236" s="509">
        <f t="shared" si="126"/>
        <v>40940</v>
      </c>
      <c r="R236" s="524" t="s">
        <v>3154</v>
      </c>
      <c r="S236" s="485">
        <f>MATCH(R236,'CAT-3'!$A:$A,0)</f>
        <v>642</v>
      </c>
      <c r="T236" s="485">
        <f>MATCH($J$9,'CAT-3'!$1:$1,0)</f>
        <v>89</v>
      </c>
      <c r="U236" s="485">
        <f>INDEX('CAT-3'!$1:$1048576,'FAR Working'!S236,'FAR Working'!T236)</f>
        <v>126.3</v>
      </c>
      <c r="V236" s="485">
        <f>MATCH($V$6,'CAT-3'!$1:$1,0)</f>
        <v>90</v>
      </c>
      <c r="W236" s="485">
        <f>INDEX('CAT-3'!$1:$1048576,'FAR Working'!S236,'FAR Working'!V236)</f>
        <v>126.4</v>
      </c>
      <c r="X236" s="498">
        <f t="shared" si="155"/>
        <v>1.0007917656373715</v>
      </c>
      <c r="Y236" s="514" t="s">
        <v>1981</v>
      </c>
      <c r="Z236" s="485">
        <f>MATCH(Y236,'Cat-4'!$A:$A,0)</f>
        <v>722</v>
      </c>
      <c r="AA236" s="485">
        <f>MATCH($AA$6,'Cat-4'!$1:$1,0)</f>
        <v>4</v>
      </c>
      <c r="AB236" s="485">
        <f>INDEX('Cat-4'!$1:$1048576,'FAR Working'!Z236,'FAR Working'!AA236)</f>
        <v>102.2</v>
      </c>
      <c r="AC236" s="485">
        <f>MATCH($AC$6,'Cat-4'!$1:$1,0)</f>
        <v>131</v>
      </c>
      <c r="AD236" s="485">
        <f>INDEX('Cat-4'!$1:$1048576,'FAR Working'!Z236,'FAR Working'!AC236)</f>
        <v>126.6</v>
      </c>
      <c r="AE236" s="498">
        <f t="shared" si="156"/>
        <v>1.2387475538160468</v>
      </c>
      <c r="AF236" s="498">
        <f t="shared" si="157"/>
        <v>1.2397283515625364</v>
      </c>
      <c r="AG236" s="601">
        <f t="shared" si="143"/>
        <v>10</v>
      </c>
      <c r="AH236" s="584">
        <f t="shared" si="144"/>
        <v>15</v>
      </c>
      <c r="AI236" s="557">
        <f>INDEX('EL SV'!$K$3:$O$40,MATCH(Y236,'EL SV'!$O$3:$O$40,0),MATCH(IF(F236&gt;2000000,"A",IF(F236&gt;100000,"B",IF(F236&gt;100000,"C","D"))),'EL SV'!$K$3:$O$3,0))</f>
        <v>0.95</v>
      </c>
      <c r="AJ236" s="600">
        <f t="shared" si="145"/>
        <v>1.2397283515625364</v>
      </c>
      <c r="AK236" s="599">
        <f t="shared" si="146"/>
        <v>26564.899117282028</v>
      </c>
      <c r="AL236" s="599">
        <f t="shared" si="147"/>
        <v>16824.436107611949</v>
      </c>
      <c r="AM236" s="599">
        <f t="shared" si="148"/>
        <v>9740.4630096700785</v>
      </c>
      <c r="AN236" s="606">
        <v>0.2</v>
      </c>
      <c r="AO236" s="499">
        <f t="shared" si="149"/>
        <v>7792.3704077360635</v>
      </c>
    </row>
    <row r="237" spans="2:41" ht="15">
      <c r="B237" s="458">
        <v>232</v>
      </c>
      <c r="C237" s="490" t="s">
        <v>526</v>
      </c>
      <c r="D237" s="462" t="s">
        <v>293</v>
      </c>
      <c r="E237" s="463" t="s">
        <v>404</v>
      </c>
      <c r="F237" s="486">
        <v>40952</v>
      </c>
      <c r="G237" s="461">
        <v>21428</v>
      </c>
      <c r="H237" s="461">
        <v>15</v>
      </c>
      <c r="I237" s="461">
        <v>7710.5586247159154</v>
      </c>
      <c r="J237" s="509">
        <f t="shared" si="126"/>
        <v>40940</v>
      </c>
      <c r="R237" s="524" t="s">
        <v>3165</v>
      </c>
      <c r="S237" s="485">
        <f>MATCH(R237,'CAT-3'!$A:$A,0)</f>
        <v>651</v>
      </c>
      <c r="T237" s="485">
        <f>MATCH($J$9,'CAT-3'!$1:$1,0)</f>
        <v>89</v>
      </c>
      <c r="U237" s="485">
        <f>INDEX('CAT-3'!$1:$1048576,'FAR Working'!S237,'FAR Working'!T237)</f>
        <v>181.7</v>
      </c>
      <c r="V237" s="485">
        <f>MATCH($V$6,'CAT-3'!$1:$1,0)</f>
        <v>90</v>
      </c>
      <c r="W237" s="485">
        <f>INDEX('CAT-3'!$1:$1048576,'FAR Working'!S237,'FAR Working'!V237)</f>
        <v>181.7</v>
      </c>
      <c r="X237" s="498">
        <f t="shared" si="155"/>
        <v>1</v>
      </c>
      <c r="Y237" s="562" t="s">
        <v>2021</v>
      </c>
      <c r="Z237" s="485">
        <f>MATCH(Y237,'Cat-4'!$A:$A,0)</f>
        <v>742</v>
      </c>
      <c r="AA237" s="485">
        <f>MATCH($AA$6,'Cat-4'!$1:$1,0)</f>
        <v>4</v>
      </c>
      <c r="AB237" s="485">
        <f>INDEX('Cat-4'!$1:$1048576,'FAR Working'!Z237,'FAR Working'!AA237)</f>
        <v>114.9</v>
      </c>
      <c r="AC237" s="485">
        <f>MATCH($AC$6,'Cat-4'!$1:$1,0)</f>
        <v>131</v>
      </c>
      <c r="AD237" s="485">
        <f>INDEX('Cat-4'!$1:$1048576,'FAR Working'!Z237,'FAR Working'!AC237)</f>
        <v>80.900000000000006</v>
      </c>
      <c r="AE237" s="498">
        <f t="shared" si="156"/>
        <v>0.7040905134899913</v>
      </c>
      <c r="AF237" s="498">
        <f t="shared" si="157"/>
        <v>0.7040905134899913</v>
      </c>
      <c r="AG237" s="601">
        <f t="shared" si="143"/>
        <v>10</v>
      </c>
      <c r="AH237" s="584">
        <f t="shared" si="144"/>
        <v>15</v>
      </c>
      <c r="AI237" s="557">
        <f>INDEX('EL SV'!$K$3:$O$40,MATCH(Y237,'EL SV'!$O$3:$O$40,0),MATCH(IF(F237&gt;2000000,"A",IF(F237&gt;100000,"B",IF(F237&gt;100000,"C","D"))),'EL SV'!$K$3:$O$3,0))</f>
        <v>0.95</v>
      </c>
      <c r="AJ237" s="600">
        <f t="shared" si="145"/>
        <v>0.7040905134899913</v>
      </c>
      <c r="AK237" s="599">
        <f t="shared" si="146"/>
        <v>15087.251523063533</v>
      </c>
      <c r="AL237" s="599">
        <f t="shared" si="147"/>
        <v>9555.2592979402361</v>
      </c>
      <c r="AM237" s="599">
        <f t="shared" si="148"/>
        <v>5531.9922251232965</v>
      </c>
      <c r="AN237" s="606">
        <v>0.2</v>
      </c>
      <c r="AO237" s="499">
        <f t="shared" si="149"/>
        <v>4425.5937800986376</v>
      </c>
    </row>
    <row r="238" spans="2:41" ht="15">
      <c r="B238" s="458">
        <v>233</v>
      </c>
      <c r="C238" s="490" t="s">
        <v>529</v>
      </c>
      <c r="D238" s="462" t="s">
        <v>189</v>
      </c>
      <c r="E238" s="460"/>
      <c r="F238" s="486">
        <v>40952</v>
      </c>
      <c r="G238" s="478">
        <v>20813</v>
      </c>
      <c r="H238" s="477">
        <v>3</v>
      </c>
      <c r="I238" s="478">
        <v>1041</v>
      </c>
      <c r="J238" s="509">
        <f t="shared" si="126"/>
        <v>40940</v>
      </c>
      <c r="R238" s="524" t="s">
        <v>3365</v>
      </c>
      <c r="S238" s="485">
        <f>MATCH(R238,'CAT-3'!$A:$A,0)</f>
        <v>757</v>
      </c>
      <c r="T238" s="485">
        <f>MATCH($J$9,'CAT-3'!$1:$1,0)</f>
        <v>89</v>
      </c>
      <c r="U238" s="485">
        <f>INDEX('CAT-3'!$1:$1048576,'FAR Working'!S238,'FAR Working'!T238)</f>
        <v>93.3</v>
      </c>
      <c r="V238" s="485">
        <f>MATCH($V$6,'CAT-3'!$1:$1,0)</f>
        <v>90</v>
      </c>
      <c r="W238" s="485">
        <f>INDEX('CAT-3'!$1:$1048576,'FAR Working'!S238,'FAR Working'!V238)</f>
        <v>93.3</v>
      </c>
      <c r="X238" s="498">
        <f t="shared" si="155"/>
        <v>1</v>
      </c>
      <c r="Y238" s="514" t="s">
        <v>1825</v>
      </c>
      <c r="Z238" s="485">
        <f>MATCH(Y238,'Cat-4'!$A:$A,0)</f>
        <v>644</v>
      </c>
      <c r="AA238" s="485">
        <f>MATCH($AA$6,'Cat-4'!$1:$1,0)</f>
        <v>4</v>
      </c>
      <c r="AB238" s="485">
        <f>INDEX('Cat-4'!$1:$1048576,'FAR Working'!Z238,'FAR Working'!AA238)</f>
        <v>95.5</v>
      </c>
      <c r="AC238" s="485">
        <f>MATCH($AC$6,'Cat-4'!$1:$1,0)</f>
        <v>131</v>
      </c>
      <c r="AD238" s="485">
        <f>INDEX('Cat-4'!$1:$1048576,'FAR Working'!Z238,'FAR Working'!AC238)</f>
        <v>134.9</v>
      </c>
      <c r="AE238" s="498">
        <f t="shared" si="156"/>
        <v>1.412565445026178</v>
      </c>
      <c r="AF238" s="498">
        <f t="shared" si="157"/>
        <v>1.412565445026178</v>
      </c>
      <c r="AG238" s="601">
        <f t="shared" si="143"/>
        <v>10</v>
      </c>
      <c r="AH238" s="584">
        <f t="shared" si="144"/>
        <v>3</v>
      </c>
      <c r="AI238" s="557">
        <f>INDEX('EL SV'!$K$3:$O$40,MATCH(Y238,'EL SV'!$O$3:$O$40,0),MATCH(IF(F238&gt;2000000,"A",IF(F238&gt;100000,"B",IF(F238&gt;100000,"C","D"))),'EL SV'!$K$3:$O$3,0))</f>
        <v>0.98</v>
      </c>
      <c r="AJ238" s="600">
        <f t="shared" si="145"/>
        <v>1.412565445026178</v>
      </c>
      <c r="AK238" s="599">
        <f t="shared" si="146"/>
        <v>29399.724607329841</v>
      </c>
      <c r="AL238" s="599">
        <f t="shared" si="147"/>
        <v>28811.730115183243</v>
      </c>
      <c r="AM238" s="599">
        <f t="shared" si="148"/>
        <v>587.99449214659762</v>
      </c>
      <c r="AN238" s="606">
        <v>0.2</v>
      </c>
      <c r="AO238" s="499">
        <f t="shared" si="149"/>
        <v>470.39559371727813</v>
      </c>
    </row>
    <row r="239" spans="2:41" ht="15">
      <c r="B239" s="458">
        <v>234</v>
      </c>
      <c r="C239" s="490" t="s">
        <v>138</v>
      </c>
      <c r="D239" s="458" t="s">
        <v>148</v>
      </c>
      <c r="E239" s="458"/>
      <c r="F239" s="486">
        <v>40952</v>
      </c>
      <c r="G239" s="478">
        <v>20630</v>
      </c>
      <c r="H239" s="477">
        <v>10</v>
      </c>
      <c r="I239" s="478">
        <v>1032</v>
      </c>
      <c r="J239" s="509">
        <f t="shared" si="126"/>
        <v>40940</v>
      </c>
      <c r="R239" s="524" t="s">
        <v>3127</v>
      </c>
      <c r="S239" s="485">
        <f>MATCH(R239,'CAT-3'!$A:$A,0)</f>
        <v>628</v>
      </c>
      <c r="T239" s="485">
        <f>MATCH($J$9,'CAT-3'!$1:$1,0)</f>
        <v>89</v>
      </c>
      <c r="U239" s="485">
        <f>INDEX('CAT-3'!$1:$1048576,'FAR Working'!S239,'FAR Working'!T239)</f>
        <v>138.30000000000001</v>
      </c>
      <c r="V239" s="485">
        <f>MATCH($V$6,'CAT-3'!$1:$1,0)</f>
        <v>90</v>
      </c>
      <c r="W239" s="485">
        <f>INDEX('CAT-3'!$1:$1048576,'FAR Working'!S239,'FAR Working'!V239)</f>
        <v>138.4</v>
      </c>
      <c r="X239" s="498">
        <f t="shared" si="155"/>
        <v>1.0007230657989876</v>
      </c>
      <c r="Y239" s="514" t="s">
        <v>2223</v>
      </c>
      <c r="Z239" s="485">
        <f>MATCH(Y239,'Cat-4'!$A:$A,0)</f>
        <v>843</v>
      </c>
      <c r="AA239" s="485">
        <f>MATCH($AA$6,'Cat-4'!$1:$1,0)</f>
        <v>4</v>
      </c>
      <c r="AB239" s="485">
        <f>INDEX('Cat-4'!$1:$1048576,'FAR Working'!Z239,'FAR Working'!AA239)</f>
        <v>103.9</v>
      </c>
      <c r="AC239" s="485">
        <f>MATCH($AC$6,'Cat-4'!$1:$1,0)</f>
        <v>131</v>
      </c>
      <c r="AD239" s="485">
        <f>INDEX('Cat-4'!$1:$1048576,'FAR Working'!Z239,'FAR Working'!AC239)</f>
        <v>156.1</v>
      </c>
      <c r="AE239" s="498">
        <f t="shared" si="156"/>
        <v>1.5024061597690086</v>
      </c>
      <c r="AF239" s="498">
        <f t="shared" si="157"/>
        <v>1.5034924982793259</v>
      </c>
      <c r="AG239" s="601">
        <f t="shared" si="143"/>
        <v>10</v>
      </c>
      <c r="AH239" s="584">
        <f t="shared" si="144"/>
        <v>10</v>
      </c>
      <c r="AI239" s="557">
        <f>INDEX('EL SV'!$K$3:$O$40,MATCH(Y239,'EL SV'!$O$3:$O$40,0),MATCH(IF(F239&gt;2000000,"A",IF(F239&gt;100000,"B",IF(F239&gt;100000,"C","D"))),'EL SV'!$K$3:$O$3,0))</f>
        <v>1</v>
      </c>
      <c r="AJ239" s="600">
        <f t="shared" si="145"/>
        <v>1.5034924982793259</v>
      </c>
      <c r="AK239" s="599">
        <f t="shared" si="146"/>
        <v>31017.050239502492</v>
      </c>
      <c r="AL239" s="599">
        <f t="shared" si="147"/>
        <v>31017.050239502496</v>
      </c>
      <c r="AM239" s="599">
        <f t="shared" si="148"/>
        <v>0</v>
      </c>
      <c r="AN239" s="606">
        <v>0.2</v>
      </c>
      <c r="AO239" s="499">
        <f t="shared" si="149"/>
        <v>0</v>
      </c>
    </row>
    <row r="240" spans="2:41" ht="15">
      <c r="B240" s="458">
        <v>235</v>
      </c>
      <c r="C240" s="490" t="s">
        <v>529</v>
      </c>
      <c r="D240" s="458" t="s">
        <v>202</v>
      </c>
      <c r="E240" s="491"/>
      <c r="F240" s="486">
        <v>39540</v>
      </c>
      <c r="G240" s="478">
        <v>20178</v>
      </c>
      <c r="H240" s="477">
        <v>3</v>
      </c>
      <c r="I240" s="478">
        <v>1009</v>
      </c>
      <c r="J240" s="509">
        <f t="shared" si="126"/>
        <v>39539</v>
      </c>
      <c r="R240" s="524" t="s">
        <v>3363</v>
      </c>
      <c r="S240" s="485">
        <f>MATCH(R240,'CAT-3'!$A:$A,0)</f>
        <v>756</v>
      </c>
      <c r="T240" s="485">
        <f>MATCH($J$9,'CAT-3'!$1:$1,0)</f>
        <v>89</v>
      </c>
      <c r="U240" s="485">
        <f>INDEX('CAT-3'!$1:$1048576,'FAR Working'!S240,'FAR Working'!T240)</f>
        <v>87</v>
      </c>
      <c r="V240" s="485">
        <f>MATCH($V$6,'CAT-3'!$1:$1,0)</f>
        <v>90</v>
      </c>
      <c r="W240" s="485">
        <f>INDEX('CAT-3'!$1:$1048576,'FAR Working'!S240,'FAR Working'!V240)</f>
        <v>87</v>
      </c>
      <c r="X240" s="498">
        <f t="shared" si="155"/>
        <v>1</v>
      </c>
      <c r="Y240" s="514" t="s">
        <v>1827</v>
      </c>
      <c r="Z240" s="485">
        <f>MATCH(Y240,'Cat-4'!$A:$A,0)</f>
        <v>645</v>
      </c>
      <c r="AA240" s="485">
        <f>MATCH($AA$6,'Cat-4'!$1:$1,0)</f>
        <v>4</v>
      </c>
      <c r="AB240" s="485">
        <f>INDEX('Cat-4'!$1:$1048576,'FAR Working'!Z240,'FAR Working'!AA240)</f>
        <v>100.5</v>
      </c>
      <c r="AC240" s="485">
        <f>MATCH($AC$6,'Cat-4'!$1:$1,0)</f>
        <v>131</v>
      </c>
      <c r="AD240" s="485">
        <f>INDEX('Cat-4'!$1:$1048576,'FAR Working'!Z240,'FAR Working'!AC240)</f>
        <v>115.6</v>
      </c>
      <c r="AE240" s="498">
        <f t="shared" si="156"/>
        <v>1.1502487562189054</v>
      </c>
      <c r="AF240" s="498">
        <f t="shared" si="157"/>
        <v>1.1502487562189054</v>
      </c>
      <c r="AG240" s="601">
        <f t="shared" si="143"/>
        <v>14</v>
      </c>
      <c r="AH240" s="584">
        <f t="shared" si="144"/>
        <v>3</v>
      </c>
      <c r="AI240" s="557">
        <f>INDEX('EL SV'!$K$3:$O$40,MATCH(Y240,'EL SV'!$O$3:$O$40,0),MATCH(IF(F240&gt;2000000,"A",IF(F240&gt;100000,"B",IF(F240&gt;100000,"C","D"))),'EL SV'!$K$3:$O$3,0))</f>
        <v>0.98</v>
      </c>
      <c r="AJ240" s="600">
        <f t="shared" si="145"/>
        <v>1.1502487562189054</v>
      </c>
      <c r="AK240" s="599">
        <f t="shared" si="146"/>
        <v>23209.719402985073</v>
      </c>
      <c r="AL240" s="599">
        <f t="shared" si="147"/>
        <v>22745.52501492537</v>
      </c>
      <c r="AM240" s="599">
        <f t="shared" si="148"/>
        <v>464.19438805970276</v>
      </c>
      <c r="AN240" s="606">
        <v>0.2</v>
      </c>
      <c r="AO240" s="499">
        <f t="shared" si="149"/>
        <v>371.35551044776224</v>
      </c>
    </row>
    <row r="241" spans="2:41" ht="15">
      <c r="B241" s="458">
        <v>236</v>
      </c>
      <c r="C241" s="490" t="s">
        <v>529</v>
      </c>
      <c r="D241" s="458" t="s">
        <v>205</v>
      </c>
      <c r="E241" s="491"/>
      <c r="F241" s="486">
        <v>41530</v>
      </c>
      <c r="G241" s="478">
        <v>19945</v>
      </c>
      <c r="H241" s="477">
        <v>3</v>
      </c>
      <c r="I241" s="478">
        <v>997</v>
      </c>
      <c r="J241" s="509">
        <f t="shared" si="126"/>
        <v>41518</v>
      </c>
      <c r="Y241" s="514" t="s">
        <v>1827</v>
      </c>
      <c r="Z241" s="481">
        <f>MATCH(Y241,'Cat-4'!$A:$A,0)</f>
        <v>645</v>
      </c>
      <c r="AA241" s="481">
        <f>MATCH(J241,'Cat-4'!$1:$1,0)</f>
        <v>21</v>
      </c>
      <c r="AB241" s="481">
        <f>INDEX('Cat-4'!$1:$1048576,'FAR Working'!Z241,'FAR Working'!AA241)</f>
        <v>100.9</v>
      </c>
      <c r="AC241" s="481">
        <f>MATCH($AC$6,'Cat-4'!$1:$1,0)</f>
        <v>131</v>
      </c>
      <c r="AD241" s="481">
        <f>INDEX('Cat-4'!$1:$1048576,'FAR Working'!Z241,'FAR Working'!AC241)</f>
        <v>115.6</v>
      </c>
      <c r="AE241" s="561">
        <f t="shared" si="156"/>
        <v>1.1456888007928641</v>
      </c>
      <c r="AF241" s="583">
        <f t="shared" ref="AF241:AF242" si="158">AE241</f>
        <v>1.1456888007928641</v>
      </c>
      <c r="AG241" s="601">
        <f t="shared" si="143"/>
        <v>9</v>
      </c>
      <c r="AH241" s="584">
        <f t="shared" si="144"/>
        <v>3</v>
      </c>
      <c r="AI241" s="557">
        <f>INDEX('EL SV'!$K$3:$O$40,MATCH(Y241,'EL SV'!$O$3:$O$40,0),MATCH(IF(F241&gt;2000000,"A",IF(F241&gt;100000,"B",IF(F241&gt;100000,"C","D"))),'EL SV'!$K$3:$O$3,0))</f>
        <v>0.98</v>
      </c>
      <c r="AJ241" s="600">
        <f t="shared" si="145"/>
        <v>1.1456888007928641</v>
      </c>
      <c r="AK241" s="599">
        <f t="shared" si="146"/>
        <v>22850.763131813674</v>
      </c>
      <c r="AL241" s="599">
        <f t="shared" si="147"/>
        <v>22393.747869177398</v>
      </c>
      <c r="AM241" s="599">
        <f t="shared" si="148"/>
        <v>457.01526263627602</v>
      </c>
      <c r="AN241" s="606">
        <v>0.2</v>
      </c>
      <c r="AO241" s="499">
        <f t="shared" si="149"/>
        <v>365.61221010902085</v>
      </c>
    </row>
    <row r="242" spans="2:41" ht="15">
      <c r="B242" s="458">
        <v>237</v>
      </c>
      <c r="C242" s="490" t="s">
        <v>138</v>
      </c>
      <c r="D242" s="490" t="s">
        <v>376</v>
      </c>
      <c r="E242" s="490"/>
      <c r="F242" s="488">
        <v>43251</v>
      </c>
      <c r="G242" s="478">
        <v>18600</v>
      </c>
      <c r="H242" s="477">
        <v>10</v>
      </c>
      <c r="I242" s="478">
        <v>11822.465753424658</v>
      </c>
      <c r="J242" s="509">
        <f t="shared" si="126"/>
        <v>43221</v>
      </c>
      <c r="Y242" s="514" t="s">
        <v>2223</v>
      </c>
      <c r="Z242" s="481">
        <f>MATCH(Y242,'Cat-4'!$A:$A,0)</f>
        <v>843</v>
      </c>
      <c r="AA242" s="481">
        <f>MATCH(J242,'Cat-4'!$1:$1,0)</f>
        <v>77</v>
      </c>
      <c r="AB242" s="481">
        <f>INDEX('Cat-4'!$1:$1048576,'FAR Working'!Z242,'FAR Working'!AA242)</f>
        <v>126.2</v>
      </c>
      <c r="AC242" s="481">
        <f>MATCH($AC$6,'Cat-4'!$1:$1,0)</f>
        <v>131</v>
      </c>
      <c r="AD242" s="481">
        <f>INDEX('Cat-4'!$1:$1048576,'FAR Working'!Z242,'FAR Working'!AC242)</f>
        <v>156.1</v>
      </c>
      <c r="AE242" s="561">
        <f t="shared" si="156"/>
        <v>1.2369255150554674</v>
      </c>
      <c r="AF242" s="583">
        <f t="shared" si="158"/>
        <v>1.2369255150554674</v>
      </c>
      <c r="AG242" s="601">
        <f t="shared" si="143"/>
        <v>4</v>
      </c>
      <c r="AH242" s="584">
        <f t="shared" si="144"/>
        <v>10</v>
      </c>
      <c r="AI242" s="557">
        <f>INDEX('EL SV'!$K$3:$O$40,MATCH(Y242,'EL SV'!$O$3:$O$40,0),MATCH(IF(F242&gt;2000000,"A",IF(F242&gt;100000,"B",IF(F242&gt;100000,"C","D"))),'EL SV'!$K$3:$O$3,0))</f>
        <v>1</v>
      </c>
      <c r="AJ242" s="600">
        <f t="shared" si="145"/>
        <v>1.2369255150554674</v>
      </c>
      <c r="AK242" s="599">
        <f t="shared" si="146"/>
        <v>23006.814580031696</v>
      </c>
      <c r="AL242" s="599">
        <f t="shared" si="147"/>
        <v>9202.7258320126784</v>
      </c>
      <c r="AM242" s="599">
        <f t="shared" si="148"/>
        <v>13804.088748019018</v>
      </c>
      <c r="AN242" s="606">
        <v>0.2</v>
      </c>
      <c r="AO242" s="499">
        <f t="shared" si="149"/>
        <v>11043.270998415215</v>
      </c>
    </row>
    <row r="243" spans="2:41" ht="15">
      <c r="B243" s="458">
        <v>238</v>
      </c>
      <c r="C243" s="490" t="s">
        <v>527</v>
      </c>
      <c r="D243" s="458" t="s">
        <v>211</v>
      </c>
      <c r="E243" s="477"/>
      <c r="F243" s="486">
        <v>40443</v>
      </c>
      <c r="G243" s="477">
        <v>18300</v>
      </c>
      <c r="H243" s="477">
        <v>5</v>
      </c>
      <c r="I243" s="477">
        <v>915</v>
      </c>
      <c r="J243" s="509">
        <f t="shared" si="126"/>
        <v>40422</v>
      </c>
      <c r="R243" s="524" t="s">
        <v>3231</v>
      </c>
      <c r="S243" s="485">
        <f>MATCH(R243,'CAT-3'!$A:$A,0)</f>
        <v>686</v>
      </c>
      <c r="T243" s="485">
        <f>MATCH($J$9,'CAT-3'!$1:$1,0)</f>
        <v>89</v>
      </c>
      <c r="U243" s="485">
        <f>INDEX('CAT-3'!$1:$1048576,'FAR Working'!S243,'FAR Working'!T243)</f>
        <v>103.4</v>
      </c>
      <c r="V243" s="485">
        <f>MATCH($V$6,'CAT-3'!$1:$1,0)</f>
        <v>90</v>
      </c>
      <c r="W243" s="485">
        <f>INDEX('CAT-3'!$1:$1048576,'FAR Working'!S243,'FAR Working'!V243)</f>
        <v>103.4</v>
      </c>
      <c r="X243" s="498">
        <f>W243/U243</f>
        <v>1</v>
      </c>
      <c r="Y243" s="514" t="s">
        <v>1843</v>
      </c>
      <c r="Z243" s="485">
        <f>MATCH(Y243,'Cat-4'!$A:$A,0)</f>
        <v>653</v>
      </c>
      <c r="AA243" s="485">
        <f>MATCH($AA$6,'Cat-4'!$1:$1,0)</f>
        <v>4</v>
      </c>
      <c r="AB243" s="485">
        <f>INDEX('Cat-4'!$1:$1048576,'FAR Working'!Z243,'FAR Working'!AA243)</f>
        <v>100.8</v>
      </c>
      <c r="AC243" s="485">
        <f>MATCH($AC$6,'Cat-4'!$1:$1,0)</f>
        <v>131</v>
      </c>
      <c r="AD243" s="485">
        <f>INDEX('Cat-4'!$1:$1048576,'FAR Working'!Z243,'FAR Working'!AC243)</f>
        <v>120.4</v>
      </c>
      <c r="AE243" s="498">
        <f>AD243/AB243</f>
        <v>1.1944444444444446</v>
      </c>
      <c r="AF243" s="498">
        <f>AE243*X243</f>
        <v>1.1944444444444446</v>
      </c>
      <c r="AG243" s="601">
        <f t="shared" si="143"/>
        <v>12</v>
      </c>
      <c r="AH243" s="584">
        <f t="shared" si="144"/>
        <v>5</v>
      </c>
      <c r="AI243" s="557">
        <f>INDEX('EL SV'!$K$3:$O$40,MATCH(Y243,'EL SV'!$O$3:$O$40,0),MATCH(IF(F243&gt;2000000,"A",IF(F243&gt;100000,"B",IF(F243&gt;100000,"C","D"))),'EL SV'!$K$3:$O$3,0))</f>
        <v>0.9</v>
      </c>
      <c r="AJ243" s="600">
        <f t="shared" si="145"/>
        <v>1.1944444444444446</v>
      </c>
      <c r="AK243" s="599">
        <f t="shared" si="146"/>
        <v>21858.333333333336</v>
      </c>
      <c r="AL243" s="599">
        <f t="shared" si="147"/>
        <v>19672.500000000004</v>
      </c>
      <c r="AM243" s="599">
        <f t="shared" si="148"/>
        <v>2185.8333333333321</v>
      </c>
      <c r="AN243" s="606">
        <v>0.2</v>
      </c>
      <c r="AO243" s="499">
        <f t="shared" si="149"/>
        <v>1748.6666666666658</v>
      </c>
    </row>
    <row r="244" spans="2:41" ht="15">
      <c r="B244" s="458">
        <v>239</v>
      </c>
      <c r="C244" s="490" t="s">
        <v>526</v>
      </c>
      <c r="D244" s="475" t="s">
        <v>372</v>
      </c>
      <c r="E244" s="476" t="s">
        <v>467</v>
      </c>
      <c r="F244" s="488">
        <v>43137</v>
      </c>
      <c r="G244" s="461">
        <v>18000</v>
      </c>
      <c r="H244" s="461">
        <v>15</v>
      </c>
      <c r="I244" s="474">
        <v>12518.005939980738</v>
      </c>
      <c r="J244" s="509">
        <f t="shared" si="126"/>
        <v>43132</v>
      </c>
      <c r="Y244" s="514" t="s">
        <v>1981</v>
      </c>
      <c r="Z244" s="481">
        <f>MATCH(Y244,'Cat-4'!$A:$A,0)</f>
        <v>722</v>
      </c>
      <c r="AA244" s="481">
        <f>MATCH(J244,'Cat-4'!$1:$1,0)</f>
        <v>74</v>
      </c>
      <c r="AB244" s="481">
        <f>INDEX('Cat-4'!$1:$1048576,'FAR Working'!Z244,'FAR Working'!AA244)</f>
        <v>109.7</v>
      </c>
      <c r="AC244" s="481">
        <f>MATCH($AC$6,'Cat-4'!$1:$1,0)</f>
        <v>131</v>
      </c>
      <c r="AD244" s="481">
        <f>INDEX('Cat-4'!$1:$1048576,'FAR Working'!Z244,'FAR Working'!AC244)</f>
        <v>126.6</v>
      </c>
      <c r="AE244" s="561">
        <f>AD244/AB244</f>
        <v>1.154056517775752</v>
      </c>
      <c r="AF244" s="583">
        <f>AE244</f>
        <v>1.154056517775752</v>
      </c>
      <c r="AG244" s="601">
        <f t="shared" si="143"/>
        <v>4</v>
      </c>
      <c r="AH244" s="584">
        <f t="shared" si="144"/>
        <v>15</v>
      </c>
      <c r="AI244" s="557">
        <f>INDEX('EL SV'!$K$3:$O$40,MATCH(Y244,'EL SV'!$O$3:$O$40,0),MATCH(IF(F244&gt;2000000,"A",IF(F244&gt;100000,"B",IF(F244&gt;100000,"C","D"))),'EL SV'!$K$3:$O$3,0))</f>
        <v>0.95</v>
      </c>
      <c r="AJ244" s="600">
        <f t="shared" si="145"/>
        <v>1.154056517775752</v>
      </c>
      <c r="AK244" s="599">
        <f t="shared" si="146"/>
        <v>20773.017319963536</v>
      </c>
      <c r="AL244" s="599">
        <f t="shared" si="147"/>
        <v>5262.497721057428</v>
      </c>
      <c r="AM244" s="599">
        <f t="shared" si="148"/>
        <v>15510.519598906107</v>
      </c>
      <c r="AN244" s="606">
        <v>0.2</v>
      </c>
      <c r="AO244" s="499">
        <f t="shared" si="149"/>
        <v>12408.415679124886</v>
      </c>
    </row>
    <row r="245" spans="2:41" ht="15">
      <c r="B245" s="458">
        <v>240</v>
      </c>
      <c r="C245" s="490" t="s">
        <v>526</v>
      </c>
      <c r="D245" s="462" t="s">
        <v>288</v>
      </c>
      <c r="E245" s="463"/>
      <c r="F245" s="486">
        <v>40952</v>
      </c>
      <c r="G245" s="461">
        <v>17856</v>
      </c>
      <c r="H245" s="461">
        <v>15</v>
      </c>
      <c r="I245" s="461">
        <v>6425.8363513303284</v>
      </c>
      <c r="J245" s="509">
        <f t="shared" si="126"/>
        <v>40940</v>
      </c>
      <c r="R245" s="524" t="s">
        <v>3042</v>
      </c>
      <c r="S245" s="485">
        <f>MATCH(R245,'CAT-3'!$A:$A,0)</f>
        <v>581</v>
      </c>
      <c r="T245" s="485">
        <f>MATCH($J$9,'CAT-3'!$1:$1,0)</f>
        <v>89</v>
      </c>
      <c r="U245" s="485">
        <f>INDEX('CAT-3'!$1:$1048576,'FAR Working'!S245,'FAR Working'!T245)</f>
        <v>125.1</v>
      </c>
      <c r="V245" s="485">
        <f>MATCH($V$6,'CAT-3'!$1:$1,0)</f>
        <v>90</v>
      </c>
      <c r="W245" s="485">
        <f>INDEX('CAT-3'!$1:$1048576,'FAR Working'!S245,'FAR Working'!V245)</f>
        <v>127.2</v>
      </c>
      <c r="X245" s="498">
        <f>W245/U245</f>
        <v>1.0167865707434054</v>
      </c>
      <c r="Y245" s="514" t="s">
        <v>1701</v>
      </c>
      <c r="Z245" s="485">
        <f>MATCH(Y245,'Cat-4'!$A:$A,0)</f>
        <v>582</v>
      </c>
      <c r="AA245" s="485">
        <f>MATCH($AA$6,'Cat-4'!$1:$1,0)</f>
        <v>4</v>
      </c>
      <c r="AB245" s="485">
        <f>INDEX('Cat-4'!$1:$1048576,'FAR Working'!Z245,'FAR Working'!AA245)</f>
        <v>102.6</v>
      </c>
      <c r="AC245" s="485">
        <f>MATCH($AC$6,'Cat-4'!$1:$1,0)</f>
        <v>131</v>
      </c>
      <c r="AD245" s="485">
        <f>INDEX('Cat-4'!$1:$1048576,'FAR Working'!Z245,'FAR Working'!AC245)</f>
        <v>174.4</v>
      </c>
      <c r="AE245" s="498">
        <f>AD245/AB245</f>
        <v>1.699805068226121</v>
      </c>
      <c r="AF245" s="498">
        <f>AE245*X245</f>
        <v>1.7283389662538977</v>
      </c>
      <c r="AG245" s="601">
        <f t="shared" si="143"/>
        <v>10</v>
      </c>
      <c r="AH245" s="584">
        <f t="shared" si="144"/>
        <v>15</v>
      </c>
      <c r="AI245" s="557">
        <f>INDEX('EL SV'!$K$3:$O$40,MATCH(Y245,'EL SV'!$O$3:$O$40,0),MATCH(IF(F245&gt;2000000,"A",IF(F245&gt;100000,"B",IF(F245&gt;100000,"C","D"))),'EL SV'!$K$3:$O$3,0))</f>
        <v>0.95</v>
      </c>
      <c r="AJ245" s="600">
        <f t="shared" si="145"/>
        <v>1.7283389662538977</v>
      </c>
      <c r="AK245" s="599">
        <f t="shared" si="146"/>
        <v>30861.220581429596</v>
      </c>
      <c r="AL245" s="599">
        <f t="shared" si="147"/>
        <v>19545.439701572075</v>
      </c>
      <c r="AM245" s="599">
        <f t="shared" si="148"/>
        <v>11315.780879857521</v>
      </c>
      <c r="AN245" s="606">
        <v>0.2</v>
      </c>
      <c r="AO245" s="499">
        <f t="shared" si="149"/>
        <v>9052.6247038860165</v>
      </c>
    </row>
    <row r="246" spans="2:41" ht="15">
      <c r="B246" s="458">
        <v>241</v>
      </c>
      <c r="C246" s="490" t="s">
        <v>527</v>
      </c>
      <c r="D246" s="458" t="s">
        <v>228</v>
      </c>
      <c r="E246" s="477"/>
      <c r="F246" s="486">
        <v>41320</v>
      </c>
      <c r="G246" s="477">
        <v>17087</v>
      </c>
      <c r="H246" s="477">
        <v>5</v>
      </c>
      <c r="I246" s="477">
        <v>854</v>
      </c>
      <c r="J246" s="509">
        <f t="shared" si="126"/>
        <v>41306</v>
      </c>
      <c r="Y246" s="514" t="s">
        <v>1863</v>
      </c>
      <c r="Z246" s="481">
        <f>MATCH(Y246,'Cat-4'!$A:$A,0)</f>
        <v>663</v>
      </c>
      <c r="AA246" s="481">
        <f>MATCH(J246,'Cat-4'!$1:$1,0)</f>
        <v>14</v>
      </c>
      <c r="AB246" s="481">
        <f>INDEX('Cat-4'!$1:$1048576,'FAR Working'!Z246,'FAR Working'!AA246)</f>
        <v>104.6</v>
      </c>
      <c r="AC246" s="481">
        <f>MATCH($AC$6,'Cat-4'!$1:$1,0)</f>
        <v>131</v>
      </c>
      <c r="AD246" s="481">
        <f>INDEX('Cat-4'!$1:$1048576,'FAR Working'!Z246,'FAR Working'!AC246)</f>
        <v>101.6</v>
      </c>
      <c r="AE246" s="561">
        <f t="shared" ref="AE246:AE247" si="159">AD246/AB246</f>
        <v>0.97131931166347996</v>
      </c>
      <c r="AF246" s="583">
        <f t="shared" ref="AF246:AF247" si="160">AE246</f>
        <v>0.97131931166347996</v>
      </c>
      <c r="AG246" s="601">
        <f t="shared" si="143"/>
        <v>9</v>
      </c>
      <c r="AH246" s="584">
        <f t="shared" si="144"/>
        <v>5</v>
      </c>
      <c r="AI246" s="557">
        <f>INDEX('EL SV'!$K$3:$O$40,MATCH(Y246,'EL SV'!$O$3:$O$40,0),MATCH(IF(F246&gt;2000000,"A",IF(F246&gt;100000,"B",IF(F246&gt;100000,"C","D"))),'EL SV'!$K$3:$O$3,0))</f>
        <v>0.98</v>
      </c>
      <c r="AJ246" s="600">
        <f t="shared" si="145"/>
        <v>0.97131931166347996</v>
      </c>
      <c r="AK246" s="599">
        <f t="shared" si="146"/>
        <v>16596.933078393882</v>
      </c>
      <c r="AL246" s="599">
        <f t="shared" si="147"/>
        <v>16264.994416826004</v>
      </c>
      <c r="AM246" s="599">
        <f t="shared" si="148"/>
        <v>331.93866156787772</v>
      </c>
      <c r="AN246" s="606">
        <v>0.2</v>
      </c>
      <c r="AO246" s="499">
        <f t="shared" si="149"/>
        <v>265.55092925430216</v>
      </c>
    </row>
    <row r="247" spans="2:41" ht="15">
      <c r="B247" s="458">
        <v>242</v>
      </c>
      <c r="C247" s="490" t="s">
        <v>529</v>
      </c>
      <c r="D247" s="490" t="s">
        <v>367</v>
      </c>
      <c r="E247" s="510"/>
      <c r="F247" s="486">
        <v>42978</v>
      </c>
      <c r="G247" s="478">
        <v>16600</v>
      </c>
      <c r="H247" s="477">
        <v>3</v>
      </c>
      <c r="I247" s="478">
        <v>829.99762557080066</v>
      </c>
      <c r="J247" s="509">
        <f t="shared" si="126"/>
        <v>42948</v>
      </c>
      <c r="Y247" s="514" t="s">
        <v>1825</v>
      </c>
      <c r="Z247" s="481">
        <f>MATCH(Y247,'Cat-4'!$A:$A,0)</f>
        <v>644</v>
      </c>
      <c r="AA247" s="481">
        <f>MATCH(J247,'Cat-4'!$1:$1,0)</f>
        <v>68</v>
      </c>
      <c r="AB247" s="481">
        <f>INDEX('Cat-4'!$1:$1048576,'FAR Working'!Z247,'FAR Working'!AA247)</f>
        <v>127.4</v>
      </c>
      <c r="AC247" s="481">
        <f>MATCH($AC$6,'Cat-4'!$1:$1,0)</f>
        <v>131</v>
      </c>
      <c r="AD247" s="481">
        <f>INDEX('Cat-4'!$1:$1048576,'FAR Working'!Z247,'FAR Working'!AC247)</f>
        <v>134.9</v>
      </c>
      <c r="AE247" s="561">
        <f t="shared" si="159"/>
        <v>1.0588697017268447</v>
      </c>
      <c r="AF247" s="583">
        <f t="shared" si="160"/>
        <v>1.0588697017268447</v>
      </c>
      <c r="AG247" s="601">
        <f t="shared" si="143"/>
        <v>5</v>
      </c>
      <c r="AH247" s="584">
        <f t="shared" si="144"/>
        <v>3</v>
      </c>
      <c r="AI247" s="557">
        <f>INDEX('EL SV'!$K$3:$O$40,MATCH(Y247,'EL SV'!$O$3:$O$40,0),MATCH(IF(F247&gt;2000000,"A",IF(F247&gt;100000,"B",IF(F247&gt;100000,"C","D"))),'EL SV'!$K$3:$O$3,0))</f>
        <v>0.98</v>
      </c>
      <c r="AJ247" s="600">
        <f t="shared" si="145"/>
        <v>1.0588697017268447</v>
      </c>
      <c r="AK247" s="599">
        <f t="shared" si="146"/>
        <v>17577.237048665622</v>
      </c>
      <c r="AL247" s="599">
        <f t="shared" si="147"/>
        <v>17225.692307692309</v>
      </c>
      <c r="AM247" s="599">
        <f t="shared" si="148"/>
        <v>351.54474097331331</v>
      </c>
      <c r="AN247" s="606">
        <v>0.2</v>
      </c>
      <c r="AO247" s="499">
        <f t="shared" si="149"/>
        <v>281.23579277865065</v>
      </c>
    </row>
    <row r="248" spans="2:41" ht="15">
      <c r="B248" s="458">
        <v>243</v>
      </c>
      <c r="C248" s="490" t="s">
        <v>527</v>
      </c>
      <c r="D248" s="462" t="s">
        <v>224</v>
      </c>
      <c r="E248" s="477"/>
      <c r="F248" s="486">
        <v>40952</v>
      </c>
      <c r="G248" s="477">
        <v>16313.406825343442</v>
      </c>
      <c r="H248" s="477">
        <v>5</v>
      </c>
      <c r="I248" s="477">
        <v>816</v>
      </c>
      <c r="J248" s="509">
        <f t="shared" si="126"/>
        <v>40940</v>
      </c>
      <c r="R248" s="524" t="s">
        <v>3343</v>
      </c>
      <c r="S248" s="485">
        <f>MATCH(R248,'CAT-3'!$A:$A,0)</f>
        <v>745</v>
      </c>
      <c r="T248" s="485">
        <f>MATCH($J$9,'CAT-3'!$1:$1,0)</f>
        <v>89</v>
      </c>
      <c r="U248" s="485">
        <f>INDEX('CAT-3'!$1:$1048576,'FAR Working'!S248,'FAR Working'!T248)</f>
        <v>130.30000000000001</v>
      </c>
      <c r="V248" s="485">
        <f>MATCH($V$6,'CAT-3'!$1:$1,0)</f>
        <v>90</v>
      </c>
      <c r="W248" s="485">
        <f>INDEX('CAT-3'!$1:$1048576,'FAR Working'!S248,'FAR Working'!V248)</f>
        <v>130.30000000000001</v>
      </c>
      <c r="X248" s="498">
        <f>W248/U248</f>
        <v>1</v>
      </c>
      <c r="Y248" s="514" t="s">
        <v>1863</v>
      </c>
      <c r="Z248" s="485">
        <f>MATCH(Y248,'Cat-4'!$A:$A,0)</f>
        <v>663</v>
      </c>
      <c r="AA248" s="485">
        <f>MATCH($AA$6,'Cat-4'!$1:$1,0)</f>
        <v>4</v>
      </c>
      <c r="AB248" s="485">
        <f>INDEX('Cat-4'!$1:$1048576,'FAR Working'!Z248,'FAR Working'!AA248)</f>
        <v>101.7</v>
      </c>
      <c r="AC248" s="485">
        <f>MATCH($AC$6,'Cat-4'!$1:$1,0)</f>
        <v>131</v>
      </c>
      <c r="AD248" s="485">
        <f>INDEX('Cat-4'!$1:$1048576,'FAR Working'!Z248,'FAR Working'!AC248)</f>
        <v>101.6</v>
      </c>
      <c r="AE248" s="498">
        <f>AD248/AB248</f>
        <v>0.99901671583087504</v>
      </c>
      <c r="AF248" s="498">
        <f>AE248*X248</f>
        <v>0.99901671583087504</v>
      </c>
      <c r="AG248" s="601">
        <f t="shared" si="143"/>
        <v>10</v>
      </c>
      <c r="AH248" s="584">
        <f t="shared" si="144"/>
        <v>5</v>
      </c>
      <c r="AI248" s="557">
        <f>INDEX('EL SV'!$K$3:$O$40,MATCH(Y248,'EL SV'!$O$3:$O$40,0),MATCH(IF(F248&gt;2000000,"A",IF(F248&gt;100000,"B",IF(F248&gt;100000,"C","D"))),'EL SV'!$K$3:$O$3,0))</f>
        <v>0.98</v>
      </c>
      <c r="AJ248" s="600">
        <f t="shared" si="145"/>
        <v>0.99901671583087504</v>
      </c>
      <c r="AK248" s="599">
        <f t="shared" si="146"/>
        <v>16297.366110667586</v>
      </c>
      <c r="AL248" s="599">
        <f t="shared" si="147"/>
        <v>15971.418788454233</v>
      </c>
      <c r="AM248" s="599">
        <f t="shared" si="148"/>
        <v>325.94732221335289</v>
      </c>
      <c r="AN248" s="606">
        <v>0.2</v>
      </c>
      <c r="AO248" s="499">
        <f t="shared" si="149"/>
        <v>260.75785777068234</v>
      </c>
    </row>
    <row r="249" spans="2:41" ht="15">
      <c r="B249" s="458">
        <v>244</v>
      </c>
      <c r="C249" s="490" t="s">
        <v>529</v>
      </c>
      <c r="D249" s="490" t="s">
        <v>363</v>
      </c>
      <c r="E249" s="510"/>
      <c r="F249" s="486">
        <v>42746</v>
      </c>
      <c r="G249" s="478">
        <v>16312</v>
      </c>
      <c r="H249" s="477">
        <v>3</v>
      </c>
      <c r="I249" s="478">
        <v>801.84328767123225</v>
      </c>
      <c r="J249" s="509">
        <f t="shared" si="126"/>
        <v>42736</v>
      </c>
      <c r="Y249" s="514" t="s">
        <v>1825</v>
      </c>
      <c r="Z249" s="481">
        <f>MATCH(Y249,'Cat-4'!$A:$A,0)</f>
        <v>644</v>
      </c>
      <c r="AA249" s="481">
        <f>MATCH(J249,'Cat-4'!$1:$1,0)</f>
        <v>61</v>
      </c>
      <c r="AB249" s="481">
        <f>INDEX('Cat-4'!$1:$1048576,'FAR Working'!Z249,'FAR Working'!AA249)</f>
        <v>127.3</v>
      </c>
      <c r="AC249" s="481">
        <f>MATCH($AC$6,'Cat-4'!$1:$1,0)</f>
        <v>131</v>
      </c>
      <c r="AD249" s="481">
        <f>INDEX('Cat-4'!$1:$1048576,'FAR Working'!Z249,'FAR Working'!AC249)</f>
        <v>134.9</v>
      </c>
      <c r="AE249" s="561">
        <f>AD249/AB249</f>
        <v>1.0597014925373136</v>
      </c>
      <c r="AF249" s="583">
        <f>AE249</f>
        <v>1.0597014925373136</v>
      </c>
      <c r="AG249" s="601">
        <f t="shared" si="143"/>
        <v>5</v>
      </c>
      <c r="AH249" s="584">
        <f t="shared" si="144"/>
        <v>3</v>
      </c>
      <c r="AI249" s="557">
        <f>INDEX('EL SV'!$K$3:$O$40,MATCH(Y249,'EL SV'!$O$3:$O$40,0),MATCH(IF(F249&gt;2000000,"A",IF(F249&gt;100000,"B",IF(F249&gt;100000,"C","D"))),'EL SV'!$K$3:$O$3,0))</f>
        <v>0.98</v>
      </c>
      <c r="AJ249" s="600">
        <f t="shared" si="145"/>
        <v>1.0597014925373136</v>
      </c>
      <c r="AK249" s="599">
        <f t="shared" si="146"/>
        <v>17285.850746268661</v>
      </c>
      <c r="AL249" s="599">
        <f t="shared" si="147"/>
        <v>16940.133731343289</v>
      </c>
      <c r="AM249" s="599">
        <f t="shared" si="148"/>
        <v>345.7170149253725</v>
      </c>
      <c r="AN249" s="606">
        <v>0.2</v>
      </c>
      <c r="AO249" s="499">
        <f t="shared" si="149"/>
        <v>276.57361194029801</v>
      </c>
    </row>
    <row r="250" spans="2:41" ht="15">
      <c r="B250" s="458">
        <v>245</v>
      </c>
      <c r="C250" s="490" t="s">
        <v>526</v>
      </c>
      <c r="D250" s="462" t="s">
        <v>278</v>
      </c>
      <c r="E250" s="463" t="s">
        <v>430</v>
      </c>
      <c r="F250" s="486">
        <v>40952</v>
      </c>
      <c r="G250" s="461">
        <v>15714</v>
      </c>
      <c r="H250" s="461">
        <v>15</v>
      </c>
      <c r="I250" s="461">
        <v>5655.0354919782603</v>
      </c>
      <c r="J250" s="509">
        <f t="shared" si="126"/>
        <v>40940</v>
      </c>
      <c r="R250" s="524" t="s">
        <v>3141</v>
      </c>
      <c r="S250" s="485">
        <f>MATCH(R250,'CAT-3'!$A:$A,0)</f>
        <v>635</v>
      </c>
      <c r="T250" s="485">
        <f>MATCH($J$9,'CAT-3'!$1:$1,0)</f>
        <v>89</v>
      </c>
      <c r="U250" s="485">
        <f>INDEX('CAT-3'!$1:$1048576,'FAR Working'!S250,'FAR Working'!T250)</f>
        <v>133.30000000000001</v>
      </c>
      <c r="V250" s="485">
        <f>MATCH($V$6,'CAT-3'!$1:$1,0)</f>
        <v>90</v>
      </c>
      <c r="W250" s="485">
        <f>INDEX('CAT-3'!$1:$1048576,'FAR Working'!S250,'FAR Working'!V250)</f>
        <v>135.30000000000001</v>
      </c>
      <c r="X250" s="498">
        <f>W250/U250</f>
        <v>1.0150037509377345</v>
      </c>
      <c r="Y250" s="514" t="s">
        <v>1763</v>
      </c>
      <c r="Z250" s="485">
        <f>MATCH(Y250,'Cat-4'!$A:$A,0)</f>
        <v>613</v>
      </c>
      <c r="AA250" s="485">
        <f>MATCH($AA$6,'Cat-4'!$1:$1,0)</f>
        <v>4</v>
      </c>
      <c r="AB250" s="485">
        <f>INDEX('Cat-4'!$1:$1048576,'FAR Working'!Z250,'FAR Working'!AA250)</f>
        <v>101.7</v>
      </c>
      <c r="AC250" s="485">
        <f>MATCH($AC$6,'Cat-4'!$1:$1,0)</f>
        <v>131</v>
      </c>
      <c r="AD250" s="485">
        <f>INDEX('Cat-4'!$1:$1048576,'FAR Working'!Z250,'FAR Working'!AC250)</f>
        <v>156.5</v>
      </c>
      <c r="AE250" s="498">
        <f>AD250/AB250</f>
        <v>1.5388397246804326</v>
      </c>
      <c r="AF250" s="498">
        <f>AE250*X250</f>
        <v>1.5619280926426298</v>
      </c>
      <c r="AG250" s="601">
        <f t="shared" si="143"/>
        <v>10</v>
      </c>
      <c r="AH250" s="584">
        <f t="shared" si="144"/>
        <v>15</v>
      </c>
      <c r="AI250" s="557">
        <f>INDEX('EL SV'!$K$3:$O$40,MATCH(Y250,'EL SV'!$O$3:$O$40,0),MATCH(IF(F250&gt;2000000,"A",IF(F250&gt;100000,"B",IF(F250&gt;100000,"C","D"))),'EL SV'!$K$3:$O$3,0))</f>
        <v>0.9</v>
      </c>
      <c r="AJ250" s="600">
        <f t="shared" si="145"/>
        <v>1.5619280926426298</v>
      </c>
      <c r="AK250" s="599">
        <f t="shared" si="146"/>
        <v>24544.138047786284</v>
      </c>
      <c r="AL250" s="599">
        <f t="shared" si="147"/>
        <v>14726.482828671771</v>
      </c>
      <c r="AM250" s="599">
        <f t="shared" si="148"/>
        <v>9817.6552191145129</v>
      </c>
      <c r="AN250" s="606">
        <v>0.2</v>
      </c>
      <c r="AO250" s="499">
        <f t="shared" si="149"/>
        <v>7854.1241752916103</v>
      </c>
    </row>
    <row r="251" spans="2:41" ht="25.5">
      <c r="B251" s="458">
        <v>246</v>
      </c>
      <c r="C251" s="490" t="s">
        <v>529</v>
      </c>
      <c r="D251" s="475" t="s">
        <v>396</v>
      </c>
      <c r="E251" s="476"/>
      <c r="F251" s="486">
        <v>44162</v>
      </c>
      <c r="G251" s="478">
        <v>15677.96</v>
      </c>
      <c r="H251" s="477">
        <v>3</v>
      </c>
      <c r="I251" s="478">
        <v>9026.6847123287662</v>
      </c>
      <c r="J251" s="509">
        <f t="shared" si="126"/>
        <v>44136</v>
      </c>
      <c r="Y251" s="514" t="s">
        <v>1825</v>
      </c>
      <c r="Z251" s="481">
        <f>MATCH(Y251,'Cat-4'!$A:$A,0)</f>
        <v>644</v>
      </c>
      <c r="AA251" s="481">
        <f>MATCH(J251,'Cat-4'!$1:$1,0)</f>
        <v>107</v>
      </c>
      <c r="AB251" s="481">
        <f>INDEX('Cat-4'!$1:$1048576,'FAR Working'!Z251,'FAR Working'!AA251)</f>
        <v>134</v>
      </c>
      <c r="AC251" s="481">
        <f>MATCH($AC$6,'Cat-4'!$1:$1,0)</f>
        <v>131</v>
      </c>
      <c r="AD251" s="481">
        <f>INDEX('Cat-4'!$1:$1048576,'FAR Working'!Z251,'FAR Working'!AC251)</f>
        <v>134.9</v>
      </c>
      <c r="AE251" s="561">
        <f>AD251/AB251</f>
        <v>1.0067164179104477</v>
      </c>
      <c r="AF251" s="583">
        <f>AE251</f>
        <v>1.0067164179104477</v>
      </c>
      <c r="AG251" s="601">
        <f t="shared" si="143"/>
        <v>2</v>
      </c>
      <c r="AH251" s="584">
        <f t="shared" si="144"/>
        <v>3</v>
      </c>
      <c r="AI251" s="557">
        <f>INDEX('EL SV'!$K$3:$O$40,MATCH(Y251,'EL SV'!$O$3:$O$40,0),MATCH(IF(F251&gt;2000000,"A",IF(F251&gt;100000,"B",IF(F251&gt;100000,"C","D"))),'EL SV'!$K$3:$O$3,0))</f>
        <v>0.98</v>
      </c>
      <c r="AJ251" s="600">
        <f t="shared" si="145"/>
        <v>1.0067164179104477</v>
      </c>
      <c r="AK251" s="599">
        <f t="shared" si="146"/>
        <v>15783.259731343282</v>
      </c>
      <c r="AL251" s="599">
        <f t="shared" si="147"/>
        <v>10311.729691144277</v>
      </c>
      <c r="AM251" s="599">
        <f t="shared" si="148"/>
        <v>5471.5300401990044</v>
      </c>
      <c r="AN251" s="606">
        <v>0.2</v>
      </c>
      <c r="AO251" s="499">
        <f t="shared" si="149"/>
        <v>4377.2240321592035</v>
      </c>
    </row>
    <row r="252" spans="2:41" ht="15">
      <c r="B252" s="458">
        <v>247</v>
      </c>
      <c r="C252" s="490" t="s">
        <v>138</v>
      </c>
      <c r="D252" s="458" t="s">
        <v>166</v>
      </c>
      <c r="E252" s="458"/>
      <c r="F252" s="486">
        <v>40952</v>
      </c>
      <c r="G252" s="478">
        <v>14944</v>
      </c>
      <c r="H252" s="477">
        <v>10</v>
      </c>
      <c r="I252" s="478">
        <v>747</v>
      </c>
      <c r="J252" s="509">
        <f t="shared" si="126"/>
        <v>40940</v>
      </c>
      <c r="R252" s="524" t="s">
        <v>3127</v>
      </c>
      <c r="S252" s="485">
        <f>MATCH(R252,'CAT-3'!$A:$A,0)</f>
        <v>628</v>
      </c>
      <c r="T252" s="485">
        <f>MATCH($J$9,'CAT-3'!$1:$1,0)</f>
        <v>89</v>
      </c>
      <c r="U252" s="485">
        <f>INDEX('CAT-3'!$1:$1048576,'FAR Working'!S252,'FAR Working'!T252)</f>
        <v>138.30000000000001</v>
      </c>
      <c r="V252" s="485">
        <f>MATCH($V$6,'CAT-3'!$1:$1,0)</f>
        <v>90</v>
      </c>
      <c r="W252" s="485">
        <f>INDEX('CAT-3'!$1:$1048576,'FAR Working'!S252,'FAR Working'!V252)</f>
        <v>138.4</v>
      </c>
      <c r="X252" s="498">
        <f t="shared" ref="X252:X255" si="161">W252/U252</f>
        <v>1.0007230657989876</v>
      </c>
      <c r="Y252" s="514" t="s">
        <v>2223</v>
      </c>
      <c r="Z252" s="485">
        <f>MATCH(Y252,'Cat-4'!$A:$A,0)</f>
        <v>843</v>
      </c>
      <c r="AA252" s="485">
        <f>MATCH($AA$6,'Cat-4'!$1:$1,0)</f>
        <v>4</v>
      </c>
      <c r="AB252" s="485">
        <f>INDEX('Cat-4'!$1:$1048576,'FAR Working'!Z252,'FAR Working'!AA252)</f>
        <v>103.9</v>
      </c>
      <c r="AC252" s="485">
        <f>MATCH($AC$6,'Cat-4'!$1:$1,0)</f>
        <v>131</v>
      </c>
      <c r="AD252" s="485">
        <f>INDEX('Cat-4'!$1:$1048576,'FAR Working'!Z252,'FAR Working'!AC252)</f>
        <v>156.1</v>
      </c>
      <c r="AE252" s="498">
        <f t="shared" ref="AE252:AE257" si="162">AD252/AB252</f>
        <v>1.5024061597690086</v>
      </c>
      <c r="AF252" s="498">
        <f t="shared" ref="AF252:AF255" si="163">AE252*X252</f>
        <v>1.5034924982793259</v>
      </c>
      <c r="AG252" s="601">
        <f t="shared" si="143"/>
        <v>10</v>
      </c>
      <c r="AH252" s="584">
        <f t="shared" si="144"/>
        <v>10</v>
      </c>
      <c r="AI252" s="557">
        <f>INDEX('EL SV'!$K$3:$O$40,MATCH(Y252,'EL SV'!$O$3:$O$40,0),MATCH(IF(F252&gt;2000000,"A",IF(F252&gt;100000,"B",IF(F252&gt;100000,"C","D"))),'EL SV'!$K$3:$O$3,0))</f>
        <v>1</v>
      </c>
      <c r="AJ252" s="600">
        <f t="shared" si="145"/>
        <v>1.5034924982793259</v>
      </c>
      <c r="AK252" s="599">
        <f t="shared" si="146"/>
        <v>22468.191894286247</v>
      </c>
      <c r="AL252" s="599">
        <f t="shared" si="147"/>
        <v>22468.191894286247</v>
      </c>
      <c r="AM252" s="599">
        <f t="shared" si="148"/>
        <v>0</v>
      </c>
      <c r="AN252" s="606">
        <v>0.2</v>
      </c>
      <c r="AO252" s="499">
        <f t="shared" si="149"/>
        <v>0</v>
      </c>
    </row>
    <row r="253" spans="2:41" ht="15">
      <c r="B253" s="458">
        <v>248</v>
      </c>
      <c r="C253" s="490" t="s">
        <v>138</v>
      </c>
      <c r="D253" s="458" t="s">
        <v>162</v>
      </c>
      <c r="E253" s="458"/>
      <c r="F253" s="486">
        <v>40952</v>
      </c>
      <c r="G253" s="478">
        <v>14686</v>
      </c>
      <c r="H253" s="477">
        <v>10</v>
      </c>
      <c r="I253" s="478">
        <v>734</v>
      </c>
      <c r="J253" s="509">
        <f t="shared" si="126"/>
        <v>40940</v>
      </c>
      <c r="R253" s="524" t="s">
        <v>3127</v>
      </c>
      <c r="S253" s="485">
        <f>MATCH(R253,'CAT-3'!$A:$A,0)</f>
        <v>628</v>
      </c>
      <c r="T253" s="485">
        <f>MATCH($J$9,'CAT-3'!$1:$1,0)</f>
        <v>89</v>
      </c>
      <c r="U253" s="485">
        <f>INDEX('CAT-3'!$1:$1048576,'FAR Working'!S253,'FAR Working'!T253)</f>
        <v>138.30000000000001</v>
      </c>
      <c r="V253" s="485">
        <f>MATCH($V$6,'CAT-3'!$1:$1,0)</f>
        <v>90</v>
      </c>
      <c r="W253" s="485">
        <f>INDEX('CAT-3'!$1:$1048576,'FAR Working'!S253,'FAR Working'!V253)</f>
        <v>138.4</v>
      </c>
      <c r="X253" s="498">
        <f t="shared" si="161"/>
        <v>1.0007230657989876</v>
      </c>
      <c r="Y253" s="514" t="s">
        <v>2223</v>
      </c>
      <c r="Z253" s="485">
        <f>MATCH(Y253,'Cat-4'!$A:$A,0)</f>
        <v>843</v>
      </c>
      <c r="AA253" s="485">
        <f>MATCH($AA$6,'Cat-4'!$1:$1,0)</f>
        <v>4</v>
      </c>
      <c r="AB253" s="485">
        <f>INDEX('Cat-4'!$1:$1048576,'FAR Working'!Z253,'FAR Working'!AA253)</f>
        <v>103.9</v>
      </c>
      <c r="AC253" s="485">
        <f>MATCH($AC$6,'Cat-4'!$1:$1,0)</f>
        <v>131</v>
      </c>
      <c r="AD253" s="485">
        <f>INDEX('Cat-4'!$1:$1048576,'FAR Working'!Z253,'FAR Working'!AC253)</f>
        <v>156.1</v>
      </c>
      <c r="AE253" s="498">
        <f t="shared" si="162"/>
        <v>1.5024061597690086</v>
      </c>
      <c r="AF253" s="498">
        <f t="shared" si="163"/>
        <v>1.5034924982793259</v>
      </c>
      <c r="AG253" s="601">
        <f t="shared" si="143"/>
        <v>10</v>
      </c>
      <c r="AH253" s="584">
        <f t="shared" si="144"/>
        <v>10</v>
      </c>
      <c r="AI253" s="557">
        <f>INDEX('EL SV'!$K$3:$O$40,MATCH(Y253,'EL SV'!$O$3:$O$40,0),MATCH(IF(F253&gt;2000000,"A",IF(F253&gt;100000,"B",IF(F253&gt;100000,"C","D"))),'EL SV'!$K$3:$O$3,0))</f>
        <v>1</v>
      </c>
      <c r="AJ253" s="600">
        <f t="shared" si="145"/>
        <v>1.5034924982793259</v>
      </c>
      <c r="AK253" s="599">
        <f t="shared" si="146"/>
        <v>22080.29082973018</v>
      </c>
      <c r="AL253" s="599">
        <f t="shared" si="147"/>
        <v>22080.29082973018</v>
      </c>
      <c r="AM253" s="599">
        <f t="shared" si="148"/>
        <v>0</v>
      </c>
      <c r="AN253" s="606">
        <v>0.2</v>
      </c>
      <c r="AO253" s="499">
        <f t="shared" si="149"/>
        <v>0</v>
      </c>
    </row>
    <row r="254" spans="2:41" ht="15">
      <c r="B254" s="458">
        <v>249</v>
      </c>
      <c r="C254" s="490" t="s">
        <v>526</v>
      </c>
      <c r="D254" s="464" t="s">
        <v>268</v>
      </c>
      <c r="E254" s="463" t="s">
        <v>406</v>
      </c>
      <c r="F254" s="486">
        <v>40952</v>
      </c>
      <c r="G254" s="461">
        <v>14546</v>
      </c>
      <c r="H254" s="461">
        <v>15</v>
      </c>
      <c r="I254" s="461">
        <v>5221.7029583331332</v>
      </c>
      <c r="J254" s="509">
        <f t="shared" si="126"/>
        <v>40940</v>
      </c>
      <c r="R254" s="524" t="s">
        <v>3235</v>
      </c>
      <c r="S254" s="485">
        <f>MATCH(R254,'CAT-3'!$A:$A,0)</f>
        <v>689</v>
      </c>
      <c r="T254" s="485">
        <f>MATCH($J$9,'CAT-3'!$1:$1,0)</f>
        <v>89</v>
      </c>
      <c r="U254" s="485">
        <f>INDEX('CAT-3'!$1:$1048576,'FAR Working'!S254,'FAR Working'!T254)</f>
        <v>124</v>
      </c>
      <c r="V254" s="485">
        <f>MATCH($V$6,'CAT-3'!$1:$1,0)</f>
        <v>90</v>
      </c>
      <c r="W254" s="485">
        <f>INDEX('CAT-3'!$1:$1048576,'FAR Working'!S254,'FAR Working'!V254)</f>
        <v>122.8</v>
      </c>
      <c r="X254" s="498">
        <f t="shared" si="161"/>
        <v>0.99032258064516132</v>
      </c>
      <c r="Y254" s="514" t="s">
        <v>1845</v>
      </c>
      <c r="Z254" s="485">
        <f>MATCH(Y254,'Cat-4'!$A:$A,0)</f>
        <v>654</v>
      </c>
      <c r="AA254" s="485">
        <f>MATCH($AA$6,'Cat-4'!$1:$1,0)</f>
        <v>4</v>
      </c>
      <c r="AB254" s="485">
        <f>INDEX('Cat-4'!$1:$1048576,'FAR Working'!Z254,'FAR Working'!AA254)</f>
        <v>94.7</v>
      </c>
      <c r="AC254" s="485">
        <f>MATCH($AC$6,'Cat-4'!$1:$1,0)</f>
        <v>131</v>
      </c>
      <c r="AD254" s="485">
        <f>INDEX('Cat-4'!$1:$1048576,'FAR Working'!Z254,'FAR Working'!AC254)</f>
        <v>113.5</v>
      </c>
      <c r="AE254" s="498">
        <f t="shared" si="162"/>
        <v>1.1985216473072862</v>
      </c>
      <c r="AF254" s="498">
        <f t="shared" si="163"/>
        <v>1.1869230507204416</v>
      </c>
      <c r="AG254" s="601">
        <f t="shared" si="143"/>
        <v>10</v>
      </c>
      <c r="AH254" s="584">
        <f t="shared" si="144"/>
        <v>15</v>
      </c>
      <c r="AI254" s="557">
        <f>INDEX('EL SV'!$K$3:$O$40,MATCH(Y254,'EL SV'!$O$3:$O$40,0),MATCH(IF(F254&gt;2000000,"A",IF(F254&gt;100000,"B",IF(F254&gt;100000,"C","D"))),'EL SV'!$K$3:$O$3,0))</f>
        <v>1</v>
      </c>
      <c r="AJ254" s="600">
        <f t="shared" si="145"/>
        <v>1.1869230507204416</v>
      </c>
      <c r="AK254" s="599">
        <f t="shared" si="146"/>
        <v>17264.982695779545</v>
      </c>
      <c r="AL254" s="599">
        <f t="shared" si="147"/>
        <v>11509.988463853031</v>
      </c>
      <c r="AM254" s="599">
        <f t="shared" si="148"/>
        <v>5754.9942319265137</v>
      </c>
      <c r="AN254" s="606">
        <v>0.2</v>
      </c>
      <c r="AO254" s="499">
        <f t="shared" si="149"/>
        <v>4603.9953855412114</v>
      </c>
    </row>
    <row r="255" spans="2:41" ht="15">
      <c r="B255" s="458">
        <v>250</v>
      </c>
      <c r="C255" s="490" t="s">
        <v>138</v>
      </c>
      <c r="D255" s="458" t="s">
        <v>155</v>
      </c>
      <c r="E255" s="458"/>
      <c r="F255" s="486">
        <v>40952</v>
      </c>
      <c r="G255" s="478">
        <v>14171</v>
      </c>
      <c r="H255" s="477">
        <v>10</v>
      </c>
      <c r="I255" s="478">
        <v>709</v>
      </c>
      <c r="J255" s="509">
        <f t="shared" si="126"/>
        <v>40940</v>
      </c>
      <c r="R255" s="524" t="s">
        <v>3127</v>
      </c>
      <c r="S255" s="485">
        <f>MATCH(R255,'CAT-3'!$A:$A,0)</f>
        <v>628</v>
      </c>
      <c r="T255" s="485">
        <f>MATCH($J$9,'CAT-3'!$1:$1,0)</f>
        <v>89</v>
      </c>
      <c r="U255" s="485">
        <f>INDEX('CAT-3'!$1:$1048576,'FAR Working'!S255,'FAR Working'!T255)</f>
        <v>138.30000000000001</v>
      </c>
      <c r="V255" s="485">
        <f>MATCH($V$6,'CAT-3'!$1:$1,0)</f>
        <v>90</v>
      </c>
      <c r="W255" s="485">
        <f>INDEX('CAT-3'!$1:$1048576,'FAR Working'!S255,'FAR Working'!V255)</f>
        <v>138.4</v>
      </c>
      <c r="X255" s="498">
        <f t="shared" si="161"/>
        <v>1.0007230657989876</v>
      </c>
      <c r="Y255" s="514" t="s">
        <v>2223</v>
      </c>
      <c r="Z255" s="485">
        <f>MATCH(Y255,'Cat-4'!$A:$A,0)</f>
        <v>843</v>
      </c>
      <c r="AA255" s="485">
        <f>MATCH($AA$6,'Cat-4'!$1:$1,0)</f>
        <v>4</v>
      </c>
      <c r="AB255" s="485">
        <f>INDEX('Cat-4'!$1:$1048576,'FAR Working'!Z255,'FAR Working'!AA255)</f>
        <v>103.9</v>
      </c>
      <c r="AC255" s="485">
        <f>MATCH($AC$6,'Cat-4'!$1:$1,0)</f>
        <v>131</v>
      </c>
      <c r="AD255" s="485">
        <f>INDEX('Cat-4'!$1:$1048576,'FAR Working'!Z255,'FAR Working'!AC255)</f>
        <v>156.1</v>
      </c>
      <c r="AE255" s="498">
        <f t="shared" si="162"/>
        <v>1.5024061597690086</v>
      </c>
      <c r="AF255" s="498">
        <f t="shared" si="163"/>
        <v>1.5034924982793259</v>
      </c>
      <c r="AG255" s="601">
        <f t="shared" si="143"/>
        <v>10</v>
      </c>
      <c r="AH255" s="584">
        <f t="shared" si="144"/>
        <v>10</v>
      </c>
      <c r="AI255" s="557">
        <f>INDEX('EL SV'!$K$3:$O$40,MATCH(Y255,'EL SV'!$O$3:$O$40,0),MATCH(IF(F255&gt;2000000,"A",IF(F255&gt;100000,"B",IF(F255&gt;100000,"C","D"))),'EL SV'!$K$3:$O$3,0))</f>
        <v>1</v>
      </c>
      <c r="AJ255" s="600">
        <f t="shared" si="145"/>
        <v>1.5034924982793259</v>
      </c>
      <c r="AK255" s="599">
        <f t="shared" si="146"/>
        <v>21305.992193116326</v>
      </c>
      <c r="AL255" s="599">
        <f t="shared" si="147"/>
        <v>21305.992193116326</v>
      </c>
      <c r="AM255" s="599">
        <f t="shared" si="148"/>
        <v>0</v>
      </c>
      <c r="AN255" s="606">
        <v>0.2</v>
      </c>
      <c r="AO255" s="499">
        <f t="shared" si="149"/>
        <v>0</v>
      </c>
    </row>
    <row r="256" spans="2:41" ht="25.5">
      <c r="B256" s="458">
        <v>251</v>
      </c>
      <c r="C256" s="490" t="s">
        <v>529</v>
      </c>
      <c r="D256" s="475" t="s">
        <v>395</v>
      </c>
      <c r="E256" s="476"/>
      <c r="F256" s="486">
        <v>44162</v>
      </c>
      <c r="G256" s="478">
        <v>13597.46</v>
      </c>
      <c r="H256" s="477">
        <v>3</v>
      </c>
      <c r="I256" s="478">
        <v>7828.8408767123292</v>
      </c>
      <c r="J256" s="509">
        <f t="shared" si="126"/>
        <v>44136</v>
      </c>
      <c r="Y256" s="514" t="s">
        <v>1825</v>
      </c>
      <c r="Z256" s="481">
        <f>MATCH(Y256,'Cat-4'!$A:$A,0)</f>
        <v>644</v>
      </c>
      <c r="AA256" s="481">
        <f>MATCH(J256,'Cat-4'!$1:$1,0)</f>
        <v>107</v>
      </c>
      <c r="AB256" s="481">
        <f>INDEX('Cat-4'!$1:$1048576,'FAR Working'!Z256,'FAR Working'!AA256)</f>
        <v>134</v>
      </c>
      <c r="AC256" s="481">
        <f>MATCH($AC$6,'Cat-4'!$1:$1,0)</f>
        <v>131</v>
      </c>
      <c r="AD256" s="481">
        <f>INDEX('Cat-4'!$1:$1048576,'FAR Working'!Z256,'FAR Working'!AC256)</f>
        <v>134.9</v>
      </c>
      <c r="AE256" s="561">
        <f t="shared" si="162"/>
        <v>1.0067164179104477</v>
      </c>
      <c r="AF256" s="583">
        <f t="shared" ref="AF256:AF257" si="164">AE256</f>
        <v>1.0067164179104477</v>
      </c>
      <c r="AG256" s="601">
        <f t="shared" si="143"/>
        <v>2</v>
      </c>
      <c r="AH256" s="584">
        <f t="shared" si="144"/>
        <v>3</v>
      </c>
      <c r="AI256" s="557">
        <f>INDEX('EL SV'!$K$3:$O$40,MATCH(Y256,'EL SV'!$O$3:$O$40,0),MATCH(IF(F256&gt;2000000,"A",IF(F256&gt;100000,"B",IF(F256&gt;100000,"C","D"))),'EL SV'!$K$3:$O$3,0))</f>
        <v>0.98</v>
      </c>
      <c r="AJ256" s="600">
        <f t="shared" si="145"/>
        <v>1.0067164179104477</v>
      </c>
      <c r="AK256" s="599">
        <f t="shared" si="146"/>
        <v>13688.786223880596</v>
      </c>
      <c r="AL256" s="599">
        <f t="shared" si="147"/>
        <v>8943.3403329353223</v>
      </c>
      <c r="AM256" s="599">
        <f t="shared" si="148"/>
        <v>4745.4458909452733</v>
      </c>
      <c r="AN256" s="606">
        <v>0.2</v>
      </c>
      <c r="AO256" s="499">
        <f t="shared" si="149"/>
        <v>3796.3567127562187</v>
      </c>
    </row>
    <row r="257" spans="2:41" ht="15">
      <c r="B257" s="458">
        <v>252</v>
      </c>
      <c r="C257" s="490" t="s">
        <v>527</v>
      </c>
      <c r="D257" s="458" t="s">
        <v>240</v>
      </c>
      <c r="E257" s="477"/>
      <c r="F257" s="486">
        <v>41972</v>
      </c>
      <c r="G257" s="477">
        <v>12630</v>
      </c>
      <c r="H257" s="477">
        <v>5</v>
      </c>
      <c r="I257" s="477">
        <v>624.83397260274069</v>
      </c>
      <c r="J257" s="509">
        <f t="shared" si="126"/>
        <v>41944</v>
      </c>
      <c r="Y257" s="514" t="s">
        <v>1863</v>
      </c>
      <c r="Z257" s="481">
        <f>MATCH(Y257,'Cat-4'!$A:$A,0)</f>
        <v>663</v>
      </c>
      <c r="AA257" s="481">
        <f>MATCH(J257,'Cat-4'!$1:$1,0)</f>
        <v>35</v>
      </c>
      <c r="AB257" s="481">
        <f>INDEX('Cat-4'!$1:$1048576,'FAR Working'!Z257,'FAR Working'!AA257)</f>
        <v>105.4</v>
      </c>
      <c r="AC257" s="481">
        <f>MATCH($AC$6,'Cat-4'!$1:$1,0)</f>
        <v>131</v>
      </c>
      <c r="AD257" s="481">
        <f>INDEX('Cat-4'!$1:$1048576,'FAR Working'!Z257,'FAR Working'!AC257)</f>
        <v>101.6</v>
      </c>
      <c r="AE257" s="561">
        <f t="shared" si="162"/>
        <v>0.96394686907020866</v>
      </c>
      <c r="AF257" s="583">
        <f t="shared" si="164"/>
        <v>0.96394686907020866</v>
      </c>
      <c r="AG257" s="601">
        <f t="shared" si="143"/>
        <v>8</v>
      </c>
      <c r="AH257" s="584">
        <f t="shared" si="144"/>
        <v>5</v>
      </c>
      <c r="AI257" s="557">
        <f>INDEX('EL SV'!$K$3:$O$40,MATCH(Y257,'EL SV'!$O$3:$O$40,0),MATCH(IF(F257&gt;2000000,"A",IF(F257&gt;100000,"B",IF(F257&gt;100000,"C","D"))),'EL SV'!$K$3:$O$3,0))</f>
        <v>0.98</v>
      </c>
      <c r="AJ257" s="600">
        <f t="shared" si="145"/>
        <v>0.96394686907020866</v>
      </c>
      <c r="AK257" s="599">
        <f t="shared" si="146"/>
        <v>12174.648956356736</v>
      </c>
      <c r="AL257" s="599">
        <f t="shared" si="147"/>
        <v>11931.1559772296</v>
      </c>
      <c r="AM257" s="599">
        <f t="shared" si="148"/>
        <v>243.49297912713519</v>
      </c>
      <c r="AN257" s="606">
        <v>0.2</v>
      </c>
      <c r="AO257" s="499">
        <f t="shared" si="149"/>
        <v>194.79438330170817</v>
      </c>
    </row>
    <row r="258" spans="2:41" ht="15">
      <c r="B258" s="458">
        <v>253</v>
      </c>
      <c r="C258" s="490" t="s">
        <v>138</v>
      </c>
      <c r="D258" s="458" t="s">
        <v>142</v>
      </c>
      <c r="E258" s="458"/>
      <c r="F258" s="486">
        <v>40443</v>
      </c>
      <c r="G258" s="478">
        <v>12233</v>
      </c>
      <c r="H258" s="477">
        <v>10</v>
      </c>
      <c r="I258" s="478">
        <v>607.98036529680394</v>
      </c>
      <c r="J258" s="509">
        <f t="shared" si="126"/>
        <v>40422</v>
      </c>
      <c r="R258" s="524" t="s">
        <v>3127</v>
      </c>
      <c r="S258" s="485">
        <f>MATCH(R258,'CAT-3'!$A:$A,0)</f>
        <v>628</v>
      </c>
      <c r="T258" s="485">
        <f>MATCH($J$9,'CAT-3'!$1:$1,0)</f>
        <v>89</v>
      </c>
      <c r="U258" s="485">
        <f>INDEX('CAT-3'!$1:$1048576,'FAR Working'!S258,'FAR Working'!T258)</f>
        <v>138.30000000000001</v>
      </c>
      <c r="V258" s="485">
        <f>MATCH($V$6,'CAT-3'!$1:$1,0)</f>
        <v>90</v>
      </c>
      <c r="W258" s="485">
        <f>INDEX('CAT-3'!$1:$1048576,'FAR Working'!S258,'FAR Working'!V258)</f>
        <v>138.4</v>
      </c>
      <c r="X258" s="498">
        <f t="shared" ref="X258:X264" si="165">W258/U258</f>
        <v>1.0007230657989876</v>
      </c>
      <c r="Y258" s="514" t="s">
        <v>2223</v>
      </c>
      <c r="Z258" s="485">
        <f>MATCH(Y258,'Cat-4'!$A:$A,0)</f>
        <v>843</v>
      </c>
      <c r="AA258" s="485">
        <f>MATCH($AA$6,'Cat-4'!$1:$1,0)</f>
        <v>4</v>
      </c>
      <c r="AB258" s="485">
        <f>INDEX('Cat-4'!$1:$1048576,'FAR Working'!Z258,'FAR Working'!AA258)</f>
        <v>103.9</v>
      </c>
      <c r="AC258" s="485">
        <f>MATCH($AC$6,'Cat-4'!$1:$1,0)</f>
        <v>131</v>
      </c>
      <c r="AD258" s="485">
        <f>INDEX('Cat-4'!$1:$1048576,'FAR Working'!Z258,'FAR Working'!AC258)</f>
        <v>156.1</v>
      </c>
      <c r="AE258" s="498">
        <f t="shared" ref="AE258:AE264" si="166">AD258/AB258</f>
        <v>1.5024061597690086</v>
      </c>
      <c r="AF258" s="498">
        <f t="shared" ref="AF258:AF264" si="167">AE258*X258</f>
        <v>1.5034924982793259</v>
      </c>
      <c r="AG258" s="601">
        <f t="shared" si="143"/>
        <v>12</v>
      </c>
      <c r="AH258" s="584">
        <f t="shared" si="144"/>
        <v>10</v>
      </c>
      <c r="AI258" s="557">
        <f>INDEX('EL SV'!$K$3:$O$40,MATCH(Y258,'EL SV'!$O$3:$O$40,0),MATCH(IF(F258&gt;2000000,"A",IF(F258&gt;100000,"B",IF(F258&gt;100000,"C","D"))),'EL SV'!$K$3:$O$3,0))</f>
        <v>1</v>
      </c>
      <c r="AJ258" s="600">
        <f t="shared" si="145"/>
        <v>1.5034924982793259</v>
      </c>
      <c r="AK258" s="599">
        <f t="shared" si="146"/>
        <v>18392.223731450995</v>
      </c>
      <c r="AL258" s="599">
        <f t="shared" si="147"/>
        <v>18392.223731450995</v>
      </c>
      <c r="AM258" s="599">
        <f t="shared" si="148"/>
        <v>0</v>
      </c>
      <c r="AN258" s="606">
        <v>0.2</v>
      </c>
      <c r="AO258" s="499">
        <f t="shared" si="149"/>
        <v>0</v>
      </c>
    </row>
    <row r="259" spans="2:41" ht="15">
      <c r="B259" s="458">
        <v>254</v>
      </c>
      <c r="C259" s="490" t="s">
        <v>138</v>
      </c>
      <c r="D259" s="458" t="s">
        <v>169</v>
      </c>
      <c r="E259" s="458"/>
      <c r="F259" s="486">
        <v>40952</v>
      </c>
      <c r="G259" s="478">
        <v>12058</v>
      </c>
      <c r="H259" s="477">
        <v>10</v>
      </c>
      <c r="I259" s="478">
        <v>603</v>
      </c>
      <c r="J259" s="509">
        <f t="shared" si="126"/>
        <v>40940</v>
      </c>
      <c r="R259" s="524" t="s">
        <v>3127</v>
      </c>
      <c r="S259" s="485">
        <f>MATCH(R259,'CAT-3'!$A:$A,0)</f>
        <v>628</v>
      </c>
      <c r="T259" s="485">
        <f>MATCH($J$9,'CAT-3'!$1:$1,0)</f>
        <v>89</v>
      </c>
      <c r="U259" s="485">
        <f>INDEX('CAT-3'!$1:$1048576,'FAR Working'!S259,'FAR Working'!T259)</f>
        <v>138.30000000000001</v>
      </c>
      <c r="V259" s="485">
        <f>MATCH($V$6,'CAT-3'!$1:$1,0)</f>
        <v>90</v>
      </c>
      <c r="W259" s="485">
        <f>INDEX('CAT-3'!$1:$1048576,'FAR Working'!S259,'FAR Working'!V259)</f>
        <v>138.4</v>
      </c>
      <c r="X259" s="498">
        <f t="shared" si="165"/>
        <v>1.0007230657989876</v>
      </c>
      <c r="Y259" s="514" t="s">
        <v>2223</v>
      </c>
      <c r="Z259" s="485">
        <f>MATCH(Y259,'Cat-4'!$A:$A,0)</f>
        <v>843</v>
      </c>
      <c r="AA259" s="485">
        <f>MATCH($AA$6,'Cat-4'!$1:$1,0)</f>
        <v>4</v>
      </c>
      <c r="AB259" s="485">
        <f>INDEX('Cat-4'!$1:$1048576,'FAR Working'!Z259,'FAR Working'!AA259)</f>
        <v>103.9</v>
      </c>
      <c r="AC259" s="485">
        <f>MATCH($AC$6,'Cat-4'!$1:$1,0)</f>
        <v>131</v>
      </c>
      <c r="AD259" s="485">
        <f>INDEX('Cat-4'!$1:$1048576,'FAR Working'!Z259,'FAR Working'!AC259)</f>
        <v>156.1</v>
      </c>
      <c r="AE259" s="498">
        <f t="shared" si="166"/>
        <v>1.5024061597690086</v>
      </c>
      <c r="AF259" s="498">
        <f t="shared" si="167"/>
        <v>1.5034924982793259</v>
      </c>
      <c r="AG259" s="601">
        <f t="shared" si="143"/>
        <v>10</v>
      </c>
      <c r="AH259" s="584">
        <f t="shared" si="144"/>
        <v>10</v>
      </c>
      <c r="AI259" s="557">
        <f>INDEX('EL SV'!$K$3:$O$40,MATCH(Y259,'EL SV'!$O$3:$O$40,0),MATCH(IF(F259&gt;2000000,"A",IF(F259&gt;100000,"B",IF(F259&gt;100000,"C","D"))),'EL SV'!$K$3:$O$3,0))</f>
        <v>1</v>
      </c>
      <c r="AJ259" s="600">
        <f t="shared" si="145"/>
        <v>1.5034924982793259</v>
      </c>
      <c r="AK259" s="599">
        <f t="shared" si="146"/>
        <v>18129.112544252112</v>
      </c>
      <c r="AL259" s="599">
        <f t="shared" si="147"/>
        <v>18129.112544252112</v>
      </c>
      <c r="AM259" s="599">
        <f t="shared" si="148"/>
        <v>0</v>
      </c>
      <c r="AN259" s="606">
        <v>0.2</v>
      </c>
      <c r="AO259" s="499">
        <f t="shared" si="149"/>
        <v>0</v>
      </c>
    </row>
    <row r="260" spans="2:41" ht="15">
      <c r="B260" s="458">
        <v>255</v>
      </c>
      <c r="C260" s="490" t="s">
        <v>138</v>
      </c>
      <c r="D260" s="458" t="s">
        <v>140</v>
      </c>
      <c r="E260" s="458"/>
      <c r="F260" s="486">
        <v>40443</v>
      </c>
      <c r="G260" s="478">
        <v>11952</v>
      </c>
      <c r="H260" s="477">
        <v>10</v>
      </c>
      <c r="I260" s="478">
        <v>594.07392694064038</v>
      </c>
      <c r="J260" s="509">
        <f t="shared" si="126"/>
        <v>40422</v>
      </c>
      <c r="R260" s="524" t="s">
        <v>3127</v>
      </c>
      <c r="S260" s="485">
        <f>MATCH(R260,'CAT-3'!$A:$A,0)</f>
        <v>628</v>
      </c>
      <c r="T260" s="485">
        <f>MATCH($J$9,'CAT-3'!$1:$1,0)</f>
        <v>89</v>
      </c>
      <c r="U260" s="485">
        <f>INDEX('CAT-3'!$1:$1048576,'FAR Working'!S260,'FAR Working'!T260)</f>
        <v>138.30000000000001</v>
      </c>
      <c r="V260" s="485">
        <f>MATCH($V$6,'CAT-3'!$1:$1,0)</f>
        <v>90</v>
      </c>
      <c r="W260" s="485">
        <f>INDEX('CAT-3'!$1:$1048576,'FAR Working'!S260,'FAR Working'!V260)</f>
        <v>138.4</v>
      </c>
      <c r="X260" s="498">
        <f t="shared" si="165"/>
        <v>1.0007230657989876</v>
      </c>
      <c r="Y260" s="514" t="s">
        <v>2223</v>
      </c>
      <c r="Z260" s="485">
        <f>MATCH(Y260,'Cat-4'!$A:$A,0)</f>
        <v>843</v>
      </c>
      <c r="AA260" s="485">
        <f>MATCH($AA$6,'Cat-4'!$1:$1,0)</f>
        <v>4</v>
      </c>
      <c r="AB260" s="485">
        <f>INDEX('Cat-4'!$1:$1048576,'FAR Working'!Z260,'FAR Working'!AA260)</f>
        <v>103.9</v>
      </c>
      <c r="AC260" s="485">
        <f>MATCH($AC$6,'Cat-4'!$1:$1,0)</f>
        <v>131</v>
      </c>
      <c r="AD260" s="485">
        <f>INDEX('Cat-4'!$1:$1048576,'FAR Working'!Z260,'FAR Working'!AC260)</f>
        <v>156.1</v>
      </c>
      <c r="AE260" s="498">
        <f t="shared" si="166"/>
        <v>1.5024061597690086</v>
      </c>
      <c r="AF260" s="498">
        <f t="shared" si="167"/>
        <v>1.5034924982793259</v>
      </c>
      <c r="AG260" s="601">
        <f t="shared" si="143"/>
        <v>12</v>
      </c>
      <c r="AH260" s="584">
        <f t="shared" si="144"/>
        <v>10</v>
      </c>
      <c r="AI260" s="557">
        <f>INDEX('EL SV'!$K$3:$O$40,MATCH(Y260,'EL SV'!$O$3:$O$40,0),MATCH(IF(F260&gt;2000000,"A",IF(F260&gt;100000,"B",IF(F260&gt;100000,"C","D"))),'EL SV'!$K$3:$O$3,0))</f>
        <v>1</v>
      </c>
      <c r="AJ260" s="600">
        <f t="shared" si="145"/>
        <v>1.5034924982793259</v>
      </c>
      <c r="AK260" s="599">
        <f t="shared" si="146"/>
        <v>17969.742339434502</v>
      </c>
      <c r="AL260" s="599">
        <f t="shared" si="147"/>
        <v>17969.742339434502</v>
      </c>
      <c r="AM260" s="599">
        <f t="shared" si="148"/>
        <v>0</v>
      </c>
      <c r="AN260" s="606">
        <v>0.2</v>
      </c>
      <c r="AO260" s="499">
        <f t="shared" si="149"/>
        <v>0</v>
      </c>
    </row>
    <row r="261" spans="2:41" ht="15">
      <c r="B261" s="458">
        <v>256</v>
      </c>
      <c r="C261" s="490" t="s">
        <v>138</v>
      </c>
      <c r="D261" s="458" t="s">
        <v>158</v>
      </c>
      <c r="E261" s="458"/>
      <c r="F261" s="486">
        <v>40952</v>
      </c>
      <c r="G261" s="478">
        <v>11667</v>
      </c>
      <c r="H261" s="477">
        <v>10</v>
      </c>
      <c r="I261" s="478">
        <v>583</v>
      </c>
      <c r="J261" s="509">
        <f t="shared" si="126"/>
        <v>40940</v>
      </c>
      <c r="R261" s="524" t="s">
        <v>3127</v>
      </c>
      <c r="S261" s="485">
        <f>MATCH(R261,'CAT-3'!$A:$A,0)</f>
        <v>628</v>
      </c>
      <c r="T261" s="485">
        <f>MATCH($J$9,'CAT-3'!$1:$1,0)</f>
        <v>89</v>
      </c>
      <c r="U261" s="485">
        <f>INDEX('CAT-3'!$1:$1048576,'FAR Working'!S261,'FAR Working'!T261)</f>
        <v>138.30000000000001</v>
      </c>
      <c r="V261" s="485">
        <f>MATCH($V$6,'CAT-3'!$1:$1,0)</f>
        <v>90</v>
      </c>
      <c r="W261" s="485">
        <f>INDEX('CAT-3'!$1:$1048576,'FAR Working'!S261,'FAR Working'!V261)</f>
        <v>138.4</v>
      </c>
      <c r="X261" s="498">
        <f t="shared" si="165"/>
        <v>1.0007230657989876</v>
      </c>
      <c r="Y261" s="514" t="s">
        <v>2223</v>
      </c>
      <c r="Z261" s="485">
        <f>MATCH(Y261,'Cat-4'!$A:$A,0)</f>
        <v>843</v>
      </c>
      <c r="AA261" s="485">
        <f>MATCH($AA$6,'Cat-4'!$1:$1,0)</f>
        <v>4</v>
      </c>
      <c r="AB261" s="485">
        <f>INDEX('Cat-4'!$1:$1048576,'FAR Working'!Z261,'FAR Working'!AA261)</f>
        <v>103.9</v>
      </c>
      <c r="AC261" s="485">
        <f>MATCH($AC$6,'Cat-4'!$1:$1,0)</f>
        <v>131</v>
      </c>
      <c r="AD261" s="485">
        <f>INDEX('Cat-4'!$1:$1048576,'FAR Working'!Z261,'FAR Working'!AC261)</f>
        <v>156.1</v>
      </c>
      <c r="AE261" s="498">
        <f t="shared" si="166"/>
        <v>1.5024061597690086</v>
      </c>
      <c r="AF261" s="498">
        <f t="shared" si="167"/>
        <v>1.5034924982793259</v>
      </c>
      <c r="AG261" s="601">
        <f t="shared" si="143"/>
        <v>10</v>
      </c>
      <c r="AH261" s="584">
        <f t="shared" si="144"/>
        <v>10</v>
      </c>
      <c r="AI261" s="557">
        <f>INDEX('EL SV'!$K$3:$O$40,MATCH(Y261,'EL SV'!$O$3:$O$40,0),MATCH(IF(F261&gt;2000000,"A",IF(F261&gt;100000,"B",IF(F261&gt;100000,"C","D"))),'EL SV'!$K$3:$O$3,0))</f>
        <v>1</v>
      </c>
      <c r="AJ261" s="600">
        <f t="shared" si="145"/>
        <v>1.5034924982793259</v>
      </c>
      <c r="AK261" s="599">
        <f t="shared" si="146"/>
        <v>17541.246977424893</v>
      </c>
      <c r="AL261" s="599">
        <f t="shared" si="147"/>
        <v>17541.246977424893</v>
      </c>
      <c r="AM261" s="599">
        <f t="shared" si="148"/>
        <v>0</v>
      </c>
      <c r="AN261" s="606">
        <v>0.2</v>
      </c>
      <c r="AO261" s="499">
        <f t="shared" si="149"/>
        <v>0</v>
      </c>
    </row>
    <row r="262" spans="2:41" ht="15">
      <c r="B262" s="458">
        <v>257</v>
      </c>
      <c r="C262" s="490" t="s">
        <v>138</v>
      </c>
      <c r="D262" s="458" t="s">
        <v>146</v>
      </c>
      <c r="E262" s="458"/>
      <c r="F262" s="486">
        <v>40952</v>
      </c>
      <c r="G262" s="478">
        <v>11451</v>
      </c>
      <c r="H262" s="477">
        <v>5</v>
      </c>
      <c r="I262" s="478">
        <v>573</v>
      </c>
      <c r="J262" s="509">
        <f t="shared" si="126"/>
        <v>40940</v>
      </c>
      <c r="R262" s="524" t="s">
        <v>3127</v>
      </c>
      <c r="S262" s="485">
        <f>MATCH(R262,'CAT-3'!$A:$A,0)</f>
        <v>628</v>
      </c>
      <c r="T262" s="485">
        <f>MATCH($J$9,'CAT-3'!$1:$1,0)</f>
        <v>89</v>
      </c>
      <c r="U262" s="485">
        <f>INDEX('CAT-3'!$1:$1048576,'FAR Working'!S262,'FAR Working'!T262)</f>
        <v>138.30000000000001</v>
      </c>
      <c r="V262" s="485">
        <f>MATCH($V$6,'CAT-3'!$1:$1,0)</f>
        <v>90</v>
      </c>
      <c r="W262" s="485">
        <f>INDEX('CAT-3'!$1:$1048576,'FAR Working'!S262,'FAR Working'!V262)</f>
        <v>138.4</v>
      </c>
      <c r="X262" s="498">
        <f t="shared" si="165"/>
        <v>1.0007230657989876</v>
      </c>
      <c r="Y262" s="514" t="s">
        <v>2223</v>
      </c>
      <c r="Z262" s="485">
        <f>MATCH(Y262,'Cat-4'!$A:$A,0)</f>
        <v>843</v>
      </c>
      <c r="AA262" s="485">
        <f>MATCH($AA$6,'Cat-4'!$1:$1,0)</f>
        <v>4</v>
      </c>
      <c r="AB262" s="485">
        <f>INDEX('Cat-4'!$1:$1048576,'FAR Working'!Z262,'FAR Working'!AA262)</f>
        <v>103.9</v>
      </c>
      <c r="AC262" s="485">
        <f>MATCH($AC$6,'Cat-4'!$1:$1,0)</f>
        <v>131</v>
      </c>
      <c r="AD262" s="485">
        <f>INDEX('Cat-4'!$1:$1048576,'FAR Working'!Z262,'FAR Working'!AC262)</f>
        <v>156.1</v>
      </c>
      <c r="AE262" s="498">
        <f t="shared" si="166"/>
        <v>1.5024061597690086</v>
      </c>
      <c r="AF262" s="498">
        <f t="shared" si="167"/>
        <v>1.5034924982793259</v>
      </c>
      <c r="AG262" s="601">
        <f t="shared" si="143"/>
        <v>10</v>
      </c>
      <c r="AH262" s="584">
        <f t="shared" si="144"/>
        <v>5</v>
      </c>
      <c r="AI262" s="557">
        <f>INDEX('EL SV'!$K$3:$O$40,MATCH(Y262,'EL SV'!$O$3:$O$40,0),MATCH(IF(F262&gt;2000000,"A",IF(F262&gt;100000,"B",IF(F262&gt;100000,"C","D"))),'EL SV'!$K$3:$O$3,0))</f>
        <v>1</v>
      </c>
      <c r="AJ262" s="600">
        <f t="shared" si="145"/>
        <v>1.5034924982793259</v>
      </c>
      <c r="AK262" s="599">
        <f t="shared" si="146"/>
        <v>17216.492597796561</v>
      </c>
      <c r="AL262" s="599">
        <f t="shared" si="147"/>
        <v>17216.492597796561</v>
      </c>
      <c r="AM262" s="599">
        <f t="shared" si="148"/>
        <v>0</v>
      </c>
      <c r="AN262" s="606">
        <v>0.2</v>
      </c>
      <c r="AO262" s="499">
        <f t="shared" si="149"/>
        <v>0</v>
      </c>
    </row>
    <row r="263" spans="2:41" ht="15">
      <c r="B263" s="458">
        <v>258</v>
      </c>
      <c r="C263" s="490" t="s">
        <v>526</v>
      </c>
      <c r="D263" s="462" t="s">
        <v>280</v>
      </c>
      <c r="E263" s="460" t="s">
        <v>404</v>
      </c>
      <c r="F263" s="486">
        <v>40952</v>
      </c>
      <c r="G263" s="461">
        <v>11428</v>
      </c>
      <c r="H263" s="461">
        <v>15</v>
      </c>
      <c r="I263" s="461">
        <v>4112.0462654753137</v>
      </c>
      <c r="J263" s="509">
        <f t="shared" si="126"/>
        <v>40940</v>
      </c>
      <c r="R263" s="524" t="s">
        <v>3154</v>
      </c>
      <c r="S263" s="485">
        <f>MATCH(R263,'CAT-3'!$A:$A,0)</f>
        <v>642</v>
      </c>
      <c r="T263" s="485">
        <f>MATCH($J$9,'CAT-3'!$1:$1,0)</f>
        <v>89</v>
      </c>
      <c r="U263" s="485">
        <f>INDEX('CAT-3'!$1:$1048576,'FAR Working'!S263,'FAR Working'!T263)</f>
        <v>126.3</v>
      </c>
      <c r="V263" s="485">
        <f>MATCH($V$6,'CAT-3'!$1:$1,0)</f>
        <v>90</v>
      </c>
      <c r="W263" s="485">
        <f>INDEX('CAT-3'!$1:$1048576,'FAR Working'!S263,'FAR Working'!V263)</f>
        <v>126.4</v>
      </c>
      <c r="X263" s="498">
        <f t="shared" si="165"/>
        <v>1.0007917656373715</v>
      </c>
      <c r="Y263" s="514" t="s">
        <v>1981</v>
      </c>
      <c r="Z263" s="485">
        <f>MATCH(Y263,'Cat-4'!$A:$A,0)</f>
        <v>722</v>
      </c>
      <c r="AA263" s="485">
        <f>MATCH($AA$6,'Cat-4'!$1:$1,0)</f>
        <v>4</v>
      </c>
      <c r="AB263" s="485">
        <f>INDEX('Cat-4'!$1:$1048576,'FAR Working'!Z263,'FAR Working'!AA263)</f>
        <v>102.2</v>
      </c>
      <c r="AC263" s="485">
        <f>MATCH($AC$6,'Cat-4'!$1:$1,0)</f>
        <v>131</v>
      </c>
      <c r="AD263" s="485">
        <f>INDEX('Cat-4'!$1:$1048576,'FAR Working'!Z263,'FAR Working'!AC263)</f>
        <v>126.6</v>
      </c>
      <c r="AE263" s="498">
        <f t="shared" si="166"/>
        <v>1.2387475538160468</v>
      </c>
      <c r="AF263" s="498">
        <f t="shared" si="167"/>
        <v>1.2397283515625364</v>
      </c>
      <c r="AG263" s="601">
        <f t="shared" si="143"/>
        <v>10</v>
      </c>
      <c r="AH263" s="584">
        <f t="shared" si="144"/>
        <v>15</v>
      </c>
      <c r="AI263" s="557">
        <f>INDEX('EL SV'!$K$3:$O$40,MATCH(Y263,'EL SV'!$O$3:$O$40,0),MATCH(IF(F263&gt;2000000,"A",IF(F263&gt;100000,"B",IF(F263&gt;100000,"C","D"))),'EL SV'!$K$3:$O$3,0))</f>
        <v>0.95</v>
      </c>
      <c r="AJ263" s="600">
        <f t="shared" si="145"/>
        <v>1.2397283515625364</v>
      </c>
      <c r="AK263" s="599">
        <f t="shared" si="146"/>
        <v>14167.615601656666</v>
      </c>
      <c r="AL263" s="599">
        <f t="shared" si="147"/>
        <v>8972.8232143825535</v>
      </c>
      <c r="AM263" s="599">
        <f t="shared" si="148"/>
        <v>5194.7923872741121</v>
      </c>
      <c r="AN263" s="606">
        <v>0.2</v>
      </c>
      <c r="AO263" s="499">
        <f t="shared" si="149"/>
        <v>4155.8339098192901</v>
      </c>
    </row>
    <row r="264" spans="2:41" ht="15">
      <c r="B264" s="458">
        <v>259</v>
      </c>
      <c r="C264" s="490" t="s">
        <v>529</v>
      </c>
      <c r="D264" s="458" t="s">
        <v>201</v>
      </c>
      <c r="E264" s="491"/>
      <c r="F264" s="486">
        <v>39647</v>
      </c>
      <c r="G264" s="478">
        <v>11322</v>
      </c>
      <c r="H264" s="477">
        <v>3</v>
      </c>
      <c r="I264" s="478">
        <v>566</v>
      </c>
      <c r="J264" s="509">
        <f t="shared" ref="J264:J304" si="168">DATE(YEAR(F264),MONTH(F264),1)</f>
        <v>39630</v>
      </c>
      <c r="R264" s="524" t="s">
        <v>3365</v>
      </c>
      <c r="S264" s="485">
        <f>MATCH(R264,'CAT-3'!$A:$A,0)</f>
        <v>757</v>
      </c>
      <c r="T264" s="485">
        <f>MATCH($J$9,'CAT-3'!$1:$1,0)</f>
        <v>89</v>
      </c>
      <c r="U264" s="485">
        <f>INDEX('CAT-3'!$1:$1048576,'FAR Working'!S264,'FAR Working'!T264)</f>
        <v>93.3</v>
      </c>
      <c r="V264" s="485">
        <f>MATCH($V$6,'CAT-3'!$1:$1,0)</f>
        <v>90</v>
      </c>
      <c r="W264" s="485">
        <f>INDEX('CAT-3'!$1:$1048576,'FAR Working'!S264,'FAR Working'!V264)</f>
        <v>93.3</v>
      </c>
      <c r="X264" s="498">
        <f t="shared" si="165"/>
        <v>1</v>
      </c>
      <c r="Y264" s="514" t="s">
        <v>1825</v>
      </c>
      <c r="Z264" s="485">
        <f>MATCH(Y264,'Cat-4'!$A:$A,0)</f>
        <v>644</v>
      </c>
      <c r="AA264" s="485">
        <f>MATCH($AA$6,'Cat-4'!$1:$1,0)</f>
        <v>4</v>
      </c>
      <c r="AB264" s="485">
        <f>INDEX('Cat-4'!$1:$1048576,'FAR Working'!Z264,'FAR Working'!AA264)</f>
        <v>95.5</v>
      </c>
      <c r="AC264" s="485">
        <f>MATCH($AC$6,'Cat-4'!$1:$1,0)</f>
        <v>131</v>
      </c>
      <c r="AD264" s="485">
        <f>INDEX('Cat-4'!$1:$1048576,'FAR Working'!Z264,'FAR Working'!AC264)</f>
        <v>134.9</v>
      </c>
      <c r="AE264" s="498">
        <f t="shared" si="166"/>
        <v>1.412565445026178</v>
      </c>
      <c r="AF264" s="498">
        <f t="shared" si="167"/>
        <v>1.412565445026178</v>
      </c>
      <c r="AG264" s="601">
        <f t="shared" si="143"/>
        <v>14</v>
      </c>
      <c r="AH264" s="584">
        <f t="shared" si="144"/>
        <v>3</v>
      </c>
      <c r="AI264" s="557">
        <f>INDEX('EL SV'!$K$3:$O$40,MATCH(Y264,'EL SV'!$O$3:$O$40,0),MATCH(IF(F264&gt;2000000,"A",IF(F264&gt;100000,"B",IF(F264&gt;100000,"C","D"))),'EL SV'!$K$3:$O$3,0))</f>
        <v>0.98</v>
      </c>
      <c r="AJ264" s="600">
        <f t="shared" si="145"/>
        <v>1.412565445026178</v>
      </c>
      <c r="AK264" s="599">
        <f t="shared" si="146"/>
        <v>15993.065968586387</v>
      </c>
      <c r="AL264" s="599">
        <f t="shared" si="147"/>
        <v>15673.204649214658</v>
      </c>
      <c r="AM264" s="599">
        <f t="shared" si="148"/>
        <v>319.86131937172831</v>
      </c>
      <c r="AN264" s="606">
        <v>0.2</v>
      </c>
      <c r="AO264" s="499">
        <f t="shared" si="149"/>
        <v>255.88905549738266</v>
      </c>
    </row>
    <row r="265" spans="2:41" ht="15">
      <c r="B265" s="458">
        <v>260</v>
      </c>
      <c r="C265" s="490" t="s">
        <v>527</v>
      </c>
      <c r="D265" s="458" t="s">
        <v>232</v>
      </c>
      <c r="E265" s="477"/>
      <c r="F265" s="486">
        <v>41510</v>
      </c>
      <c r="G265" s="477">
        <v>10862</v>
      </c>
      <c r="H265" s="477">
        <v>5</v>
      </c>
      <c r="I265" s="477">
        <v>543</v>
      </c>
      <c r="J265" s="509">
        <f t="shared" si="168"/>
        <v>41487</v>
      </c>
      <c r="Y265" s="514" t="s">
        <v>2223</v>
      </c>
      <c r="Z265" s="481">
        <f>MATCH(Y265,'Cat-4'!$A:$A,0)</f>
        <v>843</v>
      </c>
      <c r="AA265" s="481">
        <f>MATCH(J265,'Cat-4'!$1:$1,0)</f>
        <v>20</v>
      </c>
      <c r="AB265" s="481">
        <f>INDEX('Cat-4'!$1:$1048576,'FAR Working'!Z265,'FAR Working'!AA265)</f>
        <v>110.3</v>
      </c>
      <c r="AC265" s="481">
        <f>MATCH($AC$6,'Cat-4'!$1:$1,0)</f>
        <v>131</v>
      </c>
      <c r="AD265" s="481">
        <f>INDEX('Cat-4'!$1:$1048576,'FAR Working'!Z265,'FAR Working'!AC265)</f>
        <v>156.1</v>
      </c>
      <c r="AE265" s="561">
        <f>AD265/AB265</f>
        <v>1.415231187669991</v>
      </c>
      <c r="AF265" s="583">
        <f>AE265</f>
        <v>1.415231187669991</v>
      </c>
      <c r="AG265" s="601">
        <f t="shared" si="143"/>
        <v>9</v>
      </c>
      <c r="AH265" s="584">
        <f t="shared" si="144"/>
        <v>5</v>
      </c>
      <c r="AI265" s="557">
        <f>INDEX('EL SV'!$K$3:$O$40,MATCH(Y265,'EL SV'!$O$3:$O$40,0),MATCH(IF(F265&gt;2000000,"A",IF(F265&gt;100000,"B",IF(F265&gt;100000,"C","D"))),'EL SV'!$K$3:$O$3,0))</f>
        <v>1</v>
      </c>
      <c r="AJ265" s="600">
        <f t="shared" si="145"/>
        <v>1.415231187669991</v>
      </c>
      <c r="AK265" s="599">
        <f t="shared" si="146"/>
        <v>15372.241160471442</v>
      </c>
      <c r="AL265" s="599">
        <f t="shared" si="147"/>
        <v>15372.241160471442</v>
      </c>
      <c r="AM265" s="599">
        <f t="shared" si="148"/>
        <v>0</v>
      </c>
      <c r="AN265" s="606">
        <v>0.2</v>
      </c>
      <c r="AO265" s="499">
        <f t="shared" si="149"/>
        <v>0</v>
      </c>
    </row>
    <row r="266" spans="2:41" ht="25.5">
      <c r="B266" s="458">
        <v>261</v>
      </c>
      <c r="C266" s="490" t="s">
        <v>526</v>
      </c>
      <c r="D266" s="462" t="s">
        <v>290</v>
      </c>
      <c r="E266" s="463" t="s">
        <v>437</v>
      </c>
      <c r="F266" s="486">
        <v>40952</v>
      </c>
      <c r="G266" s="461">
        <v>10714</v>
      </c>
      <c r="H266" s="461">
        <v>15</v>
      </c>
      <c r="I266" s="461">
        <v>3855.3918045591527</v>
      </c>
      <c r="J266" s="509">
        <f t="shared" si="168"/>
        <v>40940</v>
      </c>
      <c r="R266" s="524" t="s">
        <v>3235</v>
      </c>
      <c r="S266" s="485">
        <f>MATCH(R266,'CAT-3'!$A:$A,0)</f>
        <v>689</v>
      </c>
      <c r="T266" s="485">
        <f>MATCH($J$9,'CAT-3'!$1:$1,0)</f>
        <v>89</v>
      </c>
      <c r="U266" s="485">
        <f>INDEX('CAT-3'!$1:$1048576,'FAR Working'!S266,'FAR Working'!T266)</f>
        <v>124</v>
      </c>
      <c r="V266" s="485">
        <f>MATCH($V$6,'CAT-3'!$1:$1,0)</f>
        <v>90</v>
      </c>
      <c r="W266" s="485">
        <f>INDEX('CAT-3'!$1:$1048576,'FAR Working'!S266,'FAR Working'!V266)</f>
        <v>122.8</v>
      </c>
      <c r="X266" s="498">
        <f>W266/U266</f>
        <v>0.99032258064516132</v>
      </c>
      <c r="Y266" s="514" t="s">
        <v>1845</v>
      </c>
      <c r="Z266" s="485">
        <f>MATCH(Y266,'Cat-4'!$A:$A,0)</f>
        <v>654</v>
      </c>
      <c r="AA266" s="485">
        <f>MATCH($AA$6,'Cat-4'!$1:$1,0)</f>
        <v>4</v>
      </c>
      <c r="AB266" s="485">
        <f>INDEX('Cat-4'!$1:$1048576,'FAR Working'!Z266,'FAR Working'!AA266)</f>
        <v>94.7</v>
      </c>
      <c r="AC266" s="485">
        <f>MATCH($AC$6,'Cat-4'!$1:$1,0)</f>
        <v>131</v>
      </c>
      <c r="AD266" s="485">
        <f>INDEX('Cat-4'!$1:$1048576,'FAR Working'!Z266,'FAR Working'!AC266)</f>
        <v>113.5</v>
      </c>
      <c r="AE266" s="498">
        <f>AD266/AB266</f>
        <v>1.1985216473072862</v>
      </c>
      <c r="AF266" s="498">
        <f>AE266*X266</f>
        <v>1.1869230507204416</v>
      </c>
      <c r="AG266" s="601">
        <f t="shared" si="143"/>
        <v>10</v>
      </c>
      <c r="AH266" s="584">
        <f t="shared" si="144"/>
        <v>15</v>
      </c>
      <c r="AI266" s="557">
        <f>INDEX('EL SV'!$K$3:$O$40,MATCH(Y266,'EL SV'!$O$3:$O$40,0),MATCH(IF(F266&gt;2000000,"A",IF(F266&gt;100000,"B",IF(F266&gt;100000,"C","D"))),'EL SV'!$K$3:$O$3,0))</f>
        <v>1</v>
      </c>
      <c r="AJ266" s="600">
        <f t="shared" si="145"/>
        <v>1.1869230507204416</v>
      </c>
      <c r="AK266" s="599">
        <f t="shared" si="146"/>
        <v>12716.693565418811</v>
      </c>
      <c r="AL266" s="599">
        <f t="shared" si="147"/>
        <v>8477.7957102792079</v>
      </c>
      <c r="AM266" s="599">
        <f t="shared" si="148"/>
        <v>4238.8978551396031</v>
      </c>
      <c r="AN266" s="606">
        <v>0.2</v>
      </c>
      <c r="AO266" s="499">
        <f t="shared" si="149"/>
        <v>3391.1182841116824</v>
      </c>
    </row>
    <row r="267" spans="2:41" ht="25.5">
      <c r="B267" s="458">
        <v>264</v>
      </c>
      <c r="C267" s="490" t="s">
        <v>529</v>
      </c>
      <c r="D267" s="462" t="s">
        <v>520</v>
      </c>
      <c r="E267" s="492" t="s">
        <v>521</v>
      </c>
      <c r="F267" s="488">
        <v>44441</v>
      </c>
      <c r="G267" s="478">
        <v>10400</v>
      </c>
      <c r="H267" s="493">
        <v>3</v>
      </c>
      <c r="I267" s="478">
        <v>10400</v>
      </c>
      <c r="J267" s="509">
        <f t="shared" si="168"/>
        <v>44440</v>
      </c>
      <c r="Y267" s="514" t="s">
        <v>1827</v>
      </c>
      <c r="Z267" s="481">
        <f>MATCH(Y267,'Cat-4'!$A:$A,0)</f>
        <v>645</v>
      </c>
      <c r="AA267" s="481">
        <f>MATCH(J267,'Cat-4'!$1:$1,0)</f>
        <v>117</v>
      </c>
      <c r="AB267" s="481">
        <f>INDEX('Cat-4'!$1:$1048576,'FAR Working'!Z267,'FAR Working'!AA267)</f>
        <v>115.6</v>
      </c>
      <c r="AC267" s="481">
        <f>MATCH($AC$6,'Cat-4'!$1:$1,0)</f>
        <v>131</v>
      </c>
      <c r="AD267" s="481">
        <f>INDEX('Cat-4'!$1:$1048576,'FAR Working'!Z267,'FAR Working'!AC267)</f>
        <v>115.6</v>
      </c>
      <c r="AE267" s="561">
        <f t="shared" ref="AE267:AE271" si="169">AD267/AB267</f>
        <v>1</v>
      </c>
      <c r="AF267" s="583">
        <f t="shared" ref="AF267:AF271" si="170">AE267</f>
        <v>1</v>
      </c>
      <c r="AG267" s="601">
        <f t="shared" si="143"/>
        <v>1</v>
      </c>
      <c r="AH267" s="584">
        <f t="shared" si="144"/>
        <v>3</v>
      </c>
      <c r="AI267" s="557">
        <f>INDEX('EL SV'!$K$3:$O$40,MATCH(Y267,'EL SV'!$O$3:$O$40,0),MATCH(IF(F267&gt;2000000,"A",IF(F267&gt;100000,"B",IF(F267&gt;100000,"C","D"))),'EL SV'!$K$3:$O$3,0))</f>
        <v>0.98</v>
      </c>
      <c r="AJ267" s="600">
        <f t="shared" si="145"/>
        <v>1</v>
      </c>
      <c r="AK267" s="599">
        <f t="shared" si="146"/>
        <v>10400</v>
      </c>
      <c r="AL267" s="599">
        <f t="shared" si="147"/>
        <v>3397.3333333333335</v>
      </c>
      <c r="AM267" s="599">
        <f t="shared" si="148"/>
        <v>7002.6666666666661</v>
      </c>
      <c r="AN267" s="606">
        <v>0.2</v>
      </c>
      <c r="AO267" s="499">
        <f t="shared" si="149"/>
        <v>5602.1333333333332</v>
      </c>
    </row>
    <row r="268" spans="2:41" ht="15">
      <c r="B268" s="458">
        <v>265</v>
      </c>
      <c r="C268" s="490" t="s">
        <v>527</v>
      </c>
      <c r="D268" s="490" t="s">
        <v>508</v>
      </c>
      <c r="E268" s="477"/>
      <c r="F268" s="488">
        <v>44375</v>
      </c>
      <c r="G268" s="478">
        <v>9500</v>
      </c>
      <c r="H268" s="477">
        <v>5</v>
      </c>
      <c r="I268" s="478">
        <v>9059.8767123287671</v>
      </c>
      <c r="J268" s="509">
        <f t="shared" si="168"/>
        <v>44348</v>
      </c>
      <c r="Y268" s="514" t="s">
        <v>1955</v>
      </c>
      <c r="Z268" s="481">
        <f>MATCH(Y268,'Cat-4'!$A:$A,0)</f>
        <v>709</v>
      </c>
      <c r="AA268" s="481">
        <f>MATCH(J268,'Cat-4'!$1:$1,0)</f>
        <v>114</v>
      </c>
      <c r="AB268" s="481">
        <f>INDEX('Cat-4'!$1:$1048576,'FAR Working'!Z268,'FAR Working'!AA268)</f>
        <v>127.3</v>
      </c>
      <c r="AC268" s="481">
        <f>MATCH($AC$6,'Cat-4'!$1:$1,0)</f>
        <v>131</v>
      </c>
      <c r="AD268" s="481">
        <f>INDEX('Cat-4'!$1:$1048576,'FAR Working'!Z268,'FAR Working'!AC268)</f>
        <v>131.69999999999999</v>
      </c>
      <c r="AE268" s="561">
        <f t="shared" si="169"/>
        <v>1.0345640219952867</v>
      </c>
      <c r="AF268" s="583">
        <f t="shared" si="170"/>
        <v>1.0345640219952867</v>
      </c>
      <c r="AG268" s="601">
        <f t="shared" si="143"/>
        <v>1</v>
      </c>
      <c r="AH268" s="584">
        <f t="shared" si="144"/>
        <v>5</v>
      </c>
      <c r="AI268" s="557">
        <f>INDEX('EL SV'!$K$3:$O$40,MATCH(Y268,'EL SV'!$O$3:$O$40,0),MATCH(IF(F268&gt;2000000,"A",IF(F268&gt;100000,"B",IF(F268&gt;100000,"C","D"))),'EL SV'!$K$3:$O$3,0))</f>
        <v>0.95</v>
      </c>
      <c r="AJ268" s="600">
        <f t="shared" si="145"/>
        <v>1.0345640219952867</v>
      </c>
      <c r="AK268" s="599">
        <f t="shared" si="146"/>
        <v>9828.3582089552237</v>
      </c>
      <c r="AL268" s="599">
        <f t="shared" si="147"/>
        <v>1867.3880597014925</v>
      </c>
      <c r="AM268" s="599">
        <f t="shared" si="148"/>
        <v>7960.9701492537315</v>
      </c>
      <c r="AN268" s="606">
        <v>0.2</v>
      </c>
      <c r="AO268" s="499">
        <f t="shared" si="149"/>
        <v>6368.7761194029854</v>
      </c>
    </row>
    <row r="269" spans="2:41" ht="15">
      <c r="B269" s="458">
        <v>266</v>
      </c>
      <c r="C269" s="490" t="s">
        <v>529</v>
      </c>
      <c r="D269" s="458" t="s">
        <v>203</v>
      </c>
      <c r="E269" s="491"/>
      <c r="F269" s="486">
        <v>41505</v>
      </c>
      <c r="G269" s="478">
        <v>9400</v>
      </c>
      <c r="H269" s="477">
        <v>3</v>
      </c>
      <c r="I269" s="478">
        <v>470</v>
      </c>
      <c r="J269" s="509">
        <f t="shared" si="168"/>
        <v>41487</v>
      </c>
      <c r="Y269" s="514" t="s">
        <v>1825</v>
      </c>
      <c r="Z269" s="481">
        <f>MATCH(Y269,'Cat-4'!$A:$A,0)</f>
        <v>644</v>
      </c>
      <c r="AA269" s="481">
        <f>MATCH(J269,'Cat-4'!$1:$1,0)</f>
        <v>20</v>
      </c>
      <c r="AB269" s="481">
        <f>INDEX('Cat-4'!$1:$1048576,'FAR Working'!Z269,'FAR Working'!AA269)</f>
        <v>98.6</v>
      </c>
      <c r="AC269" s="481">
        <f>MATCH($AC$6,'Cat-4'!$1:$1,0)</f>
        <v>131</v>
      </c>
      <c r="AD269" s="481">
        <f>INDEX('Cat-4'!$1:$1048576,'FAR Working'!Z269,'FAR Working'!AC269)</f>
        <v>134.9</v>
      </c>
      <c r="AE269" s="561">
        <f t="shared" si="169"/>
        <v>1.3681541582150103</v>
      </c>
      <c r="AF269" s="583">
        <f t="shared" si="170"/>
        <v>1.3681541582150103</v>
      </c>
      <c r="AG269" s="601">
        <f t="shared" si="143"/>
        <v>9</v>
      </c>
      <c r="AH269" s="584">
        <f t="shared" si="144"/>
        <v>3</v>
      </c>
      <c r="AI269" s="557">
        <f>INDEX('EL SV'!$K$3:$O$40,MATCH(Y269,'EL SV'!$O$3:$O$40,0),MATCH(IF(F269&gt;2000000,"A",IF(F269&gt;100000,"B",IF(F269&gt;100000,"C","D"))),'EL SV'!$K$3:$O$3,0))</f>
        <v>0.98</v>
      </c>
      <c r="AJ269" s="600">
        <f t="shared" si="145"/>
        <v>1.3681541582150103</v>
      </c>
      <c r="AK269" s="599">
        <f t="shared" si="146"/>
        <v>12860.649087221096</v>
      </c>
      <c r="AL269" s="599">
        <f t="shared" si="147"/>
        <v>12603.436105476674</v>
      </c>
      <c r="AM269" s="599">
        <f t="shared" si="148"/>
        <v>257.212981744422</v>
      </c>
      <c r="AN269" s="606">
        <v>0.2</v>
      </c>
      <c r="AO269" s="499">
        <f t="shared" si="149"/>
        <v>205.7703853955376</v>
      </c>
    </row>
    <row r="270" spans="2:41" ht="15">
      <c r="B270" s="458">
        <v>267</v>
      </c>
      <c r="C270" s="490" t="s">
        <v>529</v>
      </c>
      <c r="D270" s="458" t="s">
        <v>206</v>
      </c>
      <c r="E270" s="491"/>
      <c r="F270" s="486">
        <v>41846</v>
      </c>
      <c r="G270" s="478">
        <v>9400</v>
      </c>
      <c r="H270" s="477">
        <v>3</v>
      </c>
      <c r="I270" s="478">
        <v>470</v>
      </c>
      <c r="J270" s="509">
        <f t="shared" si="168"/>
        <v>41821</v>
      </c>
      <c r="Y270" s="514" t="s">
        <v>1825</v>
      </c>
      <c r="Z270" s="481">
        <f>MATCH(Y270,'Cat-4'!$A:$A,0)</f>
        <v>644</v>
      </c>
      <c r="AA270" s="481">
        <f>MATCH(J270,'Cat-4'!$1:$1,0)</f>
        <v>31</v>
      </c>
      <c r="AB270" s="481">
        <f>INDEX('Cat-4'!$1:$1048576,'FAR Working'!Z270,'FAR Working'!AA270)</f>
        <v>120.8</v>
      </c>
      <c r="AC270" s="481">
        <f>MATCH($AC$6,'Cat-4'!$1:$1,0)</f>
        <v>131</v>
      </c>
      <c r="AD270" s="481">
        <f>INDEX('Cat-4'!$1:$1048576,'FAR Working'!Z270,'FAR Working'!AC270)</f>
        <v>134.9</v>
      </c>
      <c r="AE270" s="561">
        <f t="shared" si="169"/>
        <v>1.1167218543046358</v>
      </c>
      <c r="AF270" s="583">
        <f t="shared" si="170"/>
        <v>1.1167218543046358</v>
      </c>
      <c r="AG270" s="601">
        <f t="shared" si="143"/>
        <v>8</v>
      </c>
      <c r="AH270" s="584">
        <f t="shared" si="144"/>
        <v>3</v>
      </c>
      <c r="AI270" s="557">
        <f>INDEX('EL SV'!$K$3:$O$40,MATCH(Y270,'EL SV'!$O$3:$O$40,0),MATCH(IF(F270&gt;2000000,"A",IF(F270&gt;100000,"B",IF(F270&gt;100000,"C","D"))),'EL SV'!$K$3:$O$3,0))</f>
        <v>0.98</v>
      </c>
      <c r="AJ270" s="600">
        <f t="shared" si="145"/>
        <v>1.1167218543046358</v>
      </c>
      <c r="AK270" s="599">
        <f t="shared" si="146"/>
        <v>10497.185430463576</v>
      </c>
      <c r="AL270" s="599">
        <f t="shared" si="147"/>
        <v>10287.241721854305</v>
      </c>
      <c r="AM270" s="599">
        <f t="shared" si="148"/>
        <v>209.9437086092712</v>
      </c>
      <c r="AN270" s="606">
        <v>0.2</v>
      </c>
      <c r="AO270" s="499">
        <f t="shared" si="149"/>
        <v>167.95496688741696</v>
      </c>
    </row>
    <row r="271" spans="2:41" ht="15">
      <c r="B271" s="458">
        <v>268</v>
      </c>
      <c r="C271" s="490" t="s">
        <v>138</v>
      </c>
      <c r="D271" s="458" t="s">
        <v>182</v>
      </c>
      <c r="E271" s="458"/>
      <c r="F271" s="486">
        <v>41729</v>
      </c>
      <c r="G271" s="478">
        <v>8775</v>
      </c>
      <c r="H271" s="477">
        <v>10</v>
      </c>
      <c r="I271" s="478">
        <v>2103.4924885844748</v>
      </c>
      <c r="J271" s="509">
        <f t="shared" si="168"/>
        <v>41699</v>
      </c>
      <c r="Y271" s="514" t="s">
        <v>2223</v>
      </c>
      <c r="Z271" s="481">
        <f>MATCH(Y271,'Cat-4'!$A:$A,0)</f>
        <v>843</v>
      </c>
      <c r="AA271" s="481">
        <f>MATCH(J271,'Cat-4'!$1:$1,0)</f>
        <v>27</v>
      </c>
      <c r="AB271" s="481">
        <f>INDEX('Cat-4'!$1:$1048576,'FAR Working'!Z271,'FAR Working'!AA271)</f>
        <v>115.3</v>
      </c>
      <c r="AC271" s="481">
        <f>MATCH($AC$6,'Cat-4'!$1:$1,0)</f>
        <v>131</v>
      </c>
      <c r="AD271" s="481">
        <f>INDEX('Cat-4'!$1:$1048576,'FAR Working'!Z271,'FAR Working'!AC271)</f>
        <v>156.1</v>
      </c>
      <c r="AE271" s="561">
        <f t="shared" si="169"/>
        <v>1.3538594969644406</v>
      </c>
      <c r="AF271" s="583">
        <f t="shared" si="170"/>
        <v>1.3538594969644406</v>
      </c>
      <c r="AG271" s="601">
        <f t="shared" si="143"/>
        <v>8</v>
      </c>
      <c r="AH271" s="584">
        <f t="shared" si="144"/>
        <v>10</v>
      </c>
      <c r="AI271" s="557">
        <f>INDEX('EL SV'!$K$3:$O$40,MATCH(Y271,'EL SV'!$O$3:$O$40,0),MATCH(IF(F271&gt;2000000,"A",IF(F271&gt;100000,"B",IF(F271&gt;100000,"C","D"))),'EL SV'!$K$3:$O$3,0))</f>
        <v>1</v>
      </c>
      <c r="AJ271" s="600">
        <f t="shared" si="145"/>
        <v>1.3538594969644406</v>
      </c>
      <c r="AK271" s="599">
        <f t="shared" si="146"/>
        <v>11880.117085862967</v>
      </c>
      <c r="AL271" s="599">
        <f t="shared" si="147"/>
        <v>9504.0936686903733</v>
      </c>
      <c r="AM271" s="599">
        <f t="shared" si="148"/>
        <v>2376.0234171725933</v>
      </c>
      <c r="AN271" s="606">
        <v>0.2</v>
      </c>
      <c r="AO271" s="499">
        <f t="shared" si="149"/>
        <v>1900.8187337380748</v>
      </c>
    </row>
    <row r="272" spans="2:41" ht="15">
      <c r="B272" s="458">
        <v>269</v>
      </c>
      <c r="C272" s="490" t="s">
        <v>138</v>
      </c>
      <c r="D272" s="458" t="s">
        <v>154</v>
      </c>
      <c r="E272" s="458"/>
      <c r="F272" s="486">
        <v>40952</v>
      </c>
      <c r="G272" s="478">
        <v>8374</v>
      </c>
      <c r="H272" s="477">
        <v>10</v>
      </c>
      <c r="I272" s="478">
        <v>419</v>
      </c>
      <c r="J272" s="509">
        <f t="shared" si="168"/>
        <v>40940</v>
      </c>
      <c r="R272" s="524" t="s">
        <v>3127</v>
      </c>
      <c r="S272" s="485">
        <f>MATCH(R272,'CAT-3'!$A:$A,0)</f>
        <v>628</v>
      </c>
      <c r="T272" s="485">
        <f>MATCH($J$9,'CAT-3'!$1:$1,0)</f>
        <v>89</v>
      </c>
      <c r="U272" s="485">
        <f>INDEX('CAT-3'!$1:$1048576,'FAR Working'!S272,'FAR Working'!T272)</f>
        <v>138.30000000000001</v>
      </c>
      <c r="V272" s="485">
        <f>MATCH($V$6,'CAT-3'!$1:$1,0)</f>
        <v>90</v>
      </c>
      <c r="W272" s="485">
        <f>INDEX('CAT-3'!$1:$1048576,'FAR Working'!S272,'FAR Working'!V272)</f>
        <v>138.4</v>
      </c>
      <c r="X272" s="498">
        <f t="shared" ref="X272:X277" si="171">W272/U272</f>
        <v>1.0007230657989876</v>
      </c>
      <c r="Y272" s="514" t="s">
        <v>2223</v>
      </c>
      <c r="Z272" s="485">
        <f>MATCH(Y272,'Cat-4'!$A:$A,0)</f>
        <v>843</v>
      </c>
      <c r="AA272" s="485">
        <f>MATCH($AA$6,'Cat-4'!$1:$1,0)</f>
        <v>4</v>
      </c>
      <c r="AB272" s="485">
        <f>INDEX('Cat-4'!$1:$1048576,'FAR Working'!Z272,'FAR Working'!AA272)</f>
        <v>103.9</v>
      </c>
      <c r="AC272" s="485">
        <f>MATCH($AC$6,'Cat-4'!$1:$1,0)</f>
        <v>131</v>
      </c>
      <c r="AD272" s="485">
        <f>INDEX('Cat-4'!$1:$1048576,'FAR Working'!Z272,'FAR Working'!AC272)</f>
        <v>156.1</v>
      </c>
      <c r="AE272" s="498">
        <f t="shared" ref="AE272:AE279" si="172">AD272/AB272</f>
        <v>1.5024061597690086</v>
      </c>
      <c r="AF272" s="498">
        <f t="shared" ref="AF272:AF277" si="173">AE272*X272</f>
        <v>1.5034924982793259</v>
      </c>
      <c r="AG272" s="601">
        <f t="shared" si="143"/>
        <v>10</v>
      </c>
      <c r="AH272" s="584">
        <f t="shared" si="144"/>
        <v>10</v>
      </c>
      <c r="AI272" s="557">
        <f>INDEX('EL SV'!$K$3:$O$40,MATCH(Y272,'EL SV'!$O$3:$O$40,0),MATCH(IF(F272&gt;2000000,"A",IF(F272&gt;100000,"B",IF(F272&gt;100000,"C","D"))),'EL SV'!$K$3:$O$3,0))</f>
        <v>1</v>
      </c>
      <c r="AJ272" s="600">
        <f t="shared" si="145"/>
        <v>1.5034924982793259</v>
      </c>
      <c r="AK272" s="599">
        <f t="shared" si="146"/>
        <v>12590.246180591075</v>
      </c>
      <c r="AL272" s="599">
        <f t="shared" si="147"/>
        <v>12590.246180591075</v>
      </c>
      <c r="AM272" s="599">
        <f t="shared" si="148"/>
        <v>0</v>
      </c>
      <c r="AN272" s="606">
        <v>0.2</v>
      </c>
      <c r="AO272" s="499">
        <f t="shared" si="149"/>
        <v>0</v>
      </c>
    </row>
    <row r="273" spans="2:41" ht="15">
      <c r="B273" s="458">
        <v>270</v>
      </c>
      <c r="C273" s="490" t="s">
        <v>138</v>
      </c>
      <c r="D273" s="458" t="s">
        <v>145</v>
      </c>
      <c r="E273" s="458"/>
      <c r="F273" s="486">
        <v>40952</v>
      </c>
      <c r="G273" s="478">
        <v>7928</v>
      </c>
      <c r="H273" s="477">
        <v>10</v>
      </c>
      <c r="I273" s="478">
        <v>396</v>
      </c>
      <c r="J273" s="509">
        <f t="shared" si="168"/>
        <v>40940</v>
      </c>
      <c r="R273" s="524" t="s">
        <v>3127</v>
      </c>
      <c r="S273" s="485">
        <f>MATCH(R273,'CAT-3'!$A:$A,0)</f>
        <v>628</v>
      </c>
      <c r="T273" s="485">
        <f>MATCH($J$9,'CAT-3'!$1:$1,0)</f>
        <v>89</v>
      </c>
      <c r="U273" s="485">
        <f>INDEX('CAT-3'!$1:$1048576,'FAR Working'!S273,'FAR Working'!T273)</f>
        <v>138.30000000000001</v>
      </c>
      <c r="V273" s="485">
        <f>MATCH($V$6,'CAT-3'!$1:$1,0)</f>
        <v>90</v>
      </c>
      <c r="W273" s="485">
        <f>INDEX('CAT-3'!$1:$1048576,'FAR Working'!S273,'FAR Working'!V273)</f>
        <v>138.4</v>
      </c>
      <c r="X273" s="498">
        <f t="shared" si="171"/>
        <v>1.0007230657989876</v>
      </c>
      <c r="Y273" s="514" t="s">
        <v>2223</v>
      </c>
      <c r="Z273" s="485">
        <f>MATCH(Y273,'Cat-4'!$A:$A,0)</f>
        <v>843</v>
      </c>
      <c r="AA273" s="485">
        <f>MATCH($AA$6,'Cat-4'!$1:$1,0)</f>
        <v>4</v>
      </c>
      <c r="AB273" s="485">
        <f>INDEX('Cat-4'!$1:$1048576,'FAR Working'!Z273,'FAR Working'!AA273)</f>
        <v>103.9</v>
      </c>
      <c r="AC273" s="485">
        <f>MATCH($AC$6,'Cat-4'!$1:$1,0)</f>
        <v>131</v>
      </c>
      <c r="AD273" s="485">
        <f>INDEX('Cat-4'!$1:$1048576,'FAR Working'!Z273,'FAR Working'!AC273)</f>
        <v>156.1</v>
      </c>
      <c r="AE273" s="498">
        <f t="shared" si="172"/>
        <v>1.5024061597690086</v>
      </c>
      <c r="AF273" s="498">
        <f t="shared" si="173"/>
        <v>1.5034924982793259</v>
      </c>
      <c r="AG273" s="601">
        <f t="shared" si="143"/>
        <v>10</v>
      </c>
      <c r="AH273" s="584">
        <f t="shared" si="144"/>
        <v>10</v>
      </c>
      <c r="AI273" s="557">
        <f>INDEX('EL SV'!$K$3:$O$40,MATCH(Y273,'EL SV'!$O$3:$O$40,0),MATCH(IF(F273&gt;2000000,"A",IF(F273&gt;100000,"B",IF(F273&gt;100000,"C","D"))),'EL SV'!$K$3:$O$3,0))</f>
        <v>1</v>
      </c>
      <c r="AJ273" s="600">
        <f t="shared" si="145"/>
        <v>1.5034924982793259</v>
      </c>
      <c r="AK273" s="599">
        <f t="shared" si="146"/>
        <v>11919.688526358495</v>
      </c>
      <c r="AL273" s="599">
        <f t="shared" si="147"/>
        <v>11919.688526358495</v>
      </c>
      <c r="AM273" s="599">
        <f t="shared" si="148"/>
        <v>0</v>
      </c>
      <c r="AN273" s="606">
        <v>0.2</v>
      </c>
      <c r="AO273" s="499">
        <f t="shared" si="149"/>
        <v>0</v>
      </c>
    </row>
    <row r="274" spans="2:41" ht="15">
      <c r="B274" s="458">
        <v>271</v>
      </c>
      <c r="C274" s="490" t="s">
        <v>138</v>
      </c>
      <c r="D274" s="458" t="s">
        <v>139</v>
      </c>
      <c r="E274" s="458"/>
      <c r="F274" s="486">
        <v>40443</v>
      </c>
      <c r="G274" s="478">
        <v>7700</v>
      </c>
      <c r="H274" s="477">
        <v>5</v>
      </c>
      <c r="I274" s="478">
        <v>313.99999999999909</v>
      </c>
      <c r="J274" s="509">
        <f t="shared" si="168"/>
        <v>40422</v>
      </c>
      <c r="R274" s="524" t="s">
        <v>3127</v>
      </c>
      <c r="S274" s="485">
        <f>MATCH(R274,'CAT-3'!$A:$A,0)</f>
        <v>628</v>
      </c>
      <c r="T274" s="485">
        <f>MATCH($J$9,'CAT-3'!$1:$1,0)</f>
        <v>89</v>
      </c>
      <c r="U274" s="485">
        <f>INDEX('CAT-3'!$1:$1048576,'FAR Working'!S274,'FAR Working'!T274)</f>
        <v>138.30000000000001</v>
      </c>
      <c r="V274" s="485">
        <f>MATCH($V$6,'CAT-3'!$1:$1,0)</f>
        <v>90</v>
      </c>
      <c r="W274" s="485">
        <f>INDEX('CAT-3'!$1:$1048576,'FAR Working'!S274,'FAR Working'!V274)</f>
        <v>138.4</v>
      </c>
      <c r="X274" s="498">
        <f t="shared" si="171"/>
        <v>1.0007230657989876</v>
      </c>
      <c r="Y274" s="514" t="s">
        <v>2223</v>
      </c>
      <c r="Z274" s="485">
        <f>MATCH(Y274,'Cat-4'!$A:$A,0)</f>
        <v>843</v>
      </c>
      <c r="AA274" s="485">
        <f>MATCH($AA$6,'Cat-4'!$1:$1,0)</f>
        <v>4</v>
      </c>
      <c r="AB274" s="485">
        <f>INDEX('Cat-4'!$1:$1048576,'FAR Working'!Z274,'FAR Working'!AA274)</f>
        <v>103.9</v>
      </c>
      <c r="AC274" s="485">
        <f>MATCH($AC$6,'Cat-4'!$1:$1,0)</f>
        <v>131</v>
      </c>
      <c r="AD274" s="485">
        <f>INDEX('Cat-4'!$1:$1048576,'FAR Working'!Z274,'FAR Working'!AC274)</f>
        <v>156.1</v>
      </c>
      <c r="AE274" s="498">
        <f t="shared" si="172"/>
        <v>1.5024061597690086</v>
      </c>
      <c r="AF274" s="498">
        <f t="shared" si="173"/>
        <v>1.5034924982793259</v>
      </c>
      <c r="AG274" s="601">
        <f t="shared" si="143"/>
        <v>12</v>
      </c>
      <c r="AH274" s="584">
        <f t="shared" si="144"/>
        <v>5</v>
      </c>
      <c r="AI274" s="557">
        <f>INDEX('EL SV'!$K$3:$O$40,MATCH(Y274,'EL SV'!$O$3:$O$40,0),MATCH(IF(F274&gt;2000000,"A",IF(F274&gt;100000,"B",IF(F274&gt;100000,"C","D"))),'EL SV'!$K$3:$O$3,0))</f>
        <v>1</v>
      </c>
      <c r="AJ274" s="600">
        <f t="shared" si="145"/>
        <v>1.5034924982793259</v>
      </c>
      <c r="AK274" s="599">
        <f t="shared" si="146"/>
        <v>11576.892236750809</v>
      </c>
      <c r="AL274" s="599">
        <f t="shared" si="147"/>
        <v>11576.892236750809</v>
      </c>
      <c r="AM274" s="599">
        <f t="shared" si="148"/>
        <v>0</v>
      </c>
      <c r="AN274" s="606">
        <v>0.2</v>
      </c>
      <c r="AO274" s="499">
        <f t="shared" si="149"/>
        <v>0</v>
      </c>
    </row>
    <row r="275" spans="2:41" ht="15">
      <c r="B275" s="458">
        <v>272</v>
      </c>
      <c r="C275" s="490" t="s">
        <v>529</v>
      </c>
      <c r="D275" s="503" t="s">
        <v>192</v>
      </c>
      <c r="E275" s="505"/>
      <c r="F275" s="486">
        <v>40952</v>
      </c>
      <c r="G275" s="478">
        <v>7179</v>
      </c>
      <c r="H275" s="477">
        <v>3</v>
      </c>
      <c r="I275" s="478">
        <v>359</v>
      </c>
      <c r="J275" s="509">
        <f t="shared" si="168"/>
        <v>40940</v>
      </c>
      <c r="R275" s="524" t="s">
        <v>3365</v>
      </c>
      <c r="S275" s="485">
        <f>MATCH(R275,'CAT-3'!$A:$A,0)</f>
        <v>757</v>
      </c>
      <c r="T275" s="485">
        <f>MATCH($J$9,'CAT-3'!$1:$1,0)</f>
        <v>89</v>
      </c>
      <c r="U275" s="485">
        <f>INDEX('CAT-3'!$1:$1048576,'FAR Working'!S275,'FAR Working'!T275)</f>
        <v>93.3</v>
      </c>
      <c r="V275" s="485">
        <f>MATCH($V$6,'CAT-3'!$1:$1,0)</f>
        <v>90</v>
      </c>
      <c r="W275" s="485">
        <f>INDEX('CAT-3'!$1:$1048576,'FAR Working'!S275,'FAR Working'!V275)</f>
        <v>93.3</v>
      </c>
      <c r="X275" s="498">
        <f t="shared" si="171"/>
        <v>1</v>
      </c>
      <c r="Y275" s="514" t="s">
        <v>1825</v>
      </c>
      <c r="Z275" s="485">
        <f>MATCH(Y275,'Cat-4'!$A:$A,0)</f>
        <v>644</v>
      </c>
      <c r="AA275" s="485">
        <f>MATCH($AA$6,'Cat-4'!$1:$1,0)</f>
        <v>4</v>
      </c>
      <c r="AB275" s="485">
        <f>INDEX('Cat-4'!$1:$1048576,'FAR Working'!Z275,'FAR Working'!AA275)</f>
        <v>95.5</v>
      </c>
      <c r="AC275" s="485">
        <f>MATCH($AC$6,'Cat-4'!$1:$1,0)</f>
        <v>131</v>
      </c>
      <c r="AD275" s="485">
        <f>INDEX('Cat-4'!$1:$1048576,'FAR Working'!Z275,'FAR Working'!AC275)</f>
        <v>134.9</v>
      </c>
      <c r="AE275" s="498">
        <f t="shared" si="172"/>
        <v>1.412565445026178</v>
      </c>
      <c r="AF275" s="498">
        <f t="shared" si="173"/>
        <v>1.412565445026178</v>
      </c>
      <c r="AG275" s="601">
        <f t="shared" si="143"/>
        <v>10</v>
      </c>
      <c r="AH275" s="584">
        <f t="shared" si="144"/>
        <v>3</v>
      </c>
      <c r="AI275" s="557">
        <f>INDEX('EL SV'!$K$3:$O$40,MATCH(Y275,'EL SV'!$O$3:$O$40,0),MATCH(IF(F275&gt;2000000,"A",IF(F275&gt;100000,"B",IF(F275&gt;100000,"C","D"))),'EL SV'!$K$3:$O$3,0))</f>
        <v>0.98</v>
      </c>
      <c r="AJ275" s="600">
        <f t="shared" si="145"/>
        <v>1.412565445026178</v>
      </c>
      <c r="AK275" s="599">
        <f t="shared" si="146"/>
        <v>10140.807329842932</v>
      </c>
      <c r="AL275" s="599">
        <f t="shared" si="147"/>
        <v>9937.991183246073</v>
      </c>
      <c r="AM275" s="599">
        <f t="shared" si="148"/>
        <v>202.81614659685874</v>
      </c>
      <c r="AN275" s="606">
        <v>0.2</v>
      </c>
      <c r="AO275" s="499">
        <f t="shared" si="149"/>
        <v>162.252917277487</v>
      </c>
    </row>
    <row r="276" spans="2:41" ht="25.5">
      <c r="B276" s="458">
        <v>273</v>
      </c>
      <c r="C276" s="490" t="s">
        <v>526</v>
      </c>
      <c r="D276" s="503" t="s">
        <v>473</v>
      </c>
      <c r="E276" s="507" t="s">
        <v>404</v>
      </c>
      <c r="F276" s="486">
        <v>40952</v>
      </c>
      <c r="G276" s="461">
        <v>7143</v>
      </c>
      <c r="H276" s="461">
        <v>15</v>
      </c>
      <c r="I276" s="461">
        <v>2569.6695311735657</v>
      </c>
      <c r="J276" s="509">
        <f t="shared" si="168"/>
        <v>40940</v>
      </c>
      <c r="R276" s="524" t="s">
        <v>3165</v>
      </c>
      <c r="S276" s="485">
        <f>MATCH(R276,'CAT-3'!$A:$A,0)</f>
        <v>651</v>
      </c>
      <c r="T276" s="485">
        <f>MATCH($J$9,'CAT-3'!$1:$1,0)</f>
        <v>89</v>
      </c>
      <c r="U276" s="485">
        <f>INDEX('CAT-3'!$1:$1048576,'FAR Working'!S276,'FAR Working'!T276)</f>
        <v>181.7</v>
      </c>
      <c r="V276" s="485">
        <f>MATCH($V$6,'CAT-3'!$1:$1,0)</f>
        <v>90</v>
      </c>
      <c r="W276" s="485">
        <f>INDEX('CAT-3'!$1:$1048576,'FAR Working'!S276,'FAR Working'!V276)</f>
        <v>181.7</v>
      </c>
      <c r="X276" s="498">
        <f t="shared" si="171"/>
        <v>1</v>
      </c>
      <c r="Y276" s="562" t="s">
        <v>2021</v>
      </c>
      <c r="Z276" s="485">
        <f>MATCH(Y276,'Cat-4'!$A:$A,0)</f>
        <v>742</v>
      </c>
      <c r="AA276" s="485">
        <f>MATCH($AA$6,'Cat-4'!$1:$1,0)</f>
        <v>4</v>
      </c>
      <c r="AB276" s="485">
        <f>INDEX('Cat-4'!$1:$1048576,'FAR Working'!Z276,'FAR Working'!AA276)</f>
        <v>114.9</v>
      </c>
      <c r="AC276" s="485">
        <f>MATCH($AC$6,'Cat-4'!$1:$1,0)</f>
        <v>131</v>
      </c>
      <c r="AD276" s="485">
        <f>INDEX('Cat-4'!$1:$1048576,'FAR Working'!Z276,'FAR Working'!AC276)</f>
        <v>80.900000000000006</v>
      </c>
      <c r="AE276" s="498">
        <f t="shared" si="172"/>
        <v>0.7040905134899913</v>
      </c>
      <c r="AF276" s="498">
        <f t="shared" si="173"/>
        <v>0.7040905134899913</v>
      </c>
      <c r="AG276" s="601">
        <f t="shared" si="143"/>
        <v>10</v>
      </c>
      <c r="AH276" s="584">
        <f t="shared" si="144"/>
        <v>15</v>
      </c>
      <c r="AI276" s="557">
        <f>INDEX('EL SV'!$K$3:$O$40,MATCH(Y276,'EL SV'!$O$3:$O$40,0),MATCH(IF(F276&gt;2000000,"A",IF(F276&gt;100000,"B",IF(F276&gt;100000,"C","D"))),'EL SV'!$K$3:$O$3,0))</f>
        <v>0.95</v>
      </c>
      <c r="AJ276" s="600">
        <f t="shared" si="145"/>
        <v>0.7040905134899913</v>
      </c>
      <c r="AK276" s="599">
        <f t="shared" si="146"/>
        <v>5029.3185378590078</v>
      </c>
      <c r="AL276" s="599">
        <f t="shared" si="147"/>
        <v>3185.2350739773715</v>
      </c>
      <c r="AM276" s="599">
        <f t="shared" si="148"/>
        <v>1844.0834638816364</v>
      </c>
      <c r="AN276" s="606">
        <v>0.2</v>
      </c>
      <c r="AO276" s="499">
        <f t="shared" si="149"/>
        <v>1475.2667711053091</v>
      </c>
    </row>
    <row r="277" spans="2:41" ht="15">
      <c r="B277" s="458">
        <v>274</v>
      </c>
      <c r="C277" s="490" t="s">
        <v>138</v>
      </c>
      <c r="D277" s="504" t="s">
        <v>141</v>
      </c>
      <c r="E277" s="504"/>
      <c r="F277" s="486">
        <v>40443</v>
      </c>
      <c r="G277" s="478">
        <v>7033</v>
      </c>
      <c r="H277" s="477">
        <v>10</v>
      </c>
      <c r="I277" s="478">
        <v>349.68922374429258</v>
      </c>
      <c r="J277" s="509">
        <f t="shared" si="168"/>
        <v>40422</v>
      </c>
      <c r="R277" s="524" t="s">
        <v>3127</v>
      </c>
      <c r="S277" s="485">
        <f>MATCH(R277,'CAT-3'!$A:$A,0)</f>
        <v>628</v>
      </c>
      <c r="T277" s="485">
        <f>MATCH($J$9,'CAT-3'!$1:$1,0)</f>
        <v>89</v>
      </c>
      <c r="U277" s="485">
        <f>INDEX('CAT-3'!$1:$1048576,'FAR Working'!S277,'FAR Working'!T277)</f>
        <v>138.30000000000001</v>
      </c>
      <c r="V277" s="485">
        <f>MATCH($V$6,'CAT-3'!$1:$1,0)</f>
        <v>90</v>
      </c>
      <c r="W277" s="485">
        <f>INDEX('CAT-3'!$1:$1048576,'FAR Working'!S277,'FAR Working'!V277)</f>
        <v>138.4</v>
      </c>
      <c r="X277" s="498">
        <f t="shared" si="171"/>
        <v>1.0007230657989876</v>
      </c>
      <c r="Y277" s="514" t="s">
        <v>2223</v>
      </c>
      <c r="Z277" s="485">
        <f>MATCH(Y277,'Cat-4'!$A:$A,0)</f>
        <v>843</v>
      </c>
      <c r="AA277" s="485">
        <f>MATCH($AA$6,'Cat-4'!$1:$1,0)</f>
        <v>4</v>
      </c>
      <c r="AB277" s="485">
        <f>INDEX('Cat-4'!$1:$1048576,'FAR Working'!Z277,'FAR Working'!AA277)</f>
        <v>103.9</v>
      </c>
      <c r="AC277" s="485">
        <f>MATCH($AC$6,'Cat-4'!$1:$1,0)</f>
        <v>131</v>
      </c>
      <c r="AD277" s="485">
        <f>INDEX('Cat-4'!$1:$1048576,'FAR Working'!Z277,'FAR Working'!AC277)</f>
        <v>156.1</v>
      </c>
      <c r="AE277" s="498">
        <f t="shared" si="172"/>
        <v>1.5024061597690086</v>
      </c>
      <c r="AF277" s="498">
        <f t="shared" si="173"/>
        <v>1.5034924982793259</v>
      </c>
      <c r="AG277" s="601">
        <f t="shared" si="143"/>
        <v>12</v>
      </c>
      <c r="AH277" s="584">
        <f t="shared" si="144"/>
        <v>10</v>
      </c>
      <c r="AI277" s="557">
        <f>INDEX('EL SV'!$K$3:$O$40,MATCH(Y277,'EL SV'!$O$3:$O$40,0),MATCH(IF(F277&gt;2000000,"A",IF(F277&gt;100000,"B",IF(F277&gt;100000,"C","D"))),'EL SV'!$K$3:$O$3,0))</f>
        <v>1</v>
      </c>
      <c r="AJ277" s="600">
        <f t="shared" si="145"/>
        <v>1.5034924982793259</v>
      </c>
      <c r="AK277" s="599">
        <f t="shared" si="146"/>
        <v>10574.062740398498</v>
      </c>
      <c r="AL277" s="599">
        <f t="shared" si="147"/>
        <v>10574.062740398498</v>
      </c>
      <c r="AM277" s="599">
        <f t="shared" si="148"/>
        <v>0</v>
      </c>
      <c r="AN277" s="606">
        <v>0.2</v>
      </c>
      <c r="AO277" s="499">
        <f t="shared" si="149"/>
        <v>0</v>
      </c>
    </row>
    <row r="278" spans="2:41" ht="15">
      <c r="B278" s="458">
        <v>275</v>
      </c>
      <c r="C278" s="490" t="s">
        <v>527</v>
      </c>
      <c r="D278" s="494" t="s">
        <v>380</v>
      </c>
      <c r="E278" s="506"/>
      <c r="F278" s="488">
        <v>43364</v>
      </c>
      <c r="G278" s="477">
        <v>6609.6</v>
      </c>
      <c r="H278" s="477">
        <v>5</v>
      </c>
      <c r="I278" s="478">
        <v>2181.1916712328775</v>
      </c>
      <c r="J278" s="509">
        <f t="shared" si="168"/>
        <v>43344</v>
      </c>
      <c r="Y278" s="514" t="s">
        <v>1763</v>
      </c>
      <c r="Z278" s="481">
        <f>MATCH(Y278,'Cat-4'!$A:$A,0)</f>
        <v>613</v>
      </c>
      <c r="AA278" s="481">
        <f>MATCH(J278,'Cat-4'!$1:$1,0)</f>
        <v>81</v>
      </c>
      <c r="AB278" s="481">
        <f>INDEX('Cat-4'!$1:$1048576,'FAR Working'!Z278,'FAR Working'!AA278)</f>
        <v>128.69999999999999</v>
      </c>
      <c r="AC278" s="481">
        <f>MATCH($AC$6,'Cat-4'!$1:$1,0)</f>
        <v>131</v>
      </c>
      <c r="AD278" s="481">
        <f>INDEX('Cat-4'!$1:$1048576,'FAR Working'!Z278,'FAR Working'!AC278)</f>
        <v>156.5</v>
      </c>
      <c r="AE278" s="561">
        <f t="shared" si="172"/>
        <v>1.2160062160062162</v>
      </c>
      <c r="AF278" s="583">
        <f t="shared" ref="AF278:AF279" si="174">AE278</f>
        <v>1.2160062160062162</v>
      </c>
      <c r="AG278" s="601">
        <f t="shared" si="143"/>
        <v>4</v>
      </c>
      <c r="AH278" s="584">
        <f t="shared" si="144"/>
        <v>5</v>
      </c>
      <c r="AI278" s="557">
        <f>INDEX('EL SV'!$K$3:$O$40,MATCH(Y278,'EL SV'!$O$3:$O$40,0),MATCH(IF(F278&gt;2000000,"A",IF(F278&gt;100000,"B",IF(F278&gt;100000,"C","D"))),'EL SV'!$K$3:$O$3,0))</f>
        <v>0.9</v>
      </c>
      <c r="AJ278" s="600">
        <f t="shared" si="145"/>
        <v>1.2160062160062162</v>
      </c>
      <c r="AK278" s="599">
        <f t="shared" si="146"/>
        <v>8037.3146853146873</v>
      </c>
      <c r="AL278" s="599">
        <f t="shared" si="147"/>
        <v>5786.8665734265742</v>
      </c>
      <c r="AM278" s="599">
        <f t="shared" si="148"/>
        <v>2250.4481118881131</v>
      </c>
      <c r="AN278" s="606">
        <v>0.2</v>
      </c>
      <c r="AO278" s="499">
        <f t="shared" si="149"/>
        <v>1800.3584895104905</v>
      </c>
    </row>
    <row r="279" spans="2:41" ht="15">
      <c r="B279" s="458">
        <v>276</v>
      </c>
      <c r="C279" s="490" t="s">
        <v>527</v>
      </c>
      <c r="D279" s="504" t="s">
        <v>233</v>
      </c>
      <c r="E279" s="506"/>
      <c r="F279" s="486">
        <v>41881</v>
      </c>
      <c r="G279" s="477">
        <v>6490</v>
      </c>
      <c r="H279" s="477">
        <v>5</v>
      </c>
      <c r="I279" s="477">
        <v>321.5317808219188</v>
      </c>
      <c r="J279" s="509">
        <f t="shared" si="168"/>
        <v>41852</v>
      </c>
      <c r="Y279" s="514" t="s">
        <v>1863</v>
      </c>
      <c r="Z279" s="481">
        <f>MATCH(Y279,'Cat-4'!$A:$A,0)</f>
        <v>663</v>
      </c>
      <c r="AA279" s="481">
        <f>MATCH(J279,'Cat-4'!$1:$1,0)</f>
        <v>32</v>
      </c>
      <c r="AB279" s="481">
        <f>INDEX('Cat-4'!$1:$1048576,'FAR Working'!Z279,'FAR Working'!AA279)</f>
        <v>104.4</v>
      </c>
      <c r="AC279" s="481">
        <f>MATCH($AC$6,'Cat-4'!$1:$1,0)</f>
        <v>131</v>
      </c>
      <c r="AD279" s="481">
        <f>INDEX('Cat-4'!$1:$1048576,'FAR Working'!Z279,'FAR Working'!AC279)</f>
        <v>101.6</v>
      </c>
      <c r="AE279" s="561">
        <f t="shared" si="172"/>
        <v>0.97318007662835238</v>
      </c>
      <c r="AF279" s="583">
        <f t="shared" si="174"/>
        <v>0.97318007662835238</v>
      </c>
      <c r="AG279" s="601">
        <f t="shared" si="143"/>
        <v>8</v>
      </c>
      <c r="AH279" s="584">
        <f t="shared" si="144"/>
        <v>5</v>
      </c>
      <c r="AI279" s="557">
        <f>INDEX('EL SV'!$K$3:$O$40,MATCH(Y279,'EL SV'!$O$3:$O$40,0),MATCH(IF(F279&gt;2000000,"A",IF(F279&gt;100000,"B",IF(F279&gt;100000,"C","D"))),'EL SV'!$K$3:$O$3,0))</f>
        <v>0.98</v>
      </c>
      <c r="AJ279" s="600">
        <f t="shared" si="145"/>
        <v>0.97318007662835238</v>
      </c>
      <c r="AK279" s="599">
        <f t="shared" si="146"/>
        <v>6315.9386973180071</v>
      </c>
      <c r="AL279" s="599">
        <f t="shared" si="147"/>
        <v>6189.619923371647</v>
      </c>
      <c r="AM279" s="599">
        <f t="shared" si="148"/>
        <v>126.31877394636012</v>
      </c>
      <c r="AN279" s="606">
        <v>0.2</v>
      </c>
      <c r="AO279" s="499">
        <f t="shared" si="149"/>
        <v>101.05501915708811</v>
      </c>
    </row>
    <row r="280" spans="2:41" ht="15">
      <c r="B280" s="458">
        <v>277</v>
      </c>
      <c r="C280" s="490" t="s">
        <v>529</v>
      </c>
      <c r="D280" s="462" t="s">
        <v>190</v>
      </c>
      <c r="E280" s="460"/>
      <c r="F280" s="486">
        <v>40952</v>
      </c>
      <c r="G280" s="478">
        <v>6454</v>
      </c>
      <c r="H280" s="477">
        <v>3</v>
      </c>
      <c r="I280" s="478">
        <v>323</v>
      </c>
      <c r="J280" s="509">
        <f t="shared" si="168"/>
        <v>40940</v>
      </c>
      <c r="R280" s="524" t="s">
        <v>3365</v>
      </c>
      <c r="S280" s="485">
        <f>MATCH(R280,'CAT-3'!$A:$A,0)</f>
        <v>757</v>
      </c>
      <c r="T280" s="485">
        <f>MATCH($J$9,'CAT-3'!$1:$1,0)</f>
        <v>89</v>
      </c>
      <c r="U280" s="485">
        <f>INDEX('CAT-3'!$1:$1048576,'FAR Working'!S280,'FAR Working'!T280)</f>
        <v>93.3</v>
      </c>
      <c r="V280" s="485">
        <f>MATCH($V$6,'CAT-3'!$1:$1,0)</f>
        <v>90</v>
      </c>
      <c r="W280" s="485">
        <f>INDEX('CAT-3'!$1:$1048576,'FAR Working'!S280,'FAR Working'!V280)</f>
        <v>93.3</v>
      </c>
      <c r="X280" s="498">
        <f t="shared" ref="X280:X281" si="175">W280/U280</f>
        <v>1</v>
      </c>
      <c r="Y280" s="514" t="s">
        <v>1825</v>
      </c>
      <c r="Z280" s="485">
        <f>MATCH(Y280,'Cat-4'!$A:$A,0)</f>
        <v>644</v>
      </c>
      <c r="AA280" s="485">
        <f>MATCH($AA$6,'Cat-4'!$1:$1,0)</f>
        <v>4</v>
      </c>
      <c r="AB280" s="485">
        <f>INDEX('Cat-4'!$1:$1048576,'FAR Working'!Z280,'FAR Working'!AA280)</f>
        <v>95.5</v>
      </c>
      <c r="AC280" s="485">
        <f>MATCH($AC$6,'Cat-4'!$1:$1,0)</f>
        <v>131</v>
      </c>
      <c r="AD280" s="485">
        <f>INDEX('Cat-4'!$1:$1048576,'FAR Working'!Z280,'FAR Working'!AC280)</f>
        <v>134.9</v>
      </c>
      <c r="AE280" s="498">
        <f t="shared" ref="AE280:AE281" si="176">AD280/AB280</f>
        <v>1.412565445026178</v>
      </c>
      <c r="AF280" s="498">
        <f t="shared" ref="AF280:AF281" si="177">AE280*X280</f>
        <v>1.412565445026178</v>
      </c>
      <c r="AG280" s="601">
        <f t="shared" si="143"/>
        <v>10</v>
      </c>
      <c r="AH280" s="584">
        <f t="shared" si="144"/>
        <v>3</v>
      </c>
      <c r="AI280" s="557">
        <f>INDEX('EL SV'!$K$3:$O$40,MATCH(Y280,'EL SV'!$O$3:$O$40,0),MATCH(IF(F280&gt;2000000,"A",IF(F280&gt;100000,"B",IF(F280&gt;100000,"C","D"))),'EL SV'!$K$3:$O$3,0))</f>
        <v>0.98</v>
      </c>
      <c r="AJ280" s="600">
        <f t="shared" si="145"/>
        <v>1.412565445026178</v>
      </c>
      <c r="AK280" s="599">
        <f t="shared" si="146"/>
        <v>9116.6973821989523</v>
      </c>
      <c r="AL280" s="599">
        <f t="shared" si="147"/>
        <v>8934.3634345549726</v>
      </c>
      <c r="AM280" s="599">
        <f t="shared" si="148"/>
        <v>182.33394764397963</v>
      </c>
      <c r="AN280" s="606">
        <v>0.2</v>
      </c>
      <c r="AO280" s="499">
        <f t="shared" si="149"/>
        <v>145.86715811518371</v>
      </c>
    </row>
    <row r="281" spans="2:41" ht="15">
      <c r="B281" s="458">
        <v>278</v>
      </c>
      <c r="C281" s="490" t="s">
        <v>138</v>
      </c>
      <c r="D281" s="458" t="s">
        <v>151</v>
      </c>
      <c r="E281" s="458"/>
      <c r="F281" s="486">
        <v>40952</v>
      </c>
      <c r="G281" s="478">
        <v>6258</v>
      </c>
      <c r="H281" s="477">
        <v>5</v>
      </c>
      <c r="I281" s="478">
        <v>313</v>
      </c>
      <c r="J281" s="509">
        <f t="shared" si="168"/>
        <v>40940</v>
      </c>
      <c r="R281" s="524" t="s">
        <v>3127</v>
      </c>
      <c r="S281" s="485">
        <f>MATCH(R281,'CAT-3'!$A:$A,0)</f>
        <v>628</v>
      </c>
      <c r="T281" s="485">
        <f>MATCH($J$9,'CAT-3'!$1:$1,0)</f>
        <v>89</v>
      </c>
      <c r="U281" s="485">
        <f>INDEX('CAT-3'!$1:$1048576,'FAR Working'!S281,'FAR Working'!T281)</f>
        <v>138.30000000000001</v>
      </c>
      <c r="V281" s="485">
        <f>MATCH($V$6,'CAT-3'!$1:$1,0)</f>
        <v>90</v>
      </c>
      <c r="W281" s="485">
        <f>INDEX('CAT-3'!$1:$1048576,'FAR Working'!S281,'FAR Working'!V281)</f>
        <v>138.4</v>
      </c>
      <c r="X281" s="498">
        <f t="shared" si="175"/>
        <v>1.0007230657989876</v>
      </c>
      <c r="Y281" s="514" t="s">
        <v>2223</v>
      </c>
      <c r="Z281" s="485">
        <f>MATCH(Y281,'Cat-4'!$A:$A,0)</f>
        <v>843</v>
      </c>
      <c r="AA281" s="485">
        <f>MATCH($AA$6,'Cat-4'!$1:$1,0)</f>
        <v>4</v>
      </c>
      <c r="AB281" s="485">
        <f>INDEX('Cat-4'!$1:$1048576,'FAR Working'!Z281,'FAR Working'!AA281)</f>
        <v>103.9</v>
      </c>
      <c r="AC281" s="485">
        <f>MATCH($AC$6,'Cat-4'!$1:$1,0)</f>
        <v>131</v>
      </c>
      <c r="AD281" s="485">
        <f>INDEX('Cat-4'!$1:$1048576,'FAR Working'!Z281,'FAR Working'!AC281)</f>
        <v>156.1</v>
      </c>
      <c r="AE281" s="498">
        <f t="shared" si="176"/>
        <v>1.5024061597690086</v>
      </c>
      <c r="AF281" s="498">
        <f t="shared" si="177"/>
        <v>1.5034924982793259</v>
      </c>
      <c r="AG281" s="601">
        <f t="shared" si="143"/>
        <v>10</v>
      </c>
      <c r="AH281" s="584">
        <f t="shared" si="144"/>
        <v>5</v>
      </c>
      <c r="AI281" s="557">
        <f>INDEX('EL SV'!$K$3:$O$40,MATCH(Y281,'EL SV'!$O$3:$O$40,0),MATCH(IF(F281&gt;2000000,"A",IF(F281&gt;100000,"B",IF(F281&gt;100000,"C","D"))),'EL SV'!$K$3:$O$3,0))</f>
        <v>1</v>
      </c>
      <c r="AJ281" s="600">
        <f t="shared" si="145"/>
        <v>1.5034924982793259</v>
      </c>
      <c r="AK281" s="599">
        <f t="shared" si="146"/>
        <v>9408.8560542320211</v>
      </c>
      <c r="AL281" s="599">
        <f t="shared" si="147"/>
        <v>9408.8560542320211</v>
      </c>
      <c r="AM281" s="599">
        <f t="shared" si="148"/>
        <v>0</v>
      </c>
      <c r="AN281" s="606">
        <v>0.2</v>
      </c>
      <c r="AO281" s="499">
        <f t="shared" si="149"/>
        <v>0</v>
      </c>
    </row>
    <row r="282" spans="2:41" ht="15">
      <c r="B282" s="458">
        <v>279</v>
      </c>
      <c r="C282" s="490" t="s">
        <v>527</v>
      </c>
      <c r="D282" s="490" t="s">
        <v>509</v>
      </c>
      <c r="E282" s="477"/>
      <c r="F282" s="488">
        <v>44426</v>
      </c>
      <c r="G282" s="478">
        <v>5700</v>
      </c>
      <c r="H282" s="477">
        <v>5</v>
      </c>
      <c r="I282" s="478">
        <v>5032.3972602739723</v>
      </c>
      <c r="J282" s="509">
        <f t="shared" si="168"/>
        <v>44409</v>
      </c>
      <c r="Y282" s="514" t="s">
        <v>1955</v>
      </c>
      <c r="Z282" s="481">
        <f>MATCH(Y282,'Cat-4'!$A:$A,0)</f>
        <v>709</v>
      </c>
      <c r="AA282" s="481">
        <f>MATCH(J282,'Cat-4'!$1:$1,0)</f>
        <v>116</v>
      </c>
      <c r="AB282" s="481">
        <f>INDEX('Cat-4'!$1:$1048576,'FAR Working'!Z282,'FAR Working'!AA282)</f>
        <v>128.30000000000001</v>
      </c>
      <c r="AC282" s="481">
        <f>MATCH($AC$6,'Cat-4'!$1:$1,0)</f>
        <v>131</v>
      </c>
      <c r="AD282" s="481">
        <f>INDEX('Cat-4'!$1:$1048576,'FAR Working'!Z282,'FAR Working'!AC282)</f>
        <v>131.69999999999999</v>
      </c>
      <c r="AE282" s="561">
        <f>AD282/AB282</f>
        <v>1.0265003897116132</v>
      </c>
      <c r="AF282" s="583">
        <f>AE282</f>
        <v>1.0265003897116132</v>
      </c>
      <c r="AG282" s="601">
        <f t="shared" si="143"/>
        <v>1</v>
      </c>
      <c r="AH282" s="584">
        <f t="shared" si="144"/>
        <v>5</v>
      </c>
      <c r="AI282" s="557">
        <f>INDEX('EL SV'!$K$3:$O$40,MATCH(Y282,'EL SV'!$O$3:$O$40,0),MATCH(IF(F282&gt;2000000,"A",IF(F282&gt;100000,"B",IF(F282&gt;100000,"C","D"))),'EL SV'!$K$3:$O$3,0))</f>
        <v>0.95</v>
      </c>
      <c r="AJ282" s="600">
        <f t="shared" si="145"/>
        <v>1.0265003897116132</v>
      </c>
      <c r="AK282" s="599">
        <f t="shared" si="146"/>
        <v>5851.0522213561953</v>
      </c>
      <c r="AL282" s="599">
        <f t="shared" si="147"/>
        <v>1111.6999220576772</v>
      </c>
      <c r="AM282" s="599">
        <f t="shared" si="148"/>
        <v>4739.3522992985181</v>
      </c>
      <c r="AN282" s="606">
        <v>0.2</v>
      </c>
      <c r="AO282" s="499">
        <f t="shared" si="149"/>
        <v>3791.4818394388149</v>
      </c>
    </row>
    <row r="283" spans="2:41" ht="15">
      <c r="B283" s="458">
        <v>280</v>
      </c>
      <c r="C283" s="490" t="s">
        <v>527</v>
      </c>
      <c r="D283" s="489" t="s">
        <v>215</v>
      </c>
      <c r="E283" s="477"/>
      <c r="F283" s="486">
        <v>40952</v>
      </c>
      <c r="G283" s="477">
        <v>5532.9168833788544</v>
      </c>
      <c r="H283" s="477">
        <v>5</v>
      </c>
      <c r="I283" s="477">
        <v>277</v>
      </c>
      <c r="J283" s="509">
        <f t="shared" si="168"/>
        <v>40940</v>
      </c>
      <c r="R283" s="524" t="s">
        <v>3367</v>
      </c>
      <c r="S283" s="485">
        <f>MATCH(R283,'CAT-3'!$A:$A,0)</f>
        <v>758</v>
      </c>
      <c r="T283" s="485">
        <f>MATCH($J$9,'CAT-3'!$1:$1,0)</f>
        <v>89</v>
      </c>
      <c r="U283" s="485">
        <f>INDEX('CAT-3'!$1:$1048576,'FAR Working'!S283,'FAR Working'!T283)</f>
        <v>94.4</v>
      </c>
      <c r="V283" s="485">
        <f>MATCH($V$6,'CAT-3'!$1:$1,0)</f>
        <v>90</v>
      </c>
      <c r="W283" s="485">
        <f>INDEX('CAT-3'!$1:$1048576,'FAR Working'!S283,'FAR Working'!V283)</f>
        <v>95.1</v>
      </c>
      <c r="X283" s="498">
        <f t="shared" ref="X283:X284" si="178">W283/U283</f>
        <v>1.0074152542372881</v>
      </c>
      <c r="Y283" s="514" t="s">
        <v>1835</v>
      </c>
      <c r="Z283" s="485">
        <f>MATCH(Y283,'Cat-4'!$A:$A,0)</f>
        <v>649</v>
      </c>
      <c r="AA283" s="485">
        <f>MATCH($AA$6,'Cat-4'!$1:$1,0)</f>
        <v>4</v>
      </c>
      <c r="AB283" s="485">
        <f>INDEX('Cat-4'!$1:$1048576,'FAR Working'!Z283,'FAR Working'!AA283)</f>
        <v>103.3</v>
      </c>
      <c r="AC283" s="485">
        <f>MATCH($AC$6,'Cat-4'!$1:$1,0)</f>
        <v>131</v>
      </c>
      <c r="AD283" s="485">
        <f>INDEX('Cat-4'!$1:$1048576,'FAR Working'!Z283,'FAR Working'!AC283)</f>
        <v>130.30000000000001</v>
      </c>
      <c r="AE283" s="498">
        <f t="shared" ref="AE283:AE286" si="179">AD283/AB283</f>
        <v>1.261374636979671</v>
      </c>
      <c r="AF283" s="498">
        <f t="shared" ref="AF283:AF284" si="180">AE283*X283</f>
        <v>1.2707280506013423</v>
      </c>
      <c r="AG283" s="601">
        <f t="shared" si="143"/>
        <v>10</v>
      </c>
      <c r="AH283" s="584">
        <f t="shared" si="144"/>
        <v>5</v>
      </c>
      <c r="AI283" s="557">
        <f>INDEX('EL SV'!$K$3:$O$40,MATCH(Y283,'EL SV'!$O$3:$O$40,0),MATCH(IF(F283&gt;2000000,"A",IF(F283&gt;100000,"B",IF(F283&gt;100000,"C","D"))),'EL SV'!$K$3:$O$3,0))</f>
        <v>1</v>
      </c>
      <c r="AJ283" s="600">
        <f t="shared" si="145"/>
        <v>1.2707280506013423</v>
      </c>
      <c r="AK283" s="599">
        <f t="shared" si="146"/>
        <v>7030.8326853552662</v>
      </c>
      <c r="AL283" s="599">
        <f t="shared" si="147"/>
        <v>7030.8326853552671</v>
      </c>
      <c r="AM283" s="599">
        <f t="shared" si="148"/>
        <v>0</v>
      </c>
      <c r="AN283" s="606">
        <v>0.2</v>
      </c>
      <c r="AO283" s="499">
        <f t="shared" si="149"/>
        <v>0</v>
      </c>
    </row>
    <row r="284" spans="2:41" ht="15">
      <c r="B284" s="458">
        <v>281</v>
      </c>
      <c r="C284" s="490" t="s">
        <v>526</v>
      </c>
      <c r="D284" s="462" t="s">
        <v>289</v>
      </c>
      <c r="E284" s="463" t="s">
        <v>417</v>
      </c>
      <c r="F284" s="486">
        <v>40952</v>
      </c>
      <c r="G284" s="461">
        <v>5071</v>
      </c>
      <c r="H284" s="461">
        <v>15</v>
      </c>
      <c r="I284" s="461">
        <v>1824.9566163533514</v>
      </c>
      <c r="J284" s="509">
        <f t="shared" si="168"/>
        <v>40940</v>
      </c>
      <c r="R284" s="524" t="s">
        <v>3125</v>
      </c>
      <c r="S284" s="485">
        <f>MATCH(R284,'CAT-3'!$A:$A,0)</f>
        <v>627</v>
      </c>
      <c r="T284" s="485">
        <f>MATCH($J$9,'CAT-3'!$1:$1,0)</f>
        <v>89</v>
      </c>
      <c r="U284" s="485">
        <f>INDEX('CAT-3'!$1:$1048576,'FAR Working'!S284,'FAR Working'!T284)</f>
        <v>125.5</v>
      </c>
      <c r="V284" s="485">
        <f>MATCH($V$6,'CAT-3'!$1:$1,0)</f>
        <v>90</v>
      </c>
      <c r="W284" s="485">
        <f>INDEX('CAT-3'!$1:$1048576,'FAR Working'!S284,'FAR Working'!V284)</f>
        <v>125.7</v>
      </c>
      <c r="X284" s="498">
        <f t="shared" si="178"/>
        <v>1.001593625498008</v>
      </c>
      <c r="Y284" s="514" t="s">
        <v>1795</v>
      </c>
      <c r="Z284" s="485">
        <f>MATCH(Y284,'Cat-4'!$A:$A,0)</f>
        <v>629</v>
      </c>
      <c r="AA284" s="485">
        <f>MATCH($AA$6,'Cat-4'!$1:$1,0)</f>
        <v>4</v>
      </c>
      <c r="AB284" s="485">
        <f>INDEX('Cat-4'!$1:$1048576,'FAR Working'!Z284,'FAR Working'!AA284)</f>
        <v>101.1</v>
      </c>
      <c r="AC284" s="485">
        <f>MATCH($AC$6,'Cat-4'!$1:$1,0)</f>
        <v>131</v>
      </c>
      <c r="AD284" s="485">
        <f>INDEX('Cat-4'!$1:$1048576,'FAR Working'!Z284,'FAR Working'!AC284)</f>
        <v>144.4</v>
      </c>
      <c r="AE284" s="498">
        <f t="shared" si="179"/>
        <v>1.4282888229475768</v>
      </c>
      <c r="AF284" s="498">
        <f t="shared" si="180"/>
        <v>1.4305649804343459</v>
      </c>
      <c r="AG284" s="601">
        <f t="shared" si="143"/>
        <v>10</v>
      </c>
      <c r="AH284" s="584">
        <f t="shared" si="144"/>
        <v>15</v>
      </c>
      <c r="AI284" s="557">
        <f>INDEX('EL SV'!$K$3:$O$40,MATCH(Y284,'EL SV'!$O$3:$O$40,0),MATCH(IF(F284&gt;2000000,"A",IF(F284&gt;100000,"B",IF(F284&gt;100000,"C","D"))),'EL SV'!$K$3:$O$3,0))</f>
        <v>0.85</v>
      </c>
      <c r="AJ284" s="600">
        <f t="shared" si="145"/>
        <v>1.4305649804343459</v>
      </c>
      <c r="AK284" s="599">
        <f t="shared" si="146"/>
        <v>7254.3950157825675</v>
      </c>
      <c r="AL284" s="599">
        <f t="shared" si="147"/>
        <v>4110.8238422767881</v>
      </c>
      <c r="AM284" s="599">
        <f t="shared" si="148"/>
        <v>3143.5711735057794</v>
      </c>
      <c r="AN284" s="606">
        <v>0.2</v>
      </c>
      <c r="AO284" s="499">
        <f t="shared" si="149"/>
        <v>2514.8569388046235</v>
      </c>
    </row>
    <row r="285" spans="2:41" ht="15">
      <c r="B285" s="458">
        <v>282</v>
      </c>
      <c r="C285" s="490" t="s">
        <v>527</v>
      </c>
      <c r="D285" s="490" t="s">
        <v>384</v>
      </c>
      <c r="E285" s="477"/>
      <c r="F285" s="488">
        <v>43364</v>
      </c>
      <c r="G285" s="477">
        <v>5000</v>
      </c>
      <c r="H285" s="477">
        <v>5</v>
      </c>
      <c r="I285" s="478">
        <v>1650.2739726027398</v>
      </c>
      <c r="J285" s="509">
        <f t="shared" si="168"/>
        <v>43344</v>
      </c>
      <c r="Y285" s="514" t="s">
        <v>1889</v>
      </c>
      <c r="Z285" s="481">
        <f>MATCH(Y285,'Cat-4'!$A:$A,0)</f>
        <v>676</v>
      </c>
      <c r="AA285" s="481">
        <f>MATCH(J285,'Cat-4'!$1:$1,0)</f>
        <v>81</v>
      </c>
      <c r="AB285" s="481">
        <f>INDEX('Cat-4'!$1:$1048576,'FAR Working'!Z285,'FAR Working'!AA285)</f>
        <v>114</v>
      </c>
      <c r="AC285" s="481">
        <f>MATCH($AC$6,'Cat-4'!$1:$1,0)</f>
        <v>131</v>
      </c>
      <c r="AD285" s="481">
        <f>INDEX('Cat-4'!$1:$1048576,'FAR Working'!Z285,'FAR Working'!AC285)</f>
        <v>133.4</v>
      </c>
      <c r="AE285" s="561">
        <f t="shared" si="179"/>
        <v>1.1701754385964913</v>
      </c>
      <c r="AF285" s="583">
        <f t="shared" ref="AF285:AF286" si="181">AE285</f>
        <v>1.1701754385964913</v>
      </c>
      <c r="AG285" s="601">
        <f t="shared" si="143"/>
        <v>4</v>
      </c>
      <c r="AH285" s="584">
        <f t="shared" si="144"/>
        <v>5</v>
      </c>
      <c r="AI285" s="557">
        <f>INDEX('EL SV'!$K$3:$O$40,MATCH(Y285,'EL SV'!$O$3:$O$40,0),MATCH(IF(F285&gt;2000000,"A",IF(F285&gt;100000,"B",IF(F285&gt;100000,"C","D"))),'EL SV'!$K$3:$O$3,0))</f>
        <v>0.95</v>
      </c>
      <c r="AJ285" s="600">
        <f t="shared" si="145"/>
        <v>1.1701754385964913</v>
      </c>
      <c r="AK285" s="599">
        <f t="shared" si="146"/>
        <v>5850.877192982457</v>
      </c>
      <c r="AL285" s="599">
        <f t="shared" si="147"/>
        <v>4446.666666666667</v>
      </c>
      <c r="AM285" s="599">
        <f t="shared" si="148"/>
        <v>1404.21052631579</v>
      </c>
      <c r="AN285" s="606">
        <v>0.2</v>
      </c>
      <c r="AO285" s="499">
        <f t="shared" si="149"/>
        <v>1123.3684210526321</v>
      </c>
    </row>
    <row r="286" spans="2:41" ht="15">
      <c r="B286" s="458">
        <v>283</v>
      </c>
      <c r="C286" s="490" t="s">
        <v>527</v>
      </c>
      <c r="D286" s="458" t="s">
        <v>242</v>
      </c>
      <c r="E286" s="477"/>
      <c r="F286" s="486">
        <v>41972</v>
      </c>
      <c r="G286" s="477">
        <v>4421</v>
      </c>
      <c r="H286" s="477">
        <v>5</v>
      </c>
      <c r="I286" s="477">
        <v>218.98487671232851</v>
      </c>
      <c r="J286" s="509">
        <f t="shared" si="168"/>
        <v>41944</v>
      </c>
      <c r="Y286" s="514" t="s">
        <v>1863</v>
      </c>
      <c r="Z286" s="481">
        <f>MATCH(Y286,'Cat-4'!$A:$A,0)</f>
        <v>663</v>
      </c>
      <c r="AA286" s="481">
        <f>MATCH(J286,'Cat-4'!$1:$1,0)</f>
        <v>35</v>
      </c>
      <c r="AB286" s="481">
        <f>INDEX('Cat-4'!$1:$1048576,'FAR Working'!Z286,'FAR Working'!AA286)</f>
        <v>105.4</v>
      </c>
      <c r="AC286" s="481">
        <f>MATCH($AC$6,'Cat-4'!$1:$1,0)</f>
        <v>131</v>
      </c>
      <c r="AD286" s="481">
        <f>INDEX('Cat-4'!$1:$1048576,'FAR Working'!Z286,'FAR Working'!AC286)</f>
        <v>101.6</v>
      </c>
      <c r="AE286" s="561">
        <f t="shared" si="179"/>
        <v>0.96394686907020866</v>
      </c>
      <c r="AF286" s="583">
        <f t="shared" si="181"/>
        <v>0.96394686907020866</v>
      </c>
      <c r="AG286" s="601">
        <f t="shared" si="143"/>
        <v>8</v>
      </c>
      <c r="AH286" s="584">
        <f t="shared" si="144"/>
        <v>5</v>
      </c>
      <c r="AI286" s="557">
        <f>INDEX('EL SV'!$K$3:$O$40,MATCH(Y286,'EL SV'!$O$3:$O$40,0),MATCH(IF(F286&gt;2000000,"A",IF(F286&gt;100000,"B",IF(F286&gt;100000,"C","D"))),'EL SV'!$K$3:$O$3,0))</f>
        <v>0.98</v>
      </c>
      <c r="AJ286" s="600">
        <f t="shared" si="145"/>
        <v>0.96394686907020866</v>
      </c>
      <c r="AK286" s="599">
        <f t="shared" si="146"/>
        <v>4261.6091081593922</v>
      </c>
      <c r="AL286" s="599">
        <f t="shared" si="147"/>
        <v>4176.3769259962046</v>
      </c>
      <c r="AM286" s="599">
        <f t="shared" si="148"/>
        <v>85.232182163187645</v>
      </c>
      <c r="AN286" s="606">
        <v>0.2</v>
      </c>
      <c r="AO286" s="499">
        <f t="shared" si="149"/>
        <v>68.185745730550124</v>
      </c>
    </row>
    <row r="287" spans="2:41" ht="15">
      <c r="B287" s="458">
        <v>284</v>
      </c>
      <c r="C287" s="490" t="s">
        <v>138</v>
      </c>
      <c r="D287" s="458" t="s">
        <v>147</v>
      </c>
      <c r="E287" s="458"/>
      <c r="F287" s="486">
        <v>40952</v>
      </c>
      <c r="G287" s="478">
        <v>4380</v>
      </c>
      <c r="H287" s="477">
        <v>5</v>
      </c>
      <c r="I287" s="478">
        <v>219</v>
      </c>
      <c r="J287" s="509">
        <f t="shared" si="168"/>
        <v>40940</v>
      </c>
      <c r="R287" s="524" t="s">
        <v>3127</v>
      </c>
      <c r="S287" s="485">
        <f>MATCH(R287,'CAT-3'!$A:$A,0)</f>
        <v>628</v>
      </c>
      <c r="T287" s="485">
        <f>MATCH($J$9,'CAT-3'!$1:$1,0)</f>
        <v>89</v>
      </c>
      <c r="U287" s="485">
        <f>INDEX('CAT-3'!$1:$1048576,'FAR Working'!S287,'FAR Working'!T287)</f>
        <v>138.30000000000001</v>
      </c>
      <c r="V287" s="485">
        <f>MATCH($V$6,'CAT-3'!$1:$1,0)</f>
        <v>90</v>
      </c>
      <c r="W287" s="485">
        <f>INDEX('CAT-3'!$1:$1048576,'FAR Working'!S287,'FAR Working'!V287)</f>
        <v>138.4</v>
      </c>
      <c r="X287" s="498">
        <f t="shared" ref="X287:X288" si="182">W287/U287</f>
        <v>1.0007230657989876</v>
      </c>
      <c r="Y287" s="514" t="s">
        <v>2223</v>
      </c>
      <c r="Z287" s="485">
        <f>MATCH(Y287,'Cat-4'!$A:$A,0)</f>
        <v>843</v>
      </c>
      <c r="AA287" s="485">
        <f>MATCH($AA$6,'Cat-4'!$1:$1,0)</f>
        <v>4</v>
      </c>
      <c r="AB287" s="485">
        <f>INDEX('Cat-4'!$1:$1048576,'FAR Working'!Z287,'FAR Working'!AA287)</f>
        <v>103.9</v>
      </c>
      <c r="AC287" s="485">
        <f>MATCH($AC$6,'Cat-4'!$1:$1,0)</f>
        <v>131</v>
      </c>
      <c r="AD287" s="485">
        <f>INDEX('Cat-4'!$1:$1048576,'FAR Working'!Z287,'FAR Working'!AC287)</f>
        <v>156.1</v>
      </c>
      <c r="AE287" s="498">
        <f t="shared" ref="AE287:AE291" si="183">AD287/AB287</f>
        <v>1.5024061597690086</v>
      </c>
      <c r="AF287" s="498">
        <f t="shared" ref="AF287:AF288" si="184">AE287*X287</f>
        <v>1.5034924982793259</v>
      </c>
      <c r="AG287" s="601">
        <f t="shared" si="143"/>
        <v>10</v>
      </c>
      <c r="AH287" s="584">
        <f t="shared" si="144"/>
        <v>5</v>
      </c>
      <c r="AI287" s="557">
        <f>INDEX('EL SV'!$K$3:$O$40,MATCH(Y287,'EL SV'!$O$3:$O$40,0),MATCH(IF(F287&gt;2000000,"A",IF(F287&gt;100000,"B",IF(F287&gt;100000,"C","D"))),'EL SV'!$K$3:$O$3,0))</f>
        <v>1</v>
      </c>
      <c r="AJ287" s="600">
        <f t="shared" si="145"/>
        <v>1.5034924982793259</v>
      </c>
      <c r="AK287" s="599">
        <f t="shared" si="146"/>
        <v>6585.297142463447</v>
      </c>
      <c r="AL287" s="599">
        <f t="shared" si="147"/>
        <v>6585.297142463447</v>
      </c>
      <c r="AM287" s="599">
        <f t="shared" si="148"/>
        <v>0</v>
      </c>
      <c r="AN287" s="606">
        <v>0.2</v>
      </c>
      <c r="AO287" s="499">
        <f t="shared" si="149"/>
        <v>0</v>
      </c>
    </row>
    <row r="288" spans="2:41" ht="15">
      <c r="B288" s="458">
        <v>285</v>
      </c>
      <c r="C288" s="490" t="s">
        <v>138</v>
      </c>
      <c r="D288" s="458" t="s">
        <v>152</v>
      </c>
      <c r="E288" s="458"/>
      <c r="F288" s="486">
        <v>40952</v>
      </c>
      <c r="G288" s="478">
        <v>4239</v>
      </c>
      <c r="H288" s="477">
        <v>10</v>
      </c>
      <c r="I288" s="478">
        <v>212</v>
      </c>
      <c r="J288" s="509">
        <f t="shared" si="168"/>
        <v>40940</v>
      </c>
      <c r="R288" s="524" t="s">
        <v>3127</v>
      </c>
      <c r="S288" s="485">
        <f>MATCH(R288,'CAT-3'!$A:$A,0)</f>
        <v>628</v>
      </c>
      <c r="T288" s="485">
        <f>MATCH($J$9,'CAT-3'!$1:$1,0)</f>
        <v>89</v>
      </c>
      <c r="U288" s="485">
        <f>INDEX('CAT-3'!$1:$1048576,'FAR Working'!S288,'FAR Working'!T288)</f>
        <v>138.30000000000001</v>
      </c>
      <c r="V288" s="485">
        <f>MATCH($V$6,'CAT-3'!$1:$1,0)</f>
        <v>90</v>
      </c>
      <c r="W288" s="485">
        <f>INDEX('CAT-3'!$1:$1048576,'FAR Working'!S288,'FAR Working'!V288)</f>
        <v>138.4</v>
      </c>
      <c r="X288" s="498">
        <f t="shared" si="182"/>
        <v>1.0007230657989876</v>
      </c>
      <c r="Y288" s="514" t="s">
        <v>2223</v>
      </c>
      <c r="Z288" s="485">
        <f>MATCH(Y288,'Cat-4'!$A:$A,0)</f>
        <v>843</v>
      </c>
      <c r="AA288" s="485">
        <f>MATCH($AA$6,'Cat-4'!$1:$1,0)</f>
        <v>4</v>
      </c>
      <c r="AB288" s="485">
        <f>INDEX('Cat-4'!$1:$1048576,'FAR Working'!Z288,'FAR Working'!AA288)</f>
        <v>103.9</v>
      </c>
      <c r="AC288" s="485">
        <f>MATCH($AC$6,'Cat-4'!$1:$1,0)</f>
        <v>131</v>
      </c>
      <c r="AD288" s="485">
        <f>INDEX('Cat-4'!$1:$1048576,'FAR Working'!Z288,'FAR Working'!AC288)</f>
        <v>156.1</v>
      </c>
      <c r="AE288" s="498">
        <f t="shared" si="183"/>
        <v>1.5024061597690086</v>
      </c>
      <c r="AF288" s="498">
        <f t="shared" si="184"/>
        <v>1.5034924982793259</v>
      </c>
      <c r="AG288" s="601">
        <f t="shared" si="143"/>
        <v>10</v>
      </c>
      <c r="AH288" s="584">
        <f t="shared" si="144"/>
        <v>10</v>
      </c>
      <c r="AI288" s="557">
        <f>INDEX('EL SV'!$K$3:$O$40,MATCH(Y288,'EL SV'!$O$3:$O$40,0),MATCH(IF(F288&gt;2000000,"A",IF(F288&gt;100000,"B",IF(F288&gt;100000,"C","D"))),'EL SV'!$K$3:$O$3,0))</f>
        <v>1</v>
      </c>
      <c r="AJ288" s="600">
        <f t="shared" si="145"/>
        <v>1.5034924982793259</v>
      </c>
      <c r="AK288" s="599">
        <f t="shared" si="146"/>
        <v>6373.3047002060621</v>
      </c>
      <c r="AL288" s="599">
        <f t="shared" si="147"/>
        <v>6373.304700206063</v>
      </c>
      <c r="AM288" s="599">
        <f t="shared" si="148"/>
        <v>0</v>
      </c>
      <c r="AN288" s="606">
        <v>0.2</v>
      </c>
      <c r="AO288" s="499">
        <f t="shared" si="149"/>
        <v>0</v>
      </c>
    </row>
    <row r="289" spans="2:41" ht="15">
      <c r="B289" s="458">
        <v>286</v>
      </c>
      <c r="C289" s="490" t="s">
        <v>527</v>
      </c>
      <c r="D289" s="458" t="s">
        <v>233</v>
      </c>
      <c r="E289" s="477"/>
      <c r="F289" s="486">
        <v>41819</v>
      </c>
      <c r="G289" s="477">
        <v>4000</v>
      </c>
      <c r="H289" s="477">
        <v>5</v>
      </c>
      <c r="I289" s="477">
        <v>198.31506849315065</v>
      </c>
      <c r="J289" s="509">
        <f t="shared" si="168"/>
        <v>41791</v>
      </c>
      <c r="Y289" s="514" t="s">
        <v>1863</v>
      </c>
      <c r="Z289" s="481">
        <f>MATCH(Y289,'Cat-4'!$A:$A,0)</f>
        <v>663</v>
      </c>
      <c r="AA289" s="481">
        <f>MATCH(J289,'Cat-4'!$1:$1,0)</f>
        <v>30</v>
      </c>
      <c r="AB289" s="481">
        <f>INDEX('Cat-4'!$1:$1048576,'FAR Working'!Z289,'FAR Working'!AA289)</f>
        <v>108.8</v>
      </c>
      <c r="AC289" s="481">
        <f>MATCH($AC$6,'Cat-4'!$1:$1,0)</f>
        <v>131</v>
      </c>
      <c r="AD289" s="481">
        <f>INDEX('Cat-4'!$1:$1048576,'FAR Working'!Z289,'FAR Working'!AC289)</f>
        <v>101.6</v>
      </c>
      <c r="AE289" s="561">
        <f t="shared" si="183"/>
        <v>0.93382352941176472</v>
      </c>
      <c r="AF289" s="583">
        <f t="shared" ref="AF289:AF291" si="185">AE289</f>
        <v>0.93382352941176472</v>
      </c>
      <c r="AG289" s="601">
        <f t="shared" ref="AG289:AG304" si="186">$AG$6-(YEAR(J289))</f>
        <v>8</v>
      </c>
      <c r="AH289" s="584">
        <f t="shared" ref="AH289:AH304" si="187">H289</f>
        <v>5</v>
      </c>
      <c r="AI289" s="557">
        <f>INDEX('EL SV'!$K$3:$O$40,MATCH(Y289,'EL SV'!$O$3:$O$40,0),MATCH(IF(F289&gt;2000000,"A",IF(F289&gt;100000,"B",IF(F289&gt;100000,"C","D"))),'EL SV'!$K$3:$O$3,0))</f>
        <v>0.98</v>
      </c>
      <c r="AJ289" s="600">
        <f t="shared" ref="AJ289:AJ304" si="188">AF289</f>
        <v>0.93382352941176472</v>
      </c>
      <c r="AK289" s="599">
        <f t="shared" ref="AK289:AK304" si="189">AJ289*G289</f>
        <v>3735.294117647059</v>
      </c>
      <c r="AL289" s="599">
        <f t="shared" ref="AL289:AL304" si="190">AK289*(AI289/AH289)*(IF(AG289&gt;AH289,AH289,AG289))</f>
        <v>3660.588235294118</v>
      </c>
      <c r="AM289" s="599">
        <f t="shared" ref="AM289:AM304" si="191">AK289-AL289</f>
        <v>74.705882352940989</v>
      </c>
      <c r="AN289" s="606">
        <v>0.2</v>
      </c>
      <c r="AO289" s="499">
        <f t="shared" ref="AO289:AO304" si="192">AM289*(1-AN289)</f>
        <v>59.764705882352793</v>
      </c>
    </row>
    <row r="290" spans="2:41" ht="15">
      <c r="B290" s="458">
        <v>287</v>
      </c>
      <c r="C290" s="490" t="s">
        <v>527</v>
      </c>
      <c r="D290" s="490" t="s">
        <v>369</v>
      </c>
      <c r="E290" s="477"/>
      <c r="F290" s="488">
        <v>42901</v>
      </c>
      <c r="G290" s="477">
        <v>3500</v>
      </c>
      <c r="H290" s="477">
        <v>5</v>
      </c>
      <c r="I290" s="477">
        <v>311.64383561643854</v>
      </c>
      <c r="J290" s="509">
        <f t="shared" si="168"/>
        <v>42887</v>
      </c>
      <c r="Y290" s="514" t="s">
        <v>1869</v>
      </c>
      <c r="Z290" s="481">
        <f>MATCH(Y290,'Cat-4'!$A:$A,0)</f>
        <v>666</v>
      </c>
      <c r="AA290" s="481">
        <f>MATCH(J290,'Cat-4'!$1:$1,0)</f>
        <v>66</v>
      </c>
      <c r="AB290" s="481">
        <f>INDEX('Cat-4'!$1:$1048576,'FAR Working'!Z290,'FAR Working'!AA290)</f>
        <v>109</v>
      </c>
      <c r="AC290" s="481">
        <f>MATCH($AC$6,'Cat-4'!$1:$1,0)</f>
        <v>131</v>
      </c>
      <c r="AD290" s="481">
        <f>INDEX('Cat-4'!$1:$1048576,'FAR Working'!Z290,'FAR Working'!AC290)</f>
        <v>128.80000000000001</v>
      </c>
      <c r="AE290" s="561">
        <f t="shared" si="183"/>
        <v>1.1816513761467891</v>
      </c>
      <c r="AF290" s="583">
        <f t="shared" si="185"/>
        <v>1.1816513761467891</v>
      </c>
      <c r="AG290" s="601">
        <f t="shared" si="186"/>
        <v>5</v>
      </c>
      <c r="AH290" s="584">
        <f t="shared" si="187"/>
        <v>5</v>
      </c>
      <c r="AI290" s="557">
        <f>INDEX('EL SV'!$K$3:$O$40,MATCH(Y290,'EL SV'!$O$3:$O$40,0),MATCH(IF(F290&gt;2000000,"A",IF(F290&gt;100000,"B",IF(F290&gt;100000,"C","D"))),'EL SV'!$K$3:$O$3,0))</f>
        <v>0.95</v>
      </c>
      <c r="AJ290" s="600">
        <f t="shared" si="188"/>
        <v>1.1816513761467891</v>
      </c>
      <c r="AK290" s="599">
        <f t="shared" si="189"/>
        <v>4135.7798165137619</v>
      </c>
      <c r="AL290" s="599">
        <f t="shared" si="190"/>
        <v>3928.990825688074</v>
      </c>
      <c r="AM290" s="599">
        <f t="shared" si="191"/>
        <v>206.78899082568796</v>
      </c>
      <c r="AN290" s="606">
        <v>0.2</v>
      </c>
      <c r="AO290" s="499">
        <f t="shared" si="192"/>
        <v>165.43119266055038</v>
      </c>
    </row>
    <row r="291" spans="2:41" ht="15">
      <c r="B291" s="458">
        <v>288</v>
      </c>
      <c r="C291" s="490" t="s">
        <v>527</v>
      </c>
      <c r="D291" s="458" t="s">
        <v>237</v>
      </c>
      <c r="E291" s="477"/>
      <c r="F291" s="486">
        <v>41972</v>
      </c>
      <c r="G291" s="477">
        <v>3420</v>
      </c>
      <c r="H291" s="477">
        <v>5</v>
      </c>
      <c r="I291" s="477">
        <v>169.02630136986272</v>
      </c>
      <c r="J291" s="509">
        <f t="shared" si="168"/>
        <v>41944</v>
      </c>
      <c r="Y291" s="514" t="s">
        <v>1863</v>
      </c>
      <c r="Z291" s="481">
        <f>MATCH(Y291,'Cat-4'!$A:$A,0)</f>
        <v>663</v>
      </c>
      <c r="AA291" s="481">
        <f>MATCH(J291,'Cat-4'!$1:$1,0)</f>
        <v>35</v>
      </c>
      <c r="AB291" s="481">
        <f>INDEX('Cat-4'!$1:$1048576,'FAR Working'!Z291,'FAR Working'!AA291)</f>
        <v>105.4</v>
      </c>
      <c r="AC291" s="481">
        <f>MATCH($AC$6,'Cat-4'!$1:$1,0)</f>
        <v>131</v>
      </c>
      <c r="AD291" s="481">
        <f>INDEX('Cat-4'!$1:$1048576,'FAR Working'!Z291,'FAR Working'!AC291)</f>
        <v>101.6</v>
      </c>
      <c r="AE291" s="561">
        <f t="shared" si="183"/>
        <v>0.96394686907020866</v>
      </c>
      <c r="AF291" s="583">
        <f t="shared" si="185"/>
        <v>0.96394686907020866</v>
      </c>
      <c r="AG291" s="601">
        <f t="shared" si="186"/>
        <v>8</v>
      </c>
      <c r="AH291" s="584">
        <f t="shared" si="187"/>
        <v>5</v>
      </c>
      <c r="AI291" s="557">
        <f>INDEX('EL SV'!$K$3:$O$40,MATCH(Y291,'EL SV'!$O$3:$O$40,0),MATCH(IF(F291&gt;2000000,"A",IF(F291&gt;100000,"B",IF(F291&gt;100000,"C","D"))),'EL SV'!$K$3:$O$3,0))</f>
        <v>0.98</v>
      </c>
      <c r="AJ291" s="600">
        <f t="shared" si="188"/>
        <v>0.96394686907020866</v>
      </c>
      <c r="AK291" s="599">
        <f t="shared" si="189"/>
        <v>3296.6982922201137</v>
      </c>
      <c r="AL291" s="599">
        <f t="shared" si="190"/>
        <v>3230.7643263757113</v>
      </c>
      <c r="AM291" s="599">
        <f t="shared" si="191"/>
        <v>65.933965844402337</v>
      </c>
      <c r="AN291" s="606">
        <v>0.2</v>
      </c>
      <c r="AO291" s="499">
        <f t="shared" si="192"/>
        <v>52.747172675521874</v>
      </c>
    </row>
    <row r="292" spans="2:41" ht="15">
      <c r="B292" s="458">
        <v>289</v>
      </c>
      <c r="C292" s="490" t="s">
        <v>138</v>
      </c>
      <c r="D292" s="458" t="s">
        <v>143</v>
      </c>
      <c r="E292" s="458"/>
      <c r="F292" s="486">
        <v>40443</v>
      </c>
      <c r="G292" s="478">
        <v>3350</v>
      </c>
      <c r="H292" s="477">
        <v>10</v>
      </c>
      <c r="I292" s="478">
        <v>166.89954337899553</v>
      </c>
      <c r="J292" s="509">
        <f t="shared" si="168"/>
        <v>40422</v>
      </c>
      <c r="R292" s="524" t="s">
        <v>3127</v>
      </c>
      <c r="S292" s="485">
        <f>MATCH(R292,'CAT-3'!$A:$A,0)</f>
        <v>628</v>
      </c>
      <c r="T292" s="485">
        <f>MATCH($J$9,'CAT-3'!$1:$1,0)</f>
        <v>89</v>
      </c>
      <c r="U292" s="485">
        <f>INDEX('CAT-3'!$1:$1048576,'FAR Working'!S292,'FAR Working'!T292)</f>
        <v>138.30000000000001</v>
      </c>
      <c r="V292" s="485">
        <f>MATCH($V$6,'CAT-3'!$1:$1,0)</f>
        <v>90</v>
      </c>
      <c r="W292" s="485">
        <f>INDEX('CAT-3'!$1:$1048576,'FAR Working'!S292,'FAR Working'!V292)</f>
        <v>138.4</v>
      </c>
      <c r="X292" s="498">
        <f>W292/U292</f>
        <v>1.0007230657989876</v>
      </c>
      <c r="Y292" s="514" t="s">
        <v>2223</v>
      </c>
      <c r="Z292" s="485">
        <f>MATCH(Y292,'Cat-4'!$A:$A,0)</f>
        <v>843</v>
      </c>
      <c r="AA292" s="485">
        <f>MATCH($AA$6,'Cat-4'!$1:$1,0)</f>
        <v>4</v>
      </c>
      <c r="AB292" s="485">
        <f>INDEX('Cat-4'!$1:$1048576,'FAR Working'!Z292,'FAR Working'!AA292)</f>
        <v>103.9</v>
      </c>
      <c r="AC292" s="485">
        <f>MATCH($AC$6,'Cat-4'!$1:$1,0)</f>
        <v>131</v>
      </c>
      <c r="AD292" s="485">
        <f>INDEX('Cat-4'!$1:$1048576,'FAR Working'!Z292,'FAR Working'!AC292)</f>
        <v>156.1</v>
      </c>
      <c r="AE292" s="498">
        <f>AD292/AB292</f>
        <v>1.5024061597690086</v>
      </c>
      <c r="AF292" s="498">
        <f>AE292*X292</f>
        <v>1.5034924982793259</v>
      </c>
      <c r="AG292" s="601">
        <f t="shared" si="186"/>
        <v>12</v>
      </c>
      <c r="AH292" s="584">
        <f t="shared" si="187"/>
        <v>10</v>
      </c>
      <c r="AI292" s="557">
        <f>INDEX('EL SV'!$K$3:$O$40,MATCH(Y292,'EL SV'!$O$3:$O$40,0),MATCH(IF(F292&gt;2000000,"A",IF(F292&gt;100000,"B",IF(F292&gt;100000,"C","D"))),'EL SV'!$K$3:$O$3,0))</f>
        <v>1</v>
      </c>
      <c r="AJ292" s="600">
        <f t="shared" si="188"/>
        <v>1.5034924982793259</v>
      </c>
      <c r="AK292" s="599">
        <f t="shared" si="189"/>
        <v>5036.699869235742</v>
      </c>
      <c r="AL292" s="599">
        <f t="shared" si="190"/>
        <v>5036.6998692357429</v>
      </c>
      <c r="AM292" s="599">
        <f t="shared" si="191"/>
        <v>0</v>
      </c>
      <c r="AN292" s="606">
        <v>0.2</v>
      </c>
      <c r="AO292" s="499">
        <f t="shared" si="192"/>
        <v>0</v>
      </c>
    </row>
    <row r="293" spans="2:41" ht="15">
      <c r="B293" s="458">
        <v>290</v>
      </c>
      <c r="C293" s="490" t="s">
        <v>138</v>
      </c>
      <c r="D293" s="458" t="s">
        <v>183</v>
      </c>
      <c r="E293" s="458"/>
      <c r="F293" s="486">
        <v>41729</v>
      </c>
      <c r="G293" s="478">
        <v>3168</v>
      </c>
      <c r="H293" s="477">
        <v>10</v>
      </c>
      <c r="I293" s="478">
        <v>758.97142694063905</v>
      </c>
      <c r="J293" s="509">
        <f t="shared" si="168"/>
        <v>41699</v>
      </c>
      <c r="Y293" s="514" t="s">
        <v>2223</v>
      </c>
      <c r="Z293" s="481">
        <f>MATCH(Y293,'Cat-4'!$A:$A,0)</f>
        <v>843</v>
      </c>
      <c r="AA293" s="481">
        <f>MATCH(J293,'Cat-4'!$1:$1,0)</f>
        <v>27</v>
      </c>
      <c r="AB293" s="481">
        <f>INDEX('Cat-4'!$1:$1048576,'FAR Working'!Z293,'FAR Working'!AA293)</f>
        <v>115.3</v>
      </c>
      <c r="AC293" s="481">
        <f>MATCH($AC$6,'Cat-4'!$1:$1,0)</f>
        <v>131</v>
      </c>
      <c r="AD293" s="481">
        <f>INDEX('Cat-4'!$1:$1048576,'FAR Working'!Z293,'FAR Working'!AC293)</f>
        <v>156.1</v>
      </c>
      <c r="AE293" s="561">
        <f>AD293/AB293</f>
        <v>1.3538594969644406</v>
      </c>
      <c r="AF293" s="583">
        <f>AE293</f>
        <v>1.3538594969644406</v>
      </c>
      <c r="AG293" s="601">
        <f t="shared" si="186"/>
        <v>8</v>
      </c>
      <c r="AH293" s="584">
        <f t="shared" si="187"/>
        <v>10</v>
      </c>
      <c r="AI293" s="557">
        <f>INDEX('EL SV'!$K$3:$O$40,MATCH(Y293,'EL SV'!$O$3:$O$40,0),MATCH(IF(F293&gt;2000000,"A",IF(F293&gt;100000,"B",IF(F293&gt;100000,"C","D"))),'EL SV'!$K$3:$O$3,0))</f>
        <v>1</v>
      </c>
      <c r="AJ293" s="600">
        <f t="shared" si="188"/>
        <v>1.3538594969644406</v>
      </c>
      <c r="AK293" s="599">
        <f t="shared" si="189"/>
        <v>4289.026886383348</v>
      </c>
      <c r="AL293" s="599">
        <f t="shared" si="190"/>
        <v>3431.2215091066787</v>
      </c>
      <c r="AM293" s="599">
        <f t="shared" si="191"/>
        <v>857.80537727666933</v>
      </c>
      <c r="AN293" s="606">
        <v>0.2</v>
      </c>
      <c r="AO293" s="499">
        <f t="shared" si="192"/>
        <v>686.24430182133551</v>
      </c>
    </row>
    <row r="294" spans="2:41" ht="15">
      <c r="B294" s="458">
        <v>291</v>
      </c>
      <c r="C294" s="490" t="s">
        <v>527</v>
      </c>
      <c r="D294" s="462" t="s">
        <v>218</v>
      </c>
      <c r="E294" s="477"/>
      <c r="F294" s="486">
        <v>40952</v>
      </c>
      <c r="G294" s="477">
        <v>3128.7700086964796</v>
      </c>
      <c r="H294" s="477">
        <v>5</v>
      </c>
      <c r="I294" s="477">
        <v>0</v>
      </c>
      <c r="J294" s="509">
        <f t="shared" si="168"/>
        <v>40940</v>
      </c>
      <c r="R294" s="524" t="s">
        <v>3254</v>
      </c>
      <c r="S294" s="485">
        <f>MATCH(R294,'CAT-3'!$A:$A,0)</f>
        <v>699</v>
      </c>
      <c r="T294" s="485">
        <f>MATCH($J$9,'CAT-3'!$1:$1,0)</f>
        <v>89</v>
      </c>
      <c r="U294" s="485">
        <f>INDEX('CAT-3'!$1:$1048576,'FAR Working'!S294,'FAR Working'!T294)</f>
        <v>130.9</v>
      </c>
      <c r="V294" s="485">
        <f>MATCH($V$6,'CAT-3'!$1:$1,0)</f>
        <v>90</v>
      </c>
      <c r="W294" s="485">
        <f>INDEX('CAT-3'!$1:$1048576,'FAR Working'!S294,'FAR Working'!V294)</f>
        <v>130.9</v>
      </c>
      <c r="X294" s="498">
        <f>W294/U294</f>
        <v>1</v>
      </c>
      <c r="Y294" s="514" t="s">
        <v>1869</v>
      </c>
      <c r="Z294" s="485">
        <f>MATCH(Y294,'Cat-4'!$A:$A,0)</f>
        <v>666</v>
      </c>
      <c r="AA294" s="485">
        <f>MATCH($AA$6,'Cat-4'!$1:$1,0)</f>
        <v>4</v>
      </c>
      <c r="AB294" s="485">
        <f>INDEX('Cat-4'!$1:$1048576,'FAR Working'!Z294,'FAR Working'!AA294)</f>
        <v>104.1</v>
      </c>
      <c r="AC294" s="485">
        <f>MATCH($AC$6,'Cat-4'!$1:$1,0)</f>
        <v>131</v>
      </c>
      <c r="AD294" s="485">
        <f>INDEX('Cat-4'!$1:$1048576,'FAR Working'!Z294,'FAR Working'!AC294)</f>
        <v>128.80000000000001</v>
      </c>
      <c r="AE294" s="498">
        <f>AD294/AB294</f>
        <v>1.2372718539865515</v>
      </c>
      <c r="AF294" s="498">
        <f>AE294*X294</f>
        <v>1.2372718539865515</v>
      </c>
      <c r="AG294" s="601">
        <f t="shared" si="186"/>
        <v>10</v>
      </c>
      <c r="AH294" s="584">
        <f t="shared" si="187"/>
        <v>5</v>
      </c>
      <c r="AI294" s="557">
        <f>INDEX('EL SV'!$K$3:$O$40,MATCH(Y294,'EL SV'!$O$3:$O$40,0),MATCH(IF(F294&gt;2000000,"A",IF(F294&gt;100000,"B",IF(F294&gt;100000,"C","D"))),'EL SV'!$K$3:$O$3,0))</f>
        <v>0.95</v>
      </c>
      <c r="AJ294" s="600">
        <f t="shared" si="188"/>
        <v>1.2372718539865515</v>
      </c>
      <c r="AK294" s="599">
        <f t="shared" si="189"/>
        <v>3871.1390693574122</v>
      </c>
      <c r="AL294" s="599">
        <f t="shared" si="190"/>
        <v>3677.5821158895415</v>
      </c>
      <c r="AM294" s="599">
        <f t="shared" si="191"/>
        <v>193.5569534678707</v>
      </c>
      <c r="AN294" s="606">
        <v>0.2</v>
      </c>
      <c r="AO294" s="499">
        <f t="shared" si="192"/>
        <v>154.84556277429658</v>
      </c>
    </row>
    <row r="295" spans="2:41" ht="15">
      <c r="B295" s="458">
        <v>292</v>
      </c>
      <c r="C295" s="490" t="s">
        <v>527</v>
      </c>
      <c r="D295" s="458" t="s">
        <v>233</v>
      </c>
      <c r="E295" s="477"/>
      <c r="F295" s="486">
        <v>41851</v>
      </c>
      <c r="G295" s="477">
        <v>3000</v>
      </c>
      <c r="H295" s="477">
        <v>5</v>
      </c>
      <c r="I295" s="477">
        <v>147.95890410958873</v>
      </c>
      <c r="J295" s="509">
        <f t="shared" si="168"/>
        <v>41821</v>
      </c>
      <c r="Y295" s="514" t="s">
        <v>1863</v>
      </c>
      <c r="Z295" s="481">
        <f>MATCH(Y295,'Cat-4'!$A:$A,0)</f>
        <v>663</v>
      </c>
      <c r="AA295" s="481">
        <f>MATCH(J295,'Cat-4'!$1:$1,0)</f>
        <v>31</v>
      </c>
      <c r="AB295" s="481">
        <f>INDEX('Cat-4'!$1:$1048576,'FAR Working'!Z295,'FAR Working'!AA295)</f>
        <v>106</v>
      </c>
      <c r="AC295" s="481">
        <f>MATCH($AC$6,'Cat-4'!$1:$1,0)</f>
        <v>131</v>
      </c>
      <c r="AD295" s="481">
        <f>INDEX('Cat-4'!$1:$1048576,'FAR Working'!Z295,'FAR Working'!AC295)</f>
        <v>101.6</v>
      </c>
      <c r="AE295" s="561">
        <f t="shared" ref="AE295:AE296" si="193">AD295/AB295</f>
        <v>0.95849056603773575</v>
      </c>
      <c r="AF295" s="583">
        <f t="shared" ref="AF295:AF296" si="194">AE295</f>
        <v>0.95849056603773575</v>
      </c>
      <c r="AG295" s="601">
        <f t="shared" si="186"/>
        <v>8</v>
      </c>
      <c r="AH295" s="584">
        <f t="shared" si="187"/>
        <v>5</v>
      </c>
      <c r="AI295" s="557">
        <f>INDEX('EL SV'!$K$3:$O$40,MATCH(Y295,'EL SV'!$O$3:$O$40,0),MATCH(IF(F295&gt;2000000,"A",IF(F295&gt;100000,"B",IF(F295&gt;100000,"C","D"))),'EL SV'!$K$3:$O$3,0))</f>
        <v>0.98</v>
      </c>
      <c r="AJ295" s="600">
        <f t="shared" si="188"/>
        <v>0.95849056603773575</v>
      </c>
      <c r="AK295" s="599">
        <f t="shared" si="189"/>
        <v>2875.4716981132074</v>
      </c>
      <c r="AL295" s="599">
        <f t="shared" si="190"/>
        <v>2817.9622641509432</v>
      </c>
      <c r="AM295" s="599">
        <f t="shared" si="191"/>
        <v>57.509433962264211</v>
      </c>
      <c r="AN295" s="606">
        <v>0.2</v>
      </c>
      <c r="AO295" s="499">
        <f t="shared" si="192"/>
        <v>46.007547169811374</v>
      </c>
    </row>
    <row r="296" spans="2:41" ht="15">
      <c r="B296" s="458">
        <v>293</v>
      </c>
      <c r="C296" s="490" t="s">
        <v>527</v>
      </c>
      <c r="D296" s="458" t="s">
        <v>236</v>
      </c>
      <c r="E296" s="477"/>
      <c r="F296" s="486">
        <v>41881</v>
      </c>
      <c r="G296" s="477">
        <v>2827</v>
      </c>
      <c r="H296" s="477">
        <v>5</v>
      </c>
      <c r="I296" s="477">
        <v>139.42994520547927</v>
      </c>
      <c r="J296" s="509">
        <f t="shared" si="168"/>
        <v>41852</v>
      </c>
      <c r="Y296" s="514" t="s">
        <v>1863</v>
      </c>
      <c r="Z296" s="481">
        <f>MATCH(Y296,'Cat-4'!$A:$A,0)</f>
        <v>663</v>
      </c>
      <c r="AA296" s="481">
        <f>MATCH(J296,'Cat-4'!$1:$1,0)</f>
        <v>32</v>
      </c>
      <c r="AB296" s="481">
        <f>INDEX('Cat-4'!$1:$1048576,'FAR Working'!Z296,'FAR Working'!AA296)</f>
        <v>104.4</v>
      </c>
      <c r="AC296" s="481">
        <f>MATCH($AC$6,'Cat-4'!$1:$1,0)</f>
        <v>131</v>
      </c>
      <c r="AD296" s="481">
        <f>INDEX('Cat-4'!$1:$1048576,'FAR Working'!Z296,'FAR Working'!AC296)</f>
        <v>101.6</v>
      </c>
      <c r="AE296" s="561">
        <f t="shared" si="193"/>
        <v>0.97318007662835238</v>
      </c>
      <c r="AF296" s="583">
        <f t="shared" si="194"/>
        <v>0.97318007662835238</v>
      </c>
      <c r="AG296" s="601">
        <f t="shared" si="186"/>
        <v>8</v>
      </c>
      <c r="AH296" s="584">
        <f t="shared" si="187"/>
        <v>5</v>
      </c>
      <c r="AI296" s="557">
        <f>INDEX('EL SV'!$K$3:$O$40,MATCH(Y296,'EL SV'!$O$3:$O$40,0),MATCH(IF(F296&gt;2000000,"A",IF(F296&gt;100000,"B",IF(F296&gt;100000,"C","D"))),'EL SV'!$K$3:$O$3,0))</f>
        <v>0.98</v>
      </c>
      <c r="AJ296" s="600">
        <f t="shared" si="188"/>
        <v>0.97318007662835238</v>
      </c>
      <c r="AK296" s="599">
        <f t="shared" si="189"/>
        <v>2751.1800766283523</v>
      </c>
      <c r="AL296" s="599">
        <f t="shared" si="190"/>
        <v>2696.1564750957855</v>
      </c>
      <c r="AM296" s="599">
        <f t="shared" si="191"/>
        <v>55.023601532566772</v>
      </c>
      <c r="AN296" s="606">
        <v>0.2</v>
      </c>
      <c r="AO296" s="499">
        <f t="shared" si="192"/>
        <v>44.018881226053423</v>
      </c>
    </row>
    <row r="297" spans="2:41" ht="15">
      <c r="B297" s="458">
        <v>294</v>
      </c>
      <c r="C297" s="490" t="s">
        <v>527</v>
      </c>
      <c r="D297" s="458" t="s">
        <v>211</v>
      </c>
      <c r="E297" s="477"/>
      <c r="F297" s="486">
        <v>40443</v>
      </c>
      <c r="G297" s="477">
        <v>2549</v>
      </c>
      <c r="H297" s="477">
        <v>5</v>
      </c>
      <c r="I297" s="477">
        <v>127</v>
      </c>
      <c r="J297" s="509">
        <f t="shared" si="168"/>
        <v>40422</v>
      </c>
      <c r="R297" s="524" t="s">
        <v>3231</v>
      </c>
      <c r="S297" s="485">
        <f>MATCH(R297,'CAT-3'!$A:$A,0)</f>
        <v>686</v>
      </c>
      <c r="T297" s="485">
        <f>MATCH($J$9,'CAT-3'!$1:$1,0)</f>
        <v>89</v>
      </c>
      <c r="U297" s="485">
        <f>INDEX('CAT-3'!$1:$1048576,'FAR Working'!S297,'FAR Working'!T297)</f>
        <v>103.4</v>
      </c>
      <c r="V297" s="485">
        <f>MATCH($V$6,'CAT-3'!$1:$1,0)</f>
        <v>90</v>
      </c>
      <c r="W297" s="485">
        <f>INDEX('CAT-3'!$1:$1048576,'FAR Working'!S297,'FAR Working'!V297)</f>
        <v>103.4</v>
      </c>
      <c r="X297" s="498">
        <f>W297/U297</f>
        <v>1</v>
      </c>
      <c r="Y297" s="514" t="s">
        <v>1843</v>
      </c>
      <c r="Z297" s="485">
        <f>MATCH(Y297,'Cat-4'!$A:$A,0)</f>
        <v>653</v>
      </c>
      <c r="AA297" s="485">
        <f>MATCH($AA$6,'Cat-4'!$1:$1,0)</f>
        <v>4</v>
      </c>
      <c r="AB297" s="485">
        <f>INDEX('Cat-4'!$1:$1048576,'FAR Working'!Z297,'FAR Working'!AA297)</f>
        <v>100.8</v>
      </c>
      <c r="AC297" s="485">
        <f>MATCH($AC$6,'Cat-4'!$1:$1,0)</f>
        <v>131</v>
      </c>
      <c r="AD297" s="485">
        <f>INDEX('Cat-4'!$1:$1048576,'FAR Working'!Z297,'FAR Working'!AC297)</f>
        <v>120.4</v>
      </c>
      <c r="AE297" s="498">
        <f>AD297/AB297</f>
        <v>1.1944444444444446</v>
      </c>
      <c r="AF297" s="498">
        <f>AE297*X297</f>
        <v>1.1944444444444446</v>
      </c>
      <c r="AG297" s="601">
        <f t="shared" si="186"/>
        <v>12</v>
      </c>
      <c r="AH297" s="584">
        <f t="shared" si="187"/>
        <v>5</v>
      </c>
      <c r="AI297" s="557">
        <f>INDEX('EL SV'!$K$3:$O$40,MATCH(Y297,'EL SV'!$O$3:$O$40,0),MATCH(IF(F297&gt;2000000,"A",IF(F297&gt;100000,"B",IF(F297&gt;100000,"C","D"))),'EL SV'!$K$3:$O$3,0))</f>
        <v>0.9</v>
      </c>
      <c r="AJ297" s="600">
        <f t="shared" si="188"/>
        <v>1.1944444444444446</v>
      </c>
      <c r="AK297" s="599">
        <f t="shared" si="189"/>
        <v>3044.6388888888896</v>
      </c>
      <c r="AL297" s="599">
        <f t="shared" si="190"/>
        <v>2740.1750000000002</v>
      </c>
      <c r="AM297" s="599">
        <f t="shared" si="191"/>
        <v>304.46388888888941</v>
      </c>
      <c r="AN297" s="606">
        <v>0.2</v>
      </c>
      <c r="AO297" s="499">
        <f t="shared" si="192"/>
        <v>243.57111111111155</v>
      </c>
    </row>
    <row r="298" spans="2:41" ht="12.75" customHeight="1">
      <c r="B298" s="458">
        <v>295</v>
      </c>
      <c r="C298" s="490" t="s">
        <v>527</v>
      </c>
      <c r="D298" s="325" t="s">
        <v>239</v>
      </c>
      <c r="E298" s="306"/>
      <c r="F298" s="324">
        <v>41972</v>
      </c>
      <c r="G298" s="306">
        <v>1947</v>
      </c>
      <c r="H298" s="306">
        <v>5</v>
      </c>
      <c r="I298" s="306">
        <v>96.688657534246431</v>
      </c>
      <c r="J298" s="509">
        <f t="shared" si="168"/>
        <v>41944</v>
      </c>
      <c r="Y298" s="514" t="s">
        <v>1917</v>
      </c>
      <c r="Z298" s="481">
        <f>MATCH(Y298,'Cat-4'!$A:$A,0)</f>
        <v>690</v>
      </c>
      <c r="AA298" s="481">
        <f>MATCH(J298,'Cat-4'!$1:$1,0)</f>
        <v>35</v>
      </c>
      <c r="AB298" s="481">
        <f>INDEX('Cat-4'!$1:$1048576,'FAR Working'!Z298,'FAR Working'!AA298)</f>
        <v>107.7</v>
      </c>
      <c r="AC298" s="481">
        <f>MATCH($AC$6,'Cat-4'!$1:$1,0)</f>
        <v>131</v>
      </c>
      <c r="AD298" s="481">
        <f>INDEX('Cat-4'!$1:$1048576,'FAR Working'!Z298,'FAR Working'!AC298)</f>
        <v>142.69999999999999</v>
      </c>
      <c r="AE298" s="561">
        <f>AD298/AB298</f>
        <v>1.3249767873723304</v>
      </c>
      <c r="AF298" s="583">
        <f>AE298</f>
        <v>1.3249767873723304</v>
      </c>
      <c r="AG298" s="601">
        <f t="shared" si="186"/>
        <v>8</v>
      </c>
      <c r="AH298" s="584">
        <f t="shared" si="187"/>
        <v>5</v>
      </c>
      <c r="AI298" s="557">
        <f>INDEX('EL SV'!$K$3:$O$40,MATCH(Y298,'EL SV'!$O$3:$O$40,0),MATCH(IF(F298&gt;2000000,"A",IF(F298&gt;100000,"B",IF(F298&gt;100000,"C","D"))),'EL SV'!$K$3:$O$3,0))</f>
        <v>0.95</v>
      </c>
      <c r="AJ298" s="600">
        <f t="shared" si="188"/>
        <v>1.3249767873723304</v>
      </c>
      <c r="AK298" s="599">
        <f t="shared" si="189"/>
        <v>2579.729805013927</v>
      </c>
      <c r="AL298" s="599">
        <f t="shared" si="190"/>
        <v>2450.7433147632305</v>
      </c>
      <c r="AM298" s="599">
        <f t="shared" si="191"/>
        <v>128.98649025069653</v>
      </c>
      <c r="AN298" s="606">
        <v>0.2</v>
      </c>
      <c r="AO298" s="499">
        <f t="shared" si="192"/>
        <v>103.18919220055723</v>
      </c>
    </row>
    <row r="299" spans="2:41" ht="15">
      <c r="B299" s="458">
        <v>296</v>
      </c>
      <c r="C299" s="490" t="s">
        <v>138</v>
      </c>
      <c r="D299" s="458" t="s">
        <v>144</v>
      </c>
      <c r="E299" s="458"/>
      <c r="F299" s="486">
        <v>40443</v>
      </c>
      <c r="G299" s="478">
        <v>1700</v>
      </c>
      <c r="H299" s="477">
        <v>10</v>
      </c>
      <c r="I299" s="478">
        <v>84.441780821917746</v>
      </c>
      <c r="J299" s="509">
        <f t="shared" si="168"/>
        <v>40422</v>
      </c>
      <c r="R299" s="524" t="s">
        <v>3127</v>
      </c>
      <c r="S299" s="485">
        <f>MATCH(R299,'CAT-3'!$A:$A,0)</f>
        <v>628</v>
      </c>
      <c r="T299" s="485">
        <f>MATCH($J$9,'CAT-3'!$1:$1,0)</f>
        <v>89</v>
      </c>
      <c r="U299" s="485">
        <f>INDEX('CAT-3'!$1:$1048576,'FAR Working'!S299,'FAR Working'!T299)</f>
        <v>138.30000000000001</v>
      </c>
      <c r="V299" s="485">
        <f>MATCH($V$6,'CAT-3'!$1:$1,0)</f>
        <v>90</v>
      </c>
      <c r="W299" s="485">
        <f>INDEX('CAT-3'!$1:$1048576,'FAR Working'!S299,'FAR Working'!V299)</f>
        <v>138.4</v>
      </c>
      <c r="X299" s="498">
        <f>W299/U299</f>
        <v>1.0007230657989876</v>
      </c>
      <c r="Y299" s="514" t="s">
        <v>2223</v>
      </c>
      <c r="Z299" s="485">
        <f>MATCH(Y299,'Cat-4'!$A:$A,0)</f>
        <v>843</v>
      </c>
      <c r="AA299" s="485">
        <f>MATCH($AA$6,'Cat-4'!$1:$1,0)</f>
        <v>4</v>
      </c>
      <c r="AB299" s="485">
        <f>INDEX('Cat-4'!$1:$1048576,'FAR Working'!Z299,'FAR Working'!AA299)</f>
        <v>103.9</v>
      </c>
      <c r="AC299" s="485">
        <f>MATCH($AC$6,'Cat-4'!$1:$1,0)</f>
        <v>131</v>
      </c>
      <c r="AD299" s="485">
        <f>INDEX('Cat-4'!$1:$1048576,'FAR Working'!Z299,'FAR Working'!AC299)</f>
        <v>156.1</v>
      </c>
      <c r="AE299" s="498">
        <f>AD299/AB299</f>
        <v>1.5024061597690086</v>
      </c>
      <c r="AF299" s="498">
        <f>AE299*X299</f>
        <v>1.5034924982793259</v>
      </c>
      <c r="AG299" s="601">
        <f t="shared" si="186"/>
        <v>12</v>
      </c>
      <c r="AH299" s="584">
        <f t="shared" si="187"/>
        <v>10</v>
      </c>
      <c r="AI299" s="557">
        <f>INDEX('EL SV'!$K$3:$O$40,MATCH(Y299,'EL SV'!$O$3:$O$40,0),MATCH(IF(F299&gt;2000000,"A",IF(F299&gt;100000,"B",IF(F299&gt;100000,"C","D"))),'EL SV'!$K$3:$O$3,0))</f>
        <v>1</v>
      </c>
      <c r="AJ299" s="600">
        <f t="shared" si="188"/>
        <v>1.5034924982793259</v>
      </c>
      <c r="AK299" s="599">
        <f t="shared" si="189"/>
        <v>2555.937247074854</v>
      </c>
      <c r="AL299" s="599">
        <f t="shared" si="190"/>
        <v>2555.937247074854</v>
      </c>
      <c r="AM299" s="599">
        <f t="shared" si="191"/>
        <v>0</v>
      </c>
      <c r="AN299" s="606">
        <v>0.2</v>
      </c>
      <c r="AO299" s="499">
        <f t="shared" si="192"/>
        <v>0</v>
      </c>
    </row>
    <row r="300" spans="2:41" ht="12.75" customHeight="1">
      <c r="B300" s="458">
        <v>297</v>
      </c>
      <c r="C300" s="490" t="s">
        <v>527</v>
      </c>
      <c r="D300" s="325" t="s">
        <v>238</v>
      </c>
      <c r="E300" s="306"/>
      <c r="F300" s="324">
        <v>41972</v>
      </c>
      <c r="G300" s="306">
        <v>1368</v>
      </c>
      <c r="H300" s="306">
        <v>5</v>
      </c>
      <c r="I300" s="306">
        <v>67.810520547945089</v>
      </c>
      <c r="J300" s="509">
        <f t="shared" si="168"/>
        <v>41944</v>
      </c>
      <c r="Y300" s="514" t="s">
        <v>1863</v>
      </c>
      <c r="Z300" s="481">
        <f>MATCH(Y300,'Cat-4'!$A:$A,0)</f>
        <v>663</v>
      </c>
      <c r="AA300" s="481">
        <f>MATCH(J300,'Cat-4'!$1:$1,0)</f>
        <v>35</v>
      </c>
      <c r="AB300" s="481">
        <f>INDEX('Cat-4'!$1:$1048576,'FAR Working'!Z300,'FAR Working'!AA300)</f>
        <v>105.4</v>
      </c>
      <c r="AC300" s="481">
        <f>MATCH($AC$6,'Cat-4'!$1:$1,0)</f>
        <v>131</v>
      </c>
      <c r="AD300" s="481">
        <f>INDEX('Cat-4'!$1:$1048576,'FAR Working'!Z300,'FAR Working'!AC300)</f>
        <v>101.6</v>
      </c>
      <c r="AE300" s="561">
        <f>AD300/AB300</f>
        <v>0.96394686907020866</v>
      </c>
      <c r="AF300" s="583">
        <f>AE300</f>
        <v>0.96394686907020866</v>
      </c>
      <c r="AG300" s="601">
        <f t="shared" si="186"/>
        <v>8</v>
      </c>
      <c r="AH300" s="584">
        <f t="shared" si="187"/>
        <v>5</v>
      </c>
      <c r="AI300" s="557">
        <f>INDEX('EL SV'!$K$3:$O$40,MATCH(Y300,'EL SV'!$O$3:$O$40,0),MATCH(IF(F300&gt;2000000,"A",IF(F300&gt;100000,"B",IF(F300&gt;100000,"C","D"))),'EL SV'!$K$3:$O$3,0))</f>
        <v>0.98</v>
      </c>
      <c r="AJ300" s="600">
        <f t="shared" si="188"/>
        <v>0.96394686907020866</v>
      </c>
      <c r="AK300" s="599">
        <f t="shared" si="189"/>
        <v>1318.6793168880454</v>
      </c>
      <c r="AL300" s="599">
        <f t="shared" si="190"/>
        <v>1292.3057305502846</v>
      </c>
      <c r="AM300" s="599">
        <f t="shared" si="191"/>
        <v>26.373586337760798</v>
      </c>
      <c r="AN300" s="606">
        <v>0.2</v>
      </c>
      <c r="AO300" s="499">
        <f t="shared" si="192"/>
        <v>21.098869070208639</v>
      </c>
    </row>
    <row r="301" spans="2:41" ht="12.75" customHeight="1">
      <c r="B301" s="458">
        <v>298</v>
      </c>
      <c r="C301" s="511" t="s">
        <v>138</v>
      </c>
      <c r="D301" s="458" t="s">
        <v>149</v>
      </c>
      <c r="E301" s="508"/>
      <c r="F301" s="486">
        <v>40952</v>
      </c>
      <c r="G301" s="478">
        <v>1136</v>
      </c>
      <c r="H301" s="477">
        <v>10</v>
      </c>
      <c r="I301" s="478">
        <v>57</v>
      </c>
      <c r="J301" s="509">
        <f t="shared" si="168"/>
        <v>40940</v>
      </c>
      <c r="R301" s="524" t="s">
        <v>3127</v>
      </c>
      <c r="S301" s="485">
        <f>MATCH(R301,'CAT-3'!$A:$A,0)</f>
        <v>628</v>
      </c>
      <c r="T301" s="485">
        <f>MATCH($J$9,'CAT-3'!$1:$1,0)</f>
        <v>89</v>
      </c>
      <c r="U301" s="485">
        <f>INDEX('CAT-3'!$1:$1048576,'FAR Working'!S301,'FAR Working'!T301)</f>
        <v>138.30000000000001</v>
      </c>
      <c r="V301" s="485">
        <f>MATCH($V$6,'CAT-3'!$1:$1,0)</f>
        <v>90</v>
      </c>
      <c r="W301" s="485">
        <f>INDEX('CAT-3'!$1:$1048576,'FAR Working'!S301,'FAR Working'!V301)</f>
        <v>138.4</v>
      </c>
      <c r="X301" s="498">
        <f t="shared" ref="X301:X302" si="195">W301/U301</f>
        <v>1.0007230657989876</v>
      </c>
      <c r="Y301" s="514" t="s">
        <v>2223</v>
      </c>
      <c r="Z301" s="485">
        <f>MATCH(Y301,'Cat-4'!$A:$A,0)</f>
        <v>843</v>
      </c>
      <c r="AA301" s="485">
        <f>MATCH($AA$6,'Cat-4'!$1:$1,0)</f>
        <v>4</v>
      </c>
      <c r="AB301" s="485">
        <f>INDEX('Cat-4'!$1:$1048576,'FAR Working'!Z301,'FAR Working'!AA301)</f>
        <v>103.9</v>
      </c>
      <c r="AC301" s="485">
        <f>MATCH($AC$6,'Cat-4'!$1:$1,0)</f>
        <v>131</v>
      </c>
      <c r="AD301" s="485">
        <f>INDEX('Cat-4'!$1:$1048576,'FAR Working'!Z301,'FAR Working'!AC301)</f>
        <v>156.1</v>
      </c>
      <c r="AE301" s="498">
        <f t="shared" ref="AE301:AE304" si="196">AD301/AB301</f>
        <v>1.5024061597690086</v>
      </c>
      <c r="AF301" s="498">
        <f t="shared" ref="AF301:AF302" si="197">AE301*X301</f>
        <v>1.5034924982793259</v>
      </c>
      <c r="AG301" s="601">
        <f t="shared" si="186"/>
        <v>10</v>
      </c>
      <c r="AH301" s="584">
        <f t="shared" si="187"/>
        <v>10</v>
      </c>
      <c r="AI301" s="557">
        <f>INDEX('EL SV'!$K$3:$O$40,MATCH(Y301,'EL SV'!$O$3:$O$40,0),MATCH(IF(F301&gt;2000000,"A",IF(F301&gt;100000,"B",IF(F301&gt;100000,"C","D"))),'EL SV'!$K$3:$O$3,0))</f>
        <v>1</v>
      </c>
      <c r="AJ301" s="600">
        <f t="shared" si="188"/>
        <v>1.5034924982793259</v>
      </c>
      <c r="AK301" s="599">
        <f t="shared" si="189"/>
        <v>1707.9674780453142</v>
      </c>
      <c r="AL301" s="599">
        <f t="shared" si="190"/>
        <v>1707.9674780453142</v>
      </c>
      <c r="AM301" s="599">
        <f t="shared" si="191"/>
        <v>0</v>
      </c>
      <c r="AN301" s="606">
        <v>0.2</v>
      </c>
      <c r="AO301" s="499">
        <f t="shared" si="192"/>
        <v>0</v>
      </c>
    </row>
    <row r="302" spans="2:41" ht="12.75" customHeight="1">
      <c r="B302" s="458">
        <v>299</v>
      </c>
      <c r="C302" s="490" t="s">
        <v>529</v>
      </c>
      <c r="D302" s="462" t="s">
        <v>191</v>
      </c>
      <c r="E302" s="460"/>
      <c r="F302" s="486">
        <v>40952</v>
      </c>
      <c r="G302" s="478">
        <v>1040</v>
      </c>
      <c r="H302" s="477">
        <v>3</v>
      </c>
      <c r="I302" s="478">
        <v>52</v>
      </c>
      <c r="J302" s="509">
        <f t="shared" si="168"/>
        <v>40940</v>
      </c>
      <c r="R302" s="524" t="s">
        <v>3365</v>
      </c>
      <c r="S302" s="485">
        <f>MATCH(R302,'CAT-3'!$A:$A,0)</f>
        <v>757</v>
      </c>
      <c r="T302" s="485">
        <f>MATCH($J$9,'CAT-3'!$1:$1,0)</f>
        <v>89</v>
      </c>
      <c r="U302" s="485">
        <f>INDEX('CAT-3'!$1:$1048576,'FAR Working'!S302,'FAR Working'!T302)</f>
        <v>93.3</v>
      </c>
      <c r="V302" s="485">
        <f>MATCH($V$6,'CAT-3'!$1:$1,0)</f>
        <v>90</v>
      </c>
      <c r="W302" s="485">
        <f>INDEX('CAT-3'!$1:$1048576,'FAR Working'!S302,'FAR Working'!V302)</f>
        <v>93.3</v>
      </c>
      <c r="X302" s="498">
        <f t="shared" si="195"/>
        <v>1</v>
      </c>
      <c r="Y302" s="514" t="s">
        <v>1825</v>
      </c>
      <c r="Z302" s="485">
        <f>MATCH(Y302,'Cat-4'!$A:$A,0)</f>
        <v>644</v>
      </c>
      <c r="AA302" s="485">
        <f>MATCH($AA$6,'Cat-4'!$1:$1,0)</f>
        <v>4</v>
      </c>
      <c r="AB302" s="485">
        <f>INDEX('Cat-4'!$1:$1048576,'FAR Working'!Z302,'FAR Working'!AA302)</f>
        <v>95.5</v>
      </c>
      <c r="AC302" s="485">
        <f>MATCH($AC$6,'Cat-4'!$1:$1,0)</f>
        <v>131</v>
      </c>
      <c r="AD302" s="485">
        <f>INDEX('Cat-4'!$1:$1048576,'FAR Working'!Z302,'FAR Working'!AC302)</f>
        <v>134.9</v>
      </c>
      <c r="AE302" s="498">
        <f t="shared" si="196"/>
        <v>1.412565445026178</v>
      </c>
      <c r="AF302" s="498">
        <f t="shared" si="197"/>
        <v>1.412565445026178</v>
      </c>
      <c r="AG302" s="601">
        <f t="shared" si="186"/>
        <v>10</v>
      </c>
      <c r="AH302" s="584">
        <f t="shared" si="187"/>
        <v>3</v>
      </c>
      <c r="AI302" s="557">
        <f>INDEX('EL SV'!$K$3:$O$40,MATCH(Y302,'EL SV'!$O$3:$O$40,0),MATCH(IF(F302&gt;2000000,"A",IF(F302&gt;100000,"B",IF(F302&gt;100000,"C","D"))),'EL SV'!$K$3:$O$3,0))</f>
        <v>0.98</v>
      </c>
      <c r="AJ302" s="600">
        <f t="shared" si="188"/>
        <v>1.412565445026178</v>
      </c>
      <c r="AK302" s="599">
        <f t="shared" si="189"/>
        <v>1469.068062827225</v>
      </c>
      <c r="AL302" s="599">
        <f t="shared" si="190"/>
        <v>1439.6867015706805</v>
      </c>
      <c r="AM302" s="599">
        <f t="shared" si="191"/>
        <v>29.381361256544551</v>
      </c>
      <c r="AN302" s="606">
        <v>0.2</v>
      </c>
      <c r="AO302" s="499">
        <f t="shared" si="192"/>
        <v>23.505089005235643</v>
      </c>
    </row>
    <row r="303" spans="2:41" ht="15">
      <c r="B303" s="458">
        <v>300</v>
      </c>
      <c r="C303" s="490" t="s">
        <v>527</v>
      </c>
      <c r="D303" s="325" t="s">
        <v>237</v>
      </c>
      <c r="E303" s="306"/>
      <c r="F303" s="324">
        <v>41972</v>
      </c>
      <c r="G303" s="306">
        <v>679</v>
      </c>
      <c r="H303" s="306">
        <v>5</v>
      </c>
      <c r="I303" s="306">
        <v>33.475397260274008</v>
      </c>
      <c r="J303" s="509">
        <f t="shared" si="168"/>
        <v>41944</v>
      </c>
      <c r="Y303" s="514" t="s">
        <v>1863</v>
      </c>
      <c r="Z303" s="481">
        <f>MATCH(Y303,'Cat-4'!$A:$A,0)</f>
        <v>663</v>
      </c>
      <c r="AA303" s="481">
        <f>MATCH(J303,'Cat-4'!$1:$1,0)</f>
        <v>35</v>
      </c>
      <c r="AB303" s="481">
        <f>INDEX('Cat-4'!$1:$1048576,'FAR Working'!Z303,'FAR Working'!AA303)</f>
        <v>105.4</v>
      </c>
      <c r="AC303" s="481">
        <f>MATCH($AC$6,'Cat-4'!$1:$1,0)</f>
        <v>131</v>
      </c>
      <c r="AD303" s="481">
        <f>INDEX('Cat-4'!$1:$1048576,'FAR Working'!Z303,'FAR Working'!AC303)</f>
        <v>101.6</v>
      </c>
      <c r="AE303" s="561">
        <f t="shared" si="196"/>
        <v>0.96394686907020866</v>
      </c>
      <c r="AF303" s="583">
        <f t="shared" ref="AF303:AF304" si="198">AE303</f>
        <v>0.96394686907020866</v>
      </c>
      <c r="AG303" s="601">
        <f t="shared" si="186"/>
        <v>8</v>
      </c>
      <c r="AH303" s="584">
        <f t="shared" si="187"/>
        <v>5</v>
      </c>
      <c r="AI303" s="557">
        <f>INDEX('EL SV'!$K$3:$O$40,MATCH(Y303,'EL SV'!$O$3:$O$40,0),MATCH(IF(F303&gt;2000000,"A",IF(F303&gt;100000,"B",IF(F303&gt;100000,"C","D"))),'EL SV'!$K$3:$O$3,0))</f>
        <v>0.98</v>
      </c>
      <c r="AJ303" s="600">
        <f t="shared" si="188"/>
        <v>0.96394686907020866</v>
      </c>
      <c r="AK303" s="599">
        <f t="shared" si="189"/>
        <v>654.51992409867171</v>
      </c>
      <c r="AL303" s="599">
        <f t="shared" si="190"/>
        <v>641.42952561669836</v>
      </c>
      <c r="AM303" s="599">
        <f t="shared" si="191"/>
        <v>13.090398481973352</v>
      </c>
      <c r="AN303" s="606">
        <v>0.2</v>
      </c>
      <c r="AO303" s="499">
        <f t="shared" si="192"/>
        <v>10.472318785578683</v>
      </c>
    </row>
    <row r="304" spans="2:41" ht="15">
      <c r="B304" s="458">
        <v>301</v>
      </c>
      <c r="C304" s="490" t="s">
        <v>527</v>
      </c>
      <c r="D304" s="325" t="s">
        <v>241</v>
      </c>
      <c r="E304" s="306"/>
      <c r="F304" s="324">
        <v>41972</v>
      </c>
      <c r="G304" s="306">
        <v>631</v>
      </c>
      <c r="H304" s="306">
        <v>5</v>
      </c>
      <c r="I304" s="306">
        <v>31.148712328767147</v>
      </c>
      <c r="J304" s="509">
        <f t="shared" si="168"/>
        <v>41944</v>
      </c>
      <c r="Y304" s="514" t="s">
        <v>1863</v>
      </c>
      <c r="Z304" s="481">
        <f>MATCH(Y304,'Cat-4'!$A:$A,0)</f>
        <v>663</v>
      </c>
      <c r="AA304" s="481">
        <f>MATCH(J304,'Cat-4'!$1:$1,0)</f>
        <v>35</v>
      </c>
      <c r="AB304" s="481">
        <f>INDEX('Cat-4'!$1:$1048576,'FAR Working'!Z304,'FAR Working'!AA304)</f>
        <v>105.4</v>
      </c>
      <c r="AC304" s="481">
        <f>MATCH($AC$6,'Cat-4'!$1:$1,0)</f>
        <v>131</v>
      </c>
      <c r="AD304" s="481">
        <f>INDEX('Cat-4'!$1:$1048576,'FAR Working'!Z304,'FAR Working'!AC304)</f>
        <v>101.6</v>
      </c>
      <c r="AE304" s="561">
        <f t="shared" si="196"/>
        <v>0.96394686907020866</v>
      </c>
      <c r="AF304" s="583">
        <f t="shared" si="198"/>
        <v>0.96394686907020866</v>
      </c>
      <c r="AG304" s="601">
        <f t="shared" si="186"/>
        <v>8</v>
      </c>
      <c r="AH304" s="584">
        <f t="shared" si="187"/>
        <v>5</v>
      </c>
      <c r="AI304" s="557">
        <f>INDEX('EL SV'!$K$3:$O$40,MATCH(Y304,'EL SV'!$O$3:$O$40,0),MATCH(IF(F304&gt;2000000,"A",IF(F304&gt;100000,"B",IF(F304&gt;100000,"C","D"))),'EL SV'!$K$3:$O$3,0))</f>
        <v>0.98</v>
      </c>
      <c r="AJ304" s="600">
        <f t="shared" si="188"/>
        <v>0.96394686907020866</v>
      </c>
      <c r="AK304" s="599">
        <f t="shared" si="189"/>
        <v>608.25047438330171</v>
      </c>
      <c r="AL304" s="599">
        <f t="shared" si="190"/>
        <v>596.08546489563571</v>
      </c>
      <c r="AM304" s="599">
        <f t="shared" si="191"/>
        <v>12.165009487665998</v>
      </c>
      <c r="AN304" s="606">
        <v>0.2</v>
      </c>
      <c r="AO304" s="499">
        <f t="shared" si="192"/>
        <v>9.7320075901327989</v>
      </c>
    </row>
  </sheetData>
  <autoFilter ref="C7:AM304">
    <filterColumn colId="22">
      <customFilters>
        <customFilter operator="notEqual" val=" "/>
      </customFilters>
    </filterColumn>
  </autoFilter>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0"/>
  <sheetViews>
    <sheetView workbookViewId="0">
      <selection activeCell="K17" sqref="K17"/>
    </sheetView>
  </sheetViews>
  <sheetFormatPr defaultRowHeight="15"/>
  <cols>
    <col min="1" max="2" width="9.140625" style="558"/>
    <col min="3" max="3" width="7.85546875" customWidth="1"/>
    <col min="4" max="4" width="26.5703125" style="586" bestFit="1" customWidth="1"/>
    <col min="5" max="5" width="34.5703125" customWidth="1"/>
    <col min="6" max="6" width="12" customWidth="1"/>
  </cols>
  <sheetData>
    <row r="1" spans="2:15">
      <c r="B1" s="558" t="s">
        <v>4004</v>
      </c>
      <c r="F1" s="589" t="s">
        <v>4005</v>
      </c>
      <c r="G1" s="589"/>
      <c r="H1" s="589"/>
      <c r="I1" s="589"/>
      <c r="J1" s="589"/>
      <c r="K1" s="590" t="s">
        <v>4006</v>
      </c>
      <c r="L1" s="590"/>
      <c r="M1" s="590"/>
      <c r="N1" s="590"/>
    </row>
    <row r="2" spans="2:15" ht="45">
      <c r="D2" s="586">
        <f>SUBTOTAL(9,D4:D40)</f>
        <v>162719646.61002499</v>
      </c>
      <c r="F2" s="593" t="s">
        <v>4011</v>
      </c>
      <c r="G2" s="593" t="s">
        <v>4012</v>
      </c>
      <c r="H2" s="593" t="s">
        <v>4008</v>
      </c>
      <c r="I2" s="593" t="s">
        <v>4009</v>
      </c>
      <c r="J2" s="593"/>
      <c r="K2" s="594" t="s">
        <v>4010</v>
      </c>
      <c r="L2" s="594" t="s">
        <v>4007</v>
      </c>
      <c r="M2" s="594" t="s">
        <v>4008</v>
      </c>
      <c r="N2" s="594" t="s">
        <v>4009</v>
      </c>
    </row>
    <row r="3" spans="2:15" s="592" customFormat="1">
      <c r="C3" s="592" t="s">
        <v>534</v>
      </c>
      <c r="D3" s="596" t="s">
        <v>4016</v>
      </c>
      <c r="E3" s="598" t="s">
        <v>4015</v>
      </c>
      <c r="F3" s="596" t="s">
        <v>4013</v>
      </c>
      <c r="G3" s="596" t="s">
        <v>43</v>
      </c>
      <c r="H3" s="596" t="s">
        <v>107</v>
      </c>
      <c r="I3" s="596" t="s">
        <v>4014</v>
      </c>
      <c r="J3" s="596"/>
      <c r="K3" s="597" t="s">
        <v>4013</v>
      </c>
      <c r="L3" s="597" t="s">
        <v>43</v>
      </c>
      <c r="M3" s="597" t="s">
        <v>107</v>
      </c>
      <c r="N3" s="597" t="s">
        <v>4014</v>
      </c>
      <c r="O3" s="598" t="s">
        <v>4015</v>
      </c>
    </row>
    <row r="4" spans="2:15">
      <c r="C4" s="588">
        <v>1</v>
      </c>
      <c r="D4" s="586">
        <v>41999119</v>
      </c>
      <c r="E4" s="558" t="s">
        <v>2021</v>
      </c>
      <c r="F4">
        <v>15</v>
      </c>
      <c r="G4">
        <v>12</v>
      </c>
      <c r="H4">
        <v>10</v>
      </c>
      <c r="I4">
        <v>8</v>
      </c>
      <c r="K4" s="595">
        <v>0.9</v>
      </c>
      <c r="L4" s="595">
        <v>0.9</v>
      </c>
      <c r="M4" s="595">
        <v>0.95</v>
      </c>
      <c r="N4" s="595">
        <v>0.95</v>
      </c>
      <c r="O4" s="558" t="s">
        <v>2021</v>
      </c>
    </row>
    <row r="5" spans="2:15">
      <c r="C5" s="588">
        <v>2</v>
      </c>
      <c r="D5" s="586">
        <v>41662838.190025002</v>
      </c>
      <c r="E5" s="500" t="s">
        <v>1981</v>
      </c>
      <c r="F5" s="558">
        <v>25</v>
      </c>
      <c r="G5" s="558">
        <v>20</v>
      </c>
      <c r="H5" s="558">
        <v>15</v>
      </c>
      <c r="I5" s="558">
        <v>10</v>
      </c>
      <c r="K5" s="595">
        <v>0.9</v>
      </c>
      <c r="L5" s="595">
        <v>0.9</v>
      </c>
      <c r="M5" s="595">
        <v>0.95</v>
      </c>
      <c r="N5" s="595">
        <v>0.95</v>
      </c>
      <c r="O5" s="500" t="s">
        <v>1981</v>
      </c>
    </row>
    <row r="6" spans="2:15">
      <c r="C6" s="588">
        <v>3</v>
      </c>
      <c r="D6" s="586">
        <v>9264181.66130458</v>
      </c>
      <c r="E6" s="500" t="s">
        <v>1871</v>
      </c>
      <c r="F6" s="558">
        <v>25</v>
      </c>
      <c r="G6" s="558">
        <v>20</v>
      </c>
      <c r="H6" s="558">
        <v>15</v>
      </c>
      <c r="I6" s="558">
        <v>10</v>
      </c>
      <c r="K6" s="595">
        <v>0.9</v>
      </c>
      <c r="L6" s="595">
        <v>0.9</v>
      </c>
      <c r="M6" s="595">
        <v>0.95</v>
      </c>
      <c r="N6" s="595">
        <v>0.95</v>
      </c>
      <c r="O6" s="500" t="s">
        <v>1871</v>
      </c>
    </row>
    <row r="7" spans="2:15">
      <c r="C7" s="588">
        <v>4</v>
      </c>
      <c r="D7" s="586">
        <v>8727551</v>
      </c>
      <c r="E7" s="558" t="s">
        <v>2045</v>
      </c>
      <c r="F7" s="558">
        <v>10</v>
      </c>
      <c r="G7" s="558">
        <v>10</v>
      </c>
      <c r="H7" s="558">
        <v>8</v>
      </c>
      <c r="I7" s="558">
        <v>8</v>
      </c>
      <c r="K7" s="595">
        <v>1</v>
      </c>
      <c r="L7" s="595">
        <v>1</v>
      </c>
      <c r="M7" s="595">
        <v>1</v>
      </c>
      <c r="N7" s="595">
        <v>1</v>
      </c>
      <c r="O7" s="558" t="s">
        <v>2045</v>
      </c>
    </row>
    <row r="8" spans="2:15">
      <c r="C8" s="588">
        <v>5</v>
      </c>
      <c r="D8" s="586">
        <v>7796922</v>
      </c>
      <c r="E8" s="558" t="s">
        <v>1845</v>
      </c>
      <c r="F8" s="558">
        <v>12</v>
      </c>
      <c r="G8" s="558">
        <v>12</v>
      </c>
      <c r="H8" s="558">
        <v>8</v>
      </c>
      <c r="I8" s="558">
        <v>8</v>
      </c>
      <c r="K8" s="595">
        <v>0.9</v>
      </c>
      <c r="L8" s="595">
        <v>0.95</v>
      </c>
      <c r="M8" s="595">
        <v>1</v>
      </c>
      <c r="N8" s="595">
        <v>1</v>
      </c>
      <c r="O8" s="558" t="s">
        <v>1845</v>
      </c>
    </row>
    <row r="9" spans="2:15">
      <c r="C9" s="588">
        <v>6</v>
      </c>
      <c r="D9" s="586">
        <v>7006196</v>
      </c>
      <c r="E9" s="558" t="s">
        <v>2029</v>
      </c>
      <c r="F9" s="558">
        <v>12</v>
      </c>
      <c r="G9" s="558">
        <v>10</v>
      </c>
      <c r="H9" s="558">
        <v>8</v>
      </c>
      <c r="I9" s="558">
        <v>8</v>
      </c>
      <c r="K9" s="595">
        <v>0.85</v>
      </c>
      <c r="L9" s="595">
        <v>0.85</v>
      </c>
      <c r="M9" s="595">
        <v>0.85</v>
      </c>
      <c r="N9" s="595">
        <v>0.9</v>
      </c>
      <c r="O9" s="558" t="s">
        <v>2029</v>
      </c>
    </row>
    <row r="10" spans="2:15">
      <c r="C10" s="588">
        <v>7</v>
      </c>
      <c r="D10" s="586">
        <v>5554646.4160613818</v>
      </c>
      <c r="E10" s="558" t="s">
        <v>1887</v>
      </c>
      <c r="F10" s="558">
        <v>10</v>
      </c>
      <c r="G10" s="558">
        <v>8</v>
      </c>
      <c r="H10" s="558">
        <v>8</v>
      </c>
      <c r="I10" s="558">
        <v>5</v>
      </c>
      <c r="K10" s="595">
        <v>0.95</v>
      </c>
      <c r="L10" s="595">
        <v>0.95</v>
      </c>
      <c r="M10" s="595">
        <v>0.95</v>
      </c>
      <c r="N10" s="595">
        <v>1</v>
      </c>
      <c r="O10" s="558" t="s">
        <v>1887</v>
      </c>
    </row>
    <row r="11" spans="2:15">
      <c r="C11" s="588">
        <v>8</v>
      </c>
      <c r="D11" s="586">
        <v>4442097.1999999993</v>
      </c>
      <c r="E11" s="558" t="s">
        <v>1763</v>
      </c>
      <c r="F11" s="558">
        <v>30</v>
      </c>
      <c r="G11" s="558">
        <v>25</v>
      </c>
      <c r="H11" s="558">
        <v>15</v>
      </c>
      <c r="I11" s="558">
        <v>10</v>
      </c>
      <c r="K11" s="595">
        <v>0.85</v>
      </c>
      <c r="L11" s="595">
        <v>0.85</v>
      </c>
      <c r="M11" s="595">
        <v>0.9</v>
      </c>
      <c r="N11" s="595">
        <v>0.9</v>
      </c>
      <c r="O11" s="558" t="s">
        <v>1763</v>
      </c>
    </row>
    <row r="12" spans="2:15">
      <c r="C12" s="588">
        <v>9</v>
      </c>
      <c r="D12" s="586">
        <v>3716711</v>
      </c>
      <c r="E12" t="s">
        <v>2019</v>
      </c>
      <c r="F12" s="558">
        <v>15</v>
      </c>
      <c r="G12" s="558">
        <v>12</v>
      </c>
      <c r="H12" s="558">
        <v>10</v>
      </c>
      <c r="I12" s="558">
        <v>8</v>
      </c>
      <c r="K12" s="595">
        <v>0.85</v>
      </c>
      <c r="L12" s="595">
        <v>0.85</v>
      </c>
      <c r="M12" s="595">
        <v>0.9</v>
      </c>
      <c r="N12" s="595">
        <v>0.9</v>
      </c>
      <c r="O12" s="558" t="s">
        <v>2019</v>
      </c>
    </row>
    <row r="13" spans="2:15">
      <c r="C13" s="588">
        <v>10</v>
      </c>
      <c r="D13" s="586">
        <v>3345816</v>
      </c>
      <c r="E13" s="500" t="s">
        <v>2223</v>
      </c>
      <c r="F13" s="558">
        <v>10</v>
      </c>
      <c r="G13" s="558">
        <v>8</v>
      </c>
      <c r="H13" s="558">
        <v>5</v>
      </c>
      <c r="I13" s="558">
        <v>5</v>
      </c>
      <c r="K13" s="595">
        <v>0.9</v>
      </c>
      <c r="L13" s="595">
        <v>0.9</v>
      </c>
      <c r="M13" s="595">
        <v>0.95</v>
      </c>
      <c r="N13" s="595">
        <v>1</v>
      </c>
      <c r="O13" s="500" t="s">
        <v>2223</v>
      </c>
    </row>
    <row r="14" spans="2:15">
      <c r="C14" s="588">
        <v>11</v>
      </c>
      <c r="D14" s="586">
        <v>3344634</v>
      </c>
      <c r="E14" t="s">
        <v>4003</v>
      </c>
      <c r="F14" s="558">
        <v>0</v>
      </c>
      <c r="G14" s="558">
        <v>0</v>
      </c>
      <c r="H14" s="558">
        <v>0</v>
      </c>
      <c r="I14" s="558">
        <v>0</v>
      </c>
      <c r="K14" s="595">
        <v>1</v>
      </c>
      <c r="L14" s="595">
        <v>1</v>
      </c>
      <c r="M14" s="595">
        <v>1</v>
      </c>
      <c r="N14" s="595">
        <v>1</v>
      </c>
      <c r="O14" s="558" t="s">
        <v>4003</v>
      </c>
    </row>
    <row r="15" spans="2:15">
      <c r="C15" s="588">
        <v>12</v>
      </c>
      <c r="D15" s="586">
        <v>3011782.0042102276</v>
      </c>
      <c r="E15" t="s">
        <v>1939</v>
      </c>
      <c r="F15" s="558">
        <v>20</v>
      </c>
      <c r="G15" s="558">
        <v>15</v>
      </c>
      <c r="H15" s="558">
        <v>15</v>
      </c>
      <c r="I15" s="558">
        <v>10</v>
      </c>
      <c r="K15" s="595">
        <v>1</v>
      </c>
      <c r="L15" s="595">
        <v>1</v>
      </c>
      <c r="M15" s="595">
        <v>1</v>
      </c>
      <c r="N15" s="595">
        <v>1</v>
      </c>
      <c r="O15" s="558" t="s">
        <v>1939</v>
      </c>
    </row>
    <row r="16" spans="2:15">
      <c r="C16" s="588">
        <v>13</v>
      </c>
      <c r="D16" s="586">
        <v>2942416.42</v>
      </c>
      <c r="E16" s="500" t="s">
        <v>1825</v>
      </c>
      <c r="F16" s="558">
        <v>5</v>
      </c>
      <c r="G16" s="558">
        <v>5</v>
      </c>
      <c r="H16" s="558">
        <v>5</v>
      </c>
      <c r="I16" s="558">
        <v>5</v>
      </c>
      <c r="K16" s="595">
        <v>0.98</v>
      </c>
      <c r="L16" s="595">
        <v>0.98</v>
      </c>
      <c r="M16" s="595">
        <v>0.98</v>
      </c>
      <c r="N16" s="595">
        <v>0.98</v>
      </c>
      <c r="O16" s="500" t="s">
        <v>1825</v>
      </c>
    </row>
    <row r="17" spans="3:15">
      <c r="C17" s="588">
        <v>14</v>
      </c>
      <c r="D17" s="586">
        <v>2888888</v>
      </c>
      <c r="E17" t="s">
        <v>1701</v>
      </c>
      <c r="F17" s="558">
        <v>20</v>
      </c>
      <c r="G17" s="558">
        <v>15</v>
      </c>
      <c r="H17" s="558">
        <v>12</v>
      </c>
      <c r="I17" s="558">
        <v>10</v>
      </c>
      <c r="K17" s="595">
        <v>0.9</v>
      </c>
      <c r="L17" s="595">
        <v>0.9</v>
      </c>
      <c r="M17" s="595">
        <v>0.95</v>
      </c>
      <c r="N17" s="595">
        <v>0.95</v>
      </c>
      <c r="O17" s="558" t="s">
        <v>1701</v>
      </c>
    </row>
    <row r="18" spans="3:15">
      <c r="C18" s="588">
        <v>15</v>
      </c>
      <c r="D18" s="586">
        <v>2884984.8668407169</v>
      </c>
      <c r="E18" s="500" t="s">
        <v>1869</v>
      </c>
      <c r="F18" s="558">
        <v>20</v>
      </c>
      <c r="G18" s="558">
        <v>15</v>
      </c>
      <c r="H18" s="558">
        <v>12</v>
      </c>
      <c r="I18" s="558">
        <v>10</v>
      </c>
      <c r="K18" s="595">
        <v>0.9</v>
      </c>
      <c r="L18" s="595">
        <v>0.9</v>
      </c>
      <c r="M18" s="595">
        <v>0.95</v>
      </c>
      <c r="N18" s="595">
        <v>0.95</v>
      </c>
      <c r="O18" s="500" t="s">
        <v>1869</v>
      </c>
    </row>
    <row r="19" spans="3:15">
      <c r="C19" s="588">
        <v>16</v>
      </c>
      <c r="D19" s="586">
        <v>2756396</v>
      </c>
      <c r="E19" t="s">
        <v>2023</v>
      </c>
      <c r="F19" s="558">
        <v>15</v>
      </c>
      <c r="G19" s="558">
        <v>15</v>
      </c>
      <c r="H19" s="558">
        <v>10</v>
      </c>
      <c r="I19" s="558">
        <v>8</v>
      </c>
      <c r="K19" s="595">
        <v>0.9</v>
      </c>
      <c r="L19" s="595">
        <v>0.9</v>
      </c>
      <c r="M19" s="595">
        <v>0.95</v>
      </c>
      <c r="N19" s="595">
        <v>0.95</v>
      </c>
      <c r="O19" s="558" t="s">
        <v>2023</v>
      </c>
    </row>
    <row r="20" spans="3:15">
      <c r="C20" s="588">
        <v>17</v>
      </c>
      <c r="D20" s="586">
        <v>2069690</v>
      </c>
      <c r="E20" s="500" t="s">
        <v>1747</v>
      </c>
      <c r="F20" s="558">
        <v>20</v>
      </c>
      <c r="G20" s="558">
        <v>20</v>
      </c>
      <c r="H20" s="558">
        <v>15</v>
      </c>
      <c r="I20" s="558">
        <v>15</v>
      </c>
      <c r="K20" s="595">
        <v>0.85</v>
      </c>
      <c r="L20" s="595">
        <v>0.85</v>
      </c>
      <c r="M20" s="595">
        <v>0.85</v>
      </c>
      <c r="N20" s="595">
        <v>0.85</v>
      </c>
      <c r="O20" s="500" t="s">
        <v>1747</v>
      </c>
    </row>
    <row r="21" spans="3:15">
      <c r="C21" s="588">
        <v>18</v>
      </c>
      <c r="D21" s="586">
        <v>1562205</v>
      </c>
      <c r="E21" t="s">
        <v>2025</v>
      </c>
      <c r="F21" s="558">
        <v>20</v>
      </c>
      <c r="G21" s="558">
        <v>15</v>
      </c>
      <c r="H21" s="558">
        <v>12</v>
      </c>
      <c r="I21" s="558">
        <v>10</v>
      </c>
      <c r="K21" s="595">
        <v>0.85</v>
      </c>
      <c r="L21" s="595">
        <v>0.85</v>
      </c>
      <c r="M21" s="595">
        <v>0.9</v>
      </c>
      <c r="N21" s="595">
        <v>0.9</v>
      </c>
      <c r="O21" s="558" t="s">
        <v>2025</v>
      </c>
    </row>
    <row r="22" spans="3:15">
      <c r="C22" s="588">
        <v>19</v>
      </c>
      <c r="D22" s="586">
        <v>1249614</v>
      </c>
      <c r="E22" t="s">
        <v>1997</v>
      </c>
      <c r="F22" s="558">
        <v>10</v>
      </c>
      <c r="G22" s="558">
        <v>10</v>
      </c>
      <c r="H22" s="558">
        <v>8</v>
      </c>
      <c r="I22" s="558">
        <v>8</v>
      </c>
      <c r="K22" s="595">
        <v>0.9</v>
      </c>
      <c r="L22" s="595">
        <v>0.9</v>
      </c>
      <c r="M22" s="595">
        <v>0.95</v>
      </c>
      <c r="N22" s="595">
        <v>0.95</v>
      </c>
      <c r="O22" s="558" t="s">
        <v>1997</v>
      </c>
    </row>
    <row r="23" spans="3:15">
      <c r="C23" s="588">
        <v>20</v>
      </c>
      <c r="D23" s="586">
        <v>1242450.2450928553</v>
      </c>
      <c r="E23" s="500" t="s">
        <v>1843</v>
      </c>
      <c r="F23" s="558">
        <v>8</v>
      </c>
      <c r="G23" s="558">
        <v>8</v>
      </c>
      <c r="H23" s="558">
        <v>8</v>
      </c>
      <c r="I23" s="558">
        <v>8</v>
      </c>
      <c r="K23" s="595">
        <v>0.9</v>
      </c>
      <c r="L23" s="595">
        <v>0.9</v>
      </c>
      <c r="M23" s="595">
        <v>0.9</v>
      </c>
      <c r="N23" s="595">
        <v>0.9</v>
      </c>
      <c r="O23" s="500" t="s">
        <v>1843</v>
      </c>
    </row>
    <row r="24" spans="3:15">
      <c r="C24" s="588">
        <v>21</v>
      </c>
      <c r="D24" s="586">
        <v>999065</v>
      </c>
      <c r="E24" t="s">
        <v>1999</v>
      </c>
      <c r="F24" s="558">
        <v>20</v>
      </c>
      <c r="G24" s="558">
        <v>15</v>
      </c>
      <c r="H24" s="558">
        <v>12</v>
      </c>
      <c r="I24" s="558">
        <v>10</v>
      </c>
      <c r="K24" s="595">
        <v>0.9</v>
      </c>
      <c r="L24" s="595">
        <v>0.9</v>
      </c>
      <c r="M24" s="595">
        <v>0.9</v>
      </c>
      <c r="N24" s="595">
        <v>0.9</v>
      </c>
      <c r="O24" s="558" t="s">
        <v>1999</v>
      </c>
    </row>
    <row r="25" spans="3:15">
      <c r="C25" s="588">
        <v>22</v>
      </c>
      <c r="D25" s="586">
        <v>985529</v>
      </c>
      <c r="E25" t="s">
        <v>1523</v>
      </c>
      <c r="F25" s="558">
        <v>10</v>
      </c>
      <c r="G25" s="558">
        <v>8</v>
      </c>
      <c r="H25" s="558">
        <v>5</v>
      </c>
      <c r="I25" s="558">
        <v>5</v>
      </c>
      <c r="K25" s="595">
        <v>1</v>
      </c>
      <c r="L25" s="595">
        <v>1</v>
      </c>
      <c r="M25" s="595">
        <v>1</v>
      </c>
      <c r="N25" s="595">
        <v>1</v>
      </c>
      <c r="O25" s="558" t="s">
        <v>1523</v>
      </c>
    </row>
    <row r="26" spans="3:15">
      <c r="C26" s="588">
        <v>23</v>
      </c>
      <c r="D26" s="586">
        <v>607800.92159237305</v>
      </c>
      <c r="E26" t="s">
        <v>1863</v>
      </c>
      <c r="F26" s="558">
        <v>5</v>
      </c>
      <c r="G26" s="558">
        <v>5</v>
      </c>
      <c r="H26" s="558">
        <v>5</v>
      </c>
      <c r="I26" s="558">
        <v>5</v>
      </c>
      <c r="K26" s="595">
        <v>0.98</v>
      </c>
      <c r="L26" s="595">
        <v>0.98</v>
      </c>
      <c r="M26" s="595">
        <v>0.98</v>
      </c>
      <c r="N26" s="595">
        <v>0.98</v>
      </c>
      <c r="O26" s="558" t="s">
        <v>1863</v>
      </c>
    </row>
    <row r="27" spans="3:15">
      <c r="C27" s="588">
        <v>24</v>
      </c>
      <c r="D27" s="586">
        <v>607279</v>
      </c>
      <c r="E27" t="s">
        <v>1827</v>
      </c>
      <c r="F27" s="558">
        <v>5</v>
      </c>
      <c r="G27" s="558">
        <v>5</v>
      </c>
      <c r="H27" s="558">
        <v>5</v>
      </c>
      <c r="I27" s="558">
        <v>5</v>
      </c>
      <c r="K27" s="595">
        <v>0.98</v>
      </c>
      <c r="L27" s="595">
        <v>0.98</v>
      </c>
      <c r="M27" s="595">
        <v>0.98</v>
      </c>
      <c r="N27" s="595">
        <v>0.98</v>
      </c>
      <c r="O27" s="558" t="s">
        <v>1827</v>
      </c>
    </row>
    <row r="28" spans="3:15">
      <c r="C28" s="588">
        <v>25</v>
      </c>
      <c r="D28" s="586">
        <v>419233</v>
      </c>
      <c r="E28" t="s">
        <v>1795</v>
      </c>
      <c r="F28" s="558">
        <v>20</v>
      </c>
      <c r="G28" s="558">
        <v>15</v>
      </c>
      <c r="H28" s="558">
        <v>15</v>
      </c>
      <c r="I28" s="558">
        <v>10</v>
      </c>
      <c r="K28" s="595">
        <v>0.85</v>
      </c>
      <c r="L28" s="595">
        <v>0.85</v>
      </c>
      <c r="M28" s="595">
        <v>0.85</v>
      </c>
      <c r="N28" s="595">
        <v>0.85</v>
      </c>
      <c r="O28" s="558" t="s">
        <v>1795</v>
      </c>
    </row>
    <row r="29" spans="3:15">
      <c r="C29" s="588">
        <v>26</v>
      </c>
      <c r="D29" s="586">
        <v>347870.30381272675</v>
      </c>
      <c r="E29" t="s">
        <v>1833</v>
      </c>
      <c r="F29" s="558">
        <v>5</v>
      </c>
      <c r="G29" s="558">
        <v>5</v>
      </c>
      <c r="H29" s="558">
        <v>5</v>
      </c>
      <c r="I29" s="558">
        <v>5</v>
      </c>
      <c r="K29" s="595">
        <v>0.9</v>
      </c>
      <c r="L29" s="595">
        <v>0.9</v>
      </c>
      <c r="M29" s="595">
        <v>0.95</v>
      </c>
      <c r="N29" s="595">
        <v>0.95</v>
      </c>
      <c r="O29" s="558" t="s">
        <v>1833</v>
      </c>
    </row>
    <row r="30" spans="3:15">
      <c r="C30" s="588">
        <v>27</v>
      </c>
      <c r="D30" s="586">
        <v>265140</v>
      </c>
      <c r="E30" t="s">
        <v>1821</v>
      </c>
      <c r="F30" s="558">
        <v>12</v>
      </c>
      <c r="G30" s="558">
        <v>12</v>
      </c>
      <c r="H30" s="558">
        <v>12</v>
      </c>
      <c r="I30" s="558">
        <v>8</v>
      </c>
      <c r="K30" s="595">
        <v>0.9</v>
      </c>
      <c r="L30" s="595">
        <v>0.9</v>
      </c>
      <c r="M30" s="595">
        <v>0.95</v>
      </c>
      <c r="N30" s="595">
        <v>0.95</v>
      </c>
      <c r="O30" s="558" t="s">
        <v>1821</v>
      </c>
    </row>
    <row r="31" spans="3:15">
      <c r="C31" s="588">
        <v>28</v>
      </c>
      <c r="D31" s="586">
        <v>260711</v>
      </c>
      <c r="E31" t="s">
        <v>2065</v>
      </c>
      <c r="F31" s="558">
        <v>12</v>
      </c>
      <c r="G31" s="558">
        <v>12</v>
      </c>
      <c r="H31" s="558">
        <v>8</v>
      </c>
      <c r="I31" s="558">
        <v>8</v>
      </c>
      <c r="K31" s="595">
        <v>0.9</v>
      </c>
      <c r="L31" s="595">
        <v>0.9</v>
      </c>
      <c r="M31" s="595">
        <v>0.9</v>
      </c>
      <c r="N31" s="595">
        <v>0.9</v>
      </c>
      <c r="O31" s="558" t="s">
        <v>2065</v>
      </c>
    </row>
    <row r="32" spans="3:15">
      <c r="C32" s="588">
        <v>29</v>
      </c>
      <c r="D32" s="586">
        <v>182697</v>
      </c>
      <c r="E32" t="s">
        <v>2051</v>
      </c>
      <c r="F32" s="558">
        <v>5</v>
      </c>
      <c r="G32" s="558">
        <v>5</v>
      </c>
      <c r="H32" s="558">
        <v>5</v>
      </c>
      <c r="I32" s="558">
        <v>5</v>
      </c>
      <c r="K32" s="595">
        <v>0.95</v>
      </c>
      <c r="L32" s="595">
        <v>0.95</v>
      </c>
      <c r="M32" s="595">
        <v>0.95</v>
      </c>
      <c r="N32" s="595">
        <v>0.95</v>
      </c>
      <c r="O32" s="558" t="s">
        <v>2051</v>
      </c>
    </row>
    <row r="33" spans="3:15">
      <c r="C33" s="588">
        <v>30</v>
      </c>
      <c r="D33" s="586">
        <v>174798</v>
      </c>
      <c r="E33" t="s">
        <v>1975</v>
      </c>
      <c r="F33" s="558">
        <v>8</v>
      </c>
      <c r="G33" s="558">
        <v>8</v>
      </c>
      <c r="H33" s="558">
        <v>8</v>
      </c>
      <c r="I33" s="558">
        <v>8</v>
      </c>
      <c r="K33" s="595">
        <v>0.9</v>
      </c>
      <c r="L33" s="595">
        <v>0.9</v>
      </c>
      <c r="M33" s="595">
        <v>0.9</v>
      </c>
      <c r="N33" s="595">
        <v>0.9</v>
      </c>
      <c r="O33" s="558" t="s">
        <v>1975</v>
      </c>
    </row>
    <row r="34" spans="3:15">
      <c r="C34" s="588">
        <v>31</v>
      </c>
      <c r="D34" s="586">
        <v>136804</v>
      </c>
      <c r="E34" t="s">
        <v>1963</v>
      </c>
      <c r="F34" s="558">
        <v>8</v>
      </c>
      <c r="G34" s="558">
        <v>8</v>
      </c>
      <c r="H34" s="558">
        <v>8</v>
      </c>
      <c r="I34" s="558">
        <v>8</v>
      </c>
      <c r="K34" s="595">
        <v>1</v>
      </c>
      <c r="L34" s="595">
        <v>1</v>
      </c>
      <c r="M34" s="595">
        <v>1</v>
      </c>
      <c r="N34" s="595">
        <v>1</v>
      </c>
      <c r="O34" s="558" t="s">
        <v>1963</v>
      </c>
    </row>
    <row r="35" spans="3:15">
      <c r="C35" s="588">
        <v>32</v>
      </c>
      <c r="D35" s="586">
        <v>101200</v>
      </c>
      <c r="E35" t="s">
        <v>1955</v>
      </c>
      <c r="F35" s="558">
        <v>8</v>
      </c>
      <c r="G35" s="558">
        <v>8</v>
      </c>
      <c r="H35" s="558">
        <v>8</v>
      </c>
      <c r="I35" s="558">
        <v>8</v>
      </c>
      <c r="K35" s="595">
        <v>0.95</v>
      </c>
      <c r="L35" s="595">
        <v>0.95</v>
      </c>
      <c r="M35" s="595">
        <v>0.95</v>
      </c>
      <c r="N35" s="595">
        <v>0.95</v>
      </c>
      <c r="O35" s="558" t="s">
        <v>1955</v>
      </c>
    </row>
    <row r="36" spans="3:15">
      <c r="C36" s="588">
        <v>33</v>
      </c>
      <c r="D36" s="586">
        <v>77313</v>
      </c>
      <c r="E36" t="s">
        <v>1179</v>
      </c>
      <c r="F36" s="558">
        <v>5</v>
      </c>
      <c r="G36" s="558">
        <v>5</v>
      </c>
      <c r="H36" s="558">
        <v>5</v>
      </c>
      <c r="I36" s="558">
        <v>5</v>
      </c>
      <c r="K36" s="595">
        <v>0.95</v>
      </c>
      <c r="L36" s="595">
        <v>0.95</v>
      </c>
      <c r="M36" s="595">
        <v>1</v>
      </c>
      <c r="N36" s="595">
        <v>1</v>
      </c>
      <c r="O36" s="558" t="s">
        <v>1179</v>
      </c>
    </row>
    <row r="37" spans="3:15">
      <c r="C37" s="588">
        <v>34</v>
      </c>
      <c r="D37" s="586">
        <v>72587.46420175831</v>
      </c>
      <c r="E37" t="s">
        <v>1841</v>
      </c>
      <c r="F37" s="558">
        <v>8</v>
      </c>
      <c r="G37" s="558">
        <v>8</v>
      </c>
      <c r="H37" s="558">
        <v>8</v>
      </c>
      <c r="I37" s="558">
        <v>5</v>
      </c>
      <c r="K37" s="595">
        <v>0.9</v>
      </c>
      <c r="L37" s="595">
        <v>0.9</v>
      </c>
      <c r="M37" s="595">
        <v>0.95</v>
      </c>
      <c r="N37" s="595">
        <v>0.95</v>
      </c>
      <c r="O37" s="558" t="s">
        <v>1841</v>
      </c>
    </row>
    <row r="38" spans="3:15">
      <c r="C38" s="588">
        <v>35</v>
      </c>
      <c r="D38" s="586">
        <v>5532.9168833788544</v>
      </c>
      <c r="E38" t="s">
        <v>1835</v>
      </c>
      <c r="F38" s="558">
        <v>4</v>
      </c>
      <c r="G38" s="558">
        <v>4</v>
      </c>
      <c r="H38" s="558">
        <v>4</v>
      </c>
      <c r="I38" s="558">
        <v>4</v>
      </c>
      <c r="K38" s="595">
        <v>1</v>
      </c>
      <c r="L38" s="595">
        <v>1</v>
      </c>
      <c r="M38" s="595">
        <v>1</v>
      </c>
      <c r="N38" s="595">
        <v>1</v>
      </c>
      <c r="O38" s="558" t="s">
        <v>1835</v>
      </c>
    </row>
    <row r="39" spans="3:15">
      <c r="C39" s="588">
        <v>36</v>
      </c>
      <c r="D39" s="586">
        <v>5000</v>
      </c>
      <c r="E39" s="500" t="s">
        <v>1889</v>
      </c>
      <c r="F39" s="558">
        <v>5</v>
      </c>
      <c r="G39" s="558">
        <v>5</v>
      </c>
      <c r="H39" s="558">
        <v>5</v>
      </c>
      <c r="I39" s="558">
        <v>5</v>
      </c>
      <c r="K39" s="595">
        <v>0.95</v>
      </c>
      <c r="L39" s="595">
        <v>0.95</v>
      </c>
      <c r="M39" s="595">
        <v>0.95</v>
      </c>
      <c r="N39" s="595">
        <v>0.95</v>
      </c>
      <c r="O39" s="500" t="s">
        <v>1889</v>
      </c>
    </row>
    <row r="40" spans="3:15">
      <c r="C40" s="588">
        <v>37</v>
      </c>
      <c r="D40" s="586">
        <v>1947</v>
      </c>
      <c r="E40" t="s">
        <v>1917</v>
      </c>
      <c r="F40" s="558">
        <v>5</v>
      </c>
      <c r="G40" s="558">
        <v>5</v>
      </c>
      <c r="H40" s="558">
        <v>5</v>
      </c>
      <c r="I40" s="558">
        <v>5</v>
      </c>
      <c r="K40" s="595">
        <v>0.95</v>
      </c>
      <c r="L40" s="595">
        <v>0.95</v>
      </c>
      <c r="M40" s="595">
        <v>0.95</v>
      </c>
      <c r="N40" s="595">
        <v>0.95</v>
      </c>
      <c r="O40" s="558" t="s">
        <v>1917</v>
      </c>
    </row>
  </sheetData>
  <autoFilter ref="E3"/>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38"/>
  <sheetViews>
    <sheetView workbookViewId="0">
      <pane xSplit="2" ySplit="9" topLeftCell="G10" activePane="bottomRight" state="frozen"/>
      <selection pane="topRight" activeCell="C1" sqref="C1"/>
      <selection pane="bottomLeft" activeCell="A11" sqref="A11"/>
      <selection pane="bottomRight" activeCell="Q20" sqref="Q14:Q20"/>
    </sheetView>
  </sheetViews>
  <sheetFormatPr defaultRowHeight="12.75"/>
  <cols>
    <col min="1" max="1" width="3.42578125" style="130" customWidth="1"/>
    <col min="2" max="2" width="34.28515625" style="130" customWidth="1"/>
    <col min="3" max="3" width="13.28515625" style="132" customWidth="1"/>
    <col min="4" max="4" width="13.7109375" style="132" customWidth="1"/>
    <col min="5" max="5" width="17.7109375" style="132" customWidth="1"/>
    <col min="6" max="6" width="14.7109375" style="132" customWidth="1"/>
    <col min="7" max="8" width="14.5703125" style="132" customWidth="1"/>
    <col min="9" max="9" width="13.140625" style="176" bestFit="1" customWidth="1"/>
    <col min="10" max="10" width="16.42578125" style="176" hidden="1" customWidth="1"/>
    <col min="11" max="11" width="14" style="132" hidden="1" customWidth="1"/>
    <col min="12" max="12" width="18.42578125" style="132" hidden="1" customWidth="1"/>
    <col min="13" max="13" width="11.85546875" style="132" hidden="1" customWidth="1"/>
    <col min="14" max="14" width="14.42578125" style="132" hidden="1" customWidth="1"/>
    <col min="15" max="15" width="17.7109375" style="132" hidden="1" customWidth="1"/>
    <col min="16" max="16" width="13.140625" style="132" hidden="1" customWidth="1"/>
    <col min="17" max="17" width="13.140625" style="132" bestFit="1" customWidth="1"/>
    <col min="18" max="18" width="13.140625" style="132" customWidth="1"/>
    <col min="19" max="19" width="16" style="389" bestFit="1" customWidth="1"/>
    <col min="20" max="20" width="12.28515625" style="130" bestFit="1" customWidth="1"/>
    <col min="21" max="21" width="13.5703125" style="176" bestFit="1" customWidth="1"/>
    <col min="22" max="22" width="10.85546875" style="130" bestFit="1" customWidth="1"/>
    <col min="23" max="256" width="9.140625" style="130"/>
    <col min="257" max="257" width="38.7109375" style="130" bestFit="1" customWidth="1"/>
    <col min="258" max="258" width="16.28515625" style="130" customWidth="1"/>
    <col min="259" max="259" width="15.42578125" style="130" customWidth="1"/>
    <col min="260" max="260" width="20.140625" style="130" customWidth="1"/>
    <col min="261" max="262" width="15" style="130" bestFit="1" customWidth="1"/>
    <col min="263" max="263" width="17" style="130" customWidth="1"/>
    <col min="264" max="264" width="14" style="130" bestFit="1" customWidth="1"/>
    <col min="265" max="265" width="14" style="130" customWidth="1"/>
    <col min="266" max="266" width="18.42578125" style="130" customWidth="1"/>
    <col min="267" max="267" width="14" style="130" customWidth="1"/>
    <col min="268" max="268" width="13.85546875" style="130" customWidth="1"/>
    <col min="269" max="269" width="14" style="130" bestFit="1" customWidth="1"/>
    <col min="270" max="270" width="15.28515625" style="130" customWidth="1"/>
    <col min="271" max="271" width="16.5703125" style="130" customWidth="1"/>
    <col min="272" max="272" width="16.140625" style="130" customWidth="1"/>
    <col min="273" max="273" width="11.28515625" style="130" bestFit="1" customWidth="1"/>
    <col min="274" max="274" width="12.85546875" style="130" bestFit="1" customWidth="1"/>
    <col min="275" max="512" width="9.140625" style="130"/>
    <col min="513" max="513" width="38.7109375" style="130" bestFit="1" customWidth="1"/>
    <col min="514" max="514" width="16.28515625" style="130" customWidth="1"/>
    <col min="515" max="515" width="15.42578125" style="130" customWidth="1"/>
    <col min="516" max="516" width="20.140625" style="130" customWidth="1"/>
    <col min="517" max="518" width="15" style="130" bestFit="1" customWidth="1"/>
    <col min="519" max="519" width="17" style="130" customWidth="1"/>
    <col min="520" max="520" width="14" style="130" bestFit="1" customWidth="1"/>
    <col min="521" max="521" width="14" style="130" customWidth="1"/>
    <col min="522" max="522" width="18.42578125" style="130" customWidth="1"/>
    <col min="523" max="523" width="14" style="130" customWidth="1"/>
    <col min="524" max="524" width="13.85546875" style="130" customWidth="1"/>
    <col min="525" max="525" width="14" style="130" bestFit="1" customWidth="1"/>
    <col min="526" max="526" width="15.28515625" style="130" customWidth="1"/>
    <col min="527" max="527" width="16.5703125" style="130" customWidth="1"/>
    <col min="528" max="528" width="16.140625" style="130" customWidth="1"/>
    <col min="529" max="529" width="11.28515625" style="130" bestFit="1" customWidth="1"/>
    <col min="530" max="530" width="12.85546875" style="130" bestFit="1" customWidth="1"/>
    <col min="531" max="768" width="9.140625" style="130"/>
    <col min="769" max="769" width="38.7109375" style="130" bestFit="1" customWidth="1"/>
    <col min="770" max="770" width="16.28515625" style="130" customWidth="1"/>
    <col min="771" max="771" width="15.42578125" style="130" customWidth="1"/>
    <col min="772" max="772" width="20.140625" style="130" customWidth="1"/>
    <col min="773" max="774" width="15" style="130" bestFit="1" customWidth="1"/>
    <col min="775" max="775" width="17" style="130" customWidth="1"/>
    <col min="776" max="776" width="14" style="130" bestFit="1" customWidth="1"/>
    <col min="777" max="777" width="14" style="130" customWidth="1"/>
    <col min="778" max="778" width="18.42578125" style="130" customWidth="1"/>
    <col min="779" max="779" width="14" style="130" customWidth="1"/>
    <col min="780" max="780" width="13.85546875" style="130" customWidth="1"/>
    <col min="781" max="781" width="14" style="130" bestFit="1" customWidth="1"/>
    <col min="782" max="782" width="15.28515625" style="130" customWidth="1"/>
    <col min="783" max="783" width="16.5703125" style="130" customWidth="1"/>
    <col min="784" max="784" width="16.140625" style="130" customWidth="1"/>
    <col min="785" max="785" width="11.28515625" style="130" bestFit="1" customWidth="1"/>
    <col min="786" max="786" width="12.85546875" style="130" bestFit="1" customWidth="1"/>
    <col min="787" max="1024" width="9.140625" style="130"/>
    <col min="1025" max="1025" width="38.7109375" style="130" bestFit="1" customWidth="1"/>
    <col min="1026" max="1026" width="16.28515625" style="130" customWidth="1"/>
    <col min="1027" max="1027" width="15.42578125" style="130" customWidth="1"/>
    <col min="1028" max="1028" width="20.140625" style="130" customWidth="1"/>
    <col min="1029" max="1030" width="15" style="130" bestFit="1" customWidth="1"/>
    <col min="1031" max="1031" width="17" style="130" customWidth="1"/>
    <col min="1032" max="1032" width="14" style="130" bestFit="1" customWidth="1"/>
    <col min="1033" max="1033" width="14" style="130" customWidth="1"/>
    <col min="1034" max="1034" width="18.42578125" style="130" customWidth="1"/>
    <col min="1035" max="1035" width="14" style="130" customWidth="1"/>
    <col min="1036" max="1036" width="13.85546875" style="130" customWidth="1"/>
    <col min="1037" max="1037" width="14" style="130" bestFit="1" customWidth="1"/>
    <col min="1038" max="1038" width="15.28515625" style="130" customWidth="1"/>
    <col min="1039" max="1039" width="16.5703125" style="130" customWidth="1"/>
    <col min="1040" max="1040" width="16.140625" style="130" customWidth="1"/>
    <col min="1041" max="1041" width="11.28515625" style="130" bestFit="1" customWidth="1"/>
    <col min="1042" max="1042" width="12.85546875" style="130" bestFit="1" customWidth="1"/>
    <col min="1043" max="1280" width="9.140625" style="130"/>
    <col min="1281" max="1281" width="38.7109375" style="130" bestFit="1" customWidth="1"/>
    <col min="1282" max="1282" width="16.28515625" style="130" customWidth="1"/>
    <col min="1283" max="1283" width="15.42578125" style="130" customWidth="1"/>
    <col min="1284" max="1284" width="20.140625" style="130" customWidth="1"/>
    <col min="1285" max="1286" width="15" style="130" bestFit="1" customWidth="1"/>
    <col min="1287" max="1287" width="17" style="130" customWidth="1"/>
    <col min="1288" max="1288" width="14" style="130" bestFit="1" customWidth="1"/>
    <col min="1289" max="1289" width="14" style="130" customWidth="1"/>
    <col min="1290" max="1290" width="18.42578125" style="130" customWidth="1"/>
    <col min="1291" max="1291" width="14" style="130" customWidth="1"/>
    <col min="1292" max="1292" width="13.85546875" style="130" customWidth="1"/>
    <col min="1293" max="1293" width="14" style="130" bestFit="1" customWidth="1"/>
    <col min="1294" max="1294" width="15.28515625" style="130" customWidth="1"/>
    <col min="1295" max="1295" width="16.5703125" style="130" customWidth="1"/>
    <col min="1296" max="1296" width="16.140625" style="130" customWidth="1"/>
    <col min="1297" max="1297" width="11.28515625" style="130" bestFit="1" customWidth="1"/>
    <col min="1298" max="1298" width="12.85546875" style="130" bestFit="1" customWidth="1"/>
    <col min="1299" max="1536" width="9.140625" style="130"/>
    <col min="1537" max="1537" width="38.7109375" style="130" bestFit="1" customWidth="1"/>
    <col min="1538" max="1538" width="16.28515625" style="130" customWidth="1"/>
    <col min="1539" max="1539" width="15.42578125" style="130" customWidth="1"/>
    <col min="1540" max="1540" width="20.140625" style="130" customWidth="1"/>
    <col min="1541" max="1542" width="15" style="130" bestFit="1" customWidth="1"/>
    <col min="1543" max="1543" width="17" style="130" customWidth="1"/>
    <col min="1544" max="1544" width="14" style="130" bestFit="1" customWidth="1"/>
    <col min="1545" max="1545" width="14" style="130" customWidth="1"/>
    <col min="1546" max="1546" width="18.42578125" style="130" customWidth="1"/>
    <col min="1547" max="1547" width="14" style="130" customWidth="1"/>
    <col min="1548" max="1548" width="13.85546875" style="130" customWidth="1"/>
    <col min="1549" max="1549" width="14" style="130" bestFit="1" customWidth="1"/>
    <col min="1550" max="1550" width="15.28515625" style="130" customWidth="1"/>
    <col min="1551" max="1551" width="16.5703125" style="130" customWidth="1"/>
    <col min="1552" max="1552" width="16.140625" style="130" customWidth="1"/>
    <col min="1553" max="1553" width="11.28515625" style="130" bestFit="1" customWidth="1"/>
    <col min="1554" max="1554" width="12.85546875" style="130" bestFit="1" customWidth="1"/>
    <col min="1555" max="1792" width="9.140625" style="130"/>
    <col min="1793" max="1793" width="38.7109375" style="130" bestFit="1" customWidth="1"/>
    <col min="1794" max="1794" width="16.28515625" style="130" customWidth="1"/>
    <col min="1795" max="1795" width="15.42578125" style="130" customWidth="1"/>
    <col min="1796" max="1796" width="20.140625" style="130" customWidth="1"/>
    <col min="1797" max="1798" width="15" style="130" bestFit="1" customWidth="1"/>
    <col min="1799" max="1799" width="17" style="130" customWidth="1"/>
    <col min="1800" max="1800" width="14" style="130" bestFit="1" customWidth="1"/>
    <col min="1801" max="1801" width="14" style="130" customWidth="1"/>
    <col min="1802" max="1802" width="18.42578125" style="130" customWidth="1"/>
    <col min="1803" max="1803" width="14" style="130" customWidth="1"/>
    <col min="1804" max="1804" width="13.85546875" style="130" customWidth="1"/>
    <col min="1805" max="1805" width="14" style="130" bestFit="1" customWidth="1"/>
    <col min="1806" max="1806" width="15.28515625" style="130" customWidth="1"/>
    <col min="1807" max="1807" width="16.5703125" style="130" customWidth="1"/>
    <col min="1808" max="1808" width="16.140625" style="130" customWidth="1"/>
    <col min="1809" max="1809" width="11.28515625" style="130" bestFit="1" customWidth="1"/>
    <col min="1810" max="1810" width="12.85546875" style="130" bestFit="1" customWidth="1"/>
    <col min="1811" max="2048" width="9.140625" style="130"/>
    <col min="2049" max="2049" width="38.7109375" style="130" bestFit="1" customWidth="1"/>
    <col min="2050" max="2050" width="16.28515625" style="130" customWidth="1"/>
    <col min="2051" max="2051" width="15.42578125" style="130" customWidth="1"/>
    <col min="2052" max="2052" width="20.140625" style="130" customWidth="1"/>
    <col min="2053" max="2054" width="15" style="130" bestFit="1" customWidth="1"/>
    <col min="2055" max="2055" width="17" style="130" customWidth="1"/>
    <col min="2056" max="2056" width="14" style="130" bestFit="1" customWidth="1"/>
    <col min="2057" max="2057" width="14" style="130" customWidth="1"/>
    <col min="2058" max="2058" width="18.42578125" style="130" customWidth="1"/>
    <col min="2059" max="2059" width="14" style="130" customWidth="1"/>
    <col min="2060" max="2060" width="13.85546875" style="130" customWidth="1"/>
    <col min="2061" max="2061" width="14" style="130" bestFit="1" customWidth="1"/>
    <col min="2062" max="2062" width="15.28515625" style="130" customWidth="1"/>
    <col min="2063" max="2063" width="16.5703125" style="130" customWidth="1"/>
    <col min="2064" max="2064" width="16.140625" style="130" customWidth="1"/>
    <col min="2065" max="2065" width="11.28515625" style="130" bestFit="1" customWidth="1"/>
    <col min="2066" max="2066" width="12.85546875" style="130" bestFit="1" customWidth="1"/>
    <col min="2067" max="2304" width="9.140625" style="130"/>
    <col min="2305" max="2305" width="38.7109375" style="130" bestFit="1" customWidth="1"/>
    <col min="2306" max="2306" width="16.28515625" style="130" customWidth="1"/>
    <col min="2307" max="2307" width="15.42578125" style="130" customWidth="1"/>
    <col min="2308" max="2308" width="20.140625" style="130" customWidth="1"/>
    <col min="2309" max="2310" width="15" style="130" bestFit="1" customWidth="1"/>
    <col min="2311" max="2311" width="17" style="130" customWidth="1"/>
    <col min="2312" max="2312" width="14" style="130" bestFit="1" customWidth="1"/>
    <col min="2313" max="2313" width="14" style="130" customWidth="1"/>
    <col min="2314" max="2314" width="18.42578125" style="130" customWidth="1"/>
    <col min="2315" max="2315" width="14" style="130" customWidth="1"/>
    <col min="2316" max="2316" width="13.85546875" style="130" customWidth="1"/>
    <col min="2317" max="2317" width="14" style="130" bestFit="1" customWidth="1"/>
    <col min="2318" max="2318" width="15.28515625" style="130" customWidth="1"/>
    <col min="2319" max="2319" width="16.5703125" style="130" customWidth="1"/>
    <col min="2320" max="2320" width="16.140625" style="130" customWidth="1"/>
    <col min="2321" max="2321" width="11.28515625" style="130" bestFit="1" customWidth="1"/>
    <col min="2322" max="2322" width="12.85546875" style="130" bestFit="1" customWidth="1"/>
    <col min="2323" max="2560" width="9.140625" style="130"/>
    <col min="2561" max="2561" width="38.7109375" style="130" bestFit="1" customWidth="1"/>
    <col min="2562" max="2562" width="16.28515625" style="130" customWidth="1"/>
    <col min="2563" max="2563" width="15.42578125" style="130" customWidth="1"/>
    <col min="2564" max="2564" width="20.140625" style="130" customWidth="1"/>
    <col min="2565" max="2566" width="15" style="130" bestFit="1" customWidth="1"/>
    <col min="2567" max="2567" width="17" style="130" customWidth="1"/>
    <col min="2568" max="2568" width="14" style="130" bestFit="1" customWidth="1"/>
    <col min="2569" max="2569" width="14" style="130" customWidth="1"/>
    <col min="2570" max="2570" width="18.42578125" style="130" customWidth="1"/>
    <col min="2571" max="2571" width="14" style="130" customWidth="1"/>
    <col min="2572" max="2572" width="13.85546875" style="130" customWidth="1"/>
    <col min="2573" max="2573" width="14" style="130" bestFit="1" customWidth="1"/>
    <col min="2574" max="2574" width="15.28515625" style="130" customWidth="1"/>
    <col min="2575" max="2575" width="16.5703125" style="130" customWidth="1"/>
    <col min="2576" max="2576" width="16.140625" style="130" customWidth="1"/>
    <col min="2577" max="2577" width="11.28515625" style="130" bestFit="1" customWidth="1"/>
    <col min="2578" max="2578" width="12.85546875" style="130" bestFit="1" customWidth="1"/>
    <col min="2579" max="2816" width="9.140625" style="130"/>
    <col min="2817" max="2817" width="38.7109375" style="130" bestFit="1" customWidth="1"/>
    <col min="2818" max="2818" width="16.28515625" style="130" customWidth="1"/>
    <col min="2819" max="2819" width="15.42578125" style="130" customWidth="1"/>
    <col min="2820" max="2820" width="20.140625" style="130" customWidth="1"/>
    <col min="2821" max="2822" width="15" style="130" bestFit="1" customWidth="1"/>
    <col min="2823" max="2823" width="17" style="130" customWidth="1"/>
    <col min="2824" max="2824" width="14" style="130" bestFit="1" customWidth="1"/>
    <col min="2825" max="2825" width="14" style="130" customWidth="1"/>
    <col min="2826" max="2826" width="18.42578125" style="130" customWidth="1"/>
    <col min="2827" max="2827" width="14" style="130" customWidth="1"/>
    <col min="2828" max="2828" width="13.85546875" style="130" customWidth="1"/>
    <col min="2829" max="2829" width="14" style="130" bestFit="1" customWidth="1"/>
    <col min="2830" max="2830" width="15.28515625" style="130" customWidth="1"/>
    <col min="2831" max="2831" width="16.5703125" style="130" customWidth="1"/>
    <col min="2832" max="2832" width="16.140625" style="130" customWidth="1"/>
    <col min="2833" max="2833" width="11.28515625" style="130" bestFit="1" customWidth="1"/>
    <col min="2834" max="2834" width="12.85546875" style="130" bestFit="1" customWidth="1"/>
    <col min="2835" max="3072" width="9.140625" style="130"/>
    <col min="3073" max="3073" width="38.7109375" style="130" bestFit="1" customWidth="1"/>
    <col min="3074" max="3074" width="16.28515625" style="130" customWidth="1"/>
    <col min="3075" max="3075" width="15.42578125" style="130" customWidth="1"/>
    <col min="3076" max="3076" width="20.140625" style="130" customWidth="1"/>
    <col min="3077" max="3078" width="15" style="130" bestFit="1" customWidth="1"/>
    <col min="3079" max="3079" width="17" style="130" customWidth="1"/>
    <col min="3080" max="3080" width="14" style="130" bestFit="1" customWidth="1"/>
    <col min="3081" max="3081" width="14" style="130" customWidth="1"/>
    <col min="3082" max="3082" width="18.42578125" style="130" customWidth="1"/>
    <col min="3083" max="3083" width="14" style="130" customWidth="1"/>
    <col min="3084" max="3084" width="13.85546875" style="130" customWidth="1"/>
    <col min="3085" max="3085" width="14" style="130" bestFit="1" customWidth="1"/>
    <col min="3086" max="3086" width="15.28515625" style="130" customWidth="1"/>
    <col min="3087" max="3087" width="16.5703125" style="130" customWidth="1"/>
    <col min="3088" max="3088" width="16.140625" style="130" customWidth="1"/>
    <col min="3089" max="3089" width="11.28515625" style="130" bestFit="1" customWidth="1"/>
    <col min="3090" max="3090" width="12.85546875" style="130" bestFit="1" customWidth="1"/>
    <col min="3091" max="3328" width="9.140625" style="130"/>
    <col min="3329" max="3329" width="38.7109375" style="130" bestFit="1" customWidth="1"/>
    <col min="3330" max="3330" width="16.28515625" style="130" customWidth="1"/>
    <col min="3331" max="3331" width="15.42578125" style="130" customWidth="1"/>
    <col min="3332" max="3332" width="20.140625" style="130" customWidth="1"/>
    <col min="3333" max="3334" width="15" style="130" bestFit="1" customWidth="1"/>
    <col min="3335" max="3335" width="17" style="130" customWidth="1"/>
    <col min="3336" max="3336" width="14" style="130" bestFit="1" customWidth="1"/>
    <col min="3337" max="3337" width="14" style="130" customWidth="1"/>
    <col min="3338" max="3338" width="18.42578125" style="130" customWidth="1"/>
    <col min="3339" max="3339" width="14" style="130" customWidth="1"/>
    <col min="3340" max="3340" width="13.85546875" style="130" customWidth="1"/>
    <col min="3341" max="3341" width="14" style="130" bestFit="1" customWidth="1"/>
    <col min="3342" max="3342" width="15.28515625" style="130" customWidth="1"/>
    <col min="3343" max="3343" width="16.5703125" style="130" customWidth="1"/>
    <col min="3344" max="3344" width="16.140625" style="130" customWidth="1"/>
    <col min="3345" max="3345" width="11.28515625" style="130" bestFit="1" customWidth="1"/>
    <col min="3346" max="3346" width="12.85546875" style="130" bestFit="1" customWidth="1"/>
    <col min="3347" max="3584" width="9.140625" style="130"/>
    <col min="3585" max="3585" width="38.7109375" style="130" bestFit="1" customWidth="1"/>
    <col min="3586" max="3586" width="16.28515625" style="130" customWidth="1"/>
    <col min="3587" max="3587" width="15.42578125" style="130" customWidth="1"/>
    <col min="3588" max="3588" width="20.140625" style="130" customWidth="1"/>
    <col min="3589" max="3590" width="15" style="130" bestFit="1" customWidth="1"/>
    <col min="3591" max="3591" width="17" style="130" customWidth="1"/>
    <col min="3592" max="3592" width="14" style="130" bestFit="1" customWidth="1"/>
    <col min="3593" max="3593" width="14" style="130" customWidth="1"/>
    <col min="3594" max="3594" width="18.42578125" style="130" customWidth="1"/>
    <col min="3595" max="3595" width="14" style="130" customWidth="1"/>
    <col min="3596" max="3596" width="13.85546875" style="130" customWidth="1"/>
    <col min="3597" max="3597" width="14" style="130" bestFit="1" customWidth="1"/>
    <col min="3598" max="3598" width="15.28515625" style="130" customWidth="1"/>
    <col min="3599" max="3599" width="16.5703125" style="130" customWidth="1"/>
    <col min="3600" max="3600" width="16.140625" style="130" customWidth="1"/>
    <col min="3601" max="3601" width="11.28515625" style="130" bestFit="1" customWidth="1"/>
    <col min="3602" max="3602" width="12.85546875" style="130" bestFit="1" customWidth="1"/>
    <col min="3603" max="3840" width="9.140625" style="130"/>
    <col min="3841" max="3841" width="38.7109375" style="130" bestFit="1" customWidth="1"/>
    <col min="3842" max="3842" width="16.28515625" style="130" customWidth="1"/>
    <col min="3843" max="3843" width="15.42578125" style="130" customWidth="1"/>
    <col min="3844" max="3844" width="20.140625" style="130" customWidth="1"/>
    <col min="3845" max="3846" width="15" style="130" bestFit="1" customWidth="1"/>
    <col min="3847" max="3847" width="17" style="130" customWidth="1"/>
    <col min="3848" max="3848" width="14" style="130" bestFit="1" customWidth="1"/>
    <col min="3849" max="3849" width="14" style="130" customWidth="1"/>
    <col min="3850" max="3850" width="18.42578125" style="130" customWidth="1"/>
    <col min="3851" max="3851" width="14" style="130" customWidth="1"/>
    <col min="3852" max="3852" width="13.85546875" style="130" customWidth="1"/>
    <col min="3853" max="3853" width="14" style="130" bestFit="1" customWidth="1"/>
    <col min="3854" max="3854" width="15.28515625" style="130" customWidth="1"/>
    <col min="3855" max="3855" width="16.5703125" style="130" customWidth="1"/>
    <col min="3856" max="3856" width="16.140625" style="130" customWidth="1"/>
    <col min="3857" max="3857" width="11.28515625" style="130" bestFit="1" customWidth="1"/>
    <col min="3858" max="3858" width="12.85546875" style="130" bestFit="1" customWidth="1"/>
    <col min="3859" max="4096" width="9.140625" style="130"/>
    <col min="4097" max="4097" width="38.7109375" style="130" bestFit="1" customWidth="1"/>
    <col min="4098" max="4098" width="16.28515625" style="130" customWidth="1"/>
    <col min="4099" max="4099" width="15.42578125" style="130" customWidth="1"/>
    <col min="4100" max="4100" width="20.140625" style="130" customWidth="1"/>
    <col min="4101" max="4102" width="15" style="130" bestFit="1" customWidth="1"/>
    <col min="4103" max="4103" width="17" style="130" customWidth="1"/>
    <col min="4104" max="4104" width="14" style="130" bestFit="1" customWidth="1"/>
    <col min="4105" max="4105" width="14" style="130" customWidth="1"/>
    <col min="4106" max="4106" width="18.42578125" style="130" customWidth="1"/>
    <col min="4107" max="4107" width="14" style="130" customWidth="1"/>
    <col min="4108" max="4108" width="13.85546875" style="130" customWidth="1"/>
    <col min="4109" max="4109" width="14" style="130" bestFit="1" customWidth="1"/>
    <col min="4110" max="4110" width="15.28515625" style="130" customWidth="1"/>
    <col min="4111" max="4111" width="16.5703125" style="130" customWidth="1"/>
    <col min="4112" max="4112" width="16.140625" style="130" customWidth="1"/>
    <col min="4113" max="4113" width="11.28515625" style="130" bestFit="1" customWidth="1"/>
    <col min="4114" max="4114" width="12.85546875" style="130" bestFit="1" customWidth="1"/>
    <col min="4115" max="4352" width="9.140625" style="130"/>
    <col min="4353" max="4353" width="38.7109375" style="130" bestFit="1" customWidth="1"/>
    <col min="4354" max="4354" width="16.28515625" style="130" customWidth="1"/>
    <col min="4355" max="4355" width="15.42578125" style="130" customWidth="1"/>
    <col min="4356" max="4356" width="20.140625" style="130" customWidth="1"/>
    <col min="4357" max="4358" width="15" style="130" bestFit="1" customWidth="1"/>
    <col min="4359" max="4359" width="17" style="130" customWidth="1"/>
    <col min="4360" max="4360" width="14" style="130" bestFit="1" customWidth="1"/>
    <col min="4361" max="4361" width="14" style="130" customWidth="1"/>
    <col min="4362" max="4362" width="18.42578125" style="130" customWidth="1"/>
    <col min="4363" max="4363" width="14" style="130" customWidth="1"/>
    <col min="4364" max="4364" width="13.85546875" style="130" customWidth="1"/>
    <col min="4365" max="4365" width="14" style="130" bestFit="1" customWidth="1"/>
    <col min="4366" max="4366" width="15.28515625" style="130" customWidth="1"/>
    <col min="4367" max="4367" width="16.5703125" style="130" customWidth="1"/>
    <col min="4368" max="4368" width="16.140625" style="130" customWidth="1"/>
    <col min="4369" max="4369" width="11.28515625" style="130" bestFit="1" customWidth="1"/>
    <col min="4370" max="4370" width="12.85546875" style="130" bestFit="1" customWidth="1"/>
    <col min="4371" max="4608" width="9.140625" style="130"/>
    <col min="4609" max="4609" width="38.7109375" style="130" bestFit="1" customWidth="1"/>
    <col min="4610" max="4610" width="16.28515625" style="130" customWidth="1"/>
    <col min="4611" max="4611" width="15.42578125" style="130" customWidth="1"/>
    <col min="4612" max="4612" width="20.140625" style="130" customWidth="1"/>
    <col min="4613" max="4614" width="15" style="130" bestFit="1" customWidth="1"/>
    <col min="4615" max="4615" width="17" style="130" customWidth="1"/>
    <col min="4616" max="4616" width="14" style="130" bestFit="1" customWidth="1"/>
    <col min="4617" max="4617" width="14" style="130" customWidth="1"/>
    <col min="4618" max="4618" width="18.42578125" style="130" customWidth="1"/>
    <col min="4619" max="4619" width="14" style="130" customWidth="1"/>
    <col min="4620" max="4620" width="13.85546875" style="130" customWidth="1"/>
    <col min="4621" max="4621" width="14" style="130" bestFit="1" customWidth="1"/>
    <col min="4622" max="4622" width="15.28515625" style="130" customWidth="1"/>
    <col min="4623" max="4623" width="16.5703125" style="130" customWidth="1"/>
    <col min="4624" max="4624" width="16.140625" style="130" customWidth="1"/>
    <col min="4625" max="4625" width="11.28515625" style="130" bestFit="1" customWidth="1"/>
    <col min="4626" max="4626" width="12.85546875" style="130" bestFit="1" customWidth="1"/>
    <col min="4627" max="4864" width="9.140625" style="130"/>
    <col min="4865" max="4865" width="38.7109375" style="130" bestFit="1" customWidth="1"/>
    <col min="4866" max="4866" width="16.28515625" style="130" customWidth="1"/>
    <col min="4867" max="4867" width="15.42578125" style="130" customWidth="1"/>
    <col min="4868" max="4868" width="20.140625" style="130" customWidth="1"/>
    <col min="4869" max="4870" width="15" style="130" bestFit="1" customWidth="1"/>
    <col min="4871" max="4871" width="17" style="130" customWidth="1"/>
    <col min="4872" max="4872" width="14" style="130" bestFit="1" customWidth="1"/>
    <col min="4873" max="4873" width="14" style="130" customWidth="1"/>
    <col min="4874" max="4874" width="18.42578125" style="130" customWidth="1"/>
    <col min="4875" max="4875" width="14" style="130" customWidth="1"/>
    <col min="4876" max="4876" width="13.85546875" style="130" customWidth="1"/>
    <col min="4877" max="4877" width="14" style="130" bestFit="1" customWidth="1"/>
    <col min="4878" max="4878" width="15.28515625" style="130" customWidth="1"/>
    <col min="4879" max="4879" width="16.5703125" style="130" customWidth="1"/>
    <col min="4880" max="4880" width="16.140625" style="130" customWidth="1"/>
    <col min="4881" max="4881" width="11.28515625" style="130" bestFit="1" customWidth="1"/>
    <col min="4882" max="4882" width="12.85546875" style="130" bestFit="1" customWidth="1"/>
    <col min="4883" max="5120" width="9.140625" style="130"/>
    <col min="5121" max="5121" width="38.7109375" style="130" bestFit="1" customWidth="1"/>
    <col min="5122" max="5122" width="16.28515625" style="130" customWidth="1"/>
    <col min="5123" max="5123" width="15.42578125" style="130" customWidth="1"/>
    <col min="5124" max="5124" width="20.140625" style="130" customWidth="1"/>
    <col min="5125" max="5126" width="15" style="130" bestFit="1" customWidth="1"/>
    <col min="5127" max="5127" width="17" style="130" customWidth="1"/>
    <col min="5128" max="5128" width="14" style="130" bestFit="1" customWidth="1"/>
    <col min="5129" max="5129" width="14" style="130" customWidth="1"/>
    <col min="5130" max="5130" width="18.42578125" style="130" customWidth="1"/>
    <col min="5131" max="5131" width="14" style="130" customWidth="1"/>
    <col min="5132" max="5132" width="13.85546875" style="130" customWidth="1"/>
    <col min="5133" max="5133" width="14" style="130" bestFit="1" customWidth="1"/>
    <col min="5134" max="5134" width="15.28515625" style="130" customWidth="1"/>
    <col min="5135" max="5135" width="16.5703125" style="130" customWidth="1"/>
    <col min="5136" max="5136" width="16.140625" style="130" customWidth="1"/>
    <col min="5137" max="5137" width="11.28515625" style="130" bestFit="1" customWidth="1"/>
    <col min="5138" max="5138" width="12.85546875" style="130" bestFit="1" customWidth="1"/>
    <col min="5139" max="5376" width="9.140625" style="130"/>
    <col min="5377" max="5377" width="38.7109375" style="130" bestFit="1" customWidth="1"/>
    <col min="5378" max="5378" width="16.28515625" style="130" customWidth="1"/>
    <col min="5379" max="5379" width="15.42578125" style="130" customWidth="1"/>
    <col min="5380" max="5380" width="20.140625" style="130" customWidth="1"/>
    <col min="5381" max="5382" width="15" style="130" bestFit="1" customWidth="1"/>
    <col min="5383" max="5383" width="17" style="130" customWidth="1"/>
    <col min="5384" max="5384" width="14" style="130" bestFit="1" customWidth="1"/>
    <col min="5385" max="5385" width="14" style="130" customWidth="1"/>
    <col min="5386" max="5386" width="18.42578125" style="130" customWidth="1"/>
    <col min="5387" max="5387" width="14" style="130" customWidth="1"/>
    <col min="5388" max="5388" width="13.85546875" style="130" customWidth="1"/>
    <col min="5389" max="5389" width="14" style="130" bestFit="1" customWidth="1"/>
    <col min="5390" max="5390" width="15.28515625" style="130" customWidth="1"/>
    <col min="5391" max="5391" width="16.5703125" style="130" customWidth="1"/>
    <col min="5392" max="5392" width="16.140625" style="130" customWidth="1"/>
    <col min="5393" max="5393" width="11.28515625" style="130" bestFit="1" customWidth="1"/>
    <col min="5394" max="5394" width="12.85546875" style="130" bestFit="1" customWidth="1"/>
    <col min="5395" max="5632" width="9.140625" style="130"/>
    <col min="5633" max="5633" width="38.7109375" style="130" bestFit="1" customWidth="1"/>
    <col min="5634" max="5634" width="16.28515625" style="130" customWidth="1"/>
    <col min="5635" max="5635" width="15.42578125" style="130" customWidth="1"/>
    <col min="5636" max="5636" width="20.140625" style="130" customWidth="1"/>
    <col min="5637" max="5638" width="15" style="130" bestFit="1" customWidth="1"/>
    <col min="5639" max="5639" width="17" style="130" customWidth="1"/>
    <col min="5640" max="5640" width="14" style="130" bestFit="1" customWidth="1"/>
    <col min="5641" max="5641" width="14" style="130" customWidth="1"/>
    <col min="5642" max="5642" width="18.42578125" style="130" customWidth="1"/>
    <col min="5643" max="5643" width="14" style="130" customWidth="1"/>
    <col min="5644" max="5644" width="13.85546875" style="130" customWidth="1"/>
    <col min="5645" max="5645" width="14" style="130" bestFit="1" customWidth="1"/>
    <col min="5646" max="5646" width="15.28515625" style="130" customWidth="1"/>
    <col min="5647" max="5647" width="16.5703125" style="130" customWidth="1"/>
    <col min="5648" max="5648" width="16.140625" style="130" customWidth="1"/>
    <col min="5649" max="5649" width="11.28515625" style="130" bestFit="1" customWidth="1"/>
    <col min="5650" max="5650" width="12.85546875" style="130" bestFit="1" customWidth="1"/>
    <col min="5651" max="5888" width="9.140625" style="130"/>
    <col min="5889" max="5889" width="38.7109375" style="130" bestFit="1" customWidth="1"/>
    <col min="5890" max="5890" width="16.28515625" style="130" customWidth="1"/>
    <col min="5891" max="5891" width="15.42578125" style="130" customWidth="1"/>
    <col min="5892" max="5892" width="20.140625" style="130" customWidth="1"/>
    <col min="5893" max="5894" width="15" style="130" bestFit="1" customWidth="1"/>
    <col min="5895" max="5895" width="17" style="130" customWidth="1"/>
    <col min="5896" max="5896" width="14" style="130" bestFit="1" customWidth="1"/>
    <col min="5897" max="5897" width="14" style="130" customWidth="1"/>
    <col min="5898" max="5898" width="18.42578125" style="130" customWidth="1"/>
    <col min="5899" max="5899" width="14" style="130" customWidth="1"/>
    <col min="5900" max="5900" width="13.85546875" style="130" customWidth="1"/>
    <col min="5901" max="5901" width="14" style="130" bestFit="1" customWidth="1"/>
    <col min="5902" max="5902" width="15.28515625" style="130" customWidth="1"/>
    <col min="5903" max="5903" width="16.5703125" style="130" customWidth="1"/>
    <col min="5904" max="5904" width="16.140625" style="130" customWidth="1"/>
    <col min="5905" max="5905" width="11.28515625" style="130" bestFit="1" customWidth="1"/>
    <col min="5906" max="5906" width="12.85546875" style="130" bestFit="1" customWidth="1"/>
    <col min="5907" max="6144" width="9.140625" style="130"/>
    <col min="6145" max="6145" width="38.7109375" style="130" bestFit="1" customWidth="1"/>
    <col min="6146" max="6146" width="16.28515625" style="130" customWidth="1"/>
    <col min="6147" max="6147" width="15.42578125" style="130" customWidth="1"/>
    <col min="6148" max="6148" width="20.140625" style="130" customWidth="1"/>
    <col min="6149" max="6150" width="15" style="130" bestFit="1" customWidth="1"/>
    <col min="6151" max="6151" width="17" style="130" customWidth="1"/>
    <col min="6152" max="6152" width="14" style="130" bestFit="1" customWidth="1"/>
    <col min="6153" max="6153" width="14" style="130" customWidth="1"/>
    <col min="6154" max="6154" width="18.42578125" style="130" customWidth="1"/>
    <col min="6155" max="6155" width="14" style="130" customWidth="1"/>
    <col min="6156" max="6156" width="13.85546875" style="130" customWidth="1"/>
    <col min="6157" max="6157" width="14" style="130" bestFit="1" customWidth="1"/>
    <col min="6158" max="6158" width="15.28515625" style="130" customWidth="1"/>
    <col min="6159" max="6159" width="16.5703125" style="130" customWidth="1"/>
    <col min="6160" max="6160" width="16.140625" style="130" customWidth="1"/>
    <col min="6161" max="6161" width="11.28515625" style="130" bestFit="1" customWidth="1"/>
    <col min="6162" max="6162" width="12.85546875" style="130" bestFit="1" customWidth="1"/>
    <col min="6163" max="6400" width="9.140625" style="130"/>
    <col min="6401" max="6401" width="38.7109375" style="130" bestFit="1" customWidth="1"/>
    <col min="6402" max="6402" width="16.28515625" style="130" customWidth="1"/>
    <col min="6403" max="6403" width="15.42578125" style="130" customWidth="1"/>
    <col min="6404" max="6404" width="20.140625" style="130" customWidth="1"/>
    <col min="6405" max="6406" width="15" style="130" bestFit="1" customWidth="1"/>
    <col min="6407" max="6407" width="17" style="130" customWidth="1"/>
    <col min="6408" max="6408" width="14" style="130" bestFit="1" customWidth="1"/>
    <col min="6409" max="6409" width="14" style="130" customWidth="1"/>
    <col min="6410" max="6410" width="18.42578125" style="130" customWidth="1"/>
    <col min="6411" max="6411" width="14" style="130" customWidth="1"/>
    <col min="6412" max="6412" width="13.85546875" style="130" customWidth="1"/>
    <col min="6413" max="6413" width="14" style="130" bestFit="1" customWidth="1"/>
    <col min="6414" max="6414" width="15.28515625" style="130" customWidth="1"/>
    <col min="6415" max="6415" width="16.5703125" style="130" customWidth="1"/>
    <col min="6416" max="6416" width="16.140625" style="130" customWidth="1"/>
    <col min="6417" max="6417" width="11.28515625" style="130" bestFit="1" customWidth="1"/>
    <col min="6418" max="6418" width="12.85546875" style="130" bestFit="1" customWidth="1"/>
    <col min="6419" max="6656" width="9.140625" style="130"/>
    <col min="6657" max="6657" width="38.7109375" style="130" bestFit="1" customWidth="1"/>
    <col min="6658" max="6658" width="16.28515625" style="130" customWidth="1"/>
    <col min="6659" max="6659" width="15.42578125" style="130" customWidth="1"/>
    <col min="6660" max="6660" width="20.140625" style="130" customWidth="1"/>
    <col min="6661" max="6662" width="15" style="130" bestFit="1" customWidth="1"/>
    <col min="6663" max="6663" width="17" style="130" customWidth="1"/>
    <col min="6664" max="6664" width="14" style="130" bestFit="1" customWidth="1"/>
    <col min="6665" max="6665" width="14" style="130" customWidth="1"/>
    <col min="6666" max="6666" width="18.42578125" style="130" customWidth="1"/>
    <col min="6667" max="6667" width="14" style="130" customWidth="1"/>
    <col min="6668" max="6668" width="13.85546875" style="130" customWidth="1"/>
    <col min="6669" max="6669" width="14" style="130" bestFit="1" customWidth="1"/>
    <col min="6670" max="6670" width="15.28515625" style="130" customWidth="1"/>
    <col min="6671" max="6671" width="16.5703125" style="130" customWidth="1"/>
    <col min="6672" max="6672" width="16.140625" style="130" customWidth="1"/>
    <col min="6673" max="6673" width="11.28515625" style="130" bestFit="1" customWidth="1"/>
    <col min="6674" max="6674" width="12.85546875" style="130" bestFit="1" customWidth="1"/>
    <col min="6675" max="6912" width="9.140625" style="130"/>
    <col min="6913" max="6913" width="38.7109375" style="130" bestFit="1" customWidth="1"/>
    <col min="6914" max="6914" width="16.28515625" style="130" customWidth="1"/>
    <col min="6915" max="6915" width="15.42578125" style="130" customWidth="1"/>
    <col min="6916" max="6916" width="20.140625" style="130" customWidth="1"/>
    <col min="6917" max="6918" width="15" style="130" bestFit="1" customWidth="1"/>
    <col min="6919" max="6919" width="17" style="130" customWidth="1"/>
    <col min="6920" max="6920" width="14" style="130" bestFit="1" customWidth="1"/>
    <col min="6921" max="6921" width="14" style="130" customWidth="1"/>
    <col min="6922" max="6922" width="18.42578125" style="130" customWidth="1"/>
    <col min="6923" max="6923" width="14" style="130" customWidth="1"/>
    <col min="6924" max="6924" width="13.85546875" style="130" customWidth="1"/>
    <col min="6925" max="6925" width="14" style="130" bestFit="1" customWidth="1"/>
    <col min="6926" max="6926" width="15.28515625" style="130" customWidth="1"/>
    <col min="6927" max="6927" width="16.5703125" style="130" customWidth="1"/>
    <col min="6928" max="6928" width="16.140625" style="130" customWidth="1"/>
    <col min="6929" max="6929" width="11.28515625" style="130" bestFit="1" customWidth="1"/>
    <col min="6930" max="6930" width="12.85546875" style="130" bestFit="1" customWidth="1"/>
    <col min="6931" max="7168" width="9.140625" style="130"/>
    <col min="7169" max="7169" width="38.7109375" style="130" bestFit="1" customWidth="1"/>
    <col min="7170" max="7170" width="16.28515625" style="130" customWidth="1"/>
    <col min="7171" max="7171" width="15.42578125" style="130" customWidth="1"/>
    <col min="7172" max="7172" width="20.140625" style="130" customWidth="1"/>
    <col min="7173" max="7174" width="15" style="130" bestFit="1" customWidth="1"/>
    <col min="7175" max="7175" width="17" style="130" customWidth="1"/>
    <col min="7176" max="7176" width="14" style="130" bestFit="1" customWidth="1"/>
    <col min="7177" max="7177" width="14" style="130" customWidth="1"/>
    <col min="7178" max="7178" width="18.42578125" style="130" customWidth="1"/>
    <col min="7179" max="7179" width="14" style="130" customWidth="1"/>
    <col min="7180" max="7180" width="13.85546875" style="130" customWidth="1"/>
    <col min="7181" max="7181" width="14" style="130" bestFit="1" customWidth="1"/>
    <col min="7182" max="7182" width="15.28515625" style="130" customWidth="1"/>
    <col min="7183" max="7183" width="16.5703125" style="130" customWidth="1"/>
    <col min="7184" max="7184" width="16.140625" style="130" customWidth="1"/>
    <col min="7185" max="7185" width="11.28515625" style="130" bestFit="1" customWidth="1"/>
    <col min="7186" max="7186" width="12.85546875" style="130" bestFit="1" customWidth="1"/>
    <col min="7187" max="7424" width="9.140625" style="130"/>
    <col min="7425" max="7425" width="38.7109375" style="130" bestFit="1" customWidth="1"/>
    <col min="7426" max="7426" width="16.28515625" style="130" customWidth="1"/>
    <col min="7427" max="7427" width="15.42578125" style="130" customWidth="1"/>
    <col min="7428" max="7428" width="20.140625" style="130" customWidth="1"/>
    <col min="7429" max="7430" width="15" style="130" bestFit="1" customWidth="1"/>
    <col min="7431" max="7431" width="17" style="130" customWidth="1"/>
    <col min="7432" max="7432" width="14" style="130" bestFit="1" customWidth="1"/>
    <col min="7433" max="7433" width="14" style="130" customWidth="1"/>
    <col min="7434" max="7434" width="18.42578125" style="130" customWidth="1"/>
    <col min="7435" max="7435" width="14" style="130" customWidth="1"/>
    <col min="7436" max="7436" width="13.85546875" style="130" customWidth="1"/>
    <col min="7437" max="7437" width="14" style="130" bestFit="1" customWidth="1"/>
    <col min="7438" max="7438" width="15.28515625" style="130" customWidth="1"/>
    <col min="7439" max="7439" width="16.5703125" style="130" customWidth="1"/>
    <col min="7440" max="7440" width="16.140625" style="130" customWidth="1"/>
    <col min="7441" max="7441" width="11.28515625" style="130" bestFit="1" customWidth="1"/>
    <col min="7442" max="7442" width="12.85546875" style="130" bestFit="1" customWidth="1"/>
    <col min="7443" max="7680" width="9.140625" style="130"/>
    <col min="7681" max="7681" width="38.7109375" style="130" bestFit="1" customWidth="1"/>
    <col min="7682" max="7682" width="16.28515625" style="130" customWidth="1"/>
    <col min="7683" max="7683" width="15.42578125" style="130" customWidth="1"/>
    <col min="7684" max="7684" width="20.140625" style="130" customWidth="1"/>
    <col min="7685" max="7686" width="15" style="130" bestFit="1" customWidth="1"/>
    <col min="7687" max="7687" width="17" style="130" customWidth="1"/>
    <col min="7688" max="7688" width="14" style="130" bestFit="1" customWidth="1"/>
    <col min="7689" max="7689" width="14" style="130" customWidth="1"/>
    <col min="7690" max="7690" width="18.42578125" style="130" customWidth="1"/>
    <col min="7691" max="7691" width="14" style="130" customWidth="1"/>
    <col min="7692" max="7692" width="13.85546875" style="130" customWidth="1"/>
    <col min="7693" max="7693" width="14" style="130" bestFit="1" customWidth="1"/>
    <col min="7694" max="7694" width="15.28515625" style="130" customWidth="1"/>
    <col min="7695" max="7695" width="16.5703125" style="130" customWidth="1"/>
    <col min="7696" max="7696" width="16.140625" style="130" customWidth="1"/>
    <col min="7697" max="7697" width="11.28515625" style="130" bestFit="1" customWidth="1"/>
    <col min="7698" max="7698" width="12.85546875" style="130" bestFit="1" customWidth="1"/>
    <col min="7699" max="7936" width="9.140625" style="130"/>
    <col min="7937" max="7937" width="38.7109375" style="130" bestFit="1" customWidth="1"/>
    <col min="7938" max="7938" width="16.28515625" style="130" customWidth="1"/>
    <col min="7939" max="7939" width="15.42578125" style="130" customWidth="1"/>
    <col min="7940" max="7940" width="20.140625" style="130" customWidth="1"/>
    <col min="7941" max="7942" width="15" style="130" bestFit="1" customWidth="1"/>
    <col min="7943" max="7943" width="17" style="130" customWidth="1"/>
    <col min="7944" max="7944" width="14" style="130" bestFit="1" customWidth="1"/>
    <col min="7945" max="7945" width="14" style="130" customWidth="1"/>
    <col min="7946" max="7946" width="18.42578125" style="130" customWidth="1"/>
    <col min="7947" max="7947" width="14" style="130" customWidth="1"/>
    <col min="7948" max="7948" width="13.85546875" style="130" customWidth="1"/>
    <col min="7949" max="7949" width="14" style="130" bestFit="1" customWidth="1"/>
    <col min="7950" max="7950" width="15.28515625" style="130" customWidth="1"/>
    <col min="7951" max="7951" width="16.5703125" style="130" customWidth="1"/>
    <col min="7952" max="7952" width="16.140625" style="130" customWidth="1"/>
    <col min="7953" max="7953" width="11.28515625" style="130" bestFit="1" customWidth="1"/>
    <col min="7954" max="7954" width="12.85546875" style="130" bestFit="1" customWidth="1"/>
    <col min="7955" max="8192" width="9.140625" style="130"/>
    <col min="8193" max="8193" width="38.7109375" style="130" bestFit="1" customWidth="1"/>
    <col min="8194" max="8194" width="16.28515625" style="130" customWidth="1"/>
    <col min="8195" max="8195" width="15.42578125" style="130" customWidth="1"/>
    <col min="8196" max="8196" width="20.140625" style="130" customWidth="1"/>
    <col min="8197" max="8198" width="15" style="130" bestFit="1" customWidth="1"/>
    <col min="8199" max="8199" width="17" style="130" customWidth="1"/>
    <col min="8200" max="8200" width="14" style="130" bestFit="1" customWidth="1"/>
    <col min="8201" max="8201" width="14" style="130" customWidth="1"/>
    <col min="8202" max="8202" width="18.42578125" style="130" customWidth="1"/>
    <col min="8203" max="8203" width="14" style="130" customWidth="1"/>
    <col min="8204" max="8204" width="13.85546875" style="130" customWidth="1"/>
    <col min="8205" max="8205" width="14" style="130" bestFit="1" customWidth="1"/>
    <col min="8206" max="8206" width="15.28515625" style="130" customWidth="1"/>
    <col min="8207" max="8207" width="16.5703125" style="130" customWidth="1"/>
    <col min="8208" max="8208" width="16.140625" style="130" customWidth="1"/>
    <col min="8209" max="8209" width="11.28515625" style="130" bestFit="1" customWidth="1"/>
    <col min="8210" max="8210" width="12.85546875" style="130" bestFit="1" customWidth="1"/>
    <col min="8211" max="8448" width="9.140625" style="130"/>
    <col min="8449" max="8449" width="38.7109375" style="130" bestFit="1" customWidth="1"/>
    <col min="8450" max="8450" width="16.28515625" style="130" customWidth="1"/>
    <col min="8451" max="8451" width="15.42578125" style="130" customWidth="1"/>
    <col min="8452" max="8452" width="20.140625" style="130" customWidth="1"/>
    <col min="8453" max="8454" width="15" style="130" bestFit="1" customWidth="1"/>
    <col min="8455" max="8455" width="17" style="130" customWidth="1"/>
    <col min="8456" max="8456" width="14" style="130" bestFit="1" customWidth="1"/>
    <col min="8457" max="8457" width="14" style="130" customWidth="1"/>
    <col min="8458" max="8458" width="18.42578125" style="130" customWidth="1"/>
    <col min="8459" max="8459" width="14" style="130" customWidth="1"/>
    <col min="8460" max="8460" width="13.85546875" style="130" customWidth="1"/>
    <col min="8461" max="8461" width="14" style="130" bestFit="1" customWidth="1"/>
    <col min="8462" max="8462" width="15.28515625" style="130" customWidth="1"/>
    <col min="8463" max="8463" width="16.5703125" style="130" customWidth="1"/>
    <col min="8464" max="8464" width="16.140625" style="130" customWidth="1"/>
    <col min="8465" max="8465" width="11.28515625" style="130" bestFit="1" customWidth="1"/>
    <col min="8466" max="8466" width="12.85546875" style="130" bestFit="1" customWidth="1"/>
    <col min="8467" max="8704" width="9.140625" style="130"/>
    <col min="8705" max="8705" width="38.7109375" style="130" bestFit="1" customWidth="1"/>
    <col min="8706" max="8706" width="16.28515625" style="130" customWidth="1"/>
    <col min="8707" max="8707" width="15.42578125" style="130" customWidth="1"/>
    <col min="8708" max="8708" width="20.140625" style="130" customWidth="1"/>
    <col min="8709" max="8710" width="15" style="130" bestFit="1" customWidth="1"/>
    <col min="8711" max="8711" width="17" style="130" customWidth="1"/>
    <col min="8712" max="8712" width="14" style="130" bestFit="1" customWidth="1"/>
    <col min="8713" max="8713" width="14" style="130" customWidth="1"/>
    <col min="8714" max="8714" width="18.42578125" style="130" customWidth="1"/>
    <col min="8715" max="8715" width="14" style="130" customWidth="1"/>
    <col min="8716" max="8716" width="13.85546875" style="130" customWidth="1"/>
    <col min="8717" max="8717" width="14" style="130" bestFit="1" customWidth="1"/>
    <col min="8718" max="8718" width="15.28515625" style="130" customWidth="1"/>
    <col min="8719" max="8719" width="16.5703125" style="130" customWidth="1"/>
    <col min="8720" max="8720" width="16.140625" style="130" customWidth="1"/>
    <col min="8721" max="8721" width="11.28515625" style="130" bestFit="1" customWidth="1"/>
    <col min="8722" max="8722" width="12.85546875" style="130" bestFit="1" customWidth="1"/>
    <col min="8723" max="8960" width="9.140625" style="130"/>
    <col min="8961" max="8961" width="38.7109375" style="130" bestFit="1" customWidth="1"/>
    <col min="8962" max="8962" width="16.28515625" style="130" customWidth="1"/>
    <col min="8963" max="8963" width="15.42578125" style="130" customWidth="1"/>
    <col min="8964" max="8964" width="20.140625" style="130" customWidth="1"/>
    <col min="8965" max="8966" width="15" style="130" bestFit="1" customWidth="1"/>
    <col min="8967" max="8967" width="17" style="130" customWidth="1"/>
    <col min="8968" max="8968" width="14" style="130" bestFit="1" customWidth="1"/>
    <col min="8969" max="8969" width="14" style="130" customWidth="1"/>
    <col min="8970" max="8970" width="18.42578125" style="130" customWidth="1"/>
    <col min="8971" max="8971" width="14" style="130" customWidth="1"/>
    <col min="8972" max="8972" width="13.85546875" style="130" customWidth="1"/>
    <col min="8973" max="8973" width="14" style="130" bestFit="1" customWidth="1"/>
    <col min="8974" max="8974" width="15.28515625" style="130" customWidth="1"/>
    <col min="8975" max="8975" width="16.5703125" style="130" customWidth="1"/>
    <col min="8976" max="8976" width="16.140625" style="130" customWidth="1"/>
    <col min="8977" max="8977" width="11.28515625" style="130" bestFit="1" customWidth="1"/>
    <col min="8978" max="8978" width="12.85546875" style="130" bestFit="1" customWidth="1"/>
    <col min="8979" max="9216" width="9.140625" style="130"/>
    <col min="9217" max="9217" width="38.7109375" style="130" bestFit="1" customWidth="1"/>
    <col min="9218" max="9218" width="16.28515625" style="130" customWidth="1"/>
    <col min="9219" max="9219" width="15.42578125" style="130" customWidth="1"/>
    <col min="9220" max="9220" width="20.140625" style="130" customWidth="1"/>
    <col min="9221" max="9222" width="15" style="130" bestFit="1" customWidth="1"/>
    <col min="9223" max="9223" width="17" style="130" customWidth="1"/>
    <col min="9224" max="9224" width="14" style="130" bestFit="1" customWidth="1"/>
    <col min="9225" max="9225" width="14" style="130" customWidth="1"/>
    <col min="9226" max="9226" width="18.42578125" style="130" customWidth="1"/>
    <col min="9227" max="9227" width="14" style="130" customWidth="1"/>
    <col min="9228" max="9228" width="13.85546875" style="130" customWidth="1"/>
    <col min="9229" max="9229" width="14" style="130" bestFit="1" customWidth="1"/>
    <col min="9230" max="9230" width="15.28515625" style="130" customWidth="1"/>
    <col min="9231" max="9231" width="16.5703125" style="130" customWidth="1"/>
    <col min="9232" max="9232" width="16.140625" style="130" customWidth="1"/>
    <col min="9233" max="9233" width="11.28515625" style="130" bestFit="1" customWidth="1"/>
    <col min="9234" max="9234" width="12.85546875" style="130" bestFit="1" customWidth="1"/>
    <col min="9235" max="9472" width="9.140625" style="130"/>
    <col min="9473" max="9473" width="38.7109375" style="130" bestFit="1" customWidth="1"/>
    <col min="9474" max="9474" width="16.28515625" style="130" customWidth="1"/>
    <col min="9475" max="9475" width="15.42578125" style="130" customWidth="1"/>
    <col min="9476" max="9476" width="20.140625" style="130" customWidth="1"/>
    <col min="9477" max="9478" width="15" style="130" bestFit="1" customWidth="1"/>
    <col min="9479" max="9479" width="17" style="130" customWidth="1"/>
    <col min="9480" max="9480" width="14" style="130" bestFit="1" customWidth="1"/>
    <col min="9481" max="9481" width="14" style="130" customWidth="1"/>
    <col min="9482" max="9482" width="18.42578125" style="130" customWidth="1"/>
    <col min="9483" max="9483" width="14" style="130" customWidth="1"/>
    <col min="9484" max="9484" width="13.85546875" style="130" customWidth="1"/>
    <col min="9485" max="9485" width="14" style="130" bestFit="1" customWidth="1"/>
    <col min="9486" max="9486" width="15.28515625" style="130" customWidth="1"/>
    <col min="9487" max="9487" width="16.5703125" style="130" customWidth="1"/>
    <col min="9488" max="9488" width="16.140625" style="130" customWidth="1"/>
    <col min="9489" max="9489" width="11.28515625" style="130" bestFit="1" customWidth="1"/>
    <col min="9490" max="9490" width="12.85546875" style="130" bestFit="1" customWidth="1"/>
    <col min="9491" max="9728" width="9.140625" style="130"/>
    <col min="9729" max="9729" width="38.7109375" style="130" bestFit="1" customWidth="1"/>
    <col min="9730" max="9730" width="16.28515625" style="130" customWidth="1"/>
    <col min="9731" max="9731" width="15.42578125" style="130" customWidth="1"/>
    <col min="9732" max="9732" width="20.140625" style="130" customWidth="1"/>
    <col min="9733" max="9734" width="15" style="130" bestFit="1" customWidth="1"/>
    <col min="9735" max="9735" width="17" style="130" customWidth="1"/>
    <col min="9736" max="9736" width="14" style="130" bestFit="1" customWidth="1"/>
    <col min="9737" max="9737" width="14" style="130" customWidth="1"/>
    <col min="9738" max="9738" width="18.42578125" style="130" customWidth="1"/>
    <col min="9739" max="9739" width="14" style="130" customWidth="1"/>
    <col min="9740" max="9740" width="13.85546875" style="130" customWidth="1"/>
    <col min="9741" max="9741" width="14" style="130" bestFit="1" customWidth="1"/>
    <col min="9742" max="9742" width="15.28515625" style="130" customWidth="1"/>
    <col min="9743" max="9743" width="16.5703125" style="130" customWidth="1"/>
    <col min="9744" max="9744" width="16.140625" style="130" customWidth="1"/>
    <col min="9745" max="9745" width="11.28515625" style="130" bestFit="1" customWidth="1"/>
    <col min="9746" max="9746" width="12.85546875" style="130" bestFit="1" customWidth="1"/>
    <col min="9747" max="9984" width="9.140625" style="130"/>
    <col min="9985" max="9985" width="38.7109375" style="130" bestFit="1" customWidth="1"/>
    <col min="9986" max="9986" width="16.28515625" style="130" customWidth="1"/>
    <col min="9987" max="9987" width="15.42578125" style="130" customWidth="1"/>
    <col min="9988" max="9988" width="20.140625" style="130" customWidth="1"/>
    <col min="9989" max="9990" width="15" style="130" bestFit="1" customWidth="1"/>
    <col min="9991" max="9991" width="17" style="130" customWidth="1"/>
    <col min="9992" max="9992" width="14" style="130" bestFit="1" customWidth="1"/>
    <col min="9993" max="9993" width="14" style="130" customWidth="1"/>
    <col min="9994" max="9994" width="18.42578125" style="130" customWidth="1"/>
    <col min="9995" max="9995" width="14" style="130" customWidth="1"/>
    <col min="9996" max="9996" width="13.85546875" style="130" customWidth="1"/>
    <col min="9997" max="9997" width="14" style="130" bestFit="1" customWidth="1"/>
    <col min="9998" max="9998" width="15.28515625" style="130" customWidth="1"/>
    <col min="9999" max="9999" width="16.5703125" style="130" customWidth="1"/>
    <col min="10000" max="10000" width="16.140625" style="130" customWidth="1"/>
    <col min="10001" max="10001" width="11.28515625" style="130" bestFit="1" customWidth="1"/>
    <col min="10002" max="10002" width="12.85546875" style="130" bestFit="1" customWidth="1"/>
    <col min="10003" max="10240" width="9.140625" style="130"/>
    <col min="10241" max="10241" width="38.7109375" style="130" bestFit="1" customWidth="1"/>
    <col min="10242" max="10242" width="16.28515625" style="130" customWidth="1"/>
    <col min="10243" max="10243" width="15.42578125" style="130" customWidth="1"/>
    <col min="10244" max="10244" width="20.140625" style="130" customWidth="1"/>
    <col min="10245" max="10246" width="15" style="130" bestFit="1" customWidth="1"/>
    <col min="10247" max="10247" width="17" style="130" customWidth="1"/>
    <col min="10248" max="10248" width="14" style="130" bestFit="1" customWidth="1"/>
    <col min="10249" max="10249" width="14" style="130" customWidth="1"/>
    <col min="10250" max="10250" width="18.42578125" style="130" customWidth="1"/>
    <col min="10251" max="10251" width="14" style="130" customWidth="1"/>
    <col min="10252" max="10252" width="13.85546875" style="130" customWidth="1"/>
    <col min="10253" max="10253" width="14" style="130" bestFit="1" customWidth="1"/>
    <col min="10254" max="10254" width="15.28515625" style="130" customWidth="1"/>
    <col min="10255" max="10255" width="16.5703125" style="130" customWidth="1"/>
    <col min="10256" max="10256" width="16.140625" style="130" customWidth="1"/>
    <col min="10257" max="10257" width="11.28515625" style="130" bestFit="1" customWidth="1"/>
    <col min="10258" max="10258" width="12.85546875" style="130" bestFit="1" customWidth="1"/>
    <col min="10259" max="10496" width="9.140625" style="130"/>
    <col min="10497" max="10497" width="38.7109375" style="130" bestFit="1" customWidth="1"/>
    <col min="10498" max="10498" width="16.28515625" style="130" customWidth="1"/>
    <col min="10499" max="10499" width="15.42578125" style="130" customWidth="1"/>
    <col min="10500" max="10500" width="20.140625" style="130" customWidth="1"/>
    <col min="10501" max="10502" width="15" style="130" bestFit="1" customWidth="1"/>
    <col min="10503" max="10503" width="17" style="130" customWidth="1"/>
    <col min="10504" max="10504" width="14" style="130" bestFit="1" customWidth="1"/>
    <col min="10505" max="10505" width="14" style="130" customWidth="1"/>
    <col min="10506" max="10506" width="18.42578125" style="130" customWidth="1"/>
    <col min="10507" max="10507" width="14" style="130" customWidth="1"/>
    <col min="10508" max="10508" width="13.85546875" style="130" customWidth="1"/>
    <col min="10509" max="10509" width="14" style="130" bestFit="1" customWidth="1"/>
    <col min="10510" max="10510" width="15.28515625" style="130" customWidth="1"/>
    <col min="10511" max="10511" width="16.5703125" style="130" customWidth="1"/>
    <col min="10512" max="10512" width="16.140625" style="130" customWidth="1"/>
    <col min="10513" max="10513" width="11.28515625" style="130" bestFit="1" customWidth="1"/>
    <col min="10514" max="10514" width="12.85546875" style="130" bestFit="1" customWidth="1"/>
    <col min="10515" max="10752" width="9.140625" style="130"/>
    <col min="10753" max="10753" width="38.7109375" style="130" bestFit="1" customWidth="1"/>
    <col min="10754" max="10754" width="16.28515625" style="130" customWidth="1"/>
    <col min="10755" max="10755" width="15.42578125" style="130" customWidth="1"/>
    <col min="10756" max="10756" width="20.140625" style="130" customWidth="1"/>
    <col min="10757" max="10758" width="15" style="130" bestFit="1" customWidth="1"/>
    <col min="10759" max="10759" width="17" style="130" customWidth="1"/>
    <col min="10760" max="10760" width="14" style="130" bestFit="1" customWidth="1"/>
    <col min="10761" max="10761" width="14" style="130" customWidth="1"/>
    <col min="10762" max="10762" width="18.42578125" style="130" customWidth="1"/>
    <col min="10763" max="10763" width="14" style="130" customWidth="1"/>
    <col min="10764" max="10764" width="13.85546875" style="130" customWidth="1"/>
    <col min="10765" max="10765" width="14" style="130" bestFit="1" customWidth="1"/>
    <col min="10766" max="10766" width="15.28515625" style="130" customWidth="1"/>
    <col min="10767" max="10767" width="16.5703125" style="130" customWidth="1"/>
    <col min="10768" max="10768" width="16.140625" style="130" customWidth="1"/>
    <col min="10769" max="10769" width="11.28515625" style="130" bestFit="1" customWidth="1"/>
    <col min="10770" max="10770" width="12.85546875" style="130" bestFit="1" customWidth="1"/>
    <col min="10771" max="11008" width="9.140625" style="130"/>
    <col min="11009" max="11009" width="38.7109375" style="130" bestFit="1" customWidth="1"/>
    <col min="11010" max="11010" width="16.28515625" style="130" customWidth="1"/>
    <col min="11011" max="11011" width="15.42578125" style="130" customWidth="1"/>
    <col min="11012" max="11012" width="20.140625" style="130" customWidth="1"/>
    <col min="11013" max="11014" width="15" style="130" bestFit="1" customWidth="1"/>
    <col min="11015" max="11015" width="17" style="130" customWidth="1"/>
    <col min="11016" max="11016" width="14" style="130" bestFit="1" customWidth="1"/>
    <col min="11017" max="11017" width="14" style="130" customWidth="1"/>
    <col min="11018" max="11018" width="18.42578125" style="130" customWidth="1"/>
    <col min="11019" max="11019" width="14" style="130" customWidth="1"/>
    <col min="11020" max="11020" width="13.85546875" style="130" customWidth="1"/>
    <col min="11021" max="11021" width="14" style="130" bestFit="1" customWidth="1"/>
    <col min="11022" max="11022" width="15.28515625" style="130" customWidth="1"/>
    <col min="11023" max="11023" width="16.5703125" style="130" customWidth="1"/>
    <col min="11024" max="11024" width="16.140625" style="130" customWidth="1"/>
    <col min="11025" max="11025" width="11.28515625" style="130" bestFit="1" customWidth="1"/>
    <col min="11026" max="11026" width="12.85546875" style="130" bestFit="1" customWidth="1"/>
    <col min="11027" max="11264" width="9.140625" style="130"/>
    <col min="11265" max="11265" width="38.7109375" style="130" bestFit="1" customWidth="1"/>
    <col min="11266" max="11266" width="16.28515625" style="130" customWidth="1"/>
    <col min="11267" max="11267" width="15.42578125" style="130" customWidth="1"/>
    <col min="11268" max="11268" width="20.140625" style="130" customWidth="1"/>
    <col min="11269" max="11270" width="15" style="130" bestFit="1" customWidth="1"/>
    <col min="11271" max="11271" width="17" style="130" customWidth="1"/>
    <col min="11272" max="11272" width="14" style="130" bestFit="1" customWidth="1"/>
    <col min="11273" max="11273" width="14" style="130" customWidth="1"/>
    <col min="11274" max="11274" width="18.42578125" style="130" customWidth="1"/>
    <col min="11275" max="11275" width="14" style="130" customWidth="1"/>
    <col min="11276" max="11276" width="13.85546875" style="130" customWidth="1"/>
    <col min="11277" max="11277" width="14" style="130" bestFit="1" customWidth="1"/>
    <col min="11278" max="11278" width="15.28515625" style="130" customWidth="1"/>
    <col min="11279" max="11279" width="16.5703125" style="130" customWidth="1"/>
    <col min="11280" max="11280" width="16.140625" style="130" customWidth="1"/>
    <col min="11281" max="11281" width="11.28515625" style="130" bestFit="1" customWidth="1"/>
    <col min="11282" max="11282" width="12.85546875" style="130" bestFit="1" customWidth="1"/>
    <col min="11283" max="11520" width="9.140625" style="130"/>
    <col min="11521" max="11521" width="38.7109375" style="130" bestFit="1" customWidth="1"/>
    <col min="11522" max="11522" width="16.28515625" style="130" customWidth="1"/>
    <col min="11523" max="11523" width="15.42578125" style="130" customWidth="1"/>
    <col min="11524" max="11524" width="20.140625" style="130" customWidth="1"/>
    <col min="11525" max="11526" width="15" style="130" bestFit="1" customWidth="1"/>
    <col min="11527" max="11527" width="17" style="130" customWidth="1"/>
    <col min="11528" max="11528" width="14" style="130" bestFit="1" customWidth="1"/>
    <col min="11529" max="11529" width="14" style="130" customWidth="1"/>
    <col min="11530" max="11530" width="18.42578125" style="130" customWidth="1"/>
    <col min="11531" max="11531" width="14" style="130" customWidth="1"/>
    <col min="11532" max="11532" width="13.85546875" style="130" customWidth="1"/>
    <col min="11533" max="11533" width="14" style="130" bestFit="1" customWidth="1"/>
    <col min="11534" max="11534" width="15.28515625" style="130" customWidth="1"/>
    <col min="11535" max="11535" width="16.5703125" style="130" customWidth="1"/>
    <col min="11536" max="11536" width="16.140625" style="130" customWidth="1"/>
    <col min="11537" max="11537" width="11.28515625" style="130" bestFit="1" customWidth="1"/>
    <col min="11538" max="11538" width="12.85546875" style="130" bestFit="1" customWidth="1"/>
    <col min="11539" max="11776" width="9.140625" style="130"/>
    <col min="11777" max="11777" width="38.7109375" style="130" bestFit="1" customWidth="1"/>
    <col min="11778" max="11778" width="16.28515625" style="130" customWidth="1"/>
    <col min="11779" max="11779" width="15.42578125" style="130" customWidth="1"/>
    <col min="11780" max="11780" width="20.140625" style="130" customWidth="1"/>
    <col min="11781" max="11782" width="15" style="130" bestFit="1" customWidth="1"/>
    <col min="11783" max="11783" width="17" style="130" customWidth="1"/>
    <col min="11784" max="11784" width="14" style="130" bestFit="1" customWidth="1"/>
    <col min="11785" max="11785" width="14" style="130" customWidth="1"/>
    <col min="11786" max="11786" width="18.42578125" style="130" customWidth="1"/>
    <col min="11787" max="11787" width="14" style="130" customWidth="1"/>
    <col min="11788" max="11788" width="13.85546875" style="130" customWidth="1"/>
    <col min="11789" max="11789" width="14" style="130" bestFit="1" customWidth="1"/>
    <col min="11790" max="11790" width="15.28515625" style="130" customWidth="1"/>
    <col min="11791" max="11791" width="16.5703125" style="130" customWidth="1"/>
    <col min="11792" max="11792" width="16.140625" style="130" customWidth="1"/>
    <col min="11793" max="11793" width="11.28515625" style="130" bestFit="1" customWidth="1"/>
    <col min="11794" max="11794" width="12.85546875" style="130" bestFit="1" customWidth="1"/>
    <col min="11795" max="12032" width="9.140625" style="130"/>
    <col min="12033" max="12033" width="38.7109375" style="130" bestFit="1" customWidth="1"/>
    <col min="12034" max="12034" width="16.28515625" style="130" customWidth="1"/>
    <col min="12035" max="12035" width="15.42578125" style="130" customWidth="1"/>
    <col min="12036" max="12036" width="20.140625" style="130" customWidth="1"/>
    <col min="12037" max="12038" width="15" style="130" bestFit="1" customWidth="1"/>
    <col min="12039" max="12039" width="17" style="130" customWidth="1"/>
    <col min="12040" max="12040" width="14" style="130" bestFit="1" customWidth="1"/>
    <col min="12041" max="12041" width="14" style="130" customWidth="1"/>
    <col min="12042" max="12042" width="18.42578125" style="130" customWidth="1"/>
    <col min="12043" max="12043" width="14" style="130" customWidth="1"/>
    <col min="12044" max="12044" width="13.85546875" style="130" customWidth="1"/>
    <col min="12045" max="12045" width="14" style="130" bestFit="1" customWidth="1"/>
    <col min="12046" max="12046" width="15.28515625" style="130" customWidth="1"/>
    <col min="12047" max="12047" width="16.5703125" style="130" customWidth="1"/>
    <col min="12048" max="12048" width="16.140625" style="130" customWidth="1"/>
    <col min="12049" max="12049" width="11.28515625" style="130" bestFit="1" customWidth="1"/>
    <col min="12050" max="12050" width="12.85546875" style="130" bestFit="1" customWidth="1"/>
    <col min="12051" max="12288" width="9.140625" style="130"/>
    <col min="12289" max="12289" width="38.7109375" style="130" bestFit="1" customWidth="1"/>
    <col min="12290" max="12290" width="16.28515625" style="130" customWidth="1"/>
    <col min="12291" max="12291" width="15.42578125" style="130" customWidth="1"/>
    <col min="12292" max="12292" width="20.140625" style="130" customWidth="1"/>
    <col min="12293" max="12294" width="15" style="130" bestFit="1" customWidth="1"/>
    <col min="12295" max="12295" width="17" style="130" customWidth="1"/>
    <col min="12296" max="12296" width="14" style="130" bestFit="1" customWidth="1"/>
    <col min="12297" max="12297" width="14" style="130" customWidth="1"/>
    <col min="12298" max="12298" width="18.42578125" style="130" customWidth="1"/>
    <col min="12299" max="12299" width="14" style="130" customWidth="1"/>
    <col min="12300" max="12300" width="13.85546875" style="130" customWidth="1"/>
    <col min="12301" max="12301" width="14" style="130" bestFit="1" customWidth="1"/>
    <col min="12302" max="12302" width="15.28515625" style="130" customWidth="1"/>
    <col min="12303" max="12303" width="16.5703125" style="130" customWidth="1"/>
    <col min="12304" max="12304" width="16.140625" style="130" customWidth="1"/>
    <col min="12305" max="12305" width="11.28515625" style="130" bestFit="1" customWidth="1"/>
    <col min="12306" max="12306" width="12.85546875" style="130" bestFit="1" customWidth="1"/>
    <col min="12307" max="12544" width="9.140625" style="130"/>
    <col min="12545" max="12545" width="38.7109375" style="130" bestFit="1" customWidth="1"/>
    <col min="12546" max="12546" width="16.28515625" style="130" customWidth="1"/>
    <col min="12547" max="12547" width="15.42578125" style="130" customWidth="1"/>
    <col min="12548" max="12548" width="20.140625" style="130" customWidth="1"/>
    <col min="12549" max="12550" width="15" style="130" bestFit="1" customWidth="1"/>
    <col min="12551" max="12551" width="17" style="130" customWidth="1"/>
    <col min="12552" max="12552" width="14" style="130" bestFit="1" customWidth="1"/>
    <col min="12553" max="12553" width="14" style="130" customWidth="1"/>
    <col min="12554" max="12554" width="18.42578125" style="130" customWidth="1"/>
    <col min="12555" max="12555" width="14" style="130" customWidth="1"/>
    <col min="12556" max="12556" width="13.85546875" style="130" customWidth="1"/>
    <col min="12557" max="12557" width="14" style="130" bestFit="1" customWidth="1"/>
    <col min="12558" max="12558" width="15.28515625" style="130" customWidth="1"/>
    <col min="12559" max="12559" width="16.5703125" style="130" customWidth="1"/>
    <col min="12560" max="12560" width="16.140625" style="130" customWidth="1"/>
    <col min="12561" max="12561" width="11.28515625" style="130" bestFit="1" customWidth="1"/>
    <col min="12562" max="12562" width="12.85546875" style="130" bestFit="1" customWidth="1"/>
    <col min="12563" max="12800" width="9.140625" style="130"/>
    <col min="12801" max="12801" width="38.7109375" style="130" bestFit="1" customWidth="1"/>
    <col min="12802" max="12802" width="16.28515625" style="130" customWidth="1"/>
    <col min="12803" max="12803" width="15.42578125" style="130" customWidth="1"/>
    <col min="12804" max="12804" width="20.140625" style="130" customWidth="1"/>
    <col min="12805" max="12806" width="15" style="130" bestFit="1" customWidth="1"/>
    <col min="12807" max="12807" width="17" style="130" customWidth="1"/>
    <col min="12808" max="12808" width="14" style="130" bestFit="1" customWidth="1"/>
    <col min="12809" max="12809" width="14" style="130" customWidth="1"/>
    <col min="12810" max="12810" width="18.42578125" style="130" customWidth="1"/>
    <col min="12811" max="12811" width="14" style="130" customWidth="1"/>
    <col min="12812" max="12812" width="13.85546875" style="130" customWidth="1"/>
    <col min="12813" max="12813" width="14" style="130" bestFit="1" customWidth="1"/>
    <col min="12814" max="12814" width="15.28515625" style="130" customWidth="1"/>
    <col min="12815" max="12815" width="16.5703125" style="130" customWidth="1"/>
    <col min="12816" max="12816" width="16.140625" style="130" customWidth="1"/>
    <col min="12817" max="12817" width="11.28515625" style="130" bestFit="1" customWidth="1"/>
    <col min="12818" max="12818" width="12.85546875" style="130" bestFit="1" customWidth="1"/>
    <col min="12819" max="13056" width="9.140625" style="130"/>
    <col min="13057" max="13057" width="38.7109375" style="130" bestFit="1" customWidth="1"/>
    <col min="13058" max="13058" width="16.28515625" style="130" customWidth="1"/>
    <col min="13059" max="13059" width="15.42578125" style="130" customWidth="1"/>
    <col min="13060" max="13060" width="20.140625" style="130" customWidth="1"/>
    <col min="13061" max="13062" width="15" style="130" bestFit="1" customWidth="1"/>
    <col min="13063" max="13063" width="17" style="130" customWidth="1"/>
    <col min="13064" max="13064" width="14" style="130" bestFit="1" customWidth="1"/>
    <col min="13065" max="13065" width="14" style="130" customWidth="1"/>
    <col min="13066" max="13066" width="18.42578125" style="130" customWidth="1"/>
    <col min="13067" max="13067" width="14" style="130" customWidth="1"/>
    <col min="13068" max="13068" width="13.85546875" style="130" customWidth="1"/>
    <col min="13069" max="13069" width="14" style="130" bestFit="1" customWidth="1"/>
    <col min="13070" max="13070" width="15.28515625" style="130" customWidth="1"/>
    <col min="13071" max="13071" width="16.5703125" style="130" customWidth="1"/>
    <col min="13072" max="13072" width="16.140625" style="130" customWidth="1"/>
    <col min="13073" max="13073" width="11.28515625" style="130" bestFit="1" customWidth="1"/>
    <col min="13074" max="13074" width="12.85546875" style="130" bestFit="1" customWidth="1"/>
    <col min="13075" max="13312" width="9.140625" style="130"/>
    <col min="13313" max="13313" width="38.7109375" style="130" bestFit="1" customWidth="1"/>
    <col min="13314" max="13314" width="16.28515625" style="130" customWidth="1"/>
    <col min="13315" max="13315" width="15.42578125" style="130" customWidth="1"/>
    <col min="13316" max="13316" width="20.140625" style="130" customWidth="1"/>
    <col min="13317" max="13318" width="15" style="130" bestFit="1" customWidth="1"/>
    <col min="13319" max="13319" width="17" style="130" customWidth="1"/>
    <col min="13320" max="13320" width="14" style="130" bestFit="1" customWidth="1"/>
    <col min="13321" max="13321" width="14" style="130" customWidth="1"/>
    <col min="13322" max="13322" width="18.42578125" style="130" customWidth="1"/>
    <col min="13323" max="13323" width="14" style="130" customWidth="1"/>
    <col min="13324" max="13324" width="13.85546875" style="130" customWidth="1"/>
    <col min="13325" max="13325" width="14" style="130" bestFit="1" customWidth="1"/>
    <col min="13326" max="13326" width="15.28515625" style="130" customWidth="1"/>
    <col min="13327" max="13327" width="16.5703125" style="130" customWidth="1"/>
    <col min="13328" max="13328" width="16.140625" style="130" customWidth="1"/>
    <col min="13329" max="13329" width="11.28515625" style="130" bestFit="1" customWidth="1"/>
    <col min="13330" max="13330" width="12.85546875" style="130" bestFit="1" customWidth="1"/>
    <col min="13331" max="13568" width="9.140625" style="130"/>
    <col min="13569" max="13569" width="38.7109375" style="130" bestFit="1" customWidth="1"/>
    <col min="13570" max="13570" width="16.28515625" style="130" customWidth="1"/>
    <col min="13571" max="13571" width="15.42578125" style="130" customWidth="1"/>
    <col min="13572" max="13572" width="20.140625" style="130" customWidth="1"/>
    <col min="13573" max="13574" width="15" style="130" bestFit="1" customWidth="1"/>
    <col min="13575" max="13575" width="17" style="130" customWidth="1"/>
    <col min="13576" max="13576" width="14" style="130" bestFit="1" customWidth="1"/>
    <col min="13577" max="13577" width="14" style="130" customWidth="1"/>
    <col min="13578" max="13578" width="18.42578125" style="130" customWidth="1"/>
    <col min="13579" max="13579" width="14" style="130" customWidth="1"/>
    <col min="13580" max="13580" width="13.85546875" style="130" customWidth="1"/>
    <col min="13581" max="13581" width="14" style="130" bestFit="1" customWidth="1"/>
    <col min="13582" max="13582" width="15.28515625" style="130" customWidth="1"/>
    <col min="13583" max="13583" width="16.5703125" style="130" customWidth="1"/>
    <col min="13584" max="13584" width="16.140625" style="130" customWidth="1"/>
    <col min="13585" max="13585" width="11.28515625" style="130" bestFit="1" customWidth="1"/>
    <col min="13586" max="13586" width="12.85546875" style="130" bestFit="1" customWidth="1"/>
    <col min="13587" max="13824" width="9.140625" style="130"/>
    <col min="13825" max="13825" width="38.7109375" style="130" bestFit="1" customWidth="1"/>
    <col min="13826" max="13826" width="16.28515625" style="130" customWidth="1"/>
    <col min="13827" max="13827" width="15.42578125" style="130" customWidth="1"/>
    <col min="13828" max="13828" width="20.140625" style="130" customWidth="1"/>
    <col min="13829" max="13830" width="15" style="130" bestFit="1" customWidth="1"/>
    <col min="13831" max="13831" width="17" style="130" customWidth="1"/>
    <col min="13832" max="13832" width="14" style="130" bestFit="1" customWidth="1"/>
    <col min="13833" max="13833" width="14" style="130" customWidth="1"/>
    <col min="13834" max="13834" width="18.42578125" style="130" customWidth="1"/>
    <col min="13835" max="13835" width="14" style="130" customWidth="1"/>
    <col min="13836" max="13836" width="13.85546875" style="130" customWidth="1"/>
    <col min="13837" max="13837" width="14" style="130" bestFit="1" customWidth="1"/>
    <col min="13838" max="13838" width="15.28515625" style="130" customWidth="1"/>
    <col min="13839" max="13839" width="16.5703125" style="130" customWidth="1"/>
    <col min="13840" max="13840" width="16.140625" style="130" customWidth="1"/>
    <col min="13841" max="13841" width="11.28515625" style="130" bestFit="1" customWidth="1"/>
    <col min="13842" max="13842" width="12.85546875" style="130" bestFit="1" customWidth="1"/>
    <col min="13843" max="14080" width="9.140625" style="130"/>
    <col min="14081" max="14081" width="38.7109375" style="130" bestFit="1" customWidth="1"/>
    <col min="14082" max="14082" width="16.28515625" style="130" customWidth="1"/>
    <col min="14083" max="14083" width="15.42578125" style="130" customWidth="1"/>
    <col min="14084" max="14084" width="20.140625" style="130" customWidth="1"/>
    <col min="14085" max="14086" width="15" style="130" bestFit="1" customWidth="1"/>
    <col min="14087" max="14087" width="17" style="130" customWidth="1"/>
    <col min="14088" max="14088" width="14" style="130" bestFit="1" customWidth="1"/>
    <col min="14089" max="14089" width="14" style="130" customWidth="1"/>
    <col min="14090" max="14090" width="18.42578125" style="130" customWidth="1"/>
    <col min="14091" max="14091" width="14" style="130" customWidth="1"/>
    <col min="14092" max="14092" width="13.85546875" style="130" customWidth="1"/>
    <col min="14093" max="14093" width="14" style="130" bestFit="1" customWidth="1"/>
    <col min="14094" max="14094" width="15.28515625" style="130" customWidth="1"/>
    <col min="14095" max="14095" width="16.5703125" style="130" customWidth="1"/>
    <col min="14096" max="14096" width="16.140625" style="130" customWidth="1"/>
    <col min="14097" max="14097" width="11.28515625" style="130" bestFit="1" customWidth="1"/>
    <col min="14098" max="14098" width="12.85546875" style="130" bestFit="1" customWidth="1"/>
    <col min="14099" max="14336" width="9.140625" style="130"/>
    <col min="14337" max="14337" width="38.7109375" style="130" bestFit="1" customWidth="1"/>
    <col min="14338" max="14338" width="16.28515625" style="130" customWidth="1"/>
    <col min="14339" max="14339" width="15.42578125" style="130" customWidth="1"/>
    <col min="14340" max="14340" width="20.140625" style="130" customWidth="1"/>
    <col min="14341" max="14342" width="15" style="130" bestFit="1" customWidth="1"/>
    <col min="14343" max="14343" width="17" style="130" customWidth="1"/>
    <col min="14344" max="14344" width="14" style="130" bestFit="1" customWidth="1"/>
    <col min="14345" max="14345" width="14" style="130" customWidth="1"/>
    <col min="14346" max="14346" width="18.42578125" style="130" customWidth="1"/>
    <col min="14347" max="14347" width="14" style="130" customWidth="1"/>
    <col min="14348" max="14348" width="13.85546875" style="130" customWidth="1"/>
    <col min="14349" max="14349" width="14" style="130" bestFit="1" customWidth="1"/>
    <col min="14350" max="14350" width="15.28515625" style="130" customWidth="1"/>
    <col min="14351" max="14351" width="16.5703125" style="130" customWidth="1"/>
    <col min="14352" max="14352" width="16.140625" style="130" customWidth="1"/>
    <col min="14353" max="14353" width="11.28515625" style="130" bestFit="1" customWidth="1"/>
    <col min="14354" max="14354" width="12.85546875" style="130" bestFit="1" customWidth="1"/>
    <col min="14355" max="14592" width="9.140625" style="130"/>
    <col min="14593" max="14593" width="38.7109375" style="130" bestFit="1" customWidth="1"/>
    <col min="14594" max="14594" width="16.28515625" style="130" customWidth="1"/>
    <col min="14595" max="14595" width="15.42578125" style="130" customWidth="1"/>
    <col min="14596" max="14596" width="20.140625" style="130" customWidth="1"/>
    <col min="14597" max="14598" width="15" style="130" bestFit="1" customWidth="1"/>
    <col min="14599" max="14599" width="17" style="130" customWidth="1"/>
    <col min="14600" max="14600" width="14" style="130" bestFit="1" customWidth="1"/>
    <col min="14601" max="14601" width="14" style="130" customWidth="1"/>
    <col min="14602" max="14602" width="18.42578125" style="130" customWidth="1"/>
    <col min="14603" max="14603" width="14" style="130" customWidth="1"/>
    <col min="14604" max="14604" width="13.85546875" style="130" customWidth="1"/>
    <col min="14605" max="14605" width="14" style="130" bestFit="1" customWidth="1"/>
    <col min="14606" max="14606" width="15.28515625" style="130" customWidth="1"/>
    <col min="14607" max="14607" width="16.5703125" style="130" customWidth="1"/>
    <col min="14608" max="14608" width="16.140625" style="130" customWidth="1"/>
    <col min="14609" max="14609" width="11.28515625" style="130" bestFit="1" customWidth="1"/>
    <col min="14610" max="14610" width="12.85546875" style="130" bestFit="1" customWidth="1"/>
    <col min="14611" max="14848" width="9.140625" style="130"/>
    <col min="14849" max="14849" width="38.7109375" style="130" bestFit="1" customWidth="1"/>
    <col min="14850" max="14850" width="16.28515625" style="130" customWidth="1"/>
    <col min="14851" max="14851" width="15.42578125" style="130" customWidth="1"/>
    <col min="14852" max="14852" width="20.140625" style="130" customWidth="1"/>
    <col min="14853" max="14854" width="15" style="130" bestFit="1" customWidth="1"/>
    <col min="14855" max="14855" width="17" style="130" customWidth="1"/>
    <col min="14856" max="14856" width="14" style="130" bestFit="1" customWidth="1"/>
    <col min="14857" max="14857" width="14" style="130" customWidth="1"/>
    <col min="14858" max="14858" width="18.42578125" style="130" customWidth="1"/>
    <col min="14859" max="14859" width="14" style="130" customWidth="1"/>
    <col min="14860" max="14860" width="13.85546875" style="130" customWidth="1"/>
    <col min="14861" max="14861" width="14" style="130" bestFit="1" customWidth="1"/>
    <col min="14862" max="14862" width="15.28515625" style="130" customWidth="1"/>
    <col min="14863" max="14863" width="16.5703125" style="130" customWidth="1"/>
    <col min="14864" max="14864" width="16.140625" style="130" customWidth="1"/>
    <col min="14865" max="14865" width="11.28515625" style="130" bestFit="1" customWidth="1"/>
    <col min="14866" max="14866" width="12.85546875" style="130" bestFit="1" customWidth="1"/>
    <col min="14867" max="15104" width="9.140625" style="130"/>
    <col min="15105" max="15105" width="38.7109375" style="130" bestFit="1" customWidth="1"/>
    <col min="15106" max="15106" width="16.28515625" style="130" customWidth="1"/>
    <col min="15107" max="15107" width="15.42578125" style="130" customWidth="1"/>
    <col min="15108" max="15108" width="20.140625" style="130" customWidth="1"/>
    <col min="15109" max="15110" width="15" style="130" bestFit="1" customWidth="1"/>
    <col min="15111" max="15111" width="17" style="130" customWidth="1"/>
    <col min="15112" max="15112" width="14" style="130" bestFit="1" customWidth="1"/>
    <col min="15113" max="15113" width="14" style="130" customWidth="1"/>
    <col min="15114" max="15114" width="18.42578125" style="130" customWidth="1"/>
    <col min="15115" max="15115" width="14" style="130" customWidth="1"/>
    <col min="15116" max="15116" width="13.85546875" style="130" customWidth="1"/>
    <col min="15117" max="15117" width="14" style="130" bestFit="1" customWidth="1"/>
    <col min="15118" max="15118" width="15.28515625" style="130" customWidth="1"/>
    <col min="15119" max="15119" width="16.5703125" style="130" customWidth="1"/>
    <col min="15120" max="15120" width="16.140625" style="130" customWidth="1"/>
    <col min="15121" max="15121" width="11.28515625" style="130" bestFit="1" customWidth="1"/>
    <col min="15122" max="15122" width="12.85546875" style="130" bestFit="1" customWidth="1"/>
    <col min="15123" max="15360" width="9.140625" style="130"/>
    <col min="15361" max="15361" width="38.7109375" style="130" bestFit="1" customWidth="1"/>
    <col min="15362" max="15362" width="16.28515625" style="130" customWidth="1"/>
    <col min="15363" max="15363" width="15.42578125" style="130" customWidth="1"/>
    <col min="15364" max="15364" width="20.140625" style="130" customWidth="1"/>
    <col min="15365" max="15366" width="15" style="130" bestFit="1" customWidth="1"/>
    <col min="15367" max="15367" width="17" style="130" customWidth="1"/>
    <col min="15368" max="15368" width="14" style="130" bestFit="1" customWidth="1"/>
    <col min="15369" max="15369" width="14" style="130" customWidth="1"/>
    <col min="15370" max="15370" width="18.42578125" style="130" customWidth="1"/>
    <col min="15371" max="15371" width="14" style="130" customWidth="1"/>
    <col min="15372" max="15372" width="13.85546875" style="130" customWidth="1"/>
    <col min="15373" max="15373" width="14" style="130" bestFit="1" customWidth="1"/>
    <col min="15374" max="15374" width="15.28515625" style="130" customWidth="1"/>
    <col min="15375" max="15375" width="16.5703125" style="130" customWidth="1"/>
    <col min="15376" max="15376" width="16.140625" style="130" customWidth="1"/>
    <col min="15377" max="15377" width="11.28515625" style="130" bestFit="1" customWidth="1"/>
    <col min="15378" max="15378" width="12.85546875" style="130" bestFit="1" customWidth="1"/>
    <col min="15379" max="15616" width="9.140625" style="130"/>
    <col min="15617" max="15617" width="38.7109375" style="130" bestFit="1" customWidth="1"/>
    <col min="15618" max="15618" width="16.28515625" style="130" customWidth="1"/>
    <col min="15619" max="15619" width="15.42578125" style="130" customWidth="1"/>
    <col min="15620" max="15620" width="20.140625" style="130" customWidth="1"/>
    <col min="15621" max="15622" width="15" style="130" bestFit="1" customWidth="1"/>
    <col min="15623" max="15623" width="17" style="130" customWidth="1"/>
    <col min="15624" max="15624" width="14" style="130" bestFit="1" customWidth="1"/>
    <col min="15625" max="15625" width="14" style="130" customWidth="1"/>
    <col min="15626" max="15626" width="18.42578125" style="130" customWidth="1"/>
    <col min="15627" max="15627" width="14" style="130" customWidth="1"/>
    <col min="15628" max="15628" width="13.85546875" style="130" customWidth="1"/>
    <col min="15629" max="15629" width="14" style="130" bestFit="1" customWidth="1"/>
    <col min="15630" max="15630" width="15.28515625" style="130" customWidth="1"/>
    <col min="15631" max="15631" width="16.5703125" style="130" customWidth="1"/>
    <col min="15632" max="15632" width="16.140625" style="130" customWidth="1"/>
    <col min="15633" max="15633" width="11.28515625" style="130" bestFit="1" customWidth="1"/>
    <col min="15634" max="15634" width="12.85546875" style="130" bestFit="1" customWidth="1"/>
    <col min="15635" max="15872" width="9.140625" style="130"/>
    <col min="15873" max="15873" width="38.7109375" style="130" bestFit="1" customWidth="1"/>
    <col min="15874" max="15874" width="16.28515625" style="130" customWidth="1"/>
    <col min="15875" max="15875" width="15.42578125" style="130" customWidth="1"/>
    <col min="15876" max="15876" width="20.140625" style="130" customWidth="1"/>
    <col min="15877" max="15878" width="15" style="130" bestFit="1" customWidth="1"/>
    <col min="15879" max="15879" width="17" style="130" customWidth="1"/>
    <col min="15880" max="15880" width="14" style="130" bestFit="1" customWidth="1"/>
    <col min="15881" max="15881" width="14" style="130" customWidth="1"/>
    <col min="15882" max="15882" width="18.42578125" style="130" customWidth="1"/>
    <col min="15883" max="15883" width="14" style="130" customWidth="1"/>
    <col min="15884" max="15884" width="13.85546875" style="130" customWidth="1"/>
    <col min="15885" max="15885" width="14" style="130" bestFit="1" customWidth="1"/>
    <col min="15886" max="15886" width="15.28515625" style="130" customWidth="1"/>
    <col min="15887" max="15887" width="16.5703125" style="130" customWidth="1"/>
    <col min="15888" max="15888" width="16.140625" style="130" customWidth="1"/>
    <col min="15889" max="15889" width="11.28515625" style="130" bestFit="1" customWidth="1"/>
    <col min="15890" max="15890" width="12.85546875" style="130" bestFit="1" customWidth="1"/>
    <col min="15891" max="16128" width="9.140625" style="130"/>
    <col min="16129" max="16129" width="38.7109375" style="130" bestFit="1" customWidth="1"/>
    <col min="16130" max="16130" width="16.28515625" style="130" customWidth="1"/>
    <col min="16131" max="16131" width="15.42578125" style="130" customWidth="1"/>
    <col min="16132" max="16132" width="20.140625" style="130" customWidth="1"/>
    <col min="16133" max="16134" width="15" style="130" bestFit="1" customWidth="1"/>
    <col min="16135" max="16135" width="17" style="130" customWidth="1"/>
    <col min="16136" max="16136" width="14" style="130" bestFit="1" customWidth="1"/>
    <col min="16137" max="16137" width="14" style="130" customWidth="1"/>
    <col min="16138" max="16138" width="18.42578125" style="130" customWidth="1"/>
    <col min="16139" max="16139" width="14" style="130" customWidth="1"/>
    <col min="16140" max="16140" width="13.85546875" style="130" customWidth="1"/>
    <col min="16141" max="16141" width="14" style="130" bestFit="1" customWidth="1"/>
    <col min="16142" max="16142" width="15.28515625" style="130" customWidth="1"/>
    <col min="16143" max="16143" width="16.5703125" style="130" customWidth="1"/>
    <col min="16144" max="16144" width="16.140625" style="130" customWidth="1"/>
    <col min="16145" max="16145" width="11.28515625" style="130" bestFit="1" customWidth="1"/>
    <col min="16146" max="16146" width="12.85546875" style="130" bestFit="1" customWidth="1"/>
    <col min="16147" max="16384" width="9.140625" style="130"/>
  </cols>
  <sheetData>
    <row r="1" spans="1:22">
      <c r="B1" s="131" t="s">
        <v>0</v>
      </c>
    </row>
    <row r="2" spans="1:22">
      <c r="B2" s="131" t="s">
        <v>1</v>
      </c>
    </row>
    <row r="3" spans="1:22">
      <c r="B3" s="131" t="s">
        <v>500</v>
      </c>
    </row>
    <row r="4" spans="1:22">
      <c r="B4" s="131" t="s">
        <v>327</v>
      </c>
    </row>
    <row r="5" spans="1:22">
      <c r="B5" s="133"/>
      <c r="J5" s="391" t="s">
        <v>512</v>
      </c>
      <c r="K5" s="391" t="s">
        <v>513</v>
      </c>
    </row>
    <row r="6" spans="1:22">
      <c r="B6" s="133"/>
      <c r="J6" s="392">
        <v>44287</v>
      </c>
      <c r="K6" s="392">
        <v>44651</v>
      </c>
    </row>
    <row r="7" spans="1:22">
      <c r="B7" s="368"/>
      <c r="C7" s="705" t="s">
        <v>328</v>
      </c>
      <c r="D7" s="706"/>
      <c r="E7" s="706"/>
      <c r="F7" s="706"/>
      <c r="G7" s="706"/>
      <c r="H7" s="706"/>
      <c r="I7" s="707"/>
      <c r="J7" s="708" t="s">
        <v>329</v>
      </c>
      <c r="K7" s="709"/>
      <c r="L7" s="709"/>
      <c r="M7" s="709"/>
      <c r="N7" s="709"/>
      <c r="O7" s="709"/>
      <c r="P7" s="710"/>
      <c r="Q7" s="705" t="s">
        <v>330</v>
      </c>
      <c r="R7" s="707"/>
    </row>
    <row r="8" spans="1:22">
      <c r="B8" s="368" t="s">
        <v>331</v>
      </c>
      <c r="C8" s="369" t="s">
        <v>332</v>
      </c>
      <c r="D8" s="370" t="s">
        <v>20</v>
      </c>
      <c r="E8" s="370" t="s">
        <v>377</v>
      </c>
      <c r="F8" s="371" t="s">
        <v>378</v>
      </c>
      <c r="G8" s="369" t="s">
        <v>21</v>
      </c>
      <c r="H8" s="369" t="s">
        <v>494</v>
      </c>
      <c r="I8" s="372" t="s">
        <v>333</v>
      </c>
      <c r="J8" s="372" t="s">
        <v>334</v>
      </c>
      <c r="K8" s="370" t="s">
        <v>335</v>
      </c>
      <c r="L8" s="370" t="s">
        <v>336</v>
      </c>
      <c r="M8" s="369" t="s">
        <v>338</v>
      </c>
      <c r="N8" s="369" t="s">
        <v>337</v>
      </c>
      <c r="O8" s="369" t="s">
        <v>492</v>
      </c>
      <c r="P8" s="443" t="s">
        <v>333</v>
      </c>
      <c r="Q8" s="443" t="s">
        <v>8</v>
      </c>
      <c r="R8" s="443" t="s">
        <v>8</v>
      </c>
    </row>
    <row r="9" spans="1:22" s="134" customFormat="1">
      <c r="A9" s="134" t="s">
        <v>109</v>
      </c>
      <c r="B9" s="373" t="s">
        <v>339</v>
      </c>
      <c r="C9" s="374">
        <f>J6</f>
        <v>44287</v>
      </c>
      <c r="D9" s="375" t="s">
        <v>11</v>
      </c>
      <c r="E9" s="376" t="s">
        <v>11</v>
      </c>
      <c r="F9" s="376" t="s">
        <v>11</v>
      </c>
      <c r="G9" s="376" t="s">
        <v>11</v>
      </c>
      <c r="H9" s="376" t="s">
        <v>11</v>
      </c>
      <c r="I9" s="374">
        <f>K6</f>
        <v>44651</v>
      </c>
      <c r="J9" s="374">
        <f>J6-1</f>
        <v>44286</v>
      </c>
      <c r="K9" s="376" t="s">
        <v>11</v>
      </c>
      <c r="L9" s="377" t="s">
        <v>340</v>
      </c>
      <c r="M9" s="376" t="s">
        <v>106</v>
      </c>
      <c r="N9" s="376" t="s">
        <v>106</v>
      </c>
      <c r="O9" s="376" t="s">
        <v>493</v>
      </c>
      <c r="P9" s="444">
        <f>K6</f>
        <v>44651</v>
      </c>
      <c r="Q9" s="444">
        <f>K6</f>
        <v>44651</v>
      </c>
      <c r="R9" s="444">
        <f>J6-1</f>
        <v>44286</v>
      </c>
      <c r="S9" s="389" t="s">
        <v>510</v>
      </c>
      <c r="T9" s="134" t="s">
        <v>511</v>
      </c>
      <c r="U9" s="176"/>
    </row>
    <row r="10" spans="1:22" ht="24.95" customHeight="1">
      <c r="B10" s="378" t="s">
        <v>341</v>
      </c>
      <c r="C10" s="253">
        <v>79778137</v>
      </c>
      <c r="D10" s="253">
        <v>0</v>
      </c>
      <c r="E10" s="253">
        <v>0</v>
      </c>
      <c r="F10" s="253">
        <v>0</v>
      </c>
      <c r="G10" s="253">
        <v>0</v>
      </c>
      <c r="H10" s="253"/>
      <c r="I10" s="439">
        <f>+ROUND(C10+D10+E10-F10-G10-H10,0)</f>
        <v>79778137</v>
      </c>
      <c r="J10" s="379">
        <v>0</v>
      </c>
      <c r="K10" s="253"/>
      <c r="L10" s="253"/>
      <c r="M10" s="253"/>
      <c r="N10" s="253">
        <v>0</v>
      </c>
      <c r="O10" s="253">
        <v>0</v>
      </c>
      <c r="P10" s="440">
        <f>J10+K10+L10-M10+N10-O10</f>
        <v>0</v>
      </c>
      <c r="Q10" s="440">
        <f>I10-P10</f>
        <v>79778137</v>
      </c>
      <c r="R10" s="440">
        <f>C10-J10</f>
        <v>79778137</v>
      </c>
      <c r="T10" s="173"/>
    </row>
    <row r="11" spans="1:22" ht="24.95" customHeight="1">
      <c r="B11" s="368" t="s">
        <v>342</v>
      </c>
      <c r="C11" s="253">
        <v>5847687</v>
      </c>
      <c r="D11" s="253">
        <v>0</v>
      </c>
      <c r="E11" s="253">
        <v>0</v>
      </c>
      <c r="F11" s="253">
        <v>0</v>
      </c>
      <c r="G11" s="253">
        <v>0</v>
      </c>
      <c r="H11" s="253"/>
      <c r="I11" s="439">
        <f t="shared" ref="I11:I20" si="0">+ROUND(C11+D11+E11-F11-G11-H11,0)</f>
        <v>5847687</v>
      </c>
      <c r="J11" s="379">
        <v>0</v>
      </c>
      <c r="K11" s="253"/>
      <c r="L11" s="253"/>
      <c r="M11" s="253"/>
      <c r="N11" s="253">
        <v>0</v>
      </c>
      <c r="O11" s="253">
        <v>0</v>
      </c>
      <c r="P11" s="440">
        <f>J11+K11+L11-M11+N11-O11</f>
        <v>0</v>
      </c>
      <c r="Q11" s="440">
        <f t="shared" ref="Q11:Q19" si="1">I11-P11</f>
        <v>5847687</v>
      </c>
      <c r="R11" s="440">
        <f>C11-J11</f>
        <v>5847687</v>
      </c>
      <c r="T11" s="173"/>
    </row>
    <row r="12" spans="1:22" ht="24.95" customHeight="1">
      <c r="B12" s="368" t="s">
        <v>343</v>
      </c>
      <c r="C12" s="253">
        <f>'D-BUILDING'!C65</f>
        <v>188240640</v>
      </c>
      <c r="D12" s="253">
        <v>0</v>
      </c>
      <c r="E12" s="253">
        <v>0</v>
      </c>
      <c r="F12" s="253">
        <v>0</v>
      </c>
      <c r="G12" s="253">
        <v>0</v>
      </c>
      <c r="H12" s="253"/>
      <c r="I12" s="439">
        <f t="shared" si="0"/>
        <v>188240640</v>
      </c>
      <c r="J12" s="253">
        <f>'D-BUILDING'!P65</f>
        <v>54625739.068317473</v>
      </c>
      <c r="K12" s="253">
        <f>ROUND('D-BUILDING'!R65,0)</f>
        <v>5912394</v>
      </c>
      <c r="L12" s="253">
        <v>0</v>
      </c>
      <c r="M12" s="253">
        <v>0</v>
      </c>
      <c r="N12" s="253">
        <v>0</v>
      </c>
      <c r="O12" s="253">
        <f>'[34]D-BUILDING'!BK71</f>
        <v>0</v>
      </c>
      <c r="P12" s="440">
        <f>J12+K12+L12-M12+N12-O12+1</f>
        <v>60538134.068317473</v>
      </c>
      <c r="Q12" s="445">
        <f>I12-P12</f>
        <v>127702505.93168253</v>
      </c>
      <c r="R12" s="440">
        <f>C12-J12</f>
        <v>133614900.93168253</v>
      </c>
      <c r="S12" s="389">
        <f>'D-BUILDING'!X65</f>
        <v>133614900.931683</v>
      </c>
      <c r="T12" s="173">
        <f>R12-S12</f>
        <v>-4.76837158203125E-7</v>
      </c>
    </row>
    <row r="13" spans="1:22" ht="24.95" customHeight="1">
      <c r="B13" s="368" t="s">
        <v>344</v>
      </c>
      <c r="C13" s="253">
        <f>'D-BUILDING'!C69</f>
        <v>5225493</v>
      </c>
      <c r="D13" s="253">
        <v>0</v>
      </c>
      <c r="E13" s="253">
        <v>0</v>
      </c>
      <c r="F13" s="253">
        <v>0</v>
      </c>
      <c r="G13" s="253">
        <v>0</v>
      </c>
      <c r="H13" s="253"/>
      <c r="I13" s="439">
        <f t="shared" si="0"/>
        <v>5225493</v>
      </c>
      <c r="J13" s="253">
        <f>'D-BUILDING'!P69</f>
        <v>758761.51575887611</v>
      </c>
      <c r="K13" s="253">
        <f>ROUND('D-BUILDING'!R69,0)</f>
        <v>82460</v>
      </c>
      <c r="L13" s="253">
        <v>0</v>
      </c>
      <c r="M13" s="253">
        <v>0</v>
      </c>
      <c r="N13" s="253">
        <v>0</v>
      </c>
      <c r="O13" s="253">
        <f>'[34]D-BUILDING'!BK78</f>
        <v>0</v>
      </c>
      <c r="P13" s="440">
        <f>J13+K13+L13-M13+N13-O13</f>
        <v>841221.51575887611</v>
      </c>
      <c r="Q13" s="440">
        <f t="shared" si="1"/>
        <v>4384271.4842411242</v>
      </c>
      <c r="R13" s="440">
        <f>C13-J13</f>
        <v>4466731.4842411242</v>
      </c>
      <c r="S13" s="389">
        <f>'D-BUILDING'!X69</f>
        <v>4466731.4842411196</v>
      </c>
      <c r="T13" s="173">
        <f t="shared" ref="T13:T33" si="2">R13-S13</f>
        <v>0</v>
      </c>
    </row>
    <row r="14" spans="1:22" ht="24.95" customHeight="1">
      <c r="B14" s="368" t="s">
        <v>345</v>
      </c>
      <c r="C14" s="253">
        <f>+'D-ELECTRI. '!D35</f>
        <v>15431317.220000001</v>
      </c>
      <c r="D14" s="253"/>
      <c r="E14" s="253">
        <v>0</v>
      </c>
      <c r="F14" s="253">
        <v>0</v>
      </c>
      <c r="G14" s="253"/>
      <c r="H14" s="253"/>
      <c r="I14" s="502">
        <f t="shared" si="0"/>
        <v>15431317</v>
      </c>
      <c r="J14" s="253">
        <f>+'D-ELECTRI. '!Q35</f>
        <v>3849320.2199999955</v>
      </c>
      <c r="K14" s="253">
        <f>ROUND('D-ELECTRI. '!S35,0)</f>
        <v>354863</v>
      </c>
      <c r="L14" s="253">
        <v>0</v>
      </c>
      <c r="M14" s="194">
        <v>0</v>
      </c>
      <c r="N14" s="253">
        <v>0</v>
      </c>
      <c r="O14" s="253"/>
      <c r="P14" s="440">
        <f>J14+K14+L14-M14+N14-O14</f>
        <v>4204183.2199999951</v>
      </c>
      <c r="Q14" s="440">
        <f t="shared" si="1"/>
        <v>11227133.780000005</v>
      </c>
      <c r="R14" s="440">
        <f>C14-J14</f>
        <v>11581997.000000006</v>
      </c>
      <c r="S14" s="389">
        <f>'D-ELECTRI. '!Y35</f>
        <v>11581997</v>
      </c>
      <c r="T14" s="173">
        <f t="shared" si="2"/>
        <v>0</v>
      </c>
    </row>
    <row r="15" spans="1:22" ht="24.95" customHeight="1">
      <c r="B15" s="380" t="s">
        <v>346</v>
      </c>
      <c r="C15" s="253">
        <f>+'D-PLANTS &amp; MACHINERY '!D188-1</f>
        <v>139214616.190025</v>
      </c>
      <c r="D15" s="253">
        <f>'D-PLANTS &amp; MACHINERY '!F188</f>
        <v>36100</v>
      </c>
      <c r="E15" s="253">
        <v>0</v>
      </c>
      <c r="F15" s="253">
        <f>+'D-PLANTS &amp; MACHINERY '!H188</f>
        <v>870887</v>
      </c>
      <c r="G15" s="253"/>
      <c r="H15" s="253"/>
      <c r="I15" s="439">
        <f t="shared" si="0"/>
        <v>138379829</v>
      </c>
      <c r="J15" s="253">
        <f>+'D-PLANTS &amp; MACHINERY '!S188</f>
        <v>77379149.420010149</v>
      </c>
      <c r="K15" s="253">
        <f>ROUND('D-PLANTS &amp; MACHINERY '!U188,0)</f>
        <v>8081458</v>
      </c>
      <c r="L15" s="253">
        <v>0</v>
      </c>
      <c r="M15" s="390">
        <f>'D-PLANTS &amp; MACHINERY '!X188</f>
        <v>596549.38238747558</v>
      </c>
      <c r="N15" s="253">
        <v>0</v>
      </c>
      <c r="O15" s="253"/>
      <c r="P15" s="440">
        <f>J15+K15+L15-M15+N15-O15</f>
        <v>84864058.037622675</v>
      </c>
      <c r="Q15" s="440">
        <f>I15-P15</f>
        <v>53515770.962377325</v>
      </c>
      <c r="R15" s="440">
        <f>C15-J15-N15</f>
        <v>61835466.770014852</v>
      </c>
      <c r="S15" s="389">
        <f>'D-PLANTS &amp; MACHINERY '!AA188</f>
        <v>61835467.770014867</v>
      </c>
      <c r="T15" s="173">
        <f t="shared" si="2"/>
        <v>-1.0000000149011612</v>
      </c>
      <c r="V15" s="142"/>
    </row>
    <row r="16" spans="1:22" ht="24.95" customHeight="1">
      <c r="B16" s="368" t="s">
        <v>110</v>
      </c>
      <c r="C16" s="253">
        <f>'D-Tubewell'!K14</f>
        <v>1249614</v>
      </c>
      <c r="D16" s="253">
        <v>0</v>
      </c>
      <c r="E16" s="253">
        <v>0</v>
      </c>
      <c r="F16" s="253">
        <v>0</v>
      </c>
      <c r="G16" s="253">
        <f>ROUND('[34]D-Tubewell'!J22,0)</f>
        <v>0</v>
      </c>
      <c r="H16" s="253"/>
      <c r="I16" s="439">
        <f t="shared" si="0"/>
        <v>1249614</v>
      </c>
      <c r="J16" s="253">
        <f>'D-Tubewell'!Y14</f>
        <v>1187133</v>
      </c>
      <c r="K16" s="253">
        <f>ROUND('D-Tubewell'!AA14,0)</f>
        <v>0</v>
      </c>
      <c r="L16" s="253">
        <v>0</v>
      </c>
      <c r="M16" s="253">
        <f>ROUND('[34]D-Tubewell'!BS22,0)</f>
        <v>0</v>
      </c>
      <c r="N16" s="253">
        <v>0</v>
      </c>
      <c r="O16" s="253"/>
      <c r="P16" s="440">
        <f>J16+K16+L16-M16+N16-O16</f>
        <v>1187133</v>
      </c>
      <c r="Q16" s="440">
        <f t="shared" si="1"/>
        <v>62481</v>
      </c>
      <c r="R16" s="440">
        <v>62481</v>
      </c>
      <c r="S16" s="389">
        <f>'D-Tubewell'!AG14</f>
        <v>62481</v>
      </c>
      <c r="T16" s="173">
        <f t="shared" si="2"/>
        <v>0</v>
      </c>
    </row>
    <row r="17" spans="2:20" ht="24.95" customHeight="1">
      <c r="B17" s="381" t="s">
        <v>347</v>
      </c>
      <c r="C17" s="253">
        <f>'D-VEHICLE'!C16</f>
        <v>276961</v>
      </c>
      <c r="D17" s="253">
        <v>0</v>
      </c>
      <c r="E17" s="253">
        <v>0</v>
      </c>
      <c r="F17" s="253">
        <v>0</v>
      </c>
      <c r="G17" s="253">
        <f>'D-VEHICLE'!G16</f>
        <v>0</v>
      </c>
      <c r="H17" s="253"/>
      <c r="I17" s="439">
        <f t="shared" si="0"/>
        <v>276961</v>
      </c>
      <c r="J17" s="253">
        <f>'D-VEHICLE'!P16</f>
        <v>263170</v>
      </c>
      <c r="K17" s="253">
        <f>ROUND('D-VEHICLE'!R16,0)</f>
        <v>0</v>
      </c>
      <c r="L17" s="253">
        <v>0</v>
      </c>
      <c r="M17" s="253">
        <v>0</v>
      </c>
      <c r="N17" s="253">
        <v>0</v>
      </c>
      <c r="O17" s="253">
        <f>'D-VEHICLE'!U16</f>
        <v>0</v>
      </c>
      <c r="P17" s="440">
        <f>J17+K17+L17-M17+N17-O17</f>
        <v>263170</v>
      </c>
      <c r="Q17" s="440">
        <f t="shared" si="1"/>
        <v>13791</v>
      </c>
      <c r="R17" s="440">
        <f>C17-J17</f>
        <v>13791</v>
      </c>
      <c r="S17" s="389">
        <f>'D-VEHICLE'!X16</f>
        <v>13790.961369863013</v>
      </c>
      <c r="T17" s="173">
        <f t="shared" si="2"/>
        <v>3.8630136987194419E-2</v>
      </c>
    </row>
    <row r="18" spans="2:20" ht="24.95" customHeight="1">
      <c r="B18" s="368" t="s">
        <v>348</v>
      </c>
      <c r="C18" s="253">
        <f>+'D-FURNITURE'!D78+'D-FURNITURE'!D82</f>
        <v>3343158</v>
      </c>
      <c r="D18" s="253"/>
      <c r="E18" s="253">
        <v>0</v>
      </c>
      <c r="F18" s="253">
        <v>0</v>
      </c>
      <c r="G18" s="253"/>
      <c r="H18" s="253"/>
      <c r="I18" s="501">
        <f t="shared" si="0"/>
        <v>3343158</v>
      </c>
      <c r="J18" s="253">
        <f>+'D-FURNITURE'!Q78+'D-FURNITURE'!Q82</f>
        <v>1553198.9314599186</v>
      </c>
      <c r="K18" s="253">
        <f>ROUND('D-FURNITURE'!S78+'D-FURNITURE'!S82,0)</f>
        <v>311707</v>
      </c>
      <c r="L18" s="253">
        <v>0</v>
      </c>
      <c r="M18" s="253">
        <f>ROUND('[34]D-FURNITURE'!BV97,0)</f>
        <v>0</v>
      </c>
      <c r="N18" s="253">
        <v>0</v>
      </c>
      <c r="O18" s="253"/>
      <c r="P18" s="440">
        <f t="shared" ref="P18:P20" si="3">J18+K18+L18-M18+N18-O18</f>
        <v>1864905.9314599186</v>
      </c>
      <c r="Q18" s="440">
        <f t="shared" si="1"/>
        <v>1478252.0685400814</v>
      </c>
      <c r="R18" s="440">
        <f>C18-J18</f>
        <v>1789959.0685400814</v>
      </c>
      <c r="S18" s="389">
        <f>'D-FURNITURE'!Y78</f>
        <v>1789874.6267592593</v>
      </c>
      <c r="T18" s="173">
        <f t="shared" si="2"/>
        <v>84.441780822118744</v>
      </c>
    </row>
    <row r="19" spans="2:20" ht="24.95" customHeight="1">
      <c r="B19" s="368" t="s">
        <v>349</v>
      </c>
      <c r="C19" s="253">
        <f>+'D-OFFICE EQUIP'!C79+'D-OFFICE EQUIP'!C88-1</f>
        <v>2889151.7800000003</v>
      </c>
      <c r="D19" s="253">
        <f>+'D-OFFICE EQUIP'!$E$79</f>
        <v>15200</v>
      </c>
      <c r="E19" s="253">
        <v>0</v>
      </c>
      <c r="F19" s="253">
        <v>0</v>
      </c>
      <c r="G19" s="253"/>
      <c r="H19" s="253"/>
      <c r="I19" s="253">
        <f t="shared" si="0"/>
        <v>2904352</v>
      </c>
      <c r="J19" s="253">
        <f>+'D-OFFICE EQUIP'!P79+'D-OFFICE EQUIP'!P88-1</f>
        <v>2633909.1770410966</v>
      </c>
      <c r="K19" s="253">
        <f>ROUND(+'D-OFFICE EQUIP'!R79,0)</f>
        <v>45024</v>
      </c>
      <c r="L19" s="253">
        <v>0</v>
      </c>
      <c r="M19" s="253">
        <v>0</v>
      </c>
      <c r="N19" s="253">
        <v>0</v>
      </c>
      <c r="O19" s="253"/>
      <c r="P19" s="440">
        <f t="shared" si="3"/>
        <v>2678933.1770410966</v>
      </c>
      <c r="Q19" s="440">
        <f t="shared" si="1"/>
        <v>225418.82295890339</v>
      </c>
      <c r="R19" s="440">
        <f>C19-J19</f>
        <v>255242.60295890365</v>
      </c>
      <c r="S19" s="389">
        <f>'D-OFFICE EQUIP'!X79</f>
        <v>255013.47967123287</v>
      </c>
      <c r="T19" s="173">
        <f t="shared" si="2"/>
        <v>229.12328767077997</v>
      </c>
    </row>
    <row r="20" spans="2:20" ht="24.95" customHeight="1">
      <c r="B20" s="381" t="s">
        <v>193</v>
      </c>
      <c r="C20" s="253">
        <f>+'D-COMP.'!D65+'D-COMP.'!D79</f>
        <v>1011563.4199999999</v>
      </c>
      <c r="D20" s="253">
        <f>'D-COMP.'!F65-E20</f>
        <v>0</v>
      </c>
      <c r="E20" s="253">
        <f>'D-COMP.'!F65</f>
        <v>122850</v>
      </c>
      <c r="F20" s="253">
        <v>0</v>
      </c>
      <c r="G20" s="253"/>
      <c r="H20" s="253"/>
      <c r="I20" s="501">
        <f t="shared" si="0"/>
        <v>1134413</v>
      </c>
      <c r="J20" s="253">
        <f>+'D-COMP.'!Q65+'D-COMP.'!Q79</f>
        <v>936335.57559817366</v>
      </c>
      <c r="K20" s="253">
        <f>ROUND('D-COMP.'!S65,0)</f>
        <v>33874</v>
      </c>
      <c r="L20" s="253">
        <v>0</v>
      </c>
      <c r="M20" s="253">
        <v>0</v>
      </c>
      <c r="N20" s="253">
        <v>0</v>
      </c>
      <c r="O20" s="253"/>
      <c r="P20" s="440">
        <f t="shared" si="3"/>
        <v>970209.57559817366</v>
      </c>
      <c r="Q20" s="440">
        <f>I20-P20</f>
        <v>164203.42440182634</v>
      </c>
      <c r="R20" s="440">
        <f>C20-J20</f>
        <v>75227.844401826267</v>
      </c>
      <c r="S20" s="389">
        <f>'D-COMP.'!Y65</f>
        <v>75175.844401826485</v>
      </c>
      <c r="T20" s="173">
        <f t="shared" si="2"/>
        <v>51.999999999781721</v>
      </c>
    </row>
    <row r="21" spans="2:20" ht="24.95" customHeight="1">
      <c r="B21" s="442" t="s">
        <v>111</v>
      </c>
      <c r="C21" s="439">
        <f t="shared" ref="C21:K21" si="4">SUM(C10:C20)</f>
        <v>442508338.61002499</v>
      </c>
      <c r="D21" s="439">
        <f t="shared" si="4"/>
        <v>51300</v>
      </c>
      <c r="E21" s="439">
        <f t="shared" si="4"/>
        <v>122850</v>
      </c>
      <c r="F21" s="439">
        <f t="shared" si="4"/>
        <v>870887</v>
      </c>
      <c r="G21" s="439">
        <f t="shared" si="4"/>
        <v>0</v>
      </c>
      <c r="H21" s="439"/>
      <c r="I21" s="439">
        <f t="shared" si="4"/>
        <v>441811601</v>
      </c>
      <c r="J21" s="439">
        <f t="shared" si="4"/>
        <v>143186716.90818569</v>
      </c>
      <c r="K21" s="439">
        <f t="shared" si="4"/>
        <v>14821780</v>
      </c>
      <c r="L21" s="440">
        <v>0</v>
      </c>
      <c r="M21" s="439">
        <f t="shared" ref="M21:R21" si="5">SUM(M10:M20)</f>
        <v>596549.38238747558</v>
      </c>
      <c r="N21" s="439">
        <f t="shared" si="5"/>
        <v>0</v>
      </c>
      <c r="O21" s="439">
        <f t="shared" si="5"/>
        <v>0</v>
      </c>
      <c r="P21" s="439">
        <f t="shared" si="5"/>
        <v>157411948.52579817</v>
      </c>
      <c r="Q21" s="439">
        <f t="shared" si="5"/>
        <v>284399652.4742018</v>
      </c>
      <c r="R21" s="439">
        <f t="shared" si="5"/>
        <v>299321621.70183933</v>
      </c>
      <c r="T21" s="173"/>
    </row>
    <row r="22" spans="2:20" ht="24.95" customHeight="1">
      <c r="B22" s="368" t="s">
        <v>523</v>
      </c>
      <c r="C22" s="382">
        <v>454528888</v>
      </c>
      <c r="D22" s="382">
        <v>93275</v>
      </c>
      <c r="E22" s="382">
        <v>2454101</v>
      </c>
      <c r="F22" s="382">
        <v>1741374</v>
      </c>
      <c r="G22" s="382">
        <v>12826550</v>
      </c>
      <c r="H22" s="382"/>
      <c r="I22" s="439">
        <v>442508339</v>
      </c>
      <c r="J22" s="382">
        <v>134303967</v>
      </c>
      <c r="K22" s="382">
        <v>15468098</v>
      </c>
      <c r="L22" s="253"/>
      <c r="M22" s="382">
        <v>892016</v>
      </c>
      <c r="N22" s="382">
        <v>1663916</v>
      </c>
      <c r="O22" s="382">
        <v>7357248</v>
      </c>
      <c r="P22" s="439">
        <v>143188717</v>
      </c>
      <c r="Q22" s="439">
        <v>299321622.94</v>
      </c>
      <c r="R22" s="439">
        <v>318383711</v>
      </c>
      <c r="T22" s="173">
        <f t="shared" si="2"/>
        <v>318383711</v>
      </c>
    </row>
    <row r="23" spans="2:20" ht="24.95" hidden="1" customHeight="1">
      <c r="B23" s="383" t="s">
        <v>350</v>
      </c>
      <c r="C23" s="382">
        <v>0</v>
      </c>
      <c r="D23" s="382"/>
      <c r="E23" s="382"/>
      <c r="F23" s="382"/>
      <c r="G23" s="382"/>
      <c r="H23" s="382"/>
      <c r="I23" s="440">
        <f t="shared" ref="I23:I24" si="6">+ROUND(C23+D23+E23-F23-G23,0)</f>
        <v>0</v>
      </c>
      <c r="J23" s="253"/>
      <c r="K23" s="253"/>
      <c r="L23" s="253">
        <v>0</v>
      </c>
      <c r="M23" s="253"/>
      <c r="N23" s="253"/>
      <c r="O23" s="253"/>
      <c r="P23" s="382"/>
      <c r="Q23" s="253">
        <f t="shared" ref="Q23:Q24" si="7">I23-P23</f>
        <v>0</v>
      </c>
      <c r="R23" s="438"/>
      <c r="T23" s="173">
        <f t="shared" si="2"/>
        <v>0</v>
      </c>
    </row>
    <row r="24" spans="2:20" ht="30" hidden="1" customHeight="1">
      <c r="B24" s="383" t="s">
        <v>351</v>
      </c>
      <c r="C24" s="382">
        <v>0</v>
      </c>
      <c r="D24" s="382"/>
      <c r="E24" s="382"/>
      <c r="F24" s="382"/>
      <c r="G24" s="382"/>
      <c r="H24" s="382"/>
      <c r="I24" s="440">
        <f t="shared" si="6"/>
        <v>0</v>
      </c>
      <c r="J24" s="253"/>
      <c r="K24" s="253"/>
      <c r="L24" s="253">
        <v>0</v>
      </c>
      <c r="M24" s="253"/>
      <c r="N24" s="253"/>
      <c r="O24" s="253"/>
      <c r="P24" s="382"/>
      <c r="Q24" s="253">
        <f t="shared" si="7"/>
        <v>0</v>
      </c>
      <c r="R24" s="438"/>
      <c r="T24" s="173">
        <f t="shared" si="2"/>
        <v>0</v>
      </c>
    </row>
    <row r="25" spans="2:20" ht="30" hidden="1" customHeight="1">
      <c r="B25" s="383" t="s">
        <v>352</v>
      </c>
      <c r="C25" s="382">
        <v>0</v>
      </c>
      <c r="D25" s="253"/>
      <c r="E25" s="253"/>
      <c r="F25" s="253"/>
      <c r="G25" s="253"/>
      <c r="H25" s="253"/>
      <c r="I25" s="440">
        <f t="shared" ref="I25:I27" si="8">+ROUND(C25+D25+E25-F25-G25,0)</f>
        <v>0</v>
      </c>
      <c r="J25" s="253"/>
      <c r="K25" s="253"/>
      <c r="L25" s="253">
        <v>0</v>
      </c>
      <c r="M25" s="253"/>
      <c r="N25" s="253"/>
      <c r="O25" s="253"/>
      <c r="P25" s="382"/>
      <c r="Q25" s="253">
        <f>I25-P25</f>
        <v>0</v>
      </c>
      <c r="R25" s="438"/>
      <c r="T25" s="173">
        <f t="shared" si="2"/>
        <v>0</v>
      </c>
    </row>
    <row r="26" spans="2:20" ht="30" hidden="1" customHeight="1">
      <c r="B26" s="383" t="s">
        <v>353</v>
      </c>
      <c r="C26" s="382">
        <v>0</v>
      </c>
      <c r="D26" s="382"/>
      <c r="E26" s="382"/>
      <c r="F26" s="382"/>
      <c r="G26" s="382"/>
      <c r="H26" s="382"/>
      <c r="I26" s="440">
        <f t="shared" si="8"/>
        <v>0</v>
      </c>
      <c r="J26" s="382"/>
      <c r="K26" s="382"/>
      <c r="L26" s="253">
        <v>0</v>
      </c>
      <c r="M26" s="382"/>
      <c r="N26" s="382"/>
      <c r="O26" s="382"/>
      <c r="P26" s="382"/>
      <c r="Q26" s="253">
        <f>I26-P26</f>
        <v>0</v>
      </c>
      <c r="R26" s="438"/>
      <c r="T26" s="173">
        <f t="shared" si="2"/>
        <v>0</v>
      </c>
    </row>
    <row r="27" spans="2:20" ht="30" hidden="1" customHeight="1">
      <c r="B27" s="383" t="s">
        <v>354</v>
      </c>
      <c r="C27" s="382">
        <v>0</v>
      </c>
      <c r="D27" s="382"/>
      <c r="E27" s="382"/>
      <c r="F27" s="382"/>
      <c r="G27" s="382"/>
      <c r="H27" s="382"/>
      <c r="I27" s="440">
        <f t="shared" si="8"/>
        <v>0</v>
      </c>
      <c r="J27" s="382"/>
      <c r="K27" s="382"/>
      <c r="L27" s="253">
        <v>0</v>
      </c>
      <c r="M27" s="382"/>
      <c r="N27" s="382"/>
      <c r="O27" s="382"/>
      <c r="P27" s="382"/>
      <c r="Q27" s="253">
        <f>I27-P27</f>
        <v>0</v>
      </c>
      <c r="R27" s="438"/>
      <c r="T27" s="173">
        <f t="shared" si="2"/>
        <v>0</v>
      </c>
    </row>
    <row r="28" spans="2:20" ht="30" customHeight="1">
      <c r="B28" s="383" t="s">
        <v>355</v>
      </c>
      <c r="C28" s="253">
        <f>+'D-COMP.'!D70</f>
        <v>753956</v>
      </c>
      <c r="D28" s="253">
        <v>0</v>
      </c>
      <c r="E28" s="253">
        <v>0</v>
      </c>
      <c r="F28" s="253"/>
      <c r="G28" s="253">
        <v>0</v>
      </c>
      <c r="H28" s="253"/>
      <c r="I28" s="440">
        <f>+ROUND(C28+D28+E28-F28-G28-H28,0)</f>
        <v>753956</v>
      </c>
      <c r="J28" s="253">
        <f>+'D-COMP.'!Q70</f>
        <v>716258</v>
      </c>
      <c r="K28" s="253">
        <f>'D-COMP.'!S70</f>
        <v>0</v>
      </c>
      <c r="L28" s="253">
        <v>0</v>
      </c>
      <c r="M28" s="253">
        <v>0</v>
      </c>
      <c r="N28" s="253">
        <v>0</v>
      </c>
      <c r="O28" s="253">
        <v>0</v>
      </c>
      <c r="P28" s="253">
        <f>J28+K28+L28-M28+N28-O28</f>
        <v>716258</v>
      </c>
      <c r="Q28" s="253">
        <f>+I28-P28</f>
        <v>37698</v>
      </c>
      <c r="R28" s="253">
        <f>C28-J28</f>
        <v>37698</v>
      </c>
      <c r="S28" s="389">
        <f>'D-COMP.'!Y70</f>
        <v>37698</v>
      </c>
      <c r="T28" s="173">
        <f t="shared" si="2"/>
        <v>0</v>
      </c>
    </row>
    <row r="29" spans="2:20" ht="30" customHeight="1">
      <c r="B29" s="368" t="s">
        <v>524</v>
      </c>
      <c r="C29" s="382">
        <v>753956</v>
      </c>
      <c r="D29" s="382">
        <v>0</v>
      </c>
      <c r="E29" s="382">
        <v>0</v>
      </c>
      <c r="F29" s="382">
        <v>0</v>
      </c>
      <c r="G29" s="382">
        <v>0</v>
      </c>
      <c r="H29" s="382"/>
      <c r="I29" s="439">
        <f t="shared" ref="I29:I30" si="9">+ROUND(C29+D29+E29-F29-G29-H29,0)</f>
        <v>753956</v>
      </c>
      <c r="J29" s="382">
        <v>716258</v>
      </c>
      <c r="K29" s="382">
        <v>0</v>
      </c>
      <c r="L29" s="382">
        <v>0</v>
      </c>
      <c r="M29" s="382">
        <v>0</v>
      </c>
      <c r="N29" s="382">
        <v>0</v>
      </c>
      <c r="O29" s="382"/>
      <c r="P29" s="382">
        <v>716258</v>
      </c>
      <c r="Q29" s="382">
        <v>37698</v>
      </c>
      <c r="R29" s="382">
        <v>37698</v>
      </c>
      <c r="T29" s="173"/>
    </row>
    <row r="30" spans="2:20" ht="24.95" customHeight="1">
      <c r="B30" s="135"/>
      <c r="C30" s="208">
        <f>+C21+C28</f>
        <v>443262294.61002499</v>
      </c>
      <c r="D30" s="208">
        <f t="shared" ref="D30:R30" si="10">+D21+D28</f>
        <v>51300</v>
      </c>
      <c r="E30" s="208">
        <f t="shared" si="10"/>
        <v>122850</v>
      </c>
      <c r="F30" s="208">
        <f t="shared" si="10"/>
        <v>870887</v>
      </c>
      <c r="G30" s="208">
        <f t="shared" si="10"/>
        <v>0</v>
      </c>
      <c r="H30" s="208"/>
      <c r="I30" s="441">
        <f t="shared" si="9"/>
        <v>442565558</v>
      </c>
      <c r="J30" s="208">
        <f>+J21+J28</f>
        <v>143902974.90818569</v>
      </c>
      <c r="K30" s="208">
        <f>+K21+K28</f>
        <v>14821780</v>
      </c>
      <c r="L30" s="208">
        <f t="shared" si="10"/>
        <v>0</v>
      </c>
      <c r="M30" s="208">
        <f t="shared" si="10"/>
        <v>596549.38238747558</v>
      </c>
      <c r="N30" s="208">
        <f t="shared" si="10"/>
        <v>0</v>
      </c>
      <c r="O30" s="208">
        <f t="shared" si="10"/>
        <v>0</v>
      </c>
      <c r="P30" s="208">
        <f>+P21+P28</f>
        <v>158128206.52579817</v>
      </c>
      <c r="Q30" s="208">
        <f>+Q21+Q28</f>
        <v>284437350.4742018</v>
      </c>
      <c r="R30" s="208">
        <f t="shared" si="10"/>
        <v>299359319.70183933</v>
      </c>
      <c r="T30" s="173"/>
    </row>
    <row r="31" spans="2:20" hidden="1">
      <c r="I31" s="194">
        <f>+I21+I28</f>
        <v>442565557</v>
      </c>
      <c r="J31" s="194">
        <f>+J21+J28</f>
        <v>143902974.90818569</v>
      </c>
      <c r="K31" s="194">
        <f>+K21+K28</f>
        <v>14821780</v>
      </c>
      <c r="L31" s="194"/>
      <c r="M31" s="194"/>
      <c r="N31" s="194"/>
      <c r="O31" s="194"/>
      <c r="P31" s="194">
        <f>+P21+P28</f>
        <v>158128206.52579817</v>
      </c>
      <c r="Q31" s="194">
        <f>+Q21+Q28</f>
        <v>284437350.4742018</v>
      </c>
      <c r="T31" s="173">
        <f t="shared" si="2"/>
        <v>0</v>
      </c>
    </row>
    <row r="32" spans="2:20" hidden="1">
      <c r="I32" s="194"/>
      <c r="J32" s="194">
        <v>135020221</v>
      </c>
      <c r="K32" s="194"/>
      <c r="L32" s="194"/>
      <c r="M32" s="194"/>
      <c r="N32" s="194"/>
      <c r="O32" s="194"/>
      <c r="P32" s="194"/>
      <c r="Q32" s="194"/>
      <c r="T32" s="173">
        <f t="shared" si="2"/>
        <v>0</v>
      </c>
    </row>
    <row r="33" spans="9:20" hidden="1">
      <c r="I33" s="194"/>
      <c r="J33" s="194">
        <f>+J31-J32</f>
        <v>8882753.9081856906</v>
      </c>
      <c r="K33" s="194"/>
      <c r="L33" s="194"/>
      <c r="M33" s="194"/>
      <c r="N33" s="194"/>
      <c r="O33" s="194"/>
      <c r="P33" s="194"/>
      <c r="Q33" s="194"/>
      <c r="T33" s="173">
        <f t="shared" si="2"/>
        <v>0</v>
      </c>
    </row>
    <row r="34" spans="9:20" hidden="1">
      <c r="J34" s="194"/>
      <c r="K34" s="194"/>
      <c r="L34" s="194"/>
      <c r="M34" s="194"/>
      <c r="N34" s="194"/>
      <c r="O34" s="194"/>
      <c r="P34" s="194"/>
      <c r="Q34" s="194"/>
    </row>
    <row r="35" spans="9:20" hidden="1">
      <c r="J35" s="194"/>
      <c r="K35" s="194"/>
      <c r="L35" s="194"/>
      <c r="M35" s="194"/>
      <c r="N35" s="194"/>
      <c r="O35" s="194"/>
      <c r="P35" s="194"/>
      <c r="Q35" s="194"/>
    </row>
    <row r="36" spans="9:20" hidden="1">
      <c r="J36" s="194"/>
      <c r="K36" s="194"/>
      <c r="L36" s="194"/>
      <c r="M36" s="194"/>
      <c r="N36" s="194"/>
      <c r="O36" s="194"/>
      <c r="P36" s="194"/>
      <c r="Q36" s="194"/>
    </row>
    <row r="37" spans="9:20">
      <c r="J37" s="194"/>
      <c r="P37" s="130"/>
    </row>
    <row r="38" spans="9:20">
      <c r="I38" s="194"/>
      <c r="J38" s="194"/>
    </row>
  </sheetData>
  <mergeCells count="3">
    <mergeCell ref="C7:I7"/>
    <mergeCell ref="J7:P7"/>
    <mergeCell ref="Q7:R7"/>
  </mergeCells>
  <printOptions horizontalCentered="1" gridLines="1"/>
  <pageMargins left="0.16" right="0.17" top="0.75" bottom="0.5" header="0.75" footer="0.25"/>
  <pageSetup paperSize="9" scale="56" orientation="landscape" r:id="rId1"/>
  <headerFooter alignWithMargins="0"/>
  <ignoredErrors>
    <ignoredError sqref="P1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42"/>
  <sheetViews>
    <sheetView workbookViewId="0">
      <selection activeCell="D1" sqref="D1"/>
    </sheetView>
  </sheetViews>
  <sheetFormatPr defaultRowHeight="12.75"/>
  <cols>
    <col min="1" max="1" width="60.7109375" style="531" customWidth="1"/>
    <col min="2" max="2" width="10.7109375" style="531" customWidth="1"/>
    <col min="3" max="3" width="10.7109375" style="532" bestFit="1" customWidth="1"/>
    <col min="4" max="10" width="10.140625" style="535" bestFit="1" customWidth="1"/>
    <col min="11" max="62" width="6.7109375" style="535" customWidth="1"/>
    <col min="63" max="63" width="10.140625" style="535" bestFit="1" customWidth="1"/>
    <col min="64" max="183" width="9.140625" style="534"/>
    <col min="184" max="184" width="60.7109375" style="534" customWidth="1"/>
    <col min="185" max="185" width="10.7109375" style="534" customWidth="1"/>
    <col min="186" max="186" width="9.7109375" style="534" customWidth="1"/>
    <col min="187" max="318" width="6.7109375" style="534" customWidth="1"/>
    <col min="319" max="439" width="9.140625" style="534"/>
    <col min="440" max="440" width="60.7109375" style="534" customWidth="1"/>
    <col min="441" max="441" width="10.7109375" style="534" customWidth="1"/>
    <col min="442" max="442" width="9.7109375" style="534" customWidth="1"/>
    <col min="443" max="574" width="6.7109375" style="534" customWidth="1"/>
    <col min="575" max="695" width="9.140625" style="534"/>
    <col min="696" max="696" width="60.7109375" style="534" customWidth="1"/>
    <col min="697" max="697" width="10.7109375" style="534" customWidth="1"/>
    <col min="698" max="698" width="9.7109375" style="534" customWidth="1"/>
    <col min="699" max="830" width="6.7109375" style="534" customWidth="1"/>
    <col min="831" max="951" width="9.140625" style="534"/>
    <col min="952" max="952" width="60.7109375" style="534" customWidth="1"/>
    <col min="953" max="953" width="10.7109375" style="534" customWidth="1"/>
    <col min="954" max="954" width="9.7109375" style="534" customWidth="1"/>
    <col min="955" max="1086" width="6.7109375" style="534" customWidth="1"/>
    <col min="1087" max="1207" width="9.140625" style="534"/>
    <col min="1208" max="1208" width="60.7109375" style="534" customWidth="1"/>
    <col min="1209" max="1209" width="10.7109375" style="534" customWidth="1"/>
    <col min="1210" max="1210" width="9.7109375" style="534" customWidth="1"/>
    <col min="1211" max="1342" width="6.7109375" style="534" customWidth="1"/>
    <col min="1343" max="1463" width="9.140625" style="534"/>
    <col min="1464" max="1464" width="60.7109375" style="534" customWidth="1"/>
    <col min="1465" max="1465" width="10.7109375" style="534" customWidth="1"/>
    <col min="1466" max="1466" width="9.7109375" style="534" customWidth="1"/>
    <col min="1467" max="1598" width="6.7109375" style="534" customWidth="1"/>
    <col min="1599" max="1719" width="9.140625" style="534"/>
    <col min="1720" max="1720" width="60.7109375" style="534" customWidth="1"/>
    <col min="1721" max="1721" width="10.7109375" style="534" customWidth="1"/>
    <col min="1722" max="1722" width="9.7109375" style="534" customWidth="1"/>
    <col min="1723" max="1854" width="6.7109375" style="534" customWidth="1"/>
    <col min="1855" max="1975" width="9.140625" style="534"/>
    <col min="1976" max="1976" width="60.7109375" style="534" customWidth="1"/>
    <col min="1977" max="1977" width="10.7109375" style="534" customWidth="1"/>
    <col min="1978" max="1978" width="9.7109375" style="534" customWidth="1"/>
    <col min="1979" max="2110" width="6.7109375" style="534" customWidth="1"/>
    <col min="2111" max="2231" width="9.140625" style="534"/>
    <col min="2232" max="2232" width="60.7109375" style="534" customWidth="1"/>
    <col min="2233" max="2233" width="10.7109375" style="534" customWidth="1"/>
    <col min="2234" max="2234" width="9.7109375" style="534" customWidth="1"/>
    <col min="2235" max="2366" width="6.7109375" style="534" customWidth="1"/>
    <col min="2367" max="2487" width="9.140625" style="534"/>
    <col min="2488" max="2488" width="60.7109375" style="534" customWidth="1"/>
    <col min="2489" max="2489" width="10.7109375" style="534" customWidth="1"/>
    <col min="2490" max="2490" width="9.7109375" style="534" customWidth="1"/>
    <col min="2491" max="2622" width="6.7109375" style="534" customWidth="1"/>
    <col min="2623" max="2743" width="9.140625" style="534"/>
    <col min="2744" max="2744" width="60.7109375" style="534" customWidth="1"/>
    <col min="2745" max="2745" width="10.7109375" style="534" customWidth="1"/>
    <col min="2746" max="2746" width="9.7109375" style="534" customWidth="1"/>
    <col min="2747" max="2878" width="6.7109375" style="534" customWidth="1"/>
    <col min="2879" max="2999" width="9.140625" style="534"/>
    <col min="3000" max="3000" width="60.7109375" style="534" customWidth="1"/>
    <col min="3001" max="3001" width="10.7109375" style="534" customWidth="1"/>
    <col min="3002" max="3002" width="9.7109375" style="534" customWidth="1"/>
    <col min="3003" max="3134" width="6.7109375" style="534" customWidth="1"/>
    <col min="3135" max="3255" width="9.140625" style="534"/>
    <col min="3256" max="3256" width="60.7109375" style="534" customWidth="1"/>
    <col min="3257" max="3257" width="10.7109375" style="534" customWidth="1"/>
    <col min="3258" max="3258" width="9.7109375" style="534" customWidth="1"/>
    <col min="3259" max="3390" width="6.7109375" style="534" customWidth="1"/>
    <col min="3391" max="3511" width="9.140625" style="534"/>
    <col min="3512" max="3512" width="60.7109375" style="534" customWidth="1"/>
    <col min="3513" max="3513" width="10.7109375" style="534" customWidth="1"/>
    <col min="3514" max="3514" width="9.7109375" style="534" customWidth="1"/>
    <col min="3515" max="3646" width="6.7109375" style="534" customWidth="1"/>
    <col min="3647" max="3767" width="9.140625" style="534"/>
    <col min="3768" max="3768" width="60.7109375" style="534" customWidth="1"/>
    <col min="3769" max="3769" width="10.7109375" style="534" customWidth="1"/>
    <col min="3770" max="3770" width="9.7109375" style="534" customWidth="1"/>
    <col min="3771" max="3902" width="6.7109375" style="534" customWidth="1"/>
    <col min="3903" max="4023" width="9.140625" style="534"/>
    <col min="4024" max="4024" width="60.7109375" style="534" customWidth="1"/>
    <col min="4025" max="4025" width="10.7109375" style="534" customWidth="1"/>
    <col min="4026" max="4026" width="9.7109375" style="534" customWidth="1"/>
    <col min="4027" max="4158" width="6.7109375" style="534" customWidth="1"/>
    <col min="4159" max="4279" width="9.140625" style="534"/>
    <col min="4280" max="4280" width="60.7109375" style="534" customWidth="1"/>
    <col min="4281" max="4281" width="10.7109375" style="534" customWidth="1"/>
    <col min="4282" max="4282" width="9.7109375" style="534" customWidth="1"/>
    <col min="4283" max="4414" width="6.7109375" style="534" customWidth="1"/>
    <col min="4415" max="4535" width="9.140625" style="534"/>
    <col min="4536" max="4536" width="60.7109375" style="534" customWidth="1"/>
    <col min="4537" max="4537" width="10.7109375" style="534" customWidth="1"/>
    <col min="4538" max="4538" width="9.7109375" style="534" customWidth="1"/>
    <col min="4539" max="4670" width="6.7109375" style="534" customWidth="1"/>
    <col min="4671" max="4791" width="9.140625" style="534"/>
    <col min="4792" max="4792" width="60.7109375" style="534" customWidth="1"/>
    <col min="4793" max="4793" width="10.7109375" style="534" customWidth="1"/>
    <col min="4794" max="4794" width="9.7109375" style="534" customWidth="1"/>
    <col min="4795" max="4926" width="6.7109375" style="534" customWidth="1"/>
    <col min="4927" max="5047" width="9.140625" style="534"/>
    <col min="5048" max="5048" width="60.7109375" style="534" customWidth="1"/>
    <col min="5049" max="5049" width="10.7109375" style="534" customWidth="1"/>
    <col min="5050" max="5050" width="9.7109375" style="534" customWidth="1"/>
    <col min="5051" max="5182" width="6.7109375" style="534" customWidth="1"/>
    <col min="5183" max="5303" width="9.140625" style="534"/>
    <col min="5304" max="5304" width="60.7109375" style="534" customWidth="1"/>
    <col min="5305" max="5305" width="10.7109375" style="534" customWidth="1"/>
    <col min="5306" max="5306" width="9.7109375" style="534" customWidth="1"/>
    <col min="5307" max="5438" width="6.7109375" style="534" customWidth="1"/>
    <col min="5439" max="5559" width="9.140625" style="534"/>
    <col min="5560" max="5560" width="60.7109375" style="534" customWidth="1"/>
    <col min="5561" max="5561" width="10.7109375" style="534" customWidth="1"/>
    <col min="5562" max="5562" width="9.7109375" style="534" customWidth="1"/>
    <col min="5563" max="5694" width="6.7109375" style="534" customWidth="1"/>
    <col min="5695" max="5815" width="9.140625" style="534"/>
    <col min="5816" max="5816" width="60.7109375" style="534" customWidth="1"/>
    <col min="5817" max="5817" width="10.7109375" style="534" customWidth="1"/>
    <col min="5818" max="5818" width="9.7109375" style="534" customWidth="1"/>
    <col min="5819" max="5950" width="6.7109375" style="534" customWidth="1"/>
    <col min="5951" max="6071" width="9.140625" style="534"/>
    <col min="6072" max="6072" width="60.7109375" style="534" customWidth="1"/>
    <col min="6073" max="6073" width="10.7109375" style="534" customWidth="1"/>
    <col min="6074" max="6074" width="9.7109375" style="534" customWidth="1"/>
    <col min="6075" max="6206" width="6.7109375" style="534" customWidth="1"/>
    <col min="6207" max="6327" width="9.140625" style="534"/>
    <col min="6328" max="6328" width="60.7109375" style="534" customWidth="1"/>
    <col min="6329" max="6329" width="10.7109375" style="534" customWidth="1"/>
    <col min="6330" max="6330" width="9.7109375" style="534" customWidth="1"/>
    <col min="6331" max="6462" width="6.7109375" style="534" customWidth="1"/>
    <col min="6463" max="6583" width="9.140625" style="534"/>
    <col min="6584" max="6584" width="60.7109375" style="534" customWidth="1"/>
    <col min="6585" max="6585" width="10.7109375" style="534" customWidth="1"/>
    <col min="6586" max="6586" width="9.7109375" style="534" customWidth="1"/>
    <col min="6587" max="6718" width="6.7109375" style="534" customWidth="1"/>
    <col min="6719" max="6839" width="9.140625" style="534"/>
    <col min="6840" max="6840" width="60.7109375" style="534" customWidth="1"/>
    <col min="6841" max="6841" width="10.7109375" style="534" customWidth="1"/>
    <col min="6842" max="6842" width="9.7109375" style="534" customWidth="1"/>
    <col min="6843" max="6974" width="6.7109375" style="534" customWidth="1"/>
    <col min="6975" max="7095" width="9.140625" style="534"/>
    <col min="7096" max="7096" width="60.7109375" style="534" customWidth="1"/>
    <col min="7097" max="7097" width="10.7109375" style="534" customWidth="1"/>
    <col min="7098" max="7098" width="9.7109375" style="534" customWidth="1"/>
    <col min="7099" max="7230" width="6.7109375" style="534" customWidth="1"/>
    <col min="7231" max="7351" width="9.140625" style="534"/>
    <col min="7352" max="7352" width="60.7109375" style="534" customWidth="1"/>
    <col min="7353" max="7353" width="10.7109375" style="534" customWidth="1"/>
    <col min="7354" max="7354" width="9.7109375" style="534" customWidth="1"/>
    <col min="7355" max="7486" width="6.7109375" style="534" customWidth="1"/>
    <col min="7487" max="7607" width="9.140625" style="534"/>
    <col min="7608" max="7608" width="60.7109375" style="534" customWidth="1"/>
    <col min="7609" max="7609" width="10.7109375" style="534" customWidth="1"/>
    <col min="7610" max="7610" width="9.7109375" style="534" customWidth="1"/>
    <col min="7611" max="7742" width="6.7109375" style="534" customWidth="1"/>
    <col min="7743" max="7863" width="9.140625" style="534"/>
    <col min="7864" max="7864" width="60.7109375" style="534" customWidth="1"/>
    <col min="7865" max="7865" width="10.7109375" style="534" customWidth="1"/>
    <col min="7866" max="7866" width="9.7109375" style="534" customWidth="1"/>
    <col min="7867" max="7998" width="6.7109375" style="534" customWidth="1"/>
    <col min="7999" max="8119" width="9.140625" style="534"/>
    <col min="8120" max="8120" width="60.7109375" style="534" customWidth="1"/>
    <col min="8121" max="8121" width="10.7109375" style="534" customWidth="1"/>
    <col min="8122" max="8122" width="9.7109375" style="534" customWidth="1"/>
    <col min="8123" max="8254" width="6.7109375" style="534" customWidth="1"/>
    <col min="8255" max="8375" width="9.140625" style="534"/>
    <col min="8376" max="8376" width="60.7109375" style="534" customWidth="1"/>
    <col min="8377" max="8377" width="10.7109375" style="534" customWidth="1"/>
    <col min="8378" max="8378" width="9.7109375" style="534" customWidth="1"/>
    <col min="8379" max="8510" width="6.7109375" style="534" customWidth="1"/>
    <col min="8511" max="8631" width="9.140625" style="534"/>
    <col min="8632" max="8632" width="60.7109375" style="534" customWidth="1"/>
    <col min="8633" max="8633" width="10.7109375" style="534" customWidth="1"/>
    <col min="8634" max="8634" width="9.7109375" style="534" customWidth="1"/>
    <col min="8635" max="8766" width="6.7109375" style="534" customWidth="1"/>
    <col min="8767" max="8887" width="9.140625" style="534"/>
    <col min="8888" max="8888" width="60.7109375" style="534" customWidth="1"/>
    <col min="8889" max="8889" width="10.7109375" style="534" customWidth="1"/>
    <col min="8890" max="8890" width="9.7109375" style="534" customWidth="1"/>
    <col min="8891" max="9022" width="6.7109375" style="534" customWidth="1"/>
    <col min="9023" max="9143" width="9.140625" style="534"/>
    <col min="9144" max="9144" width="60.7109375" style="534" customWidth="1"/>
    <col min="9145" max="9145" width="10.7109375" style="534" customWidth="1"/>
    <col min="9146" max="9146" width="9.7109375" style="534" customWidth="1"/>
    <col min="9147" max="9278" width="6.7109375" style="534" customWidth="1"/>
    <col min="9279" max="9399" width="9.140625" style="534"/>
    <col min="9400" max="9400" width="60.7109375" style="534" customWidth="1"/>
    <col min="9401" max="9401" width="10.7109375" style="534" customWidth="1"/>
    <col min="9402" max="9402" width="9.7109375" style="534" customWidth="1"/>
    <col min="9403" max="9534" width="6.7109375" style="534" customWidth="1"/>
    <col min="9535" max="9655" width="9.140625" style="534"/>
    <col min="9656" max="9656" width="60.7109375" style="534" customWidth="1"/>
    <col min="9657" max="9657" width="10.7109375" style="534" customWidth="1"/>
    <col min="9658" max="9658" width="9.7109375" style="534" customWidth="1"/>
    <col min="9659" max="9790" width="6.7109375" style="534" customWidth="1"/>
    <col min="9791" max="9911" width="9.140625" style="534"/>
    <col min="9912" max="9912" width="60.7109375" style="534" customWidth="1"/>
    <col min="9913" max="9913" width="10.7109375" style="534" customWidth="1"/>
    <col min="9914" max="9914" width="9.7109375" style="534" customWidth="1"/>
    <col min="9915" max="10046" width="6.7109375" style="534" customWidth="1"/>
    <col min="10047" max="10167" width="9.140625" style="534"/>
    <col min="10168" max="10168" width="60.7109375" style="534" customWidth="1"/>
    <col min="10169" max="10169" width="10.7109375" style="534" customWidth="1"/>
    <col min="10170" max="10170" width="9.7109375" style="534" customWidth="1"/>
    <col min="10171" max="10302" width="6.7109375" style="534" customWidth="1"/>
    <col min="10303" max="10423" width="9.140625" style="534"/>
    <col min="10424" max="10424" width="60.7109375" style="534" customWidth="1"/>
    <col min="10425" max="10425" width="10.7109375" style="534" customWidth="1"/>
    <col min="10426" max="10426" width="9.7109375" style="534" customWidth="1"/>
    <col min="10427" max="10558" width="6.7109375" style="534" customWidth="1"/>
    <col min="10559" max="10679" width="9.140625" style="534"/>
    <col min="10680" max="10680" width="60.7109375" style="534" customWidth="1"/>
    <col min="10681" max="10681" width="10.7109375" style="534" customWidth="1"/>
    <col min="10682" max="10682" width="9.7109375" style="534" customWidth="1"/>
    <col min="10683" max="10814" width="6.7109375" style="534" customWidth="1"/>
    <col min="10815" max="10935" width="9.140625" style="534"/>
    <col min="10936" max="10936" width="60.7109375" style="534" customWidth="1"/>
    <col min="10937" max="10937" width="10.7109375" style="534" customWidth="1"/>
    <col min="10938" max="10938" width="9.7109375" style="534" customWidth="1"/>
    <col min="10939" max="11070" width="6.7109375" style="534" customWidth="1"/>
    <col min="11071" max="11191" width="9.140625" style="534"/>
    <col min="11192" max="11192" width="60.7109375" style="534" customWidth="1"/>
    <col min="11193" max="11193" width="10.7109375" style="534" customWidth="1"/>
    <col min="11194" max="11194" width="9.7109375" style="534" customWidth="1"/>
    <col min="11195" max="11326" width="6.7109375" style="534" customWidth="1"/>
    <col min="11327" max="11447" width="9.140625" style="534"/>
    <col min="11448" max="11448" width="60.7109375" style="534" customWidth="1"/>
    <col min="11449" max="11449" width="10.7109375" style="534" customWidth="1"/>
    <col min="11450" max="11450" width="9.7109375" style="534" customWidth="1"/>
    <col min="11451" max="11582" width="6.7109375" style="534" customWidth="1"/>
    <col min="11583" max="11703" width="9.140625" style="534"/>
    <col min="11704" max="11704" width="60.7109375" style="534" customWidth="1"/>
    <col min="11705" max="11705" width="10.7109375" style="534" customWidth="1"/>
    <col min="11706" max="11706" width="9.7109375" style="534" customWidth="1"/>
    <col min="11707" max="11838" width="6.7109375" style="534" customWidth="1"/>
    <col min="11839" max="11959" width="9.140625" style="534"/>
    <col min="11960" max="11960" width="60.7109375" style="534" customWidth="1"/>
    <col min="11961" max="11961" width="10.7109375" style="534" customWidth="1"/>
    <col min="11962" max="11962" width="9.7109375" style="534" customWidth="1"/>
    <col min="11963" max="12094" width="6.7109375" style="534" customWidth="1"/>
    <col min="12095" max="12215" width="9.140625" style="534"/>
    <col min="12216" max="12216" width="60.7109375" style="534" customWidth="1"/>
    <col min="12217" max="12217" width="10.7109375" style="534" customWidth="1"/>
    <col min="12218" max="12218" width="9.7109375" style="534" customWidth="1"/>
    <col min="12219" max="12350" width="6.7109375" style="534" customWidth="1"/>
    <col min="12351" max="12471" width="9.140625" style="534"/>
    <col min="12472" max="12472" width="60.7109375" style="534" customWidth="1"/>
    <col min="12473" max="12473" width="10.7109375" style="534" customWidth="1"/>
    <col min="12474" max="12474" width="9.7109375" style="534" customWidth="1"/>
    <col min="12475" max="12606" width="6.7109375" style="534" customWidth="1"/>
    <col min="12607" max="12727" width="9.140625" style="534"/>
    <col min="12728" max="12728" width="60.7109375" style="534" customWidth="1"/>
    <col min="12729" max="12729" width="10.7109375" style="534" customWidth="1"/>
    <col min="12730" max="12730" width="9.7109375" style="534" customWidth="1"/>
    <col min="12731" max="12862" width="6.7109375" style="534" customWidth="1"/>
    <col min="12863" max="12983" width="9.140625" style="534"/>
    <col min="12984" max="12984" width="60.7109375" style="534" customWidth="1"/>
    <col min="12985" max="12985" width="10.7109375" style="534" customWidth="1"/>
    <col min="12986" max="12986" width="9.7109375" style="534" customWidth="1"/>
    <col min="12987" max="13118" width="6.7109375" style="534" customWidth="1"/>
    <col min="13119" max="13239" width="9.140625" style="534"/>
    <col min="13240" max="13240" width="60.7109375" style="534" customWidth="1"/>
    <col min="13241" max="13241" width="10.7109375" style="534" customWidth="1"/>
    <col min="13242" max="13242" width="9.7109375" style="534" customWidth="1"/>
    <col min="13243" max="13374" width="6.7109375" style="534" customWidth="1"/>
    <col min="13375" max="13495" width="9.140625" style="534"/>
    <col min="13496" max="13496" width="60.7109375" style="534" customWidth="1"/>
    <col min="13497" max="13497" width="10.7109375" style="534" customWidth="1"/>
    <col min="13498" max="13498" width="9.7109375" style="534" customWidth="1"/>
    <col min="13499" max="13630" width="6.7109375" style="534" customWidth="1"/>
    <col min="13631" max="13751" width="9.140625" style="534"/>
    <col min="13752" max="13752" width="60.7109375" style="534" customWidth="1"/>
    <col min="13753" max="13753" width="10.7109375" style="534" customWidth="1"/>
    <col min="13754" max="13754" width="9.7109375" style="534" customWidth="1"/>
    <col min="13755" max="13886" width="6.7109375" style="534" customWidth="1"/>
    <col min="13887" max="14007" width="9.140625" style="534"/>
    <col min="14008" max="14008" width="60.7109375" style="534" customWidth="1"/>
    <col min="14009" max="14009" width="10.7109375" style="534" customWidth="1"/>
    <col min="14010" max="14010" width="9.7109375" style="534" customWidth="1"/>
    <col min="14011" max="14142" width="6.7109375" style="534" customWidth="1"/>
    <col min="14143" max="14263" width="9.140625" style="534"/>
    <col min="14264" max="14264" width="60.7109375" style="534" customWidth="1"/>
    <col min="14265" max="14265" width="10.7109375" style="534" customWidth="1"/>
    <col min="14266" max="14266" width="9.7109375" style="534" customWidth="1"/>
    <col min="14267" max="14398" width="6.7109375" style="534" customWidth="1"/>
    <col min="14399" max="14519" width="9.140625" style="534"/>
    <col min="14520" max="14520" width="60.7109375" style="534" customWidth="1"/>
    <col min="14521" max="14521" width="10.7109375" style="534" customWidth="1"/>
    <col min="14522" max="14522" width="9.7109375" style="534" customWidth="1"/>
    <col min="14523" max="14654" width="6.7109375" style="534" customWidth="1"/>
    <col min="14655" max="14775" width="9.140625" style="534"/>
    <col min="14776" max="14776" width="60.7109375" style="534" customWidth="1"/>
    <col min="14777" max="14777" width="10.7109375" style="534" customWidth="1"/>
    <col min="14778" max="14778" width="9.7109375" style="534" customWidth="1"/>
    <col min="14779" max="14910" width="6.7109375" style="534" customWidth="1"/>
    <col min="14911" max="15031" width="9.140625" style="534"/>
    <col min="15032" max="15032" width="60.7109375" style="534" customWidth="1"/>
    <col min="15033" max="15033" width="10.7109375" style="534" customWidth="1"/>
    <col min="15034" max="15034" width="9.7109375" style="534" customWidth="1"/>
    <col min="15035" max="15166" width="6.7109375" style="534" customWidth="1"/>
    <col min="15167" max="15287" width="9.140625" style="534"/>
    <col min="15288" max="15288" width="60.7109375" style="534" customWidth="1"/>
    <col min="15289" max="15289" width="10.7109375" style="534" customWidth="1"/>
    <col min="15290" max="15290" width="9.7109375" style="534" customWidth="1"/>
    <col min="15291" max="15422" width="6.7109375" style="534" customWidth="1"/>
    <col min="15423" max="15543" width="9.140625" style="534"/>
    <col min="15544" max="15544" width="60.7109375" style="534" customWidth="1"/>
    <col min="15545" max="15545" width="10.7109375" style="534" customWidth="1"/>
    <col min="15546" max="15546" width="9.7109375" style="534" customWidth="1"/>
    <col min="15547" max="15678" width="6.7109375" style="534" customWidth="1"/>
    <col min="15679" max="15799" width="9.140625" style="534"/>
    <col min="15800" max="15800" width="60.7109375" style="534" customWidth="1"/>
    <col min="15801" max="15801" width="10.7109375" style="534" customWidth="1"/>
    <col min="15802" max="15802" width="9.7109375" style="534" customWidth="1"/>
    <col min="15803" max="15934" width="6.7109375" style="534" customWidth="1"/>
    <col min="15935" max="16055" width="9.140625" style="534"/>
    <col min="16056" max="16056" width="60.7109375" style="534" customWidth="1"/>
    <col min="16057" max="16057" width="10.7109375" style="534" customWidth="1"/>
    <col min="16058" max="16058" width="9.7109375" style="534" customWidth="1"/>
    <col min="16059" max="16190" width="6.7109375" style="534" customWidth="1"/>
    <col min="16191" max="16384" width="9.140625" style="534"/>
  </cols>
  <sheetData>
    <row r="1" spans="1:63">
      <c r="A1" s="531" t="s">
        <v>539</v>
      </c>
      <c r="B1" s="531" t="s">
        <v>540</v>
      </c>
      <c r="C1" s="532" t="s">
        <v>541</v>
      </c>
      <c r="D1" s="533">
        <v>36526</v>
      </c>
      <c r="E1" s="533">
        <v>36557</v>
      </c>
      <c r="F1" s="533">
        <v>36586</v>
      </c>
      <c r="G1" s="533">
        <v>36617</v>
      </c>
      <c r="H1" s="533">
        <v>36647</v>
      </c>
      <c r="I1" s="533">
        <v>36678</v>
      </c>
      <c r="J1" s="533">
        <v>36708</v>
      </c>
      <c r="K1" s="533">
        <v>36739</v>
      </c>
      <c r="L1" s="533">
        <v>36770</v>
      </c>
      <c r="M1" s="533">
        <v>36800</v>
      </c>
      <c r="N1" s="533">
        <v>36831</v>
      </c>
      <c r="O1" s="533">
        <v>36861</v>
      </c>
      <c r="P1" s="533">
        <v>36892</v>
      </c>
      <c r="Q1" s="533">
        <v>36923</v>
      </c>
      <c r="R1" s="533">
        <v>36951</v>
      </c>
      <c r="S1" s="533">
        <v>36982</v>
      </c>
      <c r="T1" s="533">
        <v>37012</v>
      </c>
      <c r="U1" s="533">
        <v>37043</v>
      </c>
      <c r="V1" s="533">
        <v>37073</v>
      </c>
      <c r="W1" s="533">
        <v>37104</v>
      </c>
      <c r="X1" s="533">
        <v>37135</v>
      </c>
      <c r="Y1" s="533">
        <v>37165</v>
      </c>
      <c r="Z1" s="533">
        <v>37196</v>
      </c>
      <c r="AA1" s="533">
        <v>37226</v>
      </c>
      <c r="AB1" s="533">
        <v>37257</v>
      </c>
      <c r="AC1" s="533">
        <v>37288</v>
      </c>
      <c r="AD1" s="533">
        <v>37316</v>
      </c>
      <c r="AE1" s="533">
        <v>37347</v>
      </c>
      <c r="AF1" s="533">
        <v>37377</v>
      </c>
      <c r="AG1" s="533">
        <v>37408</v>
      </c>
      <c r="AH1" s="533">
        <v>37438</v>
      </c>
      <c r="AI1" s="533">
        <v>37469</v>
      </c>
      <c r="AJ1" s="533">
        <v>37500</v>
      </c>
      <c r="AK1" s="533">
        <v>37530</v>
      </c>
      <c r="AL1" s="533">
        <v>37561</v>
      </c>
      <c r="AM1" s="533">
        <v>37591</v>
      </c>
      <c r="AN1" s="533">
        <v>37622</v>
      </c>
      <c r="AO1" s="533">
        <v>37653</v>
      </c>
      <c r="AP1" s="533">
        <v>37681</v>
      </c>
      <c r="AQ1" s="533">
        <v>37712</v>
      </c>
      <c r="AR1" s="533">
        <v>37742</v>
      </c>
      <c r="AS1" s="533">
        <v>37773</v>
      </c>
      <c r="AT1" s="533">
        <v>37803</v>
      </c>
      <c r="AU1" s="533">
        <v>37834</v>
      </c>
      <c r="AV1" s="533">
        <v>37865</v>
      </c>
      <c r="AW1" s="533">
        <v>37895</v>
      </c>
      <c r="AX1" s="533">
        <v>37926</v>
      </c>
      <c r="AY1" s="533">
        <v>37956</v>
      </c>
      <c r="AZ1" s="533">
        <v>37987</v>
      </c>
      <c r="BA1" s="533">
        <v>38018</v>
      </c>
      <c r="BB1" s="533">
        <v>38047</v>
      </c>
      <c r="BC1" s="533">
        <v>38078</v>
      </c>
      <c r="BD1" s="533">
        <v>38108</v>
      </c>
      <c r="BE1" s="533">
        <v>38139</v>
      </c>
      <c r="BF1" s="533">
        <v>38169</v>
      </c>
      <c r="BG1" s="533">
        <v>38200</v>
      </c>
      <c r="BH1" s="533">
        <v>38231</v>
      </c>
      <c r="BI1" s="533">
        <v>38261</v>
      </c>
      <c r="BJ1" s="533">
        <v>38292</v>
      </c>
      <c r="BK1" s="533">
        <v>38322</v>
      </c>
    </row>
    <row r="2" spans="1:63">
      <c r="A2" s="531" t="s">
        <v>2279</v>
      </c>
      <c r="B2" s="531" t="s">
        <v>543</v>
      </c>
      <c r="C2" s="532">
        <v>100</v>
      </c>
      <c r="D2" s="535">
        <v>145.9</v>
      </c>
      <c r="E2" s="535">
        <v>146.4</v>
      </c>
      <c r="F2" s="535">
        <v>149.5</v>
      </c>
      <c r="G2" s="535">
        <v>151.69999999999999</v>
      </c>
      <c r="H2" s="535">
        <v>151.80000000000001</v>
      </c>
      <c r="I2" s="535">
        <v>152.69999999999999</v>
      </c>
      <c r="J2" s="535">
        <v>153.1</v>
      </c>
      <c r="K2" s="535">
        <v>153.4</v>
      </c>
      <c r="L2" s="535">
        <v>154.69999999999999</v>
      </c>
      <c r="M2" s="535">
        <v>157.9</v>
      </c>
      <c r="N2" s="535">
        <v>158.19999999999999</v>
      </c>
      <c r="O2" s="535">
        <v>158.5</v>
      </c>
      <c r="P2" s="535">
        <v>158.6</v>
      </c>
      <c r="Q2" s="535">
        <v>158.6</v>
      </c>
      <c r="R2" s="535">
        <v>159.1</v>
      </c>
      <c r="S2" s="535">
        <v>159.9</v>
      </c>
      <c r="T2" s="535">
        <v>160.30000000000001</v>
      </c>
      <c r="U2" s="535">
        <v>160.80000000000001</v>
      </c>
      <c r="V2" s="535">
        <v>161.1</v>
      </c>
      <c r="W2" s="535">
        <v>161.69999999999999</v>
      </c>
      <c r="X2" s="535">
        <v>161.69999999999999</v>
      </c>
      <c r="Y2" s="535">
        <v>162.5</v>
      </c>
      <c r="Z2" s="535">
        <v>162.30000000000001</v>
      </c>
      <c r="AA2" s="535">
        <v>161.80000000000001</v>
      </c>
      <c r="AB2" s="535">
        <v>161</v>
      </c>
      <c r="AC2" s="535">
        <v>160.80000000000001</v>
      </c>
      <c r="AD2" s="535">
        <v>161.9</v>
      </c>
      <c r="AE2" s="535">
        <v>162.30000000000001</v>
      </c>
      <c r="AF2" s="535">
        <v>162.80000000000001</v>
      </c>
      <c r="AG2" s="535">
        <v>164.7</v>
      </c>
      <c r="AH2" s="535">
        <v>165.6</v>
      </c>
      <c r="AI2" s="535">
        <v>167.1</v>
      </c>
      <c r="AJ2" s="535">
        <v>167.4</v>
      </c>
      <c r="AK2" s="535">
        <v>167.5</v>
      </c>
      <c r="AL2" s="535">
        <v>167.8</v>
      </c>
      <c r="AM2" s="535">
        <v>167.2</v>
      </c>
      <c r="AN2" s="535">
        <v>167.8</v>
      </c>
      <c r="AO2" s="535">
        <v>169.4</v>
      </c>
      <c r="AP2" s="535">
        <v>171.6</v>
      </c>
      <c r="AQ2" s="535">
        <v>173.1</v>
      </c>
      <c r="AR2" s="535">
        <v>173.4</v>
      </c>
      <c r="AS2" s="535">
        <v>173.5</v>
      </c>
      <c r="AT2" s="535">
        <v>173.4</v>
      </c>
      <c r="AU2" s="535">
        <v>173.7</v>
      </c>
      <c r="AV2" s="535">
        <v>175.6</v>
      </c>
      <c r="AW2" s="535">
        <v>176.1</v>
      </c>
      <c r="AX2" s="535">
        <v>176.9</v>
      </c>
      <c r="AY2" s="535">
        <v>176.8</v>
      </c>
      <c r="AZ2" s="535">
        <v>178.7</v>
      </c>
      <c r="BA2" s="535">
        <v>179.8</v>
      </c>
      <c r="BB2" s="535">
        <v>179.8</v>
      </c>
      <c r="BC2" s="535">
        <v>180.9</v>
      </c>
      <c r="BD2" s="535">
        <v>182.1</v>
      </c>
      <c r="BE2" s="535">
        <v>185.2</v>
      </c>
      <c r="BF2" s="535">
        <v>186.6</v>
      </c>
      <c r="BG2" s="535">
        <v>188.4</v>
      </c>
      <c r="BH2" s="535">
        <v>189.4</v>
      </c>
      <c r="BI2" s="535">
        <v>188.9</v>
      </c>
      <c r="BJ2" s="535">
        <v>190.2</v>
      </c>
      <c r="BK2" s="535">
        <v>188.8</v>
      </c>
    </row>
    <row r="3" spans="1:63">
      <c r="A3" s="531" t="s">
        <v>3423</v>
      </c>
      <c r="B3" s="531" t="s">
        <v>545</v>
      </c>
      <c r="C3" s="532">
        <v>22.02525</v>
      </c>
      <c r="D3" s="535">
        <v>155.30000000000001</v>
      </c>
      <c r="E3" s="535">
        <v>155.9</v>
      </c>
      <c r="F3" s="535">
        <v>159.5</v>
      </c>
      <c r="G3" s="535">
        <v>161.6</v>
      </c>
      <c r="H3" s="535">
        <v>162.5</v>
      </c>
      <c r="I3" s="535">
        <v>164.6</v>
      </c>
      <c r="J3" s="535">
        <v>163.9</v>
      </c>
      <c r="K3" s="535">
        <v>162.80000000000001</v>
      </c>
      <c r="L3" s="535">
        <v>161.9</v>
      </c>
      <c r="M3" s="535">
        <v>164.1</v>
      </c>
      <c r="N3" s="535">
        <v>163.1</v>
      </c>
      <c r="O3" s="535">
        <v>162.30000000000001</v>
      </c>
      <c r="P3" s="535">
        <v>161.4</v>
      </c>
      <c r="Q3" s="535">
        <v>160.69999999999999</v>
      </c>
      <c r="R3" s="535">
        <v>161.4</v>
      </c>
      <c r="S3" s="535">
        <v>165.1</v>
      </c>
      <c r="T3" s="535">
        <v>167.1</v>
      </c>
      <c r="U3" s="535">
        <v>169.7</v>
      </c>
      <c r="V3" s="535">
        <v>168.6</v>
      </c>
      <c r="W3" s="535">
        <v>169.4</v>
      </c>
      <c r="X3" s="535">
        <v>170.2</v>
      </c>
      <c r="Y3" s="535">
        <v>170.8</v>
      </c>
      <c r="Z3" s="535">
        <v>170</v>
      </c>
      <c r="AA3" s="535">
        <v>169.3</v>
      </c>
      <c r="AB3" s="535">
        <v>166.4</v>
      </c>
      <c r="AC3" s="535">
        <v>166.7</v>
      </c>
      <c r="AD3" s="535">
        <v>167.3</v>
      </c>
      <c r="AE3" s="535">
        <v>169</v>
      </c>
      <c r="AF3" s="535">
        <v>168.9</v>
      </c>
      <c r="AG3" s="535">
        <v>171.9</v>
      </c>
      <c r="AH3" s="535">
        <v>172.3</v>
      </c>
      <c r="AI3" s="535">
        <v>175.4</v>
      </c>
      <c r="AJ3" s="535">
        <v>176.1</v>
      </c>
      <c r="AK3" s="535">
        <v>175.2</v>
      </c>
      <c r="AL3" s="535">
        <v>176.5</v>
      </c>
      <c r="AM3" s="535">
        <v>174.7</v>
      </c>
      <c r="AN3" s="535">
        <v>173.8</v>
      </c>
      <c r="AO3" s="535">
        <v>176.5</v>
      </c>
      <c r="AP3" s="535">
        <v>177.9</v>
      </c>
      <c r="AQ3" s="535">
        <v>179.9</v>
      </c>
      <c r="AR3" s="535">
        <v>180.8</v>
      </c>
      <c r="AS3" s="535">
        <v>183.8</v>
      </c>
      <c r="AT3" s="535">
        <v>180.5</v>
      </c>
      <c r="AU3" s="535">
        <v>178.6</v>
      </c>
      <c r="AV3" s="535">
        <v>181.2</v>
      </c>
      <c r="AW3" s="535">
        <v>183.2</v>
      </c>
      <c r="AX3" s="535">
        <v>183.3</v>
      </c>
      <c r="AY3" s="535">
        <v>180.8</v>
      </c>
      <c r="AZ3" s="535">
        <v>182.2</v>
      </c>
      <c r="BA3" s="535">
        <v>182.4</v>
      </c>
      <c r="BB3" s="535">
        <v>180.8</v>
      </c>
      <c r="BC3" s="535">
        <v>183.8</v>
      </c>
      <c r="BD3" s="535">
        <v>187.2</v>
      </c>
      <c r="BE3" s="535">
        <v>190.5</v>
      </c>
      <c r="BF3" s="535">
        <v>189.7</v>
      </c>
      <c r="BG3" s="535">
        <v>192.1</v>
      </c>
      <c r="BH3" s="535">
        <v>192.8</v>
      </c>
      <c r="BI3" s="535">
        <v>191.3</v>
      </c>
      <c r="BJ3" s="535">
        <v>191.4</v>
      </c>
      <c r="BK3" s="535">
        <v>186.3</v>
      </c>
    </row>
    <row r="4" spans="1:63">
      <c r="A4" s="531" t="s">
        <v>3424</v>
      </c>
      <c r="B4" s="531" t="s">
        <v>547</v>
      </c>
      <c r="C4" s="532">
        <v>15.40246</v>
      </c>
      <c r="D4" s="535">
        <v>162.69999999999999</v>
      </c>
      <c r="E4" s="535">
        <v>163.80000000000001</v>
      </c>
      <c r="F4" s="535">
        <v>168.8</v>
      </c>
      <c r="G4" s="535">
        <v>171.4</v>
      </c>
      <c r="H4" s="535">
        <v>172.2</v>
      </c>
      <c r="I4" s="535">
        <v>174.1</v>
      </c>
      <c r="J4" s="535">
        <v>171.8</v>
      </c>
      <c r="K4" s="535">
        <v>170.3</v>
      </c>
      <c r="L4" s="535">
        <v>170.2</v>
      </c>
      <c r="M4" s="535">
        <v>172.8</v>
      </c>
      <c r="N4" s="535">
        <v>170.8</v>
      </c>
      <c r="O4" s="535">
        <v>168.9</v>
      </c>
      <c r="P4" s="535">
        <v>167.6</v>
      </c>
      <c r="Q4" s="535">
        <v>167.5</v>
      </c>
      <c r="R4" s="535">
        <v>168</v>
      </c>
      <c r="S4" s="535">
        <v>172.8</v>
      </c>
      <c r="T4" s="535">
        <v>174.5</v>
      </c>
      <c r="U4" s="535">
        <v>176.3</v>
      </c>
      <c r="V4" s="535">
        <v>174.5</v>
      </c>
      <c r="W4" s="535">
        <v>176.1</v>
      </c>
      <c r="X4" s="535">
        <v>177.3</v>
      </c>
      <c r="Y4" s="535">
        <v>179.2</v>
      </c>
      <c r="Z4" s="535">
        <v>179</v>
      </c>
      <c r="AA4" s="535">
        <v>178.3</v>
      </c>
      <c r="AB4" s="535">
        <v>174.5</v>
      </c>
      <c r="AC4" s="535">
        <v>175</v>
      </c>
      <c r="AD4" s="535">
        <v>175.8</v>
      </c>
      <c r="AE4" s="535">
        <v>177.4</v>
      </c>
      <c r="AF4" s="535">
        <v>177.1</v>
      </c>
      <c r="AG4" s="535">
        <v>179.5</v>
      </c>
      <c r="AH4" s="535">
        <v>178.5</v>
      </c>
      <c r="AI4" s="535">
        <v>181.2</v>
      </c>
      <c r="AJ4" s="535">
        <v>182.1</v>
      </c>
      <c r="AK4" s="535">
        <v>182</v>
      </c>
      <c r="AL4" s="535">
        <v>182.3</v>
      </c>
      <c r="AM4" s="535">
        <v>177.3</v>
      </c>
      <c r="AN4" s="535">
        <v>176.3</v>
      </c>
      <c r="AO4" s="535">
        <v>178.2</v>
      </c>
      <c r="AP4" s="535">
        <v>178.3</v>
      </c>
      <c r="AQ4" s="535">
        <v>180.2</v>
      </c>
      <c r="AR4" s="535">
        <v>180.7</v>
      </c>
      <c r="AS4" s="535">
        <v>185.2</v>
      </c>
      <c r="AT4" s="535">
        <v>180.3</v>
      </c>
      <c r="AU4" s="535">
        <v>179.3</v>
      </c>
      <c r="AV4" s="535">
        <v>183</v>
      </c>
      <c r="AW4" s="535">
        <v>185.9</v>
      </c>
      <c r="AX4" s="535">
        <v>184.9</v>
      </c>
      <c r="AY4" s="535">
        <v>180.2</v>
      </c>
      <c r="AZ4" s="535">
        <v>180.5</v>
      </c>
      <c r="BA4" s="535">
        <v>179.6</v>
      </c>
      <c r="BB4" s="535">
        <v>177.6</v>
      </c>
      <c r="BC4" s="535">
        <v>182.4</v>
      </c>
      <c r="BD4" s="535">
        <v>185.5</v>
      </c>
      <c r="BE4" s="535">
        <v>186.8</v>
      </c>
      <c r="BF4" s="535">
        <v>185.1</v>
      </c>
      <c r="BG4" s="535">
        <v>188.2</v>
      </c>
      <c r="BH4" s="535">
        <v>189.1</v>
      </c>
      <c r="BI4" s="535">
        <v>190.8</v>
      </c>
      <c r="BJ4" s="535">
        <v>191</v>
      </c>
      <c r="BK4" s="535">
        <v>184.9</v>
      </c>
    </row>
    <row r="5" spans="1:63">
      <c r="A5" s="531" t="s">
        <v>3425</v>
      </c>
      <c r="B5" s="531" t="s">
        <v>549</v>
      </c>
      <c r="C5" s="532">
        <v>5.0094900000000004</v>
      </c>
      <c r="D5" s="535">
        <v>175.4</v>
      </c>
      <c r="E5" s="535">
        <v>174.8</v>
      </c>
      <c r="F5" s="535">
        <v>175.3</v>
      </c>
      <c r="G5" s="535">
        <v>177.6</v>
      </c>
      <c r="H5" s="535">
        <v>178</v>
      </c>
      <c r="I5" s="535">
        <v>178.4</v>
      </c>
      <c r="J5" s="535">
        <v>179</v>
      </c>
      <c r="K5" s="535">
        <v>176.2</v>
      </c>
      <c r="L5" s="535">
        <v>172.7</v>
      </c>
      <c r="M5" s="535">
        <v>170.5</v>
      </c>
      <c r="N5" s="535">
        <v>171.1</v>
      </c>
      <c r="O5" s="535">
        <v>172.1</v>
      </c>
      <c r="P5" s="535">
        <v>171</v>
      </c>
      <c r="Q5" s="535">
        <v>169.2</v>
      </c>
      <c r="R5" s="535">
        <v>169.8</v>
      </c>
      <c r="S5" s="535">
        <v>171.1</v>
      </c>
      <c r="T5" s="535">
        <v>173</v>
      </c>
      <c r="U5" s="535">
        <v>175.7</v>
      </c>
      <c r="V5" s="535">
        <v>175.6</v>
      </c>
      <c r="W5" s="535">
        <v>174.1</v>
      </c>
      <c r="X5" s="535">
        <v>173.3</v>
      </c>
      <c r="Y5" s="535">
        <v>172.9</v>
      </c>
      <c r="Z5" s="535">
        <v>172.4</v>
      </c>
      <c r="AA5" s="535">
        <v>171.2</v>
      </c>
      <c r="AB5" s="535">
        <v>168.9</v>
      </c>
      <c r="AC5" s="535">
        <v>169.7</v>
      </c>
      <c r="AD5" s="535">
        <v>170.7</v>
      </c>
      <c r="AE5" s="535">
        <v>170.1</v>
      </c>
      <c r="AF5" s="535">
        <v>169.9</v>
      </c>
      <c r="AG5" s="535">
        <v>170.7</v>
      </c>
      <c r="AH5" s="535">
        <v>172.6</v>
      </c>
      <c r="AI5" s="535">
        <v>175.8</v>
      </c>
      <c r="AJ5" s="535">
        <v>177.1</v>
      </c>
      <c r="AK5" s="535">
        <v>175.1</v>
      </c>
      <c r="AL5" s="535">
        <v>175.9</v>
      </c>
      <c r="AM5" s="535">
        <v>175.6</v>
      </c>
      <c r="AN5" s="535">
        <v>175.2</v>
      </c>
      <c r="AO5" s="535">
        <v>176.9</v>
      </c>
      <c r="AP5" s="535">
        <v>177.3</v>
      </c>
      <c r="AQ5" s="535">
        <v>176.1</v>
      </c>
      <c r="AR5" s="535">
        <v>176.1</v>
      </c>
      <c r="AS5" s="535">
        <v>177.3</v>
      </c>
      <c r="AT5" s="535">
        <v>177.5</v>
      </c>
      <c r="AU5" s="535">
        <v>176.4</v>
      </c>
      <c r="AV5" s="535">
        <v>175.9</v>
      </c>
      <c r="AW5" s="535">
        <v>176.6</v>
      </c>
      <c r="AX5" s="535">
        <v>176</v>
      </c>
      <c r="AY5" s="535">
        <v>174.2</v>
      </c>
      <c r="AZ5" s="535">
        <v>176.4</v>
      </c>
      <c r="BA5" s="535">
        <v>177.7</v>
      </c>
      <c r="BB5" s="535">
        <v>175.4</v>
      </c>
      <c r="BC5" s="535">
        <v>172.7</v>
      </c>
      <c r="BD5" s="535">
        <v>173.2</v>
      </c>
      <c r="BE5" s="535">
        <v>174.1</v>
      </c>
      <c r="BF5" s="535">
        <v>175.4</v>
      </c>
      <c r="BG5" s="535">
        <v>178.7</v>
      </c>
      <c r="BH5" s="535">
        <v>178.9</v>
      </c>
      <c r="BI5" s="535">
        <v>179</v>
      </c>
      <c r="BJ5" s="535">
        <v>178.9</v>
      </c>
      <c r="BK5" s="535">
        <v>179.3</v>
      </c>
    </row>
    <row r="6" spans="1:63">
      <c r="A6" s="531" t="s">
        <v>3426</v>
      </c>
      <c r="B6" s="531" t="s">
        <v>551</v>
      </c>
      <c r="C6" s="532">
        <v>4.4062900000000003</v>
      </c>
      <c r="D6" s="535">
        <v>176.7</v>
      </c>
      <c r="E6" s="535">
        <v>176.3</v>
      </c>
      <c r="F6" s="535">
        <v>176.6</v>
      </c>
      <c r="G6" s="535">
        <v>178.4</v>
      </c>
      <c r="H6" s="535">
        <v>178.4</v>
      </c>
      <c r="I6" s="535">
        <v>178.4</v>
      </c>
      <c r="J6" s="535">
        <v>178.3</v>
      </c>
      <c r="K6" s="535">
        <v>175.5</v>
      </c>
      <c r="L6" s="535">
        <v>172</v>
      </c>
      <c r="M6" s="535">
        <v>169.4</v>
      </c>
      <c r="N6" s="535">
        <v>169.4</v>
      </c>
      <c r="O6" s="535">
        <v>170.1</v>
      </c>
      <c r="P6" s="535">
        <v>169.6</v>
      </c>
      <c r="Q6" s="535">
        <v>168.2</v>
      </c>
      <c r="R6" s="535">
        <v>168.2</v>
      </c>
      <c r="S6" s="535">
        <v>169.6</v>
      </c>
      <c r="T6" s="535">
        <v>171.3</v>
      </c>
      <c r="U6" s="535">
        <v>173.3</v>
      </c>
      <c r="V6" s="535">
        <v>173.2</v>
      </c>
      <c r="W6" s="535">
        <v>171.1</v>
      </c>
      <c r="X6" s="535">
        <v>170.4</v>
      </c>
      <c r="Y6" s="535">
        <v>169.6</v>
      </c>
      <c r="Z6" s="535">
        <v>169.3</v>
      </c>
      <c r="AA6" s="535">
        <v>168.4</v>
      </c>
      <c r="AB6" s="535">
        <v>166.8</v>
      </c>
      <c r="AC6" s="535">
        <v>168.4</v>
      </c>
      <c r="AD6" s="535">
        <v>169.8</v>
      </c>
      <c r="AE6" s="535">
        <v>168.9</v>
      </c>
      <c r="AF6" s="535">
        <v>168.6</v>
      </c>
      <c r="AG6" s="535">
        <v>169.1</v>
      </c>
      <c r="AH6" s="535">
        <v>171.6</v>
      </c>
      <c r="AI6" s="535">
        <v>174.8</v>
      </c>
      <c r="AJ6" s="535">
        <v>175.8</v>
      </c>
      <c r="AK6" s="535">
        <v>173.6</v>
      </c>
      <c r="AL6" s="535">
        <v>174.4</v>
      </c>
      <c r="AM6" s="535">
        <v>175.1</v>
      </c>
      <c r="AN6" s="535">
        <v>175.6</v>
      </c>
      <c r="AO6" s="535">
        <v>177.3</v>
      </c>
      <c r="AP6" s="535">
        <v>177.4</v>
      </c>
      <c r="AQ6" s="535">
        <v>176</v>
      </c>
      <c r="AR6" s="535">
        <v>175.9</v>
      </c>
      <c r="AS6" s="535">
        <v>177.4</v>
      </c>
      <c r="AT6" s="535">
        <v>177.4</v>
      </c>
      <c r="AU6" s="535">
        <v>176.4</v>
      </c>
      <c r="AV6" s="535">
        <v>176</v>
      </c>
      <c r="AW6" s="535">
        <v>176.3</v>
      </c>
      <c r="AX6" s="535">
        <v>175.7</v>
      </c>
      <c r="AY6" s="535">
        <v>174.1</v>
      </c>
      <c r="AZ6" s="535">
        <v>176.5</v>
      </c>
      <c r="BA6" s="535">
        <v>178</v>
      </c>
      <c r="BB6" s="535">
        <v>175.7</v>
      </c>
      <c r="BC6" s="535">
        <v>172.9</v>
      </c>
      <c r="BD6" s="535">
        <v>173.5</v>
      </c>
      <c r="BE6" s="535">
        <v>174.6</v>
      </c>
      <c r="BF6" s="535">
        <v>175.6</v>
      </c>
      <c r="BG6" s="535">
        <v>178.9</v>
      </c>
      <c r="BH6" s="535">
        <v>178.7</v>
      </c>
      <c r="BI6" s="535">
        <v>178.9</v>
      </c>
      <c r="BJ6" s="535">
        <v>179.1</v>
      </c>
      <c r="BK6" s="535">
        <v>179.7</v>
      </c>
    </row>
    <row r="7" spans="1:63">
      <c r="A7" s="531" t="s">
        <v>2282</v>
      </c>
      <c r="B7" s="531" t="s">
        <v>553</v>
      </c>
      <c r="C7" s="532">
        <v>2.4490699999999999</v>
      </c>
      <c r="D7" s="535">
        <v>166.9</v>
      </c>
      <c r="E7" s="535">
        <v>166</v>
      </c>
      <c r="F7" s="535">
        <v>166.6</v>
      </c>
      <c r="G7" s="535">
        <v>169.9</v>
      </c>
      <c r="H7" s="535">
        <v>171</v>
      </c>
      <c r="I7" s="535">
        <v>171.9</v>
      </c>
      <c r="J7" s="535">
        <v>173.1</v>
      </c>
      <c r="K7" s="535">
        <v>170.5</v>
      </c>
      <c r="L7" s="535">
        <v>167.6</v>
      </c>
      <c r="M7" s="535">
        <v>164.3</v>
      </c>
      <c r="N7" s="535">
        <v>162.80000000000001</v>
      </c>
      <c r="O7" s="535">
        <v>164.8</v>
      </c>
      <c r="P7" s="535">
        <v>164.8</v>
      </c>
      <c r="Q7" s="535">
        <v>163.80000000000001</v>
      </c>
      <c r="R7" s="535">
        <v>165.1</v>
      </c>
      <c r="S7" s="535">
        <v>166.8</v>
      </c>
      <c r="T7" s="535">
        <v>169.3</v>
      </c>
      <c r="U7" s="535">
        <v>171</v>
      </c>
      <c r="V7" s="535">
        <v>171.1</v>
      </c>
      <c r="W7" s="535">
        <v>168.6</v>
      </c>
      <c r="X7" s="535">
        <v>169.8</v>
      </c>
      <c r="Y7" s="535">
        <v>168.9</v>
      </c>
      <c r="Z7" s="535">
        <v>168.3</v>
      </c>
      <c r="AA7" s="535">
        <v>165.6</v>
      </c>
      <c r="AB7" s="535">
        <v>161.5</v>
      </c>
      <c r="AC7" s="535">
        <v>161.6</v>
      </c>
      <c r="AD7" s="535">
        <v>161.6</v>
      </c>
      <c r="AE7" s="535">
        <v>162.4</v>
      </c>
      <c r="AF7" s="535">
        <v>162.5</v>
      </c>
      <c r="AG7" s="535">
        <v>162.6</v>
      </c>
      <c r="AH7" s="535">
        <v>166.4</v>
      </c>
      <c r="AI7" s="535">
        <v>168</v>
      </c>
      <c r="AJ7" s="535">
        <v>168.6</v>
      </c>
      <c r="AK7" s="535">
        <v>167</v>
      </c>
      <c r="AL7" s="535">
        <v>166.9</v>
      </c>
      <c r="AM7" s="535">
        <v>165.8</v>
      </c>
      <c r="AN7" s="535">
        <v>165.9</v>
      </c>
      <c r="AO7" s="535">
        <v>167</v>
      </c>
      <c r="AP7" s="535">
        <v>168.4</v>
      </c>
      <c r="AQ7" s="535">
        <v>168.3</v>
      </c>
      <c r="AR7" s="535">
        <v>169.9</v>
      </c>
      <c r="AS7" s="535">
        <v>171</v>
      </c>
      <c r="AT7" s="535">
        <v>171.9</v>
      </c>
      <c r="AU7" s="535">
        <v>172.4</v>
      </c>
      <c r="AV7" s="535">
        <v>172.6</v>
      </c>
      <c r="AW7" s="535">
        <v>172.7</v>
      </c>
      <c r="AX7" s="535">
        <v>169.3</v>
      </c>
      <c r="AY7" s="535">
        <v>163.19999999999999</v>
      </c>
      <c r="AZ7" s="535">
        <v>164.4</v>
      </c>
      <c r="BA7" s="535">
        <v>165.5</v>
      </c>
      <c r="BB7" s="535">
        <v>164.5</v>
      </c>
      <c r="BC7" s="535">
        <v>163.30000000000001</v>
      </c>
      <c r="BD7" s="535">
        <v>164.9</v>
      </c>
      <c r="BE7" s="535">
        <v>166.6</v>
      </c>
      <c r="BF7" s="535">
        <v>167.1</v>
      </c>
      <c r="BG7" s="535">
        <v>169</v>
      </c>
      <c r="BH7" s="535">
        <v>170.2</v>
      </c>
      <c r="BI7" s="535">
        <v>170.1</v>
      </c>
      <c r="BJ7" s="535">
        <v>169.1</v>
      </c>
      <c r="BK7" s="535">
        <v>168.7</v>
      </c>
    </row>
    <row r="8" spans="1:63">
      <c r="A8" s="531" t="s">
        <v>554</v>
      </c>
      <c r="B8" s="531" t="s">
        <v>555</v>
      </c>
      <c r="C8" s="532">
        <v>1.38408</v>
      </c>
      <c r="D8" s="535">
        <v>180.8</v>
      </c>
      <c r="E8" s="535">
        <v>180.7</v>
      </c>
      <c r="F8" s="535">
        <v>180.3</v>
      </c>
      <c r="G8" s="535">
        <v>179.8</v>
      </c>
      <c r="H8" s="535">
        <v>178.4</v>
      </c>
      <c r="I8" s="535">
        <v>178.8</v>
      </c>
      <c r="J8" s="535">
        <v>178.3</v>
      </c>
      <c r="K8" s="535">
        <v>177.4</v>
      </c>
      <c r="L8" s="535">
        <v>175.8</v>
      </c>
      <c r="M8" s="535">
        <v>175.9</v>
      </c>
      <c r="N8" s="535">
        <v>177.1</v>
      </c>
      <c r="O8" s="535">
        <v>176.1</v>
      </c>
      <c r="P8" s="535">
        <v>175.6</v>
      </c>
      <c r="Q8" s="535">
        <v>174</v>
      </c>
      <c r="R8" s="535">
        <v>172</v>
      </c>
      <c r="S8" s="535">
        <v>173.9</v>
      </c>
      <c r="T8" s="535">
        <v>175.1</v>
      </c>
      <c r="U8" s="535">
        <v>176.3</v>
      </c>
      <c r="V8" s="535">
        <v>177.2</v>
      </c>
      <c r="W8" s="535">
        <v>175.6</v>
      </c>
      <c r="X8" s="535">
        <v>172.7</v>
      </c>
      <c r="Y8" s="535">
        <v>173.5</v>
      </c>
      <c r="Z8" s="535">
        <v>174.8</v>
      </c>
      <c r="AA8" s="535">
        <v>175.5</v>
      </c>
      <c r="AB8" s="535">
        <v>173.9</v>
      </c>
      <c r="AC8" s="535">
        <v>177</v>
      </c>
      <c r="AD8" s="535">
        <v>178.4</v>
      </c>
      <c r="AE8" s="535">
        <v>173</v>
      </c>
      <c r="AF8" s="535">
        <v>171.5</v>
      </c>
      <c r="AG8" s="535">
        <v>172</v>
      </c>
      <c r="AH8" s="535">
        <v>172.3</v>
      </c>
      <c r="AI8" s="535">
        <v>173</v>
      </c>
      <c r="AJ8" s="535">
        <v>175</v>
      </c>
      <c r="AK8" s="535">
        <v>175.2</v>
      </c>
      <c r="AL8" s="535">
        <v>177.1</v>
      </c>
      <c r="AM8" s="535">
        <v>178.6</v>
      </c>
      <c r="AN8" s="535">
        <v>179.1</v>
      </c>
      <c r="AO8" s="535">
        <v>182.1</v>
      </c>
      <c r="AP8" s="535">
        <v>179.9</v>
      </c>
      <c r="AQ8" s="535">
        <v>176.5</v>
      </c>
      <c r="AR8" s="535">
        <v>174.8</v>
      </c>
      <c r="AS8" s="535">
        <v>176.2</v>
      </c>
      <c r="AT8" s="535">
        <v>176.1</v>
      </c>
      <c r="AU8" s="535">
        <v>176</v>
      </c>
      <c r="AV8" s="535">
        <v>176.3</v>
      </c>
      <c r="AW8" s="535">
        <v>178</v>
      </c>
      <c r="AX8" s="535">
        <v>183.2</v>
      </c>
      <c r="AY8" s="535">
        <v>187.1</v>
      </c>
      <c r="AZ8" s="535">
        <v>190.9</v>
      </c>
      <c r="BA8" s="535">
        <v>192.6</v>
      </c>
      <c r="BB8" s="535">
        <v>188.6</v>
      </c>
      <c r="BC8" s="535">
        <v>180.3</v>
      </c>
      <c r="BD8" s="535">
        <v>178</v>
      </c>
      <c r="BE8" s="535">
        <v>179.4</v>
      </c>
      <c r="BF8" s="535">
        <v>179.8</v>
      </c>
      <c r="BG8" s="535">
        <v>183.9</v>
      </c>
      <c r="BH8" s="535">
        <v>183.7</v>
      </c>
      <c r="BI8" s="535">
        <v>184.6</v>
      </c>
      <c r="BJ8" s="535">
        <v>186.7</v>
      </c>
      <c r="BK8" s="535">
        <v>187.7</v>
      </c>
    </row>
    <row r="9" spans="1:63">
      <c r="A9" s="531" t="s">
        <v>556</v>
      </c>
      <c r="B9" s="531" t="s">
        <v>557</v>
      </c>
      <c r="C9" s="532">
        <v>0.22189</v>
      </c>
      <c r="D9" s="535">
        <v>227.1</v>
      </c>
      <c r="E9" s="535">
        <v>226.4</v>
      </c>
      <c r="F9" s="535">
        <v>227.6</v>
      </c>
      <c r="G9" s="535">
        <v>229.8</v>
      </c>
      <c r="H9" s="535">
        <v>230.3</v>
      </c>
      <c r="I9" s="535">
        <v>222.4</v>
      </c>
      <c r="J9" s="535">
        <v>213</v>
      </c>
      <c r="K9" s="535">
        <v>199.5</v>
      </c>
      <c r="L9" s="535">
        <v>192.8</v>
      </c>
      <c r="M9" s="535">
        <v>187.3</v>
      </c>
      <c r="N9" s="535">
        <v>192.1</v>
      </c>
      <c r="O9" s="535">
        <v>187.7</v>
      </c>
      <c r="P9" s="535">
        <v>182.3</v>
      </c>
      <c r="Q9" s="535">
        <v>180</v>
      </c>
      <c r="R9" s="535">
        <v>179</v>
      </c>
      <c r="S9" s="535">
        <v>175.1</v>
      </c>
      <c r="T9" s="535">
        <v>175.3</v>
      </c>
      <c r="U9" s="535">
        <v>179.9</v>
      </c>
      <c r="V9" s="535">
        <v>181.2</v>
      </c>
      <c r="W9" s="535">
        <v>180.2</v>
      </c>
      <c r="X9" s="535">
        <v>177.6</v>
      </c>
      <c r="Y9" s="535">
        <v>178.1</v>
      </c>
      <c r="Z9" s="535">
        <v>173.3</v>
      </c>
      <c r="AA9" s="535">
        <v>178.6</v>
      </c>
      <c r="AB9" s="535">
        <v>193.1</v>
      </c>
      <c r="AC9" s="535">
        <v>194.5</v>
      </c>
      <c r="AD9" s="535">
        <v>201.8</v>
      </c>
      <c r="AE9" s="535">
        <v>206.8</v>
      </c>
      <c r="AF9" s="535">
        <v>207.5</v>
      </c>
      <c r="AG9" s="535">
        <v>211.7</v>
      </c>
      <c r="AH9" s="535">
        <v>211.9</v>
      </c>
      <c r="AI9" s="535">
        <v>230.9</v>
      </c>
      <c r="AJ9" s="535">
        <v>235.6</v>
      </c>
      <c r="AK9" s="535">
        <v>219.2</v>
      </c>
      <c r="AL9" s="535">
        <v>215.7</v>
      </c>
      <c r="AM9" s="535">
        <v>221.1</v>
      </c>
      <c r="AN9" s="535">
        <v>222.7</v>
      </c>
      <c r="AO9" s="535">
        <v>220.5</v>
      </c>
      <c r="AP9" s="535">
        <v>220.4</v>
      </c>
      <c r="AQ9" s="535">
        <v>220.6</v>
      </c>
      <c r="AR9" s="535">
        <v>218</v>
      </c>
      <c r="AS9" s="535">
        <v>227.4</v>
      </c>
      <c r="AT9" s="535">
        <v>225.8</v>
      </c>
      <c r="AU9" s="535">
        <v>214.4</v>
      </c>
      <c r="AV9" s="535">
        <v>214.6</v>
      </c>
      <c r="AW9" s="535">
        <v>214</v>
      </c>
      <c r="AX9" s="535">
        <v>210.9</v>
      </c>
      <c r="AY9" s="535">
        <v>215.7</v>
      </c>
      <c r="AZ9" s="535">
        <v>219.8</v>
      </c>
      <c r="BA9" s="535">
        <v>223.5</v>
      </c>
      <c r="BB9" s="535">
        <v>220.4</v>
      </c>
      <c r="BC9" s="535">
        <v>224.6</v>
      </c>
      <c r="BD9" s="535">
        <v>229.1</v>
      </c>
      <c r="BE9" s="535">
        <v>230.1</v>
      </c>
      <c r="BF9" s="535">
        <v>233.4</v>
      </c>
      <c r="BG9" s="535">
        <v>241.7</v>
      </c>
      <c r="BH9" s="535">
        <v>230.8</v>
      </c>
      <c r="BI9" s="535">
        <v>230.6</v>
      </c>
      <c r="BJ9" s="535">
        <v>233.9</v>
      </c>
      <c r="BK9" s="535">
        <v>238.2</v>
      </c>
    </row>
    <row r="10" spans="1:63">
      <c r="A10" s="531" t="s">
        <v>558</v>
      </c>
      <c r="B10" s="531" t="s">
        <v>559</v>
      </c>
      <c r="C10" s="532">
        <v>0.11044</v>
      </c>
      <c r="D10" s="535">
        <v>208.7</v>
      </c>
      <c r="E10" s="535">
        <v>211.8</v>
      </c>
      <c r="F10" s="535">
        <v>213.5</v>
      </c>
      <c r="G10" s="535">
        <v>216.8</v>
      </c>
      <c r="H10" s="535">
        <v>215.2</v>
      </c>
      <c r="I10" s="535">
        <v>205.8</v>
      </c>
      <c r="J10" s="535">
        <v>206.3</v>
      </c>
      <c r="K10" s="535">
        <v>197.4</v>
      </c>
      <c r="L10" s="535">
        <v>175.4</v>
      </c>
      <c r="M10" s="535">
        <v>167.3</v>
      </c>
      <c r="N10" s="535">
        <v>168.6</v>
      </c>
      <c r="O10" s="535">
        <v>169.1</v>
      </c>
      <c r="P10" s="535">
        <v>163.9</v>
      </c>
      <c r="Q10" s="535">
        <v>161.1</v>
      </c>
      <c r="R10" s="535">
        <v>161.30000000000001</v>
      </c>
      <c r="S10" s="535">
        <v>159.5</v>
      </c>
      <c r="T10" s="535">
        <v>157.19999999999999</v>
      </c>
      <c r="U10" s="535">
        <v>157.5</v>
      </c>
      <c r="V10" s="535">
        <v>154</v>
      </c>
      <c r="W10" s="535">
        <v>151.80000000000001</v>
      </c>
      <c r="X10" s="535">
        <v>146.80000000000001</v>
      </c>
      <c r="Y10" s="535">
        <v>140.19999999999999</v>
      </c>
      <c r="Z10" s="535">
        <v>141.1</v>
      </c>
      <c r="AA10" s="535">
        <v>140.1</v>
      </c>
      <c r="AB10" s="535">
        <v>146</v>
      </c>
      <c r="AC10" s="535">
        <v>156.6</v>
      </c>
      <c r="AD10" s="535">
        <v>164.6</v>
      </c>
      <c r="AE10" s="535">
        <v>173.3</v>
      </c>
      <c r="AF10" s="535">
        <v>175.8</v>
      </c>
      <c r="AG10" s="535">
        <v>176.9</v>
      </c>
      <c r="AH10" s="535">
        <v>175.1</v>
      </c>
      <c r="AI10" s="535">
        <v>195</v>
      </c>
      <c r="AJ10" s="535">
        <v>195.5</v>
      </c>
      <c r="AK10" s="535">
        <v>189.6</v>
      </c>
      <c r="AL10" s="535">
        <v>193.8</v>
      </c>
      <c r="AM10" s="535">
        <v>201</v>
      </c>
      <c r="AN10" s="535">
        <v>204</v>
      </c>
      <c r="AO10" s="535">
        <v>201.4</v>
      </c>
      <c r="AP10" s="535">
        <v>202.3</v>
      </c>
      <c r="AQ10" s="535">
        <v>205.2</v>
      </c>
      <c r="AR10" s="535">
        <v>204.6</v>
      </c>
      <c r="AS10" s="535">
        <v>200.2</v>
      </c>
      <c r="AT10" s="535">
        <v>196.6</v>
      </c>
      <c r="AU10" s="535">
        <v>189.4</v>
      </c>
      <c r="AV10" s="535">
        <v>167.2</v>
      </c>
      <c r="AW10" s="535">
        <v>162.6</v>
      </c>
      <c r="AX10" s="535">
        <v>160.6</v>
      </c>
      <c r="AY10" s="535">
        <v>164.3</v>
      </c>
      <c r="AZ10" s="535">
        <v>166</v>
      </c>
      <c r="BA10" s="535">
        <v>164.6</v>
      </c>
      <c r="BB10" s="535">
        <v>161.80000000000001</v>
      </c>
      <c r="BC10" s="535">
        <v>168</v>
      </c>
      <c r="BD10" s="535">
        <v>165.7</v>
      </c>
      <c r="BE10" s="535">
        <v>163.9</v>
      </c>
      <c r="BF10" s="535">
        <v>173.9</v>
      </c>
      <c r="BG10" s="535">
        <v>178.5</v>
      </c>
      <c r="BH10" s="535">
        <v>178.1</v>
      </c>
      <c r="BI10" s="535">
        <v>185</v>
      </c>
      <c r="BJ10" s="535">
        <v>186.6</v>
      </c>
      <c r="BK10" s="535">
        <v>191.1</v>
      </c>
    </row>
    <row r="11" spans="1:63">
      <c r="A11" s="531" t="s">
        <v>560</v>
      </c>
      <c r="B11" s="531" t="s">
        <v>561</v>
      </c>
      <c r="C11" s="532">
        <v>0.18561</v>
      </c>
      <c r="D11" s="535">
        <v>189</v>
      </c>
      <c r="E11" s="535">
        <v>188.3</v>
      </c>
      <c r="F11" s="535">
        <v>192.4</v>
      </c>
      <c r="G11" s="535">
        <v>191.2</v>
      </c>
      <c r="H11" s="535">
        <v>186.9</v>
      </c>
      <c r="I11" s="535">
        <v>188.3</v>
      </c>
      <c r="J11" s="535">
        <v>184.9</v>
      </c>
      <c r="K11" s="535">
        <v>183.3</v>
      </c>
      <c r="L11" s="535">
        <v>172.1</v>
      </c>
      <c r="M11" s="535">
        <v>169</v>
      </c>
      <c r="N11" s="535">
        <v>172.6</v>
      </c>
      <c r="O11" s="535">
        <v>175</v>
      </c>
      <c r="P11" s="535">
        <v>175.1</v>
      </c>
      <c r="Q11" s="535">
        <v>173.5</v>
      </c>
      <c r="R11" s="535">
        <v>174.6</v>
      </c>
      <c r="S11" s="535">
        <v>176.4</v>
      </c>
      <c r="T11" s="535">
        <v>174.8</v>
      </c>
      <c r="U11" s="535">
        <v>186.2</v>
      </c>
      <c r="V11" s="535">
        <v>175.7</v>
      </c>
      <c r="W11" s="535">
        <v>172.2</v>
      </c>
      <c r="X11" s="535">
        <v>171.2</v>
      </c>
      <c r="Y11" s="535">
        <v>161.5</v>
      </c>
      <c r="Z11" s="535">
        <v>158.69999999999999</v>
      </c>
      <c r="AA11" s="535">
        <v>162.19999999999999</v>
      </c>
      <c r="AB11" s="535">
        <v>167.3</v>
      </c>
      <c r="AC11" s="535">
        <v>172.3</v>
      </c>
      <c r="AD11" s="535">
        <v>179.6</v>
      </c>
      <c r="AE11" s="535">
        <v>178.7</v>
      </c>
      <c r="AF11" s="535">
        <v>176.5</v>
      </c>
      <c r="AG11" s="535">
        <v>179</v>
      </c>
      <c r="AH11" s="535">
        <v>184.6</v>
      </c>
      <c r="AI11" s="535">
        <v>196</v>
      </c>
      <c r="AJ11" s="535">
        <v>189.7</v>
      </c>
      <c r="AK11" s="535">
        <v>178.8</v>
      </c>
      <c r="AL11" s="535">
        <v>188.6</v>
      </c>
      <c r="AM11" s="535">
        <v>195.2</v>
      </c>
      <c r="AN11" s="535">
        <v>196.7</v>
      </c>
      <c r="AO11" s="535">
        <v>203.8</v>
      </c>
      <c r="AP11" s="535">
        <v>206</v>
      </c>
      <c r="AQ11" s="535">
        <v>197.8</v>
      </c>
      <c r="AR11" s="535">
        <v>193.2</v>
      </c>
      <c r="AS11" s="535">
        <v>193.6</v>
      </c>
      <c r="AT11" s="535">
        <v>185.8</v>
      </c>
      <c r="AU11" s="535">
        <v>176.2</v>
      </c>
      <c r="AV11" s="535">
        <v>174.5</v>
      </c>
      <c r="AW11" s="535">
        <v>170.3</v>
      </c>
      <c r="AX11" s="535">
        <v>167.2</v>
      </c>
      <c r="AY11" s="535">
        <v>172</v>
      </c>
      <c r="AZ11" s="535">
        <v>180.2</v>
      </c>
      <c r="BA11" s="535">
        <v>183.5</v>
      </c>
      <c r="BB11" s="535">
        <v>180.5</v>
      </c>
      <c r="BC11" s="535">
        <v>181.5</v>
      </c>
      <c r="BD11" s="535">
        <v>188.2</v>
      </c>
      <c r="BE11" s="535">
        <v>182.3</v>
      </c>
      <c r="BF11" s="535">
        <v>186.1</v>
      </c>
      <c r="BG11" s="535">
        <v>194.9</v>
      </c>
      <c r="BH11" s="535">
        <v>190.4</v>
      </c>
      <c r="BI11" s="535">
        <v>183.4</v>
      </c>
      <c r="BJ11" s="535">
        <v>180.6</v>
      </c>
      <c r="BK11" s="535">
        <v>185.7</v>
      </c>
    </row>
    <row r="12" spans="1:63">
      <c r="A12" s="531" t="s">
        <v>562</v>
      </c>
      <c r="B12" s="531" t="s">
        <v>563</v>
      </c>
      <c r="C12" s="532">
        <v>2.734E-2</v>
      </c>
      <c r="D12" s="535">
        <v>219.8</v>
      </c>
      <c r="E12" s="535">
        <v>229.8</v>
      </c>
      <c r="F12" s="535">
        <v>214.4</v>
      </c>
      <c r="G12" s="535">
        <v>191.6</v>
      </c>
      <c r="H12" s="535">
        <v>197.1</v>
      </c>
      <c r="I12" s="535">
        <v>189.8</v>
      </c>
      <c r="J12" s="535">
        <v>188.1</v>
      </c>
      <c r="K12" s="535">
        <v>173.1</v>
      </c>
      <c r="L12" s="535">
        <v>160.6</v>
      </c>
      <c r="M12" s="535">
        <v>159.1</v>
      </c>
      <c r="N12" s="535">
        <v>163.5</v>
      </c>
      <c r="O12" s="535">
        <v>171.2</v>
      </c>
      <c r="P12" s="535">
        <v>168.3</v>
      </c>
      <c r="Q12" s="535">
        <v>166.6</v>
      </c>
      <c r="R12" s="535">
        <v>162</v>
      </c>
      <c r="S12" s="535">
        <v>163.1</v>
      </c>
      <c r="T12" s="535">
        <v>160.1</v>
      </c>
      <c r="U12" s="535">
        <v>167</v>
      </c>
      <c r="V12" s="535">
        <v>168.3</v>
      </c>
      <c r="W12" s="535">
        <v>162.30000000000001</v>
      </c>
      <c r="X12" s="535">
        <v>158</v>
      </c>
      <c r="Y12" s="535">
        <v>148.1</v>
      </c>
      <c r="Z12" s="535">
        <v>148.80000000000001</v>
      </c>
      <c r="AA12" s="535">
        <v>156.19999999999999</v>
      </c>
      <c r="AB12" s="535">
        <v>160.4</v>
      </c>
      <c r="AC12" s="535">
        <v>164.9</v>
      </c>
      <c r="AD12" s="535">
        <v>164.6</v>
      </c>
      <c r="AE12" s="535">
        <v>162.30000000000001</v>
      </c>
      <c r="AF12" s="535">
        <v>172.6</v>
      </c>
      <c r="AG12" s="535">
        <v>172.3</v>
      </c>
      <c r="AH12" s="535">
        <v>178.7</v>
      </c>
      <c r="AI12" s="535">
        <v>193.8</v>
      </c>
      <c r="AJ12" s="535">
        <v>207.9</v>
      </c>
      <c r="AK12" s="535">
        <v>202.1</v>
      </c>
      <c r="AL12" s="535">
        <v>199.5</v>
      </c>
      <c r="AM12" s="535">
        <v>209.9</v>
      </c>
      <c r="AN12" s="535">
        <v>209.2</v>
      </c>
      <c r="AO12" s="535">
        <v>210.6</v>
      </c>
      <c r="AP12" s="535">
        <v>206.6</v>
      </c>
      <c r="AQ12" s="535">
        <v>188</v>
      </c>
      <c r="AR12" s="535">
        <v>183.2</v>
      </c>
      <c r="AS12" s="535">
        <v>183.3</v>
      </c>
      <c r="AT12" s="535">
        <v>176.8</v>
      </c>
      <c r="AU12" s="535">
        <v>170.3</v>
      </c>
      <c r="AV12" s="535">
        <v>173.1</v>
      </c>
      <c r="AW12" s="535">
        <v>175.9</v>
      </c>
      <c r="AX12" s="535">
        <v>178.1</v>
      </c>
      <c r="AY12" s="535">
        <v>178</v>
      </c>
      <c r="AZ12" s="535">
        <v>182.5</v>
      </c>
      <c r="BA12" s="535">
        <v>182.4</v>
      </c>
      <c r="BB12" s="535">
        <v>181.9</v>
      </c>
      <c r="BC12" s="535">
        <v>172.2</v>
      </c>
      <c r="BD12" s="535">
        <v>171.9</v>
      </c>
      <c r="BE12" s="535">
        <v>172.5</v>
      </c>
      <c r="BF12" s="535">
        <v>177.3</v>
      </c>
      <c r="BG12" s="535">
        <v>181.4</v>
      </c>
      <c r="BH12" s="535">
        <v>185.2</v>
      </c>
      <c r="BI12" s="535">
        <v>196.1</v>
      </c>
      <c r="BJ12" s="535">
        <v>198.3</v>
      </c>
      <c r="BK12" s="535">
        <v>202.9</v>
      </c>
    </row>
    <row r="13" spans="1:63">
      <c r="A13" s="531" t="s">
        <v>564</v>
      </c>
      <c r="B13" s="531" t="s">
        <v>565</v>
      </c>
      <c r="C13" s="532">
        <v>2.7859999999999999E-2</v>
      </c>
      <c r="D13" s="535">
        <v>184.6</v>
      </c>
      <c r="E13" s="535">
        <v>187.8</v>
      </c>
      <c r="F13" s="535">
        <v>186.9</v>
      </c>
      <c r="G13" s="535">
        <v>195.2</v>
      </c>
      <c r="H13" s="535">
        <v>193.4</v>
      </c>
      <c r="I13" s="535">
        <v>188.9</v>
      </c>
      <c r="J13" s="535">
        <v>192</v>
      </c>
      <c r="K13" s="535">
        <v>191.9</v>
      </c>
      <c r="L13" s="535">
        <v>194.6</v>
      </c>
      <c r="M13" s="535">
        <v>182.2</v>
      </c>
      <c r="N13" s="535">
        <v>174.1</v>
      </c>
      <c r="O13" s="535">
        <v>174.5</v>
      </c>
      <c r="P13" s="535">
        <v>174.7</v>
      </c>
      <c r="Q13" s="535">
        <v>162.9</v>
      </c>
      <c r="R13" s="535">
        <v>161.19999999999999</v>
      </c>
      <c r="S13" s="535">
        <v>162.69999999999999</v>
      </c>
      <c r="T13" s="535">
        <v>163.6</v>
      </c>
      <c r="U13" s="535">
        <v>162.30000000000001</v>
      </c>
      <c r="V13" s="535">
        <v>163.6</v>
      </c>
      <c r="W13" s="535">
        <v>162.69999999999999</v>
      </c>
      <c r="X13" s="535">
        <v>157.69999999999999</v>
      </c>
      <c r="Y13" s="535">
        <v>156.9</v>
      </c>
      <c r="Z13" s="535">
        <v>154.4</v>
      </c>
      <c r="AA13" s="535">
        <v>151.1</v>
      </c>
      <c r="AB13" s="535">
        <v>149.9</v>
      </c>
      <c r="AC13" s="535">
        <v>153.4</v>
      </c>
      <c r="AD13" s="535">
        <v>157.19999999999999</v>
      </c>
      <c r="AE13" s="535">
        <v>159</v>
      </c>
      <c r="AF13" s="535">
        <v>160.5</v>
      </c>
      <c r="AG13" s="535">
        <v>165.2</v>
      </c>
      <c r="AH13" s="535">
        <v>165.6</v>
      </c>
      <c r="AI13" s="535">
        <v>169.6</v>
      </c>
      <c r="AJ13" s="535">
        <v>173.5</v>
      </c>
      <c r="AK13" s="535">
        <v>174.2</v>
      </c>
      <c r="AL13" s="535">
        <v>174.9</v>
      </c>
      <c r="AM13" s="535">
        <v>175.9</v>
      </c>
      <c r="AN13" s="535">
        <v>189.2</v>
      </c>
      <c r="AO13" s="535">
        <v>192.4</v>
      </c>
      <c r="AP13" s="535">
        <v>191.7</v>
      </c>
      <c r="AQ13" s="535">
        <v>191.2</v>
      </c>
      <c r="AR13" s="535">
        <v>193.8</v>
      </c>
      <c r="AS13" s="535">
        <v>196.1</v>
      </c>
      <c r="AT13" s="535">
        <v>201.3</v>
      </c>
      <c r="AU13" s="535">
        <v>201.7</v>
      </c>
      <c r="AV13" s="535">
        <v>198.2</v>
      </c>
      <c r="AW13" s="535">
        <v>199.7</v>
      </c>
      <c r="AX13" s="535">
        <v>201.1</v>
      </c>
      <c r="AY13" s="535">
        <v>204.4</v>
      </c>
      <c r="AZ13" s="535">
        <v>195.8</v>
      </c>
      <c r="BA13" s="535">
        <v>192.8</v>
      </c>
      <c r="BB13" s="535">
        <v>187.6</v>
      </c>
      <c r="BC13" s="535">
        <v>191.9</v>
      </c>
      <c r="BD13" s="535">
        <v>189.5</v>
      </c>
      <c r="BE13" s="535">
        <v>186.2</v>
      </c>
      <c r="BF13" s="535">
        <v>183.1</v>
      </c>
      <c r="BG13" s="535">
        <v>182.8</v>
      </c>
      <c r="BH13" s="535">
        <v>182.8</v>
      </c>
      <c r="BI13" s="535">
        <v>184.1</v>
      </c>
      <c r="BJ13" s="535">
        <v>186.1</v>
      </c>
      <c r="BK13" s="535">
        <v>179</v>
      </c>
    </row>
    <row r="14" spans="1:63">
      <c r="A14" s="531" t="s">
        <v>3427</v>
      </c>
      <c r="B14" s="531" t="s">
        <v>567</v>
      </c>
      <c r="C14" s="532">
        <v>0.60319999999999996</v>
      </c>
      <c r="D14" s="535">
        <v>165.6</v>
      </c>
      <c r="E14" s="535">
        <v>163.6</v>
      </c>
      <c r="F14" s="535">
        <v>165.9</v>
      </c>
      <c r="G14" s="535">
        <v>171.7</v>
      </c>
      <c r="H14" s="535">
        <v>174.9</v>
      </c>
      <c r="I14" s="535">
        <v>178.3</v>
      </c>
      <c r="J14" s="535">
        <v>183.7</v>
      </c>
      <c r="K14" s="535">
        <v>181.2</v>
      </c>
      <c r="L14" s="535">
        <v>177.9</v>
      </c>
      <c r="M14" s="535">
        <v>178.1</v>
      </c>
      <c r="N14" s="535">
        <v>183.9</v>
      </c>
      <c r="O14" s="535">
        <v>186.2</v>
      </c>
      <c r="P14" s="535">
        <v>181.6</v>
      </c>
      <c r="Q14" s="535">
        <v>176.7</v>
      </c>
      <c r="R14" s="535">
        <v>181.1</v>
      </c>
      <c r="S14" s="535">
        <v>182.4</v>
      </c>
      <c r="T14" s="535">
        <v>185.8</v>
      </c>
      <c r="U14" s="535">
        <v>193.1</v>
      </c>
      <c r="V14" s="535">
        <v>192.6</v>
      </c>
      <c r="W14" s="535">
        <v>196.5</v>
      </c>
      <c r="X14" s="535">
        <v>194</v>
      </c>
      <c r="Y14" s="535">
        <v>196.6</v>
      </c>
      <c r="Z14" s="535">
        <v>195.9</v>
      </c>
      <c r="AA14" s="535">
        <v>191.7</v>
      </c>
      <c r="AB14" s="535">
        <v>184.5</v>
      </c>
      <c r="AC14" s="535">
        <v>179.4</v>
      </c>
      <c r="AD14" s="535">
        <v>177.9</v>
      </c>
      <c r="AE14" s="535">
        <v>178.4</v>
      </c>
      <c r="AF14" s="535">
        <v>180</v>
      </c>
      <c r="AG14" s="535">
        <v>182.2</v>
      </c>
      <c r="AH14" s="535">
        <v>179.7</v>
      </c>
      <c r="AI14" s="535">
        <v>183.3</v>
      </c>
      <c r="AJ14" s="535">
        <v>187</v>
      </c>
      <c r="AK14" s="535">
        <v>186.9</v>
      </c>
      <c r="AL14" s="535">
        <v>187.1</v>
      </c>
      <c r="AM14" s="535">
        <v>179.4</v>
      </c>
      <c r="AN14" s="535">
        <v>172.6</v>
      </c>
      <c r="AO14" s="535">
        <v>174.1</v>
      </c>
      <c r="AP14" s="535">
        <v>176</v>
      </c>
      <c r="AQ14" s="535">
        <v>177.1</v>
      </c>
      <c r="AR14" s="535">
        <v>177.5</v>
      </c>
      <c r="AS14" s="535">
        <v>177</v>
      </c>
      <c r="AT14" s="535">
        <v>178.5</v>
      </c>
      <c r="AU14" s="535">
        <v>176.5</v>
      </c>
      <c r="AV14" s="535">
        <v>175.4</v>
      </c>
      <c r="AW14" s="535">
        <v>179</v>
      </c>
      <c r="AX14" s="535">
        <v>178.3</v>
      </c>
      <c r="AY14" s="535">
        <v>175.1</v>
      </c>
      <c r="AZ14" s="535">
        <v>175.7</v>
      </c>
      <c r="BA14" s="535">
        <v>176</v>
      </c>
      <c r="BB14" s="535">
        <v>173.2</v>
      </c>
      <c r="BC14" s="535">
        <v>171.3</v>
      </c>
      <c r="BD14" s="535">
        <v>170.8</v>
      </c>
      <c r="BE14" s="535">
        <v>171</v>
      </c>
      <c r="BF14" s="535">
        <v>174</v>
      </c>
      <c r="BG14" s="535">
        <v>177.6</v>
      </c>
      <c r="BH14" s="535">
        <v>180.6</v>
      </c>
      <c r="BI14" s="535">
        <v>179.9</v>
      </c>
      <c r="BJ14" s="535">
        <v>177.9</v>
      </c>
      <c r="BK14" s="535">
        <v>176.5</v>
      </c>
    </row>
    <row r="15" spans="1:63">
      <c r="A15" s="531" t="s">
        <v>568</v>
      </c>
      <c r="B15" s="531" t="s">
        <v>569</v>
      </c>
      <c r="C15" s="532">
        <v>0.22364999999999999</v>
      </c>
      <c r="D15" s="535">
        <v>116.6</v>
      </c>
      <c r="E15" s="535">
        <v>115.2</v>
      </c>
      <c r="F15" s="535">
        <v>119.3</v>
      </c>
      <c r="G15" s="535">
        <v>126.3</v>
      </c>
      <c r="H15" s="535">
        <v>124.8</v>
      </c>
      <c r="I15" s="535">
        <v>128.19999999999999</v>
      </c>
      <c r="J15" s="535">
        <v>133.69999999999999</v>
      </c>
      <c r="K15" s="535">
        <v>135.19999999999999</v>
      </c>
      <c r="L15" s="535">
        <v>135.80000000000001</v>
      </c>
      <c r="M15" s="535">
        <v>138.9</v>
      </c>
      <c r="N15" s="535">
        <v>146.9</v>
      </c>
      <c r="O15" s="535">
        <v>156</v>
      </c>
      <c r="P15" s="535">
        <v>151.80000000000001</v>
      </c>
      <c r="Q15" s="535">
        <v>144.80000000000001</v>
      </c>
      <c r="R15" s="535">
        <v>148.4</v>
      </c>
      <c r="S15" s="535">
        <v>151.30000000000001</v>
      </c>
      <c r="T15" s="535">
        <v>161.19999999999999</v>
      </c>
      <c r="U15" s="535">
        <v>171.2</v>
      </c>
      <c r="V15" s="535">
        <v>172.4</v>
      </c>
      <c r="W15" s="535">
        <v>171.2</v>
      </c>
      <c r="X15" s="535">
        <v>171.5</v>
      </c>
      <c r="Y15" s="535">
        <v>181.9</v>
      </c>
      <c r="Z15" s="535">
        <v>183.6</v>
      </c>
      <c r="AA15" s="535">
        <v>182.4</v>
      </c>
      <c r="AB15" s="535">
        <v>174.5</v>
      </c>
      <c r="AC15" s="535">
        <v>163.9</v>
      </c>
      <c r="AD15" s="535">
        <v>157.9</v>
      </c>
      <c r="AE15" s="535">
        <v>151.30000000000001</v>
      </c>
      <c r="AF15" s="535">
        <v>149.6</v>
      </c>
      <c r="AG15" s="535">
        <v>149.1</v>
      </c>
      <c r="AH15" s="535">
        <v>147.1</v>
      </c>
      <c r="AI15" s="535">
        <v>150.69999999999999</v>
      </c>
      <c r="AJ15" s="535">
        <v>158.1</v>
      </c>
      <c r="AK15" s="535">
        <v>160.5</v>
      </c>
      <c r="AL15" s="535">
        <v>159.6</v>
      </c>
      <c r="AM15" s="535">
        <v>148.9</v>
      </c>
      <c r="AN15" s="535">
        <v>140.19999999999999</v>
      </c>
      <c r="AO15" s="535">
        <v>139.5</v>
      </c>
      <c r="AP15" s="535">
        <v>142.1</v>
      </c>
      <c r="AQ15" s="535">
        <v>144.30000000000001</v>
      </c>
      <c r="AR15" s="535">
        <v>145.4</v>
      </c>
      <c r="AS15" s="535">
        <v>145.69999999999999</v>
      </c>
      <c r="AT15" s="535">
        <v>143.80000000000001</v>
      </c>
      <c r="AU15" s="535">
        <v>139.80000000000001</v>
      </c>
      <c r="AV15" s="535">
        <v>141</v>
      </c>
      <c r="AW15" s="535">
        <v>146</v>
      </c>
      <c r="AX15" s="535">
        <v>145</v>
      </c>
      <c r="AY15" s="535">
        <v>141.80000000000001</v>
      </c>
      <c r="AZ15" s="535">
        <v>140.1</v>
      </c>
      <c r="BA15" s="535">
        <v>139.6</v>
      </c>
      <c r="BB15" s="535">
        <v>137</v>
      </c>
      <c r="BC15" s="535">
        <v>137.1</v>
      </c>
      <c r="BD15" s="535">
        <v>136.80000000000001</v>
      </c>
      <c r="BE15" s="535">
        <v>136.30000000000001</v>
      </c>
      <c r="BF15" s="535">
        <v>136.4</v>
      </c>
      <c r="BG15" s="535">
        <v>138.69999999999999</v>
      </c>
      <c r="BH15" s="535">
        <v>139.1</v>
      </c>
      <c r="BI15" s="535">
        <v>138.6</v>
      </c>
      <c r="BJ15" s="535">
        <v>137.6</v>
      </c>
      <c r="BK15" s="535">
        <v>136.1</v>
      </c>
    </row>
    <row r="16" spans="1:63">
      <c r="A16" s="531" t="s">
        <v>570</v>
      </c>
      <c r="B16" s="531" t="s">
        <v>571</v>
      </c>
      <c r="C16" s="532">
        <v>0.13466</v>
      </c>
      <c r="D16" s="535">
        <v>164.7</v>
      </c>
      <c r="E16" s="535">
        <v>157.80000000000001</v>
      </c>
      <c r="F16" s="535">
        <v>164.1</v>
      </c>
      <c r="G16" s="535">
        <v>166.4</v>
      </c>
      <c r="H16" s="535">
        <v>167.6</v>
      </c>
      <c r="I16" s="535">
        <v>166.1</v>
      </c>
      <c r="J16" s="535">
        <v>159.69999999999999</v>
      </c>
      <c r="K16" s="535">
        <v>149.30000000000001</v>
      </c>
      <c r="L16" s="535">
        <v>142.80000000000001</v>
      </c>
      <c r="M16" s="535">
        <v>144.4</v>
      </c>
      <c r="N16" s="535">
        <v>144.69999999999999</v>
      </c>
      <c r="O16" s="535">
        <v>140.9</v>
      </c>
      <c r="P16" s="535">
        <v>139.30000000000001</v>
      </c>
      <c r="Q16" s="535">
        <v>140.30000000000001</v>
      </c>
      <c r="R16" s="535">
        <v>141.5</v>
      </c>
      <c r="S16" s="535">
        <v>139.30000000000001</v>
      </c>
      <c r="T16" s="535">
        <v>140.4</v>
      </c>
      <c r="U16" s="535">
        <v>145.6</v>
      </c>
      <c r="V16" s="535">
        <v>145</v>
      </c>
      <c r="W16" s="535">
        <v>148.5</v>
      </c>
      <c r="X16" s="535">
        <v>148.30000000000001</v>
      </c>
      <c r="Y16" s="535">
        <v>148.9</v>
      </c>
      <c r="Z16" s="535">
        <v>146.80000000000001</v>
      </c>
      <c r="AA16" s="535">
        <v>143.19999999999999</v>
      </c>
      <c r="AB16" s="535">
        <v>137.1</v>
      </c>
      <c r="AC16" s="535">
        <v>132.6</v>
      </c>
      <c r="AD16" s="535">
        <v>134.9</v>
      </c>
      <c r="AE16" s="535">
        <v>139.69999999999999</v>
      </c>
      <c r="AF16" s="535">
        <v>147.1</v>
      </c>
      <c r="AG16" s="535">
        <v>155</v>
      </c>
      <c r="AH16" s="535">
        <v>155.80000000000001</v>
      </c>
      <c r="AI16" s="535">
        <v>163.69999999999999</v>
      </c>
      <c r="AJ16" s="535">
        <v>164.5</v>
      </c>
      <c r="AK16" s="535">
        <v>163.19999999999999</v>
      </c>
      <c r="AL16" s="535">
        <v>164.8</v>
      </c>
      <c r="AM16" s="535">
        <v>163.6</v>
      </c>
      <c r="AN16" s="535">
        <v>151.30000000000001</v>
      </c>
      <c r="AO16" s="535">
        <v>158.1</v>
      </c>
      <c r="AP16" s="535">
        <v>162.9</v>
      </c>
      <c r="AQ16" s="535">
        <v>164.7</v>
      </c>
      <c r="AR16" s="535">
        <v>168.3</v>
      </c>
      <c r="AS16" s="535">
        <v>168.2</v>
      </c>
      <c r="AT16" s="535">
        <v>171.1</v>
      </c>
      <c r="AU16" s="535">
        <v>170.5</v>
      </c>
      <c r="AV16" s="535">
        <v>168.4</v>
      </c>
      <c r="AW16" s="535">
        <v>171.5</v>
      </c>
      <c r="AX16" s="535">
        <v>177</v>
      </c>
      <c r="AY16" s="535">
        <v>180.3</v>
      </c>
      <c r="AZ16" s="535">
        <v>181.4</v>
      </c>
      <c r="BA16" s="535">
        <v>177.7</v>
      </c>
      <c r="BB16" s="535">
        <v>174.1</v>
      </c>
      <c r="BC16" s="535">
        <v>173</v>
      </c>
      <c r="BD16" s="535">
        <v>175.8</v>
      </c>
      <c r="BE16" s="535">
        <v>179.7</v>
      </c>
      <c r="BF16" s="535">
        <v>184.6</v>
      </c>
      <c r="BG16" s="535">
        <v>188.1</v>
      </c>
      <c r="BH16" s="535">
        <v>197.1</v>
      </c>
      <c r="BI16" s="535">
        <v>193</v>
      </c>
      <c r="BJ16" s="535">
        <v>182.7</v>
      </c>
      <c r="BK16" s="535">
        <v>179.1</v>
      </c>
    </row>
    <row r="17" spans="1:63">
      <c r="A17" s="531" t="s">
        <v>572</v>
      </c>
      <c r="B17" s="531" t="s">
        <v>573</v>
      </c>
      <c r="C17" s="532">
        <v>0.11225</v>
      </c>
      <c r="D17" s="535">
        <v>179.8</v>
      </c>
      <c r="E17" s="535">
        <v>182.2</v>
      </c>
      <c r="F17" s="535">
        <v>179.9</v>
      </c>
      <c r="G17" s="535">
        <v>185.1</v>
      </c>
      <c r="H17" s="535">
        <v>185.3</v>
      </c>
      <c r="I17" s="535">
        <v>183.1</v>
      </c>
      <c r="J17" s="535">
        <v>189.6</v>
      </c>
      <c r="K17" s="535">
        <v>189.6</v>
      </c>
      <c r="L17" s="535">
        <v>183.9</v>
      </c>
      <c r="M17" s="535">
        <v>185</v>
      </c>
      <c r="N17" s="535">
        <v>185.5</v>
      </c>
      <c r="O17" s="535">
        <v>189</v>
      </c>
      <c r="P17" s="535">
        <v>185.8</v>
      </c>
      <c r="Q17" s="535">
        <v>186.4</v>
      </c>
      <c r="R17" s="535">
        <v>194.7</v>
      </c>
      <c r="S17" s="535">
        <v>197.9</v>
      </c>
      <c r="T17" s="535">
        <v>196.8</v>
      </c>
      <c r="U17" s="535">
        <v>199.6</v>
      </c>
      <c r="V17" s="535">
        <v>203.9</v>
      </c>
      <c r="W17" s="535">
        <v>216.6</v>
      </c>
      <c r="X17" s="535">
        <v>210.2</v>
      </c>
      <c r="Y17" s="535">
        <v>213.4</v>
      </c>
      <c r="Z17" s="535">
        <v>212.2</v>
      </c>
      <c r="AA17" s="535">
        <v>206.6</v>
      </c>
      <c r="AB17" s="535">
        <v>201</v>
      </c>
      <c r="AC17" s="535">
        <v>203.7</v>
      </c>
      <c r="AD17" s="535">
        <v>205.6</v>
      </c>
      <c r="AE17" s="535">
        <v>212.8</v>
      </c>
      <c r="AF17" s="535">
        <v>212.5</v>
      </c>
      <c r="AG17" s="535">
        <v>213.7</v>
      </c>
      <c r="AH17" s="535">
        <v>205.9</v>
      </c>
      <c r="AI17" s="535">
        <v>207.1</v>
      </c>
      <c r="AJ17" s="535">
        <v>205.1</v>
      </c>
      <c r="AK17" s="535">
        <v>204.6</v>
      </c>
      <c r="AL17" s="535">
        <v>211.1</v>
      </c>
      <c r="AM17" s="535">
        <v>202.2</v>
      </c>
      <c r="AN17" s="535">
        <v>207.1</v>
      </c>
      <c r="AO17" s="535">
        <v>206.4</v>
      </c>
      <c r="AP17" s="535">
        <v>207.1</v>
      </c>
      <c r="AQ17" s="535">
        <v>208.3</v>
      </c>
      <c r="AR17" s="535">
        <v>203.1</v>
      </c>
      <c r="AS17" s="535">
        <v>202.3</v>
      </c>
      <c r="AT17" s="535">
        <v>205.7</v>
      </c>
      <c r="AU17" s="535">
        <v>204</v>
      </c>
      <c r="AV17" s="535">
        <v>201.8</v>
      </c>
      <c r="AW17" s="535">
        <v>195.2</v>
      </c>
      <c r="AX17" s="535">
        <v>188.7</v>
      </c>
      <c r="AY17" s="535">
        <v>184.7</v>
      </c>
      <c r="AZ17" s="535">
        <v>184.8</v>
      </c>
      <c r="BA17" s="535">
        <v>187.3</v>
      </c>
      <c r="BB17" s="535">
        <v>184.9</v>
      </c>
      <c r="BC17" s="535">
        <v>182.4</v>
      </c>
      <c r="BD17" s="535">
        <v>183</v>
      </c>
      <c r="BE17" s="535">
        <v>180.4</v>
      </c>
      <c r="BF17" s="535">
        <v>182.4</v>
      </c>
      <c r="BG17" s="535">
        <v>187.6</v>
      </c>
      <c r="BH17" s="535">
        <v>188.9</v>
      </c>
      <c r="BI17" s="535">
        <v>189.3</v>
      </c>
      <c r="BJ17" s="535">
        <v>191.9</v>
      </c>
      <c r="BK17" s="535">
        <v>195.2</v>
      </c>
    </row>
    <row r="18" spans="1:63">
      <c r="A18" s="531" t="s">
        <v>574</v>
      </c>
      <c r="B18" s="531" t="s">
        <v>575</v>
      </c>
      <c r="C18" s="532">
        <v>3.6450000000000003E-2</v>
      </c>
      <c r="D18" s="535">
        <v>219.6</v>
      </c>
      <c r="E18" s="535">
        <v>219.3</v>
      </c>
      <c r="F18" s="535">
        <v>212.4</v>
      </c>
      <c r="G18" s="535">
        <v>205.6</v>
      </c>
      <c r="H18" s="535">
        <v>208.8</v>
      </c>
      <c r="I18" s="535">
        <v>207.6</v>
      </c>
      <c r="J18" s="535">
        <v>213</v>
      </c>
      <c r="K18" s="535">
        <v>211</v>
      </c>
      <c r="L18" s="535">
        <v>207.2</v>
      </c>
      <c r="M18" s="535">
        <v>209.3</v>
      </c>
      <c r="N18" s="535">
        <v>208.5</v>
      </c>
      <c r="O18" s="535">
        <v>207.6</v>
      </c>
      <c r="P18" s="535">
        <v>204.3</v>
      </c>
      <c r="Q18" s="535">
        <v>199.5</v>
      </c>
      <c r="R18" s="535">
        <v>199.5</v>
      </c>
      <c r="S18" s="535">
        <v>198.7</v>
      </c>
      <c r="T18" s="535">
        <v>198</v>
      </c>
      <c r="U18" s="535">
        <v>201.4</v>
      </c>
      <c r="V18" s="535">
        <v>201.7</v>
      </c>
      <c r="W18" s="535">
        <v>205.1</v>
      </c>
      <c r="X18" s="535">
        <v>204</v>
      </c>
      <c r="Y18" s="535">
        <v>205.1</v>
      </c>
      <c r="Z18" s="535">
        <v>204.7</v>
      </c>
      <c r="AA18" s="535">
        <v>207.7</v>
      </c>
      <c r="AB18" s="535">
        <v>209.7</v>
      </c>
      <c r="AC18" s="535">
        <v>207.8</v>
      </c>
      <c r="AD18" s="535">
        <v>203.1</v>
      </c>
      <c r="AE18" s="535">
        <v>205.7</v>
      </c>
      <c r="AF18" s="535">
        <v>206.1</v>
      </c>
      <c r="AG18" s="535">
        <v>211.3</v>
      </c>
      <c r="AH18" s="535">
        <v>208.4</v>
      </c>
      <c r="AI18" s="535">
        <v>213.9</v>
      </c>
      <c r="AJ18" s="535">
        <v>220.3</v>
      </c>
      <c r="AK18" s="535">
        <v>220.9</v>
      </c>
      <c r="AL18" s="535">
        <v>223.7</v>
      </c>
      <c r="AM18" s="535">
        <v>221.3</v>
      </c>
      <c r="AN18" s="535">
        <v>210.5</v>
      </c>
      <c r="AO18" s="535">
        <v>214</v>
      </c>
      <c r="AP18" s="535">
        <v>213.1</v>
      </c>
      <c r="AQ18" s="535">
        <v>212.7</v>
      </c>
      <c r="AR18" s="535">
        <v>217.4</v>
      </c>
      <c r="AS18" s="535">
        <v>219.4</v>
      </c>
      <c r="AT18" s="535">
        <v>221.2</v>
      </c>
      <c r="AU18" s="535">
        <v>224.3</v>
      </c>
      <c r="AV18" s="535">
        <v>231.2</v>
      </c>
      <c r="AW18" s="535">
        <v>240.5</v>
      </c>
      <c r="AX18" s="535">
        <v>243.5</v>
      </c>
      <c r="AY18" s="535">
        <v>247.8</v>
      </c>
      <c r="AZ18" s="535">
        <v>248.4</v>
      </c>
      <c r="BA18" s="535">
        <v>251.9</v>
      </c>
      <c r="BB18" s="535">
        <v>242</v>
      </c>
      <c r="BC18" s="535">
        <v>233.4</v>
      </c>
      <c r="BD18" s="535">
        <v>225.7</v>
      </c>
      <c r="BE18" s="535">
        <v>227.7</v>
      </c>
      <c r="BF18" s="535">
        <v>230.1</v>
      </c>
      <c r="BG18" s="535">
        <v>238.5</v>
      </c>
      <c r="BH18" s="535">
        <v>242.2</v>
      </c>
      <c r="BI18" s="535">
        <v>243</v>
      </c>
      <c r="BJ18" s="535">
        <v>240.7</v>
      </c>
      <c r="BK18" s="535">
        <v>240.4</v>
      </c>
    </row>
    <row r="19" spans="1:63">
      <c r="A19" s="531" t="s">
        <v>576</v>
      </c>
      <c r="B19" s="531" t="s">
        <v>577</v>
      </c>
      <c r="C19" s="532">
        <v>9.6189999999999998E-2</v>
      </c>
      <c r="D19" s="535">
        <v>243.7</v>
      </c>
      <c r="E19" s="535">
        <v>241.2</v>
      </c>
      <c r="F19" s="535">
        <v>242.6</v>
      </c>
      <c r="G19" s="535">
        <v>256.39999999999998</v>
      </c>
      <c r="H19" s="535">
        <v>276.89999999999998</v>
      </c>
      <c r="I19" s="535">
        <v>295.2</v>
      </c>
      <c r="J19" s="535">
        <v>315.2</v>
      </c>
      <c r="K19" s="535">
        <v>312</v>
      </c>
      <c r="L19" s="535">
        <v>306.60000000000002</v>
      </c>
      <c r="M19" s="535">
        <v>296.60000000000002</v>
      </c>
      <c r="N19" s="535">
        <v>313.8</v>
      </c>
      <c r="O19" s="535">
        <v>307.89999999999998</v>
      </c>
      <c r="P19" s="535">
        <v>296.39999999999998</v>
      </c>
      <c r="Q19" s="535">
        <v>281.7</v>
      </c>
      <c r="R19" s="535">
        <v>289.89999999999998</v>
      </c>
      <c r="S19" s="535">
        <v>290.60000000000002</v>
      </c>
      <c r="T19" s="535">
        <v>289.5</v>
      </c>
      <c r="U19" s="535">
        <v>300.2</v>
      </c>
      <c r="V19" s="535">
        <v>289.60000000000002</v>
      </c>
      <c r="W19" s="535">
        <v>296.10000000000002</v>
      </c>
      <c r="X19" s="535">
        <v>287.7</v>
      </c>
      <c r="Y19" s="535">
        <v>275</v>
      </c>
      <c r="Z19" s="535">
        <v>271</v>
      </c>
      <c r="AA19" s="535">
        <v>257.60000000000002</v>
      </c>
      <c r="AB19" s="535">
        <v>245.2</v>
      </c>
      <c r="AC19" s="535">
        <v>242.1</v>
      </c>
      <c r="AD19" s="535">
        <v>242.6</v>
      </c>
      <c r="AE19" s="535">
        <v>245.3</v>
      </c>
      <c r="AF19" s="535">
        <v>248.7</v>
      </c>
      <c r="AG19" s="535">
        <v>249.2</v>
      </c>
      <c r="AH19" s="535">
        <v>247.5</v>
      </c>
      <c r="AI19" s="535">
        <v>246.9</v>
      </c>
      <c r="AJ19" s="535">
        <v>252.1</v>
      </c>
      <c r="AK19" s="535">
        <v>247.7</v>
      </c>
      <c r="AL19" s="535">
        <v>240</v>
      </c>
      <c r="AM19" s="535">
        <v>230.1</v>
      </c>
      <c r="AN19" s="535">
        <v>222.8</v>
      </c>
      <c r="AO19" s="535">
        <v>224.2</v>
      </c>
      <c r="AP19" s="535">
        <v>222.8</v>
      </c>
      <c r="AQ19" s="535">
        <v>221</v>
      </c>
      <c r="AR19" s="535">
        <v>219.7</v>
      </c>
      <c r="AS19" s="535">
        <v>216.5</v>
      </c>
      <c r="AT19" s="535">
        <v>221.8</v>
      </c>
      <c r="AU19" s="535">
        <v>220</v>
      </c>
      <c r="AV19" s="535">
        <v>213.6</v>
      </c>
      <c r="AW19" s="535">
        <v>224.1</v>
      </c>
      <c r="AX19" s="535">
        <v>220.7</v>
      </c>
      <c r="AY19" s="535">
        <v>206.7</v>
      </c>
      <c r="AZ19" s="535">
        <v>212.2</v>
      </c>
      <c r="BA19" s="535">
        <v>216</v>
      </c>
      <c r="BB19" s="535">
        <v>216.3</v>
      </c>
      <c r="BC19" s="535">
        <v>211.8</v>
      </c>
      <c r="BD19" s="535">
        <v>207.8</v>
      </c>
      <c r="BE19" s="535">
        <v>206.9</v>
      </c>
      <c r="BF19" s="535">
        <v>215.6</v>
      </c>
      <c r="BG19" s="535">
        <v>218.8</v>
      </c>
      <c r="BH19" s="535">
        <v>220.8</v>
      </c>
      <c r="BI19" s="535">
        <v>222.7</v>
      </c>
      <c r="BJ19" s="535">
        <v>225.1</v>
      </c>
      <c r="BK19" s="535">
        <v>220.6</v>
      </c>
    </row>
    <row r="20" spans="1:63">
      <c r="A20" s="531" t="s">
        <v>3428</v>
      </c>
      <c r="B20" s="531" t="s">
        <v>583</v>
      </c>
      <c r="C20" s="532">
        <v>2.91655</v>
      </c>
      <c r="D20" s="535">
        <v>141.6</v>
      </c>
      <c r="E20" s="535">
        <v>143.30000000000001</v>
      </c>
      <c r="F20" s="535">
        <v>149.30000000000001</v>
      </c>
      <c r="G20" s="535">
        <v>159.5</v>
      </c>
      <c r="H20" s="535">
        <v>149.80000000000001</v>
      </c>
      <c r="I20" s="535">
        <v>157.30000000000001</v>
      </c>
      <c r="J20" s="535">
        <v>152</v>
      </c>
      <c r="K20" s="535">
        <v>151.30000000000001</v>
      </c>
      <c r="L20" s="535">
        <v>159.6</v>
      </c>
      <c r="M20" s="535">
        <v>176.7</v>
      </c>
      <c r="N20" s="535">
        <v>173.2</v>
      </c>
      <c r="O20" s="535">
        <v>164.1</v>
      </c>
      <c r="P20" s="535">
        <v>157.1</v>
      </c>
      <c r="Q20" s="535">
        <v>159.5</v>
      </c>
      <c r="R20" s="535">
        <v>160.4</v>
      </c>
      <c r="S20" s="535">
        <v>172.9</v>
      </c>
      <c r="T20" s="535">
        <v>179.9</v>
      </c>
      <c r="U20" s="535">
        <v>185.3</v>
      </c>
      <c r="V20" s="535">
        <v>180.3</v>
      </c>
      <c r="W20" s="535">
        <v>187.4</v>
      </c>
      <c r="X20" s="535">
        <v>197.9</v>
      </c>
      <c r="Y20" s="535">
        <v>204.4</v>
      </c>
      <c r="Z20" s="535">
        <v>210.2</v>
      </c>
      <c r="AA20" s="535">
        <v>204.5</v>
      </c>
      <c r="AB20" s="535">
        <v>184.2</v>
      </c>
      <c r="AC20" s="535">
        <v>178.1</v>
      </c>
      <c r="AD20" s="535">
        <v>181.8</v>
      </c>
      <c r="AE20" s="535">
        <v>190.1</v>
      </c>
      <c r="AF20" s="535">
        <v>184</v>
      </c>
      <c r="AG20" s="535">
        <v>198.5</v>
      </c>
      <c r="AH20" s="535">
        <v>189</v>
      </c>
      <c r="AI20" s="535">
        <v>199</v>
      </c>
      <c r="AJ20" s="535">
        <v>204.1</v>
      </c>
      <c r="AK20" s="535">
        <v>208.6</v>
      </c>
      <c r="AL20" s="535">
        <v>203.6</v>
      </c>
      <c r="AM20" s="535">
        <v>176.7</v>
      </c>
      <c r="AN20" s="535">
        <v>171.4</v>
      </c>
      <c r="AO20" s="535">
        <v>176.5</v>
      </c>
      <c r="AP20" s="535">
        <v>180.7</v>
      </c>
      <c r="AQ20" s="535">
        <v>196.4</v>
      </c>
      <c r="AR20" s="535">
        <v>194.7</v>
      </c>
      <c r="AS20" s="535">
        <v>212.3</v>
      </c>
      <c r="AT20" s="535">
        <v>189.3</v>
      </c>
      <c r="AU20" s="535">
        <v>185.1</v>
      </c>
      <c r="AV20" s="535">
        <v>203.1</v>
      </c>
      <c r="AW20" s="535">
        <v>219.8</v>
      </c>
      <c r="AX20" s="535">
        <v>213.2</v>
      </c>
      <c r="AY20" s="535">
        <v>191.2</v>
      </c>
      <c r="AZ20" s="535">
        <v>188.1</v>
      </c>
      <c r="BA20" s="535">
        <v>182.7</v>
      </c>
      <c r="BB20" s="535">
        <v>171.4</v>
      </c>
      <c r="BC20" s="535">
        <v>200.5</v>
      </c>
      <c r="BD20" s="535">
        <v>209.2</v>
      </c>
      <c r="BE20" s="535">
        <v>208.3</v>
      </c>
      <c r="BF20" s="535">
        <v>192.2</v>
      </c>
      <c r="BG20" s="535">
        <v>210.1</v>
      </c>
      <c r="BH20" s="535">
        <v>215.9</v>
      </c>
      <c r="BI20" s="535">
        <v>227.2</v>
      </c>
      <c r="BJ20" s="535">
        <v>222.7</v>
      </c>
      <c r="BK20" s="535">
        <v>192.9</v>
      </c>
    </row>
    <row r="21" spans="1:63">
      <c r="A21" s="531" t="s">
        <v>3429</v>
      </c>
      <c r="B21" s="531" t="s">
        <v>585</v>
      </c>
      <c r="C21" s="532">
        <v>1.45869</v>
      </c>
      <c r="D21" s="535">
        <v>114.6</v>
      </c>
      <c r="E21" s="535">
        <v>116.6</v>
      </c>
      <c r="F21" s="535">
        <v>132.30000000000001</v>
      </c>
      <c r="G21" s="535">
        <v>137.30000000000001</v>
      </c>
      <c r="H21" s="535">
        <v>128.1</v>
      </c>
      <c r="I21" s="535">
        <v>141.6</v>
      </c>
      <c r="J21" s="535">
        <v>142.80000000000001</v>
      </c>
      <c r="K21" s="535">
        <v>147.80000000000001</v>
      </c>
      <c r="L21" s="535">
        <v>147.19999999999999</v>
      </c>
      <c r="M21" s="535">
        <v>177.7</v>
      </c>
      <c r="N21" s="535">
        <v>166.9</v>
      </c>
      <c r="O21" s="535">
        <v>139.30000000000001</v>
      </c>
      <c r="P21" s="535">
        <v>118.6</v>
      </c>
      <c r="Q21" s="535">
        <v>113.8</v>
      </c>
      <c r="R21" s="535">
        <v>112.3</v>
      </c>
      <c r="S21" s="535">
        <v>140.80000000000001</v>
      </c>
      <c r="T21" s="535">
        <v>158</v>
      </c>
      <c r="U21" s="535">
        <v>178.3</v>
      </c>
      <c r="V21" s="535">
        <v>203.7</v>
      </c>
      <c r="W21" s="535">
        <v>210.9</v>
      </c>
      <c r="X21" s="535">
        <v>179.5</v>
      </c>
      <c r="Y21" s="535">
        <v>192.4</v>
      </c>
      <c r="Z21" s="535">
        <v>205.2</v>
      </c>
      <c r="AA21" s="535">
        <v>184</v>
      </c>
      <c r="AB21" s="535">
        <v>142.80000000000001</v>
      </c>
      <c r="AC21" s="535">
        <v>128</v>
      </c>
      <c r="AD21" s="535">
        <v>136.9</v>
      </c>
      <c r="AE21" s="535">
        <v>157.19999999999999</v>
      </c>
      <c r="AF21" s="535">
        <v>154.30000000000001</v>
      </c>
      <c r="AG21" s="535">
        <v>176.9</v>
      </c>
      <c r="AH21" s="535">
        <v>202.5</v>
      </c>
      <c r="AI21" s="535">
        <v>213.5</v>
      </c>
      <c r="AJ21" s="535">
        <v>196.8</v>
      </c>
      <c r="AK21" s="535">
        <v>200.8</v>
      </c>
      <c r="AL21" s="535">
        <v>184.6</v>
      </c>
      <c r="AM21" s="535">
        <v>121.1</v>
      </c>
      <c r="AN21" s="535">
        <v>112</v>
      </c>
      <c r="AO21" s="535">
        <v>116.6</v>
      </c>
      <c r="AP21" s="535">
        <v>118.3</v>
      </c>
      <c r="AQ21" s="535">
        <v>145.30000000000001</v>
      </c>
      <c r="AR21" s="535">
        <v>140.30000000000001</v>
      </c>
      <c r="AS21" s="535">
        <v>167.9</v>
      </c>
      <c r="AT21" s="535">
        <v>183.8</v>
      </c>
      <c r="AU21" s="535">
        <v>168.5</v>
      </c>
      <c r="AV21" s="535">
        <v>171.3</v>
      </c>
      <c r="AW21" s="535">
        <v>204.1</v>
      </c>
      <c r="AX21" s="535">
        <v>187.4</v>
      </c>
      <c r="AY21" s="535">
        <v>153.6</v>
      </c>
      <c r="AZ21" s="535">
        <v>148.19999999999999</v>
      </c>
      <c r="BA21" s="535">
        <v>130.69999999999999</v>
      </c>
      <c r="BB21" s="535">
        <v>120.5</v>
      </c>
      <c r="BC21" s="535">
        <v>160.6</v>
      </c>
      <c r="BD21" s="535">
        <v>173</v>
      </c>
      <c r="BE21" s="535">
        <v>189.2</v>
      </c>
      <c r="BF21" s="535">
        <v>185.9</v>
      </c>
      <c r="BG21" s="535">
        <v>207.4</v>
      </c>
      <c r="BH21" s="535">
        <v>187.5</v>
      </c>
      <c r="BI21" s="535">
        <v>214.8</v>
      </c>
      <c r="BJ21" s="535">
        <v>196.8</v>
      </c>
      <c r="BK21" s="535">
        <v>144.80000000000001</v>
      </c>
    </row>
    <row r="22" spans="1:63">
      <c r="A22" s="531" t="s">
        <v>3430</v>
      </c>
      <c r="B22" s="531" t="s">
        <v>587</v>
      </c>
      <c r="C22" s="532">
        <v>0.25646999999999998</v>
      </c>
      <c r="D22" s="535">
        <v>70.7</v>
      </c>
      <c r="E22" s="535">
        <v>58.6</v>
      </c>
      <c r="F22" s="535">
        <v>67</v>
      </c>
      <c r="G22" s="535">
        <v>68.7</v>
      </c>
      <c r="H22" s="535">
        <v>77.8</v>
      </c>
      <c r="I22" s="535">
        <v>99.1</v>
      </c>
      <c r="J22" s="535">
        <v>102.6</v>
      </c>
      <c r="K22" s="535">
        <v>98.8</v>
      </c>
      <c r="L22" s="535">
        <v>88.4</v>
      </c>
      <c r="M22" s="535">
        <v>82.6</v>
      </c>
      <c r="N22" s="535">
        <v>82.6</v>
      </c>
      <c r="O22" s="535">
        <v>75.099999999999994</v>
      </c>
      <c r="P22" s="535">
        <v>68.2</v>
      </c>
      <c r="Q22" s="535">
        <v>77.2</v>
      </c>
      <c r="R22" s="535">
        <v>93.9</v>
      </c>
      <c r="S22" s="535">
        <v>144.30000000000001</v>
      </c>
      <c r="T22" s="535">
        <v>197</v>
      </c>
      <c r="U22" s="535">
        <v>202.9</v>
      </c>
      <c r="V22" s="535">
        <v>203</v>
      </c>
      <c r="W22" s="535">
        <v>203.4</v>
      </c>
      <c r="X22" s="535">
        <v>203.9</v>
      </c>
      <c r="Y22" s="535">
        <v>235.4</v>
      </c>
      <c r="Z22" s="535">
        <v>260.3</v>
      </c>
      <c r="AA22" s="535">
        <v>229.2</v>
      </c>
      <c r="AB22" s="535">
        <v>182.7</v>
      </c>
      <c r="AC22" s="535">
        <v>151.4</v>
      </c>
      <c r="AD22" s="535">
        <v>167.9</v>
      </c>
      <c r="AE22" s="535">
        <v>175.1</v>
      </c>
      <c r="AF22" s="535">
        <v>188.6</v>
      </c>
      <c r="AG22" s="535">
        <v>204.2</v>
      </c>
      <c r="AH22" s="535">
        <v>216.6</v>
      </c>
      <c r="AI22" s="535">
        <v>239.9</v>
      </c>
      <c r="AJ22" s="535">
        <v>260.39999999999998</v>
      </c>
      <c r="AK22" s="535">
        <v>286.89999999999998</v>
      </c>
      <c r="AL22" s="535">
        <v>272.3</v>
      </c>
      <c r="AM22" s="535">
        <v>132.1</v>
      </c>
      <c r="AN22" s="535">
        <v>97.6</v>
      </c>
      <c r="AO22" s="535">
        <v>102.9</v>
      </c>
      <c r="AP22" s="535">
        <v>102.8</v>
      </c>
      <c r="AQ22" s="535">
        <v>98.2</v>
      </c>
      <c r="AR22" s="535">
        <v>93.9</v>
      </c>
      <c r="AS22" s="535">
        <v>119</v>
      </c>
      <c r="AT22" s="535">
        <v>134.80000000000001</v>
      </c>
      <c r="AU22" s="535">
        <v>124</v>
      </c>
      <c r="AV22" s="535">
        <v>126.3</v>
      </c>
      <c r="AW22" s="535">
        <v>120.9</v>
      </c>
      <c r="AX22" s="535">
        <v>124.6</v>
      </c>
      <c r="AY22" s="535">
        <v>107.2</v>
      </c>
      <c r="AZ22" s="535">
        <v>96.6</v>
      </c>
      <c r="BA22" s="535">
        <v>91</v>
      </c>
      <c r="BB22" s="535">
        <v>100.8</v>
      </c>
      <c r="BC22" s="535">
        <v>128.19999999999999</v>
      </c>
      <c r="BD22" s="535">
        <v>163.1</v>
      </c>
      <c r="BE22" s="535">
        <v>184.7</v>
      </c>
      <c r="BF22" s="535">
        <v>183</v>
      </c>
      <c r="BG22" s="535">
        <v>200.6</v>
      </c>
      <c r="BH22" s="535">
        <v>223</v>
      </c>
      <c r="BI22" s="535">
        <v>229.1</v>
      </c>
      <c r="BJ22" s="535">
        <v>191.5</v>
      </c>
      <c r="BK22" s="535">
        <v>126.7</v>
      </c>
    </row>
    <row r="23" spans="1:63">
      <c r="A23" s="531" t="s">
        <v>3431</v>
      </c>
      <c r="B23" s="531" t="s">
        <v>589</v>
      </c>
      <c r="C23" s="532">
        <v>2.248E-2</v>
      </c>
      <c r="D23" s="535">
        <v>153.30000000000001</v>
      </c>
      <c r="E23" s="535">
        <v>153.30000000000001</v>
      </c>
      <c r="F23" s="535">
        <v>153.30000000000001</v>
      </c>
      <c r="G23" s="535">
        <v>156.4</v>
      </c>
      <c r="H23" s="535">
        <v>174.8</v>
      </c>
      <c r="I23" s="535">
        <v>168.7</v>
      </c>
      <c r="J23" s="535">
        <v>182.7</v>
      </c>
      <c r="K23" s="535">
        <v>226.9</v>
      </c>
      <c r="L23" s="535">
        <v>279.60000000000002</v>
      </c>
      <c r="M23" s="535">
        <v>261.39999999999998</v>
      </c>
      <c r="N23" s="535">
        <v>206.9</v>
      </c>
      <c r="O23" s="535">
        <v>190.1</v>
      </c>
      <c r="P23" s="535">
        <v>218.4</v>
      </c>
      <c r="Q23" s="535">
        <v>233.8</v>
      </c>
      <c r="R23" s="535">
        <v>236.7</v>
      </c>
      <c r="S23" s="535">
        <v>223.1</v>
      </c>
      <c r="T23" s="535">
        <v>196.3</v>
      </c>
      <c r="U23" s="535">
        <v>203.6</v>
      </c>
      <c r="V23" s="535">
        <v>184</v>
      </c>
      <c r="W23" s="535">
        <v>171.7</v>
      </c>
      <c r="X23" s="535">
        <v>206</v>
      </c>
      <c r="Y23" s="535">
        <v>214.6</v>
      </c>
      <c r="Z23" s="535">
        <v>226.9</v>
      </c>
      <c r="AA23" s="535">
        <v>222</v>
      </c>
      <c r="AB23" s="535">
        <v>179.4</v>
      </c>
      <c r="AC23" s="535">
        <v>197.8</v>
      </c>
      <c r="AD23" s="535">
        <v>210.9</v>
      </c>
      <c r="AE23" s="535">
        <v>189.3</v>
      </c>
      <c r="AF23" s="535">
        <v>184</v>
      </c>
      <c r="AG23" s="535">
        <v>208.5</v>
      </c>
      <c r="AH23" s="535">
        <v>245.3</v>
      </c>
      <c r="AI23" s="535">
        <v>218.3</v>
      </c>
      <c r="AJ23" s="535">
        <v>256.8</v>
      </c>
      <c r="AK23" s="535">
        <v>245.3</v>
      </c>
      <c r="AL23" s="535">
        <v>235.5</v>
      </c>
      <c r="AM23" s="535">
        <v>222.3</v>
      </c>
      <c r="AN23" s="535">
        <v>237.6</v>
      </c>
      <c r="AO23" s="535">
        <v>245.3</v>
      </c>
      <c r="AP23" s="535">
        <v>255.1</v>
      </c>
      <c r="AQ23" s="535">
        <v>233</v>
      </c>
      <c r="AR23" s="535">
        <v>225.7</v>
      </c>
      <c r="AS23" s="535">
        <v>306.60000000000002</v>
      </c>
      <c r="AT23" s="535">
        <v>203.1</v>
      </c>
      <c r="AU23" s="535">
        <v>209.1</v>
      </c>
      <c r="AV23" s="535">
        <v>273.60000000000002</v>
      </c>
      <c r="AW23" s="535">
        <v>291.3</v>
      </c>
      <c r="AX23" s="535">
        <v>256.3</v>
      </c>
      <c r="AY23" s="535">
        <v>256.8</v>
      </c>
      <c r="AZ23" s="535">
        <v>263.10000000000002</v>
      </c>
      <c r="BA23" s="535">
        <v>262.89999999999998</v>
      </c>
      <c r="BB23" s="535">
        <v>282.8</v>
      </c>
      <c r="BC23" s="535">
        <v>272.10000000000002</v>
      </c>
      <c r="BD23" s="535">
        <v>267.3</v>
      </c>
      <c r="BE23" s="535">
        <v>252.2</v>
      </c>
      <c r="BF23" s="535">
        <v>218.9</v>
      </c>
      <c r="BG23" s="535">
        <v>219.2</v>
      </c>
      <c r="BH23" s="535">
        <v>260.60000000000002</v>
      </c>
      <c r="BI23" s="535">
        <v>286.39999999999998</v>
      </c>
      <c r="BJ23" s="535">
        <v>293.60000000000002</v>
      </c>
      <c r="BK23" s="535">
        <v>258.3</v>
      </c>
    </row>
    <row r="24" spans="1:63">
      <c r="A24" s="531" t="s">
        <v>3432</v>
      </c>
      <c r="B24" s="531" t="s">
        <v>591</v>
      </c>
      <c r="C24" s="532">
        <v>9.3719999999999998E-2</v>
      </c>
      <c r="D24" s="535">
        <v>89.8</v>
      </c>
      <c r="E24" s="535">
        <v>77.400000000000006</v>
      </c>
      <c r="F24" s="535">
        <v>83</v>
      </c>
      <c r="G24" s="535">
        <v>81.599999999999994</v>
      </c>
      <c r="H24" s="535">
        <v>88.9</v>
      </c>
      <c r="I24" s="535">
        <v>94.4</v>
      </c>
      <c r="J24" s="535">
        <v>81.900000000000006</v>
      </c>
      <c r="K24" s="535">
        <v>82.8</v>
      </c>
      <c r="L24" s="535">
        <v>97.8</v>
      </c>
      <c r="M24" s="535">
        <v>112.3</v>
      </c>
      <c r="N24" s="535">
        <v>135.19999999999999</v>
      </c>
      <c r="O24" s="535">
        <v>142.5</v>
      </c>
      <c r="P24" s="535">
        <v>135.30000000000001</v>
      </c>
      <c r="Q24" s="535">
        <v>118.7</v>
      </c>
      <c r="R24" s="535">
        <v>113.7</v>
      </c>
      <c r="S24" s="535">
        <v>98</v>
      </c>
      <c r="T24" s="535">
        <v>91.2</v>
      </c>
      <c r="U24" s="535">
        <v>94.7</v>
      </c>
      <c r="V24" s="535">
        <v>101.4</v>
      </c>
      <c r="W24" s="535">
        <v>126</v>
      </c>
      <c r="X24" s="535">
        <v>136.80000000000001</v>
      </c>
      <c r="Y24" s="535">
        <v>155.6</v>
      </c>
      <c r="Z24" s="535">
        <v>202.7</v>
      </c>
      <c r="AA24" s="535">
        <v>162.80000000000001</v>
      </c>
      <c r="AB24" s="535">
        <v>114.3</v>
      </c>
      <c r="AC24" s="535">
        <v>100.8</v>
      </c>
      <c r="AD24" s="535">
        <v>102</v>
      </c>
      <c r="AE24" s="535">
        <v>97.2</v>
      </c>
      <c r="AF24" s="535">
        <v>89.1</v>
      </c>
      <c r="AG24" s="535">
        <v>117.5</v>
      </c>
      <c r="AH24" s="535">
        <v>142.6</v>
      </c>
      <c r="AI24" s="535">
        <v>146.4</v>
      </c>
      <c r="AJ24" s="535">
        <v>162.80000000000001</v>
      </c>
      <c r="AK24" s="535">
        <v>183.4</v>
      </c>
      <c r="AL24" s="535">
        <v>181.7</v>
      </c>
      <c r="AM24" s="535">
        <v>126.7</v>
      </c>
      <c r="AN24" s="535">
        <v>105.3</v>
      </c>
      <c r="AO24" s="535">
        <v>105.2</v>
      </c>
      <c r="AP24" s="535">
        <v>107</v>
      </c>
      <c r="AQ24" s="535">
        <v>119.5</v>
      </c>
      <c r="AR24" s="535">
        <v>131.69999999999999</v>
      </c>
      <c r="AS24" s="535">
        <v>144</v>
      </c>
      <c r="AT24" s="535">
        <v>159.30000000000001</v>
      </c>
      <c r="AU24" s="535">
        <v>158.1</v>
      </c>
      <c r="AV24" s="535">
        <v>162.9</v>
      </c>
      <c r="AW24" s="535">
        <v>182.6</v>
      </c>
      <c r="AX24" s="535">
        <v>198.3</v>
      </c>
      <c r="AY24" s="535">
        <v>182.3</v>
      </c>
      <c r="AZ24" s="535">
        <v>212.5</v>
      </c>
      <c r="BA24" s="535">
        <v>222.6</v>
      </c>
      <c r="BB24" s="535">
        <v>164</v>
      </c>
      <c r="BC24" s="535">
        <v>147.4</v>
      </c>
      <c r="BD24" s="535">
        <v>133.1</v>
      </c>
      <c r="BE24" s="535">
        <v>132.9</v>
      </c>
      <c r="BF24" s="535">
        <v>136.69999999999999</v>
      </c>
      <c r="BG24" s="535">
        <v>143.69999999999999</v>
      </c>
      <c r="BH24" s="535">
        <v>149.19999999999999</v>
      </c>
      <c r="BI24" s="535">
        <v>148.30000000000001</v>
      </c>
      <c r="BJ24" s="535">
        <v>154.5</v>
      </c>
      <c r="BK24" s="535">
        <v>126.6</v>
      </c>
    </row>
    <row r="25" spans="1:63">
      <c r="A25" s="531" t="s">
        <v>592</v>
      </c>
      <c r="B25" s="531" t="s">
        <v>593</v>
      </c>
      <c r="C25" s="532">
        <v>6.0749999999999998E-2</v>
      </c>
      <c r="D25" s="535">
        <v>181.7</v>
      </c>
      <c r="E25" s="535">
        <v>192.3</v>
      </c>
      <c r="F25" s="535">
        <v>198.1</v>
      </c>
      <c r="G25" s="535">
        <v>198.7</v>
      </c>
      <c r="H25" s="535">
        <v>198.8</v>
      </c>
      <c r="I25" s="535">
        <v>198.8</v>
      </c>
      <c r="J25" s="535">
        <v>206.7</v>
      </c>
      <c r="K25" s="535">
        <v>206.4</v>
      </c>
      <c r="L25" s="535">
        <v>207</v>
      </c>
      <c r="M25" s="535">
        <v>184.3</v>
      </c>
      <c r="N25" s="535">
        <v>186.4</v>
      </c>
      <c r="O25" s="535">
        <v>163.69999999999999</v>
      </c>
      <c r="P25" s="535">
        <v>155.80000000000001</v>
      </c>
      <c r="Q25" s="535">
        <v>144.1</v>
      </c>
      <c r="R25" s="535">
        <v>144.1</v>
      </c>
      <c r="S25" s="535">
        <v>135</v>
      </c>
      <c r="T25" s="535">
        <v>132</v>
      </c>
      <c r="U25" s="535">
        <v>133.1</v>
      </c>
      <c r="V25" s="535">
        <v>142.80000000000001</v>
      </c>
      <c r="W25" s="535">
        <v>128.30000000000001</v>
      </c>
      <c r="X25" s="535">
        <v>124.6</v>
      </c>
      <c r="Y25" s="535">
        <v>114.3</v>
      </c>
      <c r="Z25" s="535">
        <v>111.7</v>
      </c>
      <c r="AA25" s="535">
        <v>112.6</v>
      </c>
      <c r="AB25" s="535">
        <v>124.1</v>
      </c>
      <c r="AC25" s="535">
        <v>122.4</v>
      </c>
      <c r="AD25" s="535">
        <v>128.30000000000001</v>
      </c>
      <c r="AE25" s="535">
        <v>140.4</v>
      </c>
      <c r="AF25" s="535">
        <v>175.2</v>
      </c>
      <c r="AG25" s="535">
        <v>165.3</v>
      </c>
      <c r="AH25" s="535">
        <v>169.2</v>
      </c>
      <c r="AI25" s="535">
        <v>188.3</v>
      </c>
      <c r="AJ25" s="535">
        <v>192.7</v>
      </c>
      <c r="AK25" s="535">
        <v>187.5</v>
      </c>
      <c r="AL25" s="535">
        <v>178</v>
      </c>
      <c r="AM25" s="535">
        <v>180.4</v>
      </c>
      <c r="AN25" s="535">
        <v>174.8</v>
      </c>
      <c r="AO25" s="535">
        <v>192.7</v>
      </c>
      <c r="AP25" s="535">
        <v>180.7</v>
      </c>
      <c r="AQ25" s="535">
        <v>194.1</v>
      </c>
      <c r="AR25" s="535">
        <v>210.1</v>
      </c>
      <c r="AS25" s="535">
        <v>216.3</v>
      </c>
      <c r="AT25" s="535">
        <v>216.3</v>
      </c>
      <c r="AU25" s="535">
        <v>207.9</v>
      </c>
      <c r="AV25" s="535">
        <v>201.6</v>
      </c>
      <c r="AW25" s="535">
        <v>212.7</v>
      </c>
      <c r="AX25" s="535">
        <v>204.8</v>
      </c>
      <c r="AY25" s="535">
        <v>197.5</v>
      </c>
      <c r="AZ25" s="535">
        <v>192</v>
      </c>
      <c r="BA25" s="535">
        <v>175.8</v>
      </c>
      <c r="BB25" s="535">
        <v>178.5</v>
      </c>
      <c r="BC25" s="535">
        <v>194.8</v>
      </c>
      <c r="BD25" s="535">
        <v>194.3</v>
      </c>
      <c r="BE25" s="535">
        <v>185.8</v>
      </c>
      <c r="BF25" s="535">
        <v>179.3</v>
      </c>
      <c r="BG25" s="535">
        <v>178.8</v>
      </c>
      <c r="BH25" s="535">
        <v>172.6</v>
      </c>
      <c r="BI25" s="535">
        <v>168.7</v>
      </c>
      <c r="BJ25" s="535">
        <v>146.4</v>
      </c>
      <c r="BK25" s="535">
        <v>161.30000000000001</v>
      </c>
    </row>
    <row r="26" spans="1:63">
      <c r="A26" s="531" t="s">
        <v>2283</v>
      </c>
      <c r="B26" s="531" t="s">
        <v>595</v>
      </c>
      <c r="C26" s="532">
        <v>2.4799999999999999E-2</v>
      </c>
      <c r="D26" s="535">
        <v>256.10000000000002</v>
      </c>
      <c r="E26" s="535">
        <v>250.2</v>
      </c>
      <c r="F26" s="535">
        <v>247.4</v>
      </c>
      <c r="G26" s="535">
        <v>259.60000000000002</v>
      </c>
      <c r="H26" s="535">
        <v>255.5</v>
      </c>
      <c r="I26" s="535">
        <v>256.39999999999998</v>
      </c>
      <c r="J26" s="535">
        <v>241</v>
      </c>
      <c r="K26" s="535">
        <v>238.5</v>
      </c>
      <c r="L26" s="535">
        <v>243.9</v>
      </c>
      <c r="M26" s="535">
        <v>243.9</v>
      </c>
      <c r="N26" s="535">
        <v>243.9</v>
      </c>
      <c r="O26" s="535">
        <v>243.9</v>
      </c>
      <c r="P26" s="535">
        <v>243.9</v>
      </c>
      <c r="Q26" s="535">
        <v>243.9</v>
      </c>
      <c r="R26" s="535">
        <v>243.9</v>
      </c>
      <c r="S26" s="535">
        <v>243.9</v>
      </c>
      <c r="T26" s="535">
        <v>243.9</v>
      </c>
      <c r="U26" s="535">
        <v>243.9</v>
      </c>
      <c r="V26" s="535">
        <v>243.9</v>
      </c>
      <c r="W26" s="535">
        <v>243.9</v>
      </c>
      <c r="X26" s="535">
        <v>243.9</v>
      </c>
      <c r="Y26" s="535">
        <v>243.9</v>
      </c>
      <c r="Z26" s="535">
        <v>243.9</v>
      </c>
      <c r="AA26" s="535">
        <v>243.9</v>
      </c>
      <c r="AB26" s="535">
        <v>243.9</v>
      </c>
      <c r="AC26" s="535">
        <v>243.9</v>
      </c>
      <c r="AD26" s="535">
        <v>243.9</v>
      </c>
      <c r="AE26" s="535">
        <v>243.9</v>
      </c>
      <c r="AF26" s="535">
        <v>243.9</v>
      </c>
      <c r="AG26" s="535">
        <v>243.9</v>
      </c>
      <c r="AH26" s="535">
        <v>243.9</v>
      </c>
      <c r="AI26" s="535">
        <v>243.9</v>
      </c>
      <c r="AJ26" s="535">
        <v>243.9</v>
      </c>
      <c r="AK26" s="535">
        <v>243.9</v>
      </c>
      <c r="AL26" s="535">
        <v>243.9</v>
      </c>
      <c r="AM26" s="535">
        <v>243.9</v>
      </c>
      <c r="AN26" s="535">
        <v>243.9</v>
      </c>
      <c r="AO26" s="535">
        <v>243.9</v>
      </c>
      <c r="AP26" s="535">
        <v>243.9</v>
      </c>
      <c r="AQ26" s="535">
        <v>243.9</v>
      </c>
      <c r="AR26" s="535">
        <v>243.9</v>
      </c>
      <c r="AS26" s="535">
        <v>243.9</v>
      </c>
      <c r="AT26" s="535">
        <v>243.9</v>
      </c>
      <c r="AU26" s="535">
        <v>254.7</v>
      </c>
      <c r="AV26" s="535">
        <v>406.4</v>
      </c>
      <c r="AW26" s="535">
        <v>359</v>
      </c>
      <c r="AX26" s="535">
        <v>234.6</v>
      </c>
      <c r="AY26" s="535">
        <v>223.5</v>
      </c>
      <c r="AZ26" s="535">
        <v>247.1</v>
      </c>
      <c r="BA26" s="535">
        <v>284.5</v>
      </c>
      <c r="BB26" s="535">
        <v>396.3</v>
      </c>
      <c r="BC26" s="535">
        <v>470.1</v>
      </c>
      <c r="BD26" s="535">
        <v>575.5</v>
      </c>
      <c r="BE26" s="535">
        <v>569</v>
      </c>
      <c r="BF26" s="535">
        <v>447.1</v>
      </c>
      <c r="BG26" s="535">
        <v>441.9</v>
      </c>
      <c r="BH26" s="535">
        <v>407.1</v>
      </c>
      <c r="BI26" s="535">
        <v>320.3</v>
      </c>
      <c r="BJ26" s="535">
        <v>234.4</v>
      </c>
      <c r="BK26" s="535">
        <v>269.10000000000002</v>
      </c>
    </row>
    <row r="27" spans="1:63">
      <c r="A27" s="531" t="s">
        <v>3433</v>
      </c>
      <c r="B27" s="531" t="s">
        <v>597</v>
      </c>
      <c r="C27" s="532">
        <v>0.15382999999999999</v>
      </c>
      <c r="D27" s="535">
        <v>100</v>
      </c>
      <c r="E27" s="535">
        <v>82.8</v>
      </c>
      <c r="F27" s="535">
        <v>88.8</v>
      </c>
      <c r="G27" s="535">
        <v>9999.9</v>
      </c>
      <c r="H27" s="535">
        <v>9999.9</v>
      </c>
      <c r="I27" s="535">
        <v>9999.9</v>
      </c>
      <c r="J27" s="535">
        <v>9999.9</v>
      </c>
      <c r="K27" s="535">
        <v>9999.9</v>
      </c>
      <c r="L27" s="535">
        <v>9999.9</v>
      </c>
      <c r="M27" s="535">
        <v>184.7</v>
      </c>
      <c r="N27" s="535">
        <v>156.4</v>
      </c>
      <c r="O27" s="535">
        <v>122.4</v>
      </c>
      <c r="P27" s="535">
        <v>100</v>
      </c>
      <c r="Q27" s="535">
        <v>92.5</v>
      </c>
      <c r="R27" s="535">
        <v>93.5</v>
      </c>
      <c r="S27" s="535">
        <v>9999.9</v>
      </c>
      <c r="T27" s="535">
        <v>9999.9</v>
      </c>
      <c r="U27" s="535">
        <v>9999.9</v>
      </c>
      <c r="V27" s="535">
        <v>9999.9</v>
      </c>
      <c r="W27" s="535">
        <v>9999.9</v>
      </c>
      <c r="X27" s="535">
        <v>9999.9</v>
      </c>
      <c r="Y27" s="535">
        <v>193</v>
      </c>
      <c r="Z27" s="535">
        <v>231.4</v>
      </c>
      <c r="AA27" s="535">
        <v>144.19999999999999</v>
      </c>
      <c r="AB27" s="535">
        <v>92.7</v>
      </c>
      <c r="AC27" s="535">
        <v>68.099999999999994</v>
      </c>
      <c r="AD27" s="535">
        <v>100.2</v>
      </c>
      <c r="AE27" s="535">
        <v>9999.9</v>
      </c>
      <c r="AF27" s="535">
        <v>9999.9</v>
      </c>
      <c r="AG27" s="535">
        <v>9999.9</v>
      </c>
      <c r="AH27" s="535">
        <v>9999.9</v>
      </c>
      <c r="AI27" s="535">
        <v>9999.9</v>
      </c>
      <c r="AJ27" s="535">
        <v>9999.9</v>
      </c>
      <c r="AK27" s="535">
        <v>202.7</v>
      </c>
      <c r="AL27" s="535">
        <v>200.7</v>
      </c>
      <c r="AM27" s="535">
        <v>134.80000000000001</v>
      </c>
      <c r="AN27" s="535">
        <v>98.5</v>
      </c>
      <c r="AO27" s="535">
        <v>94.9</v>
      </c>
      <c r="AP27" s="535">
        <v>97.4</v>
      </c>
      <c r="AQ27" s="535">
        <v>9999.9</v>
      </c>
      <c r="AR27" s="535">
        <v>9999.9</v>
      </c>
      <c r="AS27" s="535">
        <v>9999.9</v>
      </c>
      <c r="AT27" s="535">
        <v>9999.9</v>
      </c>
      <c r="AU27" s="535">
        <v>9999.9</v>
      </c>
      <c r="AV27" s="535">
        <v>9999.9</v>
      </c>
      <c r="AW27" s="535">
        <v>230.7</v>
      </c>
      <c r="AX27" s="535">
        <v>228.8</v>
      </c>
      <c r="AY27" s="535">
        <v>123.7</v>
      </c>
      <c r="AZ27" s="535">
        <v>90.2</v>
      </c>
      <c r="BA27" s="535">
        <v>94.3</v>
      </c>
      <c r="BB27" s="535">
        <v>103.8</v>
      </c>
      <c r="BC27" s="535">
        <v>9999.9</v>
      </c>
      <c r="BD27" s="535">
        <v>9999.9</v>
      </c>
      <c r="BE27" s="535">
        <v>9999.9</v>
      </c>
      <c r="BF27" s="535">
        <v>9999.9</v>
      </c>
      <c r="BG27" s="535">
        <v>9999.9</v>
      </c>
      <c r="BH27" s="535">
        <v>9999.9</v>
      </c>
      <c r="BI27" s="535">
        <v>272.89999999999998</v>
      </c>
      <c r="BJ27" s="535">
        <v>235.9</v>
      </c>
      <c r="BK27" s="535">
        <v>111.9</v>
      </c>
    </row>
    <row r="28" spans="1:63">
      <c r="A28" s="531" t="s">
        <v>3434</v>
      </c>
      <c r="B28" s="531" t="s">
        <v>599</v>
      </c>
      <c r="C28" s="532">
        <v>0.48065000000000002</v>
      </c>
      <c r="D28" s="535">
        <v>77.900000000000006</v>
      </c>
      <c r="E28" s="535">
        <v>87.4</v>
      </c>
      <c r="F28" s="535">
        <v>102.6</v>
      </c>
      <c r="G28" s="535">
        <v>9999.9</v>
      </c>
      <c r="H28" s="535">
        <v>9999.9</v>
      </c>
      <c r="I28" s="535">
        <v>9999.9</v>
      </c>
      <c r="J28" s="535">
        <v>9999.9</v>
      </c>
      <c r="K28" s="535">
        <v>124.6</v>
      </c>
      <c r="L28" s="535">
        <v>131.69999999999999</v>
      </c>
      <c r="M28" s="535">
        <v>203.7</v>
      </c>
      <c r="N28" s="535">
        <v>197.6</v>
      </c>
      <c r="O28" s="535">
        <v>146.19999999999999</v>
      </c>
      <c r="P28" s="535">
        <v>112.2</v>
      </c>
      <c r="Q28" s="535">
        <v>102</v>
      </c>
      <c r="R28" s="535">
        <v>84.1</v>
      </c>
      <c r="S28" s="535">
        <v>9999.9</v>
      </c>
      <c r="T28" s="535">
        <v>9999.9</v>
      </c>
      <c r="U28" s="535">
        <v>9999.9</v>
      </c>
      <c r="V28" s="535">
        <v>9999.9</v>
      </c>
      <c r="W28" s="535">
        <v>237.9</v>
      </c>
      <c r="X28" s="535">
        <v>170.9</v>
      </c>
      <c r="Y28" s="535">
        <v>141.80000000000001</v>
      </c>
      <c r="Z28" s="535">
        <v>183.5</v>
      </c>
      <c r="AA28" s="535">
        <v>209</v>
      </c>
      <c r="AB28" s="535">
        <v>143.1</v>
      </c>
      <c r="AC28" s="535">
        <v>113.1</v>
      </c>
      <c r="AD28" s="535">
        <v>122.3</v>
      </c>
      <c r="AE28" s="535">
        <v>9999.9</v>
      </c>
      <c r="AF28" s="535">
        <v>9999.9</v>
      </c>
      <c r="AG28" s="535">
        <v>9999.9</v>
      </c>
      <c r="AH28" s="535">
        <v>9999.9</v>
      </c>
      <c r="AI28" s="535">
        <v>204.8</v>
      </c>
      <c r="AJ28" s="535">
        <v>164.1</v>
      </c>
      <c r="AK28" s="535">
        <v>165.2</v>
      </c>
      <c r="AL28" s="535">
        <v>136.9</v>
      </c>
      <c r="AM28" s="535">
        <v>79.2</v>
      </c>
      <c r="AN28" s="535">
        <v>72.2</v>
      </c>
      <c r="AO28" s="535">
        <v>84.9</v>
      </c>
      <c r="AP28" s="535">
        <v>79.400000000000006</v>
      </c>
      <c r="AQ28" s="535">
        <v>9999.9</v>
      </c>
      <c r="AR28" s="535">
        <v>9999.9</v>
      </c>
      <c r="AS28" s="535">
        <v>9999.9</v>
      </c>
      <c r="AT28" s="535">
        <v>9999.9</v>
      </c>
      <c r="AU28" s="535">
        <v>153.4</v>
      </c>
      <c r="AV28" s="535">
        <v>147.4</v>
      </c>
      <c r="AW28" s="535">
        <v>189.8</v>
      </c>
      <c r="AX28" s="535">
        <v>180.9</v>
      </c>
      <c r="AY28" s="535">
        <v>138.30000000000001</v>
      </c>
      <c r="AZ28" s="535">
        <v>128.19999999999999</v>
      </c>
      <c r="BA28" s="535">
        <v>105.8</v>
      </c>
      <c r="BB28" s="535">
        <v>80.900000000000006</v>
      </c>
      <c r="BC28" s="535">
        <v>9999.9</v>
      </c>
      <c r="BD28" s="535">
        <v>9999.9</v>
      </c>
      <c r="BE28" s="535">
        <v>9999.9</v>
      </c>
      <c r="BF28" s="535">
        <v>9999.9</v>
      </c>
      <c r="BG28" s="535">
        <v>214.1</v>
      </c>
      <c r="BH28" s="535">
        <v>150.69999999999999</v>
      </c>
      <c r="BI28" s="535">
        <v>170.3</v>
      </c>
      <c r="BJ28" s="535">
        <v>165.5</v>
      </c>
      <c r="BK28" s="535">
        <v>130.9</v>
      </c>
    </row>
    <row r="29" spans="1:63">
      <c r="A29" s="531" t="s">
        <v>600</v>
      </c>
      <c r="B29" s="531" t="s">
        <v>601</v>
      </c>
      <c r="C29" s="532">
        <v>8.3610000000000004E-2</v>
      </c>
      <c r="D29" s="535">
        <v>71.599999999999994</v>
      </c>
      <c r="E29" s="535">
        <v>82.5</v>
      </c>
      <c r="F29" s="535">
        <v>172</v>
      </c>
      <c r="G29" s="535">
        <v>9999.9</v>
      </c>
      <c r="H29" s="535">
        <v>9999.9</v>
      </c>
      <c r="I29" s="535">
        <v>9999.9</v>
      </c>
      <c r="J29" s="535">
        <v>9999.9</v>
      </c>
      <c r="K29" s="535">
        <v>9999.9</v>
      </c>
      <c r="L29" s="535">
        <v>9999.9</v>
      </c>
      <c r="M29" s="535">
        <v>274.2</v>
      </c>
      <c r="N29" s="535">
        <v>155.19999999999999</v>
      </c>
      <c r="O29" s="535">
        <v>137.5</v>
      </c>
      <c r="P29" s="535">
        <v>144.30000000000001</v>
      </c>
      <c r="Q29" s="535">
        <v>110.3</v>
      </c>
      <c r="R29" s="535">
        <v>114.3</v>
      </c>
      <c r="S29" s="535">
        <v>9999.9</v>
      </c>
      <c r="T29" s="535">
        <v>9999.9</v>
      </c>
      <c r="U29" s="535">
        <v>9999.9</v>
      </c>
      <c r="V29" s="535">
        <v>9999.9</v>
      </c>
      <c r="W29" s="535">
        <v>9999.9</v>
      </c>
      <c r="X29" s="535">
        <v>9999.9</v>
      </c>
      <c r="Y29" s="535">
        <v>333.7</v>
      </c>
      <c r="Z29" s="535">
        <v>185.3</v>
      </c>
      <c r="AA29" s="535">
        <v>88.4</v>
      </c>
      <c r="AB29" s="535">
        <v>73</v>
      </c>
      <c r="AC29" s="535">
        <v>106.4</v>
      </c>
      <c r="AD29" s="535">
        <v>107.9</v>
      </c>
      <c r="AE29" s="535">
        <v>9999.9</v>
      </c>
      <c r="AF29" s="535">
        <v>9999.9</v>
      </c>
      <c r="AG29" s="535">
        <v>9999.9</v>
      </c>
      <c r="AH29" s="535">
        <v>9999.9</v>
      </c>
      <c r="AI29" s="535">
        <v>9999.9</v>
      </c>
      <c r="AJ29" s="535">
        <v>9999.9</v>
      </c>
      <c r="AK29" s="535">
        <v>225.5</v>
      </c>
      <c r="AL29" s="535">
        <v>194.8</v>
      </c>
      <c r="AM29" s="535">
        <v>104.6</v>
      </c>
      <c r="AN29" s="535">
        <v>163.9</v>
      </c>
      <c r="AO29" s="535">
        <v>134.80000000000001</v>
      </c>
      <c r="AP29" s="535">
        <v>167</v>
      </c>
      <c r="AQ29" s="535">
        <v>9999.9</v>
      </c>
      <c r="AR29" s="535">
        <v>9999.9</v>
      </c>
      <c r="AS29" s="535">
        <v>9999.9</v>
      </c>
      <c r="AT29" s="535">
        <v>9999.9</v>
      </c>
      <c r="AU29" s="535">
        <v>9999.9</v>
      </c>
      <c r="AV29" s="535">
        <v>9999.9</v>
      </c>
      <c r="AW29" s="535">
        <v>351.1</v>
      </c>
      <c r="AX29" s="535">
        <v>191.8</v>
      </c>
      <c r="AY29" s="535">
        <v>201</v>
      </c>
      <c r="AZ29" s="535">
        <v>198.3</v>
      </c>
      <c r="BA29" s="535">
        <v>100.8</v>
      </c>
      <c r="BB29" s="535">
        <v>119.7</v>
      </c>
      <c r="BC29" s="535">
        <v>9999.9</v>
      </c>
      <c r="BD29" s="535">
        <v>9999.9</v>
      </c>
      <c r="BE29" s="535">
        <v>9999.9</v>
      </c>
      <c r="BF29" s="535">
        <v>9999.9</v>
      </c>
      <c r="BG29" s="535">
        <v>9999.9</v>
      </c>
      <c r="BH29" s="535">
        <v>9999.9</v>
      </c>
      <c r="BI29" s="535">
        <v>281.60000000000002</v>
      </c>
      <c r="BJ29" s="535">
        <v>139.9</v>
      </c>
      <c r="BK29" s="535">
        <v>103.8</v>
      </c>
    </row>
    <row r="30" spans="1:63">
      <c r="A30" s="531" t="s">
        <v>3435</v>
      </c>
      <c r="B30" s="531" t="s">
        <v>603</v>
      </c>
      <c r="C30" s="532">
        <v>0.12712999999999999</v>
      </c>
      <c r="D30" s="535">
        <v>243.9</v>
      </c>
      <c r="E30" s="535">
        <v>243.9</v>
      </c>
      <c r="F30" s="535">
        <v>243.9</v>
      </c>
      <c r="G30" s="535">
        <v>215.8</v>
      </c>
      <c r="H30" s="535">
        <v>160.19999999999999</v>
      </c>
      <c r="I30" s="535">
        <v>193.3</v>
      </c>
      <c r="J30" s="535">
        <v>196.8</v>
      </c>
      <c r="K30" s="535">
        <v>308.89999999999998</v>
      </c>
      <c r="L30" s="535">
        <v>276.5</v>
      </c>
      <c r="M30" s="535">
        <v>185.1</v>
      </c>
      <c r="N30" s="535">
        <v>171.3</v>
      </c>
      <c r="O30" s="535">
        <v>157</v>
      </c>
      <c r="P30" s="535">
        <v>126.2</v>
      </c>
      <c r="Q30" s="535">
        <v>152.30000000000001</v>
      </c>
      <c r="R30" s="535">
        <v>170.7</v>
      </c>
      <c r="S30" s="535">
        <v>144.30000000000001</v>
      </c>
      <c r="T30" s="535">
        <v>154.6</v>
      </c>
      <c r="U30" s="535">
        <v>226.3</v>
      </c>
      <c r="V30" s="535">
        <v>267.39999999999998</v>
      </c>
      <c r="W30" s="535">
        <v>247.9</v>
      </c>
      <c r="X30" s="535">
        <v>191.1</v>
      </c>
      <c r="Y30" s="535">
        <v>188.1</v>
      </c>
      <c r="Z30" s="535">
        <v>180.2</v>
      </c>
      <c r="AA30" s="535">
        <v>140.69999999999999</v>
      </c>
      <c r="AB30" s="535">
        <v>147.1</v>
      </c>
      <c r="AC30" s="535">
        <v>162.19999999999999</v>
      </c>
      <c r="AD30" s="535">
        <v>156.5</v>
      </c>
      <c r="AE30" s="535">
        <v>171.4</v>
      </c>
      <c r="AF30" s="535">
        <v>137.5</v>
      </c>
      <c r="AG30" s="535">
        <v>202.1</v>
      </c>
      <c r="AH30" s="535">
        <v>245.1</v>
      </c>
      <c r="AI30" s="535">
        <v>283.8</v>
      </c>
      <c r="AJ30" s="535">
        <v>236.6</v>
      </c>
      <c r="AK30" s="535">
        <v>165.3</v>
      </c>
      <c r="AL30" s="535">
        <v>161.5</v>
      </c>
      <c r="AM30" s="535">
        <v>132.30000000000001</v>
      </c>
      <c r="AN30" s="535">
        <v>155.69999999999999</v>
      </c>
      <c r="AO30" s="535">
        <v>171</v>
      </c>
      <c r="AP30" s="535">
        <v>179.3</v>
      </c>
      <c r="AQ30" s="535">
        <v>173.8</v>
      </c>
      <c r="AR30" s="535">
        <v>176.5</v>
      </c>
      <c r="AS30" s="535">
        <v>213.1</v>
      </c>
      <c r="AT30" s="535">
        <v>260.3</v>
      </c>
      <c r="AU30" s="535">
        <v>265.89999999999998</v>
      </c>
      <c r="AV30" s="535">
        <v>290.2</v>
      </c>
      <c r="AW30" s="535">
        <v>278.3</v>
      </c>
      <c r="AX30" s="535">
        <v>194.3</v>
      </c>
      <c r="AY30" s="535">
        <v>156.80000000000001</v>
      </c>
      <c r="AZ30" s="535">
        <v>199.5</v>
      </c>
      <c r="BA30" s="535">
        <v>165.9</v>
      </c>
      <c r="BB30" s="535">
        <v>164.6</v>
      </c>
      <c r="BC30" s="535">
        <v>195.8</v>
      </c>
      <c r="BD30" s="535">
        <v>186.8</v>
      </c>
      <c r="BE30" s="535">
        <v>217.5</v>
      </c>
      <c r="BF30" s="535">
        <v>215</v>
      </c>
      <c r="BG30" s="535">
        <v>261.8</v>
      </c>
      <c r="BH30" s="535">
        <v>245.6</v>
      </c>
      <c r="BI30" s="535">
        <v>280.7</v>
      </c>
      <c r="BJ30" s="535">
        <v>273</v>
      </c>
      <c r="BK30" s="535">
        <v>155.19999999999999</v>
      </c>
    </row>
    <row r="31" spans="1:63">
      <c r="A31" s="531" t="s">
        <v>3436</v>
      </c>
      <c r="B31" s="531" t="s">
        <v>605</v>
      </c>
      <c r="C31" s="532">
        <v>9.1630000000000003E-2</v>
      </c>
      <c r="D31" s="535">
        <v>199.2</v>
      </c>
      <c r="E31" s="535">
        <v>241.6</v>
      </c>
      <c r="F31" s="535">
        <v>288.5</v>
      </c>
      <c r="G31" s="535">
        <v>192</v>
      </c>
      <c r="H31" s="535">
        <v>149.80000000000001</v>
      </c>
      <c r="I31" s="535">
        <v>170.2</v>
      </c>
      <c r="J31" s="535">
        <v>144.19999999999999</v>
      </c>
      <c r="K31" s="535">
        <v>145.1</v>
      </c>
      <c r="L31" s="535">
        <v>139.5</v>
      </c>
      <c r="M31" s="535">
        <v>179.2</v>
      </c>
      <c r="N31" s="535">
        <v>201.4</v>
      </c>
      <c r="O31" s="535">
        <v>210</v>
      </c>
      <c r="P31" s="535">
        <v>206.1</v>
      </c>
      <c r="Q31" s="535">
        <v>203.6</v>
      </c>
      <c r="R31" s="535">
        <v>199.4</v>
      </c>
      <c r="S31" s="535">
        <v>170.8</v>
      </c>
      <c r="T31" s="535">
        <v>152.9</v>
      </c>
      <c r="U31" s="535">
        <v>149.1</v>
      </c>
      <c r="V31" s="535">
        <v>191.1</v>
      </c>
      <c r="W31" s="535">
        <v>148.30000000000001</v>
      </c>
      <c r="X31" s="535">
        <v>151.30000000000001</v>
      </c>
      <c r="Y31" s="535">
        <v>204.4</v>
      </c>
      <c r="Z31" s="535">
        <v>207.4</v>
      </c>
      <c r="AA31" s="535">
        <v>208.6</v>
      </c>
      <c r="AB31" s="535">
        <v>204.2</v>
      </c>
      <c r="AC31" s="535">
        <v>215</v>
      </c>
      <c r="AD31" s="535">
        <v>209.1</v>
      </c>
      <c r="AE31" s="535">
        <v>162.80000000000001</v>
      </c>
      <c r="AF31" s="535">
        <v>134.4</v>
      </c>
      <c r="AG31" s="535">
        <v>132.5</v>
      </c>
      <c r="AH31" s="535">
        <v>148.4</v>
      </c>
      <c r="AI31" s="535">
        <v>169.3</v>
      </c>
      <c r="AJ31" s="535">
        <v>162.30000000000001</v>
      </c>
      <c r="AK31" s="535">
        <v>189.9</v>
      </c>
      <c r="AL31" s="535">
        <v>183.2</v>
      </c>
      <c r="AM31" s="535">
        <v>187.5</v>
      </c>
      <c r="AN31" s="535">
        <v>188.2</v>
      </c>
      <c r="AO31" s="535">
        <v>186.9</v>
      </c>
      <c r="AP31" s="535">
        <v>197</v>
      </c>
      <c r="AQ31" s="535">
        <v>214.5</v>
      </c>
      <c r="AR31" s="535">
        <v>152.1</v>
      </c>
      <c r="AS31" s="535">
        <v>143.1</v>
      </c>
      <c r="AT31" s="535">
        <v>147</v>
      </c>
      <c r="AU31" s="535">
        <v>157</v>
      </c>
      <c r="AV31" s="535">
        <v>149.69999999999999</v>
      </c>
      <c r="AW31" s="535">
        <v>200.1</v>
      </c>
      <c r="AX31" s="535">
        <v>250.9</v>
      </c>
      <c r="AY31" s="535">
        <v>253.1</v>
      </c>
      <c r="AZ31" s="535">
        <v>248.2</v>
      </c>
      <c r="BA31" s="535">
        <v>242.3</v>
      </c>
      <c r="BB31" s="535">
        <v>178.3</v>
      </c>
      <c r="BC31" s="535">
        <v>132.6</v>
      </c>
      <c r="BD31" s="535">
        <v>123.7</v>
      </c>
      <c r="BE31" s="535">
        <v>142</v>
      </c>
      <c r="BF31" s="535">
        <v>164</v>
      </c>
      <c r="BG31" s="535">
        <v>160.19999999999999</v>
      </c>
      <c r="BH31" s="535">
        <v>173.4</v>
      </c>
      <c r="BI31" s="535">
        <v>222.3</v>
      </c>
      <c r="BJ31" s="535">
        <v>266.10000000000002</v>
      </c>
      <c r="BK31" s="535">
        <v>281.60000000000002</v>
      </c>
    </row>
    <row r="32" spans="1:63">
      <c r="A32" s="531" t="s">
        <v>3437</v>
      </c>
      <c r="B32" s="531" t="s">
        <v>607</v>
      </c>
      <c r="C32" s="532">
        <v>6.3619999999999996E-2</v>
      </c>
      <c r="D32" s="535">
        <v>183.9</v>
      </c>
      <c r="E32" s="535">
        <v>183.9</v>
      </c>
      <c r="F32" s="535">
        <v>183.9</v>
      </c>
      <c r="G32" s="535">
        <v>148</v>
      </c>
      <c r="H32" s="535">
        <v>159.69999999999999</v>
      </c>
      <c r="I32" s="535">
        <v>128.69999999999999</v>
      </c>
      <c r="J32" s="535">
        <v>171.3</v>
      </c>
      <c r="K32" s="535">
        <v>180</v>
      </c>
      <c r="L32" s="535">
        <v>186.2</v>
      </c>
      <c r="M32" s="535">
        <v>238.7</v>
      </c>
      <c r="N32" s="535">
        <v>240.6</v>
      </c>
      <c r="O32" s="535">
        <v>164.5</v>
      </c>
      <c r="P32" s="535">
        <v>96.1</v>
      </c>
      <c r="Q32" s="535">
        <v>71.3</v>
      </c>
      <c r="R32" s="535">
        <v>71.3</v>
      </c>
      <c r="S32" s="535">
        <v>75.900000000000006</v>
      </c>
      <c r="T32" s="535">
        <v>91.5</v>
      </c>
      <c r="U32" s="535">
        <v>157.30000000000001</v>
      </c>
      <c r="V32" s="535">
        <v>296.7</v>
      </c>
      <c r="W32" s="535">
        <v>257.10000000000002</v>
      </c>
      <c r="X32" s="535">
        <v>243.7</v>
      </c>
      <c r="Y32" s="535">
        <v>307.7</v>
      </c>
      <c r="Z32" s="535">
        <v>226.2</v>
      </c>
      <c r="AA32" s="535">
        <v>147.30000000000001</v>
      </c>
      <c r="AB32" s="535">
        <v>102.8</v>
      </c>
      <c r="AC32" s="535">
        <v>101.4</v>
      </c>
      <c r="AD32" s="535">
        <v>97.6</v>
      </c>
      <c r="AE32" s="535">
        <v>108</v>
      </c>
      <c r="AF32" s="535">
        <v>109.1</v>
      </c>
      <c r="AG32" s="535">
        <v>141.30000000000001</v>
      </c>
      <c r="AH32" s="535">
        <v>227.3</v>
      </c>
      <c r="AI32" s="535">
        <v>204.8</v>
      </c>
      <c r="AJ32" s="535">
        <v>172.3</v>
      </c>
      <c r="AK32" s="535">
        <v>178.5</v>
      </c>
      <c r="AL32" s="535">
        <v>157.1</v>
      </c>
      <c r="AM32" s="535">
        <v>114.7</v>
      </c>
      <c r="AN32" s="535">
        <v>92.5</v>
      </c>
      <c r="AO32" s="535">
        <v>79.599999999999994</v>
      </c>
      <c r="AP32" s="535">
        <v>85.3</v>
      </c>
      <c r="AQ32" s="535">
        <v>100.9</v>
      </c>
      <c r="AR32" s="535">
        <v>113.6</v>
      </c>
      <c r="AS32" s="535">
        <v>221</v>
      </c>
      <c r="AT32" s="535">
        <v>256.3</v>
      </c>
      <c r="AU32" s="535">
        <v>213.9</v>
      </c>
      <c r="AV32" s="535">
        <v>183.3</v>
      </c>
      <c r="AW32" s="535">
        <v>179.4</v>
      </c>
      <c r="AX32" s="535">
        <v>202.8</v>
      </c>
      <c r="AY32" s="535">
        <v>168.9</v>
      </c>
      <c r="AZ32" s="535">
        <v>119.5</v>
      </c>
      <c r="BA32" s="535">
        <v>89.6</v>
      </c>
      <c r="BB32" s="535">
        <v>85</v>
      </c>
      <c r="BC32" s="535">
        <v>87.8</v>
      </c>
      <c r="BD32" s="535">
        <v>104.5</v>
      </c>
      <c r="BE32" s="535">
        <v>135.5</v>
      </c>
      <c r="BF32" s="535">
        <v>136.6</v>
      </c>
      <c r="BG32" s="535">
        <v>168.9</v>
      </c>
      <c r="BH32" s="535">
        <v>186.6</v>
      </c>
      <c r="BI32" s="535">
        <v>199.1</v>
      </c>
      <c r="BJ32" s="535">
        <v>244.1</v>
      </c>
      <c r="BK32" s="535">
        <v>162.1</v>
      </c>
    </row>
    <row r="33" spans="1:63">
      <c r="A33" s="531" t="s">
        <v>3438</v>
      </c>
      <c r="B33" s="531" t="s">
        <v>627</v>
      </c>
      <c r="C33" s="532">
        <v>1.4578599999999999</v>
      </c>
      <c r="D33" s="535">
        <v>168.7</v>
      </c>
      <c r="E33" s="535">
        <v>170</v>
      </c>
      <c r="F33" s="535">
        <v>166.4</v>
      </c>
      <c r="G33" s="535">
        <v>181.8</v>
      </c>
      <c r="H33" s="535">
        <v>171.6</v>
      </c>
      <c r="I33" s="535">
        <v>173.1</v>
      </c>
      <c r="J33" s="535">
        <v>161.4</v>
      </c>
      <c r="K33" s="535">
        <v>154.80000000000001</v>
      </c>
      <c r="L33" s="535">
        <v>172.1</v>
      </c>
      <c r="M33" s="535">
        <v>175.7</v>
      </c>
      <c r="N33" s="535">
        <v>179.5</v>
      </c>
      <c r="O33" s="535">
        <v>188.9</v>
      </c>
      <c r="P33" s="535">
        <v>195.6</v>
      </c>
      <c r="Q33" s="535">
        <v>205.3</v>
      </c>
      <c r="R33" s="535">
        <v>208.6</v>
      </c>
      <c r="S33" s="535">
        <v>205</v>
      </c>
      <c r="T33" s="535">
        <v>201.9</v>
      </c>
      <c r="U33" s="535">
        <v>192.2</v>
      </c>
      <c r="V33" s="535">
        <v>156.80000000000001</v>
      </c>
      <c r="W33" s="535">
        <v>163.9</v>
      </c>
      <c r="X33" s="535">
        <v>216.4</v>
      </c>
      <c r="Y33" s="535">
        <v>216.3</v>
      </c>
      <c r="Z33" s="535">
        <v>215.2</v>
      </c>
      <c r="AA33" s="535">
        <v>225.1</v>
      </c>
      <c r="AB33" s="535">
        <v>225.7</v>
      </c>
      <c r="AC33" s="535">
        <v>228.3</v>
      </c>
      <c r="AD33" s="535">
        <v>226.7</v>
      </c>
      <c r="AE33" s="535">
        <v>223</v>
      </c>
      <c r="AF33" s="535">
        <v>213.8</v>
      </c>
      <c r="AG33" s="535">
        <v>220.2</v>
      </c>
      <c r="AH33" s="535">
        <v>175.4</v>
      </c>
      <c r="AI33" s="535">
        <v>184.5</v>
      </c>
      <c r="AJ33" s="535">
        <v>211.4</v>
      </c>
      <c r="AK33" s="535">
        <v>216.5</v>
      </c>
      <c r="AL33" s="535">
        <v>222.6</v>
      </c>
      <c r="AM33" s="535">
        <v>232.3</v>
      </c>
      <c r="AN33" s="535">
        <v>230.9</v>
      </c>
      <c r="AO33" s="535">
        <v>236.3</v>
      </c>
      <c r="AP33" s="535">
        <v>243.2</v>
      </c>
      <c r="AQ33" s="535">
        <v>247.5</v>
      </c>
      <c r="AR33" s="535">
        <v>249.1</v>
      </c>
      <c r="AS33" s="535">
        <v>256.89999999999998</v>
      </c>
      <c r="AT33" s="535">
        <v>194.8</v>
      </c>
      <c r="AU33" s="535">
        <v>201.8</v>
      </c>
      <c r="AV33" s="535">
        <v>234.9</v>
      </c>
      <c r="AW33" s="535">
        <v>235.6</v>
      </c>
      <c r="AX33" s="535">
        <v>239.1</v>
      </c>
      <c r="AY33" s="535">
        <v>228.8</v>
      </c>
      <c r="AZ33" s="535">
        <v>228.1</v>
      </c>
      <c r="BA33" s="535">
        <v>234.8</v>
      </c>
      <c r="BB33" s="535">
        <v>222.3</v>
      </c>
      <c r="BC33" s="535">
        <v>240.5</v>
      </c>
      <c r="BD33" s="535">
        <v>245.4</v>
      </c>
      <c r="BE33" s="535">
        <v>227.4</v>
      </c>
      <c r="BF33" s="535">
        <v>198.4</v>
      </c>
      <c r="BG33" s="535">
        <v>212.7</v>
      </c>
      <c r="BH33" s="535">
        <v>244.3</v>
      </c>
      <c r="BI33" s="535">
        <v>239.6</v>
      </c>
      <c r="BJ33" s="535">
        <v>248.8</v>
      </c>
      <c r="BK33" s="535">
        <v>241.1</v>
      </c>
    </row>
    <row r="34" spans="1:63">
      <c r="A34" s="531" t="s">
        <v>628</v>
      </c>
      <c r="B34" s="531" t="s">
        <v>629</v>
      </c>
      <c r="C34" s="532">
        <v>0.28172999999999998</v>
      </c>
      <c r="D34" s="535">
        <v>129.19999999999999</v>
      </c>
      <c r="E34" s="535">
        <v>131.9</v>
      </c>
      <c r="F34" s="535">
        <v>127.5</v>
      </c>
      <c r="G34" s="535">
        <v>129</v>
      </c>
      <c r="H34" s="535">
        <v>142.30000000000001</v>
      </c>
      <c r="I34" s="535">
        <v>141.1</v>
      </c>
      <c r="J34" s="535">
        <v>142.5</v>
      </c>
      <c r="K34" s="535">
        <v>148.4</v>
      </c>
      <c r="L34" s="535">
        <v>132.30000000000001</v>
      </c>
      <c r="M34" s="535">
        <v>127.3</v>
      </c>
      <c r="N34" s="535">
        <v>120</v>
      </c>
      <c r="O34" s="535">
        <v>129.19999999999999</v>
      </c>
      <c r="P34" s="535">
        <v>133.69999999999999</v>
      </c>
      <c r="Q34" s="535">
        <v>134.5</v>
      </c>
      <c r="R34" s="535">
        <v>135.9</v>
      </c>
      <c r="S34" s="535">
        <v>135.80000000000001</v>
      </c>
      <c r="T34" s="535">
        <v>146.30000000000001</v>
      </c>
      <c r="U34" s="535">
        <v>146.9</v>
      </c>
      <c r="V34" s="535">
        <v>156.30000000000001</v>
      </c>
      <c r="W34" s="535">
        <v>165.8</v>
      </c>
      <c r="X34" s="535">
        <v>158.19999999999999</v>
      </c>
      <c r="Y34" s="535">
        <v>153.6</v>
      </c>
      <c r="Z34" s="535">
        <v>163.5</v>
      </c>
      <c r="AA34" s="535">
        <v>159.69999999999999</v>
      </c>
      <c r="AB34" s="535">
        <v>156.30000000000001</v>
      </c>
      <c r="AC34" s="535">
        <v>153.80000000000001</v>
      </c>
      <c r="AD34" s="535">
        <v>151.5</v>
      </c>
      <c r="AE34" s="535">
        <v>153.80000000000001</v>
      </c>
      <c r="AF34" s="535">
        <v>147.69999999999999</v>
      </c>
      <c r="AG34" s="535">
        <v>153.5</v>
      </c>
      <c r="AH34" s="535">
        <v>165.4</v>
      </c>
      <c r="AI34" s="535">
        <v>184.4</v>
      </c>
      <c r="AJ34" s="535">
        <v>176.7</v>
      </c>
      <c r="AK34" s="535">
        <v>178.8</v>
      </c>
      <c r="AL34" s="535">
        <v>167</v>
      </c>
      <c r="AM34" s="535">
        <v>162.30000000000001</v>
      </c>
      <c r="AN34" s="535">
        <v>166.4</v>
      </c>
      <c r="AO34" s="535">
        <v>171.9</v>
      </c>
      <c r="AP34" s="535">
        <v>171.2</v>
      </c>
      <c r="AQ34" s="535">
        <v>182</v>
      </c>
      <c r="AR34" s="535">
        <v>177.6</v>
      </c>
      <c r="AS34" s="535">
        <v>165.9</v>
      </c>
      <c r="AT34" s="535">
        <v>174.4</v>
      </c>
      <c r="AU34" s="535">
        <v>190.6</v>
      </c>
      <c r="AV34" s="535">
        <v>187.4</v>
      </c>
      <c r="AW34" s="535">
        <v>184.2</v>
      </c>
      <c r="AX34" s="535">
        <v>176.8</v>
      </c>
      <c r="AY34" s="535">
        <v>168.5</v>
      </c>
      <c r="AZ34" s="535">
        <v>173.9</v>
      </c>
      <c r="BA34" s="535">
        <v>183.4</v>
      </c>
      <c r="BB34" s="535">
        <v>181.1</v>
      </c>
      <c r="BC34" s="535">
        <v>188.3</v>
      </c>
      <c r="BD34" s="535">
        <v>187.1</v>
      </c>
      <c r="BE34" s="535">
        <v>182.6</v>
      </c>
      <c r="BF34" s="535">
        <v>198</v>
      </c>
      <c r="BG34" s="535">
        <v>207.2</v>
      </c>
      <c r="BH34" s="535">
        <v>190.7</v>
      </c>
      <c r="BI34" s="535">
        <v>186</v>
      </c>
      <c r="BJ34" s="535">
        <v>195.3</v>
      </c>
      <c r="BK34" s="535">
        <v>180.4</v>
      </c>
    </row>
    <row r="35" spans="1:63">
      <c r="A35" s="531" t="s">
        <v>3439</v>
      </c>
      <c r="B35" s="531" t="s">
        <v>631</v>
      </c>
      <c r="C35" s="532">
        <v>0.43561</v>
      </c>
      <c r="D35" s="535">
        <v>9999.9</v>
      </c>
      <c r="E35" s="535">
        <v>9999.9</v>
      </c>
      <c r="F35" s="535">
        <v>9999.9</v>
      </c>
      <c r="G35" s="535">
        <v>208.6</v>
      </c>
      <c r="H35" s="535">
        <v>168.5</v>
      </c>
      <c r="I35" s="535">
        <v>180.6</v>
      </c>
      <c r="J35" s="535">
        <v>174.6</v>
      </c>
      <c r="K35" s="535">
        <v>9999.9</v>
      </c>
      <c r="L35" s="535">
        <v>9999.9</v>
      </c>
      <c r="M35" s="535">
        <v>9999.9</v>
      </c>
      <c r="N35" s="535">
        <v>9999.9</v>
      </c>
      <c r="O35" s="535">
        <v>9999.9</v>
      </c>
      <c r="P35" s="535">
        <v>9999.9</v>
      </c>
      <c r="Q35" s="535">
        <v>9999.9</v>
      </c>
      <c r="R35" s="535">
        <v>9999.9</v>
      </c>
      <c r="S35" s="535">
        <v>181.8</v>
      </c>
      <c r="T35" s="535">
        <v>157.9</v>
      </c>
      <c r="U35" s="535">
        <v>129.9</v>
      </c>
      <c r="V35" s="535">
        <v>146.69999999999999</v>
      </c>
      <c r="W35" s="535">
        <v>9999.9</v>
      </c>
      <c r="X35" s="535">
        <v>9999.9</v>
      </c>
      <c r="Y35" s="535">
        <v>9999.9</v>
      </c>
      <c r="Z35" s="535">
        <v>9999.9</v>
      </c>
      <c r="AA35" s="535">
        <v>9999.9</v>
      </c>
      <c r="AB35" s="535">
        <v>9999.9</v>
      </c>
      <c r="AC35" s="535">
        <v>9999.9</v>
      </c>
      <c r="AD35" s="535">
        <v>9999.9</v>
      </c>
      <c r="AE35" s="535">
        <v>196.6</v>
      </c>
      <c r="AF35" s="535">
        <v>163.5</v>
      </c>
      <c r="AG35" s="535">
        <v>149.80000000000001</v>
      </c>
      <c r="AH35" s="535">
        <v>160.19999999999999</v>
      </c>
      <c r="AI35" s="535">
        <v>9999.9</v>
      </c>
      <c r="AJ35" s="535">
        <v>9999.9</v>
      </c>
      <c r="AK35" s="535">
        <v>9999.9</v>
      </c>
      <c r="AL35" s="535">
        <v>9999.9</v>
      </c>
      <c r="AM35" s="535">
        <v>9999.9</v>
      </c>
      <c r="AN35" s="535">
        <v>9999.9</v>
      </c>
      <c r="AO35" s="535">
        <v>9999.9</v>
      </c>
      <c r="AP35" s="535">
        <v>9999.9</v>
      </c>
      <c r="AQ35" s="535">
        <v>201.4</v>
      </c>
      <c r="AR35" s="535">
        <v>176.9</v>
      </c>
      <c r="AS35" s="535">
        <v>197.9</v>
      </c>
      <c r="AT35" s="535">
        <v>197.9</v>
      </c>
      <c r="AU35" s="535">
        <v>9999.9</v>
      </c>
      <c r="AV35" s="535">
        <v>9999.9</v>
      </c>
      <c r="AW35" s="535">
        <v>9999.9</v>
      </c>
      <c r="AX35" s="535">
        <v>9999.9</v>
      </c>
      <c r="AY35" s="535">
        <v>9999.9</v>
      </c>
      <c r="AZ35" s="535">
        <v>9999.9</v>
      </c>
      <c r="BA35" s="535">
        <v>9999.9</v>
      </c>
      <c r="BB35" s="535">
        <v>9999.9</v>
      </c>
      <c r="BC35" s="535">
        <v>240</v>
      </c>
      <c r="BD35" s="535">
        <v>223.4</v>
      </c>
      <c r="BE35" s="535">
        <v>176.4</v>
      </c>
      <c r="BF35" s="535">
        <v>176.8</v>
      </c>
      <c r="BG35" s="535">
        <v>9999.9</v>
      </c>
      <c r="BH35" s="535">
        <v>9999.9</v>
      </c>
      <c r="BI35" s="535">
        <v>9999.9</v>
      </c>
      <c r="BJ35" s="535">
        <v>9999.9</v>
      </c>
      <c r="BK35" s="535">
        <v>9999.9</v>
      </c>
    </row>
    <row r="36" spans="1:63">
      <c r="A36" s="531" t="s">
        <v>3440</v>
      </c>
      <c r="B36" s="531" t="s">
        <v>633</v>
      </c>
      <c r="C36" s="532">
        <v>0.13084000000000001</v>
      </c>
      <c r="D36" s="535">
        <v>258.8</v>
      </c>
      <c r="E36" s="535">
        <v>252</v>
      </c>
      <c r="F36" s="535">
        <v>242</v>
      </c>
      <c r="G36" s="535">
        <v>249.2</v>
      </c>
      <c r="H36" s="535">
        <v>251.7</v>
      </c>
      <c r="I36" s="535">
        <v>9999.9</v>
      </c>
      <c r="J36" s="535">
        <v>9999.9</v>
      </c>
      <c r="K36" s="535">
        <v>9999.9</v>
      </c>
      <c r="L36" s="535">
        <v>311.7</v>
      </c>
      <c r="M36" s="535">
        <v>335.9</v>
      </c>
      <c r="N36" s="535">
        <v>394.3</v>
      </c>
      <c r="O36" s="535">
        <v>429.4</v>
      </c>
      <c r="P36" s="535">
        <v>461</v>
      </c>
      <c r="Q36" s="535">
        <v>533.5</v>
      </c>
      <c r="R36" s="535">
        <v>557.9</v>
      </c>
      <c r="S36" s="535">
        <v>574.79999999999995</v>
      </c>
      <c r="T36" s="535">
        <v>620.9</v>
      </c>
      <c r="U36" s="535">
        <v>9999.9</v>
      </c>
      <c r="V36" s="535">
        <v>9999.9</v>
      </c>
      <c r="W36" s="535">
        <v>9999.9</v>
      </c>
      <c r="X36" s="535">
        <v>554.4</v>
      </c>
      <c r="Y36" s="535">
        <v>568.9</v>
      </c>
      <c r="Z36" s="535">
        <v>527.79999999999995</v>
      </c>
      <c r="AA36" s="535">
        <v>533.9</v>
      </c>
      <c r="AB36" s="535">
        <v>570.6</v>
      </c>
      <c r="AC36" s="535">
        <v>604.29999999999995</v>
      </c>
      <c r="AD36" s="535">
        <v>611.5</v>
      </c>
      <c r="AE36" s="535">
        <v>657.8</v>
      </c>
      <c r="AF36" s="535">
        <v>684.1</v>
      </c>
      <c r="AG36" s="535">
        <v>9999.9</v>
      </c>
      <c r="AH36" s="535">
        <v>9999.9</v>
      </c>
      <c r="AI36" s="535">
        <v>9999.9</v>
      </c>
      <c r="AJ36" s="535">
        <v>393.9</v>
      </c>
      <c r="AK36" s="535">
        <v>420.5</v>
      </c>
      <c r="AL36" s="535">
        <v>453.5</v>
      </c>
      <c r="AM36" s="535">
        <v>529.79999999999995</v>
      </c>
      <c r="AN36" s="535">
        <v>539.79999999999995</v>
      </c>
      <c r="AO36" s="535">
        <v>569.5</v>
      </c>
      <c r="AP36" s="535">
        <v>630.20000000000005</v>
      </c>
      <c r="AQ36" s="535">
        <v>721.7</v>
      </c>
      <c r="AR36" s="535">
        <v>832.8</v>
      </c>
      <c r="AS36" s="535">
        <v>9999.9</v>
      </c>
      <c r="AT36" s="535">
        <v>9999.9</v>
      </c>
      <c r="AU36" s="535">
        <v>9999.9</v>
      </c>
      <c r="AV36" s="535">
        <v>421.8</v>
      </c>
      <c r="AW36" s="535">
        <v>434.6</v>
      </c>
      <c r="AX36" s="535">
        <v>459.5</v>
      </c>
      <c r="AY36" s="535">
        <v>462.7</v>
      </c>
      <c r="AZ36" s="535">
        <v>495.8</v>
      </c>
      <c r="BA36" s="535">
        <v>514.4</v>
      </c>
      <c r="BB36" s="535">
        <v>513.9</v>
      </c>
      <c r="BC36" s="535">
        <v>540.5</v>
      </c>
      <c r="BD36" s="535">
        <v>596</v>
      </c>
      <c r="BE36" s="535">
        <v>9999.9</v>
      </c>
      <c r="BF36" s="535">
        <v>9999.9</v>
      </c>
      <c r="BG36" s="535">
        <v>9999.9</v>
      </c>
      <c r="BH36" s="535">
        <v>434.3</v>
      </c>
      <c r="BI36" s="535">
        <v>424.8</v>
      </c>
      <c r="BJ36" s="535">
        <v>457</v>
      </c>
      <c r="BK36" s="535">
        <v>449.7</v>
      </c>
    </row>
    <row r="37" spans="1:63">
      <c r="A37" s="531" t="s">
        <v>3441</v>
      </c>
      <c r="B37" s="531" t="s">
        <v>635</v>
      </c>
      <c r="C37" s="532">
        <v>5.3499999999999999E-2</v>
      </c>
      <c r="D37" s="535">
        <v>456.5</v>
      </c>
      <c r="E37" s="535">
        <v>518.29999999999995</v>
      </c>
      <c r="F37" s="535">
        <v>506</v>
      </c>
      <c r="G37" s="535">
        <v>483.8</v>
      </c>
      <c r="H37" s="535">
        <v>525.20000000000005</v>
      </c>
      <c r="I37" s="535">
        <v>538.70000000000005</v>
      </c>
      <c r="J37" s="535">
        <v>520.79999999999995</v>
      </c>
      <c r="K37" s="535">
        <v>495.6</v>
      </c>
      <c r="L37" s="535">
        <v>481.8</v>
      </c>
      <c r="M37" s="535">
        <v>470.6</v>
      </c>
      <c r="N37" s="535">
        <v>493.5</v>
      </c>
      <c r="O37" s="535">
        <v>527.20000000000005</v>
      </c>
      <c r="P37" s="535">
        <v>540.5</v>
      </c>
      <c r="Q37" s="535">
        <v>546</v>
      </c>
      <c r="R37" s="535">
        <v>538.70000000000005</v>
      </c>
      <c r="S37" s="535">
        <v>532.9</v>
      </c>
      <c r="T37" s="535">
        <v>536.1</v>
      </c>
      <c r="U37" s="535">
        <v>537.20000000000005</v>
      </c>
      <c r="V37" s="535">
        <v>532.9</v>
      </c>
      <c r="W37" s="535">
        <v>510</v>
      </c>
      <c r="X37" s="535">
        <v>503.5</v>
      </c>
      <c r="Y37" s="535">
        <v>490.6</v>
      </c>
      <c r="Z37" s="535">
        <v>506.9</v>
      </c>
      <c r="AA37" s="535">
        <v>575.20000000000005</v>
      </c>
      <c r="AB37" s="535">
        <v>583.4</v>
      </c>
      <c r="AC37" s="535">
        <v>545.29999999999995</v>
      </c>
      <c r="AD37" s="535">
        <v>517.1</v>
      </c>
      <c r="AE37" s="535">
        <v>449.2</v>
      </c>
      <c r="AF37" s="535">
        <v>462.7</v>
      </c>
      <c r="AG37" s="535">
        <v>581.1</v>
      </c>
      <c r="AH37" s="535">
        <v>592.70000000000005</v>
      </c>
      <c r="AI37" s="535">
        <v>548.20000000000005</v>
      </c>
      <c r="AJ37" s="535">
        <v>519.70000000000005</v>
      </c>
      <c r="AK37" s="535">
        <v>511.5</v>
      </c>
      <c r="AL37" s="535">
        <v>525</v>
      </c>
      <c r="AM37" s="535">
        <v>581.29999999999995</v>
      </c>
      <c r="AN37" s="535">
        <v>562.6</v>
      </c>
      <c r="AO37" s="535">
        <v>553.1</v>
      </c>
      <c r="AP37" s="535">
        <v>541.29999999999995</v>
      </c>
      <c r="AQ37" s="535">
        <v>589.9</v>
      </c>
      <c r="AR37" s="535">
        <v>602.4</v>
      </c>
      <c r="AS37" s="535">
        <v>600.4</v>
      </c>
      <c r="AT37" s="535">
        <v>601.20000000000005</v>
      </c>
      <c r="AU37" s="535">
        <v>594.29999999999995</v>
      </c>
      <c r="AV37" s="535">
        <v>566.20000000000005</v>
      </c>
      <c r="AW37" s="535">
        <v>573.1</v>
      </c>
      <c r="AX37" s="535">
        <v>570.1</v>
      </c>
      <c r="AY37" s="535">
        <v>567.9</v>
      </c>
      <c r="AZ37" s="535">
        <v>541.5</v>
      </c>
      <c r="BA37" s="535">
        <v>521.6</v>
      </c>
      <c r="BB37" s="535">
        <v>335</v>
      </c>
      <c r="BC37" s="535">
        <v>404.7</v>
      </c>
      <c r="BD37" s="535">
        <v>545.20000000000005</v>
      </c>
      <c r="BE37" s="535">
        <v>555.29999999999995</v>
      </c>
      <c r="BF37" s="535">
        <v>560.4</v>
      </c>
      <c r="BG37" s="535">
        <v>578.29999999999995</v>
      </c>
      <c r="BH37" s="535">
        <v>581.20000000000005</v>
      </c>
      <c r="BI37" s="535">
        <v>590</v>
      </c>
      <c r="BJ37" s="535">
        <v>614.1</v>
      </c>
      <c r="BK37" s="535">
        <v>604.6</v>
      </c>
    </row>
    <row r="38" spans="1:63">
      <c r="A38" s="531" t="s">
        <v>3442</v>
      </c>
      <c r="B38" s="531" t="s">
        <v>637</v>
      </c>
      <c r="C38" s="532">
        <v>5.7290000000000001E-2</v>
      </c>
      <c r="D38" s="535">
        <v>141.1</v>
      </c>
      <c r="E38" s="535">
        <v>145.19999999999999</v>
      </c>
      <c r="F38" s="535">
        <v>135.4</v>
      </c>
      <c r="G38" s="535">
        <v>136</v>
      </c>
      <c r="H38" s="535">
        <v>140.9</v>
      </c>
      <c r="I38" s="535">
        <v>131.5</v>
      </c>
      <c r="J38" s="535">
        <v>129.6</v>
      </c>
      <c r="K38" s="535">
        <v>130.80000000000001</v>
      </c>
      <c r="L38" s="535">
        <v>132.30000000000001</v>
      </c>
      <c r="M38" s="535">
        <v>132.5</v>
      </c>
      <c r="N38" s="535">
        <v>130.6</v>
      </c>
      <c r="O38" s="535">
        <v>129.9</v>
      </c>
      <c r="P38" s="535">
        <v>129.69999999999999</v>
      </c>
      <c r="Q38" s="535">
        <v>129.30000000000001</v>
      </c>
      <c r="R38" s="535">
        <v>126.3</v>
      </c>
      <c r="S38" s="535">
        <v>120.5</v>
      </c>
      <c r="T38" s="535">
        <v>116.1</v>
      </c>
      <c r="U38" s="535">
        <v>116.2</v>
      </c>
      <c r="V38" s="535">
        <v>117.7</v>
      </c>
      <c r="W38" s="535">
        <v>118.7</v>
      </c>
      <c r="X38" s="535">
        <v>122.7</v>
      </c>
      <c r="Y38" s="535">
        <v>121.7</v>
      </c>
      <c r="Z38" s="535">
        <v>123.6</v>
      </c>
      <c r="AA38" s="535">
        <v>120.6</v>
      </c>
      <c r="AB38" s="535">
        <v>120.2</v>
      </c>
      <c r="AC38" s="535">
        <v>120.2</v>
      </c>
      <c r="AD38" s="535">
        <v>122.1</v>
      </c>
      <c r="AE38" s="535">
        <v>123.8</v>
      </c>
      <c r="AF38" s="535">
        <v>128.30000000000001</v>
      </c>
      <c r="AG38" s="535">
        <v>129.6</v>
      </c>
      <c r="AH38" s="535">
        <v>129.80000000000001</v>
      </c>
      <c r="AI38" s="535">
        <v>129.9</v>
      </c>
      <c r="AJ38" s="535">
        <v>131.19999999999999</v>
      </c>
      <c r="AK38" s="535">
        <v>130</v>
      </c>
      <c r="AL38" s="535">
        <v>129.4</v>
      </c>
      <c r="AM38" s="535">
        <v>129.30000000000001</v>
      </c>
      <c r="AN38" s="535">
        <v>130.69999999999999</v>
      </c>
      <c r="AO38" s="535">
        <v>132.80000000000001</v>
      </c>
      <c r="AP38" s="535">
        <v>133.4</v>
      </c>
      <c r="AQ38" s="535">
        <v>131.80000000000001</v>
      </c>
      <c r="AR38" s="535">
        <v>129.9</v>
      </c>
      <c r="AS38" s="535">
        <v>130.1</v>
      </c>
      <c r="AT38" s="535">
        <v>130.9</v>
      </c>
      <c r="AU38" s="535">
        <v>130.80000000000001</v>
      </c>
      <c r="AV38" s="535">
        <v>130.69999999999999</v>
      </c>
      <c r="AW38" s="535">
        <v>130.5</v>
      </c>
      <c r="AX38" s="535">
        <v>130.6</v>
      </c>
      <c r="AY38" s="535">
        <v>130</v>
      </c>
      <c r="AZ38" s="535">
        <v>130.5</v>
      </c>
      <c r="BA38" s="535">
        <v>128.69999999999999</v>
      </c>
      <c r="BB38" s="535">
        <v>128.4</v>
      </c>
      <c r="BC38" s="535">
        <v>127</v>
      </c>
      <c r="BD38" s="535">
        <v>127.5</v>
      </c>
      <c r="BE38" s="535">
        <v>134.19999999999999</v>
      </c>
      <c r="BF38" s="535">
        <v>134.80000000000001</v>
      </c>
      <c r="BG38" s="535">
        <v>138.5</v>
      </c>
      <c r="BH38" s="535">
        <v>146.1</v>
      </c>
      <c r="BI38" s="535">
        <v>152.19999999999999</v>
      </c>
      <c r="BJ38" s="535">
        <v>148.69999999999999</v>
      </c>
      <c r="BK38" s="535">
        <v>148.19999999999999</v>
      </c>
    </row>
    <row r="39" spans="1:63">
      <c r="A39" s="531" t="s">
        <v>3443</v>
      </c>
      <c r="B39" s="531" t="s">
        <v>639</v>
      </c>
      <c r="C39" s="532">
        <v>0.24772</v>
      </c>
      <c r="D39" s="535">
        <v>146.69999999999999</v>
      </c>
      <c r="E39" s="535">
        <v>135.6</v>
      </c>
      <c r="F39" s="535">
        <v>135.30000000000001</v>
      </c>
      <c r="G39" s="535">
        <v>128.69999999999999</v>
      </c>
      <c r="H39" s="535">
        <v>111.3</v>
      </c>
      <c r="I39" s="535">
        <v>96.8</v>
      </c>
      <c r="J39" s="535">
        <v>91.7</v>
      </c>
      <c r="K39" s="535">
        <v>92.7</v>
      </c>
      <c r="L39" s="535">
        <v>93.5</v>
      </c>
      <c r="M39" s="535">
        <v>99.4</v>
      </c>
      <c r="N39" s="535">
        <v>87.3</v>
      </c>
      <c r="O39" s="535">
        <v>89.6</v>
      </c>
      <c r="P39" s="535">
        <v>91.9</v>
      </c>
      <c r="Q39" s="535">
        <v>94.4</v>
      </c>
      <c r="R39" s="535">
        <v>94.4</v>
      </c>
      <c r="S39" s="535">
        <v>91.1</v>
      </c>
      <c r="T39" s="535">
        <v>84.5</v>
      </c>
      <c r="U39" s="535">
        <v>88.5</v>
      </c>
      <c r="V39" s="535">
        <v>95</v>
      </c>
      <c r="W39" s="535">
        <v>94</v>
      </c>
      <c r="X39" s="535">
        <v>91</v>
      </c>
      <c r="Y39" s="535">
        <v>94.8</v>
      </c>
      <c r="Z39" s="535">
        <v>95.7</v>
      </c>
      <c r="AA39" s="535">
        <v>116.8</v>
      </c>
      <c r="AB39" s="535">
        <v>118.3</v>
      </c>
      <c r="AC39" s="535">
        <v>116.5</v>
      </c>
      <c r="AD39" s="535">
        <v>118.9</v>
      </c>
      <c r="AE39" s="535">
        <v>109.1</v>
      </c>
      <c r="AF39" s="535">
        <v>112.7</v>
      </c>
      <c r="AG39" s="535">
        <v>120.5</v>
      </c>
      <c r="AH39" s="535">
        <v>128.5</v>
      </c>
      <c r="AI39" s="535">
        <v>122.2</v>
      </c>
      <c r="AJ39" s="535">
        <v>119.8</v>
      </c>
      <c r="AK39" s="535">
        <v>120.7</v>
      </c>
      <c r="AL39" s="535">
        <v>135.4</v>
      </c>
      <c r="AM39" s="535">
        <v>134.6</v>
      </c>
      <c r="AN39" s="535">
        <v>134.30000000000001</v>
      </c>
      <c r="AO39" s="535">
        <v>141.1</v>
      </c>
      <c r="AP39" s="535">
        <v>139</v>
      </c>
      <c r="AQ39" s="535">
        <v>134.19999999999999</v>
      </c>
      <c r="AR39" s="535">
        <v>132.6</v>
      </c>
      <c r="AS39" s="535">
        <v>133.6</v>
      </c>
      <c r="AT39" s="535">
        <v>143</v>
      </c>
      <c r="AU39" s="535">
        <v>147.6</v>
      </c>
      <c r="AV39" s="535">
        <v>163.30000000000001</v>
      </c>
      <c r="AW39" s="535">
        <v>162.69999999999999</v>
      </c>
      <c r="AX39" s="535">
        <v>169.7</v>
      </c>
      <c r="AY39" s="535">
        <v>157.4</v>
      </c>
      <c r="AZ39" s="535">
        <v>146.4</v>
      </c>
      <c r="BA39" s="535">
        <v>150.9</v>
      </c>
      <c r="BB39" s="535">
        <v>143</v>
      </c>
      <c r="BC39" s="535">
        <v>144.1</v>
      </c>
      <c r="BD39" s="535">
        <v>146.4</v>
      </c>
      <c r="BE39" s="535">
        <v>149.80000000000001</v>
      </c>
      <c r="BF39" s="535">
        <v>156</v>
      </c>
      <c r="BG39" s="535">
        <v>160.19999999999999</v>
      </c>
      <c r="BH39" s="535">
        <v>165.7</v>
      </c>
      <c r="BI39" s="535">
        <v>164.9</v>
      </c>
      <c r="BJ39" s="535">
        <v>167.4</v>
      </c>
      <c r="BK39" s="535">
        <v>167.2</v>
      </c>
    </row>
    <row r="40" spans="1:63">
      <c r="A40" s="531" t="s">
        <v>640</v>
      </c>
      <c r="B40" s="531" t="s">
        <v>641</v>
      </c>
      <c r="C40" s="532">
        <v>9.3699999999999999E-3</v>
      </c>
      <c r="D40" s="535">
        <v>124.2</v>
      </c>
      <c r="E40" s="535">
        <v>125.4</v>
      </c>
      <c r="F40" s="535">
        <v>129.4</v>
      </c>
      <c r="G40" s="535">
        <v>154.4</v>
      </c>
      <c r="H40" s="535">
        <v>184.1</v>
      </c>
      <c r="I40" s="535">
        <v>161.30000000000001</v>
      </c>
      <c r="J40" s="535">
        <v>152.19999999999999</v>
      </c>
      <c r="K40" s="535">
        <v>147.6</v>
      </c>
      <c r="L40" s="535">
        <v>131.69999999999999</v>
      </c>
      <c r="M40" s="535">
        <v>138.6</v>
      </c>
      <c r="N40" s="535">
        <v>135.1</v>
      </c>
      <c r="O40" s="535">
        <v>140.69999999999999</v>
      </c>
      <c r="P40" s="535">
        <v>160.80000000000001</v>
      </c>
      <c r="Q40" s="535">
        <v>191.2</v>
      </c>
      <c r="R40" s="535">
        <v>219.2</v>
      </c>
      <c r="S40" s="535">
        <v>242.9</v>
      </c>
      <c r="T40" s="535">
        <v>249.9</v>
      </c>
      <c r="U40" s="535">
        <v>263.60000000000002</v>
      </c>
      <c r="V40" s="535">
        <v>278.60000000000002</v>
      </c>
      <c r="W40" s="535">
        <v>327.8</v>
      </c>
      <c r="X40" s="535">
        <v>286.39999999999998</v>
      </c>
      <c r="Y40" s="535">
        <v>279.2</v>
      </c>
      <c r="Z40" s="535">
        <v>243.3</v>
      </c>
      <c r="AA40" s="535">
        <v>253.9</v>
      </c>
      <c r="AB40" s="535">
        <v>219.2</v>
      </c>
      <c r="AC40" s="535">
        <v>219.8</v>
      </c>
      <c r="AD40" s="535">
        <v>234.5</v>
      </c>
      <c r="AE40" s="535">
        <v>239</v>
      </c>
      <c r="AF40" s="535">
        <v>227.8</v>
      </c>
      <c r="AG40" s="535">
        <v>205.2</v>
      </c>
      <c r="AH40" s="535">
        <v>237</v>
      </c>
      <c r="AI40" s="535">
        <v>260.89999999999998</v>
      </c>
      <c r="AJ40" s="535">
        <v>246.4</v>
      </c>
      <c r="AK40" s="535">
        <v>225.6</v>
      </c>
      <c r="AL40" s="535">
        <v>198.8</v>
      </c>
      <c r="AM40" s="535">
        <v>208.4</v>
      </c>
      <c r="AN40" s="535">
        <v>168</v>
      </c>
      <c r="AO40" s="535">
        <v>191.3</v>
      </c>
      <c r="AP40" s="535">
        <v>209.9</v>
      </c>
      <c r="AQ40" s="535">
        <v>232.8</v>
      </c>
      <c r="AR40" s="535">
        <v>220.4</v>
      </c>
      <c r="AS40" s="535">
        <v>250.7</v>
      </c>
      <c r="AT40" s="535">
        <v>259.3</v>
      </c>
      <c r="AU40" s="535">
        <v>257.3</v>
      </c>
      <c r="AV40" s="535">
        <v>260.5</v>
      </c>
      <c r="AW40" s="535">
        <v>260.39999999999998</v>
      </c>
      <c r="AX40" s="535">
        <v>302.7</v>
      </c>
      <c r="AY40" s="535">
        <v>225.1</v>
      </c>
      <c r="AZ40" s="535">
        <v>225.8</v>
      </c>
      <c r="BA40" s="535">
        <v>237.4</v>
      </c>
      <c r="BB40" s="535">
        <v>268.3</v>
      </c>
      <c r="BC40" s="535">
        <v>276.7</v>
      </c>
      <c r="BD40" s="535">
        <v>300.2</v>
      </c>
      <c r="BE40" s="535">
        <v>300.5</v>
      </c>
      <c r="BF40" s="535">
        <v>347.9</v>
      </c>
      <c r="BG40" s="535">
        <v>349.2</v>
      </c>
      <c r="BH40" s="535">
        <v>344.4</v>
      </c>
      <c r="BI40" s="535">
        <v>288.8</v>
      </c>
      <c r="BJ40" s="535">
        <v>288.3</v>
      </c>
      <c r="BK40" s="535">
        <v>250</v>
      </c>
    </row>
    <row r="41" spans="1:63">
      <c r="A41" s="531" t="s">
        <v>642</v>
      </c>
      <c r="B41" s="531" t="s">
        <v>643</v>
      </c>
      <c r="C41" s="532">
        <v>8.8580000000000006E-2</v>
      </c>
      <c r="D41" s="535">
        <v>140.1</v>
      </c>
      <c r="E41" s="535">
        <v>124.3</v>
      </c>
      <c r="F41" s="535">
        <v>124.3</v>
      </c>
      <c r="G41" s="535">
        <v>9999.9</v>
      </c>
      <c r="H41" s="535">
        <v>9999.9</v>
      </c>
      <c r="I41" s="535">
        <v>9999.9</v>
      </c>
      <c r="J41" s="535">
        <v>9999.9</v>
      </c>
      <c r="K41" s="535">
        <v>9999.9</v>
      </c>
      <c r="L41" s="535">
        <v>9999.9</v>
      </c>
      <c r="M41" s="535">
        <v>168</v>
      </c>
      <c r="N41" s="535">
        <v>168</v>
      </c>
      <c r="O41" s="535">
        <v>166.5</v>
      </c>
      <c r="P41" s="535">
        <v>165.6</v>
      </c>
      <c r="Q41" s="535">
        <v>142.1</v>
      </c>
      <c r="R41" s="535">
        <v>141.1</v>
      </c>
      <c r="S41" s="535">
        <v>9999.9</v>
      </c>
      <c r="T41" s="535">
        <v>9999.9</v>
      </c>
      <c r="U41" s="535">
        <v>9999.9</v>
      </c>
      <c r="V41" s="535">
        <v>9999.9</v>
      </c>
      <c r="W41" s="535">
        <v>9999.9</v>
      </c>
      <c r="X41" s="535">
        <v>9999.9</v>
      </c>
      <c r="Y41" s="535">
        <v>184.3</v>
      </c>
      <c r="Z41" s="535">
        <v>184.3</v>
      </c>
      <c r="AA41" s="535">
        <v>186.8</v>
      </c>
      <c r="AB41" s="535">
        <v>179.8</v>
      </c>
      <c r="AC41" s="535">
        <v>176.2</v>
      </c>
      <c r="AD41" s="535">
        <v>145.5</v>
      </c>
      <c r="AE41" s="535">
        <v>9999.9</v>
      </c>
      <c r="AF41" s="535">
        <v>9999.9</v>
      </c>
      <c r="AG41" s="535">
        <v>9999.9</v>
      </c>
      <c r="AH41" s="535">
        <v>9999.9</v>
      </c>
      <c r="AI41" s="535">
        <v>9999.9</v>
      </c>
      <c r="AJ41" s="535">
        <v>9999.9</v>
      </c>
      <c r="AK41" s="535">
        <v>210.1</v>
      </c>
      <c r="AL41" s="535">
        <v>213.8</v>
      </c>
      <c r="AM41" s="535">
        <v>215.3</v>
      </c>
      <c r="AN41" s="535">
        <v>194.6</v>
      </c>
      <c r="AO41" s="535">
        <v>159.1</v>
      </c>
      <c r="AP41" s="535">
        <v>160.6</v>
      </c>
      <c r="AQ41" s="535">
        <v>9999.9</v>
      </c>
      <c r="AR41" s="535">
        <v>9999.9</v>
      </c>
      <c r="AS41" s="535">
        <v>9999.9</v>
      </c>
      <c r="AT41" s="535">
        <v>9999.9</v>
      </c>
      <c r="AU41" s="535">
        <v>9999.9</v>
      </c>
      <c r="AV41" s="535">
        <v>9999.9</v>
      </c>
      <c r="AW41" s="535">
        <v>210.1</v>
      </c>
      <c r="AX41" s="535">
        <v>210.1</v>
      </c>
      <c r="AY41" s="535">
        <v>208.6</v>
      </c>
      <c r="AZ41" s="535">
        <v>179.7</v>
      </c>
      <c r="BA41" s="535">
        <v>162.1</v>
      </c>
      <c r="BB41" s="535">
        <v>163.5</v>
      </c>
      <c r="BC41" s="535">
        <v>9999.9</v>
      </c>
      <c r="BD41" s="535">
        <v>9999.9</v>
      </c>
      <c r="BE41" s="535">
        <v>9999.9</v>
      </c>
      <c r="BF41" s="535">
        <v>9999.9</v>
      </c>
      <c r="BG41" s="535">
        <v>9999.9</v>
      </c>
      <c r="BH41" s="535">
        <v>9999.9</v>
      </c>
      <c r="BI41" s="535">
        <v>210.1</v>
      </c>
      <c r="BJ41" s="535">
        <v>212.4</v>
      </c>
      <c r="BK41" s="535">
        <v>216.4</v>
      </c>
    </row>
    <row r="42" spans="1:63">
      <c r="A42" s="531" t="s">
        <v>3444</v>
      </c>
      <c r="B42" s="531" t="s">
        <v>645</v>
      </c>
      <c r="C42" s="532">
        <v>4.0899999999999999E-2</v>
      </c>
      <c r="D42" s="535">
        <v>184</v>
      </c>
      <c r="E42" s="535">
        <v>193.7</v>
      </c>
      <c r="F42" s="535">
        <v>212.6</v>
      </c>
      <c r="G42" s="535">
        <v>205.6</v>
      </c>
      <c r="H42" s="535">
        <v>215.2</v>
      </c>
      <c r="I42" s="535">
        <v>240.9</v>
      </c>
      <c r="J42" s="535">
        <v>215.5</v>
      </c>
      <c r="K42" s="535">
        <v>209.5</v>
      </c>
      <c r="L42" s="535">
        <v>210</v>
      </c>
      <c r="M42" s="535">
        <v>214.3</v>
      </c>
      <c r="N42" s="535">
        <v>214.8</v>
      </c>
      <c r="O42" s="535">
        <v>213.8</v>
      </c>
      <c r="P42" s="535">
        <v>206.7</v>
      </c>
      <c r="Q42" s="535">
        <v>217.1</v>
      </c>
      <c r="R42" s="535">
        <v>214.3</v>
      </c>
      <c r="S42" s="535">
        <v>215.4</v>
      </c>
      <c r="T42" s="535">
        <v>215</v>
      </c>
      <c r="U42" s="535">
        <v>202</v>
      </c>
      <c r="V42" s="535">
        <v>190.8</v>
      </c>
      <c r="W42" s="535">
        <v>189.3</v>
      </c>
      <c r="X42" s="535">
        <v>183.7</v>
      </c>
      <c r="Y42" s="535">
        <v>191.2</v>
      </c>
      <c r="Z42" s="535">
        <v>218.9</v>
      </c>
      <c r="AA42" s="535">
        <v>219.7</v>
      </c>
      <c r="AB42" s="535">
        <v>191.8</v>
      </c>
      <c r="AC42" s="535">
        <v>210.1</v>
      </c>
      <c r="AD42" s="535">
        <v>243.8</v>
      </c>
      <c r="AE42" s="535">
        <v>254.9</v>
      </c>
      <c r="AF42" s="535">
        <v>237.3</v>
      </c>
      <c r="AG42" s="535">
        <v>225.2</v>
      </c>
      <c r="AH42" s="535">
        <v>224.8</v>
      </c>
      <c r="AI42" s="535">
        <v>202</v>
      </c>
      <c r="AJ42" s="535">
        <v>200.3</v>
      </c>
      <c r="AK42" s="535">
        <v>220.1</v>
      </c>
      <c r="AL42" s="535">
        <v>214.9</v>
      </c>
      <c r="AM42" s="535">
        <v>195.6</v>
      </c>
      <c r="AN42" s="535">
        <v>210</v>
      </c>
      <c r="AO42" s="535">
        <v>240</v>
      </c>
      <c r="AP42" s="535">
        <v>247.9</v>
      </c>
      <c r="AQ42" s="535">
        <v>242.7</v>
      </c>
      <c r="AR42" s="535">
        <v>224.3</v>
      </c>
      <c r="AS42" s="535">
        <v>233.8</v>
      </c>
      <c r="AT42" s="535">
        <v>201.4</v>
      </c>
      <c r="AU42" s="535">
        <v>203.7</v>
      </c>
      <c r="AV42" s="535">
        <v>207.2</v>
      </c>
      <c r="AW42" s="535">
        <v>213.9</v>
      </c>
      <c r="AX42" s="535">
        <v>211.3</v>
      </c>
      <c r="AY42" s="535">
        <v>197.3</v>
      </c>
      <c r="AZ42" s="535">
        <v>201.5</v>
      </c>
      <c r="BA42" s="535">
        <v>222.9</v>
      </c>
      <c r="BB42" s="535">
        <v>215.2</v>
      </c>
      <c r="BC42" s="535">
        <v>235.2</v>
      </c>
      <c r="BD42" s="535">
        <v>209.5</v>
      </c>
      <c r="BE42" s="535">
        <v>210</v>
      </c>
      <c r="BF42" s="535">
        <v>237.4</v>
      </c>
      <c r="BG42" s="535">
        <v>211.7</v>
      </c>
      <c r="BH42" s="535">
        <v>240.1</v>
      </c>
      <c r="BI42" s="535">
        <v>233.2</v>
      </c>
      <c r="BJ42" s="535">
        <v>220.9</v>
      </c>
      <c r="BK42" s="535">
        <v>216.4</v>
      </c>
    </row>
    <row r="43" spans="1:63">
      <c r="A43" s="531" t="s">
        <v>3445</v>
      </c>
      <c r="B43" s="531" t="s">
        <v>647</v>
      </c>
      <c r="C43" s="532">
        <v>5.2389999999999999E-2</v>
      </c>
      <c r="D43" s="535">
        <v>39.4</v>
      </c>
      <c r="E43" s="535">
        <v>70.7</v>
      </c>
      <c r="F43" s="535">
        <v>55.4</v>
      </c>
      <c r="G43" s="535">
        <v>59.2</v>
      </c>
      <c r="H43" s="535">
        <v>107</v>
      </c>
      <c r="I43" s="535">
        <v>108.7</v>
      </c>
      <c r="J43" s="535">
        <v>101.1</v>
      </c>
      <c r="K43" s="535">
        <v>103.3</v>
      </c>
      <c r="L43" s="535">
        <v>87.7</v>
      </c>
      <c r="M43" s="535">
        <v>115.7</v>
      </c>
      <c r="N43" s="535">
        <v>118</v>
      </c>
      <c r="O43" s="535">
        <v>124.7</v>
      </c>
      <c r="P43" s="535">
        <v>130</v>
      </c>
      <c r="Q43" s="535">
        <v>141.1</v>
      </c>
      <c r="R43" s="535">
        <v>135.9</v>
      </c>
      <c r="S43" s="535">
        <v>131.30000000000001</v>
      </c>
      <c r="T43" s="535">
        <v>128.80000000000001</v>
      </c>
      <c r="U43" s="535">
        <v>131.30000000000001</v>
      </c>
      <c r="V43" s="535">
        <v>128</v>
      </c>
      <c r="W43" s="535">
        <v>131.30000000000001</v>
      </c>
      <c r="X43" s="535">
        <v>111.1</v>
      </c>
      <c r="Y43" s="535">
        <v>136.69999999999999</v>
      </c>
      <c r="Z43" s="535">
        <v>123.7</v>
      </c>
      <c r="AA43" s="535">
        <v>145.80000000000001</v>
      </c>
      <c r="AB43" s="535">
        <v>125.8</v>
      </c>
      <c r="AC43" s="535">
        <v>139.5</v>
      </c>
      <c r="AD43" s="535">
        <v>142.1</v>
      </c>
      <c r="AE43" s="535">
        <v>140.69999999999999</v>
      </c>
      <c r="AF43" s="535">
        <v>139</v>
      </c>
      <c r="AG43" s="535">
        <v>139</v>
      </c>
      <c r="AH43" s="535">
        <v>147.9</v>
      </c>
      <c r="AI43" s="535">
        <v>151</v>
      </c>
      <c r="AJ43" s="535">
        <v>151.80000000000001</v>
      </c>
      <c r="AK43" s="535">
        <v>170</v>
      </c>
      <c r="AL43" s="535">
        <v>174</v>
      </c>
      <c r="AM43" s="535">
        <v>150</v>
      </c>
      <c r="AN43" s="535">
        <v>131.69999999999999</v>
      </c>
      <c r="AO43" s="535">
        <v>129.9</v>
      </c>
      <c r="AP43" s="535">
        <v>131.30000000000001</v>
      </c>
      <c r="AQ43" s="535">
        <v>143.19999999999999</v>
      </c>
      <c r="AR43" s="535">
        <v>156.30000000000001</v>
      </c>
      <c r="AS43" s="535">
        <v>156.30000000000001</v>
      </c>
      <c r="AT43" s="535">
        <v>156.30000000000001</v>
      </c>
      <c r="AU43" s="535">
        <v>184.6</v>
      </c>
      <c r="AV43" s="535">
        <v>187.3</v>
      </c>
      <c r="AW43" s="535">
        <v>209.4</v>
      </c>
      <c r="AX43" s="535">
        <v>190.9</v>
      </c>
      <c r="AY43" s="535">
        <v>149.80000000000001</v>
      </c>
      <c r="AZ43" s="535">
        <v>152</v>
      </c>
      <c r="BA43" s="535">
        <v>191.6</v>
      </c>
      <c r="BB43" s="535">
        <v>202.7</v>
      </c>
      <c r="BC43" s="535">
        <v>211.5</v>
      </c>
      <c r="BD43" s="535">
        <v>211.5</v>
      </c>
      <c r="BE43" s="535">
        <v>211.5</v>
      </c>
      <c r="BF43" s="535">
        <v>211.5</v>
      </c>
      <c r="BG43" s="535">
        <v>176.1</v>
      </c>
      <c r="BH43" s="535">
        <v>204.9</v>
      </c>
      <c r="BI43" s="535">
        <v>215</v>
      </c>
      <c r="BJ43" s="535">
        <v>207.1</v>
      </c>
      <c r="BK43" s="535">
        <v>193.8</v>
      </c>
    </row>
    <row r="44" spans="1:63">
      <c r="A44" s="531" t="s">
        <v>3446</v>
      </c>
      <c r="B44" s="531" t="s">
        <v>649</v>
      </c>
      <c r="C44" s="532">
        <v>3.5700000000000003E-2</v>
      </c>
      <c r="D44" s="535">
        <v>9999.9</v>
      </c>
      <c r="E44" s="535">
        <v>9999.9</v>
      </c>
      <c r="F44" s="535">
        <v>9999.9</v>
      </c>
      <c r="G44" s="535">
        <v>9999.9</v>
      </c>
      <c r="H44" s="535">
        <v>9999.9</v>
      </c>
      <c r="I44" s="535">
        <v>9999.9</v>
      </c>
      <c r="J44" s="535">
        <v>9999.9</v>
      </c>
      <c r="K44" s="535">
        <v>9999.9</v>
      </c>
      <c r="L44" s="535">
        <v>9999.9</v>
      </c>
      <c r="M44" s="535">
        <v>9999.9</v>
      </c>
      <c r="N44" s="535">
        <v>9999.9</v>
      </c>
      <c r="O44" s="535">
        <v>9999.9</v>
      </c>
      <c r="P44" s="535">
        <v>9999.9</v>
      </c>
      <c r="Q44" s="535">
        <v>9999.9</v>
      </c>
      <c r="R44" s="535">
        <v>9999.9</v>
      </c>
      <c r="S44" s="535">
        <v>9999.9</v>
      </c>
      <c r="T44" s="535">
        <v>9999.9</v>
      </c>
      <c r="U44" s="535">
        <v>9999.9</v>
      </c>
      <c r="V44" s="535">
        <v>9999.9</v>
      </c>
      <c r="W44" s="535">
        <v>9999.9</v>
      </c>
      <c r="X44" s="535">
        <v>9999.9</v>
      </c>
      <c r="Y44" s="535">
        <v>9999.9</v>
      </c>
      <c r="Z44" s="535">
        <v>9999.9</v>
      </c>
      <c r="AA44" s="535">
        <v>9999.9</v>
      </c>
      <c r="AB44" s="535">
        <v>9999.9</v>
      </c>
      <c r="AC44" s="535">
        <v>9999.9</v>
      </c>
      <c r="AD44" s="535">
        <v>9999.9</v>
      </c>
      <c r="AE44" s="535">
        <v>9999.9</v>
      </c>
      <c r="AF44" s="535">
        <v>9999.9</v>
      </c>
      <c r="AG44" s="535">
        <v>9999.9</v>
      </c>
      <c r="AH44" s="535">
        <v>9999.9</v>
      </c>
      <c r="AI44" s="535">
        <v>9999.9</v>
      </c>
      <c r="AJ44" s="535">
        <v>9999.9</v>
      </c>
      <c r="AK44" s="535">
        <v>9999.9</v>
      </c>
      <c r="AL44" s="535">
        <v>9999.9</v>
      </c>
      <c r="AM44" s="535">
        <v>9999.9</v>
      </c>
      <c r="AN44" s="535">
        <v>9999.9</v>
      </c>
      <c r="AO44" s="535">
        <v>9999.9</v>
      </c>
      <c r="AP44" s="535">
        <v>9999.9</v>
      </c>
      <c r="AQ44" s="535">
        <v>9999.9</v>
      </c>
      <c r="AR44" s="535">
        <v>9999.9</v>
      </c>
      <c r="AS44" s="535">
        <v>9999.9</v>
      </c>
      <c r="AT44" s="535">
        <v>9999.9</v>
      </c>
      <c r="AU44" s="535">
        <v>9999.9</v>
      </c>
      <c r="AV44" s="535">
        <v>9999.9</v>
      </c>
      <c r="AW44" s="535">
        <v>9999.9</v>
      </c>
      <c r="AX44" s="535">
        <v>9999.9</v>
      </c>
      <c r="AY44" s="535">
        <v>9999.9</v>
      </c>
      <c r="AZ44" s="535">
        <v>9999.9</v>
      </c>
      <c r="BA44" s="535">
        <v>9999.9</v>
      </c>
      <c r="BB44" s="535">
        <v>9999.9</v>
      </c>
      <c r="BC44" s="535">
        <v>9999.9</v>
      </c>
      <c r="BD44" s="535">
        <v>9999.9</v>
      </c>
      <c r="BE44" s="535">
        <v>9999.9</v>
      </c>
      <c r="BF44" s="535">
        <v>9999.9</v>
      </c>
      <c r="BG44" s="535">
        <v>9999.9</v>
      </c>
      <c r="BH44" s="535">
        <v>9999.9</v>
      </c>
      <c r="BI44" s="535">
        <v>9999.9</v>
      </c>
      <c r="BJ44" s="535">
        <v>9999.9</v>
      </c>
      <c r="BK44" s="535">
        <v>9999.9</v>
      </c>
    </row>
    <row r="45" spans="1:63">
      <c r="A45" s="531" t="s">
        <v>3447</v>
      </c>
      <c r="B45" s="531" t="s">
        <v>651</v>
      </c>
      <c r="C45" s="532">
        <v>2.4230000000000002E-2</v>
      </c>
      <c r="D45" s="535">
        <v>170.5</v>
      </c>
      <c r="E45" s="535">
        <v>170.5</v>
      </c>
      <c r="F45" s="535">
        <v>170.5</v>
      </c>
      <c r="G45" s="535">
        <v>167.5</v>
      </c>
      <c r="H45" s="535">
        <v>156</v>
      </c>
      <c r="I45" s="535">
        <v>151.30000000000001</v>
      </c>
      <c r="J45" s="535">
        <v>178.8</v>
      </c>
      <c r="K45" s="535">
        <v>190.4</v>
      </c>
      <c r="L45" s="535">
        <v>212.6</v>
      </c>
      <c r="M45" s="535">
        <v>208.8</v>
      </c>
      <c r="N45" s="535">
        <v>211.5</v>
      </c>
      <c r="O45" s="535">
        <v>192.1</v>
      </c>
      <c r="P45" s="535">
        <v>179.9</v>
      </c>
      <c r="Q45" s="535">
        <v>169.5</v>
      </c>
      <c r="R45" s="535">
        <v>187.5</v>
      </c>
      <c r="S45" s="535">
        <v>199.9</v>
      </c>
      <c r="T45" s="535">
        <v>205.5</v>
      </c>
      <c r="U45" s="535">
        <v>205.2</v>
      </c>
      <c r="V45" s="535">
        <v>197.1</v>
      </c>
      <c r="W45" s="535">
        <v>164.6</v>
      </c>
      <c r="X45" s="535">
        <v>192.3</v>
      </c>
      <c r="Y45" s="535">
        <v>210.3</v>
      </c>
      <c r="Z45" s="535">
        <v>217.1</v>
      </c>
      <c r="AA45" s="535">
        <v>209.2</v>
      </c>
      <c r="AB45" s="535">
        <v>167.6</v>
      </c>
      <c r="AC45" s="535">
        <v>182</v>
      </c>
      <c r="AD45" s="535">
        <v>171.8</v>
      </c>
      <c r="AE45" s="535">
        <v>172.8</v>
      </c>
      <c r="AF45" s="535">
        <v>182.1</v>
      </c>
      <c r="AG45" s="535">
        <v>160.30000000000001</v>
      </c>
      <c r="AH45" s="535">
        <v>182.7</v>
      </c>
      <c r="AI45" s="535">
        <v>163.80000000000001</v>
      </c>
      <c r="AJ45" s="535">
        <v>209.9</v>
      </c>
      <c r="AK45" s="535">
        <v>199.3</v>
      </c>
      <c r="AL45" s="535">
        <v>227.7</v>
      </c>
      <c r="AM45" s="535">
        <v>222.1</v>
      </c>
      <c r="AN45" s="535">
        <v>212.2</v>
      </c>
      <c r="AO45" s="535">
        <v>227.2</v>
      </c>
      <c r="AP45" s="535">
        <v>196.3</v>
      </c>
      <c r="AQ45" s="535">
        <v>195.6</v>
      </c>
      <c r="AR45" s="535">
        <v>190.5</v>
      </c>
      <c r="AS45" s="535">
        <v>193.3</v>
      </c>
      <c r="AT45" s="535">
        <v>207.1</v>
      </c>
      <c r="AU45" s="535">
        <v>198.2</v>
      </c>
      <c r="AV45" s="535">
        <v>166.3</v>
      </c>
      <c r="AW45" s="535">
        <v>185.8</v>
      </c>
      <c r="AX45" s="535">
        <v>241.6</v>
      </c>
      <c r="AY45" s="535">
        <v>181.7</v>
      </c>
      <c r="AZ45" s="535">
        <v>174.3</v>
      </c>
      <c r="BA45" s="535">
        <v>176.2</v>
      </c>
      <c r="BB45" s="535">
        <v>161.80000000000001</v>
      </c>
      <c r="BC45" s="535">
        <v>185.8</v>
      </c>
      <c r="BD45" s="535">
        <v>169.3</v>
      </c>
      <c r="BE45" s="535">
        <v>195.1</v>
      </c>
      <c r="BF45" s="535">
        <v>223.4</v>
      </c>
      <c r="BG45" s="535">
        <v>211.2</v>
      </c>
      <c r="BH45" s="535">
        <v>185.2</v>
      </c>
      <c r="BI45" s="535">
        <v>213.2</v>
      </c>
      <c r="BJ45" s="535">
        <v>260.3</v>
      </c>
      <c r="BK45" s="535">
        <v>224.1</v>
      </c>
    </row>
    <row r="46" spans="1:63">
      <c r="A46" s="531" t="s">
        <v>3448</v>
      </c>
      <c r="B46" s="531" t="s">
        <v>669</v>
      </c>
      <c r="C46" s="532">
        <v>4.3670799999999996</v>
      </c>
      <c r="D46" s="535">
        <v>144.4</v>
      </c>
      <c r="E46" s="535">
        <v>145.19999999999999</v>
      </c>
      <c r="F46" s="535">
        <v>161.19999999999999</v>
      </c>
      <c r="G46" s="535">
        <v>163.30000000000001</v>
      </c>
      <c r="H46" s="535">
        <v>166.3</v>
      </c>
      <c r="I46" s="535">
        <v>167.3</v>
      </c>
      <c r="J46" s="535">
        <v>162.9</v>
      </c>
      <c r="K46" s="535">
        <v>162.6</v>
      </c>
      <c r="L46" s="535">
        <v>163.5</v>
      </c>
      <c r="M46" s="535">
        <v>167.2</v>
      </c>
      <c r="N46" s="535">
        <v>163.69999999999999</v>
      </c>
      <c r="O46" s="535">
        <v>160.5</v>
      </c>
      <c r="P46" s="535">
        <v>158.30000000000001</v>
      </c>
      <c r="Q46" s="535">
        <v>159.80000000000001</v>
      </c>
      <c r="R46" s="535">
        <v>162.69999999999999</v>
      </c>
      <c r="S46" s="535">
        <v>167.7</v>
      </c>
      <c r="T46" s="535">
        <v>166.1</v>
      </c>
      <c r="U46" s="535">
        <v>164.1</v>
      </c>
      <c r="V46" s="535">
        <v>163.5</v>
      </c>
      <c r="W46" s="535">
        <v>165.8</v>
      </c>
      <c r="X46" s="535">
        <v>165.3</v>
      </c>
      <c r="Y46" s="535">
        <v>166.5</v>
      </c>
      <c r="Z46" s="535">
        <v>165.8</v>
      </c>
      <c r="AA46" s="535">
        <v>166.5</v>
      </c>
      <c r="AB46" s="535">
        <v>166.9</v>
      </c>
      <c r="AC46" s="535">
        <v>167.3</v>
      </c>
      <c r="AD46" s="535">
        <v>168.7</v>
      </c>
      <c r="AE46" s="535">
        <v>171.2</v>
      </c>
      <c r="AF46" s="535">
        <v>170.7</v>
      </c>
      <c r="AG46" s="535">
        <v>169.2</v>
      </c>
      <c r="AH46" s="535">
        <v>171.5</v>
      </c>
      <c r="AI46" s="535">
        <v>172.3</v>
      </c>
      <c r="AJ46" s="535">
        <v>172.3</v>
      </c>
      <c r="AK46" s="535">
        <v>172.3</v>
      </c>
      <c r="AL46" s="535">
        <v>172.3</v>
      </c>
      <c r="AM46" s="535">
        <v>172.3</v>
      </c>
      <c r="AN46" s="535">
        <v>172.3</v>
      </c>
      <c r="AO46" s="535">
        <v>172.3</v>
      </c>
      <c r="AP46" s="535">
        <v>172.3</v>
      </c>
      <c r="AQ46" s="535">
        <v>172.3</v>
      </c>
      <c r="AR46" s="535">
        <v>172.3</v>
      </c>
      <c r="AS46" s="535">
        <v>172.3</v>
      </c>
      <c r="AT46" s="535">
        <v>172.3</v>
      </c>
      <c r="AU46" s="535">
        <v>176.5</v>
      </c>
      <c r="AV46" s="535">
        <v>176.5</v>
      </c>
      <c r="AW46" s="535">
        <v>176.5</v>
      </c>
      <c r="AX46" s="535">
        <v>175.9</v>
      </c>
      <c r="AY46" s="535">
        <v>177.1</v>
      </c>
      <c r="AZ46" s="535">
        <v>177.1</v>
      </c>
      <c r="BA46" s="535">
        <v>179.2</v>
      </c>
      <c r="BB46" s="535">
        <v>184.4</v>
      </c>
      <c r="BC46" s="535">
        <v>182.4</v>
      </c>
      <c r="BD46" s="535">
        <v>181.8</v>
      </c>
      <c r="BE46" s="535">
        <v>183.9</v>
      </c>
      <c r="BF46" s="535">
        <v>185</v>
      </c>
      <c r="BG46" s="535">
        <v>183.6</v>
      </c>
      <c r="BH46" s="535">
        <v>183.6</v>
      </c>
      <c r="BI46" s="535">
        <v>183.6</v>
      </c>
      <c r="BJ46" s="535">
        <v>183.6</v>
      </c>
      <c r="BK46" s="535">
        <v>184</v>
      </c>
    </row>
    <row r="47" spans="1:63">
      <c r="A47" s="531" t="s">
        <v>670</v>
      </c>
      <c r="B47" s="531" t="s">
        <v>671</v>
      </c>
      <c r="C47" s="532">
        <v>4.3670799999999996</v>
      </c>
      <c r="D47" s="535">
        <v>144.4</v>
      </c>
      <c r="E47" s="535">
        <v>145.19999999999999</v>
      </c>
      <c r="F47" s="535">
        <v>161.19999999999999</v>
      </c>
      <c r="G47" s="535">
        <v>163.30000000000001</v>
      </c>
      <c r="H47" s="535">
        <v>166.3</v>
      </c>
      <c r="I47" s="535">
        <v>167.3</v>
      </c>
      <c r="J47" s="535">
        <v>162.9</v>
      </c>
      <c r="K47" s="535">
        <v>162.6</v>
      </c>
      <c r="L47" s="535">
        <v>163.5</v>
      </c>
      <c r="M47" s="535">
        <v>167.2</v>
      </c>
      <c r="N47" s="535">
        <v>163.69999999999999</v>
      </c>
      <c r="O47" s="535">
        <v>160.5</v>
      </c>
      <c r="P47" s="535">
        <v>158.30000000000001</v>
      </c>
      <c r="Q47" s="535">
        <v>159.80000000000001</v>
      </c>
      <c r="R47" s="535">
        <v>162.69999999999999</v>
      </c>
      <c r="S47" s="535">
        <v>167.7</v>
      </c>
      <c r="T47" s="535">
        <v>166.1</v>
      </c>
      <c r="U47" s="535">
        <v>164.1</v>
      </c>
      <c r="V47" s="535">
        <v>163.5</v>
      </c>
      <c r="W47" s="535">
        <v>165.8</v>
      </c>
      <c r="X47" s="535">
        <v>165.3</v>
      </c>
      <c r="Y47" s="535">
        <v>166.5</v>
      </c>
      <c r="Z47" s="535">
        <v>165.8</v>
      </c>
      <c r="AA47" s="535">
        <v>166.5</v>
      </c>
      <c r="AB47" s="535">
        <v>166.9</v>
      </c>
      <c r="AC47" s="535">
        <v>167.3</v>
      </c>
      <c r="AD47" s="535">
        <v>168.7</v>
      </c>
      <c r="AE47" s="535">
        <v>171.2</v>
      </c>
      <c r="AF47" s="535">
        <v>170.7</v>
      </c>
      <c r="AG47" s="535">
        <v>169.2</v>
      </c>
      <c r="AH47" s="535">
        <v>171.5</v>
      </c>
      <c r="AI47" s="535">
        <v>172.3</v>
      </c>
      <c r="AJ47" s="535">
        <v>172.3</v>
      </c>
      <c r="AK47" s="535">
        <v>172.3</v>
      </c>
      <c r="AL47" s="535">
        <v>172.3</v>
      </c>
      <c r="AM47" s="535">
        <v>172.3</v>
      </c>
      <c r="AN47" s="535">
        <v>172.3</v>
      </c>
      <c r="AO47" s="535">
        <v>172.3</v>
      </c>
      <c r="AP47" s="535">
        <v>172.3</v>
      </c>
      <c r="AQ47" s="535">
        <v>172.3</v>
      </c>
      <c r="AR47" s="535">
        <v>172.3</v>
      </c>
      <c r="AS47" s="535">
        <v>172.3</v>
      </c>
      <c r="AT47" s="535">
        <v>172.3</v>
      </c>
      <c r="AU47" s="535">
        <v>176.5</v>
      </c>
      <c r="AV47" s="535">
        <v>176.5</v>
      </c>
      <c r="AW47" s="535">
        <v>176.5</v>
      </c>
      <c r="AX47" s="535">
        <v>175.9</v>
      </c>
      <c r="AY47" s="535">
        <v>177.1</v>
      </c>
      <c r="AZ47" s="535">
        <v>177.1</v>
      </c>
      <c r="BA47" s="535">
        <v>179.2</v>
      </c>
      <c r="BB47" s="535">
        <v>184.4</v>
      </c>
      <c r="BC47" s="535">
        <v>182.4</v>
      </c>
      <c r="BD47" s="535">
        <v>181.8</v>
      </c>
      <c r="BE47" s="535">
        <v>183.9</v>
      </c>
      <c r="BF47" s="535">
        <v>185</v>
      </c>
      <c r="BG47" s="535">
        <v>183.6</v>
      </c>
      <c r="BH47" s="535">
        <v>183.6</v>
      </c>
      <c r="BI47" s="535">
        <v>183.6</v>
      </c>
      <c r="BJ47" s="535">
        <v>183.6</v>
      </c>
      <c r="BK47" s="535">
        <v>184</v>
      </c>
    </row>
    <row r="48" spans="1:63">
      <c r="A48" s="531" t="s">
        <v>3449</v>
      </c>
      <c r="B48" s="531" t="s">
        <v>673</v>
      </c>
      <c r="C48" s="532">
        <v>2.2077399999999998</v>
      </c>
      <c r="D48" s="535">
        <v>184.1</v>
      </c>
      <c r="E48" s="535">
        <v>190.5</v>
      </c>
      <c r="F48" s="535">
        <v>185.6</v>
      </c>
      <c r="G48" s="535">
        <v>182</v>
      </c>
      <c r="H48" s="535">
        <v>191.2</v>
      </c>
      <c r="I48" s="535">
        <v>193.6</v>
      </c>
      <c r="J48" s="535">
        <v>193.7</v>
      </c>
      <c r="K48" s="535">
        <v>191.3</v>
      </c>
      <c r="L48" s="535">
        <v>186.8</v>
      </c>
      <c r="M48" s="535">
        <v>179.4</v>
      </c>
      <c r="N48" s="535">
        <v>177.2</v>
      </c>
      <c r="O48" s="535">
        <v>181</v>
      </c>
      <c r="P48" s="535">
        <v>186.6</v>
      </c>
      <c r="Q48" s="535">
        <v>185.7</v>
      </c>
      <c r="R48" s="535">
        <v>183.6</v>
      </c>
      <c r="S48" s="535">
        <v>189.4</v>
      </c>
      <c r="T48" s="535">
        <v>190.4</v>
      </c>
      <c r="U48" s="535">
        <v>190.2</v>
      </c>
      <c r="V48" s="535">
        <v>186.9</v>
      </c>
      <c r="W48" s="535">
        <v>187.9</v>
      </c>
      <c r="X48" s="535">
        <v>185.5</v>
      </c>
      <c r="Y48" s="535">
        <v>191.2</v>
      </c>
      <c r="Z48" s="535">
        <v>185.1</v>
      </c>
      <c r="AA48" s="535">
        <v>187.1</v>
      </c>
      <c r="AB48" s="535">
        <v>192.1</v>
      </c>
      <c r="AC48" s="535">
        <v>202.1</v>
      </c>
      <c r="AD48" s="535">
        <v>199.8</v>
      </c>
      <c r="AE48" s="535">
        <v>195</v>
      </c>
      <c r="AF48" s="535">
        <v>198.8</v>
      </c>
      <c r="AG48" s="535">
        <v>197.8</v>
      </c>
      <c r="AH48" s="535">
        <v>195.5</v>
      </c>
      <c r="AI48" s="535">
        <v>193.4</v>
      </c>
      <c r="AJ48" s="535">
        <v>188.2</v>
      </c>
      <c r="AK48" s="535">
        <v>185.3</v>
      </c>
      <c r="AL48" s="535">
        <v>192.3</v>
      </c>
      <c r="AM48" s="535">
        <v>194.3</v>
      </c>
      <c r="AN48" s="535">
        <v>194.6</v>
      </c>
      <c r="AO48" s="535">
        <v>196.1</v>
      </c>
      <c r="AP48" s="535">
        <v>190.2</v>
      </c>
      <c r="AQ48" s="535">
        <v>186.4</v>
      </c>
      <c r="AR48" s="535">
        <v>190.2</v>
      </c>
      <c r="AS48" s="535">
        <v>194.1</v>
      </c>
      <c r="AT48" s="535">
        <v>190.3</v>
      </c>
      <c r="AU48" s="535">
        <v>185.1</v>
      </c>
      <c r="AV48" s="535">
        <v>189.5</v>
      </c>
      <c r="AW48" s="535">
        <v>184.8</v>
      </c>
      <c r="AX48" s="535">
        <v>188</v>
      </c>
      <c r="AY48" s="535">
        <v>185.1</v>
      </c>
      <c r="AZ48" s="535">
        <v>185.6</v>
      </c>
      <c r="BA48" s="535">
        <v>179</v>
      </c>
      <c r="BB48" s="535">
        <v>178.5</v>
      </c>
      <c r="BC48" s="535">
        <v>183.4</v>
      </c>
      <c r="BD48" s="535">
        <v>194.7</v>
      </c>
      <c r="BE48" s="535">
        <v>197.1</v>
      </c>
      <c r="BF48" s="535">
        <v>201.6</v>
      </c>
      <c r="BG48" s="535">
        <v>196.2</v>
      </c>
      <c r="BH48" s="535">
        <v>194.3</v>
      </c>
      <c r="BI48" s="535">
        <v>191.5</v>
      </c>
      <c r="BJ48" s="535">
        <v>200.2</v>
      </c>
      <c r="BK48" s="535">
        <v>195.5</v>
      </c>
    </row>
    <row r="49" spans="1:63">
      <c r="A49" s="531" t="s">
        <v>3450</v>
      </c>
      <c r="B49" s="531" t="s">
        <v>675</v>
      </c>
      <c r="C49" s="532">
        <v>0.22969000000000001</v>
      </c>
      <c r="D49" s="535">
        <v>151.5</v>
      </c>
      <c r="E49" s="535">
        <v>146.80000000000001</v>
      </c>
      <c r="F49" s="535">
        <v>142.80000000000001</v>
      </c>
      <c r="G49" s="535">
        <v>131.19999999999999</v>
      </c>
      <c r="H49" s="535">
        <v>134.30000000000001</v>
      </c>
      <c r="I49" s="535">
        <v>131.80000000000001</v>
      </c>
      <c r="J49" s="535">
        <v>135.30000000000001</v>
      </c>
      <c r="K49" s="535">
        <v>139.30000000000001</v>
      </c>
      <c r="L49" s="535">
        <v>141.4</v>
      </c>
      <c r="M49" s="535">
        <v>144.6</v>
      </c>
      <c r="N49" s="535">
        <v>145.6</v>
      </c>
      <c r="O49" s="535">
        <v>148.1</v>
      </c>
      <c r="P49" s="535">
        <v>150.9</v>
      </c>
      <c r="Q49" s="535">
        <v>144.30000000000001</v>
      </c>
      <c r="R49" s="535">
        <v>133.4</v>
      </c>
      <c r="S49" s="535">
        <v>131.69999999999999</v>
      </c>
      <c r="T49" s="535">
        <v>131.5</v>
      </c>
      <c r="U49" s="535">
        <v>139.1</v>
      </c>
      <c r="V49" s="535">
        <v>137.30000000000001</v>
      </c>
      <c r="W49" s="535">
        <v>132.1</v>
      </c>
      <c r="X49" s="535">
        <v>137.4</v>
      </c>
      <c r="Y49" s="535">
        <v>144.4</v>
      </c>
      <c r="Z49" s="535">
        <v>145.1</v>
      </c>
      <c r="AA49" s="535">
        <v>148</v>
      </c>
      <c r="AB49" s="535">
        <v>154.1</v>
      </c>
      <c r="AC49" s="535">
        <v>150.30000000000001</v>
      </c>
      <c r="AD49" s="535">
        <v>147.1</v>
      </c>
      <c r="AE49" s="535">
        <v>132.5</v>
      </c>
      <c r="AF49" s="535">
        <v>127.5</v>
      </c>
      <c r="AG49" s="535">
        <v>132.5</v>
      </c>
      <c r="AH49" s="535">
        <v>138.6</v>
      </c>
      <c r="AI49" s="535">
        <v>139.9</v>
      </c>
      <c r="AJ49" s="535">
        <v>139.6</v>
      </c>
      <c r="AK49" s="535">
        <v>127.3</v>
      </c>
      <c r="AL49" s="535">
        <v>134.30000000000001</v>
      </c>
      <c r="AM49" s="535">
        <v>147.1</v>
      </c>
      <c r="AN49" s="535">
        <v>152.4</v>
      </c>
      <c r="AO49" s="535">
        <v>145.6</v>
      </c>
      <c r="AP49" s="535">
        <v>129.69999999999999</v>
      </c>
      <c r="AQ49" s="535">
        <v>129.69999999999999</v>
      </c>
      <c r="AR49" s="535">
        <v>125.4</v>
      </c>
      <c r="AS49" s="535">
        <v>137</v>
      </c>
      <c r="AT49" s="535">
        <v>134.6</v>
      </c>
      <c r="AU49" s="535">
        <v>126.4</v>
      </c>
      <c r="AV49" s="535">
        <v>132.19999999999999</v>
      </c>
      <c r="AW49" s="535">
        <v>139</v>
      </c>
      <c r="AX49" s="535">
        <v>148.5</v>
      </c>
      <c r="AY49" s="535">
        <v>151.80000000000001</v>
      </c>
      <c r="AZ49" s="535">
        <v>152.5</v>
      </c>
      <c r="BA49" s="535">
        <v>127.2</v>
      </c>
      <c r="BB49" s="535">
        <v>113.9</v>
      </c>
      <c r="BC49" s="535">
        <v>112.3</v>
      </c>
      <c r="BD49" s="535">
        <v>121.2</v>
      </c>
      <c r="BE49" s="535">
        <v>127.7</v>
      </c>
      <c r="BF49" s="535">
        <v>129.19999999999999</v>
      </c>
      <c r="BG49" s="535">
        <v>134.1</v>
      </c>
      <c r="BH49" s="535">
        <v>137.30000000000001</v>
      </c>
      <c r="BI49" s="535">
        <v>143.1</v>
      </c>
      <c r="BJ49" s="535">
        <v>150.6</v>
      </c>
      <c r="BK49" s="535">
        <v>149.19999999999999</v>
      </c>
    </row>
    <row r="50" spans="1:63">
      <c r="A50" s="531" t="s">
        <v>678</v>
      </c>
      <c r="B50" s="531" t="s">
        <v>677</v>
      </c>
      <c r="C50" s="532">
        <v>0.39328000000000002</v>
      </c>
      <c r="D50" s="535">
        <v>182.2</v>
      </c>
      <c r="E50" s="535">
        <v>191.9</v>
      </c>
      <c r="F50" s="535">
        <v>188.4</v>
      </c>
      <c r="G50" s="535">
        <v>193.9</v>
      </c>
      <c r="H50" s="535">
        <v>200.3</v>
      </c>
      <c r="I50" s="535">
        <v>204.7</v>
      </c>
      <c r="J50" s="535">
        <v>207.3</v>
      </c>
      <c r="K50" s="535">
        <v>205.2</v>
      </c>
      <c r="L50" s="535">
        <v>189</v>
      </c>
      <c r="M50" s="535">
        <v>179.2</v>
      </c>
      <c r="N50" s="535">
        <v>178</v>
      </c>
      <c r="O50" s="535">
        <v>194.7</v>
      </c>
      <c r="P50" s="535">
        <v>203.9</v>
      </c>
      <c r="Q50" s="535">
        <v>195.1</v>
      </c>
      <c r="R50" s="535">
        <v>187.7</v>
      </c>
      <c r="S50" s="535">
        <v>217.6</v>
      </c>
      <c r="T50" s="535">
        <v>216.9</v>
      </c>
      <c r="U50" s="535">
        <v>207.7</v>
      </c>
      <c r="V50" s="535">
        <v>212.8</v>
      </c>
      <c r="W50" s="535">
        <v>190</v>
      </c>
      <c r="X50" s="535">
        <v>185.4</v>
      </c>
      <c r="Y50" s="535">
        <v>175.5</v>
      </c>
      <c r="Z50" s="535">
        <v>164.9</v>
      </c>
      <c r="AA50" s="535">
        <v>166</v>
      </c>
      <c r="AB50" s="535">
        <v>174.8</v>
      </c>
      <c r="AC50" s="535">
        <v>172.8</v>
      </c>
      <c r="AD50" s="535">
        <v>166.3</v>
      </c>
      <c r="AE50" s="535">
        <v>172.1</v>
      </c>
      <c r="AF50" s="535">
        <v>182.3</v>
      </c>
      <c r="AG50" s="535">
        <v>179.5</v>
      </c>
      <c r="AH50" s="535">
        <v>179.3</v>
      </c>
      <c r="AI50" s="535">
        <v>188.7</v>
      </c>
      <c r="AJ50" s="535">
        <v>181.4</v>
      </c>
      <c r="AK50" s="535">
        <v>170.1</v>
      </c>
      <c r="AL50" s="535">
        <v>199.9</v>
      </c>
      <c r="AM50" s="535">
        <v>202</v>
      </c>
      <c r="AN50" s="535">
        <v>190.9</v>
      </c>
      <c r="AO50" s="535">
        <v>210.3</v>
      </c>
      <c r="AP50" s="535">
        <v>215.1</v>
      </c>
      <c r="AQ50" s="535">
        <v>213.3</v>
      </c>
      <c r="AR50" s="535">
        <v>221.1</v>
      </c>
      <c r="AS50" s="535">
        <v>223.2</v>
      </c>
      <c r="AT50" s="535">
        <v>217.6</v>
      </c>
      <c r="AU50" s="535">
        <v>203.7</v>
      </c>
      <c r="AV50" s="535">
        <v>226.1</v>
      </c>
      <c r="AW50" s="535">
        <v>196.8</v>
      </c>
      <c r="AX50" s="535">
        <v>187.5</v>
      </c>
      <c r="AY50" s="535">
        <v>172.3</v>
      </c>
      <c r="AZ50" s="535">
        <v>166.3</v>
      </c>
      <c r="BA50" s="535">
        <v>169.9</v>
      </c>
      <c r="BB50" s="535">
        <v>188.7</v>
      </c>
      <c r="BC50" s="535">
        <v>196</v>
      </c>
      <c r="BD50" s="535">
        <v>229.2</v>
      </c>
      <c r="BE50" s="535">
        <v>232.4</v>
      </c>
      <c r="BF50" s="535">
        <v>236.5</v>
      </c>
      <c r="BG50" s="535">
        <v>220.3</v>
      </c>
      <c r="BH50" s="535">
        <v>209.7</v>
      </c>
      <c r="BI50" s="535">
        <v>190.3</v>
      </c>
      <c r="BJ50" s="535">
        <v>198.8</v>
      </c>
      <c r="BK50" s="535">
        <v>188.1</v>
      </c>
    </row>
    <row r="51" spans="1:63">
      <c r="A51" s="531" t="s">
        <v>676</v>
      </c>
      <c r="B51" s="531" t="s">
        <v>679</v>
      </c>
      <c r="C51" s="532">
        <v>0.4965</v>
      </c>
      <c r="D51" s="535">
        <v>239</v>
      </c>
      <c r="E51" s="535">
        <v>249.4</v>
      </c>
      <c r="F51" s="535">
        <v>247.6</v>
      </c>
      <c r="G51" s="535">
        <v>236.1</v>
      </c>
      <c r="H51" s="535">
        <v>248.1</v>
      </c>
      <c r="I51" s="535">
        <v>249.4</v>
      </c>
      <c r="J51" s="535">
        <v>253.5</v>
      </c>
      <c r="K51" s="535">
        <v>245.4</v>
      </c>
      <c r="L51" s="535">
        <v>236.8</v>
      </c>
      <c r="M51" s="535">
        <v>210.8</v>
      </c>
      <c r="N51" s="535">
        <v>209.8</v>
      </c>
      <c r="O51" s="535">
        <v>217.8</v>
      </c>
      <c r="P51" s="535">
        <v>230</v>
      </c>
      <c r="Q51" s="535">
        <v>233.7</v>
      </c>
      <c r="R51" s="535">
        <v>231.5</v>
      </c>
      <c r="S51" s="535">
        <v>236.4</v>
      </c>
      <c r="T51" s="535">
        <v>237.8</v>
      </c>
      <c r="U51" s="535">
        <v>237.3</v>
      </c>
      <c r="V51" s="535">
        <v>233.9</v>
      </c>
      <c r="W51" s="535">
        <v>261</v>
      </c>
      <c r="X51" s="535">
        <v>256.89999999999998</v>
      </c>
      <c r="Y51" s="535">
        <v>282.2</v>
      </c>
      <c r="Z51" s="535">
        <v>255.7</v>
      </c>
      <c r="AA51" s="535">
        <v>252.6</v>
      </c>
      <c r="AB51" s="535">
        <v>253.8</v>
      </c>
      <c r="AC51" s="535">
        <v>305.3</v>
      </c>
      <c r="AD51" s="535">
        <v>307.39999999999998</v>
      </c>
      <c r="AE51" s="535">
        <v>300.10000000000002</v>
      </c>
      <c r="AF51" s="535">
        <v>309.2</v>
      </c>
      <c r="AG51" s="535">
        <v>302.8</v>
      </c>
      <c r="AH51" s="535">
        <v>298.89999999999998</v>
      </c>
      <c r="AI51" s="535">
        <v>291</v>
      </c>
      <c r="AJ51" s="535">
        <v>281.60000000000002</v>
      </c>
      <c r="AK51" s="535">
        <v>286.39999999999998</v>
      </c>
      <c r="AL51" s="535">
        <v>281</v>
      </c>
      <c r="AM51" s="535">
        <v>280.8</v>
      </c>
      <c r="AN51" s="535">
        <v>277.10000000000002</v>
      </c>
      <c r="AO51" s="535">
        <v>277.2</v>
      </c>
      <c r="AP51" s="535">
        <v>258.3</v>
      </c>
      <c r="AQ51" s="535">
        <v>254.4</v>
      </c>
      <c r="AR51" s="535">
        <v>261.89999999999998</v>
      </c>
      <c r="AS51" s="535">
        <v>268</v>
      </c>
      <c r="AT51" s="535">
        <v>257.60000000000002</v>
      </c>
      <c r="AU51" s="535">
        <v>249.3</v>
      </c>
      <c r="AV51" s="535">
        <v>248.5</v>
      </c>
      <c r="AW51" s="535">
        <v>247.7</v>
      </c>
      <c r="AX51" s="535">
        <v>249.2</v>
      </c>
      <c r="AY51" s="535">
        <v>251.5</v>
      </c>
      <c r="AZ51" s="535">
        <v>251.5</v>
      </c>
      <c r="BA51" s="535">
        <v>254.7</v>
      </c>
      <c r="BB51" s="535">
        <v>253.8</v>
      </c>
      <c r="BC51" s="535">
        <v>259.89999999999998</v>
      </c>
      <c r="BD51" s="535">
        <v>259.5</v>
      </c>
      <c r="BE51" s="535">
        <v>259.39999999999998</v>
      </c>
      <c r="BF51" s="535">
        <v>274.10000000000002</v>
      </c>
      <c r="BG51" s="535">
        <v>267.39999999999998</v>
      </c>
      <c r="BH51" s="535">
        <v>273.60000000000002</v>
      </c>
      <c r="BI51" s="535">
        <v>266.8</v>
      </c>
      <c r="BJ51" s="535">
        <v>281.2</v>
      </c>
      <c r="BK51" s="535">
        <v>278.10000000000002</v>
      </c>
    </row>
    <row r="52" spans="1:63">
      <c r="A52" s="531" t="s">
        <v>680</v>
      </c>
      <c r="B52" s="531" t="s">
        <v>681</v>
      </c>
      <c r="C52" s="532">
        <v>0.44499</v>
      </c>
      <c r="D52" s="535">
        <v>196.3</v>
      </c>
      <c r="E52" s="535">
        <v>203.2</v>
      </c>
      <c r="F52" s="535">
        <v>203.7</v>
      </c>
      <c r="G52" s="535">
        <v>203.7</v>
      </c>
      <c r="H52" s="535">
        <v>204</v>
      </c>
      <c r="I52" s="535">
        <v>204.5</v>
      </c>
      <c r="J52" s="535">
        <v>203.7</v>
      </c>
      <c r="K52" s="535">
        <v>198.2</v>
      </c>
      <c r="L52" s="535">
        <v>196.4</v>
      </c>
      <c r="M52" s="535">
        <v>194.8</v>
      </c>
      <c r="N52" s="535">
        <v>194.9</v>
      </c>
      <c r="O52" s="535">
        <v>196.4</v>
      </c>
      <c r="P52" s="535">
        <v>205.3</v>
      </c>
      <c r="Q52" s="535">
        <v>203.7</v>
      </c>
      <c r="R52" s="535">
        <v>201.1</v>
      </c>
      <c r="S52" s="535">
        <v>196.4</v>
      </c>
      <c r="T52" s="535">
        <v>195.3</v>
      </c>
      <c r="U52" s="535">
        <v>193.6</v>
      </c>
      <c r="V52" s="535">
        <v>186</v>
      </c>
      <c r="W52" s="535">
        <v>186.2</v>
      </c>
      <c r="X52" s="535">
        <v>184.1</v>
      </c>
      <c r="Y52" s="535">
        <v>190.6</v>
      </c>
      <c r="Z52" s="535">
        <v>194.1</v>
      </c>
      <c r="AA52" s="535">
        <v>191.3</v>
      </c>
      <c r="AB52" s="535">
        <v>197.6</v>
      </c>
      <c r="AC52" s="535">
        <v>198.7</v>
      </c>
      <c r="AD52" s="535">
        <v>198.7</v>
      </c>
      <c r="AE52" s="535">
        <v>198.7</v>
      </c>
      <c r="AF52" s="535">
        <v>198.7</v>
      </c>
      <c r="AG52" s="535">
        <v>198.7</v>
      </c>
      <c r="AH52" s="535">
        <v>196.4</v>
      </c>
      <c r="AI52" s="535">
        <v>187.2</v>
      </c>
      <c r="AJ52" s="535">
        <v>187.8</v>
      </c>
      <c r="AK52" s="535">
        <v>188.3</v>
      </c>
      <c r="AL52" s="535">
        <v>193.3</v>
      </c>
      <c r="AM52" s="535">
        <v>200.7</v>
      </c>
      <c r="AN52" s="535">
        <v>206.8</v>
      </c>
      <c r="AO52" s="535">
        <v>204.2</v>
      </c>
      <c r="AP52" s="535">
        <v>202.5</v>
      </c>
      <c r="AQ52" s="535">
        <v>193.8</v>
      </c>
      <c r="AR52" s="535">
        <v>195.2</v>
      </c>
      <c r="AS52" s="535">
        <v>199.1</v>
      </c>
      <c r="AT52" s="535">
        <v>199.1</v>
      </c>
      <c r="AU52" s="535">
        <v>200.4</v>
      </c>
      <c r="AV52" s="535">
        <v>200.4</v>
      </c>
      <c r="AW52" s="535">
        <v>200.4</v>
      </c>
      <c r="AX52" s="535">
        <v>209.6</v>
      </c>
      <c r="AY52" s="535">
        <v>204.8</v>
      </c>
      <c r="AZ52" s="535">
        <v>214.9</v>
      </c>
      <c r="BA52" s="535">
        <v>222.1</v>
      </c>
      <c r="BB52" s="535">
        <v>215</v>
      </c>
      <c r="BC52" s="535">
        <v>211</v>
      </c>
      <c r="BD52" s="535">
        <v>220.7</v>
      </c>
      <c r="BE52" s="535">
        <v>221.7</v>
      </c>
      <c r="BF52" s="535">
        <v>221.7</v>
      </c>
      <c r="BG52" s="535">
        <v>214.8</v>
      </c>
      <c r="BH52" s="535">
        <v>212.2</v>
      </c>
      <c r="BI52" s="535">
        <v>215.1</v>
      </c>
      <c r="BJ52" s="535">
        <v>216</v>
      </c>
      <c r="BK52" s="535">
        <v>213.7</v>
      </c>
    </row>
    <row r="53" spans="1:63">
      <c r="A53" s="531" t="s">
        <v>2286</v>
      </c>
      <c r="B53" s="531" t="s">
        <v>683</v>
      </c>
      <c r="C53" s="532">
        <v>0.14860000000000001</v>
      </c>
      <c r="D53" s="535">
        <v>200</v>
      </c>
      <c r="E53" s="535">
        <v>207.1</v>
      </c>
      <c r="F53" s="535">
        <v>207.1</v>
      </c>
      <c r="G53" s="535">
        <v>206.7</v>
      </c>
      <c r="H53" s="535">
        <v>247.7</v>
      </c>
      <c r="I53" s="535">
        <v>264.3</v>
      </c>
      <c r="J53" s="535">
        <v>254.3</v>
      </c>
      <c r="K53" s="535">
        <v>258.89999999999998</v>
      </c>
      <c r="L53" s="535">
        <v>253.6</v>
      </c>
      <c r="M53" s="535">
        <v>249.3</v>
      </c>
      <c r="N53" s="535">
        <v>237.5</v>
      </c>
      <c r="O53" s="535">
        <v>227.9</v>
      </c>
      <c r="P53" s="535">
        <v>232.1</v>
      </c>
      <c r="Q53" s="535">
        <v>242.9</v>
      </c>
      <c r="R53" s="535">
        <v>241.5</v>
      </c>
      <c r="S53" s="535">
        <v>246.4</v>
      </c>
      <c r="T53" s="535">
        <v>250</v>
      </c>
      <c r="U53" s="535">
        <v>252.8</v>
      </c>
      <c r="V53" s="535">
        <v>251.8</v>
      </c>
      <c r="W53" s="535">
        <v>271.39999999999998</v>
      </c>
      <c r="X53" s="535">
        <v>268.60000000000002</v>
      </c>
      <c r="Y53" s="535">
        <v>264.3</v>
      </c>
      <c r="Z53" s="535">
        <v>264.3</v>
      </c>
      <c r="AA53" s="535">
        <v>287.2</v>
      </c>
      <c r="AB53" s="535">
        <v>292.89999999999998</v>
      </c>
      <c r="AC53" s="535">
        <v>292.89999999999998</v>
      </c>
      <c r="AD53" s="535">
        <v>285</v>
      </c>
      <c r="AE53" s="535">
        <v>267.89999999999998</v>
      </c>
      <c r="AF53" s="535">
        <v>267.89999999999998</v>
      </c>
      <c r="AG53" s="535">
        <v>267.89999999999998</v>
      </c>
      <c r="AH53" s="535">
        <v>258.89999999999998</v>
      </c>
      <c r="AI53" s="535">
        <v>259.3</v>
      </c>
      <c r="AJ53" s="535">
        <v>257.10000000000002</v>
      </c>
      <c r="AK53" s="535">
        <v>250</v>
      </c>
      <c r="AL53" s="535">
        <v>250</v>
      </c>
      <c r="AM53" s="535">
        <v>250</v>
      </c>
      <c r="AN53" s="535">
        <v>250</v>
      </c>
      <c r="AO53" s="535">
        <v>250</v>
      </c>
      <c r="AP53" s="535">
        <v>250</v>
      </c>
      <c r="AQ53" s="535">
        <v>250</v>
      </c>
      <c r="AR53" s="535">
        <v>250</v>
      </c>
      <c r="AS53" s="535">
        <v>250</v>
      </c>
      <c r="AT53" s="535">
        <v>250</v>
      </c>
      <c r="AU53" s="535">
        <v>250</v>
      </c>
      <c r="AV53" s="535">
        <v>250</v>
      </c>
      <c r="AW53" s="535">
        <v>250</v>
      </c>
      <c r="AX53" s="535">
        <v>250</v>
      </c>
      <c r="AY53" s="535">
        <v>250</v>
      </c>
      <c r="AZ53" s="535">
        <v>250</v>
      </c>
      <c r="BA53" s="535">
        <v>250</v>
      </c>
      <c r="BB53" s="535">
        <v>250</v>
      </c>
      <c r="BC53" s="535">
        <v>250</v>
      </c>
      <c r="BD53" s="535">
        <v>272.89999999999998</v>
      </c>
      <c r="BE53" s="535">
        <v>283.89999999999998</v>
      </c>
      <c r="BF53" s="535">
        <v>285.7</v>
      </c>
      <c r="BG53" s="535">
        <v>285.7</v>
      </c>
      <c r="BH53" s="535">
        <v>285.7</v>
      </c>
      <c r="BI53" s="535">
        <v>285.7</v>
      </c>
      <c r="BJ53" s="535">
        <v>285.7</v>
      </c>
      <c r="BK53" s="535">
        <v>285.7</v>
      </c>
    </row>
    <row r="54" spans="1:63">
      <c r="A54" s="531" t="s">
        <v>3451</v>
      </c>
      <c r="B54" s="531" t="s">
        <v>685</v>
      </c>
      <c r="C54" s="532">
        <v>0.45162999999999998</v>
      </c>
      <c r="D54" s="535">
        <v>127.3</v>
      </c>
      <c r="E54" s="535">
        <v>131.30000000000001</v>
      </c>
      <c r="F54" s="535">
        <v>113.8</v>
      </c>
      <c r="G54" s="535">
        <v>110.4</v>
      </c>
      <c r="H54" s="535">
        <v>120.9</v>
      </c>
      <c r="I54" s="535">
        <v>122.7</v>
      </c>
      <c r="J54" s="535">
        <v>118.7</v>
      </c>
      <c r="K54" s="535">
        <v>119.8</v>
      </c>
      <c r="L54" s="535">
        <v>124.1</v>
      </c>
      <c r="M54" s="535">
        <v>126.5</v>
      </c>
      <c r="N54" s="535">
        <v>121.2</v>
      </c>
      <c r="O54" s="535">
        <v>117.3</v>
      </c>
      <c r="P54" s="535">
        <v>110.9</v>
      </c>
      <c r="Q54" s="535">
        <v>111</v>
      </c>
      <c r="R54" s="535">
        <v>118.2</v>
      </c>
      <c r="S54" s="535">
        <v>119.2</v>
      </c>
      <c r="T54" s="535">
        <v>123.1</v>
      </c>
      <c r="U54" s="535">
        <v>127.4</v>
      </c>
      <c r="V54" s="535">
        <v>119.4</v>
      </c>
      <c r="W54" s="535">
        <v>111.2</v>
      </c>
      <c r="X54" s="535">
        <v>107.5</v>
      </c>
      <c r="Y54" s="535">
        <v>107.7</v>
      </c>
      <c r="Z54" s="535">
        <v>112.8</v>
      </c>
      <c r="AA54" s="535">
        <v>118.1</v>
      </c>
      <c r="AB54" s="535">
        <v>122.3</v>
      </c>
      <c r="AC54" s="535">
        <v>117.3</v>
      </c>
      <c r="AD54" s="535">
        <v>113.8</v>
      </c>
      <c r="AE54" s="535">
        <v>107.2</v>
      </c>
      <c r="AF54" s="535">
        <v>109.4</v>
      </c>
      <c r="AG54" s="535">
        <v>111.6</v>
      </c>
      <c r="AH54" s="535">
        <v>107.1</v>
      </c>
      <c r="AI54" s="535">
        <v>105.6</v>
      </c>
      <c r="AJ54" s="535">
        <v>97.2</v>
      </c>
      <c r="AK54" s="535">
        <v>95.9</v>
      </c>
      <c r="AL54" s="535">
        <v>101.7</v>
      </c>
      <c r="AM54" s="535">
        <v>95.8</v>
      </c>
      <c r="AN54" s="535">
        <v>102.3</v>
      </c>
      <c r="AO54" s="535">
        <v>98.6</v>
      </c>
      <c r="AP54" s="535">
        <v>96.1</v>
      </c>
      <c r="AQ54" s="535">
        <v>92.1</v>
      </c>
      <c r="AR54" s="535">
        <v>96.5</v>
      </c>
      <c r="AS54" s="535">
        <v>96.9</v>
      </c>
      <c r="AT54" s="535">
        <v>95.5</v>
      </c>
      <c r="AU54" s="535">
        <v>94.8</v>
      </c>
      <c r="AV54" s="535">
        <v>95</v>
      </c>
      <c r="AW54" s="535">
        <v>94.7</v>
      </c>
      <c r="AX54" s="535">
        <v>102.7</v>
      </c>
      <c r="AY54" s="535">
        <v>102.2</v>
      </c>
      <c r="AZ54" s="535">
        <v>99.8</v>
      </c>
      <c r="BA54" s="535">
        <v>66.900000000000006</v>
      </c>
      <c r="BB54" s="535">
        <v>62.6</v>
      </c>
      <c r="BC54" s="535">
        <v>78.099999999999994</v>
      </c>
      <c r="BD54" s="535">
        <v>83.1</v>
      </c>
      <c r="BE54" s="535">
        <v>84.6</v>
      </c>
      <c r="BF54" s="535">
        <v>85.3</v>
      </c>
      <c r="BG54" s="535">
        <v>84.5</v>
      </c>
      <c r="BH54" s="535">
        <v>79</v>
      </c>
      <c r="BI54" s="535">
        <v>83.6</v>
      </c>
      <c r="BJ54" s="535">
        <v>98.1</v>
      </c>
      <c r="BK54" s="535">
        <v>91</v>
      </c>
    </row>
    <row r="55" spans="1:63">
      <c r="A55" s="531" t="s">
        <v>686</v>
      </c>
      <c r="B55" s="531" t="s">
        <v>687</v>
      </c>
      <c r="C55" s="532">
        <v>4.3060000000000001E-2</v>
      </c>
      <c r="D55" s="535">
        <v>153.9</v>
      </c>
      <c r="E55" s="535">
        <v>164.3</v>
      </c>
      <c r="F55" s="535">
        <v>164.3</v>
      </c>
      <c r="G55" s="535">
        <v>164.7</v>
      </c>
      <c r="H55" s="535">
        <v>164.3</v>
      </c>
      <c r="I55" s="535">
        <v>164.3</v>
      </c>
      <c r="J55" s="535">
        <v>164.3</v>
      </c>
      <c r="K55" s="535">
        <v>164.3</v>
      </c>
      <c r="L55" s="535">
        <v>164.3</v>
      </c>
      <c r="M55" s="535">
        <v>163.80000000000001</v>
      </c>
      <c r="N55" s="535">
        <v>160.80000000000001</v>
      </c>
      <c r="O55" s="535">
        <v>158.30000000000001</v>
      </c>
      <c r="P55" s="535">
        <v>161.5</v>
      </c>
      <c r="Q55" s="535">
        <v>167.8</v>
      </c>
      <c r="R55" s="535">
        <v>167</v>
      </c>
      <c r="S55" s="535">
        <v>166.8</v>
      </c>
      <c r="T55" s="535">
        <v>167.8</v>
      </c>
      <c r="U55" s="535">
        <v>167.2</v>
      </c>
      <c r="V55" s="535">
        <v>163.19999999999999</v>
      </c>
      <c r="W55" s="535">
        <v>160</v>
      </c>
      <c r="X55" s="535">
        <v>164</v>
      </c>
      <c r="Y55" s="535">
        <v>165</v>
      </c>
      <c r="Z55" s="535">
        <v>161.30000000000001</v>
      </c>
      <c r="AA55" s="535">
        <v>165.8</v>
      </c>
      <c r="AB55" s="535">
        <v>167.8</v>
      </c>
      <c r="AC55" s="535">
        <v>167.8</v>
      </c>
      <c r="AD55" s="535">
        <v>163.1</v>
      </c>
      <c r="AE55" s="535">
        <v>157.19999999999999</v>
      </c>
      <c r="AF55" s="535">
        <v>156.5</v>
      </c>
      <c r="AG55" s="535">
        <v>155.80000000000001</v>
      </c>
      <c r="AH55" s="535">
        <v>155.1</v>
      </c>
      <c r="AI55" s="535">
        <v>152.4</v>
      </c>
      <c r="AJ55" s="535">
        <v>153</v>
      </c>
      <c r="AK55" s="535">
        <v>153</v>
      </c>
      <c r="AL55" s="535">
        <v>153.30000000000001</v>
      </c>
      <c r="AM55" s="535">
        <v>153</v>
      </c>
      <c r="AN55" s="535">
        <v>153</v>
      </c>
      <c r="AO55" s="535">
        <v>153</v>
      </c>
      <c r="AP55" s="535">
        <v>153</v>
      </c>
      <c r="AQ55" s="535">
        <v>153</v>
      </c>
      <c r="AR55" s="535">
        <v>154.1</v>
      </c>
      <c r="AS55" s="535">
        <v>154.4</v>
      </c>
      <c r="AT55" s="535">
        <v>154.4</v>
      </c>
      <c r="AU55" s="535">
        <v>154.4</v>
      </c>
      <c r="AV55" s="535">
        <v>152.9</v>
      </c>
      <c r="AW55" s="535">
        <v>153.4</v>
      </c>
      <c r="AX55" s="535">
        <v>154.4</v>
      </c>
      <c r="AY55" s="535">
        <v>154.4</v>
      </c>
      <c r="AZ55" s="535">
        <v>154.4</v>
      </c>
      <c r="BA55" s="535">
        <v>154.4</v>
      </c>
      <c r="BB55" s="535">
        <v>154.4</v>
      </c>
      <c r="BC55" s="535">
        <v>154.4</v>
      </c>
      <c r="BD55" s="535">
        <v>154.4</v>
      </c>
      <c r="BE55" s="535">
        <v>154.4</v>
      </c>
      <c r="BF55" s="535">
        <v>154.4</v>
      </c>
      <c r="BG55" s="535">
        <v>154.4</v>
      </c>
      <c r="BH55" s="535">
        <v>154.4</v>
      </c>
      <c r="BI55" s="535">
        <v>154.4</v>
      </c>
      <c r="BJ55" s="535">
        <v>154.4</v>
      </c>
      <c r="BK55" s="535">
        <v>154.4</v>
      </c>
    </row>
    <row r="56" spans="1:63">
      <c r="A56" s="531" t="s">
        <v>3452</v>
      </c>
      <c r="B56" s="531" t="s">
        <v>689</v>
      </c>
      <c r="C56" s="532">
        <v>0.66232999999999997</v>
      </c>
      <c r="D56" s="535">
        <v>215.8</v>
      </c>
      <c r="E56" s="535">
        <v>214.8</v>
      </c>
      <c r="F56" s="535">
        <v>215.8</v>
      </c>
      <c r="G56" s="535">
        <v>215</v>
      </c>
      <c r="H56" s="535">
        <v>214.1</v>
      </c>
      <c r="I56" s="535">
        <v>211.3</v>
      </c>
      <c r="J56" s="535">
        <v>204</v>
      </c>
      <c r="K56" s="535">
        <v>204.7</v>
      </c>
      <c r="L56" s="535">
        <v>203.9</v>
      </c>
      <c r="M56" s="535">
        <v>204.2</v>
      </c>
      <c r="N56" s="535">
        <v>202.3</v>
      </c>
      <c r="O56" s="535">
        <v>199</v>
      </c>
      <c r="P56" s="535">
        <v>194.9</v>
      </c>
      <c r="Q56" s="535">
        <v>189</v>
      </c>
      <c r="R56" s="535">
        <v>187</v>
      </c>
      <c r="S56" s="535">
        <v>180.5</v>
      </c>
      <c r="T56" s="535">
        <v>182.4</v>
      </c>
      <c r="U56" s="535">
        <v>190.8</v>
      </c>
      <c r="V56" s="535">
        <v>190.5</v>
      </c>
      <c r="W56" s="535">
        <v>189.6</v>
      </c>
      <c r="X56" s="535">
        <v>191.4</v>
      </c>
      <c r="Y56" s="535">
        <v>186.4</v>
      </c>
      <c r="Z56" s="535">
        <v>184.9</v>
      </c>
      <c r="AA56" s="535">
        <v>189.9</v>
      </c>
      <c r="AB56" s="535">
        <v>191.8</v>
      </c>
      <c r="AC56" s="535">
        <v>192.1</v>
      </c>
      <c r="AD56" s="535">
        <v>186.4</v>
      </c>
      <c r="AE56" s="535">
        <v>186.4</v>
      </c>
      <c r="AF56" s="535">
        <v>195</v>
      </c>
      <c r="AG56" s="535">
        <v>193.3</v>
      </c>
      <c r="AH56" s="535">
        <v>191.9</v>
      </c>
      <c r="AI56" s="535">
        <v>191</v>
      </c>
      <c r="AJ56" s="535">
        <v>194.5</v>
      </c>
      <c r="AK56" s="535">
        <v>194.3</v>
      </c>
      <c r="AL56" s="535">
        <v>195.9</v>
      </c>
      <c r="AM56" s="535">
        <v>193.3</v>
      </c>
      <c r="AN56" s="535">
        <v>195.3</v>
      </c>
      <c r="AO56" s="535">
        <v>196.8</v>
      </c>
      <c r="AP56" s="535">
        <v>200.3</v>
      </c>
      <c r="AQ56" s="535">
        <v>196.7</v>
      </c>
      <c r="AR56" s="535">
        <v>203.1</v>
      </c>
      <c r="AS56" s="535">
        <v>207.5</v>
      </c>
      <c r="AT56" s="535">
        <v>205.9</v>
      </c>
      <c r="AU56" s="535">
        <v>202</v>
      </c>
      <c r="AV56" s="535">
        <v>200.9</v>
      </c>
      <c r="AW56" s="535">
        <v>202.8</v>
      </c>
      <c r="AX56" s="535">
        <v>206.6</v>
      </c>
      <c r="AY56" s="535">
        <v>208.6</v>
      </c>
      <c r="AZ56" s="535">
        <v>210.8</v>
      </c>
      <c r="BA56" s="535">
        <v>212.6</v>
      </c>
      <c r="BB56" s="535">
        <v>202.5</v>
      </c>
      <c r="BC56" s="535">
        <v>198.9</v>
      </c>
      <c r="BD56" s="535">
        <v>192</v>
      </c>
      <c r="BE56" s="535">
        <v>195.3</v>
      </c>
      <c r="BF56" s="535">
        <v>196.6</v>
      </c>
      <c r="BG56" s="535">
        <v>188.9</v>
      </c>
      <c r="BH56" s="535">
        <v>187</v>
      </c>
      <c r="BI56" s="535">
        <v>186.9</v>
      </c>
      <c r="BJ56" s="535">
        <v>185.4</v>
      </c>
      <c r="BK56" s="535">
        <v>185.2</v>
      </c>
    </row>
    <row r="57" spans="1:63">
      <c r="A57" s="531" t="s">
        <v>3453</v>
      </c>
      <c r="B57" s="531" t="s">
        <v>691</v>
      </c>
      <c r="C57" s="532">
        <v>2.2919999999999999E-2</v>
      </c>
      <c r="D57" s="535">
        <v>538.9</v>
      </c>
      <c r="E57" s="535">
        <v>557.1</v>
      </c>
      <c r="F57" s="535">
        <v>590.70000000000005</v>
      </c>
      <c r="G57" s="535">
        <v>624.70000000000005</v>
      </c>
      <c r="H57" s="535">
        <v>616.1</v>
      </c>
      <c r="I57" s="535">
        <v>593</v>
      </c>
      <c r="J57" s="535">
        <v>574.6</v>
      </c>
      <c r="K57" s="535">
        <v>571.4</v>
      </c>
      <c r="L57" s="535">
        <v>529.29999999999995</v>
      </c>
      <c r="M57" s="535">
        <v>511.1</v>
      </c>
      <c r="N57" s="535">
        <v>433.3</v>
      </c>
      <c r="O57" s="535">
        <v>420</v>
      </c>
      <c r="P57" s="535">
        <v>407.7</v>
      </c>
      <c r="Q57" s="535">
        <v>375.1</v>
      </c>
      <c r="R57" s="535">
        <v>360.7</v>
      </c>
      <c r="S57" s="535">
        <v>339.3</v>
      </c>
      <c r="T57" s="535">
        <v>357.8</v>
      </c>
      <c r="U57" s="535">
        <v>321.10000000000002</v>
      </c>
      <c r="V57" s="535">
        <v>271.60000000000002</v>
      </c>
      <c r="W57" s="535">
        <v>226.2</v>
      </c>
      <c r="X57" s="535">
        <v>217.1</v>
      </c>
      <c r="Y57" s="535">
        <v>211.1</v>
      </c>
      <c r="Z57" s="535">
        <v>193.8</v>
      </c>
      <c r="AA57" s="535">
        <v>215.9</v>
      </c>
      <c r="AB57" s="535">
        <v>205</v>
      </c>
      <c r="AC57" s="535">
        <v>196.9</v>
      </c>
      <c r="AD57" s="535">
        <v>203.5</v>
      </c>
      <c r="AE57" s="535">
        <v>247.3</v>
      </c>
      <c r="AF57" s="535">
        <v>251.5</v>
      </c>
      <c r="AG57" s="535">
        <v>239.1</v>
      </c>
      <c r="AH57" s="535">
        <v>232.5</v>
      </c>
      <c r="AI57" s="535">
        <v>242.1</v>
      </c>
      <c r="AJ57" s="535">
        <v>258.2</v>
      </c>
      <c r="AK57" s="535">
        <v>275.39999999999998</v>
      </c>
      <c r="AL57" s="535">
        <v>270.8</v>
      </c>
      <c r="AM57" s="535">
        <v>244.5</v>
      </c>
      <c r="AN57" s="535">
        <v>233</v>
      </c>
      <c r="AO57" s="535">
        <v>231.3</v>
      </c>
      <c r="AP57" s="535">
        <v>228.2</v>
      </c>
      <c r="AQ57" s="535">
        <v>227.1</v>
      </c>
      <c r="AR57" s="535">
        <v>223.4</v>
      </c>
      <c r="AS57" s="535">
        <v>229.4</v>
      </c>
      <c r="AT57" s="535">
        <v>228.4</v>
      </c>
      <c r="AU57" s="535">
        <v>213.7</v>
      </c>
      <c r="AV57" s="535">
        <v>204</v>
      </c>
      <c r="AW57" s="535">
        <v>199.8</v>
      </c>
      <c r="AX57" s="535">
        <v>242.6</v>
      </c>
      <c r="AY57" s="535">
        <v>242.6</v>
      </c>
      <c r="AZ57" s="535">
        <v>250.6</v>
      </c>
      <c r="BA57" s="535">
        <v>249.7</v>
      </c>
      <c r="BB57" s="535">
        <v>206</v>
      </c>
      <c r="BC57" s="535">
        <v>212.1</v>
      </c>
      <c r="BD57" s="535">
        <v>203.4</v>
      </c>
      <c r="BE57" s="535">
        <v>199</v>
      </c>
      <c r="BF57" s="535">
        <v>196.1</v>
      </c>
      <c r="BG57" s="535">
        <v>196.4</v>
      </c>
      <c r="BH57" s="535">
        <v>188.9</v>
      </c>
      <c r="BI57" s="535">
        <v>186.9</v>
      </c>
      <c r="BJ57" s="535">
        <v>174.5</v>
      </c>
      <c r="BK57" s="535">
        <v>180.6</v>
      </c>
    </row>
    <row r="58" spans="1:63">
      <c r="A58" s="531" t="s">
        <v>2287</v>
      </c>
      <c r="B58" s="531" t="s">
        <v>693</v>
      </c>
      <c r="C58" s="532">
        <v>0.18865999999999999</v>
      </c>
      <c r="D58" s="535">
        <v>286.39999999999998</v>
      </c>
      <c r="E58" s="535">
        <v>290</v>
      </c>
      <c r="F58" s="535">
        <v>274.60000000000002</v>
      </c>
      <c r="G58" s="535">
        <v>258.89999999999998</v>
      </c>
      <c r="H58" s="535">
        <v>260.5</v>
      </c>
      <c r="I58" s="535">
        <v>263.10000000000002</v>
      </c>
      <c r="J58" s="535">
        <v>249.6</v>
      </c>
      <c r="K58" s="535">
        <v>246.8</v>
      </c>
      <c r="L58" s="535">
        <v>248.7</v>
      </c>
      <c r="M58" s="535">
        <v>255.9</v>
      </c>
      <c r="N58" s="535">
        <v>258</v>
      </c>
      <c r="O58" s="535">
        <v>256.89999999999998</v>
      </c>
      <c r="P58" s="535">
        <v>252.6</v>
      </c>
      <c r="Q58" s="535">
        <v>250.5</v>
      </c>
      <c r="R58" s="535">
        <v>251.4</v>
      </c>
      <c r="S58" s="535">
        <v>246.2</v>
      </c>
      <c r="T58" s="535">
        <v>236.6</v>
      </c>
      <c r="U58" s="535">
        <v>239</v>
      </c>
      <c r="V58" s="535">
        <v>242.8</v>
      </c>
      <c r="W58" s="535">
        <v>243.6</v>
      </c>
      <c r="X58" s="535">
        <v>255.9</v>
      </c>
      <c r="Y58" s="535">
        <v>254.1</v>
      </c>
      <c r="Z58" s="535">
        <v>255.5</v>
      </c>
      <c r="AA58" s="535">
        <v>258.60000000000002</v>
      </c>
      <c r="AB58" s="535">
        <v>259.39999999999998</v>
      </c>
      <c r="AC58" s="535">
        <v>259.7</v>
      </c>
      <c r="AD58" s="535">
        <v>247.4</v>
      </c>
      <c r="AE58" s="535">
        <v>234.8</v>
      </c>
      <c r="AF58" s="535">
        <v>234.8</v>
      </c>
      <c r="AG58" s="535">
        <v>237.3</v>
      </c>
      <c r="AH58" s="535">
        <v>242.1</v>
      </c>
      <c r="AI58" s="535">
        <v>246.2</v>
      </c>
      <c r="AJ58" s="535">
        <v>257.8</v>
      </c>
      <c r="AK58" s="535">
        <v>260.39999999999998</v>
      </c>
      <c r="AL58" s="535">
        <v>265.8</v>
      </c>
      <c r="AM58" s="535">
        <v>260.2</v>
      </c>
      <c r="AN58" s="535">
        <v>260.89999999999998</v>
      </c>
      <c r="AO58" s="535">
        <v>273.3</v>
      </c>
      <c r="AP58" s="535">
        <v>273.7</v>
      </c>
      <c r="AQ58" s="535">
        <v>269</v>
      </c>
      <c r="AR58" s="535">
        <v>275.2</v>
      </c>
      <c r="AS58" s="535">
        <v>285.2</v>
      </c>
      <c r="AT58" s="535">
        <v>290.10000000000002</v>
      </c>
      <c r="AU58" s="535">
        <v>288.5</v>
      </c>
      <c r="AV58" s="535">
        <v>291.39999999999998</v>
      </c>
      <c r="AW58" s="535">
        <v>300.7</v>
      </c>
      <c r="AX58" s="535">
        <v>313.60000000000002</v>
      </c>
      <c r="AY58" s="535">
        <v>318.60000000000002</v>
      </c>
      <c r="AZ58" s="535">
        <v>316.5</v>
      </c>
      <c r="BA58" s="535">
        <v>309.5</v>
      </c>
      <c r="BB58" s="535">
        <v>273.7</v>
      </c>
      <c r="BC58" s="535">
        <v>262.60000000000002</v>
      </c>
      <c r="BD58" s="535">
        <v>231.3</v>
      </c>
      <c r="BE58" s="535">
        <v>222</v>
      </c>
      <c r="BF58" s="535">
        <v>220.9</v>
      </c>
      <c r="BG58" s="535">
        <v>219.3</v>
      </c>
      <c r="BH58" s="535">
        <v>227.1</v>
      </c>
      <c r="BI58" s="535">
        <v>228.4</v>
      </c>
      <c r="BJ58" s="535">
        <v>226.8</v>
      </c>
      <c r="BK58" s="535">
        <v>227.8</v>
      </c>
    </row>
    <row r="59" spans="1:63">
      <c r="A59" s="531" t="s">
        <v>694</v>
      </c>
      <c r="B59" s="531" t="s">
        <v>695</v>
      </c>
      <c r="C59" s="532">
        <v>7.6499999999999999E-2</v>
      </c>
      <c r="D59" s="535">
        <v>178.9</v>
      </c>
      <c r="E59" s="535">
        <v>171.1</v>
      </c>
      <c r="F59" s="535">
        <v>172.8</v>
      </c>
      <c r="G59" s="535">
        <v>169.7</v>
      </c>
      <c r="H59" s="535">
        <v>161.9</v>
      </c>
      <c r="I59" s="535">
        <v>148.19999999999999</v>
      </c>
      <c r="J59" s="535">
        <v>143.9</v>
      </c>
      <c r="K59" s="535">
        <v>139.6</v>
      </c>
      <c r="L59" s="535">
        <v>128.9</v>
      </c>
      <c r="M59" s="535">
        <v>124.6</v>
      </c>
      <c r="N59" s="535">
        <v>123</v>
      </c>
      <c r="O59" s="535">
        <v>121.7</v>
      </c>
      <c r="P59" s="535">
        <v>118.1</v>
      </c>
      <c r="Q59" s="535">
        <v>116.8</v>
      </c>
      <c r="R59" s="535">
        <v>118.8</v>
      </c>
      <c r="S59" s="535">
        <v>97.5</v>
      </c>
      <c r="T59" s="535">
        <v>95.7</v>
      </c>
      <c r="U59" s="535">
        <v>111.1</v>
      </c>
      <c r="V59" s="535">
        <v>114.6</v>
      </c>
      <c r="W59" s="535">
        <v>118.3</v>
      </c>
      <c r="X59" s="535">
        <v>122</v>
      </c>
      <c r="Y59" s="535">
        <v>123.5</v>
      </c>
      <c r="Z59" s="535">
        <v>127.5</v>
      </c>
      <c r="AA59" s="535">
        <v>126.1</v>
      </c>
      <c r="AB59" s="535">
        <v>127</v>
      </c>
      <c r="AC59" s="535">
        <v>131.80000000000001</v>
      </c>
      <c r="AD59" s="535">
        <v>137.6</v>
      </c>
      <c r="AE59" s="535">
        <v>144.80000000000001</v>
      </c>
      <c r="AF59" s="535">
        <v>168.1</v>
      </c>
      <c r="AG59" s="535">
        <v>167.8</v>
      </c>
      <c r="AH59" s="535">
        <v>164.6</v>
      </c>
      <c r="AI59" s="535">
        <v>171.2</v>
      </c>
      <c r="AJ59" s="535">
        <v>176.8</v>
      </c>
      <c r="AK59" s="535">
        <v>182.1</v>
      </c>
      <c r="AL59" s="535">
        <v>184.3</v>
      </c>
      <c r="AM59" s="535">
        <v>185.5</v>
      </c>
      <c r="AN59" s="535">
        <v>195.9</v>
      </c>
      <c r="AO59" s="535">
        <v>206.8</v>
      </c>
      <c r="AP59" s="535">
        <v>226.3</v>
      </c>
      <c r="AQ59" s="535">
        <v>220.1</v>
      </c>
      <c r="AR59" s="535">
        <v>231</v>
      </c>
      <c r="AS59" s="535">
        <v>228.2</v>
      </c>
      <c r="AT59" s="535">
        <v>227.8</v>
      </c>
      <c r="AU59" s="535">
        <v>226.7</v>
      </c>
      <c r="AV59" s="535">
        <v>232.4</v>
      </c>
      <c r="AW59" s="535">
        <v>231.8</v>
      </c>
      <c r="AX59" s="535">
        <v>233.9</v>
      </c>
      <c r="AY59" s="535">
        <v>236.6</v>
      </c>
      <c r="AZ59" s="535">
        <v>236.3</v>
      </c>
      <c r="BA59" s="535">
        <v>232.7</v>
      </c>
      <c r="BB59" s="535">
        <v>227.5</v>
      </c>
      <c r="BC59" s="535">
        <v>221.8</v>
      </c>
      <c r="BD59" s="535">
        <v>225.5</v>
      </c>
      <c r="BE59" s="535">
        <v>230.1</v>
      </c>
      <c r="BF59" s="535">
        <v>229.3</v>
      </c>
      <c r="BG59" s="535">
        <v>223.4</v>
      </c>
      <c r="BH59" s="535">
        <v>229.1</v>
      </c>
      <c r="BI59" s="535">
        <v>230.4</v>
      </c>
      <c r="BJ59" s="535">
        <v>229.8</v>
      </c>
      <c r="BK59" s="535">
        <v>226.8</v>
      </c>
    </row>
    <row r="60" spans="1:63">
      <c r="A60" s="531" t="s">
        <v>3454</v>
      </c>
      <c r="B60" s="531" t="s">
        <v>697</v>
      </c>
      <c r="C60" s="532">
        <v>2.494E-2</v>
      </c>
      <c r="D60" s="535">
        <v>215.3</v>
      </c>
      <c r="E60" s="535">
        <v>237.2</v>
      </c>
      <c r="F60" s="535">
        <v>242.3</v>
      </c>
      <c r="G60" s="535">
        <v>262.10000000000002</v>
      </c>
      <c r="H60" s="535">
        <v>258.10000000000002</v>
      </c>
      <c r="I60" s="535">
        <v>228.1</v>
      </c>
      <c r="J60" s="535">
        <v>222.3</v>
      </c>
      <c r="K60" s="535">
        <v>207.8</v>
      </c>
      <c r="L60" s="535">
        <v>213.1</v>
      </c>
      <c r="M60" s="535">
        <v>214.2</v>
      </c>
      <c r="N60" s="535">
        <v>206.8</v>
      </c>
      <c r="O60" s="535">
        <v>198</v>
      </c>
      <c r="P60" s="535">
        <v>195.6</v>
      </c>
      <c r="Q60" s="535">
        <v>186.4</v>
      </c>
      <c r="R60" s="535">
        <v>191.4</v>
      </c>
      <c r="S60" s="535">
        <v>183.6</v>
      </c>
      <c r="T60" s="535">
        <v>175.2</v>
      </c>
      <c r="U60" s="535">
        <v>180.5</v>
      </c>
      <c r="V60" s="535">
        <v>174.5</v>
      </c>
      <c r="W60" s="535">
        <v>182.4</v>
      </c>
      <c r="X60" s="535">
        <v>176.3</v>
      </c>
      <c r="Y60" s="535">
        <v>166.9</v>
      </c>
      <c r="Z60" s="535">
        <v>166</v>
      </c>
      <c r="AA60" s="535">
        <v>171.9</v>
      </c>
      <c r="AB60" s="535">
        <v>196.4</v>
      </c>
      <c r="AC60" s="535">
        <v>206.8</v>
      </c>
      <c r="AD60" s="535">
        <v>202.8</v>
      </c>
      <c r="AE60" s="535">
        <v>200.4</v>
      </c>
      <c r="AF60" s="535">
        <v>207.3</v>
      </c>
      <c r="AG60" s="535">
        <v>205.3</v>
      </c>
      <c r="AH60" s="535">
        <v>205.4</v>
      </c>
      <c r="AI60" s="535">
        <v>201.8</v>
      </c>
      <c r="AJ60" s="535">
        <v>195.3</v>
      </c>
      <c r="AK60" s="535">
        <v>190.7</v>
      </c>
      <c r="AL60" s="535">
        <v>192.8</v>
      </c>
      <c r="AM60" s="535">
        <v>190.8</v>
      </c>
      <c r="AN60" s="535">
        <v>185.4</v>
      </c>
      <c r="AO60" s="535">
        <v>181.1</v>
      </c>
      <c r="AP60" s="535">
        <v>171</v>
      </c>
      <c r="AQ60" s="535">
        <v>170.3</v>
      </c>
      <c r="AR60" s="535">
        <v>166.4</v>
      </c>
      <c r="AS60" s="535">
        <v>154.80000000000001</v>
      </c>
      <c r="AT60" s="535">
        <v>155.5</v>
      </c>
      <c r="AU60" s="535">
        <v>166.5</v>
      </c>
      <c r="AV60" s="535">
        <v>151.80000000000001</v>
      </c>
      <c r="AW60" s="535">
        <v>150.4</v>
      </c>
      <c r="AX60" s="535">
        <v>142.69999999999999</v>
      </c>
      <c r="AY60" s="535">
        <v>138.30000000000001</v>
      </c>
      <c r="AZ60" s="535">
        <v>146.80000000000001</v>
      </c>
      <c r="BA60" s="535">
        <v>145.80000000000001</v>
      </c>
      <c r="BB60" s="535">
        <v>139.69999999999999</v>
      </c>
      <c r="BC60" s="535">
        <v>136.19999999999999</v>
      </c>
      <c r="BD60" s="535">
        <v>136.19999999999999</v>
      </c>
      <c r="BE60" s="535">
        <v>137.80000000000001</v>
      </c>
      <c r="BF60" s="535">
        <v>140.69999999999999</v>
      </c>
      <c r="BG60" s="535">
        <v>136.19999999999999</v>
      </c>
      <c r="BH60" s="535">
        <v>132.1</v>
      </c>
      <c r="BI60" s="535">
        <v>134.5</v>
      </c>
      <c r="BJ60" s="535">
        <v>122.2</v>
      </c>
      <c r="BK60" s="535">
        <v>121.6</v>
      </c>
    </row>
    <row r="61" spans="1:63">
      <c r="A61" s="531" t="s">
        <v>3455</v>
      </c>
      <c r="B61" s="531" t="s">
        <v>699</v>
      </c>
      <c r="C61" s="532">
        <v>2.9909999999999999E-2</v>
      </c>
      <c r="D61" s="535">
        <v>209</v>
      </c>
      <c r="E61" s="535">
        <v>212.7</v>
      </c>
      <c r="F61" s="535">
        <v>212.9</v>
      </c>
      <c r="G61" s="535">
        <v>217.5</v>
      </c>
      <c r="H61" s="535">
        <v>218.2</v>
      </c>
      <c r="I61" s="535">
        <v>213.5</v>
      </c>
      <c r="J61" s="535">
        <v>206.7</v>
      </c>
      <c r="K61" s="535">
        <v>208.7</v>
      </c>
      <c r="L61" s="535">
        <v>208.3</v>
      </c>
      <c r="M61" s="535">
        <v>208.2</v>
      </c>
      <c r="N61" s="535">
        <v>212.3</v>
      </c>
      <c r="O61" s="535">
        <v>208.8</v>
      </c>
      <c r="P61" s="535">
        <v>189</v>
      </c>
      <c r="Q61" s="535">
        <v>169.5</v>
      </c>
      <c r="R61" s="535">
        <v>157.30000000000001</v>
      </c>
      <c r="S61" s="535">
        <v>147.19999999999999</v>
      </c>
      <c r="T61" s="535">
        <v>151.69999999999999</v>
      </c>
      <c r="U61" s="535">
        <v>154.80000000000001</v>
      </c>
      <c r="V61" s="535">
        <v>148.9</v>
      </c>
      <c r="W61" s="535">
        <v>147.9</v>
      </c>
      <c r="X61" s="535">
        <v>146.30000000000001</v>
      </c>
      <c r="Y61" s="535">
        <v>144.6</v>
      </c>
      <c r="Z61" s="535">
        <v>142.5</v>
      </c>
      <c r="AA61" s="535">
        <v>142</v>
      </c>
      <c r="AB61" s="535">
        <v>142.9</v>
      </c>
      <c r="AC61" s="535">
        <v>144.30000000000001</v>
      </c>
      <c r="AD61" s="535">
        <v>139.1</v>
      </c>
      <c r="AE61" s="535">
        <v>139.5</v>
      </c>
      <c r="AF61" s="535">
        <v>140.69999999999999</v>
      </c>
      <c r="AG61" s="535">
        <v>137.4</v>
      </c>
      <c r="AH61" s="535">
        <v>134.80000000000001</v>
      </c>
      <c r="AI61" s="535">
        <v>137.9</v>
      </c>
      <c r="AJ61" s="535">
        <v>144.4</v>
      </c>
      <c r="AK61" s="535">
        <v>151.6</v>
      </c>
      <c r="AL61" s="535">
        <v>153.80000000000001</v>
      </c>
      <c r="AM61" s="535">
        <v>153</v>
      </c>
      <c r="AN61" s="535">
        <v>153.5</v>
      </c>
      <c r="AO61" s="535">
        <v>169.9</v>
      </c>
      <c r="AP61" s="535">
        <v>165.5</v>
      </c>
      <c r="AQ61" s="535">
        <v>165.8</v>
      </c>
      <c r="AR61" s="535">
        <v>168.9</v>
      </c>
      <c r="AS61" s="535">
        <v>171.5</v>
      </c>
      <c r="AT61" s="535">
        <v>186.4</v>
      </c>
      <c r="AU61" s="535">
        <v>161.1</v>
      </c>
      <c r="AV61" s="535">
        <v>166</v>
      </c>
      <c r="AW61" s="535">
        <v>162.69999999999999</v>
      </c>
      <c r="AX61" s="535">
        <v>165.8</v>
      </c>
      <c r="AY61" s="535">
        <v>182.5</v>
      </c>
      <c r="AZ61" s="535">
        <v>200</v>
      </c>
      <c r="BA61" s="535">
        <v>227.9</v>
      </c>
      <c r="BB61" s="535">
        <v>270.39999999999998</v>
      </c>
      <c r="BC61" s="535">
        <v>300.5</v>
      </c>
      <c r="BD61" s="535">
        <v>304.10000000000002</v>
      </c>
      <c r="BE61" s="535">
        <v>364.2</v>
      </c>
      <c r="BF61" s="535">
        <v>382.3</v>
      </c>
      <c r="BG61" s="535">
        <v>344.3</v>
      </c>
      <c r="BH61" s="535">
        <v>338.3</v>
      </c>
      <c r="BI61" s="535">
        <v>343</v>
      </c>
      <c r="BJ61" s="535">
        <v>329.5</v>
      </c>
      <c r="BK61" s="535">
        <v>332.5</v>
      </c>
    </row>
    <row r="62" spans="1:63">
      <c r="A62" s="531" t="s">
        <v>3456</v>
      </c>
      <c r="B62" s="531" t="s">
        <v>701</v>
      </c>
      <c r="C62" s="532">
        <v>0.13381000000000001</v>
      </c>
      <c r="D62" s="535">
        <v>223.7</v>
      </c>
      <c r="E62" s="535">
        <v>215.3</v>
      </c>
      <c r="F62" s="535">
        <v>216.1</v>
      </c>
      <c r="G62" s="535">
        <v>211.4</v>
      </c>
      <c r="H62" s="535">
        <v>213</v>
      </c>
      <c r="I62" s="535">
        <v>213.3</v>
      </c>
      <c r="J62" s="535">
        <v>208.8</v>
      </c>
      <c r="K62" s="535">
        <v>218.6</v>
      </c>
      <c r="L62" s="535">
        <v>198</v>
      </c>
      <c r="M62" s="535">
        <v>189.9</v>
      </c>
      <c r="N62" s="535">
        <v>182.7</v>
      </c>
      <c r="O62" s="535">
        <v>175.5</v>
      </c>
      <c r="P62" s="535">
        <v>176.2</v>
      </c>
      <c r="Q62" s="535">
        <v>172.8</v>
      </c>
      <c r="R62" s="535">
        <v>167.9</v>
      </c>
      <c r="S62" s="535">
        <v>166.9</v>
      </c>
      <c r="T62" s="535">
        <v>165</v>
      </c>
      <c r="U62" s="535">
        <v>170.6</v>
      </c>
      <c r="V62" s="535">
        <v>155.5</v>
      </c>
      <c r="W62" s="535">
        <v>144.6</v>
      </c>
      <c r="X62" s="535">
        <v>139</v>
      </c>
      <c r="Y62" s="535">
        <v>122.4</v>
      </c>
      <c r="Z62" s="535">
        <v>111.7</v>
      </c>
      <c r="AA62" s="535">
        <v>125.9</v>
      </c>
      <c r="AB62" s="535">
        <v>138.4</v>
      </c>
      <c r="AC62" s="535">
        <v>138.1</v>
      </c>
      <c r="AD62" s="535">
        <v>140.19999999999999</v>
      </c>
      <c r="AE62" s="535">
        <v>142.80000000000001</v>
      </c>
      <c r="AF62" s="535">
        <v>168.5</v>
      </c>
      <c r="AG62" s="535">
        <v>158.69999999999999</v>
      </c>
      <c r="AH62" s="535">
        <v>158</v>
      </c>
      <c r="AI62" s="535">
        <v>144.6</v>
      </c>
      <c r="AJ62" s="535">
        <v>127.5</v>
      </c>
      <c r="AK62" s="535">
        <v>120.5</v>
      </c>
      <c r="AL62" s="535">
        <v>117.2</v>
      </c>
      <c r="AM62" s="535">
        <v>119.5</v>
      </c>
      <c r="AN62" s="535">
        <v>125.5</v>
      </c>
      <c r="AO62" s="535">
        <v>125.7</v>
      </c>
      <c r="AP62" s="535">
        <v>128.1</v>
      </c>
      <c r="AQ62" s="535">
        <v>129.80000000000001</v>
      </c>
      <c r="AR62" s="535">
        <v>148.80000000000001</v>
      </c>
      <c r="AS62" s="535">
        <v>160</v>
      </c>
      <c r="AT62" s="535">
        <v>151.80000000000001</v>
      </c>
      <c r="AU62" s="535">
        <v>142</v>
      </c>
      <c r="AV62" s="535">
        <v>139.6</v>
      </c>
      <c r="AW62" s="535">
        <v>138</v>
      </c>
      <c r="AX62" s="535">
        <v>129.69999999999999</v>
      </c>
      <c r="AY62" s="535">
        <v>127.6</v>
      </c>
      <c r="AZ62" s="535">
        <v>137.5</v>
      </c>
      <c r="BA62" s="535">
        <v>146.5</v>
      </c>
      <c r="BB62" s="535">
        <v>150.1</v>
      </c>
      <c r="BC62" s="535">
        <v>146.1</v>
      </c>
      <c r="BD62" s="535">
        <v>159</v>
      </c>
      <c r="BE62" s="535">
        <v>172</v>
      </c>
      <c r="BF62" s="535">
        <v>170.9</v>
      </c>
      <c r="BG62" s="535">
        <v>158.1</v>
      </c>
      <c r="BH62" s="535">
        <v>140.30000000000001</v>
      </c>
      <c r="BI62" s="535">
        <v>138.69999999999999</v>
      </c>
      <c r="BJ62" s="535">
        <v>139.80000000000001</v>
      </c>
      <c r="BK62" s="535">
        <v>131.1</v>
      </c>
    </row>
    <row r="63" spans="1:63">
      <c r="A63" s="531" t="s">
        <v>2289</v>
      </c>
      <c r="B63" s="531" t="s">
        <v>703</v>
      </c>
      <c r="C63" s="532">
        <v>0.10288</v>
      </c>
      <c r="D63" s="535">
        <v>107.6</v>
      </c>
      <c r="E63" s="535">
        <v>101.2</v>
      </c>
      <c r="F63" s="535">
        <v>123</v>
      </c>
      <c r="G63" s="535">
        <v>133.9</v>
      </c>
      <c r="H63" s="535">
        <v>132.9</v>
      </c>
      <c r="I63" s="535">
        <v>139.5</v>
      </c>
      <c r="J63" s="535">
        <v>139.9</v>
      </c>
      <c r="K63" s="535">
        <v>151</v>
      </c>
      <c r="L63" s="535">
        <v>185.1</v>
      </c>
      <c r="M63" s="535">
        <v>190.2</v>
      </c>
      <c r="N63" s="535">
        <v>199.8</v>
      </c>
      <c r="O63" s="535">
        <v>195.5</v>
      </c>
      <c r="P63" s="535">
        <v>186.6</v>
      </c>
      <c r="Q63" s="535">
        <v>174.2</v>
      </c>
      <c r="R63" s="535">
        <v>161.6</v>
      </c>
      <c r="S63" s="535">
        <v>157.30000000000001</v>
      </c>
      <c r="T63" s="535">
        <v>173.8</v>
      </c>
      <c r="U63" s="535">
        <v>189</v>
      </c>
      <c r="V63" s="535">
        <v>198.6</v>
      </c>
      <c r="W63" s="535">
        <v>206.8</v>
      </c>
      <c r="X63" s="535">
        <v>203.2</v>
      </c>
      <c r="Y63" s="535">
        <v>199</v>
      </c>
      <c r="Z63" s="535">
        <v>185.2</v>
      </c>
      <c r="AA63" s="535">
        <v>171.2</v>
      </c>
      <c r="AB63" s="535">
        <v>161.80000000000001</v>
      </c>
      <c r="AC63" s="535">
        <v>160.5</v>
      </c>
      <c r="AD63" s="535">
        <v>147.30000000000001</v>
      </c>
      <c r="AE63" s="535">
        <v>146.19999999999999</v>
      </c>
      <c r="AF63" s="535">
        <v>147.9</v>
      </c>
      <c r="AG63" s="535">
        <v>149.69999999999999</v>
      </c>
      <c r="AH63" s="535">
        <v>141.1</v>
      </c>
      <c r="AI63" s="535">
        <v>138.80000000000001</v>
      </c>
      <c r="AJ63" s="535">
        <v>138</v>
      </c>
      <c r="AK63" s="535">
        <v>138.19999999999999</v>
      </c>
      <c r="AL63" s="535">
        <v>137.19999999999999</v>
      </c>
      <c r="AM63" s="535">
        <v>132.80000000000001</v>
      </c>
      <c r="AN63" s="535">
        <v>128.30000000000001</v>
      </c>
      <c r="AO63" s="535">
        <v>123.6</v>
      </c>
      <c r="AP63" s="535">
        <v>133.1</v>
      </c>
      <c r="AQ63" s="535">
        <v>131.5</v>
      </c>
      <c r="AR63" s="535">
        <v>127.9</v>
      </c>
      <c r="AS63" s="535">
        <v>123.6</v>
      </c>
      <c r="AT63" s="535">
        <v>114.9</v>
      </c>
      <c r="AU63" s="535">
        <v>110.5</v>
      </c>
      <c r="AV63" s="535">
        <v>106.4</v>
      </c>
      <c r="AW63" s="535">
        <v>107.3</v>
      </c>
      <c r="AX63" s="535">
        <v>109.4</v>
      </c>
      <c r="AY63" s="535">
        <v>113.2</v>
      </c>
      <c r="AZ63" s="535">
        <v>119.4</v>
      </c>
      <c r="BA63" s="535">
        <v>118.5</v>
      </c>
      <c r="BB63" s="535">
        <v>117.7</v>
      </c>
      <c r="BC63" s="535">
        <v>112</v>
      </c>
      <c r="BD63" s="535">
        <v>109.4</v>
      </c>
      <c r="BE63" s="535">
        <v>112.7</v>
      </c>
      <c r="BF63" s="535">
        <v>119.5</v>
      </c>
      <c r="BG63" s="535">
        <v>115.8</v>
      </c>
      <c r="BH63" s="535">
        <v>116.9</v>
      </c>
      <c r="BI63" s="535">
        <v>115.1</v>
      </c>
      <c r="BJ63" s="535">
        <v>113.3</v>
      </c>
      <c r="BK63" s="535">
        <v>119.3</v>
      </c>
    </row>
    <row r="64" spans="1:63">
      <c r="A64" s="531" t="s">
        <v>704</v>
      </c>
      <c r="B64" s="531" t="s">
        <v>705</v>
      </c>
      <c r="C64" s="532">
        <v>5.9049999999999998E-2</v>
      </c>
      <c r="D64" s="535">
        <v>119.9</v>
      </c>
      <c r="E64" s="535">
        <v>119.8</v>
      </c>
      <c r="F64" s="535">
        <v>113.8</v>
      </c>
      <c r="G64" s="535">
        <v>110.1</v>
      </c>
      <c r="H64" s="535">
        <v>107.5</v>
      </c>
      <c r="I64" s="535">
        <v>103.1</v>
      </c>
      <c r="J64" s="535">
        <v>88.4</v>
      </c>
      <c r="K64" s="535">
        <v>77.099999999999994</v>
      </c>
      <c r="L64" s="535">
        <v>77.599999999999994</v>
      </c>
      <c r="M64" s="535">
        <v>80.8</v>
      </c>
      <c r="N64" s="535">
        <v>79.900000000000006</v>
      </c>
      <c r="O64" s="535">
        <v>80.3</v>
      </c>
      <c r="P64" s="535">
        <v>78.400000000000006</v>
      </c>
      <c r="Q64" s="535">
        <v>82.3</v>
      </c>
      <c r="R64" s="535">
        <v>94</v>
      </c>
      <c r="S64" s="535">
        <v>94.8</v>
      </c>
      <c r="T64" s="535">
        <v>116.5</v>
      </c>
      <c r="U64" s="535">
        <v>143.80000000000001</v>
      </c>
      <c r="V64" s="535">
        <v>165</v>
      </c>
      <c r="W64" s="535">
        <v>170.3</v>
      </c>
      <c r="X64" s="535">
        <v>173.7</v>
      </c>
      <c r="Y64" s="535">
        <v>175</v>
      </c>
      <c r="Z64" s="535">
        <v>206.5</v>
      </c>
      <c r="AA64" s="535">
        <v>240.1</v>
      </c>
      <c r="AB64" s="535">
        <v>244</v>
      </c>
      <c r="AC64" s="535">
        <v>244</v>
      </c>
      <c r="AD64" s="535">
        <v>225.5</v>
      </c>
      <c r="AE64" s="535">
        <v>246.1</v>
      </c>
      <c r="AF64" s="535">
        <v>246.1</v>
      </c>
      <c r="AG64" s="535">
        <v>244.1</v>
      </c>
      <c r="AH64" s="535">
        <v>238.1</v>
      </c>
      <c r="AI64" s="535">
        <v>236.5</v>
      </c>
      <c r="AJ64" s="535">
        <v>263.8</v>
      </c>
      <c r="AK64" s="535">
        <v>249.4</v>
      </c>
      <c r="AL64" s="535">
        <v>254.4</v>
      </c>
      <c r="AM64" s="535">
        <v>256.39999999999998</v>
      </c>
      <c r="AN64" s="535">
        <v>263.10000000000002</v>
      </c>
      <c r="AO64" s="535">
        <v>228.8</v>
      </c>
      <c r="AP64" s="535">
        <v>226.5</v>
      </c>
      <c r="AQ64" s="535">
        <v>203.9</v>
      </c>
      <c r="AR64" s="535">
        <v>204.2</v>
      </c>
      <c r="AS64" s="535">
        <v>203.4</v>
      </c>
      <c r="AT64" s="535">
        <v>198.9</v>
      </c>
      <c r="AU64" s="535">
        <v>205.1</v>
      </c>
      <c r="AV64" s="535">
        <v>198.3</v>
      </c>
      <c r="AW64" s="535">
        <v>197.4</v>
      </c>
      <c r="AX64" s="535">
        <v>196.8</v>
      </c>
      <c r="AY64" s="535">
        <v>192.1</v>
      </c>
      <c r="AZ64" s="535">
        <v>178.4</v>
      </c>
      <c r="BA64" s="535">
        <v>198.1</v>
      </c>
      <c r="BB64" s="535">
        <v>196.8</v>
      </c>
      <c r="BC64" s="535">
        <v>205.8</v>
      </c>
      <c r="BD64" s="535">
        <v>201.9</v>
      </c>
      <c r="BE64" s="535">
        <v>198.4</v>
      </c>
      <c r="BF64" s="535">
        <v>198.7</v>
      </c>
      <c r="BG64" s="535">
        <v>184.7</v>
      </c>
      <c r="BH64" s="535">
        <v>181.4</v>
      </c>
      <c r="BI64" s="535">
        <v>180.4</v>
      </c>
      <c r="BJ64" s="535">
        <v>187.1</v>
      </c>
      <c r="BK64" s="535">
        <v>189.6</v>
      </c>
    </row>
    <row r="65" spans="1:63">
      <c r="A65" s="531" t="s">
        <v>3457</v>
      </c>
      <c r="B65" s="531" t="s">
        <v>707</v>
      </c>
      <c r="C65" s="532">
        <v>2.366E-2</v>
      </c>
      <c r="D65" s="535">
        <v>133.6</v>
      </c>
      <c r="E65" s="535">
        <v>133.5</v>
      </c>
      <c r="F65" s="535">
        <v>153.9</v>
      </c>
      <c r="G65" s="535">
        <v>195.5</v>
      </c>
      <c r="H65" s="535">
        <v>197.6</v>
      </c>
      <c r="I65" s="535">
        <v>182.9</v>
      </c>
      <c r="J65" s="535">
        <v>194.1</v>
      </c>
      <c r="K65" s="535">
        <v>190.1</v>
      </c>
      <c r="L65" s="535">
        <v>188.8</v>
      </c>
      <c r="M65" s="535">
        <v>187.1</v>
      </c>
      <c r="N65" s="535">
        <v>200.3</v>
      </c>
      <c r="O65" s="535">
        <v>205.1</v>
      </c>
      <c r="P65" s="535">
        <v>216.4</v>
      </c>
      <c r="Q65" s="535">
        <v>203.3</v>
      </c>
      <c r="R65" s="535">
        <v>207.1</v>
      </c>
      <c r="S65" s="535">
        <v>202.4</v>
      </c>
      <c r="T65" s="535">
        <v>207</v>
      </c>
      <c r="U65" s="535">
        <v>232.8</v>
      </c>
      <c r="V65" s="535">
        <v>235.3</v>
      </c>
      <c r="W65" s="535">
        <v>242.9</v>
      </c>
      <c r="X65" s="535">
        <v>239.9</v>
      </c>
      <c r="Y65" s="535">
        <v>233.6</v>
      </c>
      <c r="Z65" s="535">
        <v>231.3</v>
      </c>
      <c r="AA65" s="535">
        <v>220.3</v>
      </c>
      <c r="AB65" s="535">
        <v>208</v>
      </c>
      <c r="AC65" s="535">
        <v>199.7</v>
      </c>
      <c r="AD65" s="535">
        <v>217.1</v>
      </c>
      <c r="AE65" s="535">
        <v>195</v>
      </c>
      <c r="AF65" s="535">
        <v>193.9</v>
      </c>
      <c r="AG65" s="535">
        <v>196</v>
      </c>
      <c r="AH65" s="535">
        <v>196.8</v>
      </c>
      <c r="AI65" s="535">
        <v>197.7</v>
      </c>
      <c r="AJ65" s="535">
        <v>200</v>
      </c>
      <c r="AK65" s="535">
        <v>208.8</v>
      </c>
      <c r="AL65" s="535">
        <v>213</v>
      </c>
      <c r="AM65" s="535">
        <v>211.1</v>
      </c>
      <c r="AN65" s="535">
        <v>213.8</v>
      </c>
      <c r="AO65" s="535">
        <v>211.3</v>
      </c>
      <c r="AP65" s="535">
        <v>215.4</v>
      </c>
      <c r="AQ65" s="535">
        <v>225.8</v>
      </c>
      <c r="AR65" s="535">
        <v>232.7</v>
      </c>
      <c r="AS65" s="535">
        <v>243.6</v>
      </c>
      <c r="AT65" s="535">
        <v>240.6</v>
      </c>
      <c r="AU65" s="535">
        <v>239.8</v>
      </c>
      <c r="AV65" s="535">
        <v>233.6</v>
      </c>
      <c r="AW65" s="535">
        <v>232.7</v>
      </c>
      <c r="AX65" s="535">
        <v>231</v>
      </c>
      <c r="AY65" s="535">
        <v>227.8</v>
      </c>
      <c r="AZ65" s="535">
        <v>221.3</v>
      </c>
      <c r="BA65" s="535">
        <v>208.8</v>
      </c>
      <c r="BB65" s="535">
        <v>209</v>
      </c>
      <c r="BC65" s="535">
        <v>203</v>
      </c>
      <c r="BD65" s="535">
        <v>196.5</v>
      </c>
      <c r="BE65" s="535">
        <v>195.4</v>
      </c>
      <c r="BF65" s="535">
        <v>195.1</v>
      </c>
      <c r="BG65" s="535">
        <v>189.3</v>
      </c>
      <c r="BH65" s="535">
        <v>179.6</v>
      </c>
      <c r="BI65" s="535">
        <v>173.3</v>
      </c>
      <c r="BJ65" s="535">
        <v>173.7</v>
      </c>
      <c r="BK65" s="535">
        <v>176.5</v>
      </c>
    </row>
    <row r="66" spans="1:63">
      <c r="A66" s="531" t="s">
        <v>3458</v>
      </c>
      <c r="B66" s="531" t="s">
        <v>711</v>
      </c>
      <c r="C66" s="532">
        <v>0.23927000000000001</v>
      </c>
      <c r="D66" s="535">
        <v>144.4</v>
      </c>
      <c r="E66" s="535">
        <v>138.30000000000001</v>
      </c>
      <c r="F66" s="535">
        <v>119.6</v>
      </c>
      <c r="G66" s="535">
        <v>116.5</v>
      </c>
      <c r="H66" s="535">
        <v>134.4</v>
      </c>
      <c r="I66" s="535">
        <v>131.4</v>
      </c>
      <c r="J66" s="535">
        <v>133.6</v>
      </c>
      <c r="K66" s="535">
        <v>128.5</v>
      </c>
      <c r="L66" s="535">
        <v>126.3</v>
      </c>
      <c r="M66" s="535">
        <v>124.6</v>
      </c>
      <c r="N66" s="535">
        <v>116.1</v>
      </c>
      <c r="O66" s="535">
        <v>120.2</v>
      </c>
      <c r="P66" s="535">
        <v>141.30000000000001</v>
      </c>
      <c r="Q66" s="535">
        <v>139.9</v>
      </c>
      <c r="R66" s="535">
        <v>122.2</v>
      </c>
      <c r="S66" s="535">
        <v>126.2</v>
      </c>
      <c r="T66" s="535">
        <v>128</v>
      </c>
      <c r="U66" s="535">
        <v>131.9</v>
      </c>
      <c r="V66" s="535">
        <v>125.3</v>
      </c>
      <c r="W66" s="535">
        <v>117.6</v>
      </c>
      <c r="X66" s="535">
        <v>114</v>
      </c>
      <c r="Y66" s="535">
        <v>105</v>
      </c>
      <c r="Z66" s="535">
        <v>105.2</v>
      </c>
      <c r="AA66" s="535">
        <v>110.7</v>
      </c>
      <c r="AB66" s="535">
        <v>102</v>
      </c>
      <c r="AC66" s="535">
        <v>90.6</v>
      </c>
      <c r="AD66" s="535">
        <v>88.3</v>
      </c>
      <c r="AE66" s="535">
        <v>102.2</v>
      </c>
      <c r="AF66" s="535">
        <v>109.6</v>
      </c>
      <c r="AG66" s="535">
        <v>115.8</v>
      </c>
      <c r="AH66" s="535">
        <v>111.8</v>
      </c>
      <c r="AI66" s="535">
        <v>101.6</v>
      </c>
      <c r="AJ66" s="535">
        <v>106.3</v>
      </c>
      <c r="AK66" s="535">
        <v>109.3</v>
      </c>
      <c r="AL66" s="535">
        <v>109.5</v>
      </c>
      <c r="AM66" s="535">
        <v>105.8</v>
      </c>
      <c r="AN66" s="535">
        <v>105.9</v>
      </c>
      <c r="AO66" s="535">
        <v>119.2</v>
      </c>
      <c r="AP66" s="535">
        <v>109.6</v>
      </c>
      <c r="AQ66" s="535">
        <v>111.3</v>
      </c>
      <c r="AR66" s="535">
        <v>111.6</v>
      </c>
      <c r="AS66" s="535">
        <v>111.7</v>
      </c>
      <c r="AT66" s="535">
        <v>109.1</v>
      </c>
      <c r="AU66" s="535">
        <v>102.7</v>
      </c>
      <c r="AV66" s="535">
        <v>99.3</v>
      </c>
      <c r="AW66" s="535">
        <v>101.3</v>
      </c>
      <c r="AX66" s="535">
        <v>98.4</v>
      </c>
      <c r="AY66" s="535">
        <v>103.1</v>
      </c>
      <c r="AZ66" s="535">
        <v>104.5</v>
      </c>
      <c r="BA66" s="535">
        <v>100.5</v>
      </c>
      <c r="BB66" s="535">
        <v>97.8</v>
      </c>
      <c r="BC66" s="535">
        <v>109.6</v>
      </c>
      <c r="BD66" s="535">
        <v>122.4</v>
      </c>
      <c r="BE66" s="535">
        <v>126.2</v>
      </c>
      <c r="BF66" s="535">
        <v>123.3</v>
      </c>
      <c r="BG66" s="535">
        <v>129</v>
      </c>
      <c r="BH66" s="535">
        <v>132.1</v>
      </c>
      <c r="BI66" s="535">
        <v>131.30000000000001</v>
      </c>
      <c r="BJ66" s="535">
        <v>126.5</v>
      </c>
      <c r="BK66" s="535">
        <v>125.5</v>
      </c>
    </row>
    <row r="67" spans="1:63">
      <c r="A67" s="531" t="s">
        <v>712</v>
      </c>
      <c r="B67" s="531" t="s">
        <v>713</v>
      </c>
      <c r="C67" s="532">
        <v>0.15739</v>
      </c>
      <c r="D67" s="535">
        <v>142.9</v>
      </c>
      <c r="E67" s="535">
        <v>133.4</v>
      </c>
      <c r="F67" s="535">
        <v>107.3</v>
      </c>
      <c r="G67" s="535">
        <v>109.3</v>
      </c>
      <c r="H67" s="535">
        <v>136.5</v>
      </c>
      <c r="I67" s="535">
        <v>132</v>
      </c>
      <c r="J67" s="535">
        <v>135.30000000000001</v>
      </c>
      <c r="K67" s="535">
        <v>127.6</v>
      </c>
      <c r="L67" s="535">
        <v>124.3</v>
      </c>
      <c r="M67" s="535">
        <v>123.7</v>
      </c>
      <c r="N67" s="535">
        <v>113.1</v>
      </c>
      <c r="O67" s="535">
        <v>119.3</v>
      </c>
      <c r="P67" s="535">
        <v>151.4</v>
      </c>
      <c r="Q67" s="535">
        <v>149.30000000000001</v>
      </c>
      <c r="R67" s="535">
        <v>122.4</v>
      </c>
      <c r="S67" s="535">
        <v>128.5</v>
      </c>
      <c r="T67" s="535">
        <v>137.6</v>
      </c>
      <c r="U67" s="535">
        <v>143</v>
      </c>
      <c r="V67" s="535">
        <v>136.9</v>
      </c>
      <c r="W67" s="535">
        <v>125.2</v>
      </c>
      <c r="X67" s="535">
        <v>119.8</v>
      </c>
      <c r="Y67" s="535">
        <v>106.1</v>
      </c>
      <c r="Z67" s="535">
        <v>106.4</v>
      </c>
      <c r="AA67" s="535">
        <v>114.7</v>
      </c>
      <c r="AB67" s="535">
        <v>103.7</v>
      </c>
      <c r="AC67" s="535">
        <v>95.4</v>
      </c>
      <c r="AD67" s="535">
        <v>91.9</v>
      </c>
      <c r="AE67" s="535">
        <v>107.4</v>
      </c>
      <c r="AF67" s="535">
        <v>118.7</v>
      </c>
      <c r="AG67" s="535">
        <v>129.9</v>
      </c>
      <c r="AH67" s="535">
        <v>124.2</v>
      </c>
      <c r="AI67" s="535">
        <v>109.9</v>
      </c>
      <c r="AJ67" s="535">
        <v>117.9</v>
      </c>
      <c r="AK67" s="535">
        <v>122.5</v>
      </c>
      <c r="AL67" s="535">
        <v>118.8</v>
      </c>
      <c r="AM67" s="535">
        <v>113.2</v>
      </c>
      <c r="AN67" s="535">
        <v>113.5</v>
      </c>
      <c r="AO67" s="535">
        <v>126.4</v>
      </c>
      <c r="AP67" s="535">
        <v>113.2</v>
      </c>
      <c r="AQ67" s="535">
        <v>115.8</v>
      </c>
      <c r="AR67" s="535">
        <v>116.3</v>
      </c>
      <c r="AS67" s="535">
        <v>116.4</v>
      </c>
      <c r="AT67" s="535">
        <v>112.5</v>
      </c>
      <c r="AU67" s="535">
        <v>104.4</v>
      </c>
      <c r="AV67" s="535">
        <v>101.9</v>
      </c>
      <c r="AW67" s="535">
        <v>104.9</v>
      </c>
      <c r="AX67" s="535">
        <v>101.3</v>
      </c>
      <c r="AY67" s="535">
        <v>110</v>
      </c>
      <c r="AZ67" s="535">
        <v>111.8</v>
      </c>
      <c r="BA67" s="535">
        <v>106.1</v>
      </c>
      <c r="BB67" s="535">
        <v>101.9</v>
      </c>
      <c r="BC67" s="535">
        <v>119.9</v>
      </c>
      <c r="BD67" s="535">
        <v>133.1</v>
      </c>
      <c r="BE67" s="535">
        <v>137.9</v>
      </c>
      <c r="BF67" s="535">
        <v>131.6</v>
      </c>
      <c r="BG67" s="535">
        <v>141.19999999999999</v>
      </c>
      <c r="BH67" s="535">
        <v>145.9</v>
      </c>
      <c r="BI67" s="535">
        <v>144.6</v>
      </c>
      <c r="BJ67" s="535">
        <v>137.30000000000001</v>
      </c>
      <c r="BK67" s="535">
        <v>132.80000000000001</v>
      </c>
    </row>
    <row r="68" spans="1:63">
      <c r="A68" s="531" t="s">
        <v>714</v>
      </c>
      <c r="B68" s="531" t="s">
        <v>715</v>
      </c>
      <c r="C68" s="532">
        <v>8.1879999999999994E-2</v>
      </c>
      <c r="D68" s="535">
        <v>147.4</v>
      </c>
      <c r="E68" s="535">
        <v>147.4</v>
      </c>
      <c r="F68" s="535">
        <v>143.4</v>
      </c>
      <c r="G68" s="535">
        <v>130.30000000000001</v>
      </c>
      <c r="H68" s="535">
        <v>130.30000000000001</v>
      </c>
      <c r="I68" s="535">
        <v>130.30000000000001</v>
      </c>
      <c r="J68" s="535">
        <v>130.30000000000001</v>
      </c>
      <c r="K68" s="535">
        <v>130.30000000000001</v>
      </c>
      <c r="L68" s="535">
        <v>130.30000000000001</v>
      </c>
      <c r="M68" s="535">
        <v>126.3</v>
      </c>
      <c r="N68" s="535">
        <v>121.9</v>
      </c>
      <c r="O68" s="535">
        <v>121.9</v>
      </c>
      <c r="P68" s="535">
        <v>121.9</v>
      </c>
      <c r="Q68" s="535">
        <v>121.9</v>
      </c>
      <c r="R68" s="535">
        <v>121.9</v>
      </c>
      <c r="S68" s="535">
        <v>121.9</v>
      </c>
      <c r="T68" s="535">
        <v>109.5</v>
      </c>
      <c r="U68" s="535">
        <v>110.5</v>
      </c>
      <c r="V68" s="535">
        <v>102.9</v>
      </c>
      <c r="W68" s="535">
        <v>102.9</v>
      </c>
      <c r="X68" s="535">
        <v>102.9</v>
      </c>
      <c r="Y68" s="535">
        <v>102.9</v>
      </c>
      <c r="Z68" s="535">
        <v>102.9</v>
      </c>
      <c r="AA68" s="535">
        <v>102.9</v>
      </c>
      <c r="AB68" s="535">
        <v>98.7</v>
      </c>
      <c r="AC68" s="535">
        <v>81.5</v>
      </c>
      <c r="AD68" s="535">
        <v>81.5</v>
      </c>
      <c r="AE68" s="535">
        <v>92.1</v>
      </c>
      <c r="AF68" s="535">
        <v>92.1</v>
      </c>
      <c r="AG68" s="535">
        <v>88.8</v>
      </c>
      <c r="AH68" s="535">
        <v>88</v>
      </c>
      <c r="AI68" s="535">
        <v>85.5</v>
      </c>
      <c r="AJ68" s="535">
        <v>83.9</v>
      </c>
      <c r="AK68" s="535">
        <v>83.9</v>
      </c>
      <c r="AL68" s="535">
        <v>91.5</v>
      </c>
      <c r="AM68" s="535">
        <v>91.5</v>
      </c>
      <c r="AN68" s="535">
        <v>91.5</v>
      </c>
      <c r="AO68" s="535">
        <v>105.4</v>
      </c>
      <c r="AP68" s="535">
        <v>102.6</v>
      </c>
      <c r="AQ68" s="535">
        <v>102.6</v>
      </c>
      <c r="AR68" s="535">
        <v>102.6</v>
      </c>
      <c r="AS68" s="535">
        <v>102.6</v>
      </c>
      <c r="AT68" s="535">
        <v>102.6</v>
      </c>
      <c r="AU68" s="535">
        <v>99.4</v>
      </c>
      <c r="AV68" s="535">
        <v>94.5</v>
      </c>
      <c r="AW68" s="535">
        <v>94.5</v>
      </c>
      <c r="AX68" s="535">
        <v>92.6</v>
      </c>
      <c r="AY68" s="535">
        <v>89.8</v>
      </c>
      <c r="AZ68" s="535">
        <v>90.4</v>
      </c>
      <c r="BA68" s="535">
        <v>89.8</v>
      </c>
      <c r="BB68" s="535">
        <v>89.8</v>
      </c>
      <c r="BC68" s="535">
        <v>89.8</v>
      </c>
      <c r="BD68" s="535">
        <v>101.9</v>
      </c>
      <c r="BE68" s="535">
        <v>103.5</v>
      </c>
      <c r="BF68" s="535">
        <v>107.3</v>
      </c>
      <c r="BG68" s="535">
        <v>105.7</v>
      </c>
      <c r="BH68" s="535">
        <v>105.7</v>
      </c>
      <c r="BI68" s="535">
        <v>105.7</v>
      </c>
      <c r="BJ68" s="535">
        <v>105.7</v>
      </c>
      <c r="BK68" s="535">
        <v>111.4</v>
      </c>
    </row>
    <row r="69" spans="1:63">
      <c r="A69" s="531" t="s">
        <v>3459</v>
      </c>
      <c r="B69" s="531" t="s">
        <v>721</v>
      </c>
      <c r="C69" s="532">
        <v>6.1381199999999998</v>
      </c>
      <c r="D69" s="535">
        <v>140.80000000000001</v>
      </c>
      <c r="E69" s="535">
        <v>140.19999999999999</v>
      </c>
      <c r="F69" s="535">
        <v>140.69999999999999</v>
      </c>
      <c r="G69" s="535">
        <v>141.5</v>
      </c>
      <c r="H69" s="535">
        <v>142.9</v>
      </c>
      <c r="I69" s="535">
        <v>145.1</v>
      </c>
      <c r="J69" s="535">
        <v>147.9</v>
      </c>
      <c r="K69" s="535">
        <v>147.80000000000001</v>
      </c>
      <c r="L69" s="535">
        <v>144.80000000000001</v>
      </c>
      <c r="M69" s="535">
        <v>146.19999999999999</v>
      </c>
      <c r="N69" s="535">
        <v>147.69999999999999</v>
      </c>
      <c r="O69" s="535">
        <v>149.4</v>
      </c>
      <c r="P69" s="535">
        <v>149.6</v>
      </c>
      <c r="Q69" s="535">
        <v>147.1</v>
      </c>
      <c r="R69" s="535">
        <v>148.30000000000001</v>
      </c>
      <c r="S69" s="535">
        <v>149.5</v>
      </c>
      <c r="T69" s="535">
        <v>152.4</v>
      </c>
      <c r="U69" s="535">
        <v>157.4</v>
      </c>
      <c r="V69" s="535">
        <v>157.6</v>
      </c>
      <c r="W69" s="535">
        <v>156.80000000000001</v>
      </c>
      <c r="X69" s="535">
        <v>156.5</v>
      </c>
      <c r="Y69" s="535">
        <v>153.80000000000001</v>
      </c>
      <c r="Z69" s="535">
        <v>151.4</v>
      </c>
      <c r="AA69" s="535">
        <v>150.4</v>
      </c>
      <c r="AB69" s="535">
        <v>149.30000000000001</v>
      </c>
      <c r="AC69" s="535">
        <v>149.5</v>
      </c>
      <c r="AD69" s="535">
        <v>149.9</v>
      </c>
      <c r="AE69" s="535">
        <v>151.80000000000001</v>
      </c>
      <c r="AF69" s="535">
        <v>152.69999999999999</v>
      </c>
      <c r="AG69" s="535">
        <v>156.9</v>
      </c>
      <c r="AH69" s="535">
        <v>160.69999999999999</v>
      </c>
      <c r="AI69" s="535">
        <v>165.1</v>
      </c>
      <c r="AJ69" s="535">
        <v>165.4</v>
      </c>
      <c r="AK69" s="535">
        <v>162.80000000000001</v>
      </c>
      <c r="AL69" s="535">
        <v>166.7</v>
      </c>
      <c r="AM69" s="535">
        <v>172.9</v>
      </c>
      <c r="AN69" s="535">
        <v>172.1</v>
      </c>
      <c r="AO69" s="535">
        <v>176.6</v>
      </c>
      <c r="AP69" s="535">
        <v>181.4</v>
      </c>
      <c r="AQ69" s="535">
        <v>183.9</v>
      </c>
      <c r="AR69" s="535">
        <v>185.9</v>
      </c>
      <c r="AS69" s="535">
        <v>185.4</v>
      </c>
      <c r="AT69" s="535">
        <v>186</v>
      </c>
      <c r="AU69" s="535">
        <v>181.8</v>
      </c>
      <c r="AV69" s="535">
        <v>181.7</v>
      </c>
      <c r="AW69" s="535">
        <v>181.5</v>
      </c>
      <c r="AX69" s="535">
        <v>184.7</v>
      </c>
      <c r="AY69" s="535">
        <v>187.7</v>
      </c>
      <c r="AZ69" s="535">
        <v>191.6</v>
      </c>
      <c r="BA69" s="535">
        <v>193.4</v>
      </c>
      <c r="BB69" s="535">
        <v>191.6</v>
      </c>
      <c r="BC69" s="535">
        <v>189.9</v>
      </c>
      <c r="BD69" s="535">
        <v>191.8</v>
      </c>
      <c r="BE69" s="535">
        <v>191.6</v>
      </c>
      <c r="BF69" s="535">
        <v>194.3</v>
      </c>
      <c r="BG69" s="535">
        <v>195.1</v>
      </c>
      <c r="BH69" s="535">
        <v>194.7</v>
      </c>
      <c r="BI69" s="535">
        <v>186</v>
      </c>
      <c r="BJ69" s="535">
        <v>185.4</v>
      </c>
      <c r="BK69" s="535">
        <v>182.8</v>
      </c>
    </row>
    <row r="70" spans="1:63">
      <c r="A70" s="531" t="s">
        <v>3460</v>
      </c>
      <c r="B70" s="531" t="s">
        <v>723</v>
      </c>
      <c r="C70" s="532">
        <v>1.5233099999999999</v>
      </c>
      <c r="D70" s="535">
        <v>138.30000000000001</v>
      </c>
      <c r="E70" s="535">
        <v>141.1</v>
      </c>
      <c r="F70" s="535">
        <v>145.1</v>
      </c>
      <c r="G70" s="535">
        <v>147</v>
      </c>
      <c r="H70" s="535">
        <v>153.69999999999999</v>
      </c>
      <c r="I70" s="535">
        <v>156.9</v>
      </c>
      <c r="J70" s="535">
        <v>157</v>
      </c>
      <c r="K70" s="535">
        <v>154.30000000000001</v>
      </c>
      <c r="L70" s="535">
        <v>154.30000000000001</v>
      </c>
      <c r="M70" s="535">
        <v>154.80000000000001</v>
      </c>
      <c r="N70" s="535">
        <v>161.80000000000001</v>
      </c>
      <c r="O70" s="535">
        <v>165.8</v>
      </c>
      <c r="P70" s="535">
        <v>161.30000000000001</v>
      </c>
      <c r="Q70" s="535">
        <v>157.80000000000001</v>
      </c>
      <c r="R70" s="535">
        <v>155.9</v>
      </c>
      <c r="S70" s="535">
        <v>159.9</v>
      </c>
      <c r="T70" s="535">
        <v>161.6</v>
      </c>
      <c r="U70" s="535">
        <v>168.5</v>
      </c>
      <c r="V70" s="535">
        <v>164.5</v>
      </c>
      <c r="W70" s="535">
        <v>159.9</v>
      </c>
      <c r="X70" s="535">
        <v>162.4</v>
      </c>
      <c r="Y70" s="535">
        <v>153.69999999999999</v>
      </c>
      <c r="Z70" s="535">
        <v>142.19999999999999</v>
      </c>
      <c r="AA70" s="535">
        <v>141.4</v>
      </c>
      <c r="AB70" s="535">
        <v>139.69999999999999</v>
      </c>
      <c r="AC70" s="535">
        <v>133.19999999999999</v>
      </c>
      <c r="AD70" s="535">
        <v>129.30000000000001</v>
      </c>
      <c r="AE70" s="535">
        <v>130.9</v>
      </c>
      <c r="AF70" s="535">
        <v>130.80000000000001</v>
      </c>
      <c r="AG70" s="535">
        <v>134.4</v>
      </c>
      <c r="AH70" s="535">
        <v>144.5</v>
      </c>
      <c r="AI70" s="535">
        <v>149.4</v>
      </c>
      <c r="AJ70" s="535">
        <v>142</v>
      </c>
      <c r="AK70" s="535">
        <v>140</v>
      </c>
      <c r="AL70" s="535">
        <v>143.19999999999999</v>
      </c>
      <c r="AM70" s="535">
        <v>148.19999999999999</v>
      </c>
      <c r="AN70" s="535">
        <v>146.9</v>
      </c>
      <c r="AO70" s="535">
        <v>153.4</v>
      </c>
      <c r="AP70" s="535">
        <v>163</v>
      </c>
      <c r="AQ70" s="535">
        <v>168.1</v>
      </c>
      <c r="AR70" s="535">
        <v>172.1</v>
      </c>
      <c r="AS70" s="535">
        <v>172.9</v>
      </c>
      <c r="AT70" s="535">
        <v>178.2</v>
      </c>
      <c r="AU70" s="535">
        <v>175.7</v>
      </c>
      <c r="AV70" s="535">
        <v>175.9</v>
      </c>
      <c r="AW70" s="535">
        <v>176.2</v>
      </c>
      <c r="AX70" s="535">
        <v>178.5</v>
      </c>
      <c r="AY70" s="535">
        <v>178.7</v>
      </c>
      <c r="AZ70" s="535">
        <v>185.4</v>
      </c>
      <c r="BA70" s="535">
        <v>187.3</v>
      </c>
      <c r="BB70" s="535">
        <v>184.3</v>
      </c>
      <c r="BC70" s="535">
        <v>182.6</v>
      </c>
      <c r="BD70" s="535">
        <v>182.3</v>
      </c>
      <c r="BE70" s="535">
        <v>182.7</v>
      </c>
      <c r="BF70" s="535">
        <v>183.7</v>
      </c>
      <c r="BG70" s="535">
        <v>183.8</v>
      </c>
      <c r="BH70" s="535">
        <v>181.3</v>
      </c>
      <c r="BI70" s="535">
        <v>160.80000000000001</v>
      </c>
      <c r="BJ70" s="535">
        <v>156.6</v>
      </c>
      <c r="BK70" s="535">
        <v>149.30000000000001</v>
      </c>
    </row>
    <row r="71" spans="1:63">
      <c r="A71" s="531" t="s">
        <v>724</v>
      </c>
      <c r="B71" s="531" t="s">
        <v>725</v>
      </c>
      <c r="C71" s="532">
        <v>1.3567400000000001</v>
      </c>
      <c r="D71" s="535">
        <v>139.9</v>
      </c>
      <c r="E71" s="535">
        <v>141.9</v>
      </c>
      <c r="F71" s="535">
        <v>143.69999999999999</v>
      </c>
      <c r="G71" s="535">
        <v>145.69999999999999</v>
      </c>
      <c r="H71" s="535">
        <v>154</v>
      </c>
      <c r="I71" s="535">
        <v>157.30000000000001</v>
      </c>
      <c r="J71" s="535">
        <v>157.9</v>
      </c>
      <c r="K71" s="535">
        <v>155.69999999999999</v>
      </c>
      <c r="L71" s="535">
        <v>156.1</v>
      </c>
      <c r="M71" s="535">
        <v>156.5</v>
      </c>
      <c r="N71" s="535">
        <v>163.30000000000001</v>
      </c>
      <c r="O71" s="535">
        <v>166.8</v>
      </c>
      <c r="P71" s="535">
        <v>161.6</v>
      </c>
      <c r="Q71" s="535">
        <v>157.69999999999999</v>
      </c>
      <c r="R71" s="535">
        <v>155.1</v>
      </c>
      <c r="S71" s="535">
        <v>158.19999999999999</v>
      </c>
      <c r="T71" s="535">
        <v>158.80000000000001</v>
      </c>
      <c r="U71" s="535">
        <v>165.9</v>
      </c>
      <c r="V71" s="535">
        <v>162.9</v>
      </c>
      <c r="W71" s="535">
        <v>159.9</v>
      </c>
      <c r="X71" s="535">
        <v>163.1</v>
      </c>
      <c r="Y71" s="535">
        <v>152.9</v>
      </c>
      <c r="Z71" s="535">
        <v>139.30000000000001</v>
      </c>
      <c r="AA71" s="535">
        <v>138</v>
      </c>
      <c r="AB71" s="535">
        <v>135</v>
      </c>
      <c r="AC71" s="535">
        <v>127.1</v>
      </c>
      <c r="AD71" s="535">
        <v>123.3</v>
      </c>
      <c r="AE71" s="535">
        <v>125.5</v>
      </c>
      <c r="AF71" s="535">
        <v>126</v>
      </c>
      <c r="AG71" s="535">
        <v>130.5</v>
      </c>
      <c r="AH71" s="535">
        <v>142</v>
      </c>
      <c r="AI71" s="535">
        <v>147.30000000000001</v>
      </c>
      <c r="AJ71" s="535">
        <v>139.69999999999999</v>
      </c>
      <c r="AK71" s="535">
        <v>138.80000000000001</v>
      </c>
      <c r="AL71" s="535">
        <v>142</v>
      </c>
      <c r="AM71" s="535">
        <v>147.9</v>
      </c>
      <c r="AN71" s="535">
        <v>146.5</v>
      </c>
      <c r="AO71" s="535">
        <v>154.19999999999999</v>
      </c>
      <c r="AP71" s="535">
        <v>165.1</v>
      </c>
      <c r="AQ71" s="535">
        <v>170.8</v>
      </c>
      <c r="AR71" s="535">
        <v>174.7</v>
      </c>
      <c r="AS71" s="535">
        <v>174.9</v>
      </c>
      <c r="AT71" s="535">
        <v>181.1</v>
      </c>
      <c r="AU71" s="535">
        <v>178.2</v>
      </c>
      <c r="AV71" s="535">
        <v>178.9</v>
      </c>
      <c r="AW71" s="535">
        <v>178.6</v>
      </c>
      <c r="AX71" s="535">
        <v>181.3</v>
      </c>
      <c r="AY71" s="535">
        <v>181.6</v>
      </c>
      <c r="AZ71" s="535">
        <v>189.2</v>
      </c>
      <c r="BA71" s="535">
        <v>190.8</v>
      </c>
      <c r="BB71" s="535">
        <v>187</v>
      </c>
      <c r="BC71" s="535">
        <v>185</v>
      </c>
      <c r="BD71" s="535">
        <v>184.8</v>
      </c>
      <c r="BE71" s="535">
        <v>184.7</v>
      </c>
      <c r="BF71" s="535">
        <v>185.6</v>
      </c>
      <c r="BG71" s="535">
        <v>185.5</v>
      </c>
      <c r="BH71" s="535">
        <v>182.8</v>
      </c>
      <c r="BI71" s="535">
        <v>159.30000000000001</v>
      </c>
      <c r="BJ71" s="535">
        <v>153.30000000000001</v>
      </c>
      <c r="BK71" s="535">
        <v>144.30000000000001</v>
      </c>
    </row>
    <row r="72" spans="1:63">
      <c r="A72" s="531" t="s">
        <v>726</v>
      </c>
      <c r="B72" s="531" t="s">
        <v>727</v>
      </c>
      <c r="C72" s="532">
        <v>0.10868</v>
      </c>
      <c r="D72" s="535">
        <v>107.8</v>
      </c>
      <c r="E72" s="535">
        <v>122</v>
      </c>
      <c r="F72" s="535">
        <v>155.30000000000001</v>
      </c>
      <c r="G72" s="535">
        <v>156.30000000000001</v>
      </c>
      <c r="H72" s="535">
        <v>147.6</v>
      </c>
      <c r="I72" s="535">
        <v>150.5</v>
      </c>
      <c r="J72" s="535">
        <v>145</v>
      </c>
      <c r="K72" s="535">
        <v>135</v>
      </c>
      <c r="L72" s="535">
        <v>131</v>
      </c>
      <c r="M72" s="535">
        <v>133.9</v>
      </c>
      <c r="N72" s="535">
        <v>147.1</v>
      </c>
      <c r="O72" s="535">
        <v>158.80000000000001</v>
      </c>
      <c r="P72" s="535">
        <v>161.1</v>
      </c>
      <c r="Q72" s="535">
        <v>160.30000000000001</v>
      </c>
      <c r="R72" s="535">
        <v>170.5</v>
      </c>
      <c r="S72" s="535">
        <v>186.1</v>
      </c>
      <c r="T72" s="535">
        <v>201.6</v>
      </c>
      <c r="U72" s="535">
        <v>210.2</v>
      </c>
      <c r="V72" s="535">
        <v>191.3</v>
      </c>
      <c r="W72" s="535">
        <v>163.1</v>
      </c>
      <c r="X72" s="535">
        <v>155.30000000000001</v>
      </c>
      <c r="Y72" s="535">
        <v>160.80000000000001</v>
      </c>
      <c r="Z72" s="535">
        <v>170.5</v>
      </c>
      <c r="AA72" s="535">
        <v>176.5</v>
      </c>
      <c r="AB72" s="535">
        <v>189.3</v>
      </c>
      <c r="AC72" s="535">
        <v>195.7</v>
      </c>
      <c r="AD72" s="535">
        <v>189.4</v>
      </c>
      <c r="AE72" s="535">
        <v>185</v>
      </c>
      <c r="AF72" s="535">
        <v>178.6</v>
      </c>
      <c r="AG72" s="535">
        <v>171.8</v>
      </c>
      <c r="AH72" s="535">
        <v>165.7</v>
      </c>
      <c r="AI72" s="535">
        <v>165.5</v>
      </c>
      <c r="AJ72" s="535">
        <v>156.30000000000001</v>
      </c>
      <c r="AK72" s="535">
        <v>137.6</v>
      </c>
      <c r="AL72" s="535">
        <v>141.4</v>
      </c>
      <c r="AM72" s="535">
        <v>138.30000000000001</v>
      </c>
      <c r="AN72" s="535">
        <v>137.9</v>
      </c>
      <c r="AO72" s="535">
        <v>133.30000000000001</v>
      </c>
      <c r="AP72" s="535">
        <v>132.1</v>
      </c>
      <c r="AQ72" s="535">
        <v>132.30000000000001</v>
      </c>
      <c r="AR72" s="535">
        <v>135.5</v>
      </c>
      <c r="AS72" s="535">
        <v>141.80000000000001</v>
      </c>
      <c r="AT72" s="535">
        <v>141.19999999999999</v>
      </c>
      <c r="AU72" s="535">
        <v>139.1</v>
      </c>
      <c r="AV72" s="535">
        <v>134.19999999999999</v>
      </c>
      <c r="AW72" s="535">
        <v>137</v>
      </c>
      <c r="AX72" s="535">
        <v>136.5</v>
      </c>
      <c r="AY72" s="535">
        <v>134.80000000000001</v>
      </c>
      <c r="AZ72" s="535">
        <v>133.6</v>
      </c>
      <c r="BA72" s="535">
        <v>137.9</v>
      </c>
      <c r="BB72" s="535">
        <v>141.1</v>
      </c>
      <c r="BC72" s="535">
        <v>142.5</v>
      </c>
      <c r="BD72" s="535">
        <v>142</v>
      </c>
      <c r="BE72" s="535">
        <v>147.9</v>
      </c>
      <c r="BF72" s="535">
        <v>147.5</v>
      </c>
      <c r="BG72" s="535">
        <v>147.30000000000001</v>
      </c>
      <c r="BH72" s="535">
        <v>146.30000000000001</v>
      </c>
      <c r="BI72" s="535">
        <v>151.30000000000001</v>
      </c>
      <c r="BJ72" s="535">
        <v>166.1</v>
      </c>
      <c r="BK72" s="535">
        <v>176.7</v>
      </c>
    </row>
    <row r="73" spans="1:63">
      <c r="A73" s="531" t="s">
        <v>728</v>
      </c>
      <c r="B73" s="531" t="s">
        <v>729</v>
      </c>
      <c r="C73" s="532">
        <v>1.0019999999999999E-2</v>
      </c>
      <c r="D73" s="535">
        <v>140.5</v>
      </c>
      <c r="E73" s="535">
        <v>145.30000000000001</v>
      </c>
      <c r="F73" s="535">
        <v>145.6</v>
      </c>
      <c r="G73" s="535">
        <v>146.4</v>
      </c>
      <c r="H73" s="535">
        <v>142.19999999999999</v>
      </c>
      <c r="I73" s="535">
        <v>145.9</v>
      </c>
      <c r="J73" s="535">
        <v>145.1</v>
      </c>
      <c r="K73" s="535">
        <v>135.9</v>
      </c>
      <c r="L73" s="535">
        <v>131.9</v>
      </c>
      <c r="M73" s="535">
        <v>124.7</v>
      </c>
      <c r="N73" s="535">
        <v>124.4</v>
      </c>
      <c r="O73" s="535">
        <v>135.1</v>
      </c>
      <c r="P73" s="535">
        <v>139.30000000000001</v>
      </c>
      <c r="Q73" s="535">
        <v>138.80000000000001</v>
      </c>
      <c r="R73" s="535">
        <v>145.30000000000001</v>
      </c>
      <c r="S73" s="535">
        <v>151.5</v>
      </c>
      <c r="T73" s="535">
        <v>161.6</v>
      </c>
      <c r="U73" s="535">
        <v>167.9</v>
      </c>
      <c r="V73" s="535">
        <v>167.1</v>
      </c>
      <c r="W73" s="535">
        <v>167.1</v>
      </c>
      <c r="X73" s="535">
        <v>170.5</v>
      </c>
      <c r="Y73" s="535">
        <v>171</v>
      </c>
      <c r="Z73" s="535">
        <v>155.80000000000001</v>
      </c>
      <c r="AA73" s="535">
        <v>154.69999999999999</v>
      </c>
      <c r="AB73" s="535">
        <v>164.8</v>
      </c>
      <c r="AC73" s="535">
        <v>170.3</v>
      </c>
      <c r="AD73" s="535">
        <v>165.6</v>
      </c>
      <c r="AE73" s="535">
        <v>162.1</v>
      </c>
      <c r="AF73" s="535">
        <v>158.1</v>
      </c>
      <c r="AG73" s="535">
        <v>155.69999999999999</v>
      </c>
      <c r="AH73" s="535">
        <v>153.19999999999999</v>
      </c>
      <c r="AI73" s="535">
        <v>147.80000000000001</v>
      </c>
      <c r="AJ73" s="535">
        <v>143.80000000000001</v>
      </c>
      <c r="AK73" s="535">
        <v>175</v>
      </c>
      <c r="AL73" s="535">
        <v>185.4</v>
      </c>
      <c r="AM73" s="535">
        <v>182.3</v>
      </c>
      <c r="AN73" s="535">
        <v>172</v>
      </c>
      <c r="AO73" s="535">
        <v>168.9</v>
      </c>
      <c r="AP73" s="535">
        <v>169</v>
      </c>
      <c r="AQ73" s="535">
        <v>168</v>
      </c>
      <c r="AR73" s="535">
        <v>172</v>
      </c>
      <c r="AS73" s="535">
        <v>173.2</v>
      </c>
      <c r="AT73" s="535">
        <v>172.3</v>
      </c>
      <c r="AU73" s="535">
        <v>171.6</v>
      </c>
      <c r="AV73" s="535">
        <v>168.9</v>
      </c>
      <c r="AW73" s="535">
        <v>193.3</v>
      </c>
      <c r="AX73" s="535">
        <v>188</v>
      </c>
      <c r="AY73" s="535">
        <v>194.3</v>
      </c>
      <c r="AZ73" s="535">
        <v>194.3</v>
      </c>
      <c r="BA73" s="535">
        <v>194.3</v>
      </c>
      <c r="BB73" s="535">
        <v>194.3</v>
      </c>
      <c r="BC73" s="535">
        <v>194.3</v>
      </c>
      <c r="BD73" s="535">
        <v>194.3</v>
      </c>
      <c r="BE73" s="535">
        <v>194.3</v>
      </c>
      <c r="BF73" s="535">
        <v>194.3</v>
      </c>
      <c r="BG73" s="535">
        <v>195.7</v>
      </c>
      <c r="BH73" s="535">
        <v>201.9</v>
      </c>
      <c r="BI73" s="535">
        <v>206.7</v>
      </c>
      <c r="BJ73" s="535">
        <v>212.2</v>
      </c>
      <c r="BK73" s="535">
        <v>216</v>
      </c>
    </row>
    <row r="74" spans="1:63">
      <c r="A74" s="531" t="s">
        <v>3461</v>
      </c>
      <c r="B74" s="531" t="s">
        <v>731</v>
      </c>
      <c r="C74" s="532">
        <v>2.2000000000000001E-4</v>
      </c>
      <c r="D74" s="535">
        <v>82.5</v>
      </c>
      <c r="E74" s="535">
        <v>82.5</v>
      </c>
      <c r="F74" s="535">
        <v>82.5</v>
      </c>
      <c r="G74" s="535">
        <v>82.5</v>
      </c>
      <c r="H74" s="535">
        <v>82.5</v>
      </c>
      <c r="I74" s="535">
        <v>82.5</v>
      </c>
      <c r="J74" s="535">
        <v>82.5</v>
      </c>
      <c r="K74" s="535">
        <v>82.5</v>
      </c>
      <c r="L74" s="535">
        <v>82.5</v>
      </c>
      <c r="M74" s="535">
        <v>73.400000000000006</v>
      </c>
      <c r="N74" s="535">
        <v>80.099999999999994</v>
      </c>
      <c r="O74" s="535">
        <v>73</v>
      </c>
      <c r="P74" s="535">
        <v>73</v>
      </c>
      <c r="Q74" s="535">
        <v>66.900000000000006</v>
      </c>
      <c r="R74" s="535">
        <v>70.3</v>
      </c>
      <c r="S74" s="535">
        <v>70.3</v>
      </c>
      <c r="T74" s="535">
        <v>70.3</v>
      </c>
      <c r="U74" s="535">
        <v>79.5</v>
      </c>
      <c r="V74" s="535">
        <v>79.5</v>
      </c>
      <c r="W74" s="535">
        <v>79.5</v>
      </c>
      <c r="X74" s="535">
        <v>81.099999999999994</v>
      </c>
      <c r="Y74" s="535">
        <v>87.6</v>
      </c>
      <c r="Z74" s="535">
        <v>87.6</v>
      </c>
      <c r="AA74" s="535">
        <v>88</v>
      </c>
      <c r="AB74" s="535">
        <v>89.6</v>
      </c>
      <c r="AC74" s="535">
        <v>89.6</v>
      </c>
      <c r="AD74" s="535">
        <v>78.599999999999994</v>
      </c>
      <c r="AE74" s="535">
        <v>89.8</v>
      </c>
      <c r="AF74" s="535">
        <v>89.8</v>
      </c>
      <c r="AG74" s="535">
        <v>89.8</v>
      </c>
      <c r="AH74" s="535">
        <v>87.3</v>
      </c>
      <c r="AI74" s="535">
        <v>84.3</v>
      </c>
      <c r="AJ74" s="535">
        <v>86.3</v>
      </c>
      <c r="AK74" s="535">
        <v>85.4</v>
      </c>
      <c r="AL74" s="535">
        <v>81</v>
      </c>
      <c r="AM74" s="535">
        <v>84</v>
      </c>
      <c r="AN74" s="535">
        <v>86.9</v>
      </c>
      <c r="AO74" s="535">
        <v>86.5</v>
      </c>
      <c r="AP74" s="535">
        <v>86.5</v>
      </c>
      <c r="AQ74" s="535">
        <v>86.5</v>
      </c>
      <c r="AR74" s="535">
        <v>87.6</v>
      </c>
      <c r="AS74" s="535">
        <v>90.2</v>
      </c>
      <c r="AT74" s="535">
        <v>95.5</v>
      </c>
      <c r="AU74" s="535">
        <v>95.5</v>
      </c>
      <c r="AV74" s="535">
        <v>95.5</v>
      </c>
      <c r="AW74" s="535">
        <v>95.5</v>
      </c>
      <c r="AX74" s="535">
        <v>101.6</v>
      </c>
      <c r="AY74" s="535">
        <v>95.6</v>
      </c>
      <c r="AZ74" s="535">
        <v>95.6</v>
      </c>
      <c r="BA74" s="535">
        <v>97.8</v>
      </c>
      <c r="BB74" s="535">
        <v>98.8</v>
      </c>
      <c r="BC74" s="535">
        <v>108</v>
      </c>
      <c r="BD74" s="535">
        <v>110.9</v>
      </c>
      <c r="BE74" s="535">
        <v>112.7</v>
      </c>
      <c r="BF74" s="535">
        <v>113.3</v>
      </c>
      <c r="BG74" s="535">
        <v>105.3</v>
      </c>
      <c r="BH74" s="535">
        <v>104.9</v>
      </c>
      <c r="BI74" s="535">
        <v>104.9</v>
      </c>
      <c r="BJ74" s="535">
        <v>104.9</v>
      </c>
      <c r="BK74" s="535">
        <v>110.2</v>
      </c>
    </row>
    <row r="75" spans="1:63">
      <c r="A75" s="531" t="s">
        <v>3462</v>
      </c>
      <c r="B75" s="531" t="s">
        <v>733</v>
      </c>
      <c r="C75" s="532">
        <v>1.6199999999999999E-3</v>
      </c>
      <c r="D75" s="535">
        <v>141.19999999999999</v>
      </c>
      <c r="E75" s="535">
        <v>138.80000000000001</v>
      </c>
      <c r="F75" s="535">
        <v>129.19999999999999</v>
      </c>
      <c r="G75" s="535">
        <v>129.6</v>
      </c>
      <c r="H75" s="535">
        <v>132.5</v>
      </c>
      <c r="I75" s="535">
        <v>141.19999999999999</v>
      </c>
      <c r="J75" s="535">
        <v>144.80000000000001</v>
      </c>
      <c r="K75" s="535">
        <v>157.19999999999999</v>
      </c>
      <c r="L75" s="535">
        <v>168.6</v>
      </c>
      <c r="M75" s="535">
        <v>164.1</v>
      </c>
      <c r="N75" s="535">
        <v>170.9</v>
      </c>
      <c r="O75" s="535">
        <v>172.5</v>
      </c>
      <c r="P75" s="535">
        <v>162.6</v>
      </c>
      <c r="Q75" s="535">
        <v>155.9</v>
      </c>
      <c r="R75" s="535">
        <v>133.6</v>
      </c>
      <c r="S75" s="535">
        <v>139.30000000000001</v>
      </c>
      <c r="T75" s="535">
        <v>139.9</v>
      </c>
      <c r="U75" s="535">
        <v>139.9</v>
      </c>
      <c r="V75" s="535">
        <v>139.9</v>
      </c>
      <c r="W75" s="535">
        <v>149.9</v>
      </c>
      <c r="X75" s="535">
        <v>153.30000000000001</v>
      </c>
      <c r="Y75" s="535">
        <v>138.5</v>
      </c>
      <c r="Z75" s="535">
        <v>142.80000000000001</v>
      </c>
      <c r="AA75" s="535">
        <v>149.69999999999999</v>
      </c>
      <c r="AB75" s="535">
        <v>144.30000000000001</v>
      </c>
      <c r="AC75" s="535">
        <v>136.19999999999999</v>
      </c>
      <c r="AD75" s="535">
        <v>127.2</v>
      </c>
      <c r="AE75" s="535">
        <v>125.7</v>
      </c>
      <c r="AF75" s="535">
        <v>116.8</v>
      </c>
      <c r="AG75" s="535">
        <v>114.2</v>
      </c>
      <c r="AH75" s="535">
        <v>112.3</v>
      </c>
      <c r="AI75" s="535">
        <v>115.3</v>
      </c>
      <c r="AJ75" s="535">
        <v>113.2</v>
      </c>
      <c r="AK75" s="535">
        <v>106.9</v>
      </c>
      <c r="AL75" s="535">
        <v>108.2</v>
      </c>
      <c r="AM75" s="535">
        <v>98.2</v>
      </c>
      <c r="AN75" s="535">
        <v>104.8</v>
      </c>
      <c r="AO75" s="535">
        <v>116.6</v>
      </c>
      <c r="AP75" s="535">
        <v>109.9</v>
      </c>
      <c r="AQ75" s="535">
        <v>113.9</v>
      </c>
      <c r="AR75" s="535">
        <v>119</v>
      </c>
      <c r="AS75" s="535">
        <v>118.9</v>
      </c>
      <c r="AT75" s="535">
        <v>118.9</v>
      </c>
      <c r="AU75" s="535">
        <v>123.5</v>
      </c>
      <c r="AV75" s="535">
        <v>147.19999999999999</v>
      </c>
      <c r="AW75" s="535">
        <v>141.4</v>
      </c>
      <c r="AX75" s="535">
        <v>142.4</v>
      </c>
      <c r="AY75" s="535">
        <v>129.5</v>
      </c>
      <c r="AZ75" s="535">
        <v>134.69999999999999</v>
      </c>
      <c r="BA75" s="535">
        <v>138.5</v>
      </c>
      <c r="BB75" s="535">
        <v>134.1</v>
      </c>
      <c r="BC75" s="535">
        <v>137.1</v>
      </c>
      <c r="BD75" s="535">
        <v>136.69999999999999</v>
      </c>
      <c r="BE75" s="535">
        <v>127.8</v>
      </c>
      <c r="BF75" s="535">
        <v>120.9</v>
      </c>
      <c r="BG75" s="535">
        <v>125.1</v>
      </c>
      <c r="BH75" s="535">
        <v>125.3</v>
      </c>
      <c r="BI75" s="535">
        <v>123.1</v>
      </c>
      <c r="BJ75" s="535">
        <v>123.4</v>
      </c>
      <c r="BK75" s="535">
        <v>127</v>
      </c>
    </row>
    <row r="76" spans="1:63">
      <c r="A76" s="531" t="s">
        <v>3463</v>
      </c>
      <c r="B76" s="531" t="s">
        <v>735</v>
      </c>
      <c r="C76" s="532">
        <v>4.6030000000000001E-2</v>
      </c>
      <c r="D76" s="535">
        <v>162.5</v>
      </c>
      <c r="E76" s="535">
        <v>162.5</v>
      </c>
      <c r="F76" s="535">
        <v>162.5</v>
      </c>
      <c r="G76" s="535">
        <v>162.5</v>
      </c>
      <c r="H76" s="535">
        <v>162.5</v>
      </c>
      <c r="I76" s="535">
        <v>162.5</v>
      </c>
      <c r="J76" s="535">
        <v>162.5</v>
      </c>
      <c r="K76" s="535">
        <v>162.5</v>
      </c>
      <c r="L76" s="535">
        <v>162.5</v>
      </c>
      <c r="M76" s="535">
        <v>160.5</v>
      </c>
      <c r="N76" s="535">
        <v>159.5</v>
      </c>
      <c r="O76" s="535">
        <v>158.5</v>
      </c>
      <c r="P76" s="535">
        <v>158.5</v>
      </c>
      <c r="Q76" s="535">
        <v>156.80000000000001</v>
      </c>
      <c r="R76" s="535">
        <v>148.6</v>
      </c>
      <c r="S76" s="535">
        <v>148.6</v>
      </c>
      <c r="T76" s="535">
        <v>148.6</v>
      </c>
      <c r="U76" s="535">
        <v>148.6</v>
      </c>
      <c r="V76" s="535">
        <v>148.6</v>
      </c>
      <c r="W76" s="535">
        <v>150.30000000000001</v>
      </c>
      <c r="X76" s="535">
        <v>156.6</v>
      </c>
      <c r="Y76" s="535">
        <v>156.6</v>
      </c>
      <c r="Z76" s="535">
        <v>156.6</v>
      </c>
      <c r="AA76" s="535">
        <v>156.6</v>
      </c>
      <c r="AB76" s="535">
        <v>156.6</v>
      </c>
      <c r="AC76" s="535">
        <v>156.6</v>
      </c>
      <c r="AD76" s="535">
        <v>156.6</v>
      </c>
      <c r="AE76" s="535">
        <v>156.6</v>
      </c>
      <c r="AF76" s="535">
        <v>156.6</v>
      </c>
      <c r="AG76" s="535">
        <v>158.19999999999999</v>
      </c>
      <c r="AH76" s="535">
        <v>169.5</v>
      </c>
      <c r="AI76" s="535">
        <v>176.1</v>
      </c>
      <c r="AJ76" s="535">
        <v>176.1</v>
      </c>
      <c r="AK76" s="535">
        <v>176.1</v>
      </c>
      <c r="AL76" s="535">
        <v>176.1</v>
      </c>
      <c r="AM76" s="535">
        <v>176.1</v>
      </c>
      <c r="AN76" s="535">
        <v>176.1</v>
      </c>
      <c r="AO76" s="535">
        <v>176.1</v>
      </c>
      <c r="AP76" s="535">
        <v>172.8</v>
      </c>
      <c r="AQ76" s="535">
        <v>172.8</v>
      </c>
      <c r="AR76" s="535">
        <v>183.6</v>
      </c>
      <c r="AS76" s="535">
        <v>191.8</v>
      </c>
      <c r="AT76" s="535">
        <v>184.9</v>
      </c>
      <c r="AU76" s="535">
        <v>189</v>
      </c>
      <c r="AV76" s="535">
        <v>189</v>
      </c>
      <c r="AW76" s="535">
        <v>194</v>
      </c>
      <c r="AX76" s="535">
        <v>195.6</v>
      </c>
      <c r="AY76" s="535">
        <v>195.6</v>
      </c>
      <c r="AZ76" s="535">
        <v>195.6</v>
      </c>
      <c r="BA76" s="535">
        <v>198.5</v>
      </c>
      <c r="BB76" s="535">
        <v>205.8</v>
      </c>
      <c r="BC76" s="535">
        <v>205.8</v>
      </c>
      <c r="BD76" s="535">
        <v>205.8</v>
      </c>
      <c r="BE76" s="535">
        <v>205.8</v>
      </c>
      <c r="BF76" s="535">
        <v>214.3</v>
      </c>
      <c r="BG76" s="535">
        <v>220.4</v>
      </c>
      <c r="BH76" s="535">
        <v>220.5</v>
      </c>
      <c r="BI76" s="535">
        <v>220.5</v>
      </c>
      <c r="BJ76" s="535">
        <v>220.5</v>
      </c>
      <c r="BK76" s="535">
        <v>220.5</v>
      </c>
    </row>
    <row r="77" spans="1:63">
      <c r="A77" s="531" t="s">
        <v>3464</v>
      </c>
      <c r="B77" s="531" t="s">
        <v>737</v>
      </c>
      <c r="C77" s="532">
        <v>2.6661700000000002</v>
      </c>
      <c r="D77" s="535">
        <v>129.80000000000001</v>
      </c>
      <c r="E77" s="535">
        <v>128.1</v>
      </c>
      <c r="F77" s="535">
        <v>127.2</v>
      </c>
      <c r="G77" s="535">
        <v>127.5</v>
      </c>
      <c r="H77" s="535">
        <v>126.4</v>
      </c>
      <c r="I77" s="535">
        <v>130.1</v>
      </c>
      <c r="J77" s="535">
        <v>137</v>
      </c>
      <c r="K77" s="535">
        <v>138.4</v>
      </c>
      <c r="L77" s="535">
        <v>131.80000000000001</v>
      </c>
      <c r="M77" s="535">
        <v>128.1</v>
      </c>
      <c r="N77" s="535">
        <v>125.1</v>
      </c>
      <c r="O77" s="535">
        <v>125.2</v>
      </c>
      <c r="P77" s="535">
        <v>128.4</v>
      </c>
      <c r="Q77" s="535">
        <v>124.9</v>
      </c>
      <c r="R77" s="535">
        <v>128.6</v>
      </c>
      <c r="S77" s="535">
        <v>129.30000000000001</v>
      </c>
      <c r="T77" s="535">
        <v>134.1</v>
      </c>
      <c r="U77" s="535">
        <v>141.30000000000001</v>
      </c>
      <c r="V77" s="535">
        <v>143.5</v>
      </c>
      <c r="W77" s="535">
        <v>144</v>
      </c>
      <c r="X77" s="535">
        <v>142.69999999999999</v>
      </c>
      <c r="Y77" s="535">
        <v>139.69999999999999</v>
      </c>
      <c r="Z77" s="535">
        <v>136.1</v>
      </c>
      <c r="AA77" s="535">
        <v>134</v>
      </c>
      <c r="AB77" s="535">
        <v>132.19999999999999</v>
      </c>
      <c r="AC77" s="535">
        <v>135.80000000000001</v>
      </c>
      <c r="AD77" s="535">
        <v>138.5</v>
      </c>
      <c r="AE77" s="535">
        <v>142.9</v>
      </c>
      <c r="AF77" s="535">
        <v>145.4</v>
      </c>
      <c r="AG77" s="535">
        <v>152</v>
      </c>
      <c r="AH77" s="535">
        <v>154</v>
      </c>
      <c r="AI77" s="535">
        <v>161</v>
      </c>
      <c r="AJ77" s="535">
        <v>165.2</v>
      </c>
      <c r="AK77" s="535">
        <v>160.1</v>
      </c>
      <c r="AL77" s="535">
        <v>162.30000000000001</v>
      </c>
      <c r="AM77" s="535">
        <v>166.1</v>
      </c>
      <c r="AN77" s="535">
        <v>164.6</v>
      </c>
      <c r="AO77" s="535">
        <v>171.3</v>
      </c>
      <c r="AP77" s="535">
        <v>177</v>
      </c>
      <c r="AQ77" s="535">
        <v>180</v>
      </c>
      <c r="AR77" s="535">
        <v>183.7</v>
      </c>
      <c r="AS77" s="535">
        <v>182.1</v>
      </c>
      <c r="AT77" s="535">
        <v>180.8</v>
      </c>
      <c r="AU77" s="535">
        <v>172.4</v>
      </c>
      <c r="AV77" s="535">
        <v>171.3</v>
      </c>
      <c r="AW77" s="535">
        <v>169.8</v>
      </c>
      <c r="AX77" s="535">
        <v>172.5</v>
      </c>
      <c r="AY77" s="535">
        <v>177</v>
      </c>
      <c r="AZ77" s="535">
        <v>180.4</v>
      </c>
      <c r="BA77" s="535">
        <v>183.4</v>
      </c>
      <c r="BB77" s="535">
        <v>180.3</v>
      </c>
      <c r="BC77" s="535">
        <v>177.4</v>
      </c>
      <c r="BD77" s="535">
        <v>182.3</v>
      </c>
      <c r="BE77" s="535">
        <v>180.9</v>
      </c>
      <c r="BF77" s="535">
        <v>186.1</v>
      </c>
      <c r="BG77" s="535">
        <v>189.4</v>
      </c>
      <c r="BH77" s="535">
        <v>191.3</v>
      </c>
      <c r="BI77" s="535">
        <v>182.7</v>
      </c>
      <c r="BJ77" s="535">
        <v>181.3</v>
      </c>
      <c r="BK77" s="535">
        <v>179</v>
      </c>
    </row>
    <row r="78" spans="1:63">
      <c r="A78" s="531" t="s">
        <v>3465</v>
      </c>
      <c r="B78" s="531" t="s">
        <v>739</v>
      </c>
      <c r="C78" s="532">
        <v>1.0288299999999999</v>
      </c>
      <c r="D78" s="535">
        <v>134.9</v>
      </c>
      <c r="E78" s="535">
        <v>137.1</v>
      </c>
      <c r="F78" s="535">
        <v>136.30000000000001</v>
      </c>
      <c r="G78" s="535">
        <v>138</v>
      </c>
      <c r="H78" s="535">
        <v>137.19999999999999</v>
      </c>
      <c r="I78" s="535">
        <v>144.1</v>
      </c>
      <c r="J78" s="535">
        <v>150.19999999999999</v>
      </c>
      <c r="K78" s="535">
        <v>155.4</v>
      </c>
      <c r="L78" s="535">
        <v>145.1</v>
      </c>
      <c r="M78" s="535">
        <v>138.80000000000001</v>
      </c>
      <c r="N78" s="535">
        <v>130.80000000000001</v>
      </c>
      <c r="O78" s="535">
        <v>131</v>
      </c>
      <c r="P78" s="535">
        <v>132.69999999999999</v>
      </c>
      <c r="Q78" s="535">
        <v>132</v>
      </c>
      <c r="R78" s="535">
        <v>137.19999999999999</v>
      </c>
      <c r="S78" s="535">
        <v>136.1</v>
      </c>
      <c r="T78" s="535">
        <v>143.9</v>
      </c>
      <c r="U78" s="535">
        <v>156.6</v>
      </c>
      <c r="V78" s="535">
        <v>157.30000000000001</v>
      </c>
      <c r="W78" s="535">
        <v>154</v>
      </c>
      <c r="X78" s="535">
        <v>150.1</v>
      </c>
      <c r="Y78" s="535">
        <v>146.80000000000001</v>
      </c>
      <c r="Z78" s="535">
        <v>136.19999999999999</v>
      </c>
      <c r="AA78" s="535">
        <v>129.4</v>
      </c>
      <c r="AB78" s="535">
        <v>129.19999999999999</v>
      </c>
      <c r="AC78" s="535">
        <v>137.4</v>
      </c>
      <c r="AD78" s="535">
        <v>143.69999999999999</v>
      </c>
      <c r="AE78" s="535">
        <v>149.9</v>
      </c>
      <c r="AF78" s="535">
        <v>153.1</v>
      </c>
      <c r="AG78" s="535">
        <v>153.1</v>
      </c>
      <c r="AH78" s="535">
        <v>155.30000000000001</v>
      </c>
      <c r="AI78" s="535">
        <v>168.8</v>
      </c>
      <c r="AJ78" s="535">
        <v>176.8</v>
      </c>
      <c r="AK78" s="535">
        <v>169.5</v>
      </c>
      <c r="AL78" s="535">
        <v>170.4</v>
      </c>
      <c r="AM78" s="535">
        <v>175.3</v>
      </c>
      <c r="AN78" s="535">
        <v>177.3</v>
      </c>
      <c r="AO78" s="535">
        <v>189.3</v>
      </c>
      <c r="AP78" s="535">
        <v>192.7</v>
      </c>
      <c r="AQ78" s="535">
        <v>193.7</v>
      </c>
      <c r="AR78" s="535">
        <v>191.5</v>
      </c>
      <c r="AS78" s="535">
        <v>191.1</v>
      </c>
      <c r="AT78" s="535">
        <v>189.1</v>
      </c>
      <c r="AU78" s="535">
        <v>178.1</v>
      </c>
      <c r="AV78" s="535">
        <v>174.1</v>
      </c>
      <c r="AW78" s="535">
        <v>169.1</v>
      </c>
      <c r="AX78" s="535">
        <v>168.6</v>
      </c>
      <c r="AY78" s="535">
        <v>171.2</v>
      </c>
      <c r="AZ78" s="535">
        <v>176.7</v>
      </c>
      <c r="BA78" s="535">
        <v>181.9</v>
      </c>
      <c r="BB78" s="535">
        <v>182.7</v>
      </c>
      <c r="BC78" s="535">
        <v>183.1</v>
      </c>
      <c r="BD78" s="535">
        <v>184.4</v>
      </c>
      <c r="BE78" s="535">
        <v>181.6</v>
      </c>
      <c r="BF78" s="535">
        <v>184.7</v>
      </c>
      <c r="BG78" s="535">
        <v>188.1</v>
      </c>
      <c r="BH78" s="535">
        <v>189.3</v>
      </c>
      <c r="BI78" s="535">
        <v>185.9</v>
      </c>
      <c r="BJ78" s="535">
        <v>182.6</v>
      </c>
      <c r="BK78" s="535">
        <v>179.9</v>
      </c>
    </row>
    <row r="79" spans="1:63">
      <c r="A79" s="531" t="s">
        <v>3466</v>
      </c>
      <c r="B79" s="531" t="s">
        <v>741</v>
      </c>
      <c r="C79" s="532">
        <v>0.58065999999999995</v>
      </c>
      <c r="D79" s="535">
        <v>138.30000000000001</v>
      </c>
      <c r="E79" s="535">
        <v>130.19999999999999</v>
      </c>
      <c r="F79" s="535">
        <v>123.1</v>
      </c>
      <c r="G79" s="535">
        <v>119.6</v>
      </c>
      <c r="H79" s="535">
        <v>117.5</v>
      </c>
      <c r="I79" s="535">
        <v>116.8</v>
      </c>
      <c r="J79" s="535">
        <v>122.8</v>
      </c>
      <c r="K79" s="535">
        <v>123</v>
      </c>
      <c r="L79" s="535">
        <v>118</v>
      </c>
      <c r="M79" s="535">
        <v>112.5</v>
      </c>
      <c r="N79" s="535">
        <v>116.3</v>
      </c>
      <c r="O79" s="535">
        <v>120</v>
      </c>
      <c r="P79" s="535">
        <v>120.1</v>
      </c>
      <c r="Q79" s="535">
        <v>113.8</v>
      </c>
      <c r="R79" s="535">
        <v>115.1</v>
      </c>
      <c r="S79" s="535">
        <v>115.4</v>
      </c>
      <c r="T79" s="535">
        <v>118.6</v>
      </c>
      <c r="U79" s="535">
        <v>120.4</v>
      </c>
      <c r="V79" s="535">
        <v>130.19999999999999</v>
      </c>
      <c r="W79" s="535">
        <v>132.80000000000001</v>
      </c>
      <c r="X79" s="535">
        <v>131.80000000000001</v>
      </c>
      <c r="Y79" s="535">
        <v>130.4</v>
      </c>
      <c r="Z79" s="535">
        <v>130.30000000000001</v>
      </c>
      <c r="AA79" s="535">
        <v>130.1</v>
      </c>
      <c r="AB79" s="535">
        <v>128</v>
      </c>
      <c r="AC79" s="535">
        <v>127.3</v>
      </c>
      <c r="AD79" s="535">
        <v>125.3</v>
      </c>
      <c r="AE79" s="535">
        <v>124.3</v>
      </c>
      <c r="AF79" s="535">
        <v>126.9</v>
      </c>
      <c r="AG79" s="535">
        <v>136.1</v>
      </c>
      <c r="AH79" s="535">
        <v>139.4</v>
      </c>
      <c r="AI79" s="535">
        <v>142.6</v>
      </c>
      <c r="AJ79" s="535">
        <v>146.1</v>
      </c>
      <c r="AK79" s="535">
        <v>145.19999999999999</v>
      </c>
      <c r="AL79" s="535">
        <v>151.80000000000001</v>
      </c>
      <c r="AM79" s="535">
        <v>160.69999999999999</v>
      </c>
      <c r="AN79" s="535">
        <v>147.1</v>
      </c>
      <c r="AO79" s="535">
        <v>146.30000000000001</v>
      </c>
      <c r="AP79" s="535">
        <v>153.69999999999999</v>
      </c>
      <c r="AQ79" s="535">
        <v>168</v>
      </c>
      <c r="AR79" s="535">
        <v>181.2</v>
      </c>
      <c r="AS79" s="535">
        <v>184.6</v>
      </c>
      <c r="AT79" s="535">
        <v>185.1</v>
      </c>
      <c r="AU79" s="535">
        <v>178.3</v>
      </c>
      <c r="AV79" s="535">
        <v>181.4</v>
      </c>
      <c r="AW79" s="535">
        <v>185.7</v>
      </c>
      <c r="AX79" s="535">
        <v>189.3</v>
      </c>
      <c r="AY79" s="535">
        <v>191.6</v>
      </c>
      <c r="AZ79" s="535">
        <v>193.1</v>
      </c>
      <c r="BA79" s="535">
        <v>193.8</v>
      </c>
      <c r="BB79" s="535">
        <v>179.9</v>
      </c>
      <c r="BC79" s="535">
        <v>165.8</v>
      </c>
      <c r="BD79" s="535">
        <v>165.3</v>
      </c>
      <c r="BE79" s="535">
        <v>167.8</v>
      </c>
      <c r="BF79" s="535">
        <v>172.3</v>
      </c>
      <c r="BG79" s="535">
        <v>179.2</v>
      </c>
      <c r="BH79" s="535">
        <v>181.8</v>
      </c>
      <c r="BI79" s="535">
        <v>181.5</v>
      </c>
      <c r="BJ79" s="535">
        <v>182.2</v>
      </c>
      <c r="BK79" s="535">
        <v>178.8</v>
      </c>
    </row>
    <row r="80" spans="1:63">
      <c r="A80" s="531" t="s">
        <v>3467</v>
      </c>
      <c r="B80" s="531" t="s">
        <v>743</v>
      </c>
      <c r="C80" s="532">
        <v>4.4670000000000001E-2</v>
      </c>
      <c r="D80" s="535">
        <v>151.6</v>
      </c>
      <c r="E80" s="535">
        <v>151.69999999999999</v>
      </c>
      <c r="F80" s="535">
        <v>152.1</v>
      </c>
      <c r="G80" s="535">
        <v>151.4</v>
      </c>
      <c r="H80" s="535">
        <v>152.5</v>
      </c>
      <c r="I80" s="535">
        <v>159.69999999999999</v>
      </c>
      <c r="J80" s="535">
        <v>167.7</v>
      </c>
      <c r="K80" s="535">
        <v>169.9</v>
      </c>
      <c r="L80" s="535">
        <v>168.6</v>
      </c>
      <c r="M80" s="535">
        <v>156.80000000000001</v>
      </c>
      <c r="N80" s="535">
        <v>151</v>
      </c>
      <c r="O80" s="535">
        <v>152.5</v>
      </c>
      <c r="P80" s="535">
        <v>157.30000000000001</v>
      </c>
      <c r="Q80" s="535">
        <v>158.6</v>
      </c>
      <c r="R80" s="535">
        <v>164.1</v>
      </c>
      <c r="S80" s="535">
        <v>163.19999999999999</v>
      </c>
      <c r="T80" s="535">
        <v>162.80000000000001</v>
      </c>
      <c r="U80" s="535">
        <v>165.3</v>
      </c>
      <c r="V80" s="535">
        <v>167.6</v>
      </c>
      <c r="W80" s="535">
        <v>166.4</v>
      </c>
      <c r="X80" s="535">
        <v>163.6</v>
      </c>
      <c r="Y80" s="535">
        <v>162.80000000000001</v>
      </c>
      <c r="Z80" s="535">
        <v>160.4</v>
      </c>
      <c r="AA80" s="535">
        <v>150.9</v>
      </c>
      <c r="AB80" s="535">
        <v>146</v>
      </c>
      <c r="AC80" s="535">
        <v>152</v>
      </c>
      <c r="AD80" s="535">
        <v>148.69999999999999</v>
      </c>
      <c r="AE80" s="535">
        <v>147</v>
      </c>
      <c r="AF80" s="535">
        <v>151.1</v>
      </c>
      <c r="AG80" s="535">
        <v>153.80000000000001</v>
      </c>
      <c r="AH80" s="535">
        <v>160.1</v>
      </c>
      <c r="AI80" s="535">
        <v>163.9</v>
      </c>
      <c r="AJ80" s="535">
        <v>162</v>
      </c>
      <c r="AK80" s="535">
        <v>155.19999999999999</v>
      </c>
      <c r="AL80" s="535">
        <v>152.9</v>
      </c>
      <c r="AM80" s="535">
        <v>152.5</v>
      </c>
      <c r="AN80" s="535">
        <v>153.80000000000001</v>
      </c>
      <c r="AO80" s="535">
        <v>155.5</v>
      </c>
      <c r="AP80" s="535">
        <v>167.1</v>
      </c>
      <c r="AQ80" s="535">
        <v>169.6</v>
      </c>
      <c r="AR80" s="535">
        <v>182.8</v>
      </c>
      <c r="AS80" s="535">
        <v>186.9</v>
      </c>
      <c r="AT80" s="535">
        <v>187.9</v>
      </c>
      <c r="AU80" s="535">
        <v>186.8</v>
      </c>
      <c r="AV80" s="535">
        <v>194.1</v>
      </c>
      <c r="AW80" s="535">
        <v>187.9</v>
      </c>
      <c r="AX80" s="535">
        <v>176.6</v>
      </c>
      <c r="AY80" s="535">
        <v>175.3</v>
      </c>
      <c r="AZ80" s="535">
        <v>177.1</v>
      </c>
      <c r="BA80" s="535">
        <v>178.3</v>
      </c>
      <c r="BB80" s="535">
        <v>175.9</v>
      </c>
      <c r="BC80" s="535">
        <v>173.6</v>
      </c>
      <c r="BD80" s="535">
        <v>171.4</v>
      </c>
      <c r="BE80" s="535">
        <v>172.3</v>
      </c>
      <c r="BF80" s="535">
        <v>174.6</v>
      </c>
      <c r="BG80" s="535">
        <v>179</v>
      </c>
      <c r="BH80" s="535">
        <v>176.6</v>
      </c>
      <c r="BI80" s="535">
        <v>173.7</v>
      </c>
      <c r="BJ80" s="535">
        <v>162.1</v>
      </c>
      <c r="BK80" s="535">
        <v>157.19999999999999</v>
      </c>
    </row>
    <row r="81" spans="1:63">
      <c r="A81" s="531" t="s">
        <v>3468</v>
      </c>
      <c r="B81" s="531" t="s">
        <v>745</v>
      </c>
      <c r="C81" s="532">
        <v>2.8989999999999998E-2</v>
      </c>
      <c r="D81" s="535">
        <v>144.80000000000001</v>
      </c>
      <c r="E81" s="535">
        <v>124</v>
      </c>
      <c r="F81" s="535">
        <v>115</v>
      </c>
      <c r="G81" s="535">
        <v>110.9</v>
      </c>
      <c r="H81" s="535">
        <v>106.5</v>
      </c>
      <c r="I81" s="535">
        <v>99</v>
      </c>
      <c r="J81" s="535">
        <v>93.4</v>
      </c>
      <c r="K81" s="535">
        <v>96.6</v>
      </c>
      <c r="L81" s="535">
        <v>94.1</v>
      </c>
      <c r="M81" s="535">
        <v>91.3</v>
      </c>
      <c r="N81" s="535">
        <v>91.4</v>
      </c>
      <c r="O81" s="535">
        <v>92.7</v>
      </c>
      <c r="P81" s="535">
        <v>87.8</v>
      </c>
      <c r="Q81" s="535">
        <v>90.7</v>
      </c>
      <c r="R81" s="535">
        <v>87.3</v>
      </c>
      <c r="S81" s="535">
        <v>79.3</v>
      </c>
      <c r="T81" s="535">
        <v>77.3</v>
      </c>
      <c r="U81" s="535">
        <v>81.900000000000006</v>
      </c>
      <c r="V81" s="535">
        <v>82.6</v>
      </c>
      <c r="W81" s="535">
        <v>81.5</v>
      </c>
      <c r="X81" s="535">
        <v>81</v>
      </c>
      <c r="Y81" s="535">
        <v>82.8</v>
      </c>
      <c r="Z81" s="535">
        <v>89.6</v>
      </c>
      <c r="AA81" s="535">
        <v>108.7</v>
      </c>
      <c r="AB81" s="535">
        <v>104.4</v>
      </c>
      <c r="AC81" s="535">
        <v>103.7</v>
      </c>
      <c r="AD81" s="535">
        <v>101.9</v>
      </c>
      <c r="AE81" s="535">
        <v>105</v>
      </c>
      <c r="AF81" s="535">
        <v>105</v>
      </c>
      <c r="AG81" s="535">
        <v>116.9</v>
      </c>
      <c r="AH81" s="535">
        <v>128.1</v>
      </c>
      <c r="AI81" s="535">
        <v>124.1</v>
      </c>
      <c r="AJ81" s="535">
        <v>123.7</v>
      </c>
      <c r="AK81" s="535">
        <v>128.1</v>
      </c>
      <c r="AL81" s="535">
        <v>143.80000000000001</v>
      </c>
      <c r="AM81" s="535">
        <v>147.30000000000001</v>
      </c>
      <c r="AN81" s="535">
        <v>146.30000000000001</v>
      </c>
      <c r="AO81" s="535">
        <v>150.6</v>
      </c>
      <c r="AP81" s="535">
        <v>147.19999999999999</v>
      </c>
      <c r="AQ81" s="535">
        <v>144.30000000000001</v>
      </c>
      <c r="AR81" s="535">
        <v>138.1</v>
      </c>
      <c r="AS81" s="535">
        <v>134.69999999999999</v>
      </c>
      <c r="AT81" s="535">
        <v>143.4</v>
      </c>
      <c r="AU81" s="535">
        <v>156.1</v>
      </c>
      <c r="AV81" s="535">
        <v>174.8</v>
      </c>
      <c r="AW81" s="535">
        <v>182.6</v>
      </c>
      <c r="AX81" s="535">
        <v>190.8</v>
      </c>
      <c r="AY81" s="535">
        <v>181.5</v>
      </c>
      <c r="AZ81" s="535">
        <v>170.6</v>
      </c>
      <c r="BA81" s="535">
        <v>169.8</v>
      </c>
      <c r="BB81" s="535">
        <v>173.3</v>
      </c>
      <c r="BC81" s="535">
        <v>170.6</v>
      </c>
      <c r="BD81" s="535">
        <v>174.2</v>
      </c>
      <c r="BE81" s="535">
        <v>187.8</v>
      </c>
      <c r="BF81" s="535">
        <v>185.5</v>
      </c>
      <c r="BG81" s="535">
        <v>191.8</v>
      </c>
      <c r="BH81" s="535">
        <v>188.7</v>
      </c>
      <c r="BI81" s="535">
        <v>199.4</v>
      </c>
      <c r="BJ81" s="535">
        <v>207.8</v>
      </c>
      <c r="BK81" s="535">
        <v>210.6</v>
      </c>
    </row>
    <row r="82" spans="1:63">
      <c r="A82" s="531" t="s">
        <v>3469</v>
      </c>
      <c r="B82" s="531" t="s">
        <v>747</v>
      </c>
      <c r="C82" s="532">
        <v>0.13166</v>
      </c>
      <c r="D82" s="535">
        <v>139.6</v>
      </c>
      <c r="E82" s="535">
        <v>144.80000000000001</v>
      </c>
      <c r="F82" s="535">
        <v>152.9</v>
      </c>
      <c r="G82" s="535">
        <v>155.30000000000001</v>
      </c>
      <c r="H82" s="535">
        <v>148.30000000000001</v>
      </c>
      <c r="I82" s="535">
        <v>143.9</v>
      </c>
      <c r="J82" s="535">
        <v>139.19999999999999</v>
      </c>
      <c r="K82" s="535">
        <v>134.30000000000001</v>
      </c>
      <c r="L82" s="535">
        <v>124.4</v>
      </c>
      <c r="M82" s="535">
        <v>114.7</v>
      </c>
      <c r="N82" s="535">
        <v>121.1</v>
      </c>
      <c r="O82" s="535">
        <v>124.5</v>
      </c>
      <c r="P82" s="535">
        <v>130.6</v>
      </c>
      <c r="Q82" s="535">
        <v>130.30000000000001</v>
      </c>
      <c r="R82" s="535">
        <v>128</v>
      </c>
      <c r="S82" s="535">
        <v>135</v>
      </c>
      <c r="T82" s="535">
        <v>135.5</v>
      </c>
      <c r="U82" s="535">
        <v>140.69999999999999</v>
      </c>
      <c r="V82" s="535">
        <v>141.6</v>
      </c>
      <c r="W82" s="535">
        <v>138.6</v>
      </c>
      <c r="X82" s="535">
        <v>130.80000000000001</v>
      </c>
      <c r="Y82" s="535">
        <v>121.2</v>
      </c>
      <c r="Z82" s="535">
        <v>125</v>
      </c>
      <c r="AA82" s="535">
        <v>125.2</v>
      </c>
      <c r="AB82" s="535">
        <v>135.19999999999999</v>
      </c>
      <c r="AC82" s="535">
        <v>140.30000000000001</v>
      </c>
      <c r="AD82" s="535">
        <v>144.80000000000001</v>
      </c>
      <c r="AE82" s="535">
        <v>149.69999999999999</v>
      </c>
      <c r="AF82" s="535">
        <v>147.19999999999999</v>
      </c>
      <c r="AG82" s="535">
        <v>147.1</v>
      </c>
      <c r="AH82" s="535">
        <v>149.1</v>
      </c>
      <c r="AI82" s="535">
        <v>155.1</v>
      </c>
      <c r="AJ82" s="535">
        <v>160.9</v>
      </c>
      <c r="AK82" s="535">
        <v>161.1</v>
      </c>
      <c r="AL82" s="535">
        <v>163.19999999999999</v>
      </c>
      <c r="AM82" s="535">
        <v>160.80000000000001</v>
      </c>
      <c r="AN82" s="535">
        <v>159.4</v>
      </c>
      <c r="AO82" s="535">
        <v>168.5</v>
      </c>
      <c r="AP82" s="535">
        <v>171.8</v>
      </c>
      <c r="AQ82" s="535">
        <v>159.69999999999999</v>
      </c>
      <c r="AR82" s="535">
        <v>162.5</v>
      </c>
      <c r="AS82" s="535">
        <v>156.69999999999999</v>
      </c>
      <c r="AT82" s="535">
        <v>156.1</v>
      </c>
      <c r="AU82" s="535">
        <v>154</v>
      </c>
      <c r="AV82" s="535">
        <v>161</v>
      </c>
      <c r="AW82" s="535">
        <v>160.69999999999999</v>
      </c>
      <c r="AX82" s="535">
        <v>172.5</v>
      </c>
      <c r="AY82" s="535">
        <v>184.9</v>
      </c>
      <c r="AZ82" s="535">
        <v>191.7</v>
      </c>
      <c r="BA82" s="535">
        <v>192</v>
      </c>
      <c r="BB82" s="535">
        <v>181.7</v>
      </c>
      <c r="BC82" s="535">
        <v>181.3</v>
      </c>
      <c r="BD82" s="535">
        <v>180.2</v>
      </c>
      <c r="BE82" s="535">
        <v>175.8</v>
      </c>
      <c r="BF82" s="535">
        <v>172.5</v>
      </c>
      <c r="BG82" s="535">
        <v>173.4</v>
      </c>
      <c r="BH82" s="535">
        <v>178.4</v>
      </c>
      <c r="BI82" s="535">
        <v>184.2</v>
      </c>
      <c r="BJ82" s="535">
        <v>187.3</v>
      </c>
      <c r="BK82" s="535">
        <v>172.9</v>
      </c>
    </row>
    <row r="83" spans="1:63">
      <c r="A83" s="531" t="s">
        <v>748</v>
      </c>
      <c r="B83" s="531" t="s">
        <v>749</v>
      </c>
      <c r="C83" s="532">
        <v>3.4110000000000001E-2</v>
      </c>
      <c r="D83" s="535">
        <v>136.5</v>
      </c>
      <c r="E83" s="535">
        <v>134.1</v>
      </c>
      <c r="F83" s="535">
        <v>132.19999999999999</v>
      </c>
      <c r="G83" s="535">
        <v>128.1</v>
      </c>
      <c r="H83" s="535">
        <v>126.6</v>
      </c>
      <c r="I83" s="535">
        <v>123.4</v>
      </c>
      <c r="J83" s="535">
        <v>123.5</v>
      </c>
      <c r="K83" s="535">
        <v>122.8</v>
      </c>
      <c r="L83" s="535">
        <v>121.9</v>
      </c>
      <c r="M83" s="535">
        <v>121.9</v>
      </c>
      <c r="N83" s="535">
        <v>124.1</v>
      </c>
      <c r="O83" s="535">
        <v>126.5</v>
      </c>
      <c r="P83" s="535">
        <v>125.7</v>
      </c>
      <c r="Q83" s="535">
        <v>123.4</v>
      </c>
      <c r="R83" s="535">
        <v>126.5</v>
      </c>
      <c r="S83" s="535">
        <v>125.1</v>
      </c>
      <c r="T83" s="535">
        <v>124.4</v>
      </c>
      <c r="U83" s="535">
        <v>126.2</v>
      </c>
      <c r="V83" s="535">
        <v>131.4</v>
      </c>
      <c r="W83" s="535">
        <v>134.5</v>
      </c>
      <c r="X83" s="535">
        <v>136.4</v>
      </c>
      <c r="Y83" s="535">
        <v>138.9</v>
      </c>
      <c r="Z83" s="535">
        <v>139.4</v>
      </c>
      <c r="AA83" s="535">
        <v>138.1</v>
      </c>
      <c r="AB83" s="535">
        <v>141.5</v>
      </c>
      <c r="AC83" s="535">
        <v>145.30000000000001</v>
      </c>
      <c r="AD83" s="535">
        <v>139.6</v>
      </c>
      <c r="AE83" s="535">
        <v>135.1</v>
      </c>
      <c r="AF83" s="535">
        <v>139.4</v>
      </c>
      <c r="AG83" s="535">
        <v>146.6</v>
      </c>
      <c r="AH83" s="535">
        <v>145.1</v>
      </c>
      <c r="AI83" s="535">
        <v>155.69999999999999</v>
      </c>
      <c r="AJ83" s="535">
        <v>154.80000000000001</v>
      </c>
      <c r="AK83" s="535">
        <v>163.80000000000001</v>
      </c>
      <c r="AL83" s="535">
        <v>166</v>
      </c>
      <c r="AM83" s="535">
        <v>172</v>
      </c>
      <c r="AN83" s="535">
        <v>176</v>
      </c>
      <c r="AO83" s="535">
        <v>180.4</v>
      </c>
      <c r="AP83" s="535">
        <v>178.8</v>
      </c>
      <c r="AQ83" s="535">
        <v>181.1</v>
      </c>
      <c r="AR83" s="535">
        <v>179.2</v>
      </c>
      <c r="AS83" s="535">
        <v>181.7</v>
      </c>
      <c r="AT83" s="535">
        <v>185.1</v>
      </c>
      <c r="AU83" s="535">
        <v>185.2</v>
      </c>
      <c r="AV83" s="535">
        <v>184.4</v>
      </c>
      <c r="AW83" s="535">
        <v>188.1</v>
      </c>
      <c r="AX83" s="535">
        <v>192.7</v>
      </c>
      <c r="AY83" s="535">
        <v>193.4</v>
      </c>
      <c r="AZ83" s="535">
        <v>191.9</v>
      </c>
      <c r="BA83" s="535">
        <v>193.9</v>
      </c>
      <c r="BB83" s="535">
        <v>190.4</v>
      </c>
      <c r="BC83" s="535">
        <v>180.4</v>
      </c>
      <c r="BD83" s="535">
        <v>173.5</v>
      </c>
      <c r="BE83" s="535">
        <v>172.3</v>
      </c>
      <c r="BF83" s="535">
        <v>179.1</v>
      </c>
      <c r="BG83" s="535">
        <v>191.3</v>
      </c>
      <c r="BH83" s="535">
        <v>187.7</v>
      </c>
      <c r="BI83" s="535">
        <v>186.2</v>
      </c>
      <c r="BJ83" s="535">
        <v>186</v>
      </c>
      <c r="BK83" s="535">
        <v>182.4</v>
      </c>
    </row>
    <row r="84" spans="1:63">
      <c r="A84" s="531" t="s">
        <v>3470</v>
      </c>
      <c r="B84" s="531" t="s">
        <v>751</v>
      </c>
      <c r="C84" s="532">
        <v>8.5720000000000005E-2</v>
      </c>
      <c r="D84" s="535">
        <v>138.5</v>
      </c>
      <c r="E84" s="535">
        <v>138.30000000000001</v>
      </c>
      <c r="F84" s="535">
        <v>142.30000000000001</v>
      </c>
      <c r="G84" s="535">
        <v>145.9</v>
      </c>
      <c r="H84" s="535">
        <v>144.80000000000001</v>
      </c>
      <c r="I84" s="535">
        <v>138.1</v>
      </c>
      <c r="J84" s="535">
        <v>145.30000000000001</v>
      </c>
      <c r="K84" s="535">
        <v>141.19999999999999</v>
      </c>
      <c r="L84" s="535">
        <v>143</v>
      </c>
      <c r="M84" s="535">
        <v>142.30000000000001</v>
      </c>
      <c r="N84" s="535">
        <v>143.9</v>
      </c>
      <c r="O84" s="535">
        <v>143.4</v>
      </c>
      <c r="P84" s="535">
        <v>139.69999999999999</v>
      </c>
      <c r="Q84" s="535">
        <v>136.6</v>
      </c>
      <c r="R84" s="535">
        <v>132.6</v>
      </c>
      <c r="S84" s="535">
        <v>125.3</v>
      </c>
      <c r="T84" s="535">
        <v>124.1</v>
      </c>
      <c r="U84" s="535">
        <v>129.19999999999999</v>
      </c>
      <c r="V84" s="535">
        <v>131.9</v>
      </c>
      <c r="W84" s="535">
        <v>137.9</v>
      </c>
      <c r="X84" s="535">
        <v>133.69999999999999</v>
      </c>
      <c r="Y84" s="535">
        <v>130.19999999999999</v>
      </c>
      <c r="Z84" s="535">
        <v>129.19999999999999</v>
      </c>
      <c r="AA84" s="535">
        <v>120.8</v>
      </c>
      <c r="AB84" s="535">
        <v>122.4</v>
      </c>
      <c r="AC84" s="535">
        <v>123.5</v>
      </c>
      <c r="AD84" s="535">
        <v>122.1</v>
      </c>
      <c r="AE84" s="535">
        <v>122.8</v>
      </c>
      <c r="AF84" s="535">
        <v>126.2</v>
      </c>
      <c r="AG84" s="535">
        <v>127.8</v>
      </c>
      <c r="AH84" s="535">
        <v>129.5</v>
      </c>
      <c r="AI84" s="535">
        <v>128.69999999999999</v>
      </c>
      <c r="AJ84" s="535">
        <v>130.9</v>
      </c>
      <c r="AK84" s="535">
        <v>126.9</v>
      </c>
      <c r="AL84" s="535">
        <v>132</v>
      </c>
      <c r="AM84" s="535">
        <v>143</v>
      </c>
      <c r="AN84" s="535">
        <v>145.9</v>
      </c>
      <c r="AO84" s="535">
        <v>151.19999999999999</v>
      </c>
      <c r="AP84" s="535">
        <v>165.6</v>
      </c>
      <c r="AQ84" s="535">
        <v>178.1</v>
      </c>
      <c r="AR84" s="535">
        <v>170.2</v>
      </c>
      <c r="AS84" s="535">
        <v>161.6</v>
      </c>
      <c r="AT84" s="535">
        <v>150.4</v>
      </c>
      <c r="AU84" s="535">
        <v>142.69999999999999</v>
      </c>
      <c r="AV84" s="535">
        <v>143</v>
      </c>
      <c r="AW84" s="535">
        <v>140.30000000000001</v>
      </c>
      <c r="AX84" s="535">
        <v>141.1</v>
      </c>
      <c r="AY84" s="535">
        <v>148.5</v>
      </c>
      <c r="AZ84" s="535">
        <v>151.5</v>
      </c>
      <c r="BA84" s="535">
        <v>154.19999999999999</v>
      </c>
      <c r="BB84" s="535">
        <v>154.30000000000001</v>
      </c>
      <c r="BC84" s="535">
        <v>153.69999999999999</v>
      </c>
      <c r="BD84" s="535">
        <v>143.5</v>
      </c>
      <c r="BE84" s="535">
        <v>144.69999999999999</v>
      </c>
      <c r="BF84" s="535">
        <v>154.5</v>
      </c>
      <c r="BG84" s="535">
        <v>159.6</v>
      </c>
      <c r="BH84" s="535">
        <v>168.2</v>
      </c>
      <c r="BI84" s="535">
        <v>166.8</v>
      </c>
      <c r="BJ84" s="535">
        <v>162.19999999999999</v>
      </c>
      <c r="BK84" s="535">
        <v>154.1</v>
      </c>
    </row>
    <row r="85" spans="1:63">
      <c r="A85" s="531" t="s">
        <v>3471</v>
      </c>
      <c r="B85" s="531" t="s">
        <v>753</v>
      </c>
      <c r="C85" s="532">
        <v>2.5270000000000001E-2</v>
      </c>
      <c r="D85" s="535">
        <v>165.7</v>
      </c>
      <c r="E85" s="535">
        <v>192.9</v>
      </c>
      <c r="F85" s="535">
        <v>191.6</v>
      </c>
      <c r="G85" s="535">
        <v>196.4</v>
      </c>
      <c r="H85" s="535">
        <v>192.9</v>
      </c>
      <c r="I85" s="535">
        <v>195.4</v>
      </c>
      <c r="J85" s="535">
        <v>198.4</v>
      </c>
      <c r="K85" s="535">
        <v>190.4</v>
      </c>
      <c r="L85" s="535">
        <v>190.4</v>
      </c>
      <c r="M85" s="535">
        <v>190.4</v>
      </c>
      <c r="N85" s="535">
        <v>190.4</v>
      </c>
      <c r="O85" s="535">
        <v>170.7</v>
      </c>
      <c r="P85" s="535">
        <v>160.30000000000001</v>
      </c>
      <c r="Q85" s="535">
        <v>160.30000000000001</v>
      </c>
      <c r="R85" s="535">
        <v>160.30000000000001</v>
      </c>
      <c r="S85" s="535">
        <v>160.30000000000001</v>
      </c>
      <c r="T85" s="535">
        <v>160.30000000000001</v>
      </c>
      <c r="U85" s="535">
        <v>175.4</v>
      </c>
      <c r="V85" s="535">
        <v>158.69999999999999</v>
      </c>
      <c r="W85" s="535">
        <v>163.69999999999999</v>
      </c>
      <c r="X85" s="535">
        <v>150</v>
      </c>
      <c r="Y85" s="535">
        <v>150</v>
      </c>
      <c r="Z85" s="535">
        <v>160.1</v>
      </c>
      <c r="AA85" s="535">
        <v>153</v>
      </c>
      <c r="AB85" s="535">
        <v>153.19999999999999</v>
      </c>
      <c r="AC85" s="535">
        <v>150</v>
      </c>
      <c r="AD85" s="535">
        <v>147.1</v>
      </c>
      <c r="AE85" s="535">
        <v>148.69999999999999</v>
      </c>
      <c r="AF85" s="535">
        <v>149.30000000000001</v>
      </c>
      <c r="AG85" s="535">
        <v>163.30000000000001</v>
      </c>
      <c r="AH85" s="535">
        <v>193.3</v>
      </c>
      <c r="AI85" s="535">
        <v>200.8</v>
      </c>
      <c r="AJ85" s="535">
        <v>192.6</v>
      </c>
      <c r="AK85" s="535">
        <v>173.8</v>
      </c>
      <c r="AL85" s="535">
        <v>184.6</v>
      </c>
      <c r="AM85" s="535">
        <v>185.7</v>
      </c>
      <c r="AN85" s="535">
        <v>202.6</v>
      </c>
      <c r="AO85" s="535">
        <v>228.2</v>
      </c>
      <c r="AP85" s="535">
        <v>252.5</v>
      </c>
      <c r="AQ85" s="535">
        <v>244.7</v>
      </c>
      <c r="AR85" s="535">
        <v>258.2</v>
      </c>
      <c r="AS85" s="535">
        <v>247.8</v>
      </c>
      <c r="AT85" s="535">
        <v>227.1</v>
      </c>
      <c r="AU85" s="535">
        <v>204</v>
      </c>
      <c r="AV85" s="535">
        <v>201.7</v>
      </c>
      <c r="AW85" s="535">
        <v>214.5</v>
      </c>
      <c r="AX85" s="535">
        <v>211</v>
      </c>
      <c r="AY85" s="535">
        <v>197.9</v>
      </c>
      <c r="AZ85" s="535">
        <v>212.1</v>
      </c>
      <c r="BA85" s="535">
        <v>238.7</v>
      </c>
      <c r="BB85" s="535">
        <v>223.6</v>
      </c>
      <c r="BC85" s="535">
        <v>217.1</v>
      </c>
      <c r="BD85" s="535">
        <v>222.5</v>
      </c>
      <c r="BE85" s="535">
        <v>219.3</v>
      </c>
      <c r="BF85" s="535">
        <v>219.2</v>
      </c>
      <c r="BG85" s="535">
        <v>225</v>
      </c>
      <c r="BH85" s="535">
        <v>233</v>
      </c>
      <c r="BI85" s="535">
        <v>222.8</v>
      </c>
      <c r="BJ85" s="535">
        <v>213.2</v>
      </c>
      <c r="BK85" s="535">
        <v>207.6</v>
      </c>
    </row>
    <row r="86" spans="1:63">
      <c r="A86" s="531" t="s">
        <v>3472</v>
      </c>
      <c r="B86" s="531" t="s">
        <v>755</v>
      </c>
      <c r="C86" s="532">
        <v>5.5590000000000001E-2</v>
      </c>
      <c r="D86" s="535">
        <v>114.5</v>
      </c>
      <c r="E86" s="535">
        <v>104.4</v>
      </c>
      <c r="F86" s="535">
        <v>107</v>
      </c>
      <c r="G86" s="535">
        <v>112.7</v>
      </c>
      <c r="H86" s="535">
        <v>110.6</v>
      </c>
      <c r="I86" s="535">
        <v>111.9</v>
      </c>
      <c r="J86" s="535">
        <v>112.8</v>
      </c>
      <c r="K86" s="535">
        <v>111.5</v>
      </c>
      <c r="L86" s="535">
        <v>111.3</v>
      </c>
      <c r="M86" s="535">
        <v>111.5</v>
      </c>
      <c r="N86" s="535">
        <v>114.1</v>
      </c>
      <c r="O86" s="535">
        <v>113.5</v>
      </c>
      <c r="P86" s="535">
        <v>114</v>
      </c>
      <c r="Q86" s="535">
        <v>112.9</v>
      </c>
      <c r="R86" s="535">
        <v>114.2</v>
      </c>
      <c r="S86" s="535">
        <v>113.8</v>
      </c>
      <c r="T86" s="535">
        <v>117.9</v>
      </c>
      <c r="U86" s="535">
        <v>123.6</v>
      </c>
      <c r="V86" s="535">
        <v>126.9</v>
      </c>
      <c r="W86" s="535">
        <v>128.80000000000001</v>
      </c>
      <c r="X86" s="535">
        <v>124.2</v>
      </c>
      <c r="Y86" s="535">
        <v>126.5</v>
      </c>
      <c r="Z86" s="535">
        <v>134.9</v>
      </c>
      <c r="AA86" s="535">
        <v>141.6</v>
      </c>
      <c r="AB86" s="535">
        <v>143.6</v>
      </c>
      <c r="AC86" s="535">
        <v>136.69999999999999</v>
      </c>
      <c r="AD86" s="535">
        <v>128</v>
      </c>
      <c r="AE86" s="535">
        <v>127.3</v>
      </c>
      <c r="AF86" s="535">
        <v>135.4</v>
      </c>
      <c r="AG86" s="535">
        <v>142.19999999999999</v>
      </c>
      <c r="AH86" s="535">
        <v>140.30000000000001</v>
      </c>
      <c r="AI86" s="535">
        <v>150.30000000000001</v>
      </c>
      <c r="AJ86" s="535">
        <v>150</v>
      </c>
      <c r="AK86" s="535">
        <v>146.4</v>
      </c>
      <c r="AL86" s="535">
        <v>150.80000000000001</v>
      </c>
      <c r="AM86" s="535">
        <v>155.80000000000001</v>
      </c>
      <c r="AN86" s="535">
        <v>158.5</v>
      </c>
      <c r="AO86" s="535">
        <v>157.80000000000001</v>
      </c>
      <c r="AP86" s="535">
        <v>191.2</v>
      </c>
      <c r="AQ86" s="535">
        <v>191</v>
      </c>
      <c r="AR86" s="535">
        <v>192.2</v>
      </c>
      <c r="AS86" s="535">
        <v>191.5</v>
      </c>
      <c r="AT86" s="535">
        <v>189.8</v>
      </c>
      <c r="AU86" s="535">
        <v>184</v>
      </c>
      <c r="AV86" s="535">
        <v>183.3</v>
      </c>
      <c r="AW86" s="535">
        <v>190.9</v>
      </c>
      <c r="AX86" s="535">
        <v>188.9</v>
      </c>
      <c r="AY86" s="535">
        <v>196.1</v>
      </c>
      <c r="AZ86" s="535">
        <v>195.2</v>
      </c>
      <c r="BA86" s="535">
        <v>184.9</v>
      </c>
      <c r="BB86" s="535">
        <v>178.1</v>
      </c>
      <c r="BC86" s="535">
        <v>179.3</v>
      </c>
      <c r="BD86" s="535">
        <v>179.9</v>
      </c>
      <c r="BE86" s="535">
        <v>177.8</v>
      </c>
      <c r="BF86" s="535">
        <v>177.7</v>
      </c>
      <c r="BG86" s="535">
        <v>176.8</v>
      </c>
      <c r="BH86" s="535">
        <v>175.1</v>
      </c>
      <c r="BI86" s="535">
        <v>171.6</v>
      </c>
      <c r="BJ86" s="535">
        <v>172.2</v>
      </c>
      <c r="BK86" s="535">
        <v>169.5</v>
      </c>
    </row>
    <row r="87" spans="1:63">
      <c r="A87" s="531" t="s">
        <v>756</v>
      </c>
      <c r="B87" s="531" t="s">
        <v>757</v>
      </c>
      <c r="C87" s="532">
        <v>0.20454</v>
      </c>
      <c r="D87" s="535">
        <v>118.3</v>
      </c>
      <c r="E87" s="535">
        <v>110</v>
      </c>
      <c r="F87" s="535">
        <v>114.7</v>
      </c>
      <c r="G87" s="535">
        <v>115.7</v>
      </c>
      <c r="H87" s="535">
        <v>109.6</v>
      </c>
      <c r="I87" s="535">
        <v>111.4</v>
      </c>
      <c r="J87" s="535">
        <v>135</v>
      </c>
      <c r="K87" s="535">
        <v>131.6</v>
      </c>
      <c r="L87" s="535">
        <v>118.5</v>
      </c>
      <c r="M87" s="535">
        <v>112.8</v>
      </c>
      <c r="N87" s="535">
        <v>102.8</v>
      </c>
      <c r="O87" s="535">
        <v>123.9</v>
      </c>
      <c r="P87" s="535">
        <v>115.7</v>
      </c>
      <c r="Q87" s="535">
        <v>108.4</v>
      </c>
      <c r="R87" s="535">
        <v>132.19999999999999</v>
      </c>
      <c r="S87" s="535">
        <v>136</v>
      </c>
      <c r="T87" s="535">
        <v>147.30000000000001</v>
      </c>
      <c r="U87" s="535">
        <v>161.1</v>
      </c>
      <c r="V87" s="535">
        <v>155.80000000000001</v>
      </c>
      <c r="W87" s="535">
        <v>168.6</v>
      </c>
      <c r="X87" s="535">
        <v>177.6</v>
      </c>
      <c r="Y87" s="535">
        <v>169.9</v>
      </c>
      <c r="Z87" s="535">
        <v>171.7</v>
      </c>
      <c r="AA87" s="535">
        <v>179.8</v>
      </c>
      <c r="AB87" s="535">
        <v>168</v>
      </c>
      <c r="AC87" s="535">
        <v>168.9</v>
      </c>
      <c r="AD87" s="535">
        <v>170.3</v>
      </c>
      <c r="AE87" s="535">
        <v>177</v>
      </c>
      <c r="AF87" s="535">
        <v>177.8</v>
      </c>
      <c r="AG87" s="535">
        <v>194.5</v>
      </c>
      <c r="AH87" s="535">
        <v>192.4</v>
      </c>
      <c r="AI87" s="535">
        <v>210.8</v>
      </c>
      <c r="AJ87" s="535">
        <v>208</v>
      </c>
      <c r="AK87" s="535">
        <v>188.5</v>
      </c>
      <c r="AL87" s="535">
        <v>187.1</v>
      </c>
      <c r="AM87" s="535">
        <v>180.9</v>
      </c>
      <c r="AN87" s="535">
        <v>185.8</v>
      </c>
      <c r="AO87" s="535">
        <v>202.4</v>
      </c>
      <c r="AP87" s="535">
        <v>204.5</v>
      </c>
      <c r="AQ87" s="535">
        <v>189.3</v>
      </c>
      <c r="AR87" s="535">
        <v>208.1</v>
      </c>
      <c r="AS87" s="535">
        <v>199.4</v>
      </c>
      <c r="AT87" s="535">
        <v>201.5</v>
      </c>
      <c r="AU87" s="535">
        <v>200.5</v>
      </c>
      <c r="AV87" s="535">
        <v>181.4</v>
      </c>
      <c r="AW87" s="535">
        <v>175.6</v>
      </c>
      <c r="AX87" s="535">
        <v>187.8</v>
      </c>
      <c r="AY87" s="535">
        <v>197.4</v>
      </c>
      <c r="AZ87" s="535">
        <v>194</v>
      </c>
      <c r="BA87" s="535">
        <v>199.2</v>
      </c>
      <c r="BB87" s="535">
        <v>197</v>
      </c>
      <c r="BC87" s="535">
        <v>194.5</v>
      </c>
      <c r="BD87" s="535">
        <v>192.3</v>
      </c>
      <c r="BE87" s="535">
        <v>187.2</v>
      </c>
      <c r="BF87" s="535">
        <v>199</v>
      </c>
      <c r="BG87" s="535">
        <v>200.8</v>
      </c>
      <c r="BH87" s="535">
        <v>219</v>
      </c>
      <c r="BI87" s="535">
        <v>182.7</v>
      </c>
      <c r="BJ87" s="535">
        <v>200.6</v>
      </c>
      <c r="BK87" s="535">
        <v>199.8</v>
      </c>
    </row>
    <row r="88" spans="1:63">
      <c r="A88" s="531" t="s">
        <v>758</v>
      </c>
      <c r="B88" s="531" t="s">
        <v>759</v>
      </c>
      <c r="C88" s="532">
        <v>0.44613999999999998</v>
      </c>
      <c r="D88" s="535">
        <v>103.9</v>
      </c>
      <c r="E88" s="535">
        <v>102.7</v>
      </c>
      <c r="F88" s="535">
        <v>103.6</v>
      </c>
      <c r="G88" s="535">
        <v>103.8</v>
      </c>
      <c r="H88" s="535">
        <v>107.7</v>
      </c>
      <c r="I88" s="535">
        <v>116.3</v>
      </c>
      <c r="J88" s="535">
        <v>124.2</v>
      </c>
      <c r="K88" s="535">
        <v>124.2</v>
      </c>
      <c r="L88" s="535">
        <v>124.2</v>
      </c>
      <c r="M88" s="535">
        <v>130</v>
      </c>
      <c r="N88" s="535">
        <v>128.5</v>
      </c>
      <c r="O88" s="535">
        <v>113.9</v>
      </c>
      <c r="P88" s="535">
        <v>132.30000000000001</v>
      </c>
      <c r="Q88" s="535">
        <v>125.1</v>
      </c>
      <c r="R88" s="535">
        <v>123.6</v>
      </c>
      <c r="S88" s="535">
        <v>128.30000000000001</v>
      </c>
      <c r="T88" s="535">
        <v>129.19999999999999</v>
      </c>
      <c r="U88" s="535">
        <v>129.5</v>
      </c>
      <c r="V88" s="535">
        <v>129.80000000000001</v>
      </c>
      <c r="W88" s="535">
        <v>130.5</v>
      </c>
      <c r="X88" s="535">
        <v>133.4</v>
      </c>
      <c r="Y88" s="535">
        <v>131.19999999999999</v>
      </c>
      <c r="Z88" s="535">
        <v>130.69999999999999</v>
      </c>
      <c r="AA88" s="535">
        <v>131.4</v>
      </c>
      <c r="AB88" s="535">
        <v>126.4</v>
      </c>
      <c r="AC88" s="535">
        <v>127.7</v>
      </c>
      <c r="AD88" s="535">
        <v>132.4</v>
      </c>
      <c r="AE88" s="535">
        <v>141.30000000000001</v>
      </c>
      <c r="AF88" s="535">
        <v>143.5</v>
      </c>
      <c r="AG88" s="535">
        <v>159.6</v>
      </c>
      <c r="AH88" s="535">
        <v>159.5</v>
      </c>
      <c r="AI88" s="535">
        <v>153.5</v>
      </c>
      <c r="AJ88" s="535">
        <v>155.9</v>
      </c>
      <c r="AK88" s="535">
        <v>154.1</v>
      </c>
      <c r="AL88" s="535">
        <v>153.5</v>
      </c>
      <c r="AM88" s="535">
        <v>153.80000000000001</v>
      </c>
      <c r="AN88" s="535">
        <v>153.80000000000001</v>
      </c>
      <c r="AO88" s="535">
        <v>153.69999999999999</v>
      </c>
      <c r="AP88" s="535">
        <v>158.69999999999999</v>
      </c>
      <c r="AQ88" s="535">
        <v>164.8</v>
      </c>
      <c r="AR88" s="535">
        <v>164.8</v>
      </c>
      <c r="AS88" s="535">
        <v>159.69999999999999</v>
      </c>
      <c r="AT88" s="535">
        <v>157.30000000000001</v>
      </c>
      <c r="AU88" s="535">
        <v>145.30000000000001</v>
      </c>
      <c r="AV88" s="535">
        <v>148.80000000000001</v>
      </c>
      <c r="AW88" s="535">
        <v>147.80000000000001</v>
      </c>
      <c r="AX88" s="535">
        <v>151</v>
      </c>
      <c r="AY88" s="535">
        <v>160.4</v>
      </c>
      <c r="AZ88" s="535">
        <v>165.1</v>
      </c>
      <c r="BA88" s="535">
        <v>166.3</v>
      </c>
      <c r="BB88" s="535">
        <v>170.1</v>
      </c>
      <c r="BC88" s="535">
        <v>173</v>
      </c>
      <c r="BD88" s="535">
        <v>203.3</v>
      </c>
      <c r="BE88" s="535">
        <v>201.6</v>
      </c>
      <c r="BF88" s="535">
        <v>212.4</v>
      </c>
      <c r="BG88" s="535">
        <v>211.2</v>
      </c>
      <c r="BH88" s="535">
        <v>205.4</v>
      </c>
      <c r="BI88" s="535">
        <v>178.1</v>
      </c>
      <c r="BJ88" s="535">
        <v>169.4</v>
      </c>
      <c r="BK88" s="535">
        <v>173.8</v>
      </c>
    </row>
    <row r="89" spans="1:63">
      <c r="A89" s="531" t="s">
        <v>3473</v>
      </c>
      <c r="B89" s="531" t="s">
        <v>761</v>
      </c>
      <c r="C89" s="532">
        <v>1.9486399999999999</v>
      </c>
      <c r="D89" s="535">
        <v>157.69999999999999</v>
      </c>
      <c r="E89" s="535">
        <v>156</v>
      </c>
      <c r="F89" s="535">
        <v>155.80000000000001</v>
      </c>
      <c r="G89" s="535">
        <v>156.30000000000001</v>
      </c>
      <c r="H89" s="535">
        <v>157.1</v>
      </c>
      <c r="I89" s="535">
        <v>156.4</v>
      </c>
      <c r="J89" s="535">
        <v>155.69999999999999</v>
      </c>
      <c r="K89" s="535">
        <v>155.4</v>
      </c>
      <c r="L89" s="535">
        <v>155.19999999999999</v>
      </c>
      <c r="M89" s="535">
        <v>164.3</v>
      </c>
      <c r="N89" s="535">
        <v>167.5</v>
      </c>
      <c r="O89" s="535">
        <v>169.8</v>
      </c>
      <c r="P89" s="535">
        <v>169.4</v>
      </c>
      <c r="Q89" s="535">
        <v>169</v>
      </c>
      <c r="R89" s="535">
        <v>169.1</v>
      </c>
      <c r="S89" s="535">
        <v>169.2</v>
      </c>
      <c r="T89" s="535">
        <v>170.3</v>
      </c>
      <c r="U89" s="535">
        <v>170.7</v>
      </c>
      <c r="V89" s="535">
        <v>171.5</v>
      </c>
      <c r="W89" s="535">
        <v>171.9</v>
      </c>
      <c r="X89" s="535">
        <v>170.9</v>
      </c>
      <c r="Y89" s="535">
        <v>173.2</v>
      </c>
      <c r="Z89" s="535">
        <v>179.6</v>
      </c>
      <c r="AA89" s="535">
        <v>179.8</v>
      </c>
      <c r="AB89" s="535">
        <v>180.3</v>
      </c>
      <c r="AC89" s="535">
        <v>181.1</v>
      </c>
      <c r="AD89" s="535">
        <v>181.6</v>
      </c>
      <c r="AE89" s="535">
        <v>180.4</v>
      </c>
      <c r="AF89" s="535">
        <v>179.6</v>
      </c>
      <c r="AG89" s="535">
        <v>181.3</v>
      </c>
      <c r="AH89" s="535">
        <v>182.3</v>
      </c>
      <c r="AI89" s="535">
        <v>183.2</v>
      </c>
      <c r="AJ89" s="535">
        <v>184.1</v>
      </c>
      <c r="AK89" s="535">
        <v>184.1</v>
      </c>
      <c r="AL89" s="535">
        <v>191</v>
      </c>
      <c r="AM89" s="535">
        <v>201.6</v>
      </c>
      <c r="AN89" s="535">
        <v>202</v>
      </c>
      <c r="AO89" s="535">
        <v>202</v>
      </c>
      <c r="AP89" s="535">
        <v>201.9</v>
      </c>
      <c r="AQ89" s="535">
        <v>201.5</v>
      </c>
      <c r="AR89" s="535">
        <v>199.7</v>
      </c>
      <c r="AS89" s="535">
        <v>199.7</v>
      </c>
      <c r="AT89" s="535">
        <v>199</v>
      </c>
      <c r="AU89" s="535">
        <v>199.4</v>
      </c>
      <c r="AV89" s="535">
        <v>200.4</v>
      </c>
      <c r="AW89" s="535">
        <v>201.7</v>
      </c>
      <c r="AX89" s="535">
        <v>206.2</v>
      </c>
      <c r="AY89" s="535">
        <v>209.3</v>
      </c>
      <c r="AZ89" s="535">
        <v>211.7</v>
      </c>
      <c r="BA89" s="535">
        <v>211.9</v>
      </c>
      <c r="BB89" s="535">
        <v>212.7</v>
      </c>
      <c r="BC89" s="535">
        <v>212.8</v>
      </c>
      <c r="BD89" s="535">
        <v>212.4</v>
      </c>
      <c r="BE89" s="535">
        <v>213</v>
      </c>
      <c r="BF89" s="535">
        <v>213.8</v>
      </c>
      <c r="BG89" s="535">
        <v>211.7</v>
      </c>
      <c r="BH89" s="535">
        <v>209.8</v>
      </c>
      <c r="BI89" s="535">
        <v>210.3</v>
      </c>
      <c r="BJ89" s="535">
        <v>213.5</v>
      </c>
      <c r="BK89" s="535">
        <v>214</v>
      </c>
    </row>
    <row r="90" spans="1:63">
      <c r="A90" s="531" t="s">
        <v>3474</v>
      </c>
      <c r="B90" s="531" t="s">
        <v>763</v>
      </c>
      <c r="C90" s="532">
        <v>7.9000000000000001E-4</v>
      </c>
      <c r="D90" s="535">
        <v>201.4</v>
      </c>
      <c r="E90" s="535">
        <v>198.6</v>
      </c>
      <c r="F90" s="535">
        <v>194.4</v>
      </c>
      <c r="G90" s="535">
        <v>189.5</v>
      </c>
      <c r="H90" s="535">
        <v>190.2</v>
      </c>
      <c r="I90" s="535">
        <v>190.2</v>
      </c>
      <c r="J90" s="535">
        <v>189.4</v>
      </c>
      <c r="K90" s="535">
        <v>188.4</v>
      </c>
      <c r="L90" s="535">
        <v>188.2</v>
      </c>
      <c r="M90" s="535">
        <v>188.6</v>
      </c>
      <c r="N90" s="535">
        <v>188.1</v>
      </c>
      <c r="O90" s="535">
        <v>188.6</v>
      </c>
      <c r="P90" s="535">
        <v>187.5</v>
      </c>
      <c r="Q90" s="535">
        <v>181.2</v>
      </c>
      <c r="R90" s="535">
        <v>180.5</v>
      </c>
      <c r="S90" s="535">
        <v>178.6</v>
      </c>
      <c r="T90" s="535">
        <v>178.9</v>
      </c>
      <c r="U90" s="535">
        <v>180.1</v>
      </c>
      <c r="V90" s="535">
        <v>187.6</v>
      </c>
      <c r="W90" s="535">
        <v>190.1</v>
      </c>
      <c r="X90" s="535">
        <v>190.1</v>
      </c>
      <c r="Y90" s="535">
        <v>187.2</v>
      </c>
      <c r="Z90" s="535">
        <v>187.9</v>
      </c>
      <c r="AA90" s="535">
        <v>188.1</v>
      </c>
      <c r="AB90" s="535">
        <v>189.6</v>
      </c>
      <c r="AC90" s="535">
        <v>189.4</v>
      </c>
      <c r="AD90" s="535">
        <v>181</v>
      </c>
      <c r="AE90" s="535">
        <v>178.4</v>
      </c>
      <c r="AF90" s="535">
        <v>178.7</v>
      </c>
      <c r="AG90" s="535">
        <v>179.8</v>
      </c>
      <c r="AH90" s="535">
        <v>185.6</v>
      </c>
      <c r="AI90" s="535">
        <v>186</v>
      </c>
      <c r="AJ90" s="535">
        <v>186</v>
      </c>
      <c r="AK90" s="535">
        <v>187.5</v>
      </c>
      <c r="AL90" s="535">
        <v>186.8</v>
      </c>
      <c r="AM90" s="535">
        <v>184.4</v>
      </c>
      <c r="AN90" s="535">
        <v>182.1</v>
      </c>
      <c r="AO90" s="535">
        <v>182.1</v>
      </c>
      <c r="AP90" s="535">
        <v>182.1</v>
      </c>
      <c r="AQ90" s="535">
        <v>182.1</v>
      </c>
      <c r="AR90" s="535">
        <v>178</v>
      </c>
      <c r="AS90" s="535">
        <v>173.3</v>
      </c>
      <c r="AT90" s="535">
        <v>172</v>
      </c>
      <c r="AU90" s="535">
        <v>172</v>
      </c>
      <c r="AV90" s="535">
        <v>172</v>
      </c>
      <c r="AW90" s="535">
        <v>171.3</v>
      </c>
      <c r="AX90" s="535">
        <v>171</v>
      </c>
      <c r="AY90" s="535">
        <v>175.2</v>
      </c>
      <c r="AZ90" s="535">
        <v>176.3</v>
      </c>
      <c r="BA90" s="535">
        <v>176.3</v>
      </c>
      <c r="BB90" s="535">
        <v>176.3</v>
      </c>
      <c r="BC90" s="535">
        <v>152</v>
      </c>
      <c r="BD90" s="535">
        <v>152</v>
      </c>
      <c r="BE90" s="535">
        <v>147.80000000000001</v>
      </c>
      <c r="BF90" s="535">
        <v>146.9</v>
      </c>
      <c r="BG90" s="535">
        <v>146.80000000000001</v>
      </c>
      <c r="BH90" s="535">
        <v>146.80000000000001</v>
      </c>
      <c r="BI90" s="535">
        <v>146.80000000000001</v>
      </c>
      <c r="BJ90" s="535">
        <v>146.80000000000001</v>
      </c>
      <c r="BK90" s="535">
        <v>146</v>
      </c>
    </row>
    <row r="91" spans="1:63">
      <c r="A91" s="531" t="s">
        <v>3475</v>
      </c>
      <c r="B91" s="531" t="s">
        <v>765</v>
      </c>
      <c r="C91" s="532">
        <v>8.1999999999999998E-4</v>
      </c>
      <c r="D91" s="535">
        <v>135</v>
      </c>
      <c r="E91" s="535">
        <v>129.19999999999999</v>
      </c>
      <c r="F91" s="535">
        <v>125.8</v>
      </c>
      <c r="G91" s="535">
        <v>130</v>
      </c>
      <c r="H91" s="535">
        <v>130.6</v>
      </c>
      <c r="I91" s="535">
        <v>131.1</v>
      </c>
      <c r="J91" s="535">
        <v>131.30000000000001</v>
      </c>
      <c r="K91" s="535">
        <v>138.9</v>
      </c>
      <c r="L91" s="535">
        <v>149.4</v>
      </c>
      <c r="M91" s="535">
        <v>154.1</v>
      </c>
      <c r="N91" s="535">
        <v>141.30000000000001</v>
      </c>
      <c r="O91" s="535">
        <v>134.6</v>
      </c>
      <c r="P91" s="535">
        <v>130.80000000000001</v>
      </c>
      <c r="Q91" s="535">
        <v>143.30000000000001</v>
      </c>
      <c r="R91" s="535">
        <v>151.4</v>
      </c>
      <c r="S91" s="535">
        <v>148.9</v>
      </c>
      <c r="T91" s="535">
        <v>149.30000000000001</v>
      </c>
      <c r="U91" s="535">
        <v>152.5</v>
      </c>
      <c r="V91" s="535">
        <v>162.80000000000001</v>
      </c>
      <c r="W91" s="535">
        <v>168.3</v>
      </c>
      <c r="X91" s="535">
        <v>168.8</v>
      </c>
      <c r="Y91" s="535">
        <v>156.80000000000001</v>
      </c>
      <c r="Z91" s="535">
        <v>155.4</v>
      </c>
      <c r="AA91" s="535">
        <v>156.69999999999999</v>
      </c>
      <c r="AB91" s="535">
        <v>161.4</v>
      </c>
      <c r="AC91" s="535">
        <v>159.9</v>
      </c>
      <c r="AD91" s="535">
        <v>155.19999999999999</v>
      </c>
      <c r="AE91" s="535">
        <v>153</v>
      </c>
      <c r="AF91" s="535">
        <v>153</v>
      </c>
      <c r="AG91" s="535">
        <v>152.69999999999999</v>
      </c>
      <c r="AH91" s="535">
        <v>152.6</v>
      </c>
      <c r="AI91" s="535">
        <v>156.19999999999999</v>
      </c>
      <c r="AJ91" s="535">
        <v>161.19999999999999</v>
      </c>
      <c r="AK91" s="535">
        <v>161.19999999999999</v>
      </c>
      <c r="AL91" s="535">
        <v>161.1</v>
      </c>
      <c r="AM91" s="535">
        <v>159.4</v>
      </c>
      <c r="AN91" s="535">
        <v>160.19999999999999</v>
      </c>
      <c r="AO91" s="535">
        <v>160.4</v>
      </c>
      <c r="AP91" s="535">
        <v>160.4</v>
      </c>
      <c r="AQ91" s="535">
        <v>160.4</v>
      </c>
      <c r="AR91" s="535">
        <v>160.4</v>
      </c>
      <c r="AS91" s="535">
        <v>158.4</v>
      </c>
      <c r="AT91" s="535">
        <v>155.80000000000001</v>
      </c>
      <c r="AU91" s="535">
        <v>156.5</v>
      </c>
      <c r="AV91" s="535">
        <v>157.5</v>
      </c>
      <c r="AW91" s="535">
        <v>157.5</v>
      </c>
      <c r="AX91" s="535">
        <v>156.5</v>
      </c>
      <c r="AY91" s="535">
        <v>159.30000000000001</v>
      </c>
      <c r="AZ91" s="535">
        <v>160.80000000000001</v>
      </c>
      <c r="BA91" s="535">
        <v>160.4</v>
      </c>
      <c r="BB91" s="535">
        <v>162.1</v>
      </c>
      <c r="BC91" s="535">
        <v>170.5</v>
      </c>
      <c r="BD91" s="535">
        <v>171</v>
      </c>
      <c r="BE91" s="535">
        <v>167.1</v>
      </c>
      <c r="BF91" s="535">
        <v>166.7</v>
      </c>
      <c r="BG91" s="535">
        <v>166</v>
      </c>
      <c r="BH91" s="535">
        <v>166.7</v>
      </c>
      <c r="BI91" s="535">
        <v>166.7</v>
      </c>
      <c r="BJ91" s="535">
        <v>168.3</v>
      </c>
      <c r="BK91" s="535">
        <v>168.3</v>
      </c>
    </row>
    <row r="92" spans="1:63">
      <c r="A92" s="531" t="s">
        <v>3476</v>
      </c>
      <c r="B92" s="531" t="s">
        <v>767</v>
      </c>
      <c r="C92" s="532">
        <v>1.2999999999999999E-3</v>
      </c>
      <c r="D92" s="535">
        <v>9999.9</v>
      </c>
      <c r="E92" s="535">
        <v>9999.9</v>
      </c>
      <c r="F92" s="535">
        <v>9999.9</v>
      </c>
      <c r="G92" s="535">
        <v>9999.9</v>
      </c>
      <c r="H92" s="535">
        <v>9999.9</v>
      </c>
      <c r="I92" s="535">
        <v>9999.9</v>
      </c>
      <c r="J92" s="535">
        <v>9999.9</v>
      </c>
      <c r="K92" s="535">
        <v>9999.9</v>
      </c>
      <c r="L92" s="535">
        <v>9999.9</v>
      </c>
      <c r="M92" s="535">
        <v>9999.9</v>
      </c>
      <c r="N92" s="535">
        <v>9999.9</v>
      </c>
      <c r="O92" s="535">
        <v>9999.9</v>
      </c>
      <c r="P92" s="535">
        <v>9999.9</v>
      </c>
      <c r="Q92" s="535">
        <v>9999.9</v>
      </c>
      <c r="R92" s="535">
        <v>9999.9</v>
      </c>
      <c r="S92" s="535">
        <v>9999.9</v>
      </c>
      <c r="T92" s="535">
        <v>9999.9</v>
      </c>
      <c r="U92" s="535">
        <v>9999.9</v>
      </c>
      <c r="V92" s="535">
        <v>9999.9</v>
      </c>
      <c r="W92" s="535">
        <v>154.19999999999999</v>
      </c>
      <c r="X92" s="535">
        <v>154.19999999999999</v>
      </c>
      <c r="Y92" s="535">
        <v>154.19999999999999</v>
      </c>
      <c r="Z92" s="535">
        <v>154.19999999999999</v>
      </c>
      <c r="AA92" s="535">
        <v>154.19999999999999</v>
      </c>
      <c r="AB92" s="535">
        <v>154.19999999999999</v>
      </c>
      <c r="AC92" s="535">
        <v>174.7</v>
      </c>
      <c r="AD92" s="535">
        <v>248</v>
      </c>
      <c r="AE92" s="535">
        <v>248</v>
      </c>
      <c r="AF92" s="535">
        <v>248</v>
      </c>
      <c r="AG92" s="535">
        <v>246.4</v>
      </c>
      <c r="AH92" s="535">
        <v>240.2</v>
      </c>
      <c r="AI92" s="535">
        <v>240.2</v>
      </c>
      <c r="AJ92" s="535">
        <v>240.2</v>
      </c>
      <c r="AK92" s="535">
        <v>240.2</v>
      </c>
      <c r="AL92" s="535">
        <v>240.2</v>
      </c>
      <c r="AM92" s="535">
        <v>240.2</v>
      </c>
      <c r="AN92" s="535">
        <v>240.2</v>
      </c>
      <c r="AO92" s="535">
        <v>240.2</v>
      </c>
      <c r="AP92" s="535">
        <v>240.2</v>
      </c>
      <c r="AQ92" s="535">
        <v>240.2</v>
      </c>
      <c r="AR92" s="535">
        <v>240.2</v>
      </c>
      <c r="AS92" s="535">
        <v>240.2</v>
      </c>
      <c r="AT92" s="535">
        <v>240.2</v>
      </c>
      <c r="AU92" s="535">
        <v>240.2</v>
      </c>
      <c r="AV92" s="535">
        <v>240.2</v>
      </c>
      <c r="AW92" s="535">
        <v>240.2</v>
      </c>
      <c r="AX92" s="535">
        <v>240.2</v>
      </c>
      <c r="AY92" s="535">
        <v>240.2</v>
      </c>
      <c r="AZ92" s="535">
        <v>240.2</v>
      </c>
      <c r="BA92" s="535">
        <v>240.2</v>
      </c>
      <c r="BB92" s="535">
        <v>240.2</v>
      </c>
      <c r="BC92" s="535">
        <v>287.2</v>
      </c>
      <c r="BD92" s="535">
        <v>287.2</v>
      </c>
      <c r="BE92" s="535">
        <v>287.2</v>
      </c>
      <c r="BF92" s="535">
        <v>287.2</v>
      </c>
      <c r="BG92" s="535">
        <v>287.2</v>
      </c>
      <c r="BH92" s="535">
        <v>287.2</v>
      </c>
      <c r="BI92" s="535">
        <v>287.2</v>
      </c>
      <c r="BJ92" s="535">
        <v>287.2</v>
      </c>
      <c r="BK92" s="535">
        <v>287.2</v>
      </c>
    </row>
    <row r="93" spans="1:63">
      <c r="A93" s="531" t="s">
        <v>718</v>
      </c>
      <c r="B93" s="531" t="s">
        <v>769</v>
      </c>
      <c r="C93" s="532">
        <v>1.3049299999999999</v>
      </c>
      <c r="D93" s="535">
        <v>165</v>
      </c>
      <c r="E93" s="535">
        <v>165</v>
      </c>
      <c r="F93" s="535">
        <v>165</v>
      </c>
      <c r="G93" s="535">
        <v>165</v>
      </c>
      <c r="H93" s="535">
        <v>165</v>
      </c>
      <c r="I93" s="535">
        <v>165</v>
      </c>
      <c r="J93" s="535">
        <v>165</v>
      </c>
      <c r="K93" s="535">
        <v>165</v>
      </c>
      <c r="L93" s="535">
        <v>165</v>
      </c>
      <c r="M93" s="535">
        <v>178</v>
      </c>
      <c r="N93" s="535">
        <v>182.4</v>
      </c>
      <c r="O93" s="535">
        <v>182.4</v>
      </c>
      <c r="P93" s="535">
        <v>182.4</v>
      </c>
      <c r="Q93" s="535">
        <v>182.4</v>
      </c>
      <c r="R93" s="535">
        <v>182.4</v>
      </c>
      <c r="S93" s="535">
        <v>182.4</v>
      </c>
      <c r="T93" s="535">
        <v>182.4</v>
      </c>
      <c r="U93" s="535">
        <v>182.4</v>
      </c>
      <c r="V93" s="535">
        <v>182.4</v>
      </c>
      <c r="W93" s="535">
        <v>182.4</v>
      </c>
      <c r="X93" s="535">
        <v>182.4</v>
      </c>
      <c r="Y93" s="535">
        <v>185.2</v>
      </c>
      <c r="Z93" s="535">
        <v>193.7</v>
      </c>
      <c r="AA93" s="535">
        <v>193.7</v>
      </c>
      <c r="AB93" s="535">
        <v>193.7</v>
      </c>
      <c r="AC93" s="535">
        <v>193.7</v>
      </c>
      <c r="AD93" s="535">
        <v>193.7</v>
      </c>
      <c r="AE93" s="535">
        <v>193.7</v>
      </c>
      <c r="AF93" s="535">
        <v>193.7</v>
      </c>
      <c r="AG93" s="535">
        <v>193.7</v>
      </c>
      <c r="AH93" s="535">
        <v>193.7</v>
      </c>
      <c r="AI93" s="535">
        <v>193.7</v>
      </c>
      <c r="AJ93" s="535">
        <v>193.7</v>
      </c>
      <c r="AK93" s="535">
        <v>193.7</v>
      </c>
      <c r="AL93" s="535">
        <v>202.6</v>
      </c>
      <c r="AM93" s="535">
        <v>215.9</v>
      </c>
      <c r="AN93" s="535">
        <v>215.9</v>
      </c>
      <c r="AO93" s="535">
        <v>215.9</v>
      </c>
      <c r="AP93" s="535">
        <v>215.9</v>
      </c>
      <c r="AQ93" s="535">
        <v>215.9</v>
      </c>
      <c r="AR93" s="535">
        <v>215.9</v>
      </c>
      <c r="AS93" s="535">
        <v>215.9</v>
      </c>
      <c r="AT93" s="535">
        <v>215.9</v>
      </c>
      <c r="AU93" s="535">
        <v>215.9</v>
      </c>
      <c r="AV93" s="535">
        <v>215.9</v>
      </c>
      <c r="AW93" s="535">
        <v>215.9</v>
      </c>
      <c r="AX93" s="535">
        <v>221.5</v>
      </c>
      <c r="AY93" s="535">
        <v>226.5</v>
      </c>
      <c r="AZ93" s="535">
        <v>230</v>
      </c>
      <c r="BA93" s="535">
        <v>230</v>
      </c>
      <c r="BB93" s="535">
        <v>230</v>
      </c>
      <c r="BC93" s="535">
        <v>230</v>
      </c>
      <c r="BD93" s="535">
        <v>230</v>
      </c>
      <c r="BE93" s="535">
        <v>230</v>
      </c>
      <c r="BF93" s="535">
        <v>230</v>
      </c>
      <c r="BG93" s="535">
        <v>229.3</v>
      </c>
      <c r="BH93" s="535">
        <v>227</v>
      </c>
      <c r="BI93" s="535">
        <v>227.6</v>
      </c>
      <c r="BJ93" s="535">
        <v>228.4</v>
      </c>
      <c r="BK93" s="535">
        <v>228.4</v>
      </c>
    </row>
    <row r="94" spans="1:63">
      <c r="A94" s="531" t="s">
        <v>768</v>
      </c>
      <c r="B94" s="531" t="s">
        <v>771</v>
      </c>
      <c r="C94" s="532">
        <v>0.13467000000000001</v>
      </c>
      <c r="D94" s="535">
        <v>161.5</v>
      </c>
      <c r="E94" s="535">
        <v>161.80000000000001</v>
      </c>
      <c r="F94" s="535">
        <v>163.4</v>
      </c>
      <c r="G94" s="535">
        <v>163</v>
      </c>
      <c r="H94" s="535">
        <v>177.2</v>
      </c>
      <c r="I94" s="535">
        <v>178</v>
      </c>
      <c r="J94" s="535">
        <v>172.5</v>
      </c>
      <c r="K94" s="535">
        <v>171.8</v>
      </c>
      <c r="L94" s="535">
        <v>171.3</v>
      </c>
      <c r="M94" s="535">
        <v>170.6</v>
      </c>
      <c r="N94" s="535">
        <v>167.5</v>
      </c>
      <c r="O94" s="535">
        <v>156</v>
      </c>
      <c r="P94" s="535">
        <v>144.69999999999999</v>
      </c>
      <c r="Q94" s="535">
        <v>144.9</v>
      </c>
      <c r="R94" s="535">
        <v>147.1</v>
      </c>
      <c r="S94" s="535">
        <v>149.80000000000001</v>
      </c>
      <c r="T94" s="535">
        <v>149.1</v>
      </c>
      <c r="U94" s="535">
        <v>147.5</v>
      </c>
      <c r="V94" s="535">
        <v>146.6</v>
      </c>
      <c r="W94" s="535">
        <v>146.80000000000001</v>
      </c>
      <c r="X94" s="535">
        <v>146.80000000000001</v>
      </c>
      <c r="Y94" s="535">
        <v>147.5</v>
      </c>
      <c r="Z94" s="535">
        <v>156.4</v>
      </c>
      <c r="AA94" s="535">
        <v>162.19999999999999</v>
      </c>
      <c r="AB94" s="535">
        <v>165.4</v>
      </c>
      <c r="AC94" s="535">
        <v>171</v>
      </c>
      <c r="AD94" s="535">
        <v>170.5</v>
      </c>
      <c r="AE94" s="535">
        <v>163.30000000000001</v>
      </c>
      <c r="AF94" s="535">
        <v>156.30000000000001</v>
      </c>
      <c r="AG94" s="535">
        <v>163.69999999999999</v>
      </c>
      <c r="AH94" s="535">
        <v>172.1</v>
      </c>
      <c r="AI94" s="535">
        <v>175.4</v>
      </c>
      <c r="AJ94" s="535">
        <v>177.2</v>
      </c>
      <c r="AK94" s="535">
        <v>176.3</v>
      </c>
      <c r="AL94" s="535">
        <v>178.1</v>
      </c>
      <c r="AM94" s="535">
        <v>179.6</v>
      </c>
      <c r="AN94" s="535">
        <v>178.8</v>
      </c>
      <c r="AO94" s="535">
        <v>174.3</v>
      </c>
      <c r="AP94" s="535">
        <v>167.6</v>
      </c>
      <c r="AQ94" s="535">
        <v>168.2</v>
      </c>
      <c r="AR94" s="535">
        <v>162.9</v>
      </c>
      <c r="AS94" s="535">
        <v>162.4</v>
      </c>
      <c r="AT94" s="535">
        <v>161.5</v>
      </c>
      <c r="AU94" s="535">
        <v>157.80000000000001</v>
      </c>
      <c r="AV94" s="535">
        <v>161.19999999999999</v>
      </c>
      <c r="AW94" s="535">
        <v>171.4</v>
      </c>
      <c r="AX94" s="535">
        <v>175.2</v>
      </c>
      <c r="AY94" s="535">
        <v>171.7</v>
      </c>
      <c r="AZ94" s="535">
        <v>175.3</v>
      </c>
      <c r="BA94" s="535">
        <v>176.9</v>
      </c>
      <c r="BB94" s="535">
        <v>179.2</v>
      </c>
      <c r="BC94" s="535">
        <v>182.4</v>
      </c>
      <c r="BD94" s="535">
        <v>188.8</v>
      </c>
      <c r="BE94" s="535">
        <v>191.7</v>
      </c>
      <c r="BF94" s="535">
        <v>192.5</v>
      </c>
      <c r="BG94" s="535">
        <v>195.5</v>
      </c>
      <c r="BH94" s="535">
        <v>199</v>
      </c>
      <c r="BI94" s="535">
        <v>196.6</v>
      </c>
      <c r="BJ94" s="535">
        <v>197.1</v>
      </c>
      <c r="BK94" s="535">
        <v>201.2</v>
      </c>
    </row>
    <row r="95" spans="1:63">
      <c r="A95" s="531" t="s">
        <v>772</v>
      </c>
      <c r="B95" s="531" t="s">
        <v>773</v>
      </c>
      <c r="C95" s="532">
        <v>0.15079999999999999</v>
      </c>
      <c r="D95" s="535">
        <v>115.8</v>
      </c>
      <c r="E95" s="535">
        <v>117.4</v>
      </c>
      <c r="F95" s="535">
        <v>116.9</v>
      </c>
      <c r="G95" s="535">
        <v>124.3</v>
      </c>
      <c r="H95" s="535">
        <v>130.6</v>
      </c>
      <c r="I95" s="535">
        <v>126.1</v>
      </c>
      <c r="J95" s="535">
        <v>124.9</v>
      </c>
      <c r="K95" s="535">
        <v>122.2</v>
      </c>
      <c r="L95" s="535">
        <v>119.5</v>
      </c>
      <c r="M95" s="535">
        <v>118.2</v>
      </c>
      <c r="N95" s="535">
        <v>110.5</v>
      </c>
      <c r="O95" s="535">
        <v>108.6</v>
      </c>
      <c r="P95" s="535">
        <v>108.8</v>
      </c>
      <c r="Q95" s="535">
        <v>103.1</v>
      </c>
      <c r="R95" s="535">
        <v>102.9</v>
      </c>
      <c r="S95" s="535">
        <v>104.5</v>
      </c>
      <c r="T95" s="535">
        <v>124.4</v>
      </c>
      <c r="U95" s="535">
        <v>126.8</v>
      </c>
      <c r="V95" s="535">
        <v>129.69999999999999</v>
      </c>
      <c r="W95" s="535">
        <v>135.9</v>
      </c>
      <c r="X95" s="535">
        <v>124.1</v>
      </c>
      <c r="Y95" s="535">
        <v>125.6</v>
      </c>
      <c r="Z95" s="535">
        <v>125.6</v>
      </c>
      <c r="AA95" s="535">
        <v>125.6</v>
      </c>
      <c r="AB95" s="535">
        <v>125.6</v>
      </c>
      <c r="AC95" s="535">
        <v>125.6</v>
      </c>
      <c r="AD95" s="535">
        <v>125.6</v>
      </c>
      <c r="AE95" s="535">
        <v>129.6</v>
      </c>
      <c r="AF95" s="535">
        <v>135.30000000000001</v>
      </c>
      <c r="AG95" s="535">
        <v>147.80000000000001</v>
      </c>
      <c r="AH95" s="535">
        <v>147.9</v>
      </c>
      <c r="AI95" s="535">
        <v>144.69999999999999</v>
      </c>
      <c r="AJ95" s="535">
        <v>147.69999999999999</v>
      </c>
      <c r="AK95" s="535">
        <v>143.69999999999999</v>
      </c>
      <c r="AL95" s="535">
        <v>143.9</v>
      </c>
      <c r="AM95" s="535">
        <v>155.1</v>
      </c>
      <c r="AN95" s="535">
        <v>155.69999999999999</v>
      </c>
      <c r="AO95" s="535">
        <v>158.19999999999999</v>
      </c>
      <c r="AP95" s="535">
        <v>159.9</v>
      </c>
      <c r="AQ95" s="535">
        <v>171.6</v>
      </c>
      <c r="AR95" s="535">
        <v>167.5</v>
      </c>
      <c r="AS95" s="535">
        <v>165.6</v>
      </c>
      <c r="AT95" s="535">
        <v>151.9</v>
      </c>
      <c r="AU95" s="535">
        <v>158.5</v>
      </c>
      <c r="AV95" s="535">
        <v>166.1</v>
      </c>
      <c r="AW95" s="535">
        <v>174.5</v>
      </c>
      <c r="AX95" s="535">
        <v>181.9</v>
      </c>
      <c r="AY95" s="535">
        <v>180.3</v>
      </c>
      <c r="AZ95" s="535">
        <v>176.6</v>
      </c>
      <c r="BA95" s="535">
        <v>178.6</v>
      </c>
      <c r="BB95" s="535">
        <v>187.3</v>
      </c>
      <c r="BC95" s="535">
        <v>194.6</v>
      </c>
      <c r="BD95" s="535">
        <v>201.2</v>
      </c>
      <c r="BE95" s="535">
        <v>216.2</v>
      </c>
      <c r="BF95" s="535">
        <v>222.1</v>
      </c>
      <c r="BG95" s="535">
        <v>189.8</v>
      </c>
      <c r="BH95" s="535">
        <v>176.8</v>
      </c>
      <c r="BI95" s="535">
        <v>179</v>
      </c>
      <c r="BJ95" s="535">
        <v>178.7</v>
      </c>
      <c r="BK95" s="535">
        <v>180.7</v>
      </c>
    </row>
    <row r="96" spans="1:63">
      <c r="A96" s="531" t="s">
        <v>3477</v>
      </c>
      <c r="B96" s="531" t="s">
        <v>775</v>
      </c>
      <c r="C96" s="532">
        <v>0.28810999999999998</v>
      </c>
      <c r="D96" s="535">
        <v>151.5</v>
      </c>
      <c r="E96" s="535">
        <v>138.19999999999999</v>
      </c>
      <c r="F96" s="535">
        <v>138.6</v>
      </c>
      <c r="G96" s="535">
        <v>139.30000000000001</v>
      </c>
      <c r="H96" s="535">
        <v>139.30000000000001</v>
      </c>
      <c r="I96" s="535">
        <v>139.30000000000001</v>
      </c>
      <c r="J96" s="535">
        <v>139.30000000000001</v>
      </c>
      <c r="K96" s="535">
        <v>139.30000000000001</v>
      </c>
      <c r="L96" s="535">
        <v>139.30000000000001</v>
      </c>
      <c r="M96" s="535">
        <v>139.30000000000001</v>
      </c>
      <c r="N96" s="535">
        <v>145.4</v>
      </c>
      <c r="O96" s="535">
        <v>163.9</v>
      </c>
      <c r="P96" s="535">
        <v>163.9</v>
      </c>
      <c r="Q96" s="535">
        <v>163.9</v>
      </c>
      <c r="R96" s="535">
        <v>163.9</v>
      </c>
      <c r="S96" s="535">
        <v>163.9</v>
      </c>
      <c r="T96" s="535">
        <v>163.9</v>
      </c>
      <c r="U96" s="535">
        <v>163.9</v>
      </c>
      <c r="V96" s="535">
        <v>163.9</v>
      </c>
      <c r="W96" s="535">
        <v>163.9</v>
      </c>
      <c r="X96" s="535">
        <v>163.9</v>
      </c>
      <c r="Y96" s="535">
        <v>163.9</v>
      </c>
      <c r="Z96" s="535">
        <v>163.9</v>
      </c>
      <c r="AA96" s="535">
        <v>163.9</v>
      </c>
      <c r="AB96" s="535">
        <v>163.9</v>
      </c>
      <c r="AC96" s="535">
        <v>163.9</v>
      </c>
      <c r="AD96" s="535">
        <v>163.9</v>
      </c>
      <c r="AE96" s="535">
        <v>163.9</v>
      </c>
      <c r="AF96" s="535">
        <v>163.9</v>
      </c>
      <c r="AG96" s="535">
        <v>163.9</v>
      </c>
      <c r="AH96" s="535">
        <v>163.9</v>
      </c>
      <c r="AI96" s="535">
        <v>163.9</v>
      </c>
      <c r="AJ96" s="535">
        <v>163.9</v>
      </c>
      <c r="AK96" s="535">
        <v>163.9</v>
      </c>
      <c r="AL96" s="535">
        <v>163.9</v>
      </c>
      <c r="AM96" s="535">
        <v>163.9</v>
      </c>
      <c r="AN96" s="535">
        <v>163.9</v>
      </c>
      <c r="AO96" s="535">
        <v>163.9</v>
      </c>
      <c r="AP96" s="535">
        <v>163.9</v>
      </c>
      <c r="AQ96" s="535">
        <v>163.9</v>
      </c>
      <c r="AR96" s="535">
        <v>163.9</v>
      </c>
      <c r="AS96" s="535">
        <v>163.9</v>
      </c>
      <c r="AT96" s="535">
        <v>163.9</v>
      </c>
      <c r="AU96" s="535">
        <v>163.9</v>
      </c>
      <c r="AV96" s="535">
        <v>163.9</v>
      </c>
      <c r="AW96" s="535">
        <v>163.9</v>
      </c>
      <c r="AX96" s="535">
        <v>163.9</v>
      </c>
      <c r="AY96" s="535">
        <v>163.9</v>
      </c>
      <c r="AZ96" s="535">
        <v>163.9</v>
      </c>
      <c r="BA96" s="535">
        <v>163.9</v>
      </c>
      <c r="BB96" s="535">
        <v>163.9</v>
      </c>
      <c r="BC96" s="535">
        <v>163.9</v>
      </c>
      <c r="BD96" s="535">
        <v>163.9</v>
      </c>
      <c r="BE96" s="535">
        <v>163.9</v>
      </c>
      <c r="BF96" s="535">
        <v>163.9</v>
      </c>
      <c r="BG96" s="535">
        <v>163.9</v>
      </c>
      <c r="BH96" s="535">
        <v>163.9</v>
      </c>
      <c r="BI96" s="535">
        <v>163.9</v>
      </c>
      <c r="BJ96" s="535">
        <v>181.1</v>
      </c>
      <c r="BK96" s="535">
        <v>181.1</v>
      </c>
    </row>
    <row r="97" spans="1:63">
      <c r="A97" s="531" t="s">
        <v>776</v>
      </c>
      <c r="B97" s="531" t="s">
        <v>777</v>
      </c>
      <c r="C97" s="532">
        <v>6.7220000000000002E-2</v>
      </c>
      <c r="D97" s="535">
        <v>122.3</v>
      </c>
      <c r="E97" s="535">
        <v>127.5</v>
      </c>
      <c r="F97" s="535">
        <v>118.9</v>
      </c>
      <c r="G97" s="535">
        <v>114.2</v>
      </c>
      <c r="H97" s="535">
        <v>93.8</v>
      </c>
      <c r="I97" s="535">
        <v>86.3</v>
      </c>
      <c r="J97" s="535">
        <v>82.7</v>
      </c>
      <c r="K97" s="535">
        <v>84.8</v>
      </c>
      <c r="L97" s="535">
        <v>86.4</v>
      </c>
      <c r="M97" s="535">
        <v>99.3</v>
      </c>
      <c r="N97" s="535">
        <v>108.1</v>
      </c>
      <c r="O97" s="535">
        <v>124</v>
      </c>
      <c r="P97" s="535">
        <v>135.30000000000001</v>
      </c>
      <c r="Q97" s="535">
        <v>137.19999999999999</v>
      </c>
      <c r="R97" s="535">
        <v>137.19999999999999</v>
      </c>
      <c r="S97" s="535">
        <v>129.6</v>
      </c>
      <c r="T97" s="535">
        <v>116.7</v>
      </c>
      <c r="U97" s="535">
        <v>114.6</v>
      </c>
      <c r="V97" s="535">
        <v>124.7</v>
      </c>
      <c r="W97" s="535">
        <v>127.9</v>
      </c>
      <c r="X97" s="535">
        <v>132.69999999999999</v>
      </c>
      <c r="Y97" s="535">
        <v>137.80000000000001</v>
      </c>
      <c r="Z97" s="535">
        <v>141.80000000000001</v>
      </c>
      <c r="AA97" s="535">
        <v>136.19999999999999</v>
      </c>
      <c r="AB97" s="535">
        <v>145.30000000000001</v>
      </c>
      <c r="AC97" s="535">
        <v>154.6</v>
      </c>
      <c r="AD97" s="535">
        <v>170.5</v>
      </c>
      <c r="AE97" s="535">
        <v>140.80000000000001</v>
      </c>
      <c r="AF97" s="535">
        <v>117.4</v>
      </c>
      <c r="AG97" s="535">
        <v>125.2</v>
      </c>
      <c r="AH97" s="535">
        <v>137.4</v>
      </c>
      <c r="AI97" s="535">
        <v>162.5</v>
      </c>
      <c r="AJ97" s="535">
        <v>178.3</v>
      </c>
      <c r="AK97" s="535">
        <v>191</v>
      </c>
      <c r="AL97" s="535">
        <v>213.7</v>
      </c>
      <c r="AM97" s="535">
        <v>233.6</v>
      </c>
      <c r="AN97" s="535">
        <v>245.2</v>
      </c>
      <c r="AO97" s="535">
        <v>250</v>
      </c>
      <c r="AP97" s="535">
        <v>256.8</v>
      </c>
      <c r="AQ97" s="535">
        <v>217.1</v>
      </c>
      <c r="AR97" s="535">
        <v>182.6</v>
      </c>
      <c r="AS97" s="535">
        <v>190.4</v>
      </c>
      <c r="AT97" s="535">
        <v>202.6</v>
      </c>
      <c r="AU97" s="535">
        <v>206.6</v>
      </c>
      <c r="AV97" s="535">
        <v>212.2</v>
      </c>
      <c r="AW97" s="535">
        <v>209.4</v>
      </c>
      <c r="AX97" s="535">
        <v>206.2</v>
      </c>
      <c r="AY97" s="535">
        <v>210.1</v>
      </c>
      <c r="AZ97" s="535">
        <v>213</v>
      </c>
      <c r="BA97" s="535">
        <v>210.5</v>
      </c>
      <c r="BB97" s="535">
        <v>210.9</v>
      </c>
      <c r="BC97" s="535">
        <v>191.1</v>
      </c>
      <c r="BD97" s="535">
        <v>151</v>
      </c>
      <c r="BE97" s="535">
        <v>129.5</v>
      </c>
      <c r="BF97" s="535">
        <v>135.9</v>
      </c>
      <c r="BG97" s="535">
        <v>157.69999999999999</v>
      </c>
      <c r="BH97" s="535">
        <v>167.5</v>
      </c>
      <c r="BI97" s="535">
        <v>172.7</v>
      </c>
      <c r="BJ97" s="535">
        <v>174.5</v>
      </c>
      <c r="BK97" s="535">
        <v>175.7</v>
      </c>
    </row>
    <row r="98" spans="1:63">
      <c r="A98" s="531" t="s">
        <v>3478</v>
      </c>
      <c r="B98" s="531" t="s">
        <v>787</v>
      </c>
      <c r="C98" s="532">
        <v>0.48468</v>
      </c>
      <c r="D98" s="535">
        <v>103.6</v>
      </c>
      <c r="E98" s="535">
        <v>103.6</v>
      </c>
      <c r="F98" s="535">
        <v>103.8</v>
      </c>
      <c r="G98" s="535">
        <v>104</v>
      </c>
      <c r="H98" s="535">
        <v>104.3</v>
      </c>
      <c r="I98" s="535">
        <v>110.5</v>
      </c>
      <c r="J98" s="535">
        <v>115.8</v>
      </c>
      <c r="K98" s="535">
        <v>115.6</v>
      </c>
      <c r="L98" s="535">
        <v>114.7</v>
      </c>
      <c r="M98" s="535">
        <v>115.3</v>
      </c>
      <c r="N98" s="535">
        <v>115.3</v>
      </c>
      <c r="O98" s="535">
        <v>115.5</v>
      </c>
      <c r="P98" s="535">
        <v>116.5</v>
      </c>
      <c r="Q98" s="535">
        <v>116.5</v>
      </c>
      <c r="R98" s="535">
        <v>118</v>
      </c>
      <c r="S98" s="535">
        <v>117.6</v>
      </c>
      <c r="T98" s="535">
        <v>117.4</v>
      </c>
      <c r="U98" s="535">
        <v>117.5</v>
      </c>
      <c r="V98" s="535">
        <v>117.6</v>
      </c>
      <c r="W98" s="535">
        <v>117.8</v>
      </c>
      <c r="X98" s="535">
        <v>118.8</v>
      </c>
      <c r="Y98" s="535">
        <v>119.9</v>
      </c>
      <c r="Z98" s="535">
        <v>120.8</v>
      </c>
      <c r="AA98" s="535">
        <v>121.9</v>
      </c>
      <c r="AB98" s="535">
        <v>121.9</v>
      </c>
      <c r="AC98" s="535">
        <v>120.9</v>
      </c>
      <c r="AD98" s="535">
        <v>120</v>
      </c>
      <c r="AE98" s="535">
        <v>118.5</v>
      </c>
      <c r="AF98" s="535">
        <v>117.1</v>
      </c>
      <c r="AG98" s="535">
        <v>118.8</v>
      </c>
      <c r="AH98" s="535">
        <v>120</v>
      </c>
      <c r="AI98" s="535">
        <v>119.4</v>
      </c>
      <c r="AJ98" s="535">
        <v>119.1</v>
      </c>
      <c r="AK98" s="535">
        <v>119</v>
      </c>
      <c r="AL98" s="535">
        <v>118.8</v>
      </c>
      <c r="AM98" s="535">
        <v>118.9</v>
      </c>
      <c r="AN98" s="535">
        <v>119</v>
      </c>
      <c r="AO98" s="535">
        <v>118.9</v>
      </c>
      <c r="AP98" s="535">
        <v>118.5</v>
      </c>
      <c r="AQ98" s="535">
        <v>118.9</v>
      </c>
      <c r="AR98" s="535">
        <v>119.5</v>
      </c>
      <c r="AS98" s="535">
        <v>119.8</v>
      </c>
      <c r="AT98" s="535">
        <v>120.1</v>
      </c>
      <c r="AU98" s="535">
        <v>117.8</v>
      </c>
      <c r="AV98" s="535">
        <v>116.8</v>
      </c>
      <c r="AW98" s="535">
        <v>116.9</v>
      </c>
      <c r="AX98" s="535">
        <v>116.6</v>
      </c>
      <c r="AY98" s="535">
        <v>116.8</v>
      </c>
      <c r="AZ98" s="535">
        <v>116.7</v>
      </c>
      <c r="BA98" s="535">
        <v>131.6</v>
      </c>
      <c r="BB98" s="535">
        <v>147.4</v>
      </c>
      <c r="BC98" s="535">
        <v>148.4</v>
      </c>
      <c r="BD98" s="535">
        <v>179.2</v>
      </c>
      <c r="BE98" s="535">
        <v>292.89999999999998</v>
      </c>
      <c r="BF98" s="535">
        <v>277.2</v>
      </c>
      <c r="BG98" s="535">
        <v>280.5</v>
      </c>
      <c r="BH98" s="535">
        <v>285.39999999999998</v>
      </c>
      <c r="BI98" s="535">
        <v>273.60000000000002</v>
      </c>
      <c r="BJ98" s="535">
        <v>279.3</v>
      </c>
      <c r="BK98" s="535">
        <v>273.7</v>
      </c>
    </row>
    <row r="99" spans="1:63">
      <c r="A99" s="531" t="s">
        <v>3479</v>
      </c>
      <c r="B99" s="531" t="s">
        <v>789</v>
      </c>
      <c r="C99" s="532">
        <v>0.29676999999999998</v>
      </c>
      <c r="D99" s="535">
        <v>103.8</v>
      </c>
      <c r="E99" s="535">
        <v>103.8</v>
      </c>
      <c r="F99" s="535">
        <v>103.8</v>
      </c>
      <c r="G99" s="535">
        <v>103.8</v>
      </c>
      <c r="H99" s="535">
        <v>104.1</v>
      </c>
      <c r="I99" s="535">
        <v>113.6</v>
      </c>
      <c r="J99" s="535">
        <v>122.2</v>
      </c>
      <c r="K99" s="535">
        <v>122</v>
      </c>
      <c r="L99" s="535">
        <v>121.2</v>
      </c>
      <c r="M99" s="535">
        <v>121.2</v>
      </c>
      <c r="N99" s="535">
        <v>121.2</v>
      </c>
      <c r="O99" s="535">
        <v>122</v>
      </c>
      <c r="P99" s="535">
        <v>121.7</v>
      </c>
      <c r="Q99" s="535">
        <v>121.2</v>
      </c>
      <c r="R99" s="535">
        <v>122.7</v>
      </c>
      <c r="S99" s="535">
        <v>122.6</v>
      </c>
      <c r="T99" s="535">
        <v>122.6</v>
      </c>
      <c r="U99" s="535">
        <v>122.6</v>
      </c>
      <c r="V99" s="535">
        <v>122.6</v>
      </c>
      <c r="W99" s="535">
        <v>122.6</v>
      </c>
      <c r="X99" s="535">
        <v>122.6</v>
      </c>
      <c r="Y99" s="535">
        <v>122.6</v>
      </c>
      <c r="Z99" s="535">
        <v>122.7</v>
      </c>
      <c r="AA99" s="535">
        <v>123.2</v>
      </c>
      <c r="AB99" s="535">
        <v>123.2</v>
      </c>
      <c r="AC99" s="535">
        <v>122.6</v>
      </c>
      <c r="AD99" s="535">
        <v>121.9</v>
      </c>
      <c r="AE99" s="535">
        <v>121.9</v>
      </c>
      <c r="AF99" s="535">
        <v>121.9</v>
      </c>
      <c r="AG99" s="535">
        <v>121.9</v>
      </c>
      <c r="AH99" s="535">
        <v>121.9</v>
      </c>
      <c r="AI99" s="535">
        <v>121.9</v>
      </c>
      <c r="AJ99" s="535">
        <v>121.9</v>
      </c>
      <c r="AK99" s="535">
        <v>121.9</v>
      </c>
      <c r="AL99" s="535">
        <v>121.9</v>
      </c>
      <c r="AM99" s="535">
        <v>121.9</v>
      </c>
      <c r="AN99" s="535">
        <v>121.9</v>
      </c>
      <c r="AO99" s="535">
        <v>121.9</v>
      </c>
      <c r="AP99" s="535">
        <v>121.9</v>
      </c>
      <c r="AQ99" s="535">
        <v>122.4</v>
      </c>
      <c r="AR99" s="535">
        <v>122.9</v>
      </c>
      <c r="AS99" s="535">
        <v>122.9</v>
      </c>
      <c r="AT99" s="535">
        <v>123.2</v>
      </c>
      <c r="AU99" s="535">
        <v>120.5</v>
      </c>
      <c r="AV99" s="535">
        <v>119.6</v>
      </c>
      <c r="AW99" s="535">
        <v>119.9</v>
      </c>
      <c r="AX99" s="535">
        <v>119.6</v>
      </c>
      <c r="AY99" s="535">
        <v>120.7</v>
      </c>
      <c r="AZ99" s="535">
        <v>121.5</v>
      </c>
      <c r="BA99" s="535">
        <v>145.80000000000001</v>
      </c>
      <c r="BB99" s="535">
        <v>170.9</v>
      </c>
      <c r="BC99" s="535">
        <v>171.8</v>
      </c>
      <c r="BD99" s="535">
        <v>221.9</v>
      </c>
      <c r="BE99" s="535">
        <v>407.1</v>
      </c>
      <c r="BF99" s="535">
        <v>382.1</v>
      </c>
      <c r="BG99" s="535">
        <v>388.1</v>
      </c>
      <c r="BH99" s="535">
        <v>395</v>
      </c>
      <c r="BI99" s="535">
        <v>373.7</v>
      </c>
      <c r="BJ99" s="535">
        <v>382.4</v>
      </c>
      <c r="BK99" s="535">
        <v>373.5</v>
      </c>
    </row>
    <row r="100" spans="1:63">
      <c r="A100" s="531" t="s">
        <v>3480</v>
      </c>
      <c r="B100" s="531" t="s">
        <v>791</v>
      </c>
      <c r="C100" s="532">
        <v>0.20791000000000001</v>
      </c>
      <c r="D100" s="535">
        <v>103.8</v>
      </c>
      <c r="E100" s="535">
        <v>103.8</v>
      </c>
      <c r="F100" s="535">
        <v>103.8</v>
      </c>
      <c r="G100" s="535">
        <v>103.8</v>
      </c>
      <c r="H100" s="535">
        <v>103.8</v>
      </c>
      <c r="I100" s="535">
        <v>116.1</v>
      </c>
      <c r="J100" s="535">
        <v>128.4</v>
      </c>
      <c r="K100" s="535">
        <v>128.1</v>
      </c>
      <c r="L100" s="535">
        <v>127</v>
      </c>
      <c r="M100" s="535">
        <v>127</v>
      </c>
      <c r="N100" s="535">
        <v>127</v>
      </c>
      <c r="O100" s="535">
        <v>127</v>
      </c>
      <c r="P100" s="535">
        <v>127</v>
      </c>
      <c r="Q100" s="535">
        <v>127</v>
      </c>
      <c r="R100" s="535">
        <v>127</v>
      </c>
      <c r="S100" s="535">
        <v>127</v>
      </c>
      <c r="T100" s="535">
        <v>127</v>
      </c>
      <c r="U100" s="535">
        <v>127</v>
      </c>
      <c r="V100" s="535">
        <v>127</v>
      </c>
      <c r="W100" s="535">
        <v>127</v>
      </c>
      <c r="X100" s="535">
        <v>127</v>
      </c>
      <c r="Y100" s="535">
        <v>127</v>
      </c>
      <c r="Z100" s="535">
        <v>127</v>
      </c>
      <c r="AA100" s="535">
        <v>127</v>
      </c>
      <c r="AB100" s="535">
        <v>127</v>
      </c>
      <c r="AC100" s="535">
        <v>127</v>
      </c>
      <c r="AD100" s="535">
        <v>127</v>
      </c>
      <c r="AE100" s="535">
        <v>127</v>
      </c>
      <c r="AF100" s="535">
        <v>127</v>
      </c>
      <c r="AG100" s="535">
        <v>127</v>
      </c>
      <c r="AH100" s="535">
        <v>127</v>
      </c>
      <c r="AI100" s="535">
        <v>127</v>
      </c>
      <c r="AJ100" s="535">
        <v>127</v>
      </c>
      <c r="AK100" s="535">
        <v>127</v>
      </c>
      <c r="AL100" s="535">
        <v>127</v>
      </c>
      <c r="AM100" s="535">
        <v>127</v>
      </c>
      <c r="AN100" s="535">
        <v>127</v>
      </c>
      <c r="AO100" s="535">
        <v>127</v>
      </c>
      <c r="AP100" s="535">
        <v>127</v>
      </c>
      <c r="AQ100" s="535">
        <v>127</v>
      </c>
      <c r="AR100" s="535">
        <v>127</v>
      </c>
      <c r="AS100" s="535">
        <v>127</v>
      </c>
      <c r="AT100" s="535">
        <v>127</v>
      </c>
      <c r="AU100" s="535">
        <v>127</v>
      </c>
      <c r="AV100" s="535">
        <v>127</v>
      </c>
      <c r="AW100" s="535">
        <v>127</v>
      </c>
      <c r="AX100" s="535">
        <v>127</v>
      </c>
      <c r="AY100" s="535">
        <v>127</v>
      </c>
      <c r="AZ100" s="535">
        <v>127</v>
      </c>
      <c r="BA100" s="535">
        <v>160.69999999999999</v>
      </c>
      <c r="BB100" s="535">
        <v>194.3</v>
      </c>
      <c r="BC100" s="535">
        <v>194.3</v>
      </c>
      <c r="BD100" s="535">
        <v>267.7</v>
      </c>
      <c r="BE100" s="535">
        <v>534.9</v>
      </c>
      <c r="BF100" s="535">
        <v>500.6</v>
      </c>
      <c r="BG100" s="535">
        <v>512.29999999999995</v>
      </c>
      <c r="BH100" s="535">
        <v>529.70000000000005</v>
      </c>
      <c r="BI100" s="535">
        <v>499.2</v>
      </c>
      <c r="BJ100" s="535">
        <v>508.6</v>
      </c>
      <c r="BK100" s="535">
        <v>496.7</v>
      </c>
    </row>
    <row r="101" spans="1:63">
      <c r="A101" s="531" t="s">
        <v>3481</v>
      </c>
      <c r="B101" s="531" t="s">
        <v>793</v>
      </c>
      <c r="C101" s="532">
        <v>2.6980000000000001E-2</v>
      </c>
      <c r="D101" s="535">
        <v>107.7</v>
      </c>
      <c r="E101" s="535">
        <v>107.7</v>
      </c>
      <c r="F101" s="535">
        <v>107.8</v>
      </c>
      <c r="G101" s="535">
        <v>107.8</v>
      </c>
      <c r="H101" s="535">
        <v>111.7</v>
      </c>
      <c r="I101" s="535">
        <v>123.4</v>
      </c>
      <c r="J101" s="535">
        <v>123.4</v>
      </c>
      <c r="K101" s="535">
        <v>123.4</v>
      </c>
      <c r="L101" s="535">
        <v>123.4</v>
      </c>
      <c r="M101" s="535">
        <v>123.4</v>
      </c>
      <c r="N101" s="535">
        <v>123.4</v>
      </c>
      <c r="O101" s="535">
        <v>123.4</v>
      </c>
      <c r="P101" s="535">
        <v>123.4</v>
      </c>
      <c r="Q101" s="535">
        <v>123.4</v>
      </c>
      <c r="R101" s="535">
        <v>123.4</v>
      </c>
      <c r="S101" s="535">
        <v>123.4</v>
      </c>
      <c r="T101" s="535">
        <v>123.4</v>
      </c>
      <c r="U101" s="535">
        <v>123.2</v>
      </c>
      <c r="V101" s="535">
        <v>123.2</v>
      </c>
      <c r="W101" s="535">
        <v>123</v>
      </c>
      <c r="X101" s="535">
        <v>123</v>
      </c>
      <c r="Y101" s="535">
        <v>123</v>
      </c>
      <c r="Z101" s="535">
        <v>123</v>
      </c>
      <c r="AA101" s="535">
        <v>123</v>
      </c>
      <c r="AB101" s="535">
        <v>123</v>
      </c>
      <c r="AC101" s="535">
        <v>123</v>
      </c>
      <c r="AD101" s="535">
        <v>123</v>
      </c>
      <c r="AE101" s="535">
        <v>123</v>
      </c>
      <c r="AF101" s="535">
        <v>123</v>
      </c>
      <c r="AG101" s="535">
        <v>123</v>
      </c>
      <c r="AH101" s="535">
        <v>123</v>
      </c>
      <c r="AI101" s="535">
        <v>123</v>
      </c>
      <c r="AJ101" s="535">
        <v>123</v>
      </c>
      <c r="AK101" s="535">
        <v>123</v>
      </c>
      <c r="AL101" s="535">
        <v>123</v>
      </c>
      <c r="AM101" s="535">
        <v>123</v>
      </c>
      <c r="AN101" s="535">
        <v>123</v>
      </c>
      <c r="AO101" s="535">
        <v>123</v>
      </c>
      <c r="AP101" s="535">
        <v>123</v>
      </c>
      <c r="AQ101" s="535">
        <v>128.6</v>
      </c>
      <c r="AR101" s="535">
        <v>134.1</v>
      </c>
      <c r="AS101" s="535">
        <v>134.1</v>
      </c>
      <c r="AT101" s="535">
        <v>134.1</v>
      </c>
      <c r="AU101" s="535">
        <v>134.1</v>
      </c>
      <c r="AV101" s="535">
        <v>134.1</v>
      </c>
      <c r="AW101" s="535">
        <v>134.1</v>
      </c>
      <c r="AX101" s="535">
        <v>134.1</v>
      </c>
      <c r="AY101" s="535">
        <v>134.1</v>
      </c>
      <c r="AZ101" s="535">
        <v>134.1</v>
      </c>
      <c r="BA101" s="535">
        <v>134.1</v>
      </c>
      <c r="BB101" s="535">
        <v>134.1</v>
      </c>
      <c r="BC101" s="535">
        <v>134.1</v>
      </c>
      <c r="BD101" s="535">
        <v>134.1</v>
      </c>
      <c r="BE101" s="535">
        <v>134.1</v>
      </c>
      <c r="BF101" s="535">
        <v>134.1</v>
      </c>
      <c r="BG101" s="535">
        <v>134.1</v>
      </c>
      <c r="BH101" s="535">
        <v>134.1</v>
      </c>
      <c r="BI101" s="535">
        <v>134.1</v>
      </c>
      <c r="BJ101" s="535">
        <v>134.1</v>
      </c>
      <c r="BK101" s="535">
        <v>134.1</v>
      </c>
    </row>
    <row r="102" spans="1:63">
      <c r="A102" s="531" t="s">
        <v>790</v>
      </c>
      <c r="B102" s="531" t="s">
        <v>795</v>
      </c>
      <c r="C102" s="532">
        <v>1.6209999999999999E-2</v>
      </c>
      <c r="D102" s="535">
        <v>108.3</v>
      </c>
      <c r="E102" s="535">
        <v>108.3</v>
      </c>
      <c r="F102" s="535">
        <v>108.3</v>
      </c>
      <c r="G102" s="535">
        <v>108.3</v>
      </c>
      <c r="H102" s="535">
        <v>107.1</v>
      </c>
      <c r="I102" s="535">
        <v>103.6</v>
      </c>
      <c r="J102" s="535">
        <v>103.6</v>
      </c>
      <c r="K102" s="535">
        <v>103.6</v>
      </c>
      <c r="L102" s="535">
        <v>103.6</v>
      </c>
      <c r="M102" s="535">
        <v>103.6</v>
      </c>
      <c r="N102" s="535">
        <v>103.6</v>
      </c>
      <c r="O102" s="535">
        <v>118.4</v>
      </c>
      <c r="P102" s="535">
        <v>112.8</v>
      </c>
      <c r="Q102" s="535">
        <v>103.6</v>
      </c>
      <c r="R102" s="535">
        <v>130.5</v>
      </c>
      <c r="S102" s="535">
        <v>129.19999999999999</v>
      </c>
      <c r="T102" s="535">
        <v>128</v>
      </c>
      <c r="U102" s="535">
        <v>128.6</v>
      </c>
      <c r="V102" s="535">
        <v>128.6</v>
      </c>
      <c r="W102" s="535">
        <v>128.6</v>
      </c>
      <c r="X102" s="535">
        <v>128.6</v>
      </c>
      <c r="Y102" s="535">
        <v>128.6</v>
      </c>
      <c r="Z102" s="535">
        <v>131.30000000000001</v>
      </c>
      <c r="AA102" s="535">
        <v>139.30000000000001</v>
      </c>
      <c r="AB102" s="535">
        <v>139.30000000000001</v>
      </c>
      <c r="AC102" s="535">
        <v>128</v>
      </c>
      <c r="AD102" s="535">
        <v>116</v>
      </c>
      <c r="AE102" s="535">
        <v>115.5</v>
      </c>
      <c r="AF102" s="535">
        <v>115.5</v>
      </c>
      <c r="AG102" s="535">
        <v>115.5</v>
      </c>
      <c r="AH102" s="535">
        <v>115.5</v>
      </c>
      <c r="AI102" s="535">
        <v>115.5</v>
      </c>
      <c r="AJ102" s="535">
        <v>115.5</v>
      </c>
      <c r="AK102" s="535">
        <v>115.5</v>
      </c>
      <c r="AL102" s="535">
        <v>115.5</v>
      </c>
      <c r="AM102" s="535">
        <v>115.5</v>
      </c>
      <c r="AN102" s="535">
        <v>115.5</v>
      </c>
      <c r="AO102" s="535">
        <v>115.5</v>
      </c>
      <c r="AP102" s="535">
        <v>115.5</v>
      </c>
      <c r="AQ102" s="535">
        <v>116.1</v>
      </c>
      <c r="AR102" s="535">
        <v>116.7</v>
      </c>
      <c r="AS102" s="535">
        <v>116.7</v>
      </c>
      <c r="AT102" s="535">
        <v>122.1</v>
      </c>
      <c r="AU102" s="535">
        <v>121</v>
      </c>
      <c r="AV102" s="535">
        <v>116.7</v>
      </c>
      <c r="AW102" s="535">
        <v>119.1</v>
      </c>
      <c r="AX102" s="535">
        <v>124.8</v>
      </c>
      <c r="AY102" s="535">
        <v>129.19999999999999</v>
      </c>
      <c r="AZ102" s="535">
        <v>128.6</v>
      </c>
      <c r="BA102" s="535">
        <v>128.6</v>
      </c>
      <c r="BB102" s="535">
        <v>128.6</v>
      </c>
      <c r="BC102" s="535">
        <v>128</v>
      </c>
      <c r="BD102" s="535">
        <v>122.6</v>
      </c>
      <c r="BE102" s="535">
        <v>115.5</v>
      </c>
      <c r="BF102" s="535">
        <v>115.5</v>
      </c>
      <c r="BG102" s="535">
        <v>115.5</v>
      </c>
      <c r="BH102" s="535">
        <v>115.5</v>
      </c>
      <c r="BI102" s="535">
        <v>115.5</v>
      </c>
      <c r="BJ102" s="535">
        <v>115.5</v>
      </c>
      <c r="BK102" s="535">
        <v>105.3</v>
      </c>
    </row>
    <row r="103" spans="1:63">
      <c r="A103" s="531" t="s">
        <v>792</v>
      </c>
      <c r="B103" s="531" t="s">
        <v>797</v>
      </c>
      <c r="C103" s="532">
        <v>4.5670000000000002E-2</v>
      </c>
      <c r="D103" s="535">
        <v>100</v>
      </c>
      <c r="E103" s="535">
        <v>100</v>
      </c>
      <c r="F103" s="535">
        <v>100</v>
      </c>
      <c r="G103" s="535">
        <v>100</v>
      </c>
      <c r="H103" s="535">
        <v>100</v>
      </c>
      <c r="I103" s="535">
        <v>100</v>
      </c>
      <c r="J103" s="535">
        <v>100</v>
      </c>
      <c r="K103" s="535">
        <v>100</v>
      </c>
      <c r="L103" s="535">
        <v>100</v>
      </c>
      <c r="M103" s="535">
        <v>100</v>
      </c>
      <c r="N103" s="535">
        <v>100</v>
      </c>
      <c r="O103" s="535">
        <v>100</v>
      </c>
      <c r="P103" s="535">
        <v>100</v>
      </c>
      <c r="Q103" s="535">
        <v>100</v>
      </c>
      <c r="R103" s="535">
        <v>100</v>
      </c>
      <c r="S103" s="535">
        <v>100</v>
      </c>
      <c r="T103" s="535">
        <v>100</v>
      </c>
      <c r="U103" s="535">
        <v>100</v>
      </c>
      <c r="V103" s="535">
        <v>100</v>
      </c>
      <c r="W103" s="535">
        <v>100</v>
      </c>
      <c r="X103" s="535">
        <v>100</v>
      </c>
      <c r="Y103" s="535">
        <v>100</v>
      </c>
      <c r="Z103" s="535">
        <v>100</v>
      </c>
      <c r="AA103" s="535">
        <v>100</v>
      </c>
      <c r="AB103" s="535">
        <v>100</v>
      </c>
      <c r="AC103" s="535">
        <v>100</v>
      </c>
      <c r="AD103" s="535">
        <v>100</v>
      </c>
      <c r="AE103" s="535">
        <v>100</v>
      </c>
      <c r="AF103" s="535">
        <v>100</v>
      </c>
      <c r="AG103" s="535">
        <v>100</v>
      </c>
      <c r="AH103" s="535">
        <v>100</v>
      </c>
      <c r="AI103" s="535">
        <v>100</v>
      </c>
      <c r="AJ103" s="535">
        <v>100</v>
      </c>
      <c r="AK103" s="535">
        <v>100</v>
      </c>
      <c r="AL103" s="535">
        <v>100</v>
      </c>
      <c r="AM103" s="535">
        <v>100</v>
      </c>
      <c r="AN103" s="535">
        <v>100</v>
      </c>
      <c r="AO103" s="535">
        <v>100</v>
      </c>
      <c r="AP103" s="535">
        <v>100</v>
      </c>
      <c r="AQ103" s="535">
        <v>100</v>
      </c>
      <c r="AR103" s="535">
        <v>100</v>
      </c>
      <c r="AS103" s="535">
        <v>99.9</v>
      </c>
      <c r="AT103" s="535">
        <v>99.9</v>
      </c>
      <c r="AU103" s="535">
        <v>82.8</v>
      </c>
      <c r="AV103" s="535">
        <v>77.900000000000006</v>
      </c>
      <c r="AW103" s="535">
        <v>79.5</v>
      </c>
      <c r="AX103" s="535">
        <v>75.900000000000006</v>
      </c>
      <c r="AY103" s="535">
        <v>81</v>
      </c>
      <c r="AZ103" s="535">
        <v>86</v>
      </c>
      <c r="BA103" s="535">
        <v>91.5</v>
      </c>
      <c r="BB103" s="535">
        <v>101.2</v>
      </c>
      <c r="BC103" s="535">
        <v>106.8</v>
      </c>
      <c r="BD103" s="535">
        <v>100.8</v>
      </c>
      <c r="BE103" s="535">
        <v>90.3</v>
      </c>
      <c r="BF103" s="535">
        <v>83.3</v>
      </c>
      <c r="BG103" s="535">
        <v>69.400000000000006</v>
      </c>
      <c r="BH103" s="535">
        <v>35.200000000000003</v>
      </c>
      <c r="BI103" s="535">
        <v>35.299999999999997</v>
      </c>
      <c r="BJ103" s="535">
        <v>48.7</v>
      </c>
      <c r="BK103" s="535">
        <v>48.7</v>
      </c>
    </row>
    <row r="104" spans="1:63">
      <c r="A104" s="531" t="s">
        <v>3482</v>
      </c>
      <c r="B104" s="531" t="s">
        <v>805</v>
      </c>
      <c r="C104" s="532">
        <v>0.18790000000000001</v>
      </c>
      <c r="D104" s="535">
        <v>103.3</v>
      </c>
      <c r="E104" s="535">
        <v>103.4</v>
      </c>
      <c r="F104" s="535">
        <v>103.9</v>
      </c>
      <c r="G104" s="535">
        <v>104.4</v>
      </c>
      <c r="H104" s="535">
        <v>104.7</v>
      </c>
      <c r="I104" s="535">
        <v>105.7</v>
      </c>
      <c r="J104" s="535">
        <v>105.8</v>
      </c>
      <c r="K104" s="535">
        <v>105.6</v>
      </c>
      <c r="L104" s="535">
        <v>104.5</v>
      </c>
      <c r="M104" s="535">
        <v>105.9</v>
      </c>
      <c r="N104" s="535">
        <v>106.2</v>
      </c>
      <c r="O104" s="535">
        <v>105.2</v>
      </c>
      <c r="P104" s="535">
        <v>108.3</v>
      </c>
      <c r="Q104" s="535">
        <v>109.1</v>
      </c>
      <c r="R104" s="535">
        <v>110.6</v>
      </c>
      <c r="S104" s="535">
        <v>109.5</v>
      </c>
      <c r="T104" s="535">
        <v>109.3</v>
      </c>
      <c r="U104" s="535">
        <v>109.4</v>
      </c>
      <c r="V104" s="535">
        <v>109.8</v>
      </c>
      <c r="W104" s="535">
        <v>110.3</v>
      </c>
      <c r="X104" s="535">
        <v>112.7</v>
      </c>
      <c r="Y104" s="535">
        <v>115.6</v>
      </c>
      <c r="Z104" s="535">
        <v>117.8</v>
      </c>
      <c r="AA104" s="535">
        <v>119.7</v>
      </c>
      <c r="AB104" s="535">
        <v>119.8</v>
      </c>
      <c r="AC104" s="535">
        <v>118.3</v>
      </c>
      <c r="AD104" s="535">
        <v>116.9</v>
      </c>
      <c r="AE104" s="535">
        <v>113.2</v>
      </c>
      <c r="AF104" s="535">
        <v>109.4</v>
      </c>
      <c r="AG104" s="535">
        <v>113.9</v>
      </c>
      <c r="AH104" s="535">
        <v>116.8</v>
      </c>
      <c r="AI104" s="535">
        <v>115.5</v>
      </c>
      <c r="AJ104" s="535">
        <v>114.7</v>
      </c>
      <c r="AK104" s="535">
        <v>114.3</v>
      </c>
      <c r="AL104" s="535">
        <v>113.8</v>
      </c>
      <c r="AM104" s="535">
        <v>114</v>
      </c>
      <c r="AN104" s="535">
        <v>114.3</v>
      </c>
      <c r="AO104" s="535">
        <v>114.1</v>
      </c>
      <c r="AP104" s="535">
        <v>113.1</v>
      </c>
      <c r="AQ104" s="535">
        <v>113.3</v>
      </c>
      <c r="AR104" s="535">
        <v>114.3</v>
      </c>
      <c r="AS104" s="535">
        <v>115</v>
      </c>
      <c r="AT104" s="535">
        <v>115.2</v>
      </c>
      <c r="AU104" s="535">
        <v>113.7</v>
      </c>
      <c r="AV104" s="535">
        <v>112.5</v>
      </c>
      <c r="AW104" s="535">
        <v>112</v>
      </c>
      <c r="AX104" s="535">
        <v>111.8</v>
      </c>
      <c r="AY104" s="535">
        <v>110.8</v>
      </c>
      <c r="AZ104" s="535">
        <v>109.1</v>
      </c>
      <c r="BA104" s="535">
        <v>109.2</v>
      </c>
      <c r="BB104" s="535">
        <v>110.3</v>
      </c>
      <c r="BC104" s="535">
        <v>111.5</v>
      </c>
      <c r="BD104" s="535">
        <v>111.8</v>
      </c>
      <c r="BE104" s="535">
        <v>112.5</v>
      </c>
      <c r="BF104" s="535">
        <v>111.6</v>
      </c>
      <c r="BG104" s="535">
        <v>110.5</v>
      </c>
      <c r="BH104" s="535">
        <v>112.5</v>
      </c>
      <c r="BI104" s="535">
        <v>115.6</v>
      </c>
      <c r="BJ104" s="535">
        <v>116.7</v>
      </c>
      <c r="BK104" s="535">
        <v>116.2</v>
      </c>
    </row>
    <row r="105" spans="1:63">
      <c r="A105" s="531" t="s">
        <v>3483</v>
      </c>
      <c r="B105" s="531" t="s">
        <v>807</v>
      </c>
      <c r="C105" s="532">
        <v>0.12425</v>
      </c>
      <c r="D105" s="535">
        <v>82.7</v>
      </c>
      <c r="E105" s="535">
        <v>82.7</v>
      </c>
      <c r="F105" s="535">
        <v>82.7</v>
      </c>
      <c r="G105" s="535">
        <v>82.7</v>
      </c>
      <c r="H105" s="535">
        <v>82.7</v>
      </c>
      <c r="I105" s="535">
        <v>82.7</v>
      </c>
      <c r="J105" s="535">
        <v>82.7</v>
      </c>
      <c r="K105" s="535">
        <v>82.7</v>
      </c>
      <c r="L105" s="535">
        <v>82.7</v>
      </c>
      <c r="M105" s="535">
        <v>84.7</v>
      </c>
      <c r="N105" s="535">
        <v>84.6</v>
      </c>
      <c r="O105" s="535">
        <v>82.7</v>
      </c>
      <c r="P105" s="535">
        <v>85.6</v>
      </c>
      <c r="Q105" s="535">
        <v>86.6</v>
      </c>
      <c r="R105" s="535">
        <v>86.6</v>
      </c>
      <c r="S105" s="535">
        <v>86.6</v>
      </c>
      <c r="T105" s="535">
        <v>86.6</v>
      </c>
      <c r="U105" s="535">
        <v>86.6</v>
      </c>
      <c r="V105" s="535">
        <v>86.6</v>
      </c>
      <c r="W105" s="535">
        <v>86.6</v>
      </c>
      <c r="X105" s="535">
        <v>90</v>
      </c>
      <c r="Y105" s="535">
        <v>92.3</v>
      </c>
      <c r="Z105" s="535">
        <v>92.3</v>
      </c>
      <c r="AA105" s="535">
        <v>92.3</v>
      </c>
      <c r="AB105" s="535">
        <v>92.3</v>
      </c>
      <c r="AC105" s="535">
        <v>92.3</v>
      </c>
      <c r="AD105" s="535">
        <v>90.1</v>
      </c>
      <c r="AE105" s="535">
        <v>88.7</v>
      </c>
      <c r="AF105" s="535">
        <v>88.7</v>
      </c>
      <c r="AG105" s="535">
        <v>88.7</v>
      </c>
      <c r="AH105" s="535">
        <v>88.7</v>
      </c>
      <c r="AI105" s="535">
        <v>88.7</v>
      </c>
      <c r="AJ105" s="535">
        <v>88.6</v>
      </c>
      <c r="AK105" s="535">
        <v>88.5</v>
      </c>
      <c r="AL105" s="535">
        <v>88.7</v>
      </c>
      <c r="AM105" s="535">
        <v>88.6</v>
      </c>
      <c r="AN105" s="535">
        <v>88.5</v>
      </c>
      <c r="AO105" s="535">
        <v>88.7</v>
      </c>
      <c r="AP105" s="535">
        <v>88.7</v>
      </c>
      <c r="AQ105" s="535">
        <v>88.7</v>
      </c>
      <c r="AR105" s="535">
        <v>88.7</v>
      </c>
      <c r="AS105" s="535">
        <v>88.7</v>
      </c>
      <c r="AT105" s="535">
        <v>88.7</v>
      </c>
      <c r="AU105" s="535">
        <v>88.7</v>
      </c>
      <c r="AV105" s="535">
        <v>88.7</v>
      </c>
      <c r="AW105" s="535">
        <v>88.7</v>
      </c>
      <c r="AX105" s="535">
        <v>88.7</v>
      </c>
      <c r="AY105" s="535">
        <v>88.7</v>
      </c>
      <c r="AZ105" s="535">
        <v>88.7</v>
      </c>
      <c r="BA105" s="535">
        <v>88.7</v>
      </c>
      <c r="BB105" s="535">
        <v>88.7</v>
      </c>
      <c r="BC105" s="535">
        <v>88.7</v>
      </c>
      <c r="BD105" s="535">
        <v>88.7</v>
      </c>
      <c r="BE105" s="535">
        <v>88.7</v>
      </c>
      <c r="BF105" s="535">
        <v>88.7</v>
      </c>
      <c r="BG105" s="535">
        <v>88.7</v>
      </c>
      <c r="BH105" s="535">
        <v>92.3</v>
      </c>
      <c r="BI105" s="535">
        <v>95.8</v>
      </c>
      <c r="BJ105" s="535">
        <v>95.8</v>
      </c>
      <c r="BK105" s="535">
        <v>95.8</v>
      </c>
    </row>
    <row r="106" spans="1:63">
      <c r="A106" s="531" t="s">
        <v>3484</v>
      </c>
      <c r="B106" s="531" t="s">
        <v>809</v>
      </c>
      <c r="C106" s="532">
        <v>2.3700000000000001E-3</v>
      </c>
      <c r="D106" s="535">
        <v>9999.9</v>
      </c>
      <c r="E106" s="535">
        <v>9999.9</v>
      </c>
      <c r="F106" s="535">
        <v>176.9</v>
      </c>
      <c r="G106" s="535">
        <v>176.9</v>
      </c>
      <c r="H106" s="535">
        <v>176.9</v>
      </c>
      <c r="I106" s="535">
        <v>176.9</v>
      </c>
      <c r="J106" s="535">
        <v>176.9</v>
      </c>
      <c r="K106" s="535">
        <v>176.9</v>
      </c>
      <c r="L106" s="535">
        <v>176.9</v>
      </c>
      <c r="M106" s="535">
        <v>176.9</v>
      </c>
      <c r="N106" s="535">
        <v>176.9</v>
      </c>
      <c r="O106" s="535">
        <v>176.9</v>
      </c>
      <c r="P106" s="535">
        <v>176.9</v>
      </c>
      <c r="Q106" s="535">
        <v>176.9</v>
      </c>
      <c r="R106" s="535">
        <v>176.9</v>
      </c>
      <c r="S106" s="535">
        <v>176.9</v>
      </c>
      <c r="T106" s="535">
        <v>176.9</v>
      </c>
      <c r="U106" s="535">
        <v>176.9</v>
      </c>
      <c r="V106" s="535">
        <v>176.9</v>
      </c>
      <c r="W106" s="535">
        <v>176.9</v>
      </c>
      <c r="X106" s="535">
        <v>176.9</v>
      </c>
      <c r="Y106" s="535">
        <v>176.9</v>
      </c>
      <c r="Z106" s="535">
        <v>176.9</v>
      </c>
      <c r="AA106" s="535">
        <v>176.9</v>
      </c>
      <c r="AB106" s="535">
        <v>176.9</v>
      </c>
      <c r="AC106" s="535">
        <v>176.9</v>
      </c>
      <c r="AD106" s="535">
        <v>176.9</v>
      </c>
      <c r="AE106" s="535">
        <v>176.9</v>
      </c>
      <c r="AF106" s="535">
        <v>176.9</v>
      </c>
      <c r="AG106" s="535">
        <v>176.9</v>
      </c>
      <c r="AH106" s="535">
        <v>176.9</v>
      </c>
      <c r="AI106" s="535">
        <v>176.9</v>
      </c>
      <c r="AJ106" s="535">
        <v>176.9</v>
      </c>
      <c r="AK106" s="535">
        <v>176.9</v>
      </c>
      <c r="AL106" s="535">
        <v>176.9</v>
      </c>
      <c r="AM106" s="535">
        <v>192.6</v>
      </c>
      <c r="AN106" s="535">
        <v>208.2</v>
      </c>
      <c r="AO106" s="535">
        <v>209.2</v>
      </c>
      <c r="AP106" s="535">
        <v>212.1</v>
      </c>
      <c r="AQ106" s="535">
        <v>210.8</v>
      </c>
      <c r="AR106" s="535">
        <v>213.9</v>
      </c>
      <c r="AS106" s="535">
        <v>224.6</v>
      </c>
      <c r="AT106" s="535">
        <v>217.6</v>
      </c>
      <c r="AU106" s="535">
        <v>208.2</v>
      </c>
      <c r="AV106" s="535">
        <v>208.2</v>
      </c>
      <c r="AW106" s="535">
        <v>208.2</v>
      </c>
      <c r="AX106" s="535">
        <v>208.2</v>
      </c>
      <c r="AY106" s="535">
        <v>208.2</v>
      </c>
      <c r="AZ106" s="535">
        <v>208.2</v>
      </c>
      <c r="BA106" s="535">
        <v>208.2</v>
      </c>
      <c r="BB106" s="535">
        <v>201.7</v>
      </c>
      <c r="BC106" s="535">
        <v>199.9</v>
      </c>
      <c r="BD106" s="535">
        <v>204.8</v>
      </c>
      <c r="BE106" s="535">
        <v>208.8</v>
      </c>
      <c r="BF106" s="535">
        <v>209.4</v>
      </c>
      <c r="BG106" s="535">
        <v>206.6</v>
      </c>
      <c r="BH106" s="535">
        <v>204.7</v>
      </c>
      <c r="BI106" s="535">
        <v>207.7</v>
      </c>
      <c r="BJ106" s="535">
        <v>220.1</v>
      </c>
      <c r="BK106" s="535">
        <v>218.7</v>
      </c>
    </row>
    <row r="107" spans="1:63">
      <c r="A107" s="531" t="s">
        <v>2301</v>
      </c>
      <c r="B107" s="531" t="s">
        <v>811</v>
      </c>
      <c r="C107" s="532">
        <v>4.47E-3</v>
      </c>
      <c r="D107" s="535">
        <v>123.1</v>
      </c>
      <c r="E107" s="535">
        <v>123.1</v>
      </c>
      <c r="F107" s="535">
        <v>123.1</v>
      </c>
      <c r="G107" s="535">
        <v>123.1</v>
      </c>
      <c r="H107" s="535">
        <v>119.2</v>
      </c>
      <c r="I107" s="535">
        <v>107.7</v>
      </c>
      <c r="J107" s="535">
        <v>113.5</v>
      </c>
      <c r="K107" s="535">
        <v>122.3</v>
      </c>
      <c r="L107" s="535">
        <v>122.8</v>
      </c>
      <c r="M107" s="535">
        <v>123.1</v>
      </c>
      <c r="N107" s="535">
        <v>123.1</v>
      </c>
      <c r="O107" s="535">
        <v>124.3</v>
      </c>
      <c r="P107" s="535">
        <v>126.2</v>
      </c>
      <c r="Q107" s="535">
        <v>126.2</v>
      </c>
      <c r="R107" s="535">
        <v>126.2</v>
      </c>
      <c r="S107" s="535">
        <v>126.2</v>
      </c>
      <c r="T107" s="535">
        <v>126.2</v>
      </c>
      <c r="U107" s="535">
        <v>126.2</v>
      </c>
      <c r="V107" s="535">
        <v>126.2</v>
      </c>
      <c r="W107" s="535">
        <v>126.2</v>
      </c>
      <c r="X107" s="535">
        <v>126.2</v>
      </c>
      <c r="Y107" s="535">
        <v>126.2</v>
      </c>
      <c r="Z107" s="535">
        <v>126.2</v>
      </c>
      <c r="AA107" s="535">
        <v>126.2</v>
      </c>
      <c r="AB107" s="535">
        <v>126.2</v>
      </c>
      <c r="AC107" s="535">
        <v>126.2</v>
      </c>
      <c r="AD107" s="535">
        <v>126.2</v>
      </c>
      <c r="AE107" s="535">
        <v>126.2</v>
      </c>
      <c r="AF107" s="535">
        <v>128.1</v>
      </c>
      <c r="AG107" s="535">
        <v>130</v>
      </c>
      <c r="AH107" s="535">
        <v>130</v>
      </c>
      <c r="AI107" s="535">
        <v>130</v>
      </c>
      <c r="AJ107" s="535">
        <v>130</v>
      </c>
      <c r="AK107" s="535">
        <v>130</v>
      </c>
      <c r="AL107" s="535">
        <v>130</v>
      </c>
      <c r="AM107" s="535">
        <v>130</v>
      </c>
      <c r="AN107" s="535">
        <v>130</v>
      </c>
      <c r="AO107" s="535">
        <v>130</v>
      </c>
      <c r="AP107" s="535">
        <v>130</v>
      </c>
      <c r="AQ107" s="535">
        <v>130</v>
      </c>
      <c r="AR107" s="535">
        <v>130</v>
      </c>
      <c r="AS107" s="535">
        <v>130</v>
      </c>
      <c r="AT107" s="535">
        <v>134.6</v>
      </c>
      <c r="AU107" s="535">
        <v>139.19999999999999</v>
      </c>
      <c r="AV107" s="535">
        <v>139.19999999999999</v>
      </c>
      <c r="AW107" s="535">
        <v>141.5</v>
      </c>
      <c r="AX107" s="535">
        <v>142</v>
      </c>
      <c r="AY107" s="535">
        <v>110</v>
      </c>
      <c r="AZ107" s="535">
        <v>80.8</v>
      </c>
      <c r="BA107" s="535">
        <v>80.8</v>
      </c>
      <c r="BB107" s="535">
        <v>84.7</v>
      </c>
      <c r="BC107" s="535">
        <v>88.5</v>
      </c>
      <c r="BD107" s="535">
        <v>88.5</v>
      </c>
      <c r="BE107" s="535">
        <v>88.5</v>
      </c>
      <c r="BF107" s="535">
        <v>88.5</v>
      </c>
      <c r="BG107" s="535">
        <v>89.5</v>
      </c>
      <c r="BH107" s="535">
        <v>90.4</v>
      </c>
      <c r="BI107" s="535">
        <v>89.3</v>
      </c>
      <c r="BJ107" s="535">
        <v>89.5</v>
      </c>
      <c r="BK107" s="535">
        <v>92.3</v>
      </c>
    </row>
    <row r="108" spans="1:63">
      <c r="A108" s="531" t="s">
        <v>3485</v>
      </c>
      <c r="B108" s="531" t="s">
        <v>813</v>
      </c>
      <c r="C108" s="532">
        <v>7.9000000000000001E-4</v>
      </c>
      <c r="D108" s="535">
        <v>125</v>
      </c>
      <c r="E108" s="535">
        <v>125</v>
      </c>
      <c r="F108" s="535">
        <v>127.1</v>
      </c>
      <c r="G108" s="535">
        <v>129.19999999999999</v>
      </c>
      <c r="H108" s="535">
        <v>128.1</v>
      </c>
      <c r="I108" s="535">
        <v>125</v>
      </c>
      <c r="J108" s="535">
        <v>125</v>
      </c>
      <c r="K108" s="535">
        <v>126</v>
      </c>
      <c r="L108" s="535">
        <v>129.19999999999999</v>
      </c>
      <c r="M108" s="535">
        <v>129.19999999999999</v>
      </c>
      <c r="N108" s="535">
        <v>129.19999999999999</v>
      </c>
      <c r="O108" s="535">
        <v>129.19999999999999</v>
      </c>
      <c r="P108" s="535">
        <v>129.19999999999999</v>
      </c>
      <c r="Q108" s="535">
        <v>129.19999999999999</v>
      </c>
      <c r="R108" s="535">
        <v>129.19999999999999</v>
      </c>
      <c r="S108" s="535">
        <v>129.19999999999999</v>
      </c>
      <c r="T108" s="535">
        <v>129.19999999999999</v>
      </c>
      <c r="U108" s="535">
        <v>129.19999999999999</v>
      </c>
      <c r="V108" s="535">
        <v>129.19999999999999</v>
      </c>
      <c r="W108" s="535">
        <v>129.4</v>
      </c>
      <c r="X108" s="535">
        <v>129.4</v>
      </c>
      <c r="Y108" s="535">
        <v>132.30000000000001</v>
      </c>
      <c r="Z108" s="535">
        <v>135.4</v>
      </c>
      <c r="AA108" s="535">
        <v>135.4</v>
      </c>
      <c r="AB108" s="535">
        <v>136.4</v>
      </c>
      <c r="AC108" s="535">
        <v>135.4</v>
      </c>
      <c r="AD108" s="535">
        <v>130.80000000000001</v>
      </c>
      <c r="AE108" s="535">
        <v>116.7</v>
      </c>
      <c r="AF108" s="535">
        <v>98</v>
      </c>
      <c r="AG108" s="535">
        <v>94.2</v>
      </c>
      <c r="AH108" s="535">
        <v>100</v>
      </c>
      <c r="AI108" s="535">
        <v>99.2</v>
      </c>
      <c r="AJ108" s="535">
        <v>98.9</v>
      </c>
      <c r="AK108" s="535">
        <v>102.1</v>
      </c>
      <c r="AL108" s="535">
        <v>112.4</v>
      </c>
      <c r="AM108" s="535">
        <v>111.9</v>
      </c>
      <c r="AN108" s="535">
        <v>79.599999999999994</v>
      </c>
      <c r="AO108" s="535">
        <v>66.5</v>
      </c>
      <c r="AP108" s="535">
        <v>97.8</v>
      </c>
      <c r="AQ108" s="535">
        <v>95</v>
      </c>
      <c r="AR108" s="535">
        <v>103.2</v>
      </c>
      <c r="AS108" s="535">
        <v>75</v>
      </c>
      <c r="AT108" s="535">
        <v>75.8</v>
      </c>
      <c r="AU108" s="535">
        <v>83.2</v>
      </c>
      <c r="AV108" s="535">
        <v>86.3</v>
      </c>
      <c r="AW108" s="535">
        <v>83.2</v>
      </c>
      <c r="AX108" s="535">
        <v>65.099999999999994</v>
      </c>
      <c r="AY108" s="535">
        <v>44.8</v>
      </c>
      <c r="AZ108" s="535">
        <v>37.5</v>
      </c>
      <c r="BA108" s="535">
        <v>39.799999999999997</v>
      </c>
      <c r="BB108" s="535">
        <v>42.1</v>
      </c>
      <c r="BC108" s="535">
        <v>54.2</v>
      </c>
      <c r="BD108" s="535">
        <v>66.3</v>
      </c>
      <c r="BE108" s="535">
        <v>65.7</v>
      </c>
      <c r="BF108" s="535">
        <v>61.3</v>
      </c>
      <c r="BG108" s="535">
        <v>61.8</v>
      </c>
      <c r="BH108" s="535">
        <v>71.8</v>
      </c>
      <c r="BI108" s="535">
        <v>71.2</v>
      </c>
      <c r="BJ108" s="535">
        <v>58.3</v>
      </c>
      <c r="BK108" s="535">
        <v>38.4</v>
      </c>
    </row>
    <row r="109" spans="1:63">
      <c r="A109" s="531" t="s">
        <v>3486</v>
      </c>
      <c r="B109" s="531" t="s">
        <v>2304</v>
      </c>
      <c r="C109" s="532">
        <v>6.5900000000000004E-3</v>
      </c>
      <c r="D109" s="535">
        <v>101.8</v>
      </c>
      <c r="E109" s="535">
        <v>101.8</v>
      </c>
      <c r="F109" s="535">
        <v>101.8</v>
      </c>
      <c r="G109" s="535">
        <v>101.8</v>
      </c>
      <c r="H109" s="535">
        <v>101.8</v>
      </c>
      <c r="I109" s="535">
        <v>101.8</v>
      </c>
      <c r="J109" s="535">
        <v>101.8</v>
      </c>
      <c r="K109" s="535">
        <v>101.8</v>
      </c>
      <c r="L109" s="535">
        <v>101.8</v>
      </c>
      <c r="M109" s="535">
        <v>101.8</v>
      </c>
      <c r="N109" s="535">
        <v>101.8</v>
      </c>
      <c r="O109" s="535">
        <v>101.8</v>
      </c>
      <c r="P109" s="535">
        <v>101.8</v>
      </c>
      <c r="Q109" s="535">
        <v>101.8</v>
      </c>
      <c r="R109" s="535">
        <v>101.8</v>
      </c>
      <c r="S109" s="535">
        <v>101.8</v>
      </c>
      <c r="T109" s="535">
        <v>101.8</v>
      </c>
      <c r="U109" s="535">
        <v>101.8</v>
      </c>
      <c r="V109" s="535">
        <v>101.8</v>
      </c>
      <c r="W109" s="535">
        <v>101.8</v>
      </c>
      <c r="X109" s="535">
        <v>101.8</v>
      </c>
      <c r="Y109" s="535">
        <v>101.8</v>
      </c>
      <c r="Z109" s="535">
        <v>101.8</v>
      </c>
      <c r="AA109" s="535">
        <v>101.8</v>
      </c>
      <c r="AB109" s="535">
        <v>101.8</v>
      </c>
      <c r="AC109" s="535">
        <v>101.8</v>
      </c>
      <c r="AD109" s="535">
        <v>101.8</v>
      </c>
      <c r="AE109" s="535">
        <v>101.8</v>
      </c>
      <c r="AF109" s="535">
        <v>101.8</v>
      </c>
      <c r="AG109" s="535">
        <v>101.8</v>
      </c>
      <c r="AH109" s="535">
        <v>101.8</v>
      </c>
      <c r="AI109" s="535">
        <v>101.8</v>
      </c>
      <c r="AJ109" s="535">
        <v>101.8</v>
      </c>
      <c r="AK109" s="535">
        <v>101.8</v>
      </c>
      <c r="AL109" s="535">
        <v>101.8</v>
      </c>
      <c r="AM109" s="535">
        <v>101.8</v>
      </c>
      <c r="AN109" s="535">
        <v>101.8</v>
      </c>
      <c r="AO109" s="535">
        <v>101.8</v>
      </c>
      <c r="AP109" s="535">
        <v>101.8</v>
      </c>
      <c r="AQ109" s="535">
        <v>101.8</v>
      </c>
      <c r="AR109" s="535">
        <v>101.8</v>
      </c>
      <c r="AS109" s="535">
        <v>101.8</v>
      </c>
      <c r="AT109" s="535">
        <v>101.8</v>
      </c>
      <c r="AU109" s="535">
        <v>101.8</v>
      </c>
      <c r="AV109" s="535">
        <v>101.8</v>
      </c>
      <c r="AW109" s="535">
        <v>101.8</v>
      </c>
      <c r="AX109" s="535">
        <v>101.8</v>
      </c>
      <c r="AY109" s="535">
        <v>101.8</v>
      </c>
      <c r="AZ109" s="535">
        <v>101.8</v>
      </c>
      <c r="BA109" s="535">
        <v>101.8</v>
      </c>
      <c r="BB109" s="535">
        <v>101.8</v>
      </c>
      <c r="BC109" s="535">
        <v>101.8</v>
      </c>
      <c r="BD109" s="535">
        <v>101.8</v>
      </c>
      <c r="BE109" s="535">
        <v>101.8</v>
      </c>
      <c r="BF109" s="535">
        <v>104.7</v>
      </c>
      <c r="BG109" s="535">
        <v>107.8</v>
      </c>
      <c r="BH109" s="535">
        <v>111.5</v>
      </c>
      <c r="BI109" s="535">
        <v>111.5</v>
      </c>
      <c r="BJ109" s="535">
        <v>111.5</v>
      </c>
      <c r="BK109" s="535">
        <v>111.5</v>
      </c>
    </row>
    <row r="110" spans="1:63">
      <c r="A110" s="531" t="s">
        <v>2303</v>
      </c>
      <c r="B110" s="531" t="s">
        <v>2306</v>
      </c>
      <c r="C110" s="532">
        <v>1.2579999999999999E-2</v>
      </c>
      <c r="D110" s="535">
        <v>156.30000000000001</v>
      </c>
      <c r="E110" s="535">
        <v>156.30000000000001</v>
      </c>
      <c r="F110" s="535">
        <v>156.30000000000001</v>
      </c>
      <c r="G110" s="535">
        <v>156.30000000000001</v>
      </c>
      <c r="H110" s="535">
        <v>156.30000000000001</v>
      </c>
      <c r="I110" s="535">
        <v>156.30000000000001</v>
      </c>
      <c r="J110" s="535">
        <v>156.30000000000001</v>
      </c>
      <c r="K110" s="535">
        <v>156.30000000000001</v>
      </c>
      <c r="L110" s="535">
        <v>156.30000000000001</v>
      </c>
      <c r="M110" s="535">
        <v>156.30000000000001</v>
      </c>
      <c r="N110" s="535">
        <v>156.30000000000001</v>
      </c>
      <c r="O110" s="535">
        <v>156.30000000000001</v>
      </c>
      <c r="P110" s="535">
        <v>156.30000000000001</v>
      </c>
      <c r="Q110" s="535">
        <v>156.30000000000001</v>
      </c>
      <c r="R110" s="535">
        <v>156.30000000000001</v>
      </c>
      <c r="S110" s="535">
        <v>156.30000000000001</v>
      </c>
      <c r="T110" s="535">
        <v>156.30000000000001</v>
      </c>
      <c r="U110" s="535">
        <v>156.30000000000001</v>
      </c>
      <c r="V110" s="535">
        <v>156.30000000000001</v>
      </c>
      <c r="W110" s="535">
        <v>156.30000000000001</v>
      </c>
      <c r="X110" s="535">
        <v>156.30000000000001</v>
      </c>
      <c r="Y110" s="535">
        <v>156.30000000000001</v>
      </c>
      <c r="Z110" s="535">
        <v>156.30000000000001</v>
      </c>
      <c r="AA110" s="535">
        <v>156.30000000000001</v>
      </c>
      <c r="AB110" s="535">
        <v>156.30000000000001</v>
      </c>
      <c r="AC110" s="535">
        <v>134.4</v>
      </c>
      <c r="AD110" s="535">
        <v>138.80000000000001</v>
      </c>
      <c r="AE110" s="535">
        <v>156.30000000000001</v>
      </c>
      <c r="AF110" s="535">
        <v>156.30000000000001</v>
      </c>
      <c r="AG110" s="535">
        <v>220</v>
      </c>
      <c r="AH110" s="535">
        <v>262.5</v>
      </c>
      <c r="AI110" s="535">
        <v>255</v>
      </c>
      <c r="AJ110" s="535">
        <v>256.3</v>
      </c>
      <c r="AK110" s="535">
        <v>262.5</v>
      </c>
      <c r="AL110" s="535">
        <v>262.5</v>
      </c>
      <c r="AM110" s="535">
        <v>262.5</v>
      </c>
      <c r="AN110" s="535">
        <v>262.5</v>
      </c>
      <c r="AO110" s="535">
        <v>262.5</v>
      </c>
      <c r="AP110" s="535">
        <v>262.5</v>
      </c>
      <c r="AQ110" s="535">
        <v>262.5</v>
      </c>
      <c r="AR110" s="535">
        <v>262.5</v>
      </c>
      <c r="AS110" s="535">
        <v>262.5</v>
      </c>
      <c r="AT110" s="535">
        <v>262.5</v>
      </c>
      <c r="AU110" s="535">
        <v>228.8</v>
      </c>
      <c r="AV110" s="535">
        <v>206.3</v>
      </c>
      <c r="AW110" s="535">
        <v>206.3</v>
      </c>
      <c r="AX110" s="535">
        <v>206.3</v>
      </c>
      <c r="AY110" s="535">
        <v>206.3</v>
      </c>
      <c r="AZ110" s="535">
        <v>206.3</v>
      </c>
      <c r="BA110" s="535">
        <v>206.3</v>
      </c>
      <c r="BB110" s="535">
        <v>206.3</v>
      </c>
      <c r="BC110" s="535">
        <v>206.3</v>
      </c>
      <c r="BD110" s="535">
        <v>206.3</v>
      </c>
      <c r="BE110" s="535">
        <v>206.3</v>
      </c>
      <c r="BF110" s="535">
        <v>206.3</v>
      </c>
      <c r="BG110" s="535">
        <v>206.3</v>
      </c>
      <c r="BH110" s="535">
        <v>206.3</v>
      </c>
      <c r="BI110" s="535">
        <v>206.3</v>
      </c>
      <c r="BJ110" s="535">
        <v>206.3</v>
      </c>
      <c r="BK110" s="535">
        <v>206.3</v>
      </c>
    </row>
    <row r="111" spans="1:63">
      <c r="A111" s="531" t="s">
        <v>2305</v>
      </c>
      <c r="B111" s="531" t="s">
        <v>2308</v>
      </c>
      <c r="C111" s="532">
        <v>5.3299999999999997E-3</v>
      </c>
      <c r="D111" s="535">
        <v>127.4</v>
      </c>
      <c r="E111" s="535">
        <v>130.1</v>
      </c>
      <c r="F111" s="535">
        <v>125</v>
      </c>
      <c r="G111" s="535">
        <v>120</v>
      </c>
      <c r="H111" s="535">
        <v>126.2</v>
      </c>
      <c r="I111" s="535">
        <v>144.6</v>
      </c>
      <c r="J111" s="535">
        <v>144.19999999999999</v>
      </c>
      <c r="K111" s="535">
        <v>137.19999999999999</v>
      </c>
      <c r="L111" s="535">
        <v>123.4</v>
      </c>
      <c r="M111" s="535">
        <v>139.69999999999999</v>
      </c>
      <c r="N111" s="535">
        <v>159.19999999999999</v>
      </c>
      <c r="O111" s="535">
        <v>155.5</v>
      </c>
      <c r="P111" s="535">
        <v>186.4</v>
      </c>
      <c r="Q111" s="535">
        <v>194.1</v>
      </c>
      <c r="R111" s="535">
        <v>250.9</v>
      </c>
      <c r="S111" s="535">
        <v>209.1</v>
      </c>
      <c r="T111" s="535">
        <v>210.7</v>
      </c>
      <c r="U111" s="535">
        <v>206.5</v>
      </c>
      <c r="V111" s="535">
        <v>219.1</v>
      </c>
      <c r="W111" s="535">
        <v>233</v>
      </c>
      <c r="X111" s="535">
        <v>240.8</v>
      </c>
      <c r="Y111" s="535">
        <v>288.60000000000002</v>
      </c>
      <c r="Z111" s="535">
        <v>368.5</v>
      </c>
      <c r="AA111" s="535">
        <v>448.1</v>
      </c>
      <c r="AB111" s="535">
        <v>448.1</v>
      </c>
      <c r="AC111" s="535">
        <v>448.1</v>
      </c>
      <c r="AD111" s="535">
        <v>448.1</v>
      </c>
      <c r="AE111" s="535">
        <v>310.8</v>
      </c>
      <c r="AF111" s="535">
        <v>173.5</v>
      </c>
      <c r="AG111" s="535">
        <v>173.5</v>
      </c>
      <c r="AH111" s="535">
        <v>166.8</v>
      </c>
      <c r="AI111" s="535">
        <v>164.3</v>
      </c>
      <c r="AJ111" s="535">
        <v>167</v>
      </c>
      <c r="AK111" s="535">
        <v>169.5</v>
      </c>
      <c r="AL111" s="535">
        <v>175.6</v>
      </c>
      <c r="AM111" s="535">
        <v>187.3</v>
      </c>
      <c r="AN111" s="535">
        <v>195.2</v>
      </c>
      <c r="AO111" s="535">
        <v>186</v>
      </c>
      <c r="AP111" s="535">
        <v>157.69999999999999</v>
      </c>
      <c r="AQ111" s="535">
        <v>148.4</v>
      </c>
      <c r="AR111" s="535">
        <v>154</v>
      </c>
      <c r="AS111" s="535">
        <v>158.9</v>
      </c>
      <c r="AT111" s="535">
        <v>158</v>
      </c>
      <c r="AU111" s="535">
        <v>171</v>
      </c>
      <c r="AV111" s="535">
        <v>186</v>
      </c>
      <c r="AW111" s="535">
        <v>174.4</v>
      </c>
      <c r="AX111" s="535">
        <v>157</v>
      </c>
      <c r="AY111" s="535">
        <v>153.4</v>
      </c>
      <c r="AZ111" s="535">
        <v>127.1</v>
      </c>
      <c r="BA111" s="535">
        <v>127.6</v>
      </c>
      <c r="BB111" s="535">
        <v>142.4</v>
      </c>
      <c r="BC111" s="535">
        <v>145.6</v>
      </c>
      <c r="BD111" s="535">
        <v>161</v>
      </c>
      <c r="BE111" s="535">
        <v>186.9</v>
      </c>
      <c r="BF111" s="535">
        <v>159.30000000000001</v>
      </c>
      <c r="BG111" s="535">
        <v>127.3</v>
      </c>
      <c r="BH111" s="535">
        <v>112.8</v>
      </c>
      <c r="BI111" s="535">
        <v>129.69999999999999</v>
      </c>
      <c r="BJ111" s="535">
        <v>150.4</v>
      </c>
      <c r="BK111" s="535">
        <v>133.69999999999999</v>
      </c>
    </row>
    <row r="112" spans="1:63">
      <c r="A112" s="531" t="s">
        <v>3487</v>
      </c>
      <c r="B112" s="531" t="s">
        <v>2309</v>
      </c>
      <c r="C112" s="532">
        <v>4.4000000000000002E-4</v>
      </c>
      <c r="D112" s="535">
        <v>150</v>
      </c>
      <c r="E112" s="535">
        <v>150</v>
      </c>
      <c r="F112" s="535">
        <v>150</v>
      </c>
      <c r="G112" s="535">
        <v>150</v>
      </c>
      <c r="H112" s="535">
        <v>150</v>
      </c>
      <c r="I112" s="535">
        <v>150</v>
      </c>
      <c r="J112" s="535">
        <v>150</v>
      </c>
      <c r="K112" s="535">
        <v>150</v>
      </c>
      <c r="L112" s="535">
        <v>150</v>
      </c>
      <c r="M112" s="535">
        <v>156</v>
      </c>
      <c r="N112" s="535">
        <v>156</v>
      </c>
      <c r="O112" s="535">
        <v>150</v>
      </c>
      <c r="P112" s="535">
        <v>150</v>
      </c>
      <c r="Q112" s="535">
        <v>150</v>
      </c>
      <c r="R112" s="535">
        <v>150</v>
      </c>
      <c r="S112" s="535">
        <v>150</v>
      </c>
      <c r="T112" s="535">
        <v>150</v>
      </c>
      <c r="U112" s="535">
        <v>150</v>
      </c>
      <c r="V112" s="535">
        <v>150</v>
      </c>
      <c r="W112" s="535">
        <v>150</v>
      </c>
      <c r="X112" s="535">
        <v>150</v>
      </c>
      <c r="Y112" s="535">
        <v>150</v>
      </c>
      <c r="Z112" s="535">
        <v>137.5</v>
      </c>
      <c r="AA112" s="535">
        <v>100</v>
      </c>
      <c r="AB112" s="535">
        <v>100</v>
      </c>
      <c r="AC112" s="535">
        <v>100</v>
      </c>
      <c r="AD112" s="535">
        <v>100</v>
      </c>
      <c r="AE112" s="535">
        <v>100</v>
      </c>
      <c r="AF112" s="535">
        <v>97.5</v>
      </c>
      <c r="AG112" s="535">
        <v>128</v>
      </c>
      <c r="AH112" s="535">
        <v>150</v>
      </c>
      <c r="AI112" s="535">
        <v>150</v>
      </c>
      <c r="AJ112" s="535">
        <v>150</v>
      </c>
      <c r="AK112" s="535">
        <v>150</v>
      </c>
      <c r="AL112" s="535">
        <v>150</v>
      </c>
      <c r="AM112" s="535">
        <v>150</v>
      </c>
      <c r="AN112" s="535">
        <v>150</v>
      </c>
      <c r="AO112" s="535">
        <v>150</v>
      </c>
      <c r="AP112" s="535">
        <v>150</v>
      </c>
      <c r="AQ112" s="535">
        <v>150</v>
      </c>
      <c r="AR112" s="535">
        <v>150</v>
      </c>
      <c r="AS112" s="535">
        <v>150</v>
      </c>
      <c r="AT112" s="535">
        <v>150</v>
      </c>
      <c r="AU112" s="535">
        <v>150</v>
      </c>
      <c r="AV112" s="535">
        <v>150</v>
      </c>
      <c r="AW112" s="535">
        <v>150</v>
      </c>
      <c r="AX112" s="535">
        <v>150</v>
      </c>
      <c r="AY112" s="535">
        <v>150</v>
      </c>
      <c r="AZ112" s="535">
        <v>150</v>
      </c>
      <c r="BA112" s="535">
        <v>150</v>
      </c>
      <c r="BB112" s="535">
        <v>150</v>
      </c>
      <c r="BC112" s="535">
        <v>150</v>
      </c>
      <c r="BD112" s="535">
        <v>150</v>
      </c>
      <c r="BE112" s="535">
        <v>150</v>
      </c>
      <c r="BF112" s="535">
        <v>150</v>
      </c>
      <c r="BG112" s="535">
        <v>150</v>
      </c>
      <c r="BH112" s="535">
        <v>150</v>
      </c>
      <c r="BI112" s="535">
        <v>150</v>
      </c>
      <c r="BJ112" s="535">
        <v>150</v>
      </c>
      <c r="BK112" s="535">
        <v>150</v>
      </c>
    </row>
    <row r="113" spans="1:63">
      <c r="A113" s="531" t="s">
        <v>2307</v>
      </c>
      <c r="B113" s="531" t="s">
        <v>2311</v>
      </c>
      <c r="C113" s="532">
        <v>4.1799999999999997E-3</v>
      </c>
      <c r="D113" s="535">
        <v>149.69999999999999</v>
      </c>
      <c r="E113" s="535">
        <v>149.69999999999999</v>
      </c>
      <c r="F113" s="535">
        <v>149.69999999999999</v>
      </c>
      <c r="G113" s="535">
        <v>149.69999999999999</v>
      </c>
      <c r="H113" s="535">
        <v>149.69999999999999</v>
      </c>
      <c r="I113" s="535">
        <v>149.69999999999999</v>
      </c>
      <c r="J113" s="535">
        <v>149.69999999999999</v>
      </c>
      <c r="K113" s="535">
        <v>135.5</v>
      </c>
      <c r="L113" s="535">
        <v>92.8</v>
      </c>
      <c r="M113" s="535">
        <v>78.2</v>
      </c>
      <c r="N113" s="535">
        <v>66.099999999999994</v>
      </c>
      <c r="O113" s="535">
        <v>83.2</v>
      </c>
      <c r="P113" s="535">
        <v>92.8</v>
      </c>
      <c r="Q113" s="535">
        <v>92.8</v>
      </c>
      <c r="R113" s="535">
        <v>89.8</v>
      </c>
      <c r="S113" s="535">
        <v>92.8</v>
      </c>
      <c r="T113" s="535">
        <v>77</v>
      </c>
      <c r="U113" s="535">
        <v>92.8</v>
      </c>
      <c r="V113" s="535">
        <v>92.4</v>
      </c>
      <c r="W113" s="535">
        <v>92.5</v>
      </c>
      <c r="X113" s="535">
        <v>93.5</v>
      </c>
      <c r="Y113" s="535">
        <v>93.6</v>
      </c>
      <c r="Z113" s="535">
        <v>92.8</v>
      </c>
      <c r="AA113" s="535">
        <v>84.5</v>
      </c>
      <c r="AB113" s="535">
        <v>83.9</v>
      </c>
      <c r="AC113" s="535">
        <v>81.400000000000006</v>
      </c>
      <c r="AD113" s="535">
        <v>72.3</v>
      </c>
      <c r="AE113" s="535">
        <v>72.3</v>
      </c>
      <c r="AF113" s="535">
        <v>79</v>
      </c>
      <c r="AG113" s="535">
        <v>86.4</v>
      </c>
      <c r="AH113" s="535">
        <v>99.4</v>
      </c>
      <c r="AI113" s="535">
        <v>120.1</v>
      </c>
      <c r="AJ113" s="535">
        <v>122.6</v>
      </c>
      <c r="AK113" s="535">
        <v>105.3</v>
      </c>
      <c r="AL113" s="535">
        <v>88.8</v>
      </c>
      <c r="AM113" s="535">
        <v>83.6</v>
      </c>
      <c r="AN113" s="535">
        <v>80.8</v>
      </c>
      <c r="AO113" s="535">
        <v>75.900000000000006</v>
      </c>
      <c r="AP113" s="535">
        <v>61.4</v>
      </c>
      <c r="AQ113" s="535">
        <v>79.5</v>
      </c>
      <c r="AR113" s="535">
        <v>105.1</v>
      </c>
      <c r="AS113" s="535">
        <v>101.5</v>
      </c>
      <c r="AT113" s="535">
        <v>98.3</v>
      </c>
      <c r="AU113" s="535">
        <v>96.3</v>
      </c>
      <c r="AV113" s="535">
        <v>95.2</v>
      </c>
      <c r="AW113" s="535">
        <v>94.4</v>
      </c>
      <c r="AX113" s="535">
        <v>93.8</v>
      </c>
      <c r="AY113" s="535">
        <v>96.1</v>
      </c>
      <c r="AZ113" s="535">
        <v>95.5</v>
      </c>
      <c r="BA113" s="535">
        <v>93.4</v>
      </c>
      <c r="BB113" s="535">
        <v>102.8</v>
      </c>
      <c r="BC113" s="535">
        <v>114</v>
      </c>
      <c r="BD113" s="535">
        <v>92.6</v>
      </c>
      <c r="BE113" s="535">
        <v>85.8</v>
      </c>
      <c r="BF113" s="535">
        <v>81.7</v>
      </c>
      <c r="BG113" s="535">
        <v>79.2</v>
      </c>
      <c r="BH113" s="535">
        <v>85.9</v>
      </c>
      <c r="BI113" s="535">
        <v>86.2</v>
      </c>
      <c r="BJ113" s="535">
        <v>85.5</v>
      </c>
      <c r="BK113" s="535">
        <v>85</v>
      </c>
    </row>
    <row r="114" spans="1:63">
      <c r="A114" s="531" t="s">
        <v>2310</v>
      </c>
      <c r="B114" s="531" t="s">
        <v>2313</v>
      </c>
      <c r="C114" s="532">
        <v>3.47E-3</v>
      </c>
      <c r="D114" s="535">
        <v>325.3</v>
      </c>
      <c r="E114" s="535">
        <v>325.3</v>
      </c>
      <c r="F114" s="535">
        <v>325.3</v>
      </c>
      <c r="G114" s="535">
        <v>325.3</v>
      </c>
      <c r="H114" s="535">
        <v>325.3</v>
      </c>
      <c r="I114" s="535">
        <v>325.3</v>
      </c>
      <c r="J114" s="535">
        <v>325.3</v>
      </c>
      <c r="K114" s="535">
        <v>325.3</v>
      </c>
      <c r="L114" s="535">
        <v>325.3</v>
      </c>
      <c r="M114" s="535">
        <v>325.3</v>
      </c>
      <c r="N114" s="535">
        <v>325.3</v>
      </c>
      <c r="O114" s="535">
        <v>325.3</v>
      </c>
      <c r="P114" s="535">
        <v>325.3</v>
      </c>
      <c r="Q114" s="535">
        <v>325.3</v>
      </c>
      <c r="R114" s="535">
        <v>325.3</v>
      </c>
      <c r="S114" s="535">
        <v>325.3</v>
      </c>
      <c r="T114" s="535">
        <v>325.3</v>
      </c>
      <c r="U114" s="535">
        <v>325.3</v>
      </c>
      <c r="V114" s="535">
        <v>325.3</v>
      </c>
      <c r="W114" s="535">
        <v>325.3</v>
      </c>
      <c r="X114" s="535">
        <v>325.3</v>
      </c>
      <c r="Y114" s="535">
        <v>325.3</v>
      </c>
      <c r="Z114" s="535">
        <v>325.3</v>
      </c>
      <c r="AA114" s="535">
        <v>325.3</v>
      </c>
      <c r="AB114" s="535">
        <v>325.3</v>
      </c>
      <c r="AC114" s="535">
        <v>325.3</v>
      </c>
      <c r="AD114" s="535">
        <v>325.3</v>
      </c>
      <c r="AE114" s="535">
        <v>325.3</v>
      </c>
      <c r="AF114" s="535">
        <v>325.3</v>
      </c>
      <c r="AG114" s="535">
        <v>325.3</v>
      </c>
      <c r="AH114" s="535">
        <v>325.3</v>
      </c>
      <c r="AI114" s="535">
        <v>259.39999999999998</v>
      </c>
      <c r="AJ114" s="535">
        <v>208.8</v>
      </c>
      <c r="AK114" s="535">
        <v>177.4</v>
      </c>
      <c r="AL114" s="535">
        <v>151.9</v>
      </c>
      <c r="AM114" s="535">
        <v>151.1</v>
      </c>
      <c r="AN114" s="535">
        <v>152.4</v>
      </c>
      <c r="AO114" s="535">
        <v>154.30000000000001</v>
      </c>
      <c r="AP114" s="535">
        <v>153.80000000000001</v>
      </c>
      <c r="AQ114" s="535">
        <v>156.5</v>
      </c>
      <c r="AR114" s="535">
        <v>161.19999999999999</v>
      </c>
      <c r="AS114" s="535">
        <v>159.69999999999999</v>
      </c>
      <c r="AT114" s="535">
        <v>162.5</v>
      </c>
      <c r="AU114" s="535">
        <v>182.4</v>
      </c>
      <c r="AV114" s="535">
        <v>176.2</v>
      </c>
      <c r="AW114" s="535">
        <v>173.8</v>
      </c>
      <c r="AX114" s="535">
        <v>194.6</v>
      </c>
      <c r="AY114" s="535">
        <v>185</v>
      </c>
      <c r="AZ114" s="535">
        <v>172</v>
      </c>
      <c r="BA114" s="535">
        <v>176</v>
      </c>
      <c r="BB114" s="535">
        <v>204.1</v>
      </c>
      <c r="BC114" s="535">
        <v>242.8</v>
      </c>
      <c r="BD114" s="535">
        <v>256.8</v>
      </c>
      <c r="BE114" s="535">
        <v>256.89999999999998</v>
      </c>
      <c r="BF114" s="535">
        <v>251.7</v>
      </c>
      <c r="BG114" s="535">
        <v>242.9</v>
      </c>
      <c r="BH114" s="535">
        <v>226.4</v>
      </c>
      <c r="BI114" s="535">
        <v>240.9</v>
      </c>
      <c r="BJ114" s="535">
        <v>259.2</v>
      </c>
      <c r="BK114" s="535">
        <v>260.39999999999998</v>
      </c>
    </row>
    <row r="115" spans="1:63">
      <c r="A115" s="531" t="s">
        <v>3488</v>
      </c>
      <c r="B115" s="531" t="s">
        <v>2314</v>
      </c>
      <c r="C115" s="532">
        <v>2.5200000000000001E-3</v>
      </c>
      <c r="D115" s="535">
        <v>211.4</v>
      </c>
      <c r="E115" s="535">
        <v>211.4</v>
      </c>
      <c r="F115" s="535">
        <v>211.4</v>
      </c>
      <c r="G115" s="535">
        <v>211.4</v>
      </c>
      <c r="H115" s="535">
        <v>211.4</v>
      </c>
      <c r="I115" s="535">
        <v>211.4</v>
      </c>
      <c r="J115" s="535">
        <v>211.4</v>
      </c>
      <c r="K115" s="535">
        <v>211.4</v>
      </c>
      <c r="L115" s="535">
        <v>211.4</v>
      </c>
      <c r="M115" s="535">
        <v>211.4</v>
      </c>
      <c r="N115" s="535">
        <v>208.6</v>
      </c>
      <c r="O115" s="535">
        <v>210.3</v>
      </c>
      <c r="P115" s="535">
        <v>214.3</v>
      </c>
      <c r="Q115" s="535">
        <v>214.3</v>
      </c>
      <c r="R115" s="535">
        <v>214.3</v>
      </c>
      <c r="S115" s="535">
        <v>214.3</v>
      </c>
      <c r="T115" s="535">
        <v>214.3</v>
      </c>
      <c r="U115" s="535">
        <v>214.3</v>
      </c>
      <c r="V115" s="535">
        <v>214.3</v>
      </c>
      <c r="W115" s="535">
        <v>214.3</v>
      </c>
      <c r="X115" s="535">
        <v>214.3</v>
      </c>
      <c r="Y115" s="535">
        <v>214.3</v>
      </c>
      <c r="Z115" s="535">
        <v>213.6</v>
      </c>
      <c r="AA115" s="535">
        <v>211.4</v>
      </c>
      <c r="AB115" s="535">
        <v>211.4</v>
      </c>
      <c r="AC115" s="535">
        <v>211.4</v>
      </c>
      <c r="AD115" s="535">
        <v>213.1</v>
      </c>
      <c r="AE115" s="535">
        <v>212.8</v>
      </c>
      <c r="AF115" s="535">
        <v>212.9</v>
      </c>
      <c r="AG115" s="535">
        <v>214.3</v>
      </c>
      <c r="AH115" s="535">
        <v>212.8</v>
      </c>
      <c r="AI115" s="535">
        <v>213.1</v>
      </c>
      <c r="AJ115" s="535">
        <v>214.3</v>
      </c>
      <c r="AK115" s="535">
        <v>214.3</v>
      </c>
      <c r="AL115" s="535">
        <v>214.3</v>
      </c>
      <c r="AM115" s="535">
        <v>214.3</v>
      </c>
      <c r="AN115" s="535">
        <v>214.3</v>
      </c>
      <c r="AO115" s="535">
        <v>214.3</v>
      </c>
      <c r="AP115" s="535">
        <v>214.3</v>
      </c>
      <c r="AQ115" s="535">
        <v>214.3</v>
      </c>
      <c r="AR115" s="535">
        <v>214.3</v>
      </c>
      <c r="AS115" s="535">
        <v>267.89999999999998</v>
      </c>
      <c r="AT115" s="535">
        <v>285.7</v>
      </c>
      <c r="AU115" s="535">
        <v>285.7</v>
      </c>
      <c r="AV115" s="535">
        <v>285.7</v>
      </c>
      <c r="AW115" s="535">
        <v>285.7</v>
      </c>
      <c r="AX115" s="535">
        <v>285.7</v>
      </c>
      <c r="AY115" s="535">
        <v>285.7</v>
      </c>
      <c r="AZ115" s="535">
        <v>285.7</v>
      </c>
      <c r="BA115" s="535">
        <v>285.7</v>
      </c>
      <c r="BB115" s="535">
        <v>285.7</v>
      </c>
      <c r="BC115" s="535">
        <v>285.7</v>
      </c>
      <c r="BD115" s="535">
        <v>285.7</v>
      </c>
      <c r="BE115" s="535">
        <v>285.7</v>
      </c>
      <c r="BF115" s="535">
        <v>285.7</v>
      </c>
      <c r="BG115" s="535">
        <v>285.7</v>
      </c>
      <c r="BH115" s="535">
        <v>285.7</v>
      </c>
      <c r="BI115" s="535">
        <v>285.7</v>
      </c>
      <c r="BJ115" s="535">
        <v>285.7</v>
      </c>
      <c r="BK115" s="535">
        <v>285.7</v>
      </c>
    </row>
    <row r="116" spans="1:63">
      <c r="A116" s="531" t="s">
        <v>806</v>
      </c>
      <c r="B116" s="531" t="s">
        <v>3489</v>
      </c>
      <c r="C116" s="532">
        <v>2.0410000000000001E-2</v>
      </c>
      <c r="D116" s="535">
        <v>126.7</v>
      </c>
      <c r="E116" s="535">
        <v>126.7</v>
      </c>
      <c r="F116" s="535">
        <v>126.7</v>
      </c>
      <c r="G116" s="535">
        <v>126.7</v>
      </c>
      <c r="H116" s="535">
        <v>129</v>
      </c>
      <c r="I116" s="535">
        <v>135.80000000000001</v>
      </c>
      <c r="J116" s="535">
        <v>135.80000000000001</v>
      </c>
      <c r="K116" s="535">
        <v>135.80000000000001</v>
      </c>
      <c r="L116" s="535">
        <v>135.80000000000001</v>
      </c>
      <c r="M116" s="535">
        <v>135.80000000000001</v>
      </c>
      <c r="N116" s="535">
        <v>135.80000000000001</v>
      </c>
      <c r="O116" s="535">
        <v>135.80000000000001</v>
      </c>
      <c r="P116" s="535">
        <v>135.80000000000001</v>
      </c>
      <c r="Q116" s="535">
        <v>135.80000000000001</v>
      </c>
      <c r="R116" s="535">
        <v>135.80000000000001</v>
      </c>
      <c r="S116" s="535">
        <v>135.80000000000001</v>
      </c>
      <c r="T116" s="535">
        <v>135.80000000000001</v>
      </c>
      <c r="U116" s="535">
        <v>135.19999999999999</v>
      </c>
      <c r="V116" s="535">
        <v>135.1</v>
      </c>
      <c r="W116" s="535">
        <v>135.80000000000001</v>
      </c>
      <c r="X116" s="535">
        <v>135.80000000000001</v>
      </c>
      <c r="Y116" s="535">
        <v>135.80000000000001</v>
      </c>
      <c r="Z116" s="535">
        <v>135.80000000000001</v>
      </c>
      <c r="AA116" s="535">
        <v>135.80000000000001</v>
      </c>
      <c r="AB116" s="535">
        <v>135.80000000000001</v>
      </c>
      <c r="AC116" s="535">
        <v>135.80000000000001</v>
      </c>
      <c r="AD116" s="535">
        <v>135.80000000000001</v>
      </c>
      <c r="AE116" s="535">
        <v>135.80000000000001</v>
      </c>
      <c r="AF116" s="535">
        <v>135.80000000000001</v>
      </c>
      <c r="AG116" s="535">
        <v>135.80000000000001</v>
      </c>
      <c r="AH116" s="535">
        <v>135.80000000000001</v>
      </c>
      <c r="AI116" s="535">
        <v>135.80000000000001</v>
      </c>
      <c r="AJ116" s="535">
        <v>135.80000000000001</v>
      </c>
      <c r="AK116" s="535">
        <v>135.80000000000001</v>
      </c>
      <c r="AL116" s="535">
        <v>135.80000000000001</v>
      </c>
      <c r="AM116" s="535">
        <v>135.80000000000001</v>
      </c>
      <c r="AN116" s="535">
        <v>135.80000000000001</v>
      </c>
      <c r="AO116" s="535">
        <v>136.1</v>
      </c>
      <c r="AP116" s="535">
        <v>136.30000000000001</v>
      </c>
      <c r="AQ116" s="535">
        <v>136.4</v>
      </c>
      <c r="AR116" s="535">
        <v>137</v>
      </c>
      <c r="AS116" s="535">
        <v>137</v>
      </c>
      <c r="AT116" s="535">
        <v>137</v>
      </c>
      <c r="AU116" s="535">
        <v>137</v>
      </c>
      <c r="AV116" s="535">
        <v>137</v>
      </c>
      <c r="AW116" s="535">
        <v>137</v>
      </c>
      <c r="AX116" s="535">
        <v>137</v>
      </c>
      <c r="AY116" s="535">
        <v>137</v>
      </c>
      <c r="AZ116" s="535">
        <v>137</v>
      </c>
      <c r="BA116" s="535">
        <v>137</v>
      </c>
      <c r="BB116" s="535">
        <v>137</v>
      </c>
      <c r="BC116" s="535">
        <v>137</v>
      </c>
      <c r="BD116" s="535">
        <v>137</v>
      </c>
      <c r="BE116" s="535">
        <v>137</v>
      </c>
      <c r="BF116" s="535">
        <v>137</v>
      </c>
      <c r="BG116" s="535">
        <v>137</v>
      </c>
      <c r="BH116" s="535">
        <v>137</v>
      </c>
      <c r="BI116" s="535">
        <v>137</v>
      </c>
      <c r="BJ116" s="535">
        <v>137</v>
      </c>
      <c r="BK116" s="535">
        <v>137</v>
      </c>
    </row>
    <row r="117" spans="1:63">
      <c r="A117" s="531" t="s">
        <v>3490</v>
      </c>
      <c r="B117" s="531" t="s">
        <v>3491</v>
      </c>
      <c r="C117" s="532">
        <v>1.8000000000000001E-4</v>
      </c>
      <c r="D117" s="535">
        <v>82.4</v>
      </c>
      <c r="E117" s="535">
        <v>82.4</v>
      </c>
      <c r="F117" s="535">
        <v>82.4</v>
      </c>
      <c r="G117" s="535">
        <v>82.4</v>
      </c>
      <c r="H117" s="535">
        <v>82.4</v>
      </c>
      <c r="I117" s="535">
        <v>82.4</v>
      </c>
      <c r="J117" s="535">
        <v>82.4</v>
      </c>
      <c r="K117" s="535">
        <v>82.4</v>
      </c>
      <c r="L117" s="535">
        <v>82.4</v>
      </c>
      <c r="M117" s="535">
        <v>82.4</v>
      </c>
      <c r="N117" s="535">
        <v>82.4</v>
      </c>
      <c r="O117" s="535">
        <v>82.4</v>
      </c>
      <c r="P117" s="535">
        <v>82.4</v>
      </c>
      <c r="Q117" s="535">
        <v>82.4</v>
      </c>
      <c r="R117" s="535">
        <v>82.4</v>
      </c>
      <c r="S117" s="535">
        <v>82.4</v>
      </c>
      <c r="T117" s="535">
        <v>82.4</v>
      </c>
      <c r="U117" s="535">
        <v>82.4</v>
      </c>
      <c r="V117" s="535">
        <v>82.4</v>
      </c>
      <c r="W117" s="535">
        <v>82.4</v>
      </c>
      <c r="X117" s="535">
        <v>82.4</v>
      </c>
      <c r="Y117" s="535">
        <v>82.4</v>
      </c>
      <c r="Z117" s="535">
        <v>82.4</v>
      </c>
      <c r="AA117" s="535">
        <v>82.4</v>
      </c>
      <c r="AB117" s="535">
        <v>82.4</v>
      </c>
      <c r="AC117" s="535">
        <v>82.4</v>
      </c>
      <c r="AD117" s="535">
        <v>82.4</v>
      </c>
      <c r="AE117" s="535">
        <v>82.4</v>
      </c>
      <c r="AF117" s="535">
        <v>82.4</v>
      </c>
      <c r="AG117" s="535">
        <v>82.4</v>
      </c>
      <c r="AH117" s="535">
        <v>82.4</v>
      </c>
      <c r="AI117" s="535">
        <v>82.4</v>
      </c>
      <c r="AJ117" s="535">
        <v>82.4</v>
      </c>
      <c r="AK117" s="535">
        <v>82.4</v>
      </c>
      <c r="AL117" s="535">
        <v>82.4</v>
      </c>
      <c r="AM117" s="535">
        <v>82.4</v>
      </c>
      <c r="AN117" s="535">
        <v>82.4</v>
      </c>
      <c r="AO117" s="535">
        <v>82.4</v>
      </c>
      <c r="AP117" s="535">
        <v>82.4</v>
      </c>
      <c r="AQ117" s="535">
        <v>82.4</v>
      </c>
      <c r="AR117" s="535">
        <v>82.4</v>
      </c>
      <c r="AS117" s="535">
        <v>82.4</v>
      </c>
      <c r="AT117" s="535">
        <v>82.4</v>
      </c>
      <c r="AU117" s="535">
        <v>82.4</v>
      </c>
      <c r="AV117" s="535">
        <v>82.4</v>
      </c>
      <c r="AW117" s="535">
        <v>82.4</v>
      </c>
      <c r="AX117" s="535">
        <v>82.4</v>
      </c>
      <c r="AY117" s="535">
        <v>82.4</v>
      </c>
      <c r="AZ117" s="535">
        <v>82.4</v>
      </c>
      <c r="BA117" s="535">
        <v>82.4</v>
      </c>
      <c r="BB117" s="535">
        <v>82.4</v>
      </c>
      <c r="BC117" s="535">
        <v>82.4</v>
      </c>
      <c r="BD117" s="535">
        <v>82.4</v>
      </c>
      <c r="BE117" s="535">
        <v>82.4</v>
      </c>
      <c r="BF117" s="535">
        <v>82.4</v>
      </c>
      <c r="BG117" s="535">
        <v>82.4</v>
      </c>
      <c r="BH117" s="535">
        <v>82.4</v>
      </c>
      <c r="BI117" s="535">
        <v>82.4</v>
      </c>
      <c r="BJ117" s="535">
        <v>82.4</v>
      </c>
      <c r="BK117" s="535">
        <v>82.4</v>
      </c>
    </row>
    <row r="118" spans="1:63">
      <c r="A118" s="531" t="s">
        <v>3492</v>
      </c>
      <c r="B118" s="531" t="s">
        <v>3493</v>
      </c>
      <c r="C118" s="532">
        <v>2.7999999999999998E-4</v>
      </c>
      <c r="D118" s="535">
        <v>119</v>
      </c>
      <c r="E118" s="535">
        <v>119</v>
      </c>
      <c r="F118" s="535">
        <v>119</v>
      </c>
      <c r="G118" s="535">
        <v>119</v>
      </c>
      <c r="H118" s="535">
        <v>119</v>
      </c>
      <c r="I118" s="535">
        <v>119</v>
      </c>
      <c r="J118" s="535">
        <v>119</v>
      </c>
      <c r="K118" s="535">
        <v>157</v>
      </c>
      <c r="L118" s="535">
        <v>271.10000000000002</v>
      </c>
      <c r="M118" s="535">
        <v>271.10000000000002</v>
      </c>
      <c r="N118" s="535">
        <v>271.10000000000002</v>
      </c>
      <c r="O118" s="535">
        <v>271.10000000000002</v>
      </c>
      <c r="P118" s="535">
        <v>271.10000000000002</v>
      </c>
      <c r="Q118" s="535">
        <v>271.10000000000002</v>
      </c>
      <c r="R118" s="535">
        <v>271.10000000000002</v>
      </c>
      <c r="S118" s="535">
        <v>271.10000000000002</v>
      </c>
      <c r="T118" s="535">
        <v>271.10000000000002</v>
      </c>
      <c r="U118" s="535">
        <v>271.10000000000002</v>
      </c>
      <c r="V118" s="535">
        <v>271.10000000000002</v>
      </c>
      <c r="W118" s="535">
        <v>271.10000000000002</v>
      </c>
      <c r="X118" s="535">
        <v>271.10000000000002</v>
      </c>
      <c r="Y118" s="535">
        <v>271.10000000000002</v>
      </c>
      <c r="Z118" s="535">
        <v>263.7</v>
      </c>
      <c r="AA118" s="535">
        <v>243.9</v>
      </c>
      <c r="AB118" s="535">
        <v>244.6</v>
      </c>
      <c r="AC118" s="535">
        <v>241.3</v>
      </c>
      <c r="AD118" s="535">
        <v>241.3</v>
      </c>
      <c r="AE118" s="535">
        <v>241.3</v>
      </c>
      <c r="AF118" s="535">
        <v>241.3</v>
      </c>
      <c r="AG118" s="535">
        <v>229.4</v>
      </c>
      <c r="AH118" s="535">
        <v>221.5</v>
      </c>
      <c r="AI118" s="535">
        <v>160</v>
      </c>
      <c r="AJ118" s="535">
        <v>170.3</v>
      </c>
      <c r="AK118" s="535">
        <v>221.5</v>
      </c>
      <c r="AL118" s="535">
        <v>221.5</v>
      </c>
      <c r="AM118" s="535">
        <v>221.5</v>
      </c>
      <c r="AN118" s="535">
        <v>221.5</v>
      </c>
      <c r="AO118" s="535">
        <v>221.5</v>
      </c>
      <c r="AP118" s="535">
        <v>221.5</v>
      </c>
      <c r="AQ118" s="535">
        <v>221.5</v>
      </c>
      <c r="AR118" s="535">
        <v>221.5</v>
      </c>
      <c r="AS118" s="535">
        <v>204.1</v>
      </c>
      <c r="AT118" s="535">
        <v>198.3</v>
      </c>
      <c r="AU118" s="535">
        <v>202.3</v>
      </c>
      <c r="AV118" s="535">
        <v>205</v>
      </c>
      <c r="AW118" s="535">
        <v>160.4</v>
      </c>
      <c r="AX118" s="535">
        <v>148.69999999999999</v>
      </c>
      <c r="AY118" s="535">
        <v>198.3</v>
      </c>
      <c r="AZ118" s="535">
        <v>198.3</v>
      </c>
      <c r="BA118" s="535">
        <v>198.3</v>
      </c>
      <c r="BB118" s="535">
        <v>198.3</v>
      </c>
      <c r="BC118" s="535">
        <v>198.3</v>
      </c>
      <c r="BD118" s="535">
        <v>198.3</v>
      </c>
      <c r="BE118" s="535">
        <v>198.3</v>
      </c>
      <c r="BF118" s="535">
        <v>198.3</v>
      </c>
      <c r="BG118" s="535">
        <v>198.3</v>
      </c>
      <c r="BH118" s="535">
        <v>198.3</v>
      </c>
      <c r="BI118" s="535">
        <v>198.3</v>
      </c>
      <c r="BJ118" s="535">
        <v>198.3</v>
      </c>
      <c r="BK118" s="535">
        <v>198.3</v>
      </c>
    </row>
    <row r="119" spans="1:63">
      <c r="A119" s="531" t="s">
        <v>3494</v>
      </c>
      <c r="B119" s="531" t="s">
        <v>3495</v>
      </c>
      <c r="C119" s="532">
        <v>4.0000000000000003E-5</v>
      </c>
      <c r="D119" s="535">
        <v>123.2</v>
      </c>
      <c r="E119" s="535">
        <v>123.2</v>
      </c>
      <c r="F119" s="535">
        <v>123.2</v>
      </c>
      <c r="G119" s="535">
        <v>123.2</v>
      </c>
      <c r="H119" s="535">
        <v>121.9</v>
      </c>
      <c r="I119" s="535">
        <v>118.5</v>
      </c>
      <c r="J119" s="535">
        <v>119.1</v>
      </c>
      <c r="K119" s="535">
        <v>119.1</v>
      </c>
      <c r="L119" s="535">
        <v>119</v>
      </c>
      <c r="M119" s="535">
        <v>118.6</v>
      </c>
      <c r="N119" s="535">
        <v>118.4</v>
      </c>
      <c r="O119" s="535">
        <v>118.5</v>
      </c>
      <c r="P119" s="535">
        <v>118</v>
      </c>
      <c r="Q119" s="535">
        <v>117.9</v>
      </c>
      <c r="R119" s="535">
        <v>115.3</v>
      </c>
      <c r="S119" s="535">
        <v>115.3</v>
      </c>
      <c r="T119" s="535">
        <v>116.7</v>
      </c>
      <c r="U119" s="535">
        <v>116.9</v>
      </c>
      <c r="V119" s="535">
        <v>119.5</v>
      </c>
      <c r="W119" s="535">
        <v>119.4</v>
      </c>
      <c r="X119" s="535">
        <v>119.1</v>
      </c>
      <c r="Y119" s="535">
        <v>118.8</v>
      </c>
      <c r="Z119" s="535">
        <v>118.3</v>
      </c>
      <c r="AA119" s="535">
        <v>117.4</v>
      </c>
      <c r="AB119" s="535">
        <v>116.5</v>
      </c>
      <c r="AC119" s="535">
        <v>116.5</v>
      </c>
      <c r="AD119" s="535">
        <v>116.5</v>
      </c>
      <c r="AE119" s="535">
        <v>116.5</v>
      </c>
      <c r="AF119" s="535">
        <v>116.5</v>
      </c>
      <c r="AG119" s="535">
        <v>110.1</v>
      </c>
      <c r="AH119" s="535">
        <v>111.2</v>
      </c>
      <c r="AI119" s="535">
        <v>116.5</v>
      </c>
      <c r="AJ119" s="535">
        <v>116.5</v>
      </c>
      <c r="AK119" s="535">
        <v>116.4</v>
      </c>
      <c r="AL119" s="535">
        <v>115.7</v>
      </c>
      <c r="AM119" s="535">
        <v>112.9</v>
      </c>
      <c r="AN119" s="535">
        <v>110.6</v>
      </c>
      <c r="AO119" s="535">
        <v>110.5</v>
      </c>
      <c r="AP119" s="535">
        <v>110.1</v>
      </c>
      <c r="AQ119" s="535">
        <v>110.1</v>
      </c>
      <c r="AR119" s="535">
        <v>114</v>
      </c>
      <c r="AS119" s="535">
        <v>117.2</v>
      </c>
      <c r="AT119" s="535">
        <v>116.6</v>
      </c>
      <c r="AU119" s="535">
        <v>109.2</v>
      </c>
      <c r="AV119" s="535">
        <v>104.8</v>
      </c>
      <c r="AW119" s="535">
        <v>104.8</v>
      </c>
      <c r="AX119" s="535">
        <v>104.8</v>
      </c>
      <c r="AY119" s="535">
        <v>105</v>
      </c>
      <c r="AZ119" s="535">
        <v>105.3</v>
      </c>
      <c r="BA119" s="535">
        <v>98.8</v>
      </c>
      <c r="BB119" s="535">
        <v>102.5</v>
      </c>
      <c r="BC119" s="535">
        <v>111.4</v>
      </c>
      <c r="BD119" s="535">
        <v>108</v>
      </c>
      <c r="BE119" s="535">
        <v>104.8</v>
      </c>
      <c r="BF119" s="535">
        <v>100.1</v>
      </c>
      <c r="BG119" s="535">
        <v>100.9</v>
      </c>
      <c r="BH119" s="535">
        <v>113.5</v>
      </c>
      <c r="BI119" s="535">
        <v>114</v>
      </c>
      <c r="BJ119" s="535">
        <v>110.5</v>
      </c>
      <c r="BK119" s="535">
        <v>109.8</v>
      </c>
    </row>
    <row r="120" spans="1:63">
      <c r="A120" s="531" t="s">
        <v>3496</v>
      </c>
      <c r="B120" s="531" t="s">
        <v>821</v>
      </c>
      <c r="C120" s="532">
        <v>14.226240000000001</v>
      </c>
      <c r="D120" s="535">
        <v>167.7</v>
      </c>
      <c r="E120" s="535">
        <v>170.5</v>
      </c>
      <c r="F120" s="535">
        <v>182.8</v>
      </c>
      <c r="G120" s="535">
        <v>193.8</v>
      </c>
      <c r="H120" s="535">
        <v>193.6</v>
      </c>
      <c r="I120" s="535">
        <v>194.3</v>
      </c>
      <c r="J120" s="535">
        <v>194.5</v>
      </c>
      <c r="K120" s="535">
        <v>195.6</v>
      </c>
      <c r="L120" s="535">
        <v>202.8</v>
      </c>
      <c r="M120" s="535">
        <v>219</v>
      </c>
      <c r="N120" s="535">
        <v>220</v>
      </c>
      <c r="O120" s="535">
        <v>217.9</v>
      </c>
      <c r="P120" s="535">
        <v>219.6</v>
      </c>
      <c r="Q120" s="535">
        <v>223</v>
      </c>
      <c r="R120" s="535">
        <v>222.8</v>
      </c>
      <c r="S120" s="535">
        <v>222.7</v>
      </c>
      <c r="T120" s="535">
        <v>222.6</v>
      </c>
      <c r="U120" s="535">
        <v>222.5</v>
      </c>
      <c r="V120" s="535">
        <v>222.3</v>
      </c>
      <c r="W120" s="535">
        <v>226.1</v>
      </c>
      <c r="X120" s="535">
        <v>226.3</v>
      </c>
      <c r="Y120" s="535">
        <v>230.4</v>
      </c>
      <c r="Z120" s="535">
        <v>230.6</v>
      </c>
      <c r="AA120" s="535">
        <v>229</v>
      </c>
      <c r="AB120" s="535">
        <v>228.1</v>
      </c>
      <c r="AC120" s="535">
        <v>227.3</v>
      </c>
      <c r="AD120" s="535">
        <v>233</v>
      </c>
      <c r="AE120" s="535">
        <v>230.4</v>
      </c>
      <c r="AF120" s="535">
        <v>230.4</v>
      </c>
      <c r="AG120" s="535">
        <v>233.8</v>
      </c>
      <c r="AH120" s="535">
        <v>238.4</v>
      </c>
      <c r="AI120" s="535">
        <v>237.8</v>
      </c>
      <c r="AJ120" s="535">
        <v>238.8</v>
      </c>
      <c r="AK120" s="535">
        <v>240.9</v>
      </c>
      <c r="AL120" s="535">
        <v>240.8</v>
      </c>
      <c r="AM120" s="535">
        <v>238.8</v>
      </c>
      <c r="AN120" s="535">
        <v>241.8</v>
      </c>
      <c r="AO120" s="535">
        <v>244.3</v>
      </c>
      <c r="AP120" s="535">
        <v>254.1</v>
      </c>
      <c r="AQ120" s="535">
        <v>254.2</v>
      </c>
      <c r="AR120" s="535">
        <v>247.6</v>
      </c>
      <c r="AS120" s="535">
        <v>246.1</v>
      </c>
      <c r="AT120" s="535">
        <v>249.3</v>
      </c>
      <c r="AU120" s="535">
        <v>249.5</v>
      </c>
      <c r="AV120" s="535">
        <v>254.6</v>
      </c>
      <c r="AW120" s="535">
        <v>253.9</v>
      </c>
      <c r="AX120" s="535">
        <v>255.2</v>
      </c>
      <c r="AY120" s="535">
        <v>257.10000000000002</v>
      </c>
      <c r="AZ120" s="535">
        <v>261.7</v>
      </c>
      <c r="BA120" s="535">
        <v>262.2</v>
      </c>
      <c r="BB120" s="535">
        <v>262.60000000000002</v>
      </c>
      <c r="BC120" s="535">
        <v>263.3</v>
      </c>
      <c r="BD120" s="535">
        <v>264.3</v>
      </c>
      <c r="BE120" s="535">
        <v>269.89999999999998</v>
      </c>
      <c r="BF120" s="535">
        <v>274.89999999999998</v>
      </c>
      <c r="BG120" s="535">
        <v>279.60000000000002</v>
      </c>
      <c r="BH120" s="535">
        <v>281.89999999999998</v>
      </c>
      <c r="BI120" s="535">
        <v>281.89999999999998</v>
      </c>
      <c r="BJ120" s="535">
        <v>290.7</v>
      </c>
      <c r="BK120" s="535">
        <v>288.5</v>
      </c>
    </row>
    <row r="121" spans="1:63">
      <c r="A121" s="531" t="s">
        <v>3497</v>
      </c>
      <c r="B121" s="531" t="s">
        <v>2320</v>
      </c>
      <c r="C121" s="532">
        <v>1.7528999999999999</v>
      </c>
      <c r="D121" s="535">
        <v>153.9</v>
      </c>
      <c r="E121" s="535">
        <v>156.30000000000001</v>
      </c>
      <c r="F121" s="535">
        <v>156.30000000000001</v>
      </c>
      <c r="G121" s="535">
        <v>156.30000000000001</v>
      </c>
      <c r="H121" s="535">
        <v>156.30000000000001</v>
      </c>
      <c r="I121" s="535">
        <v>156.30000000000001</v>
      </c>
      <c r="J121" s="535">
        <v>156.30000000000001</v>
      </c>
      <c r="K121" s="535">
        <v>156.4</v>
      </c>
      <c r="L121" s="535">
        <v>156.5</v>
      </c>
      <c r="M121" s="535">
        <v>156.5</v>
      </c>
      <c r="N121" s="535">
        <v>156.5</v>
      </c>
      <c r="O121" s="535">
        <v>156.5</v>
      </c>
      <c r="P121" s="535">
        <v>156.5</v>
      </c>
      <c r="Q121" s="535">
        <v>184.6</v>
      </c>
      <c r="R121" s="535">
        <v>184.6</v>
      </c>
      <c r="S121" s="535">
        <v>184.6</v>
      </c>
      <c r="T121" s="535">
        <v>183.7</v>
      </c>
      <c r="U121" s="535">
        <v>182.5</v>
      </c>
      <c r="V121" s="535">
        <v>181.1</v>
      </c>
      <c r="W121" s="535">
        <v>181.1</v>
      </c>
      <c r="X121" s="535">
        <v>181.1</v>
      </c>
      <c r="Y121" s="535">
        <v>181.1</v>
      </c>
      <c r="Z121" s="535">
        <v>181.1</v>
      </c>
      <c r="AA121" s="535">
        <v>181.1</v>
      </c>
      <c r="AB121" s="535">
        <v>181.1</v>
      </c>
      <c r="AC121" s="535">
        <v>181.1</v>
      </c>
      <c r="AD121" s="535">
        <v>181.1</v>
      </c>
      <c r="AE121" s="535">
        <v>181.1</v>
      </c>
      <c r="AF121" s="535">
        <v>181.1</v>
      </c>
      <c r="AG121" s="535">
        <v>181.1</v>
      </c>
      <c r="AH121" s="535">
        <v>181.1</v>
      </c>
      <c r="AI121" s="535">
        <v>181.1</v>
      </c>
      <c r="AJ121" s="535">
        <v>181.1</v>
      </c>
      <c r="AK121" s="535">
        <v>181.1</v>
      </c>
      <c r="AL121" s="535">
        <v>181.1</v>
      </c>
      <c r="AM121" s="535">
        <v>181.1</v>
      </c>
      <c r="AN121" s="535">
        <v>181.1</v>
      </c>
      <c r="AO121" s="535">
        <v>181.1</v>
      </c>
      <c r="AP121" s="535">
        <v>181.1</v>
      </c>
      <c r="AQ121" s="535">
        <v>181.1</v>
      </c>
      <c r="AR121" s="535">
        <v>181.1</v>
      </c>
      <c r="AS121" s="535">
        <v>181.1</v>
      </c>
      <c r="AT121" s="535">
        <v>197.6</v>
      </c>
      <c r="AU121" s="535">
        <v>197.6</v>
      </c>
      <c r="AV121" s="535">
        <v>197.6</v>
      </c>
      <c r="AW121" s="535">
        <v>197.8</v>
      </c>
      <c r="AX121" s="535">
        <v>197.8</v>
      </c>
      <c r="AY121" s="535">
        <v>197.8</v>
      </c>
      <c r="AZ121" s="535">
        <v>197.8</v>
      </c>
      <c r="BA121" s="535">
        <v>197.8</v>
      </c>
      <c r="BB121" s="535">
        <v>197.8</v>
      </c>
      <c r="BC121" s="535">
        <v>197.8</v>
      </c>
      <c r="BD121" s="535">
        <v>198.4</v>
      </c>
      <c r="BE121" s="535">
        <v>206.5</v>
      </c>
      <c r="BF121" s="535">
        <v>230.7</v>
      </c>
      <c r="BG121" s="535">
        <v>231.4</v>
      </c>
      <c r="BH121" s="535">
        <v>231.2</v>
      </c>
      <c r="BI121" s="535">
        <v>229.9</v>
      </c>
      <c r="BJ121" s="535">
        <v>229.9</v>
      </c>
      <c r="BK121" s="535">
        <v>229.9</v>
      </c>
    </row>
    <row r="122" spans="1:63">
      <c r="A122" s="531" t="s">
        <v>3498</v>
      </c>
      <c r="B122" s="531" t="s">
        <v>2321</v>
      </c>
      <c r="C122" s="532">
        <v>0.24148</v>
      </c>
      <c r="D122" s="535">
        <v>156.1</v>
      </c>
      <c r="E122" s="535">
        <v>156.1</v>
      </c>
      <c r="F122" s="535">
        <v>156.1</v>
      </c>
      <c r="G122" s="535">
        <v>156.1</v>
      </c>
      <c r="H122" s="535">
        <v>156.1</v>
      </c>
      <c r="I122" s="535">
        <v>156.1</v>
      </c>
      <c r="J122" s="535">
        <v>156.1</v>
      </c>
      <c r="K122" s="535">
        <v>156.1</v>
      </c>
      <c r="L122" s="535">
        <v>156.1</v>
      </c>
      <c r="M122" s="535">
        <v>156.1</v>
      </c>
      <c r="N122" s="535">
        <v>156.1</v>
      </c>
      <c r="O122" s="535">
        <v>156.1</v>
      </c>
      <c r="P122" s="535">
        <v>156.1</v>
      </c>
      <c r="Q122" s="535">
        <v>173.2</v>
      </c>
      <c r="R122" s="535">
        <v>173.2</v>
      </c>
      <c r="S122" s="535">
        <v>173.2</v>
      </c>
      <c r="T122" s="535">
        <v>173.2</v>
      </c>
      <c r="U122" s="535">
        <v>173.2</v>
      </c>
      <c r="V122" s="535">
        <v>173.2</v>
      </c>
      <c r="W122" s="535">
        <v>173.2</v>
      </c>
      <c r="X122" s="535">
        <v>173.2</v>
      </c>
      <c r="Y122" s="535">
        <v>173.2</v>
      </c>
      <c r="Z122" s="535">
        <v>173.2</v>
      </c>
      <c r="AA122" s="535">
        <v>173.2</v>
      </c>
      <c r="AB122" s="535">
        <v>173.2</v>
      </c>
      <c r="AC122" s="535">
        <v>173.2</v>
      </c>
      <c r="AD122" s="535">
        <v>173.2</v>
      </c>
      <c r="AE122" s="535">
        <v>173.2</v>
      </c>
      <c r="AF122" s="535">
        <v>173.2</v>
      </c>
      <c r="AG122" s="535">
        <v>173.2</v>
      </c>
      <c r="AH122" s="535">
        <v>173.2</v>
      </c>
      <c r="AI122" s="535">
        <v>173.2</v>
      </c>
      <c r="AJ122" s="535">
        <v>173.2</v>
      </c>
      <c r="AK122" s="535">
        <v>173.2</v>
      </c>
      <c r="AL122" s="535">
        <v>173.2</v>
      </c>
      <c r="AM122" s="535">
        <v>173.2</v>
      </c>
      <c r="AN122" s="535">
        <v>173.2</v>
      </c>
      <c r="AO122" s="535">
        <v>173.2</v>
      </c>
      <c r="AP122" s="535">
        <v>173.2</v>
      </c>
      <c r="AQ122" s="535">
        <v>173.2</v>
      </c>
      <c r="AR122" s="535">
        <v>173.2</v>
      </c>
      <c r="AS122" s="535">
        <v>173.2</v>
      </c>
      <c r="AT122" s="535">
        <v>188.3</v>
      </c>
      <c r="AU122" s="535">
        <v>188.4</v>
      </c>
      <c r="AV122" s="535">
        <v>188.4</v>
      </c>
      <c r="AW122" s="535">
        <v>188.4</v>
      </c>
      <c r="AX122" s="535">
        <v>188.4</v>
      </c>
      <c r="AY122" s="535">
        <v>188.4</v>
      </c>
      <c r="AZ122" s="535">
        <v>188.4</v>
      </c>
      <c r="BA122" s="535">
        <v>188.4</v>
      </c>
      <c r="BB122" s="535">
        <v>188.4</v>
      </c>
      <c r="BC122" s="535">
        <v>188.4</v>
      </c>
      <c r="BD122" s="535">
        <v>192.5</v>
      </c>
      <c r="BE122" s="535">
        <v>202.5</v>
      </c>
      <c r="BF122" s="535">
        <v>232.6</v>
      </c>
      <c r="BG122" s="535">
        <v>237.4</v>
      </c>
      <c r="BH122" s="535">
        <v>239</v>
      </c>
      <c r="BI122" s="535">
        <v>239</v>
      </c>
      <c r="BJ122" s="535">
        <v>239</v>
      </c>
      <c r="BK122" s="535">
        <v>239</v>
      </c>
    </row>
    <row r="123" spans="1:63">
      <c r="A123" s="531" t="s">
        <v>3499</v>
      </c>
      <c r="B123" s="531" t="s">
        <v>2323</v>
      </c>
      <c r="C123" s="532">
        <v>1.3967000000000001</v>
      </c>
      <c r="D123" s="535">
        <v>151.30000000000001</v>
      </c>
      <c r="E123" s="535">
        <v>151.30000000000001</v>
      </c>
      <c r="F123" s="535">
        <v>151.30000000000001</v>
      </c>
      <c r="G123" s="535">
        <v>151.30000000000001</v>
      </c>
      <c r="H123" s="535">
        <v>151.30000000000001</v>
      </c>
      <c r="I123" s="535">
        <v>151.30000000000001</v>
      </c>
      <c r="J123" s="535">
        <v>151.30000000000001</v>
      </c>
      <c r="K123" s="535">
        <v>151.30000000000001</v>
      </c>
      <c r="L123" s="535">
        <v>151.30000000000001</v>
      </c>
      <c r="M123" s="535">
        <v>151.30000000000001</v>
      </c>
      <c r="N123" s="535">
        <v>151.30000000000001</v>
      </c>
      <c r="O123" s="535">
        <v>151.30000000000001</v>
      </c>
      <c r="P123" s="535">
        <v>151.30000000000001</v>
      </c>
      <c r="Q123" s="535">
        <v>183.6</v>
      </c>
      <c r="R123" s="535">
        <v>183.6</v>
      </c>
      <c r="S123" s="535">
        <v>183.6</v>
      </c>
      <c r="T123" s="535">
        <v>183.6</v>
      </c>
      <c r="U123" s="535">
        <v>183.6</v>
      </c>
      <c r="V123" s="535">
        <v>183.6</v>
      </c>
      <c r="W123" s="535">
        <v>183.6</v>
      </c>
      <c r="X123" s="535">
        <v>183.6</v>
      </c>
      <c r="Y123" s="535">
        <v>183.6</v>
      </c>
      <c r="Z123" s="535">
        <v>183.6</v>
      </c>
      <c r="AA123" s="535">
        <v>183.6</v>
      </c>
      <c r="AB123" s="535">
        <v>183.6</v>
      </c>
      <c r="AC123" s="535">
        <v>183.6</v>
      </c>
      <c r="AD123" s="535">
        <v>183.6</v>
      </c>
      <c r="AE123" s="535">
        <v>183.6</v>
      </c>
      <c r="AF123" s="535">
        <v>183.6</v>
      </c>
      <c r="AG123" s="535">
        <v>183.6</v>
      </c>
      <c r="AH123" s="535">
        <v>183.6</v>
      </c>
      <c r="AI123" s="535">
        <v>183.6</v>
      </c>
      <c r="AJ123" s="535">
        <v>183.6</v>
      </c>
      <c r="AK123" s="535">
        <v>183.6</v>
      </c>
      <c r="AL123" s="535">
        <v>183.6</v>
      </c>
      <c r="AM123" s="535">
        <v>183.6</v>
      </c>
      <c r="AN123" s="535">
        <v>183.6</v>
      </c>
      <c r="AO123" s="535">
        <v>183.6</v>
      </c>
      <c r="AP123" s="535">
        <v>183.6</v>
      </c>
      <c r="AQ123" s="535">
        <v>183.6</v>
      </c>
      <c r="AR123" s="535">
        <v>183.6</v>
      </c>
      <c r="AS123" s="535">
        <v>183.6</v>
      </c>
      <c r="AT123" s="535">
        <v>201.3</v>
      </c>
      <c r="AU123" s="535">
        <v>201.3</v>
      </c>
      <c r="AV123" s="535">
        <v>201.3</v>
      </c>
      <c r="AW123" s="535">
        <v>201.3</v>
      </c>
      <c r="AX123" s="535">
        <v>201.3</v>
      </c>
      <c r="AY123" s="535">
        <v>201.3</v>
      </c>
      <c r="AZ123" s="535">
        <v>201.3</v>
      </c>
      <c r="BA123" s="535">
        <v>201.3</v>
      </c>
      <c r="BB123" s="535">
        <v>201.3</v>
      </c>
      <c r="BC123" s="535">
        <v>201.3</v>
      </c>
      <c r="BD123" s="535">
        <v>201.3</v>
      </c>
      <c r="BE123" s="535">
        <v>209.2</v>
      </c>
      <c r="BF123" s="535">
        <v>232.8</v>
      </c>
      <c r="BG123" s="535">
        <v>232.8</v>
      </c>
      <c r="BH123" s="535">
        <v>232.8</v>
      </c>
      <c r="BI123" s="535">
        <v>232.8</v>
      </c>
      <c r="BJ123" s="535">
        <v>232.8</v>
      </c>
      <c r="BK123" s="535">
        <v>232.8</v>
      </c>
    </row>
    <row r="124" spans="1:63">
      <c r="A124" s="531" t="s">
        <v>2324</v>
      </c>
      <c r="B124" s="531" t="s">
        <v>2325</v>
      </c>
      <c r="C124" s="532">
        <v>1.115E-2</v>
      </c>
      <c r="D124" s="535">
        <v>105.2</v>
      </c>
      <c r="E124" s="535">
        <v>105.2</v>
      </c>
      <c r="F124" s="535">
        <v>105.2</v>
      </c>
      <c r="G124" s="535">
        <v>105.2</v>
      </c>
      <c r="H124" s="535">
        <v>105.2</v>
      </c>
      <c r="I124" s="535">
        <v>105.2</v>
      </c>
      <c r="J124" s="535">
        <v>105.2</v>
      </c>
      <c r="K124" s="535">
        <v>138.9</v>
      </c>
      <c r="L124" s="535">
        <v>150.1</v>
      </c>
      <c r="M124" s="535">
        <v>150.1</v>
      </c>
      <c r="N124" s="535">
        <v>150.1</v>
      </c>
      <c r="O124" s="535">
        <v>150.1</v>
      </c>
      <c r="P124" s="535">
        <v>150.1</v>
      </c>
      <c r="Q124" s="535">
        <v>150.1</v>
      </c>
      <c r="R124" s="535">
        <v>150.1</v>
      </c>
      <c r="S124" s="535">
        <v>150.1</v>
      </c>
      <c r="T124" s="535">
        <v>150.1</v>
      </c>
      <c r="U124" s="535">
        <v>150.1</v>
      </c>
      <c r="V124" s="535">
        <v>150.1</v>
      </c>
      <c r="W124" s="535">
        <v>150.1</v>
      </c>
      <c r="X124" s="535">
        <v>150.1</v>
      </c>
      <c r="Y124" s="535">
        <v>150.1</v>
      </c>
      <c r="Z124" s="535">
        <v>150.1</v>
      </c>
      <c r="AA124" s="535">
        <v>150.1</v>
      </c>
      <c r="AB124" s="535">
        <v>150.1</v>
      </c>
      <c r="AC124" s="535">
        <v>150.1</v>
      </c>
      <c r="AD124" s="535">
        <v>150.1</v>
      </c>
      <c r="AE124" s="535">
        <v>150.1</v>
      </c>
      <c r="AF124" s="535">
        <v>150.1</v>
      </c>
      <c r="AG124" s="535">
        <v>150.1</v>
      </c>
      <c r="AH124" s="535">
        <v>150.1</v>
      </c>
      <c r="AI124" s="535">
        <v>150.1</v>
      </c>
      <c r="AJ124" s="535">
        <v>150.1</v>
      </c>
      <c r="AK124" s="535">
        <v>150.1</v>
      </c>
      <c r="AL124" s="535">
        <v>150.1</v>
      </c>
      <c r="AM124" s="535">
        <v>150.1</v>
      </c>
      <c r="AN124" s="535">
        <v>150.1</v>
      </c>
      <c r="AO124" s="535">
        <v>150.1</v>
      </c>
      <c r="AP124" s="535">
        <v>150.1</v>
      </c>
      <c r="AQ124" s="535">
        <v>150.1</v>
      </c>
      <c r="AR124" s="535">
        <v>150.1</v>
      </c>
      <c r="AS124" s="535">
        <v>150.1</v>
      </c>
      <c r="AT124" s="535">
        <v>198.7</v>
      </c>
      <c r="AU124" s="535">
        <v>198.7</v>
      </c>
      <c r="AV124" s="535">
        <v>198.7</v>
      </c>
      <c r="AW124" s="535">
        <v>216.3</v>
      </c>
      <c r="AX124" s="535">
        <v>222.1</v>
      </c>
      <c r="AY124" s="535">
        <v>222.1</v>
      </c>
      <c r="AZ124" s="535">
        <v>222.1</v>
      </c>
      <c r="BA124" s="535">
        <v>222.1</v>
      </c>
      <c r="BB124" s="535">
        <v>222.1</v>
      </c>
      <c r="BC124" s="535">
        <v>222.1</v>
      </c>
      <c r="BD124" s="535">
        <v>222.1</v>
      </c>
      <c r="BE124" s="535">
        <v>222.1</v>
      </c>
      <c r="BF124" s="535">
        <v>222.1</v>
      </c>
      <c r="BG124" s="535">
        <v>222.1</v>
      </c>
      <c r="BH124" s="535">
        <v>222.1</v>
      </c>
      <c r="BI124" s="535">
        <v>222.1</v>
      </c>
      <c r="BJ124" s="535">
        <v>222.1</v>
      </c>
      <c r="BK124" s="535">
        <v>222.1</v>
      </c>
    </row>
    <row r="125" spans="1:63">
      <c r="A125" s="531" t="s">
        <v>838</v>
      </c>
      <c r="B125" s="531" t="s">
        <v>2326</v>
      </c>
      <c r="C125" s="532">
        <v>0.10358000000000001</v>
      </c>
      <c r="D125" s="535">
        <v>188.4</v>
      </c>
      <c r="E125" s="535">
        <v>229</v>
      </c>
      <c r="F125" s="535">
        <v>229</v>
      </c>
      <c r="G125" s="535">
        <v>229</v>
      </c>
      <c r="H125" s="535">
        <v>229</v>
      </c>
      <c r="I125" s="535">
        <v>229</v>
      </c>
      <c r="J125" s="535">
        <v>229</v>
      </c>
      <c r="K125" s="535">
        <v>229</v>
      </c>
      <c r="L125" s="535">
        <v>229</v>
      </c>
      <c r="M125" s="535">
        <v>229</v>
      </c>
      <c r="N125" s="535">
        <v>229</v>
      </c>
      <c r="O125" s="535">
        <v>229</v>
      </c>
      <c r="P125" s="535">
        <v>229</v>
      </c>
      <c r="Q125" s="535">
        <v>229</v>
      </c>
      <c r="R125" s="535">
        <v>229</v>
      </c>
      <c r="S125" s="535">
        <v>229</v>
      </c>
      <c r="T125" s="535">
        <v>214.2</v>
      </c>
      <c r="U125" s="535">
        <v>193.5</v>
      </c>
      <c r="V125" s="535">
        <v>169.8</v>
      </c>
      <c r="W125" s="535">
        <v>169.8</v>
      </c>
      <c r="X125" s="535">
        <v>169.8</v>
      </c>
      <c r="Y125" s="535">
        <v>169.8</v>
      </c>
      <c r="Z125" s="535">
        <v>169.8</v>
      </c>
      <c r="AA125" s="535">
        <v>169.8</v>
      </c>
      <c r="AB125" s="535">
        <v>169.8</v>
      </c>
      <c r="AC125" s="535">
        <v>169.8</v>
      </c>
      <c r="AD125" s="535">
        <v>169.8</v>
      </c>
      <c r="AE125" s="535">
        <v>169.8</v>
      </c>
      <c r="AF125" s="535">
        <v>169.8</v>
      </c>
      <c r="AG125" s="535">
        <v>169.8</v>
      </c>
      <c r="AH125" s="535">
        <v>169.8</v>
      </c>
      <c r="AI125" s="535">
        <v>169.8</v>
      </c>
      <c r="AJ125" s="535">
        <v>169.8</v>
      </c>
      <c r="AK125" s="535">
        <v>169.8</v>
      </c>
      <c r="AL125" s="535">
        <v>169.8</v>
      </c>
      <c r="AM125" s="535">
        <v>169.8</v>
      </c>
      <c r="AN125" s="535">
        <v>169.8</v>
      </c>
      <c r="AO125" s="535">
        <v>169.8</v>
      </c>
      <c r="AP125" s="535">
        <v>169.8</v>
      </c>
      <c r="AQ125" s="535">
        <v>169.8</v>
      </c>
      <c r="AR125" s="535">
        <v>169.8</v>
      </c>
      <c r="AS125" s="535">
        <v>169.8</v>
      </c>
      <c r="AT125" s="535">
        <v>169.8</v>
      </c>
      <c r="AU125" s="535">
        <v>169.8</v>
      </c>
      <c r="AV125" s="535">
        <v>169.8</v>
      </c>
      <c r="AW125" s="535">
        <v>169.8</v>
      </c>
      <c r="AX125" s="535">
        <v>169.8</v>
      </c>
      <c r="AY125" s="535">
        <v>169.8</v>
      </c>
      <c r="AZ125" s="535">
        <v>169.8</v>
      </c>
      <c r="BA125" s="535">
        <v>169.8</v>
      </c>
      <c r="BB125" s="535">
        <v>169.8</v>
      </c>
      <c r="BC125" s="535">
        <v>169.8</v>
      </c>
      <c r="BD125" s="535">
        <v>169.8</v>
      </c>
      <c r="BE125" s="535">
        <v>169.8</v>
      </c>
      <c r="BF125" s="535">
        <v>9999.9</v>
      </c>
      <c r="BG125" s="535">
        <v>9999.9</v>
      </c>
      <c r="BH125" s="535">
        <v>169.8</v>
      </c>
      <c r="BI125" s="535">
        <v>169.8</v>
      </c>
      <c r="BJ125" s="535">
        <v>169.8</v>
      </c>
      <c r="BK125" s="535">
        <v>169.8</v>
      </c>
    </row>
    <row r="126" spans="1:63">
      <c r="A126" s="531" t="s">
        <v>3500</v>
      </c>
      <c r="B126" s="531" t="s">
        <v>2328</v>
      </c>
      <c r="C126" s="532">
        <v>6.9896399999999996</v>
      </c>
      <c r="D126" s="535">
        <v>172.3</v>
      </c>
      <c r="E126" s="535">
        <v>172.5</v>
      </c>
      <c r="F126" s="535">
        <v>182.7</v>
      </c>
      <c r="G126" s="535">
        <v>205</v>
      </c>
      <c r="H126" s="535">
        <v>204.6</v>
      </c>
      <c r="I126" s="535">
        <v>206.1</v>
      </c>
      <c r="J126" s="535">
        <v>206.6</v>
      </c>
      <c r="K126" s="535">
        <v>206.7</v>
      </c>
      <c r="L126" s="535">
        <v>214.8</v>
      </c>
      <c r="M126" s="535">
        <v>248.7</v>
      </c>
      <c r="N126" s="535">
        <v>249.6</v>
      </c>
      <c r="O126" s="535">
        <v>245</v>
      </c>
      <c r="P126" s="535">
        <v>245</v>
      </c>
      <c r="Q126" s="535">
        <v>242.1</v>
      </c>
      <c r="R126" s="535">
        <v>239.7</v>
      </c>
      <c r="S126" s="535">
        <v>239.6</v>
      </c>
      <c r="T126" s="535">
        <v>239.6</v>
      </c>
      <c r="U126" s="535">
        <v>239.6</v>
      </c>
      <c r="V126" s="535">
        <v>239.6</v>
      </c>
      <c r="W126" s="535">
        <v>239.5</v>
      </c>
      <c r="X126" s="535">
        <v>240</v>
      </c>
      <c r="Y126" s="535">
        <v>240.4</v>
      </c>
      <c r="Z126" s="535">
        <v>241.3</v>
      </c>
      <c r="AA126" s="535">
        <v>238.1</v>
      </c>
      <c r="AB126" s="535">
        <v>236</v>
      </c>
      <c r="AC126" s="535">
        <v>234.4</v>
      </c>
      <c r="AD126" s="535">
        <v>245.9</v>
      </c>
      <c r="AE126" s="535">
        <v>242.6</v>
      </c>
      <c r="AF126" s="535">
        <v>242.6</v>
      </c>
      <c r="AG126" s="535">
        <v>249.5</v>
      </c>
      <c r="AH126" s="535">
        <v>251.9</v>
      </c>
      <c r="AI126" s="535">
        <v>250.7</v>
      </c>
      <c r="AJ126" s="535">
        <v>252.7</v>
      </c>
      <c r="AK126" s="535">
        <v>255.9</v>
      </c>
      <c r="AL126" s="535">
        <v>255.5</v>
      </c>
      <c r="AM126" s="535">
        <v>251.5</v>
      </c>
      <c r="AN126" s="535">
        <v>257.60000000000002</v>
      </c>
      <c r="AO126" s="535">
        <v>262.7</v>
      </c>
      <c r="AP126" s="535">
        <v>282.7</v>
      </c>
      <c r="AQ126" s="535">
        <v>279.10000000000002</v>
      </c>
      <c r="AR126" s="535">
        <v>265.8</v>
      </c>
      <c r="AS126" s="535">
        <v>262.7</v>
      </c>
      <c r="AT126" s="535">
        <v>265.10000000000002</v>
      </c>
      <c r="AU126" s="535">
        <v>265.5</v>
      </c>
      <c r="AV126" s="535">
        <v>272.39999999999998</v>
      </c>
      <c r="AW126" s="535">
        <v>271</v>
      </c>
      <c r="AX126" s="535">
        <v>273.10000000000002</v>
      </c>
      <c r="AY126" s="535">
        <v>277.10000000000002</v>
      </c>
      <c r="AZ126" s="535">
        <v>286</v>
      </c>
      <c r="BA126" s="535">
        <v>287.3</v>
      </c>
      <c r="BB126" s="535">
        <v>286.5</v>
      </c>
      <c r="BC126" s="535">
        <v>287.89999999999998</v>
      </c>
      <c r="BD126" s="535">
        <v>289.89999999999998</v>
      </c>
      <c r="BE126" s="535">
        <v>299.2</v>
      </c>
      <c r="BF126" s="535">
        <v>303.60000000000002</v>
      </c>
      <c r="BG126" s="535">
        <v>313.2</v>
      </c>
      <c r="BH126" s="535">
        <v>317.89999999999998</v>
      </c>
      <c r="BI126" s="535">
        <v>318.3</v>
      </c>
      <c r="BJ126" s="535">
        <v>336.2</v>
      </c>
      <c r="BK126" s="535">
        <v>331.5</v>
      </c>
    </row>
    <row r="127" spans="1:63">
      <c r="A127" s="531" t="s">
        <v>3501</v>
      </c>
      <c r="B127" s="531" t="s">
        <v>2329</v>
      </c>
      <c r="C127" s="532">
        <v>1.83731</v>
      </c>
      <c r="D127" s="535">
        <v>175.3</v>
      </c>
      <c r="E127" s="535">
        <v>175.3</v>
      </c>
      <c r="F127" s="535">
        <v>188.6</v>
      </c>
      <c r="G127" s="535">
        <v>228.6</v>
      </c>
      <c r="H127" s="535">
        <v>228.6</v>
      </c>
      <c r="I127" s="535">
        <v>228.6</v>
      </c>
      <c r="J127" s="535">
        <v>228.6</v>
      </c>
      <c r="K127" s="535">
        <v>228.6</v>
      </c>
      <c r="L127" s="535">
        <v>237.8</v>
      </c>
      <c r="M127" s="535">
        <v>274.60000000000002</v>
      </c>
      <c r="N127" s="535">
        <v>271.7</v>
      </c>
      <c r="O127" s="535">
        <v>262.89999999999998</v>
      </c>
      <c r="P127" s="535">
        <v>262.89999999999998</v>
      </c>
      <c r="Q127" s="535">
        <v>262.89999999999998</v>
      </c>
      <c r="R127" s="535">
        <v>262.89999999999998</v>
      </c>
      <c r="S127" s="535">
        <v>262.89999999999998</v>
      </c>
      <c r="T127" s="535">
        <v>262.89999999999998</v>
      </c>
      <c r="U127" s="535">
        <v>262.89999999999998</v>
      </c>
      <c r="V127" s="535">
        <v>262.89999999999998</v>
      </c>
      <c r="W127" s="535">
        <v>262.89999999999998</v>
      </c>
      <c r="X127" s="535">
        <v>262.89999999999998</v>
      </c>
      <c r="Y127" s="535">
        <v>262.89999999999998</v>
      </c>
      <c r="Z127" s="535">
        <v>263.8</v>
      </c>
      <c r="AA127" s="535">
        <v>264.10000000000002</v>
      </c>
      <c r="AB127" s="535">
        <v>264.10000000000002</v>
      </c>
      <c r="AC127" s="535">
        <v>264.10000000000002</v>
      </c>
      <c r="AD127" s="535">
        <v>302.60000000000002</v>
      </c>
      <c r="AE127" s="535">
        <v>284</v>
      </c>
      <c r="AF127" s="535">
        <v>284</v>
      </c>
      <c r="AG127" s="535">
        <v>284</v>
      </c>
      <c r="AH127" s="535">
        <v>284</v>
      </c>
      <c r="AI127" s="535">
        <v>284</v>
      </c>
      <c r="AJ127" s="535">
        <v>284</v>
      </c>
      <c r="AK127" s="535">
        <v>284</v>
      </c>
      <c r="AL127" s="535">
        <v>284</v>
      </c>
      <c r="AM127" s="535">
        <v>284</v>
      </c>
      <c r="AN127" s="535">
        <v>284</v>
      </c>
      <c r="AO127" s="535">
        <v>284</v>
      </c>
      <c r="AP127" s="535">
        <v>284</v>
      </c>
      <c r="AQ127" s="535">
        <v>284</v>
      </c>
      <c r="AR127" s="535">
        <v>284</v>
      </c>
      <c r="AS127" s="535">
        <v>284</v>
      </c>
      <c r="AT127" s="535">
        <v>284</v>
      </c>
      <c r="AU127" s="535">
        <v>284</v>
      </c>
      <c r="AV127" s="535">
        <v>284</v>
      </c>
      <c r="AW127" s="535">
        <v>285.3</v>
      </c>
      <c r="AX127" s="535">
        <v>287.2</v>
      </c>
      <c r="AY127" s="535">
        <v>287.2</v>
      </c>
      <c r="AZ127" s="535">
        <v>287.60000000000002</v>
      </c>
      <c r="BA127" s="535">
        <v>287.60000000000002</v>
      </c>
      <c r="BB127" s="535">
        <v>287.60000000000002</v>
      </c>
      <c r="BC127" s="535">
        <v>287.60000000000002</v>
      </c>
      <c r="BD127" s="535">
        <v>287.60000000000002</v>
      </c>
      <c r="BE127" s="535">
        <v>299.3</v>
      </c>
      <c r="BF127" s="535">
        <v>311</v>
      </c>
      <c r="BG127" s="535">
        <v>311</v>
      </c>
      <c r="BH127" s="535">
        <v>311</v>
      </c>
      <c r="BI127" s="535">
        <v>311</v>
      </c>
      <c r="BJ127" s="535">
        <v>334.8</v>
      </c>
      <c r="BK127" s="535">
        <v>334.8</v>
      </c>
    </row>
    <row r="128" spans="1:63">
      <c r="A128" s="531" t="s">
        <v>844</v>
      </c>
      <c r="B128" s="531" t="s">
        <v>2330</v>
      </c>
      <c r="C128" s="532">
        <v>0.88815</v>
      </c>
      <c r="D128" s="535">
        <v>148.1</v>
      </c>
      <c r="E128" s="535">
        <v>148.1</v>
      </c>
      <c r="F128" s="535">
        <v>148.1</v>
      </c>
      <c r="G128" s="535">
        <v>148.30000000000001</v>
      </c>
      <c r="H128" s="535">
        <v>148.30000000000001</v>
      </c>
      <c r="I128" s="535">
        <v>148.30000000000001</v>
      </c>
      <c r="J128" s="535">
        <v>148.30000000000001</v>
      </c>
      <c r="K128" s="535">
        <v>148.30000000000001</v>
      </c>
      <c r="L128" s="535">
        <v>150.6</v>
      </c>
      <c r="M128" s="535">
        <v>159.80000000000001</v>
      </c>
      <c r="N128" s="535">
        <v>159.80000000000001</v>
      </c>
      <c r="O128" s="535">
        <v>159.80000000000001</v>
      </c>
      <c r="P128" s="535">
        <v>159.80000000000001</v>
      </c>
      <c r="Q128" s="535">
        <v>159.80000000000001</v>
      </c>
      <c r="R128" s="535">
        <v>159.80000000000001</v>
      </c>
      <c r="S128" s="535">
        <v>159.80000000000001</v>
      </c>
      <c r="T128" s="535">
        <v>159.80000000000001</v>
      </c>
      <c r="U128" s="535">
        <v>159.80000000000001</v>
      </c>
      <c r="V128" s="535">
        <v>159.80000000000001</v>
      </c>
      <c r="W128" s="535">
        <v>159.6</v>
      </c>
      <c r="X128" s="535">
        <v>159.6</v>
      </c>
      <c r="Y128" s="535">
        <v>159.6</v>
      </c>
      <c r="Z128" s="535">
        <v>159.80000000000001</v>
      </c>
      <c r="AA128" s="535">
        <v>159.9</v>
      </c>
      <c r="AB128" s="535">
        <v>157.30000000000001</v>
      </c>
      <c r="AC128" s="535">
        <v>154.6</v>
      </c>
      <c r="AD128" s="535">
        <v>147.5</v>
      </c>
      <c r="AE128" s="535">
        <v>147.9</v>
      </c>
      <c r="AF128" s="535">
        <v>147.9</v>
      </c>
      <c r="AG128" s="535">
        <v>159.6</v>
      </c>
      <c r="AH128" s="535">
        <v>163.19999999999999</v>
      </c>
      <c r="AI128" s="535">
        <v>161.4</v>
      </c>
      <c r="AJ128" s="535">
        <v>163.4</v>
      </c>
      <c r="AK128" s="535">
        <v>167.5</v>
      </c>
      <c r="AL128" s="535">
        <v>166.2</v>
      </c>
      <c r="AM128" s="535">
        <v>161.4</v>
      </c>
      <c r="AN128" s="535">
        <v>168.2</v>
      </c>
      <c r="AO128" s="535">
        <v>171.4</v>
      </c>
      <c r="AP128" s="535">
        <v>182.3</v>
      </c>
      <c r="AQ128" s="535">
        <v>184.2</v>
      </c>
      <c r="AR128" s="535">
        <v>172.1</v>
      </c>
      <c r="AS128" s="535">
        <v>169.1</v>
      </c>
      <c r="AT128" s="535">
        <v>169.1</v>
      </c>
      <c r="AU128" s="535">
        <v>169.1</v>
      </c>
      <c r="AV128" s="535">
        <v>180.9</v>
      </c>
      <c r="AW128" s="535">
        <v>178.9</v>
      </c>
      <c r="AX128" s="535">
        <v>177</v>
      </c>
      <c r="AY128" s="535">
        <v>179.8</v>
      </c>
      <c r="AZ128" s="535">
        <v>188.2</v>
      </c>
      <c r="BA128" s="535">
        <v>188.2</v>
      </c>
      <c r="BB128" s="535">
        <v>188.2</v>
      </c>
      <c r="BC128" s="535">
        <v>188.2</v>
      </c>
      <c r="BD128" s="535">
        <v>188.2</v>
      </c>
      <c r="BE128" s="535">
        <v>194.3</v>
      </c>
      <c r="BF128" s="535">
        <v>199.4</v>
      </c>
      <c r="BG128" s="535">
        <v>204.6</v>
      </c>
      <c r="BH128" s="535">
        <v>205.1</v>
      </c>
      <c r="BI128" s="535">
        <v>205.1</v>
      </c>
      <c r="BJ128" s="535">
        <v>214</v>
      </c>
      <c r="BK128" s="535">
        <v>210.9</v>
      </c>
    </row>
    <row r="129" spans="1:63">
      <c r="A129" s="531" t="s">
        <v>846</v>
      </c>
      <c r="B129" s="531" t="s">
        <v>2331</v>
      </c>
      <c r="C129" s="532">
        <v>0.68928</v>
      </c>
      <c r="D129" s="535">
        <v>99.2</v>
      </c>
      <c r="E129" s="535">
        <v>99.2</v>
      </c>
      <c r="F129" s="535">
        <v>129.4</v>
      </c>
      <c r="G129" s="535">
        <v>220</v>
      </c>
      <c r="H129" s="535">
        <v>220</v>
      </c>
      <c r="I129" s="535">
        <v>220</v>
      </c>
      <c r="J129" s="535">
        <v>220</v>
      </c>
      <c r="K129" s="535">
        <v>220</v>
      </c>
      <c r="L129" s="535">
        <v>244</v>
      </c>
      <c r="M129" s="535">
        <v>339.9</v>
      </c>
      <c r="N129" s="535">
        <v>332.3</v>
      </c>
      <c r="O129" s="535">
        <v>309.7</v>
      </c>
      <c r="P129" s="535">
        <v>309.7</v>
      </c>
      <c r="Q129" s="535">
        <v>305.39999999999998</v>
      </c>
      <c r="R129" s="535">
        <v>301</v>
      </c>
      <c r="S129" s="535">
        <v>301</v>
      </c>
      <c r="T129" s="535">
        <v>301</v>
      </c>
      <c r="U129" s="535">
        <v>301</v>
      </c>
      <c r="V129" s="535">
        <v>301</v>
      </c>
      <c r="W129" s="535">
        <v>301</v>
      </c>
      <c r="X129" s="535">
        <v>301</v>
      </c>
      <c r="Y129" s="535">
        <v>301</v>
      </c>
      <c r="Z129" s="535">
        <v>299.8</v>
      </c>
      <c r="AA129" s="535">
        <v>296</v>
      </c>
      <c r="AB129" s="535">
        <v>296</v>
      </c>
      <c r="AC129" s="535">
        <v>296</v>
      </c>
      <c r="AD129" s="535">
        <v>353.5</v>
      </c>
      <c r="AE129" s="535">
        <v>359.7</v>
      </c>
      <c r="AF129" s="535">
        <v>359.7</v>
      </c>
      <c r="AG129" s="535">
        <v>359.7</v>
      </c>
      <c r="AH129" s="535">
        <v>359.7</v>
      </c>
      <c r="AI129" s="535">
        <v>359.7</v>
      </c>
      <c r="AJ129" s="535">
        <v>359.7</v>
      </c>
      <c r="AK129" s="535">
        <v>359.7</v>
      </c>
      <c r="AL129" s="535">
        <v>359.7</v>
      </c>
      <c r="AM129" s="535">
        <v>359.7</v>
      </c>
      <c r="AN129" s="535">
        <v>359.7</v>
      </c>
      <c r="AO129" s="535">
        <v>359.7</v>
      </c>
      <c r="AP129" s="535">
        <v>359.7</v>
      </c>
      <c r="AQ129" s="535">
        <v>359.7</v>
      </c>
      <c r="AR129" s="535">
        <v>359.7</v>
      </c>
      <c r="AS129" s="535">
        <v>359.7</v>
      </c>
      <c r="AT129" s="535">
        <v>359.7</v>
      </c>
      <c r="AU129" s="535">
        <v>359.7</v>
      </c>
      <c r="AV129" s="535">
        <v>359.7</v>
      </c>
      <c r="AW129" s="535">
        <v>359.1</v>
      </c>
      <c r="AX129" s="535">
        <v>358.6</v>
      </c>
      <c r="AY129" s="535">
        <v>358.6</v>
      </c>
      <c r="AZ129" s="535">
        <v>358.6</v>
      </c>
      <c r="BA129" s="535">
        <v>358.6</v>
      </c>
      <c r="BB129" s="535">
        <v>358.6</v>
      </c>
      <c r="BC129" s="535">
        <v>358.6</v>
      </c>
      <c r="BD129" s="535">
        <v>358.6</v>
      </c>
      <c r="BE129" s="535">
        <v>358.4</v>
      </c>
      <c r="BF129" s="535">
        <v>357.8</v>
      </c>
      <c r="BG129" s="535">
        <v>357.8</v>
      </c>
      <c r="BH129" s="535">
        <v>357.7</v>
      </c>
      <c r="BI129" s="535">
        <v>357.7</v>
      </c>
      <c r="BJ129" s="535">
        <v>357.7</v>
      </c>
      <c r="BK129" s="535">
        <v>357.7</v>
      </c>
    </row>
    <row r="130" spans="1:63">
      <c r="A130" s="531" t="s">
        <v>3502</v>
      </c>
      <c r="B130" s="531" t="s">
        <v>2333</v>
      </c>
      <c r="C130" s="532">
        <v>0.16952999999999999</v>
      </c>
      <c r="D130" s="535">
        <v>109.9</v>
      </c>
      <c r="E130" s="535">
        <v>109.9</v>
      </c>
      <c r="F130" s="535">
        <v>109.9</v>
      </c>
      <c r="G130" s="535">
        <v>130.6</v>
      </c>
      <c r="H130" s="535">
        <v>130.6</v>
      </c>
      <c r="I130" s="535">
        <v>130.6</v>
      </c>
      <c r="J130" s="535">
        <v>130.6</v>
      </c>
      <c r="K130" s="535">
        <v>130.6</v>
      </c>
      <c r="L130" s="535">
        <v>135.9</v>
      </c>
      <c r="M130" s="535">
        <v>157</v>
      </c>
      <c r="N130" s="535">
        <v>157</v>
      </c>
      <c r="O130" s="535">
        <v>157</v>
      </c>
      <c r="P130" s="535">
        <v>156.6</v>
      </c>
      <c r="Q130" s="535">
        <v>156.80000000000001</v>
      </c>
      <c r="R130" s="535">
        <v>156.5</v>
      </c>
      <c r="S130" s="535">
        <v>156.1</v>
      </c>
      <c r="T130" s="535">
        <v>156.1</v>
      </c>
      <c r="U130" s="535">
        <v>156.1</v>
      </c>
      <c r="V130" s="535">
        <v>156.1</v>
      </c>
      <c r="W130" s="535">
        <v>156.1</v>
      </c>
      <c r="X130" s="535">
        <v>156.1</v>
      </c>
      <c r="Y130" s="535">
        <v>156.1</v>
      </c>
      <c r="Z130" s="535">
        <v>156.1</v>
      </c>
      <c r="AA130" s="535">
        <v>156.1</v>
      </c>
      <c r="AB130" s="535">
        <v>156.1</v>
      </c>
      <c r="AC130" s="535">
        <v>156.1</v>
      </c>
      <c r="AD130" s="535">
        <v>107.9</v>
      </c>
      <c r="AE130" s="535">
        <v>107.9</v>
      </c>
      <c r="AF130" s="535">
        <v>107.9</v>
      </c>
      <c r="AG130" s="535">
        <v>107.9</v>
      </c>
      <c r="AH130" s="535">
        <v>107.9</v>
      </c>
      <c r="AI130" s="535">
        <v>135.69999999999999</v>
      </c>
      <c r="AJ130" s="535">
        <v>135.69999999999999</v>
      </c>
      <c r="AK130" s="535">
        <v>135.69999999999999</v>
      </c>
      <c r="AL130" s="535">
        <v>157.9</v>
      </c>
      <c r="AM130" s="535">
        <v>157.9</v>
      </c>
      <c r="AN130" s="535">
        <v>157.9</v>
      </c>
      <c r="AO130" s="535">
        <v>157.9</v>
      </c>
      <c r="AP130" s="535">
        <v>157.6</v>
      </c>
      <c r="AQ130" s="535">
        <v>157.6</v>
      </c>
      <c r="AR130" s="535">
        <v>157.6</v>
      </c>
      <c r="AS130" s="535">
        <v>157.6</v>
      </c>
      <c r="AT130" s="535">
        <v>157.6</v>
      </c>
      <c r="AU130" s="535">
        <v>157.6</v>
      </c>
      <c r="AV130" s="535">
        <v>157.6</v>
      </c>
      <c r="AW130" s="535">
        <v>157.6</v>
      </c>
      <c r="AX130" s="535">
        <v>131.5</v>
      </c>
      <c r="AY130" s="535">
        <v>139.1</v>
      </c>
      <c r="AZ130" s="535">
        <v>139.1</v>
      </c>
      <c r="BA130" s="535">
        <v>139.1</v>
      </c>
      <c r="BB130" s="535">
        <v>139.1</v>
      </c>
      <c r="BC130" s="535">
        <v>139.1</v>
      </c>
      <c r="BD130" s="535">
        <v>141.80000000000001</v>
      </c>
      <c r="BE130" s="535">
        <v>165.2</v>
      </c>
      <c r="BF130" s="535">
        <v>154.9</v>
      </c>
      <c r="BG130" s="535">
        <v>171.2</v>
      </c>
      <c r="BH130" s="535">
        <v>191.2</v>
      </c>
      <c r="BI130" s="535">
        <v>198.6</v>
      </c>
      <c r="BJ130" s="535">
        <v>218.2</v>
      </c>
      <c r="BK130" s="535">
        <v>199.8</v>
      </c>
    </row>
    <row r="131" spans="1:63">
      <c r="A131" s="531" t="s">
        <v>3503</v>
      </c>
      <c r="B131" s="531" t="s">
        <v>2335</v>
      </c>
      <c r="C131" s="532">
        <v>2.02034</v>
      </c>
      <c r="D131" s="535">
        <v>206.4</v>
      </c>
      <c r="E131" s="535">
        <v>206.4</v>
      </c>
      <c r="F131" s="535">
        <v>206.5</v>
      </c>
      <c r="G131" s="535">
        <v>207.9</v>
      </c>
      <c r="H131" s="535">
        <v>206.6</v>
      </c>
      <c r="I131" s="535">
        <v>206.6</v>
      </c>
      <c r="J131" s="535">
        <v>206.6</v>
      </c>
      <c r="K131" s="535">
        <v>206.8</v>
      </c>
      <c r="L131" s="535">
        <v>215.1</v>
      </c>
      <c r="M131" s="535">
        <v>249</v>
      </c>
      <c r="N131" s="535">
        <v>249</v>
      </c>
      <c r="O131" s="535">
        <v>249</v>
      </c>
      <c r="P131" s="535">
        <v>249</v>
      </c>
      <c r="Q131" s="535">
        <v>249</v>
      </c>
      <c r="R131" s="535">
        <v>251.1</v>
      </c>
      <c r="S131" s="535">
        <v>251.1</v>
      </c>
      <c r="T131" s="535">
        <v>251.1</v>
      </c>
      <c r="U131" s="535">
        <v>251.1</v>
      </c>
      <c r="V131" s="535">
        <v>251.1</v>
      </c>
      <c r="W131" s="535">
        <v>251.1</v>
      </c>
      <c r="X131" s="535">
        <v>251.1</v>
      </c>
      <c r="Y131" s="535">
        <v>251.1</v>
      </c>
      <c r="Z131" s="535">
        <v>256.7</v>
      </c>
      <c r="AA131" s="535">
        <v>258.60000000000002</v>
      </c>
      <c r="AB131" s="535">
        <v>256.10000000000002</v>
      </c>
      <c r="AC131" s="535">
        <v>253.5</v>
      </c>
      <c r="AD131" s="535">
        <v>245.3</v>
      </c>
      <c r="AE131" s="535">
        <v>245.5</v>
      </c>
      <c r="AF131" s="535">
        <v>245.5</v>
      </c>
      <c r="AG131" s="535">
        <v>264.3</v>
      </c>
      <c r="AH131" s="535">
        <v>270.89999999999998</v>
      </c>
      <c r="AI131" s="535">
        <v>265.2</v>
      </c>
      <c r="AJ131" s="535">
        <v>271.10000000000002</v>
      </c>
      <c r="AK131" s="535">
        <v>280.5</v>
      </c>
      <c r="AL131" s="535">
        <v>277.89999999999998</v>
      </c>
      <c r="AM131" s="535">
        <v>266.10000000000002</v>
      </c>
      <c r="AN131" s="535">
        <v>282.5</v>
      </c>
      <c r="AO131" s="535">
        <v>292.89999999999998</v>
      </c>
      <c r="AP131" s="535">
        <v>319.10000000000002</v>
      </c>
      <c r="AQ131" s="535">
        <v>319.89999999999998</v>
      </c>
      <c r="AR131" s="535">
        <v>288.7</v>
      </c>
      <c r="AS131" s="535">
        <v>281.5</v>
      </c>
      <c r="AT131" s="535">
        <v>281.5</v>
      </c>
      <c r="AU131" s="535">
        <v>281.5</v>
      </c>
      <c r="AV131" s="535">
        <v>300.39999999999998</v>
      </c>
      <c r="AW131" s="535">
        <v>295.8</v>
      </c>
      <c r="AX131" s="535">
        <v>291.3</v>
      </c>
      <c r="AY131" s="535">
        <v>298.89999999999998</v>
      </c>
      <c r="AZ131" s="535">
        <v>321.60000000000002</v>
      </c>
      <c r="BA131" s="535">
        <v>321.60000000000002</v>
      </c>
      <c r="BB131" s="535">
        <v>321.60000000000002</v>
      </c>
      <c r="BC131" s="535">
        <v>321.60000000000002</v>
      </c>
      <c r="BD131" s="535">
        <v>323.3</v>
      </c>
      <c r="BE131" s="535">
        <v>329.3</v>
      </c>
      <c r="BF131" s="535">
        <v>336.9</v>
      </c>
      <c r="BG131" s="535">
        <v>355.4</v>
      </c>
      <c r="BH131" s="535">
        <v>357.8</v>
      </c>
      <c r="BI131" s="535">
        <v>357.8</v>
      </c>
      <c r="BJ131" s="535">
        <v>388.2</v>
      </c>
      <c r="BK131" s="535">
        <v>388.2</v>
      </c>
    </row>
    <row r="132" spans="1:63">
      <c r="A132" s="531" t="s">
        <v>3504</v>
      </c>
      <c r="B132" s="531" t="s">
        <v>2336</v>
      </c>
      <c r="C132" s="532">
        <v>0.16014999999999999</v>
      </c>
      <c r="D132" s="535">
        <v>202.2</v>
      </c>
      <c r="E132" s="535">
        <v>205.8</v>
      </c>
      <c r="F132" s="535">
        <v>212.1</v>
      </c>
      <c r="G132" s="535">
        <v>213.8</v>
      </c>
      <c r="H132" s="535">
        <v>213.8</v>
      </c>
      <c r="I132" s="535">
        <v>213.8</v>
      </c>
      <c r="J132" s="535">
        <v>213.8</v>
      </c>
      <c r="K132" s="535">
        <v>213.8</v>
      </c>
      <c r="L132" s="535">
        <v>213.8</v>
      </c>
      <c r="M132" s="535">
        <v>250.7</v>
      </c>
      <c r="N132" s="535">
        <v>250.7</v>
      </c>
      <c r="O132" s="535">
        <v>250.7</v>
      </c>
      <c r="P132" s="535">
        <v>250.7</v>
      </c>
      <c r="Q132" s="535">
        <v>250.7</v>
      </c>
      <c r="R132" s="535">
        <v>250.7</v>
      </c>
      <c r="S132" s="535">
        <v>250.7</v>
      </c>
      <c r="T132" s="535">
        <v>250.7</v>
      </c>
      <c r="U132" s="535">
        <v>250.7</v>
      </c>
      <c r="V132" s="535">
        <v>250.7</v>
      </c>
      <c r="W132" s="535">
        <v>249.5</v>
      </c>
      <c r="X132" s="535">
        <v>248.3</v>
      </c>
      <c r="Y132" s="535">
        <v>248.3</v>
      </c>
      <c r="Z132" s="535">
        <v>245.7</v>
      </c>
      <c r="AA132" s="535">
        <v>234.1</v>
      </c>
      <c r="AB132" s="535">
        <v>234.1</v>
      </c>
      <c r="AC132" s="535">
        <v>234.1</v>
      </c>
      <c r="AD132" s="535">
        <v>228.4</v>
      </c>
      <c r="AE132" s="535">
        <v>229.5</v>
      </c>
      <c r="AF132" s="535">
        <v>229.5</v>
      </c>
      <c r="AG132" s="535">
        <v>229.5</v>
      </c>
      <c r="AH132" s="535">
        <v>229.5</v>
      </c>
      <c r="AI132" s="535">
        <v>229.5</v>
      </c>
      <c r="AJ132" s="535">
        <v>229.5</v>
      </c>
      <c r="AK132" s="535">
        <v>229.5</v>
      </c>
      <c r="AL132" s="535">
        <v>229.5</v>
      </c>
      <c r="AM132" s="535">
        <v>229.5</v>
      </c>
      <c r="AN132" s="535">
        <v>229.5</v>
      </c>
      <c r="AO132" s="535">
        <v>229.5</v>
      </c>
      <c r="AP132" s="535">
        <v>271.7</v>
      </c>
      <c r="AQ132" s="535">
        <v>271.60000000000002</v>
      </c>
      <c r="AR132" s="535">
        <v>265.3</v>
      </c>
      <c r="AS132" s="535">
        <v>263.39999999999998</v>
      </c>
      <c r="AT132" s="535">
        <v>263.39999999999998</v>
      </c>
      <c r="AU132" s="535">
        <v>263.39999999999998</v>
      </c>
      <c r="AV132" s="535">
        <v>267</v>
      </c>
      <c r="AW132" s="535">
        <v>272.8</v>
      </c>
      <c r="AX132" s="535">
        <v>293.5</v>
      </c>
      <c r="AY132" s="535">
        <v>298</v>
      </c>
      <c r="AZ132" s="535">
        <v>318.8</v>
      </c>
      <c r="BA132" s="535">
        <v>318.8</v>
      </c>
      <c r="BB132" s="535">
        <v>318.8</v>
      </c>
      <c r="BC132" s="535">
        <v>318.8</v>
      </c>
      <c r="BD132" s="535">
        <v>318.8</v>
      </c>
      <c r="BE132" s="535">
        <v>326.8</v>
      </c>
      <c r="BF132" s="535">
        <v>334.7</v>
      </c>
      <c r="BG132" s="535">
        <v>366.3</v>
      </c>
      <c r="BH132" s="535">
        <v>366.3</v>
      </c>
      <c r="BI132" s="535">
        <v>366.3</v>
      </c>
      <c r="BJ132" s="535">
        <v>399.6</v>
      </c>
      <c r="BK132" s="535">
        <v>399.6</v>
      </c>
    </row>
    <row r="133" spans="1:63">
      <c r="A133" s="531" t="s">
        <v>3505</v>
      </c>
      <c r="B133" s="531" t="s">
        <v>2338</v>
      </c>
      <c r="C133" s="532">
        <v>0.41885</v>
      </c>
      <c r="D133" s="535">
        <v>227.2</v>
      </c>
      <c r="E133" s="535">
        <v>227.2</v>
      </c>
      <c r="F133" s="535">
        <v>253.4</v>
      </c>
      <c r="G133" s="535">
        <v>271.8</v>
      </c>
      <c r="H133" s="535">
        <v>271.8</v>
      </c>
      <c r="I133" s="535">
        <v>271.8</v>
      </c>
      <c r="J133" s="535">
        <v>271.8</v>
      </c>
      <c r="K133" s="535">
        <v>271.8</v>
      </c>
      <c r="L133" s="535">
        <v>271.8</v>
      </c>
      <c r="M133" s="535">
        <v>301.60000000000002</v>
      </c>
      <c r="N133" s="535">
        <v>339.6</v>
      </c>
      <c r="O133" s="535">
        <v>339.6</v>
      </c>
      <c r="P133" s="535">
        <v>339.6</v>
      </c>
      <c r="Q133" s="535">
        <v>308.3</v>
      </c>
      <c r="R133" s="535">
        <v>276.89999999999998</v>
      </c>
      <c r="S133" s="535">
        <v>276.89999999999998</v>
      </c>
      <c r="T133" s="535">
        <v>276.89999999999998</v>
      </c>
      <c r="U133" s="535">
        <v>276.89999999999998</v>
      </c>
      <c r="V133" s="535">
        <v>276.89999999999998</v>
      </c>
      <c r="W133" s="535">
        <v>276.89999999999998</v>
      </c>
      <c r="X133" s="535">
        <v>277.39999999999998</v>
      </c>
      <c r="Y133" s="535">
        <v>277.8</v>
      </c>
      <c r="Z133" s="535">
        <v>272</v>
      </c>
      <c r="AA133" s="535">
        <v>254.6</v>
      </c>
      <c r="AB133" s="535">
        <v>245.4</v>
      </c>
      <c r="AC133" s="535">
        <v>236.3</v>
      </c>
      <c r="AD133" s="535">
        <v>238.7</v>
      </c>
      <c r="AE133" s="535">
        <v>248.1</v>
      </c>
      <c r="AF133" s="535">
        <v>248.1</v>
      </c>
      <c r="AG133" s="535">
        <v>248.1</v>
      </c>
      <c r="AH133" s="535">
        <v>248.1</v>
      </c>
      <c r="AI133" s="535">
        <v>248.1</v>
      </c>
      <c r="AJ133" s="535">
        <v>248.1</v>
      </c>
      <c r="AK133" s="535">
        <v>248.1</v>
      </c>
      <c r="AL133" s="535">
        <v>248.1</v>
      </c>
      <c r="AM133" s="535">
        <v>248.1</v>
      </c>
      <c r="AN133" s="535">
        <v>248.1</v>
      </c>
      <c r="AO133" s="535">
        <v>248.1</v>
      </c>
      <c r="AP133" s="535">
        <v>349.1</v>
      </c>
      <c r="AQ133" s="535">
        <v>306.39999999999998</v>
      </c>
      <c r="AR133" s="535">
        <v>266.60000000000002</v>
      </c>
      <c r="AS133" s="535">
        <v>253.9</v>
      </c>
      <c r="AT133" s="535">
        <v>292.3</v>
      </c>
      <c r="AU133" s="535">
        <v>294.2</v>
      </c>
      <c r="AV133" s="535">
        <v>301.39999999999998</v>
      </c>
      <c r="AW133" s="535">
        <v>299.10000000000002</v>
      </c>
      <c r="AX133" s="535">
        <v>326.60000000000002</v>
      </c>
      <c r="AY133" s="535">
        <v>347.9</v>
      </c>
      <c r="AZ133" s="535">
        <v>359.9</v>
      </c>
      <c r="BA133" s="535">
        <v>374.8</v>
      </c>
      <c r="BB133" s="535">
        <v>364.4</v>
      </c>
      <c r="BC133" s="535">
        <v>370.1</v>
      </c>
      <c r="BD133" s="535">
        <v>387.8</v>
      </c>
      <c r="BE133" s="535">
        <v>414.4</v>
      </c>
      <c r="BF133" s="535">
        <v>396.3</v>
      </c>
      <c r="BG133" s="535">
        <v>424.9</v>
      </c>
      <c r="BH133" s="535">
        <v>475.8</v>
      </c>
      <c r="BI133" s="535">
        <v>490</v>
      </c>
      <c r="BJ133" s="535">
        <v>485.1</v>
      </c>
      <c r="BK133" s="535">
        <v>445.6</v>
      </c>
    </row>
    <row r="134" spans="1:63">
      <c r="A134" s="531" t="s">
        <v>3506</v>
      </c>
      <c r="B134" s="531" t="s">
        <v>2339</v>
      </c>
      <c r="C134" s="532">
        <v>0.14899999999999999</v>
      </c>
      <c r="D134" s="535">
        <v>161.4</v>
      </c>
      <c r="E134" s="535">
        <v>163.69999999999999</v>
      </c>
      <c r="F134" s="535">
        <v>172.4</v>
      </c>
      <c r="G134" s="535">
        <v>178.7</v>
      </c>
      <c r="H134" s="535">
        <v>178.7</v>
      </c>
      <c r="I134" s="535">
        <v>178.7</v>
      </c>
      <c r="J134" s="535">
        <v>178.7</v>
      </c>
      <c r="K134" s="535">
        <v>178.7</v>
      </c>
      <c r="L134" s="535">
        <v>205.7</v>
      </c>
      <c r="M134" s="535">
        <v>223.7</v>
      </c>
      <c r="N134" s="535">
        <v>223.7</v>
      </c>
      <c r="O134" s="535">
        <v>223.7</v>
      </c>
      <c r="P134" s="535">
        <v>223.7</v>
      </c>
      <c r="Q134" s="535">
        <v>223.7</v>
      </c>
      <c r="R134" s="535">
        <v>223.7</v>
      </c>
      <c r="S134" s="535">
        <v>223.7</v>
      </c>
      <c r="T134" s="535">
        <v>223.7</v>
      </c>
      <c r="U134" s="535">
        <v>223.7</v>
      </c>
      <c r="V134" s="535">
        <v>223.7</v>
      </c>
      <c r="W134" s="535">
        <v>219.5</v>
      </c>
      <c r="X134" s="535">
        <v>214</v>
      </c>
      <c r="Y134" s="535">
        <v>213.7</v>
      </c>
      <c r="Z134" s="535">
        <v>210.1</v>
      </c>
      <c r="AA134" s="535">
        <v>204.5</v>
      </c>
      <c r="AB134" s="535">
        <v>204.5</v>
      </c>
      <c r="AC134" s="535">
        <v>204.5</v>
      </c>
      <c r="AD134" s="535">
        <v>204.5</v>
      </c>
      <c r="AE134" s="535">
        <v>204.5</v>
      </c>
      <c r="AF134" s="535">
        <v>204.5</v>
      </c>
      <c r="AG134" s="535">
        <v>204.5</v>
      </c>
      <c r="AH134" s="535">
        <v>204.5</v>
      </c>
      <c r="AI134" s="535">
        <v>204.5</v>
      </c>
      <c r="AJ134" s="535">
        <v>204.5</v>
      </c>
      <c r="AK134" s="535">
        <v>204.5</v>
      </c>
      <c r="AL134" s="535">
        <v>204.5</v>
      </c>
      <c r="AM134" s="535">
        <v>204.5</v>
      </c>
      <c r="AN134" s="535">
        <v>204.5</v>
      </c>
      <c r="AO134" s="535">
        <v>216.4</v>
      </c>
      <c r="AP134" s="535">
        <v>229.9</v>
      </c>
      <c r="AQ134" s="535">
        <v>242.3</v>
      </c>
      <c r="AR134" s="535">
        <v>246.8</v>
      </c>
      <c r="AS134" s="535">
        <v>246.8</v>
      </c>
      <c r="AT134" s="535">
        <v>246.8</v>
      </c>
      <c r="AU134" s="535">
        <v>246.8</v>
      </c>
      <c r="AV134" s="535">
        <v>246.8</v>
      </c>
      <c r="AW134" s="535">
        <v>246.3</v>
      </c>
      <c r="AX134" s="535">
        <v>260</v>
      </c>
      <c r="AY134" s="535">
        <v>260</v>
      </c>
      <c r="AZ134" s="535">
        <v>258.39999999999998</v>
      </c>
      <c r="BA134" s="535">
        <v>256.10000000000002</v>
      </c>
      <c r="BB134" s="535">
        <v>257.7</v>
      </c>
      <c r="BC134" s="535">
        <v>262.60000000000002</v>
      </c>
      <c r="BD134" s="535">
        <v>262.60000000000002</v>
      </c>
      <c r="BE134" s="535">
        <v>268.2</v>
      </c>
      <c r="BF134" s="535">
        <v>268.2</v>
      </c>
      <c r="BG134" s="535">
        <v>269</v>
      </c>
      <c r="BH134" s="535">
        <v>269.39999999999998</v>
      </c>
      <c r="BI134" s="535">
        <v>269.39999999999998</v>
      </c>
      <c r="BJ134" s="535">
        <v>269.39999999999998</v>
      </c>
      <c r="BK134" s="535">
        <v>269.39999999999998</v>
      </c>
    </row>
    <row r="135" spans="1:63">
      <c r="A135" s="531" t="s">
        <v>3507</v>
      </c>
      <c r="B135" s="531" t="s">
        <v>2340</v>
      </c>
      <c r="C135" s="532">
        <v>0.49335000000000001</v>
      </c>
      <c r="D135" s="535">
        <v>147.9</v>
      </c>
      <c r="E135" s="535">
        <v>148.19999999999999</v>
      </c>
      <c r="F135" s="535">
        <v>173.5</v>
      </c>
      <c r="G135" s="535">
        <v>183.2</v>
      </c>
      <c r="H135" s="535">
        <v>183.2</v>
      </c>
      <c r="I135" s="535">
        <v>202.8</v>
      </c>
      <c r="J135" s="535">
        <v>209.4</v>
      </c>
      <c r="K135" s="535">
        <v>209.4</v>
      </c>
      <c r="L135" s="535">
        <v>208.1</v>
      </c>
      <c r="M135" s="535">
        <v>211.6</v>
      </c>
      <c r="N135" s="535">
        <v>213</v>
      </c>
      <c r="O135" s="535">
        <v>213</v>
      </c>
      <c r="P135" s="535">
        <v>213</v>
      </c>
      <c r="Q135" s="535">
        <v>202.9</v>
      </c>
      <c r="R135" s="535">
        <v>192.9</v>
      </c>
      <c r="S135" s="535">
        <v>192.8</v>
      </c>
      <c r="T135" s="535">
        <v>192.8</v>
      </c>
      <c r="U135" s="535">
        <v>192.8</v>
      </c>
      <c r="V135" s="535">
        <v>192.8</v>
      </c>
      <c r="W135" s="535">
        <v>192.8</v>
      </c>
      <c r="X135" s="535">
        <v>202</v>
      </c>
      <c r="Y135" s="535">
        <v>208.1</v>
      </c>
      <c r="Z135" s="535">
        <v>201.3</v>
      </c>
      <c r="AA135" s="535">
        <v>172.2</v>
      </c>
      <c r="AB135" s="535">
        <v>166.5</v>
      </c>
      <c r="AC135" s="535">
        <v>166.5</v>
      </c>
      <c r="AD135" s="535">
        <v>168.8</v>
      </c>
      <c r="AE135" s="535">
        <v>170.2</v>
      </c>
      <c r="AF135" s="535">
        <v>170.2</v>
      </c>
      <c r="AG135" s="535">
        <v>170.2</v>
      </c>
      <c r="AH135" s="535">
        <v>170.2</v>
      </c>
      <c r="AI135" s="535">
        <v>170.2</v>
      </c>
      <c r="AJ135" s="535">
        <v>170.2</v>
      </c>
      <c r="AK135" s="535">
        <v>170.2</v>
      </c>
      <c r="AL135" s="535">
        <v>170.2</v>
      </c>
      <c r="AM135" s="535">
        <v>170.2</v>
      </c>
      <c r="AN135" s="535">
        <v>177</v>
      </c>
      <c r="AO135" s="535">
        <v>197.4</v>
      </c>
      <c r="AP135" s="535">
        <v>250</v>
      </c>
      <c r="AQ135" s="535">
        <v>225</v>
      </c>
      <c r="AR135" s="535">
        <v>219.6</v>
      </c>
      <c r="AS135" s="535">
        <v>222.2</v>
      </c>
      <c r="AT135" s="535">
        <v>224.6</v>
      </c>
      <c r="AU135" s="535">
        <v>226.7</v>
      </c>
      <c r="AV135" s="535">
        <v>219</v>
      </c>
      <c r="AW135" s="535">
        <v>214.4</v>
      </c>
      <c r="AX135" s="535">
        <v>234.9</v>
      </c>
      <c r="AY135" s="535">
        <v>232.4</v>
      </c>
      <c r="AZ135" s="535">
        <v>232.4</v>
      </c>
      <c r="BA135" s="535">
        <v>240.5</v>
      </c>
      <c r="BB135" s="535">
        <v>234.8</v>
      </c>
      <c r="BC135" s="535">
        <v>243.2</v>
      </c>
      <c r="BD135" s="535">
        <v>248.6</v>
      </c>
      <c r="BE135" s="535">
        <v>266.2</v>
      </c>
      <c r="BF135" s="535">
        <v>262.3</v>
      </c>
      <c r="BG135" s="535">
        <v>272.60000000000002</v>
      </c>
      <c r="BH135" s="535">
        <v>278.60000000000002</v>
      </c>
      <c r="BI135" s="535">
        <v>271.7</v>
      </c>
      <c r="BJ135" s="535">
        <v>281.60000000000002</v>
      </c>
      <c r="BK135" s="535">
        <v>261.10000000000002</v>
      </c>
    </row>
    <row r="136" spans="1:63">
      <c r="A136" s="531" t="s">
        <v>2341</v>
      </c>
      <c r="B136" s="531" t="s">
        <v>2342</v>
      </c>
      <c r="C136" s="532">
        <v>0.16367000000000001</v>
      </c>
      <c r="D136" s="535">
        <v>134.9</v>
      </c>
      <c r="E136" s="535">
        <v>134.9</v>
      </c>
      <c r="F136" s="535">
        <v>134.9</v>
      </c>
      <c r="G136" s="535">
        <v>134.9</v>
      </c>
      <c r="H136" s="535">
        <v>134.9</v>
      </c>
      <c r="I136" s="535">
        <v>138.9</v>
      </c>
      <c r="J136" s="535">
        <v>141.19999999999999</v>
      </c>
      <c r="K136" s="535">
        <v>143</v>
      </c>
      <c r="L136" s="535">
        <v>143.9</v>
      </c>
      <c r="M136" s="535">
        <v>144.5</v>
      </c>
      <c r="N136" s="535">
        <v>144.9</v>
      </c>
      <c r="O136" s="535">
        <v>144.9</v>
      </c>
      <c r="P136" s="535">
        <v>144.9</v>
      </c>
      <c r="Q136" s="535">
        <v>147.69999999999999</v>
      </c>
      <c r="R136" s="535">
        <v>147.69999999999999</v>
      </c>
      <c r="S136" s="535">
        <v>147.69999999999999</v>
      </c>
      <c r="T136" s="535">
        <v>147.69999999999999</v>
      </c>
      <c r="U136" s="535">
        <v>147.69999999999999</v>
      </c>
      <c r="V136" s="535">
        <v>147.69999999999999</v>
      </c>
      <c r="W136" s="535">
        <v>147.69999999999999</v>
      </c>
      <c r="X136" s="535">
        <v>147.6</v>
      </c>
      <c r="Y136" s="535">
        <v>147.6</v>
      </c>
      <c r="Z136" s="535">
        <v>147.6</v>
      </c>
      <c r="AA136" s="535">
        <v>147.6</v>
      </c>
      <c r="AB136" s="535">
        <v>147.6</v>
      </c>
      <c r="AC136" s="535">
        <v>147.6</v>
      </c>
      <c r="AD136" s="535">
        <v>147.6</v>
      </c>
      <c r="AE136" s="535">
        <v>154</v>
      </c>
      <c r="AF136" s="535">
        <v>154</v>
      </c>
      <c r="AG136" s="535">
        <v>154</v>
      </c>
      <c r="AH136" s="535">
        <v>154</v>
      </c>
      <c r="AI136" s="535">
        <v>154</v>
      </c>
      <c r="AJ136" s="535">
        <v>154</v>
      </c>
      <c r="AK136" s="535">
        <v>154</v>
      </c>
      <c r="AL136" s="535">
        <v>154</v>
      </c>
      <c r="AM136" s="535">
        <v>154</v>
      </c>
      <c r="AN136" s="535">
        <v>156.1</v>
      </c>
      <c r="AO136" s="535">
        <v>156.6</v>
      </c>
      <c r="AP136" s="535">
        <v>158.19999999999999</v>
      </c>
      <c r="AQ136" s="535">
        <v>158.19999999999999</v>
      </c>
      <c r="AR136" s="535">
        <v>158.19999999999999</v>
      </c>
      <c r="AS136" s="535">
        <v>158.19999999999999</v>
      </c>
      <c r="AT136" s="535">
        <v>158.19999999999999</v>
      </c>
      <c r="AU136" s="535">
        <v>158.19999999999999</v>
      </c>
      <c r="AV136" s="535">
        <v>158.19999999999999</v>
      </c>
      <c r="AW136" s="535">
        <v>166.3</v>
      </c>
      <c r="AX136" s="535">
        <v>169</v>
      </c>
      <c r="AY136" s="535">
        <v>169</v>
      </c>
      <c r="AZ136" s="535">
        <v>169</v>
      </c>
      <c r="BA136" s="535">
        <v>169</v>
      </c>
      <c r="BB136" s="535">
        <v>174.3</v>
      </c>
      <c r="BC136" s="535">
        <v>190.4</v>
      </c>
      <c r="BD136" s="535">
        <v>190.4</v>
      </c>
      <c r="BE136" s="535">
        <v>190.4</v>
      </c>
      <c r="BF136" s="535">
        <v>190.4</v>
      </c>
      <c r="BG136" s="535">
        <v>190.5</v>
      </c>
      <c r="BH136" s="535">
        <v>190.5</v>
      </c>
      <c r="BI136" s="535">
        <v>184.7</v>
      </c>
      <c r="BJ136" s="535">
        <v>184.7</v>
      </c>
      <c r="BK136" s="535">
        <v>184.7</v>
      </c>
    </row>
    <row r="137" spans="1:63">
      <c r="A137" s="531" t="s">
        <v>3508</v>
      </c>
      <c r="B137" s="531" t="s">
        <v>2344</v>
      </c>
      <c r="C137" s="532">
        <v>5.4836900000000002</v>
      </c>
      <c r="D137" s="535">
        <v>166.3</v>
      </c>
      <c r="E137" s="535">
        <v>172.6</v>
      </c>
      <c r="F137" s="535">
        <v>191.4</v>
      </c>
      <c r="G137" s="535">
        <v>191.4</v>
      </c>
      <c r="H137" s="535">
        <v>191.4</v>
      </c>
      <c r="I137" s="535">
        <v>191.4</v>
      </c>
      <c r="J137" s="535">
        <v>191.4</v>
      </c>
      <c r="K137" s="535">
        <v>193.8</v>
      </c>
      <c r="L137" s="535">
        <v>202.3</v>
      </c>
      <c r="M137" s="535">
        <v>201.1</v>
      </c>
      <c r="N137" s="535">
        <v>202.6</v>
      </c>
      <c r="O137" s="535">
        <v>203.1</v>
      </c>
      <c r="P137" s="535">
        <v>207.5</v>
      </c>
      <c r="Q137" s="535">
        <v>211.2</v>
      </c>
      <c r="R137" s="535">
        <v>213.4</v>
      </c>
      <c r="S137" s="535">
        <v>213.4</v>
      </c>
      <c r="T137" s="535">
        <v>213.4</v>
      </c>
      <c r="U137" s="535">
        <v>213.4</v>
      </c>
      <c r="V137" s="535">
        <v>213.4</v>
      </c>
      <c r="W137" s="535">
        <v>223.2</v>
      </c>
      <c r="X137" s="535">
        <v>223.2</v>
      </c>
      <c r="Y137" s="535">
        <v>233.5</v>
      </c>
      <c r="Z137" s="535">
        <v>232.7</v>
      </c>
      <c r="AA137" s="535">
        <v>232.7</v>
      </c>
      <c r="AB137" s="535">
        <v>233</v>
      </c>
      <c r="AC137" s="535">
        <v>233</v>
      </c>
      <c r="AD137" s="535">
        <v>233</v>
      </c>
      <c r="AE137" s="535">
        <v>230.5</v>
      </c>
      <c r="AF137" s="535">
        <v>230.5</v>
      </c>
      <c r="AG137" s="535">
        <v>230.5</v>
      </c>
      <c r="AH137" s="535">
        <v>239.4</v>
      </c>
      <c r="AI137" s="535">
        <v>239.4</v>
      </c>
      <c r="AJ137" s="535">
        <v>239.4</v>
      </c>
      <c r="AK137" s="535">
        <v>241</v>
      </c>
      <c r="AL137" s="535">
        <v>241</v>
      </c>
      <c r="AM137" s="535">
        <v>241</v>
      </c>
      <c r="AN137" s="535">
        <v>241</v>
      </c>
      <c r="AO137" s="535">
        <v>241</v>
      </c>
      <c r="AP137" s="535">
        <v>241</v>
      </c>
      <c r="AQ137" s="535">
        <v>245.8</v>
      </c>
      <c r="AR137" s="535">
        <v>245.8</v>
      </c>
      <c r="AS137" s="535">
        <v>245.8</v>
      </c>
      <c r="AT137" s="535">
        <v>245.8</v>
      </c>
      <c r="AU137" s="535">
        <v>245.8</v>
      </c>
      <c r="AV137" s="535">
        <v>250.1</v>
      </c>
      <c r="AW137" s="535">
        <v>250.1</v>
      </c>
      <c r="AX137" s="535">
        <v>250.8</v>
      </c>
      <c r="AY137" s="535">
        <v>250.8</v>
      </c>
      <c r="AZ137" s="535">
        <v>251.2</v>
      </c>
      <c r="BA137" s="535">
        <v>250.8</v>
      </c>
      <c r="BB137" s="535">
        <v>252.8</v>
      </c>
      <c r="BC137" s="535">
        <v>252.8</v>
      </c>
      <c r="BD137" s="535">
        <v>252.8</v>
      </c>
      <c r="BE137" s="535">
        <v>252.8</v>
      </c>
      <c r="BF137" s="535">
        <v>252.2</v>
      </c>
      <c r="BG137" s="535">
        <v>252.2</v>
      </c>
      <c r="BH137" s="535">
        <v>252.2</v>
      </c>
      <c r="BI137" s="535">
        <v>252.2</v>
      </c>
      <c r="BJ137" s="535">
        <v>252.2</v>
      </c>
      <c r="BK137" s="535">
        <v>252.2</v>
      </c>
    </row>
    <row r="138" spans="1:63">
      <c r="A138" s="531" t="s">
        <v>3509</v>
      </c>
      <c r="B138" s="531" t="s">
        <v>2346</v>
      </c>
      <c r="C138" s="532">
        <v>0.96026</v>
      </c>
      <c r="D138" s="535">
        <v>176.3</v>
      </c>
      <c r="E138" s="535">
        <v>181.3</v>
      </c>
      <c r="F138" s="535">
        <v>196.2</v>
      </c>
      <c r="G138" s="535">
        <v>196.2</v>
      </c>
      <c r="H138" s="535">
        <v>196.2</v>
      </c>
      <c r="I138" s="535">
        <v>196.2</v>
      </c>
      <c r="J138" s="535">
        <v>196.2</v>
      </c>
      <c r="K138" s="535">
        <v>196.9</v>
      </c>
      <c r="L138" s="535">
        <v>200.9</v>
      </c>
      <c r="M138" s="535">
        <v>198.9</v>
      </c>
      <c r="N138" s="535">
        <v>201.4</v>
      </c>
      <c r="O138" s="535">
        <v>202.2</v>
      </c>
      <c r="P138" s="535">
        <v>214.1</v>
      </c>
      <c r="Q138" s="535">
        <v>218</v>
      </c>
      <c r="R138" s="535">
        <v>218</v>
      </c>
      <c r="S138" s="535">
        <v>218</v>
      </c>
      <c r="T138" s="535">
        <v>218</v>
      </c>
      <c r="U138" s="535">
        <v>218</v>
      </c>
      <c r="V138" s="535">
        <v>218</v>
      </c>
      <c r="W138" s="535">
        <v>218.8</v>
      </c>
      <c r="X138" s="535">
        <v>218.8</v>
      </c>
      <c r="Y138" s="535">
        <v>228</v>
      </c>
      <c r="Z138" s="535">
        <v>228</v>
      </c>
      <c r="AA138" s="535">
        <v>228</v>
      </c>
      <c r="AB138" s="535">
        <v>228</v>
      </c>
      <c r="AC138" s="535">
        <v>228</v>
      </c>
      <c r="AD138" s="535">
        <v>228</v>
      </c>
      <c r="AE138" s="535">
        <v>228</v>
      </c>
      <c r="AF138" s="535">
        <v>228</v>
      </c>
      <c r="AG138" s="535">
        <v>228</v>
      </c>
      <c r="AH138" s="535">
        <v>239.4</v>
      </c>
      <c r="AI138" s="535">
        <v>239.4</v>
      </c>
      <c r="AJ138" s="535">
        <v>239.4</v>
      </c>
      <c r="AK138" s="535">
        <v>241.9</v>
      </c>
      <c r="AL138" s="535">
        <v>241.9</v>
      </c>
      <c r="AM138" s="535">
        <v>241.9</v>
      </c>
      <c r="AN138" s="535">
        <v>241.9</v>
      </c>
      <c r="AO138" s="535">
        <v>241.9</v>
      </c>
      <c r="AP138" s="535">
        <v>241.9</v>
      </c>
      <c r="AQ138" s="535">
        <v>245.9</v>
      </c>
      <c r="AR138" s="535">
        <v>245.9</v>
      </c>
      <c r="AS138" s="535">
        <v>245.9</v>
      </c>
      <c r="AT138" s="535">
        <v>245.9</v>
      </c>
      <c r="AU138" s="535">
        <v>245.9</v>
      </c>
      <c r="AV138" s="535">
        <v>254.6</v>
      </c>
      <c r="AW138" s="535">
        <v>254.6</v>
      </c>
      <c r="AX138" s="535">
        <v>255.9</v>
      </c>
      <c r="AY138" s="535">
        <v>255.9</v>
      </c>
      <c r="AZ138" s="535">
        <v>256.2</v>
      </c>
      <c r="BA138" s="535">
        <v>255.9</v>
      </c>
      <c r="BB138" s="535">
        <v>257.60000000000002</v>
      </c>
      <c r="BC138" s="535">
        <v>257.60000000000002</v>
      </c>
      <c r="BD138" s="535">
        <v>257.60000000000002</v>
      </c>
      <c r="BE138" s="535">
        <v>257.60000000000002</v>
      </c>
      <c r="BF138" s="535">
        <v>256.60000000000002</v>
      </c>
      <c r="BG138" s="535">
        <v>256.60000000000002</v>
      </c>
      <c r="BH138" s="535">
        <v>256.60000000000002</v>
      </c>
      <c r="BI138" s="535">
        <v>256.60000000000002</v>
      </c>
      <c r="BJ138" s="535">
        <v>256.60000000000002</v>
      </c>
      <c r="BK138" s="535">
        <v>256.60000000000002</v>
      </c>
    </row>
    <row r="139" spans="1:63">
      <c r="A139" s="531" t="s">
        <v>3510</v>
      </c>
      <c r="B139" s="531" t="s">
        <v>2348</v>
      </c>
      <c r="C139" s="532">
        <v>0.27689999999999998</v>
      </c>
      <c r="D139" s="535">
        <v>185.2</v>
      </c>
      <c r="E139" s="535">
        <v>192.3</v>
      </c>
      <c r="F139" s="535">
        <v>213.8</v>
      </c>
      <c r="G139" s="535">
        <v>213.8</v>
      </c>
      <c r="H139" s="535">
        <v>213.8</v>
      </c>
      <c r="I139" s="535">
        <v>213.8</v>
      </c>
      <c r="J139" s="535">
        <v>213.8</v>
      </c>
      <c r="K139" s="535">
        <v>213.1</v>
      </c>
      <c r="L139" s="535">
        <v>212.5</v>
      </c>
      <c r="M139" s="535">
        <v>210.8</v>
      </c>
      <c r="N139" s="535">
        <v>213</v>
      </c>
      <c r="O139" s="535">
        <v>213.7</v>
      </c>
      <c r="P139" s="535">
        <v>221.8</v>
      </c>
      <c r="Q139" s="535">
        <v>224.5</v>
      </c>
      <c r="R139" s="535">
        <v>224.5</v>
      </c>
      <c r="S139" s="535">
        <v>224.5</v>
      </c>
      <c r="T139" s="535">
        <v>224.5</v>
      </c>
      <c r="U139" s="535">
        <v>224.5</v>
      </c>
      <c r="V139" s="535">
        <v>224.5</v>
      </c>
      <c r="W139" s="535">
        <v>233.2</v>
      </c>
      <c r="X139" s="535">
        <v>233.2</v>
      </c>
      <c r="Y139" s="535">
        <v>241.4</v>
      </c>
      <c r="Z139" s="535">
        <v>242.4</v>
      </c>
      <c r="AA139" s="535">
        <v>242.4</v>
      </c>
      <c r="AB139" s="535">
        <v>242.6</v>
      </c>
      <c r="AC139" s="535">
        <v>242.6</v>
      </c>
      <c r="AD139" s="535">
        <v>242.6</v>
      </c>
      <c r="AE139" s="535">
        <v>241.7</v>
      </c>
      <c r="AF139" s="535">
        <v>241.7</v>
      </c>
      <c r="AG139" s="535">
        <v>241.7</v>
      </c>
      <c r="AH139" s="535">
        <v>252.9</v>
      </c>
      <c r="AI139" s="535">
        <v>252.9</v>
      </c>
      <c r="AJ139" s="535">
        <v>252.9</v>
      </c>
      <c r="AK139" s="535">
        <v>254.6</v>
      </c>
      <c r="AL139" s="535">
        <v>254.6</v>
      </c>
      <c r="AM139" s="535">
        <v>254.6</v>
      </c>
      <c r="AN139" s="535">
        <v>254.6</v>
      </c>
      <c r="AO139" s="535">
        <v>254.6</v>
      </c>
      <c r="AP139" s="535">
        <v>254.6</v>
      </c>
      <c r="AQ139" s="535">
        <v>251</v>
      </c>
      <c r="AR139" s="535">
        <v>251</v>
      </c>
      <c r="AS139" s="535">
        <v>251</v>
      </c>
      <c r="AT139" s="535">
        <v>251</v>
      </c>
      <c r="AU139" s="535">
        <v>251</v>
      </c>
      <c r="AV139" s="535">
        <v>262.5</v>
      </c>
      <c r="AW139" s="535">
        <v>262.5</v>
      </c>
      <c r="AX139" s="535">
        <v>264.7</v>
      </c>
      <c r="AY139" s="535">
        <v>264.7</v>
      </c>
      <c r="AZ139" s="535">
        <v>264.60000000000002</v>
      </c>
      <c r="BA139" s="535">
        <v>264.7</v>
      </c>
      <c r="BB139" s="535">
        <v>264.3</v>
      </c>
      <c r="BC139" s="535">
        <v>264.3</v>
      </c>
      <c r="BD139" s="535">
        <v>264.3</v>
      </c>
      <c r="BE139" s="535">
        <v>264.3</v>
      </c>
      <c r="BF139" s="535">
        <v>265.60000000000002</v>
      </c>
      <c r="BG139" s="535">
        <v>265.60000000000002</v>
      </c>
      <c r="BH139" s="535">
        <v>265.60000000000002</v>
      </c>
      <c r="BI139" s="535">
        <v>265.60000000000002</v>
      </c>
      <c r="BJ139" s="535">
        <v>265.60000000000002</v>
      </c>
      <c r="BK139" s="535">
        <v>265.60000000000002</v>
      </c>
    </row>
    <row r="140" spans="1:63">
      <c r="A140" s="531" t="s">
        <v>3511</v>
      </c>
      <c r="B140" s="531" t="s">
        <v>2350</v>
      </c>
      <c r="C140" s="532">
        <v>1.94557</v>
      </c>
      <c r="D140" s="535">
        <v>154.1</v>
      </c>
      <c r="E140" s="535">
        <v>161.6</v>
      </c>
      <c r="F140" s="535">
        <v>184.3</v>
      </c>
      <c r="G140" s="535">
        <v>184.3</v>
      </c>
      <c r="H140" s="535">
        <v>184.3</v>
      </c>
      <c r="I140" s="535">
        <v>184.3</v>
      </c>
      <c r="J140" s="535">
        <v>184.3</v>
      </c>
      <c r="K140" s="535">
        <v>189.3</v>
      </c>
      <c r="L140" s="535">
        <v>205.7</v>
      </c>
      <c r="M140" s="535">
        <v>204.4</v>
      </c>
      <c r="N140" s="535">
        <v>206</v>
      </c>
      <c r="O140" s="535">
        <v>206.5</v>
      </c>
      <c r="P140" s="535">
        <v>211.8</v>
      </c>
      <c r="Q140" s="535">
        <v>213.6</v>
      </c>
      <c r="R140" s="535">
        <v>213.6</v>
      </c>
      <c r="S140" s="535">
        <v>213.6</v>
      </c>
      <c r="T140" s="535">
        <v>213.6</v>
      </c>
      <c r="U140" s="535">
        <v>213.6</v>
      </c>
      <c r="V140" s="535">
        <v>213.6</v>
      </c>
      <c r="W140" s="535">
        <v>232.8</v>
      </c>
      <c r="X140" s="535">
        <v>232.8</v>
      </c>
      <c r="Y140" s="535">
        <v>248.1</v>
      </c>
      <c r="Z140" s="535">
        <v>245.4</v>
      </c>
      <c r="AA140" s="535">
        <v>245.4</v>
      </c>
      <c r="AB140" s="535">
        <v>245.4</v>
      </c>
      <c r="AC140" s="535">
        <v>245.4</v>
      </c>
      <c r="AD140" s="535">
        <v>245.4</v>
      </c>
      <c r="AE140" s="535">
        <v>245.4</v>
      </c>
      <c r="AF140" s="535">
        <v>245.4</v>
      </c>
      <c r="AG140" s="535">
        <v>245.4</v>
      </c>
      <c r="AH140" s="535">
        <v>256.5</v>
      </c>
      <c r="AI140" s="535">
        <v>256.5</v>
      </c>
      <c r="AJ140" s="535">
        <v>256.5</v>
      </c>
      <c r="AK140" s="535">
        <v>261.60000000000002</v>
      </c>
      <c r="AL140" s="535">
        <v>261.60000000000002</v>
      </c>
      <c r="AM140" s="535">
        <v>261.60000000000002</v>
      </c>
      <c r="AN140" s="535">
        <v>261.60000000000002</v>
      </c>
      <c r="AO140" s="535">
        <v>261.60000000000002</v>
      </c>
      <c r="AP140" s="535">
        <v>261.60000000000002</v>
      </c>
      <c r="AQ140" s="535">
        <v>270.60000000000002</v>
      </c>
      <c r="AR140" s="535">
        <v>270.60000000000002</v>
      </c>
      <c r="AS140" s="535">
        <v>270.60000000000002</v>
      </c>
      <c r="AT140" s="535">
        <v>270.60000000000002</v>
      </c>
      <c r="AU140" s="535">
        <v>270.60000000000002</v>
      </c>
      <c r="AV140" s="535">
        <v>266.10000000000002</v>
      </c>
      <c r="AW140" s="535">
        <v>266.10000000000002</v>
      </c>
      <c r="AX140" s="535">
        <v>268.7</v>
      </c>
      <c r="AY140" s="535">
        <v>268.7</v>
      </c>
      <c r="AZ140" s="535">
        <v>269.5</v>
      </c>
      <c r="BA140" s="535">
        <v>268.7</v>
      </c>
      <c r="BB140" s="535">
        <v>272.60000000000002</v>
      </c>
      <c r="BC140" s="535">
        <v>272.60000000000002</v>
      </c>
      <c r="BD140" s="535">
        <v>272.60000000000002</v>
      </c>
      <c r="BE140" s="535">
        <v>272.60000000000002</v>
      </c>
      <c r="BF140" s="535">
        <v>269.2</v>
      </c>
      <c r="BG140" s="535">
        <v>269.2</v>
      </c>
      <c r="BH140" s="535">
        <v>269.2</v>
      </c>
      <c r="BI140" s="535">
        <v>269.2</v>
      </c>
      <c r="BJ140" s="535">
        <v>269.2</v>
      </c>
      <c r="BK140" s="535">
        <v>269.2</v>
      </c>
    </row>
    <row r="141" spans="1:63">
      <c r="A141" s="531" t="s">
        <v>3512</v>
      </c>
      <c r="B141" s="531" t="s">
        <v>2352</v>
      </c>
      <c r="C141" s="532">
        <v>2.1691799999999999</v>
      </c>
      <c r="D141" s="535">
        <v>170.3</v>
      </c>
      <c r="E141" s="535">
        <v>175.5</v>
      </c>
      <c r="F141" s="535">
        <v>191</v>
      </c>
      <c r="G141" s="535">
        <v>191</v>
      </c>
      <c r="H141" s="535">
        <v>191</v>
      </c>
      <c r="I141" s="535">
        <v>191</v>
      </c>
      <c r="J141" s="535">
        <v>191</v>
      </c>
      <c r="K141" s="535">
        <v>192.3</v>
      </c>
      <c r="L141" s="535">
        <v>197.3</v>
      </c>
      <c r="M141" s="535">
        <v>196.4</v>
      </c>
      <c r="N141" s="535">
        <v>197.5</v>
      </c>
      <c r="O141" s="535">
        <v>197.9</v>
      </c>
      <c r="P141" s="535">
        <v>197.9</v>
      </c>
      <c r="Q141" s="535">
        <v>203.2</v>
      </c>
      <c r="R141" s="535">
        <v>208.5</v>
      </c>
      <c r="S141" s="535">
        <v>208.5</v>
      </c>
      <c r="T141" s="535">
        <v>208.5</v>
      </c>
      <c r="U141" s="535">
        <v>208.5</v>
      </c>
      <c r="V141" s="535">
        <v>208.5</v>
      </c>
      <c r="W141" s="535">
        <v>214.5</v>
      </c>
      <c r="X141" s="535">
        <v>214.5</v>
      </c>
      <c r="Y141" s="535">
        <v>221.3</v>
      </c>
      <c r="Z141" s="535">
        <v>221.7</v>
      </c>
      <c r="AA141" s="535">
        <v>221.7</v>
      </c>
      <c r="AB141" s="535">
        <v>221.9</v>
      </c>
      <c r="AC141" s="535">
        <v>221.9</v>
      </c>
      <c r="AD141" s="535">
        <v>221.9</v>
      </c>
      <c r="AE141" s="535">
        <v>216.3</v>
      </c>
      <c r="AF141" s="535">
        <v>216.3</v>
      </c>
      <c r="AG141" s="535">
        <v>216.3</v>
      </c>
      <c r="AH141" s="535">
        <v>222.2</v>
      </c>
      <c r="AI141" s="535">
        <v>222.2</v>
      </c>
      <c r="AJ141" s="535">
        <v>222.2</v>
      </c>
      <c r="AK141" s="535">
        <v>220.5</v>
      </c>
      <c r="AL141" s="535">
        <v>220.5</v>
      </c>
      <c r="AM141" s="535">
        <v>220.5</v>
      </c>
      <c r="AN141" s="535">
        <v>220.5</v>
      </c>
      <c r="AO141" s="535">
        <v>220.5</v>
      </c>
      <c r="AP141" s="535">
        <v>220.5</v>
      </c>
      <c r="AQ141" s="535">
        <v>222.9</v>
      </c>
      <c r="AR141" s="535">
        <v>222.9</v>
      </c>
      <c r="AS141" s="535">
        <v>222.9</v>
      </c>
      <c r="AT141" s="535">
        <v>222.9</v>
      </c>
      <c r="AU141" s="535">
        <v>222.9</v>
      </c>
      <c r="AV141" s="535">
        <v>232.1</v>
      </c>
      <c r="AW141" s="535">
        <v>232.1</v>
      </c>
      <c r="AX141" s="535">
        <v>230.9</v>
      </c>
      <c r="AY141" s="535">
        <v>230.9</v>
      </c>
      <c r="AZ141" s="535">
        <v>231.1</v>
      </c>
      <c r="BA141" s="535">
        <v>230.9</v>
      </c>
      <c r="BB141" s="535">
        <v>231.9</v>
      </c>
      <c r="BC141" s="535">
        <v>231.9</v>
      </c>
      <c r="BD141" s="535">
        <v>231.9</v>
      </c>
      <c r="BE141" s="535">
        <v>231.9</v>
      </c>
      <c r="BF141" s="535">
        <v>234</v>
      </c>
      <c r="BG141" s="535">
        <v>234</v>
      </c>
      <c r="BH141" s="535">
        <v>234</v>
      </c>
      <c r="BI141" s="535">
        <v>234</v>
      </c>
      <c r="BJ141" s="535">
        <v>234</v>
      </c>
      <c r="BK141" s="535">
        <v>234</v>
      </c>
    </row>
    <row r="142" spans="1:63">
      <c r="A142" s="531" t="s">
        <v>3513</v>
      </c>
      <c r="B142" s="531" t="s">
        <v>2354</v>
      </c>
      <c r="C142" s="532">
        <v>0.13178999999999999</v>
      </c>
      <c r="D142" s="535">
        <v>168.6</v>
      </c>
      <c r="E142" s="535">
        <v>181.3</v>
      </c>
      <c r="F142" s="535">
        <v>219.2</v>
      </c>
      <c r="G142" s="535">
        <v>219.2</v>
      </c>
      <c r="H142" s="535">
        <v>219.2</v>
      </c>
      <c r="I142" s="535">
        <v>219.2</v>
      </c>
      <c r="J142" s="535">
        <v>219.2</v>
      </c>
      <c r="K142" s="535">
        <v>220.3</v>
      </c>
      <c r="L142" s="535">
        <v>224.3</v>
      </c>
      <c r="M142" s="535">
        <v>223.6</v>
      </c>
      <c r="N142" s="535">
        <v>224.4</v>
      </c>
      <c r="O142" s="535">
        <v>224.7</v>
      </c>
      <c r="P142" s="535">
        <v>224.7</v>
      </c>
      <c r="Q142" s="535">
        <v>230.2</v>
      </c>
      <c r="R142" s="535">
        <v>235.7</v>
      </c>
      <c r="S142" s="535">
        <v>235.7</v>
      </c>
      <c r="T142" s="535">
        <v>235.7</v>
      </c>
      <c r="U142" s="535">
        <v>235.7</v>
      </c>
      <c r="V142" s="535">
        <v>235.7</v>
      </c>
      <c r="W142" s="535">
        <v>237.3</v>
      </c>
      <c r="X142" s="535">
        <v>237.3</v>
      </c>
      <c r="Y142" s="535">
        <v>241.8</v>
      </c>
      <c r="Z142" s="535">
        <v>241.8</v>
      </c>
      <c r="AA142" s="535">
        <v>241.8</v>
      </c>
      <c r="AB142" s="535">
        <v>247.7</v>
      </c>
      <c r="AC142" s="535">
        <v>247.7</v>
      </c>
      <c r="AD142" s="535">
        <v>247.7</v>
      </c>
      <c r="AE142" s="535">
        <v>240.1</v>
      </c>
      <c r="AF142" s="535">
        <v>240.1</v>
      </c>
      <c r="AG142" s="535">
        <v>240.1</v>
      </c>
      <c r="AH142" s="535">
        <v>241.4</v>
      </c>
      <c r="AI142" s="535">
        <v>241.4</v>
      </c>
      <c r="AJ142" s="535">
        <v>241.4</v>
      </c>
      <c r="AK142" s="535">
        <v>240.8</v>
      </c>
      <c r="AL142" s="535">
        <v>240.8</v>
      </c>
      <c r="AM142" s="535">
        <v>240.8</v>
      </c>
      <c r="AN142" s="535">
        <v>240.8</v>
      </c>
      <c r="AO142" s="535">
        <v>240.8</v>
      </c>
      <c r="AP142" s="535">
        <v>240.8</v>
      </c>
      <c r="AQ142" s="535">
        <v>244.3</v>
      </c>
      <c r="AR142" s="535">
        <v>244.3</v>
      </c>
      <c r="AS142" s="535">
        <v>244.3</v>
      </c>
      <c r="AT142" s="535">
        <v>244.3</v>
      </c>
      <c r="AU142" s="535">
        <v>244.3</v>
      </c>
      <c r="AV142" s="535">
        <v>251.5</v>
      </c>
      <c r="AW142" s="535">
        <v>251.5</v>
      </c>
      <c r="AX142" s="535">
        <v>246.4</v>
      </c>
      <c r="AY142" s="535">
        <v>246.4</v>
      </c>
      <c r="AZ142" s="535">
        <v>246.1</v>
      </c>
      <c r="BA142" s="535">
        <v>246.4</v>
      </c>
      <c r="BB142" s="535">
        <v>244.8</v>
      </c>
      <c r="BC142" s="535">
        <v>244.8</v>
      </c>
      <c r="BD142" s="535">
        <v>244.8</v>
      </c>
      <c r="BE142" s="535">
        <v>244.8</v>
      </c>
      <c r="BF142" s="535">
        <v>242</v>
      </c>
      <c r="BG142" s="535">
        <v>242</v>
      </c>
      <c r="BH142" s="535">
        <v>242</v>
      </c>
      <c r="BI142" s="535">
        <v>242</v>
      </c>
      <c r="BJ142" s="535">
        <v>242</v>
      </c>
      <c r="BK142" s="535">
        <v>242</v>
      </c>
    </row>
    <row r="143" spans="1:63">
      <c r="A143" s="531" t="s">
        <v>3514</v>
      </c>
      <c r="B143" s="531" t="s">
        <v>867</v>
      </c>
      <c r="C143" s="532">
        <v>63.748510000000003</v>
      </c>
      <c r="D143" s="535">
        <v>137.80000000000001</v>
      </c>
      <c r="E143" s="535">
        <v>137.80000000000001</v>
      </c>
      <c r="F143" s="535">
        <v>138.6</v>
      </c>
      <c r="G143" s="535">
        <v>139</v>
      </c>
      <c r="H143" s="535">
        <v>138.9</v>
      </c>
      <c r="I143" s="535">
        <v>139.19999999999999</v>
      </c>
      <c r="J143" s="535">
        <v>140.1</v>
      </c>
      <c r="K143" s="535">
        <v>140.69999999999999</v>
      </c>
      <c r="L143" s="535">
        <v>141.6</v>
      </c>
      <c r="M143" s="535">
        <v>142.19999999999999</v>
      </c>
      <c r="N143" s="535">
        <v>142.69999999999999</v>
      </c>
      <c r="O143" s="535">
        <v>143.9</v>
      </c>
      <c r="P143" s="535">
        <v>144</v>
      </c>
      <c r="Q143" s="535">
        <v>143.6</v>
      </c>
      <c r="R143" s="535">
        <v>144.19999999999999</v>
      </c>
      <c r="S143" s="535">
        <v>144.19999999999999</v>
      </c>
      <c r="T143" s="535">
        <v>144.1</v>
      </c>
      <c r="U143" s="535">
        <v>144</v>
      </c>
      <c r="V143" s="535">
        <v>144.9</v>
      </c>
      <c r="W143" s="535">
        <v>144.6</v>
      </c>
      <c r="X143" s="535">
        <v>144.30000000000001</v>
      </c>
      <c r="Y143" s="535">
        <v>144.4</v>
      </c>
      <c r="Z143" s="535">
        <v>144.4</v>
      </c>
      <c r="AA143" s="535">
        <v>144.19999999999999</v>
      </c>
      <c r="AB143" s="535">
        <v>144.19999999999999</v>
      </c>
      <c r="AC143" s="535">
        <v>143.9</v>
      </c>
      <c r="AD143" s="535">
        <v>144.1</v>
      </c>
      <c r="AE143" s="535">
        <v>144.9</v>
      </c>
      <c r="AF143" s="535">
        <v>145.5</v>
      </c>
      <c r="AG143" s="535">
        <v>146.80000000000001</v>
      </c>
      <c r="AH143" s="535">
        <v>147.1</v>
      </c>
      <c r="AI143" s="535">
        <v>148.5</v>
      </c>
      <c r="AJ143" s="535">
        <v>148.6</v>
      </c>
      <c r="AK143" s="535">
        <v>148.4</v>
      </c>
      <c r="AL143" s="535">
        <v>148.5</v>
      </c>
      <c r="AM143" s="535">
        <v>148.6</v>
      </c>
      <c r="AN143" s="535">
        <v>149.19999999999999</v>
      </c>
      <c r="AO143" s="535">
        <v>150.30000000000001</v>
      </c>
      <c r="AP143" s="535">
        <v>151</v>
      </c>
      <c r="AQ143" s="535">
        <v>152.6</v>
      </c>
      <c r="AR143" s="535">
        <v>154.30000000000001</v>
      </c>
      <c r="AS143" s="535">
        <v>153.80000000000001</v>
      </c>
      <c r="AT143" s="535">
        <v>154.1</v>
      </c>
      <c r="AU143" s="535">
        <v>155.1</v>
      </c>
      <c r="AV143" s="535">
        <v>156.1</v>
      </c>
      <c r="AW143" s="535">
        <v>156.30000000000001</v>
      </c>
      <c r="AX143" s="535">
        <v>157.19999999999999</v>
      </c>
      <c r="AY143" s="535">
        <v>157.6</v>
      </c>
      <c r="AZ143" s="535">
        <v>159</v>
      </c>
      <c r="BA143" s="535">
        <v>160.6</v>
      </c>
      <c r="BB143" s="535">
        <v>161</v>
      </c>
      <c r="BC143" s="535">
        <v>161.6</v>
      </c>
      <c r="BD143" s="535">
        <v>162</v>
      </c>
      <c r="BE143" s="535">
        <v>164.5</v>
      </c>
      <c r="BF143" s="535">
        <v>165.9</v>
      </c>
      <c r="BG143" s="535">
        <v>166.8</v>
      </c>
      <c r="BH143" s="535">
        <v>167.7</v>
      </c>
      <c r="BI143" s="535">
        <v>167.4</v>
      </c>
      <c r="BJ143" s="535">
        <v>167.3</v>
      </c>
      <c r="BK143" s="535">
        <v>167.3</v>
      </c>
    </row>
    <row r="144" spans="1:63">
      <c r="A144" s="531" t="s">
        <v>3515</v>
      </c>
      <c r="B144" s="531" t="s">
        <v>869</v>
      </c>
      <c r="C144" s="532">
        <v>11.53781</v>
      </c>
      <c r="D144" s="535">
        <v>151.19999999999999</v>
      </c>
      <c r="E144" s="535">
        <v>149.6</v>
      </c>
      <c r="F144" s="535">
        <v>149.69999999999999</v>
      </c>
      <c r="G144" s="535">
        <v>149.80000000000001</v>
      </c>
      <c r="H144" s="535">
        <v>146.4</v>
      </c>
      <c r="I144" s="535">
        <v>144.80000000000001</v>
      </c>
      <c r="J144" s="535">
        <v>146.30000000000001</v>
      </c>
      <c r="K144" s="535">
        <v>146.5</v>
      </c>
      <c r="L144" s="535">
        <v>146.30000000000001</v>
      </c>
      <c r="M144" s="535">
        <v>145.6</v>
      </c>
      <c r="N144" s="535">
        <v>145.30000000000001</v>
      </c>
      <c r="O144" s="535">
        <v>145.1</v>
      </c>
      <c r="P144" s="535">
        <v>144.5</v>
      </c>
      <c r="Q144" s="535">
        <v>143.1</v>
      </c>
      <c r="R144" s="535">
        <v>144.30000000000001</v>
      </c>
      <c r="S144" s="535">
        <v>144.1</v>
      </c>
      <c r="T144" s="535">
        <v>143.5</v>
      </c>
      <c r="U144" s="535">
        <v>144</v>
      </c>
      <c r="V144" s="535">
        <v>146.5</v>
      </c>
      <c r="W144" s="535">
        <v>146.1</v>
      </c>
      <c r="X144" s="535">
        <v>145.80000000000001</v>
      </c>
      <c r="Y144" s="535">
        <v>145.9</v>
      </c>
      <c r="Z144" s="535">
        <v>145.69999999999999</v>
      </c>
      <c r="AA144" s="535">
        <v>145.4</v>
      </c>
      <c r="AB144" s="535">
        <v>145.80000000000001</v>
      </c>
      <c r="AC144" s="535">
        <v>146.69999999999999</v>
      </c>
      <c r="AD144" s="535">
        <v>145.19999999999999</v>
      </c>
      <c r="AE144" s="535">
        <v>147.9</v>
      </c>
      <c r="AF144" s="535">
        <v>149.1</v>
      </c>
      <c r="AG144" s="535">
        <v>152.6</v>
      </c>
      <c r="AH144" s="535">
        <v>153.4</v>
      </c>
      <c r="AI144" s="535">
        <v>155.9</v>
      </c>
      <c r="AJ144" s="535">
        <v>155.5</v>
      </c>
      <c r="AK144" s="535">
        <v>153.30000000000001</v>
      </c>
      <c r="AL144" s="535">
        <v>152.9</v>
      </c>
      <c r="AM144" s="535">
        <v>151.80000000000001</v>
      </c>
      <c r="AN144" s="535">
        <v>153.1</v>
      </c>
      <c r="AO144" s="535">
        <v>154.80000000000001</v>
      </c>
      <c r="AP144" s="535">
        <v>156.1</v>
      </c>
      <c r="AQ144" s="535">
        <v>161.9</v>
      </c>
      <c r="AR144" s="535">
        <v>166.1</v>
      </c>
      <c r="AS144" s="535">
        <v>165.9</v>
      </c>
      <c r="AT144" s="535">
        <v>166.8</v>
      </c>
      <c r="AU144" s="535">
        <v>165.7</v>
      </c>
      <c r="AV144" s="535">
        <v>166.9</v>
      </c>
      <c r="AW144" s="535">
        <v>167.9</v>
      </c>
      <c r="AX144" s="535">
        <v>165.1</v>
      </c>
      <c r="AY144" s="535">
        <v>165.4</v>
      </c>
      <c r="AZ144" s="535">
        <v>166.8</v>
      </c>
      <c r="BA144" s="535">
        <v>170.3</v>
      </c>
      <c r="BB144" s="535">
        <v>171.2</v>
      </c>
      <c r="BC144" s="535">
        <v>172.7</v>
      </c>
      <c r="BD144" s="535">
        <v>174.2</v>
      </c>
      <c r="BE144" s="535">
        <v>173.1</v>
      </c>
      <c r="BF144" s="535">
        <v>174.9</v>
      </c>
      <c r="BG144" s="535">
        <v>175.4</v>
      </c>
      <c r="BH144" s="535">
        <v>179</v>
      </c>
      <c r="BI144" s="535">
        <v>176.3</v>
      </c>
      <c r="BJ144" s="535">
        <v>173.9</v>
      </c>
      <c r="BK144" s="535">
        <v>173.8</v>
      </c>
    </row>
    <row r="145" spans="1:63">
      <c r="A145" s="531" t="s">
        <v>3516</v>
      </c>
      <c r="B145" s="531" t="s">
        <v>871</v>
      </c>
      <c r="C145" s="532">
        <v>0.68696000000000002</v>
      </c>
      <c r="D145" s="535">
        <v>184</v>
      </c>
      <c r="E145" s="535">
        <v>183.4</v>
      </c>
      <c r="F145" s="535">
        <v>182.1</v>
      </c>
      <c r="G145" s="535">
        <v>180.5</v>
      </c>
      <c r="H145" s="535">
        <v>179.8</v>
      </c>
      <c r="I145" s="535">
        <v>179.9</v>
      </c>
      <c r="J145" s="535">
        <v>179.9</v>
      </c>
      <c r="K145" s="535">
        <v>179.5</v>
      </c>
      <c r="L145" s="535">
        <v>179.8</v>
      </c>
      <c r="M145" s="535">
        <v>180.6</v>
      </c>
      <c r="N145" s="535">
        <v>179.9</v>
      </c>
      <c r="O145" s="535">
        <v>184.3</v>
      </c>
      <c r="P145" s="535">
        <v>186.6</v>
      </c>
      <c r="Q145" s="535">
        <v>186.1</v>
      </c>
      <c r="R145" s="535">
        <v>186.4</v>
      </c>
      <c r="S145" s="535">
        <v>186.3</v>
      </c>
      <c r="T145" s="535">
        <v>186.7</v>
      </c>
      <c r="U145" s="535">
        <v>186.9</v>
      </c>
      <c r="V145" s="535">
        <v>187.2</v>
      </c>
      <c r="W145" s="535">
        <v>187.7</v>
      </c>
      <c r="X145" s="535">
        <v>189.1</v>
      </c>
      <c r="Y145" s="535">
        <v>189.9</v>
      </c>
      <c r="Z145" s="535">
        <v>188.8</v>
      </c>
      <c r="AA145" s="535">
        <v>187.8</v>
      </c>
      <c r="AB145" s="535">
        <v>185.1</v>
      </c>
      <c r="AC145" s="535">
        <v>184.9</v>
      </c>
      <c r="AD145" s="535">
        <v>184.6</v>
      </c>
      <c r="AE145" s="535">
        <v>183.8</v>
      </c>
      <c r="AF145" s="535">
        <v>184.2</v>
      </c>
      <c r="AG145" s="535">
        <v>185.7</v>
      </c>
      <c r="AH145" s="535">
        <v>184.2</v>
      </c>
      <c r="AI145" s="535">
        <v>181.4</v>
      </c>
      <c r="AJ145" s="535">
        <v>182.1</v>
      </c>
      <c r="AK145" s="535">
        <v>180.6</v>
      </c>
      <c r="AL145" s="535">
        <v>180.5</v>
      </c>
      <c r="AM145" s="535">
        <v>180.3</v>
      </c>
      <c r="AN145" s="535">
        <v>179.6</v>
      </c>
      <c r="AO145" s="535">
        <v>179.4</v>
      </c>
      <c r="AP145" s="535">
        <v>183.6</v>
      </c>
      <c r="AQ145" s="535">
        <v>188.6</v>
      </c>
      <c r="AR145" s="535">
        <v>190.1</v>
      </c>
      <c r="AS145" s="535">
        <v>190.7</v>
      </c>
      <c r="AT145" s="535">
        <v>190.4</v>
      </c>
      <c r="AU145" s="535">
        <v>193.7</v>
      </c>
      <c r="AV145" s="535">
        <v>200.6</v>
      </c>
      <c r="AW145" s="535">
        <v>200.6</v>
      </c>
      <c r="AX145" s="535">
        <v>198.9</v>
      </c>
      <c r="AY145" s="535">
        <v>198.9</v>
      </c>
      <c r="AZ145" s="535">
        <v>198.7</v>
      </c>
      <c r="BA145" s="535">
        <v>198.3</v>
      </c>
      <c r="BB145" s="535">
        <v>206.2</v>
      </c>
      <c r="BC145" s="535">
        <v>208</v>
      </c>
      <c r="BD145" s="535">
        <v>208</v>
      </c>
      <c r="BE145" s="535">
        <v>206.4</v>
      </c>
      <c r="BF145" s="535">
        <v>207.5</v>
      </c>
      <c r="BG145" s="535">
        <v>209.1</v>
      </c>
      <c r="BH145" s="535">
        <v>206.6</v>
      </c>
      <c r="BI145" s="535">
        <v>205.9</v>
      </c>
      <c r="BJ145" s="535">
        <v>204.9</v>
      </c>
      <c r="BK145" s="535">
        <v>204.8</v>
      </c>
    </row>
    <row r="146" spans="1:63">
      <c r="A146" s="531" t="s">
        <v>926</v>
      </c>
      <c r="B146" s="531" t="s">
        <v>873</v>
      </c>
      <c r="C146" s="532">
        <v>0.17938000000000001</v>
      </c>
      <c r="D146" s="535">
        <v>169.9</v>
      </c>
      <c r="E146" s="535">
        <v>169.1</v>
      </c>
      <c r="F146" s="535">
        <v>166.2</v>
      </c>
      <c r="G146" s="535">
        <v>165.5</v>
      </c>
      <c r="H146" s="535">
        <v>165.5</v>
      </c>
      <c r="I146" s="535">
        <v>165.5</v>
      </c>
      <c r="J146" s="535">
        <v>168</v>
      </c>
      <c r="K146" s="535">
        <v>168.4</v>
      </c>
      <c r="L146" s="535">
        <v>168.3</v>
      </c>
      <c r="M146" s="535">
        <v>168.4</v>
      </c>
      <c r="N146" s="535">
        <v>168</v>
      </c>
      <c r="O146" s="535">
        <v>167.1</v>
      </c>
      <c r="P146" s="535">
        <v>169.4</v>
      </c>
      <c r="Q146" s="535">
        <v>168.2</v>
      </c>
      <c r="R146" s="535">
        <v>172.4</v>
      </c>
      <c r="S146" s="535">
        <v>175.5</v>
      </c>
      <c r="T146" s="535">
        <v>176</v>
      </c>
      <c r="U146" s="535">
        <v>175.1</v>
      </c>
      <c r="V146" s="535">
        <v>175.3</v>
      </c>
      <c r="W146" s="535">
        <v>175.5</v>
      </c>
      <c r="X146" s="535">
        <v>175.5</v>
      </c>
      <c r="Y146" s="535">
        <v>175.5</v>
      </c>
      <c r="Z146" s="535">
        <v>175</v>
      </c>
      <c r="AA146" s="535">
        <v>173.5</v>
      </c>
      <c r="AB146" s="535">
        <v>173.5</v>
      </c>
      <c r="AC146" s="535">
        <v>173.5</v>
      </c>
      <c r="AD146" s="535">
        <v>173.5</v>
      </c>
      <c r="AE146" s="535">
        <v>173.5</v>
      </c>
      <c r="AF146" s="535">
        <v>173.8</v>
      </c>
      <c r="AG146" s="535">
        <v>173.7</v>
      </c>
      <c r="AH146" s="535">
        <v>175.7</v>
      </c>
      <c r="AI146" s="535">
        <v>176.3</v>
      </c>
      <c r="AJ146" s="535">
        <v>176.7</v>
      </c>
      <c r="AK146" s="535">
        <v>175.6</v>
      </c>
      <c r="AL146" s="535">
        <v>175.6</v>
      </c>
      <c r="AM146" s="535">
        <v>176.1</v>
      </c>
      <c r="AN146" s="535">
        <v>176.2</v>
      </c>
      <c r="AO146" s="535">
        <v>176.2</v>
      </c>
      <c r="AP146" s="535">
        <v>176.2</v>
      </c>
      <c r="AQ146" s="535">
        <v>177.2</v>
      </c>
      <c r="AR146" s="535">
        <v>180.3</v>
      </c>
      <c r="AS146" s="535">
        <v>180</v>
      </c>
      <c r="AT146" s="535">
        <v>178.5</v>
      </c>
      <c r="AU146" s="535">
        <v>179.2</v>
      </c>
      <c r="AV146" s="535">
        <v>179.6</v>
      </c>
      <c r="AW146" s="535">
        <v>180.1</v>
      </c>
      <c r="AX146" s="535">
        <v>181.6</v>
      </c>
      <c r="AY146" s="535">
        <v>181.6</v>
      </c>
      <c r="AZ146" s="535">
        <v>178.3</v>
      </c>
      <c r="BA146" s="535">
        <v>184.4</v>
      </c>
      <c r="BB146" s="535">
        <v>187.7</v>
      </c>
      <c r="BC146" s="535">
        <v>186.1</v>
      </c>
      <c r="BD146" s="535">
        <v>186.1</v>
      </c>
      <c r="BE146" s="535">
        <v>189</v>
      </c>
      <c r="BF146" s="535">
        <v>191</v>
      </c>
      <c r="BG146" s="535">
        <v>192.8</v>
      </c>
      <c r="BH146" s="535">
        <v>190.2</v>
      </c>
      <c r="BI146" s="535">
        <v>190.3</v>
      </c>
      <c r="BJ146" s="535">
        <v>190.4</v>
      </c>
      <c r="BK146" s="535">
        <v>190.8</v>
      </c>
    </row>
    <row r="147" spans="1:63">
      <c r="A147" s="531" t="s">
        <v>924</v>
      </c>
      <c r="B147" s="531" t="s">
        <v>875</v>
      </c>
      <c r="C147" s="532">
        <v>0.20893999999999999</v>
      </c>
      <c r="D147" s="535">
        <v>172.7</v>
      </c>
      <c r="E147" s="535">
        <v>172.8</v>
      </c>
      <c r="F147" s="535">
        <v>169.3</v>
      </c>
      <c r="G147" s="535">
        <v>163.9</v>
      </c>
      <c r="H147" s="535">
        <v>163.5</v>
      </c>
      <c r="I147" s="535">
        <v>163.6</v>
      </c>
      <c r="J147" s="535">
        <v>161.69999999999999</v>
      </c>
      <c r="K147" s="535">
        <v>159.9</v>
      </c>
      <c r="L147" s="535">
        <v>158.5</v>
      </c>
      <c r="M147" s="535">
        <v>158.69999999999999</v>
      </c>
      <c r="N147" s="535">
        <v>160.30000000000001</v>
      </c>
      <c r="O147" s="535">
        <v>160.30000000000001</v>
      </c>
      <c r="P147" s="535">
        <v>157.5</v>
      </c>
      <c r="Q147" s="535">
        <v>155.6</v>
      </c>
      <c r="R147" s="535">
        <v>153</v>
      </c>
      <c r="S147" s="535">
        <v>149.80000000000001</v>
      </c>
      <c r="T147" s="535">
        <v>149</v>
      </c>
      <c r="U147" s="535">
        <v>150</v>
      </c>
      <c r="V147" s="535">
        <v>150.1</v>
      </c>
      <c r="W147" s="535">
        <v>151.80000000000001</v>
      </c>
      <c r="X147" s="535">
        <v>157.1</v>
      </c>
      <c r="Y147" s="535">
        <v>160</v>
      </c>
      <c r="Z147" s="535">
        <v>156.9</v>
      </c>
      <c r="AA147" s="535">
        <v>157.1</v>
      </c>
      <c r="AB147" s="535">
        <v>156.5</v>
      </c>
      <c r="AC147" s="535">
        <v>156</v>
      </c>
      <c r="AD147" s="535">
        <v>156.69999999999999</v>
      </c>
      <c r="AE147" s="535">
        <v>156</v>
      </c>
      <c r="AF147" s="535">
        <v>157.1</v>
      </c>
      <c r="AG147" s="535">
        <v>161.19999999999999</v>
      </c>
      <c r="AH147" s="535">
        <v>163.5</v>
      </c>
      <c r="AI147" s="535">
        <v>170.1</v>
      </c>
      <c r="AJ147" s="535">
        <v>175.2</v>
      </c>
      <c r="AK147" s="535">
        <v>171.3</v>
      </c>
      <c r="AL147" s="535">
        <v>170.9</v>
      </c>
      <c r="AM147" s="535">
        <v>169.8</v>
      </c>
      <c r="AN147" s="535">
        <v>167.6</v>
      </c>
      <c r="AO147" s="535">
        <v>166.7</v>
      </c>
      <c r="AP147" s="535">
        <v>167</v>
      </c>
      <c r="AQ147" s="535">
        <v>168.6</v>
      </c>
      <c r="AR147" s="535">
        <v>170.6</v>
      </c>
      <c r="AS147" s="535">
        <v>173</v>
      </c>
      <c r="AT147" s="535">
        <v>173.4</v>
      </c>
      <c r="AU147" s="535">
        <v>176</v>
      </c>
      <c r="AV147" s="535">
        <v>177.8</v>
      </c>
      <c r="AW147" s="535">
        <v>181.2</v>
      </c>
      <c r="AX147" s="535">
        <v>174.5</v>
      </c>
      <c r="AY147" s="535">
        <v>174.2</v>
      </c>
      <c r="AZ147" s="535">
        <v>179</v>
      </c>
      <c r="BA147" s="535">
        <v>182.1</v>
      </c>
      <c r="BB147" s="535">
        <v>187.4</v>
      </c>
      <c r="BC147" s="535">
        <v>188.4</v>
      </c>
      <c r="BD147" s="535">
        <v>188.3</v>
      </c>
      <c r="BE147" s="535">
        <v>186.1</v>
      </c>
      <c r="BF147" s="535">
        <v>182.2</v>
      </c>
      <c r="BG147" s="535">
        <v>181.8</v>
      </c>
      <c r="BH147" s="535">
        <v>178.8</v>
      </c>
      <c r="BI147" s="535">
        <v>176.3</v>
      </c>
      <c r="BJ147" s="535">
        <v>173</v>
      </c>
      <c r="BK147" s="535">
        <v>172.4</v>
      </c>
    </row>
    <row r="148" spans="1:63">
      <c r="A148" s="531" t="s">
        <v>3517</v>
      </c>
      <c r="B148" s="531" t="s">
        <v>877</v>
      </c>
      <c r="C148" s="532">
        <v>0.14815</v>
      </c>
      <c r="D148" s="535">
        <v>206.1</v>
      </c>
      <c r="E148" s="535">
        <v>206.1</v>
      </c>
      <c r="F148" s="535">
        <v>206.1</v>
      </c>
      <c r="G148" s="535">
        <v>208.2</v>
      </c>
      <c r="H148" s="535">
        <v>208.2</v>
      </c>
      <c r="I148" s="535">
        <v>208.2</v>
      </c>
      <c r="J148" s="535">
        <v>208.2</v>
      </c>
      <c r="K148" s="535">
        <v>208.2</v>
      </c>
      <c r="L148" s="535">
        <v>208.2</v>
      </c>
      <c r="M148" s="535">
        <v>208.2</v>
      </c>
      <c r="N148" s="535">
        <v>208.2</v>
      </c>
      <c r="O148" s="535">
        <v>229.3</v>
      </c>
      <c r="P148" s="535">
        <v>243.3</v>
      </c>
      <c r="Q148" s="535">
        <v>243.3</v>
      </c>
      <c r="R148" s="535">
        <v>243.3</v>
      </c>
      <c r="S148" s="535">
        <v>243.3</v>
      </c>
      <c r="T148" s="535">
        <v>243.3</v>
      </c>
      <c r="U148" s="535">
        <v>243.3</v>
      </c>
      <c r="V148" s="535">
        <v>243.3</v>
      </c>
      <c r="W148" s="535">
        <v>243.3</v>
      </c>
      <c r="X148" s="535">
        <v>243.3</v>
      </c>
      <c r="Y148" s="535">
        <v>243.3</v>
      </c>
      <c r="Z148" s="535">
        <v>243.3</v>
      </c>
      <c r="AA148" s="535">
        <v>243.3</v>
      </c>
      <c r="AB148" s="535">
        <v>243.3</v>
      </c>
      <c r="AC148" s="535">
        <v>243.3</v>
      </c>
      <c r="AD148" s="535">
        <v>243.8</v>
      </c>
      <c r="AE148" s="535">
        <v>244.1</v>
      </c>
      <c r="AF148" s="535">
        <v>244.1</v>
      </c>
      <c r="AG148" s="535">
        <v>244.1</v>
      </c>
      <c r="AH148" s="535">
        <v>230.3</v>
      </c>
      <c r="AI148" s="535">
        <v>225.7</v>
      </c>
      <c r="AJ148" s="535">
        <v>225.7</v>
      </c>
      <c r="AK148" s="535">
        <v>225.7</v>
      </c>
      <c r="AL148" s="535">
        <v>225.7</v>
      </c>
      <c r="AM148" s="535">
        <v>225.7</v>
      </c>
      <c r="AN148" s="535">
        <v>225.7</v>
      </c>
      <c r="AO148" s="535">
        <v>225.7</v>
      </c>
      <c r="AP148" s="535">
        <v>225.9</v>
      </c>
      <c r="AQ148" s="535">
        <v>227</v>
      </c>
      <c r="AR148" s="535">
        <v>227</v>
      </c>
      <c r="AS148" s="535">
        <v>227</v>
      </c>
      <c r="AT148" s="535">
        <v>227</v>
      </c>
      <c r="AU148" s="535">
        <v>228.4</v>
      </c>
      <c r="AV148" s="535">
        <v>228.4</v>
      </c>
      <c r="AW148" s="535">
        <v>228.4</v>
      </c>
      <c r="AX148" s="535">
        <v>228.4</v>
      </c>
      <c r="AY148" s="535">
        <v>228.4</v>
      </c>
      <c r="AZ148" s="535">
        <v>228.4</v>
      </c>
      <c r="BA148" s="535">
        <v>228.4</v>
      </c>
      <c r="BB148" s="535">
        <v>229.8</v>
      </c>
      <c r="BC148" s="535">
        <v>230.3</v>
      </c>
      <c r="BD148" s="535">
        <v>230.3</v>
      </c>
      <c r="BE148" s="535">
        <v>230.3</v>
      </c>
      <c r="BF148" s="535">
        <v>234.5</v>
      </c>
      <c r="BG148" s="535">
        <v>236.1</v>
      </c>
      <c r="BH148" s="535">
        <v>236.1</v>
      </c>
      <c r="BI148" s="535">
        <v>236.1</v>
      </c>
      <c r="BJ148" s="535">
        <v>236.1</v>
      </c>
      <c r="BK148" s="535">
        <v>236.1</v>
      </c>
    </row>
    <row r="149" spans="1:63">
      <c r="A149" s="531" t="s">
        <v>3518</v>
      </c>
      <c r="B149" s="531" t="s">
        <v>879</v>
      </c>
      <c r="C149" s="532">
        <v>0.15048</v>
      </c>
      <c r="D149" s="535">
        <v>194.6</v>
      </c>
      <c r="E149" s="535">
        <v>193.1</v>
      </c>
      <c r="F149" s="535">
        <v>195</v>
      </c>
      <c r="G149" s="535">
        <v>194</v>
      </c>
      <c r="H149" s="535">
        <v>191.7</v>
      </c>
      <c r="I149" s="535">
        <v>191.7</v>
      </c>
      <c r="J149" s="535">
        <v>191.7</v>
      </c>
      <c r="K149" s="535">
        <v>191.7</v>
      </c>
      <c r="L149" s="535">
        <v>195.1</v>
      </c>
      <c r="M149" s="535">
        <v>198.4</v>
      </c>
      <c r="N149" s="535">
        <v>193.3</v>
      </c>
      <c r="O149" s="535">
        <v>193.8</v>
      </c>
      <c r="P149" s="535">
        <v>191.7</v>
      </c>
      <c r="Q149" s="535">
        <v>193.5</v>
      </c>
      <c r="R149" s="535">
        <v>193.5</v>
      </c>
      <c r="S149" s="535">
        <v>193.5</v>
      </c>
      <c r="T149" s="535">
        <v>196</v>
      </c>
      <c r="U149" s="535">
        <v>196.9</v>
      </c>
      <c r="V149" s="535">
        <v>197.8</v>
      </c>
      <c r="W149" s="535">
        <v>197.4</v>
      </c>
      <c r="X149" s="535">
        <v>196.3</v>
      </c>
      <c r="Y149" s="535">
        <v>196.1</v>
      </c>
      <c r="Z149" s="535">
        <v>196.1</v>
      </c>
      <c r="AA149" s="535">
        <v>193</v>
      </c>
      <c r="AB149" s="535">
        <v>181.1</v>
      </c>
      <c r="AC149" s="535">
        <v>180.9</v>
      </c>
      <c r="AD149" s="535">
        <v>178.3</v>
      </c>
      <c r="AE149" s="535">
        <v>175.3</v>
      </c>
      <c r="AF149" s="535">
        <v>175.3</v>
      </c>
      <c r="AG149" s="535">
        <v>176.7</v>
      </c>
      <c r="AH149" s="535">
        <v>177.6</v>
      </c>
      <c r="AI149" s="535">
        <v>159.69999999999999</v>
      </c>
      <c r="AJ149" s="535">
        <v>155.19999999999999</v>
      </c>
      <c r="AK149" s="535">
        <v>155.19999999999999</v>
      </c>
      <c r="AL149" s="535">
        <v>155.19999999999999</v>
      </c>
      <c r="AM149" s="535">
        <v>155.19999999999999</v>
      </c>
      <c r="AN149" s="535">
        <v>155.19999999999999</v>
      </c>
      <c r="AO149" s="535">
        <v>155.19999999999999</v>
      </c>
      <c r="AP149" s="535">
        <v>173.7</v>
      </c>
      <c r="AQ149" s="535">
        <v>192.4</v>
      </c>
      <c r="AR149" s="535">
        <v>192.4</v>
      </c>
      <c r="AS149" s="535">
        <v>192.4</v>
      </c>
      <c r="AT149" s="535">
        <v>192.4</v>
      </c>
      <c r="AU149" s="535">
        <v>201.6</v>
      </c>
      <c r="AV149" s="535">
        <v>230</v>
      </c>
      <c r="AW149" s="535">
        <v>224.5</v>
      </c>
      <c r="AX149" s="535">
        <v>224.5</v>
      </c>
      <c r="AY149" s="535">
        <v>224.5</v>
      </c>
      <c r="AZ149" s="535">
        <v>221.2</v>
      </c>
      <c r="BA149" s="535">
        <v>207.8</v>
      </c>
      <c r="BB149" s="535">
        <v>231.5</v>
      </c>
      <c r="BC149" s="535">
        <v>239.4</v>
      </c>
      <c r="BD149" s="535">
        <v>239.4</v>
      </c>
      <c r="BE149" s="535">
        <v>231.8</v>
      </c>
      <c r="BF149" s="535">
        <v>235.9</v>
      </c>
      <c r="BG149" s="535">
        <v>239.9</v>
      </c>
      <c r="BH149" s="535">
        <v>235.7</v>
      </c>
      <c r="BI149" s="535">
        <v>235.7</v>
      </c>
      <c r="BJ149" s="535">
        <v>235.7</v>
      </c>
      <c r="BK149" s="535">
        <v>235.7</v>
      </c>
    </row>
    <row r="150" spans="1:63">
      <c r="A150" s="531" t="s">
        <v>3519</v>
      </c>
      <c r="B150" s="531" t="s">
        <v>881</v>
      </c>
      <c r="C150" s="532">
        <v>4.6510000000000003E-2</v>
      </c>
      <c r="D150" s="535">
        <v>153.30000000000001</v>
      </c>
      <c r="E150" s="535">
        <v>153.30000000000001</v>
      </c>
      <c r="F150" s="535">
        <v>153.30000000000001</v>
      </c>
      <c r="G150" s="535">
        <v>153.30000000000001</v>
      </c>
      <c r="H150" s="535">
        <v>153.30000000000001</v>
      </c>
      <c r="I150" s="535">
        <v>153.30000000000001</v>
      </c>
      <c r="J150" s="535">
        <v>153.69999999999999</v>
      </c>
      <c r="K150" s="535">
        <v>153.80000000000001</v>
      </c>
      <c r="L150" s="535">
        <v>153.80000000000001</v>
      </c>
      <c r="M150" s="535">
        <v>153.80000000000001</v>
      </c>
      <c r="N150" s="535">
        <v>153.80000000000001</v>
      </c>
      <c r="O150" s="535">
        <v>153.80000000000001</v>
      </c>
      <c r="P150" s="535">
        <v>153.80000000000001</v>
      </c>
      <c r="Q150" s="535">
        <v>153.80000000000001</v>
      </c>
      <c r="R150" s="535">
        <v>153.80000000000001</v>
      </c>
      <c r="S150" s="535">
        <v>153.80000000000001</v>
      </c>
      <c r="T150" s="535">
        <v>153.80000000000001</v>
      </c>
      <c r="U150" s="535">
        <v>153.80000000000001</v>
      </c>
      <c r="V150" s="535">
        <v>153.80000000000001</v>
      </c>
      <c r="W150" s="535">
        <v>153.80000000000001</v>
      </c>
      <c r="X150" s="535">
        <v>153.80000000000001</v>
      </c>
      <c r="Y150" s="535">
        <v>153.80000000000001</v>
      </c>
      <c r="Z150" s="535">
        <v>153.80000000000001</v>
      </c>
      <c r="AA150" s="535">
        <v>153.80000000000001</v>
      </c>
      <c r="AB150" s="535">
        <v>153.80000000000001</v>
      </c>
      <c r="AC150" s="535">
        <v>153.80000000000001</v>
      </c>
      <c r="AD150" s="535">
        <v>153.80000000000001</v>
      </c>
      <c r="AE150" s="535">
        <v>207.4</v>
      </c>
      <c r="AF150" s="535">
        <v>225.2</v>
      </c>
      <c r="AG150" s="535">
        <v>225.2</v>
      </c>
      <c r="AH150" s="535">
        <v>225.2</v>
      </c>
      <c r="AI150" s="535">
        <v>225.2</v>
      </c>
      <c r="AJ150" s="535">
        <v>225.2</v>
      </c>
      <c r="AK150" s="535">
        <v>225.2</v>
      </c>
      <c r="AL150" s="535">
        <v>225.2</v>
      </c>
      <c r="AM150" s="535">
        <v>225.2</v>
      </c>
      <c r="AN150" s="535">
        <v>225.2</v>
      </c>
      <c r="AO150" s="535">
        <v>225.2</v>
      </c>
      <c r="AP150" s="535">
        <v>225.2</v>
      </c>
      <c r="AQ150" s="535">
        <v>225.2</v>
      </c>
      <c r="AR150" s="535">
        <v>251.6</v>
      </c>
      <c r="AS150" s="535">
        <v>258.2</v>
      </c>
      <c r="AT150" s="535">
        <v>258.2</v>
      </c>
      <c r="AU150" s="535">
        <v>258.2</v>
      </c>
      <c r="AV150" s="535">
        <v>258.2</v>
      </c>
      <c r="AW150" s="535">
        <v>258.2</v>
      </c>
      <c r="AX150" s="535">
        <v>258.2</v>
      </c>
      <c r="AY150" s="535">
        <v>258.2</v>
      </c>
      <c r="AZ150" s="535">
        <v>258.2</v>
      </c>
      <c r="BA150" s="535">
        <v>258.2</v>
      </c>
      <c r="BB150" s="535">
        <v>258.2</v>
      </c>
      <c r="BC150" s="535">
        <v>258.2</v>
      </c>
      <c r="BD150" s="535">
        <v>258.2</v>
      </c>
      <c r="BE150" s="535">
        <v>258.2</v>
      </c>
      <c r="BF150" s="535">
        <v>268.7</v>
      </c>
      <c r="BG150" s="535">
        <v>272</v>
      </c>
      <c r="BH150" s="535">
        <v>272</v>
      </c>
      <c r="BI150" s="535">
        <v>272</v>
      </c>
      <c r="BJ150" s="535">
        <v>272</v>
      </c>
      <c r="BK150" s="535">
        <v>272</v>
      </c>
    </row>
    <row r="151" spans="1:63">
      <c r="A151" s="531" t="s">
        <v>3520</v>
      </c>
      <c r="B151" s="531" t="s">
        <v>883</v>
      </c>
      <c r="C151" s="532">
        <v>4.6510000000000003E-2</v>
      </c>
      <c r="D151" s="535">
        <v>153.30000000000001</v>
      </c>
      <c r="E151" s="535">
        <v>153.30000000000001</v>
      </c>
      <c r="F151" s="535">
        <v>153.30000000000001</v>
      </c>
      <c r="G151" s="535">
        <v>153.30000000000001</v>
      </c>
      <c r="H151" s="535">
        <v>153.30000000000001</v>
      </c>
      <c r="I151" s="535">
        <v>153.30000000000001</v>
      </c>
      <c r="J151" s="535">
        <v>153.69999999999999</v>
      </c>
      <c r="K151" s="535">
        <v>153.80000000000001</v>
      </c>
      <c r="L151" s="535">
        <v>153.80000000000001</v>
      </c>
      <c r="M151" s="535">
        <v>153.80000000000001</v>
      </c>
      <c r="N151" s="535">
        <v>153.80000000000001</v>
      </c>
      <c r="O151" s="535">
        <v>153.80000000000001</v>
      </c>
      <c r="P151" s="535">
        <v>153.80000000000001</v>
      </c>
      <c r="Q151" s="535">
        <v>153.80000000000001</v>
      </c>
      <c r="R151" s="535">
        <v>153.80000000000001</v>
      </c>
      <c r="S151" s="535">
        <v>153.80000000000001</v>
      </c>
      <c r="T151" s="535">
        <v>153.80000000000001</v>
      </c>
      <c r="U151" s="535">
        <v>153.80000000000001</v>
      </c>
      <c r="V151" s="535">
        <v>153.80000000000001</v>
      </c>
      <c r="W151" s="535">
        <v>153.80000000000001</v>
      </c>
      <c r="X151" s="535">
        <v>153.80000000000001</v>
      </c>
      <c r="Y151" s="535">
        <v>153.80000000000001</v>
      </c>
      <c r="Z151" s="535">
        <v>153.80000000000001</v>
      </c>
      <c r="AA151" s="535">
        <v>153.80000000000001</v>
      </c>
      <c r="AB151" s="535">
        <v>153.80000000000001</v>
      </c>
      <c r="AC151" s="535">
        <v>153.80000000000001</v>
      </c>
      <c r="AD151" s="535">
        <v>153.80000000000001</v>
      </c>
      <c r="AE151" s="535">
        <v>207.4</v>
      </c>
      <c r="AF151" s="535">
        <v>225.2</v>
      </c>
      <c r="AG151" s="535">
        <v>225.2</v>
      </c>
      <c r="AH151" s="535">
        <v>225.2</v>
      </c>
      <c r="AI151" s="535">
        <v>225.2</v>
      </c>
      <c r="AJ151" s="535">
        <v>225.2</v>
      </c>
      <c r="AK151" s="535">
        <v>225.2</v>
      </c>
      <c r="AL151" s="535">
        <v>225.2</v>
      </c>
      <c r="AM151" s="535">
        <v>225.2</v>
      </c>
      <c r="AN151" s="535">
        <v>225.2</v>
      </c>
      <c r="AO151" s="535">
        <v>225.2</v>
      </c>
      <c r="AP151" s="535">
        <v>225.2</v>
      </c>
      <c r="AQ151" s="535">
        <v>225.2</v>
      </c>
      <c r="AR151" s="535">
        <v>251.6</v>
      </c>
      <c r="AS151" s="535">
        <v>258.2</v>
      </c>
      <c r="AT151" s="535">
        <v>258.2</v>
      </c>
      <c r="AU151" s="535">
        <v>258.2</v>
      </c>
      <c r="AV151" s="535">
        <v>258.2</v>
      </c>
      <c r="AW151" s="535">
        <v>258.2</v>
      </c>
      <c r="AX151" s="535">
        <v>258.2</v>
      </c>
      <c r="AY151" s="535">
        <v>258.2</v>
      </c>
      <c r="AZ151" s="535">
        <v>258.2</v>
      </c>
      <c r="BA151" s="535">
        <v>258.2</v>
      </c>
      <c r="BB151" s="535">
        <v>258.2</v>
      </c>
      <c r="BC151" s="535">
        <v>258.2</v>
      </c>
      <c r="BD151" s="535">
        <v>258.2</v>
      </c>
      <c r="BE151" s="535">
        <v>258.2</v>
      </c>
      <c r="BF151" s="535">
        <v>268.7</v>
      </c>
      <c r="BG151" s="535">
        <v>272</v>
      </c>
      <c r="BH151" s="535">
        <v>272</v>
      </c>
      <c r="BI151" s="535">
        <v>272</v>
      </c>
      <c r="BJ151" s="535">
        <v>272</v>
      </c>
      <c r="BK151" s="535">
        <v>272</v>
      </c>
    </row>
    <row r="152" spans="1:63">
      <c r="A152" s="531" t="s">
        <v>3521</v>
      </c>
      <c r="B152" s="531" t="s">
        <v>887</v>
      </c>
      <c r="C152" s="532">
        <v>1.0334300000000001</v>
      </c>
      <c r="D152" s="535">
        <v>163.6</v>
      </c>
      <c r="E152" s="535">
        <v>161.1</v>
      </c>
      <c r="F152" s="535">
        <v>159.80000000000001</v>
      </c>
      <c r="G152" s="535">
        <v>156.69999999999999</v>
      </c>
      <c r="H152" s="535">
        <v>151.6</v>
      </c>
      <c r="I152" s="535">
        <v>152.19999999999999</v>
      </c>
      <c r="J152" s="535">
        <v>153.69999999999999</v>
      </c>
      <c r="K152" s="535">
        <v>152</v>
      </c>
      <c r="L152" s="535">
        <v>149.19999999999999</v>
      </c>
      <c r="M152" s="535">
        <v>150.9</v>
      </c>
      <c r="N152" s="535">
        <v>152.19999999999999</v>
      </c>
      <c r="O152" s="535">
        <v>153.5</v>
      </c>
      <c r="P152" s="535">
        <v>153.9</v>
      </c>
      <c r="Q152" s="535">
        <v>152.80000000000001</v>
      </c>
      <c r="R152" s="535">
        <v>152.80000000000001</v>
      </c>
      <c r="S152" s="535">
        <v>150.6</v>
      </c>
      <c r="T152" s="535">
        <v>143.1</v>
      </c>
      <c r="U152" s="535">
        <v>142.6</v>
      </c>
      <c r="V152" s="535">
        <v>144.80000000000001</v>
      </c>
      <c r="W152" s="535">
        <v>146</v>
      </c>
      <c r="X152" s="535">
        <v>150.5</v>
      </c>
      <c r="Y152" s="535">
        <v>154.1</v>
      </c>
      <c r="Z152" s="535">
        <v>153.4</v>
      </c>
      <c r="AA152" s="535">
        <v>152.80000000000001</v>
      </c>
      <c r="AB152" s="535">
        <v>154</v>
      </c>
      <c r="AC152" s="535">
        <v>154.9</v>
      </c>
      <c r="AD152" s="535">
        <v>153.19999999999999</v>
      </c>
      <c r="AE152" s="535">
        <v>149.69999999999999</v>
      </c>
      <c r="AF152" s="535">
        <v>148.9</v>
      </c>
      <c r="AG152" s="535">
        <v>153.6</v>
      </c>
      <c r="AH152" s="535">
        <v>155.69999999999999</v>
      </c>
      <c r="AI152" s="535">
        <v>160.1</v>
      </c>
      <c r="AJ152" s="535">
        <v>161.4</v>
      </c>
      <c r="AK152" s="535">
        <v>162.30000000000001</v>
      </c>
      <c r="AL152" s="535">
        <v>162.9</v>
      </c>
      <c r="AM152" s="535">
        <v>163.6</v>
      </c>
      <c r="AN152" s="535">
        <v>169.6</v>
      </c>
      <c r="AO152" s="535">
        <v>170.9</v>
      </c>
      <c r="AP152" s="535">
        <v>167.5</v>
      </c>
      <c r="AQ152" s="535">
        <v>165.3</v>
      </c>
      <c r="AR152" s="535">
        <v>165.2</v>
      </c>
      <c r="AS152" s="535">
        <v>167.4</v>
      </c>
      <c r="AT152" s="535">
        <v>170.7</v>
      </c>
      <c r="AU152" s="535">
        <v>170.1</v>
      </c>
      <c r="AV152" s="535">
        <v>172.2</v>
      </c>
      <c r="AW152" s="535">
        <v>177.6</v>
      </c>
      <c r="AX152" s="535">
        <v>181.6</v>
      </c>
      <c r="AY152" s="535">
        <v>185.4</v>
      </c>
      <c r="AZ152" s="535">
        <v>187.6</v>
      </c>
      <c r="BA152" s="535">
        <v>187.4</v>
      </c>
      <c r="BB152" s="535">
        <v>180.3</v>
      </c>
      <c r="BC152" s="535">
        <v>175.3</v>
      </c>
      <c r="BD152" s="535">
        <v>171.5</v>
      </c>
      <c r="BE152" s="535">
        <v>170</v>
      </c>
      <c r="BF152" s="535">
        <v>173.5</v>
      </c>
      <c r="BG152" s="535">
        <v>174.1</v>
      </c>
      <c r="BH152" s="535">
        <v>180.8</v>
      </c>
      <c r="BI152" s="535">
        <v>180.1</v>
      </c>
      <c r="BJ152" s="535">
        <v>180.9</v>
      </c>
      <c r="BK152" s="535">
        <v>180.9</v>
      </c>
    </row>
    <row r="153" spans="1:63">
      <c r="A153" s="531" t="s">
        <v>934</v>
      </c>
      <c r="B153" s="531" t="s">
        <v>889</v>
      </c>
      <c r="C153" s="532">
        <v>0.56537999999999999</v>
      </c>
      <c r="D153" s="535">
        <v>161.9</v>
      </c>
      <c r="E153" s="535">
        <v>160.30000000000001</v>
      </c>
      <c r="F153" s="535">
        <v>161.30000000000001</v>
      </c>
      <c r="G153" s="535">
        <v>156.69999999999999</v>
      </c>
      <c r="H153" s="535">
        <v>150</v>
      </c>
      <c r="I153" s="535">
        <v>152</v>
      </c>
      <c r="J153" s="535">
        <v>156.69999999999999</v>
      </c>
      <c r="K153" s="535">
        <v>154.69999999999999</v>
      </c>
      <c r="L153" s="535">
        <v>150.6</v>
      </c>
      <c r="M153" s="535">
        <v>151.19999999999999</v>
      </c>
      <c r="N153" s="535">
        <v>150.6</v>
      </c>
      <c r="O153" s="535">
        <v>152.6</v>
      </c>
      <c r="P153" s="535">
        <v>150.9</v>
      </c>
      <c r="Q153" s="535">
        <v>150.69999999999999</v>
      </c>
      <c r="R153" s="535">
        <v>151</v>
      </c>
      <c r="S153" s="535">
        <v>149.1</v>
      </c>
      <c r="T153" s="535">
        <v>140.6</v>
      </c>
      <c r="U153" s="535">
        <v>142.4</v>
      </c>
      <c r="V153" s="535">
        <v>147.69999999999999</v>
      </c>
      <c r="W153" s="535">
        <v>148.30000000000001</v>
      </c>
      <c r="X153" s="535">
        <v>150.19999999999999</v>
      </c>
      <c r="Y153" s="535">
        <v>150.80000000000001</v>
      </c>
      <c r="Z153" s="535">
        <v>149.6</v>
      </c>
      <c r="AA153" s="535">
        <v>149.69999999999999</v>
      </c>
      <c r="AB153" s="535">
        <v>150.1</v>
      </c>
      <c r="AC153" s="535">
        <v>150.9</v>
      </c>
      <c r="AD153" s="535">
        <v>150.6</v>
      </c>
      <c r="AE153" s="535">
        <v>147.1</v>
      </c>
      <c r="AF153" s="535">
        <v>145.19999999999999</v>
      </c>
      <c r="AG153" s="535">
        <v>152.9</v>
      </c>
      <c r="AH153" s="535">
        <v>156.30000000000001</v>
      </c>
      <c r="AI153" s="535">
        <v>160.5</v>
      </c>
      <c r="AJ153" s="535">
        <v>157.9</v>
      </c>
      <c r="AK153" s="535">
        <v>158.5</v>
      </c>
      <c r="AL153" s="535">
        <v>158.6</v>
      </c>
      <c r="AM153" s="535">
        <v>157</v>
      </c>
      <c r="AN153" s="535">
        <v>163.80000000000001</v>
      </c>
      <c r="AO153" s="535">
        <v>170.7</v>
      </c>
      <c r="AP153" s="535">
        <v>167.6</v>
      </c>
      <c r="AQ153" s="535">
        <v>160.5</v>
      </c>
      <c r="AR153" s="535">
        <v>160.6</v>
      </c>
      <c r="AS153" s="535">
        <v>165.6</v>
      </c>
      <c r="AT153" s="535">
        <v>172.2</v>
      </c>
      <c r="AU153" s="535">
        <v>171.3</v>
      </c>
      <c r="AV153" s="535">
        <v>171.9</v>
      </c>
      <c r="AW153" s="535">
        <v>174.2</v>
      </c>
      <c r="AX153" s="535">
        <v>178</v>
      </c>
      <c r="AY153" s="535">
        <v>181.9</v>
      </c>
      <c r="AZ153" s="535">
        <v>184.3</v>
      </c>
      <c r="BA153" s="535">
        <v>185.8</v>
      </c>
      <c r="BB153" s="535">
        <v>178.5</v>
      </c>
      <c r="BC153" s="535">
        <v>172.8</v>
      </c>
      <c r="BD153" s="535">
        <v>166.9</v>
      </c>
      <c r="BE153" s="535">
        <v>166.5</v>
      </c>
      <c r="BF153" s="535">
        <v>169.7</v>
      </c>
      <c r="BG153" s="535">
        <v>170.9</v>
      </c>
      <c r="BH153" s="535">
        <v>178.3</v>
      </c>
      <c r="BI153" s="535">
        <v>177.3</v>
      </c>
      <c r="BJ153" s="535">
        <v>176.6</v>
      </c>
      <c r="BK153" s="535">
        <v>175.9</v>
      </c>
    </row>
    <row r="154" spans="1:63">
      <c r="A154" s="531" t="s">
        <v>3522</v>
      </c>
      <c r="B154" s="531" t="s">
        <v>891</v>
      </c>
      <c r="C154" s="532">
        <v>0.11361</v>
      </c>
      <c r="D154" s="535">
        <v>162</v>
      </c>
      <c r="E154" s="535">
        <v>159.5</v>
      </c>
      <c r="F154" s="535">
        <v>161.1</v>
      </c>
      <c r="G154" s="535">
        <v>157.4</v>
      </c>
      <c r="H154" s="535">
        <v>150.30000000000001</v>
      </c>
      <c r="I154" s="535">
        <v>148.19999999999999</v>
      </c>
      <c r="J154" s="535">
        <v>153.5</v>
      </c>
      <c r="K154" s="535">
        <v>153.5</v>
      </c>
      <c r="L154" s="535">
        <v>149.80000000000001</v>
      </c>
      <c r="M154" s="535">
        <v>153.69999999999999</v>
      </c>
      <c r="N154" s="535">
        <v>151.9</v>
      </c>
      <c r="O154" s="535">
        <v>151.5</v>
      </c>
      <c r="P154" s="535">
        <v>149.5</v>
      </c>
      <c r="Q154" s="535">
        <v>149</v>
      </c>
      <c r="R154" s="535">
        <v>151.6</v>
      </c>
      <c r="S154" s="535">
        <v>150.80000000000001</v>
      </c>
      <c r="T154" s="535">
        <v>141.5</v>
      </c>
      <c r="U154" s="535">
        <v>144.30000000000001</v>
      </c>
      <c r="V154" s="535">
        <v>149</v>
      </c>
      <c r="W154" s="535">
        <v>149.5</v>
      </c>
      <c r="X154" s="535">
        <v>152.19999999999999</v>
      </c>
      <c r="Y154" s="535">
        <v>155.69999999999999</v>
      </c>
      <c r="Z154" s="535">
        <v>155.69999999999999</v>
      </c>
      <c r="AA154" s="535">
        <v>152.1</v>
      </c>
      <c r="AB154" s="535">
        <v>151.30000000000001</v>
      </c>
      <c r="AC154" s="535">
        <v>152.5</v>
      </c>
      <c r="AD154" s="535">
        <v>155.1</v>
      </c>
      <c r="AE154" s="535">
        <v>148.69999999999999</v>
      </c>
      <c r="AF154" s="535">
        <v>145.69999999999999</v>
      </c>
      <c r="AG154" s="535">
        <v>154.6</v>
      </c>
      <c r="AH154" s="535">
        <v>158.6</v>
      </c>
      <c r="AI154" s="535">
        <v>160.5</v>
      </c>
      <c r="AJ154" s="535">
        <v>169.8</v>
      </c>
      <c r="AK154" s="535">
        <v>171.7</v>
      </c>
      <c r="AL154" s="535">
        <v>161.5</v>
      </c>
      <c r="AM154" s="535">
        <v>159.19999999999999</v>
      </c>
      <c r="AN154" s="535">
        <v>165.3</v>
      </c>
      <c r="AO154" s="535">
        <v>174.9</v>
      </c>
      <c r="AP154" s="535">
        <v>175.4</v>
      </c>
      <c r="AQ154" s="535">
        <v>165.9</v>
      </c>
      <c r="AR154" s="535">
        <v>161.30000000000001</v>
      </c>
      <c r="AS154" s="535">
        <v>165</v>
      </c>
      <c r="AT154" s="535">
        <v>169.8</v>
      </c>
      <c r="AU154" s="535">
        <v>171.6</v>
      </c>
      <c r="AV154" s="535">
        <v>175.7</v>
      </c>
      <c r="AW154" s="535">
        <v>183.5</v>
      </c>
      <c r="AX154" s="535">
        <v>184.1</v>
      </c>
      <c r="AY154" s="535">
        <v>184.6</v>
      </c>
      <c r="AZ154" s="535">
        <v>187.8</v>
      </c>
      <c r="BA154" s="535">
        <v>189</v>
      </c>
      <c r="BB154" s="535">
        <v>178.2</v>
      </c>
      <c r="BC154" s="535">
        <v>172.2</v>
      </c>
      <c r="BD154" s="535">
        <v>164.3</v>
      </c>
      <c r="BE154" s="535">
        <v>163.69999999999999</v>
      </c>
      <c r="BF154" s="535">
        <v>168</v>
      </c>
      <c r="BG154" s="535">
        <v>169.3</v>
      </c>
      <c r="BH154" s="535">
        <v>179.8</v>
      </c>
      <c r="BI154" s="535">
        <v>180.8</v>
      </c>
      <c r="BJ154" s="535">
        <v>180.5</v>
      </c>
      <c r="BK154" s="535">
        <v>177.6</v>
      </c>
    </row>
    <row r="155" spans="1:63">
      <c r="A155" s="531" t="s">
        <v>3523</v>
      </c>
      <c r="B155" s="531" t="s">
        <v>893</v>
      </c>
      <c r="C155" s="532">
        <v>0.20629</v>
      </c>
      <c r="D155" s="535">
        <v>163.5</v>
      </c>
      <c r="E155" s="535">
        <v>162</v>
      </c>
      <c r="F155" s="535">
        <v>160.1</v>
      </c>
      <c r="G155" s="535">
        <v>160.5</v>
      </c>
      <c r="H155" s="535">
        <v>156.1</v>
      </c>
      <c r="I155" s="535">
        <v>158.30000000000001</v>
      </c>
      <c r="J155" s="535">
        <v>156</v>
      </c>
      <c r="K155" s="535">
        <v>153.4</v>
      </c>
      <c r="L155" s="535">
        <v>150.80000000000001</v>
      </c>
      <c r="M155" s="535">
        <v>149.4</v>
      </c>
      <c r="N155" s="535">
        <v>152.19999999999999</v>
      </c>
      <c r="O155" s="535">
        <v>152.30000000000001</v>
      </c>
      <c r="P155" s="535">
        <v>157.6</v>
      </c>
      <c r="Q155" s="535">
        <v>158.9</v>
      </c>
      <c r="R155" s="535">
        <v>159</v>
      </c>
      <c r="S155" s="535">
        <v>154.19999999999999</v>
      </c>
      <c r="T155" s="535">
        <v>149</v>
      </c>
      <c r="U155" s="535">
        <v>150.9</v>
      </c>
      <c r="V155" s="535">
        <v>151.1</v>
      </c>
      <c r="W155" s="535">
        <v>151.80000000000001</v>
      </c>
      <c r="X155" s="535">
        <v>154.9</v>
      </c>
      <c r="Y155" s="535">
        <v>155.4</v>
      </c>
      <c r="Z155" s="535">
        <v>153.4</v>
      </c>
      <c r="AA155" s="535">
        <v>154.1</v>
      </c>
      <c r="AB155" s="535">
        <v>158.80000000000001</v>
      </c>
      <c r="AC155" s="535">
        <v>164.8</v>
      </c>
      <c r="AD155" s="535">
        <v>164.4</v>
      </c>
      <c r="AE155" s="535">
        <v>158.80000000000001</v>
      </c>
      <c r="AF155" s="535">
        <v>157.6</v>
      </c>
      <c r="AG155" s="535">
        <v>163.4</v>
      </c>
      <c r="AH155" s="535">
        <v>163.5</v>
      </c>
      <c r="AI155" s="535">
        <v>164.1</v>
      </c>
      <c r="AJ155" s="535">
        <v>165.7</v>
      </c>
      <c r="AK155" s="535">
        <v>164.4</v>
      </c>
      <c r="AL155" s="535">
        <v>163.4</v>
      </c>
      <c r="AM155" s="535">
        <v>168.3</v>
      </c>
      <c r="AN155" s="535">
        <v>175.2</v>
      </c>
      <c r="AO155" s="535">
        <v>176.7</v>
      </c>
      <c r="AP155" s="535">
        <v>174.6</v>
      </c>
      <c r="AQ155" s="535">
        <v>185.3</v>
      </c>
      <c r="AR155" s="535">
        <v>183.5</v>
      </c>
      <c r="AS155" s="535">
        <v>185.6</v>
      </c>
      <c r="AT155" s="535">
        <v>188.8</v>
      </c>
      <c r="AU155" s="535">
        <v>183.2</v>
      </c>
      <c r="AV155" s="535">
        <v>183.5</v>
      </c>
      <c r="AW155" s="535">
        <v>186.8</v>
      </c>
      <c r="AX155" s="535">
        <v>189.3</v>
      </c>
      <c r="AY155" s="535">
        <v>193.8</v>
      </c>
      <c r="AZ155" s="535">
        <v>197.7</v>
      </c>
      <c r="BA155" s="535">
        <v>198.5</v>
      </c>
      <c r="BB155" s="535">
        <v>192.3</v>
      </c>
      <c r="BC155" s="535">
        <v>187.2</v>
      </c>
      <c r="BD155" s="535">
        <v>182.6</v>
      </c>
      <c r="BE155" s="535">
        <v>183.1</v>
      </c>
      <c r="BF155" s="535">
        <v>187.9</v>
      </c>
      <c r="BG155" s="535">
        <v>189.2</v>
      </c>
      <c r="BH155" s="535">
        <v>191.8</v>
      </c>
      <c r="BI155" s="535">
        <v>190.8</v>
      </c>
      <c r="BJ155" s="535">
        <v>191.6</v>
      </c>
      <c r="BK155" s="535">
        <v>192.7</v>
      </c>
    </row>
    <row r="156" spans="1:63">
      <c r="A156" s="531" t="s">
        <v>3524</v>
      </c>
      <c r="B156" s="531" t="s">
        <v>895</v>
      </c>
      <c r="C156" s="532">
        <v>0.14815</v>
      </c>
      <c r="D156" s="535">
        <v>171.2</v>
      </c>
      <c r="E156" s="535">
        <v>163.80000000000001</v>
      </c>
      <c r="F156" s="535">
        <v>152.6</v>
      </c>
      <c r="G156" s="535">
        <v>150.80000000000001</v>
      </c>
      <c r="H156" s="535">
        <v>152</v>
      </c>
      <c r="I156" s="535">
        <v>147.5</v>
      </c>
      <c r="J156" s="535">
        <v>139.5</v>
      </c>
      <c r="K156" s="535">
        <v>138.4</v>
      </c>
      <c r="L156" s="535">
        <v>141.19999999999999</v>
      </c>
      <c r="M156" s="535">
        <v>149.80000000000001</v>
      </c>
      <c r="N156" s="535">
        <v>158.1</v>
      </c>
      <c r="O156" s="535">
        <v>160.19999999999999</v>
      </c>
      <c r="P156" s="535">
        <v>163.9</v>
      </c>
      <c r="Q156" s="535">
        <v>155</v>
      </c>
      <c r="R156" s="535">
        <v>151.9</v>
      </c>
      <c r="S156" s="535">
        <v>151.1</v>
      </c>
      <c r="T156" s="535">
        <v>145.80000000000001</v>
      </c>
      <c r="U156" s="535">
        <v>130.5</v>
      </c>
      <c r="V156" s="535">
        <v>121.3</v>
      </c>
      <c r="W156" s="535">
        <v>126.8</v>
      </c>
      <c r="X156" s="535">
        <v>144.4</v>
      </c>
      <c r="Y156" s="535">
        <v>163.30000000000001</v>
      </c>
      <c r="Z156" s="535">
        <v>166.4</v>
      </c>
      <c r="AA156" s="535">
        <v>163.5</v>
      </c>
      <c r="AB156" s="535">
        <v>164.3</v>
      </c>
      <c r="AC156" s="535">
        <v>158.1</v>
      </c>
      <c r="AD156" s="535">
        <v>145.6</v>
      </c>
      <c r="AE156" s="535">
        <v>147.5</v>
      </c>
      <c r="AF156" s="535">
        <v>153.1</v>
      </c>
      <c r="AG156" s="535">
        <v>142.19999999999999</v>
      </c>
      <c r="AH156" s="535">
        <v>140.30000000000001</v>
      </c>
      <c r="AI156" s="535">
        <v>153</v>
      </c>
      <c r="AJ156" s="535">
        <v>162.80000000000001</v>
      </c>
      <c r="AK156" s="535">
        <v>167.3</v>
      </c>
      <c r="AL156" s="535">
        <v>179.7</v>
      </c>
      <c r="AM156" s="535">
        <v>185.8</v>
      </c>
      <c r="AN156" s="535">
        <v>187</v>
      </c>
      <c r="AO156" s="535">
        <v>160.19999999999999</v>
      </c>
      <c r="AP156" s="535">
        <v>151.30000000000001</v>
      </c>
      <c r="AQ156" s="535">
        <v>155.69999999999999</v>
      </c>
      <c r="AR156" s="535">
        <v>159.80000000000001</v>
      </c>
      <c r="AS156" s="535">
        <v>150.9</v>
      </c>
      <c r="AT156" s="535">
        <v>140.9</v>
      </c>
      <c r="AU156" s="535">
        <v>145.9</v>
      </c>
      <c r="AV156" s="535">
        <v>154.6</v>
      </c>
      <c r="AW156" s="535">
        <v>173</v>
      </c>
      <c r="AX156" s="535">
        <v>182.5</v>
      </c>
      <c r="AY156" s="535">
        <v>187.3</v>
      </c>
      <c r="AZ156" s="535">
        <v>185.7</v>
      </c>
      <c r="BA156" s="535">
        <v>176.5</v>
      </c>
      <c r="BB156" s="535">
        <v>172.1</v>
      </c>
      <c r="BC156" s="535">
        <v>171</v>
      </c>
      <c r="BD156" s="535">
        <v>178.8</v>
      </c>
      <c r="BE156" s="535">
        <v>170.2</v>
      </c>
      <c r="BF156" s="535">
        <v>171.8</v>
      </c>
      <c r="BG156" s="535">
        <v>168.9</v>
      </c>
      <c r="BH156" s="535">
        <v>175.6</v>
      </c>
      <c r="BI156" s="535">
        <v>175.6</v>
      </c>
      <c r="BJ156" s="535">
        <v>182.5</v>
      </c>
      <c r="BK156" s="535">
        <v>186.3</v>
      </c>
    </row>
    <row r="157" spans="1:63">
      <c r="A157" s="531" t="s">
        <v>3525</v>
      </c>
      <c r="B157" s="531" t="s">
        <v>897</v>
      </c>
      <c r="C157" s="532">
        <v>0.44147999999999998</v>
      </c>
      <c r="D157" s="535">
        <v>174.9</v>
      </c>
      <c r="E157" s="535">
        <v>175.2</v>
      </c>
      <c r="F157" s="535">
        <v>176.1</v>
      </c>
      <c r="G157" s="535">
        <v>173.4</v>
      </c>
      <c r="H157" s="535">
        <v>170.9</v>
      </c>
      <c r="I157" s="535">
        <v>171.1</v>
      </c>
      <c r="J157" s="535">
        <v>171.3</v>
      </c>
      <c r="K157" s="535">
        <v>171.3</v>
      </c>
      <c r="L157" s="535">
        <v>173.7</v>
      </c>
      <c r="M157" s="535">
        <v>172.8</v>
      </c>
      <c r="N157" s="535">
        <v>170.7</v>
      </c>
      <c r="O157" s="535">
        <v>170.9</v>
      </c>
      <c r="P157" s="535">
        <v>170.9</v>
      </c>
      <c r="Q157" s="535">
        <v>170.9</v>
      </c>
      <c r="R157" s="535">
        <v>169.7</v>
      </c>
      <c r="S157" s="535">
        <v>169.7</v>
      </c>
      <c r="T157" s="535">
        <v>169.3</v>
      </c>
      <c r="U157" s="535">
        <v>170.5</v>
      </c>
      <c r="V157" s="535">
        <v>172.1</v>
      </c>
      <c r="W157" s="535">
        <v>172.1</v>
      </c>
      <c r="X157" s="535">
        <v>172.1</v>
      </c>
      <c r="Y157" s="535">
        <v>172.1</v>
      </c>
      <c r="Z157" s="535">
        <v>172.1</v>
      </c>
      <c r="AA157" s="535">
        <v>177</v>
      </c>
      <c r="AB157" s="535">
        <v>180.8</v>
      </c>
      <c r="AC157" s="535">
        <v>181</v>
      </c>
      <c r="AD157" s="535">
        <v>181</v>
      </c>
      <c r="AE157" s="535">
        <v>181</v>
      </c>
      <c r="AF157" s="535">
        <v>181</v>
      </c>
      <c r="AG157" s="535">
        <v>181</v>
      </c>
      <c r="AH157" s="535">
        <v>181.3</v>
      </c>
      <c r="AI157" s="535">
        <v>180.2</v>
      </c>
      <c r="AJ157" s="535">
        <v>180.2</v>
      </c>
      <c r="AK157" s="535">
        <v>180.2</v>
      </c>
      <c r="AL157" s="535">
        <v>180.2</v>
      </c>
      <c r="AM157" s="535">
        <v>183.3</v>
      </c>
      <c r="AN157" s="535">
        <v>186.8</v>
      </c>
      <c r="AO157" s="535">
        <v>187.7</v>
      </c>
      <c r="AP157" s="535">
        <v>173.9</v>
      </c>
      <c r="AQ157" s="535">
        <v>169.6</v>
      </c>
      <c r="AR157" s="535">
        <v>169.6</v>
      </c>
      <c r="AS157" s="535">
        <v>169.1</v>
      </c>
      <c r="AT157" s="535">
        <v>168.7</v>
      </c>
      <c r="AU157" s="535">
        <v>168.7</v>
      </c>
      <c r="AV157" s="535">
        <v>168.7</v>
      </c>
      <c r="AW157" s="535">
        <v>168.7</v>
      </c>
      <c r="AX157" s="535">
        <v>168.7</v>
      </c>
      <c r="AY157" s="535">
        <v>168.7</v>
      </c>
      <c r="AZ157" s="535">
        <v>169.2</v>
      </c>
      <c r="BA157" s="535">
        <v>170.6</v>
      </c>
      <c r="BB157" s="535">
        <v>171.7</v>
      </c>
      <c r="BC157" s="535">
        <v>171.7</v>
      </c>
      <c r="BD157" s="535">
        <v>171.7</v>
      </c>
      <c r="BE157" s="535">
        <v>171.7</v>
      </c>
      <c r="BF157" s="535">
        <v>174.6</v>
      </c>
      <c r="BG157" s="535">
        <v>176.2</v>
      </c>
      <c r="BH157" s="535">
        <v>176.4</v>
      </c>
      <c r="BI157" s="535">
        <v>176.4</v>
      </c>
      <c r="BJ157" s="535">
        <v>176.4</v>
      </c>
      <c r="BK157" s="535">
        <v>177.2</v>
      </c>
    </row>
    <row r="158" spans="1:63">
      <c r="A158" s="531" t="s">
        <v>2384</v>
      </c>
      <c r="B158" s="531" t="s">
        <v>899</v>
      </c>
      <c r="C158" s="532">
        <v>0.11759</v>
      </c>
      <c r="D158" s="535">
        <v>186.4</v>
      </c>
      <c r="E158" s="535">
        <v>187.7</v>
      </c>
      <c r="F158" s="535">
        <v>187.7</v>
      </c>
      <c r="G158" s="535">
        <v>187.7</v>
      </c>
      <c r="H158" s="535">
        <v>187.7</v>
      </c>
      <c r="I158" s="535">
        <v>188.3</v>
      </c>
      <c r="J158" s="535">
        <v>188.5</v>
      </c>
      <c r="K158" s="535">
        <v>188.5</v>
      </c>
      <c r="L158" s="535">
        <v>188.5</v>
      </c>
      <c r="M158" s="535">
        <v>188.5</v>
      </c>
      <c r="N158" s="535">
        <v>188.5</v>
      </c>
      <c r="O158" s="535">
        <v>188.5</v>
      </c>
      <c r="P158" s="535">
        <v>188.5</v>
      </c>
      <c r="Q158" s="535">
        <v>188.5</v>
      </c>
      <c r="R158" s="535">
        <v>188.5</v>
      </c>
      <c r="S158" s="535">
        <v>188.5</v>
      </c>
      <c r="T158" s="535">
        <v>187.2</v>
      </c>
      <c r="U158" s="535">
        <v>186.4</v>
      </c>
      <c r="V158" s="535">
        <v>185.9</v>
      </c>
      <c r="W158" s="535">
        <v>185.9</v>
      </c>
      <c r="X158" s="535">
        <v>185.9</v>
      </c>
      <c r="Y158" s="535">
        <v>185.9</v>
      </c>
      <c r="Z158" s="535">
        <v>185.9</v>
      </c>
      <c r="AA158" s="535">
        <v>185.9</v>
      </c>
      <c r="AB158" s="535">
        <v>185.9</v>
      </c>
      <c r="AC158" s="535">
        <v>185.9</v>
      </c>
      <c r="AD158" s="535">
        <v>185.9</v>
      </c>
      <c r="AE158" s="535">
        <v>185.9</v>
      </c>
      <c r="AF158" s="535">
        <v>185.9</v>
      </c>
      <c r="AG158" s="535">
        <v>185.9</v>
      </c>
      <c r="AH158" s="535">
        <v>188.1</v>
      </c>
      <c r="AI158" s="535">
        <v>187.7</v>
      </c>
      <c r="AJ158" s="535">
        <v>187.7</v>
      </c>
      <c r="AK158" s="535">
        <v>187.7</v>
      </c>
      <c r="AL158" s="535">
        <v>187.7</v>
      </c>
      <c r="AM158" s="535">
        <v>187.7</v>
      </c>
      <c r="AN158" s="535">
        <v>189.4</v>
      </c>
      <c r="AO158" s="535">
        <v>192.9</v>
      </c>
      <c r="AP158" s="535">
        <v>192.9</v>
      </c>
      <c r="AQ158" s="535">
        <v>192.9</v>
      </c>
      <c r="AR158" s="535">
        <v>192.9</v>
      </c>
      <c r="AS158" s="535">
        <v>192.9</v>
      </c>
      <c r="AT158" s="535">
        <v>192.9</v>
      </c>
      <c r="AU158" s="535">
        <v>192.9</v>
      </c>
      <c r="AV158" s="535">
        <v>192.9</v>
      </c>
      <c r="AW158" s="535">
        <v>192.9</v>
      </c>
      <c r="AX158" s="535">
        <v>192.9</v>
      </c>
      <c r="AY158" s="535">
        <v>192.9</v>
      </c>
      <c r="AZ158" s="535">
        <v>194.7</v>
      </c>
      <c r="BA158" s="535">
        <v>200</v>
      </c>
      <c r="BB158" s="535">
        <v>204.1</v>
      </c>
      <c r="BC158" s="535">
        <v>204.1</v>
      </c>
      <c r="BD158" s="535">
        <v>204.1</v>
      </c>
      <c r="BE158" s="535">
        <v>204.1</v>
      </c>
      <c r="BF158" s="535">
        <v>209.7</v>
      </c>
      <c r="BG158" s="535">
        <v>213.5</v>
      </c>
      <c r="BH158" s="535">
        <v>213.6</v>
      </c>
      <c r="BI158" s="535">
        <v>213.6</v>
      </c>
      <c r="BJ158" s="535">
        <v>213.6</v>
      </c>
      <c r="BK158" s="535">
        <v>220.3</v>
      </c>
    </row>
    <row r="159" spans="1:63">
      <c r="A159" s="531" t="s">
        <v>3526</v>
      </c>
      <c r="B159" s="531" t="s">
        <v>901</v>
      </c>
      <c r="C159" s="532">
        <v>0.28070000000000001</v>
      </c>
      <c r="D159" s="535">
        <v>171.4</v>
      </c>
      <c r="E159" s="535">
        <v>171.4</v>
      </c>
      <c r="F159" s="535">
        <v>170.9</v>
      </c>
      <c r="G159" s="535">
        <v>165.6</v>
      </c>
      <c r="H159" s="535">
        <v>161.80000000000001</v>
      </c>
      <c r="I159" s="535">
        <v>161.69999999999999</v>
      </c>
      <c r="J159" s="535">
        <v>162</v>
      </c>
      <c r="K159" s="535">
        <v>162</v>
      </c>
      <c r="L159" s="535">
        <v>165.8</v>
      </c>
      <c r="M159" s="535">
        <v>164.4</v>
      </c>
      <c r="N159" s="535">
        <v>161.1</v>
      </c>
      <c r="O159" s="535">
        <v>161.1</v>
      </c>
      <c r="P159" s="535">
        <v>161.1</v>
      </c>
      <c r="Q159" s="535">
        <v>161.1</v>
      </c>
      <c r="R159" s="535">
        <v>159.19999999999999</v>
      </c>
      <c r="S159" s="535">
        <v>159.19999999999999</v>
      </c>
      <c r="T159" s="535">
        <v>159.19999999999999</v>
      </c>
      <c r="U159" s="535">
        <v>161.30000000000001</v>
      </c>
      <c r="V159" s="535">
        <v>162.80000000000001</v>
      </c>
      <c r="W159" s="535">
        <v>162.80000000000001</v>
      </c>
      <c r="X159" s="535">
        <v>162.80000000000001</v>
      </c>
      <c r="Y159" s="535">
        <v>162.80000000000001</v>
      </c>
      <c r="Z159" s="535">
        <v>162.80000000000001</v>
      </c>
      <c r="AA159" s="535">
        <v>170.5</v>
      </c>
      <c r="AB159" s="535">
        <v>176.5</v>
      </c>
      <c r="AC159" s="535">
        <v>176.8</v>
      </c>
      <c r="AD159" s="535">
        <v>176.8</v>
      </c>
      <c r="AE159" s="535">
        <v>176.8</v>
      </c>
      <c r="AF159" s="535">
        <v>176.8</v>
      </c>
      <c r="AG159" s="535">
        <v>176.8</v>
      </c>
      <c r="AH159" s="535">
        <v>176.4</v>
      </c>
      <c r="AI159" s="535">
        <v>174.8</v>
      </c>
      <c r="AJ159" s="535">
        <v>174.8</v>
      </c>
      <c r="AK159" s="535">
        <v>174.8</v>
      </c>
      <c r="AL159" s="535">
        <v>174.8</v>
      </c>
      <c r="AM159" s="535">
        <v>179.6</v>
      </c>
      <c r="AN159" s="535">
        <v>184.4</v>
      </c>
      <c r="AO159" s="535">
        <v>184.4</v>
      </c>
      <c r="AP159" s="535">
        <v>162.80000000000001</v>
      </c>
      <c r="AQ159" s="535">
        <v>156</v>
      </c>
      <c r="AR159" s="535">
        <v>156</v>
      </c>
      <c r="AS159" s="535">
        <v>155.30000000000001</v>
      </c>
      <c r="AT159" s="535">
        <v>154.6</v>
      </c>
      <c r="AU159" s="535">
        <v>154.6</v>
      </c>
      <c r="AV159" s="535">
        <v>154.6</v>
      </c>
      <c r="AW159" s="535">
        <v>154.6</v>
      </c>
      <c r="AX159" s="535">
        <v>154.6</v>
      </c>
      <c r="AY159" s="535">
        <v>154.6</v>
      </c>
      <c r="AZ159" s="535">
        <v>154.69999999999999</v>
      </c>
      <c r="BA159" s="535">
        <v>154.69999999999999</v>
      </c>
      <c r="BB159" s="535">
        <v>154.69999999999999</v>
      </c>
      <c r="BC159" s="535">
        <v>154.69999999999999</v>
      </c>
      <c r="BD159" s="535">
        <v>154.69999999999999</v>
      </c>
      <c r="BE159" s="535">
        <v>154.69999999999999</v>
      </c>
      <c r="BF159" s="535">
        <v>156.9</v>
      </c>
      <c r="BG159" s="535">
        <v>157.6</v>
      </c>
      <c r="BH159" s="535">
        <v>157.6</v>
      </c>
      <c r="BI159" s="535">
        <v>157.6</v>
      </c>
      <c r="BJ159" s="535">
        <v>157.6</v>
      </c>
      <c r="BK159" s="535">
        <v>155.9</v>
      </c>
    </row>
    <row r="160" spans="1:63">
      <c r="A160" s="531" t="s">
        <v>3527</v>
      </c>
      <c r="B160" s="531" t="s">
        <v>903</v>
      </c>
      <c r="C160" s="532">
        <v>4.3180000000000003E-2</v>
      </c>
      <c r="D160" s="535">
        <v>165.7</v>
      </c>
      <c r="E160" s="535">
        <v>165.7</v>
      </c>
      <c r="F160" s="535">
        <v>178.1</v>
      </c>
      <c r="G160" s="535">
        <v>185</v>
      </c>
      <c r="H160" s="535">
        <v>185</v>
      </c>
      <c r="I160" s="535">
        <v>185</v>
      </c>
      <c r="J160" s="535">
        <v>185</v>
      </c>
      <c r="K160" s="535">
        <v>185</v>
      </c>
      <c r="L160" s="535">
        <v>185</v>
      </c>
      <c r="M160" s="535">
        <v>185</v>
      </c>
      <c r="N160" s="535">
        <v>185</v>
      </c>
      <c r="O160" s="535">
        <v>186.6</v>
      </c>
      <c r="P160" s="535">
        <v>186.6</v>
      </c>
      <c r="Q160" s="535">
        <v>186.6</v>
      </c>
      <c r="R160" s="535">
        <v>186.6</v>
      </c>
      <c r="S160" s="535">
        <v>186.6</v>
      </c>
      <c r="T160" s="535">
        <v>186.6</v>
      </c>
      <c r="U160" s="535">
        <v>186.6</v>
      </c>
      <c r="V160" s="535">
        <v>194.9</v>
      </c>
      <c r="W160" s="535">
        <v>194.9</v>
      </c>
      <c r="X160" s="535">
        <v>194.9</v>
      </c>
      <c r="Y160" s="535">
        <v>194.9</v>
      </c>
      <c r="Z160" s="535">
        <v>194.9</v>
      </c>
      <c r="AA160" s="535">
        <v>194.9</v>
      </c>
      <c r="AB160" s="535">
        <v>194.9</v>
      </c>
      <c r="AC160" s="535">
        <v>194.9</v>
      </c>
      <c r="AD160" s="535">
        <v>194.9</v>
      </c>
      <c r="AE160" s="535">
        <v>194.9</v>
      </c>
      <c r="AF160" s="535">
        <v>194.9</v>
      </c>
      <c r="AG160" s="535">
        <v>194.9</v>
      </c>
      <c r="AH160" s="535">
        <v>194.9</v>
      </c>
      <c r="AI160" s="535">
        <v>194.9</v>
      </c>
      <c r="AJ160" s="535">
        <v>194.9</v>
      </c>
      <c r="AK160" s="535">
        <v>194.9</v>
      </c>
      <c r="AL160" s="535">
        <v>194.9</v>
      </c>
      <c r="AM160" s="535">
        <v>194.9</v>
      </c>
      <c r="AN160" s="535">
        <v>194.9</v>
      </c>
      <c r="AO160" s="535">
        <v>194.9</v>
      </c>
      <c r="AP160" s="535">
        <v>194.9</v>
      </c>
      <c r="AQ160" s="535">
        <v>194.9</v>
      </c>
      <c r="AR160" s="535">
        <v>194.8</v>
      </c>
      <c r="AS160" s="535">
        <v>194.2</v>
      </c>
      <c r="AT160" s="535">
        <v>194.2</v>
      </c>
      <c r="AU160" s="535">
        <v>194.2</v>
      </c>
      <c r="AV160" s="535">
        <v>194.2</v>
      </c>
      <c r="AW160" s="535">
        <v>194.2</v>
      </c>
      <c r="AX160" s="535">
        <v>194.2</v>
      </c>
      <c r="AY160" s="535">
        <v>194.2</v>
      </c>
      <c r="AZ160" s="535">
        <v>194.2</v>
      </c>
      <c r="BA160" s="535">
        <v>194.2</v>
      </c>
      <c r="BB160" s="535">
        <v>194.2</v>
      </c>
      <c r="BC160" s="535">
        <v>194.2</v>
      </c>
      <c r="BD160" s="535">
        <v>194.2</v>
      </c>
      <c r="BE160" s="535">
        <v>194.2</v>
      </c>
      <c r="BF160" s="535">
        <v>194.2</v>
      </c>
      <c r="BG160" s="535">
        <v>195.7</v>
      </c>
      <c r="BH160" s="535">
        <v>197.1</v>
      </c>
      <c r="BI160" s="535">
        <v>197.1</v>
      </c>
      <c r="BJ160" s="535">
        <v>197.1</v>
      </c>
      <c r="BK160" s="535">
        <v>197.9</v>
      </c>
    </row>
    <row r="161" spans="1:63">
      <c r="A161" s="531" t="s">
        <v>3528</v>
      </c>
      <c r="B161" s="531" t="s">
        <v>921</v>
      </c>
      <c r="C161" s="532">
        <v>3.92876</v>
      </c>
      <c r="D161" s="535">
        <v>156.69999999999999</v>
      </c>
      <c r="E161" s="535">
        <v>155.9</v>
      </c>
      <c r="F161" s="535">
        <v>158</v>
      </c>
      <c r="G161" s="535">
        <v>161</v>
      </c>
      <c r="H161" s="535">
        <v>156.6</v>
      </c>
      <c r="I161" s="535">
        <v>151.80000000000001</v>
      </c>
      <c r="J161" s="535">
        <v>153</v>
      </c>
      <c r="K161" s="535">
        <v>154.30000000000001</v>
      </c>
      <c r="L161" s="535">
        <v>155.69999999999999</v>
      </c>
      <c r="M161" s="535">
        <v>154.69999999999999</v>
      </c>
      <c r="N161" s="535">
        <v>153.69999999999999</v>
      </c>
      <c r="O161" s="535">
        <v>152.1</v>
      </c>
      <c r="P161" s="535">
        <v>150.6</v>
      </c>
      <c r="Q161" s="535">
        <v>146.80000000000001</v>
      </c>
      <c r="R161" s="535">
        <v>147.69999999999999</v>
      </c>
      <c r="S161" s="535">
        <v>148.6</v>
      </c>
      <c r="T161" s="535">
        <v>147.69999999999999</v>
      </c>
      <c r="U161" s="535">
        <v>147.30000000000001</v>
      </c>
      <c r="V161" s="535">
        <v>146.9</v>
      </c>
      <c r="W161" s="535">
        <v>146.4</v>
      </c>
      <c r="X161" s="535">
        <v>146.69999999999999</v>
      </c>
      <c r="Y161" s="535">
        <v>147.1</v>
      </c>
      <c r="Z161" s="535">
        <v>146.80000000000001</v>
      </c>
      <c r="AA161" s="535">
        <v>144.5</v>
      </c>
      <c r="AB161" s="535">
        <v>143.6</v>
      </c>
      <c r="AC161" s="535">
        <v>143.30000000000001</v>
      </c>
      <c r="AD161" s="535">
        <v>144</v>
      </c>
      <c r="AE161" s="535">
        <v>142.5</v>
      </c>
      <c r="AF161" s="535">
        <v>142.1</v>
      </c>
      <c r="AG161" s="535">
        <v>140.6</v>
      </c>
      <c r="AH161" s="535">
        <v>138.6</v>
      </c>
      <c r="AI161" s="535">
        <v>138.1</v>
      </c>
      <c r="AJ161" s="535">
        <v>137.30000000000001</v>
      </c>
      <c r="AK161" s="535">
        <v>135.9</v>
      </c>
      <c r="AL161" s="535">
        <v>132.19999999999999</v>
      </c>
      <c r="AM161" s="535">
        <v>127.9</v>
      </c>
      <c r="AN161" s="535">
        <v>126.8</v>
      </c>
      <c r="AO161" s="535">
        <v>126</v>
      </c>
      <c r="AP161" s="535">
        <v>127.7</v>
      </c>
      <c r="AQ161" s="535">
        <v>130.19999999999999</v>
      </c>
      <c r="AR161" s="535">
        <v>130.30000000000001</v>
      </c>
      <c r="AS161" s="535">
        <v>131.1</v>
      </c>
      <c r="AT161" s="535">
        <v>135.5</v>
      </c>
      <c r="AU161" s="535">
        <v>141.19999999999999</v>
      </c>
      <c r="AV161" s="535">
        <v>141.6</v>
      </c>
      <c r="AW161" s="535">
        <v>142.69999999999999</v>
      </c>
      <c r="AX161" s="535">
        <v>142.80000000000001</v>
      </c>
      <c r="AY161" s="535">
        <v>140.6</v>
      </c>
      <c r="AZ161" s="535">
        <v>139.1</v>
      </c>
      <c r="BA161" s="535">
        <v>148.80000000000001</v>
      </c>
      <c r="BB161" s="535">
        <v>148.19999999999999</v>
      </c>
      <c r="BC161" s="535">
        <v>148.6</v>
      </c>
      <c r="BD161" s="535">
        <v>155</v>
      </c>
      <c r="BE161" s="535">
        <v>156.5</v>
      </c>
      <c r="BF161" s="535">
        <v>156.69999999999999</v>
      </c>
      <c r="BG161" s="535">
        <v>160.1</v>
      </c>
      <c r="BH161" s="535">
        <v>164</v>
      </c>
      <c r="BI161" s="535">
        <v>163.19999999999999</v>
      </c>
      <c r="BJ161" s="535">
        <v>163</v>
      </c>
      <c r="BK161" s="535">
        <v>165.1</v>
      </c>
    </row>
    <row r="162" spans="1:63">
      <c r="A162" s="531" t="s">
        <v>966</v>
      </c>
      <c r="B162" s="531" t="s">
        <v>923</v>
      </c>
      <c r="C162" s="532">
        <v>3.61883</v>
      </c>
      <c r="D162" s="535">
        <v>138.19999999999999</v>
      </c>
      <c r="E162" s="535">
        <v>137.4</v>
      </c>
      <c r="F162" s="535">
        <v>139.80000000000001</v>
      </c>
      <c r="G162" s="535">
        <v>142.9</v>
      </c>
      <c r="H162" s="535">
        <v>143.5</v>
      </c>
      <c r="I162" s="535">
        <v>142.1</v>
      </c>
      <c r="J162" s="535">
        <v>143.4</v>
      </c>
      <c r="K162" s="535">
        <v>144.69999999999999</v>
      </c>
      <c r="L162" s="535">
        <v>146.1</v>
      </c>
      <c r="M162" s="535">
        <v>145.1</v>
      </c>
      <c r="N162" s="535">
        <v>144.19999999999999</v>
      </c>
      <c r="O162" s="535">
        <v>142.69999999999999</v>
      </c>
      <c r="P162" s="535">
        <v>141.1</v>
      </c>
      <c r="Q162" s="535">
        <v>137</v>
      </c>
      <c r="R162" s="535">
        <v>137.9</v>
      </c>
      <c r="S162" s="535">
        <v>138.5</v>
      </c>
      <c r="T162" s="535">
        <v>137.19999999999999</v>
      </c>
      <c r="U162" s="535">
        <v>136.6</v>
      </c>
      <c r="V162" s="535">
        <v>135.9</v>
      </c>
      <c r="W162" s="535">
        <v>135.19999999999999</v>
      </c>
      <c r="X162" s="535">
        <v>135.5</v>
      </c>
      <c r="Y162" s="535">
        <v>136</v>
      </c>
      <c r="Z162" s="535">
        <v>135.9</v>
      </c>
      <c r="AA162" s="535">
        <v>134.1</v>
      </c>
      <c r="AB162" s="535">
        <v>133.19999999999999</v>
      </c>
      <c r="AC162" s="535">
        <v>133.1</v>
      </c>
      <c r="AD162" s="535">
        <v>133.9</v>
      </c>
      <c r="AE162" s="535">
        <v>132.1</v>
      </c>
      <c r="AF162" s="535">
        <v>131.6</v>
      </c>
      <c r="AG162" s="535">
        <v>129.9</v>
      </c>
      <c r="AH162" s="535">
        <v>127.6</v>
      </c>
      <c r="AI162" s="535">
        <v>126.8</v>
      </c>
      <c r="AJ162" s="535">
        <v>125.7</v>
      </c>
      <c r="AK162" s="535">
        <v>124.3</v>
      </c>
      <c r="AL162" s="535">
        <v>121.2</v>
      </c>
      <c r="AM162" s="535">
        <v>117.3</v>
      </c>
      <c r="AN162" s="535">
        <v>116.2</v>
      </c>
      <c r="AO162" s="535">
        <v>115.2</v>
      </c>
      <c r="AP162" s="535">
        <v>114.2</v>
      </c>
      <c r="AQ162" s="535">
        <v>115</v>
      </c>
      <c r="AR162" s="535">
        <v>115.2</v>
      </c>
      <c r="AS162" s="535">
        <v>116</v>
      </c>
      <c r="AT162" s="535">
        <v>120.5</v>
      </c>
      <c r="AU162" s="535">
        <v>126.3</v>
      </c>
      <c r="AV162" s="535">
        <v>126.6</v>
      </c>
      <c r="AW162" s="535">
        <v>127.6</v>
      </c>
      <c r="AX162" s="535">
        <v>127.8</v>
      </c>
      <c r="AY162" s="535">
        <v>126</v>
      </c>
      <c r="AZ162" s="535">
        <v>124.3</v>
      </c>
      <c r="BA162" s="535">
        <v>134.4</v>
      </c>
      <c r="BB162" s="535">
        <v>133.6</v>
      </c>
      <c r="BC162" s="535">
        <v>133.9</v>
      </c>
      <c r="BD162" s="535">
        <v>140</v>
      </c>
      <c r="BE162" s="535">
        <v>141.30000000000001</v>
      </c>
      <c r="BF162" s="535">
        <v>141.1</v>
      </c>
      <c r="BG162" s="535">
        <v>144.30000000000001</v>
      </c>
      <c r="BH162" s="535">
        <v>148.30000000000001</v>
      </c>
      <c r="BI162" s="535">
        <v>147.5</v>
      </c>
      <c r="BJ162" s="535">
        <v>147.6</v>
      </c>
      <c r="BK162" s="535">
        <v>149.80000000000001</v>
      </c>
    </row>
    <row r="163" spans="1:63">
      <c r="A163" s="531" t="s">
        <v>2387</v>
      </c>
      <c r="B163" s="531" t="s">
        <v>925</v>
      </c>
      <c r="C163" s="532">
        <v>0.17274</v>
      </c>
      <c r="D163" s="535">
        <v>137.30000000000001</v>
      </c>
      <c r="E163" s="535">
        <v>137.30000000000001</v>
      </c>
      <c r="F163" s="535">
        <v>137.30000000000001</v>
      </c>
      <c r="G163" s="535">
        <v>137.30000000000001</v>
      </c>
      <c r="H163" s="535">
        <v>137.30000000000001</v>
      </c>
      <c r="I163" s="535">
        <v>137.30000000000001</v>
      </c>
      <c r="J163" s="535">
        <v>137.30000000000001</v>
      </c>
      <c r="K163" s="535">
        <v>137.30000000000001</v>
      </c>
      <c r="L163" s="535">
        <v>137.30000000000001</v>
      </c>
      <c r="M163" s="535">
        <v>137.30000000000001</v>
      </c>
      <c r="N163" s="535">
        <v>137.30000000000001</v>
      </c>
      <c r="O163" s="535">
        <v>138.19999999999999</v>
      </c>
      <c r="P163" s="535">
        <v>137.6</v>
      </c>
      <c r="Q163" s="535">
        <v>136.69999999999999</v>
      </c>
      <c r="R163" s="535">
        <v>136.9</v>
      </c>
      <c r="S163" s="535">
        <v>141.1</v>
      </c>
      <c r="T163" s="535">
        <v>144.4</v>
      </c>
      <c r="U163" s="535">
        <v>145.9</v>
      </c>
      <c r="V163" s="535">
        <v>150.5</v>
      </c>
      <c r="W163" s="535">
        <v>152.5</v>
      </c>
      <c r="X163" s="535">
        <v>152.4</v>
      </c>
      <c r="Y163" s="535">
        <v>153.1</v>
      </c>
      <c r="Z163" s="535">
        <v>149.19999999999999</v>
      </c>
      <c r="AA163" s="535">
        <v>142.30000000000001</v>
      </c>
      <c r="AB163" s="535">
        <v>140</v>
      </c>
      <c r="AC163" s="535">
        <v>135.4</v>
      </c>
      <c r="AD163" s="535">
        <v>136.69999999999999</v>
      </c>
      <c r="AE163" s="535">
        <v>138.1</v>
      </c>
      <c r="AF163" s="535">
        <v>138.30000000000001</v>
      </c>
      <c r="AG163" s="535">
        <v>137.6</v>
      </c>
      <c r="AH163" s="535">
        <v>138.69999999999999</v>
      </c>
      <c r="AI163" s="535">
        <v>143.4</v>
      </c>
      <c r="AJ163" s="535">
        <v>147.4</v>
      </c>
      <c r="AK163" s="535">
        <v>146.1</v>
      </c>
      <c r="AL163" s="535">
        <v>129.69999999999999</v>
      </c>
      <c r="AM163" s="535">
        <v>119.8</v>
      </c>
      <c r="AN163" s="535">
        <v>117.1</v>
      </c>
      <c r="AO163" s="535">
        <v>121.2</v>
      </c>
      <c r="AP163" s="535">
        <v>121.2</v>
      </c>
      <c r="AQ163" s="535">
        <v>122.1</v>
      </c>
      <c r="AR163" s="535">
        <v>121</v>
      </c>
      <c r="AS163" s="535">
        <v>122</v>
      </c>
      <c r="AT163" s="535">
        <v>126.3</v>
      </c>
      <c r="AU163" s="535">
        <v>133.1</v>
      </c>
      <c r="AV163" s="535">
        <v>135.4</v>
      </c>
      <c r="AW163" s="535">
        <v>137.30000000000001</v>
      </c>
      <c r="AX163" s="535">
        <v>137.80000000000001</v>
      </c>
      <c r="AY163" s="535">
        <v>129.30000000000001</v>
      </c>
      <c r="AZ163" s="535">
        <v>126.8</v>
      </c>
      <c r="BA163" s="535">
        <v>135.1</v>
      </c>
      <c r="BB163" s="535">
        <v>137.30000000000001</v>
      </c>
      <c r="BC163" s="535">
        <v>139.6</v>
      </c>
      <c r="BD163" s="535">
        <v>150.4</v>
      </c>
      <c r="BE163" s="535">
        <v>152.80000000000001</v>
      </c>
      <c r="BF163" s="535">
        <v>156.9</v>
      </c>
      <c r="BG163" s="535">
        <v>162.80000000000001</v>
      </c>
      <c r="BH163" s="535">
        <v>165.8</v>
      </c>
      <c r="BI163" s="535">
        <v>165.7</v>
      </c>
      <c r="BJ163" s="535">
        <v>166</v>
      </c>
      <c r="BK163" s="535">
        <v>168.4</v>
      </c>
    </row>
    <row r="164" spans="1:63">
      <c r="A164" s="531" t="s">
        <v>972</v>
      </c>
      <c r="B164" s="531" t="s">
        <v>927</v>
      </c>
      <c r="C164" s="532">
        <v>5.9790000000000003E-2</v>
      </c>
      <c r="D164" s="535">
        <v>124.1</v>
      </c>
      <c r="E164" s="535">
        <v>122.1</v>
      </c>
      <c r="F164" s="535">
        <v>120.3</v>
      </c>
      <c r="G164" s="535">
        <v>124.8</v>
      </c>
      <c r="H164" s="535">
        <v>128.30000000000001</v>
      </c>
      <c r="I164" s="535">
        <v>134.19999999999999</v>
      </c>
      <c r="J164" s="535">
        <v>137.69999999999999</v>
      </c>
      <c r="K164" s="535">
        <v>140</v>
      </c>
      <c r="L164" s="535">
        <v>140.9</v>
      </c>
      <c r="M164" s="535">
        <v>143.19999999999999</v>
      </c>
      <c r="N164" s="535">
        <v>135.30000000000001</v>
      </c>
      <c r="O164" s="535">
        <v>115.3</v>
      </c>
      <c r="P164" s="535">
        <v>117.7</v>
      </c>
      <c r="Q164" s="535">
        <v>113.3</v>
      </c>
      <c r="R164" s="535">
        <v>118.3</v>
      </c>
      <c r="S164" s="535">
        <v>129.4</v>
      </c>
      <c r="T164" s="535">
        <v>138.80000000000001</v>
      </c>
      <c r="U164" s="535">
        <v>146.19999999999999</v>
      </c>
      <c r="V164" s="535">
        <v>148.4</v>
      </c>
      <c r="W164" s="535">
        <v>150.6</v>
      </c>
      <c r="X164" s="535">
        <v>156.5</v>
      </c>
      <c r="Y164" s="535">
        <v>147.30000000000001</v>
      </c>
      <c r="Z164" s="535">
        <v>141.4</v>
      </c>
      <c r="AA164" s="535">
        <v>125.5</v>
      </c>
      <c r="AB164" s="535">
        <v>123.8</v>
      </c>
      <c r="AC164" s="535">
        <v>121.4</v>
      </c>
      <c r="AD164" s="535">
        <v>123.7</v>
      </c>
      <c r="AE164" s="535">
        <v>127</v>
      </c>
      <c r="AF164" s="535">
        <v>128.69999999999999</v>
      </c>
      <c r="AG164" s="535">
        <v>134</v>
      </c>
      <c r="AH164" s="535">
        <v>137.9</v>
      </c>
      <c r="AI164" s="535">
        <v>139.1</v>
      </c>
      <c r="AJ164" s="535">
        <v>142.6</v>
      </c>
      <c r="AK164" s="535">
        <v>142.19999999999999</v>
      </c>
      <c r="AL164" s="535">
        <v>133.4</v>
      </c>
      <c r="AM164" s="535">
        <v>111.7</v>
      </c>
      <c r="AN164" s="535">
        <v>113.7</v>
      </c>
      <c r="AO164" s="535">
        <v>114.5</v>
      </c>
      <c r="AP164" s="535">
        <v>113.4</v>
      </c>
      <c r="AQ164" s="535">
        <v>115.1</v>
      </c>
      <c r="AR164" s="535">
        <v>115.2</v>
      </c>
      <c r="AS164" s="535">
        <v>116.5</v>
      </c>
      <c r="AT164" s="535">
        <v>120.8</v>
      </c>
      <c r="AU164" s="535">
        <v>122.1</v>
      </c>
      <c r="AV164" s="535">
        <v>123.1</v>
      </c>
      <c r="AW164" s="535">
        <v>131.69999999999999</v>
      </c>
      <c r="AX164" s="535">
        <v>122.2</v>
      </c>
      <c r="AY164" s="535">
        <v>115.3</v>
      </c>
      <c r="AZ164" s="535">
        <v>123.2</v>
      </c>
      <c r="BA164" s="535">
        <v>127.3</v>
      </c>
      <c r="BB164" s="535">
        <v>131.6</v>
      </c>
      <c r="BC164" s="535">
        <v>134.9</v>
      </c>
      <c r="BD164" s="535">
        <v>153.30000000000001</v>
      </c>
      <c r="BE164" s="535">
        <v>167.3</v>
      </c>
      <c r="BF164" s="535">
        <v>177.2</v>
      </c>
      <c r="BG164" s="535">
        <v>190.7</v>
      </c>
      <c r="BH164" s="535">
        <v>196.4</v>
      </c>
      <c r="BI164" s="535">
        <v>192.9</v>
      </c>
      <c r="BJ164" s="535">
        <v>175.4</v>
      </c>
      <c r="BK164" s="535">
        <v>167.4</v>
      </c>
    </row>
    <row r="165" spans="1:63">
      <c r="A165" s="531" t="s">
        <v>970</v>
      </c>
      <c r="B165" s="531" t="s">
        <v>929</v>
      </c>
      <c r="C165" s="532">
        <v>7.7399999999999997E-2</v>
      </c>
      <c r="D165" s="535">
        <v>1087</v>
      </c>
      <c r="E165" s="535">
        <v>1087</v>
      </c>
      <c r="F165" s="535">
        <v>1087</v>
      </c>
      <c r="G165" s="535">
        <v>1087</v>
      </c>
      <c r="H165" s="535">
        <v>832.6</v>
      </c>
      <c r="I165" s="535">
        <v>652.20000000000005</v>
      </c>
      <c r="J165" s="535">
        <v>652.20000000000005</v>
      </c>
      <c r="K165" s="535">
        <v>652.20000000000005</v>
      </c>
      <c r="L165" s="535">
        <v>652.20000000000005</v>
      </c>
      <c r="M165" s="535">
        <v>652.20000000000005</v>
      </c>
      <c r="N165" s="535">
        <v>652.20000000000005</v>
      </c>
      <c r="O165" s="535">
        <v>652.20000000000005</v>
      </c>
      <c r="P165" s="535">
        <v>652.20000000000005</v>
      </c>
      <c r="Q165" s="535">
        <v>652.20000000000005</v>
      </c>
      <c r="R165" s="535">
        <v>652.20000000000005</v>
      </c>
      <c r="S165" s="535">
        <v>652.20000000000005</v>
      </c>
      <c r="T165" s="535">
        <v>652.20000000000005</v>
      </c>
      <c r="U165" s="535">
        <v>652.20000000000005</v>
      </c>
      <c r="V165" s="535">
        <v>652.20000000000005</v>
      </c>
      <c r="W165" s="535">
        <v>652.20000000000005</v>
      </c>
      <c r="X165" s="535">
        <v>652.20000000000005</v>
      </c>
      <c r="Y165" s="535">
        <v>652.20000000000005</v>
      </c>
      <c r="Z165" s="535">
        <v>652.20000000000005</v>
      </c>
      <c r="AA165" s="535">
        <v>652.20000000000005</v>
      </c>
      <c r="AB165" s="535">
        <v>652.20000000000005</v>
      </c>
      <c r="AC165" s="535">
        <v>652.20000000000005</v>
      </c>
      <c r="AD165" s="535">
        <v>652.20000000000005</v>
      </c>
      <c r="AE165" s="535">
        <v>652.20000000000005</v>
      </c>
      <c r="AF165" s="535">
        <v>652.20000000000005</v>
      </c>
      <c r="AG165" s="535">
        <v>652.20000000000005</v>
      </c>
      <c r="AH165" s="535">
        <v>652.20000000000005</v>
      </c>
      <c r="AI165" s="535">
        <v>652.20000000000005</v>
      </c>
      <c r="AJ165" s="535">
        <v>652.20000000000005</v>
      </c>
      <c r="AK165" s="535">
        <v>652.20000000000005</v>
      </c>
      <c r="AL165" s="535">
        <v>652.20000000000005</v>
      </c>
      <c r="AM165" s="535">
        <v>652.20000000000005</v>
      </c>
      <c r="AN165" s="535">
        <v>652.20000000000005</v>
      </c>
      <c r="AO165" s="535">
        <v>652.20000000000005</v>
      </c>
      <c r="AP165" s="535">
        <v>782.6</v>
      </c>
      <c r="AQ165" s="535">
        <v>869.6</v>
      </c>
      <c r="AR165" s="535">
        <v>869.6</v>
      </c>
      <c r="AS165" s="535">
        <v>869.6</v>
      </c>
      <c r="AT165" s="535">
        <v>869.6</v>
      </c>
      <c r="AU165" s="535">
        <v>869.6</v>
      </c>
      <c r="AV165" s="535">
        <v>869.6</v>
      </c>
      <c r="AW165" s="535">
        <v>869.6</v>
      </c>
      <c r="AX165" s="535">
        <v>869.6</v>
      </c>
      <c r="AY165" s="535">
        <v>869.6</v>
      </c>
      <c r="AZ165" s="535">
        <v>869.6</v>
      </c>
      <c r="BA165" s="535">
        <v>869.6</v>
      </c>
      <c r="BB165" s="535">
        <v>869.6</v>
      </c>
      <c r="BC165" s="535">
        <v>869.6</v>
      </c>
      <c r="BD165" s="535">
        <v>869.6</v>
      </c>
      <c r="BE165" s="535">
        <v>869.6</v>
      </c>
      <c r="BF165" s="535">
        <v>869.6</v>
      </c>
      <c r="BG165" s="535">
        <v>869.6</v>
      </c>
      <c r="BH165" s="535">
        <v>869.6</v>
      </c>
      <c r="BI165" s="535">
        <v>869.6</v>
      </c>
      <c r="BJ165" s="535">
        <v>869.6</v>
      </c>
      <c r="BK165" s="535">
        <v>869.6</v>
      </c>
    </row>
    <row r="166" spans="1:63">
      <c r="A166" s="531" t="s">
        <v>3529</v>
      </c>
      <c r="B166" s="531" t="s">
        <v>3530</v>
      </c>
      <c r="C166" s="532">
        <v>0</v>
      </c>
      <c r="D166" s="535">
        <v>151.69999999999999</v>
      </c>
      <c r="E166" s="535">
        <v>151.69999999999999</v>
      </c>
      <c r="F166" s="535">
        <v>151.69999999999999</v>
      </c>
      <c r="G166" s="535">
        <v>156.69999999999999</v>
      </c>
      <c r="H166" s="535">
        <v>160</v>
      </c>
      <c r="I166" s="535">
        <v>160</v>
      </c>
      <c r="J166" s="535">
        <v>160</v>
      </c>
      <c r="K166" s="535">
        <v>160</v>
      </c>
      <c r="L166" s="535">
        <v>160</v>
      </c>
      <c r="M166" s="535">
        <v>160</v>
      </c>
      <c r="N166" s="535">
        <v>160</v>
      </c>
      <c r="O166" s="535">
        <v>160</v>
      </c>
      <c r="P166" s="535">
        <v>165.8</v>
      </c>
      <c r="Q166" s="535">
        <v>167.7</v>
      </c>
      <c r="R166" s="535">
        <v>167.7</v>
      </c>
      <c r="S166" s="535">
        <v>167.7</v>
      </c>
      <c r="T166" s="535">
        <v>167.7</v>
      </c>
      <c r="U166" s="535">
        <v>167.7</v>
      </c>
      <c r="V166" s="535">
        <v>167.7</v>
      </c>
      <c r="W166" s="535">
        <v>167.7</v>
      </c>
      <c r="X166" s="535">
        <v>167.7</v>
      </c>
      <c r="Y166" s="535">
        <v>167.7</v>
      </c>
      <c r="Z166" s="535">
        <v>167.7</v>
      </c>
      <c r="AA166" s="535">
        <v>167.7</v>
      </c>
      <c r="AB166" s="535">
        <v>167.7</v>
      </c>
      <c r="AC166" s="535">
        <v>171.3</v>
      </c>
      <c r="AD166" s="535">
        <v>171.3</v>
      </c>
      <c r="AE166" s="535">
        <v>171.3</v>
      </c>
      <c r="AF166" s="535">
        <v>171.3</v>
      </c>
      <c r="AG166" s="535">
        <v>171.3</v>
      </c>
      <c r="AH166" s="535">
        <v>171.3</v>
      </c>
      <c r="AI166" s="535">
        <v>171.3</v>
      </c>
      <c r="AJ166" s="535">
        <v>171.3</v>
      </c>
      <c r="AK166" s="535">
        <v>171.3</v>
      </c>
      <c r="AL166" s="535">
        <v>171.3</v>
      </c>
      <c r="AM166" s="535">
        <v>171.3</v>
      </c>
      <c r="AN166" s="535">
        <v>171.3</v>
      </c>
      <c r="AO166" s="535">
        <v>171.3</v>
      </c>
      <c r="AP166" s="535">
        <v>171.3</v>
      </c>
      <c r="AQ166" s="535">
        <v>180.8</v>
      </c>
      <c r="AR166" s="535">
        <v>180.8</v>
      </c>
      <c r="AS166" s="535">
        <v>180.8</v>
      </c>
      <c r="AT166" s="535">
        <v>180.8</v>
      </c>
      <c r="AU166" s="535">
        <v>180.8</v>
      </c>
      <c r="AV166" s="535">
        <v>180.8</v>
      </c>
      <c r="AW166" s="535">
        <v>180.8</v>
      </c>
      <c r="AX166" s="535">
        <v>180.8</v>
      </c>
      <c r="AY166" s="535">
        <v>180.8</v>
      </c>
      <c r="AZ166" s="535">
        <v>180.8</v>
      </c>
      <c r="BA166" s="535">
        <v>180.8</v>
      </c>
      <c r="BB166" s="535">
        <v>180.8</v>
      </c>
      <c r="BC166" s="535">
        <v>180.8</v>
      </c>
      <c r="BD166" s="535">
        <v>180.8</v>
      </c>
      <c r="BE166" s="535">
        <v>180.8</v>
      </c>
      <c r="BF166" s="535">
        <v>187.2</v>
      </c>
      <c r="BG166" s="535">
        <v>187.2</v>
      </c>
      <c r="BH166" s="535">
        <v>187.2</v>
      </c>
      <c r="BI166" s="535">
        <v>187.2</v>
      </c>
      <c r="BJ166" s="535">
        <v>187.2</v>
      </c>
      <c r="BK166" s="535">
        <v>187.2</v>
      </c>
    </row>
    <row r="167" spans="1:63">
      <c r="A167" s="531" t="s">
        <v>3531</v>
      </c>
      <c r="B167" s="531" t="s">
        <v>3532</v>
      </c>
      <c r="C167" s="532">
        <v>0</v>
      </c>
      <c r="D167" s="535">
        <v>129.19999999999999</v>
      </c>
      <c r="E167" s="535">
        <v>127.9</v>
      </c>
      <c r="F167" s="535">
        <v>131.80000000000001</v>
      </c>
      <c r="G167" s="535">
        <v>133.80000000000001</v>
      </c>
      <c r="H167" s="535">
        <v>132.6</v>
      </c>
      <c r="I167" s="535">
        <v>130.19999999999999</v>
      </c>
      <c r="J167" s="535">
        <v>132.30000000000001</v>
      </c>
      <c r="K167" s="535">
        <v>134.5</v>
      </c>
      <c r="L167" s="535">
        <v>136.9</v>
      </c>
      <c r="M167" s="535">
        <v>135.19999999999999</v>
      </c>
      <c r="N167" s="535">
        <v>133.69999999999999</v>
      </c>
      <c r="O167" s="535">
        <v>131.1</v>
      </c>
      <c r="P167" s="535">
        <v>128</v>
      </c>
      <c r="Q167" s="535">
        <v>123.8</v>
      </c>
      <c r="R167" s="535">
        <v>125.2</v>
      </c>
      <c r="S167" s="535">
        <v>131.69999999999999</v>
      </c>
      <c r="T167" s="535">
        <v>131.9</v>
      </c>
      <c r="U167" s="535">
        <v>131.1</v>
      </c>
      <c r="V167" s="535">
        <v>130.30000000000001</v>
      </c>
      <c r="W167" s="535">
        <v>129.5</v>
      </c>
      <c r="X167" s="535">
        <v>129.80000000000001</v>
      </c>
      <c r="Y167" s="535">
        <v>130.4</v>
      </c>
      <c r="Z167" s="535">
        <v>130.30000000000001</v>
      </c>
      <c r="AA167" s="535">
        <v>128.1</v>
      </c>
      <c r="AB167" s="535">
        <v>127.1</v>
      </c>
      <c r="AC167" s="535">
        <v>126.4</v>
      </c>
      <c r="AD167" s="535">
        <v>127.3</v>
      </c>
      <c r="AE167" s="535">
        <v>127.7</v>
      </c>
      <c r="AF167" s="535">
        <v>127.2</v>
      </c>
      <c r="AG167" s="535">
        <v>125.3</v>
      </c>
      <c r="AH167" s="535">
        <v>122.8</v>
      </c>
      <c r="AI167" s="535">
        <v>121.8</v>
      </c>
      <c r="AJ167" s="535">
        <v>120.6</v>
      </c>
      <c r="AK167" s="535">
        <v>119.1</v>
      </c>
      <c r="AL167" s="535">
        <v>115.7</v>
      </c>
      <c r="AM167" s="535">
        <v>111.3</v>
      </c>
      <c r="AN167" s="535">
        <v>110.1</v>
      </c>
      <c r="AO167" s="535">
        <v>108.9</v>
      </c>
      <c r="AP167" s="535">
        <v>107.9</v>
      </c>
      <c r="AQ167" s="535">
        <v>107.7</v>
      </c>
      <c r="AR167" s="535">
        <v>107.9</v>
      </c>
      <c r="AS167" s="535">
        <v>108.8</v>
      </c>
      <c r="AT167" s="535">
        <v>113.8</v>
      </c>
      <c r="AU167" s="535">
        <v>120.2</v>
      </c>
      <c r="AV167" s="535">
        <v>120.6</v>
      </c>
      <c r="AW167" s="535">
        <v>121.7</v>
      </c>
      <c r="AX167" s="535">
        <v>122</v>
      </c>
      <c r="AY167" s="535">
        <v>119.9</v>
      </c>
      <c r="AZ167" s="535">
        <v>118</v>
      </c>
      <c r="BA167" s="535">
        <v>129.19999999999999</v>
      </c>
      <c r="BB167" s="535">
        <v>128.30000000000001</v>
      </c>
      <c r="BC167" s="535">
        <v>128.6</v>
      </c>
      <c r="BD167" s="535">
        <v>135.4</v>
      </c>
      <c r="BE167" s="535">
        <v>136.9</v>
      </c>
      <c r="BF167" s="535">
        <v>135.9</v>
      </c>
      <c r="BG167" s="535">
        <v>139.6</v>
      </c>
      <c r="BH167" s="535">
        <v>143.9</v>
      </c>
      <c r="BI167" s="535">
        <v>143.1</v>
      </c>
      <c r="BJ167" s="535">
        <v>143.19999999999999</v>
      </c>
      <c r="BK167" s="535">
        <v>145.69999999999999</v>
      </c>
    </row>
    <row r="168" spans="1:63">
      <c r="A168" s="531" t="s">
        <v>3533</v>
      </c>
      <c r="B168" s="531" t="s">
        <v>933</v>
      </c>
      <c r="C168" s="532">
        <v>2.1260000000000001E-2</v>
      </c>
      <c r="D168" s="535">
        <v>228.5</v>
      </c>
      <c r="E168" s="535">
        <v>233.1</v>
      </c>
      <c r="F168" s="535">
        <v>189.3</v>
      </c>
      <c r="G168" s="535">
        <v>191.7</v>
      </c>
      <c r="H168" s="535">
        <v>189.9</v>
      </c>
      <c r="I168" s="535">
        <v>184.9</v>
      </c>
      <c r="J168" s="535">
        <v>187.1</v>
      </c>
      <c r="K168" s="535">
        <v>187.6</v>
      </c>
      <c r="L168" s="535">
        <v>187.6</v>
      </c>
      <c r="M168" s="535">
        <v>181.3</v>
      </c>
      <c r="N168" s="535">
        <v>190.3</v>
      </c>
      <c r="O168" s="535">
        <v>180.9</v>
      </c>
      <c r="P168" s="535">
        <v>180.3</v>
      </c>
      <c r="Q168" s="535">
        <v>196.3</v>
      </c>
      <c r="R168" s="535">
        <v>192.3</v>
      </c>
      <c r="S168" s="535">
        <v>187.4</v>
      </c>
      <c r="T168" s="535">
        <v>187.3</v>
      </c>
      <c r="U168" s="535">
        <v>174.8</v>
      </c>
      <c r="V168" s="535">
        <v>171.5</v>
      </c>
      <c r="W168" s="535">
        <v>170.9</v>
      </c>
      <c r="X168" s="535">
        <v>166.7</v>
      </c>
      <c r="Y168" s="535">
        <v>164.3</v>
      </c>
      <c r="Z168" s="535">
        <v>166.1</v>
      </c>
      <c r="AA168" s="535">
        <v>166.6</v>
      </c>
      <c r="AB168" s="535">
        <v>178.7</v>
      </c>
      <c r="AC168" s="535">
        <v>193.9</v>
      </c>
      <c r="AD168" s="535">
        <v>172.5</v>
      </c>
      <c r="AE168" s="535">
        <v>173.9</v>
      </c>
      <c r="AF168" s="535">
        <v>173.6</v>
      </c>
      <c r="AG168" s="535">
        <v>165.1</v>
      </c>
      <c r="AH168" s="535">
        <v>168.9</v>
      </c>
      <c r="AI168" s="535">
        <v>169.3</v>
      </c>
      <c r="AJ168" s="535">
        <v>169.4</v>
      </c>
      <c r="AK168" s="535">
        <v>169.9</v>
      </c>
      <c r="AL168" s="535">
        <v>169.1</v>
      </c>
      <c r="AM168" s="535">
        <v>170.1</v>
      </c>
      <c r="AN168" s="535">
        <v>170.1</v>
      </c>
      <c r="AO168" s="535">
        <v>170.4</v>
      </c>
      <c r="AP168" s="535">
        <v>172.9</v>
      </c>
      <c r="AQ168" s="535">
        <v>172.9</v>
      </c>
      <c r="AR168" s="535">
        <v>172.9</v>
      </c>
      <c r="AS168" s="535">
        <v>166.9</v>
      </c>
      <c r="AT168" s="535">
        <v>164.2</v>
      </c>
      <c r="AU168" s="535">
        <v>164.2</v>
      </c>
      <c r="AV168" s="535">
        <v>164.2</v>
      </c>
      <c r="AW168" s="535">
        <v>160.80000000000001</v>
      </c>
      <c r="AX168" s="535">
        <v>164.2</v>
      </c>
      <c r="AY168" s="535">
        <v>164.2</v>
      </c>
      <c r="AZ168" s="535">
        <v>165.7</v>
      </c>
      <c r="BA168" s="535">
        <v>168.9</v>
      </c>
      <c r="BB168" s="535">
        <v>171.3</v>
      </c>
      <c r="BC168" s="535">
        <v>171.3</v>
      </c>
      <c r="BD168" s="535">
        <v>171.5</v>
      </c>
      <c r="BE168" s="535">
        <v>167.7</v>
      </c>
      <c r="BF168" s="535">
        <v>172.3</v>
      </c>
      <c r="BG168" s="535">
        <v>171.9</v>
      </c>
      <c r="BH168" s="535">
        <v>178.6</v>
      </c>
      <c r="BI168" s="535">
        <v>189</v>
      </c>
      <c r="BJ168" s="535">
        <v>188.8</v>
      </c>
      <c r="BK168" s="535">
        <v>199</v>
      </c>
    </row>
    <row r="169" spans="1:63">
      <c r="A169" s="531" t="s">
        <v>998</v>
      </c>
      <c r="B169" s="531" t="s">
        <v>935</v>
      </c>
      <c r="C169" s="532">
        <v>2.1260000000000001E-2</v>
      </c>
      <c r="D169" s="535">
        <v>228.5</v>
      </c>
      <c r="E169" s="535">
        <v>233.1</v>
      </c>
      <c r="F169" s="535">
        <v>189.3</v>
      </c>
      <c r="G169" s="535">
        <v>191.7</v>
      </c>
      <c r="H169" s="535">
        <v>189.9</v>
      </c>
      <c r="I169" s="535">
        <v>184.9</v>
      </c>
      <c r="J169" s="535">
        <v>187.1</v>
      </c>
      <c r="K169" s="535">
        <v>187.6</v>
      </c>
      <c r="L169" s="535">
        <v>187.6</v>
      </c>
      <c r="M169" s="535">
        <v>181.3</v>
      </c>
      <c r="N169" s="535">
        <v>190.3</v>
      </c>
      <c r="O169" s="535">
        <v>180.9</v>
      </c>
      <c r="P169" s="535">
        <v>180.3</v>
      </c>
      <c r="Q169" s="535">
        <v>196.3</v>
      </c>
      <c r="R169" s="535">
        <v>192.3</v>
      </c>
      <c r="S169" s="535">
        <v>187.4</v>
      </c>
      <c r="T169" s="535">
        <v>187.3</v>
      </c>
      <c r="U169" s="535">
        <v>174.8</v>
      </c>
      <c r="V169" s="535">
        <v>171.5</v>
      </c>
      <c r="W169" s="535">
        <v>170.9</v>
      </c>
      <c r="X169" s="535">
        <v>166.7</v>
      </c>
      <c r="Y169" s="535">
        <v>164.3</v>
      </c>
      <c r="Z169" s="535">
        <v>166.1</v>
      </c>
      <c r="AA169" s="535">
        <v>166.6</v>
      </c>
      <c r="AB169" s="535">
        <v>178.7</v>
      </c>
      <c r="AC169" s="535">
        <v>193.9</v>
      </c>
      <c r="AD169" s="535">
        <v>172.5</v>
      </c>
      <c r="AE169" s="535">
        <v>173.9</v>
      </c>
      <c r="AF169" s="535">
        <v>173.6</v>
      </c>
      <c r="AG169" s="535">
        <v>165.1</v>
      </c>
      <c r="AH169" s="535">
        <v>168.9</v>
      </c>
      <c r="AI169" s="535">
        <v>169.3</v>
      </c>
      <c r="AJ169" s="535">
        <v>169.4</v>
      </c>
      <c r="AK169" s="535">
        <v>169.9</v>
      </c>
      <c r="AL169" s="535">
        <v>169.1</v>
      </c>
      <c r="AM169" s="535">
        <v>170.1</v>
      </c>
      <c r="AN169" s="535">
        <v>170.1</v>
      </c>
      <c r="AO169" s="535">
        <v>170.4</v>
      </c>
      <c r="AP169" s="535">
        <v>172.9</v>
      </c>
      <c r="AQ169" s="535">
        <v>172.9</v>
      </c>
      <c r="AR169" s="535">
        <v>172.9</v>
      </c>
      <c r="AS169" s="535">
        <v>166.9</v>
      </c>
      <c r="AT169" s="535">
        <v>164.2</v>
      </c>
      <c r="AU169" s="535">
        <v>164.2</v>
      </c>
      <c r="AV169" s="535">
        <v>164.2</v>
      </c>
      <c r="AW169" s="535">
        <v>160.80000000000001</v>
      </c>
      <c r="AX169" s="535">
        <v>164.2</v>
      </c>
      <c r="AY169" s="535">
        <v>164.2</v>
      </c>
      <c r="AZ169" s="535">
        <v>165.7</v>
      </c>
      <c r="BA169" s="535">
        <v>168.9</v>
      </c>
      <c r="BB169" s="535">
        <v>171.3</v>
      </c>
      <c r="BC169" s="535">
        <v>171.3</v>
      </c>
      <c r="BD169" s="535">
        <v>171.5</v>
      </c>
      <c r="BE169" s="535">
        <v>167.7</v>
      </c>
      <c r="BF169" s="535">
        <v>172.3</v>
      </c>
      <c r="BG169" s="535">
        <v>171.9</v>
      </c>
      <c r="BH169" s="535">
        <v>178.6</v>
      </c>
      <c r="BI169" s="535">
        <v>189</v>
      </c>
      <c r="BJ169" s="535">
        <v>188.8</v>
      </c>
      <c r="BK169" s="535">
        <v>199</v>
      </c>
    </row>
    <row r="170" spans="1:63">
      <c r="A170" s="531" t="s">
        <v>3534</v>
      </c>
      <c r="B170" s="531" t="s">
        <v>953</v>
      </c>
      <c r="C170" s="532">
        <v>8.7359999999999993E-2</v>
      </c>
      <c r="D170" s="535">
        <v>147.1</v>
      </c>
      <c r="E170" s="535">
        <v>147.1</v>
      </c>
      <c r="F170" s="535">
        <v>147</v>
      </c>
      <c r="G170" s="535">
        <v>147</v>
      </c>
      <c r="H170" s="535">
        <v>147</v>
      </c>
      <c r="I170" s="535">
        <v>147</v>
      </c>
      <c r="J170" s="535">
        <v>150.30000000000001</v>
      </c>
      <c r="K170" s="535">
        <v>152.5</v>
      </c>
      <c r="L170" s="535">
        <v>158.9</v>
      </c>
      <c r="M170" s="535">
        <v>158.9</v>
      </c>
      <c r="N170" s="535">
        <v>158.80000000000001</v>
      </c>
      <c r="O170" s="535">
        <v>158.80000000000001</v>
      </c>
      <c r="P170" s="535">
        <v>158.80000000000001</v>
      </c>
      <c r="Q170" s="535">
        <v>158.80000000000001</v>
      </c>
      <c r="R170" s="535">
        <v>159.1</v>
      </c>
      <c r="S170" s="535">
        <v>159.1</v>
      </c>
      <c r="T170" s="535">
        <v>164.7</v>
      </c>
      <c r="U170" s="535">
        <v>163.6</v>
      </c>
      <c r="V170" s="535">
        <v>164.7</v>
      </c>
      <c r="W170" s="535">
        <v>164.7</v>
      </c>
      <c r="X170" s="535">
        <v>164.7</v>
      </c>
      <c r="Y170" s="535">
        <v>164.7</v>
      </c>
      <c r="Z170" s="535">
        <v>164.7</v>
      </c>
      <c r="AA170" s="535">
        <v>164.7</v>
      </c>
      <c r="AB170" s="535">
        <v>164.6</v>
      </c>
      <c r="AC170" s="535">
        <v>164.6</v>
      </c>
      <c r="AD170" s="535">
        <v>164.6</v>
      </c>
      <c r="AE170" s="535">
        <v>166.7</v>
      </c>
      <c r="AF170" s="535">
        <v>166.7</v>
      </c>
      <c r="AG170" s="535">
        <v>166.7</v>
      </c>
      <c r="AH170" s="535">
        <v>166.7</v>
      </c>
      <c r="AI170" s="535">
        <v>167.1</v>
      </c>
      <c r="AJ170" s="535">
        <v>167</v>
      </c>
      <c r="AK170" s="535">
        <v>167</v>
      </c>
      <c r="AL170" s="535">
        <v>167</v>
      </c>
      <c r="AM170" s="535">
        <v>167</v>
      </c>
      <c r="AN170" s="535">
        <v>167</v>
      </c>
      <c r="AO170" s="535">
        <v>167</v>
      </c>
      <c r="AP170" s="535">
        <v>167.9</v>
      </c>
      <c r="AQ170" s="535">
        <v>169.6</v>
      </c>
      <c r="AR170" s="535">
        <v>169.6</v>
      </c>
      <c r="AS170" s="535">
        <v>169.6</v>
      </c>
      <c r="AT170" s="535">
        <v>169.6</v>
      </c>
      <c r="AU170" s="535">
        <v>169.6</v>
      </c>
      <c r="AV170" s="535">
        <v>169.6</v>
      </c>
      <c r="AW170" s="535">
        <v>169.6</v>
      </c>
      <c r="AX170" s="535">
        <v>169.6</v>
      </c>
      <c r="AY170" s="535">
        <v>169.6</v>
      </c>
      <c r="AZ170" s="535">
        <v>169.7</v>
      </c>
      <c r="BA170" s="535">
        <v>169.7</v>
      </c>
      <c r="BB170" s="535">
        <v>171.8</v>
      </c>
      <c r="BC170" s="535">
        <v>171.8</v>
      </c>
      <c r="BD170" s="535">
        <v>171.8</v>
      </c>
      <c r="BE170" s="535">
        <v>171.8</v>
      </c>
      <c r="BF170" s="535">
        <v>171.9</v>
      </c>
      <c r="BG170" s="535">
        <v>171.9</v>
      </c>
      <c r="BH170" s="535">
        <v>168.1</v>
      </c>
      <c r="BI170" s="535">
        <v>166.6</v>
      </c>
      <c r="BJ170" s="535">
        <v>166.6</v>
      </c>
      <c r="BK170" s="535">
        <v>170.4</v>
      </c>
    </row>
    <row r="171" spans="1:63">
      <c r="A171" s="531" t="s">
        <v>3535</v>
      </c>
      <c r="B171" s="531" t="s">
        <v>955</v>
      </c>
      <c r="C171" s="532">
        <v>8.7359999999999993E-2</v>
      </c>
      <c r="D171" s="535">
        <v>147.1</v>
      </c>
      <c r="E171" s="535">
        <v>147.1</v>
      </c>
      <c r="F171" s="535">
        <v>147</v>
      </c>
      <c r="G171" s="535">
        <v>147</v>
      </c>
      <c r="H171" s="535">
        <v>147</v>
      </c>
      <c r="I171" s="535">
        <v>147</v>
      </c>
      <c r="J171" s="535">
        <v>150.30000000000001</v>
      </c>
      <c r="K171" s="535">
        <v>152.5</v>
      </c>
      <c r="L171" s="535">
        <v>158.9</v>
      </c>
      <c r="M171" s="535">
        <v>158.9</v>
      </c>
      <c r="N171" s="535">
        <v>158.80000000000001</v>
      </c>
      <c r="O171" s="535">
        <v>158.80000000000001</v>
      </c>
      <c r="P171" s="535">
        <v>158.80000000000001</v>
      </c>
      <c r="Q171" s="535">
        <v>158.80000000000001</v>
      </c>
      <c r="R171" s="535">
        <v>159.1</v>
      </c>
      <c r="S171" s="535">
        <v>159.1</v>
      </c>
      <c r="T171" s="535">
        <v>164.7</v>
      </c>
      <c r="U171" s="535">
        <v>163.6</v>
      </c>
      <c r="V171" s="535">
        <v>164.7</v>
      </c>
      <c r="W171" s="535">
        <v>164.7</v>
      </c>
      <c r="X171" s="535">
        <v>164.7</v>
      </c>
      <c r="Y171" s="535">
        <v>164.7</v>
      </c>
      <c r="Z171" s="535">
        <v>164.7</v>
      </c>
      <c r="AA171" s="535">
        <v>164.7</v>
      </c>
      <c r="AB171" s="535">
        <v>164.6</v>
      </c>
      <c r="AC171" s="535">
        <v>164.6</v>
      </c>
      <c r="AD171" s="535">
        <v>164.6</v>
      </c>
      <c r="AE171" s="535">
        <v>166.7</v>
      </c>
      <c r="AF171" s="535">
        <v>166.7</v>
      </c>
      <c r="AG171" s="535">
        <v>166.7</v>
      </c>
      <c r="AH171" s="535">
        <v>166.7</v>
      </c>
      <c r="AI171" s="535">
        <v>167.1</v>
      </c>
      <c r="AJ171" s="535">
        <v>167</v>
      </c>
      <c r="AK171" s="535">
        <v>167</v>
      </c>
      <c r="AL171" s="535">
        <v>167</v>
      </c>
      <c r="AM171" s="535">
        <v>167</v>
      </c>
      <c r="AN171" s="535">
        <v>167</v>
      </c>
      <c r="AO171" s="535">
        <v>167</v>
      </c>
      <c r="AP171" s="535">
        <v>167.9</v>
      </c>
      <c r="AQ171" s="535">
        <v>169.6</v>
      </c>
      <c r="AR171" s="535">
        <v>169.6</v>
      </c>
      <c r="AS171" s="535">
        <v>169.6</v>
      </c>
      <c r="AT171" s="535">
        <v>169.6</v>
      </c>
      <c r="AU171" s="535">
        <v>169.6</v>
      </c>
      <c r="AV171" s="535">
        <v>169.6</v>
      </c>
      <c r="AW171" s="535">
        <v>169.6</v>
      </c>
      <c r="AX171" s="535">
        <v>169.6</v>
      </c>
      <c r="AY171" s="535">
        <v>169.6</v>
      </c>
      <c r="AZ171" s="535">
        <v>169.7</v>
      </c>
      <c r="BA171" s="535">
        <v>169.7</v>
      </c>
      <c r="BB171" s="535">
        <v>171.8</v>
      </c>
      <c r="BC171" s="535">
        <v>171.8</v>
      </c>
      <c r="BD171" s="535">
        <v>171.8</v>
      </c>
      <c r="BE171" s="535">
        <v>171.8</v>
      </c>
      <c r="BF171" s="535">
        <v>171.9</v>
      </c>
      <c r="BG171" s="535">
        <v>171.9</v>
      </c>
      <c r="BH171" s="535">
        <v>168.1</v>
      </c>
      <c r="BI171" s="535">
        <v>166.6</v>
      </c>
      <c r="BJ171" s="535">
        <v>166.6</v>
      </c>
      <c r="BK171" s="535">
        <v>170.4</v>
      </c>
    </row>
    <row r="172" spans="1:63">
      <c r="A172" s="531" t="s">
        <v>3536</v>
      </c>
      <c r="B172" s="531" t="s">
        <v>957</v>
      </c>
      <c r="C172" s="532">
        <v>2.75515</v>
      </c>
      <c r="D172" s="535">
        <v>117.5</v>
      </c>
      <c r="E172" s="535">
        <v>112.7</v>
      </c>
      <c r="F172" s="535">
        <v>111.4</v>
      </c>
      <c r="G172" s="535">
        <v>109.4</v>
      </c>
      <c r="H172" s="535">
        <v>103.1</v>
      </c>
      <c r="I172" s="535">
        <v>102.3</v>
      </c>
      <c r="J172" s="535">
        <v>105.7</v>
      </c>
      <c r="K172" s="535">
        <v>105.3</v>
      </c>
      <c r="L172" s="535">
        <v>103.1</v>
      </c>
      <c r="M172" s="535">
        <v>101.8</v>
      </c>
      <c r="N172" s="535">
        <v>102.7</v>
      </c>
      <c r="O172" s="535">
        <v>101.7</v>
      </c>
      <c r="P172" s="535">
        <v>100.5</v>
      </c>
      <c r="Q172" s="535">
        <v>100.2</v>
      </c>
      <c r="R172" s="535">
        <v>103.7</v>
      </c>
      <c r="S172" s="535">
        <v>102.9</v>
      </c>
      <c r="T172" s="535">
        <v>104.5</v>
      </c>
      <c r="U172" s="535">
        <v>106.4</v>
      </c>
      <c r="V172" s="535">
        <v>114.1</v>
      </c>
      <c r="W172" s="535">
        <v>117.3</v>
      </c>
      <c r="X172" s="535">
        <v>113.9</v>
      </c>
      <c r="Y172" s="535">
        <v>112.8</v>
      </c>
      <c r="Z172" s="535">
        <v>113.6</v>
      </c>
      <c r="AA172" s="535">
        <v>114.6</v>
      </c>
      <c r="AB172" s="535">
        <v>117.3</v>
      </c>
      <c r="AC172" s="535">
        <v>119</v>
      </c>
      <c r="AD172" s="535">
        <v>118.5</v>
      </c>
      <c r="AE172" s="535">
        <v>120.9</v>
      </c>
      <c r="AF172" s="535">
        <v>122.7</v>
      </c>
      <c r="AG172" s="535">
        <v>131.1</v>
      </c>
      <c r="AH172" s="535">
        <v>134</v>
      </c>
      <c r="AI172" s="535">
        <v>139.4</v>
      </c>
      <c r="AJ172" s="535">
        <v>139.30000000000001</v>
      </c>
      <c r="AK172" s="535">
        <v>138.69999999999999</v>
      </c>
      <c r="AL172" s="535">
        <v>143.6</v>
      </c>
      <c r="AM172" s="535">
        <v>146.5</v>
      </c>
      <c r="AN172" s="535">
        <v>144.9</v>
      </c>
      <c r="AO172" s="535">
        <v>146.30000000000001</v>
      </c>
      <c r="AP172" s="535">
        <v>149</v>
      </c>
      <c r="AQ172" s="535">
        <v>153.69999999999999</v>
      </c>
      <c r="AR172" s="535">
        <v>156</v>
      </c>
      <c r="AS172" s="535">
        <v>156.19999999999999</v>
      </c>
      <c r="AT172" s="535">
        <v>157.1</v>
      </c>
      <c r="AU172" s="535">
        <v>155.4</v>
      </c>
      <c r="AV172" s="535">
        <v>155.19999999999999</v>
      </c>
      <c r="AW172" s="535">
        <v>156.80000000000001</v>
      </c>
      <c r="AX172" s="535">
        <v>158.9</v>
      </c>
      <c r="AY172" s="535">
        <v>161.1</v>
      </c>
      <c r="AZ172" s="535">
        <v>161</v>
      </c>
      <c r="BA172" s="535">
        <v>161.69999999999999</v>
      </c>
      <c r="BB172" s="535">
        <v>161.30000000000001</v>
      </c>
      <c r="BC172" s="535">
        <v>159.4</v>
      </c>
      <c r="BD172" s="535">
        <v>159</v>
      </c>
      <c r="BE172" s="535">
        <v>156.19999999999999</v>
      </c>
      <c r="BF172" s="535">
        <v>157.19999999999999</v>
      </c>
      <c r="BG172" s="535">
        <v>159.69999999999999</v>
      </c>
      <c r="BH172" s="535">
        <v>160.9</v>
      </c>
      <c r="BI172" s="535">
        <v>159</v>
      </c>
      <c r="BJ172" s="535">
        <v>158.4</v>
      </c>
      <c r="BK172" s="535">
        <v>155.9</v>
      </c>
    </row>
    <row r="173" spans="1:63">
      <c r="A173" s="531" t="s">
        <v>3537</v>
      </c>
      <c r="B173" s="531" t="s">
        <v>959</v>
      </c>
      <c r="C173" s="532">
        <v>0.79891000000000001</v>
      </c>
      <c r="D173" s="535">
        <v>102.8</v>
      </c>
      <c r="E173" s="535">
        <v>103.7</v>
      </c>
      <c r="F173" s="535">
        <v>103.1</v>
      </c>
      <c r="G173" s="535">
        <v>102.1</v>
      </c>
      <c r="H173" s="535">
        <v>99.1</v>
      </c>
      <c r="I173" s="535">
        <v>94.2</v>
      </c>
      <c r="J173" s="535">
        <v>96</v>
      </c>
      <c r="K173" s="535">
        <v>95.6</v>
      </c>
      <c r="L173" s="535">
        <v>95.5</v>
      </c>
      <c r="M173" s="535">
        <v>95.2</v>
      </c>
      <c r="N173" s="535">
        <v>93.9</v>
      </c>
      <c r="O173" s="535">
        <v>94</v>
      </c>
      <c r="P173" s="535">
        <v>93</v>
      </c>
      <c r="Q173" s="535">
        <v>92.8</v>
      </c>
      <c r="R173" s="535">
        <v>90.4</v>
      </c>
      <c r="S173" s="535">
        <v>90.3</v>
      </c>
      <c r="T173" s="535">
        <v>89.9</v>
      </c>
      <c r="U173" s="535">
        <v>89.1</v>
      </c>
      <c r="V173" s="535">
        <v>95</v>
      </c>
      <c r="W173" s="535">
        <v>101.9</v>
      </c>
      <c r="X173" s="535">
        <v>100.4</v>
      </c>
      <c r="Y173" s="535">
        <v>100.3</v>
      </c>
      <c r="Z173" s="535">
        <v>100.5</v>
      </c>
      <c r="AA173" s="535">
        <v>100.6</v>
      </c>
      <c r="AB173" s="535">
        <v>106.4</v>
      </c>
      <c r="AC173" s="535">
        <v>111.2</v>
      </c>
      <c r="AD173" s="535">
        <v>109.7</v>
      </c>
      <c r="AE173" s="535">
        <v>110.8</v>
      </c>
      <c r="AF173" s="535">
        <v>112.1</v>
      </c>
      <c r="AG173" s="535">
        <v>115.6</v>
      </c>
      <c r="AH173" s="535">
        <v>114.9</v>
      </c>
      <c r="AI173" s="535">
        <v>118.1</v>
      </c>
      <c r="AJ173" s="535">
        <v>118.5</v>
      </c>
      <c r="AK173" s="535">
        <v>118.8</v>
      </c>
      <c r="AL173" s="535">
        <v>119.8</v>
      </c>
      <c r="AM173" s="535">
        <v>120.5</v>
      </c>
      <c r="AN173" s="535">
        <v>119.9</v>
      </c>
      <c r="AO173" s="535">
        <v>119.8</v>
      </c>
      <c r="AP173" s="535">
        <v>127.3</v>
      </c>
      <c r="AQ173" s="535">
        <v>130</v>
      </c>
      <c r="AR173" s="535">
        <v>130.6</v>
      </c>
      <c r="AS173" s="535">
        <v>132.80000000000001</v>
      </c>
      <c r="AT173" s="535">
        <v>132.80000000000001</v>
      </c>
      <c r="AU173" s="535">
        <v>132.5</v>
      </c>
      <c r="AV173" s="535">
        <v>132.30000000000001</v>
      </c>
      <c r="AW173" s="535">
        <v>131.4</v>
      </c>
      <c r="AX173" s="535">
        <v>133.4</v>
      </c>
      <c r="AY173" s="535">
        <v>134.19999999999999</v>
      </c>
      <c r="AZ173" s="535">
        <v>134.19999999999999</v>
      </c>
      <c r="BA173" s="535">
        <v>134.19999999999999</v>
      </c>
      <c r="BB173" s="535">
        <v>135.5</v>
      </c>
      <c r="BC173" s="535">
        <v>137.5</v>
      </c>
      <c r="BD173" s="535">
        <v>137.5</v>
      </c>
      <c r="BE173" s="535">
        <v>137.1</v>
      </c>
      <c r="BF173" s="535">
        <v>137</v>
      </c>
      <c r="BG173" s="535">
        <v>135.6</v>
      </c>
      <c r="BH173" s="535">
        <v>138.6</v>
      </c>
      <c r="BI173" s="535">
        <v>138.19999999999999</v>
      </c>
      <c r="BJ173" s="535">
        <v>137.80000000000001</v>
      </c>
      <c r="BK173" s="535">
        <v>137.1</v>
      </c>
    </row>
    <row r="174" spans="1:63">
      <c r="A174" s="531" t="s">
        <v>3538</v>
      </c>
      <c r="B174" s="531" t="s">
        <v>961</v>
      </c>
      <c r="C174" s="532">
        <v>5.5480000000000002E-2</v>
      </c>
      <c r="D174" s="535">
        <v>147.6</v>
      </c>
      <c r="E174" s="535">
        <v>142.6</v>
      </c>
      <c r="F174" s="535">
        <v>143</v>
      </c>
      <c r="G174" s="535">
        <v>136.1</v>
      </c>
      <c r="H174" s="535">
        <v>133.9</v>
      </c>
      <c r="I174" s="535">
        <v>130.4</v>
      </c>
      <c r="J174" s="535">
        <v>121.8</v>
      </c>
      <c r="K174" s="535">
        <v>117.4</v>
      </c>
      <c r="L174" s="535">
        <v>115.1</v>
      </c>
      <c r="M174" s="535">
        <v>115.3</v>
      </c>
      <c r="N174" s="535">
        <v>116.1</v>
      </c>
      <c r="O174" s="535">
        <v>120.9</v>
      </c>
      <c r="P174" s="535">
        <v>122.2</v>
      </c>
      <c r="Q174" s="535">
        <v>122.6</v>
      </c>
      <c r="R174" s="535">
        <v>121.8</v>
      </c>
      <c r="S174" s="535">
        <v>120.1</v>
      </c>
      <c r="T174" s="535">
        <v>123.4</v>
      </c>
      <c r="U174" s="535">
        <v>133</v>
      </c>
      <c r="V174" s="535">
        <v>137.80000000000001</v>
      </c>
      <c r="W174" s="535">
        <v>140.19999999999999</v>
      </c>
      <c r="X174" s="535">
        <v>140</v>
      </c>
      <c r="Y174" s="535">
        <v>140.1</v>
      </c>
      <c r="Z174" s="535">
        <v>141.4</v>
      </c>
      <c r="AA174" s="535">
        <v>145.1</v>
      </c>
      <c r="AB174" s="535">
        <v>142.5</v>
      </c>
      <c r="AC174" s="535">
        <v>145.80000000000001</v>
      </c>
      <c r="AD174" s="535">
        <v>148.69999999999999</v>
      </c>
      <c r="AE174" s="535">
        <v>155.69999999999999</v>
      </c>
      <c r="AF174" s="535">
        <v>159.1</v>
      </c>
      <c r="AG174" s="535">
        <v>157.80000000000001</v>
      </c>
      <c r="AH174" s="535">
        <v>155.6</v>
      </c>
      <c r="AI174" s="535">
        <v>165.5</v>
      </c>
      <c r="AJ174" s="535">
        <v>167.2</v>
      </c>
      <c r="AK174" s="535">
        <v>166.3</v>
      </c>
      <c r="AL174" s="535">
        <v>169.7</v>
      </c>
      <c r="AM174" s="535">
        <v>175.8</v>
      </c>
      <c r="AN174" s="535">
        <v>182.6</v>
      </c>
      <c r="AO174" s="535">
        <v>192.2</v>
      </c>
      <c r="AP174" s="535">
        <v>203.8</v>
      </c>
      <c r="AQ174" s="535">
        <v>208.3</v>
      </c>
      <c r="AR174" s="535">
        <v>207.1</v>
      </c>
      <c r="AS174" s="535">
        <v>193.6</v>
      </c>
      <c r="AT174" s="535">
        <v>186.9</v>
      </c>
      <c r="AU174" s="535">
        <v>183.8</v>
      </c>
      <c r="AV174" s="535">
        <v>179.6</v>
      </c>
      <c r="AW174" s="535">
        <v>177</v>
      </c>
      <c r="AX174" s="535">
        <v>180.9</v>
      </c>
      <c r="AY174" s="535">
        <v>187.1</v>
      </c>
      <c r="AZ174" s="535">
        <v>199.9</v>
      </c>
      <c r="BA174" s="535">
        <v>208.6</v>
      </c>
      <c r="BB174" s="535">
        <v>212.8</v>
      </c>
      <c r="BC174" s="535">
        <v>210.6</v>
      </c>
      <c r="BD174" s="535">
        <v>204.4</v>
      </c>
      <c r="BE174" s="535">
        <v>192.6</v>
      </c>
      <c r="BF174" s="535">
        <v>185.3</v>
      </c>
      <c r="BG174" s="535">
        <v>181.9</v>
      </c>
      <c r="BH174" s="535">
        <v>186.3</v>
      </c>
      <c r="BI174" s="535">
        <v>192.8</v>
      </c>
      <c r="BJ174" s="535">
        <v>196.5</v>
      </c>
      <c r="BK174" s="535">
        <v>199.1</v>
      </c>
    </row>
    <row r="175" spans="1:63">
      <c r="A175" s="531" t="s">
        <v>3539</v>
      </c>
      <c r="B175" s="531" t="s">
        <v>963</v>
      </c>
      <c r="C175" s="532">
        <v>2.325E-2</v>
      </c>
      <c r="D175" s="535">
        <v>134.30000000000001</v>
      </c>
      <c r="E175" s="535">
        <v>130.69999999999999</v>
      </c>
      <c r="F175" s="535">
        <v>130.69999999999999</v>
      </c>
      <c r="G175" s="535">
        <v>129.69999999999999</v>
      </c>
      <c r="H175" s="535">
        <v>122.7</v>
      </c>
      <c r="I175" s="535">
        <v>129.80000000000001</v>
      </c>
      <c r="J175" s="535">
        <v>139.6</v>
      </c>
      <c r="K175" s="535">
        <v>138.69999999999999</v>
      </c>
      <c r="L175" s="535">
        <v>131.1</v>
      </c>
      <c r="M175" s="535">
        <v>132</v>
      </c>
      <c r="N175" s="535">
        <v>119.6</v>
      </c>
      <c r="O175" s="535">
        <v>111.2</v>
      </c>
      <c r="P175" s="535">
        <v>107.2</v>
      </c>
      <c r="Q175" s="535">
        <v>104.6</v>
      </c>
      <c r="R175" s="535">
        <v>110.5</v>
      </c>
      <c r="S175" s="535">
        <v>109</v>
      </c>
      <c r="T175" s="535">
        <v>118.7</v>
      </c>
      <c r="U175" s="535">
        <v>133.19999999999999</v>
      </c>
      <c r="V175" s="535">
        <v>140.9</v>
      </c>
      <c r="W175" s="535">
        <v>137.80000000000001</v>
      </c>
      <c r="X175" s="535">
        <v>124</v>
      </c>
      <c r="Y175" s="535">
        <v>119.6</v>
      </c>
      <c r="Z175" s="535">
        <v>119.6</v>
      </c>
      <c r="AA175" s="535">
        <v>117.3</v>
      </c>
      <c r="AB175" s="535">
        <v>120</v>
      </c>
      <c r="AC175" s="535">
        <v>120.5</v>
      </c>
      <c r="AD175" s="535">
        <v>121.9</v>
      </c>
      <c r="AE175" s="535">
        <v>125.3</v>
      </c>
      <c r="AF175" s="535">
        <v>127.1</v>
      </c>
      <c r="AG175" s="535">
        <v>134.6</v>
      </c>
      <c r="AH175" s="535">
        <v>140.4</v>
      </c>
      <c r="AI175" s="535">
        <v>163.4</v>
      </c>
      <c r="AJ175" s="535">
        <v>152.4</v>
      </c>
      <c r="AK175" s="535">
        <v>145.30000000000001</v>
      </c>
      <c r="AL175" s="535">
        <v>144.19999999999999</v>
      </c>
      <c r="AM175" s="535">
        <v>148.80000000000001</v>
      </c>
      <c r="AN175" s="535">
        <v>155.4</v>
      </c>
      <c r="AO175" s="535">
        <v>168.3</v>
      </c>
      <c r="AP175" s="535">
        <v>171.1</v>
      </c>
      <c r="AQ175" s="535">
        <v>175.9</v>
      </c>
      <c r="AR175" s="535">
        <v>173.3</v>
      </c>
      <c r="AS175" s="535">
        <v>175</v>
      </c>
      <c r="AT175" s="535">
        <v>175.4</v>
      </c>
      <c r="AU175" s="535">
        <v>164.8</v>
      </c>
      <c r="AV175" s="535">
        <v>158.6</v>
      </c>
      <c r="AW175" s="535">
        <v>157.19999999999999</v>
      </c>
      <c r="AX175" s="535">
        <v>152.69999999999999</v>
      </c>
      <c r="AY175" s="535">
        <v>161.69999999999999</v>
      </c>
      <c r="AZ175" s="535">
        <v>169</v>
      </c>
      <c r="BA175" s="535">
        <v>173.2</v>
      </c>
      <c r="BB175" s="535">
        <v>167.8</v>
      </c>
      <c r="BC175" s="535">
        <v>164.8</v>
      </c>
      <c r="BD175" s="535">
        <v>165.4</v>
      </c>
      <c r="BE175" s="535">
        <v>159</v>
      </c>
      <c r="BF175" s="535">
        <v>161.9</v>
      </c>
      <c r="BG175" s="535">
        <v>167</v>
      </c>
      <c r="BH175" s="535">
        <v>169.2</v>
      </c>
      <c r="BI175" s="535">
        <v>172.6</v>
      </c>
      <c r="BJ175" s="535">
        <v>172.3</v>
      </c>
      <c r="BK175" s="535">
        <v>158.5</v>
      </c>
    </row>
    <row r="176" spans="1:63">
      <c r="A176" s="531" t="s">
        <v>3540</v>
      </c>
      <c r="B176" s="531" t="s">
        <v>2411</v>
      </c>
      <c r="C176" s="532">
        <v>0.48565999999999998</v>
      </c>
      <c r="D176" s="535">
        <v>140.69999999999999</v>
      </c>
      <c r="E176" s="535">
        <v>127.3</v>
      </c>
      <c r="F176" s="535">
        <v>120.4</v>
      </c>
      <c r="G176" s="535">
        <v>116</v>
      </c>
      <c r="H176" s="535">
        <v>106.5</v>
      </c>
      <c r="I176" s="535">
        <v>103.8</v>
      </c>
      <c r="J176" s="535">
        <v>113.3</v>
      </c>
      <c r="K176" s="535">
        <v>114</v>
      </c>
      <c r="L176" s="535">
        <v>109.9</v>
      </c>
      <c r="M176" s="535">
        <v>106.8</v>
      </c>
      <c r="N176" s="535">
        <v>111.6</v>
      </c>
      <c r="O176" s="535">
        <v>115.6</v>
      </c>
      <c r="P176" s="535">
        <v>115.5</v>
      </c>
      <c r="Q176" s="535">
        <v>114.4</v>
      </c>
      <c r="R176" s="535">
        <v>117.7</v>
      </c>
      <c r="S176" s="535">
        <v>115.7</v>
      </c>
      <c r="T176" s="535">
        <v>116.4</v>
      </c>
      <c r="U176" s="535">
        <v>116.4</v>
      </c>
      <c r="V176" s="535">
        <v>122.9</v>
      </c>
      <c r="W176" s="535">
        <v>127.5</v>
      </c>
      <c r="X176" s="535">
        <v>126.5</v>
      </c>
      <c r="Y176" s="535">
        <v>124.1</v>
      </c>
      <c r="Z176" s="535">
        <v>122.4</v>
      </c>
      <c r="AA176" s="535">
        <v>122.9</v>
      </c>
      <c r="AB176" s="535">
        <v>119.9</v>
      </c>
      <c r="AC176" s="535">
        <v>119.5</v>
      </c>
      <c r="AD176" s="535">
        <v>118.7</v>
      </c>
      <c r="AE176" s="535">
        <v>118.7</v>
      </c>
      <c r="AF176" s="535">
        <v>119.5</v>
      </c>
      <c r="AG176" s="535">
        <v>136.30000000000001</v>
      </c>
      <c r="AH176" s="535">
        <v>143.80000000000001</v>
      </c>
      <c r="AI176" s="535">
        <v>146.80000000000001</v>
      </c>
      <c r="AJ176" s="535">
        <v>148.6</v>
      </c>
      <c r="AK176" s="535">
        <v>147.69999999999999</v>
      </c>
      <c r="AL176" s="535">
        <v>154</v>
      </c>
      <c r="AM176" s="535">
        <v>164.6</v>
      </c>
      <c r="AN176" s="535">
        <v>161.5</v>
      </c>
      <c r="AO176" s="535">
        <v>160.80000000000001</v>
      </c>
      <c r="AP176" s="535">
        <v>165.4</v>
      </c>
      <c r="AQ176" s="535">
        <v>179.4</v>
      </c>
      <c r="AR176" s="535">
        <v>195.9</v>
      </c>
      <c r="AS176" s="535">
        <v>194.2</v>
      </c>
      <c r="AT176" s="535">
        <v>196.3</v>
      </c>
      <c r="AU176" s="535">
        <v>191.3</v>
      </c>
      <c r="AV176" s="535">
        <v>189.1</v>
      </c>
      <c r="AW176" s="535">
        <v>192.9</v>
      </c>
      <c r="AX176" s="535">
        <v>195.4</v>
      </c>
      <c r="AY176" s="535">
        <v>196.2</v>
      </c>
      <c r="AZ176" s="535">
        <v>197</v>
      </c>
      <c r="BA176" s="535">
        <v>201.9</v>
      </c>
      <c r="BB176" s="535">
        <v>196.8</v>
      </c>
      <c r="BC176" s="535">
        <v>187.8</v>
      </c>
      <c r="BD176" s="535">
        <v>181</v>
      </c>
      <c r="BE176" s="535">
        <v>177.1</v>
      </c>
      <c r="BF176" s="535">
        <v>175.9</v>
      </c>
      <c r="BG176" s="535">
        <v>179.8</v>
      </c>
      <c r="BH176" s="535">
        <v>181.7</v>
      </c>
      <c r="BI176" s="535">
        <v>179.2</v>
      </c>
      <c r="BJ176" s="535">
        <v>177.9</v>
      </c>
      <c r="BK176" s="535">
        <v>177.6</v>
      </c>
    </row>
    <row r="177" spans="1:63">
      <c r="A177" s="531" t="s">
        <v>3541</v>
      </c>
      <c r="B177" s="531" t="s">
        <v>2413</v>
      </c>
      <c r="C177" s="532">
        <v>0.17207</v>
      </c>
      <c r="D177" s="535">
        <v>148.9</v>
      </c>
      <c r="E177" s="535">
        <v>131.80000000000001</v>
      </c>
      <c r="F177" s="535">
        <v>121.7</v>
      </c>
      <c r="G177" s="535">
        <v>116.1</v>
      </c>
      <c r="H177" s="535">
        <v>102.9</v>
      </c>
      <c r="I177" s="535">
        <v>98.4</v>
      </c>
      <c r="J177" s="535">
        <v>95.6</v>
      </c>
      <c r="K177" s="535">
        <v>94.4</v>
      </c>
      <c r="L177" s="535">
        <v>94.7</v>
      </c>
      <c r="M177" s="535">
        <v>97.1</v>
      </c>
      <c r="N177" s="535">
        <v>98.1</v>
      </c>
      <c r="O177" s="535">
        <v>97.7</v>
      </c>
      <c r="P177" s="535">
        <v>95.7</v>
      </c>
      <c r="Q177" s="535">
        <v>96.6</v>
      </c>
      <c r="R177" s="535">
        <v>97.3</v>
      </c>
      <c r="S177" s="535">
        <v>93.6</v>
      </c>
      <c r="T177" s="535">
        <v>93.7</v>
      </c>
      <c r="U177" s="535">
        <v>92.7</v>
      </c>
      <c r="V177" s="535">
        <v>94.4</v>
      </c>
      <c r="W177" s="535">
        <v>94.6</v>
      </c>
      <c r="X177" s="535">
        <v>94</v>
      </c>
      <c r="Y177" s="535">
        <v>93.3</v>
      </c>
      <c r="Z177" s="535">
        <v>92.3</v>
      </c>
      <c r="AA177" s="535">
        <v>104</v>
      </c>
      <c r="AB177" s="535">
        <v>101.1</v>
      </c>
      <c r="AC177" s="535">
        <v>94.9</v>
      </c>
      <c r="AD177" s="535">
        <v>92</v>
      </c>
      <c r="AE177" s="535">
        <v>100.8</v>
      </c>
      <c r="AF177" s="535">
        <v>103.9</v>
      </c>
      <c r="AG177" s="535">
        <v>109.1</v>
      </c>
      <c r="AH177" s="535">
        <v>115.5</v>
      </c>
      <c r="AI177" s="535">
        <v>115.4</v>
      </c>
      <c r="AJ177" s="535">
        <v>114.5</v>
      </c>
      <c r="AK177" s="535">
        <v>114.7</v>
      </c>
      <c r="AL177" s="535">
        <v>132.1</v>
      </c>
      <c r="AM177" s="535">
        <v>141.6</v>
      </c>
      <c r="AN177" s="535">
        <v>138.9</v>
      </c>
      <c r="AO177" s="535">
        <v>137.4</v>
      </c>
      <c r="AP177" s="535">
        <v>135.1</v>
      </c>
      <c r="AQ177" s="535">
        <v>133.80000000000001</v>
      </c>
      <c r="AR177" s="535">
        <v>135.6</v>
      </c>
      <c r="AS177" s="535">
        <v>137.19999999999999</v>
      </c>
      <c r="AT177" s="535">
        <v>141.9</v>
      </c>
      <c r="AU177" s="535">
        <v>148.19999999999999</v>
      </c>
      <c r="AV177" s="535">
        <v>162.80000000000001</v>
      </c>
      <c r="AW177" s="535">
        <v>166.2</v>
      </c>
      <c r="AX177" s="535">
        <v>170.5</v>
      </c>
      <c r="AY177" s="535">
        <v>172.1</v>
      </c>
      <c r="AZ177" s="535">
        <v>168.2</v>
      </c>
      <c r="BA177" s="535">
        <v>166.3</v>
      </c>
      <c r="BB177" s="535">
        <v>171.1</v>
      </c>
      <c r="BC177" s="535">
        <v>172.4</v>
      </c>
      <c r="BD177" s="535">
        <v>174.6</v>
      </c>
      <c r="BE177" s="535">
        <v>176.1</v>
      </c>
      <c r="BF177" s="535">
        <v>179.5</v>
      </c>
      <c r="BG177" s="535">
        <v>181.2</v>
      </c>
      <c r="BH177" s="535">
        <v>178.2</v>
      </c>
      <c r="BI177" s="535">
        <v>175.6</v>
      </c>
      <c r="BJ177" s="535">
        <v>179.7</v>
      </c>
      <c r="BK177" s="535">
        <v>182.8</v>
      </c>
    </row>
    <row r="178" spans="1:63">
      <c r="A178" s="531" t="s">
        <v>906</v>
      </c>
      <c r="B178" s="531" t="s">
        <v>3542</v>
      </c>
      <c r="C178" s="532">
        <v>0.1744</v>
      </c>
      <c r="D178" s="535">
        <v>138.19999999999999</v>
      </c>
      <c r="E178" s="535">
        <v>137.1</v>
      </c>
      <c r="F178" s="535">
        <v>137.19999999999999</v>
      </c>
      <c r="G178" s="535">
        <v>135.6</v>
      </c>
      <c r="H178" s="535">
        <v>131</v>
      </c>
      <c r="I178" s="535">
        <v>135.30000000000001</v>
      </c>
      <c r="J178" s="535">
        <v>139.1</v>
      </c>
      <c r="K178" s="535">
        <v>137.80000000000001</v>
      </c>
      <c r="L178" s="535">
        <v>133.6</v>
      </c>
      <c r="M178" s="535">
        <v>133.5</v>
      </c>
      <c r="N178" s="535">
        <v>128</v>
      </c>
      <c r="O178" s="535">
        <v>119</v>
      </c>
      <c r="P178" s="535">
        <v>119.1</v>
      </c>
      <c r="Q178" s="535">
        <v>116.7</v>
      </c>
      <c r="R178" s="535">
        <v>120</v>
      </c>
      <c r="S178" s="535">
        <v>119</v>
      </c>
      <c r="T178" s="535">
        <v>127</v>
      </c>
      <c r="U178" s="535">
        <v>142.19999999999999</v>
      </c>
      <c r="V178" s="535">
        <v>149.9</v>
      </c>
      <c r="W178" s="535">
        <v>149.5</v>
      </c>
      <c r="X178" s="535">
        <v>139.5</v>
      </c>
      <c r="Y178" s="535">
        <v>133.19999999999999</v>
      </c>
      <c r="Z178" s="535">
        <v>132.4</v>
      </c>
      <c r="AA178" s="535">
        <v>132</v>
      </c>
      <c r="AB178" s="535">
        <v>131.19999999999999</v>
      </c>
      <c r="AC178" s="535">
        <v>135.19999999999999</v>
      </c>
      <c r="AD178" s="535">
        <v>138.80000000000001</v>
      </c>
      <c r="AE178" s="535">
        <v>143.9</v>
      </c>
      <c r="AF178" s="535">
        <v>148.6</v>
      </c>
      <c r="AG178" s="535">
        <v>152.5</v>
      </c>
      <c r="AH178" s="535">
        <v>151.4</v>
      </c>
      <c r="AI178" s="535">
        <v>166.5</v>
      </c>
      <c r="AJ178" s="535">
        <v>168.6</v>
      </c>
      <c r="AK178" s="535">
        <v>163</v>
      </c>
      <c r="AL178" s="535">
        <v>166.3</v>
      </c>
      <c r="AM178" s="535">
        <v>170.5</v>
      </c>
      <c r="AN178" s="535">
        <v>177.6</v>
      </c>
      <c r="AO178" s="535">
        <v>194.9</v>
      </c>
      <c r="AP178" s="535">
        <v>195</v>
      </c>
      <c r="AQ178" s="535">
        <v>198.9</v>
      </c>
      <c r="AR178" s="535">
        <v>195.5</v>
      </c>
      <c r="AS178" s="535">
        <v>191.4</v>
      </c>
      <c r="AT178" s="535">
        <v>191.9</v>
      </c>
      <c r="AU178" s="535">
        <v>184.6</v>
      </c>
      <c r="AV178" s="535">
        <v>173.6</v>
      </c>
      <c r="AW178" s="535">
        <v>174.5</v>
      </c>
      <c r="AX178" s="535">
        <v>167.7</v>
      </c>
      <c r="AY178" s="535">
        <v>169.4</v>
      </c>
      <c r="AZ178" s="535">
        <v>174.5</v>
      </c>
      <c r="BA178" s="535">
        <v>178.2</v>
      </c>
      <c r="BB178" s="535">
        <v>174.7</v>
      </c>
      <c r="BC178" s="535">
        <v>169.8</v>
      </c>
      <c r="BD178" s="535">
        <v>171.1</v>
      </c>
      <c r="BE178" s="535">
        <v>167.2</v>
      </c>
      <c r="BF178" s="535">
        <v>170.7</v>
      </c>
      <c r="BG178" s="535">
        <v>177.3</v>
      </c>
      <c r="BH178" s="535">
        <v>180.4</v>
      </c>
      <c r="BI178" s="535">
        <v>182</v>
      </c>
      <c r="BJ178" s="535">
        <v>185.9</v>
      </c>
      <c r="BK178" s="535">
        <v>175</v>
      </c>
    </row>
    <row r="179" spans="1:63">
      <c r="A179" s="531" t="s">
        <v>3543</v>
      </c>
      <c r="B179" s="531" t="s">
        <v>3544</v>
      </c>
      <c r="C179" s="532">
        <v>0.27538000000000001</v>
      </c>
      <c r="D179" s="535">
        <v>116.9</v>
      </c>
      <c r="E179" s="535">
        <v>108.3</v>
      </c>
      <c r="F179" s="535">
        <v>92.3</v>
      </c>
      <c r="G179" s="535">
        <v>94.7</v>
      </c>
      <c r="H179" s="535">
        <v>90.4</v>
      </c>
      <c r="I179" s="535">
        <v>93.9</v>
      </c>
      <c r="J179" s="535">
        <v>97.3</v>
      </c>
      <c r="K179" s="535">
        <v>101.3</v>
      </c>
      <c r="L179" s="535">
        <v>98.5</v>
      </c>
      <c r="M179" s="535">
        <v>98.3</v>
      </c>
      <c r="N179" s="535">
        <v>98.3</v>
      </c>
      <c r="O179" s="535">
        <v>97.5</v>
      </c>
      <c r="P179" s="535">
        <v>95.1</v>
      </c>
      <c r="Q179" s="535">
        <v>93.8</v>
      </c>
      <c r="R179" s="535">
        <v>96.7</v>
      </c>
      <c r="S179" s="535">
        <v>98.1</v>
      </c>
      <c r="T179" s="535">
        <v>105.8</v>
      </c>
      <c r="U179" s="535">
        <v>107.2</v>
      </c>
      <c r="V179" s="535">
        <v>113.2</v>
      </c>
      <c r="W179" s="535">
        <v>113.2</v>
      </c>
      <c r="X179" s="535">
        <v>113.2</v>
      </c>
      <c r="Y179" s="535">
        <v>113.2</v>
      </c>
      <c r="Z179" s="535">
        <v>113.2</v>
      </c>
      <c r="AA179" s="535">
        <v>113.2</v>
      </c>
      <c r="AB179" s="535">
        <v>113.2</v>
      </c>
      <c r="AC179" s="535">
        <v>119.4</v>
      </c>
      <c r="AD179" s="535">
        <v>118.2</v>
      </c>
      <c r="AE179" s="535">
        <v>119.6</v>
      </c>
      <c r="AF179" s="535">
        <v>119.9</v>
      </c>
      <c r="AG179" s="535">
        <v>129.5</v>
      </c>
      <c r="AH179" s="535">
        <v>129.1</v>
      </c>
      <c r="AI179" s="535">
        <v>132.69999999999999</v>
      </c>
      <c r="AJ179" s="535">
        <v>132.69999999999999</v>
      </c>
      <c r="AK179" s="535">
        <v>132.69999999999999</v>
      </c>
      <c r="AL179" s="535">
        <v>132.69999999999999</v>
      </c>
      <c r="AM179" s="535">
        <v>125.5</v>
      </c>
      <c r="AN179" s="535">
        <v>121.6</v>
      </c>
      <c r="AO179" s="535">
        <v>120.7</v>
      </c>
      <c r="AP179" s="535">
        <v>120.7</v>
      </c>
      <c r="AQ179" s="535">
        <v>121.9</v>
      </c>
      <c r="AR179" s="535">
        <v>121.4</v>
      </c>
      <c r="AS179" s="535">
        <v>124.4</v>
      </c>
      <c r="AT179" s="535">
        <v>124.2</v>
      </c>
      <c r="AU179" s="535">
        <v>124.3</v>
      </c>
      <c r="AV179" s="535">
        <v>124.3</v>
      </c>
      <c r="AW179" s="535">
        <v>125.3</v>
      </c>
      <c r="AX179" s="535">
        <v>125.2</v>
      </c>
      <c r="AY179" s="535">
        <v>129.19999999999999</v>
      </c>
      <c r="AZ179" s="535">
        <v>132.5</v>
      </c>
      <c r="BA179" s="535">
        <v>133.30000000000001</v>
      </c>
      <c r="BB179" s="535">
        <v>133.1</v>
      </c>
      <c r="BC179" s="535">
        <v>132.6</v>
      </c>
      <c r="BD179" s="535">
        <v>132.80000000000001</v>
      </c>
      <c r="BE179" s="535">
        <v>130.5</v>
      </c>
      <c r="BF179" s="535">
        <v>132</v>
      </c>
      <c r="BG179" s="535">
        <v>135.69999999999999</v>
      </c>
      <c r="BH179" s="535">
        <v>134.80000000000001</v>
      </c>
      <c r="BI179" s="535">
        <v>134.6</v>
      </c>
      <c r="BJ179" s="535">
        <v>126.5</v>
      </c>
      <c r="BK179" s="535">
        <v>124.9</v>
      </c>
    </row>
    <row r="180" spans="1:63">
      <c r="A180" s="531" t="s">
        <v>3545</v>
      </c>
      <c r="B180" s="531" t="s">
        <v>3546</v>
      </c>
      <c r="C180" s="532">
        <v>0.26077</v>
      </c>
      <c r="D180" s="535">
        <v>88.8</v>
      </c>
      <c r="E180" s="535">
        <v>82.7</v>
      </c>
      <c r="F180" s="535">
        <v>93.9</v>
      </c>
      <c r="G180" s="535">
        <v>94.6</v>
      </c>
      <c r="H180" s="535">
        <v>84.8</v>
      </c>
      <c r="I180" s="535">
        <v>94.1</v>
      </c>
      <c r="J180" s="535">
        <v>102.5</v>
      </c>
      <c r="K180" s="535">
        <v>97.7</v>
      </c>
      <c r="L180" s="535">
        <v>92.5</v>
      </c>
      <c r="M180" s="535">
        <v>85.7</v>
      </c>
      <c r="N180" s="535">
        <v>95.3</v>
      </c>
      <c r="O180" s="535">
        <v>84.1</v>
      </c>
      <c r="P180" s="535">
        <v>81</v>
      </c>
      <c r="Q180" s="535">
        <v>81.3</v>
      </c>
      <c r="R180" s="535">
        <v>103.3</v>
      </c>
      <c r="S180" s="535">
        <v>100.8</v>
      </c>
      <c r="T180" s="535">
        <v>99.3</v>
      </c>
      <c r="U180" s="535">
        <v>103.1</v>
      </c>
      <c r="V180" s="535">
        <v>134.4</v>
      </c>
      <c r="W180" s="535">
        <v>137.4</v>
      </c>
      <c r="X180" s="535">
        <v>116.6</v>
      </c>
      <c r="Y180" s="535">
        <v>115.4</v>
      </c>
      <c r="Z180" s="535">
        <v>126.3</v>
      </c>
      <c r="AA180" s="535">
        <v>123.5</v>
      </c>
      <c r="AB180" s="535">
        <v>126.3</v>
      </c>
      <c r="AC180" s="535">
        <v>120.7</v>
      </c>
      <c r="AD180" s="535">
        <v>121.7</v>
      </c>
      <c r="AE180" s="535">
        <v>129.69999999999999</v>
      </c>
      <c r="AF180" s="535">
        <v>135.1</v>
      </c>
      <c r="AG180" s="535">
        <v>149.4</v>
      </c>
      <c r="AH180" s="535">
        <v>150.5</v>
      </c>
      <c r="AI180" s="535">
        <v>169.4</v>
      </c>
      <c r="AJ180" s="535">
        <v>160.80000000000001</v>
      </c>
      <c r="AK180" s="535">
        <v>160</v>
      </c>
      <c r="AL180" s="535">
        <v>182.5</v>
      </c>
      <c r="AM180" s="535">
        <v>185.9</v>
      </c>
      <c r="AN180" s="535">
        <v>173.9</v>
      </c>
      <c r="AO180" s="535">
        <v>176.3</v>
      </c>
      <c r="AP180" s="535">
        <v>171.3</v>
      </c>
      <c r="AQ180" s="535">
        <v>180.8</v>
      </c>
      <c r="AR180" s="535">
        <v>174</v>
      </c>
      <c r="AS180" s="535">
        <v>174.9</v>
      </c>
      <c r="AT180" s="535">
        <v>179.4</v>
      </c>
      <c r="AU180" s="535">
        <v>172.3</v>
      </c>
      <c r="AV180" s="535">
        <v>174.3</v>
      </c>
      <c r="AW180" s="535">
        <v>182.1</v>
      </c>
      <c r="AX180" s="535">
        <v>189.7</v>
      </c>
      <c r="AY180" s="535">
        <v>189.8</v>
      </c>
      <c r="AZ180" s="535">
        <v>181.8</v>
      </c>
      <c r="BA180" s="535">
        <v>187.9</v>
      </c>
      <c r="BB180" s="535">
        <v>187.1</v>
      </c>
      <c r="BC180" s="535">
        <v>180.2</v>
      </c>
      <c r="BD180" s="535">
        <v>185.8</v>
      </c>
      <c r="BE180" s="535">
        <v>171.9</v>
      </c>
      <c r="BF180" s="535">
        <v>179.1</v>
      </c>
      <c r="BG180" s="535">
        <v>195.4</v>
      </c>
      <c r="BH180" s="535">
        <v>192.8</v>
      </c>
      <c r="BI180" s="535">
        <v>178.5</v>
      </c>
      <c r="BJ180" s="535">
        <v>177.6</v>
      </c>
      <c r="BK180" s="535">
        <v>162.1</v>
      </c>
    </row>
    <row r="181" spans="1:63">
      <c r="A181" s="531" t="s">
        <v>3547</v>
      </c>
      <c r="B181" s="531" t="s">
        <v>3548</v>
      </c>
      <c r="C181" s="532">
        <v>4.6170000000000003E-2</v>
      </c>
      <c r="D181" s="535">
        <v>89.5</v>
      </c>
      <c r="E181" s="535">
        <v>89.5</v>
      </c>
      <c r="F181" s="535">
        <v>89.5</v>
      </c>
      <c r="G181" s="535">
        <v>89.5</v>
      </c>
      <c r="H181" s="535">
        <v>89.5</v>
      </c>
      <c r="I181" s="535">
        <v>80.900000000000006</v>
      </c>
      <c r="J181" s="535">
        <v>80.900000000000006</v>
      </c>
      <c r="K181" s="535">
        <v>80.900000000000006</v>
      </c>
      <c r="L181" s="535">
        <v>80.900000000000006</v>
      </c>
      <c r="M181" s="535">
        <v>80.900000000000006</v>
      </c>
      <c r="N181" s="535">
        <v>80.900000000000006</v>
      </c>
      <c r="O181" s="535">
        <v>80.900000000000006</v>
      </c>
      <c r="P181" s="535">
        <v>80.900000000000006</v>
      </c>
      <c r="Q181" s="535">
        <v>80.900000000000006</v>
      </c>
      <c r="R181" s="535">
        <v>80.900000000000006</v>
      </c>
      <c r="S181" s="535">
        <v>80.900000000000006</v>
      </c>
      <c r="T181" s="535">
        <v>80.900000000000006</v>
      </c>
      <c r="U181" s="535">
        <v>80.900000000000006</v>
      </c>
      <c r="V181" s="535">
        <v>80.900000000000006</v>
      </c>
      <c r="W181" s="535">
        <v>80.900000000000006</v>
      </c>
      <c r="X181" s="535">
        <v>80.900000000000006</v>
      </c>
      <c r="Y181" s="535">
        <v>80.900000000000006</v>
      </c>
      <c r="Z181" s="535">
        <v>80.900000000000006</v>
      </c>
      <c r="AA181" s="535">
        <v>80.900000000000006</v>
      </c>
      <c r="AB181" s="535">
        <v>80.900000000000006</v>
      </c>
      <c r="AC181" s="535">
        <v>80.900000000000006</v>
      </c>
      <c r="AD181" s="535">
        <v>80.900000000000006</v>
      </c>
      <c r="AE181" s="535">
        <v>80.900000000000006</v>
      </c>
      <c r="AF181" s="535">
        <v>80.900000000000006</v>
      </c>
      <c r="AG181" s="535">
        <v>80.900000000000006</v>
      </c>
      <c r="AH181" s="535">
        <v>80.900000000000006</v>
      </c>
      <c r="AI181" s="535">
        <v>80.900000000000006</v>
      </c>
      <c r="AJ181" s="535">
        <v>80.900000000000006</v>
      </c>
      <c r="AK181" s="535">
        <v>80.900000000000006</v>
      </c>
      <c r="AL181" s="535">
        <v>80.900000000000006</v>
      </c>
      <c r="AM181" s="535">
        <v>80.900000000000006</v>
      </c>
      <c r="AN181" s="535">
        <v>80.900000000000006</v>
      </c>
      <c r="AO181" s="535">
        <v>80.900000000000006</v>
      </c>
      <c r="AP181" s="535">
        <v>80.900000000000006</v>
      </c>
      <c r="AQ181" s="535">
        <v>80.900000000000006</v>
      </c>
      <c r="AR181" s="535">
        <v>80.900000000000006</v>
      </c>
      <c r="AS181" s="535">
        <v>80.900000000000006</v>
      </c>
      <c r="AT181" s="535">
        <v>80.2</v>
      </c>
      <c r="AU181" s="535">
        <v>79.900000000000006</v>
      </c>
      <c r="AV181" s="535">
        <v>81.2</v>
      </c>
      <c r="AW181" s="535">
        <v>84.1</v>
      </c>
      <c r="AX181" s="535">
        <v>87.7</v>
      </c>
      <c r="AY181" s="535">
        <v>88.3</v>
      </c>
      <c r="AZ181" s="535">
        <v>86.8</v>
      </c>
      <c r="BA181" s="535">
        <v>87.9</v>
      </c>
      <c r="BB181" s="535">
        <v>89.1</v>
      </c>
      <c r="BC181" s="535">
        <v>87.9</v>
      </c>
      <c r="BD181" s="535">
        <v>87.1</v>
      </c>
      <c r="BE181" s="535">
        <v>84.8</v>
      </c>
      <c r="BF181" s="535">
        <v>86</v>
      </c>
      <c r="BG181" s="535">
        <v>88</v>
      </c>
      <c r="BH181" s="535">
        <v>87.4</v>
      </c>
      <c r="BI181" s="535">
        <v>84.2</v>
      </c>
      <c r="BJ181" s="535">
        <v>83.6</v>
      </c>
      <c r="BK181" s="535">
        <v>81.400000000000006</v>
      </c>
    </row>
    <row r="182" spans="1:63">
      <c r="A182" s="531" t="s">
        <v>3549</v>
      </c>
      <c r="B182" s="531" t="s">
        <v>3550</v>
      </c>
      <c r="C182" s="532">
        <v>0.13486999999999999</v>
      </c>
      <c r="D182" s="535">
        <v>115.1</v>
      </c>
      <c r="E182" s="535">
        <v>113.3</v>
      </c>
      <c r="F182" s="535">
        <v>110.8</v>
      </c>
      <c r="G182" s="535">
        <v>104.9</v>
      </c>
      <c r="H182" s="535">
        <v>102.6</v>
      </c>
      <c r="I182" s="535">
        <v>103.8</v>
      </c>
      <c r="J182" s="535">
        <v>101.5</v>
      </c>
      <c r="K182" s="535">
        <v>103</v>
      </c>
      <c r="L182" s="535">
        <v>104.1</v>
      </c>
      <c r="M182" s="535">
        <v>105</v>
      </c>
      <c r="N182" s="535">
        <v>107.1</v>
      </c>
      <c r="O182" s="535">
        <v>110.5</v>
      </c>
      <c r="P182" s="535">
        <v>108.6</v>
      </c>
      <c r="Q182" s="535">
        <v>111.1</v>
      </c>
      <c r="R182" s="535">
        <v>118.4</v>
      </c>
      <c r="S182" s="535">
        <v>118.6</v>
      </c>
      <c r="T182" s="535">
        <v>121.3</v>
      </c>
      <c r="U182" s="535">
        <v>129.4</v>
      </c>
      <c r="V182" s="535">
        <v>140.4</v>
      </c>
      <c r="W182" s="535">
        <v>139</v>
      </c>
      <c r="X182" s="535">
        <v>134.5</v>
      </c>
      <c r="Y182" s="535">
        <v>134.30000000000001</v>
      </c>
      <c r="Z182" s="535">
        <v>135.1</v>
      </c>
      <c r="AA182" s="535">
        <v>137.19999999999999</v>
      </c>
      <c r="AB182" s="535">
        <v>144.30000000000001</v>
      </c>
      <c r="AC182" s="535">
        <v>149.9</v>
      </c>
      <c r="AD182" s="535">
        <v>149.19999999999999</v>
      </c>
      <c r="AE182" s="535">
        <v>150.4</v>
      </c>
      <c r="AF182" s="535">
        <v>152.1</v>
      </c>
      <c r="AG182" s="535">
        <v>157.1</v>
      </c>
      <c r="AH182" s="535">
        <v>156.4</v>
      </c>
      <c r="AI182" s="535">
        <v>163.80000000000001</v>
      </c>
      <c r="AJ182" s="535">
        <v>162.6</v>
      </c>
      <c r="AK182" s="535">
        <v>155.5</v>
      </c>
      <c r="AL182" s="535">
        <v>156</v>
      </c>
      <c r="AM182" s="535">
        <v>155.30000000000001</v>
      </c>
      <c r="AN182" s="535">
        <v>156.69999999999999</v>
      </c>
      <c r="AO182" s="535">
        <v>159.6</v>
      </c>
      <c r="AP182" s="535">
        <v>159.9</v>
      </c>
      <c r="AQ182" s="535">
        <v>162.9</v>
      </c>
      <c r="AR182" s="535">
        <v>162.5</v>
      </c>
      <c r="AS182" s="535">
        <v>160.9</v>
      </c>
      <c r="AT182" s="535">
        <v>161</v>
      </c>
      <c r="AU182" s="535">
        <v>160.9</v>
      </c>
      <c r="AV182" s="535">
        <v>160.9</v>
      </c>
      <c r="AW182" s="535">
        <v>160.9</v>
      </c>
      <c r="AX182" s="535">
        <v>160.9</v>
      </c>
      <c r="AY182" s="535">
        <v>160.9</v>
      </c>
      <c r="AZ182" s="535">
        <v>161.30000000000001</v>
      </c>
      <c r="BA182" s="535">
        <v>162.30000000000001</v>
      </c>
      <c r="BB182" s="535">
        <v>163.30000000000001</v>
      </c>
      <c r="BC182" s="535">
        <v>161.5</v>
      </c>
      <c r="BD182" s="535">
        <v>162.80000000000001</v>
      </c>
      <c r="BE182" s="535">
        <v>161.19999999999999</v>
      </c>
      <c r="BF182" s="535">
        <v>162.30000000000001</v>
      </c>
      <c r="BG182" s="535">
        <v>164.3</v>
      </c>
      <c r="BH182" s="535">
        <v>165.1</v>
      </c>
      <c r="BI182" s="535">
        <v>165.6</v>
      </c>
      <c r="BJ182" s="535">
        <v>166.4</v>
      </c>
      <c r="BK182" s="535">
        <v>166.2</v>
      </c>
    </row>
    <row r="183" spans="1:63">
      <c r="A183" s="531" t="s">
        <v>902</v>
      </c>
      <c r="B183" s="531" t="s">
        <v>3551</v>
      </c>
      <c r="C183" s="532">
        <v>0.17838000000000001</v>
      </c>
      <c r="D183" s="535">
        <v>103.6</v>
      </c>
      <c r="E183" s="535">
        <v>106.2</v>
      </c>
      <c r="F183" s="535">
        <v>106.4</v>
      </c>
      <c r="G183" s="535">
        <v>101.5</v>
      </c>
      <c r="H183" s="535">
        <v>84.7</v>
      </c>
      <c r="I183" s="535">
        <v>84.2</v>
      </c>
      <c r="J183" s="535">
        <v>87.1</v>
      </c>
      <c r="K183" s="535">
        <v>88</v>
      </c>
      <c r="L183" s="535">
        <v>88</v>
      </c>
      <c r="M183" s="535">
        <v>88</v>
      </c>
      <c r="N183" s="535">
        <v>86.3</v>
      </c>
      <c r="O183" s="535">
        <v>83.3</v>
      </c>
      <c r="P183" s="535">
        <v>81.8</v>
      </c>
      <c r="Q183" s="535">
        <v>81.900000000000006</v>
      </c>
      <c r="R183" s="535">
        <v>85.1</v>
      </c>
      <c r="S183" s="535">
        <v>85.2</v>
      </c>
      <c r="T183" s="535">
        <v>86.2</v>
      </c>
      <c r="U183" s="535">
        <v>86.8</v>
      </c>
      <c r="V183" s="535">
        <v>86.7</v>
      </c>
      <c r="W183" s="535">
        <v>87.1</v>
      </c>
      <c r="X183" s="535">
        <v>87.1</v>
      </c>
      <c r="Y183" s="535">
        <v>87</v>
      </c>
      <c r="Z183" s="535">
        <v>87</v>
      </c>
      <c r="AA183" s="535">
        <v>86.4</v>
      </c>
      <c r="AB183" s="535">
        <v>87.5</v>
      </c>
      <c r="AC183" s="535">
        <v>87.3</v>
      </c>
      <c r="AD183" s="535">
        <v>88</v>
      </c>
      <c r="AE183" s="535">
        <v>89.2</v>
      </c>
      <c r="AF183" s="535">
        <v>89.9</v>
      </c>
      <c r="AG183" s="535">
        <v>108.4</v>
      </c>
      <c r="AH183" s="535">
        <v>128.5</v>
      </c>
      <c r="AI183" s="535">
        <v>129.4</v>
      </c>
      <c r="AJ183" s="535">
        <v>130.5</v>
      </c>
      <c r="AK183" s="535">
        <v>130.19999999999999</v>
      </c>
      <c r="AL183" s="535">
        <v>130.6</v>
      </c>
      <c r="AM183" s="535">
        <v>133.1</v>
      </c>
      <c r="AN183" s="535">
        <v>134.1</v>
      </c>
      <c r="AO183" s="535">
        <v>134.1</v>
      </c>
      <c r="AP183" s="535">
        <v>135</v>
      </c>
      <c r="AQ183" s="535">
        <v>134.9</v>
      </c>
      <c r="AR183" s="535">
        <v>135</v>
      </c>
      <c r="AS183" s="535">
        <v>134.4</v>
      </c>
      <c r="AT183" s="535">
        <v>135</v>
      </c>
      <c r="AU183" s="535">
        <v>135.9</v>
      </c>
      <c r="AV183" s="535">
        <v>136.1</v>
      </c>
      <c r="AW183" s="535">
        <v>136.4</v>
      </c>
      <c r="AX183" s="535">
        <v>135.19999999999999</v>
      </c>
      <c r="AY183" s="535">
        <v>136.1</v>
      </c>
      <c r="AZ183" s="535">
        <v>136.5</v>
      </c>
      <c r="BA183" s="535">
        <v>136.1</v>
      </c>
      <c r="BB183" s="535">
        <v>138.1</v>
      </c>
      <c r="BC183" s="535">
        <v>138.80000000000001</v>
      </c>
      <c r="BD183" s="535">
        <v>138.80000000000001</v>
      </c>
      <c r="BE183" s="535">
        <v>138.80000000000001</v>
      </c>
      <c r="BF183" s="535">
        <v>138.80000000000001</v>
      </c>
      <c r="BG183" s="535">
        <v>137.69999999999999</v>
      </c>
      <c r="BH183" s="535">
        <v>137.4</v>
      </c>
      <c r="BI183" s="535">
        <v>137.19999999999999</v>
      </c>
      <c r="BJ183" s="535">
        <v>137.19999999999999</v>
      </c>
      <c r="BK183" s="535">
        <v>137.4</v>
      </c>
    </row>
    <row r="184" spans="1:63">
      <c r="A184" s="531" t="s">
        <v>3552</v>
      </c>
      <c r="B184" s="531" t="s">
        <v>3553</v>
      </c>
      <c r="C184" s="532">
        <v>0.14982000000000001</v>
      </c>
      <c r="D184" s="535">
        <v>124.1</v>
      </c>
      <c r="E184" s="535">
        <v>124.1</v>
      </c>
      <c r="F184" s="535">
        <v>148.9</v>
      </c>
      <c r="G184" s="535">
        <v>148.1</v>
      </c>
      <c r="H184" s="535">
        <v>148.4</v>
      </c>
      <c r="I184" s="535">
        <v>148.4</v>
      </c>
      <c r="J184" s="535">
        <v>148.5</v>
      </c>
      <c r="K184" s="535">
        <v>144.1</v>
      </c>
      <c r="L184" s="535">
        <v>137.1</v>
      </c>
      <c r="M184" s="535">
        <v>133.9</v>
      </c>
      <c r="N184" s="535">
        <v>131.5</v>
      </c>
      <c r="O184" s="535">
        <v>131.5</v>
      </c>
      <c r="P184" s="535">
        <v>131.5</v>
      </c>
      <c r="Q184" s="535">
        <v>131.5</v>
      </c>
      <c r="R184" s="535">
        <v>138.80000000000001</v>
      </c>
      <c r="S184" s="535">
        <v>140.5</v>
      </c>
      <c r="T184" s="535">
        <v>141</v>
      </c>
      <c r="U184" s="535">
        <v>141</v>
      </c>
      <c r="V184" s="535">
        <v>141</v>
      </c>
      <c r="W184" s="535">
        <v>143</v>
      </c>
      <c r="X184" s="535">
        <v>146.80000000000001</v>
      </c>
      <c r="Y184" s="535">
        <v>147.4</v>
      </c>
      <c r="Z184" s="535">
        <v>147.4</v>
      </c>
      <c r="AA184" s="535">
        <v>152.30000000000001</v>
      </c>
      <c r="AB184" s="535">
        <v>174.8</v>
      </c>
      <c r="AC184" s="535">
        <v>175.5</v>
      </c>
      <c r="AD184" s="535">
        <v>175.5</v>
      </c>
      <c r="AE184" s="535">
        <v>175.5</v>
      </c>
      <c r="AF184" s="535">
        <v>175.5</v>
      </c>
      <c r="AG184" s="535">
        <v>176.6</v>
      </c>
      <c r="AH184" s="535">
        <v>178.8</v>
      </c>
      <c r="AI184" s="535">
        <v>180.4</v>
      </c>
      <c r="AJ184" s="535">
        <v>183.5</v>
      </c>
      <c r="AK184" s="535">
        <v>190.5</v>
      </c>
      <c r="AL184" s="535">
        <v>190.5</v>
      </c>
      <c r="AM184" s="535">
        <v>190.5</v>
      </c>
      <c r="AN184" s="535">
        <v>191.7</v>
      </c>
      <c r="AO184" s="535">
        <v>190.5</v>
      </c>
      <c r="AP184" s="535">
        <v>190.5</v>
      </c>
      <c r="AQ184" s="535">
        <v>191.4</v>
      </c>
      <c r="AR184" s="535">
        <v>192.4</v>
      </c>
      <c r="AS184" s="535">
        <v>192.4</v>
      </c>
      <c r="AT184" s="535">
        <v>191.9</v>
      </c>
      <c r="AU184" s="535">
        <v>192</v>
      </c>
      <c r="AV184" s="535">
        <v>192.4</v>
      </c>
      <c r="AW184" s="535">
        <v>192.4</v>
      </c>
      <c r="AX184" s="535">
        <v>202.6</v>
      </c>
      <c r="AY184" s="535">
        <v>219.6</v>
      </c>
      <c r="AZ184" s="535">
        <v>214.7</v>
      </c>
      <c r="BA184" s="535">
        <v>193.8</v>
      </c>
      <c r="BB184" s="535">
        <v>192.5</v>
      </c>
      <c r="BC184" s="535">
        <v>195.8</v>
      </c>
      <c r="BD184" s="535">
        <v>197.1</v>
      </c>
      <c r="BE184" s="535">
        <v>199.1</v>
      </c>
      <c r="BF184" s="535">
        <v>199.2</v>
      </c>
      <c r="BG184" s="535">
        <v>195</v>
      </c>
      <c r="BH184" s="535">
        <v>197.7</v>
      </c>
      <c r="BI184" s="535">
        <v>198.4</v>
      </c>
      <c r="BJ184" s="535">
        <v>199.1</v>
      </c>
      <c r="BK184" s="535">
        <v>199</v>
      </c>
    </row>
    <row r="185" spans="1:63">
      <c r="A185" s="531" t="s">
        <v>3554</v>
      </c>
      <c r="B185" s="531" t="s">
        <v>965</v>
      </c>
      <c r="C185" s="532">
        <v>1.41578</v>
      </c>
      <c r="D185" s="535">
        <v>140.19999999999999</v>
      </c>
      <c r="E185" s="535">
        <v>140.30000000000001</v>
      </c>
      <c r="F185" s="535">
        <v>139.1</v>
      </c>
      <c r="G185" s="535">
        <v>139.69999999999999</v>
      </c>
      <c r="H185" s="535">
        <v>140.80000000000001</v>
      </c>
      <c r="I185" s="535">
        <v>142.1</v>
      </c>
      <c r="J185" s="535">
        <v>142.4</v>
      </c>
      <c r="K185" s="535">
        <v>142.4</v>
      </c>
      <c r="L185" s="535">
        <v>142.1</v>
      </c>
      <c r="M185" s="535">
        <v>141.4</v>
      </c>
      <c r="N185" s="535">
        <v>140.19999999999999</v>
      </c>
      <c r="O185" s="535">
        <v>140.80000000000001</v>
      </c>
      <c r="P185" s="535">
        <v>141.1</v>
      </c>
      <c r="Q185" s="535">
        <v>140.4</v>
      </c>
      <c r="R185" s="535">
        <v>140.4</v>
      </c>
      <c r="S185" s="535">
        <v>140.30000000000001</v>
      </c>
      <c r="T185" s="535">
        <v>140.4</v>
      </c>
      <c r="U185" s="535">
        <v>142.19999999999999</v>
      </c>
      <c r="V185" s="535">
        <v>147.30000000000001</v>
      </c>
      <c r="W185" s="535">
        <v>147.19999999999999</v>
      </c>
      <c r="X185" s="535">
        <v>147.19999999999999</v>
      </c>
      <c r="Y185" s="535">
        <v>146.5</v>
      </c>
      <c r="Z185" s="535">
        <v>146.30000000000001</v>
      </c>
      <c r="AA185" s="535">
        <v>146.5</v>
      </c>
      <c r="AB185" s="535">
        <v>145.69999999999999</v>
      </c>
      <c r="AC185" s="535">
        <v>149.9</v>
      </c>
      <c r="AD185" s="535">
        <v>157.6</v>
      </c>
      <c r="AE185" s="535">
        <v>182.8</v>
      </c>
      <c r="AF185" s="535">
        <v>189.7</v>
      </c>
      <c r="AG185" s="535">
        <v>200.8</v>
      </c>
      <c r="AH185" s="535">
        <v>206.8</v>
      </c>
      <c r="AI185" s="535">
        <v>216.7</v>
      </c>
      <c r="AJ185" s="535">
        <v>214.7</v>
      </c>
      <c r="AK185" s="535">
        <v>202.4</v>
      </c>
      <c r="AL185" s="535">
        <v>199.8</v>
      </c>
      <c r="AM185" s="535">
        <v>195.3</v>
      </c>
      <c r="AN185" s="535">
        <v>206.4</v>
      </c>
      <c r="AO185" s="535">
        <v>215</v>
      </c>
      <c r="AP185" s="535">
        <v>219.4</v>
      </c>
      <c r="AQ185" s="535">
        <v>245.2</v>
      </c>
      <c r="AR185" s="535">
        <v>256.60000000000002</v>
      </c>
      <c r="AS185" s="535">
        <v>250.4</v>
      </c>
      <c r="AT185" s="535">
        <v>241.5</v>
      </c>
      <c r="AU185" s="535">
        <v>219.5</v>
      </c>
      <c r="AV185" s="535">
        <v>224.6</v>
      </c>
      <c r="AW185" s="535">
        <v>223</v>
      </c>
      <c r="AX185" s="535">
        <v>193.5</v>
      </c>
      <c r="AY185" s="535">
        <v>194.3</v>
      </c>
      <c r="AZ185" s="535">
        <v>208.5</v>
      </c>
      <c r="BA185" s="535">
        <v>209.3</v>
      </c>
      <c r="BB185" s="535">
        <v>219.9</v>
      </c>
      <c r="BC185" s="535">
        <v>237.8</v>
      </c>
      <c r="BD185" s="535">
        <v>234.8</v>
      </c>
      <c r="BE185" s="535">
        <v>228.6</v>
      </c>
      <c r="BF185" s="535">
        <v>232.9</v>
      </c>
      <c r="BG185" s="535">
        <v>214.7</v>
      </c>
      <c r="BH185" s="535">
        <v>228.3</v>
      </c>
      <c r="BI185" s="535">
        <v>209</v>
      </c>
      <c r="BJ185" s="535">
        <v>197.8</v>
      </c>
      <c r="BK185" s="535">
        <v>201.6</v>
      </c>
    </row>
    <row r="186" spans="1:63">
      <c r="A186" s="531" t="s">
        <v>3555</v>
      </c>
      <c r="B186" s="531" t="s">
        <v>967</v>
      </c>
      <c r="C186" s="532">
        <v>4.2849999999999999E-2</v>
      </c>
      <c r="D186" s="535">
        <v>215.1</v>
      </c>
      <c r="E186" s="535">
        <v>202.1</v>
      </c>
      <c r="F186" s="535">
        <v>159.80000000000001</v>
      </c>
      <c r="G186" s="535">
        <v>162.4</v>
      </c>
      <c r="H186" s="535">
        <v>169.8</v>
      </c>
      <c r="I186" s="535">
        <v>175.7</v>
      </c>
      <c r="J186" s="535">
        <v>178.3</v>
      </c>
      <c r="K186" s="535">
        <v>175.7</v>
      </c>
      <c r="L186" s="535">
        <v>170</v>
      </c>
      <c r="M186" s="535">
        <v>161.4</v>
      </c>
      <c r="N186" s="535">
        <v>163</v>
      </c>
      <c r="O186" s="535">
        <v>173.2</v>
      </c>
      <c r="P186" s="535">
        <v>178.1</v>
      </c>
      <c r="Q186" s="535">
        <v>167</v>
      </c>
      <c r="R186" s="535">
        <v>163.6</v>
      </c>
      <c r="S186" s="535">
        <v>167.4</v>
      </c>
      <c r="T186" s="535">
        <v>161.4</v>
      </c>
      <c r="U186" s="535">
        <v>164.3</v>
      </c>
      <c r="V186" s="535">
        <v>163.4</v>
      </c>
      <c r="W186" s="535">
        <v>166.6</v>
      </c>
      <c r="X186" s="535">
        <v>177.6</v>
      </c>
      <c r="Y186" s="535">
        <v>172.5</v>
      </c>
      <c r="Z186" s="535">
        <v>171</v>
      </c>
      <c r="AA186" s="535">
        <v>183.4</v>
      </c>
      <c r="AB186" s="535">
        <v>174.1</v>
      </c>
      <c r="AC186" s="535">
        <v>162.19999999999999</v>
      </c>
      <c r="AD186" s="535">
        <v>152.4</v>
      </c>
      <c r="AE186" s="535">
        <v>161.4</v>
      </c>
      <c r="AF186" s="535">
        <v>163.80000000000001</v>
      </c>
      <c r="AG186" s="535">
        <v>177</v>
      </c>
      <c r="AH186" s="535">
        <v>172.1</v>
      </c>
      <c r="AI186" s="535">
        <v>179.6</v>
      </c>
      <c r="AJ186" s="535">
        <v>191.3</v>
      </c>
      <c r="AK186" s="535">
        <v>179.3</v>
      </c>
      <c r="AL186" s="535">
        <v>183.7</v>
      </c>
      <c r="AM186" s="535">
        <v>186.5</v>
      </c>
      <c r="AN186" s="535">
        <v>185.3</v>
      </c>
      <c r="AO186" s="535">
        <v>180.5</v>
      </c>
      <c r="AP186" s="535">
        <v>170.3</v>
      </c>
      <c r="AQ186" s="535">
        <v>179.3</v>
      </c>
      <c r="AR186" s="535">
        <v>200</v>
      </c>
      <c r="AS186" s="535">
        <v>196.1</v>
      </c>
      <c r="AT186" s="535">
        <v>198.9</v>
      </c>
      <c r="AU186" s="535">
        <v>202.3</v>
      </c>
      <c r="AV186" s="535">
        <v>204.9</v>
      </c>
      <c r="AW186" s="535">
        <v>217.3</v>
      </c>
      <c r="AX186" s="535">
        <v>224.6</v>
      </c>
      <c r="AY186" s="535">
        <v>244.4</v>
      </c>
      <c r="AZ186" s="535">
        <v>247.6</v>
      </c>
      <c r="BA186" s="535">
        <v>249.6</v>
      </c>
      <c r="BB186" s="535">
        <v>236.4</v>
      </c>
      <c r="BC186" s="535">
        <v>211.3</v>
      </c>
      <c r="BD186" s="535">
        <v>193</v>
      </c>
      <c r="BE186" s="535">
        <v>195.3</v>
      </c>
      <c r="BF186" s="535">
        <v>199.1</v>
      </c>
      <c r="BG186" s="535">
        <v>202.9</v>
      </c>
      <c r="BH186" s="535">
        <v>211.3</v>
      </c>
      <c r="BI186" s="535">
        <v>219.5</v>
      </c>
      <c r="BJ186" s="535">
        <v>218.5</v>
      </c>
      <c r="BK186" s="535">
        <v>218.9</v>
      </c>
    </row>
    <row r="187" spans="1:63">
      <c r="A187" s="531" t="s">
        <v>3556</v>
      </c>
      <c r="B187" s="531" t="s">
        <v>969</v>
      </c>
      <c r="C187" s="532">
        <v>0.11194999999999999</v>
      </c>
      <c r="D187" s="535">
        <v>187.4</v>
      </c>
      <c r="E187" s="535">
        <v>193.6</v>
      </c>
      <c r="F187" s="535">
        <v>194.4</v>
      </c>
      <c r="G187" s="535">
        <v>201.5</v>
      </c>
      <c r="H187" s="535">
        <v>209.3</v>
      </c>
      <c r="I187" s="535">
        <v>221.2</v>
      </c>
      <c r="J187" s="535">
        <v>223.9</v>
      </c>
      <c r="K187" s="535">
        <v>225.4</v>
      </c>
      <c r="L187" s="535">
        <v>224.6</v>
      </c>
      <c r="M187" s="535">
        <v>221.2</v>
      </c>
      <c r="N187" s="535">
        <v>208.1</v>
      </c>
      <c r="O187" s="535">
        <v>210.9</v>
      </c>
      <c r="P187" s="535">
        <v>212.3</v>
      </c>
      <c r="Q187" s="535">
        <v>210.5</v>
      </c>
      <c r="R187" s="535">
        <v>211.4</v>
      </c>
      <c r="S187" s="535">
        <v>207.7</v>
      </c>
      <c r="T187" s="535">
        <v>211.2</v>
      </c>
      <c r="U187" s="535">
        <v>217.1</v>
      </c>
      <c r="V187" s="535">
        <v>223.4</v>
      </c>
      <c r="W187" s="535">
        <v>220.3</v>
      </c>
      <c r="X187" s="535">
        <v>216.8</v>
      </c>
      <c r="Y187" s="535">
        <v>209.9</v>
      </c>
      <c r="Z187" s="535">
        <v>207.6</v>
      </c>
      <c r="AA187" s="535">
        <v>205.2</v>
      </c>
      <c r="AB187" s="535">
        <v>198.9</v>
      </c>
      <c r="AC187" s="535">
        <v>195.4</v>
      </c>
      <c r="AD187" s="535">
        <v>185</v>
      </c>
      <c r="AE187" s="535">
        <v>194.9</v>
      </c>
      <c r="AF187" s="535">
        <v>201.4</v>
      </c>
      <c r="AG187" s="535">
        <v>214.5</v>
      </c>
      <c r="AH187" s="535">
        <v>222.6</v>
      </c>
      <c r="AI187" s="535">
        <v>229.3</v>
      </c>
      <c r="AJ187" s="535">
        <v>228.1</v>
      </c>
      <c r="AK187" s="535">
        <v>223.9</v>
      </c>
      <c r="AL187" s="535">
        <v>219.9</v>
      </c>
      <c r="AM187" s="535">
        <v>221.8</v>
      </c>
      <c r="AN187" s="535">
        <v>221.4</v>
      </c>
      <c r="AO187" s="535">
        <v>227</v>
      </c>
      <c r="AP187" s="535">
        <v>229.7</v>
      </c>
      <c r="AQ187" s="535">
        <v>242.3</v>
      </c>
      <c r="AR187" s="535">
        <v>253.4</v>
      </c>
      <c r="AS187" s="535">
        <v>254.6</v>
      </c>
      <c r="AT187" s="535">
        <v>263.3</v>
      </c>
      <c r="AU187" s="535">
        <v>264.7</v>
      </c>
      <c r="AV187" s="535">
        <v>254.5</v>
      </c>
      <c r="AW187" s="535">
        <v>246.6</v>
      </c>
      <c r="AX187" s="535">
        <v>238.5</v>
      </c>
      <c r="AY187" s="535">
        <v>223.7</v>
      </c>
      <c r="AZ187" s="535">
        <v>221</v>
      </c>
      <c r="BA187" s="535">
        <v>221.9</v>
      </c>
      <c r="BB187" s="535">
        <v>221.9</v>
      </c>
      <c r="BC187" s="535">
        <v>219.6</v>
      </c>
      <c r="BD187" s="535">
        <v>219.1</v>
      </c>
      <c r="BE187" s="535">
        <v>217.5</v>
      </c>
      <c r="BF187" s="535">
        <v>224.3</v>
      </c>
      <c r="BG187" s="535">
        <v>223.1</v>
      </c>
      <c r="BH187" s="535">
        <v>219.2</v>
      </c>
      <c r="BI187" s="535">
        <v>221.7</v>
      </c>
      <c r="BJ187" s="535">
        <v>218</v>
      </c>
      <c r="BK187" s="535">
        <v>211.9</v>
      </c>
    </row>
    <row r="188" spans="1:63">
      <c r="A188" s="531" t="s">
        <v>3557</v>
      </c>
      <c r="B188" s="531" t="s">
        <v>971</v>
      </c>
      <c r="C188" s="532">
        <v>0.22023999999999999</v>
      </c>
      <c r="D188" s="535">
        <v>145.80000000000001</v>
      </c>
      <c r="E188" s="535">
        <v>145.80000000000001</v>
      </c>
      <c r="F188" s="535">
        <v>145.80000000000001</v>
      </c>
      <c r="G188" s="535">
        <v>145.80000000000001</v>
      </c>
      <c r="H188" s="535">
        <v>9999.9</v>
      </c>
      <c r="I188" s="535">
        <v>9999.9</v>
      </c>
      <c r="J188" s="535">
        <v>9999.9</v>
      </c>
      <c r="K188" s="535">
        <v>9999.9</v>
      </c>
      <c r="L188" s="535">
        <v>9999.9</v>
      </c>
      <c r="M188" s="535">
        <v>9999.9</v>
      </c>
      <c r="N188" s="535">
        <v>9999.9</v>
      </c>
      <c r="O188" s="535">
        <v>9999.9</v>
      </c>
      <c r="P188" s="535">
        <v>9999.9</v>
      </c>
      <c r="Q188" s="535">
        <v>9999.9</v>
      </c>
      <c r="R188" s="535">
        <v>9999.9</v>
      </c>
      <c r="S188" s="535">
        <v>9999.9</v>
      </c>
      <c r="T188" s="535">
        <v>145.80000000000001</v>
      </c>
      <c r="U188" s="535">
        <v>155.19999999999999</v>
      </c>
      <c r="V188" s="535">
        <v>183.5</v>
      </c>
      <c r="W188" s="535">
        <v>183.5</v>
      </c>
      <c r="X188" s="535">
        <v>183.5</v>
      </c>
      <c r="Y188" s="535">
        <v>183.5</v>
      </c>
      <c r="Z188" s="535">
        <v>183.5</v>
      </c>
      <c r="AA188" s="535">
        <v>183.5</v>
      </c>
      <c r="AB188" s="535">
        <v>183.5</v>
      </c>
      <c r="AC188" s="535">
        <v>183.5</v>
      </c>
      <c r="AD188" s="535">
        <v>183.5</v>
      </c>
      <c r="AE188" s="535">
        <v>274.39999999999998</v>
      </c>
      <c r="AF188" s="535">
        <v>289.39999999999998</v>
      </c>
      <c r="AG188" s="535">
        <v>291.5</v>
      </c>
      <c r="AH188" s="535">
        <v>295.8</v>
      </c>
      <c r="AI188" s="535">
        <v>337</v>
      </c>
      <c r="AJ188" s="535">
        <v>343</v>
      </c>
      <c r="AK188" s="535">
        <v>340.9</v>
      </c>
      <c r="AL188" s="535">
        <v>317.2</v>
      </c>
      <c r="AM188" s="535">
        <v>303.89999999999998</v>
      </c>
      <c r="AN188" s="535">
        <v>318.5</v>
      </c>
      <c r="AO188" s="535">
        <v>302.3</v>
      </c>
      <c r="AP188" s="535">
        <v>334.4</v>
      </c>
      <c r="AQ188" s="535">
        <v>366.5</v>
      </c>
      <c r="AR188" s="535">
        <v>412.3</v>
      </c>
      <c r="AS188" s="535">
        <v>394</v>
      </c>
      <c r="AT188" s="535">
        <v>423.1</v>
      </c>
      <c r="AU188" s="535">
        <v>436.9</v>
      </c>
      <c r="AV188" s="535">
        <v>450.2</v>
      </c>
      <c r="AW188" s="535">
        <v>398.7</v>
      </c>
      <c r="AX188" s="535">
        <v>274.39999999999998</v>
      </c>
      <c r="AY188" s="535">
        <v>312.89999999999998</v>
      </c>
      <c r="AZ188" s="535">
        <v>319</v>
      </c>
      <c r="BA188" s="535">
        <v>308.7</v>
      </c>
      <c r="BB188" s="535">
        <v>330.1</v>
      </c>
      <c r="BC188" s="535">
        <v>394.4</v>
      </c>
      <c r="BD188" s="535">
        <v>391</v>
      </c>
      <c r="BE188" s="535">
        <v>407.3</v>
      </c>
      <c r="BF188" s="535">
        <v>422.5</v>
      </c>
      <c r="BG188" s="535">
        <v>373</v>
      </c>
      <c r="BH188" s="535">
        <v>377.3</v>
      </c>
      <c r="BI188" s="535">
        <v>346.4</v>
      </c>
      <c r="BJ188" s="535">
        <v>343</v>
      </c>
      <c r="BK188" s="535">
        <v>321.5</v>
      </c>
    </row>
    <row r="189" spans="1:63">
      <c r="A189" s="531" t="s">
        <v>3558</v>
      </c>
      <c r="B189" s="531" t="s">
        <v>973</v>
      </c>
      <c r="C189" s="532">
        <v>1.04074</v>
      </c>
      <c r="D189" s="535">
        <v>130.80000000000001</v>
      </c>
      <c r="E189" s="535">
        <v>130.80000000000001</v>
      </c>
      <c r="F189" s="535">
        <v>130.80000000000001</v>
      </c>
      <c r="G189" s="535">
        <v>130.80000000000001</v>
      </c>
      <c r="H189" s="535">
        <v>130.80000000000001</v>
      </c>
      <c r="I189" s="535">
        <v>130.80000000000001</v>
      </c>
      <c r="J189" s="535">
        <v>130.80000000000001</v>
      </c>
      <c r="K189" s="535">
        <v>130.80000000000001</v>
      </c>
      <c r="L189" s="535">
        <v>130.80000000000001</v>
      </c>
      <c r="M189" s="535">
        <v>130.80000000000001</v>
      </c>
      <c r="N189" s="535">
        <v>130.80000000000001</v>
      </c>
      <c r="O189" s="535">
        <v>130.80000000000001</v>
      </c>
      <c r="P189" s="535">
        <v>130.80000000000001</v>
      </c>
      <c r="Q189" s="535">
        <v>130.80000000000001</v>
      </c>
      <c r="R189" s="535">
        <v>130.80000000000001</v>
      </c>
      <c r="S189" s="535">
        <v>130.80000000000001</v>
      </c>
      <c r="T189" s="535">
        <v>130.80000000000001</v>
      </c>
      <c r="U189" s="535">
        <v>130.80000000000001</v>
      </c>
      <c r="V189" s="535">
        <v>130.80000000000001</v>
      </c>
      <c r="W189" s="535">
        <v>130.80000000000001</v>
      </c>
      <c r="X189" s="535">
        <v>130.80000000000001</v>
      </c>
      <c r="Y189" s="535">
        <v>130.80000000000001</v>
      </c>
      <c r="Z189" s="535">
        <v>130.80000000000001</v>
      </c>
      <c r="AA189" s="535">
        <v>130.80000000000001</v>
      </c>
      <c r="AB189" s="535">
        <v>130.80000000000001</v>
      </c>
      <c r="AC189" s="535">
        <v>137.4</v>
      </c>
      <c r="AD189" s="535">
        <v>149.4</v>
      </c>
      <c r="AE189" s="535">
        <v>162.9</v>
      </c>
      <c r="AF189" s="535">
        <v>168.4</v>
      </c>
      <c r="AG189" s="535">
        <v>181.1</v>
      </c>
      <c r="AH189" s="535">
        <v>187.6</v>
      </c>
      <c r="AI189" s="535">
        <v>191.4</v>
      </c>
      <c r="AJ189" s="535">
        <v>187.1</v>
      </c>
      <c r="AK189" s="535">
        <v>171.8</v>
      </c>
      <c r="AL189" s="535">
        <v>173.5</v>
      </c>
      <c r="AM189" s="535">
        <v>169.8</v>
      </c>
      <c r="AN189" s="535">
        <v>181.8</v>
      </c>
      <c r="AO189" s="535">
        <v>196.8</v>
      </c>
      <c r="AP189" s="535">
        <v>196</v>
      </c>
      <c r="AQ189" s="535">
        <v>222.6</v>
      </c>
      <c r="AR189" s="535">
        <v>226.3</v>
      </c>
      <c r="AS189" s="535">
        <v>221.7</v>
      </c>
      <c r="AT189" s="535">
        <v>202.5</v>
      </c>
      <c r="AU189" s="535">
        <v>169.3</v>
      </c>
      <c r="AV189" s="535">
        <v>174.4</v>
      </c>
      <c r="AW189" s="535">
        <v>183.6</v>
      </c>
      <c r="AX189" s="535">
        <v>170.3</v>
      </c>
      <c r="AY189" s="535">
        <v>164.1</v>
      </c>
      <c r="AZ189" s="535">
        <v>182.2</v>
      </c>
      <c r="BA189" s="535">
        <v>185.3</v>
      </c>
      <c r="BB189" s="535">
        <v>195.6</v>
      </c>
      <c r="BC189" s="535">
        <v>207.7</v>
      </c>
      <c r="BD189" s="535">
        <v>205.1</v>
      </c>
      <c r="BE189" s="535">
        <v>193.3</v>
      </c>
      <c r="BF189" s="535">
        <v>195.1</v>
      </c>
      <c r="BG189" s="535">
        <v>180.7</v>
      </c>
      <c r="BH189" s="535">
        <v>198.5</v>
      </c>
      <c r="BI189" s="535">
        <v>178.1</v>
      </c>
      <c r="BJ189" s="535">
        <v>164</v>
      </c>
      <c r="BK189" s="535">
        <v>174.4</v>
      </c>
    </row>
    <row r="190" spans="1:63">
      <c r="A190" s="531" t="s">
        <v>3559</v>
      </c>
      <c r="B190" s="531" t="s">
        <v>977</v>
      </c>
      <c r="C190" s="532">
        <v>0.96733000000000002</v>
      </c>
      <c r="D190" s="535">
        <v>188.1</v>
      </c>
      <c r="E190" s="535">
        <v>188.1</v>
      </c>
      <c r="F190" s="535">
        <v>188.1</v>
      </c>
      <c r="G190" s="535">
        <v>188.2</v>
      </c>
      <c r="H190" s="535">
        <v>188.2</v>
      </c>
      <c r="I190" s="535">
        <v>188.6</v>
      </c>
      <c r="J190" s="535">
        <v>189.8</v>
      </c>
      <c r="K190" s="535">
        <v>189.6</v>
      </c>
      <c r="L190" s="535">
        <v>188.9</v>
      </c>
      <c r="M190" s="535">
        <v>187.9</v>
      </c>
      <c r="N190" s="535">
        <v>187.9</v>
      </c>
      <c r="O190" s="535">
        <v>189.1</v>
      </c>
      <c r="P190" s="535">
        <v>189</v>
      </c>
      <c r="Q190" s="535">
        <v>191</v>
      </c>
      <c r="R190" s="535">
        <v>191.2</v>
      </c>
      <c r="S190" s="535">
        <v>191</v>
      </c>
      <c r="T190" s="535">
        <v>189.6</v>
      </c>
      <c r="U190" s="535">
        <v>189.8</v>
      </c>
      <c r="V190" s="535">
        <v>189.4</v>
      </c>
      <c r="W190" s="535">
        <v>175.3</v>
      </c>
      <c r="X190" s="535">
        <v>175.3</v>
      </c>
      <c r="Y190" s="535">
        <v>174.7</v>
      </c>
      <c r="Z190" s="535">
        <v>173</v>
      </c>
      <c r="AA190" s="535">
        <v>173.7</v>
      </c>
      <c r="AB190" s="535">
        <v>174.4</v>
      </c>
      <c r="AC190" s="535">
        <v>173.9</v>
      </c>
      <c r="AD190" s="535">
        <v>146.19999999999999</v>
      </c>
      <c r="AE190" s="535">
        <v>142.9</v>
      </c>
      <c r="AF190" s="535">
        <v>142.9</v>
      </c>
      <c r="AG190" s="535">
        <v>144.9</v>
      </c>
      <c r="AH190" s="535">
        <v>144</v>
      </c>
      <c r="AI190" s="535">
        <v>143.4</v>
      </c>
      <c r="AJ190" s="535">
        <v>142.9</v>
      </c>
      <c r="AK190" s="535">
        <v>141.30000000000001</v>
      </c>
      <c r="AL190" s="535">
        <v>141.4</v>
      </c>
      <c r="AM190" s="535">
        <v>141.69999999999999</v>
      </c>
      <c r="AN190" s="535">
        <v>143.30000000000001</v>
      </c>
      <c r="AO190" s="535">
        <v>147.69999999999999</v>
      </c>
      <c r="AP190" s="535">
        <v>148.5</v>
      </c>
      <c r="AQ190" s="535">
        <v>156.4</v>
      </c>
      <c r="AR190" s="535">
        <v>180.7</v>
      </c>
      <c r="AS190" s="535">
        <v>180.6</v>
      </c>
      <c r="AT190" s="535">
        <v>180.6</v>
      </c>
      <c r="AU190" s="535">
        <v>179.6</v>
      </c>
      <c r="AV190" s="535">
        <v>177.9</v>
      </c>
      <c r="AW190" s="535">
        <v>177.9</v>
      </c>
      <c r="AX190" s="535">
        <v>178.3</v>
      </c>
      <c r="AY190" s="535">
        <v>180</v>
      </c>
      <c r="AZ190" s="535">
        <v>178.7</v>
      </c>
      <c r="BA190" s="535">
        <v>177.9</v>
      </c>
      <c r="BB190" s="535">
        <v>177.8</v>
      </c>
      <c r="BC190" s="535">
        <v>177.8</v>
      </c>
      <c r="BD190" s="535">
        <v>178.7</v>
      </c>
      <c r="BE190" s="535">
        <v>179.8</v>
      </c>
      <c r="BF190" s="535">
        <v>185.3</v>
      </c>
      <c r="BG190" s="535">
        <v>194.2</v>
      </c>
      <c r="BH190" s="535">
        <v>193.9</v>
      </c>
      <c r="BI190" s="535">
        <v>199.8</v>
      </c>
      <c r="BJ190" s="535">
        <v>188.7</v>
      </c>
      <c r="BK190" s="535">
        <v>180.2</v>
      </c>
    </row>
    <row r="191" spans="1:63">
      <c r="A191" s="531" t="s">
        <v>3560</v>
      </c>
      <c r="B191" s="531" t="s">
        <v>979</v>
      </c>
      <c r="C191" s="532">
        <v>0.12191</v>
      </c>
      <c r="D191" s="535">
        <v>189.7</v>
      </c>
      <c r="E191" s="535">
        <v>189.7</v>
      </c>
      <c r="F191" s="535">
        <v>189.7</v>
      </c>
      <c r="G191" s="535">
        <v>188.6</v>
      </c>
      <c r="H191" s="535">
        <v>188.6</v>
      </c>
      <c r="I191" s="535">
        <v>188.6</v>
      </c>
      <c r="J191" s="535">
        <v>189.3</v>
      </c>
      <c r="K191" s="535">
        <v>189.7</v>
      </c>
      <c r="L191" s="535">
        <v>189.7</v>
      </c>
      <c r="M191" s="535">
        <v>189.7</v>
      </c>
      <c r="N191" s="535">
        <v>189.7</v>
      </c>
      <c r="O191" s="535">
        <v>189.5</v>
      </c>
      <c r="P191" s="535">
        <v>192.3</v>
      </c>
      <c r="Q191" s="535">
        <v>195</v>
      </c>
      <c r="R191" s="535">
        <v>195</v>
      </c>
      <c r="S191" s="535">
        <v>195</v>
      </c>
      <c r="T191" s="535">
        <v>195</v>
      </c>
      <c r="U191" s="535">
        <v>195</v>
      </c>
      <c r="V191" s="535">
        <v>194.8</v>
      </c>
      <c r="W191" s="535">
        <v>194.8</v>
      </c>
      <c r="X191" s="535">
        <v>194.8</v>
      </c>
      <c r="Y191" s="535">
        <v>194.8</v>
      </c>
      <c r="Z191" s="535">
        <v>194.8</v>
      </c>
      <c r="AA191" s="535">
        <v>194.8</v>
      </c>
      <c r="AB191" s="535">
        <v>194.8</v>
      </c>
      <c r="AC191" s="535">
        <v>194.8</v>
      </c>
      <c r="AD191" s="535">
        <v>194.8</v>
      </c>
      <c r="AE191" s="535">
        <v>194.8</v>
      </c>
      <c r="AF191" s="535">
        <v>194.8</v>
      </c>
      <c r="AG191" s="535">
        <v>194.8</v>
      </c>
      <c r="AH191" s="535">
        <v>194.8</v>
      </c>
      <c r="AI191" s="535">
        <v>195.5</v>
      </c>
      <c r="AJ191" s="535">
        <v>196</v>
      </c>
      <c r="AK191" s="535">
        <v>196</v>
      </c>
      <c r="AL191" s="535">
        <v>196</v>
      </c>
      <c r="AM191" s="535">
        <v>196</v>
      </c>
      <c r="AN191" s="535">
        <v>202.1</v>
      </c>
      <c r="AO191" s="535">
        <v>220.4</v>
      </c>
      <c r="AP191" s="535">
        <v>220.4</v>
      </c>
      <c r="AQ191" s="535">
        <v>220.4</v>
      </c>
      <c r="AR191" s="535">
        <v>220.4</v>
      </c>
      <c r="AS191" s="535">
        <v>220.4</v>
      </c>
      <c r="AT191" s="535">
        <v>220.4</v>
      </c>
      <c r="AU191" s="535">
        <v>220.4</v>
      </c>
      <c r="AV191" s="535">
        <v>220.4</v>
      </c>
      <c r="AW191" s="535">
        <v>220.4</v>
      </c>
      <c r="AX191" s="535">
        <v>220.4</v>
      </c>
      <c r="AY191" s="535">
        <v>220.4</v>
      </c>
      <c r="AZ191" s="535">
        <v>220.4</v>
      </c>
      <c r="BA191" s="535">
        <v>220.4</v>
      </c>
      <c r="BB191" s="535">
        <v>220.4</v>
      </c>
      <c r="BC191" s="535">
        <v>220.4</v>
      </c>
      <c r="BD191" s="535">
        <v>220.4</v>
      </c>
      <c r="BE191" s="535">
        <v>220.4</v>
      </c>
      <c r="BF191" s="535">
        <v>220.4</v>
      </c>
      <c r="BG191" s="535">
        <v>224.2</v>
      </c>
      <c r="BH191" s="535">
        <v>222.2</v>
      </c>
      <c r="BI191" s="535">
        <v>221.1</v>
      </c>
      <c r="BJ191" s="535">
        <v>221.1</v>
      </c>
      <c r="BK191" s="535">
        <v>221.1</v>
      </c>
    </row>
    <row r="192" spans="1:63">
      <c r="A192" s="531" t="s">
        <v>3561</v>
      </c>
      <c r="B192" s="531" t="s">
        <v>981</v>
      </c>
      <c r="C192" s="532">
        <v>0.44978000000000001</v>
      </c>
      <c r="D192" s="535">
        <v>202.2</v>
      </c>
      <c r="E192" s="535">
        <v>202.2</v>
      </c>
      <c r="F192" s="535">
        <v>202.2</v>
      </c>
      <c r="G192" s="535">
        <v>202.2</v>
      </c>
      <c r="H192" s="535">
        <v>202.2</v>
      </c>
      <c r="I192" s="535">
        <v>202.2</v>
      </c>
      <c r="J192" s="535">
        <v>202.2</v>
      </c>
      <c r="K192" s="535">
        <v>202.2</v>
      </c>
      <c r="L192" s="535">
        <v>202.2</v>
      </c>
      <c r="M192" s="535">
        <v>202.2</v>
      </c>
      <c r="N192" s="535">
        <v>202.2</v>
      </c>
      <c r="O192" s="535">
        <v>202.2</v>
      </c>
      <c r="P192" s="535">
        <v>202.2</v>
      </c>
      <c r="Q192" s="535">
        <v>202.2</v>
      </c>
      <c r="R192" s="535">
        <v>202.2</v>
      </c>
      <c r="S192" s="535">
        <v>202.2</v>
      </c>
      <c r="T192" s="535">
        <v>202.2</v>
      </c>
      <c r="U192" s="535">
        <v>202.2</v>
      </c>
      <c r="V192" s="535">
        <v>202.2</v>
      </c>
      <c r="W192" s="535">
        <v>171.8</v>
      </c>
      <c r="X192" s="535">
        <v>171.8</v>
      </c>
      <c r="Y192" s="535">
        <v>171.8</v>
      </c>
      <c r="Z192" s="535">
        <v>171.8</v>
      </c>
      <c r="AA192" s="535">
        <v>171.8</v>
      </c>
      <c r="AB192" s="535">
        <v>171.8</v>
      </c>
      <c r="AC192" s="535">
        <v>170.7</v>
      </c>
      <c r="AD192" s="535">
        <v>113.1</v>
      </c>
      <c r="AE192" s="535">
        <v>106</v>
      </c>
      <c r="AF192" s="535">
        <v>106</v>
      </c>
      <c r="AG192" s="535">
        <v>106</v>
      </c>
      <c r="AH192" s="535">
        <v>106</v>
      </c>
      <c r="AI192" s="535">
        <v>106</v>
      </c>
      <c r="AJ192" s="535">
        <v>106</v>
      </c>
      <c r="AK192" s="535">
        <v>106</v>
      </c>
      <c r="AL192" s="535">
        <v>106</v>
      </c>
      <c r="AM192" s="535">
        <v>106</v>
      </c>
      <c r="AN192" s="535">
        <v>106</v>
      </c>
      <c r="AO192" s="535">
        <v>106</v>
      </c>
      <c r="AP192" s="535">
        <v>106</v>
      </c>
      <c r="AQ192" s="535">
        <v>122.7</v>
      </c>
      <c r="AR192" s="535">
        <v>172.9</v>
      </c>
      <c r="AS192" s="535">
        <v>172.9</v>
      </c>
      <c r="AT192" s="535">
        <v>172.9</v>
      </c>
      <c r="AU192" s="535">
        <v>172.9</v>
      </c>
      <c r="AV192" s="535">
        <v>172.9</v>
      </c>
      <c r="AW192" s="535">
        <v>172.9</v>
      </c>
      <c r="AX192" s="535">
        <v>172.9</v>
      </c>
      <c r="AY192" s="535">
        <v>172.9</v>
      </c>
      <c r="AZ192" s="535">
        <v>170.2</v>
      </c>
      <c r="BA192" s="535">
        <v>168.4</v>
      </c>
      <c r="BB192" s="535">
        <v>168.4</v>
      </c>
      <c r="BC192" s="535">
        <v>168.4</v>
      </c>
      <c r="BD192" s="535">
        <v>168.4</v>
      </c>
      <c r="BE192" s="535">
        <v>168.4</v>
      </c>
      <c r="BF192" s="535">
        <v>180.8</v>
      </c>
      <c r="BG192" s="535">
        <v>199.4</v>
      </c>
      <c r="BH192" s="535">
        <v>199.4</v>
      </c>
      <c r="BI192" s="535">
        <v>212.5</v>
      </c>
      <c r="BJ192" s="535">
        <v>188.6</v>
      </c>
      <c r="BK192" s="535">
        <v>164.3</v>
      </c>
    </row>
    <row r="193" spans="1:63">
      <c r="A193" s="531" t="s">
        <v>3562</v>
      </c>
      <c r="B193" s="531" t="s">
        <v>2419</v>
      </c>
      <c r="C193" s="532">
        <v>0.21956999999999999</v>
      </c>
      <c r="D193" s="535">
        <v>171.7</v>
      </c>
      <c r="E193" s="535">
        <v>171.7</v>
      </c>
      <c r="F193" s="535">
        <v>171.7</v>
      </c>
      <c r="G193" s="535">
        <v>171.7</v>
      </c>
      <c r="H193" s="535">
        <v>171.7</v>
      </c>
      <c r="I193" s="535">
        <v>171.7</v>
      </c>
      <c r="J193" s="535">
        <v>171.7</v>
      </c>
      <c r="K193" s="535">
        <v>171.7</v>
      </c>
      <c r="L193" s="535">
        <v>171.7</v>
      </c>
      <c r="M193" s="535">
        <v>171.7</v>
      </c>
      <c r="N193" s="535">
        <v>171.7</v>
      </c>
      <c r="O193" s="535">
        <v>171.7</v>
      </c>
      <c r="P193" s="535">
        <v>171.7</v>
      </c>
      <c r="Q193" s="535">
        <v>171.7</v>
      </c>
      <c r="R193" s="535">
        <v>171.7</v>
      </c>
      <c r="S193" s="535">
        <v>171.7</v>
      </c>
      <c r="T193" s="535">
        <v>171.7</v>
      </c>
      <c r="U193" s="535">
        <v>171.7</v>
      </c>
      <c r="V193" s="535">
        <v>171.7</v>
      </c>
      <c r="W193" s="535">
        <v>171.7</v>
      </c>
      <c r="X193" s="535">
        <v>171.7</v>
      </c>
      <c r="Y193" s="535">
        <v>171.7</v>
      </c>
      <c r="Z193" s="535">
        <v>171.7</v>
      </c>
      <c r="AA193" s="535">
        <v>171.7</v>
      </c>
      <c r="AB193" s="535">
        <v>171.7</v>
      </c>
      <c r="AC193" s="535">
        <v>171.7</v>
      </c>
      <c r="AD193" s="535">
        <v>171.7</v>
      </c>
      <c r="AE193" s="535">
        <v>171.7</v>
      </c>
      <c r="AF193" s="535">
        <v>171.7</v>
      </c>
      <c r="AG193" s="535">
        <v>171.7</v>
      </c>
      <c r="AH193" s="535">
        <v>171.7</v>
      </c>
      <c r="AI193" s="535">
        <v>171.7</v>
      </c>
      <c r="AJ193" s="535">
        <v>171.7</v>
      </c>
      <c r="AK193" s="535">
        <v>171.7</v>
      </c>
      <c r="AL193" s="535">
        <v>171.7</v>
      </c>
      <c r="AM193" s="535">
        <v>171.7</v>
      </c>
      <c r="AN193" s="535">
        <v>175.1</v>
      </c>
      <c r="AO193" s="535">
        <v>185.5</v>
      </c>
      <c r="AP193" s="535">
        <v>185.5</v>
      </c>
      <c r="AQ193" s="535">
        <v>185.5</v>
      </c>
      <c r="AR193" s="535">
        <v>185.5</v>
      </c>
      <c r="AS193" s="535">
        <v>185.5</v>
      </c>
      <c r="AT193" s="535">
        <v>185.5</v>
      </c>
      <c r="AU193" s="535">
        <v>185.5</v>
      </c>
      <c r="AV193" s="535">
        <v>185.5</v>
      </c>
      <c r="AW193" s="535">
        <v>185.5</v>
      </c>
      <c r="AX193" s="535">
        <v>185.5</v>
      </c>
      <c r="AY193" s="535">
        <v>185.5</v>
      </c>
      <c r="AZ193" s="535">
        <v>185.5</v>
      </c>
      <c r="BA193" s="535">
        <v>185.5</v>
      </c>
      <c r="BB193" s="535">
        <v>185.5</v>
      </c>
      <c r="BC193" s="535">
        <v>185.5</v>
      </c>
      <c r="BD193" s="535">
        <v>185.5</v>
      </c>
      <c r="BE193" s="535">
        <v>185.5</v>
      </c>
      <c r="BF193" s="535">
        <v>185.5</v>
      </c>
      <c r="BG193" s="535">
        <v>185.5</v>
      </c>
      <c r="BH193" s="535">
        <v>185.5</v>
      </c>
      <c r="BI193" s="535">
        <v>185.5</v>
      </c>
      <c r="BJ193" s="535">
        <v>185.5</v>
      </c>
      <c r="BK193" s="535">
        <v>200.9</v>
      </c>
    </row>
    <row r="194" spans="1:63">
      <c r="A194" s="531" t="s">
        <v>988</v>
      </c>
      <c r="B194" s="531" t="s">
        <v>2421</v>
      </c>
      <c r="C194" s="532">
        <v>6.1120000000000001E-2</v>
      </c>
      <c r="D194" s="535">
        <v>137</v>
      </c>
      <c r="E194" s="535">
        <v>137</v>
      </c>
      <c r="F194" s="535">
        <v>137</v>
      </c>
      <c r="G194" s="535">
        <v>137</v>
      </c>
      <c r="H194" s="535">
        <v>137</v>
      </c>
      <c r="I194" s="535">
        <v>142.69999999999999</v>
      </c>
      <c r="J194" s="535">
        <v>159.69999999999999</v>
      </c>
      <c r="K194" s="535">
        <v>159.69999999999999</v>
      </c>
      <c r="L194" s="535">
        <v>149.19999999999999</v>
      </c>
      <c r="M194" s="535">
        <v>133.4</v>
      </c>
      <c r="N194" s="535">
        <v>133.4</v>
      </c>
      <c r="O194" s="535">
        <v>128.4</v>
      </c>
      <c r="P194" s="535">
        <v>127.1</v>
      </c>
      <c r="Q194" s="535">
        <v>153.1</v>
      </c>
      <c r="R194" s="535">
        <v>157.4</v>
      </c>
      <c r="S194" s="535">
        <v>157.4</v>
      </c>
      <c r="T194" s="535">
        <v>158.69999999999999</v>
      </c>
      <c r="U194" s="535">
        <v>155.30000000000001</v>
      </c>
      <c r="V194" s="535">
        <v>154.80000000000001</v>
      </c>
      <c r="W194" s="535">
        <v>154.80000000000001</v>
      </c>
      <c r="X194" s="535">
        <v>154.80000000000001</v>
      </c>
      <c r="Y194" s="535">
        <v>145.80000000000001</v>
      </c>
      <c r="Z194" s="535">
        <v>118.9</v>
      </c>
      <c r="AA194" s="535">
        <v>129.19999999999999</v>
      </c>
      <c r="AB194" s="535">
        <v>136.1</v>
      </c>
      <c r="AC194" s="535">
        <v>136.1</v>
      </c>
      <c r="AD194" s="535">
        <v>122.6</v>
      </c>
      <c r="AE194" s="535">
        <v>122.6</v>
      </c>
      <c r="AF194" s="535">
        <v>122.6</v>
      </c>
      <c r="AG194" s="535">
        <v>153.1</v>
      </c>
      <c r="AH194" s="535">
        <v>173.5</v>
      </c>
      <c r="AI194" s="535">
        <v>173.5</v>
      </c>
      <c r="AJ194" s="535">
        <v>165</v>
      </c>
      <c r="AK194" s="535">
        <v>139.5</v>
      </c>
      <c r="AL194" s="535">
        <v>140.69999999999999</v>
      </c>
      <c r="AM194" s="535">
        <v>145.69999999999999</v>
      </c>
      <c r="AN194" s="535">
        <v>145.69999999999999</v>
      </c>
      <c r="AO194" s="535">
        <v>143.19999999999999</v>
      </c>
      <c r="AP194" s="535">
        <v>155.19999999999999</v>
      </c>
      <c r="AQ194" s="535">
        <v>155.19999999999999</v>
      </c>
      <c r="AR194" s="535">
        <v>163.30000000000001</v>
      </c>
      <c r="AS194" s="535">
        <v>162.5</v>
      </c>
      <c r="AT194" s="535">
        <v>162.5</v>
      </c>
      <c r="AU194" s="535">
        <v>146.5</v>
      </c>
      <c r="AV194" s="535">
        <v>119.6</v>
      </c>
      <c r="AW194" s="535">
        <v>119.6</v>
      </c>
      <c r="AX194" s="535">
        <v>125.9</v>
      </c>
      <c r="AY194" s="535">
        <v>153.6</v>
      </c>
      <c r="AZ194" s="535">
        <v>153.6</v>
      </c>
      <c r="BA194" s="535">
        <v>153.30000000000001</v>
      </c>
      <c r="BB194" s="535">
        <v>151.69999999999999</v>
      </c>
      <c r="BC194" s="535">
        <v>151.69999999999999</v>
      </c>
      <c r="BD194" s="535">
        <v>151.69999999999999</v>
      </c>
      <c r="BE194" s="535">
        <v>169</v>
      </c>
      <c r="BF194" s="535">
        <v>169</v>
      </c>
      <c r="BG194" s="535">
        <v>163.1</v>
      </c>
      <c r="BH194" s="535">
        <v>161.30000000000001</v>
      </c>
      <c r="BI194" s="535">
        <v>161.30000000000001</v>
      </c>
      <c r="BJ194" s="535">
        <v>161.30000000000001</v>
      </c>
      <c r="BK194" s="535">
        <v>150.1</v>
      </c>
    </row>
    <row r="195" spans="1:63">
      <c r="A195" s="531" t="s">
        <v>2412</v>
      </c>
      <c r="B195" s="531" t="s">
        <v>2423</v>
      </c>
      <c r="C195" s="532">
        <v>0.11494</v>
      </c>
      <c r="D195" s="535">
        <v>190</v>
      </c>
      <c r="E195" s="535">
        <v>190</v>
      </c>
      <c r="F195" s="535">
        <v>190</v>
      </c>
      <c r="G195" s="535">
        <v>192.1</v>
      </c>
      <c r="H195" s="535">
        <v>192.1</v>
      </c>
      <c r="I195" s="535">
        <v>192.1</v>
      </c>
      <c r="J195" s="535">
        <v>192.1</v>
      </c>
      <c r="K195" s="535">
        <v>190</v>
      </c>
      <c r="L195" s="535">
        <v>190</v>
      </c>
      <c r="M195" s="535">
        <v>190</v>
      </c>
      <c r="N195" s="535">
        <v>190</v>
      </c>
      <c r="O195" s="535">
        <v>202.5</v>
      </c>
      <c r="P195" s="535">
        <v>200.6</v>
      </c>
      <c r="Q195" s="535">
        <v>199.3</v>
      </c>
      <c r="R195" s="535">
        <v>199.3</v>
      </c>
      <c r="S195" s="535">
        <v>197.4</v>
      </c>
      <c r="T195" s="535">
        <v>185.7</v>
      </c>
      <c r="U195" s="535">
        <v>188.4</v>
      </c>
      <c r="V195" s="535">
        <v>185.7</v>
      </c>
      <c r="W195" s="535">
        <v>185.7</v>
      </c>
      <c r="X195" s="535">
        <v>185.7</v>
      </c>
      <c r="Y195" s="535">
        <v>185.7</v>
      </c>
      <c r="Z195" s="535">
        <v>185.7</v>
      </c>
      <c r="AA195" s="535">
        <v>185.7</v>
      </c>
      <c r="AB195" s="535">
        <v>188.4</v>
      </c>
      <c r="AC195" s="535">
        <v>188.4</v>
      </c>
      <c r="AD195" s="535">
        <v>188.4</v>
      </c>
      <c r="AE195" s="535">
        <v>188.4</v>
      </c>
      <c r="AF195" s="535">
        <v>188.4</v>
      </c>
      <c r="AG195" s="535">
        <v>188.4</v>
      </c>
      <c r="AH195" s="535">
        <v>169.8</v>
      </c>
      <c r="AI195" s="535">
        <v>164</v>
      </c>
      <c r="AJ195" s="535">
        <v>164</v>
      </c>
      <c r="AK195" s="535">
        <v>164</v>
      </c>
      <c r="AL195" s="535">
        <v>164</v>
      </c>
      <c r="AM195" s="535">
        <v>164</v>
      </c>
      <c r="AN195" s="535">
        <v>164</v>
      </c>
      <c r="AO195" s="535">
        <v>164</v>
      </c>
      <c r="AP195" s="535">
        <v>164</v>
      </c>
      <c r="AQ195" s="535">
        <v>165.2</v>
      </c>
      <c r="AR195" s="535">
        <v>168.7</v>
      </c>
      <c r="AS195" s="535">
        <v>168.7</v>
      </c>
      <c r="AT195" s="535">
        <v>168.7</v>
      </c>
      <c r="AU195" s="535">
        <v>168.7</v>
      </c>
      <c r="AV195" s="535">
        <v>168.7</v>
      </c>
      <c r="AW195" s="535">
        <v>168.7</v>
      </c>
      <c r="AX195" s="535">
        <v>168.7</v>
      </c>
      <c r="AY195" s="535">
        <v>168.7</v>
      </c>
      <c r="AZ195" s="535">
        <v>168.7</v>
      </c>
      <c r="BA195" s="535">
        <v>168.7</v>
      </c>
      <c r="BB195" s="535">
        <v>168.7</v>
      </c>
      <c r="BC195" s="535">
        <v>168.7</v>
      </c>
      <c r="BD195" s="535">
        <v>176.1</v>
      </c>
      <c r="BE195" s="535">
        <v>176.1</v>
      </c>
      <c r="BF195" s="535">
        <v>174.2</v>
      </c>
      <c r="BG195" s="535">
        <v>175.3</v>
      </c>
      <c r="BH195" s="535">
        <v>175.3</v>
      </c>
      <c r="BI195" s="535">
        <v>175.3</v>
      </c>
      <c r="BJ195" s="535">
        <v>175.3</v>
      </c>
      <c r="BK195" s="535">
        <v>175.6</v>
      </c>
    </row>
    <row r="196" spans="1:63">
      <c r="A196" s="531" t="s">
        <v>3563</v>
      </c>
      <c r="B196" s="531" t="s">
        <v>983</v>
      </c>
      <c r="C196" s="532">
        <v>0.15379999999999999</v>
      </c>
      <c r="D196" s="535">
        <v>180.4</v>
      </c>
      <c r="E196" s="535">
        <v>182.1</v>
      </c>
      <c r="F196" s="535">
        <v>183.1</v>
      </c>
      <c r="G196" s="535">
        <v>185.3</v>
      </c>
      <c r="H196" s="535">
        <v>185.3</v>
      </c>
      <c r="I196" s="535">
        <v>184.1</v>
      </c>
      <c r="J196" s="535">
        <v>183.9</v>
      </c>
      <c r="K196" s="535">
        <v>186.1</v>
      </c>
      <c r="L196" s="535">
        <v>185.5</v>
      </c>
      <c r="M196" s="535">
        <v>185.7</v>
      </c>
      <c r="N196" s="535">
        <v>184.9</v>
      </c>
      <c r="O196" s="535">
        <v>185.3</v>
      </c>
      <c r="P196" s="535">
        <v>186.4</v>
      </c>
      <c r="Q196" s="535">
        <v>187.2</v>
      </c>
      <c r="R196" s="535">
        <v>187.1</v>
      </c>
      <c r="S196" s="535">
        <v>187.1</v>
      </c>
      <c r="T196" s="535">
        <v>187.1</v>
      </c>
      <c r="U196" s="535">
        <v>185.9</v>
      </c>
      <c r="V196" s="535">
        <v>183.7</v>
      </c>
      <c r="W196" s="535">
        <v>183.1</v>
      </c>
      <c r="X196" s="535">
        <v>183.5</v>
      </c>
      <c r="Y196" s="535">
        <v>183.5</v>
      </c>
      <c r="Z196" s="535">
        <v>183.5</v>
      </c>
      <c r="AA196" s="535">
        <v>183.3</v>
      </c>
      <c r="AB196" s="535">
        <v>184.5</v>
      </c>
      <c r="AC196" s="535">
        <v>184.4</v>
      </c>
      <c r="AD196" s="535">
        <v>183.8</v>
      </c>
      <c r="AE196" s="535">
        <v>183.8</v>
      </c>
      <c r="AF196" s="535">
        <v>183.8</v>
      </c>
      <c r="AG196" s="535">
        <v>184.4</v>
      </c>
      <c r="AH196" s="535">
        <v>185.3</v>
      </c>
      <c r="AI196" s="535">
        <v>186.7</v>
      </c>
      <c r="AJ196" s="535">
        <v>186.9</v>
      </c>
      <c r="AK196" s="535">
        <v>186.9</v>
      </c>
      <c r="AL196" s="535">
        <v>186.9</v>
      </c>
      <c r="AM196" s="535">
        <v>186.9</v>
      </c>
      <c r="AN196" s="535">
        <v>188.7</v>
      </c>
      <c r="AO196" s="535">
        <v>190.9</v>
      </c>
      <c r="AP196" s="535">
        <v>192.8</v>
      </c>
      <c r="AQ196" s="535">
        <v>194.5</v>
      </c>
      <c r="AR196" s="535">
        <v>194.8</v>
      </c>
      <c r="AS196" s="535">
        <v>194.8</v>
      </c>
      <c r="AT196" s="535">
        <v>197.8</v>
      </c>
      <c r="AU196" s="535">
        <v>197.8</v>
      </c>
      <c r="AV196" s="535">
        <v>197.8</v>
      </c>
      <c r="AW196" s="535">
        <v>197.8</v>
      </c>
      <c r="AX196" s="535">
        <v>197.8</v>
      </c>
      <c r="AY196" s="535">
        <v>197.8</v>
      </c>
      <c r="AZ196" s="535">
        <v>197.8</v>
      </c>
      <c r="BA196" s="535">
        <v>197.8</v>
      </c>
      <c r="BB196" s="535">
        <v>197.8</v>
      </c>
      <c r="BC196" s="535">
        <v>197.8</v>
      </c>
      <c r="BD196" s="535">
        <v>197.9</v>
      </c>
      <c r="BE196" s="535">
        <v>197.4</v>
      </c>
      <c r="BF196" s="535">
        <v>196.3</v>
      </c>
      <c r="BG196" s="535">
        <v>195.6</v>
      </c>
      <c r="BH196" s="535">
        <v>191.4</v>
      </c>
      <c r="BI196" s="535">
        <v>191.4</v>
      </c>
      <c r="BJ196" s="535">
        <v>191.4</v>
      </c>
      <c r="BK196" s="535">
        <v>191.4</v>
      </c>
    </row>
    <row r="197" spans="1:63">
      <c r="A197" s="531" t="s">
        <v>3564</v>
      </c>
      <c r="B197" s="531" t="s">
        <v>985</v>
      </c>
      <c r="C197" s="532">
        <v>9.7000000000000003E-2</v>
      </c>
      <c r="D197" s="535">
        <v>178.7</v>
      </c>
      <c r="E197" s="535">
        <v>181.1</v>
      </c>
      <c r="F197" s="535">
        <v>177.2</v>
      </c>
      <c r="G197" s="535">
        <v>177.2</v>
      </c>
      <c r="H197" s="535">
        <v>177.2</v>
      </c>
      <c r="I197" s="535">
        <v>175.3</v>
      </c>
      <c r="J197" s="535">
        <v>174.3</v>
      </c>
      <c r="K197" s="535">
        <v>175.3</v>
      </c>
      <c r="L197" s="535">
        <v>174.3</v>
      </c>
      <c r="M197" s="535">
        <v>174.4</v>
      </c>
      <c r="N197" s="535">
        <v>174.9</v>
      </c>
      <c r="O197" s="535">
        <v>176.5</v>
      </c>
      <c r="P197" s="535">
        <v>176.5</v>
      </c>
      <c r="Q197" s="535">
        <v>176</v>
      </c>
      <c r="R197" s="535">
        <v>175.9</v>
      </c>
      <c r="S197" s="535">
        <v>175.9</v>
      </c>
      <c r="T197" s="535">
        <v>175.9</v>
      </c>
      <c r="U197" s="535">
        <v>174</v>
      </c>
      <c r="V197" s="535">
        <v>174.1</v>
      </c>
      <c r="W197" s="535">
        <v>174.3</v>
      </c>
      <c r="X197" s="535">
        <v>175</v>
      </c>
      <c r="Y197" s="535">
        <v>175</v>
      </c>
      <c r="Z197" s="535">
        <v>175</v>
      </c>
      <c r="AA197" s="535">
        <v>174.8</v>
      </c>
      <c r="AB197" s="535">
        <v>174.3</v>
      </c>
      <c r="AC197" s="535">
        <v>174</v>
      </c>
      <c r="AD197" s="535">
        <v>174</v>
      </c>
      <c r="AE197" s="535">
        <v>174</v>
      </c>
      <c r="AF197" s="535">
        <v>174</v>
      </c>
      <c r="AG197" s="535">
        <v>174</v>
      </c>
      <c r="AH197" s="535">
        <v>174.8</v>
      </c>
      <c r="AI197" s="535">
        <v>177</v>
      </c>
      <c r="AJ197" s="535">
        <v>177.3</v>
      </c>
      <c r="AK197" s="535">
        <v>177.3</v>
      </c>
      <c r="AL197" s="535">
        <v>177.3</v>
      </c>
      <c r="AM197" s="535">
        <v>177.3</v>
      </c>
      <c r="AN197" s="535">
        <v>177.3</v>
      </c>
      <c r="AO197" s="535">
        <v>178</v>
      </c>
      <c r="AP197" s="535">
        <v>180.9</v>
      </c>
      <c r="AQ197" s="535">
        <v>183.7</v>
      </c>
      <c r="AR197" s="535">
        <v>184.1</v>
      </c>
      <c r="AS197" s="535">
        <v>184.1</v>
      </c>
      <c r="AT197" s="535">
        <v>188.8</v>
      </c>
      <c r="AU197" s="535">
        <v>188.8</v>
      </c>
      <c r="AV197" s="535">
        <v>188.8</v>
      </c>
      <c r="AW197" s="535">
        <v>188.8</v>
      </c>
      <c r="AX197" s="535">
        <v>188.8</v>
      </c>
      <c r="AY197" s="535">
        <v>188.8</v>
      </c>
      <c r="AZ197" s="535">
        <v>188.8</v>
      </c>
      <c r="BA197" s="535">
        <v>188.8</v>
      </c>
      <c r="BB197" s="535">
        <v>188.8</v>
      </c>
      <c r="BC197" s="535">
        <v>188.8</v>
      </c>
      <c r="BD197" s="535">
        <v>188.8</v>
      </c>
      <c r="BE197" s="535">
        <v>186.9</v>
      </c>
      <c r="BF197" s="535">
        <v>185</v>
      </c>
      <c r="BG197" s="535">
        <v>183.9</v>
      </c>
      <c r="BH197" s="535">
        <v>177.3</v>
      </c>
      <c r="BI197" s="535">
        <v>177.3</v>
      </c>
      <c r="BJ197" s="535">
        <v>177.3</v>
      </c>
      <c r="BK197" s="535">
        <v>177.3</v>
      </c>
    </row>
    <row r="198" spans="1:63">
      <c r="A198" s="531" t="s">
        <v>3565</v>
      </c>
      <c r="B198" s="531" t="s">
        <v>3566</v>
      </c>
      <c r="C198" s="532">
        <v>5.6800000000000003E-2</v>
      </c>
      <c r="D198" s="535">
        <v>183.4</v>
      </c>
      <c r="E198" s="535">
        <v>183.8</v>
      </c>
      <c r="F198" s="535">
        <v>193.3</v>
      </c>
      <c r="G198" s="535">
        <v>199.1</v>
      </c>
      <c r="H198" s="535">
        <v>199.1</v>
      </c>
      <c r="I198" s="535">
        <v>199.1</v>
      </c>
      <c r="J198" s="535">
        <v>200.2</v>
      </c>
      <c r="K198" s="535">
        <v>204.7</v>
      </c>
      <c r="L198" s="535">
        <v>204.7</v>
      </c>
      <c r="M198" s="535">
        <v>205</v>
      </c>
      <c r="N198" s="535">
        <v>201.8</v>
      </c>
      <c r="O198" s="535">
        <v>200.4</v>
      </c>
      <c r="P198" s="535">
        <v>203.4</v>
      </c>
      <c r="Q198" s="535">
        <v>206.3</v>
      </c>
      <c r="R198" s="535">
        <v>206.3</v>
      </c>
      <c r="S198" s="535">
        <v>206.3</v>
      </c>
      <c r="T198" s="535">
        <v>206.3</v>
      </c>
      <c r="U198" s="535">
        <v>206.3</v>
      </c>
      <c r="V198" s="535">
        <v>200</v>
      </c>
      <c r="W198" s="535">
        <v>197.9</v>
      </c>
      <c r="X198" s="535">
        <v>197.9</v>
      </c>
      <c r="Y198" s="535">
        <v>197.9</v>
      </c>
      <c r="Z198" s="535">
        <v>197.9</v>
      </c>
      <c r="AA198" s="535">
        <v>197.9</v>
      </c>
      <c r="AB198" s="535">
        <v>202</v>
      </c>
      <c r="AC198" s="535">
        <v>202</v>
      </c>
      <c r="AD198" s="535">
        <v>200.6</v>
      </c>
      <c r="AE198" s="535">
        <v>200.6</v>
      </c>
      <c r="AF198" s="535">
        <v>200.6</v>
      </c>
      <c r="AG198" s="535">
        <v>202.2</v>
      </c>
      <c r="AH198" s="535">
        <v>203.3</v>
      </c>
      <c r="AI198" s="535">
        <v>203.3</v>
      </c>
      <c r="AJ198" s="535">
        <v>203.3</v>
      </c>
      <c r="AK198" s="535">
        <v>203.3</v>
      </c>
      <c r="AL198" s="535">
        <v>203.3</v>
      </c>
      <c r="AM198" s="535">
        <v>203.3</v>
      </c>
      <c r="AN198" s="535">
        <v>208.2</v>
      </c>
      <c r="AO198" s="535">
        <v>213.1</v>
      </c>
      <c r="AP198" s="535">
        <v>213.1</v>
      </c>
      <c r="AQ198" s="535">
        <v>213.1</v>
      </c>
      <c r="AR198" s="535">
        <v>213.1</v>
      </c>
      <c r="AS198" s="535">
        <v>213.1</v>
      </c>
      <c r="AT198" s="535">
        <v>213.1</v>
      </c>
      <c r="AU198" s="535">
        <v>213.1</v>
      </c>
      <c r="AV198" s="535">
        <v>213.1</v>
      </c>
      <c r="AW198" s="535">
        <v>213.1</v>
      </c>
      <c r="AX198" s="535">
        <v>213.1</v>
      </c>
      <c r="AY198" s="535">
        <v>213.1</v>
      </c>
      <c r="AZ198" s="535">
        <v>213.1</v>
      </c>
      <c r="BA198" s="535">
        <v>213.1</v>
      </c>
      <c r="BB198" s="535">
        <v>213.1</v>
      </c>
      <c r="BC198" s="535">
        <v>213.1</v>
      </c>
      <c r="BD198" s="535">
        <v>213.4</v>
      </c>
      <c r="BE198" s="535">
        <v>215.4</v>
      </c>
      <c r="BF198" s="535">
        <v>215.6</v>
      </c>
      <c r="BG198" s="535">
        <v>215.6</v>
      </c>
      <c r="BH198" s="535">
        <v>215.6</v>
      </c>
      <c r="BI198" s="535">
        <v>215.6</v>
      </c>
      <c r="BJ198" s="535">
        <v>215.6</v>
      </c>
      <c r="BK198" s="535">
        <v>215.6</v>
      </c>
    </row>
    <row r="199" spans="1:63">
      <c r="A199" s="531" t="s">
        <v>3567</v>
      </c>
      <c r="B199" s="531" t="s">
        <v>1023</v>
      </c>
      <c r="C199" s="532">
        <v>1.3391200000000001</v>
      </c>
      <c r="D199" s="535">
        <v>174.8</v>
      </c>
      <c r="E199" s="535">
        <v>173.3</v>
      </c>
      <c r="F199" s="535">
        <v>174.4</v>
      </c>
      <c r="G199" s="535">
        <v>174.7</v>
      </c>
      <c r="H199" s="535">
        <v>174.7</v>
      </c>
      <c r="I199" s="535">
        <v>174.9</v>
      </c>
      <c r="J199" s="535">
        <v>178.6</v>
      </c>
      <c r="K199" s="535">
        <v>178.8</v>
      </c>
      <c r="L199" s="535">
        <v>180.1</v>
      </c>
      <c r="M199" s="535">
        <v>179.1</v>
      </c>
      <c r="N199" s="535">
        <v>179.5</v>
      </c>
      <c r="O199" s="535">
        <v>181.7</v>
      </c>
      <c r="P199" s="535">
        <v>181.9</v>
      </c>
      <c r="Q199" s="535">
        <v>182.1</v>
      </c>
      <c r="R199" s="535">
        <v>191.8</v>
      </c>
      <c r="S199" s="535">
        <v>192.2</v>
      </c>
      <c r="T199" s="535">
        <v>192.3</v>
      </c>
      <c r="U199" s="535">
        <v>192.5</v>
      </c>
      <c r="V199" s="535">
        <v>192.8</v>
      </c>
      <c r="W199" s="535">
        <v>192.8</v>
      </c>
      <c r="X199" s="535">
        <v>192.7</v>
      </c>
      <c r="Y199" s="535">
        <v>192.4</v>
      </c>
      <c r="Z199" s="535">
        <v>192</v>
      </c>
      <c r="AA199" s="535">
        <v>192.3</v>
      </c>
      <c r="AB199" s="535">
        <v>194.1</v>
      </c>
      <c r="AC199" s="535">
        <v>197.8</v>
      </c>
      <c r="AD199" s="535">
        <v>202</v>
      </c>
      <c r="AE199" s="535">
        <v>203.2</v>
      </c>
      <c r="AF199" s="535">
        <v>203.7</v>
      </c>
      <c r="AG199" s="535">
        <v>204.1</v>
      </c>
      <c r="AH199" s="535">
        <v>204.2</v>
      </c>
      <c r="AI199" s="535">
        <v>204.4</v>
      </c>
      <c r="AJ199" s="535">
        <v>204.5</v>
      </c>
      <c r="AK199" s="535">
        <v>204.8</v>
      </c>
      <c r="AL199" s="535">
        <v>204.9</v>
      </c>
      <c r="AM199" s="535">
        <v>204.6</v>
      </c>
      <c r="AN199" s="535">
        <v>204.6</v>
      </c>
      <c r="AO199" s="535">
        <v>204.8</v>
      </c>
      <c r="AP199" s="535">
        <v>204</v>
      </c>
      <c r="AQ199" s="535">
        <v>204</v>
      </c>
      <c r="AR199" s="535">
        <v>203.7</v>
      </c>
      <c r="AS199" s="535">
        <v>203.5</v>
      </c>
      <c r="AT199" s="535">
        <v>203.5</v>
      </c>
      <c r="AU199" s="535">
        <v>204.3</v>
      </c>
      <c r="AV199" s="535">
        <v>208.2</v>
      </c>
      <c r="AW199" s="535">
        <v>208.2</v>
      </c>
      <c r="AX199" s="535">
        <v>205.7</v>
      </c>
      <c r="AY199" s="535">
        <v>205</v>
      </c>
      <c r="AZ199" s="535">
        <v>205.5</v>
      </c>
      <c r="BA199" s="535">
        <v>207.7</v>
      </c>
      <c r="BB199" s="535">
        <v>208</v>
      </c>
      <c r="BC199" s="535">
        <v>208.6</v>
      </c>
      <c r="BD199" s="535">
        <v>211.2</v>
      </c>
      <c r="BE199" s="535">
        <v>213.7</v>
      </c>
      <c r="BF199" s="535">
        <v>213.7</v>
      </c>
      <c r="BG199" s="535">
        <v>215.8</v>
      </c>
      <c r="BH199" s="535">
        <v>216.7</v>
      </c>
      <c r="BI199" s="535">
        <v>216.8</v>
      </c>
      <c r="BJ199" s="535">
        <v>217</v>
      </c>
      <c r="BK199" s="535">
        <v>219.1</v>
      </c>
    </row>
    <row r="200" spans="1:63">
      <c r="A200" s="531" t="s">
        <v>3568</v>
      </c>
      <c r="B200" s="531" t="s">
        <v>1025</v>
      </c>
      <c r="C200" s="532">
        <v>0.26891999999999999</v>
      </c>
      <c r="D200" s="535">
        <v>180.1</v>
      </c>
      <c r="E200" s="535">
        <v>171.5</v>
      </c>
      <c r="F200" s="535">
        <v>166.6</v>
      </c>
      <c r="G200" s="535">
        <v>166.6</v>
      </c>
      <c r="H200" s="535">
        <v>166.6</v>
      </c>
      <c r="I200" s="535">
        <v>166.6</v>
      </c>
      <c r="J200" s="535">
        <v>166.6</v>
      </c>
      <c r="K200" s="535">
        <v>166.6</v>
      </c>
      <c r="L200" s="535">
        <v>165.8</v>
      </c>
      <c r="M200" s="535">
        <v>162.5</v>
      </c>
      <c r="N200" s="535">
        <v>162.5</v>
      </c>
      <c r="O200" s="535">
        <v>164.4</v>
      </c>
      <c r="P200" s="535">
        <v>164.4</v>
      </c>
      <c r="Q200" s="535">
        <v>163.80000000000001</v>
      </c>
      <c r="R200" s="535">
        <v>169.4</v>
      </c>
      <c r="S200" s="535">
        <v>170.2</v>
      </c>
      <c r="T200" s="535">
        <v>170.2</v>
      </c>
      <c r="U200" s="535">
        <v>170.2</v>
      </c>
      <c r="V200" s="535">
        <v>170.2</v>
      </c>
      <c r="W200" s="535">
        <v>170.2</v>
      </c>
      <c r="X200" s="535">
        <v>170.2</v>
      </c>
      <c r="Y200" s="535">
        <v>170.2</v>
      </c>
      <c r="Z200" s="535">
        <v>170.2</v>
      </c>
      <c r="AA200" s="535">
        <v>170.2</v>
      </c>
      <c r="AB200" s="535">
        <v>179.3</v>
      </c>
      <c r="AC200" s="535">
        <v>191.6</v>
      </c>
      <c r="AD200" s="535">
        <v>191.8</v>
      </c>
      <c r="AE200" s="535">
        <v>191.8</v>
      </c>
      <c r="AF200" s="535">
        <v>191.8</v>
      </c>
      <c r="AG200" s="535">
        <v>192</v>
      </c>
      <c r="AH200" s="535">
        <v>192</v>
      </c>
      <c r="AI200" s="535">
        <v>192</v>
      </c>
      <c r="AJ200" s="535">
        <v>192</v>
      </c>
      <c r="AK200" s="535">
        <v>192</v>
      </c>
      <c r="AL200" s="535">
        <v>192</v>
      </c>
      <c r="AM200" s="535">
        <v>192</v>
      </c>
      <c r="AN200" s="535">
        <v>192.3</v>
      </c>
      <c r="AO200" s="535">
        <v>192.9</v>
      </c>
      <c r="AP200" s="535">
        <v>193</v>
      </c>
      <c r="AQ200" s="535">
        <v>193.3</v>
      </c>
      <c r="AR200" s="535">
        <v>193.2</v>
      </c>
      <c r="AS200" s="535">
        <v>194</v>
      </c>
      <c r="AT200" s="535">
        <v>194</v>
      </c>
      <c r="AU200" s="535">
        <v>194</v>
      </c>
      <c r="AV200" s="535">
        <v>198.5</v>
      </c>
      <c r="AW200" s="535">
        <v>198.5</v>
      </c>
      <c r="AX200" s="535">
        <v>198.5</v>
      </c>
      <c r="AY200" s="535">
        <v>198.5</v>
      </c>
      <c r="AZ200" s="535">
        <v>198.5</v>
      </c>
      <c r="BA200" s="535">
        <v>199.3</v>
      </c>
      <c r="BB200" s="535">
        <v>200.1</v>
      </c>
      <c r="BC200" s="535">
        <v>200.7</v>
      </c>
      <c r="BD200" s="535">
        <v>207.6</v>
      </c>
      <c r="BE200" s="535">
        <v>214.3</v>
      </c>
      <c r="BF200" s="535">
        <v>214.8</v>
      </c>
      <c r="BG200" s="535">
        <v>224.6</v>
      </c>
      <c r="BH200" s="535">
        <v>227.2</v>
      </c>
      <c r="BI200" s="535">
        <v>227.2</v>
      </c>
      <c r="BJ200" s="535">
        <v>227.2</v>
      </c>
      <c r="BK200" s="535">
        <v>227.2</v>
      </c>
    </row>
    <row r="201" spans="1:63">
      <c r="A201" s="531" t="s">
        <v>1030</v>
      </c>
      <c r="B201" s="531" t="s">
        <v>1027</v>
      </c>
      <c r="C201" s="532">
        <v>5.4109999999999998E-2</v>
      </c>
      <c r="D201" s="535">
        <v>320.3</v>
      </c>
      <c r="E201" s="535">
        <v>291.8</v>
      </c>
      <c r="F201" s="535">
        <v>263.3</v>
      </c>
      <c r="G201" s="535">
        <v>263.3</v>
      </c>
      <c r="H201" s="535">
        <v>263.3</v>
      </c>
      <c r="I201" s="535">
        <v>263.3</v>
      </c>
      <c r="J201" s="535">
        <v>263.3</v>
      </c>
      <c r="K201" s="535">
        <v>263.3</v>
      </c>
      <c r="L201" s="535">
        <v>263.3</v>
      </c>
      <c r="M201" s="535">
        <v>263.3</v>
      </c>
      <c r="N201" s="535">
        <v>263.3</v>
      </c>
      <c r="O201" s="535">
        <v>263.3</v>
      </c>
      <c r="P201" s="535">
        <v>263.3</v>
      </c>
      <c r="Q201" s="535">
        <v>263.3</v>
      </c>
      <c r="R201" s="535">
        <v>263.3</v>
      </c>
      <c r="S201" s="535">
        <v>249.1</v>
      </c>
      <c r="T201" s="535">
        <v>249.1</v>
      </c>
      <c r="U201" s="535">
        <v>249.1</v>
      </c>
      <c r="V201" s="535">
        <v>249.1</v>
      </c>
      <c r="W201" s="535">
        <v>249.1</v>
      </c>
      <c r="X201" s="535">
        <v>249.1</v>
      </c>
      <c r="Y201" s="535">
        <v>249.1</v>
      </c>
      <c r="Z201" s="535">
        <v>249.1</v>
      </c>
      <c r="AA201" s="535">
        <v>249.1</v>
      </c>
      <c r="AB201" s="535">
        <v>249.1</v>
      </c>
      <c r="AC201" s="535">
        <v>249.1</v>
      </c>
      <c r="AD201" s="535">
        <v>249.1</v>
      </c>
      <c r="AE201" s="535">
        <v>249.1</v>
      </c>
      <c r="AF201" s="535">
        <v>249.1</v>
      </c>
      <c r="AG201" s="535">
        <v>249.1</v>
      </c>
      <c r="AH201" s="535">
        <v>249.1</v>
      </c>
      <c r="AI201" s="535">
        <v>249.1</v>
      </c>
      <c r="AJ201" s="535">
        <v>249.1</v>
      </c>
      <c r="AK201" s="535">
        <v>249.1</v>
      </c>
      <c r="AL201" s="535">
        <v>249.1</v>
      </c>
      <c r="AM201" s="535">
        <v>249.1</v>
      </c>
      <c r="AN201" s="535">
        <v>249.1</v>
      </c>
      <c r="AO201" s="535">
        <v>249.1</v>
      </c>
      <c r="AP201" s="535">
        <v>249.1</v>
      </c>
      <c r="AQ201" s="535">
        <v>249.1</v>
      </c>
      <c r="AR201" s="535">
        <v>249.1</v>
      </c>
      <c r="AS201" s="535">
        <v>249.1</v>
      </c>
      <c r="AT201" s="535">
        <v>249.1</v>
      </c>
      <c r="AU201" s="535">
        <v>249.1</v>
      </c>
      <c r="AV201" s="535">
        <v>249.1</v>
      </c>
      <c r="AW201" s="535">
        <v>249.1</v>
      </c>
      <c r="AX201" s="535">
        <v>249.1</v>
      </c>
      <c r="AY201" s="535">
        <v>249.1</v>
      </c>
      <c r="AZ201" s="535">
        <v>249.1</v>
      </c>
      <c r="BA201" s="535">
        <v>249.1</v>
      </c>
      <c r="BB201" s="535">
        <v>249.1</v>
      </c>
      <c r="BC201" s="535">
        <v>249.1</v>
      </c>
      <c r="BD201" s="535">
        <v>283.3</v>
      </c>
      <c r="BE201" s="535">
        <v>291.8</v>
      </c>
      <c r="BF201" s="535">
        <v>291.8</v>
      </c>
      <c r="BG201" s="535">
        <v>288.3</v>
      </c>
      <c r="BH201" s="535">
        <v>284.7</v>
      </c>
      <c r="BI201" s="535">
        <v>284.7</v>
      </c>
      <c r="BJ201" s="535">
        <v>284.7</v>
      </c>
      <c r="BK201" s="535">
        <v>284.7</v>
      </c>
    </row>
    <row r="202" spans="1:63">
      <c r="A202" s="531" t="s">
        <v>3569</v>
      </c>
      <c r="B202" s="531" t="s">
        <v>1029</v>
      </c>
      <c r="C202" s="532">
        <v>0.14559</v>
      </c>
      <c r="D202" s="535">
        <v>156.6</v>
      </c>
      <c r="E202" s="535">
        <v>158.19999999999999</v>
      </c>
      <c r="F202" s="535">
        <v>159.80000000000001</v>
      </c>
      <c r="G202" s="535">
        <v>159.80000000000001</v>
      </c>
      <c r="H202" s="535">
        <v>159.80000000000001</v>
      </c>
      <c r="I202" s="535">
        <v>159.80000000000001</v>
      </c>
      <c r="J202" s="535">
        <v>159.80000000000001</v>
      </c>
      <c r="K202" s="535">
        <v>159.80000000000001</v>
      </c>
      <c r="L202" s="535">
        <v>158.30000000000001</v>
      </c>
      <c r="M202" s="535">
        <v>152.30000000000001</v>
      </c>
      <c r="N202" s="535">
        <v>152.19999999999999</v>
      </c>
      <c r="O202" s="535">
        <v>155.80000000000001</v>
      </c>
      <c r="P202" s="535">
        <v>155.80000000000001</v>
      </c>
      <c r="Q202" s="535">
        <v>155.80000000000001</v>
      </c>
      <c r="R202" s="535">
        <v>166.1</v>
      </c>
      <c r="S202" s="535">
        <v>173</v>
      </c>
      <c r="T202" s="535">
        <v>173</v>
      </c>
      <c r="U202" s="535">
        <v>173</v>
      </c>
      <c r="V202" s="535">
        <v>173</v>
      </c>
      <c r="W202" s="535">
        <v>173</v>
      </c>
      <c r="X202" s="535">
        <v>173</v>
      </c>
      <c r="Y202" s="535">
        <v>173</v>
      </c>
      <c r="Z202" s="535">
        <v>173</v>
      </c>
      <c r="AA202" s="535">
        <v>173</v>
      </c>
      <c r="AB202" s="535">
        <v>189.7</v>
      </c>
      <c r="AC202" s="535">
        <v>212.4</v>
      </c>
      <c r="AD202" s="535">
        <v>212.4</v>
      </c>
      <c r="AE202" s="535">
        <v>212.4</v>
      </c>
      <c r="AF202" s="535">
        <v>212.6</v>
      </c>
      <c r="AG202" s="535">
        <v>212.9</v>
      </c>
      <c r="AH202" s="535">
        <v>212.9</v>
      </c>
      <c r="AI202" s="535">
        <v>212.9</v>
      </c>
      <c r="AJ202" s="535">
        <v>212.9</v>
      </c>
      <c r="AK202" s="535">
        <v>212.9</v>
      </c>
      <c r="AL202" s="535">
        <v>212.9</v>
      </c>
      <c r="AM202" s="535">
        <v>212.9</v>
      </c>
      <c r="AN202" s="535">
        <v>213.4</v>
      </c>
      <c r="AO202" s="535">
        <v>214.5</v>
      </c>
      <c r="AP202" s="535">
        <v>214.7</v>
      </c>
      <c r="AQ202" s="535">
        <v>214.7</v>
      </c>
      <c r="AR202" s="535">
        <v>214.7</v>
      </c>
      <c r="AS202" s="535">
        <v>214.7</v>
      </c>
      <c r="AT202" s="535">
        <v>214.7</v>
      </c>
      <c r="AU202" s="535">
        <v>214.7</v>
      </c>
      <c r="AV202" s="535">
        <v>222.9</v>
      </c>
      <c r="AW202" s="535">
        <v>222.9</v>
      </c>
      <c r="AX202" s="535">
        <v>222.9</v>
      </c>
      <c r="AY202" s="535">
        <v>222.9</v>
      </c>
      <c r="AZ202" s="535">
        <v>222.9</v>
      </c>
      <c r="BA202" s="535">
        <v>222.9</v>
      </c>
      <c r="BB202" s="535">
        <v>222.9</v>
      </c>
      <c r="BC202" s="535">
        <v>224</v>
      </c>
      <c r="BD202" s="535">
        <v>224</v>
      </c>
      <c r="BE202" s="535">
        <v>226.6</v>
      </c>
      <c r="BF202" s="535">
        <v>227.4</v>
      </c>
      <c r="BG202" s="535">
        <v>246.8</v>
      </c>
      <c r="BH202" s="535">
        <v>253.1</v>
      </c>
      <c r="BI202" s="535">
        <v>253.1</v>
      </c>
      <c r="BJ202" s="535">
        <v>253.1</v>
      </c>
      <c r="BK202" s="535">
        <v>253.1</v>
      </c>
    </row>
    <row r="203" spans="1:63">
      <c r="A203" s="531" t="s">
        <v>3570</v>
      </c>
      <c r="B203" s="531" t="s">
        <v>1031</v>
      </c>
      <c r="C203" s="532">
        <v>6.9220000000000004E-2</v>
      </c>
      <c r="D203" s="535">
        <v>120</v>
      </c>
      <c r="E203" s="535">
        <v>105.2</v>
      </c>
      <c r="F203" s="535">
        <v>105.2</v>
      </c>
      <c r="G203" s="535">
        <v>105.2</v>
      </c>
      <c r="H203" s="535">
        <v>105.2</v>
      </c>
      <c r="I203" s="535">
        <v>105.2</v>
      </c>
      <c r="J203" s="535">
        <v>105.2</v>
      </c>
      <c r="K203" s="535">
        <v>105.2</v>
      </c>
      <c r="L203" s="535">
        <v>105.2</v>
      </c>
      <c r="M203" s="535">
        <v>105.2</v>
      </c>
      <c r="N203" s="535">
        <v>105.2</v>
      </c>
      <c r="O203" s="535">
        <v>105.2</v>
      </c>
      <c r="P203" s="535">
        <v>105.2</v>
      </c>
      <c r="Q203" s="535">
        <v>102.8</v>
      </c>
      <c r="R203" s="535">
        <v>102.8</v>
      </c>
      <c r="S203" s="535">
        <v>102.8</v>
      </c>
      <c r="T203" s="535">
        <v>102.8</v>
      </c>
      <c r="U203" s="535">
        <v>102.8</v>
      </c>
      <c r="V203" s="535">
        <v>102.8</v>
      </c>
      <c r="W203" s="535">
        <v>102.8</v>
      </c>
      <c r="X203" s="535">
        <v>102.8</v>
      </c>
      <c r="Y203" s="535">
        <v>102.8</v>
      </c>
      <c r="Z203" s="535">
        <v>102.8</v>
      </c>
      <c r="AA203" s="535">
        <v>102.8</v>
      </c>
      <c r="AB203" s="535">
        <v>102.8</v>
      </c>
      <c r="AC203" s="535">
        <v>102.8</v>
      </c>
      <c r="AD203" s="535">
        <v>103.4</v>
      </c>
      <c r="AE203" s="535">
        <v>103.5</v>
      </c>
      <c r="AF203" s="535">
        <v>103.5</v>
      </c>
      <c r="AG203" s="535">
        <v>103.5</v>
      </c>
      <c r="AH203" s="535">
        <v>103.5</v>
      </c>
      <c r="AI203" s="535">
        <v>103.5</v>
      </c>
      <c r="AJ203" s="535">
        <v>103.5</v>
      </c>
      <c r="AK203" s="535">
        <v>103.5</v>
      </c>
      <c r="AL203" s="535">
        <v>103.5</v>
      </c>
      <c r="AM203" s="535">
        <v>103.5</v>
      </c>
      <c r="AN203" s="535">
        <v>103.5</v>
      </c>
      <c r="AO203" s="535">
        <v>103.5</v>
      </c>
      <c r="AP203" s="535">
        <v>103.5</v>
      </c>
      <c r="AQ203" s="535">
        <v>104.5</v>
      </c>
      <c r="AR203" s="535">
        <v>104.3</v>
      </c>
      <c r="AS203" s="535">
        <v>107.5</v>
      </c>
      <c r="AT203" s="535">
        <v>107.5</v>
      </c>
      <c r="AU203" s="535">
        <v>107.5</v>
      </c>
      <c r="AV203" s="535">
        <v>107.5</v>
      </c>
      <c r="AW203" s="535">
        <v>107.5</v>
      </c>
      <c r="AX203" s="535">
        <v>107.5</v>
      </c>
      <c r="AY203" s="535">
        <v>107.5</v>
      </c>
      <c r="AZ203" s="535">
        <v>107.5</v>
      </c>
      <c r="BA203" s="535">
        <v>110.7</v>
      </c>
      <c r="BB203" s="535">
        <v>113.8</v>
      </c>
      <c r="BC203" s="535">
        <v>113.8</v>
      </c>
      <c r="BD203" s="535">
        <v>113.8</v>
      </c>
      <c r="BE203" s="535">
        <v>127.9</v>
      </c>
      <c r="BF203" s="535">
        <v>127.9</v>
      </c>
      <c r="BG203" s="535">
        <v>127.9</v>
      </c>
      <c r="BH203" s="535">
        <v>127.9</v>
      </c>
      <c r="BI203" s="535">
        <v>127.9</v>
      </c>
      <c r="BJ203" s="535">
        <v>127.9</v>
      </c>
      <c r="BK203" s="535">
        <v>127.9</v>
      </c>
    </row>
    <row r="204" spans="1:63">
      <c r="A204" s="531" t="s">
        <v>3571</v>
      </c>
      <c r="B204" s="531" t="s">
        <v>1033</v>
      </c>
      <c r="C204" s="532">
        <v>4.2849999999999999E-2</v>
      </c>
      <c r="D204" s="535">
        <v>179.9</v>
      </c>
      <c r="E204" s="535">
        <v>183.7</v>
      </c>
      <c r="F204" s="535">
        <v>183.7</v>
      </c>
      <c r="G204" s="535">
        <v>183.9</v>
      </c>
      <c r="H204" s="535">
        <v>184.1</v>
      </c>
      <c r="I204" s="535">
        <v>184.1</v>
      </c>
      <c r="J204" s="535">
        <v>187</v>
      </c>
      <c r="K204" s="535">
        <v>187.2</v>
      </c>
      <c r="L204" s="535">
        <v>185</v>
      </c>
      <c r="M204" s="535">
        <v>176.1</v>
      </c>
      <c r="N204" s="535">
        <v>176.1</v>
      </c>
      <c r="O204" s="535">
        <v>182.5</v>
      </c>
      <c r="P204" s="535">
        <v>182.5</v>
      </c>
      <c r="Q204" s="535">
        <v>182.5</v>
      </c>
      <c r="R204" s="535">
        <v>182.7</v>
      </c>
      <c r="S204" s="535">
        <v>183.2</v>
      </c>
      <c r="T204" s="535">
        <v>184.6</v>
      </c>
      <c r="U204" s="535">
        <v>184.3</v>
      </c>
      <c r="V204" s="535">
        <v>184.6</v>
      </c>
      <c r="W204" s="535">
        <v>184.6</v>
      </c>
      <c r="X204" s="535">
        <v>184.6</v>
      </c>
      <c r="Y204" s="535">
        <v>184.6</v>
      </c>
      <c r="Z204" s="535">
        <v>183.6</v>
      </c>
      <c r="AA204" s="535">
        <v>184.9</v>
      </c>
      <c r="AB204" s="535">
        <v>165.5</v>
      </c>
      <c r="AC204" s="535">
        <v>165.5</v>
      </c>
      <c r="AD204" s="535">
        <v>165.5</v>
      </c>
      <c r="AE204" s="535">
        <v>172.1</v>
      </c>
      <c r="AF204" s="535">
        <v>178.6</v>
      </c>
      <c r="AG204" s="535">
        <v>178.6</v>
      </c>
      <c r="AH204" s="535">
        <v>180.2</v>
      </c>
      <c r="AI204" s="535">
        <v>184.9</v>
      </c>
      <c r="AJ204" s="535">
        <v>184.9</v>
      </c>
      <c r="AK204" s="535">
        <v>184.9</v>
      </c>
      <c r="AL204" s="535">
        <v>184.9</v>
      </c>
      <c r="AM204" s="535">
        <v>184.9</v>
      </c>
      <c r="AN204" s="535">
        <v>184.9</v>
      </c>
      <c r="AO204" s="535">
        <v>184.9</v>
      </c>
      <c r="AP204" s="535">
        <v>184.9</v>
      </c>
      <c r="AQ204" s="535">
        <v>184.9</v>
      </c>
      <c r="AR204" s="535">
        <v>184.9</v>
      </c>
      <c r="AS204" s="535">
        <v>184.9</v>
      </c>
      <c r="AT204" s="535">
        <v>187</v>
      </c>
      <c r="AU204" s="535">
        <v>187</v>
      </c>
      <c r="AV204" s="535">
        <v>188.8</v>
      </c>
      <c r="AW204" s="535">
        <v>187.4</v>
      </c>
      <c r="AX204" s="535">
        <v>185.4</v>
      </c>
      <c r="AY204" s="535">
        <v>185.4</v>
      </c>
      <c r="AZ204" s="535">
        <v>185.4</v>
      </c>
      <c r="BA204" s="535">
        <v>185.4</v>
      </c>
      <c r="BB204" s="535">
        <v>185.4</v>
      </c>
      <c r="BC204" s="535">
        <v>191.1</v>
      </c>
      <c r="BD204" s="535">
        <v>191.1</v>
      </c>
      <c r="BE204" s="535">
        <v>191.6</v>
      </c>
      <c r="BF204" s="535">
        <v>187.8</v>
      </c>
      <c r="BG204" s="535">
        <v>189.3</v>
      </c>
      <c r="BH204" s="535">
        <v>189.3</v>
      </c>
      <c r="BI204" s="535">
        <v>189.3</v>
      </c>
      <c r="BJ204" s="535">
        <v>189.3</v>
      </c>
      <c r="BK204" s="535">
        <v>189.3</v>
      </c>
    </row>
    <row r="205" spans="1:63">
      <c r="A205" s="531" t="s">
        <v>3572</v>
      </c>
      <c r="B205" s="531" t="s">
        <v>1035</v>
      </c>
      <c r="C205" s="532">
        <v>4.2849999999999999E-2</v>
      </c>
      <c r="D205" s="535">
        <v>179.9</v>
      </c>
      <c r="E205" s="535">
        <v>183.7</v>
      </c>
      <c r="F205" s="535">
        <v>183.7</v>
      </c>
      <c r="G205" s="535">
        <v>183.9</v>
      </c>
      <c r="H205" s="535">
        <v>184.1</v>
      </c>
      <c r="I205" s="535">
        <v>184.1</v>
      </c>
      <c r="J205" s="535">
        <v>187</v>
      </c>
      <c r="K205" s="535">
        <v>187.2</v>
      </c>
      <c r="L205" s="535">
        <v>185</v>
      </c>
      <c r="M205" s="535">
        <v>176.1</v>
      </c>
      <c r="N205" s="535">
        <v>176.1</v>
      </c>
      <c r="O205" s="535">
        <v>182.5</v>
      </c>
      <c r="P205" s="535">
        <v>182.5</v>
      </c>
      <c r="Q205" s="535">
        <v>182.5</v>
      </c>
      <c r="R205" s="535">
        <v>182.7</v>
      </c>
      <c r="S205" s="535">
        <v>183.2</v>
      </c>
      <c r="T205" s="535">
        <v>184.6</v>
      </c>
      <c r="U205" s="535">
        <v>184.3</v>
      </c>
      <c r="V205" s="535">
        <v>184.6</v>
      </c>
      <c r="W205" s="535">
        <v>184.6</v>
      </c>
      <c r="X205" s="535">
        <v>184.6</v>
      </c>
      <c r="Y205" s="535">
        <v>184.6</v>
      </c>
      <c r="Z205" s="535">
        <v>183.6</v>
      </c>
      <c r="AA205" s="535">
        <v>184.9</v>
      </c>
      <c r="AB205" s="535">
        <v>165.5</v>
      </c>
      <c r="AC205" s="535">
        <v>165.5</v>
      </c>
      <c r="AD205" s="535">
        <v>165.5</v>
      </c>
      <c r="AE205" s="535">
        <v>172.1</v>
      </c>
      <c r="AF205" s="535">
        <v>178.6</v>
      </c>
      <c r="AG205" s="535">
        <v>178.6</v>
      </c>
      <c r="AH205" s="535">
        <v>180.2</v>
      </c>
      <c r="AI205" s="535">
        <v>184.9</v>
      </c>
      <c r="AJ205" s="535">
        <v>184.9</v>
      </c>
      <c r="AK205" s="535">
        <v>184.9</v>
      </c>
      <c r="AL205" s="535">
        <v>184.9</v>
      </c>
      <c r="AM205" s="535">
        <v>184.9</v>
      </c>
      <c r="AN205" s="535">
        <v>184.9</v>
      </c>
      <c r="AO205" s="535">
        <v>184.9</v>
      </c>
      <c r="AP205" s="535">
        <v>184.9</v>
      </c>
      <c r="AQ205" s="535">
        <v>184.9</v>
      </c>
      <c r="AR205" s="535">
        <v>184.9</v>
      </c>
      <c r="AS205" s="535">
        <v>184.9</v>
      </c>
      <c r="AT205" s="535">
        <v>187</v>
      </c>
      <c r="AU205" s="535">
        <v>187</v>
      </c>
      <c r="AV205" s="535">
        <v>188.8</v>
      </c>
      <c r="AW205" s="535">
        <v>187.4</v>
      </c>
      <c r="AX205" s="535">
        <v>185.4</v>
      </c>
      <c r="AY205" s="535">
        <v>185.4</v>
      </c>
      <c r="AZ205" s="535">
        <v>185.4</v>
      </c>
      <c r="BA205" s="535">
        <v>185.4</v>
      </c>
      <c r="BB205" s="535">
        <v>185.4</v>
      </c>
      <c r="BC205" s="535">
        <v>191.1</v>
      </c>
      <c r="BD205" s="535">
        <v>191.1</v>
      </c>
      <c r="BE205" s="535">
        <v>191.6</v>
      </c>
      <c r="BF205" s="535">
        <v>187.8</v>
      </c>
      <c r="BG205" s="535">
        <v>189.3</v>
      </c>
      <c r="BH205" s="535">
        <v>189.3</v>
      </c>
      <c r="BI205" s="535">
        <v>189.3</v>
      </c>
      <c r="BJ205" s="535">
        <v>189.3</v>
      </c>
      <c r="BK205" s="535">
        <v>189.3</v>
      </c>
    </row>
    <row r="206" spans="1:63">
      <c r="A206" s="531" t="s">
        <v>3573</v>
      </c>
      <c r="B206" s="531" t="s">
        <v>1039</v>
      </c>
      <c r="C206" s="532">
        <v>5.2740000000000002E-2</v>
      </c>
      <c r="D206" s="535">
        <v>170.7</v>
      </c>
      <c r="E206" s="535">
        <v>174.8</v>
      </c>
      <c r="F206" s="535">
        <v>177.9</v>
      </c>
      <c r="G206" s="535">
        <v>177.9</v>
      </c>
      <c r="H206" s="535">
        <v>177.9</v>
      </c>
      <c r="I206" s="535">
        <v>177.9</v>
      </c>
      <c r="J206" s="535">
        <v>177.9</v>
      </c>
      <c r="K206" s="535">
        <v>177.9</v>
      </c>
      <c r="L206" s="535">
        <v>177.9</v>
      </c>
      <c r="M206" s="535">
        <v>177.9</v>
      </c>
      <c r="N206" s="535">
        <v>177.9</v>
      </c>
      <c r="O206" s="535">
        <v>177.9</v>
      </c>
      <c r="P206" s="535">
        <v>177.9</v>
      </c>
      <c r="Q206" s="535">
        <v>177.9</v>
      </c>
      <c r="R206" s="535">
        <v>177.9</v>
      </c>
      <c r="S206" s="535">
        <v>177.9</v>
      </c>
      <c r="T206" s="535">
        <v>178.9</v>
      </c>
      <c r="U206" s="535">
        <v>181.6</v>
      </c>
      <c r="V206" s="535">
        <v>183.5</v>
      </c>
      <c r="W206" s="535">
        <v>183.8</v>
      </c>
      <c r="X206" s="535">
        <v>180.7</v>
      </c>
      <c r="Y206" s="535">
        <v>180.3</v>
      </c>
      <c r="Z206" s="535">
        <v>180.3</v>
      </c>
      <c r="AA206" s="535">
        <v>180.3</v>
      </c>
      <c r="AB206" s="535">
        <v>180.3</v>
      </c>
      <c r="AC206" s="535">
        <v>180.3</v>
      </c>
      <c r="AD206" s="535">
        <v>180.3</v>
      </c>
      <c r="AE206" s="535">
        <v>180.3</v>
      </c>
      <c r="AF206" s="535">
        <v>180.3</v>
      </c>
      <c r="AG206" s="535">
        <v>180.3</v>
      </c>
      <c r="AH206" s="535">
        <v>180.3</v>
      </c>
      <c r="AI206" s="535">
        <v>181.3</v>
      </c>
      <c r="AJ206" s="535">
        <v>182</v>
      </c>
      <c r="AK206" s="535">
        <v>182</v>
      </c>
      <c r="AL206" s="535">
        <v>182</v>
      </c>
      <c r="AM206" s="535">
        <v>182</v>
      </c>
      <c r="AN206" s="535">
        <v>182</v>
      </c>
      <c r="AO206" s="535">
        <v>182</v>
      </c>
      <c r="AP206" s="535">
        <v>158.19999999999999</v>
      </c>
      <c r="AQ206" s="535">
        <v>159.19999999999999</v>
      </c>
      <c r="AR206" s="535">
        <v>152.1</v>
      </c>
      <c r="AS206" s="535">
        <v>143.5</v>
      </c>
      <c r="AT206" s="535">
        <v>140.69999999999999</v>
      </c>
      <c r="AU206" s="535">
        <v>140.69999999999999</v>
      </c>
      <c r="AV206" s="535">
        <v>140.69999999999999</v>
      </c>
      <c r="AW206" s="535">
        <v>140.69999999999999</v>
      </c>
      <c r="AX206" s="535">
        <v>140.69999999999999</v>
      </c>
      <c r="AY206" s="535">
        <v>140.69999999999999</v>
      </c>
      <c r="AZ206" s="535">
        <v>140.69999999999999</v>
      </c>
      <c r="BA206" s="535">
        <v>140.69999999999999</v>
      </c>
      <c r="BB206" s="535">
        <v>140.69999999999999</v>
      </c>
      <c r="BC206" s="535">
        <v>145.80000000000001</v>
      </c>
      <c r="BD206" s="535">
        <v>161.30000000000001</v>
      </c>
      <c r="BE206" s="535">
        <v>161.1</v>
      </c>
      <c r="BF206" s="535">
        <v>161.1</v>
      </c>
      <c r="BG206" s="535">
        <v>160.9</v>
      </c>
      <c r="BH206" s="535">
        <v>160.5</v>
      </c>
      <c r="BI206" s="535">
        <v>160.5</v>
      </c>
      <c r="BJ206" s="535">
        <v>160.5</v>
      </c>
      <c r="BK206" s="535">
        <v>160.5</v>
      </c>
    </row>
    <row r="207" spans="1:63">
      <c r="A207" s="531" t="s">
        <v>3574</v>
      </c>
      <c r="B207" s="531" t="s">
        <v>1041</v>
      </c>
      <c r="C207" s="532">
        <v>2.1149999999999999E-2</v>
      </c>
      <c r="D207" s="535">
        <v>150.30000000000001</v>
      </c>
      <c r="E207" s="535">
        <v>160.4</v>
      </c>
      <c r="F207" s="535">
        <v>168.2</v>
      </c>
      <c r="G207" s="535">
        <v>168.2</v>
      </c>
      <c r="H207" s="535">
        <v>168.2</v>
      </c>
      <c r="I207" s="535">
        <v>168.2</v>
      </c>
      <c r="J207" s="535">
        <v>168.2</v>
      </c>
      <c r="K207" s="535">
        <v>168.2</v>
      </c>
      <c r="L207" s="535">
        <v>168.2</v>
      </c>
      <c r="M207" s="535">
        <v>168.2</v>
      </c>
      <c r="N207" s="535">
        <v>168.2</v>
      </c>
      <c r="O207" s="535">
        <v>168.2</v>
      </c>
      <c r="P207" s="535">
        <v>168.2</v>
      </c>
      <c r="Q207" s="535">
        <v>168.2</v>
      </c>
      <c r="R207" s="535">
        <v>168.2</v>
      </c>
      <c r="S207" s="535">
        <v>168.2</v>
      </c>
      <c r="T207" s="535">
        <v>172.3</v>
      </c>
      <c r="U207" s="535">
        <v>179.7</v>
      </c>
      <c r="V207" s="535">
        <v>184.9</v>
      </c>
      <c r="W207" s="535">
        <v>185.7</v>
      </c>
      <c r="X207" s="535">
        <v>178</v>
      </c>
      <c r="Y207" s="535">
        <v>176.9</v>
      </c>
      <c r="Z207" s="535">
        <v>176.9</v>
      </c>
      <c r="AA207" s="535">
        <v>176.9</v>
      </c>
      <c r="AB207" s="535">
        <v>176.9</v>
      </c>
      <c r="AC207" s="535">
        <v>176.9</v>
      </c>
      <c r="AD207" s="535">
        <v>176.9</v>
      </c>
      <c r="AE207" s="535">
        <v>176.9</v>
      </c>
      <c r="AF207" s="535">
        <v>176.9</v>
      </c>
      <c r="AG207" s="535">
        <v>176.9</v>
      </c>
      <c r="AH207" s="535">
        <v>176.9</v>
      </c>
      <c r="AI207" s="535">
        <v>177.3</v>
      </c>
      <c r="AJ207" s="535">
        <v>178.5</v>
      </c>
      <c r="AK207" s="535">
        <v>178.5</v>
      </c>
      <c r="AL207" s="535">
        <v>178.5</v>
      </c>
      <c r="AM207" s="535">
        <v>178.5</v>
      </c>
      <c r="AN207" s="535">
        <v>178.5</v>
      </c>
      <c r="AO207" s="535">
        <v>178.5</v>
      </c>
      <c r="AP207" s="535">
        <v>174.3</v>
      </c>
      <c r="AQ207" s="535">
        <v>173.2</v>
      </c>
      <c r="AR207" s="535">
        <v>172.9</v>
      </c>
      <c r="AS207" s="535">
        <v>151.4</v>
      </c>
      <c r="AT207" s="535">
        <v>144.30000000000001</v>
      </c>
      <c r="AU207" s="535">
        <v>144.30000000000001</v>
      </c>
      <c r="AV207" s="535">
        <v>144.30000000000001</v>
      </c>
      <c r="AW207" s="535">
        <v>144.30000000000001</v>
      </c>
      <c r="AX207" s="535">
        <v>144.30000000000001</v>
      </c>
      <c r="AY207" s="535">
        <v>144.30000000000001</v>
      </c>
      <c r="AZ207" s="535">
        <v>144.30000000000001</v>
      </c>
      <c r="BA207" s="535">
        <v>144.30000000000001</v>
      </c>
      <c r="BB207" s="535">
        <v>144.30000000000001</v>
      </c>
      <c r="BC207" s="535">
        <v>143.19999999999999</v>
      </c>
      <c r="BD207" s="535">
        <v>140.5</v>
      </c>
      <c r="BE207" s="535">
        <v>140</v>
      </c>
      <c r="BF207" s="535">
        <v>140</v>
      </c>
      <c r="BG207" s="535">
        <v>139.69999999999999</v>
      </c>
      <c r="BH207" s="535">
        <v>138.6</v>
      </c>
      <c r="BI207" s="535">
        <v>138.6</v>
      </c>
      <c r="BJ207" s="535">
        <v>138.6</v>
      </c>
      <c r="BK207" s="535">
        <v>138.6</v>
      </c>
    </row>
    <row r="208" spans="1:63">
      <c r="A208" s="531" t="s">
        <v>3575</v>
      </c>
      <c r="B208" s="531" t="s">
        <v>1043</v>
      </c>
      <c r="C208" s="532">
        <v>3.159E-2</v>
      </c>
      <c r="D208" s="535">
        <v>184.4</v>
      </c>
      <c r="E208" s="535">
        <v>184.4</v>
      </c>
      <c r="F208" s="535">
        <v>184.4</v>
      </c>
      <c r="G208" s="535">
        <v>184.4</v>
      </c>
      <c r="H208" s="535">
        <v>184.4</v>
      </c>
      <c r="I208" s="535">
        <v>184.4</v>
      </c>
      <c r="J208" s="535">
        <v>184.4</v>
      </c>
      <c r="K208" s="535">
        <v>184.4</v>
      </c>
      <c r="L208" s="535">
        <v>184.4</v>
      </c>
      <c r="M208" s="535">
        <v>184.4</v>
      </c>
      <c r="N208" s="535">
        <v>184.4</v>
      </c>
      <c r="O208" s="535">
        <v>184.4</v>
      </c>
      <c r="P208" s="535">
        <v>184.4</v>
      </c>
      <c r="Q208" s="535">
        <v>184.4</v>
      </c>
      <c r="R208" s="535">
        <v>184.4</v>
      </c>
      <c r="S208" s="535">
        <v>184.4</v>
      </c>
      <c r="T208" s="535">
        <v>183.4</v>
      </c>
      <c r="U208" s="535">
        <v>182.9</v>
      </c>
      <c r="V208" s="535">
        <v>182.5</v>
      </c>
      <c r="W208" s="535">
        <v>182.5</v>
      </c>
      <c r="X208" s="535">
        <v>182.5</v>
      </c>
      <c r="Y208" s="535">
        <v>182.5</v>
      </c>
      <c r="Z208" s="535">
        <v>182.5</v>
      </c>
      <c r="AA208" s="535">
        <v>182.5</v>
      </c>
      <c r="AB208" s="535">
        <v>182.5</v>
      </c>
      <c r="AC208" s="535">
        <v>182.5</v>
      </c>
      <c r="AD208" s="535">
        <v>182.5</v>
      </c>
      <c r="AE208" s="535">
        <v>182.5</v>
      </c>
      <c r="AF208" s="535">
        <v>182.5</v>
      </c>
      <c r="AG208" s="535">
        <v>182.5</v>
      </c>
      <c r="AH208" s="535">
        <v>182.5</v>
      </c>
      <c r="AI208" s="535">
        <v>184</v>
      </c>
      <c r="AJ208" s="535">
        <v>184.4</v>
      </c>
      <c r="AK208" s="535">
        <v>184.4</v>
      </c>
      <c r="AL208" s="535">
        <v>184.4</v>
      </c>
      <c r="AM208" s="535">
        <v>184.4</v>
      </c>
      <c r="AN208" s="535">
        <v>184.4</v>
      </c>
      <c r="AO208" s="535">
        <v>184.4</v>
      </c>
      <c r="AP208" s="535">
        <v>147.5</v>
      </c>
      <c r="AQ208" s="535">
        <v>149.80000000000001</v>
      </c>
      <c r="AR208" s="535">
        <v>138.30000000000001</v>
      </c>
      <c r="AS208" s="535">
        <v>138.30000000000001</v>
      </c>
      <c r="AT208" s="535">
        <v>138.30000000000001</v>
      </c>
      <c r="AU208" s="535">
        <v>138.30000000000001</v>
      </c>
      <c r="AV208" s="535">
        <v>138.30000000000001</v>
      </c>
      <c r="AW208" s="535">
        <v>138.30000000000001</v>
      </c>
      <c r="AX208" s="535">
        <v>138.30000000000001</v>
      </c>
      <c r="AY208" s="535">
        <v>138.30000000000001</v>
      </c>
      <c r="AZ208" s="535">
        <v>138.30000000000001</v>
      </c>
      <c r="BA208" s="535">
        <v>138.30000000000001</v>
      </c>
      <c r="BB208" s="535">
        <v>138.30000000000001</v>
      </c>
      <c r="BC208" s="535">
        <v>147.5</v>
      </c>
      <c r="BD208" s="535">
        <v>175.2</v>
      </c>
      <c r="BE208" s="535">
        <v>175.2</v>
      </c>
      <c r="BF208" s="535">
        <v>175.2</v>
      </c>
      <c r="BG208" s="535">
        <v>175.2</v>
      </c>
      <c r="BH208" s="535">
        <v>175.2</v>
      </c>
      <c r="BI208" s="535">
        <v>175.2</v>
      </c>
      <c r="BJ208" s="535">
        <v>175.2</v>
      </c>
      <c r="BK208" s="535">
        <v>175.2</v>
      </c>
    </row>
    <row r="209" spans="1:63">
      <c r="A209" s="531" t="s">
        <v>3576</v>
      </c>
      <c r="B209" s="531" t="s">
        <v>2447</v>
      </c>
      <c r="C209" s="532">
        <v>0.97460999999999998</v>
      </c>
      <c r="D209" s="535">
        <v>173.3</v>
      </c>
      <c r="E209" s="535">
        <v>173.3</v>
      </c>
      <c r="F209" s="535">
        <v>175.9</v>
      </c>
      <c r="G209" s="535">
        <v>176.3</v>
      </c>
      <c r="H209" s="535">
        <v>176.3</v>
      </c>
      <c r="I209" s="535">
        <v>176.7</v>
      </c>
      <c r="J209" s="535">
        <v>181.6</v>
      </c>
      <c r="K209" s="535">
        <v>181.9</v>
      </c>
      <c r="L209" s="535">
        <v>183.9</v>
      </c>
      <c r="M209" s="535">
        <v>183.9</v>
      </c>
      <c r="N209" s="535">
        <v>184.4</v>
      </c>
      <c r="O209" s="535">
        <v>186.7</v>
      </c>
      <c r="P209" s="535">
        <v>187</v>
      </c>
      <c r="Q209" s="535">
        <v>187.4</v>
      </c>
      <c r="R209" s="535">
        <v>199.1</v>
      </c>
      <c r="S209" s="535">
        <v>199.4</v>
      </c>
      <c r="T209" s="535">
        <v>199.6</v>
      </c>
      <c r="U209" s="535">
        <v>199.6</v>
      </c>
      <c r="V209" s="535">
        <v>199.9</v>
      </c>
      <c r="W209" s="535">
        <v>199.9</v>
      </c>
      <c r="X209" s="535">
        <v>199.9</v>
      </c>
      <c r="Y209" s="535">
        <v>199.6</v>
      </c>
      <c r="Z209" s="535">
        <v>199</v>
      </c>
      <c r="AA209" s="535">
        <v>199.4</v>
      </c>
      <c r="AB209" s="535">
        <v>200.3</v>
      </c>
      <c r="AC209" s="535">
        <v>201.8</v>
      </c>
      <c r="AD209" s="535">
        <v>207.6</v>
      </c>
      <c r="AE209" s="535">
        <v>209</v>
      </c>
      <c r="AF209" s="535">
        <v>209.3</v>
      </c>
      <c r="AG209" s="535">
        <v>209.9</v>
      </c>
      <c r="AH209" s="535">
        <v>210</v>
      </c>
      <c r="AI209" s="535">
        <v>210</v>
      </c>
      <c r="AJ209" s="535">
        <v>210</v>
      </c>
      <c r="AK209" s="535">
        <v>210.5</v>
      </c>
      <c r="AL209" s="535">
        <v>210.6</v>
      </c>
      <c r="AM209" s="535">
        <v>210.1</v>
      </c>
      <c r="AN209" s="535">
        <v>210.1</v>
      </c>
      <c r="AO209" s="535">
        <v>210.1</v>
      </c>
      <c r="AP209" s="535">
        <v>210.3</v>
      </c>
      <c r="AQ209" s="535">
        <v>210.3</v>
      </c>
      <c r="AR209" s="535">
        <v>210.2</v>
      </c>
      <c r="AS209" s="535">
        <v>210.2</v>
      </c>
      <c r="AT209" s="535">
        <v>210.2</v>
      </c>
      <c r="AU209" s="535">
        <v>211.3</v>
      </c>
      <c r="AV209" s="535">
        <v>215.4</v>
      </c>
      <c r="AW209" s="535">
        <v>215.4</v>
      </c>
      <c r="AX209" s="535">
        <v>212.1</v>
      </c>
      <c r="AY209" s="535">
        <v>211.2</v>
      </c>
      <c r="AZ209" s="535">
        <v>211.9</v>
      </c>
      <c r="BA209" s="535">
        <v>214.6</v>
      </c>
      <c r="BB209" s="535">
        <v>214.8</v>
      </c>
      <c r="BC209" s="535">
        <v>214.9</v>
      </c>
      <c r="BD209" s="535">
        <v>215.9</v>
      </c>
      <c r="BE209" s="535">
        <v>217.3</v>
      </c>
      <c r="BF209" s="535">
        <v>217.5</v>
      </c>
      <c r="BG209" s="535">
        <v>217.5</v>
      </c>
      <c r="BH209" s="535">
        <v>218.1</v>
      </c>
      <c r="BI209" s="535">
        <v>218.2</v>
      </c>
      <c r="BJ209" s="535">
        <v>218.5</v>
      </c>
      <c r="BK209" s="535">
        <v>221.4</v>
      </c>
    </row>
    <row r="210" spans="1:63">
      <c r="A210" s="531" t="s">
        <v>2449</v>
      </c>
      <c r="B210" s="531" t="s">
        <v>2448</v>
      </c>
      <c r="C210" s="532">
        <v>0.30257000000000001</v>
      </c>
      <c r="D210" s="535">
        <v>160.1</v>
      </c>
      <c r="E210" s="535">
        <v>160.1</v>
      </c>
      <c r="F210" s="535">
        <v>160.1</v>
      </c>
      <c r="G210" s="535">
        <v>160</v>
      </c>
      <c r="H210" s="535">
        <v>159.9</v>
      </c>
      <c r="I210" s="535">
        <v>159.9</v>
      </c>
      <c r="J210" s="535">
        <v>172.4</v>
      </c>
      <c r="K210" s="535">
        <v>172.4</v>
      </c>
      <c r="L210" s="535">
        <v>176.4</v>
      </c>
      <c r="M210" s="535">
        <v>177.4</v>
      </c>
      <c r="N210" s="535">
        <v>177.4</v>
      </c>
      <c r="O210" s="535">
        <v>177.4</v>
      </c>
      <c r="P210" s="535">
        <v>177.4</v>
      </c>
      <c r="Q210" s="535">
        <v>177.4</v>
      </c>
      <c r="R210" s="535">
        <v>177.1</v>
      </c>
      <c r="S210" s="535">
        <v>178.1</v>
      </c>
      <c r="T210" s="535">
        <v>178.1</v>
      </c>
      <c r="U210" s="535">
        <v>178.1</v>
      </c>
      <c r="V210" s="535">
        <v>178.2</v>
      </c>
      <c r="W210" s="535">
        <v>178.2</v>
      </c>
      <c r="X210" s="535">
        <v>178.2</v>
      </c>
      <c r="Y210" s="535">
        <v>177</v>
      </c>
      <c r="Z210" s="535">
        <v>173.4</v>
      </c>
      <c r="AA210" s="535">
        <v>173.4</v>
      </c>
      <c r="AB210" s="535">
        <v>176.3</v>
      </c>
      <c r="AC210" s="535">
        <v>179.2</v>
      </c>
      <c r="AD210" s="535">
        <v>182.9</v>
      </c>
      <c r="AE210" s="535">
        <v>185.4</v>
      </c>
      <c r="AF210" s="535">
        <v>185.4</v>
      </c>
      <c r="AG210" s="535">
        <v>185.4</v>
      </c>
      <c r="AH210" s="535">
        <v>185.4</v>
      </c>
      <c r="AI210" s="535">
        <v>185.4</v>
      </c>
      <c r="AJ210" s="535">
        <v>185.4</v>
      </c>
      <c r="AK210" s="535">
        <v>185.4</v>
      </c>
      <c r="AL210" s="535">
        <v>185.4</v>
      </c>
      <c r="AM210" s="535">
        <v>183.9</v>
      </c>
      <c r="AN210" s="535">
        <v>183.9</v>
      </c>
      <c r="AO210" s="535">
        <v>183.9</v>
      </c>
      <c r="AP210" s="535">
        <v>183.9</v>
      </c>
      <c r="AQ210" s="535">
        <v>183.9</v>
      </c>
      <c r="AR210" s="535">
        <v>183.9</v>
      </c>
      <c r="AS210" s="535">
        <v>183.9</v>
      </c>
      <c r="AT210" s="535">
        <v>183.9</v>
      </c>
      <c r="AU210" s="535">
        <v>187.2</v>
      </c>
      <c r="AV210" s="535">
        <v>200.5</v>
      </c>
      <c r="AW210" s="535">
        <v>200.5</v>
      </c>
      <c r="AX210" s="535">
        <v>189.9</v>
      </c>
      <c r="AY210" s="535">
        <v>187.3</v>
      </c>
      <c r="AZ210" s="535">
        <v>189.5</v>
      </c>
      <c r="BA210" s="535">
        <v>198.2</v>
      </c>
      <c r="BB210" s="535">
        <v>198.2</v>
      </c>
      <c r="BC210" s="535">
        <v>198.2</v>
      </c>
      <c r="BD210" s="535">
        <v>201.2</v>
      </c>
      <c r="BE210" s="535">
        <v>205.8</v>
      </c>
      <c r="BF210" s="535">
        <v>205.8</v>
      </c>
      <c r="BG210" s="535">
        <v>205.8</v>
      </c>
      <c r="BH210" s="535">
        <v>205.8</v>
      </c>
      <c r="BI210" s="535">
        <v>205.8</v>
      </c>
      <c r="BJ210" s="535">
        <v>205.8</v>
      </c>
      <c r="BK210" s="535">
        <v>205.8</v>
      </c>
    </row>
    <row r="211" spans="1:63">
      <c r="A211" s="531" t="s">
        <v>3577</v>
      </c>
      <c r="B211" s="531" t="s">
        <v>2450</v>
      </c>
      <c r="C211" s="532">
        <v>0.51215999999999995</v>
      </c>
      <c r="D211" s="535">
        <v>172.3</v>
      </c>
      <c r="E211" s="535">
        <v>172.3</v>
      </c>
      <c r="F211" s="535">
        <v>177.3</v>
      </c>
      <c r="G211" s="535">
        <v>178.1</v>
      </c>
      <c r="H211" s="535">
        <v>178.1</v>
      </c>
      <c r="I211" s="535">
        <v>178.8</v>
      </c>
      <c r="J211" s="535">
        <v>180.8</v>
      </c>
      <c r="K211" s="535">
        <v>181.3</v>
      </c>
      <c r="L211" s="535">
        <v>182.8</v>
      </c>
      <c r="M211" s="535">
        <v>182.7</v>
      </c>
      <c r="N211" s="535">
        <v>184.2</v>
      </c>
      <c r="O211" s="535">
        <v>188.6</v>
      </c>
      <c r="P211" s="535">
        <v>188.8</v>
      </c>
      <c r="Q211" s="535">
        <v>189.6</v>
      </c>
      <c r="R211" s="535">
        <v>212.1</v>
      </c>
      <c r="S211" s="535">
        <v>212.1</v>
      </c>
      <c r="T211" s="535">
        <v>212.1</v>
      </c>
      <c r="U211" s="535">
        <v>212.1</v>
      </c>
      <c r="V211" s="535">
        <v>212.1</v>
      </c>
      <c r="W211" s="535">
        <v>212.1</v>
      </c>
      <c r="X211" s="535">
        <v>212.1</v>
      </c>
      <c r="Y211" s="535">
        <v>212.1</v>
      </c>
      <c r="Z211" s="535">
        <v>212.1</v>
      </c>
      <c r="AA211" s="535">
        <v>212.1</v>
      </c>
      <c r="AB211" s="535">
        <v>212.1</v>
      </c>
      <c r="AC211" s="535">
        <v>213.3</v>
      </c>
      <c r="AD211" s="535">
        <v>222.1</v>
      </c>
      <c r="AE211" s="535">
        <v>223.3</v>
      </c>
      <c r="AF211" s="535">
        <v>223.3</v>
      </c>
      <c r="AG211" s="535">
        <v>223.3</v>
      </c>
      <c r="AH211" s="535">
        <v>223.3</v>
      </c>
      <c r="AI211" s="535">
        <v>223.3</v>
      </c>
      <c r="AJ211" s="535">
        <v>223.3</v>
      </c>
      <c r="AK211" s="535">
        <v>224.2</v>
      </c>
      <c r="AL211" s="535">
        <v>224.5</v>
      </c>
      <c r="AM211" s="535">
        <v>224.5</v>
      </c>
      <c r="AN211" s="535">
        <v>224.5</v>
      </c>
      <c r="AO211" s="535">
        <v>224.5</v>
      </c>
      <c r="AP211" s="535">
        <v>224.5</v>
      </c>
      <c r="AQ211" s="535">
        <v>224.5</v>
      </c>
      <c r="AR211" s="535">
        <v>224.5</v>
      </c>
      <c r="AS211" s="535">
        <v>224.5</v>
      </c>
      <c r="AT211" s="535">
        <v>224.5</v>
      </c>
      <c r="AU211" s="535">
        <v>224.5</v>
      </c>
      <c r="AV211" s="535">
        <v>224.5</v>
      </c>
      <c r="AW211" s="535">
        <v>224.5</v>
      </c>
      <c r="AX211" s="535">
        <v>224.5</v>
      </c>
      <c r="AY211" s="535">
        <v>224.5</v>
      </c>
      <c r="AZ211" s="535">
        <v>224.5</v>
      </c>
      <c r="BA211" s="535">
        <v>224.5</v>
      </c>
      <c r="BB211" s="535">
        <v>224.5</v>
      </c>
      <c r="BC211" s="535">
        <v>224.5</v>
      </c>
      <c r="BD211" s="535">
        <v>224.5</v>
      </c>
      <c r="BE211" s="535">
        <v>224.5</v>
      </c>
      <c r="BF211" s="535">
        <v>224.5</v>
      </c>
      <c r="BG211" s="535">
        <v>224.5</v>
      </c>
      <c r="BH211" s="535">
        <v>225.7</v>
      </c>
      <c r="BI211" s="535">
        <v>225.7</v>
      </c>
      <c r="BJ211" s="535">
        <v>225.7</v>
      </c>
      <c r="BK211" s="535">
        <v>231.3</v>
      </c>
    </row>
    <row r="212" spans="1:63">
      <c r="A212" s="531" t="s">
        <v>3578</v>
      </c>
      <c r="B212" s="531" t="s">
        <v>2452</v>
      </c>
      <c r="C212" s="532">
        <v>3.5569999999999997E-2</v>
      </c>
      <c r="D212" s="535">
        <v>212.3</v>
      </c>
      <c r="E212" s="535">
        <v>212.3</v>
      </c>
      <c r="F212" s="535">
        <v>212.3</v>
      </c>
      <c r="G212" s="535">
        <v>212.3</v>
      </c>
      <c r="H212" s="535">
        <v>212.3</v>
      </c>
      <c r="I212" s="535">
        <v>212.3</v>
      </c>
      <c r="J212" s="535">
        <v>212.3</v>
      </c>
      <c r="K212" s="535">
        <v>212.3</v>
      </c>
      <c r="L212" s="535">
        <v>212.3</v>
      </c>
      <c r="M212" s="535">
        <v>204.6</v>
      </c>
      <c r="N212" s="535">
        <v>196.9</v>
      </c>
      <c r="O212" s="535">
        <v>196.9</v>
      </c>
      <c r="P212" s="535">
        <v>196.9</v>
      </c>
      <c r="Q212" s="535">
        <v>196.9</v>
      </c>
      <c r="R212" s="535">
        <v>196.9</v>
      </c>
      <c r="S212" s="535">
        <v>196.9</v>
      </c>
      <c r="T212" s="535">
        <v>196.9</v>
      </c>
      <c r="U212" s="535">
        <v>196.9</v>
      </c>
      <c r="V212" s="535">
        <v>196.9</v>
      </c>
      <c r="W212" s="535">
        <v>196.9</v>
      </c>
      <c r="X212" s="535">
        <v>196.9</v>
      </c>
      <c r="Y212" s="535">
        <v>196.9</v>
      </c>
      <c r="Z212" s="535">
        <v>204.4</v>
      </c>
      <c r="AA212" s="535">
        <v>212</v>
      </c>
      <c r="AB212" s="535">
        <v>212</v>
      </c>
      <c r="AC212" s="535">
        <v>212</v>
      </c>
      <c r="AD212" s="535">
        <v>212</v>
      </c>
      <c r="AE212" s="535">
        <v>212</v>
      </c>
      <c r="AF212" s="535">
        <v>220.7</v>
      </c>
      <c r="AG212" s="535">
        <v>220.7</v>
      </c>
      <c r="AH212" s="535">
        <v>220.7</v>
      </c>
      <c r="AI212" s="535">
        <v>220.7</v>
      </c>
      <c r="AJ212" s="535">
        <v>220.7</v>
      </c>
      <c r="AK212" s="535">
        <v>220.7</v>
      </c>
      <c r="AL212" s="535">
        <v>220.7</v>
      </c>
      <c r="AM212" s="535">
        <v>220.7</v>
      </c>
      <c r="AN212" s="535">
        <v>220.7</v>
      </c>
      <c r="AO212" s="535">
        <v>220.7</v>
      </c>
      <c r="AP212" s="535">
        <v>220.7</v>
      </c>
      <c r="AQ212" s="535">
        <v>220.8</v>
      </c>
      <c r="AR212" s="535">
        <v>218.2</v>
      </c>
      <c r="AS212" s="535">
        <v>217.4</v>
      </c>
      <c r="AT212" s="535">
        <v>217.4</v>
      </c>
      <c r="AU212" s="535">
        <v>217.4</v>
      </c>
      <c r="AV212" s="535">
        <v>217.4</v>
      </c>
      <c r="AW212" s="535">
        <v>217.4</v>
      </c>
      <c r="AX212" s="535">
        <v>217.4</v>
      </c>
      <c r="AY212" s="535">
        <v>217.4</v>
      </c>
      <c r="AZ212" s="535">
        <v>217.4</v>
      </c>
      <c r="BA212" s="535">
        <v>217.4</v>
      </c>
      <c r="BB212" s="535">
        <v>217.4</v>
      </c>
      <c r="BC212" s="535">
        <v>222.2</v>
      </c>
      <c r="BD212" s="535">
        <v>222.2</v>
      </c>
      <c r="BE212" s="535">
        <v>222.2</v>
      </c>
      <c r="BF212" s="535">
        <v>222.2</v>
      </c>
      <c r="BG212" s="535">
        <v>222.2</v>
      </c>
      <c r="BH212" s="535">
        <v>222.2</v>
      </c>
      <c r="BI212" s="535">
        <v>224.3</v>
      </c>
      <c r="BJ212" s="535">
        <v>232.6</v>
      </c>
      <c r="BK212" s="535">
        <v>232.6</v>
      </c>
    </row>
    <row r="213" spans="1:63">
      <c r="A213" s="531" t="s">
        <v>3579</v>
      </c>
      <c r="B213" s="531" t="s">
        <v>2454</v>
      </c>
      <c r="C213" s="532">
        <v>3.2689999999999997E-2</v>
      </c>
      <c r="D213" s="535">
        <v>181.4</v>
      </c>
      <c r="E213" s="535">
        <v>181.4</v>
      </c>
      <c r="F213" s="535">
        <v>181.4</v>
      </c>
      <c r="G213" s="535">
        <v>181.4</v>
      </c>
      <c r="H213" s="535">
        <v>181.4</v>
      </c>
      <c r="I213" s="535">
        <v>181.4</v>
      </c>
      <c r="J213" s="535">
        <v>181.4</v>
      </c>
      <c r="K213" s="535">
        <v>181.4</v>
      </c>
      <c r="L213" s="535">
        <v>181.4</v>
      </c>
      <c r="M213" s="535">
        <v>181.4</v>
      </c>
      <c r="N213" s="535">
        <v>181.4</v>
      </c>
      <c r="O213" s="535">
        <v>181.4</v>
      </c>
      <c r="P213" s="535">
        <v>184.7</v>
      </c>
      <c r="Q213" s="535">
        <v>185.8</v>
      </c>
      <c r="R213" s="535">
        <v>185.8</v>
      </c>
      <c r="S213" s="535">
        <v>185.8</v>
      </c>
      <c r="T213" s="535">
        <v>190.2</v>
      </c>
      <c r="U213" s="535">
        <v>192.2</v>
      </c>
      <c r="V213" s="535">
        <v>200.1</v>
      </c>
      <c r="W213" s="535">
        <v>200.1</v>
      </c>
      <c r="X213" s="535">
        <v>200.2</v>
      </c>
      <c r="Y213" s="535">
        <v>200.2</v>
      </c>
      <c r="Z213" s="535">
        <v>208</v>
      </c>
      <c r="AA213" s="535">
        <v>210.6</v>
      </c>
      <c r="AB213" s="535">
        <v>210.6</v>
      </c>
      <c r="AC213" s="535">
        <v>210.6</v>
      </c>
      <c r="AD213" s="535">
        <v>210.6</v>
      </c>
      <c r="AE213" s="535">
        <v>210.6</v>
      </c>
      <c r="AF213" s="535">
        <v>210.6</v>
      </c>
      <c r="AG213" s="535">
        <v>215.6</v>
      </c>
      <c r="AH213" s="535">
        <v>216.8</v>
      </c>
      <c r="AI213" s="535">
        <v>216.8</v>
      </c>
      <c r="AJ213" s="535">
        <v>216.8</v>
      </c>
      <c r="AK213" s="535">
        <v>216.8</v>
      </c>
      <c r="AL213" s="535">
        <v>216.8</v>
      </c>
      <c r="AM213" s="535">
        <v>216.8</v>
      </c>
      <c r="AN213" s="535">
        <v>216.8</v>
      </c>
      <c r="AO213" s="535">
        <v>216.8</v>
      </c>
      <c r="AP213" s="535">
        <v>222.8</v>
      </c>
      <c r="AQ213" s="535">
        <v>222.7</v>
      </c>
      <c r="AR213" s="535">
        <v>222.4</v>
      </c>
      <c r="AS213" s="535">
        <v>222.4</v>
      </c>
      <c r="AT213" s="535">
        <v>222.4</v>
      </c>
      <c r="AU213" s="535">
        <v>223.7</v>
      </c>
      <c r="AV213" s="535">
        <v>224.5</v>
      </c>
      <c r="AW213" s="535">
        <v>224.5</v>
      </c>
      <c r="AX213" s="535">
        <v>224</v>
      </c>
      <c r="AY213" s="535">
        <v>222</v>
      </c>
      <c r="AZ213" s="535">
        <v>222</v>
      </c>
      <c r="BA213" s="535">
        <v>223.2</v>
      </c>
      <c r="BB213" s="535">
        <v>226.9</v>
      </c>
      <c r="BC213" s="535">
        <v>226.9</v>
      </c>
      <c r="BD213" s="535">
        <v>226.9</v>
      </c>
      <c r="BE213" s="535">
        <v>226.9</v>
      </c>
      <c r="BF213" s="535">
        <v>231.1</v>
      </c>
      <c r="BG213" s="535">
        <v>232.3</v>
      </c>
      <c r="BH213" s="535">
        <v>232.3</v>
      </c>
      <c r="BI213" s="535">
        <v>232.3</v>
      </c>
      <c r="BJ213" s="535">
        <v>232.3</v>
      </c>
      <c r="BK213" s="535">
        <v>232.3</v>
      </c>
    </row>
    <row r="214" spans="1:63">
      <c r="A214" s="531" t="s">
        <v>3580</v>
      </c>
      <c r="B214" s="531" t="s">
        <v>2456</v>
      </c>
      <c r="C214" s="532">
        <v>9.1609999999999997E-2</v>
      </c>
      <c r="D214" s="535">
        <v>204.9</v>
      </c>
      <c r="E214" s="535">
        <v>204.9</v>
      </c>
      <c r="F214" s="535">
        <v>204.9</v>
      </c>
      <c r="G214" s="535">
        <v>204.9</v>
      </c>
      <c r="H214" s="535">
        <v>204.9</v>
      </c>
      <c r="I214" s="535">
        <v>204.9</v>
      </c>
      <c r="J214" s="535">
        <v>204.9</v>
      </c>
      <c r="K214" s="535">
        <v>204.9</v>
      </c>
      <c r="L214" s="535">
        <v>204.9</v>
      </c>
      <c r="M214" s="535">
        <v>204.9</v>
      </c>
      <c r="N214" s="535">
        <v>204.9</v>
      </c>
      <c r="O214" s="535">
        <v>204.9</v>
      </c>
      <c r="P214" s="535">
        <v>204.9</v>
      </c>
      <c r="Q214" s="535">
        <v>204.9</v>
      </c>
      <c r="R214" s="535">
        <v>204.9</v>
      </c>
      <c r="S214" s="535">
        <v>204.9</v>
      </c>
      <c r="T214" s="535">
        <v>204.9</v>
      </c>
      <c r="U214" s="535">
        <v>204.9</v>
      </c>
      <c r="V214" s="535">
        <v>204.9</v>
      </c>
      <c r="W214" s="535">
        <v>204.9</v>
      </c>
      <c r="X214" s="535">
        <v>204.9</v>
      </c>
      <c r="Y214" s="535">
        <v>204.9</v>
      </c>
      <c r="Z214" s="535">
        <v>204.9</v>
      </c>
      <c r="AA214" s="535">
        <v>204.9</v>
      </c>
      <c r="AB214" s="535">
        <v>204.9</v>
      </c>
      <c r="AC214" s="535">
        <v>204.9</v>
      </c>
      <c r="AD214" s="535">
        <v>204.9</v>
      </c>
      <c r="AE214" s="535">
        <v>204.9</v>
      </c>
      <c r="AF214" s="535">
        <v>204.9</v>
      </c>
      <c r="AG214" s="535">
        <v>208.8</v>
      </c>
      <c r="AH214" s="535">
        <v>209.8</v>
      </c>
      <c r="AI214" s="535">
        <v>209.8</v>
      </c>
      <c r="AJ214" s="535">
        <v>209.8</v>
      </c>
      <c r="AK214" s="535">
        <v>209.8</v>
      </c>
      <c r="AL214" s="535">
        <v>209.8</v>
      </c>
      <c r="AM214" s="535">
        <v>209.8</v>
      </c>
      <c r="AN214" s="535">
        <v>209.8</v>
      </c>
      <c r="AO214" s="535">
        <v>209.8</v>
      </c>
      <c r="AP214" s="535">
        <v>209.8</v>
      </c>
      <c r="AQ214" s="535">
        <v>209.8</v>
      </c>
      <c r="AR214" s="535">
        <v>209.8</v>
      </c>
      <c r="AS214" s="535">
        <v>209.8</v>
      </c>
      <c r="AT214" s="535">
        <v>209.8</v>
      </c>
      <c r="AU214" s="535">
        <v>209.8</v>
      </c>
      <c r="AV214" s="535">
        <v>209.8</v>
      </c>
      <c r="AW214" s="535">
        <v>209.8</v>
      </c>
      <c r="AX214" s="535">
        <v>209.8</v>
      </c>
      <c r="AY214" s="535">
        <v>209.8</v>
      </c>
      <c r="AZ214" s="535">
        <v>209.8</v>
      </c>
      <c r="BA214" s="535">
        <v>209.8</v>
      </c>
      <c r="BB214" s="535">
        <v>209.8</v>
      </c>
      <c r="BC214" s="535">
        <v>209.8</v>
      </c>
      <c r="BD214" s="535">
        <v>209.8</v>
      </c>
      <c r="BE214" s="535">
        <v>209.8</v>
      </c>
      <c r="BF214" s="535">
        <v>209.8</v>
      </c>
      <c r="BG214" s="535">
        <v>209.8</v>
      </c>
      <c r="BH214" s="535">
        <v>209.8</v>
      </c>
      <c r="BI214" s="535">
        <v>209.8</v>
      </c>
      <c r="BJ214" s="535">
        <v>209.8</v>
      </c>
      <c r="BK214" s="535">
        <v>209.8</v>
      </c>
    </row>
    <row r="215" spans="1:63">
      <c r="A215" s="531" t="s">
        <v>3581</v>
      </c>
      <c r="B215" s="531" t="s">
        <v>1045</v>
      </c>
      <c r="C215" s="532">
        <v>9.7999200000000002</v>
      </c>
      <c r="D215" s="535">
        <v>116.7</v>
      </c>
      <c r="E215" s="535">
        <v>117.5</v>
      </c>
      <c r="F215" s="535">
        <v>116.7</v>
      </c>
      <c r="G215" s="535">
        <v>116.9</v>
      </c>
      <c r="H215" s="535">
        <v>117</v>
      </c>
      <c r="I215" s="535">
        <v>117.9</v>
      </c>
      <c r="J215" s="535">
        <v>118.5</v>
      </c>
      <c r="K215" s="535">
        <v>119.8</v>
      </c>
      <c r="L215" s="535">
        <v>120.6</v>
      </c>
      <c r="M215" s="535">
        <v>121.5</v>
      </c>
      <c r="N215" s="535">
        <v>121.5</v>
      </c>
      <c r="O215" s="535">
        <v>121.3</v>
      </c>
      <c r="P215" s="535">
        <v>121.3</v>
      </c>
      <c r="Q215" s="535">
        <v>120.6</v>
      </c>
      <c r="R215" s="535">
        <v>121.7</v>
      </c>
      <c r="S215" s="535">
        <v>121.4</v>
      </c>
      <c r="T215" s="535">
        <v>121.1</v>
      </c>
      <c r="U215" s="535">
        <v>121</v>
      </c>
      <c r="V215" s="535">
        <v>121.7</v>
      </c>
      <c r="W215" s="535">
        <v>120.7</v>
      </c>
      <c r="X215" s="535">
        <v>119.6</v>
      </c>
      <c r="Y215" s="535">
        <v>119.2</v>
      </c>
      <c r="Z215" s="535">
        <v>118.7</v>
      </c>
      <c r="AA215" s="535">
        <v>118.6</v>
      </c>
      <c r="AB215" s="535">
        <v>118</v>
      </c>
      <c r="AC215" s="535">
        <v>116.3</v>
      </c>
      <c r="AD215" s="535">
        <v>115.5</v>
      </c>
      <c r="AE215" s="535">
        <v>116.4</v>
      </c>
      <c r="AF215" s="535">
        <v>117.7</v>
      </c>
      <c r="AG215" s="535">
        <v>119.9</v>
      </c>
      <c r="AH215" s="535">
        <v>121</v>
      </c>
      <c r="AI215" s="535">
        <v>122.5</v>
      </c>
      <c r="AJ215" s="535">
        <v>122.9</v>
      </c>
      <c r="AK215" s="535">
        <v>123.3</v>
      </c>
      <c r="AL215" s="535">
        <v>122.8</v>
      </c>
      <c r="AM215" s="535">
        <v>123.4</v>
      </c>
      <c r="AN215" s="535">
        <v>124.6</v>
      </c>
      <c r="AO215" s="535">
        <v>124.6</v>
      </c>
      <c r="AP215" s="535">
        <v>126.9</v>
      </c>
      <c r="AQ215" s="535">
        <v>128.30000000000001</v>
      </c>
      <c r="AR215" s="535">
        <v>127.2</v>
      </c>
      <c r="AS215" s="535">
        <v>126.5</v>
      </c>
      <c r="AT215" s="535">
        <v>126.2</v>
      </c>
      <c r="AU215" s="535">
        <v>128.1</v>
      </c>
      <c r="AV215" s="535">
        <v>128.69999999999999</v>
      </c>
      <c r="AW215" s="535">
        <v>128.9</v>
      </c>
      <c r="AX215" s="535">
        <v>134.4</v>
      </c>
      <c r="AY215" s="535">
        <v>135.6</v>
      </c>
      <c r="AZ215" s="535">
        <v>136.69999999999999</v>
      </c>
      <c r="BA215" s="535">
        <v>139.5</v>
      </c>
      <c r="BB215" s="535">
        <v>139.30000000000001</v>
      </c>
      <c r="BC215" s="535">
        <v>137.80000000000001</v>
      </c>
      <c r="BD215" s="535">
        <v>136.4</v>
      </c>
      <c r="BE215" s="535">
        <v>137.30000000000001</v>
      </c>
      <c r="BF215" s="535">
        <v>138</v>
      </c>
      <c r="BG215" s="535">
        <v>138.1</v>
      </c>
      <c r="BH215" s="535">
        <v>138.19999999999999</v>
      </c>
      <c r="BI215" s="535">
        <v>137.6</v>
      </c>
      <c r="BJ215" s="535">
        <v>136.4</v>
      </c>
      <c r="BK215" s="535">
        <v>134.4</v>
      </c>
    </row>
    <row r="216" spans="1:63">
      <c r="A216" s="531" t="s">
        <v>3582</v>
      </c>
      <c r="B216" s="531" t="s">
        <v>1047</v>
      </c>
      <c r="C216" s="532">
        <v>4.21549</v>
      </c>
      <c r="D216" s="535">
        <v>144</v>
      </c>
      <c r="E216" s="535">
        <v>144.80000000000001</v>
      </c>
      <c r="F216" s="535">
        <v>144.1</v>
      </c>
      <c r="G216" s="535">
        <v>144.69999999999999</v>
      </c>
      <c r="H216" s="535">
        <v>146.69999999999999</v>
      </c>
      <c r="I216" s="535">
        <v>149.1</v>
      </c>
      <c r="J216" s="535">
        <v>150.6</v>
      </c>
      <c r="K216" s="535">
        <v>152.4</v>
      </c>
      <c r="L216" s="535">
        <v>153.69999999999999</v>
      </c>
      <c r="M216" s="535">
        <v>152.80000000000001</v>
      </c>
      <c r="N216" s="535">
        <v>151.9</v>
      </c>
      <c r="O216" s="535">
        <v>152.69999999999999</v>
      </c>
      <c r="P216" s="535">
        <v>152.5</v>
      </c>
      <c r="Q216" s="535">
        <v>151.80000000000001</v>
      </c>
      <c r="R216" s="535">
        <v>152.9</v>
      </c>
      <c r="S216" s="535">
        <v>152.9</v>
      </c>
      <c r="T216" s="535">
        <v>153.1</v>
      </c>
      <c r="U216" s="535">
        <v>153.4</v>
      </c>
      <c r="V216" s="535">
        <v>155</v>
      </c>
      <c r="W216" s="535">
        <v>153.1</v>
      </c>
      <c r="X216" s="535">
        <v>150</v>
      </c>
      <c r="Y216" s="535">
        <v>150.69999999999999</v>
      </c>
      <c r="Z216" s="535">
        <v>148.80000000000001</v>
      </c>
      <c r="AA216" s="535">
        <v>148.5</v>
      </c>
      <c r="AB216" s="535">
        <v>148.19999999999999</v>
      </c>
      <c r="AC216" s="535">
        <v>145.1</v>
      </c>
      <c r="AD216" s="535">
        <v>143.4</v>
      </c>
      <c r="AE216" s="535">
        <v>143.4</v>
      </c>
      <c r="AF216" s="535">
        <v>144.80000000000001</v>
      </c>
      <c r="AG216" s="535">
        <v>145.9</v>
      </c>
      <c r="AH216" s="535">
        <v>147</v>
      </c>
      <c r="AI216" s="535">
        <v>149.4</v>
      </c>
      <c r="AJ216" s="535">
        <v>149.4</v>
      </c>
      <c r="AK216" s="535">
        <v>150.1</v>
      </c>
      <c r="AL216" s="535">
        <v>148.80000000000001</v>
      </c>
      <c r="AM216" s="535">
        <v>150.4</v>
      </c>
      <c r="AN216" s="535">
        <v>150.80000000000001</v>
      </c>
      <c r="AO216" s="535">
        <v>148.5</v>
      </c>
      <c r="AP216" s="535">
        <v>152.6</v>
      </c>
      <c r="AQ216" s="535">
        <v>157.19999999999999</v>
      </c>
      <c r="AR216" s="535">
        <v>158.69999999999999</v>
      </c>
      <c r="AS216" s="535">
        <v>159.19999999999999</v>
      </c>
      <c r="AT216" s="535">
        <v>157.5</v>
      </c>
      <c r="AU216" s="535">
        <v>160.30000000000001</v>
      </c>
      <c r="AV216" s="535">
        <v>160.19999999999999</v>
      </c>
      <c r="AW216" s="535">
        <v>160.6</v>
      </c>
      <c r="AX216" s="535">
        <v>172.1</v>
      </c>
      <c r="AY216" s="535">
        <v>174.3</v>
      </c>
      <c r="AZ216" s="535">
        <v>175.5</v>
      </c>
      <c r="BA216" s="535">
        <v>180.9</v>
      </c>
      <c r="BB216" s="535">
        <v>179.9</v>
      </c>
      <c r="BC216" s="535">
        <v>176.6</v>
      </c>
      <c r="BD216" s="535">
        <v>174.4</v>
      </c>
      <c r="BE216" s="535">
        <v>175.2</v>
      </c>
      <c r="BF216" s="535">
        <v>174.5</v>
      </c>
      <c r="BG216" s="535">
        <v>174.1</v>
      </c>
      <c r="BH216" s="535">
        <v>173.2</v>
      </c>
      <c r="BI216" s="535">
        <v>171.2</v>
      </c>
      <c r="BJ216" s="535">
        <v>166.5</v>
      </c>
      <c r="BK216" s="535">
        <v>162.9</v>
      </c>
    </row>
    <row r="217" spans="1:63">
      <c r="A217" s="531" t="s">
        <v>3583</v>
      </c>
      <c r="B217" s="531" t="s">
        <v>2460</v>
      </c>
      <c r="C217" s="532">
        <v>3.31243</v>
      </c>
      <c r="D217" s="535">
        <v>141</v>
      </c>
      <c r="E217" s="535">
        <v>142</v>
      </c>
      <c r="F217" s="535">
        <v>141</v>
      </c>
      <c r="G217" s="535">
        <v>141.80000000000001</v>
      </c>
      <c r="H217" s="535">
        <v>144.4</v>
      </c>
      <c r="I217" s="535">
        <v>147.4</v>
      </c>
      <c r="J217" s="535">
        <v>149.30000000000001</v>
      </c>
      <c r="K217" s="535">
        <v>151.19999999999999</v>
      </c>
      <c r="L217" s="535">
        <v>152.69999999999999</v>
      </c>
      <c r="M217" s="535">
        <v>151.69999999999999</v>
      </c>
      <c r="N217" s="535">
        <v>150.5</v>
      </c>
      <c r="O217" s="535">
        <v>151.5</v>
      </c>
      <c r="P217" s="535">
        <v>151.30000000000001</v>
      </c>
      <c r="Q217" s="535">
        <v>150.6</v>
      </c>
      <c r="R217" s="535">
        <v>151.69999999999999</v>
      </c>
      <c r="S217" s="535">
        <v>151.80000000000001</v>
      </c>
      <c r="T217" s="535">
        <v>152</v>
      </c>
      <c r="U217" s="535">
        <v>152.19999999999999</v>
      </c>
      <c r="V217" s="535">
        <v>154</v>
      </c>
      <c r="W217" s="535">
        <v>151.6</v>
      </c>
      <c r="X217" s="535">
        <v>147.6</v>
      </c>
      <c r="Y217" s="535">
        <v>148.5</v>
      </c>
      <c r="Z217" s="535">
        <v>146.19999999999999</v>
      </c>
      <c r="AA217" s="535">
        <v>145.80000000000001</v>
      </c>
      <c r="AB217" s="535">
        <v>144.80000000000001</v>
      </c>
      <c r="AC217" s="535">
        <v>140.6</v>
      </c>
      <c r="AD217" s="535">
        <v>138.4</v>
      </c>
      <c r="AE217" s="535">
        <v>138.6</v>
      </c>
      <c r="AF217" s="535">
        <v>140.4</v>
      </c>
      <c r="AG217" s="535">
        <v>141.80000000000001</v>
      </c>
      <c r="AH217" s="535">
        <v>143.19999999999999</v>
      </c>
      <c r="AI217" s="535">
        <v>146.19999999999999</v>
      </c>
      <c r="AJ217" s="535">
        <v>146</v>
      </c>
      <c r="AK217" s="535">
        <v>146.9</v>
      </c>
      <c r="AL217" s="535">
        <v>145.19999999999999</v>
      </c>
      <c r="AM217" s="535">
        <v>147.30000000000001</v>
      </c>
      <c r="AN217" s="535">
        <v>147.69999999999999</v>
      </c>
      <c r="AO217" s="535">
        <v>144.9</v>
      </c>
      <c r="AP217" s="535">
        <v>149.9</v>
      </c>
      <c r="AQ217" s="535">
        <v>155.69999999999999</v>
      </c>
      <c r="AR217" s="535">
        <v>157.5</v>
      </c>
      <c r="AS217" s="535">
        <v>157.5</v>
      </c>
      <c r="AT217" s="535">
        <v>155.30000000000001</v>
      </c>
      <c r="AU217" s="535">
        <v>158.69999999999999</v>
      </c>
      <c r="AV217" s="535">
        <v>158.30000000000001</v>
      </c>
      <c r="AW217" s="535">
        <v>158.80000000000001</v>
      </c>
      <c r="AX217" s="535">
        <v>173.3</v>
      </c>
      <c r="AY217" s="535">
        <v>176.2</v>
      </c>
      <c r="AZ217" s="535">
        <v>177.7</v>
      </c>
      <c r="BA217" s="535">
        <v>184.7</v>
      </c>
      <c r="BB217" s="535">
        <v>183</v>
      </c>
      <c r="BC217" s="535">
        <v>178.3</v>
      </c>
      <c r="BD217" s="535">
        <v>175.4</v>
      </c>
      <c r="BE217" s="535">
        <v>176.3</v>
      </c>
      <c r="BF217" s="535">
        <v>175.3</v>
      </c>
      <c r="BG217" s="535">
        <v>174.3</v>
      </c>
      <c r="BH217" s="535">
        <v>173</v>
      </c>
      <c r="BI217" s="535">
        <v>170.5</v>
      </c>
      <c r="BJ217" s="535">
        <v>164.6</v>
      </c>
      <c r="BK217" s="535">
        <v>159.80000000000001</v>
      </c>
    </row>
    <row r="218" spans="1:63">
      <c r="A218" s="531" t="s">
        <v>3584</v>
      </c>
      <c r="B218" s="531" t="s">
        <v>2462</v>
      </c>
      <c r="C218" s="532">
        <v>1.51135</v>
      </c>
      <c r="D218" s="535">
        <v>143.6</v>
      </c>
      <c r="E218" s="535">
        <v>144.69999999999999</v>
      </c>
      <c r="F218" s="535">
        <v>143</v>
      </c>
      <c r="G218" s="535">
        <v>143</v>
      </c>
      <c r="H218" s="535">
        <v>141.80000000000001</v>
      </c>
      <c r="I218" s="535">
        <v>144.4</v>
      </c>
      <c r="J218" s="535">
        <v>146.69999999999999</v>
      </c>
      <c r="K218" s="535">
        <v>148.5</v>
      </c>
      <c r="L218" s="535">
        <v>151.6</v>
      </c>
      <c r="M218" s="535">
        <v>150.6</v>
      </c>
      <c r="N218" s="535">
        <v>151.4</v>
      </c>
      <c r="O218" s="535">
        <v>153.19999999999999</v>
      </c>
      <c r="P218" s="535">
        <v>152.69999999999999</v>
      </c>
      <c r="Q218" s="535">
        <v>149.80000000000001</v>
      </c>
      <c r="R218" s="535">
        <v>152.19999999999999</v>
      </c>
      <c r="S218" s="535">
        <v>151.69999999999999</v>
      </c>
      <c r="T218" s="535">
        <v>151.1</v>
      </c>
      <c r="U218" s="535">
        <v>152.9</v>
      </c>
      <c r="V218" s="535">
        <v>152.80000000000001</v>
      </c>
      <c r="W218" s="535">
        <v>150.80000000000001</v>
      </c>
      <c r="X218" s="535">
        <v>148.1</v>
      </c>
      <c r="Y218" s="535">
        <v>147</v>
      </c>
      <c r="Z218" s="535">
        <v>145.6</v>
      </c>
      <c r="AA218" s="535">
        <v>145.1</v>
      </c>
      <c r="AB218" s="535">
        <v>144.80000000000001</v>
      </c>
      <c r="AC218" s="535">
        <v>142.30000000000001</v>
      </c>
      <c r="AD218" s="535">
        <v>137.19999999999999</v>
      </c>
      <c r="AE218" s="535">
        <v>136.5</v>
      </c>
      <c r="AF218" s="535">
        <v>140.4</v>
      </c>
      <c r="AG218" s="535">
        <v>139.9</v>
      </c>
      <c r="AH218" s="535">
        <v>140.30000000000001</v>
      </c>
      <c r="AI218" s="535">
        <v>140.30000000000001</v>
      </c>
      <c r="AJ218" s="535">
        <v>140.9</v>
      </c>
      <c r="AK218" s="535">
        <v>143</v>
      </c>
      <c r="AL218" s="535">
        <v>144.9</v>
      </c>
      <c r="AM218" s="535">
        <v>147.5</v>
      </c>
      <c r="AN218" s="535">
        <v>150.4</v>
      </c>
      <c r="AO218" s="535">
        <v>145.9</v>
      </c>
      <c r="AP218" s="535">
        <v>157.1</v>
      </c>
      <c r="AQ218" s="535">
        <v>167.3</v>
      </c>
      <c r="AR218" s="535">
        <v>171.3</v>
      </c>
      <c r="AS218" s="535">
        <v>171.4</v>
      </c>
      <c r="AT218" s="535">
        <v>164.2</v>
      </c>
      <c r="AU218" s="535">
        <v>170.9</v>
      </c>
      <c r="AV218" s="535">
        <v>173.7</v>
      </c>
      <c r="AW218" s="535">
        <v>175.7</v>
      </c>
      <c r="AX218" s="535">
        <v>189.5</v>
      </c>
      <c r="AY218" s="535">
        <v>190.2</v>
      </c>
      <c r="AZ218" s="535">
        <v>192.2</v>
      </c>
      <c r="BA218" s="535">
        <v>209.4</v>
      </c>
      <c r="BB218" s="535">
        <v>206.5</v>
      </c>
      <c r="BC218" s="535">
        <v>200</v>
      </c>
      <c r="BD218" s="535">
        <v>198.9</v>
      </c>
      <c r="BE218" s="535">
        <v>196.8</v>
      </c>
      <c r="BF218" s="535">
        <v>187.2</v>
      </c>
      <c r="BG218" s="535">
        <v>182.8</v>
      </c>
      <c r="BH218" s="535">
        <v>181.7</v>
      </c>
      <c r="BI218" s="535">
        <v>176.1</v>
      </c>
      <c r="BJ218" s="535">
        <v>171.8</v>
      </c>
      <c r="BK218" s="535">
        <v>168.6</v>
      </c>
    </row>
    <row r="219" spans="1:63">
      <c r="A219" s="531" t="s">
        <v>3585</v>
      </c>
      <c r="B219" s="531" t="s">
        <v>2464</v>
      </c>
      <c r="C219" s="532">
        <v>1.51136</v>
      </c>
      <c r="D219" s="535">
        <v>141.4</v>
      </c>
      <c r="E219" s="535">
        <v>142.69999999999999</v>
      </c>
      <c r="F219" s="535">
        <v>142.4</v>
      </c>
      <c r="G219" s="535">
        <v>144.1</v>
      </c>
      <c r="H219" s="535">
        <v>151.30000000000001</v>
      </c>
      <c r="I219" s="535">
        <v>154.4</v>
      </c>
      <c r="J219" s="535">
        <v>156</v>
      </c>
      <c r="K219" s="535">
        <v>157.1</v>
      </c>
      <c r="L219" s="535">
        <v>157.30000000000001</v>
      </c>
      <c r="M219" s="535">
        <v>156.1</v>
      </c>
      <c r="N219" s="535">
        <v>152.80000000000001</v>
      </c>
      <c r="O219" s="535">
        <v>152.6</v>
      </c>
      <c r="P219" s="535">
        <v>152.6</v>
      </c>
      <c r="Q219" s="535">
        <v>154.1</v>
      </c>
      <c r="R219" s="535">
        <v>154</v>
      </c>
      <c r="S219" s="535">
        <v>153.80000000000001</v>
      </c>
      <c r="T219" s="535">
        <v>155</v>
      </c>
      <c r="U219" s="535">
        <v>154.6</v>
      </c>
      <c r="V219" s="535">
        <v>158.6</v>
      </c>
      <c r="W219" s="535">
        <v>155.80000000000001</v>
      </c>
      <c r="X219" s="535">
        <v>149.6</v>
      </c>
      <c r="Y219" s="535">
        <v>152.6</v>
      </c>
      <c r="Z219" s="535">
        <v>148.9</v>
      </c>
      <c r="AA219" s="535">
        <v>148.6</v>
      </c>
      <c r="AB219" s="535">
        <v>146.9</v>
      </c>
      <c r="AC219" s="535">
        <v>140</v>
      </c>
      <c r="AD219" s="535">
        <v>140.5</v>
      </c>
      <c r="AE219" s="535">
        <v>141.4</v>
      </c>
      <c r="AF219" s="535">
        <v>141.69999999999999</v>
      </c>
      <c r="AG219" s="535">
        <v>145.19999999999999</v>
      </c>
      <c r="AH219" s="535">
        <v>147.9</v>
      </c>
      <c r="AI219" s="535">
        <v>155.80000000000001</v>
      </c>
      <c r="AJ219" s="535">
        <v>154.69999999999999</v>
      </c>
      <c r="AK219" s="535">
        <v>154.6</v>
      </c>
      <c r="AL219" s="535">
        <v>149</v>
      </c>
      <c r="AM219" s="535">
        <v>150.9</v>
      </c>
      <c r="AN219" s="535">
        <v>148.4</v>
      </c>
      <c r="AO219" s="535">
        <v>146.1</v>
      </c>
      <c r="AP219" s="535">
        <v>146</v>
      </c>
      <c r="AQ219" s="535">
        <v>145.9</v>
      </c>
      <c r="AR219" s="535">
        <v>145.9</v>
      </c>
      <c r="AS219" s="535">
        <v>145.80000000000001</v>
      </c>
      <c r="AT219" s="535">
        <v>147.9</v>
      </c>
      <c r="AU219" s="535">
        <v>148.6</v>
      </c>
      <c r="AV219" s="535">
        <v>145</v>
      </c>
      <c r="AW219" s="535">
        <v>143.9</v>
      </c>
      <c r="AX219" s="535">
        <v>162</v>
      </c>
      <c r="AY219" s="535">
        <v>167.5</v>
      </c>
      <c r="AZ219" s="535">
        <v>167.5</v>
      </c>
      <c r="BA219" s="535">
        <v>165.1</v>
      </c>
      <c r="BB219" s="535">
        <v>164.4</v>
      </c>
      <c r="BC219" s="535">
        <v>161.69999999999999</v>
      </c>
      <c r="BD219" s="535">
        <v>156.5</v>
      </c>
      <c r="BE219" s="535">
        <v>160.4</v>
      </c>
      <c r="BF219" s="535">
        <v>167.7</v>
      </c>
      <c r="BG219" s="535">
        <v>170.2</v>
      </c>
      <c r="BH219" s="535">
        <v>168.2</v>
      </c>
      <c r="BI219" s="535">
        <v>168.2</v>
      </c>
      <c r="BJ219" s="535">
        <v>160.80000000000001</v>
      </c>
      <c r="BK219" s="535">
        <v>156.1</v>
      </c>
    </row>
    <row r="220" spans="1:63">
      <c r="A220" s="531" t="s">
        <v>3586</v>
      </c>
      <c r="B220" s="531" t="s">
        <v>2466</v>
      </c>
      <c r="C220" s="532">
        <v>0.28971999999999998</v>
      </c>
      <c r="D220" s="535">
        <v>125.1</v>
      </c>
      <c r="E220" s="535">
        <v>124.3</v>
      </c>
      <c r="F220" s="535">
        <v>122.9</v>
      </c>
      <c r="G220" s="535">
        <v>123.6</v>
      </c>
      <c r="H220" s="535">
        <v>122.5</v>
      </c>
      <c r="I220" s="535">
        <v>126.4</v>
      </c>
      <c r="J220" s="535">
        <v>128.1</v>
      </c>
      <c r="K220" s="535">
        <v>135</v>
      </c>
      <c r="L220" s="535">
        <v>134.69999999999999</v>
      </c>
      <c r="M220" s="535">
        <v>133.9</v>
      </c>
      <c r="N220" s="535">
        <v>133.6</v>
      </c>
      <c r="O220" s="535">
        <v>136.30000000000001</v>
      </c>
      <c r="P220" s="535">
        <v>137.19999999999999</v>
      </c>
      <c r="Q220" s="535">
        <v>137.1</v>
      </c>
      <c r="R220" s="535">
        <v>137.30000000000001</v>
      </c>
      <c r="S220" s="535">
        <v>140.80000000000001</v>
      </c>
      <c r="T220" s="535">
        <v>140.69999999999999</v>
      </c>
      <c r="U220" s="535">
        <v>136.30000000000001</v>
      </c>
      <c r="V220" s="535">
        <v>136.1</v>
      </c>
      <c r="W220" s="535">
        <v>134.69999999999999</v>
      </c>
      <c r="X220" s="535">
        <v>134.69999999999999</v>
      </c>
      <c r="Y220" s="535">
        <v>134.69999999999999</v>
      </c>
      <c r="Z220" s="535">
        <v>134.9</v>
      </c>
      <c r="AA220" s="535">
        <v>134.4</v>
      </c>
      <c r="AB220" s="535">
        <v>134.19999999999999</v>
      </c>
      <c r="AC220" s="535">
        <v>134.19999999999999</v>
      </c>
      <c r="AD220" s="535">
        <v>134.19999999999999</v>
      </c>
      <c r="AE220" s="535">
        <v>134.19999999999999</v>
      </c>
      <c r="AF220" s="535">
        <v>133.80000000000001</v>
      </c>
      <c r="AG220" s="535">
        <v>133.5</v>
      </c>
      <c r="AH220" s="535">
        <v>133.5</v>
      </c>
      <c r="AI220" s="535">
        <v>127.3</v>
      </c>
      <c r="AJ220" s="535">
        <v>127.3</v>
      </c>
      <c r="AK220" s="535">
        <v>127.3</v>
      </c>
      <c r="AL220" s="535">
        <v>127.3</v>
      </c>
      <c r="AM220" s="535">
        <v>127.3</v>
      </c>
      <c r="AN220" s="535">
        <v>129.9</v>
      </c>
      <c r="AO220" s="535">
        <v>133.1</v>
      </c>
      <c r="AP220" s="535">
        <v>133.1</v>
      </c>
      <c r="AQ220" s="535">
        <v>146.1</v>
      </c>
      <c r="AR220" s="535">
        <v>146.1</v>
      </c>
      <c r="AS220" s="535">
        <v>146.4</v>
      </c>
      <c r="AT220" s="535">
        <v>147.4</v>
      </c>
      <c r="AU220" s="535">
        <v>147.4</v>
      </c>
      <c r="AV220" s="535">
        <v>147.4</v>
      </c>
      <c r="AW220" s="535">
        <v>148.1</v>
      </c>
      <c r="AX220" s="535">
        <v>148.1</v>
      </c>
      <c r="AY220" s="535">
        <v>148.1</v>
      </c>
      <c r="AZ220" s="535">
        <v>155.1</v>
      </c>
      <c r="BA220" s="535">
        <v>157.4</v>
      </c>
      <c r="BB220" s="535">
        <v>157.4</v>
      </c>
      <c r="BC220" s="535">
        <v>151.19999999999999</v>
      </c>
      <c r="BD220" s="535">
        <v>151.19999999999999</v>
      </c>
      <c r="BE220" s="535">
        <v>152.4</v>
      </c>
      <c r="BF220" s="535">
        <v>153.30000000000001</v>
      </c>
      <c r="BG220" s="535">
        <v>151.19999999999999</v>
      </c>
      <c r="BH220" s="535">
        <v>153</v>
      </c>
      <c r="BI220" s="535">
        <v>153</v>
      </c>
      <c r="BJ220" s="535">
        <v>145.80000000000001</v>
      </c>
      <c r="BK220" s="535">
        <v>134.19999999999999</v>
      </c>
    </row>
    <row r="221" spans="1:63">
      <c r="A221" s="531" t="s">
        <v>3587</v>
      </c>
      <c r="B221" s="531" t="s">
        <v>2472</v>
      </c>
      <c r="C221" s="532">
        <v>0.90305999999999997</v>
      </c>
      <c r="D221" s="535">
        <v>154.9</v>
      </c>
      <c r="E221" s="535">
        <v>155</v>
      </c>
      <c r="F221" s="535">
        <v>155.19999999999999</v>
      </c>
      <c r="G221" s="535">
        <v>155.19999999999999</v>
      </c>
      <c r="H221" s="535">
        <v>155.1</v>
      </c>
      <c r="I221" s="535">
        <v>155.1</v>
      </c>
      <c r="J221" s="535">
        <v>155.5</v>
      </c>
      <c r="K221" s="535">
        <v>157.1</v>
      </c>
      <c r="L221" s="535">
        <v>157.19999999999999</v>
      </c>
      <c r="M221" s="535">
        <v>157.19999999999999</v>
      </c>
      <c r="N221" s="535">
        <v>157.19999999999999</v>
      </c>
      <c r="O221" s="535">
        <v>157.19999999999999</v>
      </c>
      <c r="P221" s="535">
        <v>156.69999999999999</v>
      </c>
      <c r="Q221" s="535">
        <v>156.30000000000001</v>
      </c>
      <c r="R221" s="535">
        <v>157.30000000000001</v>
      </c>
      <c r="S221" s="535">
        <v>157.4</v>
      </c>
      <c r="T221" s="535">
        <v>157.4</v>
      </c>
      <c r="U221" s="535">
        <v>157.6</v>
      </c>
      <c r="V221" s="535">
        <v>158.6</v>
      </c>
      <c r="W221" s="535">
        <v>158.6</v>
      </c>
      <c r="X221" s="535">
        <v>158.6</v>
      </c>
      <c r="Y221" s="535">
        <v>158.6</v>
      </c>
      <c r="Z221" s="535">
        <v>158.6</v>
      </c>
      <c r="AA221" s="535">
        <v>158.6</v>
      </c>
      <c r="AB221" s="535">
        <v>160.5</v>
      </c>
      <c r="AC221" s="535">
        <v>161.6</v>
      </c>
      <c r="AD221" s="535">
        <v>161.69999999999999</v>
      </c>
      <c r="AE221" s="535">
        <v>161.30000000000001</v>
      </c>
      <c r="AF221" s="535">
        <v>161.19999999999999</v>
      </c>
      <c r="AG221" s="535">
        <v>161</v>
      </c>
      <c r="AH221" s="535">
        <v>161.1</v>
      </c>
      <c r="AI221" s="535">
        <v>161.1</v>
      </c>
      <c r="AJ221" s="535">
        <v>161.9</v>
      </c>
      <c r="AK221" s="535">
        <v>161.9</v>
      </c>
      <c r="AL221" s="535">
        <v>161.9</v>
      </c>
      <c r="AM221" s="535">
        <v>161.9</v>
      </c>
      <c r="AN221" s="535">
        <v>161.9</v>
      </c>
      <c r="AO221" s="535">
        <v>161.9</v>
      </c>
      <c r="AP221" s="535">
        <v>162.19999999999999</v>
      </c>
      <c r="AQ221" s="535">
        <v>163</v>
      </c>
      <c r="AR221" s="535">
        <v>163</v>
      </c>
      <c r="AS221" s="535">
        <v>165.7</v>
      </c>
      <c r="AT221" s="535">
        <v>165.7</v>
      </c>
      <c r="AU221" s="535">
        <v>166.2</v>
      </c>
      <c r="AV221" s="535">
        <v>167.3</v>
      </c>
      <c r="AW221" s="535">
        <v>167.3</v>
      </c>
      <c r="AX221" s="535">
        <v>167.3</v>
      </c>
      <c r="AY221" s="535">
        <v>167.3</v>
      </c>
      <c r="AZ221" s="535">
        <v>167.3</v>
      </c>
      <c r="BA221" s="535">
        <v>167.3</v>
      </c>
      <c r="BB221" s="535">
        <v>168.4</v>
      </c>
      <c r="BC221" s="535">
        <v>170.6</v>
      </c>
      <c r="BD221" s="535">
        <v>170.8</v>
      </c>
      <c r="BE221" s="535">
        <v>170.8</v>
      </c>
      <c r="BF221" s="535">
        <v>171.7</v>
      </c>
      <c r="BG221" s="535">
        <v>173.4</v>
      </c>
      <c r="BH221" s="535">
        <v>173.8</v>
      </c>
      <c r="BI221" s="535">
        <v>173.8</v>
      </c>
      <c r="BJ221" s="535">
        <v>173.8</v>
      </c>
      <c r="BK221" s="535">
        <v>173.8</v>
      </c>
    </row>
    <row r="222" spans="1:63">
      <c r="A222" s="531" t="s">
        <v>3588</v>
      </c>
      <c r="B222" s="531" t="s">
        <v>2474</v>
      </c>
      <c r="C222" s="532">
        <v>6.1969999999999997E-2</v>
      </c>
      <c r="D222" s="535">
        <v>172.7</v>
      </c>
      <c r="E222" s="535">
        <v>172.7</v>
      </c>
      <c r="F222" s="535">
        <v>172.7</v>
      </c>
      <c r="G222" s="535">
        <v>172.7</v>
      </c>
      <c r="H222" s="535">
        <v>172.7</v>
      </c>
      <c r="I222" s="535">
        <v>172.7</v>
      </c>
      <c r="J222" s="535">
        <v>172.7</v>
      </c>
      <c r="K222" s="535">
        <v>172.7</v>
      </c>
      <c r="L222" s="535">
        <v>172.7</v>
      </c>
      <c r="M222" s="535">
        <v>172.7</v>
      </c>
      <c r="N222" s="535">
        <v>172.7</v>
      </c>
      <c r="O222" s="535">
        <v>172.7</v>
      </c>
      <c r="P222" s="535">
        <v>172.7</v>
      </c>
      <c r="Q222" s="535">
        <v>172.7</v>
      </c>
      <c r="R222" s="535">
        <v>173.8</v>
      </c>
      <c r="S222" s="535">
        <v>175.4</v>
      </c>
      <c r="T222" s="535">
        <v>175.4</v>
      </c>
      <c r="U222" s="535">
        <v>175.4</v>
      </c>
      <c r="V222" s="535">
        <v>175.4</v>
      </c>
      <c r="W222" s="535">
        <v>175.4</v>
      </c>
      <c r="X222" s="535">
        <v>175.4</v>
      </c>
      <c r="Y222" s="535">
        <v>175.4</v>
      </c>
      <c r="Z222" s="535">
        <v>175.4</v>
      </c>
      <c r="AA222" s="535">
        <v>175.4</v>
      </c>
      <c r="AB222" s="535">
        <v>175.4</v>
      </c>
      <c r="AC222" s="535">
        <v>176.6</v>
      </c>
      <c r="AD222" s="535">
        <v>176.6</v>
      </c>
      <c r="AE222" s="535">
        <v>176.6</v>
      </c>
      <c r="AF222" s="535">
        <v>176.6</v>
      </c>
      <c r="AG222" s="535">
        <v>176.6</v>
      </c>
      <c r="AH222" s="535">
        <v>176.6</v>
      </c>
      <c r="AI222" s="535">
        <v>176.6</v>
      </c>
      <c r="AJ222" s="535">
        <v>176.6</v>
      </c>
      <c r="AK222" s="535">
        <v>176.6</v>
      </c>
      <c r="AL222" s="535">
        <v>176.6</v>
      </c>
      <c r="AM222" s="535">
        <v>176.6</v>
      </c>
      <c r="AN222" s="535">
        <v>176.6</v>
      </c>
      <c r="AO222" s="535">
        <v>176.6</v>
      </c>
      <c r="AP222" s="535">
        <v>179.1</v>
      </c>
      <c r="AQ222" s="535">
        <v>180.2</v>
      </c>
      <c r="AR222" s="535">
        <v>180.2</v>
      </c>
      <c r="AS222" s="535">
        <v>186.4</v>
      </c>
      <c r="AT222" s="535">
        <v>186.4</v>
      </c>
      <c r="AU222" s="535">
        <v>186.4</v>
      </c>
      <c r="AV222" s="535">
        <v>186.4</v>
      </c>
      <c r="AW222" s="535">
        <v>186.4</v>
      </c>
      <c r="AX222" s="535">
        <v>186.4</v>
      </c>
      <c r="AY222" s="535">
        <v>186.4</v>
      </c>
      <c r="AZ222" s="535">
        <v>186.4</v>
      </c>
      <c r="BA222" s="535">
        <v>186.4</v>
      </c>
      <c r="BB222" s="535">
        <v>201.5</v>
      </c>
      <c r="BC222" s="535">
        <v>201.5</v>
      </c>
      <c r="BD222" s="535">
        <v>201.5</v>
      </c>
      <c r="BE222" s="535">
        <v>201.5</v>
      </c>
      <c r="BF222" s="535">
        <v>201.5</v>
      </c>
      <c r="BG222" s="535">
        <v>201.5</v>
      </c>
      <c r="BH222" s="535">
        <v>201.5</v>
      </c>
      <c r="BI222" s="535">
        <v>201.5</v>
      </c>
      <c r="BJ222" s="535">
        <v>201.5</v>
      </c>
      <c r="BK222" s="535">
        <v>201.5</v>
      </c>
    </row>
    <row r="223" spans="1:63">
      <c r="A223" s="531" t="s">
        <v>3589</v>
      </c>
      <c r="B223" s="531" t="s">
        <v>2476</v>
      </c>
      <c r="C223" s="532">
        <v>4.2439999999999999E-2</v>
      </c>
      <c r="D223" s="535">
        <v>155.5</v>
      </c>
      <c r="E223" s="535">
        <v>155.9</v>
      </c>
      <c r="F223" s="535">
        <v>155.9</v>
      </c>
      <c r="G223" s="535">
        <v>155.9</v>
      </c>
      <c r="H223" s="535">
        <v>156.69999999999999</v>
      </c>
      <c r="I223" s="535">
        <v>156.69999999999999</v>
      </c>
      <c r="J223" s="535">
        <v>156.69999999999999</v>
      </c>
      <c r="K223" s="535">
        <v>156.69999999999999</v>
      </c>
      <c r="L223" s="535">
        <v>156.69999999999999</v>
      </c>
      <c r="M223" s="535">
        <v>156.69999999999999</v>
      </c>
      <c r="N223" s="535">
        <v>156.69999999999999</v>
      </c>
      <c r="O223" s="535">
        <v>156.69999999999999</v>
      </c>
      <c r="P223" s="535">
        <v>156.1</v>
      </c>
      <c r="Q223" s="535">
        <v>156.69999999999999</v>
      </c>
      <c r="R223" s="535">
        <v>157.69999999999999</v>
      </c>
      <c r="S223" s="535">
        <v>157.9</v>
      </c>
      <c r="T223" s="535">
        <v>157.9</v>
      </c>
      <c r="U223" s="535">
        <v>157.69999999999999</v>
      </c>
      <c r="V223" s="535">
        <v>157.69999999999999</v>
      </c>
      <c r="W223" s="535">
        <v>157.69999999999999</v>
      </c>
      <c r="X223" s="535">
        <v>157.69999999999999</v>
      </c>
      <c r="Y223" s="535">
        <v>157.69999999999999</v>
      </c>
      <c r="Z223" s="535">
        <v>157.69999999999999</v>
      </c>
      <c r="AA223" s="535">
        <v>157.69999999999999</v>
      </c>
      <c r="AB223" s="535">
        <v>157.69999999999999</v>
      </c>
      <c r="AC223" s="535">
        <v>158.80000000000001</v>
      </c>
      <c r="AD223" s="535">
        <v>158.80000000000001</v>
      </c>
      <c r="AE223" s="535">
        <v>158.80000000000001</v>
      </c>
      <c r="AF223" s="535">
        <v>158.80000000000001</v>
      </c>
      <c r="AG223" s="535">
        <v>158.80000000000001</v>
      </c>
      <c r="AH223" s="535">
        <v>158.80000000000001</v>
      </c>
      <c r="AI223" s="535">
        <v>158.80000000000001</v>
      </c>
      <c r="AJ223" s="535">
        <v>158.80000000000001</v>
      </c>
      <c r="AK223" s="535">
        <v>158.80000000000001</v>
      </c>
      <c r="AL223" s="535">
        <v>158.80000000000001</v>
      </c>
      <c r="AM223" s="535">
        <v>158.80000000000001</v>
      </c>
      <c r="AN223" s="535">
        <v>158.80000000000001</v>
      </c>
      <c r="AO223" s="535">
        <v>158.80000000000001</v>
      </c>
      <c r="AP223" s="535">
        <v>160.69999999999999</v>
      </c>
      <c r="AQ223" s="535">
        <v>161.19999999999999</v>
      </c>
      <c r="AR223" s="535">
        <v>161.19999999999999</v>
      </c>
      <c r="AS223" s="535">
        <v>163.19999999999999</v>
      </c>
      <c r="AT223" s="535">
        <v>163.19999999999999</v>
      </c>
      <c r="AU223" s="535">
        <v>163.19999999999999</v>
      </c>
      <c r="AV223" s="535">
        <v>163.19999999999999</v>
      </c>
      <c r="AW223" s="535">
        <v>163.19999999999999</v>
      </c>
      <c r="AX223" s="535">
        <v>163.19999999999999</v>
      </c>
      <c r="AY223" s="535">
        <v>163.19999999999999</v>
      </c>
      <c r="AZ223" s="535">
        <v>163.19999999999999</v>
      </c>
      <c r="BA223" s="535">
        <v>163.19999999999999</v>
      </c>
      <c r="BB223" s="535">
        <v>163.19999999999999</v>
      </c>
      <c r="BC223" s="535">
        <v>165.4</v>
      </c>
      <c r="BD223" s="535">
        <v>166.2</v>
      </c>
      <c r="BE223" s="535">
        <v>166.2</v>
      </c>
      <c r="BF223" s="535">
        <v>166.2</v>
      </c>
      <c r="BG223" s="535">
        <v>167.4</v>
      </c>
      <c r="BH223" s="535">
        <v>167.4</v>
      </c>
      <c r="BI223" s="535">
        <v>170.2</v>
      </c>
      <c r="BJ223" s="535">
        <v>170.2</v>
      </c>
      <c r="BK223" s="535">
        <v>169.3</v>
      </c>
    </row>
    <row r="224" spans="1:63">
      <c r="A224" s="531" t="s">
        <v>3590</v>
      </c>
      <c r="B224" s="531" t="s">
        <v>2478</v>
      </c>
      <c r="C224" s="532">
        <v>0.11754000000000001</v>
      </c>
      <c r="D224" s="535">
        <v>169.6</v>
      </c>
      <c r="E224" s="535">
        <v>169.6</v>
      </c>
      <c r="F224" s="535">
        <v>169.6</v>
      </c>
      <c r="G224" s="535">
        <v>169.6</v>
      </c>
      <c r="H224" s="535">
        <v>169.6</v>
      </c>
      <c r="I224" s="535">
        <v>169.6</v>
      </c>
      <c r="J224" s="535">
        <v>169.9</v>
      </c>
      <c r="K224" s="535">
        <v>171.2</v>
      </c>
      <c r="L224" s="535">
        <v>171.2</v>
      </c>
      <c r="M224" s="535">
        <v>171.2</v>
      </c>
      <c r="N224" s="535">
        <v>171.2</v>
      </c>
      <c r="O224" s="535">
        <v>171.2</v>
      </c>
      <c r="P224" s="535">
        <v>171.2</v>
      </c>
      <c r="Q224" s="535">
        <v>171.2</v>
      </c>
      <c r="R224" s="535">
        <v>171.2</v>
      </c>
      <c r="S224" s="535">
        <v>171.2</v>
      </c>
      <c r="T224" s="535">
        <v>171.2</v>
      </c>
      <c r="U224" s="535">
        <v>171.2</v>
      </c>
      <c r="V224" s="535">
        <v>171.2</v>
      </c>
      <c r="W224" s="535">
        <v>171.2</v>
      </c>
      <c r="X224" s="535">
        <v>171.2</v>
      </c>
      <c r="Y224" s="535">
        <v>171.2</v>
      </c>
      <c r="Z224" s="535">
        <v>171.2</v>
      </c>
      <c r="AA224" s="535">
        <v>171.2</v>
      </c>
      <c r="AB224" s="535">
        <v>171.2</v>
      </c>
      <c r="AC224" s="535">
        <v>171.2</v>
      </c>
      <c r="AD224" s="535">
        <v>171.2</v>
      </c>
      <c r="AE224" s="535">
        <v>171.2</v>
      </c>
      <c r="AF224" s="535">
        <v>171.2</v>
      </c>
      <c r="AG224" s="535">
        <v>171.2</v>
      </c>
      <c r="AH224" s="535">
        <v>171.2</v>
      </c>
      <c r="AI224" s="535">
        <v>171.2</v>
      </c>
      <c r="AJ224" s="535">
        <v>171.2</v>
      </c>
      <c r="AK224" s="535">
        <v>171.2</v>
      </c>
      <c r="AL224" s="535">
        <v>171.2</v>
      </c>
      <c r="AM224" s="535">
        <v>171.2</v>
      </c>
      <c r="AN224" s="535">
        <v>171.2</v>
      </c>
      <c r="AO224" s="535">
        <v>171.2</v>
      </c>
      <c r="AP224" s="535">
        <v>171.2</v>
      </c>
      <c r="AQ224" s="535">
        <v>171.2</v>
      </c>
      <c r="AR224" s="535">
        <v>171.2</v>
      </c>
      <c r="AS224" s="535">
        <v>171.2</v>
      </c>
      <c r="AT224" s="535">
        <v>171.2</v>
      </c>
      <c r="AU224" s="535">
        <v>174.8</v>
      </c>
      <c r="AV224" s="535">
        <v>177.2</v>
      </c>
      <c r="AW224" s="535">
        <v>177.2</v>
      </c>
      <c r="AX224" s="535">
        <v>177.2</v>
      </c>
      <c r="AY224" s="535">
        <v>177.2</v>
      </c>
      <c r="AZ224" s="535">
        <v>177.2</v>
      </c>
      <c r="BA224" s="535">
        <v>177.2</v>
      </c>
      <c r="BB224" s="535">
        <v>177.2</v>
      </c>
      <c r="BC224" s="535">
        <v>177.2</v>
      </c>
      <c r="BD224" s="535">
        <v>177.2</v>
      </c>
      <c r="BE224" s="535">
        <v>177.2</v>
      </c>
      <c r="BF224" s="535">
        <v>177.2</v>
      </c>
      <c r="BG224" s="535">
        <v>177.2</v>
      </c>
      <c r="BH224" s="535">
        <v>177.2</v>
      </c>
      <c r="BI224" s="535">
        <v>177.2</v>
      </c>
      <c r="BJ224" s="535">
        <v>177.2</v>
      </c>
      <c r="BK224" s="535">
        <v>177.2</v>
      </c>
    </row>
    <row r="225" spans="1:63">
      <c r="A225" s="531" t="s">
        <v>3591</v>
      </c>
      <c r="B225" s="531" t="s">
        <v>2480</v>
      </c>
      <c r="C225" s="532">
        <v>0.10044</v>
      </c>
      <c r="D225" s="535">
        <v>173.9</v>
      </c>
      <c r="E225" s="535">
        <v>173.9</v>
      </c>
      <c r="F225" s="535">
        <v>173.9</v>
      </c>
      <c r="G225" s="535">
        <v>173.9</v>
      </c>
      <c r="H225" s="535">
        <v>173.2</v>
      </c>
      <c r="I225" s="535">
        <v>173.2</v>
      </c>
      <c r="J225" s="535">
        <v>176.3</v>
      </c>
      <c r="K225" s="535">
        <v>188.8</v>
      </c>
      <c r="L225" s="535">
        <v>188.8</v>
      </c>
      <c r="M225" s="535">
        <v>188.8</v>
      </c>
      <c r="N225" s="535">
        <v>188.8</v>
      </c>
      <c r="O225" s="535">
        <v>188.8</v>
      </c>
      <c r="P225" s="535">
        <v>188.8</v>
      </c>
      <c r="Q225" s="535">
        <v>188.8</v>
      </c>
      <c r="R225" s="535">
        <v>188.8</v>
      </c>
      <c r="S225" s="535">
        <v>188.8</v>
      </c>
      <c r="T225" s="535">
        <v>188.8</v>
      </c>
      <c r="U225" s="535">
        <v>188.8</v>
      </c>
      <c r="V225" s="535">
        <v>188.8</v>
      </c>
      <c r="W225" s="535">
        <v>188.8</v>
      </c>
      <c r="X225" s="535">
        <v>188.8</v>
      </c>
      <c r="Y225" s="535">
        <v>188.8</v>
      </c>
      <c r="Z225" s="535">
        <v>188.8</v>
      </c>
      <c r="AA225" s="535">
        <v>188.8</v>
      </c>
      <c r="AB225" s="535">
        <v>188.8</v>
      </c>
      <c r="AC225" s="535">
        <v>188.8</v>
      </c>
      <c r="AD225" s="535">
        <v>188.8</v>
      </c>
      <c r="AE225" s="535">
        <v>188.8</v>
      </c>
      <c r="AF225" s="535">
        <v>188.8</v>
      </c>
      <c r="AG225" s="535">
        <v>188.8</v>
      </c>
      <c r="AH225" s="535">
        <v>188.8</v>
      </c>
      <c r="AI225" s="535">
        <v>188.8</v>
      </c>
      <c r="AJ225" s="535">
        <v>188.8</v>
      </c>
      <c r="AK225" s="535">
        <v>188.8</v>
      </c>
      <c r="AL225" s="535">
        <v>188.8</v>
      </c>
      <c r="AM225" s="535">
        <v>188.8</v>
      </c>
      <c r="AN225" s="535">
        <v>188.8</v>
      </c>
      <c r="AO225" s="535">
        <v>188.8</v>
      </c>
      <c r="AP225" s="535">
        <v>188.8</v>
      </c>
      <c r="AQ225" s="535">
        <v>188.8</v>
      </c>
      <c r="AR225" s="535">
        <v>188.8</v>
      </c>
      <c r="AS225" s="535">
        <v>188.8</v>
      </c>
      <c r="AT225" s="535">
        <v>188.8</v>
      </c>
      <c r="AU225" s="535">
        <v>188.8</v>
      </c>
      <c r="AV225" s="535">
        <v>188.8</v>
      </c>
      <c r="AW225" s="535">
        <v>188.8</v>
      </c>
      <c r="AX225" s="535">
        <v>188.8</v>
      </c>
      <c r="AY225" s="535">
        <v>188.8</v>
      </c>
      <c r="AZ225" s="535">
        <v>188.8</v>
      </c>
      <c r="BA225" s="535">
        <v>188.8</v>
      </c>
      <c r="BB225" s="535">
        <v>188.8</v>
      </c>
      <c r="BC225" s="535">
        <v>188.8</v>
      </c>
      <c r="BD225" s="535">
        <v>188.8</v>
      </c>
      <c r="BE225" s="535">
        <v>188.8</v>
      </c>
      <c r="BF225" s="535">
        <v>188.8</v>
      </c>
      <c r="BG225" s="535">
        <v>192.4</v>
      </c>
      <c r="BH225" s="535">
        <v>192.6</v>
      </c>
      <c r="BI225" s="535">
        <v>191.8</v>
      </c>
      <c r="BJ225" s="535">
        <v>191.8</v>
      </c>
      <c r="BK225" s="535">
        <v>191.8</v>
      </c>
    </row>
    <row r="226" spans="1:63">
      <c r="A226" s="531" t="s">
        <v>3592</v>
      </c>
      <c r="B226" s="531" t="s">
        <v>2482</v>
      </c>
      <c r="C226" s="532">
        <v>4.7320000000000001E-2</v>
      </c>
      <c r="D226" s="535">
        <v>213.5</v>
      </c>
      <c r="E226" s="535">
        <v>213.5</v>
      </c>
      <c r="F226" s="535">
        <v>218.1</v>
      </c>
      <c r="G226" s="535">
        <v>218.1</v>
      </c>
      <c r="H226" s="535">
        <v>218.1</v>
      </c>
      <c r="I226" s="535">
        <v>218.1</v>
      </c>
      <c r="J226" s="535">
        <v>218.1</v>
      </c>
      <c r="K226" s="535">
        <v>218.6</v>
      </c>
      <c r="L226" s="535">
        <v>220.2</v>
      </c>
      <c r="M226" s="535">
        <v>220.2</v>
      </c>
      <c r="N226" s="535">
        <v>220.2</v>
      </c>
      <c r="O226" s="535">
        <v>220.2</v>
      </c>
      <c r="P226" s="535">
        <v>220.2</v>
      </c>
      <c r="Q226" s="535">
        <v>220.2</v>
      </c>
      <c r="R226" s="535">
        <v>220.2</v>
      </c>
      <c r="S226" s="535">
        <v>220.2</v>
      </c>
      <c r="T226" s="535">
        <v>220.2</v>
      </c>
      <c r="U226" s="535">
        <v>220.2</v>
      </c>
      <c r="V226" s="535">
        <v>220.2</v>
      </c>
      <c r="W226" s="535">
        <v>220.2</v>
      </c>
      <c r="X226" s="535">
        <v>220.2</v>
      </c>
      <c r="Y226" s="535">
        <v>220.2</v>
      </c>
      <c r="Z226" s="535">
        <v>220.2</v>
      </c>
      <c r="AA226" s="535">
        <v>220.7</v>
      </c>
      <c r="AB226" s="535">
        <v>221.1</v>
      </c>
      <c r="AC226" s="535">
        <v>221.1</v>
      </c>
      <c r="AD226" s="535">
        <v>221.1</v>
      </c>
      <c r="AE226" s="535">
        <v>221.1</v>
      </c>
      <c r="AF226" s="535">
        <v>219.4</v>
      </c>
      <c r="AG226" s="535">
        <v>214.5</v>
      </c>
      <c r="AH226" s="535">
        <v>214.5</v>
      </c>
      <c r="AI226" s="535">
        <v>214.5</v>
      </c>
      <c r="AJ226" s="535">
        <v>214.5</v>
      </c>
      <c r="AK226" s="535">
        <v>214.5</v>
      </c>
      <c r="AL226" s="535">
        <v>214.5</v>
      </c>
      <c r="AM226" s="535">
        <v>214.5</v>
      </c>
      <c r="AN226" s="535">
        <v>214.5</v>
      </c>
      <c r="AO226" s="535">
        <v>214.5</v>
      </c>
      <c r="AP226" s="535">
        <v>214.5</v>
      </c>
      <c r="AQ226" s="535">
        <v>214.9</v>
      </c>
      <c r="AR226" s="535">
        <v>216.2</v>
      </c>
      <c r="AS226" s="535">
        <v>216.5</v>
      </c>
      <c r="AT226" s="535">
        <v>216.6</v>
      </c>
      <c r="AU226" s="535">
        <v>216.6</v>
      </c>
      <c r="AV226" s="535">
        <v>216.6</v>
      </c>
      <c r="AW226" s="535">
        <v>216.6</v>
      </c>
      <c r="AX226" s="535">
        <v>216.6</v>
      </c>
      <c r="AY226" s="535">
        <v>216.6</v>
      </c>
      <c r="AZ226" s="535">
        <v>216.6</v>
      </c>
      <c r="BA226" s="535">
        <v>216.6</v>
      </c>
      <c r="BB226" s="535">
        <v>216.6</v>
      </c>
      <c r="BC226" s="535">
        <v>219.9</v>
      </c>
      <c r="BD226" s="535">
        <v>223.3</v>
      </c>
      <c r="BE226" s="535">
        <v>223.3</v>
      </c>
      <c r="BF226" s="535">
        <v>223.3</v>
      </c>
      <c r="BG226" s="535">
        <v>243.4</v>
      </c>
      <c r="BH226" s="535">
        <v>250.1</v>
      </c>
      <c r="BI226" s="535">
        <v>250.1</v>
      </c>
      <c r="BJ226" s="535">
        <v>250.1</v>
      </c>
      <c r="BK226" s="535">
        <v>250.1</v>
      </c>
    </row>
    <row r="227" spans="1:63">
      <c r="A227" s="531" t="s">
        <v>3593</v>
      </c>
      <c r="B227" s="531" t="s">
        <v>2484</v>
      </c>
      <c r="C227" s="532">
        <v>0.28239999999999998</v>
      </c>
      <c r="D227" s="535">
        <v>158.80000000000001</v>
      </c>
      <c r="E227" s="535">
        <v>159.1</v>
      </c>
      <c r="F227" s="535">
        <v>159.1</v>
      </c>
      <c r="G227" s="535">
        <v>159.1</v>
      </c>
      <c r="H227" s="535">
        <v>159.1</v>
      </c>
      <c r="I227" s="535">
        <v>159.1</v>
      </c>
      <c r="J227" s="535">
        <v>159.1</v>
      </c>
      <c r="K227" s="535">
        <v>159.1</v>
      </c>
      <c r="L227" s="535">
        <v>159.1</v>
      </c>
      <c r="M227" s="535">
        <v>159.1</v>
      </c>
      <c r="N227" s="535">
        <v>159.1</v>
      </c>
      <c r="O227" s="535">
        <v>159.1</v>
      </c>
      <c r="P227" s="535">
        <v>157.69999999999999</v>
      </c>
      <c r="Q227" s="535">
        <v>156.30000000000001</v>
      </c>
      <c r="R227" s="535">
        <v>159.1</v>
      </c>
      <c r="S227" s="535">
        <v>159.1</v>
      </c>
      <c r="T227" s="535">
        <v>159.1</v>
      </c>
      <c r="U227" s="535">
        <v>159.80000000000001</v>
      </c>
      <c r="V227" s="535">
        <v>162.9</v>
      </c>
      <c r="W227" s="535">
        <v>162.9</v>
      </c>
      <c r="X227" s="535">
        <v>162.9</v>
      </c>
      <c r="Y227" s="535">
        <v>162.9</v>
      </c>
      <c r="Z227" s="535">
        <v>162.9</v>
      </c>
      <c r="AA227" s="535">
        <v>162.9</v>
      </c>
      <c r="AB227" s="535">
        <v>162.9</v>
      </c>
      <c r="AC227" s="535">
        <v>164.6</v>
      </c>
      <c r="AD227" s="535">
        <v>164.8</v>
      </c>
      <c r="AE227" s="535">
        <v>163.30000000000001</v>
      </c>
      <c r="AF227" s="535">
        <v>163.30000000000001</v>
      </c>
      <c r="AG227" s="535">
        <v>163.30000000000001</v>
      </c>
      <c r="AH227" s="535">
        <v>163.6</v>
      </c>
      <c r="AI227" s="535">
        <v>163.69999999999999</v>
      </c>
      <c r="AJ227" s="535">
        <v>163.19999999999999</v>
      </c>
      <c r="AK227" s="535">
        <v>163.19999999999999</v>
      </c>
      <c r="AL227" s="535">
        <v>163.19999999999999</v>
      </c>
      <c r="AM227" s="535">
        <v>163.19999999999999</v>
      </c>
      <c r="AN227" s="535">
        <v>163.19999999999999</v>
      </c>
      <c r="AO227" s="535">
        <v>163.19999999999999</v>
      </c>
      <c r="AP227" s="535">
        <v>163.19999999999999</v>
      </c>
      <c r="AQ227" s="535">
        <v>165.4</v>
      </c>
      <c r="AR227" s="535">
        <v>165.4</v>
      </c>
      <c r="AS227" s="535">
        <v>172.3</v>
      </c>
      <c r="AT227" s="535">
        <v>172.3</v>
      </c>
      <c r="AU227" s="535">
        <v>172.3</v>
      </c>
      <c r="AV227" s="535">
        <v>174.9</v>
      </c>
      <c r="AW227" s="535">
        <v>174.9</v>
      </c>
      <c r="AX227" s="535">
        <v>174.9</v>
      </c>
      <c r="AY227" s="535">
        <v>174.9</v>
      </c>
      <c r="AZ227" s="535">
        <v>174.9</v>
      </c>
      <c r="BA227" s="535">
        <v>174.9</v>
      </c>
      <c r="BB227" s="535">
        <v>174.9</v>
      </c>
      <c r="BC227" s="535">
        <v>181.2</v>
      </c>
      <c r="BD227" s="535">
        <v>181.2</v>
      </c>
      <c r="BE227" s="535">
        <v>181.2</v>
      </c>
      <c r="BF227" s="535">
        <v>183.9</v>
      </c>
      <c r="BG227" s="535">
        <v>184.6</v>
      </c>
      <c r="BH227" s="535">
        <v>184.6</v>
      </c>
      <c r="BI227" s="535">
        <v>184.6</v>
      </c>
      <c r="BJ227" s="535">
        <v>184.6</v>
      </c>
      <c r="BK227" s="535">
        <v>184.6</v>
      </c>
    </row>
    <row r="228" spans="1:63">
      <c r="A228" s="531" t="s">
        <v>3594</v>
      </c>
      <c r="B228" s="531" t="s">
        <v>2486</v>
      </c>
      <c r="C228" s="532">
        <v>0.25095000000000001</v>
      </c>
      <c r="D228" s="535">
        <v>120.3</v>
      </c>
      <c r="E228" s="535">
        <v>120.3</v>
      </c>
      <c r="F228" s="535">
        <v>120.3</v>
      </c>
      <c r="G228" s="535">
        <v>120.3</v>
      </c>
      <c r="H228" s="535">
        <v>120.1</v>
      </c>
      <c r="I228" s="535">
        <v>120.1</v>
      </c>
      <c r="J228" s="535">
        <v>120.1</v>
      </c>
      <c r="K228" s="535">
        <v>120.1</v>
      </c>
      <c r="L228" s="535">
        <v>120.1</v>
      </c>
      <c r="M228" s="535">
        <v>120.1</v>
      </c>
      <c r="N228" s="535">
        <v>120.1</v>
      </c>
      <c r="O228" s="535">
        <v>120.1</v>
      </c>
      <c r="P228" s="535">
        <v>120.1</v>
      </c>
      <c r="Q228" s="535">
        <v>120.1</v>
      </c>
      <c r="R228" s="535">
        <v>120.1</v>
      </c>
      <c r="S228" s="535">
        <v>120.1</v>
      </c>
      <c r="T228" s="535">
        <v>120.1</v>
      </c>
      <c r="U228" s="535">
        <v>120.1</v>
      </c>
      <c r="V228" s="535">
        <v>120.1</v>
      </c>
      <c r="W228" s="535">
        <v>120.1</v>
      </c>
      <c r="X228" s="535">
        <v>120.1</v>
      </c>
      <c r="Y228" s="535">
        <v>120.1</v>
      </c>
      <c r="Z228" s="535">
        <v>120.1</v>
      </c>
      <c r="AA228" s="535">
        <v>120.1</v>
      </c>
      <c r="AB228" s="535">
        <v>126.7</v>
      </c>
      <c r="AC228" s="535">
        <v>128.5</v>
      </c>
      <c r="AD228" s="535">
        <v>128.69999999999999</v>
      </c>
      <c r="AE228" s="535">
        <v>128.9</v>
      </c>
      <c r="AF228" s="535">
        <v>128.9</v>
      </c>
      <c r="AG228" s="535">
        <v>128.9</v>
      </c>
      <c r="AH228" s="535">
        <v>128.9</v>
      </c>
      <c r="AI228" s="535">
        <v>128.9</v>
      </c>
      <c r="AJ228" s="535">
        <v>132.4</v>
      </c>
      <c r="AK228" s="535">
        <v>132.30000000000001</v>
      </c>
      <c r="AL228" s="535">
        <v>132.30000000000001</v>
      </c>
      <c r="AM228" s="535">
        <v>132.30000000000001</v>
      </c>
      <c r="AN228" s="535">
        <v>132.30000000000001</v>
      </c>
      <c r="AO228" s="535">
        <v>132.30000000000001</v>
      </c>
      <c r="AP228" s="535">
        <v>132.30000000000001</v>
      </c>
      <c r="AQ228" s="535">
        <v>132.30000000000001</v>
      </c>
      <c r="AR228" s="535">
        <v>132.30000000000001</v>
      </c>
      <c r="AS228" s="535">
        <v>132.30000000000001</v>
      </c>
      <c r="AT228" s="535">
        <v>132.30000000000001</v>
      </c>
      <c r="AU228" s="535">
        <v>132.30000000000001</v>
      </c>
      <c r="AV228" s="535">
        <v>132.30000000000001</v>
      </c>
      <c r="AW228" s="535">
        <v>132.30000000000001</v>
      </c>
      <c r="AX228" s="535">
        <v>132.30000000000001</v>
      </c>
      <c r="AY228" s="535">
        <v>132.30000000000001</v>
      </c>
      <c r="AZ228" s="535">
        <v>132.30000000000001</v>
      </c>
      <c r="BA228" s="535">
        <v>132.30000000000001</v>
      </c>
      <c r="BB228" s="535">
        <v>132.30000000000001</v>
      </c>
      <c r="BC228" s="535">
        <v>132.30000000000001</v>
      </c>
      <c r="BD228" s="535">
        <v>132.30000000000001</v>
      </c>
      <c r="BE228" s="535">
        <v>132.30000000000001</v>
      </c>
      <c r="BF228" s="535">
        <v>132.30000000000001</v>
      </c>
      <c r="BG228" s="535">
        <v>132.30000000000001</v>
      </c>
      <c r="BH228" s="535">
        <v>132.30000000000001</v>
      </c>
      <c r="BI228" s="535">
        <v>132.30000000000001</v>
      </c>
      <c r="BJ228" s="535">
        <v>132.30000000000001</v>
      </c>
      <c r="BK228" s="535">
        <v>132.30000000000001</v>
      </c>
    </row>
    <row r="229" spans="1:63">
      <c r="A229" s="531" t="s">
        <v>3595</v>
      </c>
      <c r="B229" s="531" t="s">
        <v>2496</v>
      </c>
      <c r="C229" s="532">
        <v>4.7189199999999998</v>
      </c>
      <c r="D229" s="535">
        <v>85.8</v>
      </c>
      <c r="E229" s="535">
        <v>86.3</v>
      </c>
      <c r="F229" s="535">
        <v>85.3</v>
      </c>
      <c r="G229" s="535">
        <v>85.3</v>
      </c>
      <c r="H229" s="535">
        <v>84.3</v>
      </c>
      <c r="I229" s="535">
        <v>84.4</v>
      </c>
      <c r="J229" s="535">
        <v>85.2</v>
      </c>
      <c r="K229" s="535">
        <v>86.2</v>
      </c>
      <c r="L229" s="535">
        <v>86.7</v>
      </c>
      <c r="M229" s="535">
        <v>89</v>
      </c>
      <c r="N229" s="535">
        <v>89</v>
      </c>
      <c r="O229" s="535">
        <v>87.6</v>
      </c>
      <c r="P229" s="535">
        <v>87.5</v>
      </c>
      <c r="Q229" s="535">
        <v>86.6</v>
      </c>
      <c r="R229" s="535">
        <v>87.6</v>
      </c>
      <c r="S229" s="535">
        <v>87.1</v>
      </c>
      <c r="T229" s="535">
        <v>86.5</v>
      </c>
      <c r="U229" s="535">
        <v>85.6</v>
      </c>
      <c r="V229" s="535">
        <v>85.7</v>
      </c>
      <c r="W229" s="535">
        <v>85.7</v>
      </c>
      <c r="X229" s="535">
        <v>86.2</v>
      </c>
      <c r="Y229" s="535">
        <v>84.3</v>
      </c>
      <c r="Z229" s="535">
        <v>84.2</v>
      </c>
      <c r="AA229" s="535">
        <v>83.9</v>
      </c>
      <c r="AB229" s="535">
        <v>83</v>
      </c>
      <c r="AC229" s="535">
        <v>82.3</v>
      </c>
      <c r="AD229" s="535">
        <v>82.6</v>
      </c>
      <c r="AE229" s="535">
        <v>84.8</v>
      </c>
      <c r="AF229" s="535">
        <v>86.7</v>
      </c>
      <c r="AG229" s="535">
        <v>90.1</v>
      </c>
      <c r="AH229" s="535">
        <v>91</v>
      </c>
      <c r="AI229" s="535">
        <v>91.4</v>
      </c>
      <c r="AJ229" s="535">
        <v>91.8</v>
      </c>
      <c r="AK229" s="535">
        <v>91.5</v>
      </c>
      <c r="AL229" s="535">
        <v>91.8</v>
      </c>
      <c r="AM229" s="535">
        <v>91.3</v>
      </c>
      <c r="AN229" s="535">
        <v>92.7</v>
      </c>
      <c r="AO229" s="535">
        <v>94.7</v>
      </c>
      <c r="AP229" s="535">
        <v>96.4</v>
      </c>
      <c r="AQ229" s="535">
        <v>95.3</v>
      </c>
      <c r="AR229" s="535">
        <v>91.9</v>
      </c>
      <c r="AS229" s="535">
        <v>90.5</v>
      </c>
      <c r="AT229" s="535">
        <v>91.8</v>
      </c>
      <c r="AU229" s="535">
        <v>92.9</v>
      </c>
      <c r="AV229" s="535">
        <v>94.1</v>
      </c>
      <c r="AW229" s="535">
        <v>94.2</v>
      </c>
      <c r="AX229" s="535">
        <v>95.4</v>
      </c>
      <c r="AY229" s="535">
        <v>94.8</v>
      </c>
      <c r="AZ229" s="535">
        <v>95.1</v>
      </c>
      <c r="BA229" s="535">
        <v>95.8</v>
      </c>
      <c r="BB229" s="535">
        <v>96.2</v>
      </c>
      <c r="BC229" s="535">
        <v>96.1</v>
      </c>
      <c r="BD229" s="535">
        <v>95.8</v>
      </c>
      <c r="BE229" s="535">
        <v>96.8</v>
      </c>
      <c r="BF229" s="535">
        <v>98.5</v>
      </c>
      <c r="BG229" s="535">
        <v>98.4</v>
      </c>
      <c r="BH229" s="535">
        <v>99.3</v>
      </c>
      <c r="BI229" s="535">
        <v>99.7</v>
      </c>
      <c r="BJ229" s="535">
        <v>100.3</v>
      </c>
      <c r="BK229" s="535">
        <v>99</v>
      </c>
    </row>
    <row r="230" spans="1:63">
      <c r="A230" s="531" t="s">
        <v>3596</v>
      </c>
      <c r="B230" s="531" t="s">
        <v>2498</v>
      </c>
      <c r="C230" s="532">
        <v>4.4059999999999997</v>
      </c>
      <c r="D230" s="535">
        <v>82.9</v>
      </c>
      <c r="E230" s="535">
        <v>83.4</v>
      </c>
      <c r="F230" s="535">
        <v>82.4</v>
      </c>
      <c r="G230" s="535">
        <v>82.4</v>
      </c>
      <c r="H230" s="535">
        <v>81.3</v>
      </c>
      <c r="I230" s="535">
        <v>81.5</v>
      </c>
      <c r="J230" s="535">
        <v>82.3</v>
      </c>
      <c r="K230" s="535">
        <v>83.2</v>
      </c>
      <c r="L230" s="535">
        <v>83.7</v>
      </c>
      <c r="M230" s="535">
        <v>86.1</v>
      </c>
      <c r="N230" s="535">
        <v>86.2</v>
      </c>
      <c r="O230" s="535">
        <v>84.6</v>
      </c>
      <c r="P230" s="535">
        <v>84.6</v>
      </c>
      <c r="Q230" s="535">
        <v>83.6</v>
      </c>
      <c r="R230" s="535">
        <v>84.4</v>
      </c>
      <c r="S230" s="535">
        <v>83.9</v>
      </c>
      <c r="T230" s="535">
        <v>83.3</v>
      </c>
      <c r="U230" s="535">
        <v>82.4</v>
      </c>
      <c r="V230" s="535">
        <v>82.5</v>
      </c>
      <c r="W230" s="535">
        <v>82.4</v>
      </c>
      <c r="X230" s="535">
        <v>83</v>
      </c>
      <c r="Y230" s="535">
        <v>81</v>
      </c>
      <c r="Z230" s="535">
        <v>80.8</v>
      </c>
      <c r="AA230" s="535">
        <v>80.5</v>
      </c>
      <c r="AB230" s="535">
        <v>79.7</v>
      </c>
      <c r="AC230" s="535">
        <v>78.900000000000006</v>
      </c>
      <c r="AD230" s="535">
        <v>79.3</v>
      </c>
      <c r="AE230" s="535">
        <v>81.599999999999994</v>
      </c>
      <c r="AF230" s="535">
        <v>83.7</v>
      </c>
      <c r="AG230" s="535">
        <v>87.4</v>
      </c>
      <c r="AH230" s="535">
        <v>88.3</v>
      </c>
      <c r="AI230" s="535">
        <v>88.8</v>
      </c>
      <c r="AJ230" s="535">
        <v>89.2</v>
      </c>
      <c r="AK230" s="535">
        <v>88.8</v>
      </c>
      <c r="AL230" s="535">
        <v>89.2</v>
      </c>
      <c r="AM230" s="535">
        <v>88.7</v>
      </c>
      <c r="AN230" s="535">
        <v>90.1</v>
      </c>
      <c r="AO230" s="535">
        <v>92.3</v>
      </c>
      <c r="AP230" s="535">
        <v>94.1</v>
      </c>
      <c r="AQ230" s="535">
        <v>92.9</v>
      </c>
      <c r="AR230" s="535">
        <v>89.3</v>
      </c>
      <c r="AS230" s="535">
        <v>87.7</v>
      </c>
      <c r="AT230" s="535">
        <v>88.5</v>
      </c>
      <c r="AU230" s="535">
        <v>89.8</v>
      </c>
      <c r="AV230" s="535">
        <v>91.1</v>
      </c>
      <c r="AW230" s="535">
        <v>91.2</v>
      </c>
      <c r="AX230" s="535">
        <v>92.5</v>
      </c>
      <c r="AY230" s="535">
        <v>91.9</v>
      </c>
      <c r="AZ230" s="535">
        <v>92.2</v>
      </c>
      <c r="BA230" s="535">
        <v>92.9</v>
      </c>
      <c r="BB230" s="535">
        <v>93.3</v>
      </c>
      <c r="BC230" s="535">
        <v>93.1</v>
      </c>
      <c r="BD230" s="535">
        <v>92.7</v>
      </c>
      <c r="BE230" s="535">
        <v>93.7</v>
      </c>
      <c r="BF230" s="535">
        <v>95.5</v>
      </c>
      <c r="BG230" s="535">
        <v>95.6</v>
      </c>
      <c r="BH230" s="535">
        <v>96.4</v>
      </c>
      <c r="BI230" s="535">
        <v>96.9</v>
      </c>
      <c r="BJ230" s="535">
        <v>97.5</v>
      </c>
      <c r="BK230" s="535">
        <v>96.1</v>
      </c>
    </row>
    <row r="231" spans="1:63">
      <c r="A231" s="531" t="s">
        <v>3597</v>
      </c>
      <c r="B231" s="531" t="s">
        <v>2500</v>
      </c>
      <c r="C231" s="532">
        <v>0.82123999999999997</v>
      </c>
      <c r="D231" s="535">
        <v>79.7</v>
      </c>
      <c r="E231" s="535">
        <v>78.7</v>
      </c>
      <c r="F231" s="535">
        <v>76.2</v>
      </c>
      <c r="G231" s="535">
        <v>78.599999999999994</v>
      </c>
      <c r="H231" s="535">
        <v>78.099999999999994</v>
      </c>
      <c r="I231" s="535">
        <v>76.7</v>
      </c>
      <c r="J231" s="535">
        <v>76.2</v>
      </c>
      <c r="K231" s="535">
        <v>76.7</v>
      </c>
      <c r="L231" s="535">
        <v>76.7</v>
      </c>
      <c r="M231" s="535">
        <v>80.400000000000006</v>
      </c>
      <c r="N231" s="535">
        <v>79.2</v>
      </c>
      <c r="O231" s="535">
        <v>76.7</v>
      </c>
      <c r="P231" s="535">
        <v>76.8</v>
      </c>
      <c r="Q231" s="535">
        <v>74</v>
      </c>
      <c r="R231" s="535">
        <v>75.2</v>
      </c>
      <c r="S231" s="535">
        <v>74.8</v>
      </c>
      <c r="T231" s="535">
        <v>75.5</v>
      </c>
      <c r="U231" s="535">
        <v>74.7</v>
      </c>
      <c r="V231" s="535">
        <v>74.7</v>
      </c>
      <c r="W231" s="535">
        <v>75.3</v>
      </c>
      <c r="X231" s="535">
        <v>76.5</v>
      </c>
      <c r="Y231" s="535">
        <v>75.5</v>
      </c>
      <c r="Z231" s="535">
        <v>71.8</v>
      </c>
      <c r="AA231" s="535">
        <v>69.8</v>
      </c>
      <c r="AB231" s="535">
        <v>68.2</v>
      </c>
      <c r="AC231" s="535">
        <v>66.599999999999994</v>
      </c>
      <c r="AD231" s="535">
        <v>69.099999999999994</v>
      </c>
      <c r="AE231" s="535">
        <v>75.3</v>
      </c>
      <c r="AF231" s="535">
        <v>82</v>
      </c>
      <c r="AG231" s="535">
        <v>90.2</v>
      </c>
      <c r="AH231" s="535">
        <v>90.3</v>
      </c>
      <c r="AI231" s="535">
        <v>88.5</v>
      </c>
      <c r="AJ231" s="535">
        <v>85.7</v>
      </c>
      <c r="AK231" s="535">
        <v>84.4</v>
      </c>
      <c r="AL231" s="535">
        <v>84.4</v>
      </c>
      <c r="AM231" s="535">
        <v>84.4</v>
      </c>
      <c r="AN231" s="535">
        <v>84.3</v>
      </c>
      <c r="AO231" s="535">
        <v>87.4</v>
      </c>
      <c r="AP231" s="535">
        <v>97.1</v>
      </c>
      <c r="AQ231" s="535">
        <v>97.4</v>
      </c>
      <c r="AR231" s="535">
        <v>92.1</v>
      </c>
      <c r="AS231" s="535">
        <v>86</v>
      </c>
      <c r="AT231" s="535">
        <v>86.5</v>
      </c>
      <c r="AU231" s="535">
        <v>89</v>
      </c>
      <c r="AV231" s="535">
        <v>91.3</v>
      </c>
      <c r="AW231" s="535">
        <v>94.3</v>
      </c>
      <c r="AX231" s="535">
        <v>97.2</v>
      </c>
      <c r="AY231" s="535">
        <v>97.2</v>
      </c>
      <c r="AZ231" s="535">
        <v>97.1</v>
      </c>
      <c r="BA231" s="535">
        <v>97.5</v>
      </c>
      <c r="BB231" s="535">
        <v>100.4</v>
      </c>
      <c r="BC231" s="535">
        <v>99</v>
      </c>
      <c r="BD231" s="535">
        <v>97.2</v>
      </c>
      <c r="BE231" s="535">
        <v>98.1</v>
      </c>
      <c r="BF231" s="535">
        <v>100.6</v>
      </c>
      <c r="BG231" s="535">
        <v>102.6</v>
      </c>
      <c r="BH231" s="535">
        <v>105</v>
      </c>
      <c r="BI231" s="535">
        <v>110</v>
      </c>
      <c r="BJ231" s="535">
        <v>110</v>
      </c>
      <c r="BK231" s="535">
        <v>110</v>
      </c>
    </row>
    <row r="232" spans="1:63">
      <c r="A232" s="531" t="s">
        <v>3598</v>
      </c>
      <c r="B232" s="531" t="s">
        <v>2502</v>
      </c>
      <c r="C232" s="532">
        <v>0.29032999999999998</v>
      </c>
      <c r="D232" s="535">
        <v>98.1</v>
      </c>
      <c r="E232" s="535">
        <v>97.3</v>
      </c>
      <c r="F232" s="535">
        <v>97.6</v>
      </c>
      <c r="G232" s="535">
        <v>98</v>
      </c>
      <c r="H232" s="535">
        <v>96.1</v>
      </c>
      <c r="I232" s="535">
        <v>95.6</v>
      </c>
      <c r="J232" s="535">
        <v>95.6</v>
      </c>
      <c r="K232" s="535">
        <v>95.6</v>
      </c>
      <c r="L232" s="535">
        <v>95.6</v>
      </c>
      <c r="M232" s="535">
        <v>94.4</v>
      </c>
      <c r="N232" s="535">
        <v>94</v>
      </c>
      <c r="O232" s="535">
        <v>94.5</v>
      </c>
      <c r="P232" s="535">
        <v>94.8</v>
      </c>
      <c r="Q232" s="535">
        <v>95</v>
      </c>
      <c r="R232" s="535">
        <v>95.1</v>
      </c>
      <c r="S232" s="535">
        <v>95.1</v>
      </c>
      <c r="T232" s="535">
        <v>95.4</v>
      </c>
      <c r="U232" s="535">
        <v>95.3</v>
      </c>
      <c r="V232" s="535">
        <v>95.1</v>
      </c>
      <c r="W232" s="535">
        <v>95.1</v>
      </c>
      <c r="X232" s="535">
        <v>113.5</v>
      </c>
      <c r="Y232" s="535">
        <v>113.5</v>
      </c>
      <c r="Z232" s="535">
        <v>113.5</v>
      </c>
      <c r="AA232" s="535">
        <v>113.5</v>
      </c>
      <c r="AB232" s="535">
        <v>116.6</v>
      </c>
      <c r="AC232" s="535">
        <v>117.6</v>
      </c>
      <c r="AD232" s="535">
        <v>110</v>
      </c>
      <c r="AE232" s="535">
        <v>106.1</v>
      </c>
      <c r="AF232" s="535">
        <v>106.1</v>
      </c>
      <c r="AG232" s="535">
        <v>107.3</v>
      </c>
      <c r="AH232" s="535">
        <v>112.5</v>
      </c>
      <c r="AI232" s="535">
        <v>115.5</v>
      </c>
      <c r="AJ232" s="535">
        <v>119.8</v>
      </c>
      <c r="AK232" s="535">
        <v>122.3</v>
      </c>
      <c r="AL232" s="535">
        <v>122.9</v>
      </c>
      <c r="AM232" s="535">
        <v>122.9</v>
      </c>
      <c r="AN232" s="535">
        <v>132.69999999999999</v>
      </c>
      <c r="AO232" s="535">
        <v>132.4</v>
      </c>
      <c r="AP232" s="535">
        <v>131.19999999999999</v>
      </c>
      <c r="AQ232" s="535">
        <v>125</v>
      </c>
      <c r="AR232" s="535">
        <v>118.4</v>
      </c>
      <c r="AS232" s="535">
        <v>115.4</v>
      </c>
      <c r="AT232" s="535">
        <v>115.4</v>
      </c>
      <c r="AU232" s="535">
        <v>115.4</v>
      </c>
      <c r="AV232" s="535">
        <v>110.5</v>
      </c>
      <c r="AW232" s="535">
        <v>109.7</v>
      </c>
      <c r="AX232" s="535">
        <v>109.1</v>
      </c>
      <c r="AY232" s="535">
        <v>107.5</v>
      </c>
      <c r="AZ232" s="535">
        <v>106.2</v>
      </c>
      <c r="BA232" s="535">
        <v>104.5</v>
      </c>
      <c r="BB232" s="535">
        <v>104.5</v>
      </c>
      <c r="BC232" s="535">
        <v>105.9</v>
      </c>
      <c r="BD232" s="535">
        <v>105.9</v>
      </c>
      <c r="BE232" s="535">
        <v>105.9</v>
      </c>
      <c r="BF232" s="535">
        <v>105.9</v>
      </c>
      <c r="BG232" s="535">
        <v>103.3</v>
      </c>
      <c r="BH232" s="535">
        <v>102.5</v>
      </c>
      <c r="BI232" s="535">
        <v>102.4</v>
      </c>
      <c r="BJ232" s="535">
        <v>102.3</v>
      </c>
      <c r="BK232" s="535">
        <v>102.3</v>
      </c>
    </row>
    <row r="233" spans="1:63">
      <c r="A233" s="531" t="s">
        <v>2511</v>
      </c>
      <c r="B233" s="531" t="s">
        <v>2504</v>
      </c>
      <c r="C233" s="532">
        <v>9.0980000000000005E-2</v>
      </c>
      <c r="D233" s="535">
        <v>81.3</v>
      </c>
      <c r="E233" s="535">
        <v>80.7</v>
      </c>
      <c r="F233" s="535">
        <v>80.7</v>
      </c>
      <c r="G233" s="535">
        <v>80.7</v>
      </c>
      <c r="H233" s="535">
        <v>81.8</v>
      </c>
      <c r="I233" s="535">
        <v>81.8</v>
      </c>
      <c r="J233" s="535">
        <v>82.7</v>
      </c>
      <c r="K233" s="535">
        <v>96.6</v>
      </c>
      <c r="L233" s="535">
        <v>96.7</v>
      </c>
      <c r="M233" s="535">
        <v>96.9</v>
      </c>
      <c r="N233" s="535">
        <v>96.9</v>
      </c>
      <c r="O233" s="535">
        <v>96.9</v>
      </c>
      <c r="P233" s="535">
        <v>96.9</v>
      </c>
      <c r="Q233" s="535">
        <v>99.8</v>
      </c>
      <c r="R233" s="535">
        <v>99.5</v>
      </c>
      <c r="S233" s="535">
        <v>98.4</v>
      </c>
      <c r="T233" s="535">
        <v>98.7</v>
      </c>
      <c r="U233" s="535">
        <v>98.3</v>
      </c>
      <c r="V233" s="535">
        <v>98.3</v>
      </c>
      <c r="W233" s="535">
        <v>98.3</v>
      </c>
      <c r="X233" s="535">
        <v>98.3</v>
      </c>
      <c r="Y233" s="535">
        <v>98.3</v>
      </c>
      <c r="Z233" s="535">
        <v>98.3</v>
      </c>
      <c r="AA233" s="535">
        <v>98.3</v>
      </c>
      <c r="AB233" s="535">
        <v>98.3</v>
      </c>
      <c r="AC233" s="535">
        <v>98.3</v>
      </c>
      <c r="AD233" s="535">
        <v>98.3</v>
      </c>
      <c r="AE233" s="535">
        <v>98.3</v>
      </c>
      <c r="AF233" s="535">
        <v>98.3</v>
      </c>
      <c r="AG233" s="535">
        <v>98.8</v>
      </c>
      <c r="AH233" s="535">
        <v>100.9</v>
      </c>
      <c r="AI233" s="535">
        <v>100.9</v>
      </c>
      <c r="AJ233" s="535">
        <v>103.1</v>
      </c>
      <c r="AK233" s="535">
        <v>102.4</v>
      </c>
      <c r="AL233" s="535">
        <v>100.3</v>
      </c>
      <c r="AM233" s="535">
        <v>99.2</v>
      </c>
      <c r="AN233" s="535">
        <v>99.1</v>
      </c>
      <c r="AO233" s="535">
        <v>98.4</v>
      </c>
      <c r="AP233" s="535">
        <v>99.3</v>
      </c>
      <c r="AQ233" s="535">
        <v>100.7</v>
      </c>
      <c r="AR233" s="535">
        <v>101.3</v>
      </c>
      <c r="AS233" s="535">
        <v>100.2</v>
      </c>
      <c r="AT233" s="535">
        <v>99.8</v>
      </c>
      <c r="AU233" s="535">
        <v>97.6</v>
      </c>
      <c r="AV233" s="535">
        <v>94.4</v>
      </c>
      <c r="AW233" s="535">
        <v>94.4</v>
      </c>
      <c r="AX233" s="535">
        <v>93.4</v>
      </c>
      <c r="AY233" s="535">
        <v>94.3</v>
      </c>
      <c r="AZ233" s="535">
        <v>94.3</v>
      </c>
      <c r="BA233" s="535">
        <v>94.3</v>
      </c>
      <c r="BB233" s="535">
        <v>96.2</v>
      </c>
      <c r="BC233" s="535">
        <v>97.9</v>
      </c>
      <c r="BD233" s="535">
        <v>97.9</v>
      </c>
      <c r="BE233" s="535">
        <v>97.9</v>
      </c>
      <c r="BF233" s="535">
        <v>97.4</v>
      </c>
      <c r="BG233" s="535">
        <v>95.2</v>
      </c>
      <c r="BH233" s="535">
        <v>95.2</v>
      </c>
      <c r="BI233" s="535">
        <v>96.3</v>
      </c>
      <c r="BJ233" s="535">
        <v>97.1</v>
      </c>
      <c r="BK233" s="535">
        <v>97.1</v>
      </c>
    </row>
    <row r="234" spans="1:63">
      <c r="A234" s="531" t="s">
        <v>3599</v>
      </c>
      <c r="B234" s="531" t="s">
        <v>2506</v>
      </c>
      <c r="C234" s="532">
        <v>0.83008999999999999</v>
      </c>
      <c r="D234" s="535">
        <v>56</v>
      </c>
      <c r="E234" s="535">
        <v>56.8</v>
      </c>
      <c r="F234" s="535">
        <v>56.9</v>
      </c>
      <c r="G234" s="535">
        <v>54.9</v>
      </c>
      <c r="H234" s="535">
        <v>52</v>
      </c>
      <c r="I234" s="535">
        <v>50.3</v>
      </c>
      <c r="J234" s="535">
        <v>50.5</v>
      </c>
      <c r="K234" s="535">
        <v>50.1</v>
      </c>
      <c r="L234" s="535">
        <v>52.4</v>
      </c>
      <c r="M234" s="535">
        <v>58.8</v>
      </c>
      <c r="N234" s="535">
        <v>60</v>
      </c>
      <c r="O234" s="535">
        <v>57.7</v>
      </c>
      <c r="P234" s="535">
        <v>56.3</v>
      </c>
      <c r="Q234" s="535">
        <v>56.2</v>
      </c>
      <c r="R234" s="535">
        <v>55.4</v>
      </c>
      <c r="S234" s="535">
        <v>56.4</v>
      </c>
      <c r="T234" s="535">
        <v>56.7</v>
      </c>
      <c r="U234" s="535">
        <v>54.6</v>
      </c>
      <c r="V234" s="535">
        <v>56.7</v>
      </c>
      <c r="W234" s="535">
        <v>55.8</v>
      </c>
      <c r="X234" s="535">
        <v>55.3</v>
      </c>
      <c r="Y234" s="535">
        <v>50</v>
      </c>
      <c r="Z234" s="535">
        <v>51.8</v>
      </c>
      <c r="AA234" s="535">
        <v>51.6</v>
      </c>
      <c r="AB234" s="535">
        <v>50</v>
      </c>
      <c r="AC234" s="535">
        <v>48.9</v>
      </c>
      <c r="AD234" s="535">
        <v>49.4</v>
      </c>
      <c r="AE234" s="535">
        <v>53.3</v>
      </c>
      <c r="AF234" s="535">
        <v>53.7</v>
      </c>
      <c r="AG234" s="535">
        <v>57.5</v>
      </c>
      <c r="AH234" s="535">
        <v>56.2</v>
      </c>
      <c r="AI234" s="535">
        <v>57.1</v>
      </c>
      <c r="AJ234" s="535">
        <v>58.8</v>
      </c>
      <c r="AK234" s="535">
        <v>57.6</v>
      </c>
      <c r="AL234" s="535">
        <v>58.7</v>
      </c>
      <c r="AM234" s="535">
        <v>55.5</v>
      </c>
      <c r="AN234" s="535">
        <v>57.7</v>
      </c>
      <c r="AO234" s="535">
        <v>60.7</v>
      </c>
      <c r="AP234" s="535">
        <v>59.5</v>
      </c>
      <c r="AQ234" s="535">
        <v>58.6</v>
      </c>
      <c r="AR234" s="535">
        <v>50</v>
      </c>
      <c r="AS234" s="535">
        <v>51.1</v>
      </c>
      <c r="AT234" s="535">
        <v>53.7</v>
      </c>
      <c r="AU234" s="535">
        <v>56.9</v>
      </c>
      <c r="AV234" s="535">
        <v>59</v>
      </c>
      <c r="AW234" s="535">
        <v>57</v>
      </c>
      <c r="AX234" s="535">
        <v>57.4</v>
      </c>
      <c r="AY234" s="535">
        <v>54.9</v>
      </c>
      <c r="AZ234" s="535">
        <v>56.5</v>
      </c>
      <c r="BA234" s="535">
        <v>56.4</v>
      </c>
      <c r="BB234" s="535">
        <v>55.5</v>
      </c>
      <c r="BC234" s="535">
        <v>53.7</v>
      </c>
      <c r="BD234" s="535">
        <v>54</v>
      </c>
      <c r="BE234" s="535">
        <v>53.3</v>
      </c>
      <c r="BF234" s="535">
        <v>55.4</v>
      </c>
      <c r="BG234" s="535">
        <v>58.3</v>
      </c>
      <c r="BH234" s="535">
        <v>59.7</v>
      </c>
      <c r="BI234" s="535">
        <v>57.5</v>
      </c>
      <c r="BJ234" s="535">
        <v>58.3</v>
      </c>
      <c r="BK234" s="535">
        <v>57.2</v>
      </c>
    </row>
    <row r="235" spans="1:63">
      <c r="A235" s="531" t="s">
        <v>3600</v>
      </c>
      <c r="B235" s="531" t="s">
        <v>2508</v>
      </c>
      <c r="C235" s="532">
        <v>0.10471999999999999</v>
      </c>
      <c r="D235" s="535">
        <v>105.6</v>
      </c>
      <c r="E235" s="535">
        <v>104.9</v>
      </c>
      <c r="F235" s="535">
        <v>104.8</v>
      </c>
      <c r="G235" s="535">
        <v>104.6</v>
      </c>
      <c r="H235" s="535">
        <v>104.7</v>
      </c>
      <c r="I235" s="535">
        <v>104.3</v>
      </c>
      <c r="J235" s="535">
        <v>104.6</v>
      </c>
      <c r="K235" s="535">
        <v>104.5</v>
      </c>
      <c r="L235" s="535">
        <v>105.2</v>
      </c>
      <c r="M235" s="535">
        <v>105.3</v>
      </c>
      <c r="N235" s="535">
        <v>105.4</v>
      </c>
      <c r="O235" s="535">
        <v>105</v>
      </c>
      <c r="P235" s="535">
        <v>104.3</v>
      </c>
      <c r="Q235" s="535">
        <v>102.5</v>
      </c>
      <c r="R235" s="535">
        <v>99.2</v>
      </c>
      <c r="S235" s="535">
        <v>98.9</v>
      </c>
      <c r="T235" s="535">
        <v>97.7</v>
      </c>
      <c r="U235" s="535">
        <v>97.8</v>
      </c>
      <c r="V235" s="535">
        <v>94.2</v>
      </c>
      <c r="W235" s="535">
        <v>100.1</v>
      </c>
      <c r="X235" s="535">
        <v>93.4</v>
      </c>
      <c r="Y235" s="535">
        <v>92.8</v>
      </c>
      <c r="Z235" s="535">
        <v>92.8</v>
      </c>
      <c r="AA235" s="535">
        <v>91.6</v>
      </c>
      <c r="AB235" s="535">
        <v>91.4</v>
      </c>
      <c r="AC235" s="535">
        <v>90.3</v>
      </c>
      <c r="AD235" s="535">
        <v>90.4</v>
      </c>
      <c r="AE235" s="535">
        <v>91</v>
      </c>
      <c r="AF235" s="535">
        <v>91.5</v>
      </c>
      <c r="AG235" s="535">
        <v>92</v>
      </c>
      <c r="AH235" s="535">
        <v>94.6</v>
      </c>
      <c r="AI235" s="535">
        <v>97.6</v>
      </c>
      <c r="AJ235" s="535">
        <v>96.2</v>
      </c>
      <c r="AK235" s="535">
        <v>95.3</v>
      </c>
      <c r="AL235" s="535">
        <v>95.5</v>
      </c>
      <c r="AM235" s="535">
        <v>95.5</v>
      </c>
      <c r="AN235" s="535">
        <v>95.1</v>
      </c>
      <c r="AO235" s="535">
        <v>94.7</v>
      </c>
      <c r="AP235" s="535">
        <v>95</v>
      </c>
      <c r="AQ235" s="535">
        <v>95.2</v>
      </c>
      <c r="AR235" s="535">
        <v>95.2</v>
      </c>
      <c r="AS235" s="535">
        <v>95.2</v>
      </c>
      <c r="AT235" s="535">
        <v>95.3</v>
      </c>
      <c r="AU235" s="535">
        <v>97.8</v>
      </c>
      <c r="AV235" s="535">
        <v>99.2</v>
      </c>
      <c r="AW235" s="535">
        <v>99.9</v>
      </c>
      <c r="AX235" s="535">
        <v>98</v>
      </c>
      <c r="AY235" s="535">
        <v>96.9</v>
      </c>
      <c r="AZ235" s="535">
        <v>91.9</v>
      </c>
      <c r="BA235" s="535">
        <v>91.2</v>
      </c>
      <c r="BB235" s="535">
        <v>91</v>
      </c>
      <c r="BC235" s="535">
        <v>90</v>
      </c>
      <c r="BD235" s="535">
        <v>87.6</v>
      </c>
      <c r="BE235" s="535">
        <v>87.9</v>
      </c>
      <c r="BF235" s="535">
        <v>93.9</v>
      </c>
      <c r="BG235" s="535">
        <v>94.6</v>
      </c>
      <c r="BH235" s="535">
        <v>98.1</v>
      </c>
      <c r="BI235" s="535">
        <v>98.1</v>
      </c>
      <c r="BJ235" s="535">
        <v>98.6</v>
      </c>
      <c r="BK235" s="535">
        <v>98.2</v>
      </c>
    </row>
    <row r="236" spans="1:63">
      <c r="A236" s="531" t="s">
        <v>2505</v>
      </c>
      <c r="B236" s="531" t="s">
        <v>2510</v>
      </c>
      <c r="C236" s="532">
        <v>0.74185999999999996</v>
      </c>
      <c r="D236" s="535">
        <v>106.9</v>
      </c>
      <c r="E236" s="535">
        <v>109.5</v>
      </c>
      <c r="F236" s="535">
        <v>107.6</v>
      </c>
      <c r="G236" s="535">
        <v>106.6</v>
      </c>
      <c r="H236" s="535">
        <v>105.9</v>
      </c>
      <c r="I236" s="535">
        <v>110.5</v>
      </c>
      <c r="J236" s="535">
        <v>113.6</v>
      </c>
      <c r="K236" s="535">
        <v>117.3</v>
      </c>
      <c r="L236" s="535">
        <v>118.1</v>
      </c>
      <c r="M236" s="535">
        <v>117.9</v>
      </c>
      <c r="N236" s="535">
        <v>116.5</v>
      </c>
      <c r="O236" s="535">
        <v>112.3</v>
      </c>
      <c r="P236" s="535">
        <v>111.5</v>
      </c>
      <c r="Q236" s="535">
        <v>106.9</v>
      </c>
      <c r="R236" s="535">
        <v>107.2</v>
      </c>
      <c r="S236" s="535">
        <v>103.1</v>
      </c>
      <c r="T236" s="535">
        <v>96.8</v>
      </c>
      <c r="U236" s="535">
        <v>96.9</v>
      </c>
      <c r="V236" s="535">
        <v>97.2</v>
      </c>
      <c r="W236" s="535">
        <v>95.6</v>
      </c>
      <c r="X236" s="535">
        <v>94.2</v>
      </c>
      <c r="Y236" s="535">
        <v>92.8</v>
      </c>
      <c r="Z236" s="535">
        <v>93.8</v>
      </c>
      <c r="AA236" s="535">
        <v>94.1</v>
      </c>
      <c r="AB236" s="535">
        <v>94.6</v>
      </c>
      <c r="AC236" s="535">
        <v>90.3</v>
      </c>
      <c r="AD236" s="535">
        <v>90.1</v>
      </c>
      <c r="AE236" s="535">
        <v>91.3</v>
      </c>
      <c r="AF236" s="535">
        <v>93.4</v>
      </c>
      <c r="AG236" s="535">
        <v>99.2</v>
      </c>
      <c r="AH236" s="535">
        <v>103</v>
      </c>
      <c r="AI236" s="535">
        <v>104.7</v>
      </c>
      <c r="AJ236" s="535">
        <v>105.2</v>
      </c>
      <c r="AK236" s="535">
        <v>104.7</v>
      </c>
      <c r="AL236" s="535">
        <v>105.5</v>
      </c>
      <c r="AM236" s="535">
        <v>106.2</v>
      </c>
      <c r="AN236" s="535">
        <v>106.9</v>
      </c>
      <c r="AO236" s="535">
        <v>111.7</v>
      </c>
      <c r="AP236" s="535">
        <v>112.3</v>
      </c>
      <c r="AQ236" s="535">
        <v>111.8</v>
      </c>
      <c r="AR236" s="535">
        <v>110.2</v>
      </c>
      <c r="AS236" s="535">
        <v>107.7</v>
      </c>
      <c r="AT236" s="535">
        <v>108.9</v>
      </c>
      <c r="AU236" s="535">
        <v>109.8</v>
      </c>
      <c r="AV236" s="535">
        <v>112.7</v>
      </c>
      <c r="AW236" s="535">
        <v>113.4</v>
      </c>
      <c r="AX236" s="535">
        <v>113.4</v>
      </c>
      <c r="AY236" s="535">
        <v>113.1</v>
      </c>
      <c r="AZ236" s="535">
        <v>114.8</v>
      </c>
      <c r="BA236" s="535">
        <v>117.3</v>
      </c>
      <c r="BB236" s="535">
        <v>115.3</v>
      </c>
      <c r="BC236" s="535">
        <v>115.3</v>
      </c>
      <c r="BD236" s="535">
        <v>116.2</v>
      </c>
      <c r="BE236" s="535">
        <v>123</v>
      </c>
      <c r="BF236" s="535">
        <v>120.6</v>
      </c>
      <c r="BG236" s="535">
        <v>115.6</v>
      </c>
      <c r="BH236" s="535">
        <v>115.6</v>
      </c>
      <c r="BI236" s="535">
        <v>115.6</v>
      </c>
      <c r="BJ236" s="535">
        <v>116.2</v>
      </c>
      <c r="BK236" s="535">
        <v>108.7</v>
      </c>
    </row>
    <row r="237" spans="1:63">
      <c r="A237" s="531" t="s">
        <v>3601</v>
      </c>
      <c r="B237" s="531" t="s">
        <v>2512</v>
      </c>
      <c r="C237" s="532">
        <v>0.96319999999999995</v>
      </c>
      <c r="D237" s="535">
        <v>55.6</v>
      </c>
      <c r="E237" s="535">
        <v>56.4</v>
      </c>
      <c r="F237" s="535">
        <v>55.4</v>
      </c>
      <c r="G237" s="535">
        <v>55.6</v>
      </c>
      <c r="H237" s="535">
        <v>54.4</v>
      </c>
      <c r="I237" s="535">
        <v>54.4</v>
      </c>
      <c r="J237" s="535">
        <v>54.4</v>
      </c>
      <c r="K237" s="535">
        <v>54.4</v>
      </c>
      <c r="L237" s="535">
        <v>53.3</v>
      </c>
      <c r="M237" s="535">
        <v>53.6</v>
      </c>
      <c r="N237" s="535">
        <v>54.7</v>
      </c>
      <c r="O237" s="535">
        <v>54.1</v>
      </c>
      <c r="P237" s="535">
        <v>54</v>
      </c>
      <c r="Q237" s="535">
        <v>53.6</v>
      </c>
      <c r="R237" s="535">
        <v>57.3</v>
      </c>
      <c r="S237" s="535">
        <v>57.7</v>
      </c>
      <c r="T237" s="535">
        <v>58.7</v>
      </c>
      <c r="U237" s="535">
        <v>57.2</v>
      </c>
      <c r="V237" s="535">
        <v>57.3</v>
      </c>
      <c r="W237" s="535">
        <v>57.6</v>
      </c>
      <c r="X237" s="535">
        <v>57.2</v>
      </c>
      <c r="Y237" s="535">
        <v>55.7</v>
      </c>
      <c r="Z237" s="535">
        <v>55.7</v>
      </c>
      <c r="AA237" s="535">
        <v>56.1</v>
      </c>
      <c r="AB237" s="535">
        <v>56</v>
      </c>
      <c r="AC237" s="535">
        <v>57.9</v>
      </c>
      <c r="AD237" s="535">
        <v>59.8</v>
      </c>
      <c r="AE237" s="535">
        <v>61.1</v>
      </c>
      <c r="AF237" s="535">
        <v>62.9</v>
      </c>
      <c r="AG237" s="535">
        <v>63.1</v>
      </c>
      <c r="AH237" s="535">
        <v>62.6</v>
      </c>
      <c r="AI237" s="535">
        <v>62.5</v>
      </c>
      <c r="AJ237" s="535">
        <v>63</v>
      </c>
      <c r="AK237" s="535">
        <v>63</v>
      </c>
      <c r="AL237" s="535">
        <v>63.3</v>
      </c>
      <c r="AM237" s="535">
        <v>63.3</v>
      </c>
      <c r="AN237" s="535">
        <v>64.599999999999994</v>
      </c>
      <c r="AO237" s="535">
        <v>65.8</v>
      </c>
      <c r="AP237" s="535">
        <v>66.5</v>
      </c>
      <c r="AQ237" s="535">
        <v>63.2</v>
      </c>
      <c r="AR237" s="535">
        <v>60.6</v>
      </c>
      <c r="AS237" s="535">
        <v>60.6</v>
      </c>
      <c r="AT237" s="535">
        <v>61.4</v>
      </c>
      <c r="AU237" s="535">
        <v>61.1</v>
      </c>
      <c r="AV237" s="535">
        <v>61.9</v>
      </c>
      <c r="AW237" s="535">
        <v>61.9</v>
      </c>
      <c r="AX237" s="535">
        <v>65.900000000000006</v>
      </c>
      <c r="AY237" s="535">
        <v>65.900000000000006</v>
      </c>
      <c r="AZ237" s="535">
        <v>65</v>
      </c>
      <c r="BA237" s="535">
        <v>65.599999999999994</v>
      </c>
      <c r="BB237" s="535">
        <v>67.3</v>
      </c>
      <c r="BC237" s="535">
        <v>66.599999999999994</v>
      </c>
      <c r="BD237" s="535">
        <v>65.2</v>
      </c>
      <c r="BE237" s="535">
        <v>64.400000000000006</v>
      </c>
      <c r="BF237" s="535">
        <v>67.099999999999994</v>
      </c>
      <c r="BG237" s="535">
        <v>68.8</v>
      </c>
      <c r="BH237" s="535">
        <v>69.5</v>
      </c>
      <c r="BI237" s="535">
        <v>69.2</v>
      </c>
      <c r="BJ237" s="535">
        <v>69.099999999999994</v>
      </c>
      <c r="BK237" s="535">
        <v>68.900000000000006</v>
      </c>
    </row>
    <row r="238" spans="1:63">
      <c r="A238" s="531" t="s">
        <v>3602</v>
      </c>
      <c r="B238" s="531" t="s">
        <v>2514</v>
      </c>
      <c r="C238" s="532">
        <v>0.56357000000000002</v>
      </c>
      <c r="D238" s="535">
        <v>130.4</v>
      </c>
      <c r="E238" s="535">
        <v>130.4</v>
      </c>
      <c r="F238" s="535">
        <v>130.4</v>
      </c>
      <c r="G238" s="535">
        <v>130.4</v>
      </c>
      <c r="H238" s="535">
        <v>130.4</v>
      </c>
      <c r="I238" s="535">
        <v>130.6</v>
      </c>
      <c r="J238" s="535">
        <v>133.30000000000001</v>
      </c>
      <c r="K238" s="535">
        <v>133.30000000000001</v>
      </c>
      <c r="L238" s="535">
        <v>134.30000000000001</v>
      </c>
      <c r="M238" s="535">
        <v>139.1</v>
      </c>
      <c r="N238" s="535">
        <v>139.30000000000001</v>
      </c>
      <c r="O238" s="535">
        <v>140.5</v>
      </c>
      <c r="P238" s="535">
        <v>143.30000000000001</v>
      </c>
      <c r="Q238" s="535">
        <v>146.4</v>
      </c>
      <c r="R238" s="535">
        <v>146.4</v>
      </c>
      <c r="S238" s="535">
        <v>146.4</v>
      </c>
      <c r="T238" s="535">
        <v>146.4</v>
      </c>
      <c r="U238" s="535">
        <v>146.4</v>
      </c>
      <c r="V238" s="535">
        <v>144.4</v>
      </c>
      <c r="W238" s="535">
        <v>144.4</v>
      </c>
      <c r="X238" s="535">
        <v>142.6</v>
      </c>
      <c r="Y238" s="535">
        <v>140.6</v>
      </c>
      <c r="Z238" s="535">
        <v>140.6</v>
      </c>
      <c r="AA238" s="535">
        <v>140.6</v>
      </c>
      <c r="AB238" s="535">
        <v>136.6</v>
      </c>
      <c r="AC238" s="535">
        <v>136.6</v>
      </c>
      <c r="AD238" s="535">
        <v>136.6</v>
      </c>
      <c r="AE238" s="535">
        <v>137.6</v>
      </c>
      <c r="AF238" s="535">
        <v>137.6</v>
      </c>
      <c r="AG238" s="535">
        <v>140.19999999999999</v>
      </c>
      <c r="AH238" s="535">
        <v>141.5</v>
      </c>
      <c r="AI238" s="535">
        <v>142.1</v>
      </c>
      <c r="AJ238" s="535">
        <v>143.6</v>
      </c>
      <c r="AK238" s="535">
        <v>143.6</v>
      </c>
      <c r="AL238" s="535">
        <v>143.6</v>
      </c>
      <c r="AM238" s="535">
        <v>143.6</v>
      </c>
      <c r="AN238" s="535">
        <v>143.6</v>
      </c>
      <c r="AO238" s="535">
        <v>143.6</v>
      </c>
      <c r="AP238" s="535">
        <v>143.6</v>
      </c>
      <c r="AQ238" s="535">
        <v>144.30000000000001</v>
      </c>
      <c r="AR238" s="535">
        <v>146.6</v>
      </c>
      <c r="AS238" s="535">
        <v>146.6</v>
      </c>
      <c r="AT238" s="535">
        <v>145.6</v>
      </c>
      <c r="AU238" s="535">
        <v>146</v>
      </c>
      <c r="AV238" s="535">
        <v>147.6</v>
      </c>
      <c r="AW238" s="535">
        <v>146.1</v>
      </c>
      <c r="AX238" s="535">
        <v>145.6</v>
      </c>
      <c r="AY238" s="535">
        <v>145.6</v>
      </c>
      <c r="AZ238" s="535">
        <v>147.30000000000001</v>
      </c>
      <c r="BA238" s="535">
        <v>148.6</v>
      </c>
      <c r="BB238" s="535">
        <v>148.6</v>
      </c>
      <c r="BC238" s="535">
        <v>151.69999999999999</v>
      </c>
      <c r="BD238" s="535">
        <v>152.30000000000001</v>
      </c>
      <c r="BE238" s="535">
        <v>152.6</v>
      </c>
      <c r="BF238" s="535">
        <v>157.30000000000001</v>
      </c>
      <c r="BG238" s="535">
        <v>156.5</v>
      </c>
      <c r="BH238" s="535">
        <v>155.80000000000001</v>
      </c>
      <c r="BI238" s="535">
        <v>155.80000000000001</v>
      </c>
      <c r="BJ238" s="535">
        <v>158.30000000000001</v>
      </c>
      <c r="BK238" s="535">
        <v>159.69999999999999</v>
      </c>
    </row>
    <row r="239" spans="1:63">
      <c r="A239" s="531" t="s">
        <v>3603</v>
      </c>
      <c r="B239" s="531" t="s">
        <v>2520</v>
      </c>
      <c r="C239" s="532">
        <v>0.31292999999999999</v>
      </c>
      <c r="D239" s="535">
        <v>126.3</v>
      </c>
      <c r="E239" s="535">
        <v>126.3</v>
      </c>
      <c r="F239" s="535">
        <v>126.3</v>
      </c>
      <c r="G239" s="535">
        <v>126.3</v>
      </c>
      <c r="H239" s="535">
        <v>126.3</v>
      </c>
      <c r="I239" s="535">
        <v>126.3</v>
      </c>
      <c r="J239" s="535">
        <v>126.8</v>
      </c>
      <c r="K239" s="535">
        <v>129</v>
      </c>
      <c r="L239" s="535">
        <v>129</v>
      </c>
      <c r="M239" s="535">
        <v>129</v>
      </c>
      <c r="N239" s="535">
        <v>129</v>
      </c>
      <c r="O239" s="535">
        <v>129</v>
      </c>
      <c r="P239" s="535">
        <v>129</v>
      </c>
      <c r="Q239" s="535">
        <v>129</v>
      </c>
      <c r="R239" s="535">
        <v>132.4</v>
      </c>
      <c r="S239" s="535">
        <v>132.4</v>
      </c>
      <c r="T239" s="535">
        <v>131.69999999999999</v>
      </c>
      <c r="U239" s="535">
        <v>130.80000000000001</v>
      </c>
      <c r="V239" s="535">
        <v>131.30000000000001</v>
      </c>
      <c r="W239" s="535">
        <v>131.30000000000001</v>
      </c>
      <c r="X239" s="535">
        <v>131.30000000000001</v>
      </c>
      <c r="Y239" s="535">
        <v>131.30000000000001</v>
      </c>
      <c r="Z239" s="535">
        <v>131.30000000000001</v>
      </c>
      <c r="AA239" s="535">
        <v>131.30000000000001</v>
      </c>
      <c r="AB239" s="535">
        <v>131.30000000000001</v>
      </c>
      <c r="AC239" s="535">
        <v>129.9</v>
      </c>
      <c r="AD239" s="535">
        <v>129.4</v>
      </c>
      <c r="AE239" s="535">
        <v>129.4</v>
      </c>
      <c r="AF239" s="535">
        <v>129.30000000000001</v>
      </c>
      <c r="AG239" s="535">
        <v>129.1</v>
      </c>
      <c r="AH239" s="535">
        <v>129.1</v>
      </c>
      <c r="AI239" s="535">
        <v>129</v>
      </c>
      <c r="AJ239" s="535">
        <v>128.80000000000001</v>
      </c>
      <c r="AK239" s="535">
        <v>128.80000000000001</v>
      </c>
      <c r="AL239" s="535">
        <v>128.80000000000001</v>
      </c>
      <c r="AM239" s="535">
        <v>128.80000000000001</v>
      </c>
      <c r="AN239" s="535">
        <v>128.80000000000001</v>
      </c>
      <c r="AO239" s="535">
        <v>128.80000000000001</v>
      </c>
      <c r="AP239" s="535">
        <v>128.80000000000001</v>
      </c>
      <c r="AQ239" s="535">
        <v>128.9</v>
      </c>
      <c r="AR239" s="535">
        <v>129.19999999999999</v>
      </c>
      <c r="AS239" s="535">
        <v>129.19999999999999</v>
      </c>
      <c r="AT239" s="535">
        <v>136.30000000000001</v>
      </c>
      <c r="AU239" s="535">
        <v>136.30000000000001</v>
      </c>
      <c r="AV239" s="535">
        <v>136.30000000000001</v>
      </c>
      <c r="AW239" s="535">
        <v>136.30000000000001</v>
      </c>
      <c r="AX239" s="535">
        <v>136.30000000000001</v>
      </c>
      <c r="AY239" s="535">
        <v>136.30000000000001</v>
      </c>
      <c r="AZ239" s="535">
        <v>136.30000000000001</v>
      </c>
      <c r="BA239" s="535">
        <v>136.30000000000001</v>
      </c>
      <c r="BB239" s="535">
        <v>136.30000000000001</v>
      </c>
      <c r="BC239" s="535">
        <v>138</v>
      </c>
      <c r="BD239" s="535">
        <v>139.6</v>
      </c>
      <c r="BE239" s="535">
        <v>139.6</v>
      </c>
      <c r="BF239" s="535">
        <v>139.6</v>
      </c>
      <c r="BG239" s="535">
        <v>138.5</v>
      </c>
      <c r="BH239" s="535">
        <v>139.1</v>
      </c>
      <c r="BI239" s="535">
        <v>139.1</v>
      </c>
      <c r="BJ239" s="535">
        <v>139.1</v>
      </c>
      <c r="BK239" s="535">
        <v>139.1</v>
      </c>
    </row>
    <row r="240" spans="1:63">
      <c r="A240" s="531" t="s">
        <v>3604</v>
      </c>
      <c r="B240" s="531" t="s">
        <v>2522</v>
      </c>
      <c r="C240" s="532">
        <v>7.7539999999999998E-2</v>
      </c>
      <c r="D240" s="535">
        <v>121.6</v>
      </c>
      <c r="E240" s="535">
        <v>121.6</v>
      </c>
      <c r="F240" s="535">
        <v>121.6</v>
      </c>
      <c r="G240" s="535">
        <v>121.6</v>
      </c>
      <c r="H240" s="535">
        <v>121.6</v>
      </c>
      <c r="I240" s="535">
        <v>121.6</v>
      </c>
      <c r="J240" s="535">
        <v>121.6</v>
      </c>
      <c r="K240" s="535">
        <v>121.6</v>
      </c>
      <c r="L240" s="535">
        <v>121.6</v>
      </c>
      <c r="M240" s="535">
        <v>121.6</v>
      </c>
      <c r="N240" s="535">
        <v>121.6</v>
      </c>
      <c r="O240" s="535">
        <v>121.6</v>
      </c>
      <c r="P240" s="535">
        <v>121.6</v>
      </c>
      <c r="Q240" s="535">
        <v>121.6</v>
      </c>
      <c r="R240" s="535">
        <v>135.30000000000001</v>
      </c>
      <c r="S240" s="535">
        <v>135.30000000000001</v>
      </c>
      <c r="T240" s="535">
        <v>134.19999999999999</v>
      </c>
      <c r="U240" s="535">
        <v>131.9</v>
      </c>
      <c r="V240" s="535">
        <v>131</v>
      </c>
      <c r="W240" s="535">
        <v>131</v>
      </c>
      <c r="X240" s="535">
        <v>131</v>
      </c>
      <c r="Y240" s="535">
        <v>131</v>
      </c>
      <c r="Z240" s="535">
        <v>131</v>
      </c>
      <c r="AA240" s="535">
        <v>131</v>
      </c>
      <c r="AB240" s="535">
        <v>131</v>
      </c>
      <c r="AC240" s="535">
        <v>131</v>
      </c>
      <c r="AD240" s="535">
        <v>131</v>
      </c>
      <c r="AE240" s="535">
        <v>131</v>
      </c>
      <c r="AF240" s="535">
        <v>131</v>
      </c>
      <c r="AG240" s="535">
        <v>131</v>
      </c>
      <c r="AH240" s="535">
        <v>131</v>
      </c>
      <c r="AI240" s="535">
        <v>131</v>
      </c>
      <c r="AJ240" s="535">
        <v>131</v>
      </c>
      <c r="AK240" s="535">
        <v>131</v>
      </c>
      <c r="AL240" s="535">
        <v>131</v>
      </c>
      <c r="AM240" s="535">
        <v>131</v>
      </c>
      <c r="AN240" s="535">
        <v>131</v>
      </c>
      <c r="AO240" s="535">
        <v>131</v>
      </c>
      <c r="AP240" s="535">
        <v>131</v>
      </c>
      <c r="AQ240" s="535">
        <v>131</v>
      </c>
      <c r="AR240" s="535">
        <v>131</v>
      </c>
      <c r="AS240" s="535">
        <v>131</v>
      </c>
      <c r="AT240" s="535">
        <v>131</v>
      </c>
      <c r="AU240" s="535">
        <v>131</v>
      </c>
      <c r="AV240" s="535">
        <v>131</v>
      </c>
      <c r="AW240" s="535">
        <v>131</v>
      </c>
      <c r="AX240" s="535">
        <v>131</v>
      </c>
      <c r="AY240" s="535">
        <v>131</v>
      </c>
      <c r="AZ240" s="535">
        <v>131</v>
      </c>
      <c r="BA240" s="535">
        <v>131</v>
      </c>
      <c r="BB240" s="535">
        <v>131</v>
      </c>
      <c r="BC240" s="535">
        <v>131</v>
      </c>
      <c r="BD240" s="535">
        <v>131</v>
      </c>
      <c r="BE240" s="535">
        <v>131</v>
      </c>
      <c r="BF240" s="535">
        <v>131</v>
      </c>
      <c r="BG240" s="535">
        <v>131</v>
      </c>
      <c r="BH240" s="535">
        <v>131</v>
      </c>
      <c r="BI240" s="535">
        <v>131</v>
      </c>
      <c r="BJ240" s="535">
        <v>131</v>
      </c>
      <c r="BK240" s="535">
        <v>131</v>
      </c>
    </row>
    <row r="241" spans="1:63">
      <c r="A241" s="531" t="s">
        <v>3605</v>
      </c>
      <c r="B241" s="531" t="s">
        <v>2524</v>
      </c>
      <c r="C241" s="532">
        <v>0.14837</v>
      </c>
      <c r="D241" s="535">
        <v>125.1</v>
      </c>
      <c r="E241" s="535">
        <v>125.1</v>
      </c>
      <c r="F241" s="535">
        <v>125.1</v>
      </c>
      <c r="G241" s="535">
        <v>125.1</v>
      </c>
      <c r="H241" s="535">
        <v>125.1</v>
      </c>
      <c r="I241" s="535">
        <v>125.1</v>
      </c>
      <c r="J241" s="535">
        <v>125.1</v>
      </c>
      <c r="K241" s="535">
        <v>125.1</v>
      </c>
      <c r="L241" s="535">
        <v>125.1</v>
      </c>
      <c r="M241" s="535">
        <v>125.1</v>
      </c>
      <c r="N241" s="535">
        <v>125.1</v>
      </c>
      <c r="O241" s="535">
        <v>125.1</v>
      </c>
      <c r="P241" s="535">
        <v>125.1</v>
      </c>
      <c r="Q241" s="535">
        <v>125.1</v>
      </c>
      <c r="R241" s="535">
        <v>125.1</v>
      </c>
      <c r="S241" s="535">
        <v>125.1</v>
      </c>
      <c r="T241" s="535">
        <v>125.1</v>
      </c>
      <c r="U241" s="535">
        <v>125.1</v>
      </c>
      <c r="V241" s="535">
        <v>125.1</v>
      </c>
      <c r="W241" s="535">
        <v>125.1</v>
      </c>
      <c r="X241" s="535">
        <v>125.1</v>
      </c>
      <c r="Y241" s="535">
        <v>125.1</v>
      </c>
      <c r="Z241" s="535">
        <v>125.1</v>
      </c>
      <c r="AA241" s="535">
        <v>125.1</v>
      </c>
      <c r="AB241" s="535">
        <v>125.1</v>
      </c>
      <c r="AC241" s="535">
        <v>125.1</v>
      </c>
      <c r="AD241" s="535">
        <v>125.1</v>
      </c>
      <c r="AE241" s="535">
        <v>125.1</v>
      </c>
      <c r="AF241" s="535">
        <v>125.1</v>
      </c>
      <c r="AG241" s="535">
        <v>125.1</v>
      </c>
      <c r="AH241" s="535">
        <v>125.1</v>
      </c>
      <c r="AI241" s="535">
        <v>125.1</v>
      </c>
      <c r="AJ241" s="535">
        <v>125.1</v>
      </c>
      <c r="AK241" s="535">
        <v>125.1</v>
      </c>
      <c r="AL241" s="535">
        <v>125.1</v>
      </c>
      <c r="AM241" s="535">
        <v>125.1</v>
      </c>
      <c r="AN241" s="535">
        <v>125.1</v>
      </c>
      <c r="AO241" s="535">
        <v>125.1</v>
      </c>
      <c r="AP241" s="535">
        <v>125.1</v>
      </c>
      <c r="AQ241" s="535">
        <v>125.1</v>
      </c>
      <c r="AR241" s="535">
        <v>125.1</v>
      </c>
      <c r="AS241" s="535">
        <v>125.1</v>
      </c>
      <c r="AT241" s="535">
        <v>140.1</v>
      </c>
      <c r="AU241" s="535">
        <v>140.1</v>
      </c>
      <c r="AV241" s="535">
        <v>140.1</v>
      </c>
      <c r="AW241" s="535">
        <v>140.1</v>
      </c>
      <c r="AX241" s="535">
        <v>140.1</v>
      </c>
      <c r="AY241" s="535">
        <v>140.1</v>
      </c>
      <c r="AZ241" s="535">
        <v>140.1</v>
      </c>
      <c r="BA241" s="535">
        <v>140.1</v>
      </c>
      <c r="BB241" s="535">
        <v>140.1</v>
      </c>
      <c r="BC241" s="535">
        <v>140.1</v>
      </c>
      <c r="BD241" s="535">
        <v>140.1</v>
      </c>
      <c r="BE241" s="535">
        <v>140.1</v>
      </c>
      <c r="BF241" s="535">
        <v>140.1</v>
      </c>
      <c r="BG241" s="535">
        <v>140.30000000000001</v>
      </c>
      <c r="BH241" s="535">
        <v>144.30000000000001</v>
      </c>
      <c r="BI241" s="535">
        <v>144.30000000000001</v>
      </c>
      <c r="BJ241" s="535">
        <v>144.30000000000001</v>
      </c>
      <c r="BK241" s="535">
        <v>144.30000000000001</v>
      </c>
    </row>
    <row r="242" spans="1:63">
      <c r="A242" s="531" t="s">
        <v>3606</v>
      </c>
      <c r="B242" s="531" t="s">
        <v>2526</v>
      </c>
      <c r="C242" s="532">
        <v>8.7010000000000004E-2</v>
      </c>
      <c r="D242" s="535">
        <v>132.6</v>
      </c>
      <c r="E242" s="535">
        <v>132.6</v>
      </c>
      <c r="F242" s="535">
        <v>132.6</v>
      </c>
      <c r="G242" s="535">
        <v>132.6</v>
      </c>
      <c r="H242" s="535">
        <v>132.6</v>
      </c>
      <c r="I242" s="535">
        <v>132.6</v>
      </c>
      <c r="J242" s="535">
        <v>134.5</v>
      </c>
      <c r="K242" s="535">
        <v>142.1</v>
      </c>
      <c r="L242" s="535">
        <v>142.1</v>
      </c>
      <c r="M242" s="535">
        <v>142.1</v>
      </c>
      <c r="N242" s="535">
        <v>142.1</v>
      </c>
      <c r="O242" s="535">
        <v>142.1</v>
      </c>
      <c r="P242" s="535">
        <v>142.1</v>
      </c>
      <c r="Q242" s="535">
        <v>142.1</v>
      </c>
      <c r="R242" s="535">
        <v>142.1</v>
      </c>
      <c r="S242" s="535">
        <v>142.1</v>
      </c>
      <c r="T242" s="535">
        <v>140.6</v>
      </c>
      <c r="U242" s="535">
        <v>139.69999999999999</v>
      </c>
      <c r="V242" s="535">
        <v>142.1</v>
      </c>
      <c r="W242" s="535">
        <v>142.1</v>
      </c>
      <c r="X242" s="535">
        <v>142.1</v>
      </c>
      <c r="Y242" s="535">
        <v>142.1</v>
      </c>
      <c r="Z242" s="535">
        <v>142.1</v>
      </c>
      <c r="AA242" s="535">
        <v>142.1</v>
      </c>
      <c r="AB242" s="535">
        <v>142.1</v>
      </c>
      <c r="AC242" s="535">
        <v>136.9</v>
      </c>
      <c r="AD242" s="535">
        <v>135.19999999999999</v>
      </c>
      <c r="AE242" s="535">
        <v>135.19999999999999</v>
      </c>
      <c r="AF242" s="535">
        <v>134.9</v>
      </c>
      <c r="AG242" s="535">
        <v>134.19999999999999</v>
      </c>
      <c r="AH242" s="535">
        <v>134.19999999999999</v>
      </c>
      <c r="AI242" s="535">
        <v>134</v>
      </c>
      <c r="AJ242" s="535">
        <v>133.30000000000001</v>
      </c>
      <c r="AK242" s="535">
        <v>133.30000000000001</v>
      </c>
      <c r="AL242" s="535">
        <v>133.30000000000001</v>
      </c>
      <c r="AM242" s="535">
        <v>133.30000000000001</v>
      </c>
      <c r="AN242" s="535">
        <v>133.30000000000001</v>
      </c>
      <c r="AO242" s="535">
        <v>133.30000000000001</v>
      </c>
      <c r="AP242" s="535">
        <v>133.30000000000001</v>
      </c>
      <c r="AQ242" s="535">
        <v>133.69999999999999</v>
      </c>
      <c r="AR242" s="535">
        <v>134.69999999999999</v>
      </c>
      <c r="AS242" s="535">
        <v>134.69999999999999</v>
      </c>
      <c r="AT242" s="535">
        <v>134.69999999999999</v>
      </c>
      <c r="AU242" s="535">
        <v>134.69999999999999</v>
      </c>
      <c r="AV242" s="535">
        <v>134.69999999999999</v>
      </c>
      <c r="AW242" s="535">
        <v>134.69999999999999</v>
      </c>
      <c r="AX242" s="535">
        <v>134.69999999999999</v>
      </c>
      <c r="AY242" s="535">
        <v>134.69999999999999</v>
      </c>
      <c r="AZ242" s="535">
        <v>134.69999999999999</v>
      </c>
      <c r="BA242" s="535">
        <v>134.69999999999999</v>
      </c>
      <c r="BB242" s="535">
        <v>134.69999999999999</v>
      </c>
      <c r="BC242" s="535">
        <v>140.6</v>
      </c>
      <c r="BD242" s="535">
        <v>146.5</v>
      </c>
      <c r="BE242" s="535">
        <v>146.5</v>
      </c>
      <c r="BF242" s="535">
        <v>146.5</v>
      </c>
      <c r="BG242" s="535">
        <v>141.9</v>
      </c>
      <c r="BH242" s="535">
        <v>137.4</v>
      </c>
      <c r="BI242" s="535">
        <v>137.4</v>
      </c>
      <c r="BJ242" s="535">
        <v>137.4</v>
      </c>
      <c r="BK242" s="535">
        <v>137.4</v>
      </c>
    </row>
    <row r="243" spans="1:63">
      <c r="A243" s="531" t="s">
        <v>3607</v>
      </c>
      <c r="B243" s="531" t="s">
        <v>2536</v>
      </c>
      <c r="C243" s="532">
        <v>0.18959000000000001</v>
      </c>
      <c r="D243" s="535">
        <v>147.19999999999999</v>
      </c>
      <c r="E243" s="535">
        <v>148.30000000000001</v>
      </c>
      <c r="F243" s="535">
        <v>148.19999999999999</v>
      </c>
      <c r="G243" s="535">
        <v>146.9</v>
      </c>
      <c r="H243" s="535">
        <v>141.6</v>
      </c>
      <c r="I243" s="535">
        <v>141.80000000000001</v>
      </c>
      <c r="J243" s="535">
        <v>136.6</v>
      </c>
      <c r="K243" s="535">
        <v>136.30000000000001</v>
      </c>
      <c r="L243" s="535">
        <v>136.5</v>
      </c>
      <c r="M243" s="535">
        <v>138.4</v>
      </c>
      <c r="N243" s="535">
        <v>143.69999999999999</v>
      </c>
      <c r="O243" s="535">
        <v>143.9</v>
      </c>
      <c r="P243" s="535">
        <v>143.6</v>
      </c>
      <c r="Q243" s="535">
        <v>142.5</v>
      </c>
      <c r="R243" s="535">
        <v>147.9</v>
      </c>
      <c r="S243" s="535">
        <v>149.6</v>
      </c>
      <c r="T243" s="535">
        <v>149.69999999999999</v>
      </c>
      <c r="U243" s="535">
        <v>148.6</v>
      </c>
      <c r="V243" s="535">
        <v>147.80000000000001</v>
      </c>
      <c r="W243" s="535">
        <v>147</v>
      </c>
      <c r="X243" s="535">
        <v>147</v>
      </c>
      <c r="Y243" s="535">
        <v>146.30000000000001</v>
      </c>
      <c r="Z243" s="535">
        <v>149</v>
      </c>
      <c r="AA243" s="535">
        <v>151</v>
      </c>
      <c r="AB243" s="535">
        <v>151</v>
      </c>
      <c r="AC243" s="535">
        <v>147.9</v>
      </c>
      <c r="AD243" s="535">
        <v>148.19999999999999</v>
      </c>
      <c r="AE243" s="535">
        <v>147.69999999999999</v>
      </c>
      <c r="AF243" s="535">
        <v>149.5</v>
      </c>
      <c r="AG243" s="535">
        <v>155.5</v>
      </c>
      <c r="AH243" s="535">
        <v>160.5</v>
      </c>
      <c r="AI243" s="535">
        <v>162.4</v>
      </c>
      <c r="AJ243" s="535">
        <v>161.80000000000001</v>
      </c>
      <c r="AK243" s="535">
        <v>161.80000000000001</v>
      </c>
      <c r="AL243" s="535">
        <v>161.9</v>
      </c>
      <c r="AM243" s="535">
        <v>162.1</v>
      </c>
      <c r="AN243" s="535">
        <v>162.1</v>
      </c>
      <c r="AO243" s="535">
        <v>164.7</v>
      </c>
      <c r="AP243" s="535">
        <v>163.4</v>
      </c>
      <c r="AQ243" s="535">
        <v>171</v>
      </c>
      <c r="AR243" s="535">
        <v>173.4</v>
      </c>
      <c r="AS243" s="535">
        <v>170.1</v>
      </c>
      <c r="AT243" s="535">
        <v>168</v>
      </c>
      <c r="AU243" s="535">
        <v>168.2</v>
      </c>
      <c r="AV243" s="535">
        <v>167.2</v>
      </c>
      <c r="AW243" s="535">
        <v>167.8</v>
      </c>
      <c r="AX243" s="535">
        <v>168.3</v>
      </c>
      <c r="AY243" s="535">
        <v>164.8</v>
      </c>
      <c r="AZ243" s="535">
        <v>167.7</v>
      </c>
      <c r="BA243" s="535">
        <v>171.8</v>
      </c>
      <c r="BB243" s="535">
        <v>171.3</v>
      </c>
      <c r="BC243" s="535">
        <v>171.3</v>
      </c>
      <c r="BD243" s="535">
        <v>171</v>
      </c>
      <c r="BE243" s="535">
        <v>171.7</v>
      </c>
      <c r="BF243" s="535">
        <v>173.2</v>
      </c>
      <c r="BG243" s="535">
        <v>173.1</v>
      </c>
      <c r="BH243" s="535">
        <v>173.1</v>
      </c>
      <c r="BI243" s="535">
        <v>173.7</v>
      </c>
      <c r="BJ243" s="535">
        <v>175.5</v>
      </c>
      <c r="BK243" s="535">
        <v>177.1</v>
      </c>
    </row>
    <row r="244" spans="1:63">
      <c r="A244" s="531" t="s">
        <v>1064</v>
      </c>
      <c r="B244" s="531" t="s">
        <v>2538</v>
      </c>
      <c r="C244" s="532">
        <v>5.6779999999999997E-2</v>
      </c>
      <c r="D244" s="535">
        <v>107.9</v>
      </c>
      <c r="E244" s="535">
        <v>110.6</v>
      </c>
      <c r="F244" s="535">
        <v>110.4</v>
      </c>
      <c r="G244" s="535">
        <v>107.1</v>
      </c>
      <c r="H244" s="535">
        <v>94.1</v>
      </c>
      <c r="I244" s="535">
        <v>94.1</v>
      </c>
      <c r="J244" s="535">
        <v>81.3</v>
      </c>
      <c r="K244" s="535">
        <v>80.5</v>
      </c>
      <c r="L244" s="535">
        <v>80.900000000000006</v>
      </c>
      <c r="M244" s="535">
        <v>85.7</v>
      </c>
      <c r="N244" s="535">
        <v>98.9</v>
      </c>
      <c r="O244" s="535">
        <v>99.4</v>
      </c>
      <c r="P244" s="535">
        <v>98.7</v>
      </c>
      <c r="Q244" s="535">
        <v>96</v>
      </c>
      <c r="R244" s="535">
        <v>109</v>
      </c>
      <c r="S244" s="535">
        <v>113.3</v>
      </c>
      <c r="T244" s="535">
        <v>112.7</v>
      </c>
      <c r="U244" s="535">
        <v>113.4</v>
      </c>
      <c r="V244" s="535">
        <v>110.9</v>
      </c>
      <c r="W244" s="535">
        <v>108.2</v>
      </c>
      <c r="X244" s="535">
        <v>108.2</v>
      </c>
      <c r="Y244" s="535">
        <v>104.1</v>
      </c>
      <c r="Z244" s="535">
        <v>107.9</v>
      </c>
      <c r="AA244" s="535">
        <v>108.4</v>
      </c>
      <c r="AB244" s="535">
        <v>104.3</v>
      </c>
      <c r="AC244" s="535">
        <v>94.1</v>
      </c>
      <c r="AD244" s="535">
        <v>95.1</v>
      </c>
      <c r="AE244" s="535">
        <v>96.6</v>
      </c>
      <c r="AF244" s="535">
        <v>102.5</v>
      </c>
      <c r="AG244" s="535">
        <v>122.7</v>
      </c>
      <c r="AH244" s="535">
        <v>121.3</v>
      </c>
      <c r="AI244" s="535">
        <v>127.3</v>
      </c>
      <c r="AJ244" s="535">
        <v>124.5</v>
      </c>
      <c r="AK244" s="535">
        <v>124.7</v>
      </c>
      <c r="AL244" s="535">
        <v>124.9</v>
      </c>
      <c r="AM244" s="535">
        <v>125.5</v>
      </c>
      <c r="AN244" s="535">
        <v>125.5</v>
      </c>
      <c r="AO244" s="535">
        <v>134.30000000000001</v>
      </c>
      <c r="AP244" s="535">
        <v>129.9</v>
      </c>
      <c r="AQ244" s="535">
        <v>132.9</v>
      </c>
      <c r="AR244" s="535">
        <v>140</v>
      </c>
      <c r="AS244" s="535">
        <v>132.80000000000001</v>
      </c>
      <c r="AT244" s="535">
        <v>130.30000000000001</v>
      </c>
      <c r="AU244" s="535">
        <v>132.80000000000001</v>
      </c>
      <c r="AV244" s="535">
        <v>129.6</v>
      </c>
      <c r="AW244" s="535">
        <v>131.4</v>
      </c>
      <c r="AX244" s="535">
        <v>133.1</v>
      </c>
      <c r="AY244" s="535">
        <v>124.1</v>
      </c>
      <c r="AZ244" s="535">
        <v>136.5</v>
      </c>
      <c r="BA244" s="535">
        <v>150.1</v>
      </c>
      <c r="BB244" s="535">
        <v>148.4</v>
      </c>
      <c r="BC244" s="535">
        <v>148.6</v>
      </c>
      <c r="BD244" s="535">
        <v>147.4</v>
      </c>
      <c r="BE244" s="535">
        <v>144.19999999999999</v>
      </c>
      <c r="BF244" s="535">
        <v>144.19999999999999</v>
      </c>
      <c r="BG244" s="535">
        <v>143.80000000000001</v>
      </c>
      <c r="BH244" s="535">
        <v>143.80000000000001</v>
      </c>
      <c r="BI244" s="535">
        <v>144.4</v>
      </c>
      <c r="BJ244" s="535">
        <v>145.1</v>
      </c>
      <c r="BK244" s="535">
        <v>144.9</v>
      </c>
    </row>
    <row r="245" spans="1:63">
      <c r="A245" s="531" t="s">
        <v>2545</v>
      </c>
      <c r="B245" s="531" t="s">
        <v>2540</v>
      </c>
      <c r="C245" s="532">
        <v>7.2660000000000002E-2</v>
      </c>
      <c r="D245" s="535">
        <v>201.2</v>
      </c>
      <c r="E245" s="535">
        <v>201.2</v>
      </c>
      <c r="F245" s="535">
        <v>201.2</v>
      </c>
      <c r="G245" s="535">
        <v>201.2</v>
      </c>
      <c r="H245" s="535">
        <v>201.2</v>
      </c>
      <c r="I245" s="535">
        <v>201.5</v>
      </c>
      <c r="J245" s="535">
        <v>201.6</v>
      </c>
      <c r="K245" s="535">
        <v>201.6</v>
      </c>
      <c r="L245" s="535">
        <v>201.6</v>
      </c>
      <c r="M245" s="535">
        <v>201.6</v>
      </c>
      <c r="N245" s="535">
        <v>201.6</v>
      </c>
      <c r="O245" s="535">
        <v>201.6</v>
      </c>
      <c r="P245" s="535">
        <v>201.6</v>
      </c>
      <c r="Q245" s="535">
        <v>201.6</v>
      </c>
      <c r="R245" s="535">
        <v>201.6</v>
      </c>
      <c r="S245" s="535">
        <v>203.5</v>
      </c>
      <c r="T245" s="535">
        <v>204.1</v>
      </c>
      <c r="U245" s="535">
        <v>200.6</v>
      </c>
      <c r="V245" s="535">
        <v>200.6</v>
      </c>
      <c r="W245" s="535">
        <v>200.6</v>
      </c>
      <c r="X245" s="535">
        <v>200.6</v>
      </c>
      <c r="Y245" s="535">
        <v>201.9</v>
      </c>
      <c r="Z245" s="535">
        <v>205.8</v>
      </c>
      <c r="AA245" s="535">
        <v>205.8</v>
      </c>
      <c r="AB245" s="535">
        <v>205.8</v>
      </c>
      <c r="AC245" s="535">
        <v>205.8</v>
      </c>
      <c r="AD245" s="535">
        <v>205.8</v>
      </c>
      <c r="AE245" s="535">
        <v>203.2</v>
      </c>
      <c r="AF245" s="535">
        <v>203.2</v>
      </c>
      <c r="AG245" s="535">
        <v>203.2</v>
      </c>
      <c r="AH245" s="535">
        <v>205.1</v>
      </c>
      <c r="AI245" s="535">
        <v>205.1</v>
      </c>
      <c r="AJ245" s="535">
        <v>205.8</v>
      </c>
      <c r="AK245" s="535">
        <v>205.8</v>
      </c>
      <c r="AL245" s="535">
        <v>205.8</v>
      </c>
      <c r="AM245" s="535">
        <v>205.8</v>
      </c>
      <c r="AN245" s="535">
        <v>205.8</v>
      </c>
      <c r="AO245" s="535">
        <v>205.8</v>
      </c>
      <c r="AP245" s="535">
        <v>205.7</v>
      </c>
      <c r="AQ245" s="535">
        <v>215.6</v>
      </c>
      <c r="AR245" s="535">
        <v>213.8</v>
      </c>
      <c r="AS245" s="535">
        <v>210.8</v>
      </c>
      <c r="AT245" s="535">
        <v>207.2</v>
      </c>
      <c r="AU245" s="535">
        <v>205.7</v>
      </c>
      <c r="AV245" s="535">
        <v>205.7</v>
      </c>
      <c r="AW245" s="535">
        <v>205.7</v>
      </c>
      <c r="AX245" s="535">
        <v>205.7</v>
      </c>
      <c r="AY245" s="535">
        <v>205.7</v>
      </c>
      <c r="AZ245" s="535">
        <v>205.7</v>
      </c>
      <c r="BA245" s="535">
        <v>205.7</v>
      </c>
      <c r="BB245" s="535">
        <v>205.7</v>
      </c>
      <c r="BC245" s="535">
        <v>205.7</v>
      </c>
      <c r="BD245" s="535">
        <v>205.7</v>
      </c>
      <c r="BE245" s="535">
        <v>210.1</v>
      </c>
      <c r="BF245" s="535">
        <v>214.1</v>
      </c>
      <c r="BG245" s="535">
        <v>214.2</v>
      </c>
      <c r="BH245" s="535">
        <v>214.2</v>
      </c>
      <c r="BI245" s="535">
        <v>215.2</v>
      </c>
      <c r="BJ245" s="535">
        <v>219.4</v>
      </c>
      <c r="BK245" s="535">
        <v>219.4</v>
      </c>
    </row>
    <row r="246" spans="1:63">
      <c r="A246" s="531" t="s">
        <v>3608</v>
      </c>
      <c r="B246" s="531" t="s">
        <v>2542</v>
      </c>
      <c r="C246" s="532">
        <v>6.0139999999999999E-2</v>
      </c>
      <c r="D246" s="535">
        <v>119</v>
      </c>
      <c r="E246" s="535">
        <v>9999.9</v>
      </c>
      <c r="F246" s="535">
        <v>9999.9</v>
      </c>
      <c r="G246" s="535">
        <v>9999.9</v>
      </c>
      <c r="H246" s="535">
        <v>9999.9</v>
      </c>
      <c r="I246" s="535">
        <v>9999.9</v>
      </c>
      <c r="J246" s="535">
        <v>9999.9</v>
      </c>
      <c r="K246" s="535">
        <v>9999.9</v>
      </c>
      <c r="L246" s="535">
        <v>9999.9</v>
      </c>
      <c r="M246" s="535">
        <v>9999.9</v>
      </c>
      <c r="N246" s="535">
        <v>9999.9</v>
      </c>
      <c r="O246" s="535">
        <v>9999.9</v>
      </c>
      <c r="P246" s="535">
        <v>9999.9</v>
      </c>
      <c r="Q246" s="535">
        <v>9999.9</v>
      </c>
      <c r="R246" s="535">
        <v>119</v>
      </c>
      <c r="S246" s="535">
        <v>119</v>
      </c>
      <c r="T246" s="535">
        <v>119</v>
      </c>
      <c r="U246" s="535">
        <v>119</v>
      </c>
      <c r="V246" s="535">
        <v>119</v>
      </c>
      <c r="W246" s="535">
        <v>119</v>
      </c>
      <c r="X246" s="535">
        <v>119</v>
      </c>
      <c r="Y246" s="535">
        <v>119</v>
      </c>
      <c r="Z246" s="535">
        <v>119</v>
      </c>
      <c r="AA246" s="535">
        <v>124.9</v>
      </c>
      <c r="AB246" s="535">
        <v>128.9</v>
      </c>
      <c r="AC246" s="535">
        <v>128.9</v>
      </c>
      <c r="AD246" s="535">
        <v>128.9</v>
      </c>
      <c r="AE246" s="535">
        <v>128.9</v>
      </c>
      <c r="AF246" s="535">
        <v>128.9</v>
      </c>
      <c r="AG246" s="535">
        <v>128.9</v>
      </c>
      <c r="AH246" s="535">
        <v>143.80000000000001</v>
      </c>
      <c r="AI246" s="535">
        <v>143.80000000000001</v>
      </c>
      <c r="AJ246" s="535">
        <v>143.80000000000001</v>
      </c>
      <c r="AK246" s="535">
        <v>143.80000000000001</v>
      </c>
      <c r="AL246" s="535">
        <v>143.80000000000001</v>
      </c>
      <c r="AM246" s="535">
        <v>143.80000000000001</v>
      </c>
      <c r="AN246" s="535">
        <v>143.80000000000001</v>
      </c>
      <c r="AO246" s="535">
        <v>143.80000000000001</v>
      </c>
      <c r="AP246" s="535">
        <v>143.80000000000001</v>
      </c>
      <c r="AQ246" s="535">
        <v>153.1</v>
      </c>
      <c r="AR246" s="535">
        <v>156.19999999999999</v>
      </c>
      <c r="AS246" s="535">
        <v>156.19999999999999</v>
      </c>
      <c r="AT246" s="535">
        <v>156.19999999999999</v>
      </c>
      <c r="AU246" s="535">
        <v>156.19999999999999</v>
      </c>
      <c r="AV246" s="535">
        <v>156.19999999999999</v>
      </c>
      <c r="AW246" s="535">
        <v>156.19999999999999</v>
      </c>
      <c r="AX246" s="535">
        <v>156.19999999999999</v>
      </c>
      <c r="AY246" s="535">
        <v>153.69999999999999</v>
      </c>
      <c r="AZ246" s="535">
        <v>151.19999999999999</v>
      </c>
      <c r="BA246" s="535">
        <v>151.19999999999999</v>
      </c>
      <c r="BB246" s="535">
        <v>151.19999999999999</v>
      </c>
      <c r="BC246" s="535">
        <v>151.19999999999999</v>
      </c>
      <c r="BD246" s="535">
        <v>151.19999999999999</v>
      </c>
      <c r="BE246" s="535">
        <v>151.19999999999999</v>
      </c>
      <c r="BF246" s="535">
        <v>151.19999999999999</v>
      </c>
      <c r="BG246" s="535">
        <v>151.19999999999999</v>
      </c>
      <c r="BH246" s="535">
        <v>151.19999999999999</v>
      </c>
      <c r="BI246" s="535">
        <v>151.19999999999999</v>
      </c>
      <c r="BJ246" s="535">
        <v>151.19999999999999</v>
      </c>
      <c r="BK246" s="535">
        <v>156.19999999999999</v>
      </c>
    </row>
    <row r="247" spans="1:63">
      <c r="A247" s="531" t="s">
        <v>3609</v>
      </c>
      <c r="B247" s="531" t="s">
        <v>2553</v>
      </c>
      <c r="C247" s="532">
        <v>0.37551000000000001</v>
      </c>
      <c r="D247" s="535">
        <v>168.2</v>
      </c>
      <c r="E247" s="535">
        <v>170.4</v>
      </c>
      <c r="F247" s="535">
        <v>170.2</v>
      </c>
      <c r="G247" s="535">
        <v>170.8</v>
      </c>
      <c r="H247" s="535">
        <v>164.7</v>
      </c>
      <c r="I247" s="535">
        <v>159.9</v>
      </c>
      <c r="J247" s="535">
        <v>153.30000000000001</v>
      </c>
      <c r="K247" s="535">
        <v>153.30000000000001</v>
      </c>
      <c r="L247" s="535">
        <v>152.30000000000001</v>
      </c>
      <c r="M247" s="535">
        <v>153.69999999999999</v>
      </c>
      <c r="N247" s="535">
        <v>161.30000000000001</v>
      </c>
      <c r="O247" s="535">
        <v>166.6</v>
      </c>
      <c r="P247" s="535">
        <v>171.4</v>
      </c>
      <c r="Q247" s="535">
        <v>171.3</v>
      </c>
      <c r="R247" s="535">
        <v>172.2</v>
      </c>
      <c r="S247" s="535">
        <v>170.6</v>
      </c>
      <c r="T247" s="535">
        <v>170.9</v>
      </c>
      <c r="U247" s="535">
        <v>175.5</v>
      </c>
      <c r="V247" s="535">
        <v>173.2</v>
      </c>
      <c r="W247" s="535">
        <v>171.8</v>
      </c>
      <c r="X247" s="535">
        <v>173.1</v>
      </c>
      <c r="Y247" s="535">
        <v>178.8</v>
      </c>
      <c r="Z247" s="535">
        <v>188.6</v>
      </c>
      <c r="AA247" s="535">
        <v>194.4</v>
      </c>
      <c r="AB247" s="535">
        <v>192.2</v>
      </c>
      <c r="AC247" s="535">
        <v>194.1</v>
      </c>
      <c r="AD247" s="535">
        <v>186.7</v>
      </c>
      <c r="AE247" s="535">
        <v>186</v>
      </c>
      <c r="AF247" s="535">
        <v>179.6</v>
      </c>
      <c r="AG247" s="535">
        <v>179</v>
      </c>
      <c r="AH247" s="535">
        <v>173.4</v>
      </c>
      <c r="AI247" s="535">
        <v>168.8</v>
      </c>
      <c r="AJ247" s="535">
        <v>162.30000000000001</v>
      </c>
      <c r="AK247" s="535">
        <v>159.80000000000001</v>
      </c>
      <c r="AL247" s="535">
        <v>157.6</v>
      </c>
      <c r="AM247" s="535">
        <v>159.5</v>
      </c>
      <c r="AN247" s="535">
        <v>168.1</v>
      </c>
      <c r="AO247" s="535">
        <v>172.1</v>
      </c>
      <c r="AP247" s="535">
        <v>165.4</v>
      </c>
      <c r="AQ247" s="535">
        <v>159.69999999999999</v>
      </c>
      <c r="AR247" s="535">
        <v>155.5</v>
      </c>
      <c r="AS247" s="535">
        <v>151.30000000000001</v>
      </c>
      <c r="AT247" s="535">
        <v>151.6</v>
      </c>
      <c r="AU247" s="535">
        <v>153.6</v>
      </c>
      <c r="AV247" s="535">
        <v>153.6</v>
      </c>
      <c r="AW247" s="535">
        <v>153.6</v>
      </c>
      <c r="AX247" s="535">
        <v>153.6</v>
      </c>
      <c r="AY247" s="535">
        <v>165.4</v>
      </c>
      <c r="AZ247" s="535">
        <v>172.1</v>
      </c>
      <c r="BA247" s="535">
        <v>172</v>
      </c>
      <c r="BB247" s="535">
        <v>173.3</v>
      </c>
      <c r="BC247" s="535">
        <v>171.5</v>
      </c>
      <c r="BD247" s="535">
        <v>164.6</v>
      </c>
      <c r="BE247" s="535">
        <v>164.3</v>
      </c>
      <c r="BF247" s="535">
        <v>165.6</v>
      </c>
      <c r="BG247" s="535">
        <v>171.9</v>
      </c>
      <c r="BH247" s="535">
        <v>178.9</v>
      </c>
      <c r="BI247" s="535">
        <v>181.5</v>
      </c>
      <c r="BJ247" s="535">
        <v>190.5</v>
      </c>
      <c r="BK247" s="535">
        <v>193.7</v>
      </c>
    </row>
    <row r="248" spans="1:63">
      <c r="A248" s="531" t="s">
        <v>3610</v>
      </c>
      <c r="B248" s="531" t="s">
        <v>2555</v>
      </c>
      <c r="C248" s="532">
        <v>0.21187</v>
      </c>
      <c r="D248" s="535">
        <v>164.5</v>
      </c>
      <c r="E248" s="535">
        <v>165.1</v>
      </c>
      <c r="F248" s="535">
        <v>167.2</v>
      </c>
      <c r="G248" s="535">
        <v>170.2</v>
      </c>
      <c r="H248" s="535">
        <v>168.4</v>
      </c>
      <c r="I248" s="535">
        <v>166</v>
      </c>
      <c r="J248" s="535">
        <v>156.9</v>
      </c>
      <c r="K248" s="535">
        <v>153.6</v>
      </c>
      <c r="L248" s="535">
        <v>152.19999999999999</v>
      </c>
      <c r="M248" s="535">
        <v>153.19999999999999</v>
      </c>
      <c r="N248" s="535">
        <v>161.6</v>
      </c>
      <c r="O248" s="535">
        <v>163.6</v>
      </c>
      <c r="P248" s="535">
        <v>166.4</v>
      </c>
      <c r="Q248" s="535">
        <v>166.2</v>
      </c>
      <c r="R248" s="535">
        <v>168.8</v>
      </c>
      <c r="S248" s="535">
        <v>168.1</v>
      </c>
      <c r="T248" s="535">
        <v>170.8</v>
      </c>
      <c r="U248" s="535">
        <v>177.7</v>
      </c>
      <c r="V248" s="535">
        <v>173.7</v>
      </c>
      <c r="W248" s="535">
        <v>168.4</v>
      </c>
      <c r="X248" s="535">
        <v>168.6</v>
      </c>
      <c r="Y248" s="535">
        <v>175.9</v>
      </c>
      <c r="Z248" s="535">
        <v>187.8</v>
      </c>
      <c r="AA248" s="535">
        <v>196.6</v>
      </c>
      <c r="AB248" s="535">
        <v>192.8</v>
      </c>
      <c r="AC248" s="535">
        <v>193.8</v>
      </c>
      <c r="AD248" s="535">
        <v>189.6</v>
      </c>
      <c r="AE248" s="535">
        <v>189.4</v>
      </c>
      <c r="AF248" s="535">
        <v>184.2</v>
      </c>
      <c r="AG248" s="535">
        <v>185.2</v>
      </c>
      <c r="AH248" s="535">
        <v>179.6</v>
      </c>
      <c r="AI248" s="535">
        <v>173</v>
      </c>
      <c r="AJ248" s="535">
        <v>166.9</v>
      </c>
      <c r="AK248" s="535">
        <v>166.5</v>
      </c>
      <c r="AL248" s="535">
        <v>164.4</v>
      </c>
      <c r="AM248" s="535">
        <v>164.6</v>
      </c>
      <c r="AN248" s="535">
        <v>167.4</v>
      </c>
      <c r="AO248" s="535">
        <v>169.1</v>
      </c>
      <c r="AP248" s="535">
        <v>164</v>
      </c>
      <c r="AQ248" s="535">
        <v>161.4</v>
      </c>
      <c r="AR248" s="535">
        <v>160.1</v>
      </c>
      <c r="AS248" s="535">
        <v>158.4</v>
      </c>
      <c r="AT248" s="535">
        <v>157.19999999999999</v>
      </c>
      <c r="AU248" s="535">
        <v>156.80000000000001</v>
      </c>
      <c r="AV248" s="535">
        <v>156.80000000000001</v>
      </c>
      <c r="AW248" s="535">
        <v>156.80000000000001</v>
      </c>
      <c r="AX248" s="535">
        <v>156.80000000000001</v>
      </c>
      <c r="AY248" s="535">
        <v>166.7</v>
      </c>
      <c r="AZ248" s="535">
        <v>172</v>
      </c>
      <c r="BA248" s="535">
        <v>172.9</v>
      </c>
      <c r="BB248" s="535">
        <v>175.2</v>
      </c>
      <c r="BC248" s="535">
        <v>173.3</v>
      </c>
      <c r="BD248" s="535">
        <v>168.9</v>
      </c>
      <c r="BE248" s="535">
        <v>172.1</v>
      </c>
      <c r="BF248" s="535">
        <v>172.1</v>
      </c>
      <c r="BG248" s="535">
        <v>176.9</v>
      </c>
      <c r="BH248" s="535">
        <v>183.6</v>
      </c>
      <c r="BI248" s="535">
        <v>186.9</v>
      </c>
      <c r="BJ248" s="535">
        <v>197.5</v>
      </c>
      <c r="BK248" s="535">
        <v>199.8</v>
      </c>
    </row>
    <row r="249" spans="1:63">
      <c r="A249" s="531" t="s">
        <v>3611</v>
      </c>
      <c r="B249" s="531" t="s">
        <v>2557</v>
      </c>
      <c r="C249" s="532">
        <v>0.16364000000000001</v>
      </c>
      <c r="D249" s="535">
        <v>173.1</v>
      </c>
      <c r="E249" s="535">
        <v>177.2</v>
      </c>
      <c r="F249" s="535">
        <v>174</v>
      </c>
      <c r="G249" s="535">
        <v>171.7</v>
      </c>
      <c r="H249" s="535">
        <v>159.9</v>
      </c>
      <c r="I249" s="535">
        <v>152.19999999999999</v>
      </c>
      <c r="J249" s="535">
        <v>148.6</v>
      </c>
      <c r="K249" s="535">
        <v>153</v>
      </c>
      <c r="L249" s="535">
        <v>152.4</v>
      </c>
      <c r="M249" s="535">
        <v>154.4</v>
      </c>
      <c r="N249" s="535">
        <v>160.80000000000001</v>
      </c>
      <c r="O249" s="535">
        <v>170.5</v>
      </c>
      <c r="P249" s="535">
        <v>177.8</v>
      </c>
      <c r="Q249" s="535">
        <v>178.1</v>
      </c>
      <c r="R249" s="535">
        <v>176.7</v>
      </c>
      <c r="S249" s="535">
        <v>173.9</v>
      </c>
      <c r="T249" s="535">
        <v>171.1</v>
      </c>
      <c r="U249" s="535">
        <v>172.5</v>
      </c>
      <c r="V249" s="535">
        <v>172.4</v>
      </c>
      <c r="W249" s="535">
        <v>176.4</v>
      </c>
      <c r="X249" s="535">
        <v>179</v>
      </c>
      <c r="Y249" s="535">
        <v>182.5</v>
      </c>
      <c r="Z249" s="535">
        <v>189.7</v>
      </c>
      <c r="AA249" s="535">
        <v>191.5</v>
      </c>
      <c r="AB249" s="535">
        <v>191.3</v>
      </c>
      <c r="AC249" s="535">
        <v>194.7</v>
      </c>
      <c r="AD249" s="535">
        <v>183.1</v>
      </c>
      <c r="AE249" s="535">
        <v>181.6</v>
      </c>
      <c r="AF249" s="535">
        <v>173.7</v>
      </c>
      <c r="AG249" s="535">
        <v>171</v>
      </c>
      <c r="AH249" s="535">
        <v>165.5</v>
      </c>
      <c r="AI249" s="535">
        <v>163.4</v>
      </c>
      <c r="AJ249" s="535">
        <v>156.30000000000001</v>
      </c>
      <c r="AK249" s="535">
        <v>151.1</v>
      </c>
      <c r="AL249" s="535">
        <v>148.80000000000001</v>
      </c>
      <c r="AM249" s="535">
        <v>152.9</v>
      </c>
      <c r="AN249" s="535">
        <v>169.1</v>
      </c>
      <c r="AO249" s="535">
        <v>175.8</v>
      </c>
      <c r="AP249" s="535">
        <v>167.3</v>
      </c>
      <c r="AQ249" s="535">
        <v>157.5</v>
      </c>
      <c r="AR249" s="535">
        <v>149.6</v>
      </c>
      <c r="AS249" s="535">
        <v>142</v>
      </c>
      <c r="AT249" s="535">
        <v>144.5</v>
      </c>
      <c r="AU249" s="535">
        <v>149.4</v>
      </c>
      <c r="AV249" s="535">
        <v>149.4</v>
      </c>
      <c r="AW249" s="535">
        <v>149.4</v>
      </c>
      <c r="AX249" s="535">
        <v>149.4</v>
      </c>
      <c r="AY249" s="535">
        <v>163.9</v>
      </c>
      <c r="AZ249" s="535">
        <v>172.3</v>
      </c>
      <c r="BA249" s="535">
        <v>170.8</v>
      </c>
      <c r="BB249" s="535">
        <v>170.9</v>
      </c>
      <c r="BC249" s="535">
        <v>169.2</v>
      </c>
      <c r="BD249" s="535">
        <v>159</v>
      </c>
      <c r="BE249" s="535">
        <v>154.1</v>
      </c>
      <c r="BF249" s="535">
        <v>157.19999999999999</v>
      </c>
      <c r="BG249" s="535">
        <v>165.3</v>
      </c>
      <c r="BH249" s="535">
        <v>172.8</v>
      </c>
      <c r="BI249" s="535">
        <v>174.6</v>
      </c>
      <c r="BJ249" s="535">
        <v>181.5</v>
      </c>
      <c r="BK249" s="535">
        <v>185.6</v>
      </c>
    </row>
    <row r="250" spans="1:63">
      <c r="A250" s="531" t="s">
        <v>3612</v>
      </c>
      <c r="B250" s="531" t="s">
        <v>2565</v>
      </c>
      <c r="C250" s="532">
        <v>0.30041000000000001</v>
      </c>
      <c r="D250" s="535">
        <v>138.1</v>
      </c>
      <c r="E250" s="535">
        <v>138</v>
      </c>
      <c r="F250" s="535">
        <v>138.19999999999999</v>
      </c>
      <c r="G250" s="535">
        <v>138.30000000000001</v>
      </c>
      <c r="H250" s="535">
        <v>138.4</v>
      </c>
      <c r="I250" s="535">
        <v>137.6</v>
      </c>
      <c r="J250" s="535">
        <v>137.19999999999999</v>
      </c>
      <c r="K250" s="535">
        <v>138.80000000000001</v>
      </c>
      <c r="L250" s="535">
        <v>139.19999999999999</v>
      </c>
      <c r="M250" s="535">
        <v>139.19999999999999</v>
      </c>
      <c r="N250" s="535">
        <v>139.19999999999999</v>
      </c>
      <c r="O250" s="535">
        <v>139.19999999999999</v>
      </c>
      <c r="P250" s="535">
        <v>138.69999999999999</v>
      </c>
      <c r="Q250" s="535">
        <v>137.6</v>
      </c>
      <c r="R250" s="535">
        <v>137.80000000000001</v>
      </c>
      <c r="S250" s="535">
        <v>137.6</v>
      </c>
      <c r="T250" s="535">
        <v>137.80000000000001</v>
      </c>
      <c r="U250" s="535">
        <v>137.69999999999999</v>
      </c>
      <c r="V250" s="535">
        <v>137.30000000000001</v>
      </c>
      <c r="W250" s="535">
        <v>134</v>
      </c>
      <c r="X250" s="535">
        <v>133.69999999999999</v>
      </c>
      <c r="Y250" s="535">
        <v>133.9</v>
      </c>
      <c r="Z250" s="535">
        <v>131.69999999999999</v>
      </c>
      <c r="AA250" s="535">
        <v>128.4</v>
      </c>
      <c r="AB250" s="535">
        <v>131.6</v>
      </c>
      <c r="AC250" s="535">
        <v>130.4</v>
      </c>
      <c r="AD250" s="535">
        <v>129.19999999999999</v>
      </c>
      <c r="AE250" s="535">
        <v>126.9</v>
      </c>
      <c r="AF250" s="535">
        <v>126.7</v>
      </c>
      <c r="AG250" s="535">
        <v>126.2</v>
      </c>
      <c r="AH250" s="535">
        <v>136.4</v>
      </c>
      <c r="AI250" s="535">
        <v>149.9</v>
      </c>
      <c r="AJ250" s="535">
        <v>165.7</v>
      </c>
      <c r="AK250" s="535">
        <v>177.3</v>
      </c>
      <c r="AL250" s="535">
        <v>177.5</v>
      </c>
      <c r="AM250" s="535">
        <v>178.1</v>
      </c>
      <c r="AN250" s="535">
        <v>178.9</v>
      </c>
      <c r="AO250" s="535">
        <v>175.7</v>
      </c>
      <c r="AP250" s="535">
        <v>176.2</v>
      </c>
      <c r="AQ250" s="535">
        <v>176</v>
      </c>
      <c r="AR250" s="535">
        <v>174.9</v>
      </c>
      <c r="AS250" s="535">
        <v>175.4</v>
      </c>
      <c r="AT250" s="535">
        <v>171</v>
      </c>
      <c r="AU250" s="535">
        <v>173.1</v>
      </c>
      <c r="AV250" s="535">
        <v>174.2</v>
      </c>
      <c r="AW250" s="535">
        <v>174.4</v>
      </c>
      <c r="AX250" s="535">
        <v>173.7</v>
      </c>
      <c r="AY250" s="535">
        <v>178.7</v>
      </c>
      <c r="AZ250" s="535">
        <v>182.9</v>
      </c>
      <c r="BA250" s="535">
        <v>183.7</v>
      </c>
      <c r="BB250" s="535">
        <v>183.7</v>
      </c>
      <c r="BC250" s="535">
        <v>184.4</v>
      </c>
      <c r="BD250" s="535">
        <v>184.8</v>
      </c>
      <c r="BE250" s="535">
        <v>188.1</v>
      </c>
      <c r="BF250" s="535">
        <v>191.1</v>
      </c>
      <c r="BG250" s="535">
        <v>191.1</v>
      </c>
      <c r="BH250" s="535">
        <v>187.6</v>
      </c>
      <c r="BI250" s="535">
        <v>184.2</v>
      </c>
      <c r="BJ250" s="535">
        <v>189</v>
      </c>
      <c r="BK250" s="535">
        <v>188.4</v>
      </c>
    </row>
    <row r="251" spans="1:63">
      <c r="A251" s="531" t="s">
        <v>3613</v>
      </c>
      <c r="B251" s="531" t="s">
        <v>2567</v>
      </c>
      <c r="C251" s="532">
        <v>0.12273000000000001</v>
      </c>
      <c r="D251" s="535">
        <v>157.9</v>
      </c>
      <c r="E251" s="535">
        <v>157.9</v>
      </c>
      <c r="F251" s="535">
        <v>157.9</v>
      </c>
      <c r="G251" s="535">
        <v>157.9</v>
      </c>
      <c r="H251" s="535">
        <v>157.9</v>
      </c>
      <c r="I251" s="535">
        <v>157.9</v>
      </c>
      <c r="J251" s="535">
        <v>157.9</v>
      </c>
      <c r="K251" s="535">
        <v>161.80000000000001</v>
      </c>
      <c r="L251" s="535">
        <v>161.80000000000001</v>
      </c>
      <c r="M251" s="535">
        <v>161.80000000000001</v>
      </c>
      <c r="N251" s="535">
        <v>161.80000000000001</v>
      </c>
      <c r="O251" s="535">
        <v>161.80000000000001</v>
      </c>
      <c r="P251" s="535">
        <v>161.80000000000001</v>
      </c>
      <c r="Q251" s="535">
        <v>161.80000000000001</v>
      </c>
      <c r="R251" s="535">
        <v>161.80000000000001</v>
      </c>
      <c r="S251" s="535">
        <v>161.80000000000001</v>
      </c>
      <c r="T251" s="535">
        <v>162.80000000000001</v>
      </c>
      <c r="U251" s="535">
        <v>162.80000000000001</v>
      </c>
      <c r="V251" s="535">
        <v>162.80000000000001</v>
      </c>
      <c r="W251" s="535">
        <v>162.80000000000001</v>
      </c>
      <c r="X251" s="535">
        <v>162.80000000000001</v>
      </c>
      <c r="Y251" s="535">
        <v>162.80000000000001</v>
      </c>
      <c r="Z251" s="535">
        <v>161.5</v>
      </c>
      <c r="AA251" s="535">
        <v>160.1</v>
      </c>
      <c r="AB251" s="535">
        <v>160.1</v>
      </c>
      <c r="AC251" s="535">
        <v>160.1</v>
      </c>
      <c r="AD251" s="535">
        <v>160.1</v>
      </c>
      <c r="AE251" s="535">
        <v>160.1</v>
      </c>
      <c r="AF251" s="535">
        <v>160.1</v>
      </c>
      <c r="AG251" s="535">
        <v>158.19999999999999</v>
      </c>
      <c r="AH251" s="535">
        <v>158.19999999999999</v>
      </c>
      <c r="AI251" s="535">
        <v>184.5</v>
      </c>
      <c r="AJ251" s="535">
        <v>221.4</v>
      </c>
      <c r="AK251" s="535">
        <v>248.4</v>
      </c>
      <c r="AL251" s="535">
        <v>249</v>
      </c>
      <c r="AM251" s="535">
        <v>249</v>
      </c>
      <c r="AN251" s="535">
        <v>249</v>
      </c>
      <c r="AO251" s="535">
        <v>249</v>
      </c>
      <c r="AP251" s="535">
        <v>249</v>
      </c>
      <c r="AQ251" s="535">
        <v>249</v>
      </c>
      <c r="AR251" s="535">
        <v>249</v>
      </c>
      <c r="AS251" s="535">
        <v>249</v>
      </c>
      <c r="AT251" s="535">
        <v>249</v>
      </c>
      <c r="AU251" s="535">
        <v>254.2</v>
      </c>
      <c r="AV251" s="535">
        <v>257.60000000000002</v>
      </c>
      <c r="AW251" s="535">
        <v>257.60000000000002</v>
      </c>
      <c r="AX251" s="535">
        <v>257.60000000000002</v>
      </c>
      <c r="AY251" s="535">
        <v>270.60000000000002</v>
      </c>
      <c r="AZ251" s="535">
        <v>270.60000000000002</v>
      </c>
      <c r="BA251" s="535">
        <v>270.60000000000002</v>
      </c>
      <c r="BB251" s="535">
        <v>270.60000000000002</v>
      </c>
      <c r="BC251" s="535">
        <v>270.60000000000002</v>
      </c>
      <c r="BD251" s="535">
        <v>270.60000000000002</v>
      </c>
      <c r="BE251" s="535">
        <v>270.60000000000002</v>
      </c>
      <c r="BF251" s="535">
        <v>270.60000000000002</v>
      </c>
      <c r="BG251" s="535">
        <v>270.60000000000002</v>
      </c>
      <c r="BH251" s="535">
        <v>262.2</v>
      </c>
      <c r="BI251" s="535">
        <v>253.8</v>
      </c>
      <c r="BJ251" s="535">
        <v>253.8</v>
      </c>
      <c r="BK251" s="535">
        <v>253.8</v>
      </c>
    </row>
    <row r="252" spans="1:63">
      <c r="A252" s="531" t="s">
        <v>3614</v>
      </c>
      <c r="B252" s="531" t="s">
        <v>2569</v>
      </c>
      <c r="C252" s="532">
        <v>0.13677</v>
      </c>
      <c r="D252" s="535">
        <v>120.3</v>
      </c>
      <c r="E252" s="535">
        <v>120.3</v>
      </c>
      <c r="F252" s="535">
        <v>120.3</v>
      </c>
      <c r="G252" s="535">
        <v>120.3</v>
      </c>
      <c r="H252" s="535">
        <v>120.3</v>
      </c>
      <c r="I252" s="535">
        <v>120.3</v>
      </c>
      <c r="J252" s="535">
        <v>120.3</v>
      </c>
      <c r="K252" s="535">
        <v>120.3</v>
      </c>
      <c r="L252" s="535">
        <v>120.3</v>
      </c>
      <c r="M252" s="535">
        <v>120.3</v>
      </c>
      <c r="N252" s="535">
        <v>120.3</v>
      </c>
      <c r="O252" s="535">
        <v>120.3</v>
      </c>
      <c r="P252" s="535">
        <v>120.3</v>
      </c>
      <c r="Q252" s="535">
        <v>120.3</v>
      </c>
      <c r="R252" s="535">
        <v>120.3</v>
      </c>
      <c r="S252" s="535">
        <v>120.3</v>
      </c>
      <c r="T252" s="535">
        <v>120.3</v>
      </c>
      <c r="U252" s="535">
        <v>120.3</v>
      </c>
      <c r="V252" s="535">
        <v>120.3</v>
      </c>
      <c r="W252" s="535">
        <v>120.3</v>
      </c>
      <c r="X252" s="535">
        <v>120.3</v>
      </c>
      <c r="Y252" s="535">
        <v>120.3</v>
      </c>
      <c r="Z252" s="535">
        <v>118.3</v>
      </c>
      <c r="AA252" s="535">
        <v>112.3</v>
      </c>
      <c r="AB252" s="535">
        <v>116.3</v>
      </c>
      <c r="AC252" s="535">
        <v>112.3</v>
      </c>
      <c r="AD252" s="535">
        <v>109.7</v>
      </c>
      <c r="AE252" s="535">
        <v>105.9</v>
      </c>
      <c r="AF252" s="535">
        <v>105.9</v>
      </c>
      <c r="AG252" s="535">
        <v>105.9</v>
      </c>
      <c r="AH252" s="535">
        <v>127.7</v>
      </c>
      <c r="AI252" s="535">
        <v>135.30000000000001</v>
      </c>
      <c r="AJ252" s="535">
        <v>135.30000000000001</v>
      </c>
      <c r="AK252" s="535">
        <v>135.30000000000001</v>
      </c>
      <c r="AL252" s="535">
        <v>135.30000000000001</v>
      </c>
      <c r="AM252" s="535">
        <v>135.30000000000001</v>
      </c>
      <c r="AN252" s="535">
        <v>133.4</v>
      </c>
      <c r="AO252" s="535">
        <v>128.6</v>
      </c>
      <c r="AP252" s="535">
        <v>128.6</v>
      </c>
      <c r="AQ252" s="535">
        <v>128.6</v>
      </c>
      <c r="AR252" s="535">
        <v>128.6</v>
      </c>
      <c r="AS252" s="535">
        <v>128.6</v>
      </c>
      <c r="AT252" s="535">
        <v>119</v>
      </c>
      <c r="AU252" s="535">
        <v>119</v>
      </c>
      <c r="AV252" s="535">
        <v>119</v>
      </c>
      <c r="AW252" s="535">
        <v>119</v>
      </c>
      <c r="AX252" s="535">
        <v>119</v>
      </c>
      <c r="AY252" s="535">
        <v>119</v>
      </c>
      <c r="AZ252" s="535">
        <v>129.69999999999999</v>
      </c>
      <c r="BA252" s="535">
        <v>132.4</v>
      </c>
      <c r="BB252" s="535">
        <v>132.4</v>
      </c>
      <c r="BC252" s="535">
        <v>132.4</v>
      </c>
      <c r="BD252" s="535">
        <v>132.4</v>
      </c>
      <c r="BE252" s="535">
        <v>139.5</v>
      </c>
      <c r="BF252" s="535">
        <v>147</v>
      </c>
      <c r="BG252" s="535">
        <v>147</v>
      </c>
      <c r="BH252" s="535">
        <v>147</v>
      </c>
      <c r="BI252" s="535">
        <v>147</v>
      </c>
      <c r="BJ252" s="535">
        <v>147</v>
      </c>
      <c r="BK252" s="535">
        <v>147</v>
      </c>
    </row>
    <row r="253" spans="1:63">
      <c r="A253" s="531" t="s">
        <v>3615</v>
      </c>
      <c r="B253" s="531" t="s">
        <v>2571</v>
      </c>
      <c r="C253" s="532">
        <v>4.0910000000000002E-2</v>
      </c>
      <c r="D253" s="535">
        <v>137.69999999999999</v>
      </c>
      <c r="E253" s="535">
        <v>137.30000000000001</v>
      </c>
      <c r="F253" s="535">
        <v>138.9</v>
      </c>
      <c r="G253" s="535">
        <v>139.80000000000001</v>
      </c>
      <c r="H253" s="535">
        <v>140.4</v>
      </c>
      <c r="I253" s="535">
        <v>134.4</v>
      </c>
      <c r="J253" s="535">
        <v>131.69999999999999</v>
      </c>
      <c r="K253" s="535">
        <v>131.30000000000001</v>
      </c>
      <c r="L253" s="535">
        <v>134.69999999999999</v>
      </c>
      <c r="M253" s="535">
        <v>134.4</v>
      </c>
      <c r="N253" s="535">
        <v>134.4</v>
      </c>
      <c r="O253" s="535">
        <v>134.5</v>
      </c>
      <c r="P253" s="535">
        <v>130.6</v>
      </c>
      <c r="Q253" s="535">
        <v>122.9</v>
      </c>
      <c r="R253" s="535">
        <v>124.2</v>
      </c>
      <c r="S253" s="535">
        <v>122.7</v>
      </c>
      <c r="T253" s="535">
        <v>121</v>
      </c>
      <c r="U253" s="535">
        <v>120.6</v>
      </c>
      <c r="V253" s="535">
        <v>118.3</v>
      </c>
      <c r="W253" s="535">
        <v>93.6</v>
      </c>
      <c r="X253" s="535">
        <v>91.3</v>
      </c>
      <c r="Y253" s="535">
        <v>93</v>
      </c>
      <c r="Z253" s="535">
        <v>87.2</v>
      </c>
      <c r="AA253" s="535">
        <v>87.2</v>
      </c>
      <c r="AB253" s="535">
        <v>97.1</v>
      </c>
      <c r="AC253" s="535">
        <v>101.8</v>
      </c>
      <c r="AD253" s="535">
        <v>102.1</v>
      </c>
      <c r="AE253" s="535">
        <v>97.7</v>
      </c>
      <c r="AF253" s="535">
        <v>95.8</v>
      </c>
      <c r="AG253" s="535">
        <v>97.8</v>
      </c>
      <c r="AH253" s="535">
        <v>100.3</v>
      </c>
      <c r="AI253" s="535">
        <v>94.4</v>
      </c>
      <c r="AJ253" s="535">
        <v>100</v>
      </c>
      <c r="AK253" s="535">
        <v>103.8</v>
      </c>
      <c r="AL253" s="535">
        <v>103.8</v>
      </c>
      <c r="AM253" s="535">
        <v>108.2</v>
      </c>
      <c r="AN253" s="535">
        <v>120.7</v>
      </c>
      <c r="AO253" s="535">
        <v>113.5</v>
      </c>
      <c r="AP253" s="535">
        <v>116.7</v>
      </c>
      <c r="AQ253" s="535">
        <v>115</v>
      </c>
      <c r="AR253" s="535">
        <v>107.2</v>
      </c>
      <c r="AS253" s="535">
        <v>111.2</v>
      </c>
      <c r="AT253" s="535">
        <v>111.2</v>
      </c>
      <c r="AU253" s="535">
        <v>110.6</v>
      </c>
      <c r="AV253" s="535">
        <v>108.3</v>
      </c>
      <c r="AW253" s="535">
        <v>109.7</v>
      </c>
      <c r="AX253" s="535">
        <v>105</v>
      </c>
      <c r="AY253" s="535">
        <v>102.7</v>
      </c>
      <c r="AZ253" s="535">
        <v>97.8</v>
      </c>
      <c r="BA253" s="535">
        <v>94.5</v>
      </c>
      <c r="BB253" s="535">
        <v>94.5</v>
      </c>
      <c r="BC253" s="535">
        <v>99.5</v>
      </c>
      <c r="BD253" s="535">
        <v>102.9</v>
      </c>
      <c r="BE253" s="535">
        <v>103</v>
      </c>
      <c r="BF253" s="535">
        <v>99.7</v>
      </c>
      <c r="BG253" s="535">
        <v>99.8</v>
      </c>
      <c r="BH253" s="535">
        <v>99.8</v>
      </c>
      <c r="BI253" s="535">
        <v>99.8</v>
      </c>
      <c r="BJ253" s="535">
        <v>135.1</v>
      </c>
      <c r="BK253" s="535">
        <v>130.9</v>
      </c>
    </row>
    <row r="254" spans="1:63">
      <c r="A254" s="531" t="s">
        <v>3616</v>
      </c>
      <c r="B254" s="531" t="s">
        <v>1055</v>
      </c>
      <c r="C254" s="532">
        <v>0.17305999999999999</v>
      </c>
      <c r="D254" s="535">
        <v>190.9</v>
      </c>
      <c r="E254" s="535">
        <v>190.9</v>
      </c>
      <c r="F254" s="535">
        <v>190.9</v>
      </c>
      <c r="G254" s="535">
        <v>190.9</v>
      </c>
      <c r="H254" s="535">
        <v>190.9</v>
      </c>
      <c r="I254" s="535">
        <v>190.8</v>
      </c>
      <c r="J254" s="535">
        <v>191.9</v>
      </c>
      <c r="K254" s="535">
        <v>192.2</v>
      </c>
      <c r="L254" s="535">
        <v>173.4</v>
      </c>
      <c r="M254" s="535">
        <v>180.4</v>
      </c>
      <c r="N254" s="535">
        <v>168.7</v>
      </c>
      <c r="O254" s="535">
        <v>169.3</v>
      </c>
      <c r="P254" s="535">
        <v>170.3</v>
      </c>
      <c r="Q254" s="535">
        <v>170.3</v>
      </c>
      <c r="R254" s="535">
        <v>170.3</v>
      </c>
      <c r="S254" s="535">
        <v>170.3</v>
      </c>
      <c r="T254" s="535">
        <v>170.3</v>
      </c>
      <c r="U254" s="535">
        <v>170.3</v>
      </c>
      <c r="V254" s="535">
        <v>170.3</v>
      </c>
      <c r="W254" s="535">
        <v>170.3</v>
      </c>
      <c r="X254" s="535">
        <v>174.9</v>
      </c>
      <c r="Y254" s="535">
        <v>176.1</v>
      </c>
      <c r="Z254" s="535">
        <v>178</v>
      </c>
      <c r="AA254" s="535">
        <v>178</v>
      </c>
      <c r="AB254" s="535">
        <v>178</v>
      </c>
      <c r="AC254" s="535">
        <v>178</v>
      </c>
      <c r="AD254" s="535">
        <v>178</v>
      </c>
      <c r="AE254" s="535">
        <v>178.6</v>
      </c>
      <c r="AF254" s="535">
        <v>179.1</v>
      </c>
      <c r="AG254" s="535">
        <v>179.1</v>
      </c>
      <c r="AH254" s="535">
        <v>179.1</v>
      </c>
      <c r="AI254" s="535">
        <v>179.1</v>
      </c>
      <c r="AJ254" s="535">
        <v>179.1</v>
      </c>
      <c r="AK254" s="535">
        <v>179.1</v>
      </c>
      <c r="AL254" s="535">
        <v>179.1</v>
      </c>
      <c r="AM254" s="535">
        <v>179.1</v>
      </c>
      <c r="AN254" s="535">
        <v>179.1</v>
      </c>
      <c r="AO254" s="535">
        <v>179.1</v>
      </c>
      <c r="AP254" s="535">
        <v>179.1</v>
      </c>
      <c r="AQ254" s="535">
        <v>179.1</v>
      </c>
      <c r="AR254" s="535">
        <v>179.1</v>
      </c>
      <c r="AS254" s="535">
        <v>179.1</v>
      </c>
      <c r="AT254" s="535">
        <v>179.1</v>
      </c>
      <c r="AU254" s="535">
        <v>179.1</v>
      </c>
      <c r="AV254" s="535">
        <v>179.1</v>
      </c>
      <c r="AW254" s="535">
        <v>179.4</v>
      </c>
      <c r="AX254" s="535">
        <v>179.7</v>
      </c>
      <c r="AY254" s="535">
        <v>179.7</v>
      </c>
      <c r="AZ254" s="535">
        <v>179.7</v>
      </c>
      <c r="BA254" s="535">
        <v>179.7</v>
      </c>
      <c r="BB254" s="535">
        <v>179.7</v>
      </c>
      <c r="BC254" s="535">
        <v>179.7</v>
      </c>
      <c r="BD254" s="535">
        <v>179.7</v>
      </c>
      <c r="BE254" s="535">
        <v>179.7</v>
      </c>
      <c r="BF254" s="535">
        <v>179.8</v>
      </c>
      <c r="BG254" s="535">
        <v>179.8</v>
      </c>
      <c r="BH254" s="535">
        <v>179.3</v>
      </c>
      <c r="BI254" s="535">
        <v>179.1</v>
      </c>
      <c r="BJ254" s="535">
        <v>178.7</v>
      </c>
      <c r="BK254" s="535">
        <v>178.7</v>
      </c>
    </row>
    <row r="255" spans="1:63">
      <c r="A255" s="531" t="s">
        <v>3617</v>
      </c>
      <c r="B255" s="531" t="s">
        <v>3618</v>
      </c>
      <c r="C255" s="532">
        <v>5.6989999999999999E-2</v>
      </c>
      <c r="D255" s="535">
        <v>252.4</v>
      </c>
      <c r="E255" s="535">
        <v>252.4</v>
      </c>
      <c r="F255" s="535">
        <v>252.4</v>
      </c>
      <c r="G255" s="535">
        <v>252.4</v>
      </c>
      <c r="H255" s="535">
        <v>252.4</v>
      </c>
      <c r="I255" s="535">
        <v>252.4</v>
      </c>
      <c r="J255" s="535">
        <v>256</v>
      </c>
      <c r="K255" s="535">
        <v>256.89999999999998</v>
      </c>
      <c r="L255" s="535">
        <v>256.89999999999998</v>
      </c>
      <c r="M255" s="535">
        <v>256.89999999999998</v>
      </c>
      <c r="N255" s="535">
        <v>256.89999999999998</v>
      </c>
      <c r="O255" s="535">
        <v>258.89999999999998</v>
      </c>
      <c r="P255" s="535">
        <v>261.8</v>
      </c>
      <c r="Q255" s="535">
        <v>261.8</v>
      </c>
      <c r="R255" s="535">
        <v>261.8</v>
      </c>
      <c r="S255" s="535">
        <v>261.8</v>
      </c>
      <c r="T255" s="535">
        <v>261.8</v>
      </c>
      <c r="U255" s="535">
        <v>261.8</v>
      </c>
      <c r="V255" s="535">
        <v>261.8</v>
      </c>
      <c r="W255" s="535">
        <v>261.8</v>
      </c>
      <c r="X255" s="535">
        <v>261.8</v>
      </c>
      <c r="Y255" s="535">
        <v>261.8</v>
      </c>
      <c r="Z255" s="535">
        <v>261.8</v>
      </c>
      <c r="AA255" s="535">
        <v>261.8</v>
      </c>
      <c r="AB255" s="535">
        <v>261.8</v>
      </c>
      <c r="AC255" s="535">
        <v>261.8</v>
      </c>
      <c r="AD255" s="535">
        <v>261.8</v>
      </c>
      <c r="AE255" s="535">
        <v>261.8</v>
      </c>
      <c r="AF255" s="535">
        <v>261.8</v>
      </c>
      <c r="AG255" s="535">
        <v>261.8</v>
      </c>
      <c r="AH255" s="535">
        <v>261.8</v>
      </c>
      <c r="AI255" s="535">
        <v>261.8</v>
      </c>
      <c r="AJ255" s="535">
        <v>261.8</v>
      </c>
      <c r="AK255" s="535">
        <v>261.8</v>
      </c>
      <c r="AL255" s="535">
        <v>261.8</v>
      </c>
      <c r="AM255" s="535">
        <v>261.8</v>
      </c>
      <c r="AN255" s="535">
        <v>261.8</v>
      </c>
      <c r="AO255" s="535">
        <v>261.8</v>
      </c>
      <c r="AP255" s="535">
        <v>261.8</v>
      </c>
      <c r="AQ255" s="535">
        <v>261.8</v>
      </c>
      <c r="AR255" s="535">
        <v>261.8</v>
      </c>
      <c r="AS255" s="535">
        <v>261.8</v>
      </c>
      <c r="AT255" s="535">
        <v>261.8</v>
      </c>
      <c r="AU255" s="535">
        <v>261.8</v>
      </c>
      <c r="AV255" s="535">
        <v>261.8</v>
      </c>
      <c r="AW255" s="535">
        <v>261.8</v>
      </c>
      <c r="AX255" s="535">
        <v>261.8</v>
      </c>
      <c r="AY255" s="535">
        <v>261.8</v>
      </c>
      <c r="AZ255" s="535">
        <v>261.8</v>
      </c>
      <c r="BA255" s="535">
        <v>261.8</v>
      </c>
      <c r="BB255" s="535">
        <v>261.8</v>
      </c>
      <c r="BC255" s="535">
        <v>261.8</v>
      </c>
      <c r="BD255" s="535">
        <v>261.8</v>
      </c>
      <c r="BE255" s="535">
        <v>261.8</v>
      </c>
      <c r="BF255" s="535">
        <v>262</v>
      </c>
      <c r="BG255" s="535">
        <v>262</v>
      </c>
      <c r="BH255" s="535">
        <v>262</v>
      </c>
      <c r="BI255" s="535">
        <v>262</v>
      </c>
      <c r="BJ255" s="535">
        <v>262</v>
      </c>
      <c r="BK255" s="535">
        <v>262</v>
      </c>
    </row>
    <row r="256" spans="1:63">
      <c r="A256" s="531" t="s">
        <v>3619</v>
      </c>
      <c r="B256" s="531" t="s">
        <v>3620</v>
      </c>
      <c r="C256" s="532">
        <v>0.11606</v>
      </c>
      <c r="D256" s="535">
        <v>160.69999999999999</v>
      </c>
      <c r="E256" s="535">
        <v>160.69999999999999</v>
      </c>
      <c r="F256" s="535">
        <v>160.69999999999999</v>
      </c>
      <c r="G256" s="535">
        <v>160.69999999999999</v>
      </c>
      <c r="H256" s="535">
        <v>160.69999999999999</v>
      </c>
      <c r="I256" s="535">
        <v>160.6</v>
      </c>
      <c r="J256" s="535">
        <v>160.5</v>
      </c>
      <c r="K256" s="535">
        <v>160.5</v>
      </c>
      <c r="L256" s="535">
        <v>132.4</v>
      </c>
      <c r="M256" s="535">
        <v>142.9</v>
      </c>
      <c r="N256" s="535">
        <v>125.4</v>
      </c>
      <c r="O256" s="535">
        <v>125.4</v>
      </c>
      <c r="P256" s="535">
        <v>125.4</v>
      </c>
      <c r="Q256" s="535">
        <v>125.4</v>
      </c>
      <c r="R256" s="535">
        <v>125.4</v>
      </c>
      <c r="S256" s="535">
        <v>125.4</v>
      </c>
      <c r="T256" s="535">
        <v>125.4</v>
      </c>
      <c r="U256" s="535">
        <v>125.4</v>
      </c>
      <c r="V256" s="535">
        <v>125.4</v>
      </c>
      <c r="W256" s="535">
        <v>125.4</v>
      </c>
      <c r="X256" s="535">
        <v>132.30000000000001</v>
      </c>
      <c r="Y256" s="535">
        <v>134</v>
      </c>
      <c r="Z256" s="535">
        <v>136.9</v>
      </c>
      <c r="AA256" s="535">
        <v>136.9</v>
      </c>
      <c r="AB256" s="535">
        <v>136.9</v>
      </c>
      <c r="AC256" s="535">
        <v>136.9</v>
      </c>
      <c r="AD256" s="535">
        <v>136.9</v>
      </c>
      <c r="AE256" s="535">
        <v>137.69999999999999</v>
      </c>
      <c r="AF256" s="535">
        <v>138.5</v>
      </c>
      <c r="AG256" s="535">
        <v>138.5</v>
      </c>
      <c r="AH256" s="535">
        <v>138.5</v>
      </c>
      <c r="AI256" s="535">
        <v>138.5</v>
      </c>
      <c r="AJ256" s="535">
        <v>138.5</v>
      </c>
      <c r="AK256" s="535">
        <v>138.5</v>
      </c>
      <c r="AL256" s="535">
        <v>138.5</v>
      </c>
      <c r="AM256" s="535">
        <v>138.5</v>
      </c>
      <c r="AN256" s="535">
        <v>138.5</v>
      </c>
      <c r="AO256" s="535">
        <v>138.5</v>
      </c>
      <c r="AP256" s="535">
        <v>138.5</v>
      </c>
      <c r="AQ256" s="535">
        <v>138.5</v>
      </c>
      <c r="AR256" s="535">
        <v>138.5</v>
      </c>
      <c r="AS256" s="535">
        <v>138.5</v>
      </c>
      <c r="AT256" s="535">
        <v>138.5</v>
      </c>
      <c r="AU256" s="535">
        <v>138.5</v>
      </c>
      <c r="AV256" s="535">
        <v>138.5</v>
      </c>
      <c r="AW256" s="535">
        <v>138.9</v>
      </c>
      <c r="AX256" s="535">
        <v>139.4</v>
      </c>
      <c r="AY256" s="535">
        <v>139.4</v>
      </c>
      <c r="AZ256" s="535">
        <v>139.4</v>
      </c>
      <c r="BA256" s="535">
        <v>139.4</v>
      </c>
      <c r="BB256" s="535">
        <v>139.4</v>
      </c>
      <c r="BC256" s="535">
        <v>139.4</v>
      </c>
      <c r="BD256" s="535">
        <v>139.4</v>
      </c>
      <c r="BE256" s="535">
        <v>139.4</v>
      </c>
      <c r="BF256" s="535">
        <v>139.4</v>
      </c>
      <c r="BG256" s="535">
        <v>139.4</v>
      </c>
      <c r="BH256" s="535">
        <v>138.69999999999999</v>
      </c>
      <c r="BI256" s="535">
        <v>138.4</v>
      </c>
      <c r="BJ256" s="535">
        <v>137.80000000000001</v>
      </c>
      <c r="BK256" s="535">
        <v>137.80000000000001</v>
      </c>
    </row>
    <row r="257" spans="1:63">
      <c r="A257" s="531" t="s">
        <v>3621</v>
      </c>
      <c r="B257" s="531" t="s">
        <v>1118</v>
      </c>
      <c r="C257" s="532">
        <v>2.0440299999999998</v>
      </c>
      <c r="D257" s="535">
        <v>151</v>
      </c>
      <c r="E257" s="535">
        <v>150.80000000000001</v>
      </c>
      <c r="F257" s="535">
        <v>152.4</v>
      </c>
      <c r="G257" s="535">
        <v>154.5</v>
      </c>
      <c r="H257" s="535">
        <v>154.6</v>
      </c>
      <c r="I257" s="535">
        <v>156.30000000000001</v>
      </c>
      <c r="J257" s="535">
        <v>161.80000000000001</v>
      </c>
      <c r="K257" s="535">
        <v>162.9</v>
      </c>
      <c r="L257" s="535">
        <v>164.2</v>
      </c>
      <c r="M257" s="535">
        <v>164.1</v>
      </c>
      <c r="N257" s="535">
        <v>166.6</v>
      </c>
      <c r="O257" s="535">
        <v>174.2</v>
      </c>
      <c r="P257" s="535">
        <v>174.4</v>
      </c>
      <c r="Q257" s="535">
        <v>174.7</v>
      </c>
      <c r="R257" s="535">
        <v>177.1</v>
      </c>
      <c r="S257" s="535">
        <v>178.4</v>
      </c>
      <c r="T257" s="535">
        <v>177.6</v>
      </c>
      <c r="U257" s="535">
        <v>174.9</v>
      </c>
      <c r="V257" s="535">
        <v>174</v>
      </c>
      <c r="W257" s="535">
        <v>171.9</v>
      </c>
      <c r="X257" s="535">
        <v>172.8</v>
      </c>
      <c r="Y257" s="535">
        <v>172.1</v>
      </c>
      <c r="Z257" s="535">
        <v>171.1</v>
      </c>
      <c r="AA257" s="535">
        <v>170.5</v>
      </c>
      <c r="AB257" s="535">
        <v>170.2</v>
      </c>
      <c r="AC257" s="535">
        <v>169.5</v>
      </c>
      <c r="AD257" s="535">
        <v>170.3</v>
      </c>
      <c r="AE257" s="535">
        <v>173.2</v>
      </c>
      <c r="AF257" s="535">
        <v>173.6</v>
      </c>
      <c r="AG257" s="535">
        <v>173.8</v>
      </c>
      <c r="AH257" s="535">
        <v>173.6</v>
      </c>
      <c r="AI257" s="535">
        <v>173</v>
      </c>
      <c r="AJ257" s="535">
        <v>173.6</v>
      </c>
      <c r="AK257" s="535">
        <v>174.6</v>
      </c>
      <c r="AL257" s="535">
        <v>174.5</v>
      </c>
      <c r="AM257" s="535">
        <v>174.5</v>
      </c>
      <c r="AN257" s="535">
        <v>174.3</v>
      </c>
      <c r="AO257" s="535">
        <v>175.4</v>
      </c>
      <c r="AP257" s="535">
        <v>174.5</v>
      </c>
      <c r="AQ257" s="535">
        <v>174.3</v>
      </c>
      <c r="AR257" s="535">
        <v>174.9</v>
      </c>
      <c r="AS257" s="535">
        <v>173.3</v>
      </c>
      <c r="AT257" s="535">
        <v>172.9</v>
      </c>
      <c r="AU257" s="535">
        <v>172.9</v>
      </c>
      <c r="AV257" s="535">
        <v>172.9</v>
      </c>
      <c r="AW257" s="535">
        <v>173.4</v>
      </c>
      <c r="AX257" s="535">
        <v>173.2</v>
      </c>
      <c r="AY257" s="535">
        <v>173.1</v>
      </c>
      <c r="AZ257" s="535">
        <v>172.9</v>
      </c>
      <c r="BA257" s="535">
        <v>172.8</v>
      </c>
      <c r="BB257" s="535">
        <v>172.7</v>
      </c>
      <c r="BC257" s="535">
        <v>173.1</v>
      </c>
      <c r="BD257" s="535">
        <v>173.7</v>
      </c>
      <c r="BE257" s="535">
        <v>173.9</v>
      </c>
      <c r="BF257" s="535">
        <v>174.5</v>
      </c>
      <c r="BG257" s="535">
        <v>173.6</v>
      </c>
      <c r="BH257" s="535">
        <v>173</v>
      </c>
      <c r="BI257" s="535">
        <v>174</v>
      </c>
      <c r="BJ257" s="535">
        <v>174.8</v>
      </c>
      <c r="BK257" s="535">
        <v>175.8</v>
      </c>
    </row>
    <row r="258" spans="1:63">
      <c r="A258" s="531" t="s">
        <v>3622</v>
      </c>
      <c r="B258" s="531" t="s">
        <v>1120</v>
      </c>
      <c r="C258" s="532">
        <v>1.22881</v>
      </c>
      <c r="D258" s="535">
        <v>139.5</v>
      </c>
      <c r="E258" s="535">
        <v>139.4</v>
      </c>
      <c r="F258" s="535">
        <v>142.1</v>
      </c>
      <c r="G258" s="535">
        <v>144.6</v>
      </c>
      <c r="H258" s="535">
        <v>144.80000000000001</v>
      </c>
      <c r="I258" s="535">
        <v>147</v>
      </c>
      <c r="J258" s="535">
        <v>155.9</v>
      </c>
      <c r="K258" s="535">
        <v>157.80000000000001</v>
      </c>
      <c r="L258" s="535">
        <v>157.9</v>
      </c>
      <c r="M258" s="535">
        <v>157.80000000000001</v>
      </c>
      <c r="N258" s="535">
        <v>158</v>
      </c>
      <c r="O258" s="535">
        <v>158.4</v>
      </c>
      <c r="P258" s="535">
        <v>159</v>
      </c>
      <c r="Q258" s="535">
        <v>159.4</v>
      </c>
      <c r="R258" s="535">
        <v>163.19999999999999</v>
      </c>
      <c r="S258" s="535">
        <v>165.3</v>
      </c>
      <c r="T258" s="535">
        <v>165.3</v>
      </c>
      <c r="U258" s="535">
        <v>165.5</v>
      </c>
      <c r="V258" s="535">
        <v>164</v>
      </c>
      <c r="W258" s="535">
        <v>160.30000000000001</v>
      </c>
      <c r="X258" s="535">
        <v>161.6</v>
      </c>
      <c r="Y258" s="535">
        <v>160.5</v>
      </c>
      <c r="Z258" s="535">
        <v>158.80000000000001</v>
      </c>
      <c r="AA258" s="535">
        <v>158.19999999999999</v>
      </c>
      <c r="AB258" s="535">
        <v>157.80000000000001</v>
      </c>
      <c r="AC258" s="535">
        <v>157.6</v>
      </c>
      <c r="AD258" s="535">
        <v>151.1</v>
      </c>
      <c r="AE258" s="535">
        <v>150.30000000000001</v>
      </c>
      <c r="AF258" s="535">
        <v>150.30000000000001</v>
      </c>
      <c r="AG258" s="535">
        <v>150.30000000000001</v>
      </c>
      <c r="AH258" s="535">
        <v>149.9</v>
      </c>
      <c r="AI258" s="535">
        <v>148.9</v>
      </c>
      <c r="AJ258" s="535">
        <v>149.69999999999999</v>
      </c>
      <c r="AK258" s="535">
        <v>151.19999999999999</v>
      </c>
      <c r="AL258" s="535">
        <v>151.1</v>
      </c>
      <c r="AM258" s="535">
        <v>151</v>
      </c>
      <c r="AN258" s="535">
        <v>151</v>
      </c>
      <c r="AO258" s="535">
        <v>151.30000000000001</v>
      </c>
      <c r="AP258" s="535">
        <v>151</v>
      </c>
      <c r="AQ258" s="535">
        <v>151.4</v>
      </c>
      <c r="AR258" s="535">
        <v>151.9</v>
      </c>
      <c r="AS258" s="535">
        <v>151.6</v>
      </c>
      <c r="AT258" s="535">
        <v>150.80000000000001</v>
      </c>
      <c r="AU258" s="535">
        <v>150.6</v>
      </c>
      <c r="AV258" s="535">
        <v>150.80000000000001</v>
      </c>
      <c r="AW258" s="535">
        <v>151.4</v>
      </c>
      <c r="AX258" s="535">
        <v>151.1</v>
      </c>
      <c r="AY258" s="535">
        <v>150.80000000000001</v>
      </c>
      <c r="AZ258" s="535">
        <v>150.6</v>
      </c>
      <c r="BA258" s="535">
        <v>150.30000000000001</v>
      </c>
      <c r="BB258" s="535">
        <v>150.19999999999999</v>
      </c>
      <c r="BC258" s="535">
        <v>150.6</v>
      </c>
      <c r="BD258" s="535">
        <v>151.69999999999999</v>
      </c>
      <c r="BE258" s="535">
        <v>152</v>
      </c>
      <c r="BF258" s="535">
        <v>152.5</v>
      </c>
      <c r="BG258" s="535">
        <v>152</v>
      </c>
      <c r="BH258" s="535">
        <v>152.30000000000001</v>
      </c>
      <c r="BI258" s="535">
        <v>152.5</v>
      </c>
      <c r="BJ258" s="535">
        <v>153</v>
      </c>
      <c r="BK258" s="535">
        <v>154.5</v>
      </c>
    </row>
    <row r="259" spans="1:63">
      <c r="A259" s="531" t="s">
        <v>3623</v>
      </c>
      <c r="B259" s="531" t="s">
        <v>1122</v>
      </c>
      <c r="C259" s="532">
        <v>0.12321</v>
      </c>
      <c r="D259" s="535">
        <v>135.5</v>
      </c>
      <c r="E259" s="535">
        <v>135.5</v>
      </c>
      <c r="F259" s="535">
        <v>135.5</v>
      </c>
      <c r="G259" s="535">
        <v>135.5</v>
      </c>
      <c r="H259" s="535">
        <v>135.5</v>
      </c>
      <c r="I259" s="535">
        <v>111.4</v>
      </c>
      <c r="J259" s="535">
        <v>121.1</v>
      </c>
      <c r="K259" s="535">
        <v>121.1</v>
      </c>
      <c r="L259" s="535">
        <v>121.1</v>
      </c>
      <c r="M259" s="535">
        <v>121.1</v>
      </c>
      <c r="N259" s="535">
        <v>121.1</v>
      </c>
      <c r="O259" s="535">
        <v>121.1</v>
      </c>
      <c r="P259" s="535">
        <v>121.1</v>
      </c>
      <c r="Q259" s="535">
        <v>121.1</v>
      </c>
      <c r="R259" s="535">
        <v>129.80000000000001</v>
      </c>
      <c r="S259" s="535">
        <v>129.80000000000001</v>
      </c>
      <c r="T259" s="535">
        <v>129.80000000000001</v>
      </c>
      <c r="U259" s="535">
        <v>129.80000000000001</v>
      </c>
      <c r="V259" s="535">
        <v>129.80000000000001</v>
      </c>
      <c r="W259" s="535">
        <v>129.80000000000001</v>
      </c>
      <c r="X259" s="535">
        <v>129.80000000000001</v>
      </c>
      <c r="Y259" s="535">
        <v>135</v>
      </c>
      <c r="Z259" s="535">
        <v>135</v>
      </c>
      <c r="AA259" s="535">
        <v>135</v>
      </c>
      <c r="AB259" s="535">
        <v>135</v>
      </c>
      <c r="AC259" s="535">
        <v>135</v>
      </c>
      <c r="AD259" s="535">
        <v>135</v>
      </c>
      <c r="AE259" s="535">
        <v>131.1</v>
      </c>
      <c r="AF259" s="535">
        <v>131.1</v>
      </c>
      <c r="AG259" s="535">
        <v>131.1</v>
      </c>
      <c r="AH259" s="535">
        <v>123.8</v>
      </c>
      <c r="AI259" s="535">
        <v>123.8</v>
      </c>
      <c r="AJ259" s="535">
        <v>123.8</v>
      </c>
      <c r="AK259" s="535">
        <v>123.8</v>
      </c>
      <c r="AL259" s="535">
        <v>123.8</v>
      </c>
      <c r="AM259" s="535">
        <v>123.8</v>
      </c>
      <c r="AN259" s="535">
        <v>123.8</v>
      </c>
      <c r="AO259" s="535">
        <v>123.8</v>
      </c>
      <c r="AP259" s="535">
        <v>120.1</v>
      </c>
      <c r="AQ259" s="535">
        <v>117.6</v>
      </c>
      <c r="AR259" s="535">
        <v>117.6</v>
      </c>
      <c r="AS259" s="535">
        <v>117.6</v>
      </c>
      <c r="AT259" s="535">
        <v>117.6</v>
      </c>
      <c r="AU259" s="535">
        <v>117.6</v>
      </c>
      <c r="AV259" s="535">
        <v>117.6</v>
      </c>
      <c r="AW259" s="535">
        <v>117.6</v>
      </c>
      <c r="AX259" s="535">
        <v>117.6</v>
      </c>
      <c r="AY259" s="535">
        <v>116</v>
      </c>
      <c r="AZ259" s="535">
        <v>116</v>
      </c>
      <c r="BA259" s="535">
        <v>116</v>
      </c>
      <c r="BB259" s="535">
        <v>116</v>
      </c>
      <c r="BC259" s="535">
        <v>116</v>
      </c>
      <c r="BD259" s="535">
        <v>116</v>
      </c>
      <c r="BE259" s="535">
        <v>116</v>
      </c>
      <c r="BF259" s="535">
        <v>116.4</v>
      </c>
      <c r="BG259" s="535">
        <v>116.4</v>
      </c>
      <c r="BH259" s="535">
        <v>116.4</v>
      </c>
      <c r="BI259" s="535">
        <v>116.4</v>
      </c>
      <c r="BJ259" s="535">
        <v>116.4</v>
      </c>
      <c r="BK259" s="535">
        <v>116.4</v>
      </c>
    </row>
    <row r="260" spans="1:63">
      <c r="A260" s="531" t="s">
        <v>3624</v>
      </c>
      <c r="B260" s="531" t="s">
        <v>1124</v>
      </c>
      <c r="C260" s="532">
        <v>0.31609999999999999</v>
      </c>
      <c r="D260" s="535">
        <v>156.1</v>
      </c>
      <c r="E260" s="535">
        <v>156.1</v>
      </c>
      <c r="F260" s="535">
        <v>161</v>
      </c>
      <c r="G260" s="535">
        <v>162.69999999999999</v>
      </c>
      <c r="H260" s="535">
        <v>162.69999999999999</v>
      </c>
      <c r="I260" s="535">
        <v>167.6</v>
      </c>
      <c r="J260" s="535">
        <v>178.3</v>
      </c>
      <c r="K260" s="535">
        <v>178.5</v>
      </c>
      <c r="L260" s="535">
        <v>179</v>
      </c>
      <c r="M260" s="535">
        <v>178.5</v>
      </c>
      <c r="N260" s="535">
        <v>178.5</v>
      </c>
      <c r="O260" s="535">
        <v>177.5</v>
      </c>
      <c r="P260" s="535">
        <v>176.8</v>
      </c>
      <c r="Q260" s="535">
        <v>177.3</v>
      </c>
      <c r="R260" s="535">
        <v>178.2</v>
      </c>
      <c r="S260" s="535">
        <v>178.2</v>
      </c>
      <c r="T260" s="535">
        <v>178.2</v>
      </c>
      <c r="U260" s="535">
        <v>178.2</v>
      </c>
      <c r="V260" s="535">
        <v>177</v>
      </c>
      <c r="W260" s="535">
        <v>169.6</v>
      </c>
      <c r="X260" s="535">
        <v>175.2</v>
      </c>
      <c r="Y260" s="535">
        <v>174.6</v>
      </c>
      <c r="Z260" s="535">
        <v>174</v>
      </c>
      <c r="AA260" s="535">
        <v>174</v>
      </c>
      <c r="AB260" s="535">
        <v>174</v>
      </c>
      <c r="AC260" s="535">
        <v>174</v>
      </c>
      <c r="AD260" s="535">
        <v>168.4</v>
      </c>
      <c r="AE260" s="535">
        <v>168.3</v>
      </c>
      <c r="AF260" s="535">
        <v>168.3</v>
      </c>
      <c r="AG260" s="535">
        <v>167.5</v>
      </c>
      <c r="AH260" s="535">
        <v>168.8</v>
      </c>
      <c r="AI260" s="535">
        <v>165.4</v>
      </c>
      <c r="AJ260" s="535">
        <v>165.4</v>
      </c>
      <c r="AK260" s="535">
        <v>165.1</v>
      </c>
      <c r="AL260" s="535">
        <v>164.8</v>
      </c>
      <c r="AM260" s="535">
        <v>164.6</v>
      </c>
      <c r="AN260" s="535">
        <v>164.6</v>
      </c>
      <c r="AO260" s="535">
        <v>165.5</v>
      </c>
      <c r="AP260" s="535">
        <v>167.9</v>
      </c>
      <c r="AQ260" s="535">
        <v>166.7</v>
      </c>
      <c r="AR260" s="535">
        <v>166.7</v>
      </c>
      <c r="AS260" s="535">
        <v>167.1</v>
      </c>
      <c r="AT260" s="535">
        <v>164.7</v>
      </c>
      <c r="AU260" s="535">
        <v>164.7</v>
      </c>
      <c r="AV260" s="535">
        <v>164.4</v>
      </c>
      <c r="AW260" s="535">
        <v>167.6</v>
      </c>
      <c r="AX260" s="535">
        <v>168.6</v>
      </c>
      <c r="AY260" s="535">
        <v>168.2</v>
      </c>
      <c r="AZ260" s="535">
        <v>167.2</v>
      </c>
      <c r="BA260" s="535">
        <v>166</v>
      </c>
      <c r="BB260" s="535">
        <v>165.3</v>
      </c>
      <c r="BC260" s="535">
        <v>167.4</v>
      </c>
      <c r="BD260" s="535">
        <v>169</v>
      </c>
      <c r="BE260" s="535">
        <v>170</v>
      </c>
      <c r="BF260" s="535">
        <v>170</v>
      </c>
      <c r="BG260" s="535">
        <v>166.3</v>
      </c>
      <c r="BH260" s="535">
        <v>166.3</v>
      </c>
      <c r="BI260" s="535">
        <v>166.3</v>
      </c>
      <c r="BJ260" s="535">
        <v>166.5</v>
      </c>
      <c r="BK260" s="535">
        <v>168.9</v>
      </c>
    </row>
    <row r="261" spans="1:63">
      <c r="A261" s="531" t="s">
        <v>3625</v>
      </c>
      <c r="B261" s="531" t="s">
        <v>1126</v>
      </c>
      <c r="C261" s="532">
        <v>7.9850000000000004E-2</v>
      </c>
      <c r="D261" s="535">
        <v>136</v>
      </c>
      <c r="E261" s="535">
        <v>132.80000000000001</v>
      </c>
      <c r="F261" s="535">
        <v>134.19999999999999</v>
      </c>
      <c r="G261" s="535">
        <v>143.30000000000001</v>
      </c>
      <c r="H261" s="535">
        <v>144.9</v>
      </c>
      <c r="I261" s="535">
        <v>148.19999999999999</v>
      </c>
      <c r="J261" s="535">
        <v>150.80000000000001</v>
      </c>
      <c r="K261" s="535">
        <v>152.1</v>
      </c>
      <c r="L261" s="535">
        <v>152.6</v>
      </c>
      <c r="M261" s="535">
        <v>152.6</v>
      </c>
      <c r="N261" s="535">
        <v>152.6</v>
      </c>
      <c r="O261" s="535">
        <v>155.19999999999999</v>
      </c>
      <c r="P261" s="535">
        <v>155.30000000000001</v>
      </c>
      <c r="Q261" s="535">
        <v>155.30000000000001</v>
      </c>
      <c r="R261" s="535">
        <v>160</v>
      </c>
      <c r="S261" s="535">
        <v>160</v>
      </c>
      <c r="T261" s="535">
        <v>159.4</v>
      </c>
      <c r="U261" s="535">
        <v>158.9</v>
      </c>
      <c r="V261" s="535">
        <v>157.69999999999999</v>
      </c>
      <c r="W261" s="535">
        <v>158.80000000000001</v>
      </c>
      <c r="X261" s="535">
        <v>157.9</v>
      </c>
      <c r="Y261" s="535">
        <v>158.6</v>
      </c>
      <c r="Z261" s="535">
        <v>157.69999999999999</v>
      </c>
      <c r="AA261" s="535">
        <v>157.4</v>
      </c>
      <c r="AB261" s="535">
        <v>156.69999999999999</v>
      </c>
      <c r="AC261" s="535">
        <v>156.69999999999999</v>
      </c>
      <c r="AD261" s="535">
        <v>156.69999999999999</v>
      </c>
      <c r="AE261" s="535">
        <v>155.9</v>
      </c>
      <c r="AF261" s="535">
        <v>155.9</v>
      </c>
      <c r="AG261" s="535">
        <v>156.19999999999999</v>
      </c>
      <c r="AH261" s="535">
        <v>160.1</v>
      </c>
      <c r="AI261" s="535">
        <v>157.19999999999999</v>
      </c>
      <c r="AJ261" s="535">
        <v>167.1</v>
      </c>
      <c r="AK261" s="535">
        <v>168.2</v>
      </c>
      <c r="AL261" s="535">
        <v>168.2</v>
      </c>
      <c r="AM261" s="535">
        <v>168.2</v>
      </c>
      <c r="AN261" s="535">
        <v>167.6</v>
      </c>
      <c r="AO261" s="535">
        <v>165.7</v>
      </c>
      <c r="AP261" s="535">
        <v>164.5</v>
      </c>
      <c r="AQ261" s="535">
        <v>178</v>
      </c>
      <c r="AR261" s="535">
        <v>178</v>
      </c>
      <c r="AS261" s="535">
        <v>171.5</v>
      </c>
      <c r="AT261" s="535">
        <v>164.1</v>
      </c>
      <c r="AU261" s="535">
        <v>161.4</v>
      </c>
      <c r="AV261" s="535">
        <v>165.5</v>
      </c>
      <c r="AW261" s="535">
        <v>166.9</v>
      </c>
      <c r="AX261" s="535">
        <v>163.5</v>
      </c>
      <c r="AY261" s="535">
        <v>161</v>
      </c>
      <c r="AZ261" s="535">
        <v>161</v>
      </c>
      <c r="BA261" s="535">
        <v>161</v>
      </c>
      <c r="BB261" s="535">
        <v>161</v>
      </c>
      <c r="BC261" s="535">
        <v>161</v>
      </c>
      <c r="BD261" s="535">
        <v>161.19999999999999</v>
      </c>
      <c r="BE261" s="535">
        <v>161.4</v>
      </c>
      <c r="BF261" s="535">
        <v>161.4</v>
      </c>
      <c r="BG261" s="535">
        <v>161.80000000000001</v>
      </c>
      <c r="BH261" s="535">
        <v>161.80000000000001</v>
      </c>
      <c r="BI261" s="535">
        <v>164.5</v>
      </c>
      <c r="BJ261" s="535">
        <v>165.2</v>
      </c>
      <c r="BK261" s="535">
        <v>166.5</v>
      </c>
    </row>
    <row r="262" spans="1:63">
      <c r="A262" s="531" t="s">
        <v>3626</v>
      </c>
      <c r="B262" s="531" t="s">
        <v>1128</v>
      </c>
      <c r="C262" s="532">
        <v>9.2410000000000006E-2</v>
      </c>
      <c r="D262" s="535">
        <v>128</v>
      </c>
      <c r="E262" s="535">
        <v>127.1</v>
      </c>
      <c r="F262" s="535">
        <v>127.1</v>
      </c>
      <c r="G262" s="535">
        <v>130.6</v>
      </c>
      <c r="H262" s="535">
        <v>131.19999999999999</v>
      </c>
      <c r="I262" s="535">
        <v>132.1</v>
      </c>
      <c r="J262" s="535">
        <v>139.9</v>
      </c>
      <c r="K262" s="535">
        <v>144.30000000000001</v>
      </c>
      <c r="L262" s="535">
        <v>144.6</v>
      </c>
      <c r="M262" s="535">
        <v>144.6</v>
      </c>
      <c r="N262" s="535">
        <v>144.6</v>
      </c>
      <c r="O262" s="535">
        <v>147.6</v>
      </c>
      <c r="P262" s="535">
        <v>149.19999999999999</v>
      </c>
      <c r="Q262" s="535">
        <v>149.19999999999999</v>
      </c>
      <c r="R262" s="535">
        <v>158</v>
      </c>
      <c r="S262" s="535">
        <v>158</v>
      </c>
      <c r="T262" s="535">
        <v>158</v>
      </c>
      <c r="U262" s="535">
        <v>158</v>
      </c>
      <c r="V262" s="535">
        <v>158</v>
      </c>
      <c r="W262" s="535">
        <v>158</v>
      </c>
      <c r="X262" s="535">
        <v>154.19999999999999</v>
      </c>
      <c r="Y262" s="535">
        <v>148.9</v>
      </c>
      <c r="Z262" s="535">
        <v>149.1</v>
      </c>
      <c r="AA262" s="535">
        <v>147.9</v>
      </c>
      <c r="AB262" s="535">
        <v>146.9</v>
      </c>
      <c r="AC262" s="535">
        <v>146.4</v>
      </c>
      <c r="AD262" s="535">
        <v>141.4</v>
      </c>
      <c r="AE262" s="535">
        <v>141.4</v>
      </c>
      <c r="AF262" s="535">
        <v>141.6</v>
      </c>
      <c r="AG262" s="535">
        <v>141.69999999999999</v>
      </c>
      <c r="AH262" s="535">
        <v>145.1</v>
      </c>
      <c r="AI262" s="535">
        <v>153.69999999999999</v>
      </c>
      <c r="AJ262" s="535">
        <v>153.69999999999999</v>
      </c>
      <c r="AK262" s="535">
        <v>153.69999999999999</v>
      </c>
      <c r="AL262" s="535">
        <v>153.69999999999999</v>
      </c>
      <c r="AM262" s="535">
        <v>153.69999999999999</v>
      </c>
      <c r="AN262" s="535">
        <v>153.69999999999999</v>
      </c>
      <c r="AO262" s="535">
        <v>153.69999999999999</v>
      </c>
      <c r="AP262" s="535">
        <v>151.5</v>
      </c>
      <c r="AQ262" s="535">
        <v>152.19999999999999</v>
      </c>
      <c r="AR262" s="535">
        <v>152.19999999999999</v>
      </c>
      <c r="AS262" s="535">
        <v>152.9</v>
      </c>
      <c r="AT262" s="535">
        <v>149.5</v>
      </c>
      <c r="AU262" s="535">
        <v>149.5</v>
      </c>
      <c r="AV262" s="535">
        <v>149.5</v>
      </c>
      <c r="AW262" s="535">
        <v>150.69999999999999</v>
      </c>
      <c r="AX262" s="535">
        <v>151.1</v>
      </c>
      <c r="AY262" s="535">
        <v>151.1</v>
      </c>
      <c r="AZ262" s="535">
        <v>151.1</v>
      </c>
      <c r="BA262" s="535">
        <v>151.1</v>
      </c>
      <c r="BB262" s="535">
        <v>151.1</v>
      </c>
      <c r="BC262" s="535">
        <v>151.1</v>
      </c>
      <c r="BD262" s="535">
        <v>151.1</v>
      </c>
      <c r="BE262" s="535">
        <v>151.1</v>
      </c>
      <c r="BF262" s="535">
        <v>151</v>
      </c>
      <c r="BG262" s="535">
        <v>151</v>
      </c>
      <c r="BH262" s="535">
        <v>151.80000000000001</v>
      </c>
      <c r="BI262" s="535">
        <v>151.80000000000001</v>
      </c>
      <c r="BJ262" s="535">
        <v>152.19999999999999</v>
      </c>
      <c r="BK262" s="535">
        <v>154.1</v>
      </c>
    </row>
    <row r="263" spans="1:63">
      <c r="A263" s="531" t="s">
        <v>3627</v>
      </c>
      <c r="B263" s="531" t="s">
        <v>2603</v>
      </c>
      <c r="C263" s="532">
        <v>4.0669999999999998E-2</v>
      </c>
      <c r="D263" s="535">
        <v>138</v>
      </c>
      <c r="E263" s="535">
        <v>138.5</v>
      </c>
      <c r="F263" s="535">
        <v>139.1</v>
      </c>
      <c r="G263" s="535">
        <v>139.1</v>
      </c>
      <c r="H263" s="535">
        <v>139.1</v>
      </c>
      <c r="I263" s="535">
        <v>147.69999999999999</v>
      </c>
      <c r="J263" s="535">
        <v>150.6</v>
      </c>
      <c r="K263" s="535">
        <v>150.4</v>
      </c>
      <c r="L263" s="535">
        <v>150.30000000000001</v>
      </c>
      <c r="M263" s="535">
        <v>150.30000000000001</v>
      </c>
      <c r="N263" s="535">
        <v>150.69999999999999</v>
      </c>
      <c r="O263" s="535">
        <v>151.1</v>
      </c>
      <c r="P263" s="535">
        <v>152.69999999999999</v>
      </c>
      <c r="Q263" s="535">
        <v>154.69999999999999</v>
      </c>
      <c r="R263" s="535">
        <v>154.69999999999999</v>
      </c>
      <c r="S263" s="535">
        <v>155</v>
      </c>
      <c r="T263" s="535">
        <v>153.80000000000001</v>
      </c>
      <c r="U263" s="535">
        <v>154.6</v>
      </c>
      <c r="V263" s="535">
        <v>153.80000000000001</v>
      </c>
      <c r="W263" s="535">
        <v>153.80000000000001</v>
      </c>
      <c r="X263" s="535">
        <v>153.80000000000001</v>
      </c>
      <c r="Y263" s="535">
        <v>151.4</v>
      </c>
      <c r="Z263" s="535">
        <v>151.4</v>
      </c>
      <c r="AA263" s="535">
        <v>151.4</v>
      </c>
      <c r="AB263" s="535">
        <v>151.4</v>
      </c>
      <c r="AC263" s="535">
        <v>150.80000000000001</v>
      </c>
      <c r="AD263" s="535">
        <v>152.9</v>
      </c>
      <c r="AE263" s="535">
        <v>153.6</v>
      </c>
      <c r="AF263" s="535">
        <v>153.80000000000001</v>
      </c>
      <c r="AG263" s="535">
        <v>153.80000000000001</v>
      </c>
      <c r="AH263" s="535">
        <v>153.80000000000001</v>
      </c>
      <c r="AI263" s="535">
        <v>154.5</v>
      </c>
      <c r="AJ263" s="535">
        <v>153.80000000000001</v>
      </c>
      <c r="AK263" s="535">
        <v>158.1</v>
      </c>
      <c r="AL263" s="535">
        <v>158.1</v>
      </c>
      <c r="AM263" s="535">
        <v>158.1</v>
      </c>
      <c r="AN263" s="535">
        <v>158.1</v>
      </c>
      <c r="AO263" s="535">
        <v>158.1</v>
      </c>
      <c r="AP263" s="535">
        <v>158.6</v>
      </c>
      <c r="AQ263" s="535">
        <v>158.19999999999999</v>
      </c>
      <c r="AR263" s="535">
        <v>158.1</v>
      </c>
      <c r="AS263" s="535">
        <v>158.1</v>
      </c>
      <c r="AT263" s="535">
        <v>158.1</v>
      </c>
      <c r="AU263" s="535">
        <v>158.1</v>
      </c>
      <c r="AV263" s="535">
        <v>158.1</v>
      </c>
      <c r="AW263" s="535">
        <v>158.1</v>
      </c>
      <c r="AX263" s="535">
        <v>158.1</v>
      </c>
      <c r="AY263" s="535">
        <v>157.6</v>
      </c>
      <c r="AZ263" s="535">
        <v>157.6</v>
      </c>
      <c r="BA263" s="535">
        <v>157.6</v>
      </c>
      <c r="BB263" s="535">
        <v>157.6</v>
      </c>
      <c r="BC263" s="535">
        <v>157.6</v>
      </c>
      <c r="BD263" s="535">
        <v>157.6</v>
      </c>
      <c r="BE263" s="535">
        <v>157.6</v>
      </c>
      <c r="BF263" s="535">
        <v>159</v>
      </c>
      <c r="BG263" s="535">
        <v>159.9</v>
      </c>
      <c r="BH263" s="535">
        <v>159.9</v>
      </c>
      <c r="BI263" s="535">
        <v>159.9</v>
      </c>
      <c r="BJ263" s="535">
        <v>159.9</v>
      </c>
      <c r="BK263" s="535">
        <v>160.5</v>
      </c>
    </row>
    <row r="264" spans="1:63">
      <c r="A264" s="531" t="s">
        <v>1211</v>
      </c>
      <c r="B264" s="531" t="s">
        <v>2605</v>
      </c>
      <c r="C264" s="532">
        <v>0.27961000000000003</v>
      </c>
      <c r="D264" s="535">
        <v>133</v>
      </c>
      <c r="E264" s="535">
        <v>133.6</v>
      </c>
      <c r="F264" s="535">
        <v>134.30000000000001</v>
      </c>
      <c r="G264" s="535">
        <v>135.1</v>
      </c>
      <c r="H264" s="535">
        <v>135.5</v>
      </c>
      <c r="I264" s="535">
        <v>144.1</v>
      </c>
      <c r="J264" s="535">
        <v>146.5</v>
      </c>
      <c r="K264" s="535">
        <v>146.19999999999999</v>
      </c>
      <c r="L264" s="535">
        <v>146.1</v>
      </c>
      <c r="M264" s="535">
        <v>146.1</v>
      </c>
      <c r="N264" s="535">
        <v>146.6</v>
      </c>
      <c r="O264" s="535">
        <v>147.80000000000001</v>
      </c>
      <c r="P264" s="535">
        <v>148</v>
      </c>
      <c r="Q264" s="535">
        <v>148</v>
      </c>
      <c r="R264" s="535">
        <v>148</v>
      </c>
      <c r="S264" s="535">
        <v>148.30000000000001</v>
      </c>
      <c r="T264" s="535">
        <v>146.1</v>
      </c>
      <c r="U264" s="535">
        <v>146.69999999999999</v>
      </c>
      <c r="V264" s="535">
        <v>145.6</v>
      </c>
      <c r="W264" s="535">
        <v>145.4</v>
      </c>
      <c r="X264" s="535">
        <v>145.4</v>
      </c>
      <c r="Y264" s="535">
        <v>145.4</v>
      </c>
      <c r="Z264" s="535">
        <v>145.4</v>
      </c>
      <c r="AA264" s="535">
        <v>145.4</v>
      </c>
      <c r="AB264" s="535">
        <v>144.9</v>
      </c>
      <c r="AC264" s="535">
        <v>144.9</v>
      </c>
      <c r="AD264" s="535">
        <v>145.1</v>
      </c>
      <c r="AE264" s="535">
        <v>145</v>
      </c>
      <c r="AF264" s="535">
        <v>145</v>
      </c>
      <c r="AG264" s="535">
        <v>145</v>
      </c>
      <c r="AH264" s="535">
        <v>145</v>
      </c>
      <c r="AI264" s="535">
        <v>145.1</v>
      </c>
      <c r="AJ264" s="535">
        <v>145.1</v>
      </c>
      <c r="AK264" s="535">
        <v>150.5</v>
      </c>
      <c r="AL264" s="535">
        <v>150.5</v>
      </c>
      <c r="AM264" s="535">
        <v>150.5</v>
      </c>
      <c r="AN264" s="535">
        <v>150.5</v>
      </c>
      <c r="AO264" s="535">
        <v>150.5</v>
      </c>
      <c r="AP264" s="535">
        <v>149.19999999999999</v>
      </c>
      <c r="AQ264" s="535">
        <v>149.6</v>
      </c>
      <c r="AR264" s="535">
        <v>151.80000000000001</v>
      </c>
      <c r="AS264" s="535">
        <v>151.80000000000001</v>
      </c>
      <c r="AT264" s="535">
        <v>151.80000000000001</v>
      </c>
      <c r="AU264" s="535">
        <v>151.80000000000001</v>
      </c>
      <c r="AV264" s="535">
        <v>151.80000000000001</v>
      </c>
      <c r="AW264" s="535">
        <v>151.80000000000001</v>
      </c>
      <c r="AX264" s="535">
        <v>151.80000000000001</v>
      </c>
      <c r="AY264" s="535">
        <v>152.1</v>
      </c>
      <c r="AZ264" s="535">
        <v>152.30000000000001</v>
      </c>
      <c r="BA264" s="535">
        <v>152.30000000000001</v>
      </c>
      <c r="BB264" s="535">
        <v>152.30000000000001</v>
      </c>
      <c r="BC264" s="535">
        <v>152.30000000000001</v>
      </c>
      <c r="BD264" s="535">
        <v>154.6</v>
      </c>
      <c r="BE264" s="535">
        <v>154.6</v>
      </c>
      <c r="BF264" s="535">
        <v>156.5</v>
      </c>
      <c r="BG264" s="535">
        <v>157.9</v>
      </c>
      <c r="BH264" s="535">
        <v>157.9</v>
      </c>
      <c r="BI264" s="535">
        <v>158.30000000000001</v>
      </c>
      <c r="BJ264" s="535">
        <v>158.4</v>
      </c>
      <c r="BK264" s="535">
        <v>159</v>
      </c>
    </row>
    <row r="265" spans="1:63">
      <c r="A265" s="531" t="s">
        <v>1203</v>
      </c>
      <c r="B265" s="531" t="s">
        <v>2607</v>
      </c>
      <c r="C265" s="532">
        <v>0.29696</v>
      </c>
      <c r="D265" s="535">
        <v>134.19999999999999</v>
      </c>
      <c r="E265" s="535">
        <v>134.5</v>
      </c>
      <c r="F265" s="535">
        <v>139.1</v>
      </c>
      <c r="G265" s="535">
        <v>143.30000000000001</v>
      </c>
      <c r="H265" s="535">
        <v>143.30000000000001</v>
      </c>
      <c r="I265" s="535">
        <v>146.9</v>
      </c>
      <c r="J265" s="535">
        <v>162.4</v>
      </c>
      <c r="K265" s="535">
        <v>168.7</v>
      </c>
      <c r="L265" s="535">
        <v>168.7</v>
      </c>
      <c r="M265" s="535">
        <v>168.7</v>
      </c>
      <c r="N265" s="535">
        <v>168.7</v>
      </c>
      <c r="O265" s="535">
        <v>168.7</v>
      </c>
      <c r="P265" s="535">
        <v>171.2</v>
      </c>
      <c r="Q265" s="535">
        <v>172.1</v>
      </c>
      <c r="R265" s="535">
        <v>178.9</v>
      </c>
      <c r="S265" s="535">
        <v>187.4</v>
      </c>
      <c r="T265" s="535">
        <v>189.9</v>
      </c>
      <c r="U265" s="535">
        <v>190</v>
      </c>
      <c r="V265" s="535">
        <v>186.5</v>
      </c>
      <c r="W265" s="535">
        <v>179.2</v>
      </c>
      <c r="X265" s="535">
        <v>180.1</v>
      </c>
      <c r="Y265" s="535">
        <v>175.6</v>
      </c>
      <c r="Z265" s="535">
        <v>169.4</v>
      </c>
      <c r="AA265" s="535">
        <v>167.3</v>
      </c>
      <c r="AB265" s="535">
        <v>166.6</v>
      </c>
      <c r="AC265" s="535">
        <v>166.3</v>
      </c>
      <c r="AD265" s="535">
        <v>146.30000000000001</v>
      </c>
      <c r="AE265" s="535">
        <v>145</v>
      </c>
      <c r="AF265" s="535">
        <v>145</v>
      </c>
      <c r="AG265" s="535">
        <v>145.5</v>
      </c>
      <c r="AH265" s="535">
        <v>143.5</v>
      </c>
      <c r="AI265" s="535">
        <v>140.69999999999999</v>
      </c>
      <c r="AJ265" s="535">
        <v>141.6</v>
      </c>
      <c r="AK265" s="535">
        <v>142.1</v>
      </c>
      <c r="AL265" s="535">
        <v>141.9</v>
      </c>
      <c r="AM265" s="535">
        <v>141.9</v>
      </c>
      <c r="AN265" s="535">
        <v>141.9</v>
      </c>
      <c r="AO265" s="535">
        <v>142.80000000000001</v>
      </c>
      <c r="AP265" s="535">
        <v>142.80000000000001</v>
      </c>
      <c r="AQ265" s="535">
        <v>142.5</v>
      </c>
      <c r="AR265" s="535">
        <v>142.5</v>
      </c>
      <c r="AS265" s="535">
        <v>142.30000000000001</v>
      </c>
      <c r="AT265" s="535">
        <v>144.5</v>
      </c>
      <c r="AU265" s="535">
        <v>144.5</v>
      </c>
      <c r="AV265" s="535">
        <v>144.6</v>
      </c>
      <c r="AW265" s="535">
        <v>143</v>
      </c>
      <c r="AX265" s="535">
        <v>141.30000000000001</v>
      </c>
      <c r="AY265" s="535">
        <v>141.6</v>
      </c>
      <c r="AZ265" s="535">
        <v>142</v>
      </c>
      <c r="BA265" s="535">
        <v>141.80000000000001</v>
      </c>
      <c r="BB265" s="535">
        <v>142.1</v>
      </c>
      <c r="BC265" s="535">
        <v>141.6</v>
      </c>
      <c r="BD265" s="535">
        <v>142.30000000000001</v>
      </c>
      <c r="BE265" s="535">
        <v>142.4</v>
      </c>
      <c r="BF265" s="535">
        <v>142.1</v>
      </c>
      <c r="BG265" s="535">
        <v>142.6</v>
      </c>
      <c r="BH265" s="535">
        <v>143.6</v>
      </c>
      <c r="BI265" s="535">
        <v>143.6</v>
      </c>
      <c r="BJ265" s="535">
        <v>144.69999999999999</v>
      </c>
      <c r="BK265" s="535">
        <v>146.9</v>
      </c>
    </row>
    <row r="266" spans="1:63">
      <c r="A266" s="531" t="s">
        <v>3628</v>
      </c>
      <c r="B266" s="531" t="s">
        <v>1130</v>
      </c>
      <c r="C266" s="532">
        <v>0.23715</v>
      </c>
      <c r="D266" s="535">
        <v>127.9</v>
      </c>
      <c r="E266" s="535">
        <v>126.7</v>
      </c>
      <c r="F266" s="535">
        <v>126.7</v>
      </c>
      <c r="G266" s="535">
        <v>131.30000000000001</v>
      </c>
      <c r="H266" s="535">
        <v>131.6</v>
      </c>
      <c r="I266" s="535">
        <v>134.19999999999999</v>
      </c>
      <c r="J266" s="535">
        <v>135.4</v>
      </c>
      <c r="K266" s="535">
        <v>135.5</v>
      </c>
      <c r="L266" s="535">
        <v>140.19999999999999</v>
      </c>
      <c r="M266" s="535">
        <v>140.30000000000001</v>
      </c>
      <c r="N266" s="535">
        <v>140.30000000000001</v>
      </c>
      <c r="O266" s="535">
        <v>139.80000000000001</v>
      </c>
      <c r="P266" s="535">
        <v>139</v>
      </c>
      <c r="Q266" s="535">
        <v>139</v>
      </c>
      <c r="R266" s="535">
        <v>139</v>
      </c>
      <c r="S266" s="535">
        <v>139</v>
      </c>
      <c r="T266" s="535">
        <v>139</v>
      </c>
      <c r="U266" s="535">
        <v>139.69999999999999</v>
      </c>
      <c r="V266" s="535">
        <v>140.1</v>
      </c>
      <c r="W266" s="535">
        <v>140.9</v>
      </c>
      <c r="X266" s="535">
        <v>141.69999999999999</v>
      </c>
      <c r="Y266" s="535">
        <v>141.9</v>
      </c>
      <c r="Z266" s="535">
        <v>141.30000000000001</v>
      </c>
      <c r="AA266" s="535">
        <v>139.6</v>
      </c>
      <c r="AB266" s="535">
        <v>139.19999999999999</v>
      </c>
      <c r="AC266" s="535">
        <v>137.80000000000001</v>
      </c>
      <c r="AD266" s="535">
        <v>132.1</v>
      </c>
      <c r="AE266" s="535">
        <v>131.69999999999999</v>
      </c>
      <c r="AF266" s="535">
        <v>131.69999999999999</v>
      </c>
      <c r="AG266" s="535">
        <v>131.4</v>
      </c>
      <c r="AH266" s="535">
        <v>133.9</v>
      </c>
      <c r="AI266" s="535">
        <v>134.1</v>
      </c>
      <c r="AJ266" s="535">
        <v>135</v>
      </c>
      <c r="AK266" s="535">
        <v>135.30000000000001</v>
      </c>
      <c r="AL266" s="535">
        <v>135.30000000000001</v>
      </c>
      <c r="AM266" s="535">
        <v>135.30000000000001</v>
      </c>
      <c r="AN266" s="535">
        <v>135.30000000000001</v>
      </c>
      <c r="AO266" s="535">
        <v>135.30000000000001</v>
      </c>
      <c r="AP266" s="535">
        <v>129.80000000000001</v>
      </c>
      <c r="AQ266" s="535">
        <v>125.5</v>
      </c>
      <c r="AR266" s="535">
        <v>126.8</v>
      </c>
      <c r="AS266" s="535">
        <v>125.3</v>
      </c>
      <c r="AT266" s="535">
        <v>126.3</v>
      </c>
      <c r="AU266" s="535">
        <v>126.3</v>
      </c>
      <c r="AV266" s="535">
        <v>126.3</v>
      </c>
      <c r="AW266" s="535">
        <v>127.4</v>
      </c>
      <c r="AX266" s="535">
        <v>127.4</v>
      </c>
      <c r="AY266" s="535">
        <v>127.6</v>
      </c>
      <c r="AZ266" s="535">
        <v>127.6</v>
      </c>
      <c r="BA266" s="535">
        <v>127.6</v>
      </c>
      <c r="BB266" s="535">
        <v>128.19999999999999</v>
      </c>
      <c r="BC266" s="535">
        <v>128.19999999999999</v>
      </c>
      <c r="BD266" s="535">
        <v>128.4</v>
      </c>
      <c r="BE266" s="535">
        <v>128.4</v>
      </c>
      <c r="BF266" s="535">
        <v>131.5</v>
      </c>
      <c r="BG266" s="535">
        <v>132</v>
      </c>
      <c r="BH266" s="535">
        <v>132</v>
      </c>
      <c r="BI266" s="535">
        <v>132.30000000000001</v>
      </c>
      <c r="BJ266" s="535">
        <v>132.69999999999999</v>
      </c>
      <c r="BK266" s="535">
        <v>133.4</v>
      </c>
    </row>
    <row r="267" spans="1:63">
      <c r="A267" s="531" t="s">
        <v>3629</v>
      </c>
      <c r="B267" s="531" t="s">
        <v>1132</v>
      </c>
      <c r="C267" s="532">
        <v>8.344E-2</v>
      </c>
      <c r="D267" s="535">
        <v>136.9</v>
      </c>
      <c r="E267" s="535">
        <v>136.9</v>
      </c>
      <c r="F267" s="535">
        <v>136.9</v>
      </c>
      <c r="G267" s="535">
        <v>136.9</v>
      </c>
      <c r="H267" s="535">
        <v>136.9</v>
      </c>
      <c r="I267" s="535">
        <v>136.9</v>
      </c>
      <c r="J267" s="535">
        <v>136.9</v>
      </c>
      <c r="K267" s="535">
        <v>136.9</v>
      </c>
      <c r="L267" s="535">
        <v>136.9</v>
      </c>
      <c r="M267" s="535">
        <v>136.9</v>
      </c>
      <c r="N267" s="535">
        <v>136.9</v>
      </c>
      <c r="O267" s="535">
        <v>136.9</v>
      </c>
      <c r="P267" s="535">
        <v>136.9</v>
      </c>
      <c r="Q267" s="535">
        <v>136.9</v>
      </c>
      <c r="R267" s="535">
        <v>136.9</v>
      </c>
      <c r="S267" s="535">
        <v>136.9</v>
      </c>
      <c r="T267" s="535">
        <v>136.9</v>
      </c>
      <c r="U267" s="535">
        <v>136.9</v>
      </c>
      <c r="V267" s="535">
        <v>138.5</v>
      </c>
      <c r="W267" s="535">
        <v>140.9</v>
      </c>
      <c r="X267" s="535">
        <v>143.19999999999999</v>
      </c>
      <c r="Y267" s="535">
        <v>143.19999999999999</v>
      </c>
      <c r="Z267" s="535">
        <v>143.19999999999999</v>
      </c>
      <c r="AA267" s="535">
        <v>143.19999999999999</v>
      </c>
      <c r="AB267" s="535">
        <v>143.19999999999999</v>
      </c>
      <c r="AC267" s="535">
        <v>139</v>
      </c>
      <c r="AD267" s="535">
        <v>126.6</v>
      </c>
      <c r="AE267" s="535">
        <v>126.6</v>
      </c>
      <c r="AF267" s="535">
        <v>126.6</v>
      </c>
      <c r="AG267" s="535">
        <v>126.6</v>
      </c>
      <c r="AH267" s="535">
        <v>141</v>
      </c>
      <c r="AI267" s="535">
        <v>141</v>
      </c>
      <c r="AJ267" s="535">
        <v>141</v>
      </c>
      <c r="AK267" s="535">
        <v>141</v>
      </c>
      <c r="AL267" s="535">
        <v>141</v>
      </c>
      <c r="AM267" s="535">
        <v>141</v>
      </c>
      <c r="AN267" s="535">
        <v>141</v>
      </c>
      <c r="AO267" s="535">
        <v>141</v>
      </c>
      <c r="AP267" s="535">
        <v>128.9</v>
      </c>
      <c r="AQ267" s="535">
        <v>115.1</v>
      </c>
      <c r="AR267" s="535">
        <v>115.1</v>
      </c>
      <c r="AS267" s="535">
        <v>110.8</v>
      </c>
      <c r="AT267" s="535">
        <v>110.8</v>
      </c>
      <c r="AU267" s="535">
        <v>110.8</v>
      </c>
      <c r="AV267" s="535">
        <v>110.8</v>
      </c>
      <c r="AW267" s="535">
        <v>113.9</v>
      </c>
      <c r="AX267" s="535">
        <v>113.9</v>
      </c>
      <c r="AY267" s="535">
        <v>113.9</v>
      </c>
      <c r="AZ267" s="535">
        <v>113.9</v>
      </c>
      <c r="BA267" s="535">
        <v>113.9</v>
      </c>
      <c r="BB267" s="535">
        <v>113.9</v>
      </c>
      <c r="BC267" s="535">
        <v>113.9</v>
      </c>
      <c r="BD267" s="535">
        <v>113.9</v>
      </c>
      <c r="BE267" s="535">
        <v>113.9</v>
      </c>
      <c r="BF267" s="535">
        <v>114</v>
      </c>
      <c r="BG267" s="535">
        <v>114.1</v>
      </c>
      <c r="BH267" s="535">
        <v>114.1</v>
      </c>
      <c r="BI267" s="535">
        <v>114.1</v>
      </c>
      <c r="BJ267" s="535">
        <v>114.1</v>
      </c>
      <c r="BK267" s="535">
        <v>114.1</v>
      </c>
    </row>
    <row r="268" spans="1:63">
      <c r="A268" s="531" t="s">
        <v>3630</v>
      </c>
      <c r="B268" s="531" t="s">
        <v>1134</v>
      </c>
      <c r="C268" s="532">
        <v>0.15371000000000001</v>
      </c>
      <c r="D268" s="535">
        <v>123</v>
      </c>
      <c r="E268" s="535">
        <v>121.1</v>
      </c>
      <c r="F268" s="535">
        <v>121.1</v>
      </c>
      <c r="G268" s="535">
        <v>128.19999999999999</v>
      </c>
      <c r="H268" s="535">
        <v>128.69999999999999</v>
      </c>
      <c r="I268" s="535">
        <v>132.69999999999999</v>
      </c>
      <c r="J268" s="535">
        <v>134.5</v>
      </c>
      <c r="K268" s="535">
        <v>134.69999999999999</v>
      </c>
      <c r="L268" s="535">
        <v>142.1</v>
      </c>
      <c r="M268" s="535">
        <v>142.19999999999999</v>
      </c>
      <c r="N268" s="535">
        <v>142.19999999999999</v>
      </c>
      <c r="O268" s="535">
        <v>141.5</v>
      </c>
      <c r="P268" s="535">
        <v>140.19999999999999</v>
      </c>
      <c r="Q268" s="535">
        <v>140.19999999999999</v>
      </c>
      <c r="R268" s="535">
        <v>140.19999999999999</v>
      </c>
      <c r="S268" s="535">
        <v>140.19999999999999</v>
      </c>
      <c r="T268" s="535">
        <v>140.19999999999999</v>
      </c>
      <c r="U268" s="535">
        <v>141.19999999999999</v>
      </c>
      <c r="V268" s="535">
        <v>141</v>
      </c>
      <c r="W268" s="535">
        <v>140.9</v>
      </c>
      <c r="X268" s="535">
        <v>140.9</v>
      </c>
      <c r="Y268" s="535">
        <v>141.19999999999999</v>
      </c>
      <c r="Z268" s="535">
        <v>140.30000000000001</v>
      </c>
      <c r="AA268" s="535">
        <v>137.6</v>
      </c>
      <c r="AB268" s="535">
        <v>137</v>
      </c>
      <c r="AC268" s="535">
        <v>137</v>
      </c>
      <c r="AD268" s="535">
        <v>135.1</v>
      </c>
      <c r="AE268" s="535">
        <v>134.5</v>
      </c>
      <c r="AF268" s="535">
        <v>134.5</v>
      </c>
      <c r="AG268" s="535">
        <v>134</v>
      </c>
      <c r="AH268" s="535">
        <v>130.1</v>
      </c>
      <c r="AI268" s="535">
        <v>130.4</v>
      </c>
      <c r="AJ268" s="535">
        <v>131.80000000000001</v>
      </c>
      <c r="AK268" s="535">
        <v>132.19999999999999</v>
      </c>
      <c r="AL268" s="535">
        <v>132.19999999999999</v>
      </c>
      <c r="AM268" s="535">
        <v>132.19999999999999</v>
      </c>
      <c r="AN268" s="535">
        <v>132.19999999999999</v>
      </c>
      <c r="AO268" s="535">
        <v>132.19999999999999</v>
      </c>
      <c r="AP268" s="535">
        <v>130.19999999999999</v>
      </c>
      <c r="AQ268" s="535">
        <v>131.1</v>
      </c>
      <c r="AR268" s="535">
        <v>133.1</v>
      </c>
      <c r="AS268" s="535">
        <v>133.1</v>
      </c>
      <c r="AT268" s="535">
        <v>134.69999999999999</v>
      </c>
      <c r="AU268" s="535">
        <v>134.69999999999999</v>
      </c>
      <c r="AV268" s="535">
        <v>134.69999999999999</v>
      </c>
      <c r="AW268" s="535">
        <v>134.69999999999999</v>
      </c>
      <c r="AX268" s="535">
        <v>134.69999999999999</v>
      </c>
      <c r="AY268" s="535">
        <v>135</v>
      </c>
      <c r="AZ268" s="535">
        <v>135</v>
      </c>
      <c r="BA268" s="535">
        <v>135</v>
      </c>
      <c r="BB268" s="535">
        <v>135.9</v>
      </c>
      <c r="BC268" s="535">
        <v>135.9</v>
      </c>
      <c r="BD268" s="535">
        <v>136.30000000000001</v>
      </c>
      <c r="BE268" s="535">
        <v>136.30000000000001</v>
      </c>
      <c r="BF268" s="535">
        <v>141.1</v>
      </c>
      <c r="BG268" s="535">
        <v>141.69999999999999</v>
      </c>
      <c r="BH268" s="535">
        <v>141.69999999999999</v>
      </c>
      <c r="BI268" s="535">
        <v>142.1</v>
      </c>
      <c r="BJ268" s="535">
        <v>142.69999999999999</v>
      </c>
      <c r="BK268" s="535">
        <v>143.9</v>
      </c>
    </row>
    <row r="269" spans="1:63">
      <c r="A269" s="531" t="s">
        <v>3631</v>
      </c>
      <c r="B269" s="531" t="s">
        <v>2622</v>
      </c>
      <c r="C269" s="532">
        <v>0.57806999999999997</v>
      </c>
      <c r="D269" s="535">
        <v>184.9</v>
      </c>
      <c r="E269" s="535">
        <v>185</v>
      </c>
      <c r="F269" s="535">
        <v>184.9</v>
      </c>
      <c r="G269" s="535">
        <v>185</v>
      </c>
      <c r="H269" s="535">
        <v>185</v>
      </c>
      <c r="I269" s="535">
        <v>185</v>
      </c>
      <c r="J269" s="535">
        <v>185</v>
      </c>
      <c r="K269" s="535">
        <v>185.1</v>
      </c>
      <c r="L269" s="535">
        <v>187.1</v>
      </c>
      <c r="M269" s="535">
        <v>187.1</v>
      </c>
      <c r="N269" s="535">
        <v>195.8</v>
      </c>
      <c r="O269" s="535">
        <v>221.7</v>
      </c>
      <c r="P269" s="535">
        <v>221.7</v>
      </c>
      <c r="Q269" s="535">
        <v>221.7</v>
      </c>
      <c r="R269" s="535">
        <v>222.3</v>
      </c>
      <c r="S269" s="535">
        <v>222.5</v>
      </c>
      <c r="T269" s="535">
        <v>219.4</v>
      </c>
      <c r="U269" s="535">
        <v>209.4</v>
      </c>
      <c r="V269" s="535">
        <v>209.3</v>
      </c>
      <c r="W269" s="535">
        <v>209.3</v>
      </c>
      <c r="X269" s="535">
        <v>209.3</v>
      </c>
      <c r="Y269" s="535">
        <v>209.3</v>
      </c>
      <c r="Z269" s="535">
        <v>209.3</v>
      </c>
      <c r="AA269" s="535">
        <v>209.3</v>
      </c>
      <c r="AB269" s="535">
        <v>209.3</v>
      </c>
      <c r="AC269" s="535">
        <v>207.9</v>
      </c>
      <c r="AD269" s="535">
        <v>226.6</v>
      </c>
      <c r="AE269" s="535">
        <v>238.7</v>
      </c>
      <c r="AF269" s="535">
        <v>240.4</v>
      </c>
      <c r="AG269" s="535">
        <v>241</v>
      </c>
      <c r="AH269" s="535">
        <v>240.4</v>
      </c>
      <c r="AI269" s="535">
        <v>240.4</v>
      </c>
      <c r="AJ269" s="535">
        <v>240.4</v>
      </c>
      <c r="AK269" s="535">
        <v>240.4</v>
      </c>
      <c r="AL269" s="535">
        <v>240.4</v>
      </c>
      <c r="AM269" s="535">
        <v>240.4</v>
      </c>
      <c r="AN269" s="535">
        <v>239.7</v>
      </c>
      <c r="AO269" s="535">
        <v>243</v>
      </c>
      <c r="AP269" s="535">
        <v>242.8</v>
      </c>
      <c r="AQ269" s="535">
        <v>243</v>
      </c>
      <c r="AR269" s="535">
        <v>243.5</v>
      </c>
      <c r="AS269" s="535">
        <v>239.3</v>
      </c>
      <c r="AT269" s="535">
        <v>239.3</v>
      </c>
      <c r="AU269" s="535">
        <v>239.3</v>
      </c>
      <c r="AV269" s="535">
        <v>239.3</v>
      </c>
      <c r="AW269" s="535">
        <v>239.2</v>
      </c>
      <c r="AX269" s="535">
        <v>239</v>
      </c>
      <c r="AY269" s="535">
        <v>239</v>
      </c>
      <c r="AZ269" s="535">
        <v>239</v>
      </c>
      <c r="BA269" s="535">
        <v>239</v>
      </c>
      <c r="BB269" s="535">
        <v>239</v>
      </c>
      <c r="BC269" s="535">
        <v>239</v>
      </c>
      <c r="BD269" s="535">
        <v>239</v>
      </c>
      <c r="BE269" s="535">
        <v>239</v>
      </c>
      <c r="BF269" s="535">
        <v>239</v>
      </c>
      <c r="BG269" s="535">
        <v>236.7</v>
      </c>
      <c r="BH269" s="535">
        <v>233.8</v>
      </c>
      <c r="BI269" s="535">
        <v>236.5</v>
      </c>
      <c r="BJ269" s="535">
        <v>238.6</v>
      </c>
      <c r="BK269" s="535">
        <v>238.5</v>
      </c>
    </row>
    <row r="270" spans="1:63">
      <c r="A270" s="531" t="s">
        <v>3632</v>
      </c>
      <c r="B270" s="531" t="s">
        <v>2624</v>
      </c>
      <c r="C270" s="532">
        <v>0.32207000000000002</v>
      </c>
      <c r="D270" s="535">
        <v>105.2</v>
      </c>
      <c r="E270" s="535">
        <v>105.3</v>
      </c>
      <c r="F270" s="535">
        <v>105.2</v>
      </c>
      <c r="G270" s="535">
        <v>105.2</v>
      </c>
      <c r="H270" s="535">
        <v>105.3</v>
      </c>
      <c r="I270" s="535">
        <v>105.3</v>
      </c>
      <c r="J270" s="535">
        <v>105.3</v>
      </c>
      <c r="K270" s="535">
        <v>105.3</v>
      </c>
      <c r="L270" s="535">
        <v>109</v>
      </c>
      <c r="M270" s="535">
        <v>109</v>
      </c>
      <c r="N270" s="535">
        <v>109</v>
      </c>
      <c r="O270" s="535">
        <v>109.1</v>
      </c>
      <c r="P270" s="535">
        <v>109.1</v>
      </c>
      <c r="Q270" s="535">
        <v>109.1</v>
      </c>
      <c r="R270" s="535">
        <v>110.1</v>
      </c>
      <c r="S270" s="535">
        <v>110.5</v>
      </c>
      <c r="T270" s="535">
        <v>112.4</v>
      </c>
      <c r="U270" s="535">
        <v>116.8</v>
      </c>
      <c r="V270" s="535">
        <v>116.7</v>
      </c>
      <c r="W270" s="535">
        <v>116.7</v>
      </c>
      <c r="X270" s="535">
        <v>116.7</v>
      </c>
      <c r="Y270" s="535">
        <v>116.7</v>
      </c>
      <c r="Z270" s="535">
        <v>116.7</v>
      </c>
      <c r="AA270" s="535">
        <v>116.7</v>
      </c>
      <c r="AB270" s="535">
        <v>116.7</v>
      </c>
      <c r="AC270" s="535">
        <v>114.1</v>
      </c>
      <c r="AD270" s="535">
        <v>116.8</v>
      </c>
      <c r="AE270" s="535">
        <v>118.3</v>
      </c>
      <c r="AF270" s="535">
        <v>121.2</v>
      </c>
      <c r="AG270" s="535">
        <v>122.3</v>
      </c>
      <c r="AH270" s="535">
        <v>121.2</v>
      </c>
      <c r="AI270" s="535">
        <v>121.2</v>
      </c>
      <c r="AJ270" s="535">
        <v>121.2</v>
      </c>
      <c r="AK270" s="535">
        <v>121.2</v>
      </c>
      <c r="AL270" s="535">
        <v>121.2</v>
      </c>
      <c r="AM270" s="535">
        <v>121.2</v>
      </c>
      <c r="AN270" s="535">
        <v>119.8</v>
      </c>
      <c r="AO270" s="535">
        <v>125.8</v>
      </c>
      <c r="AP270" s="535">
        <v>125.4</v>
      </c>
      <c r="AQ270" s="535">
        <v>125.8</v>
      </c>
      <c r="AR270" s="535">
        <v>126.8</v>
      </c>
      <c r="AS270" s="535">
        <v>119.2</v>
      </c>
      <c r="AT270" s="535">
        <v>119.2</v>
      </c>
      <c r="AU270" s="535">
        <v>119.2</v>
      </c>
      <c r="AV270" s="535">
        <v>119.2</v>
      </c>
      <c r="AW270" s="535">
        <v>118.9</v>
      </c>
      <c r="AX270" s="535">
        <v>118.6</v>
      </c>
      <c r="AY270" s="535">
        <v>118.6</v>
      </c>
      <c r="AZ270" s="535">
        <v>118.6</v>
      </c>
      <c r="BA270" s="535">
        <v>118.6</v>
      </c>
      <c r="BB270" s="535">
        <v>118.6</v>
      </c>
      <c r="BC270" s="535">
        <v>118.6</v>
      </c>
      <c r="BD270" s="535">
        <v>118.6</v>
      </c>
      <c r="BE270" s="535">
        <v>118.6</v>
      </c>
      <c r="BF270" s="535">
        <v>118.6</v>
      </c>
      <c r="BG270" s="535">
        <v>114.5</v>
      </c>
      <c r="BH270" s="535">
        <v>109.4</v>
      </c>
      <c r="BI270" s="535">
        <v>114.2</v>
      </c>
      <c r="BJ270" s="535">
        <v>117.9</v>
      </c>
      <c r="BK270" s="535">
        <v>117.7</v>
      </c>
    </row>
    <row r="271" spans="1:63">
      <c r="A271" s="531" t="s">
        <v>3633</v>
      </c>
      <c r="B271" s="531" t="s">
        <v>2625</v>
      </c>
      <c r="C271" s="532">
        <v>0.25600000000000001</v>
      </c>
      <c r="D271" s="535">
        <v>285.3</v>
      </c>
      <c r="E271" s="535">
        <v>285.3</v>
      </c>
      <c r="F271" s="535">
        <v>285.3</v>
      </c>
      <c r="G271" s="535">
        <v>285.3</v>
      </c>
      <c r="H271" s="535">
        <v>285.3</v>
      </c>
      <c r="I271" s="535">
        <v>285.3</v>
      </c>
      <c r="J271" s="535">
        <v>285.3</v>
      </c>
      <c r="K271" s="535">
        <v>285.3</v>
      </c>
      <c r="L271" s="535">
        <v>285.3</v>
      </c>
      <c r="M271" s="535">
        <v>285.3</v>
      </c>
      <c r="N271" s="535">
        <v>304.8</v>
      </c>
      <c r="O271" s="535">
        <v>363.4</v>
      </c>
      <c r="P271" s="535">
        <v>363.4</v>
      </c>
      <c r="Q271" s="535">
        <v>363.4</v>
      </c>
      <c r="R271" s="535">
        <v>363.4</v>
      </c>
      <c r="S271" s="535">
        <v>363.4</v>
      </c>
      <c r="T271" s="535">
        <v>354</v>
      </c>
      <c r="U271" s="535">
        <v>325.8</v>
      </c>
      <c r="V271" s="535">
        <v>325.8</v>
      </c>
      <c r="W271" s="535">
        <v>325.8</v>
      </c>
      <c r="X271" s="535">
        <v>325.8</v>
      </c>
      <c r="Y271" s="535">
        <v>325.8</v>
      </c>
      <c r="Z271" s="535">
        <v>325.8</v>
      </c>
      <c r="AA271" s="535">
        <v>325.8</v>
      </c>
      <c r="AB271" s="535">
        <v>325.8</v>
      </c>
      <c r="AC271" s="535">
        <v>325.8</v>
      </c>
      <c r="AD271" s="535">
        <v>364.6</v>
      </c>
      <c r="AE271" s="535">
        <v>390.4</v>
      </c>
      <c r="AF271" s="535">
        <v>390.4</v>
      </c>
      <c r="AG271" s="535">
        <v>390.4</v>
      </c>
      <c r="AH271" s="535">
        <v>390.4</v>
      </c>
      <c r="AI271" s="535">
        <v>390.4</v>
      </c>
      <c r="AJ271" s="535">
        <v>390.4</v>
      </c>
      <c r="AK271" s="535">
        <v>390.4</v>
      </c>
      <c r="AL271" s="535">
        <v>390.4</v>
      </c>
      <c r="AM271" s="535">
        <v>390.4</v>
      </c>
      <c r="AN271" s="535">
        <v>390.4</v>
      </c>
      <c r="AO271" s="535">
        <v>390.4</v>
      </c>
      <c r="AP271" s="535">
        <v>390.4</v>
      </c>
      <c r="AQ271" s="535">
        <v>390.4</v>
      </c>
      <c r="AR271" s="535">
        <v>390.4</v>
      </c>
      <c r="AS271" s="535">
        <v>390.4</v>
      </c>
      <c r="AT271" s="535">
        <v>390.4</v>
      </c>
      <c r="AU271" s="535">
        <v>390.4</v>
      </c>
      <c r="AV271" s="535">
        <v>390.4</v>
      </c>
      <c r="AW271" s="535">
        <v>390.4</v>
      </c>
      <c r="AX271" s="535">
        <v>390.4</v>
      </c>
      <c r="AY271" s="535">
        <v>390.4</v>
      </c>
      <c r="AZ271" s="535">
        <v>390.4</v>
      </c>
      <c r="BA271" s="535">
        <v>390.4</v>
      </c>
      <c r="BB271" s="535">
        <v>390.4</v>
      </c>
      <c r="BC271" s="535">
        <v>390.4</v>
      </c>
      <c r="BD271" s="535">
        <v>390.4</v>
      </c>
      <c r="BE271" s="535">
        <v>390.4</v>
      </c>
      <c r="BF271" s="535">
        <v>390.4</v>
      </c>
      <c r="BG271" s="535">
        <v>390.4</v>
      </c>
      <c r="BH271" s="535">
        <v>390.4</v>
      </c>
      <c r="BI271" s="535">
        <v>390.4</v>
      </c>
      <c r="BJ271" s="535">
        <v>390.4</v>
      </c>
      <c r="BK271" s="535">
        <v>390.4</v>
      </c>
    </row>
    <row r="272" spans="1:63">
      <c r="A272" s="531" t="s">
        <v>3634</v>
      </c>
      <c r="B272" s="531" t="s">
        <v>1140</v>
      </c>
      <c r="C272" s="532">
        <v>1.0193300000000001</v>
      </c>
      <c r="D272" s="535">
        <v>156.19999999999999</v>
      </c>
      <c r="E272" s="535">
        <v>156.19999999999999</v>
      </c>
      <c r="F272" s="535">
        <v>153.6</v>
      </c>
      <c r="G272" s="535">
        <v>152.69999999999999</v>
      </c>
      <c r="H272" s="535">
        <v>152.69999999999999</v>
      </c>
      <c r="I272" s="535">
        <v>152.69999999999999</v>
      </c>
      <c r="J272" s="535">
        <v>152.69999999999999</v>
      </c>
      <c r="K272" s="535">
        <v>152.69999999999999</v>
      </c>
      <c r="L272" s="535">
        <v>148.4</v>
      </c>
      <c r="M272" s="535">
        <v>145.6</v>
      </c>
      <c r="N272" s="535">
        <v>148.4</v>
      </c>
      <c r="O272" s="535">
        <v>149.30000000000001</v>
      </c>
      <c r="P272" s="535">
        <v>149.30000000000001</v>
      </c>
      <c r="Q272" s="535">
        <v>147.80000000000001</v>
      </c>
      <c r="R272" s="535">
        <v>143.1</v>
      </c>
      <c r="S272" s="535">
        <v>143.1</v>
      </c>
      <c r="T272" s="535">
        <v>143.1</v>
      </c>
      <c r="U272" s="535">
        <v>143.1</v>
      </c>
      <c r="V272" s="535">
        <v>143.1</v>
      </c>
      <c r="W272" s="535">
        <v>143.1</v>
      </c>
      <c r="X272" s="535">
        <v>143.1</v>
      </c>
      <c r="Y272" s="535">
        <v>143.1</v>
      </c>
      <c r="Z272" s="535">
        <v>143.1</v>
      </c>
      <c r="AA272" s="535">
        <v>143.1</v>
      </c>
      <c r="AB272" s="535">
        <v>143.1</v>
      </c>
      <c r="AC272" s="535">
        <v>127</v>
      </c>
      <c r="AD272" s="535">
        <v>133.9</v>
      </c>
      <c r="AE272" s="535">
        <v>129.30000000000001</v>
      </c>
      <c r="AF272" s="535">
        <v>129.80000000000001</v>
      </c>
      <c r="AG272" s="535">
        <v>129.80000000000001</v>
      </c>
      <c r="AH272" s="535">
        <v>129.80000000000001</v>
      </c>
      <c r="AI272" s="535">
        <v>129.80000000000001</v>
      </c>
      <c r="AJ272" s="535">
        <v>129.80000000000001</v>
      </c>
      <c r="AK272" s="535">
        <v>129.80000000000001</v>
      </c>
      <c r="AL272" s="535">
        <v>129.80000000000001</v>
      </c>
      <c r="AM272" s="535">
        <v>129.80000000000001</v>
      </c>
      <c r="AN272" s="535">
        <v>129.80000000000001</v>
      </c>
      <c r="AO272" s="535">
        <v>133.69999999999999</v>
      </c>
      <c r="AP272" s="535">
        <v>129.80000000000001</v>
      </c>
      <c r="AQ272" s="535">
        <v>137.6</v>
      </c>
      <c r="AR272" s="535">
        <v>145.19999999999999</v>
      </c>
      <c r="AS272" s="535">
        <v>145.19999999999999</v>
      </c>
      <c r="AT272" s="535">
        <v>146.69999999999999</v>
      </c>
      <c r="AU272" s="535">
        <v>148.1</v>
      </c>
      <c r="AV272" s="535">
        <v>146.80000000000001</v>
      </c>
      <c r="AW272" s="535">
        <v>147.4</v>
      </c>
      <c r="AX272" s="535">
        <v>147.80000000000001</v>
      </c>
      <c r="AY272" s="535">
        <v>149.4</v>
      </c>
      <c r="AZ272" s="535">
        <v>149.4</v>
      </c>
      <c r="BA272" s="535">
        <v>149.4</v>
      </c>
      <c r="BB272" s="535">
        <v>149.4</v>
      </c>
      <c r="BC272" s="535">
        <v>149.4</v>
      </c>
      <c r="BD272" s="535">
        <v>149.69999999999999</v>
      </c>
      <c r="BE272" s="535">
        <v>150.5</v>
      </c>
      <c r="BF272" s="535">
        <v>150.80000000000001</v>
      </c>
      <c r="BG272" s="535">
        <v>150.80000000000001</v>
      </c>
      <c r="BH272" s="535">
        <v>153.9</v>
      </c>
      <c r="BI272" s="535">
        <v>155.19999999999999</v>
      </c>
      <c r="BJ272" s="535">
        <v>160.30000000000001</v>
      </c>
      <c r="BK272" s="535">
        <v>160.30000000000001</v>
      </c>
    </row>
    <row r="273" spans="1:63">
      <c r="A273" s="531" t="s">
        <v>3635</v>
      </c>
      <c r="B273" s="531" t="s">
        <v>3636</v>
      </c>
      <c r="C273" s="532">
        <v>1.0193300000000001</v>
      </c>
      <c r="D273" s="535">
        <v>156.19999999999999</v>
      </c>
      <c r="E273" s="535">
        <v>156.19999999999999</v>
      </c>
      <c r="F273" s="535">
        <v>153.6</v>
      </c>
      <c r="G273" s="535">
        <v>152.69999999999999</v>
      </c>
      <c r="H273" s="535">
        <v>152.69999999999999</v>
      </c>
      <c r="I273" s="535">
        <v>152.69999999999999</v>
      </c>
      <c r="J273" s="535">
        <v>152.69999999999999</v>
      </c>
      <c r="K273" s="535">
        <v>152.69999999999999</v>
      </c>
      <c r="L273" s="535">
        <v>148.4</v>
      </c>
      <c r="M273" s="535">
        <v>145.6</v>
      </c>
      <c r="N273" s="535">
        <v>148.4</v>
      </c>
      <c r="O273" s="535">
        <v>149.30000000000001</v>
      </c>
      <c r="P273" s="535">
        <v>149.30000000000001</v>
      </c>
      <c r="Q273" s="535">
        <v>147.80000000000001</v>
      </c>
      <c r="R273" s="535">
        <v>143.1</v>
      </c>
      <c r="S273" s="535">
        <v>143.1</v>
      </c>
      <c r="T273" s="535">
        <v>143.1</v>
      </c>
      <c r="U273" s="535">
        <v>143.1</v>
      </c>
      <c r="V273" s="535">
        <v>143.1</v>
      </c>
      <c r="W273" s="535">
        <v>143.1</v>
      </c>
      <c r="X273" s="535">
        <v>143.1</v>
      </c>
      <c r="Y273" s="535">
        <v>143.1</v>
      </c>
      <c r="Z273" s="535">
        <v>143.1</v>
      </c>
      <c r="AA273" s="535">
        <v>143.1</v>
      </c>
      <c r="AB273" s="535">
        <v>143.1</v>
      </c>
      <c r="AC273" s="535">
        <v>127</v>
      </c>
      <c r="AD273" s="535">
        <v>133.9</v>
      </c>
      <c r="AE273" s="535">
        <v>129.30000000000001</v>
      </c>
      <c r="AF273" s="535">
        <v>129.80000000000001</v>
      </c>
      <c r="AG273" s="535">
        <v>129.80000000000001</v>
      </c>
      <c r="AH273" s="535">
        <v>129.80000000000001</v>
      </c>
      <c r="AI273" s="535">
        <v>129.80000000000001</v>
      </c>
      <c r="AJ273" s="535">
        <v>129.80000000000001</v>
      </c>
      <c r="AK273" s="535">
        <v>129.80000000000001</v>
      </c>
      <c r="AL273" s="535">
        <v>129.80000000000001</v>
      </c>
      <c r="AM273" s="535">
        <v>129.80000000000001</v>
      </c>
      <c r="AN273" s="535">
        <v>129.80000000000001</v>
      </c>
      <c r="AO273" s="535">
        <v>133.69999999999999</v>
      </c>
      <c r="AP273" s="535">
        <v>129.80000000000001</v>
      </c>
      <c r="AQ273" s="535">
        <v>137.6</v>
      </c>
      <c r="AR273" s="535">
        <v>145.19999999999999</v>
      </c>
      <c r="AS273" s="535">
        <v>145.19999999999999</v>
      </c>
      <c r="AT273" s="535">
        <v>146.69999999999999</v>
      </c>
      <c r="AU273" s="535">
        <v>148.1</v>
      </c>
      <c r="AV273" s="535">
        <v>146.80000000000001</v>
      </c>
      <c r="AW273" s="535">
        <v>147.4</v>
      </c>
      <c r="AX273" s="535">
        <v>147.80000000000001</v>
      </c>
      <c r="AY273" s="535">
        <v>149.4</v>
      </c>
      <c r="AZ273" s="535">
        <v>149.4</v>
      </c>
      <c r="BA273" s="535">
        <v>149.4</v>
      </c>
      <c r="BB273" s="535">
        <v>149.4</v>
      </c>
      <c r="BC273" s="535">
        <v>149.4</v>
      </c>
      <c r="BD273" s="535">
        <v>149.69999999999999</v>
      </c>
      <c r="BE273" s="535">
        <v>150.5</v>
      </c>
      <c r="BF273" s="535">
        <v>150.80000000000001</v>
      </c>
      <c r="BG273" s="535">
        <v>150.80000000000001</v>
      </c>
      <c r="BH273" s="535">
        <v>153.9</v>
      </c>
      <c r="BI273" s="535">
        <v>155.19999999999999</v>
      </c>
      <c r="BJ273" s="535">
        <v>160.30000000000001</v>
      </c>
      <c r="BK273" s="535">
        <v>160.30000000000001</v>
      </c>
    </row>
    <row r="274" spans="1:63">
      <c r="A274" s="531" t="s">
        <v>3637</v>
      </c>
      <c r="B274" s="531" t="s">
        <v>1170</v>
      </c>
      <c r="C274" s="532">
        <v>2.3881899999999998</v>
      </c>
      <c r="D274" s="535">
        <v>123.6</v>
      </c>
      <c r="E274" s="535">
        <v>123.6</v>
      </c>
      <c r="F274" s="535">
        <v>123.5</v>
      </c>
      <c r="G274" s="535">
        <v>124.6</v>
      </c>
      <c r="H274" s="535">
        <v>125.8</v>
      </c>
      <c r="I274" s="535">
        <v>125.6</v>
      </c>
      <c r="J274" s="535">
        <v>125.6</v>
      </c>
      <c r="K274" s="535">
        <v>126.6</v>
      </c>
      <c r="L274" s="535">
        <v>126.2</v>
      </c>
      <c r="M274" s="535">
        <v>125.9</v>
      </c>
      <c r="N274" s="535">
        <v>126.3</v>
      </c>
      <c r="O274" s="535">
        <v>126.7</v>
      </c>
      <c r="P274" s="535">
        <v>126.8</v>
      </c>
      <c r="Q274" s="535">
        <v>121.7</v>
      </c>
      <c r="R274" s="535">
        <v>124.6</v>
      </c>
      <c r="S274" s="535">
        <v>124.5</v>
      </c>
      <c r="T274" s="535">
        <v>125.8</v>
      </c>
      <c r="U274" s="535">
        <v>126.7</v>
      </c>
      <c r="V274" s="535">
        <v>126.8</v>
      </c>
      <c r="W274" s="535">
        <v>126.8</v>
      </c>
      <c r="X274" s="535">
        <v>126.8</v>
      </c>
      <c r="Y274" s="535">
        <v>126.8</v>
      </c>
      <c r="Z274" s="535">
        <v>126.6</v>
      </c>
      <c r="AA274" s="535">
        <v>125.6</v>
      </c>
      <c r="AB274" s="535">
        <v>125.1</v>
      </c>
      <c r="AC274" s="535">
        <v>125.6</v>
      </c>
      <c r="AD274" s="535">
        <v>125.5</v>
      </c>
      <c r="AE274" s="535">
        <v>125.9</v>
      </c>
      <c r="AF274" s="535">
        <v>125.8</v>
      </c>
      <c r="AG274" s="535">
        <v>131.19999999999999</v>
      </c>
      <c r="AH274" s="535">
        <v>132.30000000000001</v>
      </c>
      <c r="AI274" s="535">
        <v>135.9</v>
      </c>
      <c r="AJ274" s="535">
        <v>135.9</v>
      </c>
      <c r="AK274" s="535">
        <v>136.4</v>
      </c>
      <c r="AL274" s="535">
        <v>136.5</v>
      </c>
      <c r="AM274" s="535">
        <v>131.5</v>
      </c>
      <c r="AN274" s="535">
        <v>133.5</v>
      </c>
      <c r="AO274" s="535">
        <v>133.9</v>
      </c>
      <c r="AP274" s="535">
        <v>132.9</v>
      </c>
      <c r="AQ274" s="535">
        <v>133.30000000000001</v>
      </c>
      <c r="AR274" s="535">
        <v>134.30000000000001</v>
      </c>
      <c r="AS274" s="535">
        <v>135.4</v>
      </c>
      <c r="AT274" s="535">
        <v>135.69999999999999</v>
      </c>
      <c r="AU274" s="535">
        <v>135.69999999999999</v>
      </c>
      <c r="AV274" s="535">
        <v>135.80000000000001</v>
      </c>
      <c r="AW274" s="535">
        <v>134.5</v>
      </c>
      <c r="AX274" s="535">
        <v>134.1</v>
      </c>
      <c r="AY274" s="535">
        <v>134.19999999999999</v>
      </c>
      <c r="AZ274" s="535">
        <v>135.6</v>
      </c>
      <c r="BA274" s="535">
        <v>135.6</v>
      </c>
      <c r="BB274" s="535">
        <v>135.69999999999999</v>
      </c>
      <c r="BC274" s="535">
        <v>136</v>
      </c>
      <c r="BD274" s="535">
        <v>136.1</v>
      </c>
      <c r="BE274" s="535">
        <v>136</v>
      </c>
      <c r="BF274" s="535">
        <v>136.19999999999999</v>
      </c>
      <c r="BG274" s="535">
        <v>135.80000000000001</v>
      </c>
      <c r="BH274" s="535">
        <v>134</v>
      </c>
      <c r="BI274" s="535">
        <v>133.69999999999999</v>
      </c>
      <c r="BJ274" s="535">
        <v>133</v>
      </c>
      <c r="BK274" s="535">
        <v>133</v>
      </c>
    </row>
    <row r="275" spans="1:63">
      <c r="A275" s="531" t="s">
        <v>3638</v>
      </c>
      <c r="B275" s="531" t="s">
        <v>1172</v>
      </c>
      <c r="C275" s="532">
        <v>1.28627</v>
      </c>
      <c r="D275" s="535">
        <v>131.6</v>
      </c>
      <c r="E275" s="535">
        <v>131.6</v>
      </c>
      <c r="F275" s="535">
        <v>131.6</v>
      </c>
      <c r="G275" s="535">
        <v>131.6</v>
      </c>
      <c r="H275" s="535">
        <v>131.6</v>
      </c>
      <c r="I275" s="535">
        <v>131.19999999999999</v>
      </c>
      <c r="J275" s="535">
        <v>131.30000000000001</v>
      </c>
      <c r="K275" s="535">
        <v>132.80000000000001</v>
      </c>
      <c r="L275" s="535">
        <v>131.9</v>
      </c>
      <c r="M275" s="535">
        <v>131.80000000000001</v>
      </c>
      <c r="N275" s="535">
        <v>131.80000000000001</v>
      </c>
      <c r="O275" s="535">
        <v>131.80000000000001</v>
      </c>
      <c r="P275" s="535">
        <v>131.9</v>
      </c>
      <c r="Q275" s="535">
        <v>122.7</v>
      </c>
      <c r="R275" s="535">
        <v>128.5</v>
      </c>
      <c r="S275" s="535">
        <v>128.6</v>
      </c>
      <c r="T275" s="535">
        <v>128.6</v>
      </c>
      <c r="U275" s="535">
        <v>128.6</v>
      </c>
      <c r="V275" s="535">
        <v>127.8</v>
      </c>
      <c r="W275" s="535">
        <v>127.6</v>
      </c>
      <c r="X275" s="535">
        <v>127.7</v>
      </c>
      <c r="Y275" s="535">
        <v>127.7</v>
      </c>
      <c r="Z275" s="535">
        <v>127.4</v>
      </c>
      <c r="AA275" s="535">
        <v>126.3</v>
      </c>
      <c r="AB275" s="535">
        <v>125.3</v>
      </c>
      <c r="AC275" s="535">
        <v>125.3</v>
      </c>
      <c r="AD275" s="535">
        <v>125.3</v>
      </c>
      <c r="AE275" s="535">
        <v>125.3</v>
      </c>
      <c r="AF275" s="535">
        <v>125.3</v>
      </c>
      <c r="AG275" s="535">
        <v>135.19999999999999</v>
      </c>
      <c r="AH275" s="535">
        <v>137.19999999999999</v>
      </c>
      <c r="AI275" s="535">
        <v>137.5</v>
      </c>
      <c r="AJ275" s="535">
        <v>137.5</v>
      </c>
      <c r="AK275" s="535">
        <v>137.5</v>
      </c>
      <c r="AL275" s="535">
        <v>137.5</v>
      </c>
      <c r="AM275" s="535">
        <v>128.1</v>
      </c>
      <c r="AN275" s="535">
        <v>128.1</v>
      </c>
      <c r="AO275" s="535">
        <v>128.1</v>
      </c>
      <c r="AP275" s="535">
        <v>126.2</v>
      </c>
      <c r="AQ275" s="535">
        <v>126.8</v>
      </c>
      <c r="AR275" s="535">
        <v>127.5</v>
      </c>
      <c r="AS275" s="535">
        <v>129.6</v>
      </c>
      <c r="AT275" s="535">
        <v>130.30000000000001</v>
      </c>
      <c r="AU275" s="535">
        <v>130.30000000000001</v>
      </c>
      <c r="AV275" s="535">
        <v>130.30000000000001</v>
      </c>
      <c r="AW275" s="535">
        <v>129.69999999999999</v>
      </c>
      <c r="AX275" s="535">
        <v>129.1</v>
      </c>
      <c r="AY275" s="535">
        <v>129.1</v>
      </c>
      <c r="AZ275" s="535">
        <v>132.30000000000001</v>
      </c>
      <c r="BA275" s="535">
        <v>132.30000000000001</v>
      </c>
      <c r="BB275" s="535">
        <v>132.30000000000001</v>
      </c>
      <c r="BC275" s="535">
        <v>132.80000000000001</v>
      </c>
      <c r="BD275" s="535">
        <v>132.80000000000001</v>
      </c>
      <c r="BE275" s="535">
        <v>132.80000000000001</v>
      </c>
      <c r="BF275" s="535">
        <v>131.6</v>
      </c>
      <c r="BG275" s="535">
        <v>129.9</v>
      </c>
      <c r="BH275" s="535">
        <v>126</v>
      </c>
      <c r="BI275" s="535">
        <v>126</v>
      </c>
      <c r="BJ275" s="535">
        <v>126</v>
      </c>
      <c r="BK275" s="535">
        <v>126.1</v>
      </c>
    </row>
    <row r="276" spans="1:63">
      <c r="A276" s="531" t="s">
        <v>3639</v>
      </c>
      <c r="B276" s="531" t="s">
        <v>2650</v>
      </c>
      <c r="C276" s="532">
        <v>1.14439</v>
      </c>
      <c r="D276" s="535">
        <v>127.3</v>
      </c>
      <c r="E276" s="535">
        <v>127.3</v>
      </c>
      <c r="F276" s="535">
        <v>127.3</v>
      </c>
      <c r="G276" s="535">
        <v>127.3</v>
      </c>
      <c r="H276" s="535">
        <v>127.3</v>
      </c>
      <c r="I276" s="535">
        <v>127</v>
      </c>
      <c r="J276" s="535">
        <v>127.1</v>
      </c>
      <c r="K276" s="535">
        <v>128.80000000000001</v>
      </c>
      <c r="L276" s="535">
        <v>127.7</v>
      </c>
      <c r="M276" s="535">
        <v>127.6</v>
      </c>
      <c r="N276" s="535">
        <v>127.6</v>
      </c>
      <c r="O276" s="535">
        <v>127.6</v>
      </c>
      <c r="P276" s="535">
        <v>127.7</v>
      </c>
      <c r="Q276" s="535">
        <v>117.7</v>
      </c>
      <c r="R276" s="535">
        <v>124</v>
      </c>
      <c r="S276" s="535">
        <v>124.1</v>
      </c>
      <c r="T276" s="535">
        <v>124.1</v>
      </c>
      <c r="U276" s="535">
        <v>124.1</v>
      </c>
      <c r="V276" s="535">
        <v>123.2</v>
      </c>
      <c r="W276" s="535">
        <v>123.1</v>
      </c>
      <c r="X276" s="535">
        <v>123.1</v>
      </c>
      <c r="Y276" s="535">
        <v>123.1</v>
      </c>
      <c r="Z276" s="535">
        <v>122.8</v>
      </c>
      <c r="AA276" s="535">
        <v>121.5</v>
      </c>
      <c r="AB276" s="535">
        <v>120.5</v>
      </c>
      <c r="AC276" s="535">
        <v>120.5</v>
      </c>
      <c r="AD276" s="535">
        <v>120.5</v>
      </c>
      <c r="AE276" s="535">
        <v>120.5</v>
      </c>
      <c r="AF276" s="535">
        <v>120.5</v>
      </c>
      <c r="AG276" s="535">
        <v>131.6</v>
      </c>
      <c r="AH276" s="535">
        <v>132</v>
      </c>
      <c r="AI276" s="535">
        <v>131.9</v>
      </c>
      <c r="AJ276" s="535">
        <v>131.9</v>
      </c>
      <c r="AK276" s="535">
        <v>131.9</v>
      </c>
      <c r="AL276" s="535">
        <v>131.9</v>
      </c>
      <c r="AM276" s="535">
        <v>121.3</v>
      </c>
      <c r="AN276" s="535">
        <v>121.3</v>
      </c>
      <c r="AO276" s="535">
        <v>121.3</v>
      </c>
      <c r="AP276" s="535">
        <v>119.1</v>
      </c>
      <c r="AQ276" s="535">
        <v>119.8</v>
      </c>
      <c r="AR276" s="535">
        <v>120.5</v>
      </c>
      <c r="AS276" s="535">
        <v>121</v>
      </c>
      <c r="AT276" s="535">
        <v>121.2</v>
      </c>
      <c r="AU276" s="535">
        <v>121.2</v>
      </c>
      <c r="AV276" s="535">
        <v>121.2</v>
      </c>
      <c r="AW276" s="535">
        <v>120.5</v>
      </c>
      <c r="AX276" s="535">
        <v>119.8</v>
      </c>
      <c r="AY276" s="535">
        <v>119.8</v>
      </c>
      <c r="AZ276" s="535">
        <v>121.7</v>
      </c>
      <c r="BA276" s="535">
        <v>121.7</v>
      </c>
      <c r="BB276" s="535">
        <v>121.7</v>
      </c>
      <c r="BC276" s="535">
        <v>121.7</v>
      </c>
      <c r="BD276" s="535">
        <v>121.7</v>
      </c>
      <c r="BE276" s="535">
        <v>121.7</v>
      </c>
      <c r="BF276" s="535">
        <v>120.4</v>
      </c>
      <c r="BG276" s="535">
        <v>118.4</v>
      </c>
      <c r="BH276" s="535">
        <v>117.7</v>
      </c>
      <c r="BI276" s="535">
        <v>117.7</v>
      </c>
      <c r="BJ276" s="535">
        <v>117.7</v>
      </c>
      <c r="BK276" s="535">
        <v>117.8</v>
      </c>
    </row>
    <row r="277" spans="1:63">
      <c r="A277" s="531" t="s">
        <v>3640</v>
      </c>
      <c r="B277" s="531" t="s">
        <v>2652</v>
      </c>
      <c r="C277" s="532">
        <v>0.76217999999999997</v>
      </c>
      <c r="D277" s="535">
        <v>127.4</v>
      </c>
      <c r="E277" s="535">
        <v>127.4</v>
      </c>
      <c r="F277" s="535">
        <v>127.4</v>
      </c>
      <c r="G277" s="535">
        <v>127.4</v>
      </c>
      <c r="H277" s="535">
        <v>127.4</v>
      </c>
      <c r="I277" s="535">
        <v>127.4</v>
      </c>
      <c r="J277" s="535">
        <v>128.1</v>
      </c>
      <c r="K277" s="535">
        <v>130.80000000000001</v>
      </c>
      <c r="L277" s="535">
        <v>129.30000000000001</v>
      </c>
      <c r="M277" s="535">
        <v>128.9</v>
      </c>
      <c r="N277" s="535">
        <v>128.9</v>
      </c>
      <c r="O277" s="535">
        <v>128.9</v>
      </c>
      <c r="P277" s="535">
        <v>128.9</v>
      </c>
      <c r="Q277" s="535">
        <v>116.8</v>
      </c>
      <c r="R277" s="535">
        <v>125.1</v>
      </c>
      <c r="S277" s="535">
        <v>125.1</v>
      </c>
      <c r="T277" s="535">
        <v>125.1</v>
      </c>
      <c r="U277" s="535">
        <v>125.1</v>
      </c>
      <c r="V277" s="535">
        <v>124</v>
      </c>
      <c r="W277" s="535">
        <v>123.8</v>
      </c>
      <c r="X277" s="535">
        <v>123.9</v>
      </c>
      <c r="Y277" s="535">
        <v>123.9</v>
      </c>
      <c r="Z277" s="535">
        <v>123.5</v>
      </c>
      <c r="AA277" s="535">
        <v>122.1</v>
      </c>
      <c r="AB277" s="535">
        <v>120.8</v>
      </c>
      <c r="AC277" s="535">
        <v>120.8</v>
      </c>
      <c r="AD277" s="535">
        <v>120.8</v>
      </c>
      <c r="AE277" s="535">
        <v>120.8</v>
      </c>
      <c r="AF277" s="535">
        <v>120.8</v>
      </c>
      <c r="AG277" s="535">
        <v>136.5</v>
      </c>
      <c r="AH277" s="535">
        <v>136.5</v>
      </c>
      <c r="AI277" s="535">
        <v>136.5</v>
      </c>
      <c r="AJ277" s="535">
        <v>136.5</v>
      </c>
      <c r="AK277" s="535">
        <v>136.5</v>
      </c>
      <c r="AL277" s="535">
        <v>136.5</v>
      </c>
      <c r="AM277" s="535">
        <v>122.2</v>
      </c>
      <c r="AN277" s="535">
        <v>122.2</v>
      </c>
      <c r="AO277" s="535">
        <v>122.2</v>
      </c>
      <c r="AP277" s="535">
        <v>118.1</v>
      </c>
      <c r="AQ277" s="535">
        <v>118.3</v>
      </c>
      <c r="AR277" s="535">
        <v>118.3</v>
      </c>
      <c r="AS277" s="535">
        <v>118.3</v>
      </c>
      <c r="AT277" s="535">
        <v>118.3</v>
      </c>
      <c r="AU277" s="535">
        <v>118.3</v>
      </c>
      <c r="AV277" s="535">
        <v>118.3</v>
      </c>
      <c r="AW277" s="535">
        <v>117.2</v>
      </c>
      <c r="AX277" s="535">
        <v>116.1</v>
      </c>
      <c r="AY277" s="535">
        <v>116.1</v>
      </c>
      <c r="AZ277" s="535">
        <v>116.1</v>
      </c>
      <c r="BA277" s="535">
        <v>116.1</v>
      </c>
      <c r="BB277" s="535">
        <v>116.1</v>
      </c>
      <c r="BC277" s="535">
        <v>116.1</v>
      </c>
      <c r="BD277" s="535">
        <v>116.1</v>
      </c>
      <c r="BE277" s="535">
        <v>116.1</v>
      </c>
      <c r="BF277" s="535">
        <v>114.9</v>
      </c>
      <c r="BG277" s="535">
        <v>113.1</v>
      </c>
      <c r="BH277" s="535">
        <v>113.1</v>
      </c>
      <c r="BI277" s="535">
        <v>113.1</v>
      </c>
      <c r="BJ277" s="535">
        <v>113.1</v>
      </c>
      <c r="BK277" s="535">
        <v>113.1</v>
      </c>
    </row>
    <row r="278" spans="1:63">
      <c r="A278" s="531" t="s">
        <v>3641</v>
      </c>
      <c r="B278" s="531" t="s">
        <v>2654</v>
      </c>
      <c r="C278" s="532">
        <v>0.21138000000000001</v>
      </c>
      <c r="D278" s="535">
        <v>116.2</v>
      </c>
      <c r="E278" s="535">
        <v>116.2</v>
      </c>
      <c r="F278" s="535">
        <v>116.2</v>
      </c>
      <c r="G278" s="535">
        <v>116.2</v>
      </c>
      <c r="H278" s="535">
        <v>116.2</v>
      </c>
      <c r="I278" s="535">
        <v>116.2</v>
      </c>
      <c r="J278" s="535">
        <v>116.2</v>
      </c>
      <c r="K278" s="535">
        <v>116.2</v>
      </c>
      <c r="L278" s="535">
        <v>115.9</v>
      </c>
      <c r="M278" s="535">
        <v>116.6</v>
      </c>
      <c r="N278" s="535">
        <v>116.6</v>
      </c>
      <c r="O278" s="535">
        <v>116.6</v>
      </c>
      <c r="P278" s="535">
        <v>116.6</v>
      </c>
      <c r="Q278" s="535">
        <v>104.2</v>
      </c>
      <c r="R278" s="535">
        <v>108.4</v>
      </c>
      <c r="S278" s="535">
        <v>108.7</v>
      </c>
      <c r="T278" s="535">
        <v>108.7</v>
      </c>
      <c r="U278" s="535">
        <v>108.7</v>
      </c>
      <c r="V278" s="535">
        <v>108</v>
      </c>
      <c r="W278" s="535">
        <v>107.7</v>
      </c>
      <c r="X278" s="535">
        <v>107.7</v>
      </c>
      <c r="Y278" s="535">
        <v>107.7</v>
      </c>
      <c r="Z278" s="535">
        <v>107.4</v>
      </c>
      <c r="AA278" s="535">
        <v>106.3</v>
      </c>
      <c r="AB278" s="535">
        <v>105</v>
      </c>
      <c r="AC278" s="535">
        <v>105</v>
      </c>
      <c r="AD278" s="535">
        <v>105</v>
      </c>
      <c r="AE278" s="535">
        <v>105</v>
      </c>
      <c r="AF278" s="535">
        <v>105</v>
      </c>
      <c r="AG278" s="535">
        <v>108.9</v>
      </c>
      <c r="AH278" s="535">
        <v>108.9</v>
      </c>
      <c r="AI278" s="535">
        <v>108.9</v>
      </c>
      <c r="AJ278" s="535">
        <v>108.9</v>
      </c>
      <c r="AK278" s="535">
        <v>108.9</v>
      </c>
      <c r="AL278" s="535">
        <v>108.9</v>
      </c>
      <c r="AM278" s="535">
        <v>102.8</v>
      </c>
      <c r="AN278" s="535">
        <v>102.8</v>
      </c>
      <c r="AO278" s="535">
        <v>102.8</v>
      </c>
      <c r="AP278" s="535">
        <v>105.7</v>
      </c>
      <c r="AQ278" s="535">
        <v>106.7</v>
      </c>
      <c r="AR278" s="535">
        <v>106.7</v>
      </c>
      <c r="AS278" s="535">
        <v>106.7</v>
      </c>
      <c r="AT278" s="535">
        <v>106.7</v>
      </c>
      <c r="AU278" s="535">
        <v>106.7</v>
      </c>
      <c r="AV278" s="535">
        <v>106.7</v>
      </c>
      <c r="AW278" s="535">
        <v>106.7</v>
      </c>
      <c r="AX278" s="535">
        <v>106.7</v>
      </c>
      <c r="AY278" s="535">
        <v>106.7</v>
      </c>
      <c r="AZ278" s="535">
        <v>106.7</v>
      </c>
      <c r="BA278" s="535">
        <v>106.7</v>
      </c>
      <c r="BB278" s="535">
        <v>106.7</v>
      </c>
      <c r="BC278" s="535">
        <v>106.7</v>
      </c>
      <c r="BD278" s="535">
        <v>106.7</v>
      </c>
      <c r="BE278" s="535">
        <v>106.7</v>
      </c>
      <c r="BF278" s="535">
        <v>104.9</v>
      </c>
      <c r="BG278" s="535">
        <v>102.1</v>
      </c>
      <c r="BH278" s="535">
        <v>102.1</v>
      </c>
      <c r="BI278" s="535">
        <v>102.1</v>
      </c>
      <c r="BJ278" s="535">
        <v>102.1</v>
      </c>
      <c r="BK278" s="535">
        <v>102.5</v>
      </c>
    </row>
    <row r="279" spans="1:63">
      <c r="A279" s="531" t="s">
        <v>3642</v>
      </c>
      <c r="B279" s="531" t="s">
        <v>2656</v>
      </c>
      <c r="C279" s="532">
        <v>8.7830000000000005E-2</v>
      </c>
      <c r="D279" s="535">
        <v>141</v>
      </c>
      <c r="E279" s="535">
        <v>141</v>
      </c>
      <c r="F279" s="535">
        <v>141</v>
      </c>
      <c r="G279" s="535">
        <v>141</v>
      </c>
      <c r="H279" s="535">
        <v>141</v>
      </c>
      <c r="I279" s="535">
        <v>141</v>
      </c>
      <c r="J279" s="535">
        <v>137.5</v>
      </c>
      <c r="K279" s="535">
        <v>135.19999999999999</v>
      </c>
      <c r="L279" s="535">
        <v>135.19999999999999</v>
      </c>
      <c r="M279" s="535">
        <v>135.19999999999999</v>
      </c>
      <c r="N279" s="535">
        <v>135.19999999999999</v>
      </c>
      <c r="O279" s="535">
        <v>135.19999999999999</v>
      </c>
      <c r="P279" s="535">
        <v>136.6</v>
      </c>
      <c r="Q279" s="535">
        <v>141</v>
      </c>
      <c r="R279" s="535">
        <v>141</v>
      </c>
      <c r="S279" s="535">
        <v>141</v>
      </c>
      <c r="T279" s="535">
        <v>141</v>
      </c>
      <c r="U279" s="535">
        <v>141</v>
      </c>
      <c r="V279" s="535">
        <v>141</v>
      </c>
      <c r="W279" s="535">
        <v>141</v>
      </c>
      <c r="X279" s="535">
        <v>141</v>
      </c>
      <c r="Y279" s="535">
        <v>141</v>
      </c>
      <c r="Z279" s="535">
        <v>141</v>
      </c>
      <c r="AA279" s="535">
        <v>141</v>
      </c>
      <c r="AB279" s="535">
        <v>141</v>
      </c>
      <c r="AC279" s="535">
        <v>141</v>
      </c>
      <c r="AD279" s="535">
        <v>141</v>
      </c>
      <c r="AE279" s="535">
        <v>141</v>
      </c>
      <c r="AF279" s="535">
        <v>141</v>
      </c>
      <c r="AG279" s="535">
        <v>141</v>
      </c>
      <c r="AH279" s="535">
        <v>146.30000000000001</v>
      </c>
      <c r="AI279" s="535">
        <v>145.1</v>
      </c>
      <c r="AJ279" s="535">
        <v>145.1</v>
      </c>
      <c r="AK279" s="535">
        <v>145.1</v>
      </c>
      <c r="AL279" s="535">
        <v>145.1</v>
      </c>
      <c r="AM279" s="535">
        <v>145.1</v>
      </c>
      <c r="AN279" s="535">
        <v>145.1</v>
      </c>
      <c r="AO279" s="535">
        <v>145.1</v>
      </c>
      <c r="AP279" s="535">
        <v>145.1</v>
      </c>
      <c r="AQ279" s="535">
        <v>149.5</v>
      </c>
      <c r="AR279" s="535">
        <v>159.19999999999999</v>
      </c>
      <c r="AS279" s="535">
        <v>166.6</v>
      </c>
      <c r="AT279" s="535">
        <v>169.1</v>
      </c>
      <c r="AU279" s="535">
        <v>169.1</v>
      </c>
      <c r="AV279" s="535">
        <v>169.1</v>
      </c>
      <c r="AW279" s="535">
        <v>169.1</v>
      </c>
      <c r="AX279" s="535">
        <v>169.1</v>
      </c>
      <c r="AY279" s="535">
        <v>169.1</v>
      </c>
      <c r="AZ279" s="535">
        <v>195</v>
      </c>
      <c r="BA279" s="535">
        <v>195</v>
      </c>
      <c r="BB279" s="535">
        <v>195</v>
      </c>
      <c r="BC279" s="535">
        <v>195</v>
      </c>
      <c r="BD279" s="535">
        <v>195</v>
      </c>
      <c r="BE279" s="535">
        <v>195</v>
      </c>
      <c r="BF279" s="535">
        <v>195</v>
      </c>
      <c r="BG279" s="535">
        <v>195</v>
      </c>
      <c r="BH279" s="535">
        <v>186.4</v>
      </c>
      <c r="BI279" s="535">
        <v>186.4</v>
      </c>
      <c r="BJ279" s="535">
        <v>186.4</v>
      </c>
      <c r="BK279" s="535">
        <v>186.4</v>
      </c>
    </row>
    <row r="280" spans="1:63">
      <c r="A280" s="531" t="s">
        <v>3643</v>
      </c>
      <c r="B280" s="531" t="s">
        <v>2657</v>
      </c>
      <c r="C280" s="532">
        <v>8.301E-2</v>
      </c>
      <c r="D280" s="535">
        <v>140.30000000000001</v>
      </c>
      <c r="E280" s="535">
        <v>140.30000000000001</v>
      </c>
      <c r="F280" s="535">
        <v>140.30000000000001</v>
      </c>
      <c r="G280" s="535">
        <v>140.30000000000001</v>
      </c>
      <c r="H280" s="535">
        <v>140.30000000000001</v>
      </c>
      <c r="I280" s="535">
        <v>136.30000000000001</v>
      </c>
      <c r="J280" s="535">
        <v>135</v>
      </c>
      <c r="K280" s="535">
        <v>135.6</v>
      </c>
      <c r="L280" s="535">
        <v>135.5</v>
      </c>
      <c r="M280" s="535">
        <v>135.6</v>
      </c>
      <c r="N280" s="535">
        <v>135.6</v>
      </c>
      <c r="O280" s="535">
        <v>135.6</v>
      </c>
      <c r="P280" s="535">
        <v>135.6</v>
      </c>
      <c r="Q280" s="535">
        <v>135.6</v>
      </c>
      <c r="R280" s="535">
        <v>135.6</v>
      </c>
      <c r="S280" s="535">
        <v>135.6</v>
      </c>
      <c r="T280" s="535">
        <v>135.6</v>
      </c>
      <c r="U280" s="535">
        <v>135.6</v>
      </c>
      <c r="V280" s="535">
        <v>135.6</v>
      </c>
      <c r="W280" s="535">
        <v>135.6</v>
      </c>
      <c r="X280" s="535">
        <v>135.6</v>
      </c>
      <c r="Y280" s="535">
        <v>135.6</v>
      </c>
      <c r="Z280" s="535">
        <v>135.69999999999999</v>
      </c>
      <c r="AA280" s="535">
        <v>134.9</v>
      </c>
      <c r="AB280" s="535">
        <v>134.9</v>
      </c>
      <c r="AC280" s="535">
        <v>134.9</v>
      </c>
      <c r="AD280" s="535">
        <v>134.9</v>
      </c>
      <c r="AE280" s="535">
        <v>134.9</v>
      </c>
      <c r="AF280" s="535">
        <v>134.9</v>
      </c>
      <c r="AG280" s="535">
        <v>134.9</v>
      </c>
      <c r="AH280" s="535">
        <v>134.9</v>
      </c>
      <c r="AI280" s="535">
        <v>134.9</v>
      </c>
      <c r="AJ280" s="535">
        <v>134.9</v>
      </c>
      <c r="AK280" s="535">
        <v>134.9</v>
      </c>
      <c r="AL280" s="535">
        <v>134.9</v>
      </c>
      <c r="AM280" s="535">
        <v>134.9</v>
      </c>
      <c r="AN280" s="535">
        <v>134.9</v>
      </c>
      <c r="AO280" s="535">
        <v>134.9</v>
      </c>
      <c r="AP280" s="535">
        <v>135.19999999999999</v>
      </c>
      <c r="AQ280" s="535">
        <v>134.4</v>
      </c>
      <c r="AR280" s="535">
        <v>134.4</v>
      </c>
      <c r="AS280" s="535">
        <v>134.4</v>
      </c>
      <c r="AT280" s="535">
        <v>134.4</v>
      </c>
      <c r="AU280" s="535">
        <v>134.4</v>
      </c>
      <c r="AV280" s="535">
        <v>134.4</v>
      </c>
      <c r="AW280" s="535">
        <v>134.4</v>
      </c>
      <c r="AX280" s="535">
        <v>134.4</v>
      </c>
      <c r="AY280" s="535">
        <v>134.4</v>
      </c>
      <c r="AZ280" s="535">
        <v>134.4</v>
      </c>
      <c r="BA280" s="535">
        <v>134.4</v>
      </c>
      <c r="BB280" s="535">
        <v>134.4</v>
      </c>
      <c r="BC280" s="535">
        <v>134.4</v>
      </c>
      <c r="BD280" s="535">
        <v>134.4</v>
      </c>
      <c r="BE280" s="535">
        <v>134.4</v>
      </c>
      <c r="BF280" s="535">
        <v>131.6</v>
      </c>
      <c r="BG280" s="535">
        <v>127.3</v>
      </c>
      <c r="BH280" s="535">
        <v>127.3</v>
      </c>
      <c r="BI280" s="535">
        <v>127.3</v>
      </c>
      <c r="BJ280" s="535">
        <v>127.3</v>
      </c>
      <c r="BK280" s="535">
        <v>127.3</v>
      </c>
    </row>
    <row r="281" spans="1:63">
      <c r="A281" s="531" t="s">
        <v>3644</v>
      </c>
      <c r="B281" s="531" t="s">
        <v>2661</v>
      </c>
      <c r="C281" s="532">
        <v>0.14188000000000001</v>
      </c>
      <c r="D281" s="535">
        <v>166.7</v>
      </c>
      <c r="E281" s="535">
        <v>166.7</v>
      </c>
      <c r="F281" s="535">
        <v>166.7</v>
      </c>
      <c r="G281" s="535">
        <v>166.7</v>
      </c>
      <c r="H281" s="535">
        <v>166.7</v>
      </c>
      <c r="I281" s="535">
        <v>165.7</v>
      </c>
      <c r="J281" s="535">
        <v>165.3</v>
      </c>
      <c r="K281" s="535">
        <v>165.3</v>
      </c>
      <c r="L281" s="535">
        <v>165.3</v>
      </c>
      <c r="M281" s="535">
        <v>165.3</v>
      </c>
      <c r="N281" s="535">
        <v>165.6</v>
      </c>
      <c r="O281" s="535">
        <v>165.9</v>
      </c>
      <c r="P281" s="535">
        <v>165.9</v>
      </c>
      <c r="Q281" s="535">
        <v>163.69999999999999</v>
      </c>
      <c r="R281" s="535">
        <v>164.5</v>
      </c>
      <c r="S281" s="535">
        <v>164.5</v>
      </c>
      <c r="T281" s="535">
        <v>164.5</v>
      </c>
      <c r="U281" s="535">
        <v>164.5</v>
      </c>
      <c r="V281" s="535">
        <v>164.5</v>
      </c>
      <c r="W281" s="535">
        <v>164.5</v>
      </c>
      <c r="X281" s="535">
        <v>164.5</v>
      </c>
      <c r="Y281" s="535">
        <v>164.5</v>
      </c>
      <c r="Z281" s="535">
        <v>164.4</v>
      </c>
      <c r="AA281" s="535">
        <v>164.2</v>
      </c>
      <c r="AB281" s="535">
        <v>164.2</v>
      </c>
      <c r="AC281" s="535">
        <v>164.2</v>
      </c>
      <c r="AD281" s="535">
        <v>164.2</v>
      </c>
      <c r="AE281" s="535">
        <v>164.2</v>
      </c>
      <c r="AF281" s="535">
        <v>164.2</v>
      </c>
      <c r="AG281" s="535">
        <v>164.2</v>
      </c>
      <c r="AH281" s="535">
        <v>178.4</v>
      </c>
      <c r="AI281" s="535">
        <v>183.1</v>
      </c>
      <c r="AJ281" s="535">
        <v>183.1</v>
      </c>
      <c r="AK281" s="535">
        <v>183.1</v>
      </c>
      <c r="AL281" s="535">
        <v>183.1</v>
      </c>
      <c r="AM281" s="535">
        <v>183.1</v>
      </c>
      <c r="AN281" s="535">
        <v>183.1</v>
      </c>
      <c r="AO281" s="535">
        <v>183.1</v>
      </c>
      <c r="AP281" s="535">
        <v>183.3</v>
      </c>
      <c r="AQ281" s="535">
        <v>183.6</v>
      </c>
      <c r="AR281" s="535">
        <v>183.6</v>
      </c>
      <c r="AS281" s="535">
        <v>198.7</v>
      </c>
      <c r="AT281" s="535">
        <v>203.7</v>
      </c>
      <c r="AU281" s="535">
        <v>203.7</v>
      </c>
      <c r="AV281" s="535">
        <v>203.7</v>
      </c>
      <c r="AW281" s="535">
        <v>203.7</v>
      </c>
      <c r="AX281" s="535">
        <v>203.7</v>
      </c>
      <c r="AY281" s="535">
        <v>203.7</v>
      </c>
      <c r="AZ281" s="535">
        <v>217.6</v>
      </c>
      <c r="BA281" s="535">
        <v>217.6</v>
      </c>
      <c r="BB281" s="535">
        <v>217.6</v>
      </c>
      <c r="BC281" s="535">
        <v>222.4</v>
      </c>
      <c r="BD281" s="535">
        <v>222.4</v>
      </c>
      <c r="BE281" s="535">
        <v>222.4</v>
      </c>
      <c r="BF281" s="535">
        <v>222.6</v>
      </c>
      <c r="BG281" s="535">
        <v>222.8</v>
      </c>
      <c r="BH281" s="535">
        <v>192.8</v>
      </c>
      <c r="BI281" s="535">
        <v>192.8</v>
      </c>
      <c r="BJ281" s="535">
        <v>192.8</v>
      </c>
      <c r="BK281" s="535">
        <v>192.8</v>
      </c>
    </row>
    <row r="282" spans="1:63">
      <c r="A282" s="531" t="s">
        <v>3645</v>
      </c>
      <c r="B282" s="531" t="s">
        <v>2663</v>
      </c>
      <c r="C282" s="532">
        <v>5.0189999999999999E-2</v>
      </c>
      <c r="D282" s="535">
        <v>108.2</v>
      </c>
      <c r="E282" s="535">
        <v>108.2</v>
      </c>
      <c r="F282" s="535">
        <v>108.2</v>
      </c>
      <c r="G282" s="535">
        <v>108.2</v>
      </c>
      <c r="H282" s="535">
        <v>108.2</v>
      </c>
      <c r="I282" s="535">
        <v>105.3</v>
      </c>
      <c r="J282" s="535">
        <v>104.3</v>
      </c>
      <c r="K282" s="535">
        <v>104.3</v>
      </c>
      <c r="L282" s="535">
        <v>104.3</v>
      </c>
      <c r="M282" s="535">
        <v>104.3</v>
      </c>
      <c r="N282" s="535">
        <v>105.1</v>
      </c>
      <c r="O282" s="535">
        <v>105.9</v>
      </c>
      <c r="P282" s="535">
        <v>105.9</v>
      </c>
      <c r="Q282" s="535">
        <v>99.7</v>
      </c>
      <c r="R282" s="535">
        <v>102.1</v>
      </c>
      <c r="S282" s="535">
        <v>102.1</v>
      </c>
      <c r="T282" s="535">
        <v>102.1</v>
      </c>
      <c r="U282" s="535">
        <v>102.1</v>
      </c>
      <c r="V282" s="535">
        <v>102.1</v>
      </c>
      <c r="W282" s="535">
        <v>102.1</v>
      </c>
      <c r="X282" s="535">
        <v>102.1</v>
      </c>
      <c r="Y282" s="535">
        <v>102.1</v>
      </c>
      <c r="Z282" s="535">
        <v>101.9</v>
      </c>
      <c r="AA282" s="535">
        <v>101.2</v>
      </c>
      <c r="AB282" s="535">
        <v>101.2</v>
      </c>
      <c r="AC282" s="535">
        <v>101.2</v>
      </c>
      <c r="AD282" s="535">
        <v>101.2</v>
      </c>
      <c r="AE282" s="535">
        <v>101.2</v>
      </c>
      <c r="AF282" s="535">
        <v>101.2</v>
      </c>
      <c r="AG282" s="535">
        <v>101.2</v>
      </c>
      <c r="AH282" s="535">
        <v>101.2</v>
      </c>
      <c r="AI282" s="535">
        <v>101.2</v>
      </c>
      <c r="AJ282" s="535">
        <v>101.2</v>
      </c>
      <c r="AK282" s="535">
        <v>101.2</v>
      </c>
      <c r="AL282" s="535">
        <v>101.2</v>
      </c>
      <c r="AM282" s="535">
        <v>101.2</v>
      </c>
      <c r="AN282" s="535">
        <v>101.2</v>
      </c>
      <c r="AO282" s="535">
        <v>101.2</v>
      </c>
      <c r="AP282" s="535">
        <v>101.8</v>
      </c>
      <c r="AQ282" s="535">
        <v>102.6</v>
      </c>
      <c r="AR282" s="535">
        <v>102.6</v>
      </c>
      <c r="AS282" s="535">
        <v>102.6</v>
      </c>
      <c r="AT282" s="535">
        <v>102.6</v>
      </c>
      <c r="AU282" s="535">
        <v>102.6</v>
      </c>
      <c r="AV282" s="535">
        <v>102.6</v>
      </c>
      <c r="AW282" s="535">
        <v>102.6</v>
      </c>
      <c r="AX282" s="535">
        <v>102.6</v>
      </c>
      <c r="AY282" s="535">
        <v>102.6</v>
      </c>
      <c r="AZ282" s="535">
        <v>102.6</v>
      </c>
      <c r="BA282" s="535">
        <v>102.6</v>
      </c>
      <c r="BB282" s="535">
        <v>102.6</v>
      </c>
      <c r="BC282" s="535">
        <v>116.3</v>
      </c>
      <c r="BD282" s="535">
        <v>116.3</v>
      </c>
      <c r="BE282" s="535">
        <v>116.3</v>
      </c>
      <c r="BF282" s="535">
        <v>116.9</v>
      </c>
      <c r="BG282" s="535">
        <v>117.4</v>
      </c>
      <c r="BH282" s="535">
        <v>117.4</v>
      </c>
      <c r="BI282" s="535">
        <v>117.4</v>
      </c>
      <c r="BJ282" s="535">
        <v>117.4</v>
      </c>
      <c r="BK282" s="535">
        <v>117.4</v>
      </c>
    </row>
    <row r="283" spans="1:63">
      <c r="A283" s="531" t="s">
        <v>3646</v>
      </c>
      <c r="B283" s="531" t="s">
        <v>2665</v>
      </c>
      <c r="C283" s="532">
        <v>9.1689999999999994E-2</v>
      </c>
      <c r="D283" s="535">
        <v>198.7</v>
      </c>
      <c r="E283" s="535">
        <v>198.7</v>
      </c>
      <c r="F283" s="535">
        <v>198.7</v>
      </c>
      <c r="G283" s="535">
        <v>198.7</v>
      </c>
      <c r="H283" s="535">
        <v>198.7</v>
      </c>
      <c r="I283" s="535">
        <v>198.7</v>
      </c>
      <c r="J283" s="535">
        <v>198.7</v>
      </c>
      <c r="K283" s="535">
        <v>198.7</v>
      </c>
      <c r="L283" s="535">
        <v>198.7</v>
      </c>
      <c r="M283" s="535">
        <v>198.7</v>
      </c>
      <c r="N283" s="535">
        <v>198.7</v>
      </c>
      <c r="O283" s="535">
        <v>198.7</v>
      </c>
      <c r="P283" s="535">
        <v>198.7</v>
      </c>
      <c r="Q283" s="535">
        <v>198.7</v>
      </c>
      <c r="R283" s="535">
        <v>198.7</v>
      </c>
      <c r="S283" s="535">
        <v>198.7</v>
      </c>
      <c r="T283" s="535">
        <v>198.7</v>
      </c>
      <c r="U283" s="535">
        <v>198.7</v>
      </c>
      <c r="V283" s="535">
        <v>198.7</v>
      </c>
      <c r="W283" s="535">
        <v>198.7</v>
      </c>
      <c r="X283" s="535">
        <v>198.7</v>
      </c>
      <c r="Y283" s="535">
        <v>198.7</v>
      </c>
      <c r="Z283" s="535">
        <v>198.7</v>
      </c>
      <c r="AA283" s="535">
        <v>198.7</v>
      </c>
      <c r="AB283" s="535">
        <v>198.7</v>
      </c>
      <c r="AC283" s="535">
        <v>198.7</v>
      </c>
      <c r="AD283" s="535">
        <v>198.7</v>
      </c>
      <c r="AE283" s="535">
        <v>198.7</v>
      </c>
      <c r="AF283" s="535">
        <v>198.7</v>
      </c>
      <c r="AG283" s="535">
        <v>198.7</v>
      </c>
      <c r="AH283" s="535">
        <v>220.7</v>
      </c>
      <c r="AI283" s="535">
        <v>228</v>
      </c>
      <c r="AJ283" s="535">
        <v>228</v>
      </c>
      <c r="AK283" s="535">
        <v>228</v>
      </c>
      <c r="AL283" s="535">
        <v>228</v>
      </c>
      <c r="AM283" s="535">
        <v>228</v>
      </c>
      <c r="AN283" s="535">
        <v>228</v>
      </c>
      <c r="AO283" s="535">
        <v>228</v>
      </c>
      <c r="AP283" s="535">
        <v>228</v>
      </c>
      <c r="AQ283" s="535">
        <v>228</v>
      </c>
      <c r="AR283" s="535">
        <v>228</v>
      </c>
      <c r="AS283" s="535">
        <v>251.3</v>
      </c>
      <c r="AT283" s="535">
        <v>259</v>
      </c>
      <c r="AU283" s="535">
        <v>259</v>
      </c>
      <c r="AV283" s="535">
        <v>259</v>
      </c>
      <c r="AW283" s="535">
        <v>259</v>
      </c>
      <c r="AX283" s="535">
        <v>259</v>
      </c>
      <c r="AY283" s="535">
        <v>259</v>
      </c>
      <c r="AZ283" s="535">
        <v>280.5</v>
      </c>
      <c r="BA283" s="535">
        <v>280.5</v>
      </c>
      <c r="BB283" s="535">
        <v>280.5</v>
      </c>
      <c r="BC283" s="535">
        <v>280.5</v>
      </c>
      <c r="BD283" s="535">
        <v>280.5</v>
      </c>
      <c r="BE283" s="535">
        <v>280.5</v>
      </c>
      <c r="BF283" s="535">
        <v>280.5</v>
      </c>
      <c r="BG283" s="535">
        <v>280.5</v>
      </c>
      <c r="BH283" s="535">
        <v>234</v>
      </c>
      <c r="BI283" s="535">
        <v>234</v>
      </c>
      <c r="BJ283" s="535">
        <v>234</v>
      </c>
      <c r="BK283" s="535">
        <v>234</v>
      </c>
    </row>
    <row r="284" spans="1:63">
      <c r="A284" s="531" t="s">
        <v>3647</v>
      </c>
      <c r="B284" s="531" t="s">
        <v>1180</v>
      </c>
      <c r="C284" s="532">
        <v>0.93686999999999998</v>
      </c>
      <c r="D284" s="535">
        <v>111.1</v>
      </c>
      <c r="E284" s="535">
        <v>111.1</v>
      </c>
      <c r="F284" s="535">
        <v>110.7</v>
      </c>
      <c r="G284" s="535">
        <v>111.5</v>
      </c>
      <c r="H284" s="535">
        <v>111.3</v>
      </c>
      <c r="I284" s="535">
        <v>111.4</v>
      </c>
      <c r="J284" s="535">
        <v>111.3</v>
      </c>
      <c r="K284" s="535">
        <v>111.7</v>
      </c>
      <c r="L284" s="535">
        <v>112.1</v>
      </c>
      <c r="M284" s="535">
        <v>111.3</v>
      </c>
      <c r="N284" s="535">
        <v>112.3</v>
      </c>
      <c r="O284" s="535">
        <v>113.4</v>
      </c>
      <c r="P284" s="535">
        <v>113.4</v>
      </c>
      <c r="Q284" s="535">
        <v>112.9</v>
      </c>
      <c r="R284" s="535">
        <v>112.4</v>
      </c>
      <c r="S284" s="535">
        <v>112.2</v>
      </c>
      <c r="T284" s="535">
        <v>115.3</v>
      </c>
      <c r="U284" s="535">
        <v>117.7</v>
      </c>
      <c r="V284" s="535">
        <v>119.3</v>
      </c>
      <c r="W284" s="535">
        <v>119.3</v>
      </c>
      <c r="X284" s="535">
        <v>119.3</v>
      </c>
      <c r="Y284" s="535">
        <v>119.3</v>
      </c>
      <c r="Z284" s="535">
        <v>119.3</v>
      </c>
      <c r="AA284" s="535">
        <v>118.2</v>
      </c>
      <c r="AB284" s="535">
        <v>118.2</v>
      </c>
      <c r="AC284" s="535">
        <v>118.2</v>
      </c>
      <c r="AD284" s="535">
        <v>118.2</v>
      </c>
      <c r="AE284" s="535">
        <v>118.9</v>
      </c>
      <c r="AF284" s="535">
        <v>118.7</v>
      </c>
      <c r="AG284" s="535">
        <v>118.7</v>
      </c>
      <c r="AH284" s="535">
        <v>118.7</v>
      </c>
      <c r="AI284" s="535">
        <v>127.5</v>
      </c>
      <c r="AJ284" s="535">
        <v>127.5</v>
      </c>
      <c r="AK284" s="535">
        <v>129</v>
      </c>
      <c r="AL284" s="535">
        <v>129.1</v>
      </c>
      <c r="AM284" s="535">
        <v>129.19999999999999</v>
      </c>
      <c r="AN284" s="535">
        <v>129.69999999999999</v>
      </c>
      <c r="AO284" s="535">
        <v>130.80000000000001</v>
      </c>
      <c r="AP284" s="535">
        <v>130.80000000000001</v>
      </c>
      <c r="AQ284" s="535">
        <v>130.9</v>
      </c>
      <c r="AR284" s="535">
        <v>132.5</v>
      </c>
      <c r="AS284" s="535">
        <v>132.5</v>
      </c>
      <c r="AT284" s="535">
        <v>132.4</v>
      </c>
      <c r="AU284" s="535">
        <v>132.4</v>
      </c>
      <c r="AV284" s="535">
        <v>132.6</v>
      </c>
      <c r="AW284" s="535">
        <v>132.6</v>
      </c>
      <c r="AX284" s="535">
        <v>132.5</v>
      </c>
      <c r="AY284" s="535">
        <v>132.6</v>
      </c>
      <c r="AZ284" s="535">
        <v>131.80000000000001</v>
      </c>
      <c r="BA284" s="535">
        <v>131.80000000000001</v>
      </c>
      <c r="BB284" s="535">
        <v>132.19999999999999</v>
      </c>
      <c r="BC284" s="535">
        <v>132.30000000000001</v>
      </c>
      <c r="BD284" s="535">
        <v>132.5</v>
      </c>
      <c r="BE284" s="535">
        <v>132.19999999999999</v>
      </c>
      <c r="BF284" s="535">
        <v>134.19999999999999</v>
      </c>
      <c r="BG284" s="535">
        <v>135.69999999999999</v>
      </c>
      <c r="BH284" s="535">
        <v>136.30000000000001</v>
      </c>
      <c r="BI284" s="535">
        <v>136.1</v>
      </c>
      <c r="BJ284" s="535">
        <v>135.9</v>
      </c>
      <c r="BK284" s="535">
        <v>135.9</v>
      </c>
    </row>
    <row r="285" spans="1:63">
      <c r="A285" s="531" t="s">
        <v>3648</v>
      </c>
      <c r="B285" s="531" t="s">
        <v>1182</v>
      </c>
      <c r="C285" s="532">
        <v>5.2760000000000001E-2</v>
      </c>
      <c r="D285" s="535">
        <v>170.2</v>
      </c>
      <c r="E285" s="535">
        <v>169.8</v>
      </c>
      <c r="F285" s="535">
        <v>169</v>
      </c>
      <c r="G285" s="535">
        <v>168.8</v>
      </c>
      <c r="H285" s="535">
        <v>169.4</v>
      </c>
      <c r="I285" s="535">
        <v>169.4</v>
      </c>
      <c r="J285" s="535">
        <v>165.6</v>
      </c>
      <c r="K285" s="535">
        <v>164.7</v>
      </c>
      <c r="L285" s="535">
        <v>165.5</v>
      </c>
      <c r="M285" s="535">
        <v>166.9</v>
      </c>
      <c r="N285" s="535">
        <v>166.9</v>
      </c>
      <c r="O285" s="535">
        <v>166.9</v>
      </c>
      <c r="P285" s="535">
        <v>166.9</v>
      </c>
      <c r="Q285" s="535">
        <v>166.9</v>
      </c>
      <c r="R285" s="535">
        <v>166.9</v>
      </c>
      <c r="S285" s="535">
        <v>166.9</v>
      </c>
      <c r="T285" s="535">
        <v>166.9</v>
      </c>
      <c r="U285" s="535">
        <v>168</v>
      </c>
      <c r="V285" s="535">
        <v>172.4</v>
      </c>
      <c r="W285" s="535">
        <v>172.4</v>
      </c>
      <c r="X285" s="535">
        <v>172.4</v>
      </c>
      <c r="Y285" s="535">
        <v>172.4</v>
      </c>
      <c r="Z285" s="535">
        <v>172.4</v>
      </c>
      <c r="AA285" s="535">
        <v>172.4</v>
      </c>
      <c r="AB285" s="535">
        <v>172.4</v>
      </c>
      <c r="AC285" s="535">
        <v>171.8</v>
      </c>
      <c r="AD285" s="535">
        <v>171.6</v>
      </c>
      <c r="AE285" s="535">
        <v>171.6</v>
      </c>
      <c r="AF285" s="535">
        <v>170.5</v>
      </c>
      <c r="AG285" s="535">
        <v>170.2</v>
      </c>
      <c r="AH285" s="535">
        <v>170.2</v>
      </c>
      <c r="AI285" s="535">
        <v>170.2</v>
      </c>
      <c r="AJ285" s="535">
        <v>170.2</v>
      </c>
      <c r="AK285" s="535">
        <v>170.2</v>
      </c>
      <c r="AL285" s="535">
        <v>172.8</v>
      </c>
      <c r="AM285" s="535">
        <v>173.4</v>
      </c>
      <c r="AN285" s="535">
        <v>172</v>
      </c>
      <c r="AO285" s="535">
        <v>163.30000000000001</v>
      </c>
      <c r="AP285" s="535">
        <v>163.9</v>
      </c>
      <c r="AQ285" s="535">
        <v>164.9</v>
      </c>
      <c r="AR285" s="535">
        <v>164.9</v>
      </c>
      <c r="AS285" s="535">
        <v>164.9</v>
      </c>
      <c r="AT285" s="535">
        <v>164.9</v>
      </c>
      <c r="AU285" s="535">
        <v>165.1</v>
      </c>
      <c r="AV285" s="535">
        <v>169.5</v>
      </c>
      <c r="AW285" s="535">
        <v>169.1</v>
      </c>
      <c r="AX285" s="535">
        <v>168</v>
      </c>
      <c r="AY285" s="535">
        <v>168.4</v>
      </c>
      <c r="AZ285" s="535">
        <v>169.6</v>
      </c>
      <c r="BA285" s="535">
        <v>167.3</v>
      </c>
      <c r="BB285" s="535">
        <v>173.9</v>
      </c>
      <c r="BC285" s="535">
        <v>179.8</v>
      </c>
      <c r="BD285" s="535">
        <v>185.7</v>
      </c>
      <c r="BE285" s="535">
        <v>185.7</v>
      </c>
      <c r="BF285" s="535">
        <v>168.4</v>
      </c>
      <c r="BG285" s="535">
        <v>174.4</v>
      </c>
      <c r="BH285" s="535">
        <v>177.6</v>
      </c>
      <c r="BI285" s="535">
        <v>173</v>
      </c>
      <c r="BJ285" s="535">
        <v>170</v>
      </c>
      <c r="BK285" s="535">
        <v>170.2</v>
      </c>
    </row>
    <row r="286" spans="1:63">
      <c r="A286" s="531" t="s">
        <v>3649</v>
      </c>
      <c r="B286" s="531" t="s">
        <v>1184</v>
      </c>
      <c r="C286" s="532">
        <v>0.29727999999999999</v>
      </c>
      <c r="D286" s="535">
        <v>108</v>
      </c>
      <c r="E286" s="535">
        <v>108</v>
      </c>
      <c r="F286" s="535">
        <v>108</v>
      </c>
      <c r="G286" s="535">
        <v>110.6</v>
      </c>
      <c r="H286" s="535">
        <v>110</v>
      </c>
      <c r="I286" s="535">
        <v>110.4</v>
      </c>
      <c r="J286" s="535">
        <v>110.8</v>
      </c>
      <c r="K286" s="535">
        <v>112</v>
      </c>
      <c r="L286" s="535">
        <v>112</v>
      </c>
      <c r="M286" s="535">
        <v>112</v>
      </c>
      <c r="N286" s="535">
        <v>112</v>
      </c>
      <c r="O286" s="535">
        <v>112</v>
      </c>
      <c r="P286" s="535">
        <v>112</v>
      </c>
      <c r="Q286" s="535">
        <v>110.4</v>
      </c>
      <c r="R286" s="535">
        <v>110.5</v>
      </c>
      <c r="S286" s="535">
        <v>109.9</v>
      </c>
      <c r="T286" s="535">
        <v>121.5</v>
      </c>
      <c r="U286" s="535">
        <v>129.9</v>
      </c>
      <c r="V286" s="535">
        <v>134.80000000000001</v>
      </c>
      <c r="W286" s="535">
        <v>134.80000000000001</v>
      </c>
      <c r="X286" s="535">
        <v>134.80000000000001</v>
      </c>
      <c r="Y286" s="535">
        <v>134.80000000000001</v>
      </c>
      <c r="Z286" s="535">
        <v>134.80000000000001</v>
      </c>
      <c r="AA286" s="535">
        <v>134.80000000000001</v>
      </c>
      <c r="AB286" s="535">
        <v>134.80000000000001</v>
      </c>
      <c r="AC286" s="535">
        <v>134.80000000000001</v>
      </c>
      <c r="AD286" s="535">
        <v>134.80000000000001</v>
      </c>
      <c r="AE286" s="535">
        <v>134.6</v>
      </c>
      <c r="AF286" s="535">
        <v>134.4</v>
      </c>
      <c r="AG286" s="535">
        <v>134.4</v>
      </c>
      <c r="AH286" s="535">
        <v>134.4</v>
      </c>
      <c r="AI286" s="535">
        <v>134.4</v>
      </c>
      <c r="AJ286" s="535">
        <v>134.4</v>
      </c>
      <c r="AK286" s="535">
        <v>134.4</v>
      </c>
      <c r="AL286" s="535">
        <v>134.4</v>
      </c>
      <c r="AM286" s="535">
        <v>134.4</v>
      </c>
      <c r="AN286" s="535">
        <v>134.4</v>
      </c>
      <c r="AO286" s="535">
        <v>134.4</v>
      </c>
      <c r="AP286" s="535">
        <v>134.4</v>
      </c>
      <c r="AQ286" s="535">
        <v>134.4</v>
      </c>
      <c r="AR286" s="535">
        <v>134.4</v>
      </c>
      <c r="AS286" s="535">
        <v>134.4</v>
      </c>
      <c r="AT286" s="535">
        <v>134.4</v>
      </c>
      <c r="AU286" s="535">
        <v>134.4</v>
      </c>
      <c r="AV286" s="535">
        <v>134.4</v>
      </c>
      <c r="AW286" s="535">
        <v>134.4</v>
      </c>
      <c r="AX286" s="535">
        <v>134.4</v>
      </c>
      <c r="AY286" s="535">
        <v>134.4</v>
      </c>
      <c r="AZ286" s="535">
        <v>134.4</v>
      </c>
      <c r="BA286" s="535">
        <v>134.4</v>
      </c>
      <c r="BB286" s="535">
        <v>134.4</v>
      </c>
      <c r="BC286" s="535">
        <v>134.4</v>
      </c>
      <c r="BD286" s="535">
        <v>134.4</v>
      </c>
      <c r="BE286" s="535">
        <v>134.4</v>
      </c>
      <c r="BF286" s="535">
        <v>144.9</v>
      </c>
      <c r="BG286" s="535">
        <v>145</v>
      </c>
      <c r="BH286" s="535">
        <v>145</v>
      </c>
      <c r="BI286" s="535">
        <v>145</v>
      </c>
      <c r="BJ286" s="535">
        <v>145</v>
      </c>
      <c r="BK286" s="535">
        <v>145</v>
      </c>
    </row>
    <row r="287" spans="1:63">
      <c r="A287" s="531" t="s">
        <v>2687</v>
      </c>
      <c r="B287" s="531" t="s">
        <v>1186</v>
      </c>
      <c r="C287" s="532">
        <v>8.1720000000000001E-2</v>
      </c>
      <c r="D287" s="535">
        <v>115.4</v>
      </c>
      <c r="E287" s="535">
        <v>115.4</v>
      </c>
      <c r="F287" s="535">
        <v>110.6</v>
      </c>
      <c r="G287" s="535">
        <v>110.6</v>
      </c>
      <c r="H287" s="535">
        <v>110.6</v>
      </c>
      <c r="I287" s="535">
        <v>110.6</v>
      </c>
      <c r="J287" s="535">
        <v>110.6</v>
      </c>
      <c r="K287" s="535">
        <v>110.6</v>
      </c>
      <c r="L287" s="535">
        <v>110.6</v>
      </c>
      <c r="M287" s="535">
        <v>110.6</v>
      </c>
      <c r="N287" s="535">
        <v>110.6</v>
      </c>
      <c r="O287" s="535">
        <v>110.6</v>
      </c>
      <c r="P287" s="535">
        <v>110.6</v>
      </c>
      <c r="Q287" s="535">
        <v>110.6</v>
      </c>
      <c r="R287" s="535">
        <v>110.6</v>
      </c>
      <c r="S287" s="535">
        <v>110.6</v>
      </c>
      <c r="T287" s="535">
        <v>104</v>
      </c>
      <c r="U287" s="535">
        <v>100</v>
      </c>
      <c r="V287" s="535">
        <v>97.4</v>
      </c>
      <c r="W287" s="535">
        <v>97.4</v>
      </c>
      <c r="X287" s="535">
        <v>97.4</v>
      </c>
      <c r="Y287" s="535">
        <v>97.4</v>
      </c>
      <c r="Z287" s="535">
        <v>97.4</v>
      </c>
      <c r="AA287" s="535">
        <v>96.7</v>
      </c>
      <c r="AB287" s="535">
        <v>96.3</v>
      </c>
      <c r="AC287" s="535">
        <v>96.3</v>
      </c>
      <c r="AD287" s="535">
        <v>96.3</v>
      </c>
      <c r="AE287" s="535">
        <v>96.3</v>
      </c>
      <c r="AF287" s="535">
        <v>96.3</v>
      </c>
      <c r="AG287" s="535">
        <v>96.3</v>
      </c>
      <c r="AH287" s="535">
        <v>96.3</v>
      </c>
      <c r="AI287" s="535">
        <v>96.3</v>
      </c>
      <c r="AJ287" s="535">
        <v>96.3</v>
      </c>
      <c r="AK287" s="535">
        <v>96.3</v>
      </c>
      <c r="AL287" s="535">
        <v>96.3</v>
      </c>
      <c r="AM287" s="535">
        <v>96.3</v>
      </c>
      <c r="AN287" s="535">
        <v>96.3</v>
      </c>
      <c r="AO287" s="535">
        <v>96.3</v>
      </c>
      <c r="AP287" s="535">
        <v>96.3</v>
      </c>
      <c r="AQ287" s="535">
        <v>96.3</v>
      </c>
      <c r="AR287" s="535">
        <v>96.3</v>
      </c>
      <c r="AS287" s="535">
        <v>96.3</v>
      </c>
      <c r="AT287" s="535">
        <v>96.3</v>
      </c>
      <c r="AU287" s="535">
        <v>96.3</v>
      </c>
      <c r="AV287" s="535">
        <v>96.3</v>
      </c>
      <c r="AW287" s="535">
        <v>96.3</v>
      </c>
      <c r="AX287" s="535">
        <v>96.3</v>
      </c>
      <c r="AY287" s="535">
        <v>96.3</v>
      </c>
      <c r="AZ287" s="535">
        <v>96.3</v>
      </c>
      <c r="BA287" s="535">
        <v>96.3</v>
      </c>
      <c r="BB287" s="535">
        <v>96.3</v>
      </c>
      <c r="BC287" s="535">
        <v>96.3</v>
      </c>
      <c r="BD287" s="535">
        <v>96.3</v>
      </c>
      <c r="BE287" s="535">
        <v>92.1</v>
      </c>
      <c r="BF287" s="535">
        <v>92.3</v>
      </c>
      <c r="BG287" s="535">
        <v>92.4</v>
      </c>
      <c r="BH287" s="535">
        <v>92.4</v>
      </c>
      <c r="BI287" s="535">
        <v>92.4</v>
      </c>
      <c r="BJ287" s="535">
        <v>92.4</v>
      </c>
      <c r="BK287" s="535">
        <v>92.4</v>
      </c>
    </row>
    <row r="288" spans="1:63">
      <c r="A288" s="531" t="s">
        <v>3650</v>
      </c>
      <c r="B288" s="531" t="s">
        <v>2673</v>
      </c>
      <c r="C288" s="532">
        <v>6.6919999999999993E-2</v>
      </c>
      <c r="D288" s="535">
        <v>152</v>
      </c>
      <c r="E288" s="535">
        <v>152</v>
      </c>
      <c r="F288" s="535">
        <v>152</v>
      </c>
      <c r="G288" s="535">
        <v>152</v>
      </c>
      <c r="H288" s="535">
        <v>152</v>
      </c>
      <c r="I288" s="535">
        <v>152</v>
      </c>
      <c r="J288" s="535">
        <v>152</v>
      </c>
      <c r="K288" s="535">
        <v>152</v>
      </c>
      <c r="L288" s="535">
        <v>147.1</v>
      </c>
      <c r="M288" s="535">
        <v>141.9</v>
      </c>
      <c r="N288" s="535">
        <v>141.9</v>
      </c>
      <c r="O288" s="535">
        <v>141.9</v>
      </c>
      <c r="P288" s="535">
        <v>141.9</v>
      </c>
      <c r="Q288" s="535">
        <v>141.9</v>
      </c>
      <c r="R288" s="535">
        <v>141.9</v>
      </c>
      <c r="S288" s="535">
        <v>141.9</v>
      </c>
      <c r="T288" s="535">
        <v>141.9</v>
      </c>
      <c r="U288" s="535">
        <v>141.9</v>
      </c>
      <c r="V288" s="535">
        <v>141.9</v>
      </c>
      <c r="W288" s="535">
        <v>141.9</v>
      </c>
      <c r="X288" s="535">
        <v>141.9</v>
      </c>
      <c r="Y288" s="535">
        <v>141.9</v>
      </c>
      <c r="Z288" s="535">
        <v>141.9</v>
      </c>
      <c r="AA288" s="535">
        <v>141.9</v>
      </c>
      <c r="AB288" s="535">
        <v>141.9</v>
      </c>
      <c r="AC288" s="535">
        <v>141.9</v>
      </c>
      <c r="AD288" s="535">
        <v>141.9</v>
      </c>
      <c r="AE288" s="535">
        <v>141.9</v>
      </c>
      <c r="AF288" s="535">
        <v>141.9</v>
      </c>
      <c r="AG288" s="535">
        <v>141.9</v>
      </c>
      <c r="AH288" s="535">
        <v>141.9</v>
      </c>
      <c r="AI288" s="535">
        <v>141.9</v>
      </c>
      <c r="AJ288" s="535">
        <v>141.9</v>
      </c>
      <c r="AK288" s="535">
        <v>162</v>
      </c>
      <c r="AL288" s="535">
        <v>162</v>
      </c>
      <c r="AM288" s="535">
        <v>162</v>
      </c>
      <c r="AN288" s="535">
        <v>162</v>
      </c>
      <c r="AO288" s="535">
        <v>162.1</v>
      </c>
      <c r="AP288" s="535">
        <v>162.1</v>
      </c>
      <c r="AQ288" s="535">
        <v>162.1</v>
      </c>
      <c r="AR288" s="535">
        <v>162.1</v>
      </c>
      <c r="AS288" s="535">
        <v>163.69999999999999</v>
      </c>
      <c r="AT288" s="535">
        <v>165.3</v>
      </c>
      <c r="AU288" s="535">
        <v>165.3</v>
      </c>
      <c r="AV288" s="535">
        <v>165.3</v>
      </c>
      <c r="AW288" s="535">
        <v>165.3</v>
      </c>
      <c r="AX288" s="535">
        <v>165.3</v>
      </c>
      <c r="AY288" s="535">
        <v>165.3</v>
      </c>
      <c r="AZ288" s="535">
        <v>165.3</v>
      </c>
      <c r="BA288" s="535">
        <v>165.3</v>
      </c>
      <c r="BB288" s="535">
        <v>165.3</v>
      </c>
      <c r="BC288" s="535">
        <v>159.69999999999999</v>
      </c>
      <c r="BD288" s="535">
        <v>157.80000000000001</v>
      </c>
      <c r="BE288" s="535">
        <v>157.80000000000001</v>
      </c>
      <c r="BF288" s="535">
        <v>152.19999999999999</v>
      </c>
      <c r="BG288" s="535">
        <v>148.5</v>
      </c>
      <c r="BH288" s="535">
        <v>148.5</v>
      </c>
      <c r="BI288" s="535">
        <v>148.5</v>
      </c>
      <c r="BJ288" s="535">
        <v>148.5</v>
      </c>
      <c r="BK288" s="535">
        <v>148.5</v>
      </c>
    </row>
    <row r="289" spans="1:63">
      <c r="A289" s="531" t="s">
        <v>3651</v>
      </c>
      <c r="B289" s="531" t="s">
        <v>2675</v>
      </c>
      <c r="C289" s="532">
        <v>5.2760000000000001E-2</v>
      </c>
      <c r="D289" s="535">
        <v>108.9</v>
      </c>
      <c r="E289" s="535">
        <v>108.9</v>
      </c>
      <c r="F289" s="535">
        <v>108.9</v>
      </c>
      <c r="G289" s="535">
        <v>108.9</v>
      </c>
      <c r="H289" s="535">
        <v>108.9</v>
      </c>
      <c r="I289" s="535">
        <v>108.9</v>
      </c>
      <c r="J289" s="535">
        <v>108.9</v>
      </c>
      <c r="K289" s="535">
        <v>108.9</v>
      </c>
      <c r="L289" s="535">
        <v>122.4</v>
      </c>
      <c r="M289" s="535">
        <v>122.4</v>
      </c>
      <c r="N289" s="535">
        <v>122.4</v>
      </c>
      <c r="O289" s="535">
        <v>122.4</v>
      </c>
      <c r="P289" s="535">
        <v>122.4</v>
      </c>
      <c r="Q289" s="535">
        <v>122.4</v>
      </c>
      <c r="R289" s="535">
        <v>116.5</v>
      </c>
      <c r="S289" s="535">
        <v>116.5</v>
      </c>
      <c r="T289" s="535">
        <v>116.5</v>
      </c>
      <c r="U289" s="535">
        <v>116.5</v>
      </c>
      <c r="V289" s="535">
        <v>116.5</v>
      </c>
      <c r="W289" s="535">
        <v>116.5</v>
      </c>
      <c r="X289" s="535">
        <v>116.5</v>
      </c>
      <c r="Y289" s="535">
        <v>116.5</v>
      </c>
      <c r="Z289" s="535">
        <v>116.5</v>
      </c>
      <c r="AA289" s="535">
        <v>102.3</v>
      </c>
      <c r="AB289" s="535">
        <v>102.3</v>
      </c>
      <c r="AC289" s="535">
        <v>102.3</v>
      </c>
      <c r="AD289" s="535">
        <v>102.3</v>
      </c>
      <c r="AE289" s="535">
        <v>120.7</v>
      </c>
      <c r="AF289" s="535">
        <v>120.7</v>
      </c>
      <c r="AG289" s="535">
        <v>120.7</v>
      </c>
      <c r="AH289" s="535">
        <v>120.7</v>
      </c>
      <c r="AI289" s="535">
        <v>120.7</v>
      </c>
      <c r="AJ289" s="535">
        <v>120.7</v>
      </c>
      <c r="AK289" s="535">
        <v>120.7</v>
      </c>
      <c r="AL289" s="535">
        <v>116.4</v>
      </c>
      <c r="AM289" s="535">
        <v>116.3</v>
      </c>
      <c r="AN289" s="535">
        <v>120.6</v>
      </c>
      <c r="AO289" s="535">
        <v>133.5</v>
      </c>
      <c r="AP289" s="535">
        <v>133.5</v>
      </c>
      <c r="AQ289" s="535">
        <v>133.5</v>
      </c>
      <c r="AR289" s="535">
        <v>133.5</v>
      </c>
      <c r="AS289" s="535">
        <v>133.5</v>
      </c>
      <c r="AT289" s="535">
        <v>130</v>
      </c>
      <c r="AU289" s="535">
        <v>130</v>
      </c>
      <c r="AV289" s="535">
        <v>130</v>
      </c>
      <c r="AW289" s="535">
        <v>130</v>
      </c>
      <c r="AX289" s="535">
        <v>130</v>
      </c>
      <c r="AY289" s="535">
        <v>130</v>
      </c>
      <c r="AZ289" s="535">
        <v>130</v>
      </c>
      <c r="BA289" s="535">
        <v>143</v>
      </c>
      <c r="BB289" s="535">
        <v>143</v>
      </c>
      <c r="BC289" s="535">
        <v>143</v>
      </c>
      <c r="BD289" s="535">
        <v>143</v>
      </c>
      <c r="BE289" s="535">
        <v>143</v>
      </c>
      <c r="BF289" s="535">
        <v>143</v>
      </c>
      <c r="BG289" s="535">
        <v>152.69999999999999</v>
      </c>
      <c r="BH289" s="535">
        <v>155.9</v>
      </c>
      <c r="BI289" s="535">
        <v>155.9</v>
      </c>
      <c r="BJ289" s="535">
        <v>155.9</v>
      </c>
      <c r="BK289" s="535">
        <v>155.9</v>
      </c>
    </row>
    <row r="290" spans="1:63">
      <c r="A290" s="531" t="s">
        <v>3652</v>
      </c>
      <c r="B290" s="531" t="s">
        <v>2677</v>
      </c>
      <c r="C290" s="532">
        <v>0.10874</v>
      </c>
      <c r="D290" s="535">
        <v>72.099999999999994</v>
      </c>
      <c r="E290" s="535">
        <v>72.099999999999994</v>
      </c>
      <c r="F290" s="535">
        <v>72.099999999999994</v>
      </c>
      <c r="G290" s="535">
        <v>72.099999999999994</v>
      </c>
      <c r="H290" s="535">
        <v>72.099999999999994</v>
      </c>
      <c r="I290" s="535">
        <v>72.099999999999994</v>
      </c>
      <c r="J290" s="535">
        <v>72.099999999999994</v>
      </c>
      <c r="K290" s="535">
        <v>72.099999999999994</v>
      </c>
      <c r="L290" s="535">
        <v>72.099999999999994</v>
      </c>
      <c r="M290" s="535">
        <v>67.3</v>
      </c>
      <c r="N290" s="535">
        <v>67.3</v>
      </c>
      <c r="O290" s="535">
        <v>67.3</v>
      </c>
      <c r="P290" s="535">
        <v>67.3</v>
      </c>
      <c r="Q290" s="535">
        <v>67.3</v>
      </c>
      <c r="R290" s="535">
        <v>65.8</v>
      </c>
      <c r="S290" s="535">
        <v>65.8</v>
      </c>
      <c r="T290" s="535">
        <v>65.8</v>
      </c>
      <c r="U290" s="535">
        <v>65.8</v>
      </c>
      <c r="V290" s="535">
        <v>65.8</v>
      </c>
      <c r="W290" s="535">
        <v>65.8</v>
      </c>
      <c r="X290" s="535">
        <v>65.8</v>
      </c>
      <c r="Y290" s="535">
        <v>65.8</v>
      </c>
      <c r="Z290" s="535">
        <v>65.8</v>
      </c>
      <c r="AA290" s="535">
        <v>64.3</v>
      </c>
      <c r="AB290" s="535">
        <v>64.3</v>
      </c>
      <c r="AC290" s="535">
        <v>64.3</v>
      </c>
      <c r="AD290" s="535">
        <v>64.3</v>
      </c>
      <c r="AE290" s="535">
        <v>61.7</v>
      </c>
      <c r="AF290" s="535">
        <v>61.7</v>
      </c>
      <c r="AG290" s="535">
        <v>61.7</v>
      </c>
      <c r="AH290" s="535">
        <v>61.7</v>
      </c>
      <c r="AI290" s="535">
        <v>61.7</v>
      </c>
      <c r="AJ290" s="535">
        <v>61.7</v>
      </c>
      <c r="AK290" s="535">
        <v>61.7</v>
      </c>
      <c r="AL290" s="535">
        <v>63.8</v>
      </c>
      <c r="AM290" s="535">
        <v>64.3</v>
      </c>
      <c r="AN290" s="535">
        <v>66.900000000000006</v>
      </c>
      <c r="AO290" s="535">
        <v>74.8</v>
      </c>
      <c r="AP290" s="535">
        <v>74.8</v>
      </c>
      <c r="AQ290" s="535">
        <v>74.8</v>
      </c>
      <c r="AR290" s="535">
        <v>74.900000000000006</v>
      </c>
      <c r="AS290" s="535">
        <v>74.900000000000006</v>
      </c>
      <c r="AT290" s="535">
        <v>74.8</v>
      </c>
      <c r="AU290" s="535">
        <v>74.8</v>
      </c>
      <c r="AV290" s="535">
        <v>74.8</v>
      </c>
      <c r="AW290" s="535">
        <v>74.8</v>
      </c>
      <c r="AX290" s="535">
        <v>74.8</v>
      </c>
      <c r="AY290" s="535">
        <v>74.8</v>
      </c>
      <c r="AZ290" s="535">
        <v>74.8</v>
      </c>
      <c r="BA290" s="535">
        <v>80.400000000000006</v>
      </c>
      <c r="BB290" s="535">
        <v>80.400000000000006</v>
      </c>
      <c r="BC290" s="535">
        <v>80.400000000000006</v>
      </c>
      <c r="BD290" s="535">
        <v>80.400000000000006</v>
      </c>
      <c r="BE290" s="535">
        <v>80.400000000000006</v>
      </c>
      <c r="BF290" s="535">
        <v>80.400000000000006</v>
      </c>
      <c r="BG290" s="535">
        <v>86.2</v>
      </c>
      <c r="BH290" s="535">
        <v>88.1</v>
      </c>
      <c r="BI290" s="535">
        <v>88.1</v>
      </c>
      <c r="BJ290" s="535">
        <v>88.1</v>
      </c>
      <c r="BK290" s="535">
        <v>88.1</v>
      </c>
    </row>
    <row r="291" spans="1:63">
      <c r="A291" s="531" t="s">
        <v>3653</v>
      </c>
      <c r="B291" s="531" t="s">
        <v>2679</v>
      </c>
      <c r="C291" s="532">
        <v>0.27668999999999999</v>
      </c>
      <c r="D291" s="535">
        <v>107.8</v>
      </c>
      <c r="E291" s="535">
        <v>107.8</v>
      </c>
      <c r="F291" s="535">
        <v>107.8</v>
      </c>
      <c r="G291" s="535">
        <v>107.8</v>
      </c>
      <c r="H291" s="535">
        <v>107.8</v>
      </c>
      <c r="I291" s="535">
        <v>107.8</v>
      </c>
      <c r="J291" s="535">
        <v>107.8</v>
      </c>
      <c r="K291" s="535">
        <v>107.8</v>
      </c>
      <c r="L291" s="535">
        <v>107.8</v>
      </c>
      <c r="M291" s="535">
        <v>107.8</v>
      </c>
      <c r="N291" s="535">
        <v>111</v>
      </c>
      <c r="O291" s="535">
        <v>115.1</v>
      </c>
      <c r="P291" s="535">
        <v>115.1</v>
      </c>
      <c r="Q291" s="535">
        <v>115.1</v>
      </c>
      <c r="R291" s="535">
        <v>115.1</v>
      </c>
      <c r="S291" s="535">
        <v>115.1</v>
      </c>
      <c r="T291" s="535">
        <v>115.1</v>
      </c>
      <c r="U291" s="535">
        <v>115.1</v>
      </c>
      <c r="V291" s="535">
        <v>115.1</v>
      </c>
      <c r="W291" s="535">
        <v>115.1</v>
      </c>
      <c r="X291" s="535">
        <v>115.1</v>
      </c>
      <c r="Y291" s="535">
        <v>115.1</v>
      </c>
      <c r="Z291" s="535">
        <v>115.1</v>
      </c>
      <c r="AA291" s="535">
        <v>115.1</v>
      </c>
      <c r="AB291" s="535">
        <v>115.1</v>
      </c>
      <c r="AC291" s="535">
        <v>115.1</v>
      </c>
      <c r="AD291" s="535">
        <v>115.1</v>
      </c>
      <c r="AE291" s="535">
        <v>115.1</v>
      </c>
      <c r="AF291" s="535">
        <v>115.1</v>
      </c>
      <c r="AG291" s="535">
        <v>115.1</v>
      </c>
      <c r="AH291" s="535">
        <v>115.1</v>
      </c>
      <c r="AI291" s="535">
        <v>145</v>
      </c>
      <c r="AJ291" s="535">
        <v>145</v>
      </c>
      <c r="AK291" s="535">
        <v>145</v>
      </c>
      <c r="AL291" s="535">
        <v>145</v>
      </c>
      <c r="AM291" s="535">
        <v>145</v>
      </c>
      <c r="AN291" s="535">
        <v>145</v>
      </c>
      <c r="AO291" s="535">
        <v>145</v>
      </c>
      <c r="AP291" s="535">
        <v>145</v>
      </c>
      <c r="AQ291" s="535">
        <v>145</v>
      </c>
      <c r="AR291" s="535">
        <v>150.19999999999999</v>
      </c>
      <c r="AS291" s="535">
        <v>149.69999999999999</v>
      </c>
      <c r="AT291" s="535">
        <v>149.69999999999999</v>
      </c>
      <c r="AU291" s="535">
        <v>149.69999999999999</v>
      </c>
      <c r="AV291" s="535">
        <v>149.69999999999999</v>
      </c>
      <c r="AW291" s="535">
        <v>149.69999999999999</v>
      </c>
      <c r="AX291" s="535">
        <v>149.69999999999999</v>
      </c>
      <c r="AY291" s="535">
        <v>149.69999999999999</v>
      </c>
      <c r="AZ291" s="535">
        <v>146.9</v>
      </c>
      <c r="BA291" s="535">
        <v>142.80000000000001</v>
      </c>
      <c r="BB291" s="535">
        <v>142.80000000000001</v>
      </c>
      <c r="BC291" s="535">
        <v>143.30000000000001</v>
      </c>
      <c r="BD291" s="535">
        <v>143.5</v>
      </c>
      <c r="BE291" s="535">
        <v>143.5</v>
      </c>
      <c r="BF291" s="535">
        <v>143.69999999999999</v>
      </c>
      <c r="BG291" s="535">
        <v>144.4</v>
      </c>
      <c r="BH291" s="535">
        <v>144.4</v>
      </c>
      <c r="BI291" s="535">
        <v>144.4</v>
      </c>
      <c r="BJ291" s="535">
        <v>144.4</v>
      </c>
      <c r="BK291" s="535">
        <v>144.4</v>
      </c>
    </row>
    <row r="292" spans="1:63">
      <c r="A292" s="531" t="s">
        <v>3654</v>
      </c>
      <c r="B292" s="531" t="s">
        <v>1188</v>
      </c>
      <c r="C292" s="532">
        <v>0.16505</v>
      </c>
      <c r="D292" s="535">
        <v>132.80000000000001</v>
      </c>
      <c r="E292" s="535">
        <v>132.80000000000001</v>
      </c>
      <c r="F292" s="535">
        <v>132.80000000000001</v>
      </c>
      <c r="G292" s="535">
        <v>144.69999999999999</v>
      </c>
      <c r="H292" s="535">
        <v>162.5</v>
      </c>
      <c r="I292" s="535">
        <v>162.5</v>
      </c>
      <c r="J292" s="535">
        <v>162.5</v>
      </c>
      <c r="K292" s="535">
        <v>162.5</v>
      </c>
      <c r="L292" s="535">
        <v>162.5</v>
      </c>
      <c r="M292" s="535">
        <v>162.5</v>
      </c>
      <c r="N292" s="535">
        <v>162.5</v>
      </c>
      <c r="O292" s="535">
        <v>162.5</v>
      </c>
      <c r="P292" s="535">
        <v>162.5</v>
      </c>
      <c r="Q292" s="535">
        <v>162.5</v>
      </c>
      <c r="R292" s="535">
        <v>162.5</v>
      </c>
      <c r="S292" s="535">
        <v>162.5</v>
      </c>
      <c r="T292" s="535">
        <v>162.5</v>
      </c>
      <c r="U292" s="535">
        <v>162.5</v>
      </c>
      <c r="V292" s="535">
        <v>162.5</v>
      </c>
      <c r="W292" s="535">
        <v>162.5</v>
      </c>
      <c r="X292" s="535">
        <v>162.5</v>
      </c>
      <c r="Y292" s="535">
        <v>162.5</v>
      </c>
      <c r="Z292" s="535">
        <v>162.5</v>
      </c>
      <c r="AA292" s="535">
        <v>162.5</v>
      </c>
      <c r="AB292" s="535">
        <v>162.5</v>
      </c>
      <c r="AC292" s="535">
        <v>170.5</v>
      </c>
      <c r="AD292" s="535">
        <v>168.9</v>
      </c>
      <c r="AE292" s="535">
        <v>170.5</v>
      </c>
      <c r="AF292" s="535">
        <v>170.5</v>
      </c>
      <c r="AG292" s="535">
        <v>170.5</v>
      </c>
      <c r="AH292" s="535">
        <v>170.5</v>
      </c>
      <c r="AI292" s="535">
        <v>170.5</v>
      </c>
      <c r="AJ292" s="535">
        <v>170.5</v>
      </c>
      <c r="AK292" s="535">
        <v>170.5</v>
      </c>
      <c r="AL292" s="535">
        <v>170.5</v>
      </c>
      <c r="AM292" s="535">
        <v>170.5</v>
      </c>
      <c r="AN292" s="535">
        <v>196.6</v>
      </c>
      <c r="AO292" s="535">
        <v>196.7</v>
      </c>
      <c r="AP292" s="535">
        <v>196.7</v>
      </c>
      <c r="AQ292" s="535">
        <v>196.7</v>
      </c>
      <c r="AR292" s="535">
        <v>196.7</v>
      </c>
      <c r="AS292" s="535">
        <v>196.7</v>
      </c>
      <c r="AT292" s="535">
        <v>196.7</v>
      </c>
      <c r="AU292" s="535">
        <v>196.7</v>
      </c>
      <c r="AV292" s="535">
        <v>196.7</v>
      </c>
      <c r="AW292" s="535">
        <v>182.6</v>
      </c>
      <c r="AX292" s="535">
        <v>182.6</v>
      </c>
      <c r="AY292" s="535">
        <v>182.6</v>
      </c>
      <c r="AZ292" s="535">
        <v>182.6</v>
      </c>
      <c r="BA292" s="535">
        <v>182.6</v>
      </c>
      <c r="BB292" s="535">
        <v>182.6</v>
      </c>
      <c r="BC292" s="535">
        <v>182.6</v>
      </c>
      <c r="BD292" s="535">
        <v>182.6</v>
      </c>
      <c r="BE292" s="535">
        <v>182.6</v>
      </c>
      <c r="BF292" s="535">
        <v>182.6</v>
      </c>
      <c r="BG292" s="535">
        <v>182.6</v>
      </c>
      <c r="BH292" s="535">
        <v>182.6</v>
      </c>
      <c r="BI292" s="535">
        <v>180.2</v>
      </c>
      <c r="BJ292" s="535">
        <v>170.6</v>
      </c>
      <c r="BK292" s="535">
        <v>170.6</v>
      </c>
    </row>
    <row r="293" spans="1:63">
      <c r="A293" s="531" t="s">
        <v>3655</v>
      </c>
      <c r="B293" s="531" t="s">
        <v>1190</v>
      </c>
      <c r="C293" s="532">
        <v>7.85E-2</v>
      </c>
      <c r="D293" s="535">
        <v>130.5</v>
      </c>
      <c r="E293" s="535">
        <v>130.5</v>
      </c>
      <c r="F293" s="535">
        <v>130.5</v>
      </c>
      <c r="G293" s="535">
        <v>141</v>
      </c>
      <c r="H293" s="535">
        <v>156.69999999999999</v>
      </c>
      <c r="I293" s="535">
        <v>156.69999999999999</v>
      </c>
      <c r="J293" s="535">
        <v>156.69999999999999</v>
      </c>
      <c r="K293" s="535">
        <v>156.69999999999999</v>
      </c>
      <c r="L293" s="535">
        <v>156.69999999999999</v>
      </c>
      <c r="M293" s="535">
        <v>156.69999999999999</v>
      </c>
      <c r="N293" s="535">
        <v>156.69999999999999</v>
      </c>
      <c r="O293" s="535">
        <v>156.69999999999999</v>
      </c>
      <c r="P293" s="535">
        <v>156.69999999999999</v>
      </c>
      <c r="Q293" s="535">
        <v>156.69999999999999</v>
      </c>
      <c r="R293" s="535">
        <v>156.69999999999999</v>
      </c>
      <c r="S293" s="535">
        <v>156.69999999999999</v>
      </c>
      <c r="T293" s="535">
        <v>156.69999999999999</v>
      </c>
      <c r="U293" s="535">
        <v>156.69999999999999</v>
      </c>
      <c r="V293" s="535">
        <v>156.69999999999999</v>
      </c>
      <c r="W293" s="535">
        <v>156.69999999999999</v>
      </c>
      <c r="X293" s="535">
        <v>156.69999999999999</v>
      </c>
      <c r="Y293" s="535">
        <v>156.69999999999999</v>
      </c>
      <c r="Z293" s="535">
        <v>156.69999999999999</v>
      </c>
      <c r="AA293" s="535">
        <v>156.69999999999999</v>
      </c>
      <c r="AB293" s="535">
        <v>156.69999999999999</v>
      </c>
      <c r="AC293" s="535">
        <v>166.4</v>
      </c>
      <c r="AD293" s="535">
        <v>164.5</v>
      </c>
      <c r="AE293" s="535">
        <v>166.4</v>
      </c>
      <c r="AF293" s="535">
        <v>166.4</v>
      </c>
      <c r="AG293" s="535">
        <v>166.4</v>
      </c>
      <c r="AH293" s="535">
        <v>166.4</v>
      </c>
      <c r="AI293" s="535">
        <v>166.4</v>
      </c>
      <c r="AJ293" s="535">
        <v>166.4</v>
      </c>
      <c r="AK293" s="535">
        <v>166.4</v>
      </c>
      <c r="AL293" s="535">
        <v>166.4</v>
      </c>
      <c r="AM293" s="535">
        <v>166.4</v>
      </c>
      <c r="AN293" s="535">
        <v>172.3</v>
      </c>
      <c r="AO293" s="535">
        <v>172.4</v>
      </c>
      <c r="AP293" s="535">
        <v>172.4</v>
      </c>
      <c r="AQ293" s="535">
        <v>172.4</v>
      </c>
      <c r="AR293" s="535">
        <v>172.4</v>
      </c>
      <c r="AS293" s="535">
        <v>172.4</v>
      </c>
      <c r="AT293" s="535">
        <v>172.4</v>
      </c>
      <c r="AU293" s="535">
        <v>172.4</v>
      </c>
      <c r="AV293" s="535">
        <v>172.4</v>
      </c>
      <c r="AW293" s="535">
        <v>142.80000000000001</v>
      </c>
      <c r="AX293" s="535">
        <v>142.80000000000001</v>
      </c>
      <c r="AY293" s="535">
        <v>142.80000000000001</v>
      </c>
      <c r="AZ293" s="535">
        <v>142.80000000000001</v>
      </c>
      <c r="BA293" s="535">
        <v>142.80000000000001</v>
      </c>
      <c r="BB293" s="535">
        <v>142.80000000000001</v>
      </c>
      <c r="BC293" s="535">
        <v>142.80000000000001</v>
      </c>
      <c r="BD293" s="535">
        <v>142.80000000000001</v>
      </c>
      <c r="BE293" s="535">
        <v>142.80000000000001</v>
      </c>
      <c r="BF293" s="535">
        <v>142.80000000000001</v>
      </c>
      <c r="BG293" s="535">
        <v>142.80000000000001</v>
      </c>
      <c r="BH293" s="535">
        <v>142.80000000000001</v>
      </c>
      <c r="BI293" s="535">
        <v>145.30000000000001</v>
      </c>
      <c r="BJ293" s="535">
        <v>155.30000000000001</v>
      </c>
      <c r="BK293" s="535">
        <v>155.30000000000001</v>
      </c>
    </row>
    <row r="294" spans="1:63">
      <c r="A294" s="531" t="s">
        <v>3656</v>
      </c>
      <c r="B294" s="531" t="s">
        <v>1192</v>
      </c>
      <c r="C294" s="532">
        <v>8.6550000000000002E-2</v>
      </c>
      <c r="D294" s="535">
        <v>134.9</v>
      </c>
      <c r="E294" s="535">
        <v>134.9</v>
      </c>
      <c r="F294" s="535">
        <v>134.9</v>
      </c>
      <c r="G294" s="535">
        <v>148</v>
      </c>
      <c r="H294" s="535">
        <v>167.7</v>
      </c>
      <c r="I294" s="535">
        <v>167.7</v>
      </c>
      <c r="J294" s="535">
        <v>167.7</v>
      </c>
      <c r="K294" s="535">
        <v>167.7</v>
      </c>
      <c r="L294" s="535">
        <v>167.7</v>
      </c>
      <c r="M294" s="535">
        <v>167.7</v>
      </c>
      <c r="N294" s="535">
        <v>167.7</v>
      </c>
      <c r="O294" s="535">
        <v>167.7</v>
      </c>
      <c r="P294" s="535">
        <v>167.7</v>
      </c>
      <c r="Q294" s="535">
        <v>167.7</v>
      </c>
      <c r="R294" s="535">
        <v>167.7</v>
      </c>
      <c r="S294" s="535">
        <v>167.7</v>
      </c>
      <c r="T294" s="535">
        <v>167.7</v>
      </c>
      <c r="U294" s="535">
        <v>167.7</v>
      </c>
      <c r="V294" s="535">
        <v>167.7</v>
      </c>
      <c r="W294" s="535">
        <v>167.7</v>
      </c>
      <c r="X294" s="535">
        <v>167.7</v>
      </c>
      <c r="Y294" s="535">
        <v>167.7</v>
      </c>
      <c r="Z294" s="535">
        <v>167.7</v>
      </c>
      <c r="AA294" s="535">
        <v>167.7</v>
      </c>
      <c r="AB294" s="535">
        <v>167.7</v>
      </c>
      <c r="AC294" s="535">
        <v>174.2</v>
      </c>
      <c r="AD294" s="535">
        <v>172.9</v>
      </c>
      <c r="AE294" s="535">
        <v>174.2</v>
      </c>
      <c r="AF294" s="535">
        <v>174.2</v>
      </c>
      <c r="AG294" s="535">
        <v>174.2</v>
      </c>
      <c r="AH294" s="535">
        <v>174.2</v>
      </c>
      <c r="AI294" s="535">
        <v>174.2</v>
      </c>
      <c r="AJ294" s="535">
        <v>174.2</v>
      </c>
      <c r="AK294" s="535">
        <v>174.2</v>
      </c>
      <c r="AL294" s="535">
        <v>174.2</v>
      </c>
      <c r="AM294" s="535">
        <v>174.2</v>
      </c>
      <c r="AN294" s="535">
        <v>218.7</v>
      </c>
      <c r="AO294" s="535">
        <v>218.7</v>
      </c>
      <c r="AP294" s="535">
        <v>218.7</v>
      </c>
      <c r="AQ294" s="535">
        <v>218.7</v>
      </c>
      <c r="AR294" s="535">
        <v>218.7</v>
      </c>
      <c r="AS294" s="535">
        <v>218.7</v>
      </c>
      <c r="AT294" s="535">
        <v>218.7</v>
      </c>
      <c r="AU294" s="535">
        <v>218.7</v>
      </c>
      <c r="AV294" s="535">
        <v>218.7</v>
      </c>
      <c r="AW294" s="535">
        <v>218.7</v>
      </c>
      <c r="AX294" s="535">
        <v>218.7</v>
      </c>
      <c r="AY294" s="535">
        <v>218.7</v>
      </c>
      <c r="AZ294" s="535">
        <v>218.7</v>
      </c>
      <c r="BA294" s="535">
        <v>218.7</v>
      </c>
      <c r="BB294" s="535">
        <v>218.7</v>
      </c>
      <c r="BC294" s="535">
        <v>218.7</v>
      </c>
      <c r="BD294" s="535">
        <v>218.7</v>
      </c>
      <c r="BE294" s="535">
        <v>218.7</v>
      </c>
      <c r="BF294" s="535">
        <v>218.7</v>
      </c>
      <c r="BG294" s="535">
        <v>218.7</v>
      </c>
      <c r="BH294" s="535">
        <v>218.7</v>
      </c>
      <c r="BI294" s="535">
        <v>211.9</v>
      </c>
      <c r="BJ294" s="535">
        <v>184.5</v>
      </c>
      <c r="BK294" s="535">
        <v>184.5</v>
      </c>
    </row>
    <row r="295" spans="1:63">
      <c r="A295" s="531" t="s">
        <v>3657</v>
      </c>
      <c r="B295" s="531" t="s">
        <v>1200</v>
      </c>
      <c r="C295" s="532">
        <v>11.93121</v>
      </c>
      <c r="D295" s="535">
        <v>155.5</v>
      </c>
      <c r="E295" s="535">
        <v>155.80000000000001</v>
      </c>
      <c r="F295" s="535">
        <v>160.19999999999999</v>
      </c>
      <c r="G295" s="535">
        <v>160.5</v>
      </c>
      <c r="H295" s="535">
        <v>161.4</v>
      </c>
      <c r="I295" s="535">
        <v>162.69999999999999</v>
      </c>
      <c r="J295" s="535">
        <v>162.1</v>
      </c>
      <c r="K295" s="535">
        <v>161.9</v>
      </c>
      <c r="L295" s="535">
        <v>163.19999999999999</v>
      </c>
      <c r="M295" s="535">
        <v>165.2</v>
      </c>
      <c r="N295" s="535">
        <v>166.6</v>
      </c>
      <c r="O295" s="535">
        <v>167.5</v>
      </c>
      <c r="P295" s="535">
        <v>167.4</v>
      </c>
      <c r="Q295" s="535">
        <v>167.4</v>
      </c>
      <c r="R295" s="535">
        <v>167</v>
      </c>
      <c r="S295" s="535">
        <v>167.3</v>
      </c>
      <c r="T295" s="535">
        <v>168.1</v>
      </c>
      <c r="U295" s="535">
        <v>167.9</v>
      </c>
      <c r="V295" s="535">
        <v>169.2</v>
      </c>
      <c r="W295" s="535">
        <v>169.5</v>
      </c>
      <c r="X295" s="535">
        <v>169.1</v>
      </c>
      <c r="Y295" s="535">
        <v>169.7</v>
      </c>
      <c r="Z295" s="535">
        <v>169.5</v>
      </c>
      <c r="AA295" s="535">
        <v>169</v>
      </c>
      <c r="AB295" s="535">
        <v>168.7</v>
      </c>
      <c r="AC295" s="535">
        <v>168.9</v>
      </c>
      <c r="AD295" s="535">
        <v>171.4</v>
      </c>
      <c r="AE295" s="535">
        <v>171.8</v>
      </c>
      <c r="AF295" s="535">
        <v>172.2</v>
      </c>
      <c r="AG295" s="535">
        <v>172.3</v>
      </c>
      <c r="AH295" s="535">
        <v>172.2</v>
      </c>
      <c r="AI295" s="535">
        <v>172.3</v>
      </c>
      <c r="AJ295" s="535">
        <v>172.7</v>
      </c>
      <c r="AK295" s="535">
        <v>173.2</v>
      </c>
      <c r="AL295" s="535">
        <v>173.6</v>
      </c>
      <c r="AM295" s="535">
        <v>175</v>
      </c>
      <c r="AN295" s="535">
        <v>175.4</v>
      </c>
      <c r="AO295" s="535">
        <v>177.7</v>
      </c>
      <c r="AP295" s="535">
        <v>178.3</v>
      </c>
      <c r="AQ295" s="535">
        <v>178</v>
      </c>
      <c r="AR295" s="535">
        <v>177.5</v>
      </c>
      <c r="AS295" s="535">
        <v>175.8</v>
      </c>
      <c r="AT295" s="535">
        <v>175.9</v>
      </c>
      <c r="AU295" s="535">
        <v>176.1</v>
      </c>
      <c r="AV295" s="535">
        <v>176.6</v>
      </c>
      <c r="AW295" s="535">
        <v>176.2</v>
      </c>
      <c r="AX295" s="535">
        <v>177.5</v>
      </c>
      <c r="AY295" s="535">
        <v>177.5</v>
      </c>
      <c r="AZ295" s="535">
        <v>178.1</v>
      </c>
      <c r="BA295" s="535">
        <v>178.2</v>
      </c>
      <c r="BB295" s="535">
        <v>178.5</v>
      </c>
      <c r="BC295" s="535">
        <v>177.7</v>
      </c>
      <c r="BD295" s="535">
        <v>178.1</v>
      </c>
      <c r="BE295" s="535">
        <v>178.7</v>
      </c>
      <c r="BF295" s="535">
        <v>179.2</v>
      </c>
      <c r="BG295" s="535">
        <v>180.5</v>
      </c>
      <c r="BH295" s="535">
        <v>181.7</v>
      </c>
      <c r="BI295" s="535">
        <v>182.1</v>
      </c>
      <c r="BJ295" s="535">
        <v>184.1</v>
      </c>
      <c r="BK295" s="535">
        <v>184.4</v>
      </c>
    </row>
    <row r="296" spans="1:63">
      <c r="A296" s="531" t="s">
        <v>3658</v>
      </c>
      <c r="B296" s="531" t="s">
        <v>1202</v>
      </c>
      <c r="C296" s="532">
        <v>1.44608</v>
      </c>
      <c r="D296" s="535">
        <v>130.9</v>
      </c>
      <c r="E296" s="535">
        <v>130.30000000000001</v>
      </c>
      <c r="F296" s="535">
        <v>131.30000000000001</v>
      </c>
      <c r="G296" s="535">
        <v>131.30000000000001</v>
      </c>
      <c r="H296" s="535">
        <v>131.9</v>
      </c>
      <c r="I296" s="535">
        <v>133.19999999999999</v>
      </c>
      <c r="J296" s="535">
        <v>131.6</v>
      </c>
      <c r="K296" s="535">
        <v>129.6</v>
      </c>
      <c r="L296" s="535">
        <v>129.6</v>
      </c>
      <c r="M296" s="535">
        <v>128.9</v>
      </c>
      <c r="N296" s="535">
        <v>129.9</v>
      </c>
      <c r="O296" s="535">
        <v>133.6</v>
      </c>
      <c r="P296" s="535">
        <v>133.80000000000001</v>
      </c>
      <c r="Q296" s="535">
        <v>132.19999999999999</v>
      </c>
      <c r="R296" s="535">
        <v>128.69999999999999</v>
      </c>
      <c r="S296" s="535">
        <v>129.80000000000001</v>
      </c>
      <c r="T296" s="535">
        <v>135.6</v>
      </c>
      <c r="U296" s="535">
        <v>133.9</v>
      </c>
      <c r="V296" s="535">
        <v>135.5</v>
      </c>
      <c r="W296" s="535">
        <v>136.6</v>
      </c>
      <c r="X296" s="535">
        <v>134.30000000000001</v>
      </c>
      <c r="Y296" s="535">
        <v>135.4</v>
      </c>
      <c r="Z296" s="535">
        <v>134.6</v>
      </c>
      <c r="AA296" s="535">
        <v>135.30000000000001</v>
      </c>
      <c r="AB296" s="535">
        <v>132.80000000000001</v>
      </c>
      <c r="AC296" s="535">
        <v>131</v>
      </c>
      <c r="AD296" s="535">
        <v>129.69999999999999</v>
      </c>
      <c r="AE296" s="535">
        <v>129.4</v>
      </c>
      <c r="AF296" s="535">
        <v>130.4</v>
      </c>
      <c r="AG296" s="535">
        <v>128.9</v>
      </c>
      <c r="AH296" s="535">
        <v>128.4</v>
      </c>
      <c r="AI296" s="535">
        <v>129.4</v>
      </c>
      <c r="AJ296" s="535">
        <v>130.80000000000001</v>
      </c>
      <c r="AK296" s="535">
        <v>132.4</v>
      </c>
      <c r="AL296" s="535">
        <v>136</v>
      </c>
      <c r="AM296" s="535">
        <v>142.5</v>
      </c>
      <c r="AN296" s="535">
        <v>143.69999999999999</v>
      </c>
      <c r="AO296" s="535">
        <v>149.9</v>
      </c>
      <c r="AP296" s="535">
        <v>150.5</v>
      </c>
      <c r="AQ296" s="535">
        <v>149.1</v>
      </c>
      <c r="AR296" s="535">
        <v>148.30000000000001</v>
      </c>
      <c r="AS296" s="535">
        <v>147.6</v>
      </c>
      <c r="AT296" s="535">
        <v>148.9</v>
      </c>
      <c r="AU296" s="535">
        <v>149.80000000000001</v>
      </c>
      <c r="AV296" s="535">
        <v>148.80000000000001</v>
      </c>
      <c r="AW296" s="535">
        <v>148.30000000000001</v>
      </c>
      <c r="AX296" s="535">
        <v>154.1</v>
      </c>
      <c r="AY296" s="535">
        <v>156.30000000000001</v>
      </c>
      <c r="AZ296" s="535">
        <v>157.69999999999999</v>
      </c>
      <c r="BA296" s="535">
        <v>157.5</v>
      </c>
      <c r="BB296" s="535">
        <v>157.80000000000001</v>
      </c>
      <c r="BC296" s="535">
        <v>155</v>
      </c>
      <c r="BD296" s="535">
        <v>154</v>
      </c>
      <c r="BE296" s="535">
        <v>153.9</v>
      </c>
      <c r="BF296" s="535">
        <v>155.19999999999999</v>
      </c>
      <c r="BG296" s="535">
        <v>155.30000000000001</v>
      </c>
      <c r="BH296" s="535">
        <v>155.4</v>
      </c>
      <c r="BI296" s="535">
        <v>157.30000000000001</v>
      </c>
      <c r="BJ296" s="535">
        <v>158.19999999999999</v>
      </c>
      <c r="BK296" s="535">
        <v>160.6</v>
      </c>
    </row>
    <row r="297" spans="1:63">
      <c r="A297" s="531" t="s">
        <v>3659</v>
      </c>
      <c r="B297" s="531" t="s">
        <v>1204</v>
      </c>
      <c r="C297" s="532">
        <v>0.34347</v>
      </c>
      <c r="D297" s="535">
        <v>109</v>
      </c>
      <c r="E297" s="535">
        <v>108.6</v>
      </c>
      <c r="F297" s="535">
        <v>109.9</v>
      </c>
      <c r="G297" s="535">
        <v>111.7</v>
      </c>
      <c r="H297" s="535">
        <v>112.5</v>
      </c>
      <c r="I297" s="535">
        <v>114.3</v>
      </c>
      <c r="J297" s="535">
        <v>113.6</v>
      </c>
      <c r="K297" s="535">
        <v>114.6</v>
      </c>
      <c r="L297" s="535">
        <v>114.9</v>
      </c>
      <c r="M297" s="535">
        <v>115</v>
      </c>
      <c r="N297" s="535">
        <v>115.3</v>
      </c>
      <c r="O297" s="535">
        <v>115.9</v>
      </c>
      <c r="P297" s="535">
        <v>118.7</v>
      </c>
      <c r="Q297" s="535">
        <v>127.8</v>
      </c>
      <c r="R297" s="535">
        <v>132.80000000000001</v>
      </c>
      <c r="S297" s="535">
        <v>132.30000000000001</v>
      </c>
      <c r="T297" s="535">
        <v>134.9</v>
      </c>
      <c r="U297" s="535">
        <v>132.6</v>
      </c>
      <c r="V297" s="535">
        <v>140.4</v>
      </c>
      <c r="W297" s="535">
        <v>145.1</v>
      </c>
      <c r="X297" s="535">
        <v>136.19999999999999</v>
      </c>
      <c r="Y297" s="535">
        <v>138.6</v>
      </c>
      <c r="Z297" s="535">
        <v>136.4</v>
      </c>
      <c r="AA297" s="535">
        <v>137</v>
      </c>
      <c r="AB297" s="535">
        <v>136.4</v>
      </c>
      <c r="AC297" s="535">
        <v>134.19999999999999</v>
      </c>
      <c r="AD297" s="535">
        <v>129.69999999999999</v>
      </c>
      <c r="AE297" s="535">
        <v>125.2</v>
      </c>
      <c r="AF297" s="535">
        <v>123.6</v>
      </c>
      <c r="AG297" s="535">
        <v>120.9</v>
      </c>
      <c r="AH297" s="535">
        <v>118.3</v>
      </c>
      <c r="AI297" s="535">
        <v>118.1</v>
      </c>
      <c r="AJ297" s="535">
        <v>118.1</v>
      </c>
      <c r="AK297" s="535">
        <v>106.4</v>
      </c>
      <c r="AL297" s="535">
        <v>101</v>
      </c>
      <c r="AM297" s="535">
        <v>103.4</v>
      </c>
      <c r="AN297" s="535">
        <v>107.4</v>
      </c>
      <c r="AO297" s="535">
        <v>114.2</v>
      </c>
      <c r="AP297" s="535">
        <v>114</v>
      </c>
      <c r="AQ297" s="535">
        <v>113.8</v>
      </c>
      <c r="AR297" s="535">
        <v>114.1</v>
      </c>
      <c r="AS297" s="535">
        <v>113.9</v>
      </c>
      <c r="AT297" s="535">
        <v>117.7</v>
      </c>
      <c r="AU297" s="535">
        <v>119.7</v>
      </c>
      <c r="AV297" s="535">
        <v>121.4</v>
      </c>
      <c r="AW297" s="535">
        <v>121.1</v>
      </c>
      <c r="AX297" s="535">
        <v>128</v>
      </c>
      <c r="AY297" s="535">
        <v>129.5</v>
      </c>
      <c r="AZ297" s="535">
        <v>128.19999999999999</v>
      </c>
      <c r="BA297" s="535">
        <v>127.5</v>
      </c>
      <c r="BB297" s="535">
        <v>126.3</v>
      </c>
      <c r="BC297" s="535">
        <v>126.1</v>
      </c>
      <c r="BD297" s="535">
        <v>126.7</v>
      </c>
      <c r="BE297" s="535">
        <v>128.1</v>
      </c>
      <c r="BF297" s="535">
        <v>128</v>
      </c>
      <c r="BG297" s="535">
        <v>127.3</v>
      </c>
      <c r="BH297" s="535">
        <v>127.9</v>
      </c>
      <c r="BI297" s="535">
        <v>132.69999999999999</v>
      </c>
      <c r="BJ297" s="535">
        <v>135.80000000000001</v>
      </c>
      <c r="BK297" s="535">
        <v>138.80000000000001</v>
      </c>
    </row>
    <row r="298" spans="1:63">
      <c r="A298" s="531" t="s">
        <v>3660</v>
      </c>
      <c r="B298" s="531" t="s">
        <v>1206</v>
      </c>
      <c r="C298" s="532">
        <v>0.29601</v>
      </c>
      <c r="D298" s="535">
        <v>130.30000000000001</v>
      </c>
      <c r="E298" s="535">
        <v>127.2</v>
      </c>
      <c r="F298" s="535">
        <v>123.5</v>
      </c>
      <c r="G298" s="535">
        <v>122.3</v>
      </c>
      <c r="H298" s="535">
        <v>122.3</v>
      </c>
      <c r="I298" s="535">
        <v>122.3</v>
      </c>
      <c r="J298" s="535">
        <v>122.3</v>
      </c>
      <c r="K298" s="535">
        <v>122.3</v>
      </c>
      <c r="L298" s="535">
        <v>122.8</v>
      </c>
      <c r="M298" s="535">
        <v>124.4</v>
      </c>
      <c r="N298" s="535">
        <v>128.9</v>
      </c>
      <c r="O298" s="535">
        <v>131.19999999999999</v>
      </c>
      <c r="P298" s="535">
        <v>134</v>
      </c>
      <c r="Q298" s="535">
        <v>134</v>
      </c>
      <c r="R298" s="535">
        <v>137</v>
      </c>
      <c r="S298" s="535">
        <v>137.30000000000001</v>
      </c>
      <c r="T298" s="535">
        <v>138.4</v>
      </c>
      <c r="U298" s="535">
        <v>140.19999999999999</v>
      </c>
      <c r="V298" s="535">
        <v>143.4</v>
      </c>
      <c r="W298" s="535">
        <v>144.9</v>
      </c>
      <c r="X298" s="535">
        <v>140</v>
      </c>
      <c r="Y298" s="535">
        <v>140</v>
      </c>
      <c r="Z298" s="535">
        <v>140</v>
      </c>
      <c r="AA298" s="535">
        <v>140</v>
      </c>
      <c r="AB298" s="535">
        <v>140</v>
      </c>
      <c r="AC298" s="535">
        <v>140</v>
      </c>
      <c r="AD298" s="535">
        <v>140</v>
      </c>
      <c r="AE298" s="535">
        <v>140</v>
      </c>
      <c r="AF298" s="535">
        <v>140</v>
      </c>
      <c r="AG298" s="535">
        <v>140</v>
      </c>
      <c r="AH298" s="535">
        <v>140</v>
      </c>
      <c r="AI298" s="535">
        <v>140</v>
      </c>
      <c r="AJ298" s="535">
        <v>141.80000000000001</v>
      </c>
      <c r="AK298" s="535">
        <v>140.1</v>
      </c>
      <c r="AL298" s="535">
        <v>139.6</v>
      </c>
      <c r="AM298" s="535">
        <v>139.6</v>
      </c>
      <c r="AN298" s="535">
        <v>139.6</v>
      </c>
      <c r="AO298" s="535">
        <v>139.6</v>
      </c>
      <c r="AP298" s="535">
        <v>139.6</v>
      </c>
      <c r="AQ298" s="535">
        <v>139.69999999999999</v>
      </c>
      <c r="AR298" s="535">
        <v>140</v>
      </c>
      <c r="AS298" s="535">
        <v>140</v>
      </c>
      <c r="AT298" s="535">
        <v>140</v>
      </c>
      <c r="AU298" s="535">
        <v>140</v>
      </c>
      <c r="AV298" s="535">
        <v>140</v>
      </c>
      <c r="AW298" s="535">
        <v>140</v>
      </c>
      <c r="AX298" s="535">
        <v>140</v>
      </c>
      <c r="AY298" s="535">
        <v>140</v>
      </c>
      <c r="AZ298" s="535">
        <v>140</v>
      </c>
      <c r="BA298" s="535">
        <v>140</v>
      </c>
      <c r="BB298" s="535">
        <v>140</v>
      </c>
      <c r="BC298" s="535">
        <v>140</v>
      </c>
      <c r="BD298" s="535">
        <v>139.19999999999999</v>
      </c>
      <c r="BE298" s="535">
        <v>136</v>
      </c>
      <c r="BF298" s="535">
        <v>137.1</v>
      </c>
      <c r="BG298" s="535">
        <v>138.80000000000001</v>
      </c>
      <c r="BH298" s="535">
        <v>138.80000000000001</v>
      </c>
      <c r="BI298" s="535">
        <v>138.80000000000001</v>
      </c>
      <c r="BJ298" s="535">
        <v>139.69999999999999</v>
      </c>
      <c r="BK298" s="535">
        <v>142.19999999999999</v>
      </c>
    </row>
    <row r="299" spans="1:63">
      <c r="A299" s="531" t="s">
        <v>2742</v>
      </c>
      <c r="B299" s="531" t="s">
        <v>1208</v>
      </c>
      <c r="C299" s="532">
        <v>4.3180000000000003E-2</v>
      </c>
      <c r="D299" s="535">
        <v>123.8</v>
      </c>
      <c r="E299" s="535">
        <v>123.8</v>
      </c>
      <c r="F299" s="535">
        <v>120.9</v>
      </c>
      <c r="G299" s="535">
        <v>120.9</v>
      </c>
      <c r="H299" s="535">
        <v>120.9</v>
      </c>
      <c r="I299" s="535">
        <v>120.9</v>
      </c>
      <c r="J299" s="535">
        <v>120.9</v>
      </c>
      <c r="K299" s="535">
        <v>120.9</v>
      </c>
      <c r="L299" s="535">
        <v>120.9</v>
      </c>
      <c r="M299" s="535">
        <v>120.9</v>
      </c>
      <c r="N299" s="535">
        <v>120.9</v>
      </c>
      <c r="O299" s="535">
        <v>120.9</v>
      </c>
      <c r="P299" s="535">
        <v>120.9</v>
      </c>
      <c r="Q299" s="535">
        <v>120.9</v>
      </c>
      <c r="R299" s="535">
        <v>120.9</v>
      </c>
      <c r="S299" s="535">
        <v>120.9</v>
      </c>
      <c r="T299" s="535">
        <v>120.9</v>
      </c>
      <c r="U299" s="535">
        <v>120.9</v>
      </c>
      <c r="V299" s="535">
        <v>120.9</v>
      </c>
      <c r="W299" s="535">
        <v>120.9</v>
      </c>
      <c r="X299" s="535">
        <v>131.30000000000001</v>
      </c>
      <c r="Y299" s="535">
        <v>138.30000000000001</v>
      </c>
      <c r="Z299" s="535">
        <v>142.6</v>
      </c>
      <c r="AA299" s="535">
        <v>134.4</v>
      </c>
      <c r="AB299" s="535">
        <v>134</v>
      </c>
      <c r="AC299" s="535">
        <v>131.19999999999999</v>
      </c>
      <c r="AD299" s="535">
        <v>130.19999999999999</v>
      </c>
      <c r="AE299" s="535">
        <v>127.4</v>
      </c>
      <c r="AF299" s="535">
        <v>126.7</v>
      </c>
      <c r="AG299" s="535">
        <v>125.3</v>
      </c>
      <c r="AH299" s="535">
        <v>125.3</v>
      </c>
      <c r="AI299" s="535">
        <v>123.8</v>
      </c>
      <c r="AJ299" s="535">
        <v>126.5</v>
      </c>
      <c r="AK299" s="535">
        <v>126</v>
      </c>
      <c r="AL299" s="535">
        <v>126</v>
      </c>
      <c r="AM299" s="535">
        <v>125.9</v>
      </c>
      <c r="AN299" s="535">
        <v>125.9</v>
      </c>
      <c r="AO299" s="535">
        <v>123.4</v>
      </c>
      <c r="AP299" s="535">
        <v>124.3</v>
      </c>
      <c r="AQ299" s="535">
        <v>124.1</v>
      </c>
      <c r="AR299" s="535">
        <v>124.1</v>
      </c>
      <c r="AS299" s="535">
        <v>124.1</v>
      </c>
      <c r="AT299" s="535">
        <v>119.8</v>
      </c>
      <c r="AU299" s="535">
        <v>117.1</v>
      </c>
      <c r="AV299" s="535">
        <v>116.2</v>
      </c>
      <c r="AW299" s="535">
        <v>118</v>
      </c>
      <c r="AX299" s="535">
        <v>118.4</v>
      </c>
      <c r="AY299" s="535">
        <v>118.3</v>
      </c>
      <c r="AZ299" s="535">
        <v>117.6</v>
      </c>
      <c r="BA299" s="535">
        <v>115.6</v>
      </c>
      <c r="BB299" s="535">
        <v>114.9</v>
      </c>
      <c r="BC299" s="535">
        <v>116.5</v>
      </c>
      <c r="BD299" s="535">
        <v>115.3</v>
      </c>
      <c r="BE299" s="535">
        <v>114.7</v>
      </c>
      <c r="BF299" s="535">
        <v>115.7</v>
      </c>
      <c r="BG299" s="535">
        <v>115.5</v>
      </c>
      <c r="BH299" s="535">
        <v>116.7</v>
      </c>
      <c r="BI299" s="535">
        <v>116.9</v>
      </c>
      <c r="BJ299" s="535">
        <v>116.6</v>
      </c>
      <c r="BK299" s="535">
        <v>117</v>
      </c>
    </row>
    <row r="300" spans="1:63">
      <c r="A300" s="531" t="s">
        <v>3661</v>
      </c>
      <c r="B300" s="531" t="s">
        <v>1210</v>
      </c>
      <c r="C300" s="532">
        <v>5.4390000000000001E-2</v>
      </c>
      <c r="D300" s="535">
        <v>155.4</v>
      </c>
      <c r="E300" s="535">
        <v>155.4</v>
      </c>
      <c r="F300" s="535">
        <v>155.4</v>
      </c>
      <c r="G300" s="535">
        <v>155.4</v>
      </c>
      <c r="H300" s="535">
        <v>155.4</v>
      </c>
      <c r="I300" s="535">
        <v>160.4</v>
      </c>
      <c r="J300" s="535">
        <v>160.4</v>
      </c>
      <c r="K300" s="535">
        <v>160.4</v>
      </c>
      <c r="L300" s="535">
        <v>160.4</v>
      </c>
      <c r="M300" s="535">
        <v>160.4</v>
      </c>
      <c r="N300" s="535">
        <v>160.4</v>
      </c>
      <c r="O300" s="535">
        <v>161.9</v>
      </c>
      <c r="P300" s="535">
        <v>164.1</v>
      </c>
      <c r="Q300" s="535">
        <v>164.1</v>
      </c>
      <c r="R300" s="535">
        <v>164.1</v>
      </c>
      <c r="S300" s="535">
        <v>164.1</v>
      </c>
      <c r="T300" s="535">
        <v>164.1</v>
      </c>
      <c r="U300" s="535">
        <v>164.1</v>
      </c>
      <c r="V300" s="535">
        <v>161.69999999999999</v>
      </c>
      <c r="W300" s="535">
        <v>161.69999999999999</v>
      </c>
      <c r="X300" s="535">
        <v>161.69999999999999</v>
      </c>
      <c r="Y300" s="535">
        <v>161.69999999999999</v>
      </c>
      <c r="Z300" s="535">
        <v>161.69999999999999</v>
      </c>
      <c r="AA300" s="535">
        <v>161.69999999999999</v>
      </c>
      <c r="AB300" s="535">
        <v>161.69999999999999</v>
      </c>
      <c r="AC300" s="535">
        <v>161.69999999999999</v>
      </c>
      <c r="AD300" s="535">
        <v>161.69999999999999</v>
      </c>
      <c r="AE300" s="535">
        <v>161.69999999999999</v>
      </c>
      <c r="AF300" s="535">
        <v>161.69999999999999</v>
      </c>
      <c r="AG300" s="535">
        <v>161.69999999999999</v>
      </c>
      <c r="AH300" s="535">
        <v>161.69999999999999</v>
      </c>
      <c r="AI300" s="535">
        <v>161.69999999999999</v>
      </c>
      <c r="AJ300" s="535">
        <v>161.69999999999999</v>
      </c>
      <c r="AK300" s="535">
        <v>161.69999999999999</v>
      </c>
      <c r="AL300" s="535">
        <v>161.69999999999999</v>
      </c>
      <c r="AM300" s="535">
        <v>161.69999999999999</v>
      </c>
      <c r="AN300" s="535">
        <v>161.69999999999999</v>
      </c>
      <c r="AO300" s="535">
        <v>161.69999999999999</v>
      </c>
      <c r="AP300" s="535">
        <v>156.69999999999999</v>
      </c>
      <c r="AQ300" s="535">
        <v>156.69999999999999</v>
      </c>
      <c r="AR300" s="535">
        <v>156.69999999999999</v>
      </c>
      <c r="AS300" s="535">
        <v>156.69999999999999</v>
      </c>
      <c r="AT300" s="535">
        <v>156.69999999999999</v>
      </c>
      <c r="AU300" s="535">
        <v>156.69999999999999</v>
      </c>
      <c r="AV300" s="535">
        <v>156.69999999999999</v>
      </c>
      <c r="AW300" s="535">
        <v>156.69999999999999</v>
      </c>
      <c r="AX300" s="535">
        <v>156.69999999999999</v>
      </c>
      <c r="AY300" s="535">
        <v>156.69999999999999</v>
      </c>
      <c r="AZ300" s="535">
        <v>156.69999999999999</v>
      </c>
      <c r="BA300" s="535">
        <v>156.69999999999999</v>
      </c>
      <c r="BB300" s="535">
        <v>158.6</v>
      </c>
      <c r="BC300" s="535">
        <v>158.6</v>
      </c>
      <c r="BD300" s="535">
        <v>158.6</v>
      </c>
      <c r="BE300" s="535">
        <v>158.6</v>
      </c>
      <c r="BF300" s="535">
        <v>159.4</v>
      </c>
      <c r="BG300" s="535">
        <v>159.6</v>
      </c>
      <c r="BH300" s="535">
        <v>159.6</v>
      </c>
      <c r="BI300" s="535">
        <v>159.6</v>
      </c>
      <c r="BJ300" s="535">
        <v>160.5</v>
      </c>
      <c r="BK300" s="535">
        <v>163.30000000000001</v>
      </c>
    </row>
    <row r="301" spans="1:63">
      <c r="A301" s="531" t="s">
        <v>3662</v>
      </c>
      <c r="B301" s="531" t="s">
        <v>1212</v>
      </c>
      <c r="C301" s="532">
        <v>0.35369</v>
      </c>
      <c r="D301" s="535">
        <v>156</v>
      </c>
      <c r="E301" s="535">
        <v>157.1</v>
      </c>
      <c r="F301" s="535">
        <v>163.69999999999999</v>
      </c>
      <c r="G301" s="535">
        <v>161.80000000000001</v>
      </c>
      <c r="H301" s="535">
        <v>163.1</v>
      </c>
      <c r="I301" s="535">
        <v>163.80000000000001</v>
      </c>
      <c r="J301" s="535">
        <v>155.80000000000001</v>
      </c>
      <c r="K301" s="535">
        <v>147.9</v>
      </c>
      <c r="L301" s="535">
        <v>143.80000000000001</v>
      </c>
      <c r="M301" s="535">
        <v>136.30000000000001</v>
      </c>
      <c r="N301" s="535">
        <v>137.4</v>
      </c>
      <c r="O301" s="535">
        <v>147.30000000000001</v>
      </c>
      <c r="P301" s="535">
        <v>142.69999999999999</v>
      </c>
      <c r="Q301" s="535">
        <v>127.9</v>
      </c>
      <c r="R301" s="535">
        <v>107.3</v>
      </c>
      <c r="S301" s="535">
        <v>113.4</v>
      </c>
      <c r="T301" s="535">
        <v>133.5</v>
      </c>
      <c r="U301" s="535">
        <v>129.1</v>
      </c>
      <c r="V301" s="535">
        <v>126.7</v>
      </c>
      <c r="W301" s="535">
        <v>126.8</v>
      </c>
      <c r="X301" s="535">
        <v>129.19999999999999</v>
      </c>
      <c r="Y301" s="535">
        <v>132.4</v>
      </c>
      <c r="Z301" s="535">
        <v>130.5</v>
      </c>
      <c r="AA301" s="535">
        <v>131.69999999999999</v>
      </c>
      <c r="AB301" s="535">
        <v>122.7</v>
      </c>
      <c r="AC301" s="535">
        <v>119.2</v>
      </c>
      <c r="AD301" s="535">
        <v>118.3</v>
      </c>
      <c r="AE301" s="535">
        <v>121.9</v>
      </c>
      <c r="AF301" s="535">
        <v>123.5</v>
      </c>
      <c r="AG301" s="535">
        <v>121.4</v>
      </c>
      <c r="AH301" s="535">
        <v>122</v>
      </c>
      <c r="AI301" s="535">
        <v>125</v>
      </c>
      <c r="AJ301" s="535">
        <v>126.8</v>
      </c>
      <c r="AK301" s="535">
        <v>141.30000000000001</v>
      </c>
      <c r="AL301" s="535">
        <v>160.19999999999999</v>
      </c>
      <c r="AM301" s="535">
        <v>185.6</v>
      </c>
      <c r="AN301" s="535">
        <v>185.7</v>
      </c>
      <c r="AO301" s="535">
        <v>205.7</v>
      </c>
      <c r="AP301" s="535">
        <v>208.8</v>
      </c>
      <c r="AQ301" s="535">
        <v>204.7</v>
      </c>
      <c r="AR301" s="535">
        <v>201</v>
      </c>
      <c r="AS301" s="535">
        <v>198.5</v>
      </c>
      <c r="AT301" s="535">
        <v>199.3</v>
      </c>
      <c r="AU301" s="535">
        <v>199</v>
      </c>
      <c r="AV301" s="535">
        <v>193.7</v>
      </c>
      <c r="AW301" s="535">
        <v>191.9</v>
      </c>
      <c r="AX301" s="535">
        <v>206.9</v>
      </c>
      <c r="AY301" s="535">
        <v>213.5</v>
      </c>
      <c r="AZ301" s="535">
        <v>222.6</v>
      </c>
      <c r="BA301" s="535">
        <v>224.3</v>
      </c>
      <c r="BB301" s="535">
        <v>226.6</v>
      </c>
      <c r="BC301" s="535">
        <v>216.8</v>
      </c>
      <c r="BD301" s="535">
        <v>212.7</v>
      </c>
      <c r="BE301" s="535">
        <v>213.6</v>
      </c>
      <c r="BF301" s="535">
        <v>216.5</v>
      </c>
      <c r="BG301" s="535">
        <v>214.4</v>
      </c>
      <c r="BH301" s="535">
        <v>213.2</v>
      </c>
      <c r="BI301" s="535">
        <v>216.7</v>
      </c>
      <c r="BJ301" s="535">
        <v>216.9</v>
      </c>
      <c r="BK301" s="535">
        <v>222.7</v>
      </c>
    </row>
    <row r="302" spans="1:63">
      <c r="A302" s="531" t="s">
        <v>3663</v>
      </c>
      <c r="B302" s="531" t="s">
        <v>1214</v>
      </c>
      <c r="C302" s="532">
        <v>6.7570000000000005E-2</v>
      </c>
      <c r="D302" s="535">
        <v>140.6</v>
      </c>
      <c r="E302" s="535">
        <v>141.6</v>
      </c>
      <c r="F302" s="535">
        <v>139.9</v>
      </c>
      <c r="G302" s="535">
        <v>138</v>
      </c>
      <c r="H302" s="535">
        <v>141.80000000000001</v>
      </c>
      <c r="I302" s="535">
        <v>151.5</v>
      </c>
      <c r="J302" s="535">
        <v>156.5</v>
      </c>
      <c r="K302" s="535">
        <v>157</v>
      </c>
      <c r="L302" s="535">
        <v>156.69999999999999</v>
      </c>
      <c r="M302" s="535">
        <v>156.4</v>
      </c>
      <c r="N302" s="535">
        <v>155</v>
      </c>
      <c r="O302" s="535">
        <v>154.6</v>
      </c>
      <c r="P302" s="535">
        <v>155.1</v>
      </c>
      <c r="Q302" s="535">
        <v>152.30000000000001</v>
      </c>
      <c r="R302" s="535">
        <v>149.69999999999999</v>
      </c>
      <c r="S302" s="535">
        <v>148.5</v>
      </c>
      <c r="T302" s="535">
        <v>146.9</v>
      </c>
      <c r="U302" s="535">
        <v>143.69999999999999</v>
      </c>
      <c r="V302" s="535">
        <v>138</v>
      </c>
      <c r="W302" s="535">
        <v>130.69999999999999</v>
      </c>
      <c r="X302" s="535">
        <v>130</v>
      </c>
      <c r="Y302" s="535">
        <v>128.80000000000001</v>
      </c>
      <c r="Z302" s="535">
        <v>129.1</v>
      </c>
      <c r="AA302" s="535">
        <v>129</v>
      </c>
      <c r="AB302" s="535">
        <v>127.8</v>
      </c>
      <c r="AC302" s="535">
        <v>127.8</v>
      </c>
      <c r="AD302" s="535">
        <v>127.9</v>
      </c>
      <c r="AE302" s="535">
        <v>127.8</v>
      </c>
      <c r="AF302" s="535">
        <v>138.6</v>
      </c>
      <c r="AG302" s="535">
        <v>138.6</v>
      </c>
      <c r="AH302" s="535">
        <v>138.6</v>
      </c>
      <c r="AI302" s="535">
        <v>144.6</v>
      </c>
      <c r="AJ302" s="535">
        <v>146.1</v>
      </c>
      <c r="AK302" s="535">
        <v>167.2</v>
      </c>
      <c r="AL302" s="535">
        <v>175.8</v>
      </c>
      <c r="AM302" s="535">
        <v>176.4</v>
      </c>
      <c r="AN302" s="535">
        <v>180.3</v>
      </c>
      <c r="AO302" s="535">
        <v>176.7</v>
      </c>
      <c r="AP302" s="535">
        <v>177.6</v>
      </c>
      <c r="AQ302" s="535">
        <v>174.7</v>
      </c>
      <c r="AR302" s="535">
        <v>172.7</v>
      </c>
      <c r="AS302" s="535">
        <v>172.2</v>
      </c>
      <c r="AT302" s="535">
        <v>177.8</v>
      </c>
      <c r="AU302" s="535">
        <v>189.4</v>
      </c>
      <c r="AV302" s="535">
        <v>188.1</v>
      </c>
      <c r="AW302" s="535">
        <v>188.3</v>
      </c>
      <c r="AX302" s="535">
        <v>188.3</v>
      </c>
      <c r="AY302" s="535">
        <v>187.1</v>
      </c>
      <c r="AZ302" s="535">
        <v>183.2</v>
      </c>
      <c r="BA302" s="535">
        <v>175.7</v>
      </c>
      <c r="BB302" s="535">
        <v>172.9</v>
      </c>
      <c r="BC302" s="535">
        <v>165.9</v>
      </c>
      <c r="BD302" s="535">
        <v>166.1</v>
      </c>
      <c r="BE302" s="535">
        <v>166.6</v>
      </c>
      <c r="BF302" s="535">
        <v>172.5</v>
      </c>
      <c r="BG302" s="535">
        <v>180.7</v>
      </c>
      <c r="BH302" s="535">
        <v>184.6</v>
      </c>
      <c r="BI302" s="535">
        <v>183.2</v>
      </c>
      <c r="BJ302" s="535">
        <v>180.8</v>
      </c>
      <c r="BK302" s="535">
        <v>174.5</v>
      </c>
    </row>
    <row r="303" spans="1:63">
      <c r="A303" s="531" t="s">
        <v>3664</v>
      </c>
      <c r="B303" s="531" t="s">
        <v>1216</v>
      </c>
      <c r="C303" s="532">
        <v>0.23074</v>
      </c>
      <c r="D303" s="535">
        <v>123.5</v>
      </c>
      <c r="E303" s="535">
        <v>123.5</v>
      </c>
      <c r="F303" s="535">
        <v>123.5</v>
      </c>
      <c r="G303" s="535">
        <v>123.5</v>
      </c>
      <c r="H303" s="535">
        <v>123.5</v>
      </c>
      <c r="I303" s="535">
        <v>123.5</v>
      </c>
      <c r="J303" s="535">
        <v>123.5</v>
      </c>
      <c r="K303" s="535">
        <v>123.5</v>
      </c>
      <c r="L303" s="535">
        <v>129</v>
      </c>
      <c r="M303" s="535">
        <v>132.6</v>
      </c>
      <c r="N303" s="535">
        <v>132.6</v>
      </c>
      <c r="O303" s="535">
        <v>132.6</v>
      </c>
      <c r="P303" s="535">
        <v>132.6</v>
      </c>
      <c r="Q303" s="535">
        <v>132.6</v>
      </c>
      <c r="R303" s="535">
        <v>132.6</v>
      </c>
      <c r="S303" s="535">
        <v>132.6</v>
      </c>
      <c r="T303" s="535">
        <v>132.6</v>
      </c>
      <c r="U303" s="535">
        <v>132.6</v>
      </c>
      <c r="V303" s="535">
        <v>132.6</v>
      </c>
      <c r="W303" s="535">
        <v>132.6</v>
      </c>
      <c r="X303" s="535">
        <v>132.6</v>
      </c>
      <c r="Y303" s="535">
        <v>132.6</v>
      </c>
      <c r="Z303" s="535">
        <v>132.6</v>
      </c>
      <c r="AA303" s="535">
        <v>132.6</v>
      </c>
      <c r="AB303" s="535">
        <v>132.6</v>
      </c>
      <c r="AC303" s="535">
        <v>132.6</v>
      </c>
      <c r="AD303" s="535">
        <v>132.6</v>
      </c>
      <c r="AE303" s="535">
        <v>132.6</v>
      </c>
      <c r="AF303" s="535">
        <v>132.6</v>
      </c>
      <c r="AG303" s="535">
        <v>132.6</v>
      </c>
      <c r="AH303" s="535">
        <v>132.6</v>
      </c>
      <c r="AI303" s="535">
        <v>132.6</v>
      </c>
      <c r="AJ303" s="535">
        <v>132.6</v>
      </c>
      <c r="AK303" s="535">
        <v>132.6</v>
      </c>
      <c r="AL303" s="535">
        <v>132.6</v>
      </c>
      <c r="AM303" s="535">
        <v>132.6</v>
      </c>
      <c r="AN303" s="535">
        <v>132.6</v>
      </c>
      <c r="AO303" s="535">
        <v>132.6</v>
      </c>
      <c r="AP303" s="535">
        <v>132.6</v>
      </c>
      <c r="AQ303" s="535">
        <v>132.6</v>
      </c>
      <c r="AR303" s="535">
        <v>132.6</v>
      </c>
      <c r="AS303" s="535">
        <v>132.6</v>
      </c>
      <c r="AT303" s="535">
        <v>132.6</v>
      </c>
      <c r="AU303" s="535">
        <v>132.6</v>
      </c>
      <c r="AV303" s="535">
        <v>132.6</v>
      </c>
      <c r="AW303" s="535">
        <v>132.6</v>
      </c>
      <c r="AX303" s="535">
        <v>132.6</v>
      </c>
      <c r="AY303" s="535">
        <v>132.6</v>
      </c>
      <c r="AZ303" s="535">
        <v>132.6</v>
      </c>
      <c r="BA303" s="535">
        <v>132.6</v>
      </c>
      <c r="BB303" s="535">
        <v>132.6</v>
      </c>
      <c r="BC303" s="535">
        <v>132.6</v>
      </c>
      <c r="BD303" s="535">
        <v>132.6</v>
      </c>
      <c r="BE303" s="535">
        <v>132.6</v>
      </c>
      <c r="BF303" s="535">
        <v>132.80000000000001</v>
      </c>
      <c r="BG303" s="535">
        <v>133</v>
      </c>
      <c r="BH303" s="535">
        <v>133</v>
      </c>
      <c r="BI303" s="535">
        <v>133</v>
      </c>
      <c r="BJ303" s="535">
        <v>133</v>
      </c>
      <c r="BK303" s="535">
        <v>133</v>
      </c>
    </row>
    <row r="304" spans="1:63">
      <c r="A304" s="531" t="s">
        <v>3665</v>
      </c>
      <c r="B304" s="531" t="s">
        <v>1218</v>
      </c>
      <c r="C304" s="532">
        <v>5.7029999999999997E-2</v>
      </c>
      <c r="D304" s="535">
        <v>109.6</v>
      </c>
      <c r="E304" s="535">
        <v>106.7</v>
      </c>
      <c r="F304" s="535">
        <v>105.6</v>
      </c>
      <c r="G304" s="535">
        <v>116.6</v>
      </c>
      <c r="H304" s="535">
        <v>114.6</v>
      </c>
      <c r="I304" s="535">
        <v>115.5</v>
      </c>
      <c r="J304" s="535">
        <v>120.7</v>
      </c>
      <c r="K304" s="535">
        <v>113.2</v>
      </c>
      <c r="L304" s="535">
        <v>113.8</v>
      </c>
      <c r="M304" s="535">
        <v>118.6</v>
      </c>
      <c r="N304" s="535">
        <v>113.8</v>
      </c>
      <c r="O304" s="535">
        <v>128.5</v>
      </c>
      <c r="P304" s="535">
        <v>127.9</v>
      </c>
      <c r="Q304" s="535">
        <v>127.9</v>
      </c>
      <c r="R304" s="535">
        <v>125.1</v>
      </c>
      <c r="S304" s="535">
        <v>116.8</v>
      </c>
      <c r="T304" s="535">
        <v>121</v>
      </c>
      <c r="U304" s="535">
        <v>113.3</v>
      </c>
      <c r="V304" s="535">
        <v>114.3</v>
      </c>
      <c r="W304" s="535">
        <v>114.3</v>
      </c>
      <c r="X304" s="535">
        <v>112.5</v>
      </c>
      <c r="Y304" s="535">
        <v>104.6</v>
      </c>
      <c r="Z304" s="535">
        <v>104.6</v>
      </c>
      <c r="AA304" s="535">
        <v>117.4</v>
      </c>
      <c r="AB304" s="535">
        <v>114.3</v>
      </c>
      <c r="AC304" s="535">
        <v>106</v>
      </c>
      <c r="AD304" s="535">
        <v>106</v>
      </c>
      <c r="AE304" s="535">
        <v>106</v>
      </c>
      <c r="AF304" s="535">
        <v>119.3</v>
      </c>
      <c r="AG304" s="535">
        <v>111</v>
      </c>
      <c r="AH304" s="535">
        <v>111</v>
      </c>
      <c r="AI304" s="535">
        <v>111</v>
      </c>
      <c r="AJ304" s="535">
        <v>123.4</v>
      </c>
      <c r="AK304" s="535">
        <v>128.30000000000001</v>
      </c>
      <c r="AL304" s="535">
        <v>128.30000000000001</v>
      </c>
      <c r="AM304" s="535">
        <v>120.9</v>
      </c>
      <c r="AN304" s="535">
        <v>120.6</v>
      </c>
      <c r="AO304" s="535">
        <v>120.6</v>
      </c>
      <c r="AP304" s="535">
        <v>118.8</v>
      </c>
      <c r="AQ304" s="535">
        <v>116.1</v>
      </c>
      <c r="AR304" s="535">
        <v>116.1</v>
      </c>
      <c r="AS304" s="535">
        <v>116.1</v>
      </c>
      <c r="AT304" s="535">
        <v>116.1</v>
      </c>
      <c r="AU304" s="535">
        <v>116.1</v>
      </c>
      <c r="AV304" s="535">
        <v>116.1</v>
      </c>
      <c r="AW304" s="535">
        <v>116.1</v>
      </c>
      <c r="AX304" s="535">
        <v>127.9</v>
      </c>
      <c r="AY304" s="535">
        <v>135.80000000000001</v>
      </c>
      <c r="AZ304" s="535">
        <v>127.8</v>
      </c>
      <c r="BA304" s="535">
        <v>127.8</v>
      </c>
      <c r="BB304" s="535">
        <v>127.8</v>
      </c>
      <c r="BC304" s="535">
        <v>127.8</v>
      </c>
      <c r="BD304" s="535">
        <v>127.8</v>
      </c>
      <c r="BE304" s="535">
        <v>126.5</v>
      </c>
      <c r="BF304" s="535">
        <v>128.80000000000001</v>
      </c>
      <c r="BG304" s="535">
        <v>128.9</v>
      </c>
      <c r="BH304" s="535">
        <v>128.9</v>
      </c>
      <c r="BI304" s="535">
        <v>128.9</v>
      </c>
      <c r="BJ304" s="535">
        <v>128.9</v>
      </c>
      <c r="BK304" s="535">
        <v>128.9</v>
      </c>
    </row>
    <row r="305" spans="1:63">
      <c r="A305" s="531" t="s">
        <v>3666</v>
      </c>
      <c r="B305" s="531" t="s">
        <v>1230</v>
      </c>
      <c r="C305" s="532">
        <v>0.45456000000000002</v>
      </c>
      <c r="D305" s="535">
        <v>93.2</v>
      </c>
      <c r="E305" s="535">
        <v>95.8</v>
      </c>
      <c r="F305" s="535">
        <v>93.8</v>
      </c>
      <c r="G305" s="535">
        <v>95.6</v>
      </c>
      <c r="H305" s="535">
        <v>95.9</v>
      </c>
      <c r="I305" s="535">
        <v>98.8</v>
      </c>
      <c r="J305" s="535">
        <v>102.6</v>
      </c>
      <c r="K305" s="535">
        <v>103.4</v>
      </c>
      <c r="L305" s="535">
        <v>105.1</v>
      </c>
      <c r="M305" s="535">
        <v>122.3</v>
      </c>
      <c r="N305" s="535">
        <v>139</v>
      </c>
      <c r="O305" s="535">
        <v>139.69999999999999</v>
      </c>
      <c r="P305" s="535">
        <v>140.80000000000001</v>
      </c>
      <c r="Q305" s="535">
        <v>145.19999999999999</v>
      </c>
      <c r="R305" s="535">
        <v>139.30000000000001</v>
      </c>
      <c r="S305" s="535">
        <v>136.9</v>
      </c>
      <c r="T305" s="535">
        <v>136.9</v>
      </c>
      <c r="U305" s="535">
        <v>137.30000000000001</v>
      </c>
      <c r="V305" s="535">
        <v>136.80000000000001</v>
      </c>
      <c r="W305" s="535">
        <v>136.80000000000001</v>
      </c>
      <c r="X305" s="535">
        <v>133.30000000000001</v>
      </c>
      <c r="Y305" s="535">
        <v>133.4</v>
      </c>
      <c r="Z305" s="535">
        <v>125.7</v>
      </c>
      <c r="AA305" s="535">
        <v>117.2</v>
      </c>
      <c r="AB305" s="535">
        <v>114.8</v>
      </c>
      <c r="AC305" s="535">
        <v>115</v>
      </c>
      <c r="AD305" s="535">
        <v>115.9</v>
      </c>
      <c r="AE305" s="535">
        <v>118.8</v>
      </c>
      <c r="AF305" s="535">
        <v>122.8</v>
      </c>
      <c r="AG305" s="535">
        <v>126.3</v>
      </c>
      <c r="AH305" s="535">
        <v>125.5</v>
      </c>
      <c r="AI305" s="535">
        <v>123.6</v>
      </c>
      <c r="AJ305" s="535">
        <v>125</v>
      </c>
      <c r="AK305" s="535">
        <v>126.1</v>
      </c>
      <c r="AL305" s="535">
        <v>125.3</v>
      </c>
      <c r="AM305" s="535">
        <v>124.9</v>
      </c>
      <c r="AN305" s="535">
        <v>125.1</v>
      </c>
      <c r="AO305" s="535">
        <v>129.19999999999999</v>
      </c>
      <c r="AP305" s="535">
        <v>135.6</v>
      </c>
      <c r="AQ305" s="535">
        <v>133.6</v>
      </c>
      <c r="AR305" s="535">
        <v>126</v>
      </c>
      <c r="AS305" s="535">
        <v>123.1</v>
      </c>
      <c r="AT305" s="535">
        <v>125.5</v>
      </c>
      <c r="AU305" s="535">
        <v>126.9</v>
      </c>
      <c r="AV305" s="535">
        <v>134.5</v>
      </c>
      <c r="AW305" s="535">
        <v>129.69999999999999</v>
      </c>
      <c r="AX305" s="535">
        <v>129.30000000000001</v>
      </c>
      <c r="AY305" s="535">
        <v>134.9</v>
      </c>
      <c r="AZ305" s="535">
        <v>134.5</v>
      </c>
      <c r="BA305" s="535">
        <v>138.1</v>
      </c>
      <c r="BB305" s="535">
        <v>140.9</v>
      </c>
      <c r="BC305" s="535">
        <v>138.1</v>
      </c>
      <c r="BD305" s="535">
        <v>143.80000000000001</v>
      </c>
      <c r="BE305" s="535">
        <v>151.6</v>
      </c>
      <c r="BF305" s="535">
        <v>161.6</v>
      </c>
      <c r="BG305" s="535">
        <v>179</v>
      </c>
      <c r="BH305" s="535">
        <v>205.4</v>
      </c>
      <c r="BI305" s="535">
        <v>200.4</v>
      </c>
      <c r="BJ305" s="535">
        <v>196.4</v>
      </c>
      <c r="BK305" s="535">
        <v>191.1</v>
      </c>
    </row>
    <row r="306" spans="1:63">
      <c r="A306" s="531" t="s">
        <v>3667</v>
      </c>
      <c r="B306" s="531" t="s">
        <v>1232</v>
      </c>
      <c r="C306" s="532">
        <v>0.14207</v>
      </c>
      <c r="D306" s="535">
        <v>87.9</v>
      </c>
      <c r="E306" s="535">
        <v>87.9</v>
      </c>
      <c r="F306" s="535">
        <v>87.9</v>
      </c>
      <c r="G306" s="535">
        <v>87.9</v>
      </c>
      <c r="H306" s="535">
        <v>87.9</v>
      </c>
      <c r="I306" s="535">
        <v>87.9</v>
      </c>
      <c r="J306" s="535">
        <v>87.9</v>
      </c>
      <c r="K306" s="535">
        <v>87.9</v>
      </c>
      <c r="L306" s="535">
        <v>87.9</v>
      </c>
      <c r="M306" s="535">
        <v>140.69999999999999</v>
      </c>
      <c r="N306" s="535">
        <v>193.5</v>
      </c>
      <c r="O306" s="535">
        <v>193.5</v>
      </c>
      <c r="P306" s="535">
        <v>193.5</v>
      </c>
      <c r="Q306" s="535">
        <v>182</v>
      </c>
      <c r="R306" s="535">
        <v>172.6</v>
      </c>
      <c r="S306" s="535">
        <v>171.2</v>
      </c>
      <c r="T306" s="535">
        <v>171.2</v>
      </c>
      <c r="U306" s="535">
        <v>171.2</v>
      </c>
      <c r="V306" s="535">
        <v>171.2</v>
      </c>
      <c r="W306" s="535">
        <v>171.2</v>
      </c>
      <c r="X306" s="535">
        <v>171.2</v>
      </c>
      <c r="Y306" s="535">
        <v>171.2</v>
      </c>
      <c r="Z306" s="535">
        <v>148</v>
      </c>
      <c r="AA306" s="535">
        <v>124.8</v>
      </c>
      <c r="AB306" s="535">
        <v>124.8</v>
      </c>
      <c r="AC306" s="535">
        <v>124.8</v>
      </c>
      <c r="AD306" s="535">
        <v>124.8</v>
      </c>
      <c r="AE306" s="535">
        <v>124.8</v>
      </c>
      <c r="AF306" s="535">
        <v>124.8</v>
      </c>
      <c r="AG306" s="535">
        <v>124.8</v>
      </c>
      <c r="AH306" s="535">
        <v>124.8</v>
      </c>
      <c r="AI306" s="535">
        <v>124.8</v>
      </c>
      <c r="AJ306" s="535">
        <v>124.8</v>
      </c>
      <c r="AK306" s="535">
        <v>124.8</v>
      </c>
      <c r="AL306" s="535">
        <v>124.8</v>
      </c>
      <c r="AM306" s="535">
        <v>124.8</v>
      </c>
      <c r="AN306" s="535">
        <v>124.8</v>
      </c>
      <c r="AO306" s="535">
        <v>124.8</v>
      </c>
      <c r="AP306" s="535">
        <v>124.8</v>
      </c>
      <c r="AQ306" s="535">
        <v>124.8</v>
      </c>
      <c r="AR306" s="535">
        <v>124.8</v>
      </c>
      <c r="AS306" s="535">
        <v>124.8</v>
      </c>
      <c r="AT306" s="535">
        <v>124.8</v>
      </c>
      <c r="AU306" s="535">
        <v>124.8</v>
      </c>
      <c r="AV306" s="535">
        <v>143.9</v>
      </c>
      <c r="AW306" s="535">
        <v>130.80000000000001</v>
      </c>
      <c r="AX306" s="535">
        <v>130.80000000000001</v>
      </c>
      <c r="AY306" s="535">
        <v>148.9</v>
      </c>
      <c r="AZ306" s="535">
        <v>148.9</v>
      </c>
      <c r="BA306" s="535">
        <v>150.9</v>
      </c>
      <c r="BB306" s="535">
        <v>154.9</v>
      </c>
      <c r="BC306" s="535">
        <v>148.4</v>
      </c>
      <c r="BD306" s="535">
        <v>163.5</v>
      </c>
      <c r="BE306" s="535">
        <v>183.6</v>
      </c>
      <c r="BF306" s="535">
        <v>213.8</v>
      </c>
      <c r="BG306" s="535">
        <v>261</v>
      </c>
      <c r="BH306" s="535">
        <v>327</v>
      </c>
      <c r="BI306" s="535">
        <v>299.3</v>
      </c>
      <c r="BJ306" s="535">
        <v>285</v>
      </c>
      <c r="BK306" s="535">
        <v>269.89999999999998</v>
      </c>
    </row>
    <row r="307" spans="1:63">
      <c r="A307" s="531" t="s">
        <v>3668</v>
      </c>
      <c r="B307" s="531" t="s">
        <v>1234</v>
      </c>
      <c r="C307" s="532">
        <v>9.5259999999999997E-2</v>
      </c>
      <c r="D307" s="535">
        <v>119</v>
      </c>
      <c r="E307" s="535">
        <v>119</v>
      </c>
      <c r="F307" s="535">
        <v>119</v>
      </c>
      <c r="G307" s="535">
        <v>119</v>
      </c>
      <c r="H307" s="535">
        <v>119</v>
      </c>
      <c r="I307" s="535">
        <v>119</v>
      </c>
      <c r="J307" s="535">
        <v>119</v>
      </c>
      <c r="K307" s="535">
        <v>119</v>
      </c>
      <c r="L307" s="535">
        <v>119</v>
      </c>
      <c r="M307" s="535">
        <v>119</v>
      </c>
      <c r="N307" s="535">
        <v>119</v>
      </c>
      <c r="O307" s="535">
        <v>119</v>
      </c>
      <c r="P307" s="535">
        <v>119</v>
      </c>
      <c r="Q307" s="535">
        <v>119</v>
      </c>
      <c r="R307" s="535">
        <v>119</v>
      </c>
      <c r="S307" s="535">
        <v>119</v>
      </c>
      <c r="T307" s="535">
        <v>119</v>
      </c>
      <c r="U307" s="535">
        <v>119</v>
      </c>
      <c r="V307" s="535">
        <v>119</v>
      </c>
      <c r="W307" s="535">
        <v>119</v>
      </c>
      <c r="X307" s="535">
        <v>119</v>
      </c>
      <c r="Y307" s="535">
        <v>119</v>
      </c>
      <c r="Z307" s="535">
        <v>119</v>
      </c>
      <c r="AA307" s="535">
        <v>119</v>
      </c>
      <c r="AB307" s="535">
        <v>119</v>
      </c>
      <c r="AC307" s="535">
        <v>119</v>
      </c>
      <c r="AD307" s="535">
        <v>119</v>
      </c>
      <c r="AE307" s="535">
        <v>119</v>
      </c>
      <c r="AF307" s="535">
        <v>119</v>
      </c>
      <c r="AG307" s="535">
        <v>119</v>
      </c>
      <c r="AH307" s="535">
        <v>119</v>
      </c>
      <c r="AI307" s="535">
        <v>119</v>
      </c>
      <c r="AJ307" s="535">
        <v>119</v>
      </c>
      <c r="AK307" s="535">
        <v>119</v>
      </c>
      <c r="AL307" s="535">
        <v>119</v>
      </c>
      <c r="AM307" s="535">
        <v>119</v>
      </c>
      <c r="AN307" s="535">
        <v>119</v>
      </c>
      <c r="AO307" s="535">
        <v>119</v>
      </c>
      <c r="AP307" s="535">
        <v>119</v>
      </c>
      <c r="AQ307" s="535">
        <v>119</v>
      </c>
      <c r="AR307" s="535">
        <v>119</v>
      </c>
      <c r="AS307" s="535">
        <v>119</v>
      </c>
      <c r="AT307" s="535">
        <v>119</v>
      </c>
      <c r="AU307" s="535">
        <v>119</v>
      </c>
      <c r="AV307" s="535">
        <v>119</v>
      </c>
      <c r="AW307" s="535">
        <v>119</v>
      </c>
      <c r="AX307" s="535">
        <v>119</v>
      </c>
      <c r="AY307" s="535">
        <v>119</v>
      </c>
      <c r="AZ307" s="535">
        <v>119</v>
      </c>
      <c r="BA307" s="535">
        <v>119</v>
      </c>
      <c r="BB307" s="535">
        <v>119</v>
      </c>
      <c r="BC307" s="535">
        <v>119</v>
      </c>
      <c r="BD307" s="535">
        <v>119</v>
      </c>
      <c r="BE307" s="535">
        <v>119</v>
      </c>
      <c r="BF307" s="535">
        <v>119.2</v>
      </c>
      <c r="BG307" s="535">
        <v>119.4</v>
      </c>
      <c r="BH307" s="535">
        <v>119.4</v>
      </c>
      <c r="BI307" s="535">
        <v>119.4</v>
      </c>
      <c r="BJ307" s="535">
        <v>119.4</v>
      </c>
      <c r="BK307" s="535">
        <v>119.4</v>
      </c>
    </row>
    <row r="308" spans="1:63">
      <c r="A308" s="531" t="s">
        <v>3669</v>
      </c>
      <c r="B308" s="531" t="s">
        <v>1236</v>
      </c>
      <c r="C308" s="532">
        <v>0.10713</v>
      </c>
      <c r="D308" s="535">
        <v>74.2</v>
      </c>
      <c r="E308" s="535">
        <v>84.3</v>
      </c>
      <c r="F308" s="535">
        <v>84.3</v>
      </c>
      <c r="G308" s="535">
        <v>92.1</v>
      </c>
      <c r="H308" s="535">
        <v>92.1</v>
      </c>
      <c r="I308" s="535">
        <v>92.1</v>
      </c>
      <c r="J308" s="535">
        <v>93.8</v>
      </c>
      <c r="K308" s="535">
        <v>94.9</v>
      </c>
      <c r="L308" s="535">
        <v>96.4</v>
      </c>
      <c r="M308" s="535">
        <v>98.2</v>
      </c>
      <c r="N308" s="535">
        <v>98.2</v>
      </c>
      <c r="O308" s="535">
        <v>96.8</v>
      </c>
      <c r="P308" s="535">
        <v>95.4</v>
      </c>
      <c r="Q308" s="535">
        <v>95.4</v>
      </c>
      <c r="R308" s="535">
        <v>86.8</v>
      </c>
      <c r="S308" s="535">
        <v>78.2</v>
      </c>
      <c r="T308" s="535">
        <v>78.2</v>
      </c>
      <c r="U308" s="535">
        <v>80</v>
      </c>
      <c r="V308" s="535">
        <v>81.5</v>
      </c>
      <c r="W308" s="535">
        <v>81.5</v>
      </c>
      <c r="X308" s="535">
        <v>73.099999999999994</v>
      </c>
      <c r="Y308" s="535">
        <v>74.599999999999994</v>
      </c>
      <c r="Z308" s="535">
        <v>73.400000000000006</v>
      </c>
      <c r="AA308" s="535">
        <v>69.099999999999994</v>
      </c>
      <c r="AB308" s="535">
        <v>59.1</v>
      </c>
      <c r="AC308" s="535">
        <v>59.1</v>
      </c>
      <c r="AD308" s="535">
        <v>62</v>
      </c>
      <c r="AE308" s="535">
        <v>73.400000000000006</v>
      </c>
      <c r="AF308" s="535">
        <v>86.9</v>
      </c>
      <c r="AG308" s="535">
        <v>101.8</v>
      </c>
      <c r="AH308" s="535">
        <v>98.2</v>
      </c>
      <c r="AI308" s="535">
        <v>88.9</v>
      </c>
      <c r="AJ308" s="535">
        <v>95.5</v>
      </c>
      <c r="AK308" s="535">
        <v>98.4</v>
      </c>
      <c r="AL308" s="535">
        <v>94.9</v>
      </c>
      <c r="AM308" s="535">
        <v>93.2</v>
      </c>
      <c r="AN308" s="535">
        <v>93.2</v>
      </c>
      <c r="AO308" s="535">
        <v>107.6</v>
      </c>
      <c r="AP308" s="535">
        <v>133.4</v>
      </c>
      <c r="AQ308" s="535">
        <v>125.6</v>
      </c>
      <c r="AR308" s="535">
        <v>96.7</v>
      </c>
      <c r="AS308" s="535">
        <v>84.6</v>
      </c>
      <c r="AT308" s="535">
        <v>94.7</v>
      </c>
      <c r="AU308" s="535">
        <v>94.7</v>
      </c>
      <c r="AV308" s="535">
        <v>102.1</v>
      </c>
      <c r="AW308" s="535">
        <v>99</v>
      </c>
      <c r="AX308" s="535">
        <v>97.2</v>
      </c>
      <c r="AY308" s="535">
        <v>97.2</v>
      </c>
      <c r="AZ308" s="535">
        <v>94.3</v>
      </c>
      <c r="BA308" s="535">
        <v>106.7</v>
      </c>
      <c r="BB308" s="535">
        <v>113.3</v>
      </c>
      <c r="BC308" s="535">
        <v>110.4</v>
      </c>
      <c r="BD308" s="535">
        <v>114.4</v>
      </c>
      <c r="BE308" s="535">
        <v>115.9</v>
      </c>
      <c r="BF308" s="535">
        <v>115.3</v>
      </c>
      <c r="BG308" s="535">
        <v>120.8</v>
      </c>
      <c r="BH308" s="535">
        <v>132.6</v>
      </c>
      <c r="BI308" s="535">
        <v>136.30000000000001</v>
      </c>
      <c r="BJ308" s="535">
        <v>141.5</v>
      </c>
      <c r="BK308" s="535">
        <v>138.9</v>
      </c>
    </row>
    <row r="309" spans="1:63">
      <c r="A309" s="531" t="s">
        <v>3670</v>
      </c>
      <c r="B309" s="531" t="s">
        <v>1238</v>
      </c>
      <c r="C309" s="532">
        <v>6.6259999999999999E-2</v>
      </c>
      <c r="D309" s="535">
        <v>93.5</v>
      </c>
      <c r="E309" s="535">
        <v>93.5</v>
      </c>
      <c r="F309" s="535">
        <v>93.5</v>
      </c>
      <c r="G309" s="535">
        <v>93.5</v>
      </c>
      <c r="H309" s="535">
        <v>95.8</v>
      </c>
      <c r="I309" s="535">
        <v>110.9</v>
      </c>
      <c r="J309" s="535">
        <v>130</v>
      </c>
      <c r="K309" s="535">
        <v>130</v>
      </c>
      <c r="L309" s="535">
        <v>130</v>
      </c>
      <c r="M309" s="535">
        <v>130</v>
      </c>
      <c r="N309" s="535">
        <v>130</v>
      </c>
      <c r="O309" s="535">
        <v>130</v>
      </c>
      <c r="P309" s="535">
        <v>139.30000000000001</v>
      </c>
      <c r="Q309" s="535">
        <v>191.9</v>
      </c>
      <c r="R309" s="535">
        <v>190</v>
      </c>
      <c r="S309" s="535">
        <v>190</v>
      </c>
      <c r="T309" s="535">
        <v>190</v>
      </c>
      <c r="U309" s="535">
        <v>190</v>
      </c>
      <c r="V309" s="535">
        <v>190</v>
      </c>
      <c r="W309" s="535">
        <v>190</v>
      </c>
      <c r="X309" s="535">
        <v>190</v>
      </c>
      <c r="Y309" s="535">
        <v>190</v>
      </c>
      <c r="Z309" s="535">
        <v>190</v>
      </c>
      <c r="AA309" s="535">
        <v>190</v>
      </c>
      <c r="AB309" s="535">
        <v>190</v>
      </c>
      <c r="AC309" s="535">
        <v>190</v>
      </c>
      <c r="AD309" s="535">
        <v>190</v>
      </c>
      <c r="AE309" s="535">
        <v>190</v>
      </c>
      <c r="AF309" s="535">
        <v>190</v>
      </c>
      <c r="AG309" s="535">
        <v>190</v>
      </c>
      <c r="AH309" s="535">
        <v>190</v>
      </c>
      <c r="AI309" s="535">
        <v>190</v>
      </c>
      <c r="AJ309" s="535">
        <v>189.1</v>
      </c>
      <c r="AK309" s="535">
        <v>184.8</v>
      </c>
      <c r="AL309" s="535">
        <v>184.8</v>
      </c>
      <c r="AM309" s="535">
        <v>184.8</v>
      </c>
      <c r="AN309" s="535">
        <v>184.8</v>
      </c>
      <c r="AO309" s="535">
        <v>184.8</v>
      </c>
      <c r="AP309" s="535">
        <v>184.8</v>
      </c>
      <c r="AQ309" s="535">
        <v>184.8</v>
      </c>
      <c r="AR309" s="535">
        <v>184.8</v>
      </c>
      <c r="AS309" s="535">
        <v>184.8</v>
      </c>
      <c r="AT309" s="535">
        <v>184.8</v>
      </c>
      <c r="AU309" s="535">
        <v>195.6</v>
      </c>
      <c r="AV309" s="535">
        <v>195.6</v>
      </c>
      <c r="AW309" s="535">
        <v>195.6</v>
      </c>
      <c r="AX309" s="535">
        <v>195.6</v>
      </c>
      <c r="AY309" s="535">
        <v>195.6</v>
      </c>
      <c r="AZ309" s="535">
        <v>195.6</v>
      </c>
      <c r="BA309" s="535">
        <v>195.6</v>
      </c>
      <c r="BB309" s="535">
        <v>195.6</v>
      </c>
      <c r="BC309" s="535">
        <v>195.6</v>
      </c>
      <c r="BD309" s="535">
        <v>195.6</v>
      </c>
      <c r="BE309" s="535">
        <v>195.6</v>
      </c>
      <c r="BF309" s="535">
        <v>195.6</v>
      </c>
      <c r="BG309" s="535">
        <v>195.6</v>
      </c>
      <c r="BH309" s="535">
        <v>194.4</v>
      </c>
      <c r="BI309" s="535">
        <v>194.4</v>
      </c>
      <c r="BJ309" s="535">
        <v>194.4</v>
      </c>
      <c r="BK309" s="535">
        <v>194.4</v>
      </c>
    </row>
    <row r="310" spans="1:63">
      <c r="A310" s="531" t="s">
        <v>3671</v>
      </c>
      <c r="B310" s="531" t="s">
        <v>2771</v>
      </c>
      <c r="C310" s="532">
        <v>4.3839999999999997E-2</v>
      </c>
      <c r="D310" s="535">
        <v>100.8</v>
      </c>
      <c r="E310" s="535">
        <v>101.9</v>
      </c>
      <c r="F310" s="535">
        <v>81.8</v>
      </c>
      <c r="G310" s="535">
        <v>81.8</v>
      </c>
      <c r="H310" s="535">
        <v>81.8</v>
      </c>
      <c r="I310" s="535">
        <v>87.9</v>
      </c>
      <c r="J310" s="535">
        <v>95.3</v>
      </c>
      <c r="K310" s="535">
        <v>100.6</v>
      </c>
      <c r="L310" s="535">
        <v>115</v>
      </c>
      <c r="M310" s="535">
        <v>117.1</v>
      </c>
      <c r="N310" s="535">
        <v>119.4</v>
      </c>
      <c r="O310" s="535">
        <v>129.9</v>
      </c>
      <c r="P310" s="535">
        <v>129.9</v>
      </c>
      <c r="Q310" s="535">
        <v>134.19999999999999</v>
      </c>
      <c r="R310" s="535">
        <v>127.1</v>
      </c>
      <c r="S310" s="535">
        <v>127.6</v>
      </c>
      <c r="T310" s="535">
        <v>127.6</v>
      </c>
      <c r="U310" s="535">
        <v>127.6</v>
      </c>
      <c r="V310" s="535">
        <v>118.3</v>
      </c>
      <c r="W310" s="535">
        <v>118.3</v>
      </c>
      <c r="X310" s="535">
        <v>102.4</v>
      </c>
      <c r="Y310" s="535">
        <v>99.5</v>
      </c>
      <c r="Z310" s="535">
        <v>98.4</v>
      </c>
      <c r="AA310" s="535">
        <v>95.9</v>
      </c>
      <c r="AB310" s="535">
        <v>95.3</v>
      </c>
      <c r="AC310" s="535">
        <v>97.6</v>
      </c>
      <c r="AD310" s="535">
        <v>99.9</v>
      </c>
      <c r="AE310" s="535">
        <v>102.6</v>
      </c>
      <c r="AF310" s="535">
        <v>110.8</v>
      </c>
      <c r="AG310" s="535">
        <v>110.8</v>
      </c>
      <c r="AH310" s="535">
        <v>111.4</v>
      </c>
      <c r="AI310" s="535">
        <v>113.4</v>
      </c>
      <c r="AJ310" s="535">
        <v>113.9</v>
      </c>
      <c r="AK310" s="535">
        <v>124.7</v>
      </c>
      <c r="AL310" s="535">
        <v>124.7</v>
      </c>
      <c r="AM310" s="535">
        <v>124.7</v>
      </c>
      <c r="AN310" s="535">
        <v>127</v>
      </c>
      <c r="AO310" s="535">
        <v>134.1</v>
      </c>
      <c r="AP310" s="535">
        <v>137.80000000000001</v>
      </c>
      <c r="AQ310" s="535">
        <v>135.6</v>
      </c>
      <c r="AR310" s="535">
        <v>127.8</v>
      </c>
      <c r="AS310" s="535">
        <v>127.8</v>
      </c>
      <c r="AT310" s="535">
        <v>127.8</v>
      </c>
      <c r="AU310" s="535">
        <v>125.9</v>
      </c>
      <c r="AV310" s="535">
        <v>124.7</v>
      </c>
      <c r="AW310" s="535">
        <v>124.7</v>
      </c>
      <c r="AX310" s="535">
        <v>124.7</v>
      </c>
      <c r="AY310" s="535">
        <v>124.7</v>
      </c>
      <c r="AZ310" s="535">
        <v>127.5</v>
      </c>
      <c r="BA310" s="535">
        <v>127.5</v>
      </c>
      <c r="BB310" s="535">
        <v>127.5</v>
      </c>
      <c r="BC310" s="535">
        <v>127.5</v>
      </c>
      <c r="BD310" s="535">
        <v>127.5</v>
      </c>
      <c r="BE310" s="535">
        <v>139.9</v>
      </c>
      <c r="BF310" s="535">
        <v>146.1</v>
      </c>
      <c r="BG310" s="535">
        <v>160.30000000000001</v>
      </c>
      <c r="BH310" s="535">
        <v>193.4</v>
      </c>
      <c r="BI310" s="535">
        <v>221.7</v>
      </c>
      <c r="BJ310" s="535">
        <v>214</v>
      </c>
      <c r="BK310" s="535">
        <v>214</v>
      </c>
    </row>
    <row r="311" spans="1:63">
      <c r="A311" s="531" t="s">
        <v>3672</v>
      </c>
      <c r="B311" s="531" t="s">
        <v>1240</v>
      </c>
      <c r="C311" s="532">
        <v>4.1638599999999997</v>
      </c>
      <c r="D311" s="535">
        <v>139.19999999999999</v>
      </c>
      <c r="E311" s="535">
        <v>139.19999999999999</v>
      </c>
      <c r="F311" s="535">
        <v>150.80000000000001</v>
      </c>
      <c r="G311" s="535">
        <v>151</v>
      </c>
      <c r="H311" s="535">
        <v>151.5</v>
      </c>
      <c r="I311" s="535">
        <v>152.80000000000001</v>
      </c>
      <c r="J311" s="535">
        <v>153.1</v>
      </c>
      <c r="K311" s="535">
        <v>153</v>
      </c>
      <c r="L311" s="535">
        <v>153.19999999999999</v>
      </c>
      <c r="M311" s="535">
        <v>153.9</v>
      </c>
      <c r="N311" s="535">
        <v>154.4</v>
      </c>
      <c r="O311" s="535">
        <v>155.69999999999999</v>
      </c>
      <c r="P311" s="535">
        <v>155.69999999999999</v>
      </c>
      <c r="Q311" s="535">
        <v>155.69999999999999</v>
      </c>
      <c r="R311" s="535">
        <v>155.69999999999999</v>
      </c>
      <c r="S311" s="535">
        <v>156.6</v>
      </c>
      <c r="T311" s="535">
        <v>156.80000000000001</v>
      </c>
      <c r="U311" s="535">
        <v>156.80000000000001</v>
      </c>
      <c r="V311" s="535">
        <v>156.80000000000001</v>
      </c>
      <c r="W311" s="535">
        <v>157.1</v>
      </c>
      <c r="X311" s="535">
        <v>157.1</v>
      </c>
      <c r="Y311" s="535">
        <v>157.30000000000001</v>
      </c>
      <c r="Z311" s="535">
        <v>158.1</v>
      </c>
      <c r="AA311" s="535">
        <v>157.6</v>
      </c>
      <c r="AB311" s="535">
        <v>158</v>
      </c>
      <c r="AC311" s="535">
        <v>158</v>
      </c>
      <c r="AD311" s="535">
        <v>161.80000000000001</v>
      </c>
      <c r="AE311" s="535">
        <v>162.5</v>
      </c>
      <c r="AF311" s="535">
        <v>162.6</v>
      </c>
      <c r="AG311" s="535">
        <v>163</v>
      </c>
      <c r="AH311" s="535">
        <v>163.19999999999999</v>
      </c>
      <c r="AI311" s="535">
        <v>163.19999999999999</v>
      </c>
      <c r="AJ311" s="535">
        <v>163.9</v>
      </c>
      <c r="AK311" s="535">
        <v>164.6</v>
      </c>
      <c r="AL311" s="535">
        <v>164.6</v>
      </c>
      <c r="AM311" s="535">
        <v>164.6</v>
      </c>
      <c r="AN311" s="535">
        <v>165.1</v>
      </c>
      <c r="AO311" s="535">
        <v>164.9</v>
      </c>
      <c r="AP311" s="535">
        <v>165.1</v>
      </c>
      <c r="AQ311" s="535">
        <v>164.9</v>
      </c>
      <c r="AR311" s="535">
        <v>164.8</v>
      </c>
      <c r="AS311" s="535">
        <v>164.8</v>
      </c>
      <c r="AT311" s="535">
        <v>164.6</v>
      </c>
      <c r="AU311" s="535">
        <v>164.4</v>
      </c>
      <c r="AV311" s="535">
        <v>164.5</v>
      </c>
      <c r="AW311" s="535">
        <v>164.6</v>
      </c>
      <c r="AX311" s="535">
        <v>164.6</v>
      </c>
      <c r="AY311" s="535">
        <v>164.7</v>
      </c>
      <c r="AZ311" s="535">
        <v>164.7</v>
      </c>
      <c r="BA311" s="535">
        <v>164.7</v>
      </c>
      <c r="BB311" s="535">
        <v>164.7</v>
      </c>
      <c r="BC311" s="535">
        <v>164.7</v>
      </c>
      <c r="BD311" s="535">
        <v>165</v>
      </c>
      <c r="BE311" s="535">
        <v>165.1</v>
      </c>
      <c r="BF311" s="535">
        <v>165.4</v>
      </c>
      <c r="BG311" s="535">
        <v>165.4</v>
      </c>
      <c r="BH311" s="535">
        <v>165.5</v>
      </c>
      <c r="BI311" s="535">
        <v>165.6</v>
      </c>
      <c r="BJ311" s="535">
        <v>165.8</v>
      </c>
      <c r="BK311" s="535">
        <v>166.4</v>
      </c>
    </row>
    <row r="312" spans="1:63">
      <c r="A312" s="531" t="s">
        <v>3673</v>
      </c>
      <c r="B312" s="531" t="s">
        <v>2802</v>
      </c>
      <c r="C312" s="532">
        <v>3.6892</v>
      </c>
      <c r="D312" s="535">
        <v>141.6</v>
      </c>
      <c r="E312" s="535">
        <v>141.69999999999999</v>
      </c>
      <c r="F312" s="535">
        <v>154.6</v>
      </c>
      <c r="G312" s="535">
        <v>154.80000000000001</v>
      </c>
      <c r="H312" s="535">
        <v>155.30000000000001</v>
      </c>
      <c r="I312" s="535">
        <v>156.80000000000001</v>
      </c>
      <c r="J312" s="535">
        <v>157</v>
      </c>
      <c r="K312" s="535">
        <v>157</v>
      </c>
      <c r="L312" s="535">
        <v>157.30000000000001</v>
      </c>
      <c r="M312" s="535">
        <v>158</v>
      </c>
      <c r="N312" s="535">
        <v>158.5</v>
      </c>
      <c r="O312" s="535">
        <v>160.1</v>
      </c>
      <c r="P312" s="535">
        <v>160.1</v>
      </c>
      <c r="Q312" s="535">
        <v>160.1</v>
      </c>
      <c r="R312" s="535">
        <v>160.1</v>
      </c>
      <c r="S312" s="535">
        <v>160.19999999999999</v>
      </c>
      <c r="T312" s="535">
        <v>160.19999999999999</v>
      </c>
      <c r="U312" s="535">
        <v>160.19999999999999</v>
      </c>
      <c r="V312" s="535">
        <v>160.19999999999999</v>
      </c>
      <c r="W312" s="535">
        <v>160.5</v>
      </c>
      <c r="X312" s="535">
        <v>160.5</v>
      </c>
      <c r="Y312" s="535">
        <v>160.80000000000001</v>
      </c>
      <c r="Z312" s="535">
        <v>161.6</v>
      </c>
      <c r="AA312" s="535">
        <v>161.1</v>
      </c>
      <c r="AB312" s="535">
        <v>161.5</v>
      </c>
      <c r="AC312" s="535">
        <v>161.5</v>
      </c>
      <c r="AD312" s="535">
        <v>165.8</v>
      </c>
      <c r="AE312" s="535">
        <v>166.6</v>
      </c>
      <c r="AF312" s="535">
        <v>166.6</v>
      </c>
      <c r="AG312" s="535">
        <v>167.1</v>
      </c>
      <c r="AH312" s="535">
        <v>167.3</v>
      </c>
      <c r="AI312" s="535">
        <v>167.3</v>
      </c>
      <c r="AJ312" s="535">
        <v>168.1</v>
      </c>
      <c r="AK312" s="535">
        <v>168.9</v>
      </c>
      <c r="AL312" s="535">
        <v>168.9</v>
      </c>
      <c r="AM312" s="535">
        <v>168.9</v>
      </c>
      <c r="AN312" s="535">
        <v>169.4</v>
      </c>
      <c r="AO312" s="535">
        <v>169.2</v>
      </c>
      <c r="AP312" s="535">
        <v>169.5</v>
      </c>
      <c r="AQ312" s="535">
        <v>169.3</v>
      </c>
      <c r="AR312" s="535">
        <v>169.3</v>
      </c>
      <c r="AS312" s="535">
        <v>169.3</v>
      </c>
      <c r="AT312" s="535">
        <v>169.2</v>
      </c>
      <c r="AU312" s="535">
        <v>168.9</v>
      </c>
      <c r="AV312" s="535">
        <v>169</v>
      </c>
      <c r="AW312" s="535">
        <v>169.1</v>
      </c>
      <c r="AX312" s="535">
        <v>169.1</v>
      </c>
      <c r="AY312" s="535">
        <v>169.1</v>
      </c>
      <c r="AZ312" s="535">
        <v>169.1</v>
      </c>
      <c r="BA312" s="535">
        <v>169.1</v>
      </c>
      <c r="BB312" s="535">
        <v>169.1</v>
      </c>
      <c r="BC312" s="535">
        <v>169.1</v>
      </c>
      <c r="BD312" s="535">
        <v>169.5</v>
      </c>
      <c r="BE312" s="535">
        <v>169.6</v>
      </c>
      <c r="BF312" s="535">
        <v>169.7</v>
      </c>
      <c r="BG312" s="535">
        <v>169.7</v>
      </c>
      <c r="BH312" s="535">
        <v>169.7</v>
      </c>
      <c r="BI312" s="535">
        <v>169.7</v>
      </c>
      <c r="BJ312" s="535">
        <v>169.9</v>
      </c>
      <c r="BK312" s="535">
        <v>170.7</v>
      </c>
    </row>
    <row r="313" spans="1:63">
      <c r="A313" s="531" t="s">
        <v>3674</v>
      </c>
      <c r="B313" s="531" t="s">
        <v>2803</v>
      </c>
      <c r="C313" s="532">
        <v>0.19941999999999999</v>
      </c>
      <c r="D313" s="535">
        <v>240</v>
      </c>
      <c r="E313" s="535">
        <v>240</v>
      </c>
      <c r="F313" s="535">
        <v>240</v>
      </c>
      <c r="G313" s="535">
        <v>244</v>
      </c>
      <c r="H313" s="535">
        <v>244</v>
      </c>
      <c r="I313" s="535">
        <v>244</v>
      </c>
      <c r="J313" s="535">
        <v>244</v>
      </c>
      <c r="K313" s="535">
        <v>244</v>
      </c>
      <c r="L313" s="535">
        <v>244</v>
      </c>
      <c r="M313" s="535">
        <v>252.1</v>
      </c>
      <c r="N313" s="535">
        <v>252.1</v>
      </c>
      <c r="O313" s="535">
        <v>252.1</v>
      </c>
      <c r="P313" s="535">
        <v>252.1</v>
      </c>
      <c r="Q313" s="535">
        <v>252.1</v>
      </c>
      <c r="R313" s="535">
        <v>252.1</v>
      </c>
      <c r="S313" s="535">
        <v>255</v>
      </c>
      <c r="T313" s="535">
        <v>255</v>
      </c>
      <c r="U313" s="535">
        <v>255</v>
      </c>
      <c r="V313" s="535">
        <v>255</v>
      </c>
      <c r="W313" s="535">
        <v>259.10000000000002</v>
      </c>
      <c r="X313" s="535">
        <v>259.10000000000002</v>
      </c>
      <c r="Y313" s="535">
        <v>259.10000000000002</v>
      </c>
      <c r="Z313" s="535">
        <v>259.10000000000002</v>
      </c>
      <c r="AA313" s="535">
        <v>259.10000000000002</v>
      </c>
      <c r="AB313" s="535">
        <v>267.3</v>
      </c>
      <c r="AC313" s="535">
        <v>267.3</v>
      </c>
      <c r="AD313" s="535">
        <v>267.3</v>
      </c>
      <c r="AE313" s="535">
        <v>278.5</v>
      </c>
      <c r="AF313" s="535">
        <v>278.5</v>
      </c>
      <c r="AG313" s="535">
        <v>278.5</v>
      </c>
      <c r="AH313" s="535">
        <v>278.5</v>
      </c>
      <c r="AI313" s="535">
        <v>278.5</v>
      </c>
      <c r="AJ313" s="535">
        <v>278.5</v>
      </c>
      <c r="AK313" s="535">
        <v>278.5</v>
      </c>
      <c r="AL313" s="535">
        <v>278.5</v>
      </c>
      <c r="AM313" s="535">
        <v>278.5</v>
      </c>
      <c r="AN313" s="535">
        <v>281.60000000000002</v>
      </c>
      <c r="AO313" s="535">
        <v>284.7</v>
      </c>
      <c r="AP313" s="535">
        <v>291.3</v>
      </c>
      <c r="AQ313" s="535">
        <v>291.3</v>
      </c>
      <c r="AR313" s="535">
        <v>291.3</v>
      </c>
      <c r="AS313" s="535">
        <v>291.3</v>
      </c>
      <c r="AT313" s="535">
        <v>291.3</v>
      </c>
      <c r="AU313" s="535">
        <v>291.3</v>
      </c>
      <c r="AV313" s="535">
        <v>291.3</v>
      </c>
      <c r="AW313" s="535">
        <v>291.3</v>
      </c>
      <c r="AX313" s="535">
        <v>291.3</v>
      </c>
      <c r="AY313" s="535">
        <v>291.3</v>
      </c>
      <c r="AZ313" s="535">
        <v>291.3</v>
      </c>
      <c r="BA313" s="535">
        <v>291.3</v>
      </c>
      <c r="BB313" s="535">
        <v>291.3</v>
      </c>
      <c r="BC313" s="535">
        <v>291.3</v>
      </c>
      <c r="BD313" s="535">
        <v>299.5</v>
      </c>
      <c r="BE313" s="535">
        <v>299.5</v>
      </c>
      <c r="BF313" s="535">
        <v>299.5</v>
      </c>
      <c r="BG313" s="535">
        <v>300.7</v>
      </c>
      <c r="BH313" s="535">
        <v>300.7</v>
      </c>
      <c r="BI313" s="535">
        <v>300.7</v>
      </c>
      <c r="BJ313" s="535">
        <v>304.3</v>
      </c>
      <c r="BK313" s="535">
        <v>314.89999999999998</v>
      </c>
    </row>
    <row r="314" spans="1:63">
      <c r="A314" s="531" t="s">
        <v>3675</v>
      </c>
      <c r="B314" s="531" t="s">
        <v>2805</v>
      </c>
      <c r="C314" s="532">
        <v>2.15577</v>
      </c>
      <c r="D314" s="535">
        <v>144.19999999999999</v>
      </c>
      <c r="E314" s="535">
        <v>144.19999999999999</v>
      </c>
      <c r="F314" s="535">
        <v>164.4</v>
      </c>
      <c r="G314" s="535">
        <v>164.4</v>
      </c>
      <c r="H314" s="535">
        <v>165.1</v>
      </c>
      <c r="I314" s="535">
        <v>167.3</v>
      </c>
      <c r="J314" s="535">
        <v>167.3</v>
      </c>
      <c r="K314" s="535">
        <v>167.3</v>
      </c>
      <c r="L314" s="535">
        <v>167.3</v>
      </c>
      <c r="M314" s="535">
        <v>167.3</v>
      </c>
      <c r="N314" s="535">
        <v>167.3</v>
      </c>
      <c r="O314" s="535">
        <v>167.3</v>
      </c>
      <c r="P314" s="535">
        <v>167.3</v>
      </c>
      <c r="Q314" s="535">
        <v>167.3</v>
      </c>
      <c r="R314" s="535">
        <v>167.3</v>
      </c>
      <c r="S314" s="535">
        <v>167.3</v>
      </c>
      <c r="T314" s="535">
        <v>167.3</v>
      </c>
      <c r="U314" s="535">
        <v>167.3</v>
      </c>
      <c r="V314" s="535">
        <v>167.3</v>
      </c>
      <c r="W314" s="535">
        <v>167.3</v>
      </c>
      <c r="X314" s="535">
        <v>167.3</v>
      </c>
      <c r="Y314" s="535">
        <v>167.3</v>
      </c>
      <c r="Z314" s="535">
        <v>167.3</v>
      </c>
      <c r="AA314" s="535">
        <v>167.3</v>
      </c>
      <c r="AB314" s="535">
        <v>167.3</v>
      </c>
      <c r="AC314" s="535">
        <v>167.3</v>
      </c>
      <c r="AD314" s="535">
        <v>174.7</v>
      </c>
      <c r="AE314" s="535">
        <v>175.1</v>
      </c>
      <c r="AF314" s="535">
        <v>175.1</v>
      </c>
      <c r="AG314" s="535">
        <v>175.1</v>
      </c>
      <c r="AH314" s="535">
        <v>175.1</v>
      </c>
      <c r="AI314" s="535">
        <v>175.1</v>
      </c>
      <c r="AJ314" s="535">
        <v>175.1</v>
      </c>
      <c r="AK314" s="535">
        <v>176</v>
      </c>
      <c r="AL314" s="535">
        <v>176</v>
      </c>
      <c r="AM314" s="535">
        <v>176</v>
      </c>
      <c r="AN314" s="535">
        <v>176.4</v>
      </c>
      <c r="AO314" s="535">
        <v>176</v>
      </c>
      <c r="AP314" s="535">
        <v>176</v>
      </c>
      <c r="AQ314" s="535">
        <v>176</v>
      </c>
      <c r="AR314" s="535">
        <v>176</v>
      </c>
      <c r="AS314" s="535">
        <v>176</v>
      </c>
      <c r="AT314" s="535">
        <v>176</v>
      </c>
      <c r="AU314" s="535">
        <v>176</v>
      </c>
      <c r="AV314" s="535">
        <v>176</v>
      </c>
      <c r="AW314" s="535">
        <v>176</v>
      </c>
      <c r="AX314" s="535">
        <v>176</v>
      </c>
      <c r="AY314" s="535">
        <v>176</v>
      </c>
      <c r="AZ314" s="535">
        <v>176</v>
      </c>
      <c r="BA314" s="535">
        <v>176</v>
      </c>
      <c r="BB314" s="535">
        <v>176</v>
      </c>
      <c r="BC314" s="535">
        <v>176</v>
      </c>
      <c r="BD314" s="535">
        <v>176</v>
      </c>
      <c r="BE314" s="535">
        <v>176</v>
      </c>
      <c r="BF314" s="535">
        <v>176</v>
      </c>
      <c r="BG314" s="535">
        <v>176</v>
      </c>
      <c r="BH314" s="535">
        <v>176</v>
      </c>
      <c r="BI314" s="535">
        <v>176</v>
      </c>
      <c r="BJ314" s="535">
        <v>176</v>
      </c>
      <c r="BK314" s="535">
        <v>176</v>
      </c>
    </row>
    <row r="315" spans="1:63">
      <c r="A315" s="531" t="s">
        <v>3676</v>
      </c>
      <c r="B315" s="531" t="s">
        <v>2807</v>
      </c>
      <c r="C315" s="532">
        <v>0.10482</v>
      </c>
      <c r="D315" s="535">
        <v>132.19999999999999</v>
      </c>
      <c r="E315" s="535">
        <v>132.19999999999999</v>
      </c>
      <c r="F315" s="535">
        <v>134.9</v>
      </c>
      <c r="G315" s="535">
        <v>134.9</v>
      </c>
      <c r="H315" s="535">
        <v>134.6</v>
      </c>
      <c r="I315" s="535">
        <v>134.6</v>
      </c>
      <c r="J315" s="535">
        <v>135.19999999999999</v>
      </c>
      <c r="K315" s="535">
        <v>134.6</v>
      </c>
      <c r="L315" s="535">
        <v>136.5</v>
      </c>
      <c r="M315" s="535">
        <v>137.80000000000001</v>
      </c>
      <c r="N315" s="535">
        <v>137.80000000000001</v>
      </c>
      <c r="O315" s="535">
        <v>137.80000000000001</v>
      </c>
      <c r="P315" s="535">
        <v>137.80000000000001</v>
      </c>
      <c r="Q315" s="535">
        <v>137.80000000000001</v>
      </c>
      <c r="R315" s="535">
        <v>137.80000000000001</v>
      </c>
      <c r="S315" s="535">
        <v>137.80000000000001</v>
      </c>
      <c r="T315" s="535">
        <v>137.80000000000001</v>
      </c>
      <c r="U315" s="535">
        <v>137.80000000000001</v>
      </c>
      <c r="V315" s="535">
        <v>137.80000000000001</v>
      </c>
      <c r="W315" s="535">
        <v>137.80000000000001</v>
      </c>
      <c r="X315" s="535">
        <v>137.80000000000001</v>
      </c>
      <c r="Y315" s="535">
        <v>137.80000000000001</v>
      </c>
      <c r="Z315" s="535">
        <v>137.80000000000001</v>
      </c>
      <c r="AA315" s="535">
        <v>137.80000000000001</v>
      </c>
      <c r="AB315" s="535">
        <v>137.80000000000001</v>
      </c>
      <c r="AC315" s="535">
        <v>137.80000000000001</v>
      </c>
      <c r="AD315" s="535">
        <v>140.1</v>
      </c>
      <c r="AE315" s="535">
        <v>142.19999999999999</v>
      </c>
      <c r="AF315" s="535">
        <v>142.30000000000001</v>
      </c>
      <c r="AG315" s="535">
        <v>142.4</v>
      </c>
      <c r="AH315" s="535">
        <v>142.4</v>
      </c>
      <c r="AI315" s="535">
        <v>142.4</v>
      </c>
      <c r="AJ315" s="535">
        <v>142.4</v>
      </c>
      <c r="AK315" s="535">
        <v>142.4</v>
      </c>
      <c r="AL315" s="535">
        <v>142.4</v>
      </c>
      <c r="AM315" s="535">
        <v>142.4</v>
      </c>
      <c r="AN315" s="535">
        <v>142.4</v>
      </c>
      <c r="AO315" s="535">
        <v>142.4</v>
      </c>
      <c r="AP315" s="535">
        <v>140.80000000000001</v>
      </c>
      <c r="AQ315" s="535">
        <v>138.30000000000001</v>
      </c>
      <c r="AR315" s="535">
        <v>138.30000000000001</v>
      </c>
      <c r="AS315" s="535">
        <v>138.30000000000001</v>
      </c>
      <c r="AT315" s="535">
        <v>138.30000000000001</v>
      </c>
      <c r="AU315" s="535">
        <v>138.30000000000001</v>
      </c>
      <c r="AV315" s="535">
        <v>138.30000000000001</v>
      </c>
      <c r="AW315" s="535">
        <v>138.30000000000001</v>
      </c>
      <c r="AX315" s="535">
        <v>138.30000000000001</v>
      </c>
      <c r="AY315" s="535">
        <v>138.30000000000001</v>
      </c>
      <c r="AZ315" s="535">
        <v>138.30000000000001</v>
      </c>
      <c r="BA315" s="535">
        <v>138.30000000000001</v>
      </c>
      <c r="BB315" s="535">
        <v>138.30000000000001</v>
      </c>
      <c r="BC315" s="535">
        <v>138.30000000000001</v>
      </c>
      <c r="BD315" s="535">
        <v>138.30000000000001</v>
      </c>
      <c r="BE315" s="535">
        <v>138.30000000000001</v>
      </c>
      <c r="BF315" s="535">
        <v>139.5</v>
      </c>
      <c r="BG315" s="535">
        <v>139.80000000000001</v>
      </c>
      <c r="BH315" s="535">
        <v>139.80000000000001</v>
      </c>
      <c r="BI315" s="535">
        <v>139.80000000000001</v>
      </c>
      <c r="BJ315" s="535">
        <v>139.80000000000001</v>
      </c>
      <c r="BK315" s="535">
        <v>140.30000000000001</v>
      </c>
    </row>
    <row r="316" spans="1:63">
      <c r="A316" s="531" t="s">
        <v>3677</v>
      </c>
      <c r="B316" s="531" t="s">
        <v>2809</v>
      </c>
      <c r="C316" s="532">
        <v>0.11504</v>
      </c>
      <c r="D316" s="535">
        <v>97.9</v>
      </c>
      <c r="E316" s="535">
        <v>97.9</v>
      </c>
      <c r="F316" s="535">
        <v>105.3</v>
      </c>
      <c r="G316" s="535">
        <v>105.3</v>
      </c>
      <c r="H316" s="535">
        <v>105.3</v>
      </c>
      <c r="I316" s="535">
        <v>105.3</v>
      </c>
      <c r="J316" s="535">
        <v>105.3</v>
      </c>
      <c r="K316" s="535">
        <v>105.3</v>
      </c>
      <c r="L316" s="535">
        <v>105.3</v>
      </c>
      <c r="M316" s="535">
        <v>105.3</v>
      </c>
      <c r="N316" s="535">
        <v>105.3</v>
      </c>
      <c r="O316" s="535">
        <v>105.3</v>
      </c>
      <c r="P316" s="535">
        <v>105.3</v>
      </c>
      <c r="Q316" s="535">
        <v>105.3</v>
      </c>
      <c r="R316" s="535">
        <v>105.3</v>
      </c>
      <c r="S316" s="535">
        <v>105.3</v>
      </c>
      <c r="T316" s="535">
        <v>105.3</v>
      </c>
      <c r="U316" s="535">
        <v>105.3</v>
      </c>
      <c r="V316" s="535">
        <v>105.3</v>
      </c>
      <c r="W316" s="535">
        <v>105.3</v>
      </c>
      <c r="X316" s="535">
        <v>105.3</v>
      </c>
      <c r="Y316" s="535">
        <v>105.3</v>
      </c>
      <c r="Z316" s="535">
        <v>105.3</v>
      </c>
      <c r="AA316" s="535">
        <v>105.3</v>
      </c>
      <c r="AB316" s="535">
        <v>105.3</v>
      </c>
      <c r="AC316" s="535">
        <v>105.3</v>
      </c>
      <c r="AD316" s="535">
        <v>110.9</v>
      </c>
      <c r="AE316" s="535">
        <v>110.9</v>
      </c>
      <c r="AF316" s="535">
        <v>110.9</v>
      </c>
      <c r="AG316" s="535">
        <v>110.9</v>
      </c>
      <c r="AH316" s="535">
        <v>110.9</v>
      </c>
      <c r="AI316" s="535">
        <v>110.9</v>
      </c>
      <c r="AJ316" s="535">
        <v>110.9</v>
      </c>
      <c r="AK316" s="535">
        <v>110.9</v>
      </c>
      <c r="AL316" s="535">
        <v>110.9</v>
      </c>
      <c r="AM316" s="535">
        <v>110.9</v>
      </c>
      <c r="AN316" s="535">
        <v>110.9</v>
      </c>
      <c r="AO316" s="535">
        <v>110.9</v>
      </c>
      <c r="AP316" s="535">
        <v>110.9</v>
      </c>
      <c r="AQ316" s="535">
        <v>110.9</v>
      </c>
      <c r="AR316" s="535">
        <v>110.9</v>
      </c>
      <c r="AS316" s="535">
        <v>110.9</v>
      </c>
      <c r="AT316" s="535">
        <v>110.9</v>
      </c>
      <c r="AU316" s="535">
        <v>110.9</v>
      </c>
      <c r="AV316" s="535">
        <v>110.9</v>
      </c>
      <c r="AW316" s="535">
        <v>110.9</v>
      </c>
      <c r="AX316" s="535">
        <v>110.9</v>
      </c>
      <c r="AY316" s="535">
        <v>110.9</v>
      </c>
      <c r="AZ316" s="535">
        <v>110.9</v>
      </c>
      <c r="BA316" s="535">
        <v>110.9</v>
      </c>
      <c r="BB316" s="535">
        <v>110.9</v>
      </c>
      <c r="BC316" s="535">
        <v>110.9</v>
      </c>
      <c r="BD316" s="535">
        <v>110.9</v>
      </c>
      <c r="BE316" s="535">
        <v>110.9</v>
      </c>
      <c r="BF316" s="535">
        <v>110.9</v>
      </c>
      <c r="BG316" s="535">
        <v>110.9</v>
      </c>
      <c r="BH316" s="535">
        <v>110.9</v>
      </c>
      <c r="BI316" s="535">
        <v>110.9</v>
      </c>
      <c r="BJ316" s="535">
        <v>110.9</v>
      </c>
      <c r="BK316" s="535">
        <v>110.9</v>
      </c>
    </row>
    <row r="317" spans="1:63">
      <c r="A317" s="531" t="s">
        <v>3678</v>
      </c>
      <c r="B317" s="531" t="s">
        <v>2811</v>
      </c>
      <c r="C317" s="532">
        <v>0.12592</v>
      </c>
      <c r="D317" s="535">
        <v>126.8</v>
      </c>
      <c r="E317" s="535">
        <v>126.8</v>
      </c>
      <c r="F317" s="535">
        <v>127.3</v>
      </c>
      <c r="G317" s="535">
        <v>127.3</v>
      </c>
      <c r="H317" s="535">
        <v>127.3</v>
      </c>
      <c r="I317" s="535">
        <v>128.69999999999999</v>
      </c>
      <c r="J317" s="535">
        <v>128.69999999999999</v>
      </c>
      <c r="K317" s="535">
        <v>128.69999999999999</v>
      </c>
      <c r="L317" s="535">
        <v>130.9</v>
      </c>
      <c r="M317" s="535">
        <v>132.4</v>
      </c>
      <c r="N317" s="535">
        <v>132.4</v>
      </c>
      <c r="O317" s="535">
        <v>132.4</v>
      </c>
      <c r="P317" s="535">
        <v>132.4</v>
      </c>
      <c r="Q317" s="535">
        <v>132.4</v>
      </c>
      <c r="R317" s="535">
        <v>132.4</v>
      </c>
      <c r="S317" s="535">
        <v>132.4</v>
      </c>
      <c r="T317" s="535">
        <v>132.4</v>
      </c>
      <c r="U317" s="535">
        <v>132.4</v>
      </c>
      <c r="V317" s="535">
        <v>132.4</v>
      </c>
      <c r="W317" s="535">
        <v>132.4</v>
      </c>
      <c r="X317" s="535">
        <v>132.19999999999999</v>
      </c>
      <c r="Y317" s="535">
        <v>132</v>
      </c>
      <c r="Z317" s="535">
        <v>132</v>
      </c>
      <c r="AA317" s="535">
        <v>132</v>
      </c>
      <c r="AB317" s="535">
        <v>132</v>
      </c>
      <c r="AC317" s="535">
        <v>132</v>
      </c>
      <c r="AD317" s="535">
        <v>132</v>
      </c>
      <c r="AE317" s="535">
        <v>132</v>
      </c>
      <c r="AF317" s="535">
        <v>132</v>
      </c>
      <c r="AG317" s="535">
        <v>132</v>
      </c>
      <c r="AH317" s="535">
        <v>132.19999999999999</v>
      </c>
      <c r="AI317" s="535">
        <v>132.19999999999999</v>
      </c>
      <c r="AJ317" s="535">
        <v>132.19999999999999</v>
      </c>
      <c r="AK317" s="535">
        <v>132.19999999999999</v>
      </c>
      <c r="AL317" s="535">
        <v>132.19999999999999</v>
      </c>
      <c r="AM317" s="535">
        <v>132.19999999999999</v>
      </c>
      <c r="AN317" s="535">
        <v>132.19999999999999</v>
      </c>
      <c r="AO317" s="535">
        <v>132.19999999999999</v>
      </c>
      <c r="AP317" s="535">
        <v>132.19999999999999</v>
      </c>
      <c r="AQ317" s="535">
        <v>132.19999999999999</v>
      </c>
      <c r="AR317" s="535">
        <v>132.19999999999999</v>
      </c>
      <c r="AS317" s="535">
        <v>134.19999999999999</v>
      </c>
      <c r="AT317" s="535">
        <v>136.19999999999999</v>
      </c>
      <c r="AU317" s="535">
        <v>136.9</v>
      </c>
      <c r="AV317" s="535">
        <v>137.80000000000001</v>
      </c>
      <c r="AW317" s="535">
        <v>140.4</v>
      </c>
      <c r="AX317" s="535">
        <v>140.4</v>
      </c>
      <c r="AY317" s="535">
        <v>140.4</v>
      </c>
      <c r="AZ317" s="535">
        <v>140.4</v>
      </c>
      <c r="BA317" s="535">
        <v>140.4</v>
      </c>
      <c r="BB317" s="535">
        <v>140.4</v>
      </c>
      <c r="BC317" s="535">
        <v>140.4</v>
      </c>
      <c r="BD317" s="535">
        <v>140.4</v>
      </c>
      <c r="BE317" s="535">
        <v>141.30000000000001</v>
      </c>
      <c r="BF317" s="535">
        <v>142.1</v>
      </c>
      <c r="BG317" s="535">
        <v>142.1</v>
      </c>
      <c r="BH317" s="535">
        <v>142.1</v>
      </c>
      <c r="BI317" s="535">
        <v>142.1</v>
      </c>
      <c r="BJ317" s="535">
        <v>142.1</v>
      </c>
      <c r="BK317" s="535">
        <v>142.1</v>
      </c>
    </row>
    <row r="318" spans="1:63">
      <c r="A318" s="531" t="s">
        <v>3679</v>
      </c>
      <c r="B318" s="531" t="s">
        <v>2813</v>
      </c>
      <c r="C318" s="532">
        <v>0.45751999999999998</v>
      </c>
      <c r="D318" s="535">
        <v>110.5</v>
      </c>
      <c r="E318" s="535">
        <v>110.5</v>
      </c>
      <c r="F318" s="535">
        <v>113</v>
      </c>
      <c r="G318" s="535">
        <v>113</v>
      </c>
      <c r="H318" s="535">
        <v>114.1</v>
      </c>
      <c r="I318" s="535">
        <v>115.3</v>
      </c>
      <c r="J318" s="535">
        <v>116.5</v>
      </c>
      <c r="K318" s="535">
        <v>116.5</v>
      </c>
      <c r="L318" s="535">
        <v>117.4</v>
      </c>
      <c r="M318" s="535">
        <v>118</v>
      </c>
      <c r="N318" s="535">
        <v>118</v>
      </c>
      <c r="O318" s="535">
        <v>118</v>
      </c>
      <c r="P318" s="535">
        <v>118</v>
      </c>
      <c r="Q318" s="535">
        <v>118</v>
      </c>
      <c r="R318" s="535">
        <v>118</v>
      </c>
      <c r="S318" s="535">
        <v>118</v>
      </c>
      <c r="T318" s="535">
        <v>118</v>
      </c>
      <c r="U318" s="535">
        <v>118</v>
      </c>
      <c r="V318" s="535">
        <v>118</v>
      </c>
      <c r="W318" s="535">
        <v>118</v>
      </c>
      <c r="X318" s="535">
        <v>118</v>
      </c>
      <c r="Y318" s="535">
        <v>118</v>
      </c>
      <c r="Z318" s="535">
        <v>118</v>
      </c>
      <c r="AA318" s="535">
        <v>118</v>
      </c>
      <c r="AB318" s="535">
        <v>118</v>
      </c>
      <c r="AC318" s="535">
        <v>118</v>
      </c>
      <c r="AD318" s="535">
        <v>120.1</v>
      </c>
      <c r="AE318" s="535">
        <v>119.7</v>
      </c>
      <c r="AF318" s="535">
        <v>119.7</v>
      </c>
      <c r="AG318" s="535">
        <v>121.5</v>
      </c>
      <c r="AH318" s="535">
        <v>123.3</v>
      </c>
      <c r="AI318" s="535">
        <v>123.3</v>
      </c>
      <c r="AJ318" s="535">
        <v>123.3</v>
      </c>
      <c r="AK318" s="535">
        <v>123.3</v>
      </c>
      <c r="AL318" s="535">
        <v>123.3</v>
      </c>
      <c r="AM318" s="535">
        <v>123.3</v>
      </c>
      <c r="AN318" s="535">
        <v>123.3</v>
      </c>
      <c r="AO318" s="535">
        <v>123.3</v>
      </c>
      <c r="AP318" s="535">
        <v>122.7</v>
      </c>
      <c r="AQ318" s="535">
        <v>121.8</v>
      </c>
      <c r="AR318" s="535">
        <v>121.8</v>
      </c>
      <c r="AS318" s="535">
        <v>121.8</v>
      </c>
      <c r="AT318" s="535">
        <v>121.8</v>
      </c>
      <c r="AU318" s="535">
        <v>121.8</v>
      </c>
      <c r="AV318" s="535">
        <v>121.8</v>
      </c>
      <c r="AW318" s="535">
        <v>121.8</v>
      </c>
      <c r="AX318" s="535">
        <v>121.8</v>
      </c>
      <c r="AY318" s="535">
        <v>121.8</v>
      </c>
      <c r="AZ318" s="535">
        <v>121.8</v>
      </c>
      <c r="BA318" s="535">
        <v>121.8</v>
      </c>
      <c r="BB318" s="535">
        <v>121.8</v>
      </c>
      <c r="BC318" s="535">
        <v>121.8</v>
      </c>
      <c r="BD318" s="535">
        <v>121.8</v>
      </c>
      <c r="BE318" s="535">
        <v>121.8</v>
      </c>
      <c r="BF318" s="535">
        <v>122</v>
      </c>
      <c r="BG318" s="535">
        <v>122.1</v>
      </c>
      <c r="BH318" s="535">
        <v>122.1</v>
      </c>
      <c r="BI318" s="535">
        <v>122.1</v>
      </c>
      <c r="BJ318" s="535">
        <v>122.1</v>
      </c>
      <c r="BK318" s="535">
        <v>124</v>
      </c>
    </row>
    <row r="319" spans="1:63">
      <c r="A319" s="531" t="s">
        <v>3680</v>
      </c>
      <c r="B319" s="531" t="s">
        <v>2815</v>
      </c>
      <c r="C319" s="532">
        <v>8.8010000000000005E-2</v>
      </c>
      <c r="D319" s="535">
        <v>187.5</v>
      </c>
      <c r="E319" s="535">
        <v>187.5</v>
      </c>
      <c r="F319" s="535">
        <v>187.5</v>
      </c>
      <c r="G319" s="535">
        <v>187.5</v>
      </c>
      <c r="H319" s="535">
        <v>187.5</v>
      </c>
      <c r="I319" s="535">
        <v>187.5</v>
      </c>
      <c r="J319" s="535">
        <v>187.5</v>
      </c>
      <c r="K319" s="535">
        <v>187.5</v>
      </c>
      <c r="L319" s="535">
        <v>187.5</v>
      </c>
      <c r="M319" s="535">
        <v>187.5</v>
      </c>
      <c r="N319" s="535">
        <v>209.6</v>
      </c>
      <c r="O319" s="535">
        <v>276</v>
      </c>
      <c r="P319" s="535">
        <v>276</v>
      </c>
      <c r="Q319" s="535">
        <v>276</v>
      </c>
      <c r="R319" s="535">
        <v>276</v>
      </c>
      <c r="S319" s="535">
        <v>276</v>
      </c>
      <c r="T319" s="535">
        <v>276</v>
      </c>
      <c r="U319" s="535">
        <v>276</v>
      </c>
      <c r="V319" s="535">
        <v>276</v>
      </c>
      <c r="W319" s="535">
        <v>276</v>
      </c>
      <c r="X319" s="535">
        <v>276</v>
      </c>
      <c r="Y319" s="535">
        <v>288.39999999999998</v>
      </c>
      <c r="Z319" s="535">
        <v>325.5</v>
      </c>
      <c r="AA319" s="535">
        <v>302</v>
      </c>
      <c r="AB319" s="535">
        <v>302</v>
      </c>
      <c r="AC319" s="535">
        <v>302</v>
      </c>
      <c r="AD319" s="535">
        <v>302</v>
      </c>
      <c r="AE319" s="535">
        <v>302</v>
      </c>
      <c r="AF319" s="535">
        <v>302</v>
      </c>
      <c r="AG319" s="535">
        <v>302</v>
      </c>
      <c r="AH319" s="535">
        <v>302</v>
      </c>
      <c r="AI319" s="535">
        <v>302</v>
      </c>
      <c r="AJ319" s="535">
        <v>334.6</v>
      </c>
      <c r="AK319" s="535">
        <v>345.5</v>
      </c>
      <c r="AL319" s="535">
        <v>345.5</v>
      </c>
      <c r="AM319" s="535">
        <v>345.5</v>
      </c>
      <c r="AN319" s="535">
        <v>345.5</v>
      </c>
      <c r="AO319" s="535">
        <v>345.5</v>
      </c>
      <c r="AP319" s="535">
        <v>345.5</v>
      </c>
      <c r="AQ319" s="535">
        <v>345.5</v>
      </c>
      <c r="AR319" s="535">
        <v>345.5</v>
      </c>
      <c r="AS319" s="535">
        <v>345.5</v>
      </c>
      <c r="AT319" s="535">
        <v>334.2</v>
      </c>
      <c r="AU319" s="535">
        <v>322.89999999999998</v>
      </c>
      <c r="AV319" s="535">
        <v>322.89999999999998</v>
      </c>
      <c r="AW319" s="535">
        <v>322.89999999999998</v>
      </c>
      <c r="AX319" s="535">
        <v>322.89999999999998</v>
      </c>
      <c r="AY319" s="535">
        <v>322.89999999999998</v>
      </c>
      <c r="AZ319" s="535">
        <v>322.89999999999998</v>
      </c>
      <c r="BA319" s="535">
        <v>322.89999999999998</v>
      </c>
      <c r="BB319" s="535">
        <v>322.89999999999998</v>
      </c>
      <c r="BC319" s="535">
        <v>322.89999999999998</v>
      </c>
      <c r="BD319" s="535">
        <v>322.89999999999998</v>
      </c>
      <c r="BE319" s="535">
        <v>322.89999999999998</v>
      </c>
      <c r="BF319" s="535">
        <v>322.89999999999998</v>
      </c>
      <c r="BG319" s="535">
        <v>322.89999999999998</v>
      </c>
      <c r="BH319" s="535">
        <v>322.89999999999998</v>
      </c>
      <c r="BI319" s="535">
        <v>322.89999999999998</v>
      </c>
      <c r="BJ319" s="535">
        <v>322.89999999999998</v>
      </c>
      <c r="BK319" s="535">
        <v>322.89999999999998</v>
      </c>
    </row>
    <row r="320" spans="1:63">
      <c r="A320" s="531" t="s">
        <v>3681</v>
      </c>
      <c r="B320" s="531" t="s">
        <v>2817</v>
      </c>
      <c r="C320" s="532">
        <v>0.36424000000000001</v>
      </c>
      <c r="D320" s="535">
        <v>129.1</v>
      </c>
      <c r="E320" s="535">
        <v>130.5</v>
      </c>
      <c r="F320" s="535">
        <v>134.80000000000001</v>
      </c>
      <c r="G320" s="535">
        <v>134.80000000000001</v>
      </c>
      <c r="H320" s="535">
        <v>134.80000000000001</v>
      </c>
      <c r="I320" s="535">
        <v>134.80000000000001</v>
      </c>
      <c r="J320" s="535">
        <v>134.80000000000001</v>
      </c>
      <c r="K320" s="535">
        <v>134.80000000000001</v>
      </c>
      <c r="L320" s="535">
        <v>134.1</v>
      </c>
      <c r="M320" s="535">
        <v>133.69999999999999</v>
      </c>
      <c r="N320" s="535">
        <v>133.69999999999999</v>
      </c>
      <c r="O320" s="535">
        <v>133.69999999999999</v>
      </c>
      <c r="P320" s="535">
        <v>133.69999999999999</v>
      </c>
      <c r="Q320" s="535">
        <v>133.69999999999999</v>
      </c>
      <c r="R320" s="535">
        <v>133.69999999999999</v>
      </c>
      <c r="S320" s="535">
        <v>133.69999999999999</v>
      </c>
      <c r="T320" s="535">
        <v>133.69999999999999</v>
      </c>
      <c r="U320" s="535">
        <v>133.69999999999999</v>
      </c>
      <c r="V320" s="535">
        <v>133.69999999999999</v>
      </c>
      <c r="W320" s="535">
        <v>133.69999999999999</v>
      </c>
      <c r="X320" s="535">
        <v>133.69999999999999</v>
      </c>
      <c r="Y320" s="535">
        <v>133.69999999999999</v>
      </c>
      <c r="Z320" s="535">
        <v>133.69999999999999</v>
      </c>
      <c r="AA320" s="535">
        <v>133.69999999999999</v>
      </c>
      <c r="AB320" s="535">
        <v>133.69999999999999</v>
      </c>
      <c r="AC320" s="535">
        <v>133.69999999999999</v>
      </c>
      <c r="AD320" s="535">
        <v>128.6</v>
      </c>
      <c r="AE320" s="535">
        <v>126.7</v>
      </c>
      <c r="AF320" s="535">
        <v>126.7</v>
      </c>
      <c r="AG320" s="535">
        <v>128.9</v>
      </c>
      <c r="AH320" s="535">
        <v>129.4</v>
      </c>
      <c r="AI320" s="535">
        <v>129.4</v>
      </c>
      <c r="AJ320" s="535">
        <v>129.4</v>
      </c>
      <c r="AK320" s="535">
        <v>129.4</v>
      </c>
      <c r="AL320" s="535">
        <v>129.4</v>
      </c>
      <c r="AM320" s="535">
        <v>129.4</v>
      </c>
      <c r="AN320" s="535">
        <v>129.9</v>
      </c>
      <c r="AO320" s="535">
        <v>129.4</v>
      </c>
      <c r="AP320" s="535">
        <v>129.5</v>
      </c>
      <c r="AQ320" s="535">
        <v>129.5</v>
      </c>
      <c r="AR320" s="535">
        <v>129.5</v>
      </c>
      <c r="AS320" s="535">
        <v>129.5</v>
      </c>
      <c r="AT320" s="535">
        <v>129.5</v>
      </c>
      <c r="AU320" s="535">
        <v>129.5</v>
      </c>
      <c r="AV320" s="535">
        <v>129.5</v>
      </c>
      <c r="AW320" s="535">
        <v>129.5</v>
      </c>
      <c r="AX320" s="535">
        <v>129.5</v>
      </c>
      <c r="AY320" s="535">
        <v>129.5</v>
      </c>
      <c r="AZ320" s="535">
        <v>129.5</v>
      </c>
      <c r="BA320" s="535">
        <v>129.5</v>
      </c>
      <c r="BB320" s="535">
        <v>129.5</v>
      </c>
      <c r="BC320" s="535">
        <v>129.5</v>
      </c>
      <c r="BD320" s="535">
        <v>129.5</v>
      </c>
      <c r="BE320" s="535">
        <v>129.5</v>
      </c>
      <c r="BF320" s="535">
        <v>129.5</v>
      </c>
      <c r="BG320" s="535">
        <v>129.5</v>
      </c>
      <c r="BH320" s="535">
        <v>129.5</v>
      </c>
      <c r="BI320" s="535">
        <v>129.5</v>
      </c>
      <c r="BJ320" s="535">
        <v>129.5</v>
      </c>
      <c r="BK320" s="535">
        <v>129.5</v>
      </c>
    </row>
    <row r="321" spans="1:63">
      <c r="A321" s="531" t="s">
        <v>3682</v>
      </c>
      <c r="B321" s="531" t="s">
        <v>3683</v>
      </c>
      <c r="C321" s="532">
        <v>7.8450000000000006E-2</v>
      </c>
      <c r="D321" s="535">
        <v>107.1</v>
      </c>
      <c r="E321" s="535">
        <v>107.1</v>
      </c>
      <c r="F321" s="535">
        <v>107.1</v>
      </c>
      <c r="G321" s="535">
        <v>107.1</v>
      </c>
      <c r="H321" s="535">
        <v>107.1</v>
      </c>
      <c r="I321" s="535">
        <v>107.1</v>
      </c>
      <c r="J321" s="535">
        <v>107.1</v>
      </c>
      <c r="K321" s="535">
        <v>107.1</v>
      </c>
      <c r="L321" s="535">
        <v>115.3</v>
      </c>
      <c r="M321" s="535">
        <v>120.7</v>
      </c>
      <c r="N321" s="535">
        <v>120.7</v>
      </c>
      <c r="O321" s="535">
        <v>120.7</v>
      </c>
      <c r="P321" s="535">
        <v>120.7</v>
      </c>
      <c r="Q321" s="535">
        <v>120.7</v>
      </c>
      <c r="R321" s="535">
        <v>120.7</v>
      </c>
      <c r="S321" s="535">
        <v>120.7</v>
      </c>
      <c r="T321" s="535">
        <v>120.7</v>
      </c>
      <c r="U321" s="535">
        <v>120.7</v>
      </c>
      <c r="V321" s="535">
        <v>120.7</v>
      </c>
      <c r="W321" s="535">
        <v>120.7</v>
      </c>
      <c r="X321" s="535">
        <v>120.7</v>
      </c>
      <c r="Y321" s="535">
        <v>120.7</v>
      </c>
      <c r="Z321" s="535">
        <v>120.7</v>
      </c>
      <c r="AA321" s="535">
        <v>120.7</v>
      </c>
      <c r="AB321" s="535">
        <v>120.7</v>
      </c>
      <c r="AC321" s="535">
        <v>120.7</v>
      </c>
      <c r="AD321" s="535">
        <v>120.7</v>
      </c>
      <c r="AE321" s="535">
        <v>126.4</v>
      </c>
      <c r="AF321" s="535">
        <v>126.4</v>
      </c>
      <c r="AG321" s="535">
        <v>126.4</v>
      </c>
      <c r="AH321" s="535">
        <v>126.4</v>
      </c>
      <c r="AI321" s="535">
        <v>126.4</v>
      </c>
      <c r="AJ321" s="535">
        <v>126.4</v>
      </c>
      <c r="AK321" s="535">
        <v>126.4</v>
      </c>
      <c r="AL321" s="535">
        <v>126.4</v>
      </c>
      <c r="AM321" s="535">
        <v>126.4</v>
      </c>
      <c r="AN321" s="535">
        <v>126.4</v>
      </c>
      <c r="AO321" s="535">
        <v>126.4</v>
      </c>
      <c r="AP321" s="535">
        <v>126.4</v>
      </c>
      <c r="AQ321" s="535">
        <v>126.4</v>
      </c>
      <c r="AR321" s="535">
        <v>126.4</v>
      </c>
      <c r="AS321" s="535">
        <v>126.4</v>
      </c>
      <c r="AT321" s="535">
        <v>126.4</v>
      </c>
      <c r="AU321" s="535">
        <v>126.4</v>
      </c>
      <c r="AV321" s="535">
        <v>126.4</v>
      </c>
      <c r="AW321" s="535">
        <v>126.4</v>
      </c>
      <c r="AX321" s="535">
        <v>126.4</v>
      </c>
      <c r="AY321" s="535">
        <v>126.4</v>
      </c>
      <c r="AZ321" s="535">
        <v>126.4</v>
      </c>
      <c r="BA321" s="535">
        <v>126.4</v>
      </c>
      <c r="BB321" s="535">
        <v>126.4</v>
      </c>
      <c r="BC321" s="535">
        <v>126.4</v>
      </c>
      <c r="BD321" s="535">
        <v>126.4</v>
      </c>
      <c r="BE321" s="535">
        <v>126.4</v>
      </c>
      <c r="BF321" s="535">
        <v>127.4</v>
      </c>
      <c r="BG321" s="535">
        <v>127.7</v>
      </c>
      <c r="BH321" s="535">
        <v>127.7</v>
      </c>
      <c r="BI321" s="535">
        <v>127.7</v>
      </c>
      <c r="BJ321" s="535">
        <v>127.7</v>
      </c>
      <c r="BK321" s="535">
        <v>127.7</v>
      </c>
    </row>
    <row r="322" spans="1:63">
      <c r="A322" s="531" t="s">
        <v>3684</v>
      </c>
      <c r="B322" s="531" t="s">
        <v>2819</v>
      </c>
      <c r="C322" s="532">
        <v>0.47466000000000003</v>
      </c>
      <c r="D322" s="535">
        <v>120.5</v>
      </c>
      <c r="E322" s="535">
        <v>119.9</v>
      </c>
      <c r="F322" s="535">
        <v>121.7</v>
      </c>
      <c r="G322" s="535">
        <v>121.7</v>
      </c>
      <c r="H322" s="535">
        <v>121.7</v>
      </c>
      <c r="I322" s="535">
        <v>121.7</v>
      </c>
      <c r="J322" s="535">
        <v>122.3</v>
      </c>
      <c r="K322" s="535">
        <v>121.7</v>
      </c>
      <c r="L322" s="535">
        <v>121.7</v>
      </c>
      <c r="M322" s="535">
        <v>121.7</v>
      </c>
      <c r="N322" s="535">
        <v>121.8</v>
      </c>
      <c r="O322" s="535">
        <v>121.9</v>
      </c>
      <c r="P322" s="535">
        <v>121.4</v>
      </c>
      <c r="Q322" s="535">
        <v>121.6</v>
      </c>
      <c r="R322" s="535">
        <v>121.6</v>
      </c>
      <c r="S322" s="535">
        <v>128.30000000000001</v>
      </c>
      <c r="T322" s="535">
        <v>130.5</v>
      </c>
      <c r="U322" s="535">
        <v>130.5</v>
      </c>
      <c r="V322" s="535">
        <v>130.5</v>
      </c>
      <c r="W322" s="535">
        <v>130.6</v>
      </c>
      <c r="X322" s="535">
        <v>130.6</v>
      </c>
      <c r="Y322" s="535">
        <v>130.6</v>
      </c>
      <c r="Z322" s="535">
        <v>130.6</v>
      </c>
      <c r="AA322" s="535">
        <v>130.6</v>
      </c>
      <c r="AB322" s="535">
        <v>130.6</v>
      </c>
      <c r="AC322" s="535">
        <v>130.6</v>
      </c>
      <c r="AD322" s="535">
        <v>130.5</v>
      </c>
      <c r="AE322" s="535">
        <v>130.5</v>
      </c>
      <c r="AF322" s="535">
        <v>131.19999999999999</v>
      </c>
      <c r="AG322" s="535">
        <v>131.4</v>
      </c>
      <c r="AH322" s="535">
        <v>131.5</v>
      </c>
      <c r="AI322" s="535">
        <v>131.30000000000001</v>
      </c>
      <c r="AJ322" s="535">
        <v>131.30000000000001</v>
      </c>
      <c r="AK322" s="535">
        <v>131.30000000000001</v>
      </c>
      <c r="AL322" s="535">
        <v>131.30000000000001</v>
      </c>
      <c r="AM322" s="535">
        <v>131.30000000000001</v>
      </c>
      <c r="AN322" s="535">
        <v>131.30000000000001</v>
      </c>
      <c r="AO322" s="535">
        <v>131.30000000000001</v>
      </c>
      <c r="AP322" s="535">
        <v>131.30000000000001</v>
      </c>
      <c r="AQ322" s="535">
        <v>129.9</v>
      </c>
      <c r="AR322" s="535">
        <v>129.4</v>
      </c>
      <c r="AS322" s="535">
        <v>129.4</v>
      </c>
      <c r="AT322" s="535">
        <v>129.4</v>
      </c>
      <c r="AU322" s="535">
        <v>129.4</v>
      </c>
      <c r="AV322" s="535">
        <v>129.4</v>
      </c>
      <c r="AW322" s="535">
        <v>129.4</v>
      </c>
      <c r="AX322" s="535">
        <v>129.6</v>
      </c>
      <c r="AY322" s="535">
        <v>130.19999999999999</v>
      </c>
      <c r="AZ322" s="535">
        <v>130.19999999999999</v>
      </c>
      <c r="BA322" s="535">
        <v>130.30000000000001</v>
      </c>
      <c r="BB322" s="535">
        <v>130.30000000000001</v>
      </c>
      <c r="BC322" s="535">
        <v>130.4</v>
      </c>
      <c r="BD322" s="535">
        <v>130.4</v>
      </c>
      <c r="BE322" s="535">
        <v>130.4</v>
      </c>
      <c r="BF322" s="535">
        <v>131.4</v>
      </c>
      <c r="BG322" s="535">
        <v>131.9</v>
      </c>
      <c r="BH322" s="535">
        <v>132.80000000000001</v>
      </c>
      <c r="BI322" s="535">
        <v>133.19999999999999</v>
      </c>
      <c r="BJ322" s="535">
        <v>133.4</v>
      </c>
      <c r="BK322" s="535">
        <v>133.4</v>
      </c>
    </row>
    <row r="323" spans="1:63">
      <c r="A323" s="531" t="s">
        <v>3685</v>
      </c>
      <c r="B323" s="531" t="s">
        <v>2821</v>
      </c>
      <c r="C323" s="532">
        <v>0.32962999999999998</v>
      </c>
      <c r="D323" s="535">
        <v>129</v>
      </c>
      <c r="E323" s="535">
        <v>129</v>
      </c>
      <c r="F323" s="535">
        <v>129</v>
      </c>
      <c r="G323" s="535">
        <v>129</v>
      </c>
      <c r="H323" s="535">
        <v>129</v>
      </c>
      <c r="I323" s="535">
        <v>129</v>
      </c>
      <c r="J323" s="535">
        <v>129</v>
      </c>
      <c r="K323" s="535">
        <v>129</v>
      </c>
      <c r="L323" s="535">
        <v>129</v>
      </c>
      <c r="M323" s="535">
        <v>129</v>
      </c>
      <c r="N323" s="535">
        <v>129</v>
      </c>
      <c r="O323" s="535">
        <v>129</v>
      </c>
      <c r="P323" s="535">
        <v>129</v>
      </c>
      <c r="Q323" s="535">
        <v>129</v>
      </c>
      <c r="R323" s="535">
        <v>129</v>
      </c>
      <c r="S323" s="535">
        <v>138.5</v>
      </c>
      <c r="T323" s="535">
        <v>141.69999999999999</v>
      </c>
      <c r="U323" s="535">
        <v>141.69999999999999</v>
      </c>
      <c r="V323" s="535">
        <v>141.69999999999999</v>
      </c>
      <c r="W323" s="535">
        <v>141.69999999999999</v>
      </c>
      <c r="X323" s="535">
        <v>141.69999999999999</v>
      </c>
      <c r="Y323" s="535">
        <v>141.69999999999999</v>
      </c>
      <c r="Z323" s="535">
        <v>141.69999999999999</v>
      </c>
      <c r="AA323" s="535">
        <v>141.69999999999999</v>
      </c>
      <c r="AB323" s="535">
        <v>141.69999999999999</v>
      </c>
      <c r="AC323" s="535">
        <v>141.69999999999999</v>
      </c>
      <c r="AD323" s="535">
        <v>141.69999999999999</v>
      </c>
      <c r="AE323" s="535">
        <v>141.69999999999999</v>
      </c>
      <c r="AF323" s="535">
        <v>142.69999999999999</v>
      </c>
      <c r="AG323" s="535">
        <v>143</v>
      </c>
      <c r="AH323" s="535">
        <v>143</v>
      </c>
      <c r="AI323" s="535">
        <v>143</v>
      </c>
      <c r="AJ323" s="535">
        <v>143</v>
      </c>
      <c r="AK323" s="535">
        <v>143</v>
      </c>
      <c r="AL323" s="535">
        <v>143</v>
      </c>
      <c r="AM323" s="535">
        <v>143</v>
      </c>
      <c r="AN323" s="535">
        <v>143</v>
      </c>
      <c r="AO323" s="535">
        <v>143</v>
      </c>
      <c r="AP323" s="535">
        <v>143</v>
      </c>
      <c r="AQ323" s="535">
        <v>141</v>
      </c>
      <c r="AR323" s="535">
        <v>140.30000000000001</v>
      </c>
      <c r="AS323" s="535">
        <v>140.30000000000001</v>
      </c>
      <c r="AT323" s="535">
        <v>140.30000000000001</v>
      </c>
      <c r="AU323" s="535">
        <v>140.30000000000001</v>
      </c>
      <c r="AV323" s="535">
        <v>140.30000000000001</v>
      </c>
      <c r="AW323" s="535">
        <v>140.30000000000001</v>
      </c>
      <c r="AX323" s="535">
        <v>140.30000000000001</v>
      </c>
      <c r="AY323" s="535">
        <v>140.30000000000001</v>
      </c>
      <c r="AZ323" s="535">
        <v>140.30000000000001</v>
      </c>
      <c r="BA323" s="535">
        <v>140.30000000000001</v>
      </c>
      <c r="BB323" s="535">
        <v>140.30000000000001</v>
      </c>
      <c r="BC323" s="535">
        <v>140.30000000000001</v>
      </c>
      <c r="BD323" s="535">
        <v>140.30000000000001</v>
      </c>
      <c r="BE323" s="535">
        <v>140.30000000000001</v>
      </c>
      <c r="BF323" s="535">
        <v>141.4</v>
      </c>
      <c r="BG323" s="535">
        <v>141.69999999999999</v>
      </c>
      <c r="BH323" s="535">
        <v>141.69999999999999</v>
      </c>
      <c r="BI323" s="535">
        <v>142.30000000000001</v>
      </c>
      <c r="BJ323" s="535">
        <v>142.69999999999999</v>
      </c>
      <c r="BK323" s="535">
        <v>142.69999999999999</v>
      </c>
    </row>
    <row r="324" spans="1:63">
      <c r="A324" s="531" t="s">
        <v>2820</v>
      </c>
      <c r="B324" s="531" t="s">
        <v>2823</v>
      </c>
      <c r="C324" s="532">
        <v>7.4499999999999997E-2</v>
      </c>
      <c r="D324" s="535">
        <v>115.9</v>
      </c>
      <c r="E324" s="535">
        <v>114.3</v>
      </c>
      <c r="F324" s="535">
        <v>122.7</v>
      </c>
      <c r="G324" s="535">
        <v>122.7</v>
      </c>
      <c r="H324" s="535">
        <v>122.7</v>
      </c>
      <c r="I324" s="535">
        <v>122.7</v>
      </c>
      <c r="J324" s="535">
        <v>124.8</v>
      </c>
      <c r="K324" s="535">
        <v>121.8</v>
      </c>
      <c r="L324" s="535">
        <v>121.8</v>
      </c>
      <c r="M324" s="535">
        <v>121.8</v>
      </c>
      <c r="N324" s="535">
        <v>122</v>
      </c>
      <c r="O324" s="535">
        <v>122.7</v>
      </c>
      <c r="P324" s="535">
        <v>122.7</v>
      </c>
      <c r="Q324" s="535">
        <v>122.7</v>
      </c>
      <c r="R324" s="535">
        <v>122.7</v>
      </c>
      <c r="S324" s="535">
        <v>122.7</v>
      </c>
      <c r="T324" s="535">
        <v>122.7</v>
      </c>
      <c r="U324" s="535">
        <v>122.7</v>
      </c>
      <c r="V324" s="535">
        <v>122.7</v>
      </c>
      <c r="W324" s="535">
        <v>122.7</v>
      </c>
      <c r="X324" s="535">
        <v>122.7</v>
      </c>
      <c r="Y324" s="535">
        <v>122.7</v>
      </c>
      <c r="Z324" s="535">
        <v>122.7</v>
      </c>
      <c r="AA324" s="535">
        <v>122.7</v>
      </c>
      <c r="AB324" s="535">
        <v>122.7</v>
      </c>
      <c r="AC324" s="535">
        <v>122.7</v>
      </c>
      <c r="AD324" s="535">
        <v>122.7</v>
      </c>
      <c r="AE324" s="535">
        <v>122.7</v>
      </c>
      <c r="AF324" s="535">
        <v>122.7</v>
      </c>
      <c r="AG324" s="535">
        <v>122.7</v>
      </c>
      <c r="AH324" s="535">
        <v>122.7</v>
      </c>
      <c r="AI324" s="535">
        <v>122.7</v>
      </c>
      <c r="AJ324" s="535">
        <v>122.7</v>
      </c>
      <c r="AK324" s="535">
        <v>122.7</v>
      </c>
      <c r="AL324" s="535">
        <v>122.7</v>
      </c>
      <c r="AM324" s="535">
        <v>122.7</v>
      </c>
      <c r="AN324" s="535">
        <v>122.7</v>
      </c>
      <c r="AO324" s="535">
        <v>122.7</v>
      </c>
      <c r="AP324" s="535">
        <v>122.7</v>
      </c>
      <c r="AQ324" s="535">
        <v>122.7</v>
      </c>
      <c r="AR324" s="535">
        <v>122.7</v>
      </c>
      <c r="AS324" s="535">
        <v>122.7</v>
      </c>
      <c r="AT324" s="535">
        <v>122.7</v>
      </c>
      <c r="AU324" s="535">
        <v>122.7</v>
      </c>
      <c r="AV324" s="535">
        <v>122.7</v>
      </c>
      <c r="AW324" s="535">
        <v>122.7</v>
      </c>
      <c r="AX324" s="535">
        <v>123.3</v>
      </c>
      <c r="AY324" s="535">
        <v>125.8</v>
      </c>
      <c r="AZ324" s="535">
        <v>125.7</v>
      </c>
      <c r="BA324" s="535">
        <v>125.8</v>
      </c>
      <c r="BB324" s="535">
        <v>125.8</v>
      </c>
      <c r="BC324" s="535">
        <v>125.8</v>
      </c>
      <c r="BD324" s="535">
        <v>125.8</v>
      </c>
      <c r="BE324" s="535">
        <v>125.8</v>
      </c>
      <c r="BF324" s="535">
        <v>125.8</v>
      </c>
      <c r="BG324" s="535">
        <v>127</v>
      </c>
      <c r="BH324" s="535">
        <v>130.6</v>
      </c>
      <c r="BI324" s="535">
        <v>130.6</v>
      </c>
      <c r="BJ324" s="535">
        <v>130.6</v>
      </c>
      <c r="BK324" s="535">
        <v>130.6</v>
      </c>
    </row>
    <row r="325" spans="1:63">
      <c r="A325" s="531" t="s">
        <v>3686</v>
      </c>
      <c r="B325" s="531" t="s">
        <v>2825</v>
      </c>
      <c r="C325" s="532">
        <v>7.0540000000000005E-2</v>
      </c>
      <c r="D325" s="535">
        <v>85.5</v>
      </c>
      <c r="E325" s="535">
        <v>83.2</v>
      </c>
      <c r="F325" s="535">
        <v>86.2</v>
      </c>
      <c r="G325" s="535">
        <v>86.2</v>
      </c>
      <c r="H325" s="535">
        <v>86.2</v>
      </c>
      <c r="I325" s="535">
        <v>86.2</v>
      </c>
      <c r="J325" s="535">
        <v>88.6</v>
      </c>
      <c r="K325" s="535">
        <v>87.6</v>
      </c>
      <c r="L325" s="535">
        <v>87.6</v>
      </c>
      <c r="M325" s="535">
        <v>87.6</v>
      </c>
      <c r="N325" s="535">
        <v>87.6</v>
      </c>
      <c r="O325" s="535">
        <v>87.6</v>
      </c>
      <c r="P325" s="535">
        <v>84.8</v>
      </c>
      <c r="Q325" s="535">
        <v>86</v>
      </c>
      <c r="R325" s="535">
        <v>86</v>
      </c>
      <c r="S325" s="535">
        <v>86.1</v>
      </c>
      <c r="T325" s="535">
        <v>86.2</v>
      </c>
      <c r="U325" s="535">
        <v>86.2</v>
      </c>
      <c r="V325" s="535">
        <v>86.4</v>
      </c>
      <c r="W325" s="535">
        <v>87.1</v>
      </c>
      <c r="X325" s="535">
        <v>87.1</v>
      </c>
      <c r="Y325" s="535">
        <v>87.1</v>
      </c>
      <c r="Z325" s="535">
        <v>87.1</v>
      </c>
      <c r="AA325" s="535">
        <v>87.1</v>
      </c>
      <c r="AB325" s="535">
        <v>87.1</v>
      </c>
      <c r="AC325" s="535">
        <v>87.1</v>
      </c>
      <c r="AD325" s="535">
        <v>86.7</v>
      </c>
      <c r="AE325" s="535">
        <v>86.5</v>
      </c>
      <c r="AF325" s="535">
        <v>86.5</v>
      </c>
      <c r="AG325" s="535">
        <v>86.5</v>
      </c>
      <c r="AH325" s="535">
        <v>87.1</v>
      </c>
      <c r="AI325" s="535">
        <v>86.1</v>
      </c>
      <c r="AJ325" s="535">
        <v>85.8</v>
      </c>
      <c r="AK325" s="535">
        <v>85.8</v>
      </c>
      <c r="AL325" s="535">
        <v>85.8</v>
      </c>
      <c r="AM325" s="535">
        <v>85.8</v>
      </c>
      <c r="AN325" s="535">
        <v>85.8</v>
      </c>
      <c r="AO325" s="535">
        <v>85.8</v>
      </c>
      <c r="AP325" s="535">
        <v>85.8</v>
      </c>
      <c r="AQ325" s="535">
        <v>85.8</v>
      </c>
      <c r="AR325" s="535">
        <v>85.8</v>
      </c>
      <c r="AS325" s="535">
        <v>85.8</v>
      </c>
      <c r="AT325" s="535">
        <v>85.8</v>
      </c>
      <c r="AU325" s="535">
        <v>85.8</v>
      </c>
      <c r="AV325" s="535">
        <v>85.8</v>
      </c>
      <c r="AW325" s="535">
        <v>85.7</v>
      </c>
      <c r="AX325" s="535">
        <v>86.2</v>
      </c>
      <c r="AY325" s="535">
        <v>87.4</v>
      </c>
      <c r="AZ325" s="535">
        <v>87.9</v>
      </c>
      <c r="BA325" s="535">
        <v>88.3</v>
      </c>
      <c r="BB325" s="535">
        <v>88.3</v>
      </c>
      <c r="BC325" s="535">
        <v>89</v>
      </c>
      <c r="BD325" s="535">
        <v>89.2</v>
      </c>
      <c r="BE325" s="535">
        <v>89.2</v>
      </c>
      <c r="BF325" s="535">
        <v>90.2</v>
      </c>
      <c r="BG325" s="535">
        <v>91</v>
      </c>
      <c r="BH325" s="535">
        <v>93.2</v>
      </c>
      <c r="BI325" s="535">
        <v>93.2</v>
      </c>
      <c r="BJ325" s="535">
        <v>93.2</v>
      </c>
      <c r="BK325" s="535">
        <v>93.2</v>
      </c>
    </row>
    <row r="326" spans="1:63">
      <c r="A326" s="531" t="s">
        <v>3687</v>
      </c>
      <c r="B326" s="531" t="s">
        <v>2831</v>
      </c>
      <c r="C326" s="532">
        <v>0.49575999999999998</v>
      </c>
      <c r="D326" s="535">
        <v>114.6</v>
      </c>
      <c r="E326" s="535">
        <v>115.6</v>
      </c>
      <c r="F326" s="535">
        <v>115.6</v>
      </c>
      <c r="G326" s="535">
        <v>115.6</v>
      </c>
      <c r="H326" s="535">
        <v>115.6</v>
      </c>
      <c r="I326" s="535">
        <v>113.8</v>
      </c>
      <c r="J326" s="535">
        <v>113.2</v>
      </c>
      <c r="K326" s="535">
        <v>113.2</v>
      </c>
      <c r="L326" s="535">
        <v>113.2</v>
      </c>
      <c r="M326" s="535">
        <v>113.3</v>
      </c>
      <c r="N326" s="535">
        <v>114</v>
      </c>
      <c r="O326" s="535">
        <v>114</v>
      </c>
      <c r="P326" s="535">
        <v>114</v>
      </c>
      <c r="Q326" s="535">
        <v>114</v>
      </c>
      <c r="R326" s="535">
        <v>114.1</v>
      </c>
      <c r="S326" s="535">
        <v>114.1</v>
      </c>
      <c r="T326" s="535">
        <v>114.2</v>
      </c>
      <c r="U326" s="535">
        <v>114.2</v>
      </c>
      <c r="V326" s="535">
        <v>116</v>
      </c>
      <c r="W326" s="535">
        <v>116.6</v>
      </c>
      <c r="X326" s="535">
        <v>117.2</v>
      </c>
      <c r="Y326" s="535">
        <v>117.2</v>
      </c>
      <c r="Z326" s="535">
        <v>117.2</v>
      </c>
      <c r="AA326" s="535">
        <v>116.8</v>
      </c>
      <c r="AB326" s="535">
        <v>115.2</v>
      </c>
      <c r="AC326" s="535">
        <v>115.2</v>
      </c>
      <c r="AD326" s="535">
        <v>115.2</v>
      </c>
      <c r="AE326" s="535">
        <v>115.2</v>
      </c>
      <c r="AF326" s="535">
        <v>115.2</v>
      </c>
      <c r="AG326" s="535">
        <v>115.2</v>
      </c>
      <c r="AH326" s="535">
        <v>114.4</v>
      </c>
      <c r="AI326" s="535">
        <v>113.6</v>
      </c>
      <c r="AJ326" s="535">
        <v>112.2</v>
      </c>
      <c r="AK326" s="535">
        <v>112.2</v>
      </c>
      <c r="AL326" s="535">
        <v>112.2</v>
      </c>
      <c r="AM326" s="535">
        <v>112.2</v>
      </c>
      <c r="AN326" s="535">
        <v>112.2</v>
      </c>
      <c r="AO326" s="535">
        <v>112.2</v>
      </c>
      <c r="AP326" s="535">
        <v>112.2</v>
      </c>
      <c r="AQ326" s="535">
        <v>112.2</v>
      </c>
      <c r="AR326" s="535">
        <v>112.2</v>
      </c>
      <c r="AS326" s="535">
        <v>112.9</v>
      </c>
      <c r="AT326" s="535">
        <v>113.4</v>
      </c>
      <c r="AU326" s="535">
        <v>113.3</v>
      </c>
      <c r="AV326" s="535">
        <v>113.3</v>
      </c>
      <c r="AW326" s="535">
        <v>113.3</v>
      </c>
      <c r="AX326" s="535">
        <v>113.3</v>
      </c>
      <c r="AY326" s="535">
        <v>113.3</v>
      </c>
      <c r="AZ326" s="535">
        <v>113.3</v>
      </c>
      <c r="BA326" s="535">
        <v>113.3</v>
      </c>
      <c r="BB326" s="535">
        <v>113.3</v>
      </c>
      <c r="BC326" s="535">
        <v>113.3</v>
      </c>
      <c r="BD326" s="535">
        <v>113.3</v>
      </c>
      <c r="BE326" s="535">
        <v>113.3</v>
      </c>
      <c r="BF326" s="535">
        <v>113.8</v>
      </c>
      <c r="BG326" s="535">
        <v>112.8</v>
      </c>
      <c r="BH326" s="535">
        <v>112.9</v>
      </c>
      <c r="BI326" s="535">
        <v>112.8</v>
      </c>
      <c r="BJ326" s="535">
        <v>112.6</v>
      </c>
      <c r="BK326" s="535">
        <v>112.6</v>
      </c>
    </row>
    <row r="327" spans="1:63">
      <c r="A327" s="531" t="s">
        <v>2832</v>
      </c>
      <c r="B327" s="531" t="s">
        <v>2833</v>
      </c>
      <c r="C327" s="532">
        <v>0.20371</v>
      </c>
      <c r="D327" s="535">
        <v>120.3</v>
      </c>
      <c r="E327" s="535">
        <v>122</v>
      </c>
      <c r="F327" s="535">
        <v>122</v>
      </c>
      <c r="G327" s="535">
        <v>122</v>
      </c>
      <c r="H327" s="535">
        <v>122</v>
      </c>
      <c r="I327" s="535">
        <v>125.9</v>
      </c>
      <c r="J327" s="535">
        <v>127.2</v>
      </c>
      <c r="K327" s="535">
        <v>127.2</v>
      </c>
      <c r="L327" s="535">
        <v>127.2</v>
      </c>
      <c r="M327" s="535">
        <v>127.2</v>
      </c>
      <c r="N327" s="535">
        <v>127.6</v>
      </c>
      <c r="O327" s="535">
        <v>127.6</v>
      </c>
      <c r="P327" s="535">
        <v>127.6</v>
      </c>
      <c r="Q327" s="535">
        <v>127.6</v>
      </c>
      <c r="R327" s="535">
        <v>127.6</v>
      </c>
      <c r="S327" s="535">
        <v>127.6</v>
      </c>
      <c r="T327" s="535">
        <v>127.6</v>
      </c>
      <c r="U327" s="535">
        <v>127.6</v>
      </c>
      <c r="V327" s="535">
        <v>127.6</v>
      </c>
      <c r="W327" s="535">
        <v>127.6</v>
      </c>
      <c r="X327" s="535">
        <v>127.6</v>
      </c>
      <c r="Y327" s="535">
        <v>127.6</v>
      </c>
      <c r="Z327" s="535">
        <v>127.6</v>
      </c>
      <c r="AA327" s="535">
        <v>126.6</v>
      </c>
      <c r="AB327" s="535">
        <v>122.6</v>
      </c>
      <c r="AC327" s="535">
        <v>122.6</v>
      </c>
      <c r="AD327" s="535">
        <v>122.6</v>
      </c>
      <c r="AE327" s="535">
        <v>122.6</v>
      </c>
      <c r="AF327" s="535">
        <v>122.6</v>
      </c>
      <c r="AG327" s="535">
        <v>122.6</v>
      </c>
      <c r="AH327" s="535">
        <v>122.6</v>
      </c>
      <c r="AI327" s="535">
        <v>122.6</v>
      </c>
      <c r="AJ327" s="535">
        <v>119.8</v>
      </c>
      <c r="AK327" s="535">
        <v>119.8</v>
      </c>
      <c r="AL327" s="535">
        <v>119.8</v>
      </c>
      <c r="AM327" s="535">
        <v>119.8</v>
      </c>
      <c r="AN327" s="535">
        <v>119.8</v>
      </c>
      <c r="AO327" s="535">
        <v>119.8</v>
      </c>
      <c r="AP327" s="535">
        <v>119.8</v>
      </c>
      <c r="AQ327" s="535">
        <v>119.8</v>
      </c>
      <c r="AR327" s="535">
        <v>119.8</v>
      </c>
      <c r="AS327" s="535">
        <v>120.9</v>
      </c>
      <c r="AT327" s="535">
        <v>122.1</v>
      </c>
      <c r="AU327" s="535">
        <v>120.3</v>
      </c>
      <c r="AV327" s="535">
        <v>119.1</v>
      </c>
      <c r="AW327" s="535">
        <v>119.1</v>
      </c>
      <c r="AX327" s="535">
        <v>119.1</v>
      </c>
      <c r="AY327" s="535">
        <v>119.1</v>
      </c>
      <c r="AZ327" s="535">
        <v>119.1</v>
      </c>
      <c r="BA327" s="535">
        <v>119.1</v>
      </c>
      <c r="BB327" s="535">
        <v>119.1</v>
      </c>
      <c r="BC327" s="535">
        <v>119.1</v>
      </c>
      <c r="BD327" s="535">
        <v>119.1</v>
      </c>
      <c r="BE327" s="535">
        <v>119.1</v>
      </c>
      <c r="BF327" s="535">
        <v>119.8</v>
      </c>
      <c r="BG327" s="535">
        <v>120.4</v>
      </c>
      <c r="BH327" s="535">
        <v>120.5</v>
      </c>
      <c r="BI327" s="535">
        <v>120.5</v>
      </c>
      <c r="BJ327" s="535">
        <v>120.5</v>
      </c>
      <c r="BK327" s="535">
        <v>120.5</v>
      </c>
    </row>
    <row r="328" spans="1:63">
      <c r="A328" s="531" t="s">
        <v>3688</v>
      </c>
      <c r="B328" s="531" t="s">
        <v>2835</v>
      </c>
      <c r="C328" s="532">
        <v>0.11108</v>
      </c>
      <c r="D328" s="535">
        <v>117.5</v>
      </c>
      <c r="E328" s="535">
        <v>119</v>
      </c>
      <c r="F328" s="535">
        <v>119</v>
      </c>
      <c r="G328" s="535">
        <v>119</v>
      </c>
      <c r="H328" s="535">
        <v>119</v>
      </c>
      <c r="I328" s="535">
        <v>123.3</v>
      </c>
      <c r="J328" s="535">
        <v>124.7</v>
      </c>
      <c r="K328" s="535">
        <v>124.7</v>
      </c>
      <c r="L328" s="535">
        <v>124.7</v>
      </c>
      <c r="M328" s="535">
        <v>124.7</v>
      </c>
      <c r="N328" s="535">
        <v>126</v>
      </c>
      <c r="O328" s="535">
        <v>126</v>
      </c>
      <c r="P328" s="535">
        <v>126</v>
      </c>
      <c r="Q328" s="535">
        <v>126.2</v>
      </c>
      <c r="R328" s="535">
        <v>126.6</v>
      </c>
      <c r="S328" s="535">
        <v>126.6</v>
      </c>
      <c r="T328" s="535">
        <v>126.6</v>
      </c>
      <c r="U328" s="535">
        <v>126.6</v>
      </c>
      <c r="V328" s="535">
        <v>126.6</v>
      </c>
      <c r="W328" s="535">
        <v>126.6</v>
      </c>
      <c r="X328" s="535">
        <v>126.6</v>
      </c>
      <c r="Y328" s="535">
        <v>126.6</v>
      </c>
      <c r="Z328" s="535">
        <v>126.6</v>
      </c>
      <c r="AA328" s="535">
        <v>125.7</v>
      </c>
      <c r="AB328" s="535">
        <v>121.9</v>
      </c>
      <c r="AC328" s="535">
        <v>121.9</v>
      </c>
      <c r="AD328" s="535">
        <v>121.9</v>
      </c>
      <c r="AE328" s="535">
        <v>121.9</v>
      </c>
      <c r="AF328" s="535">
        <v>121.9</v>
      </c>
      <c r="AG328" s="535">
        <v>121.9</v>
      </c>
      <c r="AH328" s="535">
        <v>121.9</v>
      </c>
      <c r="AI328" s="535">
        <v>121.9</v>
      </c>
      <c r="AJ328" s="535">
        <v>120.5</v>
      </c>
      <c r="AK328" s="535">
        <v>120.5</v>
      </c>
      <c r="AL328" s="535">
        <v>120.5</v>
      </c>
      <c r="AM328" s="535">
        <v>120.5</v>
      </c>
      <c r="AN328" s="535">
        <v>120.5</v>
      </c>
      <c r="AO328" s="535">
        <v>120.5</v>
      </c>
      <c r="AP328" s="535">
        <v>120.5</v>
      </c>
      <c r="AQ328" s="535">
        <v>120.5</v>
      </c>
      <c r="AR328" s="535">
        <v>120.5</v>
      </c>
      <c r="AS328" s="535">
        <v>120.5</v>
      </c>
      <c r="AT328" s="535">
        <v>119.9</v>
      </c>
      <c r="AU328" s="535">
        <v>122.8</v>
      </c>
      <c r="AV328" s="535">
        <v>124.5</v>
      </c>
      <c r="AW328" s="535">
        <v>124.5</v>
      </c>
      <c r="AX328" s="535">
        <v>124.5</v>
      </c>
      <c r="AY328" s="535">
        <v>124.5</v>
      </c>
      <c r="AZ328" s="535">
        <v>124.5</v>
      </c>
      <c r="BA328" s="535">
        <v>124.5</v>
      </c>
      <c r="BB328" s="535">
        <v>124.5</v>
      </c>
      <c r="BC328" s="535">
        <v>124.5</v>
      </c>
      <c r="BD328" s="535">
        <v>124.5</v>
      </c>
      <c r="BE328" s="535">
        <v>124.5</v>
      </c>
      <c r="BF328" s="535">
        <v>125.3</v>
      </c>
      <c r="BG328" s="535">
        <v>119.8</v>
      </c>
      <c r="BH328" s="535">
        <v>120</v>
      </c>
      <c r="BI328" s="535">
        <v>119.8</v>
      </c>
      <c r="BJ328" s="535">
        <v>119.8</v>
      </c>
      <c r="BK328" s="535">
        <v>119.8</v>
      </c>
    </row>
    <row r="329" spans="1:63">
      <c r="A329" s="531" t="s">
        <v>3689</v>
      </c>
      <c r="B329" s="531" t="s">
        <v>2837</v>
      </c>
      <c r="C329" s="532">
        <v>5.1749999999999997E-2</v>
      </c>
      <c r="D329" s="535">
        <v>115</v>
      </c>
      <c r="E329" s="535">
        <v>115</v>
      </c>
      <c r="F329" s="535">
        <v>115</v>
      </c>
      <c r="G329" s="535">
        <v>115</v>
      </c>
      <c r="H329" s="535">
        <v>115</v>
      </c>
      <c r="I329" s="535">
        <v>115</v>
      </c>
      <c r="J329" s="535">
        <v>115</v>
      </c>
      <c r="K329" s="535">
        <v>115</v>
      </c>
      <c r="L329" s="535">
        <v>115</v>
      </c>
      <c r="M329" s="535">
        <v>115.7</v>
      </c>
      <c r="N329" s="535">
        <v>117.6</v>
      </c>
      <c r="O329" s="535">
        <v>117.6</v>
      </c>
      <c r="P329" s="535">
        <v>117.6</v>
      </c>
      <c r="Q329" s="535">
        <v>117.6</v>
      </c>
      <c r="R329" s="535">
        <v>117.6</v>
      </c>
      <c r="S329" s="535">
        <v>117.6</v>
      </c>
      <c r="T329" s="535">
        <v>117.9</v>
      </c>
      <c r="U329" s="535">
        <v>117.9</v>
      </c>
      <c r="V329" s="535">
        <v>136.1</v>
      </c>
      <c r="W329" s="535">
        <v>141.80000000000001</v>
      </c>
      <c r="X329" s="535">
        <v>147.4</v>
      </c>
      <c r="Y329" s="535">
        <v>147.4</v>
      </c>
      <c r="Z329" s="535">
        <v>147.4</v>
      </c>
      <c r="AA329" s="535">
        <v>147.4</v>
      </c>
      <c r="AB329" s="535">
        <v>147.4</v>
      </c>
      <c r="AC329" s="535">
        <v>147.4</v>
      </c>
      <c r="AD329" s="535">
        <v>147.4</v>
      </c>
      <c r="AE329" s="535">
        <v>147.4</v>
      </c>
      <c r="AF329" s="535">
        <v>147.4</v>
      </c>
      <c r="AG329" s="535">
        <v>147.4</v>
      </c>
      <c r="AH329" s="535">
        <v>139.69999999999999</v>
      </c>
      <c r="AI329" s="535">
        <v>132</v>
      </c>
      <c r="AJ329" s="535">
        <v>132</v>
      </c>
      <c r="AK329" s="535">
        <v>132</v>
      </c>
      <c r="AL329" s="535">
        <v>132</v>
      </c>
      <c r="AM329" s="535">
        <v>132</v>
      </c>
      <c r="AN329" s="535">
        <v>132</v>
      </c>
      <c r="AO329" s="535">
        <v>132</v>
      </c>
      <c r="AP329" s="535">
        <v>132</v>
      </c>
      <c r="AQ329" s="535">
        <v>132</v>
      </c>
      <c r="AR329" s="535">
        <v>132</v>
      </c>
      <c r="AS329" s="535">
        <v>132</v>
      </c>
      <c r="AT329" s="535">
        <v>131.30000000000001</v>
      </c>
      <c r="AU329" s="535">
        <v>130.9</v>
      </c>
      <c r="AV329" s="535">
        <v>132.1</v>
      </c>
      <c r="AW329" s="535">
        <v>132.1</v>
      </c>
      <c r="AX329" s="535">
        <v>132.1</v>
      </c>
      <c r="AY329" s="535">
        <v>132.1</v>
      </c>
      <c r="AZ329" s="535">
        <v>132.1</v>
      </c>
      <c r="BA329" s="535">
        <v>132.1</v>
      </c>
      <c r="BB329" s="535">
        <v>132.1</v>
      </c>
      <c r="BC329" s="535">
        <v>132.1</v>
      </c>
      <c r="BD329" s="535">
        <v>132.1</v>
      </c>
      <c r="BE329" s="535">
        <v>132.1</v>
      </c>
      <c r="BF329" s="535">
        <v>132.19999999999999</v>
      </c>
      <c r="BG329" s="535">
        <v>131.9</v>
      </c>
      <c r="BH329" s="535">
        <v>132</v>
      </c>
      <c r="BI329" s="535">
        <v>132</v>
      </c>
      <c r="BJ329" s="535">
        <v>130.4</v>
      </c>
      <c r="BK329" s="535">
        <v>130.4</v>
      </c>
    </row>
    <row r="330" spans="1:63">
      <c r="A330" s="531" t="s">
        <v>2840</v>
      </c>
      <c r="B330" s="531" t="s">
        <v>2839</v>
      </c>
      <c r="C330" s="532">
        <v>0.12920999999999999</v>
      </c>
      <c r="D330" s="535">
        <v>102.9</v>
      </c>
      <c r="E330" s="535">
        <v>102.9</v>
      </c>
      <c r="F330" s="535">
        <v>102.9</v>
      </c>
      <c r="G330" s="535">
        <v>102.9</v>
      </c>
      <c r="H330" s="535">
        <v>102.9</v>
      </c>
      <c r="I330" s="535">
        <v>86.3</v>
      </c>
      <c r="J330" s="535">
        <v>80.7</v>
      </c>
      <c r="K330" s="535">
        <v>80.7</v>
      </c>
      <c r="L330" s="535">
        <v>80.7</v>
      </c>
      <c r="M330" s="535">
        <v>80.7</v>
      </c>
      <c r="N330" s="535">
        <v>80.7</v>
      </c>
      <c r="O330" s="535">
        <v>80.7</v>
      </c>
      <c r="P330" s="535">
        <v>80.7</v>
      </c>
      <c r="Q330" s="535">
        <v>80.7</v>
      </c>
      <c r="R330" s="535">
        <v>80.7</v>
      </c>
      <c r="S330" s="535">
        <v>80.7</v>
      </c>
      <c r="T330" s="535">
        <v>80.7</v>
      </c>
      <c r="U330" s="535">
        <v>80.7</v>
      </c>
      <c r="V330" s="535">
        <v>80.7</v>
      </c>
      <c r="W330" s="535">
        <v>80.7</v>
      </c>
      <c r="X330" s="535">
        <v>80.7</v>
      </c>
      <c r="Y330" s="535">
        <v>80.7</v>
      </c>
      <c r="Z330" s="535">
        <v>80.7</v>
      </c>
      <c r="AA330" s="535">
        <v>81.599999999999994</v>
      </c>
      <c r="AB330" s="535">
        <v>85</v>
      </c>
      <c r="AC330" s="535">
        <v>85</v>
      </c>
      <c r="AD330" s="535">
        <v>85</v>
      </c>
      <c r="AE330" s="535">
        <v>85</v>
      </c>
      <c r="AF330" s="535">
        <v>85</v>
      </c>
      <c r="AG330" s="535">
        <v>85</v>
      </c>
      <c r="AH330" s="535">
        <v>85</v>
      </c>
      <c r="AI330" s="535">
        <v>85</v>
      </c>
      <c r="AJ330" s="535">
        <v>85</v>
      </c>
      <c r="AK330" s="535">
        <v>85</v>
      </c>
      <c r="AL330" s="535">
        <v>85</v>
      </c>
      <c r="AM330" s="535">
        <v>85</v>
      </c>
      <c r="AN330" s="535">
        <v>85</v>
      </c>
      <c r="AO330" s="535">
        <v>85</v>
      </c>
      <c r="AP330" s="535">
        <v>85</v>
      </c>
      <c r="AQ330" s="535">
        <v>85</v>
      </c>
      <c r="AR330" s="535">
        <v>85</v>
      </c>
      <c r="AS330" s="535">
        <v>86</v>
      </c>
      <c r="AT330" s="535">
        <v>87</v>
      </c>
      <c r="AU330" s="535">
        <v>87</v>
      </c>
      <c r="AV330" s="535">
        <v>87</v>
      </c>
      <c r="AW330" s="535">
        <v>87</v>
      </c>
      <c r="AX330" s="535">
        <v>87</v>
      </c>
      <c r="AY330" s="535">
        <v>87</v>
      </c>
      <c r="AZ330" s="535">
        <v>87</v>
      </c>
      <c r="BA330" s="535">
        <v>87</v>
      </c>
      <c r="BB330" s="535">
        <v>87</v>
      </c>
      <c r="BC330" s="535">
        <v>87</v>
      </c>
      <c r="BD330" s="535">
        <v>87</v>
      </c>
      <c r="BE330" s="535">
        <v>87</v>
      </c>
      <c r="BF330" s="535">
        <v>87</v>
      </c>
      <c r="BG330" s="535">
        <v>87</v>
      </c>
      <c r="BH330" s="535">
        <v>87</v>
      </c>
      <c r="BI330" s="535">
        <v>87</v>
      </c>
      <c r="BJ330" s="535">
        <v>87</v>
      </c>
      <c r="BK330" s="535">
        <v>87</v>
      </c>
    </row>
    <row r="331" spans="1:63">
      <c r="A331" s="531" t="s">
        <v>3690</v>
      </c>
      <c r="B331" s="531" t="s">
        <v>2845</v>
      </c>
      <c r="C331" s="532">
        <v>0.17502999999999999</v>
      </c>
      <c r="D331" s="535">
        <v>108</v>
      </c>
      <c r="E331" s="535">
        <v>108</v>
      </c>
      <c r="F331" s="535">
        <v>108</v>
      </c>
      <c r="G331" s="535">
        <v>108</v>
      </c>
      <c r="H331" s="535">
        <v>108</v>
      </c>
      <c r="I331" s="535">
        <v>108</v>
      </c>
      <c r="J331" s="535">
        <v>108</v>
      </c>
      <c r="K331" s="535">
        <v>108</v>
      </c>
      <c r="L331" s="535">
        <v>108</v>
      </c>
      <c r="M331" s="535">
        <v>108.1</v>
      </c>
      <c r="N331" s="535">
        <v>108.1</v>
      </c>
      <c r="O331" s="535">
        <v>108.1</v>
      </c>
      <c r="P331" s="535">
        <v>108.1</v>
      </c>
      <c r="Q331" s="535">
        <v>108.1</v>
      </c>
      <c r="R331" s="535">
        <v>108.1</v>
      </c>
      <c r="S331" s="535">
        <v>108.1</v>
      </c>
      <c r="T331" s="535">
        <v>106.3</v>
      </c>
      <c r="U331" s="535">
        <v>106</v>
      </c>
      <c r="V331" s="535">
        <v>105.7</v>
      </c>
      <c r="W331" s="535">
        <v>105.7</v>
      </c>
      <c r="X331" s="535">
        <v>105.7</v>
      </c>
      <c r="Y331" s="535">
        <v>105.7</v>
      </c>
      <c r="Z331" s="535">
        <v>105.7</v>
      </c>
      <c r="AA331" s="535">
        <v>105.7</v>
      </c>
      <c r="AB331" s="535">
        <v>105.7</v>
      </c>
      <c r="AC331" s="535">
        <v>105.7</v>
      </c>
      <c r="AD331" s="535">
        <v>105.7</v>
      </c>
      <c r="AE331" s="535">
        <v>105.7</v>
      </c>
      <c r="AF331" s="535">
        <v>105.7</v>
      </c>
      <c r="AG331" s="535">
        <v>105.7</v>
      </c>
      <c r="AH331" s="535">
        <v>105.7</v>
      </c>
      <c r="AI331" s="535">
        <v>105.7</v>
      </c>
      <c r="AJ331" s="535">
        <v>105.7</v>
      </c>
      <c r="AK331" s="535">
        <v>105.7</v>
      </c>
      <c r="AL331" s="535">
        <v>105.7</v>
      </c>
      <c r="AM331" s="535">
        <v>105.7</v>
      </c>
      <c r="AN331" s="535">
        <v>105.7</v>
      </c>
      <c r="AO331" s="535">
        <v>108</v>
      </c>
      <c r="AP331" s="535">
        <v>109.6</v>
      </c>
      <c r="AQ331" s="535">
        <v>109.6</v>
      </c>
      <c r="AR331" s="535">
        <v>109.6</v>
      </c>
      <c r="AS331" s="535">
        <v>109.6</v>
      </c>
      <c r="AT331" s="535">
        <v>109.6</v>
      </c>
      <c r="AU331" s="535">
        <v>109.6</v>
      </c>
      <c r="AV331" s="535">
        <v>109.6</v>
      </c>
      <c r="AW331" s="535">
        <v>109.6</v>
      </c>
      <c r="AX331" s="535">
        <v>109.6</v>
      </c>
      <c r="AY331" s="535">
        <v>109.6</v>
      </c>
      <c r="AZ331" s="535">
        <v>109.6</v>
      </c>
      <c r="BA331" s="535">
        <v>109.6</v>
      </c>
      <c r="BB331" s="535">
        <v>109.6</v>
      </c>
      <c r="BC331" s="535">
        <v>109.6</v>
      </c>
      <c r="BD331" s="535">
        <v>109.7</v>
      </c>
      <c r="BE331" s="535">
        <v>109.9</v>
      </c>
      <c r="BF331" s="535">
        <v>110.1</v>
      </c>
      <c r="BG331" s="535">
        <v>110.2</v>
      </c>
      <c r="BH331" s="535">
        <v>110.2</v>
      </c>
      <c r="BI331" s="535">
        <v>110.2</v>
      </c>
      <c r="BJ331" s="535">
        <v>110.2</v>
      </c>
      <c r="BK331" s="535">
        <v>110.2</v>
      </c>
    </row>
    <row r="332" spans="1:63">
      <c r="A332" s="531" t="s">
        <v>3691</v>
      </c>
      <c r="B332" s="531" t="s">
        <v>2847</v>
      </c>
      <c r="C332" s="532">
        <v>9.8559999999999995E-2</v>
      </c>
      <c r="D332" s="535">
        <v>112.4</v>
      </c>
      <c r="E332" s="535">
        <v>112.4</v>
      </c>
      <c r="F332" s="535">
        <v>112.4</v>
      </c>
      <c r="G332" s="535">
        <v>112.4</v>
      </c>
      <c r="H332" s="535">
        <v>112.4</v>
      </c>
      <c r="I332" s="535">
        <v>112.4</v>
      </c>
      <c r="J332" s="535">
        <v>112.4</v>
      </c>
      <c r="K332" s="535">
        <v>112.4</v>
      </c>
      <c r="L332" s="535">
        <v>112.4</v>
      </c>
      <c r="M332" s="535">
        <v>112.4</v>
      </c>
      <c r="N332" s="535">
        <v>112.4</v>
      </c>
      <c r="O332" s="535">
        <v>112.4</v>
      </c>
      <c r="P332" s="535">
        <v>112.4</v>
      </c>
      <c r="Q332" s="535">
        <v>112.4</v>
      </c>
      <c r="R332" s="535">
        <v>112.4</v>
      </c>
      <c r="S332" s="535">
        <v>112.4</v>
      </c>
      <c r="T332" s="535">
        <v>112.4</v>
      </c>
      <c r="U332" s="535">
        <v>112.1</v>
      </c>
      <c r="V332" s="535">
        <v>112.4</v>
      </c>
      <c r="W332" s="535">
        <v>112.4</v>
      </c>
      <c r="X332" s="535">
        <v>112.4</v>
      </c>
      <c r="Y332" s="535">
        <v>112.4</v>
      </c>
      <c r="Z332" s="535">
        <v>112.4</v>
      </c>
      <c r="AA332" s="535">
        <v>112.4</v>
      </c>
      <c r="AB332" s="535">
        <v>112.4</v>
      </c>
      <c r="AC332" s="535">
        <v>112.4</v>
      </c>
      <c r="AD332" s="535">
        <v>112.4</v>
      </c>
      <c r="AE332" s="535">
        <v>112.4</v>
      </c>
      <c r="AF332" s="535">
        <v>112.4</v>
      </c>
      <c r="AG332" s="535">
        <v>112.4</v>
      </c>
      <c r="AH332" s="535">
        <v>112.4</v>
      </c>
      <c r="AI332" s="535">
        <v>112.4</v>
      </c>
      <c r="AJ332" s="535">
        <v>112.4</v>
      </c>
      <c r="AK332" s="535">
        <v>112.4</v>
      </c>
      <c r="AL332" s="535">
        <v>112.4</v>
      </c>
      <c r="AM332" s="535">
        <v>112.4</v>
      </c>
      <c r="AN332" s="535">
        <v>112.4</v>
      </c>
      <c r="AO332" s="535">
        <v>114.4</v>
      </c>
      <c r="AP332" s="535">
        <v>115.1</v>
      </c>
      <c r="AQ332" s="535">
        <v>115.1</v>
      </c>
      <c r="AR332" s="535">
        <v>115.1</v>
      </c>
      <c r="AS332" s="535">
        <v>115.1</v>
      </c>
      <c r="AT332" s="535">
        <v>115.1</v>
      </c>
      <c r="AU332" s="535">
        <v>115.1</v>
      </c>
      <c r="AV332" s="535">
        <v>115.1</v>
      </c>
      <c r="AW332" s="535">
        <v>115.1</v>
      </c>
      <c r="AX332" s="535">
        <v>115.1</v>
      </c>
      <c r="AY332" s="535">
        <v>115.1</v>
      </c>
      <c r="AZ332" s="535">
        <v>115.1</v>
      </c>
      <c r="BA332" s="535">
        <v>115.1</v>
      </c>
      <c r="BB332" s="535">
        <v>115.1</v>
      </c>
      <c r="BC332" s="535">
        <v>115.1</v>
      </c>
      <c r="BD332" s="535">
        <v>115.2</v>
      </c>
      <c r="BE332" s="535">
        <v>115.8</v>
      </c>
      <c r="BF332" s="535">
        <v>116</v>
      </c>
      <c r="BG332" s="535">
        <v>116.1</v>
      </c>
      <c r="BH332" s="535">
        <v>116.1</v>
      </c>
      <c r="BI332" s="535">
        <v>116.1</v>
      </c>
      <c r="BJ332" s="535">
        <v>116.1</v>
      </c>
      <c r="BK332" s="535">
        <v>116.1</v>
      </c>
    </row>
    <row r="333" spans="1:63">
      <c r="A333" s="531" t="s">
        <v>3692</v>
      </c>
      <c r="B333" s="531" t="s">
        <v>2849</v>
      </c>
      <c r="C333" s="532">
        <v>7.6469999999999996E-2</v>
      </c>
      <c r="D333" s="535">
        <v>102.4</v>
      </c>
      <c r="E333" s="535">
        <v>102.4</v>
      </c>
      <c r="F333" s="535">
        <v>102.4</v>
      </c>
      <c r="G333" s="535">
        <v>102.4</v>
      </c>
      <c r="H333" s="535">
        <v>102.4</v>
      </c>
      <c r="I333" s="535">
        <v>102.4</v>
      </c>
      <c r="J333" s="535">
        <v>102.4</v>
      </c>
      <c r="K333" s="535">
        <v>102.4</v>
      </c>
      <c r="L333" s="535">
        <v>102.4</v>
      </c>
      <c r="M333" s="535">
        <v>102.6</v>
      </c>
      <c r="N333" s="535">
        <v>102.6</v>
      </c>
      <c r="O333" s="535">
        <v>102.6</v>
      </c>
      <c r="P333" s="535">
        <v>102.6</v>
      </c>
      <c r="Q333" s="535">
        <v>102.6</v>
      </c>
      <c r="R333" s="535">
        <v>102.6</v>
      </c>
      <c r="S333" s="535">
        <v>102.6</v>
      </c>
      <c r="T333" s="535">
        <v>98.4</v>
      </c>
      <c r="U333" s="535">
        <v>98.1</v>
      </c>
      <c r="V333" s="535">
        <v>97</v>
      </c>
      <c r="W333" s="535">
        <v>97</v>
      </c>
      <c r="X333" s="535">
        <v>97</v>
      </c>
      <c r="Y333" s="535">
        <v>97</v>
      </c>
      <c r="Z333" s="535">
        <v>97</v>
      </c>
      <c r="AA333" s="535">
        <v>97</v>
      </c>
      <c r="AB333" s="535">
        <v>97</v>
      </c>
      <c r="AC333" s="535">
        <v>97</v>
      </c>
      <c r="AD333" s="535">
        <v>97</v>
      </c>
      <c r="AE333" s="535">
        <v>97</v>
      </c>
      <c r="AF333" s="535">
        <v>97</v>
      </c>
      <c r="AG333" s="535">
        <v>97</v>
      </c>
      <c r="AH333" s="535">
        <v>97</v>
      </c>
      <c r="AI333" s="535">
        <v>97</v>
      </c>
      <c r="AJ333" s="535">
        <v>97</v>
      </c>
      <c r="AK333" s="535">
        <v>97</v>
      </c>
      <c r="AL333" s="535">
        <v>97</v>
      </c>
      <c r="AM333" s="535">
        <v>97</v>
      </c>
      <c r="AN333" s="535">
        <v>97</v>
      </c>
      <c r="AO333" s="535">
        <v>99.7</v>
      </c>
      <c r="AP333" s="535">
        <v>102.4</v>
      </c>
      <c r="AQ333" s="535">
        <v>102.4</v>
      </c>
      <c r="AR333" s="535">
        <v>102.4</v>
      </c>
      <c r="AS333" s="535">
        <v>102.4</v>
      </c>
      <c r="AT333" s="535">
        <v>102.4</v>
      </c>
      <c r="AU333" s="535">
        <v>102.4</v>
      </c>
      <c r="AV333" s="535">
        <v>102.4</v>
      </c>
      <c r="AW333" s="535">
        <v>102.4</v>
      </c>
      <c r="AX333" s="535">
        <v>102.4</v>
      </c>
      <c r="AY333" s="535">
        <v>102.4</v>
      </c>
      <c r="AZ333" s="535">
        <v>102.4</v>
      </c>
      <c r="BA333" s="535">
        <v>102.4</v>
      </c>
      <c r="BB333" s="535">
        <v>102.4</v>
      </c>
      <c r="BC333" s="535">
        <v>102.4</v>
      </c>
      <c r="BD333" s="535">
        <v>102.4</v>
      </c>
      <c r="BE333" s="535">
        <v>102.4</v>
      </c>
      <c r="BF333" s="535">
        <v>102.5</v>
      </c>
      <c r="BG333" s="535">
        <v>102.5</v>
      </c>
      <c r="BH333" s="535">
        <v>102.5</v>
      </c>
      <c r="BI333" s="535">
        <v>102.5</v>
      </c>
      <c r="BJ333" s="535">
        <v>102.5</v>
      </c>
      <c r="BK333" s="535">
        <v>102.5</v>
      </c>
    </row>
    <row r="334" spans="1:63">
      <c r="A334" s="531" t="s">
        <v>3693</v>
      </c>
      <c r="B334" s="531" t="s">
        <v>2851</v>
      </c>
      <c r="C334" s="532">
        <v>2.5318700000000001</v>
      </c>
      <c r="D334" s="535">
        <v>233.4</v>
      </c>
      <c r="E334" s="535">
        <v>233.4</v>
      </c>
      <c r="F334" s="535">
        <v>234.9</v>
      </c>
      <c r="G334" s="535">
        <v>234.8</v>
      </c>
      <c r="H334" s="535">
        <v>237.7</v>
      </c>
      <c r="I334" s="535">
        <v>239.4</v>
      </c>
      <c r="J334" s="535">
        <v>238.6</v>
      </c>
      <c r="K334" s="535">
        <v>238.8</v>
      </c>
      <c r="L334" s="535">
        <v>244.3</v>
      </c>
      <c r="M334" s="535">
        <v>249.7</v>
      </c>
      <c r="N334" s="535">
        <v>249.8</v>
      </c>
      <c r="O334" s="535">
        <v>249.8</v>
      </c>
      <c r="P334" s="535">
        <v>249.3</v>
      </c>
      <c r="Q334" s="535">
        <v>248.9</v>
      </c>
      <c r="R334" s="535">
        <v>248.8</v>
      </c>
      <c r="S334" s="535">
        <v>248.7</v>
      </c>
      <c r="T334" s="535">
        <v>248.7</v>
      </c>
      <c r="U334" s="535">
        <v>248.5</v>
      </c>
      <c r="V334" s="535">
        <v>253.8</v>
      </c>
      <c r="W334" s="535">
        <v>254.5</v>
      </c>
      <c r="X334" s="535">
        <v>254.4</v>
      </c>
      <c r="Y334" s="535">
        <v>254.3</v>
      </c>
      <c r="Z334" s="535">
        <v>254.1</v>
      </c>
      <c r="AA334" s="535">
        <v>254.1</v>
      </c>
      <c r="AB334" s="535">
        <v>254.1</v>
      </c>
      <c r="AC334" s="535">
        <v>254.1</v>
      </c>
      <c r="AD334" s="535">
        <v>253.4</v>
      </c>
      <c r="AE334" s="535">
        <v>252.4</v>
      </c>
      <c r="AF334" s="535">
        <v>252.4</v>
      </c>
      <c r="AG334" s="535">
        <v>252.5</v>
      </c>
      <c r="AH334" s="535">
        <v>252.6</v>
      </c>
      <c r="AI334" s="535">
        <v>252.8</v>
      </c>
      <c r="AJ334" s="535">
        <v>252.9</v>
      </c>
      <c r="AK334" s="535">
        <v>252.9</v>
      </c>
      <c r="AL334" s="535">
        <v>252.9</v>
      </c>
      <c r="AM334" s="535">
        <v>255.7</v>
      </c>
      <c r="AN334" s="535">
        <v>256.2</v>
      </c>
      <c r="AO334" s="535">
        <v>260.60000000000002</v>
      </c>
      <c r="AP334" s="535">
        <v>260.7</v>
      </c>
      <c r="AQ334" s="535">
        <v>260.7</v>
      </c>
      <c r="AR334" s="535">
        <v>261.2</v>
      </c>
      <c r="AS334" s="535">
        <v>261.2</v>
      </c>
      <c r="AT334" s="535">
        <v>261.2</v>
      </c>
      <c r="AU334" s="535">
        <v>261</v>
      </c>
      <c r="AV334" s="535">
        <v>260.89999999999998</v>
      </c>
      <c r="AW334" s="535">
        <v>260.89999999999998</v>
      </c>
      <c r="AX334" s="535">
        <v>260.89999999999998</v>
      </c>
      <c r="AY334" s="535">
        <v>261</v>
      </c>
      <c r="AZ334" s="535">
        <v>261</v>
      </c>
      <c r="BA334" s="535">
        <v>261</v>
      </c>
      <c r="BB334" s="535">
        <v>260.89999999999998</v>
      </c>
      <c r="BC334" s="535">
        <v>260.5</v>
      </c>
      <c r="BD334" s="535">
        <v>260.5</v>
      </c>
      <c r="BE334" s="535">
        <v>260.5</v>
      </c>
      <c r="BF334" s="535">
        <v>262.7</v>
      </c>
      <c r="BG334" s="535">
        <v>265.60000000000002</v>
      </c>
      <c r="BH334" s="535">
        <v>265.39999999999998</v>
      </c>
      <c r="BI334" s="535">
        <v>265.39999999999998</v>
      </c>
      <c r="BJ334" s="535">
        <v>275.10000000000002</v>
      </c>
      <c r="BK334" s="535">
        <v>275.10000000000002</v>
      </c>
    </row>
    <row r="335" spans="1:63">
      <c r="A335" s="531" t="s">
        <v>3694</v>
      </c>
      <c r="B335" s="531" t="s">
        <v>2853</v>
      </c>
      <c r="C335" s="532">
        <v>3.9879999999999999E-2</v>
      </c>
      <c r="D335" s="535">
        <v>121</v>
      </c>
      <c r="E335" s="535">
        <v>121</v>
      </c>
      <c r="F335" s="535">
        <v>121</v>
      </c>
      <c r="G335" s="535">
        <v>121</v>
      </c>
      <c r="H335" s="535">
        <v>121</v>
      </c>
      <c r="I335" s="535">
        <v>121</v>
      </c>
      <c r="J335" s="535">
        <v>121</v>
      </c>
      <c r="K335" s="535">
        <v>121</v>
      </c>
      <c r="L335" s="535">
        <v>121</v>
      </c>
      <c r="M335" s="535">
        <v>121</v>
      </c>
      <c r="N335" s="535">
        <v>121</v>
      </c>
      <c r="O335" s="535">
        <v>121</v>
      </c>
      <c r="P335" s="535">
        <v>121</v>
      </c>
      <c r="Q335" s="535">
        <v>121</v>
      </c>
      <c r="R335" s="535">
        <v>121</v>
      </c>
      <c r="S335" s="535">
        <v>121</v>
      </c>
      <c r="T335" s="535">
        <v>121</v>
      </c>
      <c r="U335" s="535">
        <v>121</v>
      </c>
      <c r="V335" s="535">
        <v>126.4</v>
      </c>
      <c r="W335" s="535">
        <v>131.9</v>
      </c>
      <c r="X335" s="535">
        <v>131.9</v>
      </c>
      <c r="Y335" s="535">
        <v>131.9</v>
      </c>
      <c r="Z335" s="535">
        <v>131.9</v>
      </c>
      <c r="AA335" s="535">
        <v>131.9</v>
      </c>
      <c r="AB335" s="535">
        <v>131.9</v>
      </c>
      <c r="AC335" s="535">
        <v>131.9</v>
      </c>
      <c r="AD335" s="535">
        <v>131.9</v>
      </c>
      <c r="AE335" s="535">
        <v>131.9</v>
      </c>
      <c r="AF335" s="535">
        <v>131.9</v>
      </c>
      <c r="AG335" s="535">
        <v>131.9</v>
      </c>
      <c r="AH335" s="535">
        <v>127.3</v>
      </c>
      <c r="AI335" s="535">
        <v>125.8</v>
      </c>
      <c r="AJ335" s="535">
        <v>126.9</v>
      </c>
      <c r="AK335" s="535">
        <v>126.9</v>
      </c>
      <c r="AL335" s="535">
        <v>126.9</v>
      </c>
      <c r="AM335" s="535">
        <v>126.9</v>
      </c>
      <c r="AN335" s="535">
        <v>126.9</v>
      </c>
      <c r="AO335" s="535">
        <v>126.9</v>
      </c>
      <c r="AP335" s="535">
        <v>126.9</v>
      </c>
      <c r="AQ335" s="535">
        <v>126.9</v>
      </c>
      <c r="AR335" s="535">
        <v>126.9</v>
      </c>
      <c r="AS335" s="535">
        <v>125.1</v>
      </c>
      <c r="AT335" s="535">
        <v>125.1</v>
      </c>
      <c r="AU335" s="535">
        <v>125.1</v>
      </c>
      <c r="AV335" s="535">
        <v>125.1</v>
      </c>
      <c r="AW335" s="535">
        <v>125.1</v>
      </c>
      <c r="AX335" s="535">
        <v>125.1</v>
      </c>
      <c r="AY335" s="535">
        <v>125.1</v>
      </c>
      <c r="AZ335" s="535">
        <v>125.1</v>
      </c>
      <c r="BA335" s="535">
        <v>125.1</v>
      </c>
      <c r="BB335" s="535">
        <v>122.4</v>
      </c>
      <c r="BC335" s="535">
        <v>114.5</v>
      </c>
      <c r="BD335" s="535">
        <v>114.5</v>
      </c>
      <c r="BE335" s="535">
        <v>114.5</v>
      </c>
      <c r="BF335" s="535">
        <v>114.5</v>
      </c>
      <c r="BG335" s="535">
        <v>114.5</v>
      </c>
      <c r="BH335" s="535">
        <v>114.5</v>
      </c>
      <c r="BI335" s="535">
        <v>114.1</v>
      </c>
      <c r="BJ335" s="535">
        <v>113.4</v>
      </c>
      <c r="BK335" s="535">
        <v>113.4</v>
      </c>
    </row>
    <row r="336" spans="1:63">
      <c r="A336" s="531" t="s">
        <v>3695</v>
      </c>
      <c r="B336" s="531" t="s">
        <v>2855</v>
      </c>
      <c r="C336" s="532">
        <v>5.1749999999999997E-2</v>
      </c>
      <c r="D336" s="535">
        <v>103.2</v>
      </c>
      <c r="E336" s="535">
        <v>103.2</v>
      </c>
      <c r="F336" s="535">
        <v>103.2</v>
      </c>
      <c r="G336" s="535">
        <v>103.2</v>
      </c>
      <c r="H336" s="535">
        <v>103.2</v>
      </c>
      <c r="I336" s="535">
        <v>103.2</v>
      </c>
      <c r="J336" s="535">
        <v>103.2</v>
      </c>
      <c r="K336" s="535">
        <v>103.2</v>
      </c>
      <c r="L336" s="535">
        <v>103.2</v>
      </c>
      <c r="M336" s="535">
        <v>103.2</v>
      </c>
      <c r="N336" s="535">
        <v>103.2</v>
      </c>
      <c r="O336" s="535">
        <v>103.2</v>
      </c>
      <c r="P336" s="535">
        <v>103.2</v>
      </c>
      <c r="Q336" s="535">
        <v>103.2</v>
      </c>
      <c r="R336" s="535">
        <v>103.2</v>
      </c>
      <c r="S336" s="535">
        <v>103.2</v>
      </c>
      <c r="T336" s="535">
        <v>103.2</v>
      </c>
      <c r="U336" s="535">
        <v>103.2</v>
      </c>
      <c r="V336" s="535">
        <v>103.2</v>
      </c>
      <c r="W336" s="535">
        <v>103.2</v>
      </c>
      <c r="X336" s="535">
        <v>103.2</v>
      </c>
      <c r="Y336" s="535">
        <v>103.2</v>
      </c>
      <c r="Z336" s="535">
        <v>103.2</v>
      </c>
      <c r="AA336" s="535">
        <v>103.2</v>
      </c>
      <c r="AB336" s="535">
        <v>103.2</v>
      </c>
      <c r="AC336" s="535">
        <v>103.2</v>
      </c>
      <c r="AD336" s="535">
        <v>103.2</v>
      </c>
      <c r="AE336" s="535">
        <v>103.2</v>
      </c>
      <c r="AF336" s="535">
        <v>103.2</v>
      </c>
      <c r="AG336" s="535">
        <v>103.2</v>
      </c>
      <c r="AH336" s="535">
        <v>103.2</v>
      </c>
      <c r="AI336" s="535">
        <v>103.2</v>
      </c>
      <c r="AJ336" s="535">
        <v>103.2</v>
      </c>
      <c r="AK336" s="535">
        <v>103.2</v>
      </c>
      <c r="AL336" s="535">
        <v>103.2</v>
      </c>
      <c r="AM336" s="535">
        <v>103.3</v>
      </c>
      <c r="AN336" s="535">
        <v>103.4</v>
      </c>
      <c r="AO336" s="535">
        <v>103.5</v>
      </c>
      <c r="AP336" s="535">
        <v>103.5</v>
      </c>
      <c r="AQ336" s="535">
        <v>103.5</v>
      </c>
      <c r="AR336" s="535">
        <v>100.7</v>
      </c>
      <c r="AS336" s="535">
        <v>100</v>
      </c>
      <c r="AT336" s="535">
        <v>100</v>
      </c>
      <c r="AU336" s="535">
        <v>100</v>
      </c>
      <c r="AV336" s="535">
        <v>100</v>
      </c>
      <c r="AW336" s="535">
        <v>100</v>
      </c>
      <c r="AX336" s="535">
        <v>100</v>
      </c>
      <c r="AY336" s="535">
        <v>100</v>
      </c>
      <c r="AZ336" s="535">
        <v>100</v>
      </c>
      <c r="BA336" s="535">
        <v>100</v>
      </c>
      <c r="BB336" s="535">
        <v>100</v>
      </c>
      <c r="BC336" s="535">
        <v>100</v>
      </c>
      <c r="BD336" s="535">
        <v>100</v>
      </c>
      <c r="BE336" s="535">
        <v>100</v>
      </c>
      <c r="BF336" s="535">
        <v>100</v>
      </c>
      <c r="BG336" s="535">
        <v>100</v>
      </c>
      <c r="BH336" s="535">
        <v>101.4</v>
      </c>
      <c r="BI336" s="535">
        <v>101.4</v>
      </c>
      <c r="BJ336" s="535">
        <v>101.4</v>
      </c>
      <c r="BK336" s="535">
        <v>101.4</v>
      </c>
    </row>
    <row r="337" spans="1:63">
      <c r="A337" s="531" t="s">
        <v>3696</v>
      </c>
      <c r="B337" s="531" t="s">
        <v>2857</v>
      </c>
      <c r="C337" s="532">
        <v>8.208E-2</v>
      </c>
      <c r="D337" s="535">
        <v>140.4</v>
      </c>
      <c r="E337" s="535">
        <v>140.4</v>
      </c>
      <c r="F337" s="535">
        <v>139.30000000000001</v>
      </c>
      <c r="G337" s="535">
        <v>138.1</v>
      </c>
      <c r="H337" s="535">
        <v>138.1</v>
      </c>
      <c r="I337" s="535">
        <v>138.1</v>
      </c>
      <c r="J337" s="535">
        <v>138.1</v>
      </c>
      <c r="K337" s="535">
        <v>138.1</v>
      </c>
      <c r="L337" s="535">
        <v>138.1</v>
      </c>
      <c r="M337" s="535">
        <v>138.1</v>
      </c>
      <c r="N337" s="535">
        <v>138.1</v>
      </c>
      <c r="O337" s="535">
        <v>138.1</v>
      </c>
      <c r="P337" s="535">
        <v>138.1</v>
      </c>
      <c r="Q337" s="535">
        <v>138.1</v>
      </c>
      <c r="R337" s="535">
        <v>135.5</v>
      </c>
      <c r="S337" s="535">
        <v>131.5</v>
      </c>
      <c r="T337" s="535">
        <v>131.5</v>
      </c>
      <c r="U337" s="535">
        <v>131.5</v>
      </c>
      <c r="V337" s="535">
        <v>131.5</v>
      </c>
      <c r="W337" s="535">
        <v>131.5</v>
      </c>
      <c r="X337" s="535">
        <v>131.5</v>
      </c>
      <c r="Y337" s="535">
        <v>131.5</v>
      </c>
      <c r="Z337" s="535">
        <v>131.5</v>
      </c>
      <c r="AA337" s="535">
        <v>131.5</v>
      </c>
      <c r="AB337" s="535">
        <v>131.5</v>
      </c>
      <c r="AC337" s="535">
        <v>131.5</v>
      </c>
      <c r="AD337" s="535">
        <v>112.1</v>
      </c>
      <c r="AE337" s="535">
        <v>83</v>
      </c>
      <c r="AF337" s="535">
        <v>83</v>
      </c>
      <c r="AG337" s="535">
        <v>83</v>
      </c>
      <c r="AH337" s="535">
        <v>83</v>
      </c>
      <c r="AI337" s="535">
        <v>88.2</v>
      </c>
      <c r="AJ337" s="535">
        <v>91.6</v>
      </c>
      <c r="AK337" s="535">
        <v>91.6</v>
      </c>
      <c r="AL337" s="535">
        <v>91.6</v>
      </c>
      <c r="AM337" s="535">
        <v>91.6</v>
      </c>
      <c r="AN337" s="535">
        <v>91.6</v>
      </c>
      <c r="AO337" s="535">
        <v>91.6</v>
      </c>
      <c r="AP337" s="535">
        <v>91.6</v>
      </c>
      <c r="AQ337" s="535">
        <v>91.6</v>
      </c>
      <c r="AR337" s="535">
        <v>91.6</v>
      </c>
      <c r="AS337" s="535">
        <v>91.6</v>
      </c>
      <c r="AT337" s="535">
        <v>91.6</v>
      </c>
      <c r="AU337" s="535">
        <v>91.6</v>
      </c>
      <c r="AV337" s="535">
        <v>91.6</v>
      </c>
      <c r="AW337" s="535">
        <v>91.6</v>
      </c>
      <c r="AX337" s="535">
        <v>91.6</v>
      </c>
      <c r="AY337" s="535">
        <v>91.6</v>
      </c>
      <c r="AZ337" s="535">
        <v>91.6</v>
      </c>
      <c r="BA337" s="535">
        <v>91.6</v>
      </c>
      <c r="BB337" s="535">
        <v>91.6</v>
      </c>
      <c r="BC337" s="535">
        <v>91.6</v>
      </c>
      <c r="BD337" s="535">
        <v>91.6</v>
      </c>
      <c r="BE337" s="535">
        <v>91.6</v>
      </c>
      <c r="BF337" s="535">
        <v>91.6</v>
      </c>
      <c r="BG337" s="535">
        <v>91.6</v>
      </c>
      <c r="BH337" s="535">
        <v>91.6</v>
      </c>
      <c r="BI337" s="535">
        <v>91.6</v>
      </c>
      <c r="BJ337" s="535">
        <v>91.6</v>
      </c>
      <c r="BK337" s="535">
        <v>91.6</v>
      </c>
    </row>
    <row r="338" spans="1:63">
      <c r="A338" s="531" t="s">
        <v>3697</v>
      </c>
      <c r="B338" s="531" t="s">
        <v>2859</v>
      </c>
      <c r="C338" s="532">
        <v>5.0430000000000003E-2</v>
      </c>
      <c r="D338" s="535">
        <v>116.8</v>
      </c>
      <c r="E338" s="535">
        <v>116.8</v>
      </c>
      <c r="F338" s="535">
        <v>116.8</v>
      </c>
      <c r="G338" s="535">
        <v>116.8</v>
      </c>
      <c r="H338" s="535">
        <v>116.8</v>
      </c>
      <c r="I338" s="535">
        <v>116.8</v>
      </c>
      <c r="J338" s="535">
        <v>116.8</v>
      </c>
      <c r="K338" s="535">
        <v>116.8</v>
      </c>
      <c r="L338" s="535">
        <v>116.8</v>
      </c>
      <c r="M338" s="535">
        <v>116.8</v>
      </c>
      <c r="N338" s="535">
        <v>116.8</v>
      </c>
      <c r="O338" s="535">
        <v>116.8</v>
      </c>
      <c r="P338" s="535">
        <v>116.8</v>
      </c>
      <c r="Q338" s="535">
        <v>116.8</v>
      </c>
      <c r="R338" s="535">
        <v>116.8</v>
      </c>
      <c r="S338" s="535">
        <v>116.8</v>
      </c>
      <c r="T338" s="535">
        <v>116.8</v>
      </c>
      <c r="U338" s="535">
        <v>116.8</v>
      </c>
      <c r="V338" s="535">
        <v>116.8</v>
      </c>
      <c r="W338" s="535">
        <v>116.8</v>
      </c>
      <c r="X338" s="535">
        <v>116.8</v>
      </c>
      <c r="Y338" s="535">
        <v>116.8</v>
      </c>
      <c r="Z338" s="535">
        <v>116.8</v>
      </c>
      <c r="AA338" s="535">
        <v>116.8</v>
      </c>
      <c r="AB338" s="535">
        <v>116.8</v>
      </c>
      <c r="AC338" s="535">
        <v>116.8</v>
      </c>
      <c r="AD338" s="535">
        <v>116.8</v>
      </c>
      <c r="AE338" s="535">
        <v>116.8</v>
      </c>
      <c r="AF338" s="535">
        <v>116.8</v>
      </c>
      <c r="AG338" s="535">
        <v>116.8</v>
      </c>
      <c r="AH338" s="535">
        <v>116.8</v>
      </c>
      <c r="AI338" s="535">
        <v>116.8</v>
      </c>
      <c r="AJ338" s="535">
        <v>116.8</v>
      </c>
      <c r="AK338" s="535">
        <v>116.8</v>
      </c>
      <c r="AL338" s="535">
        <v>116.8</v>
      </c>
      <c r="AM338" s="535">
        <v>116.8</v>
      </c>
      <c r="AN338" s="535">
        <v>116.8</v>
      </c>
      <c r="AO338" s="535">
        <v>116.8</v>
      </c>
      <c r="AP338" s="535">
        <v>116.8</v>
      </c>
      <c r="AQ338" s="535">
        <v>116.8</v>
      </c>
      <c r="AR338" s="535">
        <v>116.8</v>
      </c>
      <c r="AS338" s="535">
        <v>116.8</v>
      </c>
      <c r="AT338" s="535">
        <v>116.8</v>
      </c>
      <c r="AU338" s="535">
        <v>116.8</v>
      </c>
      <c r="AV338" s="535">
        <v>116.8</v>
      </c>
      <c r="AW338" s="535">
        <v>116.8</v>
      </c>
      <c r="AX338" s="535">
        <v>116.8</v>
      </c>
      <c r="AY338" s="535">
        <v>116.8</v>
      </c>
      <c r="AZ338" s="535">
        <v>116.8</v>
      </c>
      <c r="BA338" s="535">
        <v>116.8</v>
      </c>
      <c r="BB338" s="535">
        <v>116.8</v>
      </c>
      <c r="BC338" s="535">
        <v>116.8</v>
      </c>
      <c r="BD338" s="535">
        <v>116.8</v>
      </c>
      <c r="BE338" s="535">
        <v>116.8</v>
      </c>
      <c r="BF338" s="535">
        <v>116.8</v>
      </c>
      <c r="BG338" s="535">
        <v>116.8</v>
      </c>
      <c r="BH338" s="535">
        <v>116.8</v>
      </c>
      <c r="BI338" s="535">
        <v>116.8</v>
      </c>
      <c r="BJ338" s="535">
        <v>116.8</v>
      </c>
      <c r="BK338" s="535">
        <v>116.8</v>
      </c>
    </row>
    <row r="339" spans="1:63">
      <c r="A339" s="531" t="s">
        <v>3698</v>
      </c>
      <c r="B339" s="531" t="s">
        <v>2861</v>
      </c>
      <c r="C339" s="532">
        <v>0.51454999999999995</v>
      </c>
      <c r="D339" s="535">
        <v>149.69999999999999</v>
      </c>
      <c r="E339" s="535">
        <v>149.69999999999999</v>
      </c>
      <c r="F339" s="535">
        <v>149.69999999999999</v>
      </c>
      <c r="G339" s="535">
        <v>149.69999999999999</v>
      </c>
      <c r="H339" s="535">
        <v>150.30000000000001</v>
      </c>
      <c r="I339" s="535">
        <v>150.9</v>
      </c>
      <c r="J339" s="535">
        <v>150.9</v>
      </c>
      <c r="K339" s="535">
        <v>150.9</v>
      </c>
      <c r="L339" s="535">
        <v>158.5</v>
      </c>
      <c r="M339" s="535">
        <v>158.5</v>
      </c>
      <c r="N339" s="535">
        <v>158.5</v>
      </c>
      <c r="O339" s="535">
        <v>158.5</v>
      </c>
      <c r="P339" s="535">
        <v>158.5</v>
      </c>
      <c r="Q339" s="535">
        <v>158.5</v>
      </c>
      <c r="R339" s="535">
        <v>158.5</v>
      </c>
      <c r="S339" s="535">
        <v>158.5</v>
      </c>
      <c r="T339" s="535">
        <v>158.5</v>
      </c>
      <c r="U339" s="535">
        <v>158.5</v>
      </c>
      <c r="V339" s="535">
        <v>158.5</v>
      </c>
      <c r="W339" s="535">
        <v>158.5</v>
      </c>
      <c r="X339" s="535">
        <v>158.5</v>
      </c>
      <c r="Y339" s="535">
        <v>158.5</v>
      </c>
      <c r="Z339" s="535">
        <v>158.5</v>
      </c>
      <c r="AA339" s="535">
        <v>158.5</v>
      </c>
      <c r="AB339" s="535">
        <v>158.5</v>
      </c>
      <c r="AC339" s="535">
        <v>158.5</v>
      </c>
      <c r="AD339" s="535">
        <v>158.5</v>
      </c>
      <c r="AE339" s="535">
        <v>158.5</v>
      </c>
      <c r="AF339" s="535">
        <v>158.5</v>
      </c>
      <c r="AG339" s="535">
        <v>158.5</v>
      </c>
      <c r="AH339" s="535">
        <v>158.5</v>
      </c>
      <c r="AI339" s="535">
        <v>158.5</v>
      </c>
      <c r="AJ339" s="535">
        <v>158.5</v>
      </c>
      <c r="AK339" s="535">
        <v>158.5</v>
      </c>
      <c r="AL339" s="535">
        <v>158.5</v>
      </c>
      <c r="AM339" s="535">
        <v>158.5</v>
      </c>
      <c r="AN339" s="535">
        <v>158.5</v>
      </c>
      <c r="AO339" s="535">
        <v>158.5</v>
      </c>
      <c r="AP339" s="535">
        <v>158.5</v>
      </c>
      <c r="AQ339" s="535">
        <v>158.5</v>
      </c>
      <c r="AR339" s="535">
        <v>158.5</v>
      </c>
      <c r="AS339" s="535">
        <v>158.5</v>
      </c>
      <c r="AT339" s="535">
        <v>158.5</v>
      </c>
      <c r="AU339" s="535">
        <v>158.5</v>
      </c>
      <c r="AV339" s="535">
        <v>158.5</v>
      </c>
      <c r="AW339" s="535">
        <v>158.5</v>
      </c>
      <c r="AX339" s="535">
        <v>158.5</v>
      </c>
      <c r="AY339" s="535">
        <v>158.5</v>
      </c>
      <c r="AZ339" s="535">
        <v>158.5</v>
      </c>
      <c r="BA339" s="535">
        <v>158.5</v>
      </c>
      <c r="BB339" s="535">
        <v>158.5</v>
      </c>
      <c r="BC339" s="535">
        <v>158.5</v>
      </c>
      <c r="BD339" s="535">
        <v>158.5</v>
      </c>
      <c r="BE339" s="535">
        <v>158.5</v>
      </c>
      <c r="BF339" s="535">
        <v>161.9</v>
      </c>
      <c r="BG339" s="535">
        <v>164.2</v>
      </c>
      <c r="BH339" s="535">
        <v>164.2</v>
      </c>
      <c r="BI339" s="535">
        <v>164.2</v>
      </c>
      <c r="BJ339" s="535">
        <v>195.8</v>
      </c>
      <c r="BK339" s="535">
        <v>195.8</v>
      </c>
    </row>
    <row r="340" spans="1:63">
      <c r="A340" s="531" t="s">
        <v>3699</v>
      </c>
      <c r="B340" s="531" t="s">
        <v>2863</v>
      </c>
      <c r="C340" s="532">
        <v>0.1368</v>
      </c>
      <c r="D340" s="535">
        <v>197.1</v>
      </c>
      <c r="E340" s="535">
        <v>197.1</v>
      </c>
      <c r="F340" s="535">
        <v>197</v>
      </c>
      <c r="G340" s="535">
        <v>197</v>
      </c>
      <c r="H340" s="535">
        <v>208.6</v>
      </c>
      <c r="I340" s="535">
        <v>226.4</v>
      </c>
      <c r="J340" s="535">
        <v>232.9</v>
      </c>
      <c r="K340" s="535">
        <v>233.9</v>
      </c>
      <c r="L340" s="535">
        <v>235.3</v>
      </c>
      <c r="M340" s="535">
        <v>237.3</v>
      </c>
      <c r="N340" s="535">
        <v>237.3</v>
      </c>
      <c r="O340" s="535">
        <v>237.3</v>
      </c>
      <c r="P340" s="535">
        <v>237.2</v>
      </c>
      <c r="Q340" s="535">
        <v>237.1</v>
      </c>
      <c r="R340" s="535">
        <v>237.1</v>
      </c>
      <c r="S340" s="535">
        <v>237.1</v>
      </c>
      <c r="T340" s="535">
        <v>237.1</v>
      </c>
      <c r="U340" s="535">
        <v>235</v>
      </c>
      <c r="V340" s="535">
        <v>232.5</v>
      </c>
      <c r="W340" s="535">
        <v>233.9</v>
      </c>
      <c r="X340" s="535">
        <v>232.5</v>
      </c>
      <c r="Y340" s="535">
        <v>232.5</v>
      </c>
      <c r="Z340" s="535">
        <v>232.5</v>
      </c>
      <c r="AA340" s="535">
        <v>232.5</v>
      </c>
      <c r="AB340" s="535">
        <v>232.5</v>
      </c>
      <c r="AC340" s="535">
        <v>232.5</v>
      </c>
      <c r="AD340" s="535">
        <v>232.2</v>
      </c>
      <c r="AE340" s="535">
        <v>232.2</v>
      </c>
      <c r="AF340" s="535">
        <v>232.2</v>
      </c>
      <c r="AG340" s="535">
        <v>232.2</v>
      </c>
      <c r="AH340" s="535">
        <v>235.5</v>
      </c>
      <c r="AI340" s="535">
        <v>236.6</v>
      </c>
      <c r="AJ340" s="535">
        <v>236.6</v>
      </c>
      <c r="AK340" s="535">
        <v>236.6</v>
      </c>
      <c r="AL340" s="535">
        <v>236.6</v>
      </c>
      <c r="AM340" s="535">
        <v>236.6</v>
      </c>
      <c r="AN340" s="535">
        <v>236.6</v>
      </c>
      <c r="AO340" s="535">
        <v>251.2</v>
      </c>
      <c r="AP340" s="535">
        <v>250.6</v>
      </c>
      <c r="AQ340" s="535">
        <v>250.5</v>
      </c>
      <c r="AR340" s="535">
        <v>250.5</v>
      </c>
      <c r="AS340" s="535">
        <v>250.5</v>
      </c>
      <c r="AT340" s="535">
        <v>250.1</v>
      </c>
      <c r="AU340" s="535">
        <v>249.1</v>
      </c>
      <c r="AV340" s="535">
        <v>248.8</v>
      </c>
      <c r="AW340" s="535">
        <v>248.8</v>
      </c>
      <c r="AX340" s="535">
        <v>248.8</v>
      </c>
      <c r="AY340" s="535">
        <v>248.8</v>
      </c>
      <c r="AZ340" s="535">
        <v>248.8</v>
      </c>
      <c r="BA340" s="535">
        <v>248.8</v>
      </c>
      <c r="BB340" s="535">
        <v>248.8</v>
      </c>
      <c r="BC340" s="535">
        <v>248.8</v>
      </c>
      <c r="BD340" s="535">
        <v>248.8</v>
      </c>
      <c r="BE340" s="535">
        <v>248.8</v>
      </c>
      <c r="BF340" s="535">
        <v>248.9</v>
      </c>
      <c r="BG340" s="535">
        <v>248.9</v>
      </c>
      <c r="BH340" s="535">
        <v>248.9</v>
      </c>
      <c r="BI340" s="535">
        <v>248.9</v>
      </c>
      <c r="BJ340" s="535">
        <v>262.8</v>
      </c>
      <c r="BK340" s="535">
        <v>262.8</v>
      </c>
    </row>
    <row r="341" spans="1:63">
      <c r="A341" s="531" t="s">
        <v>3700</v>
      </c>
      <c r="B341" s="531" t="s">
        <v>2865</v>
      </c>
      <c r="C341" s="532">
        <v>0.37413000000000002</v>
      </c>
      <c r="D341" s="535">
        <v>377.9</v>
      </c>
      <c r="E341" s="535">
        <v>377.9</v>
      </c>
      <c r="F341" s="535">
        <v>377.9</v>
      </c>
      <c r="G341" s="535">
        <v>377.9</v>
      </c>
      <c r="H341" s="535">
        <v>377.9</v>
      </c>
      <c r="I341" s="535">
        <v>377.9</v>
      </c>
      <c r="J341" s="535">
        <v>377.9</v>
      </c>
      <c r="K341" s="535">
        <v>377.9</v>
      </c>
      <c r="L341" s="535">
        <v>401.7</v>
      </c>
      <c r="M341" s="535">
        <v>437.3</v>
      </c>
      <c r="N341" s="535">
        <v>437.3</v>
      </c>
      <c r="O341" s="535">
        <v>437.3</v>
      </c>
      <c r="P341" s="535">
        <v>437.3</v>
      </c>
      <c r="Q341" s="535">
        <v>437.3</v>
      </c>
      <c r="R341" s="535">
        <v>437.3</v>
      </c>
      <c r="S341" s="535">
        <v>437.3</v>
      </c>
      <c r="T341" s="535">
        <v>437.3</v>
      </c>
      <c r="U341" s="535">
        <v>437.3</v>
      </c>
      <c r="V341" s="535">
        <v>474.6</v>
      </c>
      <c r="W341" s="535">
        <v>478.4</v>
      </c>
      <c r="X341" s="535">
        <v>478.4</v>
      </c>
      <c r="Y341" s="535">
        <v>478.4</v>
      </c>
      <c r="Z341" s="535">
        <v>478.4</v>
      </c>
      <c r="AA341" s="535">
        <v>478.4</v>
      </c>
      <c r="AB341" s="535">
        <v>478.4</v>
      </c>
      <c r="AC341" s="535">
        <v>478.4</v>
      </c>
      <c r="AD341" s="535">
        <v>478.4</v>
      </c>
      <c r="AE341" s="535">
        <v>478.4</v>
      </c>
      <c r="AF341" s="535">
        <v>478.4</v>
      </c>
      <c r="AG341" s="535">
        <v>478.4</v>
      </c>
      <c r="AH341" s="535">
        <v>478.4</v>
      </c>
      <c r="AI341" s="535">
        <v>478.4</v>
      </c>
      <c r="AJ341" s="535">
        <v>478.4</v>
      </c>
      <c r="AK341" s="535">
        <v>478.4</v>
      </c>
      <c r="AL341" s="535">
        <v>478.4</v>
      </c>
      <c r="AM341" s="535">
        <v>478.4</v>
      </c>
      <c r="AN341" s="535">
        <v>478.4</v>
      </c>
      <c r="AO341" s="535">
        <v>478.4</v>
      </c>
      <c r="AP341" s="535">
        <v>478.4</v>
      </c>
      <c r="AQ341" s="535">
        <v>478.4</v>
      </c>
      <c r="AR341" s="535">
        <v>478.4</v>
      </c>
      <c r="AS341" s="535">
        <v>478.4</v>
      </c>
      <c r="AT341" s="535">
        <v>478.4</v>
      </c>
      <c r="AU341" s="535">
        <v>478.4</v>
      </c>
      <c r="AV341" s="535">
        <v>478.4</v>
      </c>
      <c r="AW341" s="535">
        <v>478.4</v>
      </c>
      <c r="AX341" s="535">
        <v>478.4</v>
      </c>
      <c r="AY341" s="535">
        <v>478.4</v>
      </c>
      <c r="AZ341" s="535">
        <v>478.4</v>
      </c>
      <c r="BA341" s="535">
        <v>478.4</v>
      </c>
      <c r="BB341" s="535">
        <v>478.4</v>
      </c>
      <c r="BC341" s="535">
        <v>478.4</v>
      </c>
      <c r="BD341" s="535">
        <v>478.4</v>
      </c>
      <c r="BE341" s="535">
        <v>478.4</v>
      </c>
      <c r="BF341" s="535">
        <v>478.4</v>
      </c>
      <c r="BG341" s="535">
        <v>478.4</v>
      </c>
      <c r="BH341" s="535">
        <v>478.4</v>
      </c>
      <c r="BI341" s="535">
        <v>478.4</v>
      </c>
      <c r="BJ341" s="535">
        <v>478.4</v>
      </c>
      <c r="BK341" s="535">
        <v>478.4</v>
      </c>
    </row>
    <row r="342" spans="1:63">
      <c r="A342" s="531" t="s">
        <v>3701</v>
      </c>
      <c r="B342" s="531" t="s">
        <v>2867</v>
      </c>
      <c r="C342" s="532">
        <v>0.75551000000000001</v>
      </c>
      <c r="D342" s="535">
        <v>327</v>
      </c>
      <c r="E342" s="535">
        <v>327</v>
      </c>
      <c r="F342" s="535">
        <v>331.9</v>
      </c>
      <c r="G342" s="535">
        <v>331.9</v>
      </c>
      <c r="H342" s="535">
        <v>338.9</v>
      </c>
      <c r="I342" s="535">
        <v>342</v>
      </c>
      <c r="J342" s="535">
        <v>338.1</v>
      </c>
      <c r="K342" s="535">
        <v>338.1</v>
      </c>
      <c r="L342" s="535">
        <v>339</v>
      </c>
      <c r="M342" s="535">
        <v>340.3</v>
      </c>
      <c r="N342" s="535">
        <v>340.3</v>
      </c>
      <c r="O342" s="535">
        <v>340.3</v>
      </c>
      <c r="P342" s="535">
        <v>339.1</v>
      </c>
      <c r="Q342" s="535">
        <v>338</v>
      </c>
      <c r="R342" s="535">
        <v>338</v>
      </c>
      <c r="S342" s="535">
        <v>338</v>
      </c>
      <c r="T342" s="535">
        <v>338</v>
      </c>
      <c r="U342" s="535">
        <v>338</v>
      </c>
      <c r="V342" s="535">
        <v>338</v>
      </c>
      <c r="W342" s="535">
        <v>338</v>
      </c>
      <c r="X342" s="535">
        <v>338</v>
      </c>
      <c r="Y342" s="535">
        <v>338</v>
      </c>
      <c r="Z342" s="535">
        <v>338</v>
      </c>
      <c r="AA342" s="535">
        <v>338</v>
      </c>
      <c r="AB342" s="535">
        <v>338</v>
      </c>
      <c r="AC342" s="535">
        <v>338.1</v>
      </c>
      <c r="AD342" s="535">
        <v>338.1</v>
      </c>
      <c r="AE342" s="535">
        <v>338.1</v>
      </c>
      <c r="AF342" s="535">
        <v>338.1</v>
      </c>
      <c r="AG342" s="535">
        <v>338.1</v>
      </c>
      <c r="AH342" s="535">
        <v>338.1</v>
      </c>
      <c r="AI342" s="535">
        <v>338.1</v>
      </c>
      <c r="AJ342" s="535">
        <v>338.1</v>
      </c>
      <c r="AK342" s="535">
        <v>338.1</v>
      </c>
      <c r="AL342" s="535">
        <v>338.1</v>
      </c>
      <c r="AM342" s="535">
        <v>346.1</v>
      </c>
      <c r="AN342" s="535">
        <v>347.5</v>
      </c>
      <c r="AO342" s="535">
        <v>359.1</v>
      </c>
      <c r="AP342" s="535">
        <v>359.1</v>
      </c>
      <c r="AQ342" s="535">
        <v>359.1</v>
      </c>
      <c r="AR342" s="535">
        <v>359.1</v>
      </c>
      <c r="AS342" s="535">
        <v>359.1</v>
      </c>
      <c r="AT342" s="535">
        <v>359.1</v>
      </c>
      <c r="AU342" s="535">
        <v>359.2</v>
      </c>
      <c r="AV342" s="535">
        <v>359.2</v>
      </c>
      <c r="AW342" s="535">
        <v>359.2</v>
      </c>
      <c r="AX342" s="535">
        <v>359.2</v>
      </c>
      <c r="AY342" s="535">
        <v>359.2</v>
      </c>
      <c r="AZ342" s="535">
        <v>359.2</v>
      </c>
      <c r="BA342" s="535">
        <v>359.2</v>
      </c>
      <c r="BB342" s="535">
        <v>359.1</v>
      </c>
      <c r="BC342" s="535">
        <v>358.7</v>
      </c>
      <c r="BD342" s="535">
        <v>358.7</v>
      </c>
      <c r="BE342" s="535">
        <v>358.7</v>
      </c>
      <c r="BF342" s="535">
        <v>363.8</v>
      </c>
      <c r="BG342" s="535">
        <v>371.5</v>
      </c>
      <c r="BH342" s="535">
        <v>371.5</v>
      </c>
      <c r="BI342" s="535">
        <v>371.5</v>
      </c>
      <c r="BJ342" s="535">
        <v>379.8</v>
      </c>
      <c r="BK342" s="535">
        <v>379.8</v>
      </c>
    </row>
    <row r="343" spans="1:63">
      <c r="A343" s="531" t="s">
        <v>3702</v>
      </c>
      <c r="B343" s="531" t="s">
        <v>3703</v>
      </c>
      <c r="C343" s="532">
        <v>7.4499999999999997E-2</v>
      </c>
      <c r="D343" s="535">
        <v>178.9</v>
      </c>
      <c r="E343" s="535">
        <v>178.9</v>
      </c>
      <c r="F343" s="535">
        <v>178.9</v>
      </c>
      <c r="G343" s="535">
        <v>178.9</v>
      </c>
      <c r="H343" s="535">
        <v>178.9</v>
      </c>
      <c r="I343" s="535">
        <v>169.9</v>
      </c>
      <c r="J343" s="535">
        <v>160.9</v>
      </c>
      <c r="K343" s="535">
        <v>160.9</v>
      </c>
      <c r="L343" s="535">
        <v>163.6</v>
      </c>
      <c r="M343" s="535">
        <v>167.6</v>
      </c>
      <c r="N343" s="535">
        <v>167.6</v>
      </c>
      <c r="O343" s="535">
        <v>167.6</v>
      </c>
      <c r="P343" s="535">
        <v>167.6</v>
      </c>
      <c r="Q343" s="535">
        <v>167.6</v>
      </c>
      <c r="R343" s="535">
        <v>167.6</v>
      </c>
      <c r="S343" s="535">
        <v>167.6</v>
      </c>
      <c r="T343" s="535">
        <v>167.6</v>
      </c>
      <c r="U343" s="535">
        <v>167.6</v>
      </c>
      <c r="V343" s="535">
        <v>167.6</v>
      </c>
      <c r="W343" s="535">
        <v>167.6</v>
      </c>
      <c r="X343" s="535">
        <v>167.6</v>
      </c>
      <c r="Y343" s="535">
        <v>167.6</v>
      </c>
      <c r="Z343" s="535">
        <v>167.6</v>
      </c>
      <c r="AA343" s="535">
        <v>167.6</v>
      </c>
      <c r="AB343" s="535">
        <v>167.6</v>
      </c>
      <c r="AC343" s="535">
        <v>167.6</v>
      </c>
      <c r="AD343" s="535">
        <v>167.6</v>
      </c>
      <c r="AE343" s="535">
        <v>167.6</v>
      </c>
      <c r="AF343" s="535">
        <v>167.6</v>
      </c>
      <c r="AG343" s="535">
        <v>167.5</v>
      </c>
      <c r="AH343" s="535">
        <v>167.2</v>
      </c>
      <c r="AI343" s="535">
        <v>167.2</v>
      </c>
      <c r="AJ343" s="535">
        <v>167.2</v>
      </c>
      <c r="AK343" s="535">
        <v>167.2</v>
      </c>
      <c r="AL343" s="535">
        <v>167.2</v>
      </c>
      <c r="AM343" s="535">
        <v>180</v>
      </c>
      <c r="AN343" s="535">
        <v>184.3</v>
      </c>
      <c r="AO343" s="535">
        <v>189.2</v>
      </c>
      <c r="AP343" s="535">
        <v>189.2</v>
      </c>
      <c r="AQ343" s="535">
        <v>189.2</v>
      </c>
      <c r="AR343" s="535">
        <v>189.2</v>
      </c>
      <c r="AS343" s="535">
        <v>189.2</v>
      </c>
      <c r="AT343" s="535">
        <v>189.2</v>
      </c>
      <c r="AU343" s="535">
        <v>189.2</v>
      </c>
      <c r="AV343" s="535">
        <v>189.2</v>
      </c>
      <c r="AW343" s="535">
        <v>189.2</v>
      </c>
      <c r="AX343" s="535">
        <v>189.2</v>
      </c>
      <c r="AY343" s="535">
        <v>189.2</v>
      </c>
      <c r="AZ343" s="535">
        <v>189.2</v>
      </c>
      <c r="BA343" s="535">
        <v>189.2</v>
      </c>
      <c r="BB343" s="535">
        <v>189.2</v>
      </c>
      <c r="BC343" s="535">
        <v>189.2</v>
      </c>
      <c r="BD343" s="535">
        <v>189.2</v>
      </c>
      <c r="BE343" s="535">
        <v>189.2</v>
      </c>
      <c r="BF343" s="535">
        <v>189.2</v>
      </c>
      <c r="BG343" s="535">
        <v>189.2</v>
      </c>
      <c r="BH343" s="535">
        <v>189.2</v>
      </c>
      <c r="BI343" s="535">
        <v>189.2</v>
      </c>
      <c r="BJ343" s="535">
        <v>189.2</v>
      </c>
      <c r="BK343" s="535">
        <v>189.2</v>
      </c>
    </row>
    <row r="344" spans="1:63">
      <c r="A344" s="531" t="s">
        <v>3704</v>
      </c>
      <c r="B344" s="531" t="s">
        <v>3705</v>
      </c>
      <c r="C344" s="532">
        <v>0.12229</v>
      </c>
      <c r="D344" s="535">
        <v>153.30000000000001</v>
      </c>
      <c r="E344" s="535">
        <v>153.30000000000001</v>
      </c>
      <c r="F344" s="535">
        <v>153.30000000000001</v>
      </c>
      <c r="G344" s="535">
        <v>153.30000000000001</v>
      </c>
      <c r="H344" s="535">
        <v>153.30000000000001</v>
      </c>
      <c r="I344" s="535">
        <v>153.80000000000001</v>
      </c>
      <c r="J344" s="535">
        <v>155.69999999999999</v>
      </c>
      <c r="K344" s="535">
        <v>157.9</v>
      </c>
      <c r="L344" s="535">
        <v>157.9</v>
      </c>
      <c r="M344" s="535">
        <v>157.9</v>
      </c>
      <c r="N344" s="535">
        <v>157.9</v>
      </c>
      <c r="O344" s="535">
        <v>157.9</v>
      </c>
      <c r="P344" s="535">
        <v>158.69999999999999</v>
      </c>
      <c r="Q344" s="535">
        <v>158.9</v>
      </c>
      <c r="R344" s="535">
        <v>158.9</v>
      </c>
      <c r="S344" s="535">
        <v>158.9</v>
      </c>
      <c r="T344" s="535">
        <v>158.9</v>
      </c>
      <c r="U344" s="535">
        <v>159.1</v>
      </c>
      <c r="V344" s="535">
        <v>159.30000000000001</v>
      </c>
      <c r="W344" s="535">
        <v>159.30000000000001</v>
      </c>
      <c r="X344" s="535">
        <v>159.30000000000001</v>
      </c>
      <c r="Y344" s="535">
        <v>159.30000000000001</v>
      </c>
      <c r="Z344" s="535">
        <v>159.30000000000001</v>
      </c>
      <c r="AA344" s="535">
        <v>159.30000000000001</v>
      </c>
      <c r="AB344" s="535">
        <v>159.30000000000001</v>
      </c>
      <c r="AC344" s="535">
        <v>159.30000000000001</v>
      </c>
      <c r="AD344" s="535">
        <v>161.19999999999999</v>
      </c>
      <c r="AE344" s="535">
        <v>161.19999999999999</v>
      </c>
      <c r="AF344" s="535">
        <v>161.4</v>
      </c>
      <c r="AG344" s="535">
        <v>161.6</v>
      </c>
      <c r="AH344" s="535">
        <v>161.6</v>
      </c>
      <c r="AI344" s="535">
        <v>161.6</v>
      </c>
      <c r="AJ344" s="535">
        <v>161.6</v>
      </c>
      <c r="AK344" s="535">
        <v>161.6</v>
      </c>
      <c r="AL344" s="535">
        <v>161.6</v>
      </c>
      <c r="AM344" s="535">
        <v>161.6</v>
      </c>
      <c r="AN344" s="535">
        <v>161.6</v>
      </c>
      <c r="AO344" s="535">
        <v>161.6</v>
      </c>
      <c r="AP344" s="535">
        <v>161.6</v>
      </c>
      <c r="AQ344" s="535">
        <v>161.6</v>
      </c>
      <c r="AR344" s="535">
        <v>160.9</v>
      </c>
      <c r="AS344" s="535">
        <v>160.69999999999999</v>
      </c>
      <c r="AT344" s="535">
        <v>160.69999999999999</v>
      </c>
      <c r="AU344" s="535">
        <v>160.69999999999999</v>
      </c>
      <c r="AV344" s="535">
        <v>160.69999999999999</v>
      </c>
      <c r="AW344" s="535">
        <v>160.69999999999999</v>
      </c>
      <c r="AX344" s="535">
        <v>160.69999999999999</v>
      </c>
      <c r="AY344" s="535">
        <v>160.69999999999999</v>
      </c>
      <c r="AZ344" s="535">
        <v>160.69999999999999</v>
      </c>
      <c r="BA344" s="535">
        <v>160.69999999999999</v>
      </c>
      <c r="BB344" s="535">
        <v>159.80000000000001</v>
      </c>
      <c r="BC344" s="535">
        <v>157.30000000000001</v>
      </c>
      <c r="BD344" s="535">
        <v>157.30000000000001</v>
      </c>
      <c r="BE344" s="535">
        <v>157.30000000000001</v>
      </c>
      <c r="BF344" s="535">
        <v>157.30000000000001</v>
      </c>
      <c r="BG344" s="535">
        <v>157.30000000000001</v>
      </c>
      <c r="BH344" s="535">
        <v>157.30000000000001</v>
      </c>
      <c r="BI344" s="535">
        <v>157.30000000000001</v>
      </c>
      <c r="BJ344" s="535">
        <v>157.30000000000001</v>
      </c>
      <c r="BK344" s="535">
        <v>157.30000000000001</v>
      </c>
    </row>
    <row r="345" spans="1:63">
      <c r="A345" s="531" t="s">
        <v>3706</v>
      </c>
      <c r="B345" s="531" t="s">
        <v>3707</v>
      </c>
      <c r="C345" s="532">
        <v>5.5379999999999999E-2</v>
      </c>
      <c r="D345" s="535">
        <v>78.8</v>
      </c>
      <c r="E345" s="535">
        <v>78.8</v>
      </c>
      <c r="F345" s="535">
        <v>78.8</v>
      </c>
      <c r="G345" s="535">
        <v>78.8</v>
      </c>
      <c r="H345" s="535">
        <v>78.8</v>
      </c>
      <c r="I345" s="535">
        <v>78.8</v>
      </c>
      <c r="J345" s="535">
        <v>78.8</v>
      </c>
      <c r="K345" s="535">
        <v>78.8</v>
      </c>
      <c r="L345" s="535">
        <v>78.8</v>
      </c>
      <c r="M345" s="535">
        <v>58.2</v>
      </c>
      <c r="N345" s="535">
        <v>58.2</v>
      </c>
      <c r="O345" s="535">
        <v>58.2</v>
      </c>
      <c r="P345" s="535">
        <v>58.2</v>
      </c>
      <c r="Q345" s="535">
        <v>58.2</v>
      </c>
      <c r="R345" s="535">
        <v>58.2</v>
      </c>
      <c r="S345" s="535">
        <v>58.2</v>
      </c>
      <c r="T345" s="535">
        <v>58.2</v>
      </c>
      <c r="U345" s="535">
        <v>58.2</v>
      </c>
      <c r="V345" s="535">
        <v>58.2</v>
      </c>
      <c r="W345" s="535">
        <v>58.2</v>
      </c>
      <c r="X345" s="535">
        <v>58.2</v>
      </c>
      <c r="Y345" s="535">
        <v>58.2</v>
      </c>
      <c r="Z345" s="535">
        <v>58.2</v>
      </c>
      <c r="AA345" s="535">
        <v>58.2</v>
      </c>
      <c r="AB345" s="535">
        <v>58.2</v>
      </c>
      <c r="AC345" s="535">
        <v>58.2</v>
      </c>
      <c r="AD345" s="535">
        <v>58.2</v>
      </c>
      <c r="AE345" s="535">
        <v>58.2</v>
      </c>
      <c r="AF345" s="535">
        <v>58.2</v>
      </c>
      <c r="AG345" s="535">
        <v>58.2</v>
      </c>
      <c r="AH345" s="535">
        <v>58.2</v>
      </c>
      <c r="AI345" s="535">
        <v>58.2</v>
      </c>
      <c r="AJ345" s="535">
        <v>58.2</v>
      </c>
      <c r="AK345" s="535">
        <v>58.2</v>
      </c>
      <c r="AL345" s="535">
        <v>58.2</v>
      </c>
      <c r="AM345" s="535">
        <v>58.2</v>
      </c>
      <c r="AN345" s="535">
        <v>58.2</v>
      </c>
      <c r="AO345" s="535">
        <v>58.2</v>
      </c>
      <c r="AP345" s="535">
        <v>58.2</v>
      </c>
      <c r="AQ345" s="535">
        <v>58.2</v>
      </c>
      <c r="AR345" s="535">
        <v>58.2</v>
      </c>
      <c r="AS345" s="535">
        <v>58.2</v>
      </c>
      <c r="AT345" s="535">
        <v>58.2</v>
      </c>
      <c r="AU345" s="535">
        <v>53.8</v>
      </c>
      <c r="AV345" s="535">
        <v>47.1</v>
      </c>
      <c r="AW345" s="535">
        <v>47.1</v>
      </c>
      <c r="AX345" s="535">
        <v>47.1</v>
      </c>
      <c r="AY345" s="535">
        <v>47.1</v>
      </c>
      <c r="AZ345" s="535">
        <v>47.1</v>
      </c>
      <c r="BA345" s="535">
        <v>47.1</v>
      </c>
      <c r="BB345" s="535">
        <v>47.1</v>
      </c>
      <c r="BC345" s="535">
        <v>47.1</v>
      </c>
      <c r="BD345" s="535">
        <v>47.1</v>
      </c>
      <c r="BE345" s="535">
        <v>47.1</v>
      </c>
      <c r="BF345" s="535">
        <v>47.1</v>
      </c>
      <c r="BG345" s="535">
        <v>47.1</v>
      </c>
      <c r="BH345" s="535">
        <v>47.1</v>
      </c>
      <c r="BI345" s="535">
        <v>47.1</v>
      </c>
      <c r="BJ345" s="535">
        <v>47.1</v>
      </c>
      <c r="BK345" s="535">
        <v>47.1</v>
      </c>
    </row>
    <row r="346" spans="1:63">
      <c r="A346" s="531" t="s">
        <v>3708</v>
      </c>
      <c r="B346" s="531" t="s">
        <v>3709</v>
      </c>
      <c r="C346" s="532">
        <v>8.702E-2</v>
      </c>
      <c r="D346" s="535">
        <v>99.6</v>
      </c>
      <c r="E346" s="535">
        <v>104.1</v>
      </c>
      <c r="F346" s="535">
        <v>104.1</v>
      </c>
      <c r="G346" s="535">
        <v>104.1</v>
      </c>
      <c r="H346" s="535">
        <v>104.1</v>
      </c>
      <c r="I346" s="535">
        <v>104.1</v>
      </c>
      <c r="J346" s="535">
        <v>103.8</v>
      </c>
      <c r="K346" s="535">
        <v>103.8</v>
      </c>
      <c r="L346" s="535">
        <v>103.8</v>
      </c>
      <c r="M346" s="535">
        <v>103.8</v>
      </c>
      <c r="N346" s="535">
        <v>103.8</v>
      </c>
      <c r="O346" s="535">
        <v>102</v>
      </c>
      <c r="P346" s="535">
        <v>94.6</v>
      </c>
      <c r="Q346" s="535">
        <v>94.6</v>
      </c>
      <c r="R346" s="535">
        <v>94.6</v>
      </c>
      <c r="S346" s="535">
        <v>94.6</v>
      </c>
      <c r="T346" s="535">
        <v>94.6</v>
      </c>
      <c r="U346" s="535">
        <v>94.6</v>
      </c>
      <c r="V346" s="535">
        <v>94.6</v>
      </c>
      <c r="W346" s="535">
        <v>94.6</v>
      </c>
      <c r="X346" s="535">
        <v>94.6</v>
      </c>
      <c r="Y346" s="535">
        <v>91.9</v>
      </c>
      <c r="Z346" s="535">
        <v>83.9</v>
      </c>
      <c r="AA346" s="535">
        <v>83.9</v>
      </c>
      <c r="AB346" s="535">
        <v>83.9</v>
      </c>
      <c r="AC346" s="535">
        <v>83.9</v>
      </c>
      <c r="AD346" s="535">
        <v>83.9</v>
      </c>
      <c r="AE346" s="535">
        <v>83.9</v>
      </c>
      <c r="AF346" s="535">
        <v>83.9</v>
      </c>
      <c r="AG346" s="535">
        <v>83.9</v>
      </c>
      <c r="AH346" s="535">
        <v>83.9</v>
      </c>
      <c r="AI346" s="535">
        <v>83.9</v>
      </c>
      <c r="AJ346" s="535">
        <v>83.9</v>
      </c>
      <c r="AK346" s="535">
        <v>83.9</v>
      </c>
      <c r="AL346" s="535">
        <v>83.9</v>
      </c>
      <c r="AM346" s="535">
        <v>83.9</v>
      </c>
      <c r="AN346" s="535">
        <v>83.9</v>
      </c>
      <c r="AO346" s="535">
        <v>83.9</v>
      </c>
      <c r="AP346" s="535">
        <v>83.9</v>
      </c>
      <c r="AQ346" s="535">
        <v>83.9</v>
      </c>
      <c r="AR346" s="535">
        <v>83.9</v>
      </c>
      <c r="AS346" s="535">
        <v>83.9</v>
      </c>
      <c r="AT346" s="535">
        <v>83.9</v>
      </c>
      <c r="AU346" s="535">
        <v>83.9</v>
      </c>
      <c r="AV346" s="535">
        <v>83.9</v>
      </c>
      <c r="AW346" s="535">
        <v>83.9</v>
      </c>
      <c r="AX346" s="535">
        <v>83.9</v>
      </c>
      <c r="AY346" s="535">
        <v>83.9</v>
      </c>
      <c r="AZ346" s="535">
        <v>83.9</v>
      </c>
      <c r="BA346" s="535">
        <v>83.9</v>
      </c>
      <c r="BB346" s="535">
        <v>83.9</v>
      </c>
      <c r="BC346" s="535">
        <v>83.4</v>
      </c>
      <c r="BD346" s="535">
        <v>83.2</v>
      </c>
      <c r="BE346" s="535">
        <v>83.2</v>
      </c>
      <c r="BF346" s="535">
        <v>83.2</v>
      </c>
      <c r="BG346" s="535">
        <v>83.2</v>
      </c>
      <c r="BH346" s="535">
        <v>83.2</v>
      </c>
      <c r="BI346" s="535">
        <v>83.2</v>
      </c>
      <c r="BJ346" s="535">
        <v>83.2</v>
      </c>
      <c r="BK346" s="535">
        <v>83.2</v>
      </c>
    </row>
    <row r="347" spans="1:63">
      <c r="A347" s="531" t="s">
        <v>3710</v>
      </c>
      <c r="B347" s="531" t="s">
        <v>3711</v>
      </c>
      <c r="C347" s="532">
        <v>5.2080000000000001E-2</v>
      </c>
      <c r="D347" s="535">
        <v>116.1</v>
      </c>
      <c r="E347" s="535">
        <v>109</v>
      </c>
      <c r="F347" s="535">
        <v>109</v>
      </c>
      <c r="G347" s="535">
        <v>109</v>
      </c>
      <c r="H347" s="535">
        <v>109</v>
      </c>
      <c r="I347" s="535">
        <v>110.8</v>
      </c>
      <c r="J347" s="535">
        <v>116.1</v>
      </c>
      <c r="K347" s="535">
        <v>116.1</v>
      </c>
      <c r="L347" s="535">
        <v>116.1</v>
      </c>
      <c r="M347" s="535">
        <v>116.1</v>
      </c>
      <c r="N347" s="535">
        <v>116.1</v>
      </c>
      <c r="O347" s="535">
        <v>116.1</v>
      </c>
      <c r="P347" s="535">
        <v>116.1</v>
      </c>
      <c r="Q347" s="535">
        <v>116.1</v>
      </c>
      <c r="R347" s="535">
        <v>116.1</v>
      </c>
      <c r="S347" s="535">
        <v>116.1</v>
      </c>
      <c r="T347" s="535">
        <v>116.1</v>
      </c>
      <c r="U347" s="535">
        <v>116.1</v>
      </c>
      <c r="V347" s="535">
        <v>116.1</v>
      </c>
      <c r="W347" s="535">
        <v>116.1</v>
      </c>
      <c r="X347" s="535">
        <v>116.1</v>
      </c>
      <c r="Y347" s="535">
        <v>116.1</v>
      </c>
      <c r="Z347" s="535">
        <v>116.1</v>
      </c>
      <c r="AA347" s="535">
        <v>116.1</v>
      </c>
      <c r="AB347" s="535">
        <v>116.1</v>
      </c>
      <c r="AC347" s="535">
        <v>116.1</v>
      </c>
      <c r="AD347" s="535">
        <v>116.1</v>
      </c>
      <c r="AE347" s="535">
        <v>116.1</v>
      </c>
      <c r="AF347" s="535">
        <v>116.1</v>
      </c>
      <c r="AG347" s="535">
        <v>116.1</v>
      </c>
      <c r="AH347" s="535">
        <v>116.1</v>
      </c>
      <c r="AI347" s="535">
        <v>116.1</v>
      </c>
      <c r="AJ347" s="535">
        <v>116.1</v>
      </c>
      <c r="AK347" s="535">
        <v>116.1</v>
      </c>
      <c r="AL347" s="535">
        <v>116.1</v>
      </c>
      <c r="AM347" s="535">
        <v>116.1</v>
      </c>
      <c r="AN347" s="535">
        <v>116.1</v>
      </c>
      <c r="AO347" s="535">
        <v>116.1</v>
      </c>
      <c r="AP347" s="535">
        <v>116.1</v>
      </c>
      <c r="AQ347" s="535">
        <v>116.1</v>
      </c>
      <c r="AR347" s="535">
        <v>116.1</v>
      </c>
      <c r="AS347" s="535">
        <v>116.1</v>
      </c>
      <c r="AT347" s="535">
        <v>116.1</v>
      </c>
      <c r="AU347" s="535">
        <v>116.1</v>
      </c>
      <c r="AV347" s="535">
        <v>116.1</v>
      </c>
      <c r="AW347" s="535">
        <v>116.1</v>
      </c>
      <c r="AX347" s="535">
        <v>116.1</v>
      </c>
      <c r="AY347" s="535">
        <v>116.1</v>
      </c>
      <c r="AZ347" s="535">
        <v>116.1</v>
      </c>
      <c r="BA347" s="535">
        <v>116.1</v>
      </c>
      <c r="BB347" s="535">
        <v>116.1</v>
      </c>
      <c r="BC347" s="535">
        <v>116.1</v>
      </c>
      <c r="BD347" s="535">
        <v>116.1</v>
      </c>
      <c r="BE347" s="535">
        <v>116.1</v>
      </c>
      <c r="BF347" s="535">
        <v>116.1</v>
      </c>
      <c r="BG347" s="535">
        <v>116.1</v>
      </c>
      <c r="BH347" s="535">
        <v>116.1</v>
      </c>
      <c r="BI347" s="535">
        <v>116.1</v>
      </c>
      <c r="BJ347" s="535">
        <v>116.1</v>
      </c>
      <c r="BK347" s="535">
        <v>116.1</v>
      </c>
    </row>
    <row r="348" spans="1:63">
      <c r="A348" s="531" t="s">
        <v>2852</v>
      </c>
      <c r="B348" s="531" t="s">
        <v>3712</v>
      </c>
      <c r="C348" s="532">
        <v>9.493E-2</v>
      </c>
      <c r="D348" s="535">
        <v>130.5</v>
      </c>
      <c r="E348" s="535">
        <v>130.5</v>
      </c>
      <c r="F348" s="535">
        <v>130.5</v>
      </c>
      <c r="G348" s="535">
        <v>130.5</v>
      </c>
      <c r="H348" s="535">
        <v>130.5</v>
      </c>
      <c r="I348" s="535">
        <v>130.5</v>
      </c>
      <c r="J348" s="535">
        <v>131.19999999999999</v>
      </c>
      <c r="K348" s="535">
        <v>134.1</v>
      </c>
      <c r="L348" s="535">
        <v>134.1</v>
      </c>
      <c r="M348" s="535">
        <v>134.1</v>
      </c>
      <c r="N348" s="535">
        <v>134.1</v>
      </c>
      <c r="O348" s="535">
        <v>134.1</v>
      </c>
      <c r="P348" s="535">
        <v>134.1</v>
      </c>
      <c r="Q348" s="535">
        <v>134.1</v>
      </c>
      <c r="R348" s="535">
        <v>134.1</v>
      </c>
      <c r="S348" s="535">
        <v>134.1</v>
      </c>
      <c r="T348" s="535">
        <v>134.1</v>
      </c>
      <c r="U348" s="535">
        <v>131.19999999999999</v>
      </c>
      <c r="V348" s="535">
        <v>126.8</v>
      </c>
      <c r="W348" s="535">
        <v>126.8</v>
      </c>
      <c r="X348" s="535">
        <v>126.8</v>
      </c>
      <c r="Y348" s="535">
        <v>126.8</v>
      </c>
      <c r="Z348" s="535">
        <v>126.8</v>
      </c>
      <c r="AA348" s="535">
        <v>126.8</v>
      </c>
      <c r="AB348" s="535">
        <v>126.8</v>
      </c>
      <c r="AC348" s="535">
        <v>126.8</v>
      </c>
      <c r="AD348" s="535">
        <v>121.9</v>
      </c>
      <c r="AE348" s="535">
        <v>121.9</v>
      </c>
      <c r="AF348" s="535">
        <v>121.9</v>
      </c>
      <c r="AG348" s="535">
        <v>121.9</v>
      </c>
      <c r="AH348" s="535">
        <v>121.9</v>
      </c>
      <c r="AI348" s="535">
        <v>121.9</v>
      </c>
      <c r="AJ348" s="535">
        <v>121.9</v>
      </c>
      <c r="AK348" s="535">
        <v>122.1</v>
      </c>
      <c r="AL348" s="535">
        <v>122.7</v>
      </c>
      <c r="AM348" s="535">
        <v>122.7</v>
      </c>
      <c r="AN348" s="535">
        <v>122.7</v>
      </c>
      <c r="AO348" s="535">
        <v>122.7</v>
      </c>
      <c r="AP348" s="535">
        <v>122.6</v>
      </c>
      <c r="AQ348" s="535">
        <v>122.6</v>
      </c>
      <c r="AR348" s="535">
        <v>122.6</v>
      </c>
      <c r="AS348" s="535">
        <v>122.6</v>
      </c>
      <c r="AT348" s="535">
        <v>122.6</v>
      </c>
      <c r="AU348" s="535">
        <v>122.6</v>
      </c>
      <c r="AV348" s="535">
        <v>122.6</v>
      </c>
      <c r="AW348" s="535">
        <v>122.6</v>
      </c>
      <c r="AX348" s="535">
        <v>122.6</v>
      </c>
      <c r="AY348" s="535">
        <v>122.6</v>
      </c>
      <c r="AZ348" s="535">
        <v>122.6</v>
      </c>
      <c r="BA348" s="535">
        <v>122.3</v>
      </c>
      <c r="BB348" s="535">
        <v>122</v>
      </c>
      <c r="BC348" s="535">
        <v>122</v>
      </c>
      <c r="BD348" s="535">
        <v>122</v>
      </c>
      <c r="BE348" s="535">
        <v>122</v>
      </c>
      <c r="BF348" s="535">
        <v>122.2</v>
      </c>
      <c r="BG348" s="535">
        <v>122.2</v>
      </c>
      <c r="BH348" s="535">
        <v>122.2</v>
      </c>
      <c r="BI348" s="535">
        <v>122.2</v>
      </c>
      <c r="BJ348" s="535">
        <v>122.2</v>
      </c>
      <c r="BK348" s="535">
        <v>122.2</v>
      </c>
    </row>
    <row r="349" spans="1:63">
      <c r="A349" s="531" t="s">
        <v>3713</v>
      </c>
      <c r="B349" s="531" t="s">
        <v>3714</v>
      </c>
      <c r="C349" s="532">
        <v>4.054E-2</v>
      </c>
      <c r="D349" s="535">
        <v>182.7</v>
      </c>
      <c r="E349" s="535">
        <v>182.7</v>
      </c>
      <c r="F349" s="535">
        <v>182.7</v>
      </c>
      <c r="G349" s="535">
        <v>182.7</v>
      </c>
      <c r="H349" s="535">
        <v>182.7</v>
      </c>
      <c r="I349" s="535">
        <v>182</v>
      </c>
      <c r="J349" s="535">
        <v>180.6</v>
      </c>
      <c r="K349" s="535">
        <v>180.6</v>
      </c>
      <c r="L349" s="535">
        <v>181.4</v>
      </c>
      <c r="M349" s="535">
        <v>182</v>
      </c>
      <c r="N349" s="535">
        <v>188.1</v>
      </c>
      <c r="O349" s="535">
        <v>190.2</v>
      </c>
      <c r="P349" s="535">
        <v>190.2</v>
      </c>
      <c r="Q349" s="535">
        <v>190.2</v>
      </c>
      <c r="R349" s="535">
        <v>190.2</v>
      </c>
      <c r="S349" s="535">
        <v>190.2</v>
      </c>
      <c r="T349" s="535">
        <v>190.2</v>
      </c>
      <c r="U349" s="535">
        <v>190.2</v>
      </c>
      <c r="V349" s="535">
        <v>190.2</v>
      </c>
      <c r="W349" s="535">
        <v>190.2</v>
      </c>
      <c r="X349" s="535">
        <v>190.2</v>
      </c>
      <c r="Y349" s="535">
        <v>190.2</v>
      </c>
      <c r="Z349" s="535">
        <v>190.2</v>
      </c>
      <c r="AA349" s="535">
        <v>190.2</v>
      </c>
      <c r="AB349" s="535">
        <v>190.2</v>
      </c>
      <c r="AC349" s="535">
        <v>190.2</v>
      </c>
      <c r="AD349" s="535">
        <v>191.3</v>
      </c>
      <c r="AE349" s="535">
        <v>191.6</v>
      </c>
      <c r="AF349" s="535">
        <v>191.6</v>
      </c>
      <c r="AG349" s="535">
        <v>191.6</v>
      </c>
      <c r="AH349" s="535">
        <v>191.7</v>
      </c>
      <c r="AI349" s="535">
        <v>191.7</v>
      </c>
      <c r="AJ349" s="535">
        <v>190.4</v>
      </c>
      <c r="AK349" s="535">
        <v>190.4</v>
      </c>
      <c r="AL349" s="535">
        <v>190.4</v>
      </c>
      <c r="AM349" s="535">
        <v>192.2</v>
      </c>
      <c r="AN349" s="535">
        <v>192.2</v>
      </c>
      <c r="AO349" s="535">
        <v>192.8</v>
      </c>
      <c r="AP349" s="535">
        <v>196.9</v>
      </c>
      <c r="AQ349" s="535">
        <v>197.9</v>
      </c>
      <c r="AR349" s="535">
        <v>238.3</v>
      </c>
      <c r="AS349" s="535">
        <v>238.3</v>
      </c>
      <c r="AT349" s="535">
        <v>238.3</v>
      </c>
      <c r="AU349" s="535">
        <v>238.3</v>
      </c>
      <c r="AV349" s="535">
        <v>238.3</v>
      </c>
      <c r="AW349" s="535">
        <v>238.3</v>
      </c>
      <c r="AX349" s="535">
        <v>238.3</v>
      </c>
      <c r="AY349" s="535">
        <v>242.8</v>
      </c>
      <c r="AZ349" s="535">
        <v>244.3</v>
      </c>
      <c r="BA349" s="535">
        <v>244.3</v>
      </c>
      <c r="BB349" s="535">
        <v>244.3</v>
      </c>
      <c r="BC349" s="535">
        <v>244.3</v>
      </c>
      <c r="BD349" s="535">
        <v>244.3</v>
      </c>
      <c r="BE349" s="535">
        <v>244.3</v>
      </c>
      <c r="BF349" s="535">
        <v>242</v>
      </c>
      <c r="BG349" s="535">
        <v>252.7</v>
      </c>
      <c r="BH349" s="535">
        <v>241.4</v>
      </c>
      <c r="BI349" s="535">
        <v>241.4</v>
      </c>
      <c r="BJ349" s="535">
        <v>241.4</v>
      </c>
      <c r="BK349" s="535">
        <v>241.4</v>
      </c>
    </row>
    <row r="350" spans="1:63">
      <c r="A350" s="531" t="s">
        <v>3715</v>
      </c>
      <c r="B350" s="531" t="s">
        <v>2869</v>
      </c>
      <c r="C350" s="532">
        <v>0.97767999999999999</v>
      </c>
      <c r="D350" s="535">
        <v>184.1</v>
      </c>
      <c r="E350" s="535">
        <v>184.1</v>
      </c>
      <c r="F350" s="535">
        <v>184.4</v>
      </c>
      <c r="G350" s="535">
        <v>185.7</v>
      </c>
      <c r="H350" s="535">
        <v>185.7</v>
      </c>
      <c r="I350" s="535">
        <v>185.6</v>
      </c>
      <c r="J350" s="535">
        <v>185.6</v>
      </c>
      <c r="K350" s="535">
        <v>185.6</v>
      </c>
      <c r="L350" s="535">
        <v>185.6</v>
      </c>
      <c r="M350" s="535">
        <v>184.9</v>
      </c>
      <c r="N350" s="535">
        <v>187.4</v>
      </c>
      <c r="O350" s="535">
        <v>188.4</v>
      </c>
      <c r="P350" s="535">
        <v>188.5</v>
      </c>
      <c r="Q350" s="535">
        <v>189.3</v>
      </c>
      <c r="R350" s="535">
        <v>190</v>
      </c>
      <c r="S350" s="535">
        <v>190</v>
      </c>
      <c r="T350" s="535">
        <v>190</v>
      </c>
      <c r="U350" s="535">
        <v>190</v>
      </c>
      <c r="V350" s="535">
        <v>190</v>
      </c>
      <c r="W350" s="535">
        <v>190</v>
      </c>
      <c r="X350" s="535">
        <v>190.3</v>
      </c>
      <c r="Y350" s="535">
        <v>195.3</v>
      </c>
      <c r="Z350" s="535">
        <v>195.3</v>
      </c>
      <c r="AA350" s="535">
        <v>195.3</v>
      </c>
      <c r="AB350" s="535">
        <v>195.3</v>
      </c>
      <c r="AC350" s="535">
        <v>195.8</v>
      </c>
      <c r="AD350" s="535">
        <v>196.8</v>
      </c>
      <c r="AE350" s="535">
        <v>198.9</v>
      </c>
      <c r="AF350" s="535">
        <v>198.9</v>
      </c>
      <c r="AG350" s="535">
        <v>198.9</v>
      </c>
      <c r="AH350" s="535">
        <v>199</v>
      </c>
      <c r="AI350" s="535">
        <v>198.9</v>
      </c>
      <c r="AJ350" s="535">
        <v>198.9</v>
      </c>
      <c r="AK350" s="535">
        <v>198.9</v>
      </c>
      <c r="AL350" s="535">
        <v>198.9</v>
      </c>
      <c r="AM350" s="535">
        <v>198.9</v>
      </c>
      <c r="AN350" s="535">
        <v>198.9</v>
      </c>
      <c r="AO350" s="535">
        <v>204.3</v>
      </c>
      <c r="AP350" s="535">
        <v>204.9</v>
      </c>
      <c r="AQ350" s="535">
        <v>204.9</v>
      </c>
      <c r="AR350" s="535">
        <v>204.9</v>
      </c>
      <c r="AS350" s="535">
        <v>201.8</v>
      </c>
      <c r="AT350" s="535">
        <v>201.5</v>
      </c>
      <c r="AU350" s="535">
        <v>203.1</v>
      </c>
      <c r="AV350" s="535">
        <v>203.8</v>
      </c>
      <c r="AW350" s="535">
        <v>203.9</v>
      </c>
      <c r="AX350" s="535">
        <v>204</v>
      </c>
      <c r="AY350" s="535">
        <v>204</v>
      </c>
      <c r="AZ350" s="535">
        <v>206.1</v>
      </c>
      <c r="BA350" s="535">
        <v>206.6</v>
      </c>
      <c r="BB350" s="535">
        <v>206.6</v>
      </c>
      <c r="BC350" s="535">
        <v>203.2</v>
      </c>
      <c r="BD350" s="535">
        <v>202.6</v>
      </c>
      <c r="BE350" s="535">
        <v>203</v>
      </c>
      <c r="BF350" s="535">
        <v>203</v>
      </c>
      <c r="BG350" s="535">
        <v>203.1</v>
      </c>
      <c r="BH350" s="535">
        <v>202.4</v>
      </c>
      <c r="BI350" s="535">
        <v>201.7</v>
      </c>
      <c r="BJ350" s="535">
        <v>201.7</v>
      </c>
      <c r="BK350" s="535">
        <v>201.7</v>
      </c>
    </row>
    <row r="351" spans="1:63">
      <c r="A351" s="531" t="s">
        <v>3716</v>
      </c>
      <c r="B351" s="531" t="s">
        <v>2871</v>
      </c>
      <c r="C351" s="532">
        <v>0.16975999999999999</v>
      </c>
      <c r="D351" s="535">
        <v>161</v>
      </c>
      <c r="E351" s="535">
        <v>161</v>
      </c>
      <c r="F351" s="535">
        <v>161</v>
      </c>
      <c r="G351" s="535">
        <v>161</v>
      </c>
      <c r="H351" s="535">
        <v>161</v>
      </c>
      <c r="I351" s="535">
        <v>161</v>
      </c>
      <c r="J351" s="535">
        <v>161</v>
      </c>
      <c r="K351" s="535">
        <v>161</v>
      </c>
      <c r="L351" s="535">
        <v>161</v>
      </c>
      <c r="M351" s="535">
        <v>161</v>
      </c>
      <c r="N351" s="535">
        <v>161</v>
      </c>
      <c r="O351" s="535">
        <v>161</v>
      </c>
      <c r="P351" s="535">
        <v>161</v>
      </c>
      <c r="Q351" s="535">
        <v>161</v>
      </c>
      <c r="R351" s="535">
        <v>161</v>
      </c>
      <c r="S351" s="535">
        <v>161</v>
      </c>
      <c r="T351" s="535">
        <v>161</v>
      </c>
      <c r="U351" s="535">
        <v>161</v>
      </c>
      <c r="V351" s="535">
        <v>161</v>
      </c>
      <c r="W351" s="535">
        <v>161</v>
      </c>
      <c r="X351" s="535">
        <v>161</v>
      </c>
      <c r="Y351" s="535">
        <v>169.1</v>
      </c>
      <c r="Z351" s="535">
        <v>169.1</v>
      </c>
      <c r="AA351" s="535">
        <v>169.1</v>
      </c>
      <c r="AB351" s="535">
        <v>169.1</v>
      </c>
      <c r="AC351" s="535">
        <v>169</v>
      </c>
      <c r="AD351" s="535">
        <v>168.7</v>
      </c>
      <c r="AE351" s="535">
        <v>168.7</v>
      </c>
      <c r="AF351" s="535">
        <v>168.7</v>
      </c>
      <c r="AG351" s="535">
        <v>168.7</v>
      </c>
      <c r="AH351" s="535">
        <v>168.7</v>
      </c>
      <c r="AI351" s="535">
        <v>168.7</v>
      </c>
      <c r="AJ351" s="535">
        <v>168.7</v>
      </c>
      <c r="AK351" s="535">
        <v>168.7</v>
      </c>
      <c r="AL351" s="535">
        <v>168.7</v>
      </c>
      <c r="AM351" s="535">
        <v>168.7</v>
      </c>
      <c r="AN351" s="535">
        <v>168.7</v>
      </c>
      <c r="AO351" s="535">
        <v>176</v>
      </c>
      <c r="AP351" s="535">
        <v>178.4</v>
      </c>
      <c r="AQ351" s="535">
        <v>178.4</v>
      </c>
      <c r="AR351" s="535">
        <v>178.4</v>
      </c>
      <c r="AS351" s="535">
        <v>178.4</v>
      </c>
      <c r="AT351" s="535">
        <v>178.4</v>
      </c>
      <c r="AU351" s="535">
        <v>178.4</v>
      </c>
      <c r="AV351" s="535">
        <v>178.4</v>
      </c>
      <c r="AW351" s="535">
        <v>178.4</v>
      </c>
      <c r="AX351" s="535">
        <v>178.4</v>
      </c>
      <c r="AY351" s="535">
        <v>178.4</v>
      </c>
      <c r="AZ351" s="535">
        <v>173</v>
      </c>
      <c r="BA351" s="535">
        <v>171.6</v>
      </c>
      <c r="BB351" s="535">
        <v>171.6</v>
      </c>
      <c r="BC351" s="535">
        <v>171.6</v>
      </c>
      <c r="BD351" s="535">
        <v>171.6</v>
      </c>
      <c r="BE351" s="535">
        <v>171.6</v>
      </c>
      <c r="BF351" s="535">
        <v>171.6</v>
      </c>
      <c r="BG351" s="535">
        <v>171.6</v>
      </c>
      <c r="BH351" s="535">
        <v>171.6</v>
      </c>
      <c r="BI351" s="535">
        <v>171.6</v>
      </c>
      <c r="BJ351" s="535">
        <v>171.6</v>
      </c>
      <c r="BK351" s="535">
        <v>171.6</v>
      </c>
    </row>
    <row r="352" spans="1:63">
      <c r="A352" s="531" t="s">
        <v>1377</v>
      </c>
      <c r="B352" s="531" t="s">
        <v>2873</v>
      </c>
      <c r="C352" s="532">
        <v>0.2581</v>
      </c>
      <c r="D352" s="535">
        <v>177.9</v>
      </c>
      <c r="E352" s="535">
        <v>177.9</v>
      </c>
      <c r="F352" s="535">
        <v>177.9</v>
      </c>
      <c r="G352" s="535">
        <v>177.9</v>
      </c>
      <c r="H352" s="535">
        <v>177.9</v>
      </c>
      <c r="I352" s="535">
        <v>177.9</v>
      </c>
      <c r="J352" s="535">
        <v>177.9</v>
      </c>
      <c r="K352" s="535">
        <v>177.9</v>
      </c>
      <c r="L352" s="535">
        <v>177.9</v>
      </c>
      <c r="M352" s="535">
        <v>177.9</v>
      </c>
      <c r="N352" s="535">
        <v>177.9</v>
      </c>
      <c r="O352" s="535">
        <v>177.9</v>
      </c>
      <c r="P352" s="535">
        <v>177.9</v>
      </c>
      <c r="Q352" s="535">
        <v>177.9</v>
      </c>
      <c r="R352" s="535">
        <v>177.9</v>
      </c>
      <c r="S352" s="535">
        <v>177.9</v>
      </c>
      <c r="T352" s="535">
        <v>177.9</v>
      </c>
      <c r="U352" s="535">
        <v>177.9</v>
      </c>
      <c r="V352" s="535">
        <v>177.9</v>
      </c>
      <c r="W352" s="535">
        <v>177.9</v>
      </c>
      <c r="X352" s="535">
        <v>179.1</v>
      </c>
      <c r="Y352" s="535">
        <v>187.1</v>
      </c>
      <c r="Z352" s="535">
        <v>187.1</v>
      </c>
      <c r="AA352" s="535">
        <v>187.1</v>
      </c>
      <c r="AB352" s="535">
        <v>187.1</v>
      </c>
      <c r="AC352" s="535">
        <v>188.6</v>
      </c>
      <c r="AD352" s="535">
        <v>193.2</v>
      </c>
      <c r="AE352" s="535">
        <v>193.2</v>
      </c>
      <c r="AF352" s="535">
        <v>193.2</v>
      </c>
      <c r="AG352" s="535">
        <v>193.2</v>
      </c>
      <c r="AH352" s="535">
        <v>193.2</v>
      </c>
      <c r="AI352" s="535">
        <v>193.2</v>
      </c>
      <c r="AJ352" s="535">
        <v>193.2</v>
      </c>
      <c r="AK352" s="535">
        <v>193.2</v>
      </c>
      <c r="AL352" s="535">
        <v>193.2</v>
      </c>
      <c r="AM352" s="535">
        <v>193.2</v>
      </c>
      <c r="AN352" s="535">
        <v>193.2</v>
      </c>
      <c r="AO352" s="535">
        <v>208.5</v>
      </c>
      <c r="AP352" s="535">
        <v>208.5</v>
      </c>
      <c r="AQ352" s="535">
        <v>208.5</v>
      </c>
      <c r="AR352" s="535">
        <v>208.5</v>
      </c>
      <c r="AS352" s="535">
        <v>208.5</v>
      </c>
      <c r="AT352" s="535">
        <v>208.5</v>
      </c>
      <c r="AU352" s="535">
        <v>213.3</v>
      </c>
      <c r="AV352" s="535">
        <v>214.5</v>
      </c>
      <c r="AW352" s="535">
        <v>214.5</v>
      </c>
      <c r="AX352" s="535">
        <v>214.5</v>
      </c>
      <c r="AY352" s="535">
        <v>214.5</v>
      </c>
      <c r="AZ352" s="535">
        <v>219.4</v>
      </c>
      <c r="BA352" s="535">
        <v>220.6</v>
      </c>
      <c r="BB352" s="535">
        <v>220.6</v>
      </c>
      <c r="BC352" s="535">
        <v>220.6</v>
      </c>
      <c r="BD352" s="535">
        <v>220.6</v>
      </c>
      <c r="BE352" s="535">
        <v>220.6</v>
      </c>
      <c r="BF352" s="535">
        <v>220.6</v>
      </c>
      <c r="BG352" s="535">
        <v>220.6</v>
      </c>
      <c r="BH352" s="535">
        <v>220.6</v>
      </c>
      <c r="BI352" s="535">
        <v>220.6</v>
      </c>
      <c r="BJ352" s="535">
        <v>220.6</v>
      </c>
      <c r="BK352" s="535">
        <v>220.6</v>
      </c>
    </row>
    <row r="353" spans="1:63">
      <c r="A353" s="531" t="s">
        <v>3717</v>
      </c>
      <c r="B353" s="531" t="s">
        <v>2875</v>
      </c>
      <c r="C353" s="532">
        <v>0.36457000000000001</v>
      </c>
      <c r="D353" s="535">
        <v>222.2</v>
      </c>
      <c r="E353" s="535">
        <v>222.2</v>
      </c>
      <c r="F353" s="535">
        <v>222.2</v>
      </c>
      <c r="G353" s="535">
        <v>222.2</v>
      </c>
      <c r="H353" s="535">
        <v>222.2</v>
      </c>
      <c r="I353" s="535">
        <v>222.2</v>
      </c>
      <c r="J353" s="535">
        <v>222.2</v>
      </c>
      <c r="K353" s="535">
        <v>222.2</v>
      </c>
      <c r="L353" s="535">
        <v>222.2</v>
      </c>
      <c r="M353" s="535">
        <v>220.4</v>
      </c>
      <c r="N353" s="535">
        <v>218.6</v>
      </c>
      <c r="O353" s="535">
        <v>218.6</v>
      </c>
      <c r="P353" s="535">
        <v>218.6</v>
      </c>
      <c r="Q353" s="535">
        <v>218.6</v>
      </c>
      <c r="R353" s="535">
        <v>218.6</v>
      </c>
      <c r="S353" s="535">
        <v>218.6</v>
      </c>
      <c r="T353" s="535">
        <v>218.6</v>
      </c>
      <c r="U353" s="535">
        <v>218.6</v>
      </c>
      <c r="V353" s="535">
        <v>218.6</v>
      </c>
      <c r="W353" s="535">
        <v>218.6</v>
      </c>
      <c r="X353" s="535">
        <v>218.6</v>
      </c>
      <c r="Y353" s="535">
        <v>222.6</v>
      </c>
      <c r="Z353" s="535">
        <v>222.6</v>
      </c>
      <c r="AA353" s="535">
        <v>222.6</v>
      </c>
      <c r="AB353" s="535">
        <v>222.6</v>
      </c>
      <c r="AC353" s="535">
        <v>222.6</v>
      </c>
      <c r="AD353" s="535">
        <v>222.5</v>
      </c>
      <c r="AE353" s="535">
        <v>222.5</v>
      </c>
      <c r="AF353" s="535">
        <v>222.5</v>
      </c>
      <c r="AG353" s="535">
        <v>222.5</v>
      </c>
      <c r="AH353" s="535">
        <v>222.5</v>
      </c>
      <c r="AI353" s="535">
        <v>222.5</v>
      </c>
      <c r="AJ353" s="535">
        <v>222.5</v>
      </c>
      <c r="AK353" s="535">
        <v>222.5</v>
      </c>
      <c r="AL353" s="535">
        <v>222.5</v>
      </c>
      <c r="AM353" s="535">
        <v>222.5</v>
      </c>
      <c r="AN353" s="535">
        <v>222.5</v>
      </c>
      <c r="AO353" s="535">
        <v>222.5</v>
      </c>
      <c r="AP353" s="535">
        <v>222.5</v>
      </c>
      <c r="AQ353" s="535">
        <v>222.5</v>
      </c>
      <c r="AR353" s="535">
        <v>222.5</v>
      </c>
      <c r="AS353" s="535">
        <v>222.5</v>
      </c>
      <c r="AT353" s="535">
        <v>222.5</v>
      </c>
      <c r="AU353" s="535">
        <v>222.5</v>
      </c>
      <c r="AV353" s="535">
        <v>222.5</v>
      </c>
      <c r="AW353" s="535">
        <v>222.5</v>
      </c>
      <c r="AX353" s="535">
        <v>222.5</v>
      </c>
      <c r="AY353" s="535">
        <v>222.5</v>
      </c>
      <c r="AZ353" s="535">
        <v>227.3</v>
      </c>
      <c r="BA353" s="535">
        <v>228.5</v>
      </c>
      <c r="BB353" s="535">
        <v>228.5</v>
      </c>
      <c r="BC353" s="535">
        <v>228.5</v>
      </c>
      <c r="BD353" s="535">
        <v>228.5</v>
      </c>
      <c r="BE353" s="535">
        <v>228.5</v>
      </c>
      <c r="BF353" s="535">
        <v>228.5</v>
      </c>
      <c r="BG353" s="535">
        <v>228.5</v>
      </c>
      <c r="BH353" s="535">
        <v>226.6</v>
      </c>
      <c r="BI353" s="535">
        <v>224.8</v>
      </c>
      <c r="BJ353" s="535">
        <v>224.8</v>
      </c>
      <c r="BK353" s="535">
        <v>224.8</v>
      </c>
    </row>
    <row r="354" spans="1:63">
      <c r="A354" s="531" t="s">
        <v>3718</v>
      </c>
      <c r="B354" s="531" t="s">
        <v>2877</v>
      </c>
      <c r="C354" s="532">
        <v>0.13844000000000001</v>
      </c>
      <c r="D354" s="535">
        <v>144.4</v>
      </c>
      <c r="E354" s="535">
        <v>144.4</v>
      </c>
      <c r="F354" s="535">
        <v>146.19999999999999</v>
      </c>
      <c r="G354" s="535">
        <v>154</v>
      </c>
      <c r="H354" s="535">
        <v>154</v>
      </c>
      <c r="I354" s="535">
        <v>154</v>
      </c>
      <c r="J354" s="535">
        <v>154</v>
      </c>
      <c r="K354" s="535">
        <v>154</v>
      </c>
      <c r="L354" s="535">
        <v>154</v>
      </c>
      <c r="M354" s="535">
        <v>154</v>
      </c>
      <c r="N354" s="535">
        <v>175.8</v>
      </c>
      <c r="O354" s="535">
        <v>183</v>
      </c>
      <c r="P354" s="535">
        <v>183.7</v>
      </c>
      <c r="Q354" s="535">
        <v>189.8</v>
      </c>
      <c r="R354" s="535">
        <v>194.8</v>
      </c>
      <c r="S354" s="535">
        <v>194.8</v>
      </c>
      <c r="T354" s="535">
        <v>194.8</v>
      </c>
      <c r="U354" s="535">
        <v>194.8</v>
      </c>
      <c r="V354" s="535">
        <v>194.8</v>
      </c>
      <c r="W354" s="535">
        <v>194.8</v>
      </c>
      <c r="X354" s="535">
        <v>194.8</v>
      </c>
      <c r="Y354" s="535">
        <v>194.8</v>
      </c>
      <c r="Z354" s="535">
        <v>194.8</v>
      </c>
      <c r="AA354" s="535">
        <v>194.8</v>
      </c>
      <c r="AB354" s="535">
        <v>194.8</v>
      </c>
      <c r="AC354" s="535">
        <v>194.8</v>
      </c>
      <c r="AD354" s="535">
        <v>194.8</v>
      </c>
      <c r="AE354" s="535">
        <v>209.2</v>
      </c>
      <c r="AF354" s="535">
        <v>209.2</v>
      </c>
      <c r="AG354" s="535">
        <v>209.2</v>
      </c>
      <c r="AH354" s="535">
        <v>209.2</v>
      </c>
      <c r="AI354" s="535">
        <v>208.7</v>
      </c>
      <c r="AJ354" s="535">
        <v>208.7</v>
      </c>
      <c r="AK354" s="535">
        <v>208.7</v>
      </c>
      <c r="AL354" s="535">
        <v>208.7</v>
      </c>
      <c r="AM354" s="535">
        <v>208.7</v>
      </c>
      <c r="AN354" s="535">
        <v>208.7</v>
      </c>
      <c r="AO354" s="535">
        <v>208.7</v>
      </c>
      <c r="AP354" s="535">
        <v>208.7</v>
      </c>
      <c r="AQ354" s="535">
        <v>208.7</v>
      </c>
      <c r="AR354" s="535">
        <v>208.7</v>
      </c>
      <c r="AS354" s="535">
        <v>187.4</v>
      </c>
      <c r="AT354" s="535">
        <v>185.2</v>
      </c>
      <c r="AU354" s="535">
        <v>187.6</v>
      </c>
      <c r="AV354" s="535">
        <v>189.2</v>
      </c>
      <c r="AW354" s="535">
        <v>189.2</v>
      </c>
      <c r="AX354" s="535">
        <v>189.2</v>
      </c>
      <c r="AY354" s="535">
        <v>189.2</v>
      </c>
      <c r="AZ354" s="535">
        <v>189.2</v>
      </c>
      <c r="BA354" s="535">
        <v>189.2</v>
      </c>
      <c r="BB354" s="535">
        <v>189.2</v>
      </c>
      <c r="BC354" s="535">
        <v>164.6</v>
      </c>
      <c r="BD354" s="535">
        <v>160.5</v>
      </c>
      <c r="BE354" s="535">
        <v>160.5</v>
      </c>
      <c r="BF354" s="535">
        <v>160.5</v>
      </c>
      <c r="BG354" s="535">
        <v>160.5</v>
      </c>
      <c r="BH354" s="535">
        <v>160.5</v>
      </c>
      <c r="BI354" s="535">
        <v>160.5</v>
      </c>
      <c r="BJ354" s="535">
        <v>160.5</v>
      </c>
      <c r="BK354" s="535">
        <v>160.5</v>
      </c>
    </row>
    <row r="355" spans="1:63">
      <c r="A355" s="531" t="s">
        <v>3719</v>
      </c>
      <c r="B355" s="531" t="s">
        <v>2879</v>
      </c>
      <c r="C355" s="532">
        <v>4.6809999999999997E-2</v>
      </c>
      <c r="D355" s="535">
        <v>122.3</v>
      </c>
      <c r="E355" s="535">
        <v>123.1</v>
      </c>
      <c r="F355" s="535">
        <v>124.2</v>
      </c>
      <c r="G355" s="535">
        <v>127.4</v>
      </c>
      <c r="H355" s="535">
        <v>127.4</v>
      </c>
      <c r="I355" s="535">
        <v>126.1</v>
      </c>
      <c r="J355" s="535">
        <v>125.7</v>
      </c>
      <c r="K355" s="535">
        <v>125.6</v>
      </c>
      <c r="L355" s="535">
        <v>125.6</v>
      </c>
      <c r="M355" s="535">
        <v>125.6</v>
      </c>
      <c r="N355" s="535">
        <v>125.6</v>
      </c>
      <c r="O355" s="535">
        <v>125.6</v>
      </c>
      <c r="P355" s="535">
        <v>125.6</v>
      </c>
      <c r="Q355" s="535">
        <v>125.6</v>
      </c>
      <c r="R355" s="535">
        <v>125.6</v>
      </c>
      <c r="S355" s="535">
        <v>125.6</v>
      </c>
      <c r="T355" s="535">
        <v>125.6</v>
      </c>
      <c r="U355" s="535">
        <v>125.6</v>
      </c>
      <c r="V355" s="535">
        <v>125.6</v>
      </c>
      <c r="W355" s="535">
        <v>125.4</v>
      </c>
      <c r="X355" s="535">
        <v>125</v>
      </c>
      <c r="Y355" s="535">
        <v>125</v>
      </c>
      <c r="Z355" s="535">
        <v>125</v>
      </c>
      <c r="AA355" s="535">
        <v>125</v>
      </c>
      <c r="AB355" s="535">
        <v>125</v>
      </c>
      <c r="AC355" s="535">
        <v>125</v>
      </c>
      <c r="AD355" s="535">
        <v>125</v>
      </c>
      <c r="AE355" s="535">
        <v>125</v>
      </c>
      <c r="AF355" s="535">
        <v>125</v>
      </c>
      <c r="AG355" s="535">
        <v>126</v>
      </c>
      <c r="AH355" s="535">
        <v>127.5</v>
      </c>
      <c r="AI355" s="535">
        <v>127.5</v>
      </c>
      <c r="AJ355" s="535">
        <v>127.5</v>
      </c>
      <c r="AK355" s="535">
        <v>127.5</v>
      </c>
      <c r="AL355" s="535">
        <v>127.5</v>
      </c>
      <c r="AM355" s="535">
        <v>127.5</v>
      </c>
      <c r="AN355" s="535">
        <v>127.5</v>
      </c>
      <c r="AO355" s="535">
        <v>129.9</v>
      </c>
      <c r="AP355" s="535">
        <v>132.4</v>
      </c>
      <c r="AQ355" s="535">
        <v>132.4</v>
      </c>
      <c r="AR355" s="535">
        <v>132.4</v>
      </c>
      <c r="AS355" s="535">
        <v>132.30000000000001</v>
      </c>
      <c r="AT355" s="535">
        <v>132.30000000000001</v>
      </c>
      <c r="AU355" s="535">
        <v>132.30000000000001</v>
      </c>
      <c r="AV355" s="535">
        <v>135.30000000000001</v>
      </c>
      <c r="AW355" s="535">
        <v>136.69999999999999</v>
      </c>
      <c r="AX355" s="535">
        <v>138.19999999999999</v>
      </c>
      <c r="AY355" s="535">
        <v>138.19999999999999</v>
      </c>
      <c r="AZ355" s="535">
        <v>138.19999999999999</v>
      </c>
      <c r="BA355" s="535">
        <v>138.19999999999999</v>
      </c>
      <c r="BB355" s="535">
        <v>138.19999999999999</v>
      </c>
      <c r="BC355" s="535">
        <v>138.19999999999999</v>
      </c>
      <c r="BD355" s="535">
        <v>138.19999999999999</v>
      </c>
      <c r="BE355" s="535">
        <v>147.5</v>
      </c>
      <c r="BF355" s="535">
        <v>147.5</v>
      </c>
      <c r="BG355" s="535">
        <v>148.30000000000001</v>
      </c>
      <c r="BH355" s="535">
        <v>148.30000000000001</v>
      </c>
      <c r="BI355" s="535">
        <v>148.30000000000001</v>
      </c>
      <c r="BJ355" s="535">
        <v>148.30000000000001</v>
      </c>
      <c r="BK355" s="535">
        <v>148.30000000000001</v>
      </c>
    </row>
    <row r="356" spans="1:63">
      <c r="A356" s="531" t="s">
        <v>3720</v>
      </c>
      <c r="B356" s="531" t="s">
        <v>2900</v>
      </c>
      <c r="C356" s="532">
        <v>0.74628000000000005</v>
      </c>
      <c r="D356" s="535">
        <v>109.8</v>
      </c>
      <c r="E356" s="535">
        <v>111.6</v>
      </c>
      <c r="F356" s="535">
        <v>112.5</v>
      </c>
      <c r="G356" s="535">
        <v>112.5</v>
      </c>
      <c r="H356" s="535">
        <v>113.3</v>
      </c>
      <c r="I356" s="535">
        <v>116.6</v>
      </c>
      <c r="J356" s="535">
        <v>115.3</v>
      </c>
      <c r="K356" s="535">
        <v>114.8</v>
      </c>
      <c r="L356" s="535">
        <v>115.2</v>
      </c>
      <c r="M356" s="535">
        <v>115.8</v>
      </c>
      <c r="N356" s="535">
        <v>115.4</v>
      </c>
      <c r="O356" s="535">
        <v>113.4</v>
      </c>
      <c r="P356" s="535">
        <v>113.4</v>
      </c>
      <c r="Q356" s="535">
        <v>113.4</v>
      </c>
      <c r="R356" s="535">
        <v>112.6</v>
      </c>
      <c r="S356" s="535">
        <v>111.9</v>
      </c>
      <c r="T356" s="535">
        <v>111.9</v>
      </c>
      <c r="U356" s="535">
        <v>112.7</v>
      </c>
      <c r="V356" s="535">
        <v>112.7</v>
      </c>
      <c r="W356" s="535">
        <v>110.8</v>
      </c>
      <c r="X356" s="535">
        <v>109.9</v>
      </c>
      <c r="Y356" s="535">
        <v>109.2</v>
      </c>
      <c r="Z356" s="535">
        <v>109.2</v>
      </c>
      <c r="AA356" s="535">
        <v>108.4</v>
      </c>
      <c r="AB356" s="535">
        <v>108.5</v>
      </c>
      <c r="AC356" s="535">
        <v>114.9</v>
      </c>
      <c r="AD356" s="535">
        <v>135.30000000000001</v>
      </c>
      <c r="AE356" s="535">
        <v>137.5</v>
      </c>
      <c r="AF356" s="535">
        <v>138.5</v>
      </c>
      <c r="AG356" s="535">
        <v>138.1</v>
      </c>
      <c r="AH356" s="535">
        <v>137.19999999999999</v>
      </c>
      <c r="AI356" s="535">
        <v>137.9</v>
      </c>
      <c r="AJ356" s="535">
        <v>137.80000000000001</v>
      </c>
      <c r="AK356" s="535">
        <v>137.9</v>
      </c>
      <c r="AL356" s="535">
        <v>137.1</v>
      </c>
      <c r="AM356" s="535">
        <v>137.6</v>
      </c>
      <c r="AN356" s="535">
        <v>138.80000000000001</v>
      </c>
      <c r="AO356" s="535">
        <v>139.1</v>
      </c>
      <c r="AP356" s="535">
        <v>140.1</v>
      </c>
      <c r="AQ356" s="535">
        <v>140.4</v>
      </c>
      <c r="AR356" s="535">
        <v>135.30000000000001</v>
      </c>
      <c r="AS356" s="535">
        <v>114.2</v>
      </c>
      <c r="AT356" s="535">
        <v>115</v>
      </c>
      <c r="AU356" s="535">
        <v>115.4</v>
      </c>
      <c r="AV356" s="535">
        <v>118.5</v>
      </c>
      <c r="AW356" s="535">
        <v>115</v>
      </c>
      <c r="AX356" s="535">
        <v>124.9</v>
      </c>
      <c r="AY356" s="535">
        <v>116.5</v>
      </c>
      <c r="AZ356" s="535">
        <v>120.5</v>
      </c>
      <c r="BA356" s="535">
        <v>120.7</v>
      </c>
      <c r="BB356" s="535">
        <v>122.5</v>
      </c>
      <c r="BC356" s="535">
        <v>122.1</v>
      </c>
      <c r="BD356" s="535">
        <v>124.9</v>
      </c>
      <c r="BE356" s="535">
        <v>129.4</v>
      </c>
      <c r="BF356" s="535">
        <v>121.4</v>
      </c>
      <c r="BG356" s="535">
        <v>122.5</v>
      </c>
      <c r="BH356" s="535">
        <v>127.8</v>
      </c>
      <c r="BI356" s="535">
        <v>133.5</v>
      </c>
      <c r="BJ356" s="535">
        <v>133.6</v>
      </c>
      <c r="BK356" s="535">
        <v>133.9</v>
      </c>
    </row>
    <row r="357" spans="1:63">
      <c r="A357" s="531" t="s">
        <v>3721</v>
      </c>
      <c r="B357" s="531" t="s">
        <v>2901</v>
      </c>
      <c r="C357" s="532">
        <v>5.3069999999999999E-2</v>
      </c>
      <c r="D357" s="535">
        <v>110.2</v>
      </c>
      <c r="E357" s="535">
        <v>110.2</v>
      </c>
      <c r="F357" s="535">
        <v>110.2</v>
      </c>
      <c r="G357" s="535">
        <v>110.2</v>
      </c>
      <c r="H357" s="535">
        <v>110.2</v>
      </c>
      <c r="I357" s="535">
        <v>110.2</v>
      </c>
      <c r="J357" s="535">
        <v>110.2</v>
      </c>
      <c r="K357" s="535">
        <v>110.2</v>
      </c>
      <c r="L357" s="535">
        <v>110.2</v>
      </c>
      <c r="M357" s="535">
        <v>110.2</v>
      </c>
      <c r="N357" s="535">
        <v>110.2</v>
      </c>
      <c r="O357" s="535">
        <v>110.2</v>
      </c>
      <c r="P357" s="535">
        <v>110.2</v>
      </c>
      <c r="Q357" s="535">
        <v>110.2</v>
      </c>
      <c r="R357" s="535">
        <v>110.2</v>
      </c>
      <c r="S357" s="535">
        <v>110.2</v>
      </c>
      <c r="T357" s="535">
        <v>110.2</v>
      </c>
      <c r="U357" s="535">
        <v>115.2</v>
      </c>
      <c r="V357" s="535">
        <v>116.5</v>
      </c>
      <c r="W357" s="535">
        <v>116.5</v>
      </c>
      <c r="X357" s="535">
        <v>116.5</v>
      </c>
      <c r="Y357" s="535">
        <v>116.5</v>
      </c>
      <c r="Z357" s="535">
        <v>116.5</v>
      </c>
      <c r="AA357" s="535">
        <v>116.5</v>
      </c>
      <c r="AB357" s="535">
        <v>116.5</v>
      </c>
      <c r="AC357" s="535">
        <v>116.5</v>
      </c>
      <c r="AD357" s="535">
        <v>116.5</v>
      </c>
      <c r="AE357" s="535">
        <v>116.5</v>
      </c>
      <c r="AF357" s="535">
        <v>116.5</v>
      </c>
      <c r="AG357" s="535">
        <v>116.5</v>
      </c>
      <c r="AH357" s="535">
        <v>116.5</v>
      </c>
      <c r="AI357" s="535">
        <v>121</v>
      </c>
      <c r="AJ357" s="535">
        <v>124</v>
      </c>
      <c r="AK357" s="535">
        <v>124</v>
      </c>
      <c r="AL357" s="535">
        <v>124</v>
      </c>
      <c r="AM357" s="535">
        <v>124</v>
      </c>
      <c r="AN357" s="535">
        <v>124</v>
      </c>
      <c r="AO357" s="535">
        <v>124</v>
      </c>
      <c r="AP357" s="535">
        <v>124.7</v>
      </c>
      <c r="AQ357" s="535">
        <v>127.7</v>
      </c>
      <c r="AR357" s="535">
        <v>127.7</v>
      </c>
      <c r="AS357" s="535">
        <v>127.7</v>
      </c>
      <c r="AT357" s="535">
        <v>125.2</v>
      </c>
      <c r="AU357" s="535">
        <v>122.7</v>
      </c>
      <c r="AV357" s="535">
        <v>122.7</v>
      </c>
      <c r="AW357" s="535">
        <v>122.7</v>
      </c>
      <c r="AX357" s="535">
        <v>122.7</v>
      </c>
      <c r="AY357" s="535">
        <v>122.7</v>
      </c>
      <c r="AZ357" s="535">
        <v>121.7</v>
      </c>
      <c r="BA357" s="535">
        <v>120.2</v>
      </c>
      <c r="BB357" s="535">
        <v>120.2</v>
      </c>
      <c r="BC357" s="535">
        <v>120.2</v>
      </c>
      <c r="BD357" s="535">
        <v>120.2</v>
      </c>
      <c r="BE357" s="535">
        <v>120.2</v>
      </c>
      <c r="BF357" s="535">
        <v>123</v>
      </c>
      <c r="BG357" s="535">
        <v>124.8</v>
      </c>
      <c r="BH357" s="535">
        <v>124.8</v>
      </c>
      <c r="BI357" s="535">
        <v>124.8</v>
      </c>
      <c r="BJ357" s="535">
        <v>122</v>
      </c>
      <c r="BK357" s="535">
        <v>119.3</v>
      </c>
    </row>
    <row r="358" spans="1:63">
      <c r="A358" s="531" t="s">
        <v>3722</v>
      </c>
      <c r="B358" s="531" t="s">
        <v>2903</v>
      </c>
      <c r="C358" s="532">
        <v>0.18920999999999999</v>
      </c>
      <c r="D358" s="535">
        <v>116.4</v>
      </c>
      <c r="E358" s="535">
        <v>119.5</v>
      </c>
      <c r="F358" s="535">
        <v>120.5</v>
      </c>
      <c r="G358" s="535">
        <v>120.5</v>
      </c>
      <c r="H358" s="535">
        <v>120.5</v>
      </c>
      <c r="I358" s="535">
        <v>120.5</v>
      </c>
      <c r="J358" s="535">
        <v>121.5</v>
      </c>
      <c r="K358" s="535">
        <v>122.2</v>
      </c>
      <c r="L358" s="535">
        <v>122.2</v>
      </c>
      <c r="M358" s="535">
        <v>122.2</v>
      </c>
      <c r="N358" s="535">
        <v>122.2</v>
      </c>
      <c r="O358" s="535">
        <v>122.2</v>
      </c>
      <c r="P358" s="535">
        <v>122.2</v>
      </c>
      <c r="Q358" s="535">
        <v>122.2</v>
      </c>
      <c r="R358" s="535">
        <v>121.5</v>
      </c>
      <c r="S358" s="535">
        <v>121.5</v>
      </c>
      <c r="T358" s="535">
        <v>121.5</v>
      </c>
      <c r="U358" s="535">
        <v>121.5</v>
      </c>
      <c r="V358" s="535">
        <v>121.5</v>
      </c>
      <c r="W358" s="535">
        <v>121.5</v>
      </c>
      <c r="X358" s="535">
        <v>121.5</v>
      </c>
      <c r="Y358" s="535">
        <v>121.5</v>
      </c>
      <c r="Z358" s="535">
        <v>121.5</v>
      </c>
      <c r="AA358" s="535">
        <v>121.5</v>
      </c>
      <c r="AB358" s="535">
        <v>121.5</v>
      </c>
      <c r="AC358" s="535">
        <v>121.5</v>
      </c>
      <c r="AD358" s="535">
        <v>117.2</v>
      </c>
      <c r="AE358" s="535">
        <v>117.2</v>
      </c>
      <c r="AF358" s="535">
        <v>117.2</v>
      </c>
      <c r="AG358" s="535">
        <v>117.2</v>
      </c>
      <c r="AH358" s="535">
        <v>117.2</v>
      </c>
      <c r="AI358" s="535">
        <v>117.2</v>
      </c>
      <c r="AJ358" s="535">
        <v>117.2</v>
      </c>
      <c r="AK358" s="535">
        <v>122</v>
      </c>
      <c r="AL358" s="535">
        <v>122</v>
      </c>
      <c r="AM358" s="535">
        <v>122</v>
      </c>
      <c r="AN358" s="535">
        <v>122</v>
      </c>
      <c r="AO358" s="535">
        <v>122.3</v>
      </c>
      <c r="AP358" s="535">
        <v>126</v>
      </c>
      <c r="AQ358" s="535">
        <v>130.5</v>
      </c>
      <c r="AR358" s="535">
        <v>130.5</v>
      </c>
      <c r="AS358" s="535">
        <v>130.5</v>
      </c>
      <c r="AT358" s="535">
        <v>130.5</v>
      </c>
      <c r="AU358" s="535">
        <v>128</v>
      </c>
      <c r="AV358" s="535">
        <v>128</v>
      </c>
      <c r="AW358" s="535">
        <v>128</v>
      </c>
      <c r="AX358" s="535">
        <v>128</v>
      </c>
      <c r="AY358" s="535">
        <v>128</v>
      </c>
      <c r="AZ358" s="535">
        <v>128.19999999999999</v>
      </c>
      <c r="BA358" s="535">
        <v>128.30000000000001</v>
      </c>
      <c r="BB358" s="535">
        <v>128.30000000000001</v>
      </c>
      <c r="BC358" s="535">
        <v>128.30000000000001</v>
      </c>
      <c r="BD358" s="535">
        <v>128.30000000000001</v>
      </c>
      <c r="BE358" s="535">
        <v>129.69999999999999</v>
      </c>
      <c r="BF358" s="535">
        <v>136</v>
      </c>
      <c r="BG358" s="535">
        <v>137.1</v>
      </c>
      <c r="BH358" s="535">
        <v>151.30000000000001</v>
      </c>
      <c r="BI358" s="535">
        <v>156.1</v>
      </c>
      <c r="BJ358" s="535">
        <v>156.1</v>
      </c>
      <c r="BK358" s="535">
        <v>155.6</v>
      </c>
    </row>
    <row r="359" spans="1:63">
      <c r="A359" s="531" t="s">
        <v>3723</v>
      </c>
      <c r="B359" s="531" t="s">
        <v>2905</v>
      </c>
      <c r="C359" s="532">
        <v>0.10416</v>
      </c>
      <c r="D359" s="535">
        <v>102.5</v>
      </c>
      <c r="E359" s="535">
        <v>102.5</v>
      </c>
      <c r="F359" s="535">
        <v>102.5</v>
      </c>
      <c r="G359" s="535">
        <v>102.5</v>
      </c>
      <c r="H359" s="535">
        <v>102.5</v>
      </c>
      <c r="I359" s="535">
        <v>102.8</v>
      </c>
      <c r="J359" s="535">
        <v>103.7</v>
      </c>
      <c r="K359" s="535">
        <v>103.7</v>
      </c>
      <c r="L359" s="535">
        <v>104.1</v>
      </c>
      <c r="M359" s="535">
        <v>104.6</v>
      </c>
      <c r="N359" s="535">
        <v>102.9</v>
      </c>
      <c r="O359" s="535">
        <v>102.9</v>
      </c>
      <c r="P359" s="535">
        <v>102.9</v>
      </c>
      <c r="Q359" s="535">
        <v>102.9</v>
      </c>
      <c r="R359" s="535">
        <v>102.7</v>
      </c>
      <c r="S359" s="535">
        <v>102.4</v>
      </c>
      <c r="T359" s="535">
        <v>101.9</v>
      </c>
      <c r="U359" s="535">
        <v>101.9</v>
      </c>
      <c r="V359" s="535">
        <v>101.9</v>
      </c>
      <c r="W359" s="535">
        <v>101.9</v>
      </c>
      <c r="X359" s="535">
        <v>101.9</v>
      </c>
      <c r="Y359" s="535">
        <v>101.9</v>
      </c>
      <c r="Z359" s="535">
        <v>101.9</v>
      </c>
      <c r="AA359" s="535">
        <v>101.9</v>
      </c>
      <c r="AB359" s="535">
        <v>101.5</v>
      </c>
      <c r="AC359" s="535">
        <v>101.4</v>
      </c>
      <c r="AD359" s="535">
        <v>101.4</v>
      </c>
      <c r="AE359" s="535">
        <v>101.4</v>
      </c>
      <c r="AF359" s="535">
        <v>101.4</v>
      </c>
      <c r="AG359" s="535">
        <v>101.4</v>
      </c>
      <c r="AH359" s="535">
        <v>101.4</v>
      </c>
      <c r="AI359" s="535">
        <v>101.2</v>
      </c>
      <c r="AJ359" s="535">
        <v>101.2</v>
      </c>
      <c r="AK359" s="535">
        <v>101.2</v>
      </c>
      <c r="AL359" s="535">
        <v>101.2</v>
      </c>
      <c r="AM359" s="535">
        <v>101.2</v>
      </c>
      <c r="AN359" s="535">
        <v>101.2</v>
      </c>
      <c r="AO359" s="535">
        <v>101.2</v>
      </c>
      <c r="AP359" s="535">
        <v>101.2</v>
      </c>
      <c r="AQ359" s="535">
        <v>101.1</v>
      </c>
      <c r="AR359" s="535">
        <v>100.7</v>
      </c>
      <c r="AS359" s="535">
        <v>100.5</v>
      </c>
      <c r="AT359" s="535">
        <v>100.4</v>
      </c>
      <c r="AU359" s="535">
        <v>101.3</v>
      </c>
      <c r="AV359" s="535">
        <v>104.7</v>
      </c>
      <c r="AW359" s="535">
        <v>104.7</v>
      </c>
      <c r="AX359" s="535">
        <v>104.7</v>
      </c>
      <c r="AY359" s="535">
        <v>104.7</v>
      </c>
      <c r="AZ359" s="535">
        <v>104.7</v>
      </c>
      <c r="BA359" s="535">
        <v>104.7</v>
      </c>
      <c r="BB359" s="535">
        <v>104.7</v>
      </c>
      <c r="BC359" s="535">
        <v>104.6</v>
      </c>
      <c r="BD359" s="535">
        <v>104.6</v>
      </c>
      <c r="BE359" s="535">
        <v>104.6</v>
      </c>
      <c r="BF359" s="535">
        <v>104.6</v>
      </c>
      <c r="BG359" s="535">
        <v>104.7</v>
      </c>
      <c r="BH359" s="535">
        <v>104.7</v>
      </c>
      <c r="BI359" s="535">
        <v>104.7</v>
      </c>
      <c r="BJ359" s="535">
        <v>105.8</v>
      </c>
      <c r="BK359" s="535">
        <v>106.9</v>
      </c>
    </row>
    <row r="360" spans="1:63">
      <c r="A360" s="531" t="s">
        <v>3724</v>
      </c>
      <c r="B360" s="531" t="s">
        <v>2907</v>
      </c>
      <c r="C360" s="532">
        <v>6.4939999999999998E-2</v>
      </c>
      <c r="D360" s="535">
        <v>98.3</v>
      </c>
      <c r="E360" s="535">
        <v>98.3</v>
      </c>
      <c r="F360" s="535">
        <v>98.3</v>
      </c>
      <c r="G360" s="535">
        <v>98.3</v>
      </c>
      <c r="H360" s="535">
        <v>98.3</v>
      </c>
      <c r="I360" s="535">
        <v>98.3</v>
      </c>
      <c r="J360" s="535">
        <v>100.9</v>
      </c>
      <c r="K360" s="535">
        <v>100.8</v>
      </c>
      <c r="L360" s="535">
        <v>105.5</v>
      </c>
      <c r="M360" s="535">
        <v>107.9</v>
      </c>
      <c r="N360" s="535">
        <v>103.1</v>
      </c>
      <c r="O360" s="535">
        <v>93</v>
      </c>
      <c r="P360" s="535">
        <v>93</v>
      </c>
      <c r="Q360" s="535">
        <v>93</v>
      </c>
      <c r="R360" s="535">
        <v>95.6</v>
      </c>
      <c r="S360" s="535">
        <v>88.2</v>
      </c>
      <c r="T360" s="535">
        <v>88.2</v>
      </c>
      <c r="U360" s="535">
        <v>82.7</v>
      </c>
      <c r="V360" s="535">
        <v>79.2</v>
      </c>
      <c r="W360" s="535">
        <v>75.599999999999994</v>
      </c>
      <c r="X360" s="535">
        <v>76.8</v>
      </c>
      <c r="Y360" s="535">
        <v>79.2</v>
      </c>
      <c r="Z360" s="535">
        <v>79.2</v>
      </c>
      <c r="AA360" s="535">
        <v>69.599999999999994</v>
      </c>
      <c r="AB360" s="535">
        <v>72</v>
      </c>
      <c r="AC360" s="535">
        <v>74.400000000000006</v>
      </c>
      <c r="AD360" s="535">
        <v>84.1</v>
      </c>
      <c r="AE360" s="535">
        <v>96.1</v>
      </c>
      <c r="AF360" s="535">
        <v>103.3</v>
      </c>
      <c r="AG360" s="535">
        <v>98.5</v>
      </c>
      <c r="AH360" s="535">
        <v>87.7</v>
      </c>
      <c r="AI360" s="535">
        <v>92.5</v>
      </c>
      <c r="AJ360" s="535">
        <v>94.9</v>
      </c>
      <c r="AK360" s="535">
        <v>87.7</v>
      </c>
      <c r="AL360" s="535">
        <v>79.3</v>
      </c>
      <c r="AM360" s="535">
        <v>84.1</v>
      </c>
      <c r="AN360" s="535">
        <v>98.5</v>
      </c>
      <c r="AO360" s="535">
        <v>100.9</v>
      </c>
      <c r="AP360" s="535">
        <v>100.9</v>
      </c>
      <c r="AQ360" s="535">
        <v>94.9</v>
      </c>
      <c r="AR360" s="535">
        <v>80.400000000000006</v>
      </c>
      <c r="AS360" s="535">
        <v>84.1</v>
      </c>
      <c r="AT360" s="535">
        <v>94.7</v>
      </c>
      <c r="AU360" s="535">
        <v>89.9</v>
      </c>
      <c r="AV360" s="535">
        <v>99.5</v>
      </c>
      <c r="AW360" s="535">
        <v>94.7</v>
      </c>
      <c r="AX360" s="535">
        <v>99.5</v>
      </c>
      <c r="AY360" s="535">
        <v>99.5</v>
      </c>
      <c r="AZ360" s="535">
        <v>101.9</v>
      </c>
      <c r="BA360" s="535">
        <v>106.7</v>
      </c>
      <c r="BB360" s="535">
        <v>111.5</v>
      </c>
      <c r="BC360" s="535">
        <v>109.1</v>
      </c>
      <c r="BD360" s="535">
        <v>110.3</v>
      </c>
      <c r="BE360" s="535">
        <v>110.3</v>
      </c>
      <c r="BF360" s="535">
        <v>108.1</v>
      </c>
      <c r="BG360" s="535">
        <v>119</v>
      </c>
      <c r="BH360" s="535">
        <v>122.6</v>
      </c>
      <c r="BI360" s="535">
        <v>122.6</v>
      </c>
      <c r="BJ360" s="535">
        <v>122.6</v>
      </c>
      <c r="BK360" s="535">
        <v>120.2</v>
      </c>
    </row>
    <row r="361" spans="1:63">
      <c r="A361" s="531" t="s">
        <v>3725</v>
      </c>
      <c r="B361" s="531" t="s">
        <v>2909</v>
      </c>
      <c r="C361" s="532">
        <v>8.0430000000000001E-2</v>
      </c>
      <c r="D361" s="535">
        <v>148.80000000000001</v>
      </c>
      <c r="E361" s="535">
        <v>148.80000000000001</v>
      </c>
      <c r="F361" s="535">
        <v>148.80000000000001</v>
      </c>
      <c r="G361" s="535">
        <v>148.80000000000001</v>
      </c>
      <c r="H361" s="535">
        <v>148.80000000000001</v>
      </c>
      <c r="I361" s="535">
        <v>148.80000000000001</v>
      </c>
      <c r="J361" s="535">
        <v>125.3</v>
      </c>
      <c r="K361" s="535">
        <v>119.4</v>
      </c>
      <c r="L361" s="535">
        <v>119.4</v>
      </c>
      <c r="M361" s="535">
        <v>119.4</v>
      </c>
      <c r="N361" s="535">
        <v>119.4</v>
      </c>
      <c r="O361" s="535">
        <v>119.4</v>
      </c>
      <c r="P361" s="535">
        <v>119.4</v>
      </c>
      <c r="Q361" s="535">
        <v>119.4</v>
      </c>
      <c r="R361" s="535">
        <v>119.4</v>
      </c>
      <c r="S361" s="535">
        <v>119.4</v>
      </c>
      <c r="T361" s="535">
        <v>119.4</v>
      </c>
      <c r="U361" s="535">
        <v>119.4</v>
      </c>
      <c r="V361" s="535">
        <v>119.4</v>
      </c>
      <c r="W361" s="535">
        <v>104</v>
      </c>
      <c r="X361" s="535">
        <v>98.8</v>
      </c>
      <c r="Y361" s="535">
        <v>98.8</v>
      </c>
      <c r="Z361" s="535">
        <v>98.8</v>
      </c>
      <c r="AA361" s="535">
        <v>98.8</v>
      </c>
      <c r="AB361" s="535">
        <v>98.8</v>
      </c>
      <c r="AC361" s="535">
        <v>163.4</v>
      </c>
      <c r="AD361" s="535">
        <v>357.4</v>
      </c>
      <c r="AE361" s="535">
        <v>357.4</v>
      </c>
      <c r="AF361" s="535">
        <v>357.4</v>
      </c>
      <c r="AG361" s="535">
        <v>357.4</v>
      </c>
      <c r="AH361" s="535">
        <v>357.4</v>
      </c>
      <c r="AI361" s="535">
        <v>357.4</v>
      </c>
      <c r="AJ361" s="535">
        <v>357.4</v>
      </c>
      <c r="AK361" s="535">
        <v>357.4</v>
      </c>
      <c r="AL361" s="535">
        <v>357.4</v>
      </c>
      <c r="AM361" s="535">
        <v>357.4</v>
      </c>
      <c r="AN361" s="535">
        <v>357.4</v>
      </c>
      <c r="AO361" s="535">
        <v>357.4</v>
      </c>
      <c r="AP361" s="535">
        <v>357.4</v>
      </c>
      <c r="AQ361" s="535">
        <v>357.4</v>
      </c>
      <c r="AR361" s="535">
        <v>307.8</v>
      </c>
      <c r="AS361" s="535">
        <v>109.4</v>
      </c>
      <c r="AT361" s="535">
        <v>109.4</v>
      </c>
      <c r="AU361" s="535">
        <v>123.8</v>
      </c>
      <c r="AV361" s="535">
        <v>136.19999999999999</v>
      </c>
      <c r="AW361" s="535">
        <v>108.1</v>
      </c>
      <c r="AX361" s="535">
        <v>195.3</v>
      </c>
      <c r="AY361" s="535">
        <v>117.6</v>
      </c>
      <c r="AZ361" s="535">
        <v>152.9</v>
      </c>
      <c r="BA361" s="535">
        <v>151.1</v>
      </c>
      <c r="BB361" s="535">
        <v>160.19999999999999</v>
      </c>
      <c r="BC361" s="535">
        <v>158.4</v>
      </c>
      <c r="BD361" s="535">
        <v>183</v>
      </c>
      <c r="BE361" s="535">
        <v>221.7</v>
      </c>
      <c r="BF361" s="535">
        <v>132.69999999999999</v>
      </c>
      <c r="BG361" s="535">
        <v>132.80000000000001</v>
      </c>
      <c r="BH361" s="535">
        <v>132.80000000000001</v>
      </c>
      <c r="BI361" s="535">
        <v>127.3</v>
      </c>
      <c r="BJ361" s="535">
        <v>100.4</v>
      </c>
      <c r="BK361" s="535">
        <v>107.2</v>
      </c>
    </row>
    <row r="362" spans="1:63">
      <c r="A362" s="531" t="s">
        <v>3726</v>
      </c>
      <c r="B362" s="531" t="s">
        <v>3727</v>
      </c>
      <c r="C362" s="532">
        <v>0.12427000000000001</v>
      </c>
      <c r="D362" s="535">
        <v>104.1</v>
      </c>
      <c r="E362" s="535">
        <v>104.1</v>
      </c>
      <c r="F362" s="535">
        <v>104.1</v>
      </c>
      <c r="G362" s="535">
        <v>104.1</v>
      </c>
      <c r="H362" s="535">
        <v>109.5</v>
      </c>
      <c r="I362" s="535">
        <v>128.6</v>
      </c>
      <c r="J362" s="535">
        <v>133.19999999999999</v>
      </c>
      <c r="K362" s="535">
        <v>133.19999999999999</v>
      </c>
      <c r="L362" s="535">
        <v>133.19999999999999</v>
      </c>
      <c r="M362" s="535">
        <v>133.19999999999999</v>
      </c>
      <c r="N362" s="535">
        <v>131.80000000000001</v>
      </c>
      <c r="O362" s="535">
        <v>125.6</v>
      </c>
      <c r="P362" s="535">
        <v>125.6</v>
      </c>
      <c r="Q362" s="535">
        <v>125.6</v>
      </c>
      <c r="R362" s="535">
        <v>120.5</v>
      </c>
      <c r="S362" s="535">
        <v>120.5</v>
      </c>
      <c r="T362" s="535">
        <v>120.5</v>
      </c>
      <c r="U362" s="535">
        <v>120.5</v>
      </c>
      <c r="V362" s="535">
        <v>120.5</v>
      </c>
      <c r="W362" s="535">
        <v>120.5</v>
      </c>
      <c r="X362" s="535">
        <v>118</v>
      </c>
      <c r="Y362" s="535">
        <v>113.1</v>
      </c>
      <c r="Z362" s="535">
        <v>113.1</v>
      </c>
      <c r="AA362" s="535">
        <v>113.1</v>
      </c>
      <c r="AB362" s="535">
        <v>113.1</v>
      </c>
      <c r="AC362" s="535">
        <v>108.4</v>
      </c>
      <c r="AD362" s="535">
        <v>106.9</v>
      </c>
      <c r="AE362" s="535">
        <v>106.9</v>
      </c>
      <c r="AF362" s="535">
        <v>106.9</v>
      </c>
      <c r="AG362" s="535">
        <v>106.9</v>
      </c>
      <c r="AH362" s="535">
        <v>106.9</v>
      </c>
      <c r="AI362" s="535">
        <v>106.9</v>
      </c>
      <c r="AJ362" s="535">
        <v>106.9</v>
      </c>
      <c r="AK362" s="535">
        <v>106.9</v>
      </c>
      <c r="AL362" s="535">
        <v>106.9</v>
      </c>
      <c r="AM362" s="535">
        <v>106.9</v>
      </c>
      <c r="AN362" s="535">
        <v>106.9</v>
      </c>
      <c r="AO362" s="535">
        <v>106.9</v>
      </c>
      <c r="AP362" s="535">
        <v>106.9</v>
      </c>
      <c r="AQ362" s="535">
        <v>106.9</v>
      </c>
      <c r="AR362" s="535">
        <v>116.8</v>
      </c>
      <c r="AS362" s="535">
        <v>116.8</v>
      </c>
      <c r="AT362" s="535">
        <v>116.8</v>
      </c>
      <c r="AU362" s="535">
        <v>116.8</v>
      </c>
      <c r="AV362" s="535">
        <v>116.8</v>
      </c>
      <c r="AW362" s="535">
        <v>116.8</v>
      </c>
      <c r="AX362" s="535">
        <v>116.8</v>
      </c>
      <c r="AY362" s="535">
        <v>116.8</v>
      </c>
      <c r="AZ362" s="535">
        <v>116.8</v>
      </c>
      <c r="BA362" s="535">
        <v>117.6</v>
      </c>
      <c r="BB362" s="535">
        <v>119.9</v>
      </c>
      <c r="BC362" s="535">
        <v>119.9</v>
      </c>
      <c r="BD362" s="535">
        <v>119.9</v>
      </c>
      <c r="BE362" s="535">
        <v>119.9</v>
      </c>
      <c r="BF362" s="535">
        <v>119.9</v>
      </c>
      <c r="BG362" s="535">
        <v>119.9</v>
      </c>
      <c r="BH362" s="535">
        <v>125.6</v>
      </c>
      <c r="BI362" s="535">
        <v>153.19999999999999</v>
      </c>
      <c r="BJ362" s="535">
        <v>160.19999999999999</v>
      </c>
      <c r="BK362" s="535">
        <v>160.19999999999999</v>
      </c>
    </row>
    <row r="363" spans="1:63">
      <c r="A363" s="531" t="s">
        <v>3728</v>
      </c>
      <c r="B363" s="531" t="s">
        <v>3729</v>
      </c>
      <c r="C363" s="532">
        <v>4.7800000000000002E-2</v>
      </c>
      <c r="D363" s="535">
        <v>99.2</v>
      </c>
      <c r="E363" s="535">
        <v>99.2</v>
      </c>
      <c r="F363" s="535">
        <v>99.2</v>
      </c>
      <c r="G363" s="535">
        <v>99.2</v>
      </c>
      <c r="H363" s="535">
        <v>99.2</v>
      </c>
      <c r="I363" s="535">
        <v>99.2</v>
      </c>
      <c r="J363" s="535">
        <v>99.2</v>
      </c>
      <c r="K363" s="535">
        <v>99.2</v>
      </c>
      <c r="L363" s="535">
        <v>99.2</v>
      </c>
      <c r="M363" s="535">
        <v>99.2</v>
      </c>
      <c r="N363" s="535">
        <v>99.2</v>
      </c>
      <c r="O363" s="535">
        <v>99.2</v>
      </c>
      <c r="P363" s="535">
        <v>99.2</v>
      </c>
      <c r="Q363" s="535">
        <v>99.2</v>
      </c>
      <c r="R363" s="535">
        <v>99.2</v>
      </c>
      <c r="S363" s="535">
        <v>99.2</v>
      </c>
      <c r="T363" s="535">
        <v>99.2</v>
      </c>
      <c r="U363" s="535">
        <v>113.8</v>
      </c>
      <c r="V363" s="535">
        <v>117.4</v>
      </c>
      <c r="W363" s="535">
        <v>117.4</v>
      </c>
      <c r="X363" s="535">
        <v>117.4</v>
      </c>
      <c r="Y363" s="535">
        <v>117.4</v>
      </c>
      <c r="Z363" s="535">
        <v>117.4</v>
      </c>
      <c r="AA363" s="535">
        <v>117.4</v>
      </c>
      <c r="AB363" s="535">
        <v>117.4</v>
      </c>
      <c r="AC363" s="535">
        <v>117.4</v>
      </c>
      <c r="AD363" s="535">
        <v>116.9</v>
      </c>
      <c r="AE363" s="535">
        <v>117.6</v>
      </c>
      <c r="AF363" s="535">
        <v>117.7</v>
      </c>
      <c r="AG363" s="535">
        <v>117.7</v>
      </c>
      <c r="AH363" s="535">
        <v>117.7</v>
      </c>
      <c r="AI363" s="535">
        <v>118.1</v>
      </c>
      <c r="AJ363" s="535">
        <v>110</v>
      </c>
      <c r="AK363" s="535">
        <v>101.9</v>
      </c>
      <c r="AL363" s="535">
        <v>101.9</v>
      </c>
      <c r="AM363" s="535">
        <v>101.9</v>
      </c>
      <c r="AN363" s="535">
        <v>101.9</v>
      </c>
      <c r="AO363" s="535">
        <v>101.9</v>
      </c>
      <c r="AP363" s="535">
        <v>101.9</v>
      </c>
      <c r="AQ363" s="535">
        <v>102.9</v>
      </c>
      <c r="AR363" s="535">
        <v>103.8</v>
      </c>
      <c r="AS363" s="535">
        <v>103.8</v>
      </c>
      <c r="AT363" s="535">
        <v>103.8</v>
      </c>
      <c r="AU363" s="535">
        <v>103.8</v>
      </c>
      <c r="AV363" s="535">
        <v>110.9</v>
      </c>
      <c r="AW363" s="535">
        <v>110.6</v>
      </c>
      <c r="AX363" s="535">
        <v>110.6</v>
      </c>
      <c r="AY363" s="535">
        <v>110.6</v>
      </c>
      <c r="AZ363" s="535">
        <v>110.6</v>
      </c>
      <c r="BA363" s="535">
        <v>110.4</v>
      </c>
      <c r="BB363" s="535">
        <v>110.4</v>
      </c>
      <c r="BC363" s="535">
        <v>110.4</v>
      </c>
      <c r="BD363" s="535">
        <v>110.4</v>
      </c>
      <c r="BE363" s="535">
        <v>110.4</v>
      </c>
      <c r="BF363" s="535">
        <v>110.4</v>
      </c>
      <c r="BG363" s="535">
        <v>110.4</v>
      </c>
      <c r="BH363" s="535">
        <v>110.4</v>
      </c>
      <c r="BI363" s="535">
        <v>116.9</v>
      </c>
      <c r="BJ363" s="535">
        <v>142.30000000000001</v>
      </c>
      <c r="BK363" s="535">
        <v>141.9</v>
      </c>
    </row>
    <row r="364" spans="1:63">
      <c r="A364" s="531" t="s">
        <v>3730</v>
      </c>
      <c r="B364" s="531" t="s">
        <v>3731</v>
      </c>
      <c r="C364" s="532">
        <v>8.2409999999999997E-2</v>
      </c>
      <c r="D364" s="535">
        <v>89.1</v>
      </c>
      <c r="E364" s="535">
        <v>98.7</v>
      </c>
      <c r="F364" s="535">
        <v>104</v>
      </c>
      <c r="G364" s="535">
        <v>104</v>
      </c>
      <c r="H364" s="535">
        <v>104</v>
      </c>
      <c r="I364" s="535">
        <v>104</v>
      </c>
      <c r="J364" s="535">
        <v>103</v>
      </c>
      <c r="K364" s="535">
        <v>102.3</v>
      </c>
      <c r="L364" s="535">
        <v>102.3</v>
      </c>
      <c r="M364" s="535">
        <v>105.7</v>
      </c>
      <c r="N364" s="535">
        <v>109</v>
      </c>
      <c r="O364" s="535">
        <v>109</v>
      </c>
      <c r="P364" s="535">
        <v>109</v>
      </c>
      <c r="Q364" s="535">
        <v>109</v>
      </c>
      <c r="R364" s="535">
        <v>109</v>
      </c>
      <c r="S364" s="535">
        <v>109</v>
      </c>
      <c r="T364" s="535">
        <v>109</v>
      </c>
      <c r="U364" s="535">
        <v>109</v>
      </c>
      <c r="V364" s="535">
        <v>109</v>
      </c>
      <c r="W364" s="535">
        <v>109</v>
      </c>
      <c r="X364" s="535">
        <v>109</v>
      </c>
      <c r="Y364" s="535">
        <v>109</v>
      </c>
      <c r="Z364" s="535">
        <v>109</v>
      </c>
      <c r="AA364" s="535">
        <v>109</v>
      </c>
      <c r="AB364" s="535">
        <v>109</v>
      </c>
      <c r="AC364" s="535">
        <v>109</v>
      </c>
      <c r="AD364" s="535">
        <v>109</v>
      </c>
      <c r="AE364" s="535">
        <v>119.1</v>
      </c>
      <c r="AF364" s="535">
        <v>122.4</v>
      </c>
      <c r="AG364" s="535">
        <v>122.4</v>
      </c>
      <c r="AH364" s="535">
        <v>122.4</v>
      </c>
      <c r="AI364" s="535">
        <v>122.4</v>
      </c>
      <c r="AJ364" s="535">
        <v>122.4</v>
      </c>
      <c r="AK364" s="535">
        <v>122.4</v>
      </c>
      <c r="AL364" s="535">
        <v>122.4</v>
      </c>
      <c r="AM364" s="535">
        <v>122.4</v>
      </c>
      <c r="AN364" s="535">
        <v>122.4</v>
      </c>
      <c r="AO364" s="535">
        <v>122.4</v>
      </c>
      <c r="AP364" s="535">
        <v>122.4</v>
      </c>
      <c r="AQ364" s="535">
        <v>117.8</v>
      </c>
      <c r="AR364" s="535">
        <v>116.2</v>
      </c>
      <c r="AS364" s="535">
        <v>116.2</v>
      </c>
      <c r="AT364" s="535">
        <v>116.2</v>
      </c>
      <c r="AU364" s="535">
        <v>116.2</v>
      </c>
      <c r="AV364" s="535">
        <v>116.2</v>
      </c>
      <c r="AW364" s="535">
        <v>116.2</v>
      </c>
      <c r="AX364" s="535">
        <v>116.2</v>
      </c>
      <c r="AY364" s="535">
        <v>116.2</v>
      </c>
      <c r="AZ364" s="535">
        <v>116.2</v>
      </c>
      <c r="BA364" s="535">
        <v>116.2</v>
      </c>
      <c r="BB364" s="535">
        <v>116.2</v>
      </c>
      <c r="BC364" s="535">
        <v>116.2</v>
      </c>
      <c r="BD364" s="535">
        <v>116.2</v>
      </c>
      <c r="BE364" s="535">
        <v>116.2</v>
      </c>
      <c r="BF364" s="535">
        <v>116.2</v>
      </c>
      <c r="BG364" s="535">
        <v>113.5</v>
      </c>
      <c r="BH364" s="535">
        <v>117.7</v>
      </c>
      <c r="BI364" s="535">
        <v>118.8</v>
      </c>
      <c r="BJ364" s="535">
        <v>120.2</v>
      </c>
      <c r="BK364" s="535">
        <v>120.2</v>
      </c>
    </row>
    <row r="365" spans="1:63">
      <c r="A365" s="531" t="s">
        <v>3732</v>
      </c>
      <c r="B365" s="531" t="s">
        <v>2911</v>
      </c>
      <c r="C365" s="532">
        <v>0.94010000000000005</v>
      </c>
      <c r="D365" s="535">
        <v>123.7</v>
      </c>
      <c r="E365" s="535">
        <v>124.3</v>
      </c>
      <c r="F365" s="535">
        <v>123.5</v>
      </c>
      <c r="G365" s="535">
        <v>124.1</v>
      </c>
      <c r="H365" s="535">
        <v>124.1</v>
      </c>
      <c r="I365" s="535">
        <v>124.1</v>
      </c>
      <c r="J365" s="535">
        <v>120.9</v>
      </c>
      <c r="K365" s="535">
        <v>119.8</v>
      </c>
      <c r="L365" s="535">
        <v>120.8</v>
      </c>
      <c r="M365" s="535">
        <v>120.8</v>
      </c>
      <c r="N365" s="535">
        <v>123.6</v>
      </c>
      <c r="O365" s="535">
        <v>123.7</v>
      </c>
      <c r="P365" s="535">
        <v>123.7</v>
      </c>
      <c r="Q365" s="535">
        <v>124.5</v>
      </c>
      <c r="R365" s="535">
        <v>127.1</v>
      </c>
      <c r="S365" s="535">
        <v>127.1</v>
      </c>
      <c r="T365" s="535">
        <v>127.2</v>
      </c>
      <c r="U365" s="535">
        <v>127.3</v>
      </c>
      <c r="V365" s="535">
        <v>127.5</v>
      </c>
      <c r="W365" s="535">
        <v>127.5</v>
      </c>
      <c r="X365" s="535">
        <v>127.5</v>
      </c>
      <c r="Y365" s="535">
        <v>127.5</v>
      </c>
      <c r="Z365" s="535">
        <v>127.5</v>
      </c>
      <c r="AA365" s="535">
        <v>127.5</v>
      </c>
      <c r="AB365" s="535">
        <v>127</v>
      </c>
      <c r="AC365" s="535">
        <v>127</v>
      </c>
      <c r="AD365" s="535">
        <v>128</v>
      </c>
      <c r="AE365" s="535">
        <v>128.19999999999999</v>
      </c>
      <c r="AF365" s="535">
        <v>128.19999999999999</v>
      </c>
      <c r="AG365" s="535">
        <v>128.19999999999999</v>
      </c>
      <c r="AH365" s="535">
        <v>128.19999999999999</v>
      </c>
      <c r="AI365" s="535">
        <v>128.19999999999999</v>
      </c>
      <c r="AJ365" s="535">
        <v>128.4</v>
      </c>
      <c r="AK365" s="535">
        <v>128.6</v>
      </c>
      <c r="AL365" s="535">
        <v>128.6</v>
      </c>
      <c r="AM365" s="535">
        <v>128.6</v>
      </c>
      <c r="AN365" s="535">
        <v>127.7</v>
      </c>
      <c r="AO365" s="535">
        <v>127.6</v>
      </c>
      <c r="AP365" s="535">
        <v>127.8</v>
      </c>
      <c r="AQ365" s="535">
        <v>128.9</v>
      </c>
      <c r="AR365" s="535">
        <v>129.9</v>
      </c>
      <c r="AS365" s="535">
        <v>129.9</v>
      </c>
      <c r="AT365" s="535">
        <v>129.80000000000001</v>
      </c>
      <c r="AU365" s="535">
        <v>129.69999999999999</v>
      </c>
      <c r="AV365" s="535">
        <v>129.69999999999999</v>
      </c>
      <c r="AW365" s="535">
        <v>129.69999999999999</v>
      </c>
      <c r="AX365" s="535">
        <v>129.69999999999999</v>
      </c>
      <c r="AY365" s="535">
        <v>129.69999999999999</v>
      </c>
      <c r="AZ365" s="535">
        <v>129.6</v>
      </c>
      <c r="BA365" s="535">
        <v>130</v>
      </c>
      <c r="BB365" s="535">
        <v>130.6</v>
      </c>
      <c r="BC365" s="535">
        <v>130.6</v>
      </c>
      <c r="BD365" s="535">
        <v>130.6</v>
      </c>
      <c r="BE365" s="535">
        <v>130.80000000000001</v>
      </c>
      <c r="BF365" s="535">
        <v>129.80000000000001</v>
      </c>
      <c r="BG365" s="535">
        <v>128.6</v>
      </c>
      <c r="BH365" s="535">
        <v>128.6</v>
      </c>
      <c r="BI365" s="535">
        <v>128.30000000000001</v>
      </c>
      <c r="BJ365" s="535">
        <v>127</v>
      </c>
      <c r="BK365" s="535">
        <v>127</v>
      </c>
    </row>
    <row r="366" spans="1:63">
      <c r="A366" s="531" t="s">
        <v>3733</v>
      </c>
      <c r="B366" s="531" t="s">
        <v>2913</v>
      </c>
      <c r="C366" s="532">
        <v>0.11504</v>
      </c>
      <c r="D366" s="535">
        <v>120.2</v>
      </c>
      <c r="E366" s="535">
        <v>120.2</v>
      </c>
      <c r="F366" s="535">
        <v>120.2</v>
      </c>
      <c r="G366" s="535">
        <v>120.2</v>
      </c>
      <c r="H366" s="535">
        <v>120.2</v>
      </c>
      <c r="I366" s="535">
        <v>120.2</v>
      </c>
      <c r="J366" s="535">
        <v>120.2</v>
      </c>
      <c r="K366" s="535">
        <v>120.2</v>
      </c>
      <c r="L366" s="535">
        <v>120.2</v>
      </c>
      <c r="M366" s="535">
        <v>120.2</v>
      </c>
      <c r="N366" s="535">
        <v>120.2</v>
      </c>
      <c r="O366" s="535">
        <v>120.2</v>
      </c>
      <c r="P366" s="535">
        <v>120.2</v>
      </c>
      <c r="Q366" s="535">
        <v>126.8</v>
      </c>
      <c r="R366" s="535">
        <v>146.4</v>
      </c>
      <c r="S366" s="535">
        <v>146.4</v>
      </c>
      <c r="T366" s="535">
        <v>146.4</v>
      </c>
      <c r="U366" s="535">
        <v>146.4</v>
      </c>
      <c r="V366" s="535">
        <v>146.4</v>
      </c>
      <c r="W366" s="535">
        <v>146.4</v>
      </c>
      <c r="X366" s="535">
        <v>146.4</v>
      </c>
      <c r="Y366" s="535">
        <v>146.4</v>
      </c>
      <c r="Z366" s="535">
        <v>146.4</v>
      </c>
      <c r="AA366" s="535">
        <v>146.4</v>
      </c>
      <c r="AB366" s="535">
        <v>146.4</v>
      </c>
      <c r="AC366" s="535">
        <v>146.4</v>
      </c>
      <c r="AD366" s="535">
        <v>146.4</v>
      </c>
      <c r="AE366" s="535">
        <v>146.4</v>
      </c>
      <c r="AF366" s="535">
        <v>146.4</v>
      </c>
      <c r="AG366" s="535">
        <v>146.4</v>
      </c>
      <c r="AH366" s="535">
        <v>146.4</v>
      </c>
      <c r="AI366" s="535">
        <v>146.4</v>
      </c>
      <c r="AJ366" s="535">
        <v>146.4</v>
      </c>
      <c r="AK366" s="535">
        <v>146.4</v>
      </c>
      <c r="AL366" s="535">
        <v>146.4</v>
      </c>
      <c r="AM366" s="535">
        <v>146.4</v>
      </c>
      <c r="AN366" s="535">
        <v>139.1</v>
      </c>
      <c r="AO366" s="535">
        <v>136.69999999999999</v>
      </c>
      <c r="AP366" s="535">
        <v>136.9</v>
      </c>
      <c r="AQ366" s="535">
        <v>137</v>
      </c>
      <c r="AR366" s="535">
        <v>137</v>
      </c>
      <c r="AS366" s="535">
        <v>137</v>
      </c>
      <c r="AT366" s="535">
        <v>137</v>
      </c>
      <c r="AU366" s="535">
        <v>137</v>
      </c>
      <c r="AV366" s="535">
        <v>137</v>
      </c>
      <c r="AW366" s="535">
        <v>137</v>
      </c>
      <c r="AX366" s="535">
        <v>137</v>
      </c>
      <c r="AY366" s="535">
        <v>137</v>
      </c>
      <c r="AZ366" s="535">
        <v>136.30000000000001</v>
      </c>
      <c r="BA366" s="535">
        <v>133.4</v>
      </c>
      <c r="BB366" s="535">
        <v>133.4</v>
      </c>
      <c r="BC366" s="535">
        <v>133.4</v>
      </c>
      <c r="BD366" s="535">
        <v>133.4</v>
      </c>
      <c r="BE366" s="535">
        <v>133.4</v>
      </c>
      <c r="BF366" s="535">
        <v>132.80000000000001</v>
      </c>
      <c r="BG366" s="535">
        <v>130.6</v>
      </c>
      <c r="BH366" s="535">
        <v>130.6</v>
      </c>
      <c r="BI366" s="535">
        <v>130.6</v>
      </c>
      <c r="BJ366" s="535">
        <v>130.6</v>
      </c>
      <c r="BK366" s="535">
        <v>130.6</v>
      </c>
    </row>
    <row r="367" spans="1:63">
      <c r="A367" s="531" t="s">
        <v>3734</v>
      </c>
      <c r="B367" s="531" t="s">
        <v>2915</v>
      </c>
      <c r="C367" s="532">
        <v>6.8890000000000007E-2</v>
      </c>
      <c r="D367" s="535">
        <v>123.2</v>
      </c>
      <c r="E367" s="535">
        <v>123.2</v>
      </c>
      <c r="F367" s="535">
        <v>123.2</v>
      </c>
      <c r="G367" s="535">
        <v>123.2</v>
      </c>
      <c r="H367" s="535">
        <v>123.2</v>
      </c>
      <c r="I367" s="535">
        <v>123.2</v>
      </c>
      <c r="J367" s="535">
        <v>123.2</v>
      </c>
      <c r="K367" s="535">
        <v>123.2</v>
      </c>
      <c r="L367" s="535">
        <v>129.19999999999999</v>
      </c>
      <c r="M367" s="535">
        <v>129.19999999999999</v>
      </c>
      <c r="N367" s="535">
        <v>129.19999999999999</v>
      </c>
      <c r="O367" s="535">
        <v>129.19999999999999</v>
      </c>
      <c r="P367" s="535">
        <v>129.19999999999999</v>
      </c>
      <c r="Q367" s="535">
        <v>129.19999999999999</v>
      </c>
      <c r="R367" s="535">
        <v>129.19999999999999</v>
      </c>
      <c r="S367" s="535">
        <v>129.19999999999999</v>
      </c>
      <c r="T367" s="535">
        <v>129.19999999999999</v>
      </c>
      <c r="U367" s="535">
        <v>129.19999999999999</v>
      </c>
      <c r="V367" s="535">
        <v>129.19999999999999</v>
      </c>
      <c r="W367" s="535">
        <v>129.19999999999999</v>
      </c>
      <c r="X367" s="535">
        <v>129.19999999999999</v>
      </c>
      <c r="Y367" s="535">
        <v>129.19999999999999</v>
      </c>
      <c r="Z367" s="535">
        <v>129.19999999999999</v>
      </c>
      <c r="AA367" s="535">
        <v>129.4</v>
      </c>
      <c r="AB367" s="535">
        <v>129.9</v>
      </c>
      <c r="AC367" s="535">
        <v>130.19999999999999</v>
      </c>
      <c r="AD367" s="535">
        <v>130.19999999999999</v>
      </c>
      <c r="AE367" s="535">
        <v>130.19999999999999</v>
      </c>
      <c r="AF367" s="535">
        <v>130.19999999999999</v>
      </c>
      <c r="AG367" s="535">
        <v>130.19999999999999</v>
      </c>
      <c r="AH367" s="535">
        <v>130.19999999999999</v>
      </c>
      <c r="AI367" s="535">
        <v>130.19999999999999</v>
      </c>
      <c r="AJ367" s="535">
        <v>130.19999999999999</v>
      </c>
      <c r="AK367" s="535">
        <v>130.19999999999999</v>
      </c>
      <c r="AL367" s="535">
        <v>130.19999999999999</v>
      </c>
      <c r="AM367" s="535">
        <v>130.19999999999999</v>
      </c>
      <c r="AN367" s="535">
        <v>130.19999999999999</v>
      </c>
      <c r="AO367" s="535">
        <v>130.19999999999999</v>
      </c>
      <c r="AP367" s="535">
        <v>130.19999999999999</v>
      </c>
      <c r="AQ367" s="535">
        <v>130.19999999999999</v>
      </c>
      <c r="AR367" s="535">
        <v>130.19999999999999</v>
      </c>
      <c r="AS367" s="535">
        <v>130.19999999999999</v>
      </c>
      <c r="AT367" s="535">
        <v>129.19999999999999</v>
      </c>
      <c r="AU367" s="535">
        <v>128.1</v>
      </c>
      <c r="AV367" s="535">
        <v>128.1</v>
      </c>
      <c r="AW367" s="535">
        <v>128.1</v>
      </c>
      <c r="AX367" s="535">
        <v>128.1</v>
      </c>
      <c r="AY367" s="535">
        <v>128.1</v>
      </c>
      <c r="AZ367" s="535">
        <v>128.1</v>
      </c>
      <c r="BA367" s="535">
        <v>128.1</v>
      </c>
      <c r="BB367" s="535">
        <v>127.5</v>
      </c>
      <c r="BC367" s="535">
        <v>127.5</v>
      </c>
      <c r="BD367" s="535">
        <v>127.5</v>
      </c>
      <c r="BE367" s="535">
        <v>127.5</v>
      </c>
      <c r="BF367" s="535">
        <v>127.7</v>
      </c>
      <c r="BG367" s="535">
        <v>127.8</v>
      </c>
      <c r="BH367" s="535">
        <v>127.8</v>
      </c>
      <c r="BI367" s="535">
        <v>127.8</v>
      </c>
      <c r="BJ367" s="535">
        <v>127.8</v>
      </c>
      <c r="BK367" s="535">
        <v>127.8</v>
      </c>
    </row>
    <row r="368" spans="1:63">
      <c r="A368" s="531" t="s">
        <v>3735</v>
      </c>
      <c r="B368" s="531" t="s">
        <v>2917</v>
      </c>
      <c r="C368" s="532">
        <v>0.15690000000000001</v>
      </c>
      <c r="D368" s="535">
        <v>175.4</v>
      </c>
      <c r="E368" s="535">
        <v>175.4</v>
      </c>
      <c r="F368" s="535">
        <v>175.4</v>
      </c>
      <c r="G368" s="535">
        <v>175.4</v>
      </c>
      <c r="H368" s="535">
        <v>175.4</v>
      </c>
      <c r="I368" s="535">
        <v>175.4</v>
      </c>
      <c r="J368" s="535">
        <v>159.9</v>
      </c>
      <c r="K368" s="535">
        <v>156</v>
      </c>
      <c r="L368" s="535">
        <v>156</v>
      </c>
      <c r="M368" s="535">
        <v>156</v>
      </c>
      <c r="N368" s="535">
        <v>156</v>
      </c>
      <c r="O368" s="535">
        <v>156</v>
      </c>
      <c r="P368" s="535">
        <v>156</v>
      </c>
      <c r="Q368" s="535">
        <v>156</v>
      </c>
      <c r="R368" s="535">
        <v>156</v>
      </c>
      <c r="S368" s="535">
        <v>156</v>
      </c>
      <c r="T368" s="535">
        <v>156</v>
      </c>
      <c r="U368" s="535">
        <v>156</v>
      </c>
      <c r="V368" s="535">
        <v>156</v>
      </c>
      <c r="W368" s="535">
        <v>156</v>
      </c>
      <c r="X368" s="535">
        <v>156</v>
      </c>
      <c r="Y368" s="535">
        <v>156</v>
      </c>
      <c r="Z368" s="535">
        <v>156</v>
      </c>
      <c r="AA368" s="535">
        <v>156</v>
      </c>
      <c r="AB368" s="535">
        <v>156</v>
      </c>
      <c r="AC368" s="535">
        <v>156</v>
      </c>
      <c r="AD368" s="535">
        <v>156</v>
      </c>
      <c r="AE368" s="535">
        <v>156</v>
      </c>
      <c r="AF368" s="535">
        <v>156</v>
      </c>
      <c r="AG368" s="535">
        <v>156</v>
      </c>
      <c r="AH368" s="535">
        <v>156</v>
      </c>
      <c r="AI368" s="535">
        <v>156</v>
      </c>
      <c r="AJ368" s="535">
        <v>156</v>
      </c>
      <c r="AK368" s="535">
        <v>156</v>
      </c>
      <c r="AL368" s="535">
        <v>156</v>
      </c>
      <c r="AM368" s="535">
        <v>156</v>
      </c>
      <c r="AN368" s="535">
        <v>156</v>
      </c>
      <c r="AO368" s="535">
        <v>156</v>
      </c>
      <c r="AP368" s="535">
        <v>156</v>
      </c>
      <c r="AQ368" s="535">
        <v>156</v>
      </c>
      <c r="AR368" s="535">
        <v>156</v>
      </c>
      <c r="AS368" s="535">
        <v>156</v>
      </c>
      <c r="AT368" s="535">
        <v>156</v>
      </c>
      <c r="AU368" s="535">
        <v>156</v>
      </c>
      <c r="AV368" s="535">
        <v>156</v>
      </c>
      <c r="AW368" s="535">
        <v>156</v>
      </c>
      <c r="AX368" s="535">
        <v>156</v>
      </c>
      <c r="AY368" s="535">
        <v>156</v>
      </c>
      <c r="AZ368" s="535">
        <v>156</v>
      </c>
      <c r="BA368" s="535">
        <v>156</v>
      </c>
      <c r="BB368" s="535">
        <v>156</v>
      </c>
      <c r="BC368" s="535">
        <v>156</v>
      </c>
      <c r="BD368" s="535">
        <v>156</v>
      </c>
      <c r="BE368" s="535">
        <v>156</v>
      </c>
      <c r="BF368" s="535">
        <v>156.19999999999999</v>
      </c>
      <c r="BG368" s="535">
        <v>156.30000000000001</v>
      </c>
      <c r="BH368" s="535">
        <v>156.30000000000001</v>
      </c>
      <c r="BI368" s="535">
        <v>156.30000000000001</v>
      </c>
      <c r="BJ368" s="535">
        <v>156.30000000000001</v>
      </c>
      <c r="BK368" s="535">
        <v>156.30000000000001</v>
      </c>
    </row>
    <row r="369" spans="1:63">
      <c r="A369" s="531" t="s">
        <v>1373</v>
      </c>
      <c r="B369" s="531" t="s">
        <v>2919</v>
      </c>
      <c r="C369" s="532">
        <v>7.7460000000000001E-2</v>
      </c>
      <c r="D369" s="535">
        <v>139.19999999999999</v>
      </c>
      <c r="E369" s="535">
        <v>139.19999999999999</v>
      </c>
      <c r="F369" s="535">
        <v>139.19999999999999</v>
      </c>
      <c r="G369" s="535">
        <v>139.19999999999999</v>
      </c>
      <c r="H369" s="535">
        <v>139.19999999999999</v>
      </c>
      <c r="I369" s="535">
        <v>139.19999999999999</v>
      </c>
      <c r="J369" s="535">
        <v>139.19999999999999</v>
      </c>
      <c r="K369" s="535">
        <v>139.19999999999999</v>
      </c>
      <c r="L369" s="535">
        <v>139.19999999999999</v>
      </c>
      <c r="M369" s="535">
        <v>139.19999999999999</v>
      </c>
      <c r="N369" s="535">
        <v>139.19999999999999</v>
      </c>
      <c r="O369" s="535">
        <v>139.19999999999999</v>
      </c>
      <c r="P369" s="535">
        <v>139.19999999999999</v>
      </c>
      <c r="Q369" s="535">
        <v>139.19999999999999</v>
      </c>
      <c r="R369" s="535">
        <v>139.19999999999999</v>
      </c>
      <c r="S369" s="535">
        <v>139.19999999999999</v>
      </c>
      <c r="T369" s="535">
        <v>140.30000000000001</v>
      </c>
      <c r="U369" s="535">
        <v>140.69999999999999</v>
      </c>
      <c r="V369" s="535">
        <v>143.4</v>
      </c>
      <c r="W369" s="535">
        <v>143.4</v>
      </c>
      <c r="X369" s="535">
        <v>143.4</v>
      </c>
      <c r="Y369" s="535">
        <v>143.4</v>
      </c>
      <c r="Z369" s="535">
        <v>143.4</v>
      </c>
      <c r="AA369" s="535">
        <v>143.4</v>
      </c>
      <c r="AB369" s="535">
        <v>143.4</v>
      </c>
      <c r="AC369" s="535">
        <v>143.4</v>
      </c>
      <c r="AD369" s="535">
        <v>158.4</v>
      </c>
      <c r="AE369" s="535">
        <v>162.19999999999999</v>
      </c>
      <c r="AF369" s="535">
        <v>162.19999999999999</v>
      </c>
      <c r="AG369" s="535">
        <v>162.19999999999999</v>
      </c>
      <c r="AH369" s="535">
        <v>162.19999999999999</v>
      </c>
      <c r="AI369" s="535">
        <v>162.19999999999999</v>
      </c>
      <c r="AJ369" s="535">
        <v>164.8</v>
      </c>
      <c r="AK369" s="535">
        <v>167.3</v>
      </c>
      <c r="AL369" s="535">
        <v>167.3</v>
      </c>
      <c r="AM369" s="535">
        <v>167.3</v>
      </c>
      <c r="AN369" s="535">
        <v>167.3</v>
      </c>
      <c r="AO369" s="535">
        <v>167.3</v>
      </c>
      <c r="AP369" s="535">
        <v>167.3</v>
      </c>
      <c r="AQ369" s="535">
        <v>167.3</v>
      </c>
      <c r="AR369" s="535">
        <v>167.3</v>
      </c>
      <c r="AS369" s="535">
        <v>167.3</v>
      </c>
      <c r="AT369" s="535">
        <v>167.3</v>
      </c>
      <c r="AU369" s="535">
        <v>167.3</v>
      </c>
      <c r="AV369" s="535">
        <v>167.3</v>
      </c>
      <c r="AW369" s="535">
        <v>167.3</v>
      </c>
      <c r="AX369" s="535">
        <v>167.3</v>
      </c>
      <c r="AY369" s="535">
        <v>167.3</v>
      </c>
      <c r="AZ369" s="535">
        <v>167.3</v>
      </c>
      <c r="BA369" s="535">
        <v>167.3</v>
      </c>
      <c r="BB369" s="535">
        <v>167.3</v>
      </c>
      <c r="BC369" s="535">
        <v>167.3</v>
      </c>
      <c r="BD369" s="535">
        <v>167.3</v>
      </c>
      <c r="BE369" s="535">
        <v>167.3</v>
      </c>
      <c r="BF369" s="535">
        <v>167.3</v>
      </c>
      <c r="BG369" s="535">
        <v>167.3</v>
      </c>
      <c r="BH369" s="535">
        <v>167.3</v>
      </c>
      <c r="BI369" s="535">
        <v>163.5</v>
      </c>
      <c r="BJ369" s="535">
        <v>148.1</v>
      </c>
      <c r="BK369" s="535">
        <v>148.1</v>
      </c>
    </row>
    <row r="370" spans="1:63">
      <c r="A370" s="531" t="s">
        <v>3736</v>
      </c>
      <c r="B370" s="531" t="s">
        <v>3737</v>
      </c>
      <c r="C370" s="532">
        <v>0.17207</v>
      </c>
      <c r="D370" s="535">
        <v>111.8</v>
      </c>
      <c r="E370" s="535">
        <v>111.8</v>
      </c>
      <c r="F370" s="535">
        <v>111.8</v>
      </c>
      <c r="G370" s="535">
        <v>111.8</v>
      </c>
      <c r="H370" s="535">
        <v>111.8</v>
      </c>
      <c r="I370" s="535">
        <v>111.8</v>
      </c>
      <c r="J370" s="535">
        <v>111.8</v>
      </c>
      <c r="K370" s="535">
        <v>111.8</v>
      </c>
      <c r="L370" s="535">
        <v>114.8</v>
      </c>
      <c r="M370" s="535">
        <v>114.8</v>
      </c>
      <c r="N370" s="535">
        <v>130</v>
      </c>
      <c r="O370" s="535">
        <v>130.69999999999999</v>
      </c>
      <c r="P370" s="535">
        <v>130.69999999999999</v>
      </c>
      <c r="Q370" s="535">
        <v>130.69999999999999</v>
      </c>
      <c r="R370" s="535">
        <v>130.69999999999999</v>
      </c>
      <c r="S370" s="535">
        <v>130.69999999999999</v>
      </c>
      <c r="T370" s="535">
        <v>130.69999999999999</v>
      </c>
      <c r="U370" s="535">
        <v>130.69999999999999</v>
      </c>
      <c r="V370" s="535">
        <v>130.69999999999999</v>
      </c>
      <c r="W370" s="535">
        <v>130.69999999999999</v>
      </c>
      <c r="X370" s="535">
        <v>130.69999999999999</v>
      </c>
      <c r="Y370" s="535">
        <v>130.69999999999999</v>
      </c>
      <c r="Z370" s="535">
        <v>130.69999999999999</v>
      </c>
      <c r="AA370" s="535">
        <v>130.69999999999999</v>
      </c>
      <c r="AB370" s="535">
        <v>128.1</v>
      </c>
      <c r="AC370" s="535">
        <v>128.1</v>
      </c>
      <c r="AD370" s="535">
        <v>128.1</v>
      </c>
      <c r="AE370" s="535">
        <v>128.1</v>
      </c>
      <c r="AF370" s="535">
        <v>128.1</v>
      </c>
      <c r="AG370" s="535">
        <v>128.1</v>
      </c>
      <c r="AH370" s="535">
        <v>128.1</v>
      </c>
      <c r="AI370" s="535">
        <v>128.1</v>
      </c>
      <c r="AJ370" s="535">
        <v>128.1</v>
      </c>
      <c r="AK370" s="535">
        <v>128.1</v>
      </c>
      <c r="AL370" s="535">
        <v>128.1</v>
      </c>
      <c r="AM370" s="535">
        <v>128.1</v>
      </c>
      <c r="AN370" s="535">
        <v>128.1</v>
      </c>
      <c r="AO370" s="535">
        <v>128.1</v>
      </c>
      <c r="AP370" s="535">
        <v>128.1</v>
      </c>
      <c r="AQ370" s="535">
        <v>134.4</v>
      </c>
      <c r="AR370" s="535">
        <v>139.69999999999999</v>
      </c>
      <c r="AS370" s="535">
        <v>139.69999999999999</v>
      </c>
      <c r="AT370" s="535">
        <v>139.69999999999999</v>
      </c>
      <c r="AU370" s="535">
        <v>139.69999999999999</v>
      </c>
      <c r="AV370" s="535">
        <v>139.69999999999999</v>
      </c>
      <c r="AW370" s="535">
        <v>139.69999999999999</v>
      </c>
      <c r="AX370" s="535">
        <v>139.69999999999999</v>
      </c>
      <c r="AY370" s="535">
        <v>139.69999999999999</v>
      </c>
      <c r="AZ370" s="535">
        <v>139.69999999999999</v>
      </c>
      <c r="BA370" s="535">
        <v>139.69999999999999</v>
      </c>
      <c r="BB370" s="535">
        <v>139.69999999999999</v>
      </c>
      <c r="BC370" s="535">
        <v>139.69999999999999</v>
      </c>
      <c r="BD370" s="535">
        <v>139.69999999999999</v>
      </c>
      <c r="BE370" s="535">
        <v>139.69999999999999</v>
      </c>
      <c r="BF370" s="535">
        <v>132.69999999999999</v>
      </c>
      <c r="BG370" s="535">
        <v>128.1</v>
      </c>
      <c r="BH370" s="535">
        <v>128.1</v>
      </c>
      <c r="BI370" s="535">
        <v>128.1</v>
      </c>
      <c r="BJ370" s="535">
        <v>128.1</v>
      </c>
      <c r="BK370" s="535">
        <v>128.1</v>
      </c>
    </row>
    <row r="371" spans="1:63">
      <c r="A371" s="531" t="s">
        <v>3738</v>
      </c>
      <c r="B371" s="531" t="s">
        <v>3739</v>
      </c>
      <c r="C371" s="532">
        <v>4.6149999999999997E-2</v>
      </c>
      <c r="D371" s="535">
        <v>151.69999999999999</v>
      </c>
      <c r="E371" s="535">
        <v>151.69999999999999</v>
      </c>
      <c r="F371" s="535">
        <v>151.69999999999999</v>
      </c>
      <c r="G371" s="535">
        <v>163.19999999999999</v>
      </c>
      <c r="H371" s="535">
        <v>163.19999999999999</v>
      </c>
      <c r="I371" s="535">
        <v>163.19999999999999</v>
      </c>
      <c r="J371" s="535">
        <v>163.19999999999999</v>
      </c>
      <c r="K371" s="535">
        <v>163.19999999999999</v>
      </c>
      <c r="L371" s="535">
        <v>163.19999999999999</v>
      </c>
      <c r="M371" s="535">
        <v>163.19999999999999</v>
      </c>
      <c r="N371" s="535">
        <v>163.19999999999999</v>
      </c>
      <c r="O371" s="535">
        <v>163.19999999999999</v>
      </c>
      <c r="P371" s="535">
        <v>163.19999999999999</v>
      </c>
      <c r="Q371" s="535">
        <v>163.19999999999999</v>
      </c>
      <c r="R371" s="535">
        <v>167.3</v>
      </c>
      <c r="S371" s="535">
        <v>167.3</v>
      </c>
      <c r="T371" s="535">
        <v>167.2</v>
      </c>
      <c r="U371" s="535">
        <v>167.2</v>
      </c>
      <c r="V371" s="535">
        <v>167.2</v>
      </c>
      <c r="W371" s="535">
        <v>167.2</v>
      </c>
      <c r="X371" s="535">
        <v>167.2</v>
      </c>
      <c r="Y371" s="535">
        <v>167.2</v>
      </c>
      <c r="Z371" s="535">
        <v>167.2</v>
      </c>
      <c r="AA371" s="535">
        <v>167.2</v>
      </c>
      <c r="AB371" s="535">
        <v>167.2</v>
      </c>
      <c r="AC371" s="535">
        <v>167.2</v>
      </c>
      <c r="AD371" s="535">
        <v>162.19999999999999</v>
      </c>
      <c r="AE371" s="535">
        <v>158.80000000000001</v>
      </c>
      <c r="AF371" s="535">
        <v>158.80000000000001</v>
      </c>
      <c r="AG371" s="535">
        <v>158.80000000000001</v>
      </c>
      <c r="AH371" s="535">
        <v>158.80000000000001</v>
      </c>
      <c r="AI371" s="535">
        <v>158.80000000000001</v>
      </c>
      <c r="AJ371" s="535">
        <v>158.80000000000001</v>
      </c>
      <c r="AK371" s="535">
        <v>158.80000000000001</v>
      </c>
      <c r="AL371" s="535">
        <v>158.80000000000001</v>
      </c>
      <c r="AM371" s="535">
        <v>158.80000000000001</v>
      </c>
      <c r="AN371" s="535">
        <v>158.80000000000001</v>
      </c>
      <c r="AO371" s="535">
        <v>163.4</v>
      </c>
      <c r="AP371" s="535">
        <v>165</v>
      </c>
      <c r="AQ371" s="535">
        <v>165</v>
      </c>
      <c r="AR371" s="535">
        <v>165</v>
      </c>
      <c r="AS371" s="535">
        <v>165</v>
      </c>
      <c r="AT371" s="535">
        <v>165</v>
      </c>
      <c r="AU371" s="535">
        <v>165</v>
      </c>
      <c r="AV371" s="535">
        <v>165</v>
      </c>
      <c r="AW371" s="535">
        <v>165</v>
      </c>
      <c r="AX371" s="535">
        <v>165</v>
      </c>
      <c r="AY371" s="535">
        <v>165</v>
      </c>
      <c r="AZ371" s="535">
        <v>165</v>
      </c>
      <c r="BA371" s="535">
        <v>165</v>
      </c>
      <c r="BB371" s="535">
        <v>165</v>
      </c>
      <c r="BC371" s="535">
        <v>165</v>
      </c>
      <c r="BD371" s="535">
        <v>165</v>
      </c>
      <c r="BE371" s="535">
        <v>170.1</v>
      </c>
      <c r="BF371" s="535">
        <v>175.5</v>
      </c>
      <c r="BG371" s="535">
        <v>175.6</v>
      </c>
      <c r="BH371" s="535">
        <v>175.6</v>
      </c>
      <c r="BI371" s="535">
        <v>175.6</v>
      </c>
      <c r="BJ371" s="535">
        <v>175.6</v>
      </c>
      <c r="BK371" s="535">
        <v>175.6</v>
      </c>
    </row>
    <row r="372" spans="1:63">
      <c r="A372" s="531" t="s">
        <v>3740</v>
      </c>
      <c r="B372" s="531" t="s">
        <v>3741</v>
      </c>
      <c r="C372" s="532">
        <v>8.0759999999999998E-2</v>
      </c>
      <c r="D372" s="535">
        <v>114.8</v>
      </c>
      <c r="E372" s="535">
        <v>121.4</v>
      </c>
      <c r="F372" s="535">
        <v>111.1</v>
      </c>
      <c r="G372" s="535">
        <v>111.1</v>
      </c>
      <c r="H372" s="535">
        <v>111.1</v>
      </c>
      <c r="I372" s="535">
        <v>111.1</v>
      </c>
      <c r="J372" s="535">
        <v>103.8</v>
      </c>
      <c r="K372" s="535">
        <v>99</v>
      </c>
      <c r="L372" s="535">
        <v>99</v>
      </c>
      <c r="M372" s="535">
        <v>99</v>
      </c>
      <c r="N372" s="535">
        <v>99</v>
      </c>
      <c r="O372" s="535">
        <v>99</v>
      </c>
      <c r="P372" s="535">
        <v>99</v>
      </c>
      <c r="Q372" s="535">
        <v>102.3</v>
      </c>
      <c r="R372" s="535">
        <v>105.7</v>
      </c>
      <c r="S372" s="535">
        <v>105.7</v>
      </c>
      <c r="T372" s="535">
        <v>105.7</v>
      </c>
      <c r="U372" s="535">
        <v>105.7</v>
      </c>
      <c r="V372" s="535">
        <v>105.7</v>
      </c>
      <c r="W372" s="535">
        <v>105.7</v>
      </c>
      <c r="X372" s="535">
        <v>105.7</v>
      </c>
      <c r="Y372" s="535">
        <v>105.7</v>
      </c>
      <c r="Z372" s="535">
        <v>105.7</v>
      </c>
      <c r="AA372" s="535">
        <v>105.7</v>
      </c>
      <c r="AB372" s="535">
        <v>105.7</v>
      </c>
      <c r="AC372" s="535">
        <v>105.7</v>
      </c>
      <c r="AD372" s="535">
        <v>105.7</v>
      </c>
      <c r="AE372" s="535">
        <v>105.7</v>
      </c>
      <c r="AF372" s="535">
        <v>105.7</v>
      </c>
      <c r="AG372" s="535">
        <v>105.7</v>
      </c>
      <c r="AH372" s="535">
        <v>105.7</v>
      </c>
      <c r="AI372" s="535">
        <v>105.7</v>
      </c>
      <c r="AJ372" s="535">
        <v>105.7</v>
      </c>
      <c r="AK372" s="535">
        <v>105.7</v>
      </c>
      <c r="AL372" s="535">
        <v>105.7</v>
      </c>
      <c r="AM372" s="535">
        <v>105.7</v>
      </c>
      <c r="AN372" s="535">
        <v>105.7</v>
      </c>
      <c r="AO372" s="535">
        <v>105.7</v>
      </c>
      <c r="AP372" s="535">
        <v>105.7</v>
      </c>
      <c r="AQ372" s="535">
        <v>105.7</v>
      </c>
      <c r="AR372" s="535">
        <v>105.7</v>
      </c>
      <c r="AS372" s="535">
        <v>105.7</v>
      </c>
      <c r="AT372" s="535">
        <v>105.7</v>
      </c>
      <c r="AU372" s="535">
        <v>105.7</v>
      </c>
      <c r="AV372" s="535">
        <v>105.7</v>
      </c>
      <c r="AW372" s="535">
        <v>105.7</v>
      </c>
      <c r="AX372" s="535">
        <v>105.7</v>
      </c>
      <c r="AY372" s="535">
        <v>105.7</v>
      </c>
      <c r="AZ372" s="535">
        <v>105.7</v>
      </c>
      <c r="BA372" s="535">
        <v>113.6</v>
      </c>
      <c r="BB372" s="535">
        <v>121.5</v>
      </c>
      <c r="BC372" s="535">
        <v>121.5</v>
      </c>
      <c r="BD372" s="535">
        <v>121.5</v>
      </c>
      <c r="BE372" s="535">
        <v>121.5</v>
      </c>
      <c r="BF372" s="535">
        <v>121.8</v>
      </c>
      <c r="BG372" s="535">
        <v>121.9</v>
      </c>
      <c r="BH372" s="535">
        <v>121.9</v>
      </c>
      <c r="BI372" s="535">
        <v>121.9</v>
      </c>
      <c r="BJ372" s="535">
        <v>121.9</v>
      </c>
      <c r="BK372" s="535">
        <v>121.9</v>
      </c>
    </row>
    <row r="373" spans="1:63">
      <c r="A373" s="531" t="s">
        <v>3742</v>
      </c>
      <c r="B373" s="531" t="s">
        <v>3743</v>
      </c>
      <c r="C373" s="532">
        <v>9.3280000000000002E-2</v>
      </c>
      <c r="D373" s="535">
        <v>83.4</v>
      </c>
      <c r="E373" s="535">
        <v>83.4</v>
      </c>
      <c r="F373" s="535">
        <v>83.9</v>
      </c>
      <c r="G373" s="535">
        <v>85.3</v>
      </c>
      <c r="H373" s="535">
        <v>85.3</v>
      </c>
      <c r="I373" s="535">
        <v>85.3</v>
      </c>
      <c r="J373" s="535">
        <v>85.3</v>
      </c>
      <c r="K373" s="535">
        <v>85.3</v>
      </c>
      <c r="L373" s="535">
        <v>85.3</v>
      </c>
      <c r="M373" s="535">
        <v>85.3</v>
      </c>
      <c r="N373" s="535">
        <v>85.3</v>
      </c>
      <c r="O373" s="535">
        <v>85.3</v>
      </c>
      <c r="P373" s="535">
        <v>85.3</v>
      </c>
      <c r="Q373" s="535">
        <v>85.3</v>
      </c>
      <c r="R373" s="535">
        <v>85.3</v>
      </c>
      <c r="S373" s="535">
        <v>85.3</v>
      </c>
      <c r="T373" s="535">
        <v>85.3</v>
      </c>
      <c r="U373" s="535">
        <v>85.3</v>
      </c>
      <c r="V373" s="535">
        <v>85.3</v>
      </c>
      <c r="W373" s="535">
        <v>85.3</v>
      </c>
      <c r="X373" s="535">
        <v>85.3</v>
      </c>
      <c r="Y373" s="535">
        <v>85.3</v>
      </c>
      <c r="Z373" s="535">
        <v>85.3</v>
      </c>
      <c r="AA373" s="535">
        <v>85.3</v>
      </c>
      <c r="AB373" s="535">
        <v>85.3</v>
      </c>
      <c r="AC373" s="535">
        <v>85.3</v>
      </c>
      <c r="AD373" s="535">
        <v>85.3</v>
      </c>
      <c r="AE373" s="535">
        <v>85.3</v>
      </c>
      <c r="AF373" s="535">
        <v>85.3</v>
      </c>
      <c r="AG373" s="535">
        <v>85.3</v>
      </c>
      <c r="AH373" s="535">
        <v>85.3</v>
      </c>
      <c r="AI373" s="535">
        <v>85.3</v>
      </c>
      <c r="AJ373" s="535">
        <v>85.3</v>
      </c>
      <c r="AK373" s="535">
        <v>85.3</v>
      </c>
      <c r="AL373" s="535">
        <v>85.3</v>
      </c>
      <c r="AM373" s="535">
        <v>85.3</v>
      </c>
      <c r="AN373" s="535">
        <v>85.3</v>
      </c>
      <c r="AO373" s="535">
        <v>85.3</v>
      </c>
      <c r="AP373" s="535">
        <v>85.3</v>
      </c>
      <c r="AQ373" s="535">
        <v>85.3</v>
      </c>
      <c r="AR373" s="535">
        <v>85.3</v>
      </c>
      <c r="AS373" s="535">
        <v>85.3</v>
      </c>
      <c r="AT373" s="535">
        <v>85.3</v>
      </c>
      <c r="AU373" s="535">
        <v>85.3</v>
      </c>
      <c r="AV373" s="535">
        <v>85.3</v>
      </c>
      <c r="AW373" s="535">
        <v>85.3</v>
      </c>
      <c r="AX373" s="535">
        <v>85.3</v>
      </c>
      <c r="AY373" s="535">
        <v>85.3</v>
      </c>
      <c r="AZ373" s="535">
        <v>85.2</v>
      </c>
      <c r="BA373" s="535">
        <v>85.3</v>
      </c>
      <c r="BB373" s="535">
        <v>85.3</v>
      </c>
      <c r="BC373" s="535">
        <v>85.3</v>
      </c>
      <c r="BD373" s="535">
        <v>85.2</v>
      </c>
      <c r="BE373" s="535">
        <v>85.2</v>
      </c>
      <c r="BF373" s="535">
        <v>83.9</v>
      </c>
      <c r="BG373" s="535">
        <v>83.6</v>
      </c>
      <c r="BH373" s="535">
        <v>83.6</v>
      </c>
      <c r="BI373" s="535">
        <v>83.6</v>
      </c>
      <c r="BJ373" s="535">
        <v>83.6</v>
      </c>
      <c r="BK373" s="535">
        <v>83.6</v>
      </c>
    </row>
    <row r="374" spans="1:63">
      <c r="A374" s="531" t="s">
        <v>3744</v>
      </c>
      <c r="B374" s="531" t="s">
        <v>3745</v>
      </c>
      <c r="C374" s="532">
        <v>6.3950000000000007E-2</v>
      </c>
      <c r="D374" s="535">
        <v>82.7</v>
      </c>
      <c r="E374" s="535">
        <v>82.7</v>
      </c>
      <c r="F374" s="535">
        <v>82.7</v>
      </c>
      <c r="G374" s="535">
        <v>82.5</v>
      </c>
      <c r="H374" s="535">
        <v>82.5</v>
      </c>
      <c r="I374" s="535">
        <v>82.5</v>
      </c>
      <c r="J374" s="535">
        <v>82.5</v>
      </c>
      <c r="K374" s="535">
        <v>82.5</v>
      </c>
      <c r="L374" s="535">
        <v>82.5</v>
      </c>
      <c r="M374" s="535">
        <v>82.5</v>
      </c>
      <c r="N374" s="535">
        <v>82.5</v>
      </c>
      <c r="O374" s="535">
        <v>82.5</v>
      </c>
      <c r="P374" s="535">
        <v>82.5</v>
      </c>
      <c r="Q374" s="535">
        <v>78</v>
      </c>
      <c r="R374" s="535">
        <v>73.5</v>
      </c>
      <c r="S374" s="535">
        <v>73.5</v>
      </c>
      <c r="T374" s="535">
        <v>73.5</v>
      </c>
      <c r="U374" s="535">
        <v>73.5</v>
      </c>
      <c r="V374" s="535">
        <v>73.5</v>
      </c>
      <c r="W374" s="535">
        <v>73.5</v>
      </c>
      <c r="X374" s="535">
        <v>73.5</v>
      </c>
      <c r="Y374" s="535">
        <v>73.5</v>
      </c>
      <c r="Z374" s="535">
        <v>73.5</v>
      </c>
      <c r="AA374" s="535">
        <v>73.5</v>
      </c>
      <c r="AB374" s="535">
        <v>73.5</v>
      </c>
      <c r="AC374" s="535">
        <v>73.5</v>
      </c>
      <c r="AD374" s="535">
        <v>73.5</v>
      </c>
      <c r="AE374" s="535">
        <v>73.5</v>
      </c>
      <c r="AF374" s="535">
        <v>73.5</v>
      </c>
      <c r="AG374" s="535">
        <v>73.5</v>
      </c>
      <c r="AH374" s="535">
        <v>73.5</v>
      </c>
      <c r="AI374" s="535">
        <v>73.5</v>
      </c>
      <c r="AJ374" s="535">
        <v>73.5</v>
      </c>
      <c r="AK374" s="535">
        <v>73.5</v>
      </c>
      <c r="AL374" s="535">
        <v>73.5</v>
      </c>
      <c r="AM374" s="535">
        <v>73.5</v>
      </c>
      <c r="AN374" s="535">
        <v>73.5</v>
      </c>
      <c r="AO374" s="535">
        <v>73.5</v>
      </c>
      <c r="AP374" s="535">
        <v>73.5</v>
      </c>
      <c r="AQ374" s="535">
        <v>73.5</v>
      </c>
      <c r="AR374" s="535">
        <v>73.5</v>
      </c>
      <c r="AS374" s="535">
        <v>73.5</v>
      </c>
      <c r="AT374" s="535">
        <v>73.5</v>
      </c>
      <c r="AU374" s="535">
        <v>73.5</v>
      </c>
      <c r="AV374" s="535">
        <v>73.5</v>
      </c>
      <c r="AW374" s="535">
        <v>73.5</v>
      </c>
      <c r="AX374" s="535">
        <v>73.5</v>
      </c>
      <c r="AY374" s="535">
        <v>73.5</v>
      </c>
      <c r="AZ374" s="535">
        <v>73.5</v>
      </c>
      <c r="BA374" s="535">
        <v>73.5</v>
      </c>
      <c r="BB374" s="535">
        <v>73.5</v>
      </c>
      <c r="BC374" s="535">
        <v>73.5</v>
      </c>
      <c r="BD374" s="535">
        <v>73.5</v>
      </c>
      <c r="BE374" s="535">
        <v>73.5</v>
      </c>
      <c r="BF374" s="535">
        <v>73.7</v>
      </c>
      <c r="BG374" s="535">
        <v>73.7</v>
      </c>
      <c r="BH374" s="535">
        <v>73.7</v>
      </c>
      <c r="BI374" s="535">
        <v>73.7</v>
      </c>
      <c r="BJ374" s="535">
        <v>73.7</v>
      </c>
      <c r="BK374" s="535">
        <v>73.7</v>
      </c>
    </row>
    <row r="375" spans="1:63">
      <c r="A375" s="531" t="s">
        <v>3746</v>
      </c>
      <c r="B375" s="531" t="s">
        <v>3747</v>
      </c>
      <c r="C375" s="532">
        <v>6.5600000000000006E-2</v>
      </c>
      <c r="D375" s="535">
        <v>108.1</v>
      </c>
      <c r="E375" s="535">
        <v>108.1</v>
      </c>
      <c r="F375" s="535">
        <v>108.1</v>
      </c>
      <c r="G375" s="535">
        <v>108.1</v>
      </c>
      <c r="H375" s="535">
        <v>108.1</v>
      </c>
      <c r="I375" s="535">
        <v>108.1</v>
      </c>
      <c r="J375" s="535">
        <v>108.1</v>
      </c>
      <c r="K375" s="535">
        <v>108.1</v>
      </c>
      <c r="L375" s="535">
        <v>108.1</v>
      </c>
      <c r="M375" s="535">
        <v>108.1</v>
      </c>
      <c r="N375" s="535">
        <v>108.1</v>
      </c>
      <c r="O375" s="535">
        <v>108.1</v>
      </c>
      <c r="P375" s="535">
        <v>108.1</v>
      </c>
      <c r="Q375" s="535">
        <v>108.1</v>
      </c>
      <c r="R375" s="535">
        <v>108.1</v>
      </c>
      <c r="S375" s="535">
        <v>108.1</v>
      </c>
      <c r="T375" s="535">
        <v>108.1</v>
      </c>
      <c r="U375" s="535">
        <v>108.1</v>
      </c>
      <c r="V375" s="535">
        <v>108.1</v>
      </c>
      <c r="W375" s="535">
        <v>108.1</v>
      </c>
      <c r="X375" s="535">
        <v>108.1</v>
      </c>
      <c r="Y375" s="535">
        <v>108.1</v>
      </c>
      <c r="Z375" s="535">
        <v>108.1</v>
      </c>
      <c r="AA375" s="535">
        <v>108.1</v>
      </c>
      <c r="AB375" s="535">
        <v>108.1</v>
      </c>
      <c r="AC375" s="535">
        <v>108.1</v>
      </c>
      <c r="AD375" s="535">
        <v>108.1</v>
      </c>
      <c r="AE375" s="535">
        <v>108.1</v>
      </c>
      <c r="AF375" s="535">
        <v>108.1</v>
      </c>
      <c r="AG375" s="535">
        <v>108.1</v>
      </c>
      <c r="AH375" s="535">
        <v>108.1</v>
      </c>
      <c r="AI375" s="535">
        <v>108.1</v>
      </c>
      <c r="AJ375" s="535">
        <v>108.1</v>
      </c>
      <c r="AK375" s="535">
        <v>108.1</v>
      </c>
      <c r="AL375" s="535">
        <v>108.1</v>
      </c>
      <c r="AM375" s="535">
        <v>108.1</v>
      </c>
      <c r="AN375" s="535">
        <v>108.1</v>
      </c>
      <c r="AO375" s="535">
        <v>108.1</v>
      </c>
      <c r="AP375" s="535">
        <v>108.1</v>
      </c>
      <c r="AQ375" s="535">
        <v>108.1</v>
      </c>
      <c r="AR375" s="535">
        <v>108.1</v>
      </c>
      <c r="AS375" s="535">
        <v>108.1</v>
      </c>
      <c r="AT375" s="535">
        <v>108.1</v>
      </c>
      <c r="AU375" s="535">
        <v>108.1</v>
      </c>
      <c r="AV375" s="535">
        <v>108.1</v>
      </c>
      <c r="AW375" s="535">
        <v>108.1</v>
      </c>
      <c r="AX375" s="535">
        <v>108.1</v>
      </c>
      <c r="AY375" s="535">
        <v>108.1</v>
      </c>
      <c r="AZ375" s="535">
        <v>108.1</v>
      </c>
      <c r="BA375" s="535">
        <v>108.1</v>
      </c>
      <c r="BB375" s="535">
        <v>108.1</v>
      </c>
      <c r="BC375" s="535">
        <v>108.1</v>
      </c>
      <c r="BD375" s="535">
        <v>108.1</v>
      </c>
      <c r="BE375" s="535">
        <v>108.1</v>
      </c>
      <c r="BF375" s="535">
        <v>108.3</v>
      </c>
      <c r="BG375" s="535">
        <v>108.4</v>
      </c>
      <c r="BH375" s="535">
        <v>108.4</v>
      </c>
      <c r="BI375" s="535">
        <v>108.4</v>
      </c>
      <c r="BJ375" s="535">
        <v>108.4</v>
      </c>
      <c r="BK375" s="535">
        <v>108.4</v>
      </c>
    </row>
    <row r="376" spans="1:63">
      <c r="A376" s="531" t="s">
        <v>3748</v>
      </c>
      <c r="B376" s="531" t="s">
        <v>1248</v>
      </c>
      <c r="C376" s="532">
        <v>2.5159099999999999</v>
      </c>
      <c r="D376" s="535">
        <v>123.9</v>
      </c>
      <c r="E376" s="535">
        <v>124.4</v>
      </c>
      <c r="F376" s="535">
        <v>126.4</v>
      </c>
      <c r="G376" s="535">
        <v>126</v>
      </c>
      <c r="H376" s="535">
        <v>125.4</v>
      </c>
      <c r="I376" s="535">
        <v>125.8</v>
      </c>
      <c r="J376" s="535">
        <v>126.9</v>
      </c>
      <c r="K376" s="535">
        <v>127.9</v>
      </c>
      <c r="L376" s="535">
        <v>129.4</v>
      </c>
      <c r="M376" s="535">
        <v>129.4</v>
      </c>
      <c r="N376" s="535">
        <v>130.30000000000001</v>
      </c>
      <c r="O376" s="535">
        <v>144.69999999999999</v>
      </c>
      <c r="P376" s="535">
        <v>147.19999999999999</v>
      </c>
      <c r="Q376" s="535">
        <v>146.9</v>
      </c>
      <c r="R376" s="535">
        <v>146.5</v>
      </c>
      <c r="S376" s="535">
        <v>146.5</v>
      </c>
      <c r="T376" s="535">
        <v>145.6</v>
      </c>
      <c r="U376" s="535">
        <v>144.69999999999999</v>
      </c>
      <c r="V376" s="535">
        <v>145.9</v>
      </c>
      <c r="W376" s="535">
        <v>144.80000000000001</v>
      </c>
      <c r="X376" s="535">
        <v>141.80000000000001</v>
      </c>
      <c r="Y376" s="535">
        <v>143</v>
      </c>
      <c r="Z376" s="535">
        <v>143</v>
      </c>
      <c r="AA376" s="535">
        <v>143.6</v>
      </c>
      <c r="AB376" s="535">
        <v>144</v>
      </c>
      <c r="AC376" s="535">
        <v>142.9</v>
      </c>
      <c r="AD376" s="535">
        <v>142.1</v>
      </c>
      <c r="AE376" s="535">
        <v>141</v>
      </c>
      <c r="AF376" s="535">
        <v>141.4</v>
      </c>
      <c r="AG376" s="535">
        <v>140.5</v>
      </c>
      <c r="AH376" s="535">
        <v>141.80000000000001</v>
      </c>
      <c r="AI376" s="535">
        <v>141.6</v>
      </c>
      <c r="AJ376" s="535">
        <v>141.69999999999999</v>
      </c>
      <c r="AK376" s="535">
        <v>143.1</v>
      </c>
      <c r="AL376" s="535">
        <v>145.5</v>
      </c>
      <c r="AM376" s="535">
        <v>145.30000000000001</v>
      </c>
      <c r="AN376" s="535">
        <v>146.30000000000001</v>
      </c>
      <c r="AO376" s="535">
        <v>146.1</v>
      </c>
      <c r="AP376" s="535">
        <v>146.69999999999999</v>
      </c>
      <c r="AQ376" s="535">
        <v>147.30000000000001</v>
      </c>
      <c r="AR376" s="535">
        <v>147.80000000000001</v>
      </c>
      <c r="AS376" s="535">
        <v>147.4</v>
      </c>
      <c r="AT376" s="535">
        <v>146.80000000000001</v>
      </c>
      <c r="AU376" s="535">
        <v>145.6</v>
      </c>
      <c r="AV376" s="535">
        <v>144.80000000000001</v>
      </c>
      <c r="AW376" s="535">
        <v>145.30000000000001</v>
      </c>
      <c r="AX376" s="535">
        <v>147</v>
      </c>
      <c r="AY376" s="535">
        <v>149.6</v>
      </c>
      <c r="AZ376" s="535">
        <v>151.4</v>
      </c>
      <c r="BA376" s="535">
        <v>153.69999999999999</v>
      </c>
      <c r="BB376" s="535">
        <v>152.69999999999999</v>
      </c>
      <c r="BC376" s="535">
        <v>154.30000000000001</v>
      </c>
      <c r="BD376" s="535">
        <v>155</v>
      </c>
      <c r="BE376" s="535">
        <v>156</v>
      </c>
      <c r="BF376" s="535">
        <v>156</v>
      </c>
      <c r="BG376" s="535">
        <v>155.9</v>
      </c>
      <c r="BH376" s="535">
        <v>156.5</v>
      </c>
      <c r="BI376" s="535">
        <v>156</v>
      </c>
      <c r="BJ376" s="535">
        <v>154.4</v>
      </c>
      <c r="BK376" s="535">
        <v>156.30000000000001</v>
      </c>
    </row>
    <row r="377" spans="1:63">
      <c r="A377" s="531" t="s">
        <v>3749</v>
      </c>
      <c r="B377" s="531" t="s">
        <v>1250</v>
      </c>
      <c r="C377" s="532">
        <v>0.22952</v>
      </c>
      <c r="D377" s="535">
        <v>135.1</v>
      </c>
      <c r="E377" s="535">
        <v>135.1</v>
      </c>
      <c r="F377" s="535">
        <v>135.1</v>
      </c>
      <c r="G377" s="535">
        <v>135.1</v>
      </c>
      <c r="H377" s="535">
        <v>135.1</v>
      </c>
      <c r="I377" s="535">
        <v>136.5</v>
      </c>
      <c r="J377" s="535">
        <v>136.5</v>
      </c>
      <c r="K377" s="535">
        <v>136.1</v>
      </c>
      <c r="L377" s="535">
        <v>136</v>
      </c>
      <c r="M377" s="535">
        <v>136.4</v>
      </c>
      <c r="N377" s="535">
        <v>143.4</v>
      </c>
      <c r="O377" s="535">
        <v>146.19999999999999</v>
      </c>
      <c r="P377" s="535">
        <v>147.69999999999999</v>
      </c>
      <c r="Q377" s="535">
        <v>151.5</v>
      </c>
      <c r="R377" s="535">
        <v>155.30000000000001</v>
      </c>
      <c r="S377" s="535">
        <v>155.19999999999999</v>
      </c>
      <c r="T377" s="535">
        <v>154.9</v>
      </c>
      <c r="U377" s="535">
        <v>154.9</v>
      </c>
      <c r="V377" s="535">
        <v>154.9</v>
      </c>
      <c r="W377" s="535">
        <v>154.9</v>
      </c>
      <c r="X377" s="535">
        <v>154.9</v>
      </c>
      <c r="Y377" s="535">
        <v>154.9</v>
      </c>
      <c r="Z377" s="535">
        <v>154.9</v>
      </c>
      <c r="AA377" s="535">
        <v>154.9</v>
      </c>
      <c r="AB377" s="535">
        <v>154.9</v>
      </c>
      <c r="AC377" s="535">
        <v>154.9</v>
      </c>
      <c r="AD377" s="535">
        <v>154.69999999999999</v>
      </c>
      <c r="AE377" s="535">
        <v>154.1</v>
      </c>
      <c r="AF377" s="535">
        <v>154.1</v>
      </c>
      <c r="AG377" s="535">
        <v>154.1</v>
      </c>
      <c r="AH377" s="535">
        <v>154.1</v>
      </c>
      <c r="AI377" s="535">
        <v>154.1</v>
      </c>
      <c r="AJ377" s="535">
        <v>154.1</v>
      </c>
      <c r="AK377" s="535">
        <v>154.1</v>
      </c>
      <c r="AL377" s="535">
        <v>154.1</v>
      </c>
      <c r="AM377" s="535">
        <v>154.1</v>
      </c>
      <c r="AN377" s="535">
        <v>154.1</v>
      </c>
      <c r="AO377" s="535">
        <v>154.1</v>
      </c>
      <c r="AP377" s="535">
        <v>154.1</v>
      </c>
      <c r="AQ377" s="535">
        <v>154.4</v>
      </c>
      <c r="AR377" s="535">
        <v>155.19999999999999</v>
      </c>
      <c r="AS377" s="535">
        <v>152.80000000000001</v>
      </c>
      <c r="AT377" s="535">
        <v>152.6</v>
      </c>
      <c r="AU377" s="535">
        <v>152.19999999999999</v>
      </c>
      <c r="AV377" s="535">
        <v>151.30000000000001</v>
      </c>
      <c r="AW377" s="535">
        <v>150.9</v>
      </c>
      <c r="AX377" s="535">
        <v>152</v>
      </c>
      <c r="AY377" s="535">
        <v>152.30000000000001</v>
      </c>
      <c r="AZ377" s="535">
        <v>152.30000000000001</v>
      </c>
      <c r="BA377" s="535">
        <v>154</v>
      </c>
      <c r="BB377" s="535">
        <v>154.30000000000001</v>
      </c>
      <c r="BC377" s="535">
        <v>156.30000000000001</v>
      </c>
      <c r="BD377" s="535">
        <v>157.30000000000001</v>
      </c>
      <c r="BE377" s="535">
        <v>157.4</v>
      </c>
      <c r="BF377" s="535">
        <v>160.6</v>
      </c>
      <c r="BG377" s="535">
        <v>165.8</v>
      </c>
      <c r="BH377" s="535">
        <v>170.1</v>
      </c>
      <c r="BI377" s="535">
        <v>171</v>
      </c>
      <c r="BJ377" s="535">
        <v>172.9</v>
      </c>
      <c r="BK377" s="535">
        <v>178.8</v>
      </c>
    </row>
    <row r="378" spans="1:63">
      <c r="A378" s="531" t="s">
        <v>3750</v>
      </c>
      <c r="B378" s="531" t="s">
        <v>1252</v>
      </c>
      <c r="C378" s="532">
        <v>0.12252</v>
      </c>
      <c r="D378" s="535">
        <v>118.7</v>
      </c>
      <c r="E378" s="535">
        <v>118.7</v>
      </c>
      <c r="F378" s="535">
        <v>118.7</v>
      </c>
      <c r="G378" s="535">
        <v>118.7</v>
      </c>
      <c r="H378" s="535">
        <v>118.7</v>
      </c>
      <c r="I378" s="535">
        <v>118.7</v>
      </c>
      <c r="J378" s="535">
        <v>118.7</v>
      </c>
      <c r="K378" s="535">
        <v>118.7</v>
      </c>
      <c r="L378" s="535">
        <v>118.7</v>
      </c>
      <c r="M378" s="535">
        <v>118.7</v>
      </c>
      <c r="N378" s="535">
        <v>132.30000000000001</v>
      </c>
      <c r="O378" s="535">
        <v>136.80000000000001</v>
      </c>
      <c r="P378" s="535">
        <v>136.80000000000001</v>
      </c>
      <c r="Q378" s="535">
        <v>136.80000000000001</v>
      </c>
      <c r="R378" s="535">
        <v>136.80000000000001</v>
      </c>
      <c r="S378" s="535">
        <v>136.80000000000001</v>
      </c>
      <c r="T378" s="535">
        <v>136.80000000000001</v>
      </c>
      <c r="U378" s="535">
        <v>136.80000000000001</v>
      </c>
      <c r="V378" s="535">
        <v>136.80000000000001</v>
      </c>
      <c r="W378" s="535">
        <v>136.80000000000001</v>
      </c>
      <c r="X378" s="535">
        <v>136.80000000000001</v>
      </c>
      <c r="Y378" s="535">
        <v>136.80000000000001</v>
      </c>
      <c r="Z378" s="535">
        <v>136.80000000000001</v>
      </c>
      <c r="AA378" s="535">
        <v>136.80000000000001</v>
      </c>
      <c r="AB378" s="535">
        <v>136.80000000000001</v>
      </c>
      <c r="AC378" s="535">
        <v>136.80000000000001</v>
      </c>
      <c r="AD378" s="535">
        <v>136.80000000000001</v>
      </c>
      <c r="AE378" s="535">
        <v>136.80000000000001</v>
      </c>
      <c r="AF378" s="535">
        <v>136.80000000000001</v>
      </c>
      <c r="AG378" s="535">
        <v>136.80000000000001</v>
      </c>
      <c r="AH378" s="535">
        <v>136.80000000000001</v>
      </c>
      <c r="AI378" s="535">
        <v>136.80000000000001</v>
      </c>
      <c r="AJ378" s="535">
        <v>136.80000000000001</v>
      </c>
      <c r="AK378" s="535">
        <v>136.80000000000001</v>
      </c>
      <c r="AL378" s="535">
        <v>136.80000000000001</v>
      </c>
      <c r="AM378" s="535">
        <v>136.80000000000001</v>
      </c>
      <c r="AN378" s="535">
        <v>136.80000000000001</v>
      </c>
      <c r="AO378" s="535">
        <v>136.80000000000001</v>
      </c>
      <c r="AP378" s="535">
        <v>136.80000000000001</v>
      </c>
      <c r="AQ378" s="535">
        <v>136.80000000000001</v>
      </c>
      <c r="AR378" s="535">
        <v>136.80000000000001</v>
      </c>
      <c r="AS378" s="535">
        <v>136.80000000000001</v>
      </c>
      <c r="AT378" s="535">
        <v>136.80000000000001</v>
      </c>
      <c r="AU378" s="535">
        <v>136.80000000000001</v>
      </c>
      <c r="AV378" s="535">
        <v>136.80000000000001</v>
      </c>
      <c r="AW378" s="535">
        <v>136.80000000000001</v>
      </c>
      <c r="AX378" s="535">
        <v>136.80000000000001</v>
      </c>
      <c r="AY378" s="535">
        <v>136.80000000000001</v>
      </c>
      <c r="AZ378" s="535">
        <v>136.80000000000001</v>
      </c>
      <c r="BA378" s="535">
        <v>136.80000000000001</v>
      </c>
      <c r="BB378" s="535">
        <v>136.80000000000001</v>
      </c>
      <c r="BC378" s="535">
        <v>140.6</v>
      </c>
      <c r="BD378" s="535">
        <v>141.80000000000001</v>
      </c>
      <c r="BE378" s="535">
        <v>141.80000000000001</v>
      </c>
      <c r="BF378" s="535">
        <v>144.30000000000001</v>
      </c>
      <c r="BG378" s="535">
        <v>143.69999999999999</v>
      </c>
      <c r="BH378" s="535">
        <v>144.30000000000001</v>
      </c>
      <c r="BI378" s="535">
        <v>144.30000000000001</v>
      </c>
      <c r="BJ378" s="535">
        <v>144.30000000000001</v>
      </c>
      <c r="BK378" s="535">
        <v>151</v>
      </c>
    </row>
    <row r="379" spans="1:63">
      <c r="A379" s="531" t="s">
        <v>3751</v>
      </c>
      <c r="B379" s="531" t="s">
        <v>1254</v>
      </c>
      <c r="C379" s="532">
        <v>4.6809999999999997E-2</v>
      </c>
      <c r="D379" s="535">
        <v>170</v>
      </c>
      <c r="E379" s="535">
        <v>169.8</v>
      </c>
      <c r="F379" s="535">
        <v>169.8</v>
      </c>
      <c r="G379" s="535">
        <v>169.8</v>
      </c>
      <c r="H379" s="535">
        <v>169.8</v>
      </c>
      <c r="I379" s="535">
        <v>173.2</v>
      </c>
      <c r="J379" s="535">
        <v>173.2</v>
      </c>
      <c r="K379" s="535">
        <v>171.3</v>
      </c>
      <c r="L379" s="535">
        <v>170.9</v>
      </c>
      <c r="M379" s="535">
        <v>172.7</v>
      </c>
      <c r="N379" s="535">
        <v>171.3</v>
      </c>
      <c r="O379" s="535">
        <v>171.3</v>
      </c>
      <c r="P379" s="535">
        <v>171.3</v>
      </c>
      <c r="Q379" s="535">
        <v>190</v>
      </c>
      <c r="R379" s="535">
        <v>208.6</v>
      </c>
      <c r="S379" s="535">
        <v>208.1</v>
      </c>
      <c r="T379" s="535">
        <v>206.7</v>
      </c>
      <c r="U379" s="535">
        <v>206.7</v>
      </c>
      <c r="V379" s="535">
        <v>206.7</v>
      </c>
      <c r="W379" s="535">
        <v>206.7</v>
      </c>
      <c r="X379" s="535">
        <v>206.7</v>
      </c>
      <c r="Y379" s="535">
        <v>206.7</v>
      </c>
      <c r="Z379" s="535">
        <v>206.7</v>
      </c>
      <c r="AA379" s="535">
        <v>206.7</v>
      </c>
      <c r="AB379" s="535">
        <v>206.7</v>
      </c>
      <c r="AC379" s="535">
        <v>206.7</v>
      </c>
      <c r="AD379" s="535">
        <v>206.7</v>
      </c>
      <c r="AE379" s="535">
        <v>204.8</v>
      </c>
      <c r="AF379" s="535">
        <v>213</v>
      </c>
      <c r="AG379" s="535">
        <v>213</v>
      </c>
      <c r="AH379" s="535">
        <v>213</v>
      </c>
      <c r="AI379" s="535">
        <v>213</v>
      </c>
      <c r="AJ379" s="535">
        <v>213</v>
      </c>
      <c r="AK379" s="535">
        <v>213</v>
      </c>
      <c r="AL379" s="535">
        <v>213</v>
      </c>
      <c r="AM379" s="535">
        <v>213</v>
      </c>
      <c r="AN379" s="535">
        <v>213</v>
      </c>
      <c r="AO379" s="535">
        <v>213</v>
      </c>
      <c r="AP379" s="535">
        <v>213</v>
      </c>
      <c r="AQ379" s="535">
        <v>213</v>
      </c>
      <c r="AR379" s="535">
        <v>213</v>
      </c>
      <c r="AS379" s="535">
        <v>206.2</v>
      </c>
      <c r="AT379" s="535">
        <v>206.2</v>
      </c>
      <c r="AU379" s="535">
        <v>206.2</v>
      </c>
      <c r="AV379" s="535">
        <v>206.2</v>
      </c>
      <c r="AW379" s="535">
        <v>206.2</v>
      </c>
      <c r="AX379" s="535">
        <v>211.7</v>
      </c>
      <c r="AY379" s="535">
        <v>214</v>
      </c>
      <c r="AZ379" s="535">
        <v>214</v>
      </c>
      <c r="BA379" s="535">
        <v>221.8</v>
      </c>
      <c r="BB379" s="535">
        <v>223.3</v>
      </c>
      <c r="BC379" s="535">
        <v>223.3</v>
      </c>
      <c r="BD379" s="535">
        <v>222.9</v>
      </c>
      <c r="BE379" s="535">
        <v>223.1</v>
      </c>
      <c r="BF379" s="535">
        <v>232.1</v>
      </c>
      <c r="BG379" s="535">
        <v>258.5</v>
      </c>
      <c r="BH379" s="535">
        <v>278.3</v>
      </c>
      <c r="BI379" s="535">
        <v>282.60000000000002</v>
      </c>
      <c r="BJ379" s="535">
        <v>292</v>
      </c>
      <c r="BK379" s="535">
        <v>303.8</v>
      </c>
    </row>
    <row r="380" spans="1:63">
      <c r="A380" s="531" t="s">
        <v>3752</v>
      </c>
      <c r="B380" s="531" t="s">
        <v>1256</v>
      </c>
      <c r="C380" s="532">
        <v>6.019E-2</v>
      </c>
      <c r="D380" s="535">
        <v>141.6</v>
      </c>
      <c r="E380" s="535">
        <v>141.6</v>
      </c>
      <c r="F380" s="535">
        <v>141.6</v>
      </c>
      <c r="G380" s="535">
        <v>141.6</v>
      </c>
      <c r="H380" s="535">
        <v>141.6</v>
      </c>
      <c r="I380" s="535">
        <v>144.30000000000001</v>
      </c>
      <c r="J380" s="535">
        <v>144.30000000000001</v>
      </c>
      <c r="K380" s="535">
        <v>144.30000000000001</v>
      </c>
      <c r="L380" s="535">
        <v>144.30000000000001</v>
      </c>
      <c r="M380" s="535">
        <v>144.30000000000001</v>
      </c>
      <c r="N380" s="535">
        <v>144.30000000000001</v>
      </c>
      <c r="O380" s="535">
        <v>145.69999999999999</v>
      </c>
      <c r="P380" s="535">
        <v>151.4</v>
      </c>
      <c r="Q380" s="535">
        <v>151.4</v>
      </c>
      <c r="R380" s="535">
        <v>151.4</v>
      </c>
      <c r="S380" s="535">
        <v>151.4</v>
      </c>
      <c r="T380" s="535">
        <v>151.4</v>
      </c>
      <c r="U380" s="535">
        <v>151.4</v>
      </c>
      <c r="V380" s="535">
        <v>151.4</v>
      </c>
      <c r="W380" s="535">
        <v>151.4</v>
      </c>
      <c r="X380" s="535">
        <v>151.4</v>
      </c>
      <c r="Y380" s="535">
        <v>151.4</v>
      </c>
      <c r="Z380" s="535">
        <v>151.4</v>
      </c>
      <c r="AA380" s="535">
        <v>151.4</v>
      </c>
      <c r="AB380" s="535">
        <v>151.4</v>
      </c>
      <c r="AC380" s="535">
        <v>151.4</v>
      </c>
      <c r="AD380" s="535">
        <v>150.6</v>
      </c>
      <c r="AE380" s="535">
        <v>150.1</v>
      </c>
      <c r="AF380" s="535">
        <v>143.6</v>
      </c>
      <c r="AG380" s="535">
        <v>143.6</v>
      </c>
      <c r="AH380" s="535">
        <v>143.6</v>
      </c>
      <c r="AI380" s="535">
        <v>143.6</v>
      </c>
      <c r="AJ380" s="535">
        <v>143.6</v>
      </c>
      <c r="AK380" s="535">
        <v>143.6</v>
      </c>
      <c r="AL380" s="535">
        <v>143.6</v>
      </c>
      <c r="AM380" s="535">
        <v>143.6</v>
      </c>
      <c r="AN380" s="535">
        <v>143.6</v>
      </c>
      <c r="AO380" s="535">
        <v>143.6</v>
      </c>
      <c r="AP380" s="535">
        <v>143.6</v>
      </c>
      <c r="AQ380" s="535">
        <v>144.6</v>
      </c>
      <c r="AR380" s="535">
        <v>147.69999999999999</v>
      </c>
      <c r="AS380" s="535">
        <v>143.9</v>
      </c>
      <c r="AT380" s="535">
        <v>142.9</v>
      </c>
      <c r="AU380" s="535">
        <v>141.4</v>
      </c>
      <c r="AV380" s="535">
        <v>138.30000000000001</v>
      </c>
      <c r="AW380" s="535">
        <v>136.69999999999999</v>
      </c>
      <c r="AX380" s="535">
        <v>136.69999999999999</v>
      </c>
      <c r="AY380" s="535">
        <v>135.69999999999999</v>
      </c>
      <c r="AZ380" s="535">
        <v>136</v>
      </c>
      <c r="BA380" s="535">
        <v>136.19999999999999</v>
      </c>
      <c r="BB380" s="535">
        <v>136.19999999999999</v>
      </c>
      <c r="BC380" s="535">
        <v>136.19999999999999</v>
      </c>
      <c r="BD380" s="535">
        <v>138</v>
      </c>
      <c r="BE380" s="535">
        <v>138</v>
      </c>
      <c r="BF380" s="535">
        <v>138.19999999999999</v>
      </c>
      <c r="BG380" s="535">
        <v>138.5</v>
      </c>
      <c r="BH380" s="535">
        <v>138.5</v>
      </c>
      <c r="BI380" s="535">
        <v>138.5</v>
      </c>
      <c r="BJ380" s="535">
        <v>138.5</v>
      </c>
      <c r="BK380" s="535">
        <v>138.5</v>
      </c>
    </row>
    <row r="381" spans="1:63">
      <c r="A381" s="531" t="s">
        <v>3753</v>
      </c>
      <c r="B381" s="531" t="s">
        <v>2955</v>
      </c>
      <c r="C381" s="532">
        <v>0.23674000000000001</v>
      </c>
      <c r="D381" s="535">
        <v>136.1</v>
      </c>
      <c r="E381" s="535">
        <v>136.9</v>
      </c>
      <c r="F381" s="535">
        <v>136.9</v>
      </c>
      <c r="G381" s="535">
        <v>132.19999999999999</v>
      </c>
      <c r="H381" s="535">
        <v>132.19999999999999</v>
      </c>
      <c r="I381" s="535">
        <v>132.19999999999999</v>
      </c>
      <c r="J381" s="535">
        <v>132.19999999999999</v>
      </c>
      <c r="K381" s="535">
        <v>132.19999999999999</v>
      </c>
      <c r="L381" s="535">
        <v>132.19999999999999</v>
      </c>
      <c r="M381" s="535">
        <v>132.6</v>
      </c>
      <c r="N381" s="535">
        <v>133.69999999999999</v>
      </c>
      <c r="O381" s="535">
        <v>133.69999999999999</v>
      </c>
      <c r="P381" s="535">
        <v>133.9</v>
      </c>
      <c r="Q381" s="535">
        <v>134.4</v>
      </c>
      <c r="R381" s="535">
        <v>134.4</v>
      </c>
      <c r="S381" s="535">
        <v>134.4</v>
      </c>
      <c r="T381" s="535">
        <v>134.4</v>
      </c>
      <c r="U381" s="535">
        <v>134.4</v>
      </c>
      <c r="V381" s="535">
        <v>134.4</v>
      </c>
      <c r="W381" s="535">
        <v>136.4</v>
      </c>
      <c r="X381" s="535">
        <v>135.6</v>
      </c>
      <c r="Y381" s="535">
        <v>140.69999999999999</v>
      </c>
      <c r="Z381" s="535">
        <v>140.69999999999999</v>
      </c>
      <c r="AA381" s="535">
        <v>140.69999999999999</v>
      </c>
      <c r="AB381" s="535">
        <v>140.69999999999999</v>
      </c>
      <c r="AC381" s="535">
        <v>140.69999999999999</v>
      </c>
      <c r="AD381" s="535">
        <v>140.69999999999999</v>
      </c>
      <c r="AE381" s="535">
        <v>140.69999999999999</v>
      </c>
      <c r="AF381" s="535">
        <v>134.30000000000001</v>
      </c>
      <c r="AG381" s="535">
        <v>127.6</v>
      </c>
      <c r="AH381" s="535">
        <v>127.5</v>
      </c>
      <c r="AI381" s="535">
        <v>131.30000000000001</v>
      </c>
      <c r="AJ381" s="535">
        <v>133.9</v>
      </c>
      <c r="AK381" s="535">
        <v>133.9</v>
      </c>
      <c r="AL381" s="535">
        <v>133.9</v>
      </c>
      <c r="AM381" s="535">
        <v>133.9</v>
      </c>
      <c r="AN381" s="535">
        <v>140.1</v>
      </c>
      <c r="AO381" s="535">
        <v>133.9</v>
      </c>
      <c r="AP381" s="535">
        <v>141.30000000000001</v>
      </c>
      <c r="AQ381" s="535">
        <v>146.30000000000001</v>
      </c>
      <c r="AR381" s="535">
        <v>151</v>
      </c>
      <c r="AS381" s="535">
        <v>152.80000000000001</v>
      </c>
      <c r="AT381" s="535">
        <v>153.4</v>
      </c>
      <c r="AU381" s="535">
        <v>153.6</v>
      </c>
      <c r="AV381" s="535">
        <v>153.6</v>
      </c>
      <c r="AW381" s="535">
        <v>153.6</v>
      </c>
      <c r="AX381" s="535">
        <v>153.6</v>
      </c>
      <c r="AY381" s="535">
        <v>153.6</v>
      </c>
      <c r="AZ381" s="535">
        <v>155.30000000000001</v>
      </c>
      <c r="BA381" s="535">
        <v>156.4</v>
      </c>
      <c r="BB381" s="535">
        <v>156.5</v>
      </c>
      <c r="BC381" s="535">
        <v>156.5</v>
      </c>
      <c r="BD381" s="535">
        <v>156.5</v>
      </c>
      <c r="BE381" s="535">
        <v>160.6</v>
      </c>
      <c r="BF381" s="535">
        <v>160.9</v>
      </c>
      <c r="BG381" s="535">
        <v>161</v>
      </c>
      <c r="BH381" s="535">
        <v>161</v>
      </c>
      <c r="BI381" s="535">
        <v>161</v>
      </c>
      <c r="BJ381" s="535">
        <v>161</v>
      </c>
      <c r="BK381" s="535">
        <v>161</v>
      </c>
    </row>
    <row r="382" spans="1:63">
      <c r="A382" s="531" t="s">
        <v>3754</v>
      </c>
      <c r="B382" s="531" t="s">
        <v>2957</v>
      </c>
      <c r="C382" s="532">
        <v>0.16746</v>
      </c>
      <c r="D382" s="535">
        <v>145</v>
      </c>
      <c r="E382" s="535">
        <v>145</v>
      </c>
      <c r="F382" s="535">
        <v>145</v>
      </c>
      <c r="G382" s="535">
        <v>145</v>
      </c>
      <c r="H382" s="535">
        <v>145</v>
      </c>
      <c r="I382" s="535">
        <v>145</v>
      </c>
      <c r="J382" s="535">
        <v>145</v>
      </c>
      <c r="K382" s="535">
        <v>145</v>
      </c>
      <c r="L382" s="535">
        <v>145</v>
      </c>
      <c r="M382" s="535">
        <v>145</v>
      </c>
      <c r="N382" s="535">
        <v>145</v>
      </c>
      <c r="O382" s="535">
        <v>145</v>
      </c>
      <c r="P382" s="535">
        <v>145</v>
      </c>
      <c r="Q382" s="535">
        <v>145</v>
      </c>
      <c r="R382" s="535">
        <v>145</v>
      </c>
      <c r="S382" s="535">
        <v>145</v>
      </c>
      <c r="T382" s="535">
        <v>145</v>
      </c>
      <c r="U382" s="535">
        <v>145</v>
      </c>
      <c r="V382" s="535">
        <v>145</v>
      </c>
      <c r="W382" s="535">
        <v>147.9</v>
      </c>
      <c r="X382" s="535">
        <v>145.80000000000001</v>
      </c>
      <c r="Y382" s="535">
        <v>153</v>
      </c>
      <c r="Z382" s="535">
        <v>153</v>
      </c>
      <c r="AA382" s="535">
        <v>153</v>
      </c>
      <c r="AB382" s="535">
        <v>153</v>
      </c>
      <c r="AC382" s="535">
        <v>153</v>
      </c>
      <c r="AD382" s="535">
        <v>153</v>
      </c>
      <c r="AE382" s="535">
        <v>153</v>
      </c>
      <c r="AF382" s="535">
        <v>144</v>
      </c>
      <c r="AG382" s="535">
        <v>135</v>
      </c>
      <c r="AH382" s="535">
        <v>135</v>
      </c>
      <c r="AI382" s="535">
        <v>140.4</v>
      </c>
      <c r="AJ382" s="535">
        <v>144</v>
      </c>
      <c r="AK382" s="535">
        <v>144</v>
      </c>
      <c r="AL382" s="535">
        <v>144</v>
      </c>
      <c r="AM382" s="535">
        <v>144</v>
      </c>
      <c r="AN382" s="535">
        <v>152.80000000000001</v>
      </c>
      <c r="AO382" s="535">
        <v>144</v>
      </c>
      <c r="AP382" s="535">
        <v>154.6</v>
      </c>
      <c r="AQ382" s="535">
        <v>161.6</v>
      </c>
      <c r="AR382" s="535">
        <v>168.2</v>
      </c>
      <c r="AS382" s="535">
        <v>169.9</v>
      </c>
      <c r="AT382" s="535">
        <v>169.9</v>
      </c>
      <c r="AU382" s="535">
        <v>169.9</v>
      </c>
      <c r="AV382" s="535">
        <v>169.9</v>
      </c>
      <c r="AW382" s="535">
        <v>169.9</v>
      </c>
      <c r="AX382" s="535">
        <v>169.9</v>
      </c>
      <c r="AY382" s="535">
        <v>169.9</v>
      </c>
      <c r="AZ382" s="535">
        <v>172.4</v>
      </c>
      <c r="BA382" s="535">
        <v>173.9</v>
      </c>
      <c r="BB382" s="535">
        <v>174</v>
      </c>
      <c r="BC382" s="535">
        <v>174</v>
      </c>
      <c r="BD382" s="535">
        <v>174</v>
      </c>
      <c r="BE382" s="535">
        <v>179.9</v>
      </c>
      <c r="BF382" s="535">
        <v>180.2</v>
      </c>
      <c r="BG382" s="535">
        <v>180.4</v>
      </c>
      <c r="BH382" s="535">
        <v>180.4</v>
      </c>
      <c r="BI382" s="535">
        <v>180.4</v>
      </c>
      <c r="BJ382" s="535">
        <v>180.4</v>
      </c>
      <c r="BK382" s="535">
        <v>180.4</v>
      </c>
    </row>
    <row r="383" spans="1:63">
      <c r="A383" s="531" t="s">
        <v>3755</v>
      </c>
      <c r="B383" s="531" t="s">
        <v>2959</v>
      </c>
      <c r="C383" s="532">
        <v>6.9279999999999994E-2</v>
      </c>
      <c r="D383" s="535">
        <v>114.6</v>
      </c>
      <c r="E383" s="535">
        <v>117.2</v>
      </c>
      <c r="F383" s="535">
        <v>117.2</v>
      </c>
      <c r="G383" s="535">
        <v>101.3</v>
      </c>
      <c r="H383" s="535">
        <v>101.3</v>
      </c>
      <c r="I383" s="535">
        <v>101.3</v>
      </c>
      <c r="J383" s="535">
        <v>101.3</v>
      </c>
      <c r="K383" s="535">
        <v>101.3</v>
      </c>
      <c r="L383" s="535">
        <v>101.3</v>
      </c>
      <c r="M383" s="535">
        <v>102.6</v>
      </c>
      <c r="N383" s="535">
        <v>106.4</v>
      </c>
      <c r="O383" s="535">
        <v>106.4</v>
      </c>
      <c r="P383" s="535">
        <v>107</v>
      </c>
      <c r="Q383" s="535">
        <v>108.7</v>
      </c>
      <c r="R383" s="535">
        <v>108.8</v>
      </c>
      <c r="S383" s="535">
        <v>108.8</v>
      </c>
      <c r="T383" s="535">
        <v>108.8</v>
      </c>
      <c r="U383" s="535">
        <v>108.8</v>
      </c>
      <c r="V383" s="535">
        <v>108.8</v>
      </c>
      <c r="W383" s="535">
        <v>108.8</v>
      </c>
      <c r="X383" s="535">
        <v>111.1</v>
      </c>
      <c r="Y383" s="535">
        <v>111.1</v>
      </c>
      <c r="Z383" s="535">
        <v>111.1</v>
      </c>
      <c r="AA383" s="535">
        <v>111.1</v>
      </c>
      <c r="AB383" s="535">
        <v>111.1</v>
      </c>
      <c r="AC383" s="535">
        <v>111.1</v>
      </c>
      <c r="AD383" s="535">
        <v>111.1</v>
      </c>
      <c r="AE383" s="535">
        <v>111.1</v>
      </c>
      <c r="AF383" s="535">
        <v>111.1</v>
      </c>
      <c r="AG383" s="535">
        <v>109.7</v>
      </c>
      <c r="AH383" s="535">
        <v>109.4</v>
      </c>
      <c r="AI383" s="535">
        <v>109.4</v>
      </c>
      <c r="AJ383" s="535">
        <v>109.4</v>
      </c>
      <c r="AK383" s="535">
        <v>109.4</v>
      </c>
      <c r="AL383" s="535">
        <v>109.4</v>
      </c>
      <c r="AM383" s="535">
        <v>109.4</v>
      </c>
      <c r="AN383" s="535">
        <v>109.4</v>
      </c>
      <c r="AO383" s="535">
        <v>109.4</v>
      </c>
      <c r="AP383" s="535">
        <v>109.4</v>
      </c>
      <c r="AQ383" s="535">
        <v>109.4</v>
      </c>
      <c r="AR383" s="535">
        <v>109.4</v>
      </c>
      <c r="AS383" s="535">
        <v>111.4</v>
      </c>
      <c r="AT383" s="535">
        <v>113.4</v>
      </c>
      <c r="AU383" s="535">
        <v>114.1</v>
      </c>
      <c r="AV383" s="535">
        <v>114.1</v>
      </c>
      <c r="AW383" s="535">
        <v>114.1</v>
      </c>
      <c r="AX383" s="535">
        <v>114.1</v>
      </c>
      <c r="AY383" s="535">
        <v>114.1</v>
      </c>
      <c r="AZ383" s="535">
        <v>114.1</v>
      </c>
      <c r="BA383" s="535">
        <v>114.1</v>
      </c>
      <c r="BB383" s="535">
        <v>114.1</v>
      </c>
      <c r="BC383" s="535">
        <v>114.1</v>
      </c>
      <c r="BD383" s="535">
        <v>114.1</v>
      </c>
      <c r="BE383" s="535">
        <v>114.1</v>
      </c>
      <c r="BF383" s="535">
        <v>114.1</v>
      </c>
      <c r="BG383" s="535">
        <v>114.1</v>
      </c>
      <c r="BH383" s="535">
        <v>114.1</v>
      </c>
      <c r="BI383" s="535">
        <v>114.1</v>
      </c>
      <c r="BJ383" s="535">
        <v>114.1</v>
      </c>
      <c r="BK383" s="535">
        <v>114.1</v>
      </c>
    </row>
    <row r="384" spans="1:63">
      <c r="A384" s="531" t="s">
        <v>3756</v>
      </c>
      <c r="B384" s="531" t="s">
        <v>2977</v>
      </c>
      <c r="C384" s="532">
        <v>1.73105</v>
      </c>
      <c r="D384" s="535">
        <v>123.4</v>
      </c>
      <c r="E384" s="535">
        <v>123.8</v>
      </c>
      <c r="F384" s="535">
        <v>126.7</v>
      </c>
      <c r="G384" s="535">
        <v>126.6</v>
      </c>
      <c r="H384" s="535">
        <v>125.5</v>
      </c>
      <c r="I384" s="535">
        <v>125.6</v>
      </c>
      <c r="J384" s="535">
        <v>127.1</v>
      </c>
      <c r="K384" s="535">
        <v>128.4</v>
      </c>
      <c r="L384" s="535">
        <v>130.69999999999999</v>
      </c>
      <c r="M384" s="535">
        <v>130.69999999999999</v>
      </c>
      <c r="N384" s="535">
        <v>130.9</v>
      </c>
      <c r="O384" s="535">
        <v>151.6</v>
      </c>
      <c r="P384" s="535">
        <v>155</v>
      </c>
      <c r="Q384" s="535">
        <v>154.30000000000001</v>
      </c>
      <c r="R384" s="535">
        <v>153</v>
      </c>
      <c r="S384" s="535">
        <v>153</v>
      </c>
      <c r="T384" s="535">
        <v>151.80000000000001</v>
      </c>
      <c r="U384" s="535">
        <v>150.30000000000001</v>
      </c>
      <c r="V384" s="535">
        <v>151.80000000000001</v>
      </c>
      <c r="W384" s="535">
        <v>150.1</v>
      </c>
      <c r="X384" s="535">
        <v>146</v>
      </c>
      <c r="Y384" s="535">
        <v>146.69999999999999</v>
      </c>
      <c r="Z384" s="535">
        <v>146.69999999999999</v>
      </c>
      <c r="AA384" s="535">
        <v>147.6</v>
      </c>
      <c r="AB384" s="535">
        <v>148.19999999999999</v>
      </c>
      <c r="AC384" s="535">
        <v>146.69999999999999</v>
      </c>
      <c r="AD384" s="535">
        <v>145.4</v>
      </c>
      <c r="AE384" s="535">
        <v>143.9</v>
      </c>
      <c r="AF384" s="535">
        <v>145.30000000000001</v>
      </c>
      <c r="AG384" s="535">
        <v>144.69999999999999</v>
      </c>
      <c r="AH384" s="535">
        <v>144</v>
      </c>
      <c r="AI384" s="535">
        <v>144.1</v>
      </c>
      <c r="AJ384" s="535">
        <v>141.6</v>
      </c>
      <c r="AK384" s="535">
        <v>143.80000000000001</v>
      </c>
      <c r="AL384" s="535">
        <v>147.1</v>
      </c>
      <c r="AM384" s="535">
        <v>146.6</v>
      </c>
      <c r="AN384" s="535">
        <v>147.30000000000001</v>
      </c>
      <c r="AO384" s="535">
        <v>147.80000000000001</v>
      </c>
      <c r="AP384" s="535">
        <v>147.69999999999999</v>
      </c>
      <c r="AQ384" s="535">
        <v>147.9</v>
      </c>
      <c r="AR384" s="535">
        <v>147.9</v>
      </c>
      <c r="AS384" s="535">
        <v>147</v>
      </c>
      <c r="AT384" s="535">
        <v>146</v>
      </c>
      <c r="AU384" s="535">
        <v>144.1</v>
      </c>
      <c r="AV384" s="535">
        <v>142.80000000000001</v>
      </c>
      <c r="AW384" s="535">
        <v>142.69999999999999</v>
      </c>
      <c r="AX384" s="535">
        <v>144.9</v>
      </c>
      <c r="AY384" s="535">
        <v>148.19999999999999</v>
      </c>
      <c r="AZ384" s="535">
        <v>150.19999999999999</v>
      </c>
      <c r="BA384" s="535">
        <v>152.6</v>
      </c>
      <c r="BB384" s="535">
        <v>151.19999999999999</v>
      </c>
      <c r="BC384" s="535">
        <v>153.1</v>
      </c>
      <c r="BD384" s="535">
        <v>153.80000000000001</v>
      </c>
      <c r="BE384" s="535">
        <v>152.9</v>
      </c>
      <c r="BF384" s="535">
        <v>151.4</v>
      </c>
      <c r="BG384" s="535">
        <v>150.6</v>
      </c>
      <c r="BH384" s="535">
        <v>150.80000000000001</v>
      </c>
      <c r="BI384" s="535">
        <v>150</v>
      </c>
      <c r="BJ384" s="535">
        <v>147.4</v>
      </c>
      <c r="BK384" s="535">
        <v>149.30000000000001</v>
      </c>
    </row>
    <row r="385" spans="1:65">
      <c r="A385" s="531" t="s">
        <v>3757</v>
      </c>
      <c r="B385" s="531" t="s">
        <v>2979</v>
      </c>
      <c r="C385" s="532">
        <v>1.73105</v>
      </c>
      <c r="D385" s="535">
        <v>123.4</v>
      </c>
      <c r="E385" s="535">
        <v>123.8</v>
      </c>
      <c r="F385" s="535">
        <v>126.7</v>
      </c>
      <c r="G385" s="535">
        <v>126.6</v>
      </c>
      <c r="H385" s="535">
        <v>125.5</v>
      </c>
      <c r="I385" s="535">
        <v>125.6</v>
      </c>
      <c r="J385" s="535">
        <v>127.1</v>
      </c>
      <c r="K385" s="535">
        <v>128.4</v>
      </c>
      <c r="L385" s="535">
        <v>130.69999999999999</v>
      </c>
      <c r="M385" s="535">
        <v>130.69999999999999</v>
      </c>
      <c r="N385" s="535">
        <v>130.9</v>
      </c>
      <c r="O385" s="535">
        <v>151.6</v>
      </c>
      <c r="P385" s="535">
        <v>155</v>
      </c>
      <c r="Q385" s="535">
        <v>154.30000000000001</v>
      </c>
      <c r="R385" s="535">
        <v>153</v>
      </c>
      <c r="S385" s="535">
        <v>153</v>
      </c>
      <c r="T385" s="535">
        <v>151.80000000000001</v>
      </c>
      <c r="U385" s="535">
        <v>150.30000000000001</v>
      </c>
      <c r="V385" s="535">
        <v>151.80000000000001</v>
      </c>
      <c r="W385" s="535">
        <v>150.1</v>
      </c>
      <c r="X385" s="535">
        <v>146</v>
      </c>
      <c r="Y385" s="535">
        <v>146.69999999999999</v>
      </c>
      <c r="Z385" s="535">
        <v>146.69999999999999</v>
      </c>
      <c r="AA385" s="535">
        <v>147.6</v>
      </c>
      <c r="AB385" s="535">
        <v>148.19999999999999</v>
      </c>
      <c r="AC385" s="535">
        <v>146.69999999999999</v>
      </c>
      <c r="AD385" s="535">
        <v>145.4</v>
      </c>
      <c r="AE385" s="535">
        <v>143.9</v>
      </c>
      <c r="AF385" s="535">
        <v>145.30000000000001</v>
      </c>
      <c r="AG385" s="535">
        <v>144.69999999999999</v>
      </c>
      <c r="AH385" s="535">
        <v>144</v>
      </c>
      <c r="AI385" s="535">
        <v>144.1</v>
      </c>
      <c r="AJ385" s="535">
        <v>141.6</v>
      </c>
      <c r="AK385" s="535">
        <v>143.80000000000001</v>
      </c>
      <c r="AL385" s="535">
        <v>147.1</v>
      </c>
      <c r="AM385" s="535">
        <v>146.6</v>
      </c>
      <c r="AN385" s="535">
        <v>147.30000000000001</v>
      </c>
      <c r="AO385" s="535">
        <v>147.80000000000001</v>
      </c>
      <c r="AP385" s="535">
        <v>147.69999999999999</v>
      </c>
      <c r="AQ385" s="535">
        <v>147.9</v>
      </c>
      <c r="AR385" s="535">
        <v>147.9</v>
      </c>
      <c r="AS385" s="535">
        <v>147</v>
      </c>
      <c r="AT385" s="535">
        <v>146</v>
      </c>
      <c r="AU385" s="535">
        <v>144.1</v>
      </c>
      <c r="AV385" s="535">
        <v>142.80000000000001</v>
      </c>
      <c r="AW385" s="535">
        <v>142.69999999999999</v>
      </c>
      <c r="AX385" s="535">
        <v>144.9</v>
      </c>
      <c r="AY385" s="535">
        <v>148.19999999999999</v>
      </c>
      <c r="AZ385" s="535">
        <v>150.19999999999999</v>
      </c>
      <c r="BA385" s="535">
        <v>152.6</v>
      </c>
      <c r="BB385" s="535">
        <v>151.19999999999999</v>
      </c>
      <c r="BC385" s="535">
        <v>153.1</v>
      </c>
      <c r="BD385" s="535">
        <v>153.80000000000001</v>
      </c>
      <c r="BE385" s="535">
        <v>152.9</v>
      </c>
      <c r="BF385" s="535">
        <v>151.4</v>
      </c>
      <c r="BG385" s="535">
        <v>150.6</v>
      </c>
      <c r="BH385" s="535">
        <v>150.80000000000001</v>
      </c>
      <c r="BI385" s="535">
        <v>150</v>
      </c>
      <c r="BJ385" s="535">
        <v>147.4</v>
      </c>
      <c r="BK385" s="535">
        <v>149.30000000000001</v>
      </c>
    </row>
    <row r="386" spans="1:65">
      <c r="A386" s="531" t="s">
        <v>3758</v>
      </c>
      <c r="B386" s="531" t="s">
        <v>2987</v>
      </c>
      <c r="C386" s="532">
        <v>0.31859999999999999</v>
      </c>
      <c r="D386" s="535">
        <v>109.4</v>
      </c>
      <c r="E386" s="535">
        <v>110.7</v>
      </c>
      <c r="F386" s="535">
        <v>111</v>
      </c>
      <c r="G386" s="535">
        <v>111</v>
      </c>
      <c r="H386" s="535">
        <v>112.5</v>
      </c>
      <c r="I386" s="535">
        <v>114</v>
      </c>
      <c r="J386" s="535">
        <v>115</v>
      </c>
      <c r="K386" s="535">
        <v>115.3</v>
      </c>
      <c r="L386" s="535">
        <v>115.3</v>
      </c>
      <c r="M386" s="535">
        <v>115.3</v>
      </c>
      <c r="N386" s="535">
        <v>115</v>
      </c>
      <c r="O386" s="535">
        <v>114.7</v>
      </c>
      <c r="P386" s="535">
        <v>113.8</v>
      </c>
      <c r="Q386" s="535">
        <v>113.2</v>
      </c>
      <c r="R386" s="535">
        <v>113.8</v>
      </c>
      <c r="S386" s="535">
        <v>113.8</v>
      </c>
      <c r="T386" s="535">
        <v>113.8</v>
      </c>
      <c r="U386" s="535">
        <v>114.1</v>
      </c>
      <c r="V386" s="535">
        <v>115.3</v>
      </c>
      <c r="W386" s="535">
        <v>114.4</v>
      </c>
      <c r="X386" s="535">
        <v>114.4</v>
      </c>
      <c r="Y386" s="535">
        <v>115.9</v>
      </c>
      <c r="Z386" s="535">
        <v>115.9</v>
      </c>
      <c r="AA386" s="535">
        <v>115.9</v>
      </c>
      <c r="AB386" s="535">
        <v>115.9</v>
      </c>
      <c r="AC386" s="535">
        <v>115.9</v>
      </c>
      <c r="AD386" s="535">
        <v>115.9</v>
      </c>
      <c r="AE386" s="535">
        <v>115.9</v>
      </c>
      <c r="AF386" s="535">
        <v>116.1</v>
      </c>
      <c r="AG386" s="535">
        <v>117.8</v>
      </c>
      <c r="AH386" s="535">
        <v>131.80000000000001</v>
      </c>
      <c r="AI386" s="535">
        <v>126.8</v>
      </c>
      <c r="AJ386" s="535">
        <v>139.1</v>
      </c>
      <c r="AK386" s="535">
        <v>138.30000000000001</v>
      </c>
      <c r="AL386" s="535">
        <v>139.19999999999999</v>
      </c>
      <c r="AM386" s="535">
        <v>139.9</v>
      </c>
      <c r="AN386" s="535">
        <v>139.9</v>
      </c>
      <c r="AO386" s="535">
        <v>139.9</v>
      </c>
      <c r="AP386" s="535">
        <v>139.9</v>
      </c>
      <c r="AQ386" s="535">
        <v>139.9</v>
      </c>
      <c r="AR386" s="535">
        <v>139.5</v>
      </c>
      <c r="AS386" s="535">
        <v>141.19999999999999</v>
      </c>
      <c r="AT386" s="535">
        <v>142.4</v>
      </c>
      <c r="AU386" s="535">
        <v>143.30000000000001</v>
      </c>
      <c r="AV386" s="535">
        <v>144.69999999999999</v>
      </c>
      <c r="AW386" s="535">
        <v>149.30000000000001</v>
      </c>
      <c r="AX386" s="535">
        <v>150</v>
      </c>
      <c r="AY386" s="535">
        <v>152.4</v>
      </c>
      <c r="AZ386" s="535">
        <v>154.4</v>
      </c>
      <c r="BA386" s="535">
        <v>157.19999999999999</v>
      </c>
      <c r="BB386" s="535">
        <v>157.19999999999999</v>
      </c>
      <c r="BC386" s="535">
        <v>157.19999999999999</v>
      </c>
      <c r="BD386" s="535">
        <v>159</v>
      </c>
      <c r="BE386" s="535">
        <v>168.2</v>
      </c>
      <c r="BF386" s="535">
        <v>174</v>
      </c>
      <c r="BG386" s="535">
        <v>174.4</v>
      </c>
      <c r="BH386" s="535">
        <v>174.4</v>
      </c>
      <c r="BI386" s="535">
        <v>174.4</v>
      </c>
      <c r="BJ386" s="535">
        <v>174.4</v>
      </c>
      <c r="BK386" s="535">
        <v>174.4</v>
      </c>
    </row>
    <row r="387" spans="1:65">
      <c r="A387" s="531" t="s">
        <v>3759</v>
      </c>
      <c r="B387" s="531" t="s">
        <v>2989</v>
      </c>
      <c r="C387" s="532">
        <v>0.11047999999999999</v>
      </c>
      <c r="D387" s="535">
        <v>106.7</v>
      </c>
      <c r="E387" s="535">
        <v>106.7</v>
      </c>
      <c r="F387" s="535">
        <v>106.7</v>
      </c>
      <c r="G387" s="535">
        <v>106.7</v>
      </c>
      <c r="H387" s="535">
        <v>106.7</v>
      </c>
      <c r="I387" s="535">
        <v>106.7</v>
      </c>
      <c r="J387" s="535">
        <v>106.7</v>
      </c>
      <c r="K387" s="535">
        <v>106.7</v>
      </c>
      <c r="L387" s="535">
        <v>106.7</v>
      </c>
      <c r="M387" s="535">
        <v>106.7</v>
      </c>
      <c r="N387" s="535">
        <v>105.8</v>
      </c>
      <c r="O387" s="535">
        <v>104.9</v>
      </c>
      <c r="P387" s="535">
        <v>104.9</v>
      </c>
      <c r="Q387" s="535">
        <v>104.9</v>
      </c>
      <c r="R387" s="535">
        <v>106.7</v>
      </c>
      <c r="S387" s="535">
        <v>106.7</v>
      </c>
      <c r="T387" s="535">
        <v>106.7</v>
      </c>
      <c r="U387" s="535">
        <v>107.6</v>
      </c>
      <c r="V387" s="535">
        <v>111.6</v>
      </c>
      <c r="W387" s="535">
        <v>111.3</v>
      </c>
      <c r="X387" s="535">
        <v>111.3</v>
      </c>
      <c r="Y387" s="535">
        <v>111.3</v>
      </c>
      <c r="Z387" s="535">
        <v>111.3</v>
      </c>
      <c r="AA387" s="535">
        <v>111.3</v>
      </c>
      <c r="AB387" s="535">
        <v>111.3</v>
      </c>
      <c r="AC387" s="535">
        <v>111.3</v>
      </c>
      <c r="AD387" s="535">
        <v>111.3</v>
      </c>
      <c r="AE387" s="535">
        <v>111.3</v>
      </c>
      <c r="AF387" s="535">
        <v>111.3</v>
      </c>
      <c r="AG387" s="535">
        <v>108.3</v>
      </c>
      <c r="AH387" s="535">
        <v>108.3</v>
      </c>
      <c r="AI387" s="535">
        <v>108.3</v>
      </c>
      <c r="AJ387" s="535">
        <v>108.3</v>
      </c>
      <c r="AK387" s="535">
        <v>108.3</v>
      </c>
      <c r="AL387" s="535">
        <v>108.3</v>
      </c>
      <c r="AM387" s="535">
        <v>108.3</v>
      </c>
      <c r="AN387" s="535">
        <v>108.3</v>
      </c>
      <c r="AO387" s="535">
        <v>108.3</v>
      </c>
      <c r="AP387" s="535">
        <v>108.3</v>
      </c>
      <c r="AQ387" s="535">
        <v>108.3</v>
      </c>
      <c r="AR387" s="535">
        <v>107.2</v>
      </c>
      <c r="AS387" s="535">
        <v>106.4</v>
      </c>
      <c r="AT387" s="535">
        <v>106.4</v>
      </c>
      <c r="AU387" s="535">
        <v>106.4</v>
      </c>
      <c r="AV387" s="535">
        <v>106.4</v>
      </c>
      <c r="AW387" s="535">
        <v>106.4</v>
      </c>
      <c r="AX387" s="535">
        <v>106.4</v>
      </c>
      <c r="AY387" s="535">
        <v>106.4</v>
      </c>
      <c r="AZ387" s="535">
        <v>106.4</v>
      </c>
      <c r="BA387" s="535">
        <v>106.4</v>
      </c>
      <c r="BB387" s="535">
        <v>106.4</v>
      </c>
      <c r="BC387" s="535">
        <v>106.4</v>
      </c>
      <c r="BD387" s="535">
        <v>106.4</v>
      </c>
      <c r="BE387" s="535">
        <v>106.4</v>
      </c>
      <c r="BF387" s="535">
        <v>106.4</v>
      </c>
      <c r="BG387" s="535">
        <v>107.4</v>
      </c>
      <c r="BH387" s="535">
        <v>107.4</v>
      </c>
      <c r="BI387" s="535">
        <v>107.4</v>
      </c>
      <c r="BJ387" s="535">
        <v>107.4</v>
      </c>
      <c r="BK387" s="535">
        <v>107.4</v>
      </c>
    </row>
    <row r="388" spans="1:65">
      <c r="A388" s="531" t="s">
        <v>3760</v>
      </c>
      <c r="B388" s="531" t="s">
        <v>2991</v>
      </c>
      <c r="C388" s="532">
        <v>9.8979999999999999E-2</v>
      </c>
      <c r="D388" s="535">
        <v>86.6</v>
      </c>
      <c r="E388" s="535">
        <v>87.5</v>
      </c>
      <c r="F388" s="535">
        <v>88.4</v>
      </c>
      <c r="G388" s="535">
        <v>88.4</v>
      </c>
      <c r="H388" s="535">
        <v>88.4</v>
      </c>
      <c r="I388" s="535">
        <v>88.4</v>
      </c>
      <c r="J388" s="535">
        <v>91.7</v>
      </c>
      <c r="K388" s="535">
        <v>92.5</v>
      </c>
      <c r="L388" s="535">
        <v>92.5</v>
      </c>
      <c r="M388" s="535">
        <v>92.5</v>
      </c>
      <c r="N388" s="535">
        <v>92.5</v>
      </c>
      <c r="O388" s="535">
        <v>92.5</v>
      </c>
      <c r="P388" s="535">
        <v>92.5</v>
      </c>
      <c r="Q388" s="535">
        <v>93</v>
      </c>
      <c r="R388" s="535">
        <v>93.2</v>
      </c>
      <c r="S388" s="535">
        <v>93.2</v>
      </c>
      <c r="T388" s="535">
        <v>93.2</v>
      </c>
      <c r="U388" s="535">
        <v>93.2</v>
      </c>
      <c r="V388" s="535">
        <v>92.4</v>
      </c>
      <c r="W388" s="535">
        <v>89.9</v>
      </c>
      <c r="X388" s="535">
        <v>89.9</v>
      </c>
      <c r="Y388" s="535">
        <v>94.8</v>
      </c>
      <c r="Z388" s="535">
        <v>94.8</v>
      </c>
      <c r="AA388" s="535">
        <v>94.8</v>
      </c>
      <c r="AB388" s="535">
        <v>94.8</v>
      </c>
      <c r="AC388" s="535">
        <v>94.8</v>
      </c>
      <c r="AD388" s="535">
        <v>94.8</v>
      </c>
      <c r="AE388" s="535">
        <v>94.8</v>
      </c>
      <c r="AF388" s="535">
        <v>95.3</v>
      </c>
      <c r="AG388" s="535">
        <v>94.8</v>
      </c>
      <c r="AH388" s="535">
        <v>95.6</v>
      </c>
      <c r="AI388" s="535">
        <v>95.9</v>
      </c>
      <c r="AJ388" s="535">
        <v>95.9</v>
      </c>
      <c r="AK388" s="535">
        <v>95.9</v>
      </c>
      <c r="AL388" s="535">
        <v>95.9</v>
      </c>
      <c r="AM388" s="535">
        <v>95.9</v>
      </c>
      <c r="AN388" s="535">
        <v>95.9</v>
      </c>
      <c r="AO388" s="535">
        <v>95.9</v>
      </c>
      <c r="AP388" s="535">
        <v>95.9</v>
      </c>
      <c r="AQ388" s="535">
        <v>95.9</v>
      </c>
      <c r="AR388" s="535">
        <v>95.9</v>
      </c>
      <c r="AS388" s="535">
        <v>96.4</v>
      </c>
      <c r="AT388" s="535">
        <v>97.9</v>
      </c>
      <c r="AU388" s="535">
        <v>97.9</v>
      </c>
      <c r="AV388" s="535">
        <v>97.9</v>
      </c>
      <c r="AW388" s="535">
        <v>97.9</v>
      </c>
      <c r="AX388" s="535">
        <v>97.9</v>
      </c>
      <c r="AY388" s="535">
        <v>102.7</v>
      </c>
      <c r="AZ388" s="535">
        <v>107.4</v>
      </c>
      <c r="BA388" s="535">
        <v>107.4</v>
      </c>
      <c r="BB388" s="535">
        <v>107.4</v>
      </c>
      <c r="BC388" s="535">
        <v>107.4</v>
      </c>
      <c r="BD388" s="535">
        <v>107.4</v>
      </c>
      <c r="BE388" s="535">
        <v>107.6</v>
      </c>
      <c r="BF388" s="535">
        <v>107.8</v>
      </c>
      <c r="BG388" s="535">
        <v>107.8</v>
      </c>
      <c r="BH388" s="535">
        <v>107.8</v>
      </c>
      <c r="BI388" s="535">
        <v>107.8</v>
      </c>
      <c r="BJ388" s="535">
        <v>107.8</v>
      </c>
      <c r="BK388" s="535">
        <v>107.8</v>
      </c>
    </row>
    <row r="389" spans="1:65">
      <c r="A389" s="531" t="s">
        <v>3761</v>
      </c>
      <c r="B389" s="531" t="s">
        <v>2993</v>
      </c>
      <c r="C389" s="532">
        <v>0.10914</v>
      </c>
      <c r="D389" s="535">
        <v>132.80000000000001</v>
      </c>
      <c r="E389" s="535">
        <v>135.80000000000001</v>
      </c>
      <c r="F389" s="535">
        <v>135.80000000000001</v>
      </c>
      <c r="G389" s="535">
        <v>135.80000000000001</v>
      </c>
      <c r="H389" s="535">
        <v>140.30000000000001</v>
      </c>
      <c r="I389" s="535">
        <v>144.69999999999999</v>
      </c>
      <c r="J389" s="535">
        <v>144.69999999999999</v>
      </c>
      <c r="K389" s="535">
        <v>144.69999999999999</v>
      </c>
      <c r="L389" s="535">
        <v>144.69999999999999</v>
      </c>
      <c r="M389" s="535">
        <v>144.69999999999999</v>
      </c>
      <c r="N389" s="535">
        <v>144.69999999999999</v>
      </c>
      <c r="O389" s="535">
        <v>144.69999999999999</v>
      </c>
      <c r="P389" s="535">
        <v>142.30000000000001</v>
      </c>
      <c r="Q389" s="535">
        <v>139.80000000000001</v>
      </c>
      <c r="R389" s="535">
        <v>139.80000000000001</v>
      </c>
      <c r="S389" s="535">
        <v>139.80000000000001</v>
      </c>
      <c r="T389" s="535">
        <v>139.80000000000001</v>
      </c>
      <c r="U389" s="535">
        <v>139.80000000000001</v>
      </c>
      <c r="V389" s="535">
        <v>139.80000000000001</v>
      </c>
      <c r="W389" s="535">
        <v>139.80000000000001</v>
      </c>
      <c r="X389" s="535">
        <v>139.80000000000001</v>
      </c>
      <c r="Y389" s="535">
        <v>139.80000000000001</v>
      </c>
      <c r="Z389" s="535">
        <v>139.80000000000001</v>
      </c>
      <c r="AA389" s="535">
        <v>139.80000000000001</v>
      </c>
      <c r="AB389" s="535">
        <v>139.80000000000001</v>
      </c>
      <c r="AC389" s="535">
        <v>139.80000000000001</v>
      </c>
      <c r="AD389" s="535">
        <v>139.80000000000001</v>
      </c>
      <c r="AE389" s="535">
        <v>139.80000000000001</v>
      </c>
      <c r="AF389" s="535">
        <v>139.80000000000001</v>
      </c>
      <c r="AG389" s="535">
        <v>148.19999999999999</v>
      </c>
      <c r="AH389" s="535">
        <v>188.3</v>
      </c>
      <c r="AI389" s="535">
        <v>173.6</v>
      </c>
      <c r="AJ389" s="535">
        <v>209.3</v>
      </c>
      <c r="AK389" s="535">
        <v>206.9</v>
      </c>
      <c r="AL389" s="535">
        <v>209.8</v>
      </c>
      <c r="AM389" s="535">
        <v>211.7</v>
      </c>
      <c r="AN389" s="535">
        <v>211.7</v>
      </c>
      <c r="AO389" s="535">
        <v>211.7</v>
      </c>
      <c r="AP389" s="535">
        <v>211.7</v>
      </c>
      <c r="AQ389" s="535">
        <v>211.7</v>
      </c>
      <c r="AR389" s="535">
        <v>211.7</v>
      </c>
      <c r="AS389" s="535">
        <v>217.1</v>
      </c>
      <c r="AT389" s="535">
        <v>219.3</v>
      </c>
      <c r="AU389" s="535">
        <v>221.9</v>
      </c>
      <c r="AV389" s="535">
        <v>225.8</v>
      </c>
      <c r="AW389" s="535">
        <v>239.3</v>
      </c>
      <c r="AX389" s="535">
        <v>241.3</v>
      </c>
      <c r="AY389" s="535">
        <v>244.3</v>
      </c>
      <c r="AZ389" s="535">
        <v>245.6</v>
      </c>
      <c r="BA389" s="535">
        <v>253.9</v>
      </c>
      <c r="BB389" s="535">
        <v>253.9</v>
      </c>
      <c r="BC389" s="535">
        <v>253.9</v>
      </c>
      <c r="BD389" s="535">
        <v>259.2</v>
      </c>
      <c r="BE389" s="535">
        <v>285.89999999999998</v>
      </c>
      <c r="BF389" s="535">
        <v>302.5</v>
      </c>
      <c r="BG389" s="535">
        <v>302.60000000000002</v>
      </c>
      <c r="BH389" s="535">
        <v>302.60000000000002</v>
      </c>
      <c r="BI389" s="535">
        <v>302.60000000000002</v>
      </c>
      <c r="BJ389" s="535">
        <v>302.60000000000002</v>
      </c>
      <c r="BK389" s="535">
        <v>302.60000000000002</v>
      </c>
    </row>
    <row r="390" spans="1:65">
      <c r="A390" s="531" t="s">
        <v>3762</v>
      </c>
      <c r="B390" s="531" t="s">
        <v>1266</v>
      </c>
      <c r="C390" s="532">
        <v>8.3418600000000005</v>
      </c>
      <c r="D390" s="535">
        <v>136.4</v>
      </c>
      <c r="E390" s="535">
        <v>137.1</v>
      </c>
      <c r="F390" s="535">
        <v>137.30000000000001</v>
      </c>
      <c r="G390" s="535">
        <v>137.30000000000001</v>
      </c>
      <c r="H390" s="535">
        <v>138.1</v>
      </c>
      <c r="I390" s="535">
        <v>138.30000000000001</v>
      </c>
      <c r="J390" s="535">
        <v>139</v>
      </c>
      <c r="K390" s="535">
        <v>139.9</v>
      </c>
      <c r="L390" s="535">
        <v>141.4</v>
      </c>
      <c r="M390" s="535">
        <v>141.1</v>
      </c>
      <c r="N390" s="535">
        <v>141.6</v>
      </c>
      <c r="O390" s="535">
        <v>141.6</v>
      </c>
      <c r="P390" s="535">
        <v>141.5</v>
      </c>
      <c r="Q390" s="535">
        <v>141.6</v>
      </c>
      <c r="R390" s="535">
        <v>141.69999999999999</v>
      </c>
      <c r="S390" s="535">
        <v>141.6</v>
      </c>
      <c r="T390" s="535">
        <v>140.9</v>
      </c>
      <c r="U390" s="535">
        <v>140.80000000000001</v>
      </c>
      <c r="V390" s="535">
        <v>141.1</v>
      </c>
      <c r="W390" s="535">
        <v>140.6</v>
      </c>
      <c r="X390" s="535">
        <v>140.5</v>
      </c>
      <c r="Y390" s="535">
        <v>140.19999999999999</v>
      </c>
      <c r="Z390" s="535">
        <v>140.30000000000001</v>
      </c>
      <c r="AA390" s="535">
        <v>140.5</v>
      </c>
      <c r="AB390" s="535">
        <v>140.6</v>
      </c>
      <c r="AC390" s="535">
        <v>140.69999999999999</v>
      </c>
      <c r="AD390" s="535">
        <v>140.4</v>
      </c>
      <c r="AE390" s="535">
        <v>140.6</v>
      </c>
      <c r="AF390" s="535">
        <v>141.30000000000001</v>
      </c>
      <c r="AG390" s="535">
        <v>141.30000000000001</v>
      </c>
      <c r="AH390" s="535">
        <v>141.9</v>
      </c>
      <c r="AI390" s="535">
        <v>145.80000000000001</v>
      </c>
      <c r="AJ390" s="535">
        <v>146</v>
      </c>
      <c r="AK390" s="535">
        <v>146.1</v>
      </c>
      <c r="AL390" s="535">
        <v>146.19999999999999</v>
      </c>
      <c r="AM390" s="535">
        <v>146.9</v>
      </c>
      <c r="AN390" s="535">
        <v>147.1</v>
      </c>
      <c r="AO390" s="535">
        <v>148.69999999999999</v>
      </c>
      <c r="AP390" s="535">
        <v>149.69999999999999</v>
      </c>
      <c r="AQ390" s="535">
        <v>150.9</v>
      </c>
      <c r="AR390" s="535">
        <v>157.5</v>
      </c>
      <c r="AS390" s="535">
        <v>157.6</v>
      </c>
      <c r="AT390" s="535">
        <v>158.80000000000001</v>
      </c>
      <c r="AU390" s="535">
        <v>165.5</v>
      </c>
      <c r="AV390" s="535">
        <v>170.2</v>
      </c>
      <c r="AW390" s="535">
        <v>171.3</v>
      </c>
      <c r="AX390" s="535">
        <v>172</v>
      </c>
      <c r="AY390" s="535">
        <v>172.1</v>
      </c>
      <c r="AZ390" s="535">
        <v>177.7</v>
      </c>
      <c r="BA390" s="535">
        <v>179.3</v>
      </c>
      <c r="BB390" s="535">
        <v>181.1</v>
      </c>
      <c r="BC390" s="535">
        <v>184.5</v>
      </c>
      <c r="BD390" s="535">
        <v>185.5</v>
      </c>
      <c r="BE390" s="535">
        <v>202.6</v>
      </c>
      <c r="BF390" s="535">
        <v>205.3</v>
      </c>
      <c r="BG390" s="535">
        <v>206.9</v>
      </c>
      <c r="BH390" s="535">
        <v>205.1</v>
      </c>
      <c r="BI390" s="535">
        <v>205.9</v>
      </c>
      <c r="BJ390" s="535">
        <v>206.3</v>
      </c>
      <c r="BK390" s="535">
        <v>206.3</v>
      </c>
    </row>
    <row r="391" spans="1:65">
      <c r="A391" s="531" t="s">
        <v>3763</v>
      </c>
      <c r="B391" s="531" t="s">
        <v>1268</v>
      </c>
      <c r="C391" s="532">
        <v>6.2061200000000003</v>
      </c>
      <c r="D391" s="535">
        <v>134.5</v>
      </c>
      <c r="E391" s="535">
        <v>135.19999999999999</v>
      </c>
      <c r="F391" s="535">
        <v>135.30000000000001</v>
      </c>
      <c r="G391" s="535">
        <v>135.30000000000001</v>
      </c>
      <c r="H391" s="535">
        <v>136.30000000000001</v>
      </c>
      <c r="I391" s="535">
        <v>136.4</v>
      </c>
      <c r="J391" s="535">
        <v>136.80000000000001</v>
      </c>
      <c r="K391" s="535">
        <v>137.4</v>
      </c>
      <c r="L391" s="535">
        <v>139</v>
      </c>
      <c r="M391" s="535">
        <v>138.80000000000001</v>
      </c>
      <c r="N391" s="535">
        <v>139.4</v>
      </c>
      <c r="O391" s="535">
        <v>139.4</v>
      </c>
      <c r="P391" s="535">
        <v>139.19999999999999</v>
      </c>
      <c r="Q391" s="535">
        <v>139.1</v>
      </c>
      <c r="R391" s="535">
        <v>139.1</v>
      </c>
      <c r="S391" s="535">
        <v>139</v>
      </c>
      <c r="T391" s="535">
        <v>138.1</v>
      </c>
      <c r="U391" s="535">
        <v>138.1</v>
      </c>
      <c r="V391" s="535">
        <v>138.19999999999999</v>
      </c>
      <c r="W391" s="535">
        <v>137.6</v>
      </c>
      <c r="X391" s="535">
        <v>137.5</v>
      </c>
      <c r="Y391" s="535">
        <v>137.69999999999999</v>
      </c>
      <c r="Z391" s="535">
        <v>137.80000000000001</v>
      </c>
      <c r="AA391" s="535">
        <v>138.1</v>
      </c>
      <c r="AB391" s="535">
        <v>138</v>
      </c>
      <c r="AC391" s="535">
        <v>138</v>
      </c>
      <c r="AD391" s="535">
        <v>137.80000000000001</v>
      </c>
      <c r="AE391" s="535">
        <v>137.69999999999999</v>
      </c>
      <c r="AF391" s="535">
        <v>138.1</v>
      </c>
      <c r="AG391" s="535">
        <v>138.30000000000001</v>
      </c>
      <c r="AH391" s="535">
        <v>139.1</v>
      </c>
      <c r="AI391" s="535">
        <v>144.19999999999999</v>
      </c>
      <c r="AJ391" s="535">
        <v>144.19999999999999</v>
      </c>
      <c r="AK391" s="535">
        <v>144.6</v>
      </c>
      <c r="AL391" s="535">
        <v>144.69999999999999</v>
      </c>
      <c r="AM391" s="535">
        <v>146.30000000000001</v>
      </c>
      <c r="AN391" s="535">
        <v>146.30000000000001</v>
      </c>
      <c r="AO391" s="535">
        <v>148.5</v>
      </c>
      <c r="AP391" s="535">
        <v>149.30000000000001</v>
      </c>
      <c r="AQ391" s="535">
        <v>151.1</v>
      </c>
      <c r="AR391" s="535">
        <v>159.9</v>
      </c>
      <c r="AS391" s="535">
        <v>160.19999999999999</v>
      </c>
      <c r="AT391" s="535">
        <v>161.9</v>
      </c>
      <c r="AU391" s="535">
        <v>170.9</v>
      </c>
      <c r="AV391" s="535">
        <v>177.3</v>
      </c>
      <c r="AW391" s="535">
        <v>178.7</v>
      </c>
      <c r="AX391" s="535">
        <v>179.2</v>
      </c>
      <c r="AY391" s="535">
        <v>179.1</v>
      </c>
      <c r="AZ391" s="535">
        <v>185.8</v>
      </c>
      <c r="BA391" s="535">
        <v>187.8</v>
      </c>
      <c r="BB391" s="535">
        <v>189.8</v>
      </c>
      <c r="BC391" s="535">
        <v>194.5</v>
      </c>
      <c r="BD391" s="535">
        <v>195.6</v>
      </c>
      <c r="BE391" s="535">
        <v>218.6</v>
      </c>
      <c r="BF391" s="535">
        <v>221.8</v>
      </c>
      <c r="BG391" s="535">
        <v>223.2</v>
      </c>
      <c r="BH391" s="535">
        <v>220.6</v>
      </c>
      <c r="BI391" s="535">
        <v>220.8</v>
      </c>
      <c r="BJ391" s="535">
        <v>221.1</v>
      </c>
      <c r="BK391" s="535">
        <v>220.9</v>
      </c>
    </row>
    <row r="392" spans="1:65">
      <c r="A392" s="531" t="s">
        <v>3764</v>
      </c>
      <c r="B392" s="531" t="s">
        <v>3007</v>
      </c>
      <c r="C392" s="532">
        <v>3.6365599999999998</v>
      </c>
      <c r="D392" s="535">
        <v>134.80000000000001</v>
      </c>
      <c r="E392" s="535">
        <v>135.6</v>
      </c>
      <c r="F392" s="535">
        <v>135.6</v>
      </c>
      <c r="G392" s="535">
        <v>135.80000000000001</v>
      </c>
      <c r="H392" s="535">
        <v>135.80000000000001</v>
      </c>
      <c r="I392" s="535">
        <v>135.80000000000001</v>
      </c>
      <c r="J392" s="535">
        <v>135.69999999999999</v>
      </c>
      <c r="K392" s="535">
        <v>135.69999999999999</v>
      </c>
      <c r="L392" s="535">
        <v>137.6</v>
      </c>
      <c r="M392" s="535">
        <v>137.5</v>
      </c>
      <c r="N392" s="535">
        <v>137.30000000000001</v>
      </c>
      <c r="O392" s="535">
        <v>137.6</v>
      </c>
      <c r="P392" s="535">
        <v>137.5</v>
      </c>
      <c r="Q392" s="535">
        <v>137.5</v>
      </c>
      <c r="R392" s="535">
        <v>137.5</v>
      </c>
      <c r="S392" s="535">
        <v>137</v>
      </c>
      <c r="T392" s="535">
        <v>135.69999999999999</v>
      </c>
      <c r="U392" s="535">
        <v>135.80000000000001</v>
      </c>
      <c r="V392" s="535">
        <v>135.9</v>
      </c>
      <c r="W392" s="535">
        <v>135.9</v>
      </c>
      <c r="X392" s="535">
        <v>135.9</v>
      </c>
      <c r="Y392" s="535">
        <v>136</v>
      </c>
      <c r="Z392" s="535">
        <v>136.69999999999999</v>
      </c>
      <c r="AA392" s="535">
        <v>137.5</v>
      </c>
      <c r="AB392" s="535">
        <v>137.5</v>
      </c>
      <c r="AC392" s="535">
        <v>137.5</v>
      </c>
      <c r="AD392" s="535">
        <v>137.5</v>
      </c>
      <c r="AE392" s="535">
        <v>137.6</v>
      </c>
      <c r="AF392" s="535">
        <v>137.6</v>
      </c>
      <c r="AG392" s="535">
        <v>137.6</v>
      </c>
      <c r="AH392" s="535">
        <v>138.69999999999999</v>
      </c>
      <c r="AI392" s="535">
        <v>144.5</v>
      </c>
      <c r="AJ392" s="535">
        <v>144.5</v>
      </c>
      <c r="AK392" s="535">
        <v>144.5</v>
      </c>
      <c r="AL392" s="535">
        <v>144.6</v>
      </c>
      <c r="AM392" s="535">
        <v>146.9</v>
      </c>
      <c r="AN392" s="535">
        <v>146.80000000000001</v>
      </c>
      <c r="AO392" s="535">
        <v>149.1</v>
      </c>
      <c r="AP392" s="535">
        <v>150.19999999999999</v>
      </c>
      <c r="AQ392" s="535">
        <v>150.19999999999999</v>
      </c>
      <c r="AR392" s="535">
        <v>163.4</v>
      </c>
      <c r="AS392" s="535">
        <v>163.4</v>
      </c>
      <c r="AT392" s="535">
        <v>166.1</v>
      </c>
      <c r="AU392" s="535">
        <v>178.3</v>
      </c>
      <c r="AV392" s="535">
        <v>186.4</v>
      </c>
      <c r="AW392" s="535">
        <v>187.9</v>
      </c>
      <c r="AX392" s="535">
        <v>188.9</v>
      </c>
      <c r="AY392" s="535">
        <v>188.9</v>
      </c>
      <c r="AZ392" s="535">
        <v>198.6</v>
      </c>
      <c r="BA392" s="535">
        <v>200.3</v>
      </c>
      <c r="BB392" s="535">
        <v>201.1</v>
      </c>
      <c r="BC392" s="535">
        <v>201.8</v>
      </c>
      <c r="BD392" s="535">
        <v>201.9</v>
      </c>
      <c r="BE392" s="535">
        <v>235.1</v>
      </c>
      <c r="BF392" s="535">
        <v>240.7</v>
      </c>
      <c r="BG392" s="535">
        <v>241.6</v>
      </c>
      <c r="BH392" s="535">
        <v>237.2</v>
      </c>
      <c r="BI392" s="535">
        <v>237.3</v>
      </c>
      <c r="BJ392" s="535">
        <v>237.5</v>
      </c>
      <c r="BK392" s="535">
        <v>237.5</v>
      </c>
      <c r="BL392" s="535">
        <v>134.80000000000001</v>
      </c>
      <c r="BM392" s="534">
        <f>BK392/BL392</f>
        <v>1.7618694362017802</v>
      </c>
    </row>
    <row r="393" spans="1:65">
      <c r="A393" s="531" t="s">
        <v>3765</v>
      </c>
      <c r="B393" s="531" t="s">
        <v>3009</v>
      </c>
      <c r="C393" s="532">
        <v>0.18637999999999999</v>
      </c>
      <c r="D393" s="535">
        <v>148.30000000000001</v>
      </c>
      <c r="E393" s="535">
        <v>148.30000000000001</v>
      </c>
      <c r="F393" s="535">
        <v>148.30000000000001</v>
      </c>
      <c r="G393" s="535">
        <v>148.30000000000001</v>
      </c>
      <c r="H393" s="535">
        <v>148.30000000000001</v>
      </c>
      <c r="I393" s="535">
        <v>148.30000000000001</v>
      </c>
      <c r="J393" s="535">
        <v>148.30000000000001</v>
      </c>
      <c r="K393" s="535">
        <v>148.30000000000001</v>
      </c>
      <c r="L393" s="535">
        <v>161.1</v>
      </c>
      <c r="M393" s="535">
        <v>161.1</v>
      </c>
      <c r="N393" s="535">
        <v>161.1</v>
      </c>
      <c r="O393" s="535">
        <v>161.1</v>
      </c>
      <c r="P393" s="535">
        <v>161.1</v>
      </c>
      <c r="Q393" s="535">
        <v>161.1</v>
      </c>
      <c r="R393" s="535">
        <v>161.1</v>
      </c>
      <c r="S393" s="535">
        <v>157</v>
      </c>
      <c r="T393" s="535">
        <v>144.80000000000001</v>
      </c>
      <c r="U393" s="535">
        <v>144.80000000000001</v>
      </c>
      <c r="V393" s="535">
        <v>144.80000000000001</v>
      </c>
      <c r="W393" s="535">
        <v>144.80000000000001</v>
      </c>
      <c r="X393" s="535">
        <v>144.80000000000001</v>
      </c>
      <c r="Y393" s="535">
        <v>144.80000000000001</v>
      </c>
      <c r="Z393" s="535">
        <v>144.80000000000001</v>
      </c>
      <c r="AA393" s="535">
        <v>144.80000000000001</v>
      </c>
      <c r="AB393" s="535">
        <v>144.80000000000001</v>
      </c>
      <c r="AC393" s="535">
        <v>144.80000000000001</v>
      </c>
      <c r="AD393" s="535">
        <v>144.80000000000001</v>
      </c>
      <c r="AE393" s="535">
        <v>144.80000000000001</v>
      </c>
      <c r="AF393" s="535">
        <v>144.80000000000001</v>
      </c>
      <c r="AG393" s="535">
        <v>144.80000000000001</v>
      </c>
      <c r="AH393" s="535">
        <v>150.6</v>
      </c>
      <c r="AI393" s="535">
        <v>168.1</v>
      </c>
      <c r="AJ393" s="535">
        <v>168.1</v>
      </c>
      <c r="AK393" s="535">
        <v>168.1</v>
      </c>
      <c r="AL393" s="535">
        <v>168.1</v>
      </c>
      <c r="AM393" s="535">
        <v>168.1</v>
      </c>
      <c r="AN393" s="535">
        <v>168.1</v>
      </c>
      <c r="AO393" s="535">
        <v>168.1</v>
      </c>
      <c r="AP393" s="535">
        <v>168.1</v>
      </c>
      <c r="AQ393" s="535">
        <v>168.1</v>
      </c>
      <c r="AR393" s="535">
        <v>217.2</v>
      </c>
      <c r="AS393" s="535">
        <v>217.2</v>
      </c>
      <c r="AT393" s="535">
        <v>217.2</v>
      </c>
      <c r="AU393" s="535">
        <v>221.4</v>
      </c>
      <c r="AV393" s="535">
        <v>224.2</v>
      </c>
      <c r="AW393" s="535">
        <v>224.2</v>
      </c>
      <c r="AX393" s="535">
        <v>228.8</v>
      </c>
      <c r="AY393" s="535">
        <v>228.8</v>
      </c>
      <c r="AZ393" s="535">
        <v>256.8</v>
      </c>
      <c r="BA393" s="535">
        <v>256.8</v>
      </c>
      <c r="BB393" s="535">
        <v>264.3</v>
      </c>
      <c r="BC393" s="535">
        <v>271.7</v>
      </c>
      <c r="BD393" s="535">
        <v>271.7</v>
      </c>
      <c r="BE393" s="535">
        <v>271.7</v>
      </c>
      <c r="BF393" s="535">
        <v>271.7</v>
      </c>
      <c r="BG393" s="535">
        <v>271.7</v>
      </c>
      <c r="BH393" s="535">
        <v>271.7</v>
      </c>
      <c r="BI393" s="535">
        <v>271.7</v>
      </c>
      <c r="BJ393" s="535">
        <v>271.7</v>
      </c>
      <c r="BK393" s="535">
        <v>270.10000000000002</v>
      </c>
    </row>
    <row r="394" spans="1:65">
      <c r="A394" s="531" t="s">
        <v>3766</v>
      </c>
      <c r="B394" s="531" t="s">
        <v>3010</v>
      </c>
      <c r="C394" s="532">
        <v>0.25823000000000002</v>
      </c>
      <c r="D394" s="535">
        <v>142.69999999999999</v>
      </c>
      <c r="E394" s="535">
        <v>142.69999999999999</v>
      </c>
      <c r="F394" s="535">
        <v>142.69999999999999</v>
      </c>
      <c r="G394" s="535">
        <v>142.69999999999999</v>
      </c>
      <c r="H394" s="535">
        <v>142.69999999999999</v>
      </c>
      <c r="I394" s="535">
        <v>142.69999999999999</v>
      </c>
      <c r="J394" s="535">
        <v>142.69999999999999</v>
      </c>
      <c r="K394" s="535">
        <v>142.69999999999999</v>
      </c>
      <c r="L394" s="535">
        <v>146.9</v>
      </c>
      <c r="M394" s="535">
        <v>146.9</v>
      </c>
      <c r="N394" s="535">
        <v>146.9</v>
      </c>
      <c r="O394" s="535">
        <v>146.9</v>
      </c>
      <c r="P394" s="535">
        <v>146.9</v>
      </c>
      <c r="Q394" s="535">
        <v>146.9</v>
      </c>
      <c r="R394" s="535">
        <v>146.9</v>
      </c>
      <c r="S394" s="535">
        <v>143.19999999999999</v>
      </c>
      <c r="T394" s="535">
        <v>132</v>
      </c>
      <c r="U394" s="535">
        <v>132</v>
      </c>
      <c r="V394" s="535">
        <v>132</v>
      </c>
      <c r="W394" s="535">
        <v>132</v>
      </c>
      <c r="X394" s="535">
        <v>132</v>
      </c>
      <c r="Y394" s="535">
        <v>132</v>
      </c>
      <c r="Z394" s="535">
        <v>132</v>
      </c>
      <c r="AA394" s="535">
        <v>132</v>
      </c>
      <c r="AB394" s="535">
        <v>132</v>
      </c>
      <c r="AC394" s="535">
        <v>132</v>
      </c>
      <c r="AD394" s="535">
        <v>132</v>
      </c>
      <c r="AE394" s="535">
        <v>132</v>
      </c>
      <c r="AF394" s="535">
        <v>132</v>
      </c>
      <c r="AG394" s="535">
        <v>132</v>
      </c>
      <c r="AH394" s="535">
        <v>137.30000000000001</v>
      </c>
      <c r="AI394" s="535">
        <v>153.30000000000001</v>
      </c>
      <c r="AJ394" s="535">
        <v>153.30000000000001</v>
      </c>
      <c r="AK394" s="535">
        <v>153.30000000000001</v>
      </c>
      <c r="AL394" s="535">
        <v>153.30000000000001</v>
      </c>
      <c r="AM394" s="535">
        <v>153.30000000000001</v>
      </c>
      <c r="AN394" s="535">
        <v>153.30000000000001</v>
      </c>
      <c r="AO394" s="535">
        <v>153.30000000000001</v>
      </c>
      <c r="AP394" s="535">
        <v>153.30000000000001</v>
      </c>
      <c r="AQ394" s="535">
        <v>153.30000000000001</v>
      </c>
      <c r="AR394" s="535">
        <v>198</v>
      </c>
      <c r="AS394" s="535">
        <v>198</v>
      </c>
      <c r="AT394" s="535">
        <v>198</v>
      </c>
      <c r="AU394" s="535">
        <v>201.8</v>
      </c>
      <c r="AV394" s="535">
        <v>204.4</v>
      </c>
      <c r="AW394" s="535">
        <v>204.4</v>
      </c>
      <c r="AX394" s="535">
        <v>208.7</v>
      </c>
      <c r="AY394" s="535">
        <v>208.7</v>
      </c>
      <c r="AZ394" s="535">
        <v>234.2</v>
      </c>
      <c r="BA394" s="535">
        <v>234.2</v>
      </c>
      <c r="BB394" s="535">
        <v>241</v>
      </c>
      <c r="BC394" s="535">
        <v>247.8</v>
      </c>
      <c r="BD394" s="535">
        <v>247.8</v>
      </c>
      <c r="BE394" s="535">
        <v>247.8</v>
      </c>
      <c r="BF394" s="535">
        <v>247.8</v>
      </c>
      <c r="BG394" s="535">
        <v>247.8</v>
      </c>
      <c r="BH394" s="535">
        <v>247.8</v>
      </c>
      <c r="BI394" s="535">
        <v>247.8</v>
      </c>
      <c r="BJ394" s="535">
        <v>247.8</v>
      </c>
      <c r="BK394" s="535">
        <v>246.3</v>
      </c>
      <c r="BM394" s="534">
        <f>'[35]CATEGORY-3'!CM562</f>
        <v>1.6272189349112425</v>
      </c>
    </row>
    <row r="395" spans="1:65">
      <c r="A395" s="531" t="s">
        <v>3767</v>
      </c>
      <c r="B395" s="531" t="s">
        <v>3012</v>
      </c>
      <c r="C395" s="532">
        <v>4.3650000000000001E-2</v>
      </c>
      <c r="D395" s="535">
        <v>123.1</v>
      </c>
      <c r="E395" s="535">
        <v>123.8</v>
      </c>
      <c r="F395" s="535">
        <v>123.8</v>
      </c>
      <c r="G395" s="535">
        <v>134.9</v>
      </c>
      <c r="H395" s="535">
        <v>134.9</v>
      </c>
      <c r="I395" s="535">
        <v>134.30000000000001</v>
      </c>
      <c r="J395" s="535">
        <v>131.80000000000001</v>
      </c>
      <c r="K395" s="535">
        <v>130</v>
      </c>
      <c r="L395" s="535">
        <v>130</v>
      </c>
      <c r="M395" s="535">
        <v>131.30000000000001</v>
      </c>
      <c r="N395" s="535">
        <v>120.6</v>
      </c>
      <c r="O395" s="535">
        <v>143</v>
      </c>
      <c r="P395" s="535">
        <v>134.30000000000001</v>
      </c>
      <c r="Q395" s="535">
        <v>135.6</v>
      </c>
      <c r="R395" s="535">
        <v>138.1</v>
      </c>
      <c r="S395" s="535">
        <v>136.80000000000001</v>
      </c>
      <c r="T395" s="535">
        <v>143</v>
      </c>
      <c r="U395" s="535">
        <v>142</v>
      </c>
      <c r="V395" s="535">
        <v>144.30000000000001</v>
      </c>
      <c r="W395" s="535">
        <v>146.80000000000001</v>
      </c>
      <c r="X395" s="535">
        <v>148</v>
      </c>
      <c r="Y395" s="535">
        <v>156.69999999999999</v>
      </c>
      <c r="Z395" s="535">
        <v>145.5</v>
      </c>
      <c r="AA395" s="535">
        <v>144.30000000000001</v>
      </c>
      <c r="AB395" s="535">
        <v>144.30000000000001</v>
      </c>
      <c r="AC395" s="535">
        <v>144.30000000000001</v>
      </c>
      <c r="AD395" s="535">
        <v>144.30000000000001</v>
      </c>
      <c r="AE395" s="535">
        <v>144.30000000000001</v>
      </c>
      <c r="AF395" s="535">
        <v>144.30000000000001</v>
      </c>
      <c r="AG395" s="535">
        <v>144.30000000000001</v>
      </c>
      <c r="AH395" s="535">
        <v>144.30000000000001</v>
      </c>
      <c r="AI395" s="535">
        <v>144.30000000000001</v>
      </c>
      <c r="AJ395" s="535">
        <v>144.30000000000001</v>
      </c>
      <c r="AK395" s="535">
        <v>144.30000000000001</v>
      </c>
      <c r="AL395" s="535">
        <v>144.30000000000001</v>
      </c>
      <c r="AM395" s="535">
        <v>144.30000000000001</v>
      </c>
      <c r="AN395" s="535">
        <v>144.30000000000001</v>
      </c>
      <c r="AO395" s="535">
        <v>144.30000000000001</v>
      </c>
      <c r="AP395" s="535">
        <v>144.30000000000001</v>
      </c>
      <c r="AQ395" s="535">
        <v>144.30000000000001</v>
      </c>
      <c r="AR395" s="535">
        <v>144.30000000000001</v>
      </c>
      <c r="AS395" s="535">
        <v>144.30000000000001</v>
      </c>
      <c r="AT395" s="535">
        <v>144.30000000000001</v>
      </c>
      <c r="AU395" s="535">
        <v>144.30000000000001</v>
      </c>
      <c r="AV395" s="535">
        <v>144.30000000000001</v>
      </c>
      <c r="AW395" s="535">
        <v>144.30000000000001</v>
      </c>
      <c r="AX395" s="535">
        <v>144.30000000000001</v>
      </c>
      <c r="AY395" s="535">
        <v>144.30000000000001</v>
      </c>
      <c r="AZ395" s="535">
        <v>144.30000000000001</v>
      </c>
      <c r="BA395" s="535">
        <v>144.30000000000001</v>
      </c>
      <c r="BB395" s="535">
        <v>148.5</v>
      </c>
      <c r="BC395" s="535">
        <v>160.9</v>
      </c>
      <c r="BD395" s="535">
        <v>160.9</v>
      </c>
      <c r="BE395" s="535">
        <v>160.9</v>
      </c>
      <c r="BF395" s="535">
        <v>160.9</v>
      </c>
      <c r="BG395" s="535">
        <v>178.3</v>
      </c>
      <c r="BH395" s="535">
        <v>180.1</v>
      </c>
      <c r="BI395" s="535">
        <v>180.1</v>
      </c>
      <c r="BJ395" s="535">
        <v>180.1</v>
      </c>
      <c r="BK395" s="535">
        <v>180.1</v>
      </c>
      <c r="BM395" s="536">
        <f>[35]CATEGORY4!BS566</f>
        <v>0.87106017191977081</v>
      </c>
    </row>
    <row r="396" spans="1:65">
      <c r="A396" s="531" t="s">
        <v>3768</v>
      </c>
      <c r="B396" s="531" t="s">
        <v>3014</v>
      </c>
      <c r="C396" s="532">
        <v>0.15376000000000001</v>
      </c>
      <c r="D396" s="535">
        <v>150.1</v>
      </c>
      <c r="E396" s="535">
        <v>150.1</v>
      </c>
      <c r="F396" s="535">
        <v>150.1</v>
      </c>
      <c r="G396" s="535">
        <v>150.1</v>
      </c>
      <c r="H396" s="535">
        <v>150.1</v>
      </c>
      <c r="I396" s="535">
        <v>150.1</v>
      </c>
      <c r="J396" s="535">
        <v>150.1</v>
      </c>
      <c r="K396" s="535">
        <v>150.1</v>
      </c>
      <c r="L396" s="535">
        <v>151.6</v>
      </c>
      <c r="M396" s="535">
        <v>151.6</v>
      </c>
      <c r="N396" s="535">
        <v>151.6</v>
      </c>
      <c r="O396" s="535">
        <v>151.6</v>
      </c>
      <c r="P396" s="535">
        <v>151.6</v>
      </c>
      <c r="Q396" s="535">
        <v>151.6</v>
      </c>
      <c r="R396" s="535">
        <v>151.6</v>
      </c>
      <c r="S396" s="535">
        <v>151.6</v>
      </c>
      <c r="T396" s="535">
        <v>151.6</v>
      </c>
      <c r="U396" s="535">
        <v>151.6</v>
      </c>
      <c r="V396" s="535">
        <v>151.6</v>
      </c>
      <c r="W396" s="535">
        <v>151.6</v>
      </c>
      <c r="X396" s="535">
        <v>151.6</v>
      </c>
      <c r="Y396" s="535">
        <v>151.6</v>
      </c>
      <c r="Z396" s="535">
        <v>151.6</v>
      </c>
      <c r="AA396" s="535">
        <v>151.6</v>
      </c>
      <c r="AB396" s="535">
        <v>151.6</v>
      </c>
      <c r="AC396" s="535">
        <v>151.6</v>
      </c>
      <c r="AD396" s="535">
        <v>151.6</v>
      </c>
      <c r="AE396" s="535">
        <v>151.6</v>
      </c>
      <c r="AF396" s="535">
        <v>151.6</v>
      </c>
      <c r="AG396" s="535">
        <v>151.6</v>
      </c>
      <c r="AH396" s="535">
        <v>154.30000000000001</v>
      </c>
      <c r="AI396" s="535">
        <v>162.30000000000001</v>
      </c>
      <c r="AJ396" s="535">
        <v>162.30000000000001</v>
      </c>
      <c r="AK396" s="535">
        <v>162.30000000000001</v>
      </c>
      <c r="AL396" s="535">
        <v>162.30000000000001</v>
      </c>
      <c r="AM396" s="535">
        <v>162.30000000000001</v>
      </c>
      <c r="AN396" s="535">
        <v>162.30000000000001</v>
      </c>
      <c r="AO396" s="535">
        <v>162.30000000000001</v>
      </c>
      <c r="AP396" s="535">
        <v>162.30000000000001</v>
      </c>
      <c r="AQ396" s="535">
        <v>162.30000000000001</v>
      </c>
      <c r="AR396" s="535">
        <v>183.7</v>
      </c>
      <c r="AS396" s="535">
        <v>183.7</v>
      </c>
      <c r="AT396" s="535">
        <v>183.7</v>
      </c>
      <c r="AU396" s="535">
        <v>202.1</v>
      </c>
      <c r="AV396" s="535">
        <v>214.4</v>
      </c>
      <c r="AW396" s="535">
        <v>214.4</v>
      </c>
      <c r="AX396" s="535">
        <v>214.4</v>
      </c>
      <c r="AY396" s="535">
        <v>214.4</v>
      </c>
      <c r="AZ396" s="535">
        <v>222</v>
      </c>
      <c r="BA396" s="535">
        <v>222</v>
      </c>
      <c r="BB396" s="535">
        <v>217.9</v>
      </c>
      <c r="BC396" s="535">
        <v>213.8</v>
      </c>
      <c r="BD396" s="535">
        <v>213.8</v>
      </c>
      <c r="BE396" s="535">
        <v>278</v>
      </c>
      <c r="BF396" s="535">
        <v>288.89999999999998</v>
      </c>
      <c r="BG396" s="535">
        <v>285.2</v>
      </c>
      <c r="BH396" s="535">
        <v>274.10000000000002</v>
      </c>
      <c r="BI396" s="535">
        <v>274.10000000000002</v>
      </c>
      <c r="BJ396" s="535">
        <v>274.10000000000002</v>
      </c>
      <c r="BK396" s="535">
        <v>274.10000000000002</v>
      </c>
      <c r="BM396" s="536">
        <f>BM392*BM394*BM395</f>
        <v>2.4972836144939694</v>
      </c>
    </row>
    <row r="397" spans="1:65">
      <c r="A397" s="531" t="s">
        <v>3769</v>
      </c>
      <c r="B397" s="531" t="s">
        <v>3016</v>
      </c>
      <c r="C397" s="532">
        <v>0.66188000000000002</v>
      </c>
      <c r="D397" s="535">
        <v>145.6</v>
      </c>
      <c r="E397" s="535">
        <v>145.6</v>
      </c>
      <c r="F397" s="535">
        <v>145.6</v>
      </c>
      <c r="G397" s="535">
        <v>145.6</v>
      </c>
      <c r="H397" s="535">
        <v>145.6</v>
      </c>
      <c r="I397" s="535">
        <v>145.6</v>
      </c>
      <c r="J397" s="535">
        <v>145.6</v>
      </c>
      <c r="K397" s="535">
        <v>145.6</v>
      </c>
      <c r="L397" s="535">
        <v>141.4</v>
      </c>
      <c r="M397" s="535">
        <v>141.4</v>
      </c>
      <c r="N397" s="535">
        <v>141.4</v>
      </c>
      <c r="O397" s="535">
        <v>141.4</v>
      </c>
      <c r="P397" s="535">
        <v>141.4</v>
      </c>
      <c r="Q397" s="535">
        <v>141.4</v>
      </c>
      <c r="R397" s="535">
        <v>141.4</v>
      </c>
      <c r="S397" s="535">
        <v>141.4</v>
      </c>
      <c r="T397" s="535">
        <v>141.4</v>
      </c>
      <c r="U397" s="535">
        <v>141.4</v>
      </c>
      <c r="V397" s="535">
        <v>141.4</v>
      </c>
      <c r="W397" s="535">
        <v>141.4</v>
      </c>
      <c r="X397" s="535">
        <v>141.4</v>
      </c>
      <c r="Y397" s="535">
        <v>141.4</v>
      </c>
      <c r="Z397" s="535">
        <v>141.4</v>
      </c>
      <c r="AA397" s="535">
        <v>141.4</v>
      </c>
      <c r="AB397" s="535">
        <v>141.4</v>
      </c>
      <c r="AC397" s="535">
        <v>141.4</v>
      </c>
      <c r="AD397" s="535">
        <v>141.4</v>
      </c>
      <c r="AE397" s="535">
        <v>141.4</v>
      </c>
      <c r="AF397" s="535">
        <v>141.4</v>
      </c>
      <c r="AG397" s="535">
        <v>141.4</v>
      </c>
      <c r="AH397" s="535">
        <v>143.5</v>
      </c>
      <c r="AI397" s="535">
        <v>149.80000000000001</v>
      </c>
      <c r="AJ397" s="535">
        <v>149.80000000000001</v>
      </c>
      <c r="AK397" s="535">
        <v>149.80000000000001</v>
      </c>
      <c r="AL397" s="535">
        <v>149.80000000000001</v>
      </c>
      <c r="AM397" s="535">
        <v>149.80000000000001</v>
      </c>
      <c r="AN397" s="535">
        <v>149.80000000000001</v>
      </c>
      <c r="AO397" s="535">
        <v>149.80000000000001</v>
      </c>
      <c r="AP397" s="535">
        <v>149.80000000000001</v>
      </c>
      <c r="AQ397" s="535">
        <v>149.80000000000001</v>
      </c>
      <c r="AR397" s="535">
        <v>169.6</v>
      </c>
      <c r="AS397" s="535">
        <v>169.6</v>
      </c>
      <c r="AT397" s="535">
        <v>169.6</v>
      </c>
      <c r="AU397" s="535">
        <v>186.6</v>
      </c>
      <c r="AV397" s="535">
        <v>197.9</v>
      </c>
      <c r="AW397" s="535">
        <v>197.9</v>
      </c>
      <c r="AX397" s="535">
        <v>197.9</v>
      </c>
      <c r="AY397" s="535">
        <v>197.9</v>
      </c>
      <c r="AZ397" s="535">
        <v>205</v>
      </c>
      <c r="BA397" s="535">
        <v>205</v>
      </c>
      <c r="BB397" s="535">
        <v>201.2</v>
      </c>
      <c r="BC397" s="535">
        <v>197.4</v>
      </c>
      <c r="BD397" s="535">
        <v>197.4</v>
      </c>
      <c r="BE397" s="535">
        <v>256.60000000000002</v>
      </c>
      <c r="BF397" s="535">
        <v>266.7</v>
      </c>
      <c r="BG397" s="535">
        <v>263.3</v>
      </c>
      <c r="BH397" s="535">
        <v>253</v>
      </c>
      <c r="BI397" s="535">
        <v>253</v>
      </c>
      <c r="BJ397" s="535">
        <v>253</v>
      </c>
      <c r="BK397" s="535">
        <v>253</v>
      </c>
    </row>
    <row r="398" spans="1:65">
      <c r="A398" s="531" t="s">
        <v>3770</v>
      </c>
      <c r="B398" s="531" t="s">
        <v>3018</v>
      </c>
      <c r="C398" s="532">
        <v>5.2479999999999999E-2</v>
      </c>
      <c r="D398" s="535">
        <v>145.30000000000001</v>
      </c>
      <c r="E398" s="535">
        <v>145.30000000000001</v>
      </c>
      <c r="F398" s="535">
        <v>145.30000000000001</v>
      </c>
      <c r="G398" s="535">
        <v>145.30000000000001</v>
      </c>
      <c r="H398" s="535">
        <v>145.30000000000001</v>
      </c>
      <c r="I398" s="535">
        <v>145.30000000000001</v>
      </c>
      <c r="J398" s="535">
        <v>145.30000000000001</v>
      </c>
      <c r="K398" s="535">
        <v>145.30000000000001</v>
      </c>
      <c r="L398" s="535">
        <v>147.69999999999999</v>
      </c>
      <c r="M398" s="535">
        <v>147.69999999999999</v>
      </c>
      <c r="N398" s="535">
        <v>147.69999999999999</v>
      </c>
      <c r="O398" s="535">
        <v>147.69999999999999</v>
      </c>
      <c r="P398" s="535">
        <v>147.69999999999999</v>
      </c>
      <c r="Q398" s="535">
        <v>147.69999999999999</v>
      </c>
      <c r="R398" s="535">
        <v>147.69999999999999</v>
      </c>
      <c r="S398" s="535">
        <v>147.69999999999999</v>
      </c>
      <c r="T398" s="535">
        <v>147.69999999999999</v>
      </c>
      <c r="U398" s="535">
        <v>147.69999999999999</v>
      </c>
      <c r="V398" s="535">
        <v>147.69999999999999</v>
      </c>
      <c r="W398" s="535">
        <v>147.69999999999999</v>
      </c>
      <c r="X398" s="535">
        <v>147.69999999999999</v>
      </c>
      <c r="Y398" s="535">
        <v>147.69999999999999</v>
      </c>
      <c r="Z398" s="535">
        <v>147.69999999999999</v>
      </c>
      <c r="AA398" s="535">
        <v>147.69999999999999</v>
      </c>
      <c r="AB398" s="535">
        <v>147.69999999999999</v>
      </c>
      <c r="AC398" s="535">
        <v>147.69999999999999</v>
      </c>
      <c r="AD398" s="535">
        <v>147.69999999999999</v>
      </c>
      <c r="AE398" s="535">
        <v>147.69999999999999</v>
      </c>
      <c r="AF398" s="535">
        <v>147.69999999999999</v>
      </c>
      <c r="AG398" s="535">
        <v>147.69999999999999</v>
      </c>
      <c r="AH398" s="535">
        <v>151.80000000000001</v>
      </c>
      <c r="AI398" s="535">
        <v>164.1</v>
      </c>
      <c r="AJ398" s="535">
        <v>164.1</v>
      </c>
      <c r="AK398" s="535">
        <v>164.1</v>
      </c>
      <c r="AL398" s="535">
        <v>164.1</v>
      </c>
      <c r="AM398" s="535">
        <v>166.5</v>
      </c>
      <c r="AN398" s="535">
        <v>166.5</v>
      </c>
      <c r="AO398" s="535">
        <v>166.5</v>
      </c>
      <c r="AP398" s="535">
        <v>166.5</v>
      </c>
      <c r="AQ398" s="535">
        <v>166.5</v>
      </c>
      <c r="AR398" s="535">
        <v>179.5</v>
      </c>
      <c r="AS398" s="535">
        <v>179.5</v>
      </c>
      <c r="AT398" s="535">
        <v>179.5</v>
      </c>
      <c r="AU398" s="535">
        <v>179.2</v>
      </c>
      <c r="AV398" s="535">
        <v>179</v>
      </c>
      <c r="AW398" s="535">
        <v>179</v>
      </c>
      <c r="AX398" s="535">
        <v>179</v>
      </c>
      <c r="AY398" s="535">
        <v>179</v>
      </c>
      <c r="AZ398" s="535">
        <v>188.7</v>
      </c>
      <c r="BA398" s="535">
        <v>188.7</v>
      </c>
      <c r="BB398" s="535">
        <v>195.7</v>
      </c>
      <c r="BC398" s="535">
        <v>202.6</v>
      </c>
      <c r="BD398" s="535">
        <v>202.6</v>
      </c>
      <c r="BE398" s="535">
        <v>202.6</v>
      </c>
      <c r="BF398" s="535">
        <v>210.7</v>
      </c>
      <c r="BG398" s="535">
        <v>208.3</v>
      </c>
      <c r="BH398" s="535">
        <v>201.3</v>
      </c>
      <c r="BI398" s="535">
        <v>201.3</v>
      </c>
      <c r="BJ398" s="535">
        <v>201.3</v>
      </c>
      <c r="BK398" s="535">
        <v>201.3</v>
      </c>
    </row>
    <row r="399" spans="1:65">
      <c r="A399" s="531" t="s">
        <v>3771</v>
      </c>
      <c r="B399" s="531" t="s">
        <v>3772</v>
      </c>
      <c r="C399" s="532">
        <v>0.30679000000000001</v>
      </c>
      <c r="D399" s="535">
        <v>132.69999999999999</v>
      </c>
      <c r="E399" s="535">
        <v>132.69999999999999</v>
      </c>
      <c r="F399" s="535">
        <v>132.69999999999999</v>
      </c>
      <c r="G399" s="535">
        <v>132.69999999999999</v>
      </c>
      <c r="H399" s="535">
        <v>132.69999999999999</v>
      </c>
      <c r="I399" s="535">
        <v>132.69999999999999</v>
      </c>
      <c r="J399" s="535">
        <v>132.69999999999999</v>
      </c>
      <c r="K399" s="535">
        <v>132.69999999999999</v>
      </c>
      <c r="L399" s="535">
        <v>144.80000000000001</v>
      </c>
      <c r="M399" s="535">
        <v>144.80000000000001</v>
      </c>
      <c r="N399" s="535">
        <v>144.80000000000001</v>
      </c>
      <c r="O399" s="535">
        <v>144.80000000000001</v>
      </c>
      <c r="P399" s="535">
        <v>144.80000000000001</v>
      </c>
      <c r="Q399" s="535">
        <v>144.80000000000001</v>
      </c>
      <c r="R399" s="535">
        <v>144.80000000000001</v>
      </c>
      <c r="S399" s="535">
        <v>144.80000000000001</v>
      </c>
      <c r="T399" s="535">
        <v>144.80000000000001</v>
      </c>
      <c r="U399" s="535">
        <v>144.80000000000001</v>
      </c>
      <c r="V399" s="535">
        <v>144.80000000000001</v>
      </c>
      <c r="W399" s="535">
        <v>144.80000000000001</v>
      </c>
      <c r="X399" s="535">
        <v>144.80000000000001</v>
      </c>
      <c r="Y399" s="535">
        <v>144.80000000000001</v>
      </c>
      <c r="Z399" s="535">
        <v>144.80000000000001</v>
      </c>
      <c r="AA399" s="535">
        <v>144.80000000000001</v>
      </c>
      <c r="AB399" s="535">
        <v>144.80000000000001</v>
      </c>
      <c r="AC399" s="535">
        <v>144.80000000000001</v>
      </c>
      <c r="AD399" s="535">
        <v>144.80000000000001</v>
      </c>
      <c r="AE399" s="535">
        <v>144.80000000000001</v>
      </c>
      <c r="AF399" s="535">
        <v>144.80000000000001</v>
      </c>
      <c r="AG399" s="535">
        <v>144.80000000000001</v>
      </c>
      <c r="AH399" s="535">
        <v>147.69999999999999</v>
      </c>
      <c r="AI399" s="535">
        <v>171</v>
      </c>
      <c r="AJ399" s="535">
        <v>171</v>
      </c>
      <c r="AK399" s="535">
        <v>171</v>
      </c>
      <c r="AL399" s="535">
        <v>171</v>
      </c>
      <c r="AM399" s="535">
        <v>172.8</v>
      </c>
      <c r="AN399" s="535">
        <v>172.8</v>
      </c>
      <c r="AO399" s="535">
        <v>172.8</v>
      </c>
      <c r="AP399" s="535">
        <v>172.8</v>
      </c>
      <c r="AQ399" s="535">
        <v>172.8</v>
      </c>
      <c r="AR399" s="535">
        <v>185.1</v>
      </c>
      <c r="AS399" s="535">
        <v>185.1</v>
      </c>
      <c r="AT399" s="535">
        <v>185.1</v>
      </c>
      <c r="AU399" s="535">
        <v>185.1</v>
      </c>
      <c r="AV399" s="535">
        <v>185.1</v>
      </c>
      <c r="AW399" s="535">
        <v>185.1</v>
      </c>
      <c r="AX399" s="535">
        <v>185.1</v>
      </c>
      <c r="AY399" s="535">
        <v>185.1</v>
      </c>
      <c r="AZ399" s="535">
        <v>211.6</v>
      </c>
      <c r="BA399" s="535">
        <v>211.6</v>
      </c>
      <c r="BB399" s="535">
        <v>217.3</v>
      </c>
      <c r="BC399" s="535">
        <v>223</v>
      </c>
      <c r="BD399" s="535">
        <v>223</v>
      </c>
      <c r="BE399" s="535">
        <v>223</v>
      </c>
      <c r="BF399" s="535">
        <v>231.7</v>
      </c>
      <c r="BG399" s="535">
        <v>229.4</v>
      </c>
      <c r="BH399" s="535">
        <v>222.7</v>
      </c>
      <c r="BI399" s="535">
        <v>222.7</v>
      </c>
      <c r="BJ399" s="535">
        <v>222.7</v>
      </c>
      <c r="BK399" s="535">
        <v>222.7</v>
      </c>
    </row>
    <row r="400" spans="1:65">
      <c r="A400" s="531" t="s">
        <v>3773</v>
      </c>
      <c r="B400" s="531" t="s">
        <v>3774</v>
      </c>
      <c r="C400" s="532">
        <v>0.27318999999999999</v>
      </c>
      <c r="D400" s="535">
        <v>137.69999999999999</v>
      </c>
      <c r="E400" s="535">
        <v>137.69999999999999</v>
      </c>
      <c r="F400" s="535">
        <v>137.69999999999999</v>
      </c>
      <c r="G400" s="535">
        <v>137.69999999999999</v>
      </c>
      <c r="H400" s="535">
        <v>137.69999999999999</v>
      </c>
      <c r="I400" s="535">
        <v>137.69999999999999</v>
      </c>
      <c r="J400" s="535">
        <v>137.69999999999999</v>
      </c>
      <c r="K400" s="535">
        <v>137.69999999999999</v>
      </c>
      <c r="L400" s="535">
        <v>146</v>
      </c>
      <c r="M400" s="535">
        <v>146</v>
      </c>
      <c r="N400" s="535">
        <v>146</v>
      </c>
      <c r="O400" s="535">
        <v>146</v>
      </c>
      <c r="P400" s="535">
        <v>146</v>
      </c>
      <c r="Q400" s="535">
        <v>146</v>
      </c>
      <c r="R400" s="535">
        <v>146</v>
      </c>
      <c r="S400" s="535">
        <v>146</v>
      </c>
      <c r="T400" s="535">
        <v>146</v>
      </c>
      <c r="U400" s="535">
        <v>146</v>
      </c>
      <c r="V400" s="535">
        <v>146</v>
      </c>
      <c r="W400" s="535">
        <v>146</v>
      </c>
      <c r="X400" s="535">
        <v>146</v>
      </c>
      <c r="Y400" s="535">
        <v>146</v>
      </c>
      <c r="Z400" s="535">
        <v>145.9</v>
      </c>
      <c r="AA400" s="535">
        <v>145.80000000000001</v>
      </c>
      <c r="AB400" s="535">
        <v>145.80000000000001</v>
      </c>
      <c r="AC400" s="535">
        <v>146.4</v>
      </c>
      <c r="AD400" s="535">
        <v>146.6</v>
      </c>
      <c r="AE400" s="535">
        <v>146.6</v>
      </c>
      <c r="AF400" s="535">
        <v>146.6</v>
      </c>
      <c r="AG400" s="535">
        <v>146.6</v>
      </c>
      <c r="AH400" s="535">
        <v>147.1</v>
      </c>
      <c r="AI400" s="535">
        <v>148.69999999999999</v>
      </c>
      <c r="AJ400" s="535">
        <v>148.69999999999999</v>
      </c>
      <c r="AK400" s="535">
        <v>148.69999999999999</v>
      </c>
      <c r="AL400" s="535">
        <v>148.69999999999999</v>
      </c>
      <c r="AM400" s="535">
        <v>150.5</v>
      </c>
      <c r="AN400" s="535">
        <v>150.5</v>
      </c>
      <c r="AO400" s="535">
        <v>151.5</v>
      </c>
      <c r="AP400" s="535">
        <v>152.5</v>
      </c>
      <c r="AQ400" s="535">
        <v>152.5</v>
      </c>
      <c r="AR400" s="535">
        <v>162.4</v>
      </c>
      <c r="AS400" s="535">
        <v>162.4</v>
      </c>
      <c r="AT400" s="535">
        <v>162.4</v>
      </c>
      <c r="AU400" s="535">
        <v>183.2</v>
      </c>
      <c r="AV400" s="535">
        <v>197</v>
      </c>
      <c r="AW400" s="535">
        <v>197</v>
      </c>
      <c r="AX400" s="535">
        <v>198.8</v>
      </c>
      <c r="AY400" s="535">
        <v>198.8</v>
      </c>
      <c r="AZ400" s="535">
        <v>202.1</v>
      </c>
      <c r="BA400" s="535">
        <v>203.5</v>
      </c>
      <c r="BB400" s="535">
        <v>197.1</v>
      </c>
      <c r="BC400" s="535">
        <v>194</v>
      </c>
      <c r="BD400" s="535">
        <v>194</v>
      </c>
      <c r="BE400" s="535">
        <v>258.39999999999998</v>
      </c>
      <c r="BF400" s="535">
        <v>266.3</v>
      </c>
      <c r="BG400" s="535">
        <v>266</v>
      </c>
      <c r="BH400" s="535">
        <v>259.2</v>
      </c>
      <c r="BI400" s="535">
        <v>259.2</v>
      </c>
      <c r="BJ400" s="535">
        <v>262.10000000000002</v>
      </c>
      <c r="BK400" s="535">
        <v>265</v>
      </c>
    </row>
    <row r="401" spans="1:63">
      <c r="A401" s="531" t="s">
        <v>3775</v>
      </c>
      <c r="B401" s="531" t="s">
        <v>3776</v>
      </c>
      <c r="C401" s="532">
        <v>6.5479999999999997E-2</v>
      </c>
      <c r="D401" s="535">
        <v>147.4</v>
      </c>
      <c r="E401" s="535">
        <v>147.4</v>
      </c>
      <c r="F401" s="535">
        <v>147.4</v>
      </c>
      <c r="G401" s="535">
        <v>147.4</v>
      </c>
      <c r="H401" s="535">
        <v>147.4</v>
      </c>
      <c r="I401" s="535">
        <v>147.4</v>
      </c>
      <c r="J401" s="535">
        <v>147.4</v>
      </c>
      <c r="K401" s="535">
        <v>147.4</v>
      </c>
      <c r="L401" s="535">
        <v>143.80000000000001</v>
      </c>
      <c r="M401" s="535">
        <v>143.19999999999999</v>
      </c>
      <c r="N401" s="535">
        <v>141.4</v>
      </c>
      <c r="O401" s="535">
        <v>141.4</v>
      </c>
      <c r="P401" s="535">
        <v>141.4</v>
      </c>
      <c r="Q401" s="535">
        <v>141.4</v>
      </c>
      <c r="R401" s="535">
        <v>141.4</v>
      </c>
      <c r="S401" s="535">
        <v>141.4</v>
      </c>
      <c r="T401" s="535">
        <v>141.4</v>
      </c>
      <c r="U401" s="535">
        <v>141.4</v>
      </c>
      <c r="V401" s="535">
        <v>141.4</v>
      </c>
      <c r="W401" s="535">
        <v>141.4</v>
      </c>
      <c r="X401" s="535">
        <v>141.4</v>
      </c>
      <c r="Y401" s="535">
        <v>141.4</v>
      </c>
      <c r="Z401" s="535">
        <v>141.4</v>
      </c>
      <c r="AA401" s="535">
        <v>141.4</v>
      </c>
      <c r="AB401" s="535">
        <v>141.4</v>
      </c>
      <c r="AC401" s="535">
        <v>141.4</v>
      </c>
      <c r="AD401" s="535">
        <v>141.4</v>
      </c>
      <c r="AE401" s="535">
        <v>141.4</v>
      </c>
      <c r="AF401" s="535">
        <v>141.4</v>
      </c>
      <c r="AG401" s="535">
        <v>141.4</v>
      </c>
      <c r="AH401" s="535">
        <v>146.1</v>
      </c>
      <c r="AI401" s="535">
        <v>160.30000000000001</v>
      </c>
      <c r="AJ401" s="535">
        <v>160.30000000000001</v>
      </c>
      <c r="AK401" s="535">
        <v>160.30000000000001</v>
      </c>
      <c r="AL401" s="535">
        <v>160.30000000000001</v>
      </c>
      <c r="AM401" s="535">
        <v>165.5</v>
      </c>
      <c r="AN401" s="535">
        <v>165.5</v>
      </c>
      <c r="AO401" s="535">
        <v>165.5</v>
      </c>
      <c r="AP401" s="535">
        <v>165.5</v>
      </c>
      <c r="AQ401" s="535">
        <v>165.5</v>
      </c>
      <c r="AR401" s="535">
        <v>180.8</v>
      </c>
      <c r="AS401" s="535">
        <v>180.8</v>
      </c>
      <c r="AT401" s="535">
        <v>180.8</v>
      </c>
      <c r="AU401" s="535">
        <v>199.3</v>
      </c>
      <c r="AV401" s="535">
        <v>211.7</v>
      </c>
      <c r="AW401" s="535">
        <v>211.7</v>
      </c>
      <c r="AX401" s="535">
        <v>213.2</v>
      </c>
      <c r="AY401" s="535">
        <v>213.2</v>
      </c>
      <c r="AZ401" s="535">
        <v>219</v>
      </c>
      <c r="BA401" s="535">
        <v>219</v>
      </c>
      <c r="BB401" s="535">
        <v>213.9</v>
      </c>
      <c r="BC401" s="535">
        <v>208.7</v>
      </c>
      <c r="BD401" s="535">
        <v>208.7</v>
      </c>
      <c r="BE401" s="535">
        <v>241.2</v>
      </c>
      <c r="BF401" s="535">
        <v>250.7</v>
      </c>
      <c r="BG401" s="535">
        <v>248.2</v>
      </c>
      <c r="BH401" s="535">
        <v>240.6</v>
      </c>
      <c r="BI401" s="535">
        <v>240.6</v>
      </c>
      <c r="BJ401" s="535">
        <v>240.6</v>
      </c>
      <c r="BK401" s="535">
        <v>240.6</v>
      </c>
    </row>
    <row r="402" spans="1:63">
      <c r="A402" s="531" t="s">
        <v>3777</v>
      </c>
      <c r="B402" s="531" t="s">
        <v>3778</v>
      </c>
      <c r="C402" s="532">
        <v>1.24088</v>
      </c>
      <c r="D402" s="535">
        <v>130.1</v>
      </c>
      <c r="E402" s="535">
        <v>130.5</v>
      </c>
      <c r="F402" s="535">
        <v>130.5</v>
      </c>
      <c r="G402" s="535">
        <v>130.5</v>
      </c>
      <c r="H402" s="535">
        <v>130.5</v>
      </c>
      <c r="I402" s="535">
        <v>130.5</v>
      </c>
      <c r="J402" s="535">
        <v>130.5</v>
      </c>
      <c r="K402" s="535">
        <v>130.5</v>
      </c>
      <c r="L402" s="535">
        <v>130.5</v>
      </c>
      <c r="M402" s="535">
        <v>130.5</v>
      </c>
      <c r="N402" s="535">
        <v>130.5</v>
      </c>
      <c r="O402" s="535">
        <v>130.5</v>
      </c>
      <c r="P402" s="535">
        <v>131</v>
      </c>
      <c r="Q402" s="535">
        <v>131</v>
      </c>
      <c r="R402" s="535">
        <v>131</v>
      </c>
      <c r="S402" s="535">
        <v>131</v>
      </c>
      <c r="T402" s="535">
        <v>131</v>
      </c>
      <c r="U402" s="535">
        <v>131</v>
      </c>
      <c r="V402" s="535">
        <v>131</v>
      </c>
      <c r="W402" s="535">
        <v>131</v>
      </c>
      <c r="X402" s="535">
        <v>131</v>
      </c>
      <c r="Y402" s="535">
        <v>131</v>
      </c>
      <c r="Z402" s="535">
        <v>133.4</v>
      </c>
      <c r="AA402" s="535">
        <v>135.80000000000001</v>
      </c>
      <c r="AB402" s="535">
        <v>135.80000000000001</v>
      </c>
      <c r="AC402" s="535">
        <v>135.80000000000001</v>
      </c>
      <c r="AD402" s="535">
        <v>135.80000000000001</v>
      </c>
      <c r="AE402" s="535">
        <v>135.80000000000001</v>
      </c>
      <c r="AF402" s="535">
        <v>135.80000000000001</v>
      </c>
      <c r="AG402" s="535">
        <v>135.80000000000001</v>
      </c>
      <c r="AH402" s="535">
        <v>135.80000000000001</v>
      </c>
      <c r="AI402" s="535">
        <v>135.80000000000001</v>
      </c>
      <c r="AJ402" s="535">
        <v>135.80000000000001</v>
      </c>
      <c r="AK402" s="535">
        <v>135.80000000000001</v>
      </c>
      <c r="AL402" s="535">
        <v>136.19999999999999</v>
      </c>
      <c r="AM402" s="535">
        <v>141.6</v>
      </c>
      <c r="AN402" s="535">
        <v>141.1</v>
      </c>
      <c r="AO402" s="535">
        <v>146.30000000000001</v>
      </c>
      <c r="AP402" s="535">
        <v>149.30000000000001</v>
      </c>
      <c r="AQ402" s="535">
        <v>149.30000000000001</v>
      </c>
      <c r="AR402" s="535">
        <v>151.5</v>
      </c>
      <c r="AS402" s="535">
        <v>151.5</v>
      </c>
      <c r="AT402" s="535">
        <v>158.9</v>
      </c>
      <c r="AU402" s="535">
        <v>176</v>
      </c>
      <c r="AV402" s="535">
        <v>187.4</v>
      </c>
      <c r="AW402" s="535">
        <v>190.7</v>
      </c>
      <c r="AX402" s="535">
        <v>190.7</v>
      </c>
      <c r="AY402" s="535">
        <v>190.7</v>
      </c>
      <c r="AZ402" s="535">
        <v>189.8</v>
      </c>
      <c r="BA402" s="535">
        <v>191.8</v>
      </c>
      <c r="BB402" s="535">
        <v>195.7</v>
      </c>
      <c r="BC402" s="535">
        <v>197.3</v>
      </c>
      <c r="BD402" s="535">
        <v>197.3</v>
      </c>
      <c r="BE402" s="535">
        <v>239</v>
      </c>
      <c r="BF402" s="535">
        <v>241.9</v>
      </c>
      <c r="BG402" s="535">
        <v>246</v>
      </c>
      <c r="BH402" s="535">
        <v>243.9</v>
      </c>
      <c r="BI402" s="535">
        <v>243.9</v>
      </c>
      <c r="BJ402" s="535">
        <v>243.9</v>
      </c>
      <c r="BK402" s="535">
        <v>243.9</v>
      </c>
    </row>
    <row r="403" spans="1:63">
      <c r="A403" s="531" t="s">
        <v>3779</v>
      </c>
      <c r="B403" s="531" t="s">
        <v>3780</v>
      </c>
      <c r="C403" s="532">
        <v>4.095E-2</v>
      </c>
      <c r="D403" s="535">
        <v>125.5</v>
      </c>
      <c r="E403" s="535">
        <v>125.7</v>
      </c>
      <c r="F403" s="535">
        <v>126.3</v>
      </c>
      <c r="G403" s="535">
        <v>126.3</v>
      </c>
      <c r="H403" s="535">
        <v>126.8</v>
      </c>
      <c r="I403" s="535">
        <v>126.8</v>
      </c>
      <c r="J403" s="535">
        <v>126.8</v>
      </c>
      <c r="K403" s="535">
        <v>127.9</v>
      </c>
      <c r="L403" s="535">
        <v>129.1</v>
      </c>
      <c r="M403" s="535">
        <v>129.1</v>
      </c>
      <c r="N403" s="535">
        <v>129.1</v>
      </c>
      <c r="O403" s="535">
        <v>129.80000000000001</v>
      </c>
      <c r="P403" s="535">
        <v>130.19999999999999</v>
      </c>
      <c r="Q403" s="535">
        <v>130.19999999999999</v>
      </c>
      <c r="R403" s="535">
        <v>130.5</v>
      </c>
      <c r="S403" s="535">
        <v>130.69999999999999</v>
      </c>
      <c r="T403" s="535">
        <v>130.5</v>
      </c>
      <c r="U403" s="535">
        <v>130.5</v>
      </c>
      <c r="V403" s="535">
        <v>131.69999999999999</v>
      </c>
      <c r="W403" s="535">
        <v>132.1</v>
      </c>
      <c r="X403" s="535">
        <v>132.1</v>
      </c>
      <c r="Y403" s="535">
        <v>132</v>
      </c>
      <c r="Z403" s="535">
        <v>132</v>
      </c>
      <c r="AA403" s="535">
        <v>132</v>
      </c>
      <c r="AB403" s="535">
        <v>132</v>
      </c>
      <c r="AC403" s="535">
        <v>132</v>
      </c>
      <c r="AD403" s="535">
        <v>132.1</v>
      </c>
      <c r="AE403" s="535">
        <v>133.69999999999999</v>
      </c>
      <c r="AF403" s="535">
        <v>135.19999999999999</v>
      </c>
      <c r="AG403" s="535">
        <v>135.69999999999999</v>
      </c>
      <c r="AH403" s="535">
        <v>136</v>
      </c>
      <c r="AI403" s="535">
        <v>136</v>
      </c>
      <c r="AJ403" s="535">
        <v>136</v>
      </c>
      <c r="AK403" s="535">
        <v>136</v>
      </c>
      <c r="AL403" s="535">
        <v>136</v>
      </c>
      <c r="AM403" s="535">
        <v>136</v>
      </c>
      <c r="AN403" s="535">
        <v>136</v>
      </c>
      <c r="AO403" s="535">
        <v>139</v>
      </c>
      <c r="AP403" s="535">
        <v>139</v>
      </c>
      <c r="AQ403" s="535">
        <v>140.5</v>
      </c>
      <c r="AR403" s="535">
        <v>142.4</v>
      </c>
      <c r="AS403" s="535">
        <v>144.19999999999999</v>
      </c>
      <c r="AT403" s="535">
        <v>148</v>
      </c>
      <c r="AU403" s="535">
        <v>156.9</v>
      </c>
      <c r="AV403" s="535">
        <v>162.9</v>
      </c>
      <c r="AW403" s="535">
        <v>162.9</v>
      </c>
      <c r="AX403" s="535">
        <v>166.9</v>
      </c>
      <c r="AY403" s="535">
        <v>169.3</v>
      </c>
      <c r="AZ403" s="535">
        <v>172.8</v>
      </c>
      <c r="BA403" s="535">
        <v>172.8</v>
      </c>
      <c r="BB403" s="535">
        <v>177.8</v>
      </c>
      <c r="BC403" s="535">
        <v>182.9</v>
      </c>
      <c r="BD403" s="535">
        <v>191.6</v>
      </c>
      <c r="BE403" s="535">
        <v>197.4</v>
      </c>
      <c r="BF403" s="535">
        <v>200</v>
      </c>
      <c r="BG403" s="535">
        <v>205.8</v>
      </c>
      <c r="BH403" s="535">
        <v>207.8</v>
      </c>
      <c r="BI403" s="535">
        <v>210.9</v>
      </c>
      <c r="BJ403" s="535">
        <v>211.1</v>
      </c>
      <c r="BK403" s="535">
        <v>212.2</v>
      </c>
    </row>
    <row r="404" spans="1:63">
      <c r="A404" s="531" t="s">
        <v>3781</v>
      </c>
      <c r="B404" s="531" t="s">
        <v>3782</v>
      </c>
      <c r="C404" s="532">
        <v>9.5399999999999999E-2</v>
      </c>
      <c r="D404" s="535">
        <v>124.4</v>
      </c>
      <c r="E404" s="535">
        <v>124.4</v>
      </c>
      <c r="F404" s="535">
        <v>124.4</v>
      </c>
      <c r="G404" s="535">
        <v>124.4</v>
      </c>
      <c r="H404" s="535">
        <v>124.4</v>
      </c>
      <c r="I404" s="535">
        <v>124.4</v>
      </c>
      <c r="J404" s="535">
        <v>124.4</v>
      </c>
      <c r="K404" s="535">
        <v>124.4</v>
      </c>
      <c r="L404" s="535">
        <v>124.4</v>
      </c>
      <c r="M404" s="535">
        <v>124.4</v>
      </c>
      <c r="N404" s="535">
        <v>124.4</v>
      </c>
      <c r="O404" s="535">
        <v>124.4</v>
      </c>
      <c r="P404" s="535">
        <v>124.4</v>
      </c>
      <c r="Q404" s="535">
        <v>124.4</v>
      </c>
      <c r="R404" s="535">
        <v>124.4</v>
      </c>
      <c r="S404" s="535">
        <v>124.4</v>
      </c>
      <c r="T404" s="535">
        <v>125.9</v>
      </c>
      <c r="U404" s="535">
        <v>129.1</v>
      </c>
      <c r="V404" s="535">
        <v>130.30000000000001</v>
      </c>
      <c r="W404" s="535">
        <v>130.30000000000001</v>
      </c>
      <c r="X404" s="535">
        <v>130.30000000000001</v>
      </c>
      <c r="Y404" s="535">
        <v>130.30000000000001</v>
      </c>
      <c r="Z404" s="535">
        <v>130.30000000000001</v>
      </c>
      <c r="AA404" s="535">
        <v>130.30000000000001</v>
      </c>
      <c r="AB404" s="535">
        <v>130.30000000000001</v>
      </c>
      <c r="AC404" s="535">
        <v>130.30000000000001</v>
      </c>
      <c r="AD404" s="535">
        <v>130.30000000000001</v>
      </c>
      <c r="AE404" s="535">
        <v>130.30000000000001</v>
      </c>
      <c r="AF404" s="535">
        <v>130.30000000000001</v>
      </c>
      <c r="AG404" s="535">
        <v>130.30000000000001</v>
      </c>
      <c r="AH404" s="535">
        <v>130.30000000000001</v>
      </c>
      <c r="AI404" s="535">
        <v>130.30000000000001</v>
      </c>
      <c r="AJ404" s="535">
        <v>130.30000000000001</v>
      </c>
      <c r="AK404" s="535">
        <v>130.30000000000001</v>
      </c>
      <c r="AL404" s="535">
        <v>130.30000000000001</v>
      </c>
      <c r="AM404" s="535">
        <v>128.9</v>
      </c>
      <c r="AN404" s="535">
        <v>128.4</v>
      </c>
      <c r="AO404" s="535">
        <v>128.4</v>
      </c>
      <c r="AP404" s="535">
        <v>128.4</v>
      </c>
      <c r="AQ404" s="535">
        <v>128.4</v>
      </c>
      <c r="AR404" s="535">
        <v>128.4</v>
      </c>
      <c r="AS404" s="535">
        <v>129.9</v>
      </c>
      <c r="AT404" s="535">
        <v>131.4</v>
      </c>
      <c r="AU404" s="535">
        <v>131.4</v>
      </c>
      <c r="AV404" s="535">
        <v>131.4</v>
      </c>
      <c r="AW404" s="535">
        <v>131.4</v>
      </c>
      <c r="AX404" s="535">
        <v>131.4</v>
      </c>
      <c r="AY404" s="535">
        <v>131.4</v>
      </c>
      <c r="AZ404" s="535">
        <v>170.8</v>
      </c>
      <c r="BA404" s="535">
        <v>170.8</v>
      </c>
      <c r="BB404" s="535">
        <v>170.8</v>
      </c>
      <c r="BC404" s="535">
        <v>161.19999999999999</v>
      </c>
      <c r="BD404" s="535">
        <v>161.19999999999999</v>
      </c>
      <c r="BE404" s="535">
        <v>161.19999999999999</v>
      </c>
      <c r="BF404" s="535">
        <v>161.19999999999999</v>
      </c>
      <c r="BG404" s="535">
        <v>161.19999999999999</v>
      </c>
      <c r="BH404" s="535">
        <v>161.19999999999999</v>
      </c>
      <c r="BI404" s="535">
        <v>161.19999999999999</v>
      </c>
      <c r="BJ404" s="535">
        <v>161.19999999999999</v>
      </c>
      <c r="BK404" s="535">
        <v>161.19999999999999</v>
      </c>
    </row>
    <row r="405" spans="1:63">
      <c r="A405" s="531" t="s">
        <v>3783</v>
      </c>
      <c r="B405" s="531" t="s">
        <v>3784</v>
      </c>
      <c r="C405" s="532">
        <v>0.25749</v>
      </c>
      <c r="D405" s="535">
        <v>104.1</v>
      </c>
      <c r="E405" s="535">
        <v>113.9</v>
      </c>
      <c r="F405" s="535">
        <v>113.9</v>
      </c>
      <c r="G405" s="535">
        <v>113.9</v>
      </c>
      <c r="H405" s="535">
        <v>113.9</v>
      </c>
      <c r="I405" s="535">
        <v>113.9</v>
      </c>
      <c r="J405" s="535">
        <v>113.9</v>
      </c>
      <c r="K405" s="535">
        <v>113.9</v>
      </c>
      <c r="L405" s="535">
        <v>113.5</v>
      </c>
      <c r="M405" s="535">
        <v>111.7</v>
      </c>
      <c r="N405" s="535">
        <v>111.7</v>
      </c>
      <c r="O405" s="535">
        <v>111.7</v>
      </c>
      <c r="P405" s="535">
        <v>111</v>
      </c>
      <c r="Q405" s="535">
        <v>108.9</v>
      </c>
      <c r="R405" s="535">
        <v>108.9</v>
      </c>
      <c r="S405" s="535">
        <v>108.9</v>
      </c>
      <c r="T405" s="535">
        <v>108.9</v>
      </c>
      <c r="U405" s="535">
        <v>108.9</v>
      </c>
      <c r="V405" s="535">
        <v>108.9</v>
      </c>
      <c r="W405" s="535">
        <v>108.9</v>
      </c>
      <c r="X405" s="535">
        <v>108.9</v>
      </c>
      <c r="Y405" s="535">
        <v>108.9</v>
      </c>
      <c r="Z405" s="535">
        <v>108.9</v>
      </c>
      <c r="AA405" s="535">
        <v>108.9</v>
      </c>
      <c r="AB405" s="535">
        <v>108.9</v>
      </c>
      <c r="AC405" s="535">
        <v>108.9</v>
      </c>
      <c r="AD405" s="535">
        <v>108.9</v>
      </c>
      <c r="AE405" s="535">
        <v>108.9</v>
      </c>
      <c r="AF405" s="535">
        <v>108.9</v>
      </c>
      <c r="AG405" s="535">
        <v>108.9</v>
      </c>
      <c r="AH405" s="535">
        <v>101.8</v>
      </c>
      <c r="AI405" s="535">
        <v>99.5</v>
      </c>
      <c r="AJ405" s="535">
        <v>99.5</v>
      </c>
      <c r="AK405" s="535">
        <v>99.5</v>
      </c>
      <c r="AL405" s="535">
        <v>99.5</v>
      </c>
      <c r="AM405" s="535">
        <v>99.5</v>
      </c>
      <c r="AN405" s="535">
        <v>101.1</v>
      </c>
      <c r="AO405" s="535">
        <v>105.9</v>
      </c>
      <c r="AP405" s="535">
        <v>105.9</v>
      </c>
      <c r="AQ405" s="535">
        <v>105.9</v>
      </c>
      <c r="AR405" s="535">
        <v>105.9</v>
      </c>
      <c r="AS405" s="535">
        <v>105.9</v>
      </c>
      <c r="AT405" s="535">
        <v>105.9</v>
      </c>
      <c r="AU405" s="535">
        <v>105.9</v>
      </c>
      <c r="AV405" s="535">
        <v>105.9</v>
      </c>
      <c r="AW405" s="535">
        <v>110.8</v>
      </c>
      <c r="AX405" s="535">
        <v>115.6</v>
      </c>
      <c r="AY405" s="535">
        <v>115.6</v>
      </c>
      <c r="AZ405" s="535">
        <v>134.6</v>
      </c>
      <c r="BA405" s="535">
        <v>147.30000000000001</v>
      </c>
      <c r="BB405" s="535">
        <v>137.1</v>
      </c>
      <c r="BC405" s="535">
        <v>137.1</v>
      </c>
      <c r="BD405" s="535">
        <v>137.1</v>
      </c>
      <c r="BE405" s="535">
        <v>137.1</v>
      </c>
      <c r="BF405" s="535">
        <v>147.30000000000001</v>
      </c>
      <c r="BG405" s="535">
        <v>149.80000000000001</v>
      </c>
      <c r="BH405" s="535">
        <v>150</v>
      </c>
      <c r="BI405" s="535">
        <v>150.1</v>
      </c>
      <c r="BJ405" s="535">
        <v>150.1</v>
      </c>
      <c r="BK405" s="535">
        <v>150.1</v>
      </c>
    </row>
    <row r="406" spans="1:63">
      <c r="A406" s="531" t="s">
        <v>3785</v>
      </c>
      <c r="B406" s="531" t="s">
        <v>3020</v>
      </c>
      <c r="C406" s="532">
        <v>0.89559</v>
      </c>
      <c r="D406" s="535">
        <v>145.30000000000001</v>
      </c>
      <c r="E406" s="535">
        <v>145.30000000000001</v>
      </c>
      <c r="F406" s="535">
        <v>145.4</v>
      </c>
      <c r="G406" s="535">
        <v>145.4</v>
      </c>
      <c r="H406" s="535">
        <v>145.5</v>
      </c>
      <c r="I406" s="535">
        <v>146.4</v>
      </c>
      <c r="J406" s="535">
        <v>147.6</v>
      </c>
      <c r="K406" s="535">
        <v>149</v>
      </c>
      <c r="L406" s="535">
        <v>149</v>
      </c>
      <c r="M406" s="535">
        <v>149</v>
      </c>
      <c r="N406" s="535">
        <v>149</v>
      </c>
      <c r="O406" s="535">
        <v>149</v>
      </c>
      <c r="P406" s="535">
        <v>148.80000000000001</v>
      </c>
      <c r="Q406" s="535">
        <v>148.80000000000001</v>
      </c>
      <c r="R406" s="535">
        <v>149.6</v>
      </c>
      <c r="S406" s="535">
        <v>149.69999999999999</v>
      </c>
      <c r="T406" s="535">
        <v>149.80000000000001</v>
      </c>
      <c r="U406" s="535">
        <v>149.9</v>
      </c>
      <c r="V406" s="535">
        <v>149.9</v>
      </c>
      <c r="W406" s="535">
        <v>149.9</v>
      </c>
      <c r="X406" s="535">
        <v>149.9</v>
      </c>
      <c r="Y406" s="535">
        <v>149.9</v>
      </c>
      <c r="Z406" s="535">
        <v>148.6</v>
      </c>
      <c r="AA406" s="535">
        <v>148.30000000000001</v>
      </c>
      <c r="AB406" s="535">
        <v>148.30000000000001</v>
      </c>
      <c r="AC406" s="535">
        <v>148.30000000000001</v>
      </c>
      <c r="AD406" s="535">
        <v>148</v>
      </c>
      <c r="AE406" s="535">
        <v>148</v>
      </c>
      <c r="AF406" s="535">
        <v>148</v>
      </c>
      <c r="AG406" s="535">
        <v>148</v>
      </c>
      <c r="AH406" s="535">
        <v>148.6</v>
      </c>
      <c r="AI406" s="535">
        <v>152.4</v>
      </c>
      <c r="AJ406" s="535">
        <v>152.4</v>
      </c>
      <c r="AK406" s="535">
        <v>152.4</v>
      </c>
      <c r="AL406" s="535">
        <v>152.5</v>
      </c>
      <c r="AM406" s="535">
        <v>152.80000000000001</v>
      </c>
      <c r="AN406" s="535">
        <v>152.80000000000001</v>
      </c>
      <c r="AO406" s="535">
        <v>154.30000000000001</v>
      </c>
      <c r="AP406" s="535">
        <v>154.69999999999999</v>
      </c>
      <c r="AQ406" s="535">
        <v>154.69999999999999</v>
      </c>
      <c r="AR406" s="535">
        <v>156.69999999999999</v>
      </c>
      <c r="AS406" s="535">
        <v>157.30000000000001</v>
      </c>
      <c r="AT406" s="535">
        <v>157.80000000000001</v>
      </c>
      <c r="AU406" s="535">
        <v>165.2</v>
      </c>
      <c r="AV406" s="535">
        <v>171.3</v>
      </c>
      <c r="AW406" s="535">
        <v>172.3</v>
      </c>
      <c r="AX406" s="535">
        <v>172.3</v>
      </c>
      <c r="AY406" s="535">
        <v>172.3</v>
      </c>
      <c r="AZ406" s="535">
        <v>174.2</v>
      </c>
      <c r="BA406" s="535">
        <v>178</v>
      </c>
      <c r="BB406" s="535">
        <v>180.3</v>
      </c>
      <c r="BC406" s="535">
        <v>193.7</v>
      </c>
      <c r="BD406" s="535">
        <v>196.4</v>
      </c>
      <c r="BE406" s="535">
        <v>215</v>
      </c>
      <c r="BF406" s="535">
        <v>212.5</v>
      </c>
      <c r="BG406" s="535">
        <v>216</v>
      </c>
      <c r="BH406" s="535">
        <v>216</v>
      </c>
      <c r="BI406" s="535">
        <v>216</v>
      </c>
      <c r="BJ406" s="535">
        <v>216</v>
      </c>
      <c r="BK406" s="535">
        <v>216</v>
      </c>
    </row>
    <row r="407" spans="1:63">
      <c r="A407" s="531" t="s">
        <v>3786</v>
      </c>
      <c r="B407" s="531" t="s">
        <v>3022</v>
      </c>
      <c r="C407" s="532">
        <v>0.28029999999999999</v>
      </c>
      <c r="D407" s="535">
        <v>132.1</v>
      </c>
      <c r="E407" s="535">
        <v>132.1</v>
      </c>
      <c r="F407" s="535">
        <v>132.1</v>
      </c>
      <c r="G407" s="535">
        <v>132.1</v>
      </c>
      <c r="H407" s="535">
        <v>132.1</v>
      </c>
      <c r="I407" s="535">
        <v>132.1</v>
      </c>
      <c r="J407" s="535">
        <v>132.6</v>
      </c>
      <c r="K407" s="535">
        <v>133.4</v>
      </c>
      <c r="L407" s="535">
        <v>133.4</v>
      </c>
      <c r="M407" s="535">
        <v>133.4</v>
      </c>
      <c r="N407" s="535">
        <v>133.4</v>
      </c>
      <c r="O407" s="535">
        <v>133.4</v>
      </c>
      <c r="P407" s="535">
        <v>133.4</v>
      </c>
      <c r="Q407" s="535">
        <v>133.4</v>
      </c>
      <c r="R407" s="535">
        <v>133.4</v>
      </c>
      <c r="S407" s="535">
        <v>133.4</v>
      </c>
      <c r="T407" s="535">
        <v>133.4</v>
      </c>
      <c r="U407" s="535">
        <v>133.4</v>
      </c>
      <c r="V407" s="535">
        <v>133.4</v>
      </c>
      <c r="W407" s="535">
        <v>133.4</v>
      </c>
      <c r="X407" s="535">
        <v>133.4</v>
      </c>
      <c r="Y407" s="535">
        <v>133.4</v>
      </c>
      <c r="Z407" s="535">
        <v>133.4</v>
      </c>
      <c r="AA407" s="535">
        <v>133.4</v>
      </c>
      <c r="AB407" s="535">
        <v>133.4</v>
      </c>
      <c r="AC407" s="535">
        <v>133.4</v>
      </c>
      <c r="AD407" s="535">
        <v>133.4</v>
      </c>
      <c r="AE407" s="535">
        <v>133.4</v>
      </c>
      <c r="AF407" s="535">
        <v>133.4</v>
      </c>
      <c r="AG407" s="535">
        <v>133.4</v>
      </c>
      <c r="AH407" s="535">
        <v>133.4</v>
      </c>
      <c r="AI407" s="535">
        <v>125.7</v>
      </c>
      <c r="AJ407" s="535">
        <v>125.7</v>
      </c>
      <c r="AK407" s="535">
        <v>125.7</v>
      </c>
      <c r="AL407" s="535">
        <v>125.7</v>
      </c>
      <c r="AM407" s="535">
        <v>125.7</v>
      </c>
      <c r="AN407" s="535">
        <v>125.7</v>
      </c>
      <c r="AO407" s="535">
        <v>125.7</v>
      </c>
      <c r="AP407" s="535">
        <v>125.7</v>
      </c>
      <c r="AQ407" s="535">
        <v>125.7</v>
      </c>
      <c r="AR407" s="535">
        <v>131.9</v>
      </c>
      <c r="AS407" s="535">
        <v>133.4</v>
      </c>
      <c r="AT407" s="535">
        <v>133.4</v>
      </c>
      <c r="AU407" s="535">
        <v>133.4</v>
      </c>
      <c r="AV407" s="535">
        <v>133.4</v>
      </c>
      <c r="AW407" s="535">
        <v>133.4</v>
      </c>
      <c r="AX407" s="535">
        <v>133.4</v>
      </c>
      <c r="AY407" s="535">
        <v>133.4</v>
      </c>
      <c r="AZ407" s="535">
        <v>133.4</v>
      </c>
      <c r="BA407" s="535">
        <v>133.4</v>
      </c>
      <c r="BB407" s="535">
        <v>148.69999999999999</v>
      </c>
      <c r="BC407" s="535">
        <v>167.9</v>
      </c>
      <c r="BD407" s="535">
        <v>167.9</v>
      </c>
      <c r="BE407" s="535">
        <v>167.9</v>
      </c>
      <c r="BF407" s="535">
        <v>170.7</v>
      </c>
      <c r="BG407" s="535">
        <v>170.7</v>
      </c>
      <c r="BH407" s="535">
        <v>170.7</v>
      </c>
      <c r="BI407" s="535">
        <v>170.7</v>
      </c>
      <c r="BJ407" s="535">
        <v>170.7</v>
      </c>
      <c r="BK407" s="535">
        <v>170.7</v>
      </c>
    </row>
    <row r="408" spans="1:63">
      <c r="A408" s="531" t="s">
        <v>3787</v>
      </c>
      <c r="B408" s="531" t="s">
        <v>3024</v>
      </c>
      <c r="C408" s="532">
        <v>0.12433</v>
      </c>
      <c r="D408" s="535">
        <v>134</v>
      </c>
      <c r="E408" s="535">
        <v>133.80000000000001</v>
      </c>
      <c r="F408" s="535">
        <v>134.19999999999999</v>
      </c>
      <c r="G408" s="535">
        <v>134.19999999999999</v>
      </c>
      <c r="H408" s="535">
        <v>134.19999999999999</v>
      </c>
      <c r="I408" s="535">
        <v>137.80000000000001</v>
      </c>
      <c r="J408" s="535">
        <v>142.80000000000001</v>
      </c>
      <c r="K408" s="535">
        <v>148.5</v>
      </c>
      <c r="L408" s="535">
        <v>148.5</v>
      </c>
      <c r="M408" s="535">
        <v>148.5</v>
      </c>
      <c r="N408" s="535">
        <v>148.5</v>
      </c>
      <c r="O408" s="535">
        <v>148.5</v>
      </c>
      <c r="P408" s="535">
        <v>148.5</v>
      </c>
      <c r="Q408" s="535">
        <v>148.5</v>
      </c>
      <c r="R408" s="535">
        <v>152.80000000000001</v>
      </c>
      <c r="S408" s="535">
        <v>152.80000000000001</v>
      </c>
      <c r="T408" s="535">
        <v>152.80000000000001</v>
      </c>
      <c r="U408" s="535">
        <v>152.80000000000001</v>
      </c>
      <c r="V408" s="535">
        <v>152.80000000000001</v>
      </c>
      <c r="W408" s="535">
        <v>152.80000000000001</v>
      </c>
      <c r="X408" s="535">
        <v>152.80000000000001</v>
      </c>
      <c r="Y408" s="535">
        <v>152.80000000000001</v>
      </c>
      <c r="Z408" s="535">
        <v>146.19999999999999</v>
      </c>
      <c r="AA408" s="535">
        <v>146.19999999999999</v>
      </c>
      <c r="AB408" s="535">
        <v>146.19999999999999</v>
      </c>
      <c r="AC408" s="535">
        <v>146.19999999999999</v>
      </c>
      <c r="AD408" s="535">
        <v>146.19999999999999</v>
      </c>
      <c r="AE408" s="535">
        <v>146.19999999999999</v>
      </c>
      <c r="AF408" s="535">
        <v>146.19999999999999</v>
      </c>
      <c r="AG408" s="535">
        <v>146.19999999999999</v>
      </c>
      <c r="AH408" s="535">
        <v>146.19999999999999</v>
      </c>
      <c r="AI408" s="535">
        <v>146.19999999999999</v>
      </c>
      <c r="AJ408" s="535">
        <v>146.19999999999999</v>
      </c>
      <c r="AK408" s="535">
        <v>146.19999999999999</v>
      </c>
      <c r="AL408" s="535">
        <v>146.19999999999999</v>
      </c>
      <c r="AM408" s="535">
        <v>146.19999999999999</v>
      </c>
      <c r="AN408" s="535">
        <v>146.19999999999999</v>
      </c>
      <c r="AO408" s="535">
        <v>146.19999999999999</v>
      </c>
      <c r="AP408" s="535">
        <v>146.4</v>
      </c>
      <c r="AQ408" s="535">
        <v>146.69999999999999</v>
      </c>
      <c r="AR408" s="535">
        <v>146.69999999999999</v>
      </c>
      <c r="AS408" s="535">
        <v>146.69999999999999</v>
      </c>
      <c r="AT408" s="535">
        <v>146.69999999999999</v>
      </c>
      <c r="AU408" s="535">
        <v>146.69999999999999</v>
      </c>
      <c r="AV408" s="535">
        <v>154.4</v>
      </c>
      <c r="AW408" s="535">
        <v>154.4</v>
      </c>
      <c r="AX408" s="535">
        <v>154.4</v>
      </c>
      <c r="AY408" s="535">
        <v>154.4</v>
      </c>
      <c r="AZ408" s="535">
        <v>154.4</v>
      </c>
      <c r="BA408" s="535">
        <v>154.4</v>
      </c>
      <c r="BB408" s="535">
        <v>154.4</v>
      </c>
      <c r="BC408" s="535">
        <v>192.9</v>
      </c>
      <c r="BD408" s="535">
        <v>192.9</v>
      </c>
      <c r="BE408" s="535">
        <v>192.9</v>
      </c>
      <c r="BF408" s="535">
        <v>193.1</v>
      </c>
      <c r="BG408" s="535">
        <v>193.1</v>
      </c>
      <c r="BH408" s="535">
        <v>193.1</v>
      </c>
      <c r="BI408" s="535">
        <v>193.1</v>
      </c>
      <c r="BJ408" s="535">
        <v>193.1</v>
      </c>
      <c r="BK408" s="535">
        <v>193.1</v>
      </c>
    </row>
    <row r="409" spans="1:63">
      <c r="A409" s="531" t="s">
        <v>3788</v>
      </c>
      <c r="B409" s="531" t="s">
        <v>3026</v>
      </c>
      <c r="C409" s="532">
        <v>4.3650000000000001E-2</v>
      </c>
      <c r="D409" s="535">
        <v>127</v>
      </c>
      <c r="E409" s="535">
        <v>126.5</v>
      </c>
      <c r="F409" s="535">
        <v>127.8</v>
      </c>
      <c r="G409" s="535">
        <v>127.8</v>
      </c>
      <c r="H409" s="535">
        <v>127.8</v>
      </c>
      <c r="I409" s="535">
        <v>129.6</v>
      </c>
      <c r="J409" s="535">
        <v>132.5</v>
      </c>
      <c r="K409" s="535">
        <v>137.1</v>
      </c>
      <c r="L409" s="535">
        <v>137.1</v>
      </c>
      <c r="M409" s="535">
        <v>137.1</v>
      </c>
      <c r="N409" s="535">
        <v>137.1</v>
      </c>
      <c r="O409" s="535">
        <v>137.1</v>
      </c>
      <c r="P409" s="535">
        <v>137.1</v>
      </c>
      <c r="Q409" s="535">
        <v>137.1</v>
      </c>
      <c r="R409" s="535">
        <v>133.30000000000001</v>
      </c>
      <c r="S409" s="535">
        <v>133.30000000000001</v>
      </c>
      <c r="T409" s="535">
        <v>134.19999999999999</v>
      </c>
      <c r="U409" s="535">
        <v>136</v>
      </c>
      <c r="V409" s="535">
        <v>136.69999999999999</v>
      </c>
      <c r="W409" s="535">
        <v>136.69999999999999</v>
      </c>
      <c r="X409" s="535">
        <v>136.69999999999999</v>
      </c>
      <c r="Y409" s="535">
        <v>136.69999999999999</v>
      </c>
      <c r="Z409" s="535">
        <v>135.5</v>
      </c>
      <c r="AA409" s="535">
        <v>135.5</v>
      </c>
      <c r="AB409" s="535">
        <v>135.5</v>
      </c>
      <c r="AC409" s="535">
        <v>135.5</v>
      </c>
      <c r="AD409" s="535">
        <v>135.5</v>
      </c>
      <c r="AE409" s="535">
        <v>135.5</v>
      </c>
      <c r="AF409" s="535">
        <v>135.5</v>
      </c>
      <c r="AG409" s="535">
        <v>135.5</v>
      </c>
      <c r="AH409" s="535">
        <v>135.5</v>
      </c>
      <c r="AI409" s="535">
        <v>135.5</v>
      </c>
      <c r="AJ409" s="535">
        <v>135.5</v>
      </c>
      <c r="AK409" s="535">
        <v>135.5</v>
      </c>
      <c r="AL409" s="535">
        <v>135.5</v>
      </c>
      <c r="AM409" s="535">
        <v>135.6</v>
      </c>
      <c r="AN409" s="535">
        <v>135.69999999999999</v>
      </c>
      <c r="AO409" s="535">
        <v>135.69999999999999</v>
      </c>
      <c r="AP409" s="535">
        <v>135.6</v>
      </c>
      <c r="AQ409" s="535">
        <v>135.4</v>
      </c>
      <c r="AR409" s="535">
        <v>135.4</v>
      </c>
      <c r="AS409" s="535">
        <v>136.5</v>
      </c>
      <c r="AT409" s="535">
        <v>137.6</v>
      </c>
      <c r="AU409" s="535">
        <v>137.6</v>
      </c>
      <c r="AV409" s="535">
        <v>143.69999999999999</v>
      </c>
      <c r="AW409" s="535">
        <v>143.69999999999999</v>
      </c>
      <c r="AX409" s="535">
        <v>143.69999999999999</v>
      </c>
      <c r="AY409" s="535">
        <v>143.69999999999999</v>
      </c>
      <c r="AZ409" s="535">
        <v>156.80000000000001</v>
      </c>
      <c r="BA409" s="535">
        <v>156.80000000000001</v>
      </c>
      <c r="BB409" s="535">
        <v>156.80000000000001</v>
      </c>
      <c r="BC409" s="535">
        <v>157.1</v>
      </c>
      <c r="BD409" s="535">
        <v>157.1</v>
      </c>
      <c r="BE409" s="535">
        <v>157.1</v>
      </c>
      <c r="BF409" s="535">
        <v>157.30000000000001</v>
      </c>
      <c r="BG409" s="535">
        <v>157.30000000000001</v>
      </c>
      <c r="BH409" s="535">
        <v>157.30000000000001</v>
      </c>
      <c r="BI409" s="535">
        <v>157.30000000000001</v>
      </c>
      <c r="BJ409" s="535">
        <v>157.30000000000001</v>
      </c>
      <c r="BK409" s="535">
        <v>157.30000000000001</v>
      </c>
    </row>
    <row r="410" spans="1:63">
      <c r="A410" s="531" t="s">
        <v>3789</v>
      </c>
      <c r="B410" s="531" t="s">
        <v>3028</v>
      </c>
      <c r="C410" s="532">
        <v>3.286E-2</v>
      </c>
      <c r="D410" s="535">
        <v>128.1</v>
      </c>
      <c r="E410" s="535">
        <v>128.1</v>
      </c>
      <c r="F410" s="535">
        <v>128.1</v>
      </c>
      <c r="G410" s="535">
        <v>128.1</v>
      </c>
      <c r="H410" s="535">
        <v>128.1</v>
      </c>
      <c r="I410" s="535">
        <v>128.1</v>
      </c>
      <c r="J410" s="535">
        <v>133.4</v>
      </c>
      <c r="K410" s="535">
        <v>136.9</v>
      </c>
      <c r="L410" s="535">
        <v>136.9</v>
      </c>
      <c r="M410" s="535">
        <v>136.9</v>
      </c>
      <c r="N410" s="535">
        <v>136.9</v>
      </c>
      <c r="O410" s="535">
        <v>136.9</v>
      </c>
      <c r="P410" s="535">
        <v>136.9</v>
      </c>
      <c r="Q410" s="535">
        <v>136.9</v>
      </c>
      <c r="R410" s="535">
        <v>148.5</v>
      </c>
      <c r="S410" s="535">
        <v>151.5</v>
      </c>
      <c r="T410" s="535">
        <v>151.80000000000001</v>
      </c>
      <c r="U410" s="535">
        <v>151.69999999999999</v>
      </c>
      <c r="V410" s="535">
        <v>151.80000000000001</v>
      </c>
      <c r="W410" s="535">
        <v>151.80000000000001</v>
      </c>
      <c r="X410" s="535">
        <v>151.80000000000001</v>
      </c>
      <c r="Y410" s="535">
        <v>151.80000000000001</v>
      </c>
      <c r="Z410" s="535">
        <v>151.80000000000001</v>
      </c>
      <c r="AA410" s="535">
        <v>151.80000000000001</v>
      </c>
      <c r="AB410" s="535">
        <v>151.80000000000001</v>
      </c>
      <c r="AC410" s="535">
        <v>151.80000000000001</v>
      </c>
      <c r="AD410" s="535">
        <v>142.6</v>
      </c>
      <c r="AE410" s="535">
        <v>142.6</v>
      </c>
      <c r="AF410" s="535">
        <v>142.6</v>
      </c>
      <c r="AG410" s="535">
        <v>142.6</v>
      </c>
      <c r="AH410" s="535">
        <v>142.6</v>
      </c>
      <c r="AI410" s="535">
        <v>142.6</v>
      </c>
      <c r="AJ410" s="535">
        <v>142.6</v>
      </c>
      <c r="AK410" s="535">
        <v>142.6</v>
      </c>
      <c r="AL410" s="535">
        <v>142.6</v>
      </c>
      <c r="AM410" s="535">
        <v>142.6</v>
      </c>
      <c r="AN410" s="535">
        <v>142.6</v>
      </c>
      <c r="AO410" s="535">
        <v>142.6</v>
      </c>
      <c r="AP410" s="535">
        <v>142.6</v>
      </c>
      <c r="AQ410" s="535">
        <v>142.6</v>
      </c>
      <c r="AR410" s="535">
        <v>142.6</v>
      </c>
      <c r="AS410" s="535">
        <v>142.6</v>
      </c>
      <c r="AT410" s="535">
        <v>156.69999999999999</v>
      </c>
      <c r="AU410" s="535">
        <v>160.69999999999999</v>
      </c>
      <c r="AV410" s="535">
        <v>160.69999999999999</v>
      </c>
      <c r="AW410" s="535">
        <v>160.69999999999999</v>
      </c>
      <c r="AX410" s="535">
        <v>160.69999999999999</v>
      </c>
      <c r="AY410" s="535">
        <v>160.69999999999999</v>
      </c>
      <c r="AZ410" s="535">
        <v>160.69999999999999</v>
      </c>
      <c r="BA410" s="535">
        <v>160.69999999999999</v>
      </c>
      <c r="BB410" s="535">
        <v>162.9</v>
      </c>
      <c r="BC410" s="535">
        <v>216.3</v>
      </c>
      <c r="BD410" s="535">
        <v>216.3</v>
      </c>
      <c r="BE410" s="535">
        <v>216.3</v>
      </c>
      <c r="BF410" s="535">
        <v>216.3</v>
      </c>
      <c r="BG410" s="535">
        <v>216.3</v>
      </c>
      <c r="BH410" s="535">
        <v>216.3</v>
      </c>
      <c r="BI410" s="535">
        <v>216.3</v>
      </c>
      <c r="BJ410" s="535">
        <v>216.3</v>
      </c>
      <c r="BK410" s="535">
        <v>216.3</v>
      </c>
    </row>
    <row r="411" spans="1:63">
      <c r="A411" s="531" t="s">
        <v>3790</v>
      </c>
      <c r="B411" s="531" t="s">
        <v>3030</v>
      </c>
      <c r="C411" s="532">
        <v>0.18074000000000001</v>
      </c>
      <c r="D411" s="535">
        <v>169.6</v>
      </c>
      <c r="E411" s="535">
        <v>169.6</v>
      </c>
      <c r="F411" s="535">
        <v>169.6</v>
      </c>
      <c r="G411" s="535">
        <v>169.6</v>
      </c>
      <c r="H411" s="535">
        <v>169.6</v>
      </c>
      <c r="I411" s="535">
        <v>169.6</v>
      </c>
      <c r="J411" s="535">
        <v>169.6</v>
      </c>
      <c r="K411" s="535">
        <v>169.6</v>
      </c>
      <c r="L411" s="535">
        <v>169.6</v>
      </c>
      <c r="M411" s="535">
        <v>169.6</v>
      </c>
      <c r="N411" s="535">
        <v>169.6</v>
      </c>
      <c r="O411" s="535">
        <v>169.6</v>
      </c>
      <c r="P411" s="535">
        <v>168.4</v>
      </c>
      <c r="Q411" s="535">
        <v>168.4</v>
      </c>
      <c r="R411" s="535">
        <v>168.4</v>
      </c>
      <c r="S411" s="535">
        <v>168.4</v>
      </c>
      <c r="T411" s="535">
        <v>168.4</v>
      </c>
      <c r="U411" s="535">
        <v>168.4</v>
      </c>
      <c r="V411" s="535">
        <v>168.4</v>
      </c>
      <c r="W411" s="535">
        <v>168.4</v>
      </c>
      <c r="X411" s="535">
        <v>168.4</v>
      </c>
      <c r="Y411" s="535">
        <v>168.4</v>
      </c>
      <c r="Z411" s="535">
        <v>166.9</v>
      </c>
      <c r="AA411" s="535">
        <v>165.3</v>
      </c>
      <c r="AB411" s="535">
        <v>165.3</v>
      </c>
      <c r="AC411" s="535">
        <v>165.3</v>
      </c>
      <c r="AD411" s="535">
        <v>165.3</v>
      </c>
      <c r="AE411" s="535">
        <v>165.3</v>
      </c>
      <c r="AF411" s="535">
        <v>165.3</v>
      </c>
      <c r="AG411" s="535">
        <v>165.3</v>
      </c>
      <c r="AH411" s="535">
        <v>167</v>
      </c>
      <c r="AI411" s="535">
        <v>172.1</v>
      </c>
      <c r="AJ411" s="535">
        <v>172.1</v>
      </c>
      <c r="AK411" s="535">
        <v>172.1</v>
      </c>
      <c r="AL411" s="535">
        <v>172.1</v>
      </c>
      <c r="AM411" s="535">
        <v>172.1</v>
      </c>
      <c r="AN411" s="535">
        <v>172.1</v>
      </c>
      <c r="AO411" s="535">
        <v>173.6</v>
      </c>
      <c r="AP411" s="535">
        <v>175.1</v>
      </c>
      <c r="AQ411" s="535">
        <v>175.1</v>
      </c>
      <c r="AR411" s="535">
        <v>175.1</v>
      </c>
      <c r="AS411" s="535">
        <v>175.1</v>
      </c>
      <c r="AT411" s="535">
        <v>175.1</v>
      </c>
      <c r="AU411" s="535">
        <v>199.5</v>
      </c>
      <c r="AV411" s="535">
        <v>215.7</v>
      </c>
      <c r="AW411" s="535">
        <v>215.7</v>
      </c>
      <c r="AX411" s="535">
        <v>215.7</v>
      </c>
      <c r="AY411" s="535">
        <v>215.7</v>
      </c>
      <c r="AZ411" s="535">
        <v>220.9</v>
      </c>
      <c r="BA411" s="535">
        <v>234.1</v>
      </c>
      <c r="BB411" s="535">
        <v>217.9</v>
      </c>
      <c r="BC411" s="535">
        <v>217.9</v>
      </c>
      <c r="BD411" s="535">
        <v>217.9</v>
      </c>
      <c r="BE411" s="535">
        <v>289.10000000000002</v>
      </c>
      <c r="BF411" s="535">
        <v>289.10000000000002</v>
      </c>
      <c r="BG411" s="535">
        <v>300.39999999999998</v>
      </c>
      <c r="BH411" s="535">
        <v>300.39999999999998</v>
      </c>
      <c r="BI411" s="535">
        <v>300.39999999999998</v>
      </c>
      <c r="BJ411" s="535">
        <v>300.39999999999998</v>
      </c>
      <c r="BK411" s="535">
        <v>300.39999999999998</v>
      </c>
    </row>
    <row r="412" spans="1:63">
      <c r="A412" s="531" t="s">
        <v>3791</v>
      </c>
      <c r="B412" s="531" t="s">
        <v>3031</v>
      </c>
      <c r="C412" s="532">
        <v>0.14738999999999999</v>
      </c>
      <c r="D412" s="535">
        <v>162.69999999999999</v>
      </c>
      <c r="E412" s="535">
        <v>162.69999999999999</v>
      </c>
      <c r="F412" s="535">
        <v>162.69999999999999</v>
      </c>
      <c r="G412" s="535">
        <v>162.69999999999999</v>
      </c>
      <c r="H412" s="535">
        <v>163.4</v>
      </c>
      <c r="I412" s="535">
        <v>165.6</v>
      </c>
      <c r="J412" s="535">
        <v>165.6</v>
      </c>
      <c r="K412" s="535">
        <v>165.6</v>
      </c>
      <c r="L412" s="535">
        <v>165.6</v>
      </c>
      <c r="M412" s="535">
        <v>165.6</v>
      </c>
      <c r="N412" s="535">
        <v>165.6</v>
      </c>
      <c r="O412" s="535">
        <v>165.6</v>
      </c>
      <c r="P412" s="535">
        <v>165.6</v>
      </c>
      <c r="Q412" s="535">
        <v>165.6</v>
      </c>
      <c r="R412" s="535">
        <v>165.6</v>
      </c>
      <c r="S412" s="535">
        <v>165.6</v>
      </c>
      <c r="T412" s="535">
        <v>165.6</v>
      </c>
      <c r="U412" s="535">
        <v>165.6</v>
      </c>
      <c r="V412" s="535">
        <v>165.6</v>
      </c>
      <c r="W412" s="535">
        <v>165.6</v>
      </c>
      <c r="X412" s="535">
        <v>165.6</v>
      </c>
      <c r="Y412" s="535">
        <v>165.6</v>
      </c>
      <c r="Z412" s="535">
        <v>165.6</v>
      </c>
      <c r="AA412" s="535">
        <v>165.6</v>
      </c>
      <c r="AB412" s="535">
        <v>165.6</v>
      </c>
      <c r="AC412" s="535">
        <v>165.6</v>
      </c>
      <c r="AD412" s="535">
        <v>165.6</v>
      </c>
      <c r="AE412" s="535">
        <v>165.6</v>
      </c>
      <c r="AF412" s="535">
        <v>165.6</v>
      </c>
      <c r="AG412" s="535">
        <v>165.6</v>
      </c>
      <c r="AH412" s="535">
        <v>166.8</v>
      </c>
      <c r="AI412" s="535">
        <v>198.9</v>
      </c>
      <c r="AJ412" s="535">
        <v>198.9</v>
      </c>
      <c r="AK412" s="535">
        <v>198.9</v>
      </c>
      <c r="AL412" s="535">
        <v>198.9</v>
      </c>
      <c r="AM412" s="535">
        <v>198.9</v>
      </c>
      <c r="AN412" s="535">
        <v>198.9</v>
      </c>
      <c r="AO412" s="535">
        <v>199.8</v>
      </c>
      <c r="AP412" s="535">
        <v>200.6</v>
      </c>
      <c r="AQ412" s="535">
        <v>200.6</v>
      </c>
      <c r="AR412" s="535">
        <v>200.6</v>
      </c>
      <c r="AS412" s="535">
        <v>200.6</v>
      </c>
      <c r="AT412" s="535">
        <v>200.6</v>
      </c>
      <c r="AU412" s="535">
        <v>214.6</v>
      </c>
      <c r="AV412" s="535">
        <v>223.9</v>
      </c>
      <c r="AW412" s="535">
        <v>223.9</v>
      </c>
      <c r="AX412" s="535">
        <v>223.9</v>
      </c>
      <c r="AY412" s="535">
        <v>223.9</v>
      </c>
      <c r="AZ412" s="535">
        <v>225.6</v>
      </c>
      <c r="BA412" s="535">
        <v>232.4</v>
      </c>
      <c r="BB412" s="535">
        <v>225.2</v>
      </c>
      <c r="BC412" s="535">
        <v>225.2</v>
      </c>
      <c r="BD412" s="535">
        <v>225.2</v>
      </c>
      <c r="BE412" s="535">
        <v>246.2</v>
      </c>
      <c r="BF412" s="535">
        <v>215.7</v>
      </c>
      <c r="BG412" s="535">
        <v>220.3</v>
      </c>
      <c r="BH412" s="535">
        <v>220.3</v>
      </c>
      <c r="BI412" s="535">
        <v>220.3</v>
      </c>
      <c r="BJ412" s="535">
        <v>220.3</v>
      </c>
      <c r="BK412" s="535">
        <v>220.3</v>
      </c>
    </row>
    <row r="413" spans="1:63">
      <c r="A413" s="531" t="s">
        <v>3792</v>
      </c>
      <c r="B413" s="531" t="s">
        <v>3793</v>
      </c>
      <c r="C413" s="532">
        <v>8.6319999999999994E-2</v>
      </c>
      <c r="D413" s="535">
        <v>139.69999999999999</v>
      </c>
      <c r="E413" s="535">
        <v>139.69999999999999</v>
      </c>
      <c r="F413" s="535">
        <v>139.69999999999999</v>
      </c>
      <c r="G413" s="535">
        <v>139.69999999999999</v>
      </c>
      <c r="H413" s="535">
        <v>139.69999999999999</v>
      </c>
      <c r="I413" s="535">
        <v>139.69999999999999</v>
      </c>
      <c r="J413" s="535">
        <v>139.69999999999999</v>
      </c>
      <c r="K413" s="535">
        <v>139.69999999999999</v>
      </c>
      <c r="L413" s="535">
        <v>139.69999999999999</v>
      </c>
      <c r="M413" s="535">
        <v>139.69999999999999</v>
      </c>
      <c r="N413" s="535">
        <v>139.69999999999999</v>
      </c>
      <c r="O413" s="535">
        <v>139.69999999999999</v>
      </c>
      <c r="P413" s="535">
        <v>139.69999999999999</v>
      </c>
      <c r="Q413" s="535">
        <v>139.69999999999999</v>
      </c>
      <c r="R413" s="535">
        <v>139.69999999999999</v>
      </c>
      <c r="S413" s="535">
        <v>139.69999999999999</v>
      </c>
      <c r="T413" s="535">
        <v>139.69999999999999</v>
      </c>
      <c r="U413" s="535">
        <v>139.69999999999999</v>
      </c>
      <c r="V413" s="535">
        <v>139.69999999999999</v>
      </c>
      <c r="W413" s="535">
        <v>139.69999999999999</v>
      </c>
      <c r="X413" s="535">
        <v>139.69999999999999</v>
      </c>
      <c r="Y413" s="535">
        <v>139.69999999999999</v>
      </c>
      <c r="Z413" s="535">
        <v>139.69999999999999</v>
      </c>
      <c r="AA413" s="535">
        <v>139.69999999999999</v>
      </c>
      <c r="AB413" s="535">
        <v>139.69999999999999</v>
      </c>
      <c r="AC413" s="535">
        <v>139.69999999999999</v>
      </c>
      <c r="AD413" s="535">
        <v>139.69999999999999</v>
      </c>
      <c r="AE413" s="535">
        <v>139.69999999999999</v>
      </c>
      <c r="AF413" s="535">
        <v>139.69999999999999</v>
      </c>
      <c r="AG413" s="535">
        <v>139.69999999999999</v>
      </c>
      <c r="AH413" s="535">
        <v>139.69999999999999</v>
      </c>
      <c r="AI413" s="535">
        <v>139.69999999999999</v>
      </c>
      <c r="AJ413" s="535">
        <v>139.69999999999999</v>
      </c>
      <c r="AK413" s="535">
        <v>139.69999999999999</v>
      </c>
      <c r="AL413" s="535">
        <v>140.4</v>
      </c>
      <c r="AM413" s="535">
        <v>143.30000000000001</v>
      </c>
      <c r="AN413" s="535">
        <v>143.30000000000001</v>
      </c>
      <c r="AO413" s="535">
        <v>154.1</v>
      </c>
      <c r="AP413" s="535">
        <v>154.1</v>
      </c>
      <c r="AQ413" s="535">
        <v>154.1</v>
      </c>
      <c r="AR413" s="535">
        <v>154.1</v>
      </c>
      <c r="AS413" s="535">
        <v>154.1</v>
      </c>
      <c r="AT413" s="535">
        <v>154.1</v>
      </c>
      <c r="AU413" s="535">
        <v>154.1</v>
      </c>
      <c r="AV413" s="535">
        <v>154.1</v>
      </c>
      <c r="AW413" s="535">
        <v>163.80000000000001</v>
      </c>
      <c r="AX413" s="535">
        <v>163.80000000000001</v>
      </c>
      <c r="AY413" s="535">
        <v>163.80000000000001</v>
      </c>
      <c r="AZ413" s="535">
        <v>163.80000000000001</v>
      </c>
      <c r="BA413" s="535">
        <v>163.80000000000001</v>
      </c>
      <c r="BB413" s="535">
        <v>183.9</v>
      </c>
      <c r="BC413" s="535">
        <v>183.9</v>
      </c>
      <c r="BD413" s="535">
        <v>212.5</v>
      </c>
      <c r="BE413" s="535">
        <v>219.7</v>
      </c>
      <c r="BF413" s="535">
        <v>237</v>
      </c>
      <c r="BG413" s="535">
        <v>241.3</v>
      </c>
      <c r="BH413" s="535">
        <v>241.3</v>
      </c>
      <c r="BI413" s="535">
        <v>241.3</v>
      </c>
      <c r="BJ413" s="535">
        <v>241.3</v>
      </c>
      <c r="BK413" s="535">
        <v>241.3</v>
      </c>
    </row>
    <row r="414" spans="1:63">
      <c r="A414" s="531" t="s">
        <v>3794</v>
      </c>
      <c r="B414" s="531" t="s">
        <v>3033</v>
      </c>
      <c r="C414" s="532">
        <v>1.58887</v>
      </c>
      <c r="D414" s="535">
        <v>127.8</v>
      </c>
      <c r="E414" s="535">
        <v>128.4</v>
      </c>
      <c r="F414" s="535">
        <v>129</v>
      </c>
      <c r="G414" s="535">
        <v>128.5</v>
      </c>
      <c r="H414" s="535">
        <v>132.4</v>
      </c>
      <c r="I414" s="535">
        <v>132.4</v>
      </c>
      <c r="J414" s="535">
        <v>133.4</v>
      </c>
      <c r="K414" s="535">
        <v>135.19999999999999</v>
      </c>
      <c r="L414" s="535">
        <v>136.9</v>
      </c>
      <c r="M414" s="535">
        <v>136.30000000000001</v>
      </c>
      <c r="N414" s="535">
        <v>139.19999999999999</v>
      </c>
      <c r="O414" s="535">
        <v>138.4</v>
      </c>
      <c r="P414" s="535">
        <v>137.9</v>
      </c>
      <c r="Q414" s="535">
        <v>137.6</v>
      </c>
      <c r="R414" s="535">
        <v>137.1</v>
      </c>
      <c r="S414" s="535">
        <v>137.9</v>
      </c>
      <c r="T414" s="535">
        <v>137.1</v>
      </c>
      <c r="U414" s="535">
        <v>136.80000000000001</v>
      </c>
      <c r="V414" s="535">
        <v>137.1</v>
      </c>
      <c r="W414" s="535">
        <v>134.69999999999999</v>
      </c>
      <c r="X414" s="535">
        <v>134.30000000000001</v>
      </c>
      <c r="Y414" s="535">
        <v>134.9</v>
      </c>
      <c r="Z414" s="535">
        <v>134.4</v>
      </c>
      <c r="AA414" s="535">
        <v>133.80000000000001</v>
      </c>
      <c r="AB414" s="535">
        <v>133.6</v>
      </c>
      <c r="AC414" s="535">
        <v>133.80000000000001</v>
      </c>
      <c r="AD414" s="535">
        <v>133.1</v>
      </c>
      <c r="AE414" s="535">
        <v>132.5</v>
      </c>
      <c r="AF414" s="535">
        <v>133.9</v>
      </c>
      <c r="AG414" s="535">
        <v>134.6</v>
      </c>
      <c r="AH414" s="535">
        <v>135</v>
      </c>
      <c r="AI414" s="535">
        <v>139.5</v>
      </c>
      <c r="AJ414" s="535">
        <v>139.69999999999999</v>
      </c>
      <c r="AK414" s="535">
        <v>141.19999999999999</v>
      </c>
      <c r="AL414" s="535">
        <v>141</v>
      </c>
      <c r="AM414" s="535">
        <v>142.1</v>
      </c>
      <c r="AN414" s="535">
        <v>142.30000000000001</v>
      </c>
      <c r="AO414" s="535">
        <v>144.69999999999999</v>
      </c>
      <c r="AP414" s="535">
        <v>144.69999999999999</v>
      </c>
      <c r="AQ414" s="535">
        <v>151.80000000000001</v>
      </c>
      <c r="AR414" s="535">
        <v>155.1</v>
      </c>
      <c r="AS414" s="535">
        <v>155.69999999999999</v>
      </c>
      <c r="AT414" s="535">
        <v>156</v>
      </c>
      <c r="AU414" s="535">
        <v>158.80000000000001</v>
      </c>
      <c r="AV414" s="535">
        <v>161.9</v>
      </c>
      <c r="AW414" s="535">
        <v>163.5</v>
      </c>
      <c r="AX414" s="535">
        <v>163</v>
      </c>
      <c r="AY414" s="535">
        <v>163.1</v>
      </c>
      <c r="AZ414" s="535">
        <v>165.6</v>
      </c>
      <c r="BA414" s="535">
        <v>165.9</v>
      </c>
      <c r="BB414" s="535">
        <v>170.9</v>
      </c>
      <c r="BC414" s="535">
        <v>180.3</v>
      </c>
      <c r="BD414" s="535">
        <v>182.6</v>
      </c>
      <c r="BE414" s="535">
        <v>186.1</v>
      </c>
      <c r="BF414" s="535">
        <v>186.9</v>
      </c>
      <c r="BG414" s="535">
        <v>188.2</v>
      </c>
      <c r="BH414" s="535">
        <v>186.9</v>
      </c>
      <c r="BI414" s="535">
        <v>187.5</v>
      </c>
      <c r="BJ414" s="535">
        <v>187.9</v>
      </c>
      <c r="BK414" s="535">
        <v>187.4</v>
      </c>
    </row>
    <row r="415" spans="1:63">
      <c r="A415" s="531" t="s">
        <v>3795</v>
      </c>
      <c r="B415" s="531" t="s">
        <v>3035</v>
      </c>
      <c r="C415" s="532">
        <v>0.38771</v>
      </c>
      <c r="D415" s="535">
        <v>125</v>
      </c>
      <c r="E415" s="535">
        <v>125.5</v>
      </c>
      <c r="F415" s="535">
        <v>126.5</v>
      </c>
      <c r="G415" s="535">
        <v>124.7</v>
      </c>
      <c r="H415" s="535">
        <v>126.6</v>
      </c>
      <c r="I415" s="535">
        <v>126.7</v>
      </c>
      <c r="J415" s="535">
        <v>130.4</v>
      </c>
      <c r="K415" s="535">
        <v>138.69999999999999</v>
      </c>
      <c r="L415" s="535">
        <v>137.19999999999999</v>
      </c>
      <c r="M415" s="535">
        <v>134.80000000000001</v>
      </c>
      <c r="N415" s="535">
        <v>136.5</v>
      </c>
      <c r="O415" s="535">
        <v>134.1</v>
      </c>
      <c r="P415" s="535">
        <v>133.19999999999999</v>
      </c>
      <c r="Q415" s="535">
        <v>131.9</v>
      </c>
      <c r="R415" s="535">
        <v>131</v>
      </c>
      <c r="S415" s="535">
        <v>134.4</v>
      </c>
      <c r="T415" s="535">
        <v>131.1</v>
      </c>
      <c r="U415" s="535">
        <v>131.5</v>
      </c>
      <c r="V415" s="535">
        <v>133.30000000000001</v>
      </c>
      <c r="W415" s="535">
        <v>129.30000000000001</v>
      </c>
      <c r="X415" s="535">
        <v>129.69999999999999</v>
      </c>
      <c r="Y415" s="535">
        <v>132.30000000000001</v>
      </c>
      <c r="Z415" s="535">
        <v>130.30000000000001</v>
      </c>
      <c r="AA415" s="535">
        <v>129.69999999999999</v>
      </c>
      <c r="AB415" s="535">
        <v>129</v>
      </c>
      <c r="AC415" s="535">
        <v>129.6</v>
      </c>
      <c r="AD415" s="535">
        <v>128.5</v>
      </c>
      <c r="AE415" s="535">
        <v>125.9</v>
      </c>
      <c r="AF415" s="535">
        <v>130.6</v>
      </c>
      <c r="AG415" s="535">
        <v>128.9</v>
      </c>
      <c r="AH415" s="535">
        <v>127.5</v>
      </c>
      <c r="AI415" s="535">
        <v>132.9</v>
      </c>
      <c r="AJ415" s="535">
        <v>127.9</v>
      </c>
      <c r="AK415" s="535">
        <v>133</v>
      </c>
      <c r="AL415" s="535">
        <v>132.30000000000001</v>
      </c>
      <c r="AM415" s="535">
        <v>132.1</v>
      </c>
      <c r="AN415" s="535">
        <v>133.1</v>
      </c>
      <c r="AO415" s="535">
        <v>136.9</v>
      </c>
      <c r="AP415" s="535">
        <v>136.9</v>
      </c>
      <c r="AQ415" s="535">
        <v>163.30000000000001</v>
      </c>
      <c r="AR415" s="535">
        <v>155.5</v>
      </c>
      <c r="AS415" s="535">
        <v>158</v>
      </c>
      <c r="AT415" s="535">
        <v>159.30000000000001</v>
      </c>
      <c r="AU415" s="535">
        <v>159.30000000000001</v>
      </c>
      <c r="AV415" s="535">
        <v>161.19999999999999</v>
      </c>
      <c r="AW415" s="535">
        <v>164.7</v>
      </c>
      <c r="AX415" s="535">
        <v>161.9</v>
      </c>
      <c r="AY415" s="535">
        <v>161.1</v>
      </c>
      <c r="AZ415" s="535">
        <v>164.1</v>
      </c>
      <c r="BA415" s="535">
        <v>165.1</v>
      </c>
      <c r="BB415" s="535">
        <v>165.1</v>
      </c>
      <c r="BC415" s="535">
        <v>179.3</v>
      </c>
      <c r="BD415" s="535">
        <v>185.9</v>
      </c>
      <c r="BE415" s="535">
        <v>186.5</v>
      </c>
      <c r="BF415" s="535">
        <v>185.7</v>
      </c>
      <c r="BG415" s="535">
        <v>187.4</v>
      </c>
      <c r="BH415" s="535">
        <v>190.2</v>
      </c>
      <c r="BI415" s="535">
        <v>190.9</v>
      </c>
      <c r="BJ415" s="535">
        <v>191.2</v>
      </c>
      <c r="BK415" s="535">
        <v>190</v>
      </c>
    </row>
    <row r="416" spans="1:63">
      <c r="A416" s="531" t="s">
        <v>3796</v>
      </c>
      <c r="B416" s="531" t="s">
        <v>3037</v>
      </c>
      <c r="C416" s="532">
        <v>8.0189999999999997E-2</v>
      </c>
      <c r="D416" s="535">
        <v>88.9</v>
      </c>
      <c r="E416" s="535">
        <v>88.9</v>
      </c>
      <c r="F416" s="535">
        <v>88.9</v>
      </c>
      <c r="G416" s="535">
        <v>88.9</v>
      </c>
      <c r="H416" s="535">
        <v>88.9</v>
      </c>
      <c r="I416" s="535">
        <v>88.9</v>
      </c>
      <c r="J416" s="535">
        <v>88.9</v>
      </c>
      <c r="K416" s="535">
        <v>88.9</v>
      </c>
      <c r="L416" s="535">
        <v>88.9</v>
      </c>
      <c r="M416" s="535">
        <v>88.9</v>
      </c>
      <c r="N416" s="535">
        <v>89.2</v>
      </c>
      <c r="O416" s="535">
        <v>90</v>
      </c>
      <c r="P416" s="535">
        <v>90</v>
      </c>
      <c r="Q416" s="535">
        <v>90</v>
      </c>
      <c r="R416" s="535">
        <v>90</v>
      </c>
      <c r="S416" s="535">
        <v>90</v>
      </c>
      <c r="T416" s="535">
        <v>90</v>
      </c>
      <c r="U416" s="535">
        <v>90</v>
      </c>
      <c r="V416" s="535">
        <v>94.6</v>
      </c>
      <c r="W416" s="535">
        <v>96.2</v>
      </c>
      <c r="X416" s="535">
        <v>96.2</v>
      </c>
      <c r="Y416" s="535">
        <v>96.2</v>
      </c>
      <c r="Z416" s="535">
        <v>95.8</v>
      </c>
      <c r="AA416" s="535">
        <v>95.5</v>
      </c>
      <c r="AB416" s="535">
        <v>95.5</v>
      </c>
      <c r="AC416" s="535">
        <v>95.5</v>
      </c>
      <c r="AD416" s="535">
        <v>95.5</v>
      </c>
      <c r="AE416" s="535">
        <v>95.5</v>
      </c>
      <c r="AF416" s="535">
        <v>95.5</v>
      </c>
      <c r="AG416" s="535">
        <v>95.5</v>
      </c>
      <c r="AH416" s="535">
        <v>95.5</v>
      </c>
      <c r="AI416" s="535">
        <v>95.5</v>
      </c>
      <c r="AJ416" s="535">
        <v>95.5</v>
      </c>
      <c r="AK416" s="535">
        <v>95.5</v>
      </c>
      <c r="AL416" s="535">
        <v>95.5</v>
      </c>
      <c r="AM416" s="535">
        <v>97.4</v>
      </c>
      <c r="AN416" s="535">
        <v>97.4</v>
      </c>
      <c r="AO416" s="535">
        <v>97.4</v>
      </c>
      <c r="AP416" s="535">
        <v>97.4</v>
      </c>
      <c r="AQ416" s="535">
        <v>97.4</v>
      </c>
      <c r="AR416" s="535">
        <v>97.4</v>
      </c>
      <c r="AS416" s="535">
        <v>97.4</v>
      </c>
      <c r="AT416" s="535">
        <v>97.4</v>
      </c>
      <c r="AU416" s="535">
        <v>104.9</v>
      </c>
      <c r="AV416" s="535">
        <v>110.8</v>
      </c>
      <c r="AW416" s="535">
        <v>122.6</v>
      </c>
      <c r="AX416" s="535">
        <v>122.6</v>
      </c>
      <c r="AY416" s="535">
        <v>122.6</v>
      </c>
      <c r="AZ416" s="535">
        <v>122.6</v>
      </c>
      <c r="BA416" s="535">
        <v>122.6</v>
      </c>
      <c r="BB416" s="535">
        <v>123.1</v>
      </c>
      <c r="BC416" s="535">
        <v>131.80000000000001</v>
      </c>
      <c r="BD416" s="535">
        <v>132.30000000000001</v>
      </c>
      <c r="BE416" s="535">
        <v>132.30000000000001</v>
      </c>
      <c r="BF416" s="535">
        <v>133.6</v>
      </c>
      <c r="BG416" s="535">
        <v>138.6</v>
      </c>
      <c r="BH416" s="535">
        <v>138.6</v>
      </c>
      <c r="BI416" s="535">
        <v>138.6</v>
      </c>
      <c r="BJ416" s="535">
        <v>138.6</v>
      </c>
      <c r="BK416" s="535">
        <v>138.6</v>
      </c>
    </row>
    <row r="417" spans="1:63">
      <c r="A417" s="531" t="s">
        <v>3797</v>
      </c>
      <c r="B417" s="531" t="s">
        <v>3039</v>
      </c>
      <c r="C417" s="532">
        <v>9.1469999999999996E-2</v>
      </c>
      <c r="D417" s="535">
        <v>115.8</v>
      </c>
      <c r="E417" s="535">
        <v>115.8</v>
      </c>
      <c r="F417" s="535">
        <v>115.8</v>
      </c>
      <c r="G417" s="535">
        <v>115.8</v>
      </c>
      <c r="H417" s="535">
        <v>115.8</v>
      </c>
      <c r="I417" s="535">
        <v>115.8</v>
      </c>
      <c r="J417" s="535">
        <v>115.8</v>
      </c>
      <c r="K417" s="535">
        <v>115.8</v>
      </c>
      <c r="L417" s="535">
        <v>115.8</v>
      </c>
      <c r="M417" s="535">
        <v>115.8</v>
      </c>
      <c r="N417" s="535">
        <v>115.8</v>
      </c>
      <c r="O417" s="535">
        <v>115.8</v>
      </c>
      <c r="P417" s="535">
        <v>115.6</v>
      </c>
      <c r="Q417" s="535">
        <v>114.9</v>
      </c>
      <c r="R417" s="535">
        <v>114.9</v>
      </c>
      <c r="S417" s="535">
        <v>114.9</v>
      </c>
      <c r="T417" s="535">
        <v>114.9</v>
      </c>
      <c r="U417" s="535">
        <v>114.9</v>
      </c>
      <c r="V417" s="535">
        <v>110.6</v>
      </c>
      <c r="W417" s="535">
        <v>109.2</v>
      </c>
      <c r="X417" s="535">
        <v>109.2</v>
      </c>
      <c r="Y417" s="535">
        <v>109.2</v>
      </c>
      <c r="Z417" s="535">
        <v>109</v>
      </c>
      <c r="AA417" s="535">
        <v>108.7</v>
      </c>
      <c r="AB417" s="535">
        <v>108.7</v>
      </c>
      <c r="AC417" s="535">
        <v>108.7</v>
      </c>
      <c r="AD417" s="535">
        <v>108.7</v>
      </c>
      <c r="AE417" s="535">
        <v>108.7</v>
      </c>
      <c r="AF417" s="535">
        <v>108.7</v>
      </c>
      <c r="AG417" s="535">
        <v>108.7</v>
      </c>
      <c r="AH417" s="535">
        <v>108.7</v>
      </c>
      <c r="AI417" s="535">
        <v>108.7</v>
      </c>
      <c r="AJ417" s="535">
        <v>108.7</v>
      </c>
      <c r="AK417" s="535">
        <v>108.7</v>
      </c>
      <c r="AL417" s="535">
        <v>108.7</v>
      </c>
      <c r="AM417" s="535">
        <v>108.9</v>
      </c>
      <c r="AN417" s="535">
        <v>108.9</v>
      </c>
      <c r="AO417" s="535">
        <v>108.9</v>
      </c>
      <c r="AP417" s="535">
        <v>108.9</v>
      </c>
      <c r="AQ417" s="535">
        <v>108.9</v>
      </c>
      <c r="AR417" s="535">
        <v>108.9</v>
      </c>
      <c r="AS417" s="535">
        <v>108.9</v>
      </c>
      <c r="AT417" s="535">
        <v>108.9</v>
      </c>
      <c r="AU417" s="535">
        <v>111.4</v>
      </c>
      <c r="AV417" s="535">
        <v>124.5</v>
      </c>
      <c r="AW417" s="535">
        <v>127.7</v>
      </c>
      <c r="AX417" s="535">
        <v>127.7</v>
      </c>
      <c r="AY417" s="535">
        <v>127.7</v>
      </c>
      <c r="AZ417" s="535">
        <v>127.7</v>
      </c>
      <c r="BA417" s="535">
        <v>127.7</v>
      </c>
      <c r="BB417" s="535">
        <v>133.19999999999999</v>
      </c>
      <c r="BC417" s="535">
        <v>148.80000000000001</v>
      </c>
      <c r="BD417" s="535">
        <v>152</v>
      </c>
      <c r="BE417" s="535">
        <v>152</v>
      </c>
      <c r="BF417" s="535">
        <v>153.6</v>
      </c>
      <c r="BG417" s="535">
        <v>159.80000000000001</v>
      </c>
      <c r="BH417" s="535">
        <v>159.80000000000001</v>
      </c>
      <c r="BI417" s="535">
        <v>159.80000000000001</v>
      </c>
      <c r="BJ417" s="535">
        <v>159.80000000000001</v>
      </c>
      <c r="BK417" s="535">
        <v>159.80000000000001</v>
      </c>
    </row>
    <row r="418" spans="1:63">
      <c r="A418" s="531" t="s">
        <v>3798</v>
      </c>
      <c r="B418" s="531" t="s">
        <v>3041</v>
      </c>
      <c r="C418" s="532">
        <v>0.13733000000000001</v>
      </c>
      <c r="D418" s="535">
        <v>143.19999999999999</v>
      </c>
      <c r="E418" s="535">
        <v>143.19999999999999</v>
      </c>
      <c r="F418" s="535">
        <v>143.19999999999999</v>
      </c>
      <c r="G418" s="535">
        <v>143.19999999999999</v>
      </c>
      <c r="H418" s="535">
        <v>143.19999999999999</v>
      </c>
      <c r="I418" s="535">
        <v>143.19999999999999</v>
      </c>
      <c r="J418" s="535">
        <v>143.19999999999999</v>
      </c>
      <c r="K418" s="535">
        <v>143.19999999999999</v>
      </c>
      <c r="L418" s="535">
        <v>160.69999999999999</v>
      </c>
      <c r="M418" s="535">
        <v>160.69999999999999</v>
      </c>
      <c r="N418" s="535">
        <v>160.69999999999999</v>
      </c>
      <c r="O418" s="535">
        <v>160.69999999999999</v>
      </c>
      <c r="P418" s="535">
        <v>160.69999999999999</v>
      </c>
      <c r="Q418" s="535">
        <v>160.69999999999999</v>
      </c>
      <c r="R418" s="535">
        <v>160.69999999999999</v>
      </c>
      <c r="S418" s="535">
        <v>160.69999999999999</v>
      </c>
      <c r="T418" s="535">
        <v>160.69999999999999</v>
      </c>
      <c r="U418" s="535">
        <v>160.69999999999999</v>
      </c>
      <c r="V418" s="535">
        <v>160.69999999999999</v>
      </c>
      <c r="W418" s="535">
        <v>160.69999999999999</v>
      </c>
      <c r="X418" s="535">
        <v>160.69999999999999</v>
      </c>
      <c r="Y418" s="535">
        <v>160.69999999999999</v>
      </c>
      <c r="Z418" s="535">
        <v>160.69999999999999</v>
      </c>
      <c r="AA418" s="535">
        <v>160.69999999999999</v>
      </c>
      <c r="AB418" s="535">
        <v>160.69999999999999</v>
      </c>
      <c r="AC418" s="535">
        <v>160.69999999999999</v>
      </c>
      <c r="AD418" s="535">
        <v>160.69999999999999</v>
      </c>
      <c r="AE418" s="535">
        <v>160.69999999999999</v>
      </c>
      <c r="AF418" s="535">
        <v>160.69999999999999</v>
      </c>
      <c r="AG418" s="535">
        <v>160.69999999999999</v>
      </c>
      <c r="AH418" s="535">
        <v>160.69999999999999</v>
      </c>
      <c r="AI418" s="535">
        <v>176.5</v>
      </c>
      <c r="AJ418" s="535">
        <v>180.4</v>
      </c>
      <c r="AK418" s="535">
        <v>180.4</v>
      </c>
      <c r="AL418" s="535">
        <v>180.4</v>
      </c>
      <c r="AM418" s="535">
        <v>178.6</v>
      </c>
      <c r="AN418" s="535">
        <v>178.6</v>
      </c>
      <c r="AO418" s="535">
        <v>178.6</v>
      </c>
      <c r="AP418" s="535">
        <v>178.6</v>
      </c>
      <c r="AQ418" s="535">
        <v>178.6</v>
      </c>
      <c r="AR418" s="535">
        <v>196.4</v>
      </c>
      <c r="AS418" s="535">
        <v>196.4</v>
      </c>
      <c r="AT418" s="535">
        <v>196.4</v>
      </c>
      <c r="AU418" s="535">
        <v>196.4</v>
      </c>
      <c r="AV418" s="535">
        <v>196.4</v>
      </c>
      <c r="AW418" s="535">
        <v>196.4</v>
      </c>
      <c r="AX418" s="535">
        <v>196.4</v>
      </c>
      <c r="AY418" s="535">
        <v>196.4</v>
      </c>
      <c r="AZ418" s="535">
        <v>203.6</v>
      </c>
      <c r="BA418" s="535">
        <v>203.6</v>
      </c>
      <c r="BB418" s="535">
        <v>212.3</v>
      </c>
      <c r="BC418" s="535">
        <v>221.1</v>
      </c>
      <c r="BD418" s="535">
        <v>221.1</v>
      </c>
      <c r="BE418" s="535">
        <v>221.1</v>
      </c>
      <c r="BF418" s="535">
        <v>229.8</v>
      </c>
      <c r="BG418" s="535">
        <v>227.7</v>
      </c>
      <c r="BH418" s="535">
        <v>221.2</v>
      </c>
      <c r="BI418" s="535">
        <v>221.2</v>
      </c>
      <c r="BJ418" s="535">
        <v>221.2</v>
      </c>
      <c r="BK418" s="535">
        <v>221.2</v>
      </c>
    </row>
    <row r="419" spans="1:63">
      <c r="A419" s="531" t="s">
        <v>3799</v>
      </c>
      <c r="B419" s="531" t="s">
        <v>3800</v>
      </c>
      <c r="C419" s="532">
        <v>0.19986999999999999</v>
      </c>
      <c r="D419" s="535">
        <v>131.9</v>
      </c>
      <c r="E419" s="535">
        <v>131.9</v>
      </c>
      <c r="F419" s="535">
        <v>131.9</v>
      </c>
      <c r="G419" s="535">
        <v>131.9</v>
      </c>
      <c r="H419" s="535">
        <v>131.9</v>
      </c>
      <c r="I419" s="535">
        <v>131.9</v>
      </c>
      <c r="J419" s="535">
        <v>131.9</v>
      </c>
      <c r="K419" s="535">
        <v>131.9</v>
      </c>
      <c r="L419" s="535">
        <v>138.9</v>
      </c>
      <c r="M419" s="535">
        <v>138.9</v>
      </c>
      <c r="N419" s="535">
        <v>138.9</v>
      </c>
      <c r="O419" s="535">
        <v>138.9</v>
      </c>
      <c r="P419" s="535">
        <v>138.9</v>
      </c>
      <c r="Q419" s="535">
        <v>138.9</v>
      </c>
      <c r="R419" s="535">
        <v>138.9</v>
      </c>
      <c r="S419" s="535">
        <v>138.9</v>
      </c>
      <c r="T419" s="535">
        <v>138.9</v>
      </c>
      <c r="U419" s="535">
        <v>135.80000000000001</v>
      </c>
      <c r="V419" s="535">
        <v>135</v>
      </c>
      <c r="W419" s="535">
        <v>135</v>
      </c>
      <c r="X419" s="535">
        <v>135</v>
      </c>
      <c r="Y419" s="535">
        <v>135</v>
      </c>
      <c r="Z419" s="535">
        <v>135</v>
      </c>
      <c r="AA419" s="535">
        <v>135</v>
      </c>
      <c r="AB419" s="535">
        <v>135</v>
      </c>
      <c r="AC419" s="535">
        <v>135</v>
      </c>
      <c r="AD419" s="535">
        <v>135</v>
      </c>
      <c r="AE419" s="535">
        <v>135</v>
      </c>
      <c r="AF419" s="535">
        <v>135</v>
      </c>
      <c r="AG419" s="535">
        <v>135</v>
      </c>
      <c r="AH419" s="535">
        <v>135</v>
      </c>
      <c r="AI419" s="535">
        <v>143.30000000000001</v>
      </c>
      <c r="AJ419" s="535">
        <v>143.30000000000001</v>
      </c>
      <c r="AK419" s="535">
        <v>143.30000000000001</v>
      </c>
      <c r="AL419" s="535">
        <v>143.30000000000001</v>
      </c>
      <c r="AM419" s="535">
        <v>143.80000000000001</v>
      </c>
      <c r="AN419" s="535">
        <v>143.80000000000001</v>
      </c>
      <c r="AO419" s="535">
        <v>143.80000000000001</v>
      </c>
      <c r="AP419" s="535">
        <v>143.80000000000001</v>
      </c>
      <c r="AQ419" s="535">
        <v>143.80000000000001</v>
      </c>
      <c r="AR419" s="535">
        <v>153</v>
      </c>
      <c r="AS419" s="535">
        <v>153</v>
      </c>
      <c r="AT419" s="535">
        <v>153</v>
      </c>
      <c r="AU419" s="535">
        <v>153</v>
      </c>
      <c r="AV419" s="535">
        <v>153</v>
      </c>
      <c r="AW419" s="535">
        <v>153</v>
      </c>
      <c r="AX419" s="535">
        <v>153</v>
      </c>
      <c r="AY419" s="535">
        <v>153</v>
      </c>
      <c r="AZ419" s="535">
        <v>156.69999999999999</v>
      </c>
      <c r="BA419" s="535">
        <v>156.69999999999999</v>
      </c>
      <c r="BB419" s="535">
        <v>159.9</v>
      </c>
      <c r="BC419" s="535">
        <v>163.1</v>
      </c>
      <c r="BD419" s="535">
        <v>163.1</v>
      </c>
      <c r="BE419" s="535">
        <v>163.1</v>
      </c>
      <c r="BF419" s="535">
        <v>167.5</v>
      </c>
      <c r="BG419" s="535">
        <v>166.4</v>
      </c>
      <c r="BH419" s="535">
        <v>163.1</v>
      </c>
      <c r="BI419" s="535">
        <v>163.1</v>
      </c>
      <c r="BJ419" s="535">
        <v>163.1</v>
      </c>
      <c r="BK419" s="535">
        <v>163.1</v>
      </c>
    </row>
    <row r="420" spans="1:63">
      <c r="A420" s="531" t="s">
        <v>3801</v>
      </c>
      <c r="B420" s="531" t="s">
        <v>3802</v>
      </c>
      <c r="C420" s="532">
        <v>0.14591000000000001</v>
      </c>
      <c r="D420" s="535">
        <v>109.5</v>
      </c>
      <c r="E420" s="535">
        <v>109.5</v>
      </c>
      <c r="F420" s="535">
        <v>109.5</v>
      </c>
      <c r="G420" s="535">
        <v>109.5</v>
      </c>
      <c r="H420" s="535">
        <v>137.6</v>
      </c>
      <c r="I420" s="535">
        <v>137.6</v>
      </c>
      <c r="J420" s="535">
        <v>137.6</v>
      </c>
      <c r="K420" s="535">
        <v>137.6</v>
      </c>
      <c r="L420" s="535">
        <v>137.6</v>
      </c>
      <c r="M420" s="535">
        <v>137.6</v>
      </c>
      <c r="N420" s="535">
        <v>137.6</v>
      </c>
      <c r="O420" s="535">
        <v>137.6</v>
      </c>
      <c r="P420" s="535">
        <v>137.6</v>
      </c>
      <c r="Q420" s="535">
        <v>137.6</v>
      </c>
      <c r="R420" s="535">
        <v>137.6</v>
      </c>
      <c r="S420" s="535">
        <v>137.6</v>
      </c>
      <c r="T420" s="535">
        <v>137.6</v>
      </c>
      <c r="U420" s="535">
        <v>137.6</v>
      </c>
      <c r="V420" s="535">
        <v>137.6</v>
      </c>
      <c r="W420" s="535">
        <v>121.7</v>
      </c>
      <c r="X420" s="535">
        <v>116.4</v>
      </c>
      <c r="Y420" s="535">
        <v>116.4</v>
      </c>
      <c r="Z420" s="535">
        <v>116.4</v>
      </c>
      <c r="AA420" s="535">
        <v>116.4</v>
      </c>
      <c r="AB420" s="535">
        <v>116.4</v>
      </c>
      <c r="AC420" s="535">
        <v>116.4</v>
      </c>
      <c r="AD420" s="535">
        <v>116.4</v>
      </c>
      <c r="AE420" s="535">
        <v>116.4</v>
      </c>
      <c r="AF420" s="535">
        <v>116.4</v>
      </c>
      <c r="AG420" s="535">
        <v>116.4</v>
      </c>
      <c r="AH420" s="535">
        <v>116.4</v>
      </c>
      <c r="AI420" s="535">
        <v>116.4</v>
      </c>
      <c r="AJ420" s="535">
        <v>126.2</v>
      </c>
      <c r="AK420" s="535">
        <v>129.4</v>
      </c>
      <c r="AL420" s="535">
        <v>129.4</v>
      </c>
      <c r="AM420" s="535">
        <v>129.4</v>
      </c>
      <c r="AN420" s="535">
        <v>129.4</v>
      </c>
      <c r="AO420" s="535">
        <v>129.4</v>
      </c>
      <c r="AP420" s="535">
        <v>129.4</v>
      </c>
      <c r="AQ420" s="535">
        <v>129.4</v>
      </c>
      <c r="AR420" s="535">
        <v>129.4</v>
      </c>
      <c r="AS420" s="535">
        <v>129.4</v>
      </c>
      <c r="AT420" s="535">
        <v>129.4</v>
      </c>
      <c r="AU420" s="535">
        <v>129.4</v>
      </c>
      <c r="AV420" s="535">
        <v>129.4</v>
      </c>
      <c r="AW420" s="535">
        <v>129.4</v>
      </c>
      <c r="AX420" s="535">
        <v>129.4</v>
      </c>
      <c r="AY420" s="535">
        <v>129.4</v>
      </c>
      <c r="AZ420" s="535">
        <v>129.4</v>
      </c>
      <c r="BA420" s="535">
        <v>129.4</v>
      </c>
      <c r="BB420" s="535">
        <v>129.4</v>
      </c>
      <c r="BC420" s="535">
        <v>129.4</v>
      </c>
      <c r="BD420" s="535">
        <v>129.4</v>
      </c>
      <c r="BE420" s="535">
        <v>129.4</v>
      </c>
      <c r="BF420" s="535">
        <v>129.4</v>
      </c>
      <c r="BG420" s="535">
        <v>129.4</v>
      </c>
      <c r="BH420" s="535">
        <v>129.4</v>
      </c>
      <c r="BI420" s="535">
        <v>129.4</v>
      </c>
      <c r="BJ420" s="535">
        <v>129.4</v>
      </c>
      <c r="BK420" s="535">
        <v>129.4</v>
      </c>
    </row>
    <row r="421" spans="1:63">
      <c r="A421" s="531" t="s">
        <v>3803</v>
      </c>
      <c r="B421" s="531" t="s">
        <v>3804</v>
      </c>
      <c r="C421" s="532">
        <v>0.16136</v>
      </c>
      <c r="D421" s="535">
        <v>149.30000000000001</v>
      </c>
      <c r="E421" s="535">
        <v>149.30000000000001</v>
      </c>
      <c r="F421" s="535">
        <v>149.30000000000001</v>
      </c>
      <c r="G421" s="535">
        <v>149.30000000000001</v>
      </c>
      <c r="H421" s="535">
        <v>149.30000000000001</v>
      </c>
      <c r="I421" s="535">
        <v>149.30000000000001</v>
      </c>
      <c r="J421" s="535">
        <v>149.30000000000001</v>
      </c>
      <c r="K421" s="535">
        <v>149.30000000000001</v>
      </c>
      <c r="L421" s="535">
        <v>149.30000000000001</v>
      </c>
      <c r="M421" s="535">
        <v>149.30000000000001</v>
      </c>
      <c r="N421" s="535">
        <v>174.2</v>
      </c>
      <c r="O421" s="535">
        <v>174.2</v>
      </c>
      <c r="P421" s="535">
        <v>174.2</v>
      </c>
      <c r="Q421" s="535">
        <v>174.2</v>
      </c>
      <c r="R421" s="535">
        <v>174.2</v>
      </c>
      <c r="S421" s="535">
        <v>174.2</v>
      </c>
      <c r="T421" s="535">
        <v>174.2</v>
      </c>
      <c r="U421" s="535">
        <v>174.2</v>
      </c>
      <c r="V421" s="535">
        <v>174.2</v>
      </c>
      <c r="W421" s="535">
        <v>174.2</v>
      </c>
      <c r="X421" s="535">
        <v>174.2</v>
      </c>
      <c r="Y421" s="535">
        <v>174.2</v>
      </c>
      <c r="Z421" s="535">
        <v>174.2</v>
      </c>
      <c r="AA421" s="535">
        <v>174.2</v>
      </c>
      <c r="AB421" s="535">
        <v>174.2</v>
      </c>
      <c r="AC421" s="535">
        <v>174.2</v>
      </c>
      <c r="AD421" s="535">
        <v>174.2</v>
      </c>
      <c r="AE421" s="535">
        <v>174.2</v>
      </c>
      <c r="AF421" s="535">
        <v>174.2</v>
      </c>
      <c r="AG421" s="535">
        <v>174.2</v>
      </c>
      <c r="AH421" s="535">
        <v>174.2</v>
      </c>
      <c r="AI421" s="535">
        <v>181.1</v>
      </c>
      <c r="AJ421" s="535">
        <v>182.8</v>
      </c>
      <c r="AK421" s="535">
        <v>182.8</v>
      </c>
      <c r="AL421" s="535">
        <v>182.8</v>
      </c>
      <c r="AM421" s="535">
        <v>193.3</v>
      </c>
      <c r="AN421" s="535">
        <v>193.3</v>
      </c>
      <c r="AO421" s="535">
        <v>193.3</v>
      </c>
      <c r="AP421" s="535">
        <v>193.3</v>
      </c>
      <c r="AQ421" s="535">
        <v>193.3</v>
      </c>
      <c r="AR421" s="535">
        <v>210.5</v>
      </c>
      <c r="AS421" s="535">
        <v>210.5</v>
      </c>
      <c r="AT421" s="535">
        <v>210.5</v>
      </c>
      <c r="AU421" s="535">
        <v>220.2</v>
      </c>
      <c r="AV421" s="535">
        <v>226.7</v>
      </c>
      <c r="AW421" s="535">
        <v>226.7</v>
      </c>
      <c r="AX421" s="535">
        <v>226.7</v>
      </c>
      <c r="AY421" s="535">
        <v>226.7</v>
      </c>
      <c r="AZ421" s="535">
        <v>231.6</v>
      </c>
      <c r="BA421" s="535">
        <v>231.6</v>
      </c>
      <c r="BB421" s="535">
        <v>234.7</v>
      </c>
      <c r="BC421" s="535">
        <v>237.8</v>
      </c>
      <c r="BD421" s="535">
        <v>237.8</v>
      </c>
      <c r="BE421" s="535">
        <v>267.39999999999998</v>
      </c>
      <c r="BF421" s="535">
        <v>265.2</v>
      </c>
      <c r="BG421" s="535">
        <v>264.8</v>
      </c>
      <c r="BH421" s="535">
        <v>263.60000000000002</v>
      </c>
      <c r="BI421" s="535">
        <v>263.60000000000002</v>
      </c>
      <c r="BJ421" s="535">
        <v>263.60000000000002</v>
      </c>
      <c r="BK421" s="535">
        <v>263.60000000000002</v>
      </c>
    </row>
    <row r="422" spans="1:63">
      <c r="A422" s="531" t="s">
        <v>3805</v>
      </c>
      <c r="B422" s="531" t="s">
        <v>3806</v>
      </c>
      <c r="C422" s="532">
        <v>0.15548000000000001</v>
      </c>
      <c r="D422" s="535">
        <v>159</v>
      </c>
      <c r="E422" s="535">
        <v>159</v>
      </c>
      <c r="F422" s="535">
        <v>159</v>
      </c>
      <c r="G422" s="535">
        <v>159</v>
      </c>
      <c r="H422" s="535">
        <v>159</v>
      </c>
      <c r="I422" s="535">
        <v>159</v>
      </c>
      <c r="J422" s="535">
        <v>159</v>
      </c>
      <c r="K422" s="535">
        <v>159</v>
      </c>
      <c r="L422" s="535">
        <v>159</v>
      </c>
      <c r="M422" s="535">
        <v>159</v>
      </c>
      <c r="N422" s="535">
        <v>159</v>
      </c>
      <c r="O422" s="535">
        <v>159</v>
      </c>
      <c r="P422" s="535">
        <v>159</v>
      </c>
      <c r="Q422" s="535">
        <v>159</v>
      </c>
      <c r="R422" s="535">
        <v>159</v>
      </c>
      <c r="S422" s="535">
        <v>159</v>
      </c>
      <c r="T422" s="535">
        <v>159</v>
      </c>
      <c r="U422" s="535">
        <v>159</v>
      </c>
      <c r="V422" s="535">
        <v>159</v>
      </c>
      <c r="W422" s="535">
        <v>159</v>
      </c>
      <c r="X422" s="535">
        <v>159</v>
      </c>
      <c r="Y422" s="535">
        <v>159</v>
      </c>
      <c r="Z422" s="535">
        <v>159</v>
      </c>
      <c r="AA422" s="535">
        <v>154.69999999999999</v>
      </c>
      <c r="AB422" s="535">
        <v>154.69999999999999</v>
      </c>
      <c r="AC422" s="535">
        <v>154.69999999999999</v>
      </c>
      <c r="AD422" s="535">
        <v>154.69999999999999</v>
      </c>
      <c r="AE422" s="535">
        <v>154.69999999999999</v>
      </c>
      <c r="AF422" s="535">
        <v>154.69999999999999</v>
      </c>
      <c r="AG422" s="535">
        <v>154.69999999999999</v>
      </c>
      <c r="AH422" s="535">
        <v>154.69999999999999</v>
      </c>
      <c r="AI422" s="535">
        <v>154.69999999999999</v>
      </c>
      <c r="AJ422" s="535">
        <v>154.69999999999999</v>
      </c>
      <c r="AK422" s="535">
        <v>154.69999999999999</v>
      </c>
      <c r="AL422" s="535">
        <v>154.69999999999999</v>
      </c>
      <c r="AM422" s="535">
        <v>154.69999999999999</v>
      </c>
      <c r="AN422" s="535">
        <v>154.69999999999999</v>
      </c>
      <c r="AO422" s="535">
        <v>154.69999999999999</v>
      </c>
      <c r="AP422" s="535">
        <v>154.69999999999999</v>
      </c>
      <c r="AQ422" s="535">
        <v>154.69999999999999</v>
      </c>
      <c r="AR422" s="535">
        <v>154.69999999999999</v>
      </c>
      <c r="AS422" s="535">
        <v>154.69999999999999</v>
      </c>
      <c r="AT422" s="535">
        <v>154.69999999999999</v>
      </c>
      <c r="AU422" s="535">
        <v>154.69999999999999</v>
      </c>
      <c r="AV422" s="535">
        <v>154.69999999999999</v>
      </c>
      <c r="AW422" s="535">
        <v>154.69999999999999</v>
      </c>
      <c r="AX422" s="535">
        <v>154.69999999999999</v>
      </c>
      <c r="AY422" s="535">
        <v>154.69999999999999</v>
      </c>
      <c r="AZ422" s="535">
        <v>154.69999999999999</v>
      </c>
      <c r="BA422" s="535">
        <v>154.69999999999999</v>
      </c>
      <c r="BB422" s="535">
        <v>154.69999999999999</v>
      </c>
      <c r="BC422" s="535">
        <v>154.4</v>
      </c>
      <c r="BD422" s="535">
        <v>154.19999999999999</v>
      </c>
      <c r="BE422" s="535">
        <v>154.19999999999999</v>
      </c>
      <c r="BF422" s="535">
        <v>154.19999999999999</v>
      </c>
      <c r="BG422" s="535">
        <v>154.19999999999999</v>
      </c>
      <c r="BH422" s="535">
        <v>154.19999999999999</v>
      </c>
      <c r="BI422" s="535">
        <v>154.19999999999999</v>
      </c>
      <c r="BJ422" s="535">
        <v>154.19999999999999</v>
      </c>
      <c r="BK422" s="535">
        <v>154.19999999999999</v>
      </c>
    </row>
    <row r="423" spans="1:63">
      <c r="A423" s="531" t="s">
        <v>3807</v>
      </c>
      <c r="B423" s="531" t="s">
        <v>3808</v>
      </c>
      <c r="C423" s="532">
        <v>0.13364999999999999</v>
      </c>
      <c r="D423" s="535">
        <v>107.9</v>
      </c>
      <c r="E423" s="535">
        <v>113.7</v>
      </c>
      <c r="F423" s="535">
        <v>116.6</v>
      </c>
      <c r="G423" s="535">
        <v>116.6</v>
      </c>
      <c r="H423" s="535">
        <v>119.8</v>
      </c>
      <c r="I423" s="535">
        <v>119.8</v>
      </c>
      <c r="J423" s="535">
        <v>119.8</v>
      </c>
      <c r="K423" s="535">
        <v>117.8</v>
      </c>
      <c r="L423" s="535">
        <v>115.9</v>
      </c>
      <c r="M423" s="535">
        <v>115.9</v>
      </c>
      <c r="N423" s="535">
        <v>115.9</v>
      </c>
      <c r="O423" s="535">
        <v>111</v>
      </c>
      <c r="P423" s="535">
        <v>107.7</v>
      </c>
      <c r="Q423" s="535">
        <v>107.7</v>
      </c>
      <c r="R423" s="535">
        <v>105.2</v>
      </c>
      <c r="S423" s="535">
        <v>103.5</v>
      </c>
      <c r="T423" s="535">
        <v>103.5</v>
      </c>
      <c r="U423" s="535">
        <v>103.5</v>
      </c>
      <c r="V423" s="535">
        <v>103.5</v>
      </c>
      <c r="W423" s="535">
        <v>103.5</v>
      </c>
      <c r="X423" s="535">
        <v>103.5</v>
      </c>
      <c r="Y423" s="535">
        <v>103.5</v>
      </c>
      <c r="Z423" s="535">
        <v>103.5</v>
      </c>
      <c r="AA423" s="535">
        <v>103.5</v>
      </c>
      <c r="AB423" s="535">
        <v>103.5</v>
      </c>
      <c r="AC423" s="535">
        <v>103.5</v>
      </c>
      <c r="AD423" s="535">
        <v>99.4</v>
      </c>
      <c r="AE423" s="535">
        <v>98.8</v>
      </c>
      <c r="AF423" s="535">
        <v>101.1</v>
      </c>
      <c r="AG423" s="535">
        <v>112</v>
      </c>
      <c r="AH423" s="535">
        <v>119.3</v>
      </c>
      <c r="AI423" s="535">
        <v>119.3</v>
      </c>
      <c r="AJ423" s="535">
        <v>119.3</v>
      </c>
      <c r="AK423" s="535">
        <v>119.3</v>
      </c>
      <c r="AL423" s="535">
        <v>119.3</v>
      </c>
      <c r="AM423" s="535">
        <v>119.3</v>
      </c>
      <c r="AN423" s="535">
        <v>119.3</v>
      </c>
      <c r="AO423" s="535">
        <v>133.4</v>
      </c>
      <c r="AP423" s="535">
        <v>133.4</v>
      </c>
      <c r="AQ423" s="535">
        <v>137.69999999999999</v>
      </c>
      <c r="AR423" s="535">
        <v>142</v>
      </c>
      <c r="AS423" s="535">
        <v>142</v>
      </c>
      <c r="AT423" s="535">
        <v>142</v>
      </c>
      <c r="AU423" s="535">
        <v>145.80000000000001</v>
      </c>
      <c r="AV423" s="535">
        <v>148.4</v>
      </c>
      <c r="AW423" s="535">
        <v>148.4</v>
      </c>
      <c r="AX423" s="535">
        <v>151</v>
      </c>
      <c r="AY423" s="535">
        <v>156.1</v>
      </c>
      <c r="AZ423" s="535">
        <v>159.4</v>
      </c>
      <c r="BA423" s="535">
        <v>159.4</v>
      </c>
      <c r="BB423" s="535">
        <v>184.9</v>
      </c>
      <c r="BC423" s="535">
        <v>210.5</v>
      </c>
      <c r="BD423" s="535">
        <v>205.3</v>
      </c>
      <c r="BE423" s="535">
        <v>201.8</v>
      </c>
      <c r="BF423" s="535">
        <v>199.3</v>
      </c>
      <c r="BG423" s="535">
        <v>203.8</v>
      </c>
      <c r="BH423" s="535">
        <v>201.8</v>
      </c>
      <c r="BI423" s="535">
        <v>203</v>
      </c>
      <c r="BJ423" s="535">
        <v>204.9</v>
      </c>
      <c r="BK423" s="535">
        <v>203</v>
      </c>
    </row>
    <row r="424" spans="1:63">
      <c r="A424" s="531" t="s">
        <v>3809</v>
      </c>
      <c r="B424" s="531" t="s">
        <v>3810</v>
      </c>
      <c r="C424" s="532">
        <v>9.5890000000000003E-2</v>
      </c>
      <c r="D424" s="535">
        <v>122.1</v>
      </c>
      <c r="E424" s="535">
        <v>122.6</v>
      </c>
      <c r="F424" s="535">
        <v>122.6</v>
      </c>
      <c r="G424" s="535">
        <v>122.6</v>
      </c>
      <c r="H424" s="535">
        <v>131.69999999999999</v>
      </c>
      <c r="I424" s="535">
        <v>131.69999999999999</v>
      </c>
      <c r="J424" s="535">
        <v>131.69999999999999</v>
      </c>
      <c r="K424" s="535">
        <v>130.30000000000001</v>
      </c>
      <c r="L424" s="535">
        <v>129</v>
      </c>
      <c r="M424" s="535">
        <v>129</v>
      </c>
      <c r="N424" s="535">
        <v>129</v>
      </c>
      <c r="O424" s="535">
        <v>130.1</v>
      </c>
      <c r="P424" s="535">
        <v>130.9</v>
      </c>
      <c r="Q424" s="535">
        <v>130.9</v>
      </c>
      <c r="R424" s="535">
        <v>131.6</v>
      </c>
      <c r="S424" s="535">
        <v>132</v>
      </c>
      <c r="T424" s="535">
        <v>132</v>
      </c>
      <c r="U424" s="535">
        <v>132</v>
      </c>
      <c r="V424" s="535">
        <v>132</v>
      </c>
      <c r="W424" s="535">
        <v>132</v>
      </c>
      <c r="X424" s="535">
        <v>132</v>
      </c>
      <c r="Y424" s="535">
        <v>132</v>
      </c>
      <c r="Z424" s="535">
        <v>132</v>
      </c>
      <c r="AA424" s="535">
        <v>132</v>
      </c>
      <c r="AB424" s="535">
        <v>132</v>
      </c>
      <c r="AC424" s="535">
        <v>132</v>
      </c>
      <c r="AD424" s="535">
        <v>130.69999999999999</v>
      </c>
      <c r="AE424" s="535">
        <v>131.9</v>
      </c>
      <c r="AF424" s="535">
        <v>134</v>
      </c>
      <c r="AG424" s="535">
        <v>137.4</v>
      </c>
      <c r="AH424" s="535">
        <v>139.6</v>
      </c>
      <c r="AI424" s="535">
        <v>139.6</v>
      </c>
      <c r="AJ424" s="535">
        <v>139.6</v>
      </c>
      <c r="AK424" s="535">
        <v>139.6</v>
      </c>
      <c r="AL424" s="535">
        <v>139.6</v>
      </c>
      <c r="AM424" s="535">
        <v>139.6</v>
      </c>
      <c r="AN424" s="535">
        <v>139.6</v>
      </c>
      <c r="AO424" s="535">
        <v>144.4</v>
      </c>
      <c r="AP424" s="535">
        <v>144.4</v>
      </c>
      <c r="AQ424" s="535">
        <v>149.9</v>
      </c>
      <c r="AR424" s="535">
        <v>155</v>
      </c>
      <c r="AS424" s="535">
        <v>155.4</v>
      </c>
      <c r="AT424" s="535">
        <v>155.4</v>
      </c>
      <c r="AU424" s="535">
        <v>172</v>
      </c>
      <c r="AV424" s="535">
        <v>183.1</v>
      </c>
      <c r="AW424" s="535">
        <v>183.1</v>
      </c>
      <c r="AX424" s="535">
        <v>182.3</v>
      </c>
      <c r="AY424" s="535">
        <v>180.3</v>
      </c>
      <c r="AZ424" s="535">
        <v>178.9</v>
      </c>
      <c r="BA424" s="535">
        <v>178.9</v>
      </c>
      <c r="BB424" s="535">
        <v>195.9</v>
      </c>
      <c r="BC424" s="535">
        <v>212.9</v>
      </c>
      <c r="BD424" s="535">
        <v>228.2</v>
      </c>
      <c r="BE424" s="535">
        <v>238.4</v>
      </c>
      <c r="BF424" s="535">
        <v>238.4</v>
      </c>
      <c r="BG424" s="535">
        <v>243.1</v>
      </c>
      <c r="BH424" s="535">
        <v>231</v>
      </c>
      <c r="BI424" s="535">
        <v>236</v>
      </c>
      <c r="BJ424" s="535">
        <v>240.4</v>
      </c>
      <c r="BK424" s="535">
        <v>239.8</v>
      </c>
    </row>
    <row r="425" spans="1:63">
      <c r="A425" s="531" t="s">
        <v>3811</v>
      </c>
      <c r="B425" s="531" t="s">
        <v>3043</v>
      </c>
      <c r="C425" s="532">
        <v>8.5099999999999995E-2</v>
      </c>
      <c r="D425" s="535">
        <v>133.80000000000001</v>
      </c>
      <c r="E425" s="535">
        <v>133.80000000000001</v>
      </c>
      <c r="F425" s="535">
        <v>133.80000000000001</v>
      </c>
      <c r="G425" s="535">
        <v>133.80000000000001</v>
      </c>
      <c r="H425" s="535">
        <v>133.80000000000001</v>
      </c>
      <c r="I425" s="535">
        <v>133.80000000000001</v>
      </c>
      <c r="J425" s="535">
        <v>133.80000000000001</v>
      </c>
      <c r="K425" s="535">
        <v>133.80000000000001</v>
      </c>
      <c r="L425" s="535">
        <v>133.80000000000001</v>
      </c>
      <c r="M425" s="535">
        <v>133.80000000000001</v>
      </c>
      <c r="N425" s="535">
        <v>133.80000000000001</v>
      </c>
      <c r="O425" s="535">
        <v>133.80000000000001</v>
      </c>
      <c r="P425" s="535">
        <v>133.80000000000001</v>
      </c>
      <c r="Q425" s="535">
        <v>133.80000000000001</v>
      </c>
      <c r="R425" s="535">
        <v>133.80000000000001</v>
      </c>
      <c r="S425" s="535">
        <v>133.80000000000001</v>
      </c>
      <c r="T425" s="535">
        <v>133.80000000000001</v>
      </c>
      <c r="U425" s="535">
        <v>133.80000000000001</v>
      </c>
      <c r="V425" s="535">
        <v>133.80000000000001</v>
      </c>
      <c r="W425" s="535">
        <v>133.80000000000001</v>
      </c>
      <c r="X425" s="535">
        <v>132.30000000000001</v>
      </c>
      <c r="Y425" s="535">
        <v>132.30000000000001</v>
      </c>
      <c r="Z425" s="535">
        <v>132.30000000000001</v>
      </c>
      <c r="AA425" s="535">
        <v>132.30000000000001</v>
      </c>
      <c r="AB425" s="535">
        <v>132.30000000000001</v>
      </c>
      <c r="AC425" s="535">
        <v>132.30000000000001</v>
      </c>
      <c r="AD425" s="535">
        <v>132.30000000000001</v>
      </c>
      <c r="AE425" s="535">
        <v>132.30000000000001</v>
      </c>
      <c r="AF425" s="535">
        <v>132.30000000000001</v>
      </c>
      <c r="AG425" s="535">
        <v>132.30000000000001</v>
      </c>
      <c r="AH425" s="535">
        <v>132.30000000000001</v>
      </c>
      <c r="AI425" s="535">
        <v>132.30000000000001</v>
      </c>
      <c r="AJ425" s="535">
        <v>132.30000000000001</v>
      </c>
      <c r="AK425" s="535">
        <v>132.30000000000001</v>
      </c>
      <c r="AL425" s="535">
        <v>132.30000000000001</v>
      </c>
      <c r="AM425" s="535">
        <v>133.19999999999999</v>
      </c>
      <c r="AN425" s="535">
        <v>133.5</v>
      </c>
      <c r="AO425" s="535">
        <v>134.30000000000001</v>
      </c>
      <c r="AP425" s="535">
        <v>136.1</v>
      </c>
      <c r="AQ425" s="535">
        <v>136.80000000000001</v>
      </c>
      <c r="AR425" s="535">
        <v>136.80000000000001</v>
      </c>
      <c r="AS425" s="535">
        <v>136.80000000000001</v>
      </c>
      <c r="AT425" s="535">
        <v>136.80000000000001</v>
      </c>
      <c r="AU425" s="535">
        <v>136.80000000000001</v>
      </c>
      <c r="AV425" s="535">
        <v>136.80000000000001</v>
      </c>
      <c r="AW425" s="535">
        <v>136.80000000000001</v>
      </c>
      <c r="AX425" s="535">
        <v>136.80000000000001</v>
      </c>
      <c r="AY425" s="535">
        <v>136.80000000000001</v>
      </c>
      <c r="AZ425" s="535">
        <v>137.6</v>
      </c>
      <c r="BA425" s="535">
        <v>163.4</v>
      </c>
      <c r="BB425" s="535">
        <v>160.4</v>
      </c>
      <c r="BC425" s="535">
        <v>160.4</v>
      </c>
      <c r="BD425" s="535">
        <v>160.4</v>
      </c>
      <c r="BE425" s="535">
        <v>161.1</v>
      </c>
      <c r="BF425" s="535">
        <v>164.7</v>
      </c>
      <c r="BG425" s="535">
        <v>171.3</v>
      </c>
      <c r="BH425" s="535">
        <v>188.2</v>
      </c>
      <c r="BI425" s="535">
        <v>188.2</v>
      </c>
      <c r="BJ425" s="535">
        <v>188.2</v>
      </c>
      <c r="BK425" s="535">
        <v>188.2</v>
      </c>
    </row>
    <row r="426" spans="1:63">
      <c r="A426" s="531" t="s">
        <v>3812</v>
      </c>
      <c r="B426" s="531" t="s">
        <v>3045</v>
      </c>
      <c r="C426" s="532">
        <v>5.5419999999999997E-2</v>
      </c>
      <c r="D426" s="535">
        <v>107.1</v>
      </c>
      <c r="E426" s="535">
        <v>107.1</v>
      </c>
      <c r="F426" s="535">
        <v>107.1</v>
      </c>
      <c r="G426" s="535">
        <v>107.1</v>
      </c>
      <c r="H426" s="535">
        <v>107.1</v>
      </c>
      <c r="I426" s="535">
        <v>107.1</v>
      </c>
      <c r="J426" s="535">
        <v>107.1</v>
      </c>
      <c r="K426" s="535">
        <v>107.1</v>
      </c>
      <c r="L426" s="535">
        <v>107.1</v>
      </c>
      <c r="M426" s="535">
        <v>107.1</v>
      </c>
      <c r="N426" s="535">
        <v>107.1</v>
      </c>
      <c r="O426" s="535">
        <v>107.1</v>
      </c>
      <c r="P426" s="535">
        <v>107.1</v>
      </c>
      <c r="Q426" s="535">
        <v>107.1</v>
      </c>
      <c r="R426" s="535">
        <v>107.1</v>
      </c>
      <c r="S426" s="535">
        <v>107.1</v>
      </c>
      <c r="T426" s="535">
        <v>107.1</v>
      </c>
      <c r="U426" s="535">
        <v>107.1</v>
      </c>
      <c r="V426" s="535">
        <v>107.1</v>
      </c>
      <c r="W426" s="535">
        <v>107.1</v>
      </c>
      <c r="X426" s="535">
        <v>107.1</v>
      </c>
      <c r="Y426" s="535">
        <v>107.1</v>
      </c>
      <c r="Z426" s="535">
        <v>107.1</v>
      </c>
      <c r="AA426" s="535">
        <v>107.1</v>
      </c>
      <c r="AB426" s="535">
        <v>107.1</v>
      </c>
      <c r="AC426" s="535">
        <v>107.1</v>
      </c>
      <c r="AD426" s="535">
        <v>107.1</v>
      </c>
      <c r="AE426" s="535">
        <v>107.1</v>
      </c>
      <c r="AF426" s="535">
        <v>107.1</v>
      </c>
      <c r="AG426" s="535">
        <v>107.1</v>
      </c>
      <c r="AH426" s="535">
        <v>107.1</v>
      </c>
      <c r="AI426" s="535">
        <v>107.1</v>
      </c>
      <c r="AJ426" s="535">
        <v>107.1</v>
      </c>
      <c r="AK426" s="535">
        <v>107.1</v>
      </c>
      <c r="AL426" s="535">
        <v>107.1</v>
      </c>
      <c r="AM426" s="535">
        <v>108.4</v>
      </c>
      <c r="AN426" s="535">
        <v>108.9</v>
      </c>
      <c r="AO426" s="535">
        <v>108.9</v>
      </c>
      <c r="AP426" s="535">
        <v>108.9</v>
      </c>
      <c r="AQ426" s="535">
        <v>108.9</v>
      </c>
      <c r="AR426" s="535">
        <v>108.9</v>
      </c>
      <c r="AS426" s="535">
        <v>108.9</v>
      </c>
      <c r="AT426" s="535">
        <v>108.9</v>
      </c>
      <c r="AU426" s="535">
        <v>108.9</v>
      </c>
      <c r="AV426" s="535">
        <v>108.9</v>
      </c>
      <c r="AW426" s="535">
        <v>108.9</v>
      </c>
      <c r="AX426" s="535">
        <v>108.9</v>
      </c>
      <c r="AY426" s="535">
        <v>108.9</v>
      </c>
      <c r="AZ426" s="535">
        <v>108.9</v>
      </c>
      <c r="BA426" s="535">
        <v>148.80000000000001</v>
      </c>
      <c r="BB426" s="535">
        <v>142.69999999999999</v>
      </c>
      <c r="BC426" s="535">
        <v>142.69999999999999</v>
      </c>
      <c r="BD426" s="535">
        <v>142.69999999999999</v>
      </c>
      <c r="BE426" s="535">
        <v>140.69999999999999</v>
      </c>
      <c r="BF426" s="535">
        <v>140.69999999999999</v>
      </c>
      <c r="BG426" s="535">
        <v>149.4</v>
      </c>
      <c r="BH426" s="535">
        <v>175.5</v>
      </c>
      <c r="BI426" s="535">
        <v>175.5</v>
      </c>
      <c r="BJ426" s="535">
        <v>175.5</v>
      </c>
      <c r="BK426" s="535">
        <v>175.5</v>
      </c>
    </row>
    <row r="427" spans="1:63">
      <c r="A427" s="531" t="s">
        <v>3813</v>
      </c>
      <c r="B427" s="531" t="s">
        <v>3814</v>
      </c>
      <c r="C427" s="532">
        <v>2.9669999999999998E-2</v>
      </c>
      <c r="D427" s="535">
        <v>183.8</v>
      </c>
      <c r="E427" s="535">
        <v>183.8</v>
      </c>
      <c r="F427" s="535">
        <v>183.8</v>
      </c>
      <c r="G427" s="535">
        <v>183.8</v>
      </c>
      <c r="H427" s="535">
        <v>183.8</v>
      </c>
      <c r="I427" s="535">
        <v>183.8</v>
      </c>
      <c r="J427" s="535">
        <v>183.8</v>
      </c>
      <c r="K427" s="535">
        <v>183.8</v>
      </c>
      <c r="L427" s="535">
        <v>183.8</v>
      </c>
      <c r="M427" s="535">
        <v>183.8</v>
      </c>
      <c r="N427" s="535">
        <v>183.8</v>
      </c>
      <c r="O427" s="535">
        <v>183.8</v>
      </c>
      <c r="P427" s="535">
        <v>183.8</v>
      </c>
      <c r="Q427" s="535">
        <v>183.8</v>
      </c>
      <c r="R427" s="535">
        <v>183.8</v>
      </c>
      <c r="S427" s="535">
        <v>183.8</v>
      </c>
      <c r="T427" s="535">
        <v>183.8</v>
      </c>
      <c r="U427" s="535">
        <v>183.8</v>
      </c>
      <c r="V427" s="535">
        <v>183.8</v>
      </c>
      <c r="W427" s="535">
        <v>183.8</v>
      </c>
      <c r="X427" s="535">
        <v>179.5</v>
      </c>
      <c r="Y427" s="535">
        <v>179.5</v>
      </c>
      <c r="Z427" s="535">
        <v>179.5</v>
      </c>
      <c r="AA427" s="535">
        <v>179.5</v>
      </c>
      <c r="AB427" s="535">
        <v>179.5</v>
      </c>
      <c r="AC427" s="535">
        <v>179.5</v>
      </c>
      <c r="AD427" s="535">
        <v>179.5</v>
      </c>
      <c r="AE427" s="535">
        <v>179.5</v>
      </c>
      <c r="AF427" s="535">
        <v>179.5</v>
      </c>
      <c r="AG427" s="535">
        <v>179.5</v>
      </c>
      <c r="AH427" s="535">
        <v>179.5</v>
      </c>
      <c r="AI427" s="535">
        <v>179.5</v>
      </c>
      <c r="AJ427" s="535">
        <v>179.5</v>
      </c>
      <c r="AK427" s="535">
        <v>179.5</v>
      </c>
      <c r="AL427" s="535">
        <v>179.5</v>
      </c>
      <c r="AM427" s="535">
        <v>179.5</v>
      </c>
      <c r="AN427" s="535">
        <v>179.5</v>
      </c>
      <c r="AO427" s="535">
        <v>181.8</v>
      </c>
      <c r="AP427" s="535">
        <v>186.9</v>
      </c>
      <c r="AQ427" s="535">
        <v>188.8</v>
      </c>
      <c r="AR427" s="535">
        <v>188.8</v>
      </c>
      <c r="AS427" s="535">
        <v>188.8</v>
      </c>
      <c r="AT427" s="535">
        <v>188.8</v>
      </c>
      <c r="AU427" s="535">
        <v>188.8</v>
      </c>
      <c r="AV427" s="535">
        <v>188.8</v>
      </c>
      <c r="AW427" s="535">
        <v>188.8</v>
      </c>
      <c r="AX427" s="535">
        <v>188.8</v>
      </c>
      <c r="AY427" s="535">
        <v>188.8</v>
      </c>
      <c r="AZ427" s="535">
        <v>191.1</v>
      </c>
      <c r="BA427" s="535">
        <v>190.5</v>
      </c>
      <c r="BB427" s="535">
        <v>193.5</v>
      </c>
      <c r="BC427" s="535">
        <v>193.5</v>
      </c>
      <c r="BD427" s="535">
        <v>193.5</v>
      </c>
      <c r="BE427" s="535">
        <v>199.2</v>
      </c>
      <c r="BF427" s="535">
        <v>209.4</v>
      </c>
      <c r="BG427" s="535">
        <v>212</v>
      </c>
      <c r="BH427" s="535">
        <v>212</v>
      </c>
      <c r="BI427" s="535">
        <v>212</v>
      </c>
      <c r="BJ427" s="535">
        <v>212</v>
      </c>
      <c r="BK427" s="535">
        <v>212</v>
      </c>
    </row>
    <row r="428" spans="1:63">
      <c r="A428" s="531" t="s">
        <v>3815</v>
      </c>
      <c r="B428" s="531" t="s">
        <v>1324</v>
      </c>
      <c r="C428" s="532">
        <v>1.4662500000000001</v>
      </c>
      <c r="D428" s="535">
        <v>151</v>
      </c>
      <c r="E428" s="535">
        <v>152</v>
      </c>
      <c r="F428" s="535">
        <v>152.19999999999999</v>
      </c>
      <c r="G428" s="535">
        <v>152.4</v>
      </c>
      <c r="H428" s="535">
        <v>152.5</v>
      </c>
      <c r="I428" s="535">
        <v>152.6</v>
      </c>
      <c r="J428" s="535">
        <v>154.69999999999999</v>
      </c>
      <c r="K428" s="535">
        <v>157.4</v>
      </c>
      <c r="L428" s="535">
        <v>159.6</v>
      </c>
      <c r="M428" s="535">
        <v>159.30000000000001</v>
      </c>
      <c r="N428" s="535">
        <v>158.4</v>
      </c>
      <c r="O428" s="535">
        <v>158.4</v>
      </c>
      <c r="P428" s="535">
        <v>158.69999999999999</v>
      </c>
      <c r="Q428" s="535">
        <v>159.6</v>
      </c>
      <c r="R428" s="535">
        <v>160.19999999999999</v>
      </c>
      <c r="S428" s="535">
        <v>159.9</v>
      </c>
      <c r="T428" s="535">
        <v>159.9</v>
      </c>
      <c r="U428" s="535">
        <v>159.69999999999999</v>
      </c>
      <c r="V428" s="535">
        <v>160.4</v>
      </c>
      <c r="W428" s="535">
        <v>160.19999999999999</v>
      </c>
      <c r="X428" s="535">
        <v>160</v>
      </c>
      <c r="Y428" s="535">
        <v>160</v>
      </c>
      <c r="Z428" s="535">
        <v>159.80000000000001</v>
      </c>
      <c r="AA428" s="535">
        <v>159.69999999999999</v>
      </c>
      <c r="AB428" s="535">
        <v>160.4</v>
      </c>
      <c r="AC428" s="535">
        <v>161.1</v>
      </c>
      <c r="AD428" s="535">
        <v>161</v>
      </c>
      <c r="AE428" s="535">
        <v>161.9</v>
      </c>
      <c r="AF428" s="535">
        <v>163.69999999999999</v>
      </c>
      <c r="AG428" s="535">
        <v>163.5</v>
      </c>
      <c r="AH428" s="535">
        <v>163.4</v>
      </c>
      <c r="AI428" s="535">
        <v>163.6</v>
      </c>
      <c r="AJ428" s="535">
        <v>163.69999999999999</v>
      </c>
      <c r="AK428" s="535">
        <v>162.69999999999999</v>
      </c>
      <c r="AL428" s="535">
        <v>162.6</v>
      </c>
      <c r="AM428" s="535">
        <v>160</v>
      </c>
      <c r="AN428" s="535">
        <v>160.9</v>
      </c>
      <c r="AO428" s="535">
        <v>160.9</v>
      </c>
      <c r="AP428" s="535">
        <v>162.6</v>
      </c>
      <c r="AQ428" s="535">
        <v>162.4</v>
      </c>
      <c r="AR428" s="535">
        <v>162.1</v>
      </c>
      <c r="AS428" s="535">
        <v>161.9</v>
      </c>
      <c r="AT428" s="535">
        <v>161.5</v>
      </c>
      <c r="AU428" s="535">
        <v>162</v>
      </c>
      <c r="AV428" s="535">
        <v>161.6</v>
      </c>
      <c r="AW428" s="535">
        <v>161.6</v>
      </c>
      <c r="AX428" s="535">
        <v>163.5</v>
      </c>
      <c r="AY428" s="535">
        <v>164.4</v>
      </c>
      <c r="AZ428" s="535">
        <v>167.9</v>
      </c>
      <c r="BA428" s="535">
        <v>168.4</v>
      </c>
      <c r="BB428" s="535">
        <v>169.2</v>
      </c>
      <c r="BC428" s="535">
        <v>168.5</v>
      </c>
      <c r="BD428" s="535">
        <v>168</v>
      </c>
      <c r="BE428" s="535">
        <v>168.2</v>
      </c>
      <c r="BF428" s="535">
        <v>169.3</v>
      </c>
      <c r="BG428" s="535">
        <v>171.1</v>
      </c>
      <c r="BH428" s="535">
        <v>171.3</v>
      </c>
      <c r="BI428" s="535">
        <v>174.5</v>
      </c>
      <c r="BJ428" s="535">
        <v>175</v>
      </c>
      <c r="BK428" s="535">
        <v>175.5</v>
      </c>
    </row>
    <row r="429" spans="1:63">
      <c r="A429" s="531" t="s">
        <v>3816</v>
      </c>
      <c r="B429" s="531" t="s">
        <v>3074</v>
      </c>
      <c r="C429" s="532">
        <v>0.85316999999999998</v>
      </c>
      <c r="D429" s="535">
        <v>164.3</v>
      </c>
      <c r="E429" s="535">
        <v>165</v>
      </c>
      <c r="F429" s="535">
        <v>166.1</v>
      </c>
      <c r="G429" s="535">
        <v>166.1</v>
      </c>
      <c r="H429" s="535">
        <v>166.1</v>
      </c>
      <c r="I429" s="535">
        <v>166.1</v>
      </c>
      <c r="J429" s="535">
        <v>169.7</v>
      </c>
      <c r="K429" s="535">
        <v>173.8</v>
      </c>
      <c r="L429" s="535">
        <v>176.3</v>
      </c>
      <c r="M429" s="535">
        <v>176.3</v>
      </c>
      <c r="N429" s="535">
        <v>176.3</v>
      </c>
      <c r="O429" s="535">
        <v>176.3</v>
      </c>
      <c r="P429" s="535">
        <v>177.3</v>
      </c>
      <c r="Q429" s="535">
        <v>179.1</v>
      </c>
      <c r="R429" s="535">
        <v>180.5</v>
      </c>
      <c r="S429" s="535">
        <v>180.5</v>
      </c>
      <c r="T429" s="535">
        <v>180.5</v>
      </c>
      <c r="U429" s="535">
        <v>180.5</v>
      </c>
      <c r="V429" s="535">
        <v>180.5</v>
      </c>
      <c r="W429" s="535">
        <v>181.3</v>
      </c>
      <c r="X429" s="535">
        <v>181.8</v>
      </c>
      <c r="Y429" s="535">
        <v>182.1</v>
      </c>
      <c r="Z429" s="535">
        <v>182.1</v>
      </c>
      <c r="AA429" s="535">
        <v>181.9</v>
      </c>
      <c r="AB429" s="535">
        <v>181.9</v>
      </c>
      <c r="AC429" s="535">
        <v>181.4</v>
      </c>
      <c r="AD429" s="535">
        <v>180.6</v>
      </c>
      <c r="AE429" s="535">
        <v>180.6</v>
      </c>
      <c r="AF429" s="535">
        <v>180.6</v>
      </c>
      <c r="AG429" s="535">
        <v>180.6</v>
      </c>
      <c r="AH429" s="535">
        <v>180.6</v>
      </c>
      <c r="AI429" s="535">
        <v>180.5</v>
      </c>
      <c r="AJ429" s="535">
        <v>180</v>
      </c>
      <c r="AK429" s="535">
        <v>180</v>
      </c>
      <c r="AL429" s="535">
        <v>180</v>
      </c>
      <c r="AM429" s="535">
        <v>180</v>
      </c>
      <c r="AN429" s="535">
        <v>180.3</v>
      </c>
      <c r="AO429" s="535">
        <v>181.3</v>
      </c>
      <c r="AP429" s="535">
        <v>184.5</v>
      </c>
      <c r="AQ429" s="535">
        <v>184.4</v>
      </c>
      <c r="AR429" s="535">
        <v>184</v>
      </c>
      <c r="AS429" s="535">
        <v>183.5</v>
      </c>
      <c r="AT429" s="535">
        <v>183.5</v>
      </c>
      <c r="AU429" s="535">
        <v>183.5</v>
      </c>
      <c r="AV429" s="535">
        <v>183.5</v>
      </c>
      <c r="AW429" s="535">
        <v>182.7</v>
      </c>
      <c r="AX429" s="535">
        <v>184.4</v>
      </c>
      <c r="AY429" s="535">
        <v>184.8</v>
      </c>
      <c r="AZ429" s="535">
        <v>188.4</v>
      </c>
      <c r="BA429" s="535">
        <v>188.8</v>
      </c>
      <c r="BB429" s="535">
        <v>189</v>
      </c>
      <c r="BC429" s="535">
        <v>189</v>
      </c>
      <c r="BD429" s="535">
        <v>189</v>
      </c>
      <c r="BE429" s="535">
        <v>189</v>
      </c>
      <c r="BF429" s="535">
        <v>191.2</v>
      </c>
      <c r="BG429" s="535">
        <v>191.9</v>
      </c>
      <c r="BH429" s="535">
        <v>191.9</v>
      </c>
      <c r="BI429" s="535">
        <v>196.5</v>
      </c>
      <c r="BJ429" s="535">
        <v>197.6</v>
      </c>
      <c r="BK429" s="535">
        <v>197.7</v>
      </c>
    </row>
    <row r="430" spans="1:63">
      <c r="A430" s="531" t="s">
        <v>3817</v>
      </c>
      <c r="B430" s="531" t="s">
        <v>3076</v>
      </c>
      <c r="C430" s="532">
        <v>0.33179999999999998</v>
      </c>
      <c r="D430" s="535">
        <v>163.80000000000001</v>
      </c>
      <c r="E430" s="535">
        <v>165.7</v>
      </c>
      <c r="F430" s="535">
        <v>167.1</v>
      </c>
      <c r="G430" s="535">
        <v>167.1</v>
      </c>
      <c r="H430" s="535">
        <v>167.1</v>
      </c>
      <c r="I430" s="535">
        <v>167.1</v>
      </c>
      <c r="J430" s="535">
        <v>174.2</v>
      </c>
      <c r="K430" s="535">
        <v>181</v>
      </c>
      <c r="L430" s="535">
        <v>185.9</v>
      </c>
      <c r="M430" s="535">
        <v>185.9</v>
      </c>
      <c r="N430" s="535">
        <v>185.9</v>
      </c>
      <c r="O430" s="535">
        <v>185.9</v>
      </c>
      <c r="P430" s="535">
        <v>186.2</v>
      </c>
      <c r="Q430" s="535">
        <v>186.4</v>
      </c>
      <c r="R430" s="535">
        <v>186.4</v>
      </c>
      <c r="S430" s="535">
        <v>186.4</v>
      </c>
      <c r="T430" s="535">
        <v>186.4</v>
      </c>
      <c r="U430" s="535">
        <v>186.4</v>
      </c>
      <c r="V430" s="535">
        <v>186.4</v>
      </c>
      <c r="W430" s="535">
        <v>186.8</v>
      </c>
      <c r="X430" s="535">
        <v>186.9</v>
      </c>
      <c r="Y430" s="535">
        <v>186.9</v>
      </c>
      <c r="Z430" s="535">
        <v>186.9</v>
      </c>
      <c r="AA430" s="535">
        <v>185.9</v>
      </c>
      <c r="AB430" s="535">
        <v>185.9</v>
      </c>
      <c r="AC430" s="535">
        <v>184.8</v>
      </c>
      <c r="AD430" s="535">
        <v>182.8</v>
      </c>
      <c r="AE430" s="535">
        <v>182.8</v>
      </c>
      <c r="AF430" s="535">
        <v>182.8</v>
      </c>
      <c r="AG430" s="535">
        <v>182.8</v>
      </c>
      <c r="AH430" s="535">
        <v>182.7</v>
      </c>
      <c r="AI430" s="535">
        <v>182.7</v>
      </c>
      <c r="AJ430" s="535">
        <v>182.7</v>
      </c>
      <c r="AK430" s="535">
        <v>182.7</v>
      </c>
      <c r="AL430" s="535">
        <v>182.7</v>
      </c>
      <c r="AM430" s="535">
        <v>182.7</v>
      </c>
      <c r="AN430" s="535">
        <v>183.1</v>
      </c>
      <c r="AO430" s="535">
        <v>184.2</v>
      </c>
      <c r="AP430" s="535">
        <v>185.2</v>
      </c>
      <c r="AQ430" s="535">
        <v>185.2</v>
      </c>
      <c r="AR430" s="535">
        <v>185.2</v>
      </c>
      <c r="AS430" s="535">
        <v>185.2</v>
      </c>
      <c r="AT430" s="535">
        <v>185.2</v>
      </c>
      <c r="AU430" s="535">
        <v>185.2</v>
      </c>
      <c r="AV430" s="535">
        <v>185.2</v>
      </c>
      <c r="AW430" s="535">
        <v>185.2</v>
      </c>
      <c r="AX430" s="535">
        <v>187</v>
      </c>
      <c r="AY430" s="535">
        <v>187</v>
      </c>
      <c r="AZ430" s="535">
        <v>195.3</v>
      </c>
      <c r="BA430" s="535">
        <v>195.5</v>
      </c>
      <c r="BB430" s="535">
        <v>196.5</v>
      </c>
      <c r="BC430" s="535">
        <v>196.5</v>
      </c>
      <c r="BD430" s="535">
        <v>196.5</v>
      </c>
      <c r="BE430" s="535">
        <v>196.5</v>
      </c>
      <c r="BF430" s="535">
        <v>200</v>
      </c>
      <c r="BG430" s="535">
        <v>200.4</v>
      </c>
      <c r="BH430" s="535">
        <v>200.4</v>
      </c>
      <c r="BI430" s="535">
        <v>205.6</v>
      </c>
      <c r="BJ430" s="535">
        <v>206.4</v>
      </c>
      <c r="BK430" s="535">
        <v>206.4</v>
      </c>
    </row>
    <row r="431" spans="1:63">
      <c r="A431" s="531" t="s">
        <v>3818</v>
      </c>
      <c r="B431" s="531" t="s">
        <v>3078</v>
      </c>
      <c r="C431" s="532">
        <v>0.15548000000000001</v>
      </c>
      <c r="D431" s="535">
        <v>160.4</v>
      </c>
      <c r="E431" s="535">
        <v>160.4</v>
      </c>
      <c r="F431" s="535">
        <v>160.4</v>
      </c>
      <c r="G431" s="535">
        <v>160.4</v>
      </c>
      <c r="H431" s="535">
        <v>160.4</v>
      </c>
      <c r="I431" s="535">
        <v>160.4</v>
      </c>
      <c r="J431" s="535">
        <v>160.4</v>
      </c>
      <c r="K431" s="535">
        <v>161.69999999999999</v>
      </c>
      <c r="L431" s="535">
        <v>165.6</v>
      </c>
      <c r="M431" s="535">
        <v>165.6</v>
      </c>
      <c r="N431" s="535">
        <v>165.6</v>
      </c>
      <c r="O431" s="535">
        <v>165.6</v>
      </c>
      <c r="P431" s="535">
        <v>165.8</v>
      </c>
      <c r="Q431" s="535">
        <v>166</v>
      </c>
      <c r="R431" s="535">
        <v>166</v>
      </c>
      <c r="S431" s="535">
        <v>166</v>
      </c>
      <c r="T431" s="535">
        <v>166</v>
      </c>
      <c r="U431" s="535">
        <v>166</v>
      </c>
      <c r="V431" s="535">
        <v>166</v>
      </c>
      <c r="W431" s="535">
        <v>166</v>
      </c>
      <c r="X431" s="535">
        <v>166</v>
      </c>
      <c r="Y431" s="535">
        <v>166</v>
      </c>
      <c r="Z431" s="535">
        <v>166</v>
      </c>
      <c r="AA431" s="535">
        <v>166</v>
      </c>
      <c r="AB431" s="535">
        <v>166</v>
      </c>
      <c r="AC431" s="535">
        <v>166</v>
      </c>
      <c r="AD431" s="535">
        <v>166</v>
      </c>
      <c r="AE431" s="535">
        <v>166</v>
      </c>
      <c r="AF431" s="535">
        <v>166</v>
      </c>
      <c r="AG431" s="535">
        <v>166</v>
      </c>
      <c r="AH431" s="535">
        <v>166</v>
      </c>
      <c r="AI431" s="535">
        <v>166</v>
      </c>
      <c r="AJ431" s="535">
        <v>166</v>
      </c>
      <c r="AK431" s="535">
        <v>166</v>
      </c>
      <c r="AL431" s="535">
        <v>166</v>
      </c>
      <c r="AM431" s="535">
        <v>166</v>
      </c>
      <c r="AN431" s="535">
        <v>166</v>
      </c>
      <c r="AO431" s="535">
        <v>166</v>
      </c>
      <c r="AP431" s="535">
        <v>177.2</v>
      </c>
      <c r="AQ431" s="535">
        <v>177.2</v>
      </c>
      <c r="AR431" s="535">
        <v>177.2</v>
      </c>
      <c r="AS431" s="535">
        <v>177.2</v>
      </c>
      <c r="AT431" s="535">
        <v>177.2</v>
      </c>
      <c r="AU431" s="535">
        <v>177.2</v>
      </c>
      <c r="AV431" s="535">
        <v>177.2</v>
      </c>
      <c r="AW431" s="535">
        <v>177.2</v>
      </c>
      <c r="AX431" s="535">
        <v>181.6</v>
      </c>
      <c r="AY431" s="535">
        <v>181.6</v>
      </c>
      <c r="AZ431" s="535">
        <v>181.6</v>
      </c>
      <c r="BA431" s="535">
        <v>181.6</v>
      </c>
      <c r="BB431" s="535">
        <v>181.6</v>
      </c>
      <c r="BC431" s="535">
        <v>181.6</v>
      </c>
      <c r="BD431" s="535">
        <v>181.6</v>
      </c>
      <c r="BE431" s="535">
        <v>181.6</v>
      </c>
      <c r="BF431" s="535">
        <v>181.6</v>
      </c>
      <c r="BG431" s="535">
        <v>181.6</v>
      </c>
      <c r="BH431" s="535">
        <v>181.6</v>
      </c>
      <c r="BI431" s="535">
        <v>181.6</v>
      </c>
      <c r="BJ431" s="535">
        <v>181.6</v>
      </c>
      <c r="BK431" s="535">
        <v>181.6</v>
      </c>
    </row>
    <row r="432" spans="1:63">
      <c r="A432" s="531" t="s">
        <v>3819</v>
      </c>
      <c r="B432" s="531" t="s">
        <v>3080</v>
      </c>
      <c r="C432" s="532">
        <v>9.5890000000000003E-2</v>
      </c>
      <c r="D432" s="535">
        <v>145.80000000000001</v>
      </c>
      <c r="E432" s="535">
        <v>145.80000000000001</v>
      </c>
      <c r="F432" s="535">
        <v>145.80000000000001</v>
      </c>
      <c r="G432" s="535">
        <v>145.80000000000001</v>
      </c>
      <c r="H432" s="535">
        <v>145.80000000000001</v>
      </c>
      <c r="I432" s="535">
        <v>145.80000000000001</v>
      </c>
      <c r="J432" s="535">
        <v>145.80000000000001</v>
      </c>
      <c r="K432" s="535">
        <v>145.80000000000001</v>
      </c>
      <c r="L432" s="535">
        <v>145.80000000000001</v>
      </c>
      <c r="M432" s="535">
        <v>145.80000000000001</v>
      </c>
      <c r="N432" s="535">
        <v>145.80000000000001</v>
      </c>
      <c r="O432" s="535">
        <v>145.80000000000001</v>
      </c>
      <c r="P432" s="535">
        <v>149.80000000000001</v>
      </c>
      <c r="Q432" s="535">
        <v>161.69999999999999</v>
      </c>
      <c r="R432" s="535">
        <v>161.69999999999999</v>
      </c>
      <c r="S432" s="535">
        <v>161.69999999999999</v>
      </c>
      <c r="T432" s="535">
        <v>161.69999999999999</v>
      </c>
      <c r="U432" s="535">
        <v>161.69999999999999</v>
      </c>
      <c r="V432" s="535">
        <v>161.69999999999999</v>
      </c>
      <c r="W432" s="535">
        <v>166.4</v>
      </c>
      <c r="X432" s="535">
        <v>168</v>
      </c>
      <c r="Y432" s="535">
        <v>168</v>
      </c>
      <c r="Z432" s="535">
        <v>168</v>
      </c>
      <c r="AA432" s="535">
        <v>168</v>
      </c>
      <c r="AB432" s="535">
        <v>168</v>
      </c>
      <c r="AC432" s="535">
        <v>168</v>
      </c>
      <c r="AD432" s="535">
        <v>168</v>
      </c>
      <c r="AE432" s="535">
        <v>168</v>
      </c>
      <c r="AF432" s="535">
        <v>168</v>
      </c>
      <c r="AG432" s="535">
        <v>168</v>
      </c>
      <c r="AH432" s="535">
        <v>168</v>
      </c>
      <c r="AI432" s="535">
        <v>167.4</v>
      </c>
      <c r="AJ432" s="535">
        <v>166.6</v>
      </c>
      <c r="AK432" s="535">
        <v>166.6</v>
      </c>
      <c r="AL432" s="535">
        <v>166.6</v>
      </c>
      <c r="AM432" s="535">
        <v>166.6</v>
      </c>
      <c r="AN432" s="535">
        <v>166.6</v>
      </c>
      <c r="AO432" s="535">
        <v>166.6</v>
      </c>
      <c r="AP432" s="535">
        <v>171.4</v>
      </c>
      <c r="AQ432" s="535">
        <v>171.4</v>
      </c>
      <c r="AR432" s="535">
        <v>171.4</v>
      </c>
      <c r="AS432" s="535">
        <v>171.4</v>
      </c>
      <c r="AT432" s="535">
        <v>171.4</v>
      </c>
      <c r="AU432" s="535">
        <v>171.4</v>
      </c>
      <c r="AV432" s="535">
        <v>171.4</v>
      </c>
      <c r="AW432" s="535">
        <v>171.4</v>
      </c>
      <c r="AX432" s="535">
        <v>172.8</v>
      </c>
      <c r="AY432" s="535">
        <v>172.8</v>
      </c>
      <c r="AZ432" s="535">
        <v>172.8</v>
      </c>
      <c r="BA432" s="535">
        <v>172.9</v>
      </c>
      <c r="BB432" s="535">
        <v>173.3</v>
      </c>
      <c r="BC432" s="535">
        <v>173.3</v>
      </c>
      <c r="BD432" s="535">
        <v>173.3</v>
      </c>
      <c r="BE432" s="535">
        <v>173.3</v>
      </c>
      <c r="BF432" s="535">
        <v>173.3</v>
      </c>
      <c r="BG432" s="535">
        <v>173.3</v>
      </c>
      <c r="BH432" s="535">
        <v>173.3</v>
      </c>
      <c r="BI432" s="535">
        <v>185.7</v>
      </c>
      <c r="BJ432" s="535">
        <v>188.8</v>
      </c>
      <c r="BK432" s="535">
        <v>188.8</v>
      </c>
    </row>
    <row r="433" spans="1:63">
      <c r="A433" s="531" t="s">
        <v>3820</v>
      </c>
      <c r="B433" s="531" t="s">
        <v>3082</v>
      </c>
      <c r="C433" s="532">
        <v>0.10202</v>
      </c>
      <c r="D433" s="535">
        <v>184.6</v>
      </c>
      <c r="E433" s="535">
        <v>184.6</v>
      </c>
      <c r="F433" s="535">
        <v>188.7</v>
      </c>
      <c r="G433" s="535">
        <v>188.7</v>
      </c>
      <c r="H433" s="535">
        <v>188.7</v>
      </c>
      <c r="I433" s="535">
        <v>188.7</v>
      </c>
      <c r="J433" s="535">
        <v>188.7</v>
      </c>
      <c r="K433" s="535">
        <v>188.7</v>
      </c>
      <c r="L433" s="535">
        <v>188.7</v>
      </c>
      <c r="M433" s="535">
        <v>188.7</v>
      </c>
      <c r="N433" s="535">
        <v>188.7</v>
      </c>
      <c r="O433" s="535">
        <v>188.7</v>
      </c>
      <c r="P433" s="535">
        <v>188.7</v>
      </c>
      <c r="Q433" s="535">
        <v>188.7</v>
      </c>
      <c r="R433" s="535">
        <v>199.4</v>
      </c>
      <c r="S433" s="535">
        <v>199.4</v>
      </c>
      <c r="T433" s="535">
        <v>199.4</v>
      </c>
      <c r="U433" s="535">
        <v>199.4</v>
      </c>
      <c r="V433" s="535">
        <v>199.4</v>
      </c>
      <c r="W433" s="535">
        <v>199.4</v>
      </c>
      <c r="X433" s="535">
        <v>201.1</v>
      </c>
      <c r="Y433" s="535">
        <v>203.6</v>
      </c>
      <c r="Z433" s="535">
        <v>203.6</v>
      </c>
      <c r="AA433" s="535">
        <v>203.6</v>
      </c>
      <c r="AB433" s="535">
        <v>203.6</v>
      </c>
      <c r="AC433" s="535">
        <v>203.6</v>
      </c>
      <c r="AD433" s="535">
        <v>203.6</v>
      </c>
      <c r="AE433" s="535">
        <v>203.6</v>
      </c>
      <c r="AF433" s="535">
        <v>203.6</v>
      </c>
      <c r="AG433" s="535">
        <v>203.6</v>
      </c>
      <c r="AH433" s="535">
        <v>203.6</v>
      </c>
      <c r="AI433" s="535">
        <v>203.6</v>
      </c>
      <c r="AJ433" s="535">
        <v>201</v>
      </c>
      <c r="AK433" s="535">
        <v>201</v>
      </c>
      <c r="AL433" s="535">
        <v>201</v>
      </c>
      <c r="AM433" s="535">
        <v>201</v>
      </c>
      <c r="AN433" s="535">
        <v>201</v>
      </c>
      <c r="AO433" s="535">
        <v>201</v>
      </c>
      <c r="AP433" s="535">
        <v>201</v>
      </c>
      <c r="AQ433" s="535">
        <v>200.4</v>
      </c>
      <c r="AR433" s="535">
        <v>196.2</v>
      </c>
      <c r="AS433" s="535">
        <v>190.9</v>
      </c>
      <c r="AT433" s="535">
        <v>190.9</v>
      </c>
      <c r="AU433" s="535">
        <v>190.9</v>
      </c>
      <c r="AV433" s="535">
        <v>190.9</v>
      </c>
      <c r="AW433" s="535">
        <v>184.2</v>
      </c>
      <c r="AX433" s="535">
        <v>181.9</v>
      </c>
      <c r="AY433" s="535">
        <v>181.9</v>
      </c>
      <c r="AZ433" s="535">
        <v>181.9</v>
      </c>
      <c r="BA433" s="535">
        <v>181</v>
      </c>
      <c r="BB433" s="535">
        <v>178.2</v>
      </c>
      <c r="BC433" s="535">
        <v>178.2</v>
      </c>
      <c r="BD433" s="535">
        <v>178.2</v>
      </c>
      <c r="BE433" s="535">
        <v>178.2</v>
      </c>
      <c r="BF433" s="535">
        <v>178.2</v>
      </c>
      <c r="BG433" s="535">
        <v>179.4</v>
      </c>
      <c r="BH433" s="535">
        <v>179.4</v>
      </c>
      <c r="BI433" s="535">
        <v>181.5</v>
      </c>
      <c r="BJ433" s="535">
        <v>182</v>
      </c>
      <c r="BK433" s="535">
        <v>182</v>
      </c>
    </row>
    <row r="434" spans="1:63">
      <c r="A434" s="531" t="s">
        <v>3821</v>
      </c>
      <c r="B434" s="531" t="s">
        <v>3084</v>
      </c>
      <c r="C434" s="532">
        <v>7.9699999999999993E-2</v>
      </c>
      <c r="D434" s="535">
        <v>177.2</v>
      </c>
      <c r="E434" s="535">
        <v>177.2</v>
      </c>
      <c r="F434" s="535">
        <v>177.2</v>
      </c>
      <c r="G434" s="535">
        <v>177.2</v>
      </c>
      <c r="H434" s="535">
        <v>177.2</v>
      </c>
      <c r="I434" s="535">
        <v>177.2</v>
      </c>
      <c r="J434" s="535">
        <v>180.1</v>
      </c>
      <c r="K434" s="535">
        <v>184.4</v>
      </c>
      <c r="L434" s="535">
        <v>184.4</v>
      </c>
      <c r="M434" s="535">
        <v>184.4</v>
      </c>
      <c r="N434" s="535">
        <v>184.4</v>
      </c>
      <c r="O434" s="535">
        <v>184.4</v>
      </c>
      <c r="P434" s="535">
        <v>182.5</v>
      </c>
      <c r="Q434" s="535">
        <v>180.6</v>
      </c>
      <c r="R434" s="535">
        <v>181.5</v>
      </c>
      <c r="S434" s="535">
        <v>181.5</v>
      </c>
      <c r="T434" s="535">
        <v>181.5</v>
      </c>
      <c r="U434" s="535">
        <v>181.5</v>
      </c>
      <c r="V434" s="535">
        <v>181.5</v>
      </c>
      <c r="W434" s="535">
        <v>183.2</v>
      </c>
      <c r="X434" s="535">
        <v>183.8</v>
      </c>
      <c r="Y434" s="535">
        <v>183.3</v>
      </c>
      <c r="Z434" s="535">
        <v>183.3</v>
      </c>
      <c r="AA434" s="535">
        <v>185.8</v>
      </c>
      <c r="AB434" s="535">
        <v>185.8</v>
      </c>
      <c r="AC434" s="535">
        <v>185.8</v>
      </c>
      <c r="AD434" s="535">
        <v>185.8</v>
      </c>
      <c r="AE434" s="535">
        <v>185.8</v>
      </c>
      <c r="AF434" s="535">
        <v>185.8</v>
      </c>
      <c r="AG434" s="535">
        <v>185.8</v>
      </c>
      <c r="AH434" s="535">
        <v>185.8</v>
      </c>
      <c r="AI434" s="535">
        <v>185.2</v>
      </c>
      <c r="AJ434" s="535">
        <v>184.4</v>
      </c>
      <c r="AK434" s="535">
        <v>184.4</v>
      </c>
      <c r="AL434" s="535">
        <v>184.4</v>
      </c>
      <c r="AM434" s="535">
        <v>184.4</v>
      </c>
      <c r="AN434" s="535">
        <v>184.7</v>
      </c>
      <c r="AO434" s="535">
        <v>185.7</v>
      </c>
      <c r="AP434" s="535">
        <v>185.7</v>
      </c>
      <c r="AQ434" s="535">
        <v>185.7</v>
      </c>
      <c r="AR434" s="535">
        <v>186.5</v>
      </c>
      <c r="AS434" s="535">
        <v>187.8</v>
      </c>
      <c r="AT434" s="535">
        <v>187.8</v>
      </c>
      <c r="AU434" s="535">
        <v>187.8</v>
      </c>
      <c r="AV434" s="535">
        <v>187.8</v>
      </c>
      <c r="AW434" s="535">
        <v>187.8</v>
      </c>
      <c r="AX434" s="535">
        <v>187.8</v>
      </c>
      <c r="AY434" s="535">
        <v>190.6</v>
      </c>
      <c r="AZ434" s="535">
        <v>192.8</v>
      </c>
      <c r="BA434" s="535">
        <v>194.3</v>
      </c>
      <c r="BB434" s="535">
        <v>194</v>
      </c>
      <c r="BC434" s="535">
        <v>194</v>
      </c>
      <c r="BD434" s="535">
        <v>194</v>
      </c>
      <c r="BE434" s="535">
        <v>194</v>
      </c>
      <c r="BF434" s="535">
        <v>198.5</v>
      </c>
      <c r="BG434" s="535">
        <v>199.6</v>
      </c>
      <c r="BH434" s="535">
        <v>199.6</v>
      </c>
      <c r="BI434" s="535">
        <v>209.5</v>
      </c>
      <c r="BJ434" s="535">
        <v>211.6</v>
      </c>
      <c r="BK434" s="535">
        <v>211.5</v>
      </c>
    </row>
    <row r="435" spans="1:63">
      <c r="A435" s="531" t="s">
        <v>3822</v>
      </c>
      <c r="B435" s="531" t="s">
        <v>3086</v>
      </c>
      <c r="C435" s="532">
        <v>3.8260000000000002E-2</v>
      </c>
      <c r="D435" s="535">
        <v>148.6</v>
      </c>
      <c r="E435" s="535">
        <v>148.6</v>
      </c>
      <c r="F435" s="535">
        <v>148.6</v>
      </c>
      <c r="G435" s="535">
        <v>148.6</v>
      </c>
      <c r="H435" s="535">
        <v>148.6</v>
      </c>
      <c r="I435" s="535">
        <v>148.6</v>
      </c>
      <c r="J435" s="535">
        <v>151.19999999999999</v>
      </c>
      <c r="K435" s="535">
        <v>155.1</v>
      </c>
      <c r="L435" s="535">
        <v>155.1</v>
      </c>
      <c r="M435" s="535">
        <v>155.1</v>
      </c>
      <c r="N435" s="535">
        <v>155.1</v>
      </c>
      <c r="O435" s="535">
        <v>155.1</v>
      </c>
      <c r="P435" s="535">
        <v>163.1</v>
      </c>
      <c r="Q435" s="535">
        <v>171</v>
      </c>
      <c r="R435" s="535">
        <v>171</v>
      </c>
      <c r="S435" s="535">
        <v>171</v>
      </c>
      <c r="T435" s="535">
        <v>171</v>
      </c>
      <c r="U435" s="535">
        <v>171</v>
      </c>
      <c r="V435" s="535">
        <v>171</v>
      </c>
      <c r="W435" s="535">
        <v>171</v>
      </c>
      <c r="X435" s="535">
        <v>171</v>
      </c>
      <c r="Y435" s="535">
        <v>171</v>
      </c>
      <c r="Z435" s="535">
        <v>171</v>
      </c>
      <c r="AA435" s="535">
        <v>170.5</v>
      </c>
      <c r="AB435" s="535">
        <v>170.5</v>
      </c>
      <c r="AC435" s="535">
        <v>170.5</v>
      </c>
      <c r="AD435" s="535">
        <v>169.3</v>
      </c>
      <c r="AE435" s="535">
        <v>169.3</v>
      </c>
      <c r="AF435" s="535">
        <v>169.3</v>
      </c>
      <c r="AG435" s="535">
        <v>169.3</v>
      </c>
      <c r="AH435" s="535">
        <v>169.3</v>
      </c>
      <c r="AI435" s="535">
        <v>169.3</v>
      </c>
      <c r="AJ435" s="535">
        <v>169.3</v>
      </c>
      <c r="AK435" s="535">
        <v>169.3</v>
      </c>
      <c r="AL435" s="535">
        <v>169.3</v>
      </c>
      <c r="AM435" s="535">
        <v>169.3</v>
      </c>
      <c r="AN435" s="535">
        <v>169.6</v>
      </c>
      <c r="AO435" s="535">
        <v>170.5</v>
      </c>
      <c r="AP435" s="535">
        <v>176</v>
      </c>
      <c r="AQ435" s="535">
        <v>176</v>
      </c>
      <c r="AR435" s="535">
        <v>176</v>
      </c>
      <c r="AS435" s="535">
        <v>176</v>
      </c>
      <c r="AT435" s="535">
        <v>176</v>
      </c>
      <c r="AU435" s="535">
        <v>176</v>
      </c>
      <c r="AV435" s="535">
        <v>176</v>
      </c>
      <c r="AW435" s="535">
        <v>176</v>
      </c>
      <c r="AX435" s="535">
        <v>183.4</v>
      </c>
      <c r="AY435" s="535">
        <v>183.4</v>
      </c>
      <c r="AZ435" s="535">
        <v>188</v>
      </c>
      <c r="BA435" s="535">
        <v>188</v>
      </c>
      <c r="BB435" s="535">
        <v>189.9</v>
      </c>
      <c r="BC435" s="535">
        <v>189.9</v>
      </c>
      <c r="BD435" s="535">
        <v>189.9</v>
      </c>
      <c r="BE435" s="535">
        <v>189.9</v>
      </c>
      <c r="BF435" s="535">
        <v>191.3</v>
      </c>
      <c r="BG435" s="535">
        <v>191.7</v>
      </c>
      <c r="BH435" s="535">
        <v>191.7</v>
      </c>
      <c r="BI435" s="535">
        <v>193.3</v>
      </c>
      <c r="BJ435" s="535">
        <v>193.3</v>
      </c>
      <c r="BK435" s="535">
        <v>193.3</v>
      </c>
    </row>
    <row r="436" spans="1:63">
      <c r="A436" s="531" t="s">
        <v>3823</v>
      </c>
      <c r="B436" s="531" t="s">
        <v>3088</v>
      </c>
      <c r="C436" s="532">
        <v>5.0029999999999998E-2</v>
      </c>
      <c r="D436" s="535">
        <v>165.4</v>
      </c>
      <c r="E436" s="535">
        <v>165.4</v>
      </c>
      <c r="F436" s="535">
        <v>165.4</v>
      </c>
      <c r="G436" s="535">
        <v>165.4</v>
      </c>
      <c r="H436" s="535">
        <v>165.4</v>
      </c>
      <c r="I436" s="535">
        <v>165.4</v>
      </c>
      <c r="J436" s="535">
        <v>172.4</v>
      </c>
      <c r="K436" s="535">
        <v>183</v>
      </c>
      <c r="L436" s="535">
        <v>183</v>
      </c>
      <c r="M436" s="535">
        <v>183</v>
      </c>
      <c r="N436" s="535">
        <v>183</v>
      </c>
      <c r="O436" s="535">
        <v>183</v>
      </c>
      <c r="P436" s="535">
        <v>185.8</v>
      </c>
      <c r="Q436" s="535">
        <v>188.6</v>
      </c>
      <c r="R436" s="535">
        <v>189.6</v>
      </c>
      <c r="S436" s="535">
        <v>189.6</v>
      </c>
      <c r="T436" s="535">
        <v>189.6</v>
      </c>
      <c r="U436" s="535">
        <v>189.6</v>
      </c>
      <c r="V436" s="535">
        <v>189.6</v>
      </c>
      <c r="W436" s="535">
        <v>189.6</v>
      </c>
      <c r="X436" s="535">
        <v>189.6</v>
      </c>
      <c r="Y436" s="535">
        <v>189.6</v>
      </c>
      <c r="Z436" s="535">
        <v>189.6</v>
      </c>
      <c r="AA436" s="535">
        <v>189.6</v>
      </c>
      <c r="AB436" s="535">
        <v>189.6</v>
      </c>
      <c r="AC436" s="535">
        <v>189.6</v>
      </c>
      <c r="AD436" s="535">
        <v>188.9</v>
      </c>
      <c r="AE436" s="535">
        <v>188.9</v>
      </c>
      <c r="AF436" s="535">
        <v>188.9</v>
      </c>
      <c r="AG436" s="535">
        <v>188.9</v>
      </c>
      <c r="AH436" s="535">
        <v>188.9</v>
      </c>
      <c r="AI436" s="535">
        <v>188.9</v>
      </c>
      <c r="AJ436" s="535">
        <v>188.9</v>
      </c>
      <c r="AK436" s="535">
        <v>188.9</v>
      </c>
      <c r="AL436" s="535">
        <v>188.9</v>
      </c>
      <c r="AM436" s="535">
        <v>188.9</v>
      </c>
      <c r="AN436" s="535">
        <v>191.3</v>
      </c>
      <c r="AO436" s="535">
        <v>198.3</v>
      </c>
      <c r="AP436" s="535">
        <v>198.3</v>
      </c>
      <c r="AQ436" s="535">
        <v>198.3</v>
      </c>
      <c r="AR436" s="535">
        <v>198.3</v>
      </c>
      <c r="AS436" s="535">
        <v>198.3</v>
      </c>
      <c r="AT436" s="535">
        <v>198.3</v>
      </c>
      <c r="AU436" s="535">
        <v>198.3</v>
      </c>
      <c r="AV436" s="535">
        <v>198.3</v>
      </c>
      <c r="AW436" s="535">
        <v>198.3</v>
      </c>
      <c r="AX436" s="535">
        <v>198.3</v>
      </c>
      <c r="AY436" s="535">
        <v>200.6</v>
      </c>
      <c r="AZ436" s="535">
        <v>200.6</v>
      </c>
      <c r="BA436" s="535">
        <v>205</v>
      </c>
      <c r="BB436" s="535">
        <v>205</v>
      </c>
      <c r="BC436" s="535">
        <v>205</v>
      </c>
      <c r="BD436" s="535">
        <v>205</v>
      </c>
      <c r="BE436" s="535">
        <v>205</v>
      </c>
      <c r="BF436" s="535">
        <v>211.5</v>
      </c>
      <c r="BG436" s="535">
        <v>215.8</v>
      </c>
      <c r="BH436" s="535">
        <v>215.8</v>
      </c>
      <c r="BI436" s="535">
        <v>215.8</v>
      </c>
      <c r="BJ436" s="535">
        <v>218</v>
      </c>
      <c r="BK436" s="535">
        <v>220.2</v>
      </c>
    </row>
    <row r="437" spans="1:63">
      <c r="A437" s="531" t="s">
        <v>3824</v>
      </c>
      <c r="B437" s="531" t="s">
        <v>3094</v>
      </c>
      <c r="C437" s="532">
        <v>0.61307999999999996</v>
      </c>
      <c r="D437" s="535">
        <v>132.5</v>
      </c>
      <c r="E437" s="535">
        <v>134</v>
      </c>
      <c r="F437" s="535">
        <v>132.9</v>
      </c>
      <c r="G437" s="535">
        <v>133.30000000000001</v>
      </c>
      <c r="H437" s="535">
        <v>133.5</v>
      </c>
      <c r="I437" s="535">
        <v>133.69999999999999</v>
      </c>
      <c r="J437" s="535">
        <v>133.80000000000001</v>
      </c>
      <c r="K437" s="535">
        <v>134.80000000000001</v>
      </c>
      <c r="L437" s="535">
        <v>136.30000000000001</v>
      </c>
      <c r="M437" s="535">
        <v>135.80000000000001</v>
      </c>
      <c r="N437" s="535">
        <v>133.4</v>
      </c>
      <c r="O437" s="535">
        <v>133.4</v>
      </c>
      <c r="P437" s="535">
        <v>132.80000000000001</v>
      </c>
      <c r="Q437" s="535">
        <v>132.6</v>
      </c>
      <c r="R437" s="535">
        <v>131.9</v>
      </c>
      <c r="S437" s="535">
        <v>131.30000000000001</v>
      </c>
      <c r="T437" s="535">
        <v>131.19999999999999</v>
      </c>
      <c r="U437" s="535">
        <v>130.80000000000001</v>
      </c>
      <c r="V437" s="535">
        <v>132.5</v>
      </c>
      <c r="W437" s="535">
        <v>130.69999999999999</v>
      </c>
      <c r="X437" s="535">
        <v>129.80000000000001</v>
      </c>
      <c r="Y437" s="535">
        <v>129.30000000000001</v>
      </c>
      <c r="Z437" s="535">
        <v>128.6</v>
      </c>
      <c r="AA437" s="535">
        <v>128.9</v>
      </c>
      <c r="AB437" s="535">
        <v>130.5</v>
      </c>
      <c r="AC437" s="535">
        <v>132.69999999999999</v>
      </c>
      <c r="AD437" s="535">
        <v>133.80000000000001</v>
      </c>
      <c r="AE437" s="535">
        <v>135.80000000000001</v>
      </c>
      <c r="AF437" s="535">
        <v>140</v>
      </c>
      <c r="AG437" s="535">
        <v>139.5</v>
      </c>
      <c r="AH437" s="535">
        <v>139.6</v>
      </c>
      <c r="AI437" s="535">
        <v>140.1</v>
      </c>
      <c r="AJ437" s="535">
        <v>141.1</v>
      </c>
      <c r="AK437" s="535">
        <v>138.6</v>
      </c>
      <c r="AL437" s="535">
        <v>138.5</v>
      </c>
      <c r="AM437" s="535">
        <v>132.19999999999999</v>
      </c>
      <c r="AN437" s="535">
        <v>133.9</v>
      </c>
      <c r="AO437" s="535">
        <v>132.5</v>
      </c>
      <c r="AP437" s="535">
        <v>132</v>
      </c>
      <c r="AQ437" s="535">
        <v>131.80000000000001</v>
      </c>
      <c r="AR437" s="535">
        <v>131.6</v>
      </c>
      <c r="AS437" s="535">
        <v>131.80000000000001</v>
      </c>
      <c r="AT437" s="535">
        <v>130.9</v>
      </c>
      <c r="AU437" s="535">
        <v>132</v>
      </c>
      <c r="AV437" s="535">
        <v>131.30000000000001</v>
      </c>
      <c r="AW437" s="535">
        <v>132.19999999999999</v>
      </c>
      <c r="AX437" s="535">
        <v>134.4</v>
      </c>
      <c r="AY437" s="535">
        <v>135.9</v>
      </c>
      <c r="AZ437" s="535">
        <v>139.4</v>
      </c>
      <c r="BA437" s="535">
        <v>140.1</v>
      </c>
      <c r="BB437" s="535">
        <v>141.5</v>
      </c>
      <c r="BC437" s="535">
        <v>140</v>
      </c>
      <c r="BD437" s="535">
        <v>138.9</v>
      </c>
      <c r="BE437" s="535">
        <v>139.19999999999999</v>
      </c>
      <c r="BF437" s="535">
        <v>138.9</v>
      </c>
      <c r="BG437" s="535">
        <v>142</v>
      </c>
      <c r="BH437" s="535">
        <v>142.5</v>
      </c>
      <c r="BI437" s="535">
        <v>143.80000000000001</v>
      </c>
      <c r="BJ437" s="535">
        <v>143.5</v>
      </c>
      <c r="BK437" s="535">
        <v>144.5</v>
      </c>
    </row>
    <row r="438" spans="1:63">
      <c r="A438" s="531" t="s">
        <v>3825</v>
      </c>
      <c r="B438" s="531" t="s">
        <v>3096</v>
      </c>
      <c r="C438" s="532">
        <v>0.16700000000000001</v>
      </c>
      <c r="D438" s="535">
        <v>129</v>
      </c>
      <c r="E438" s="535">
        <v>137</v>
      </c>
      <c r="F438" s="535">
        <v>137</v>
      </c>
      <c r="G438" s="535">
        <v>137.6</v>
      </c>
      <c r="H438" s="535">
        <v>138.4</v>
      </c>
      <c r="I438" s="535">
        <v>138.4</v>
      </c>
      <c r="J438" s="535">
        <v>138.4</v>
      </c>
      <c r="K438" s="535">
        <v>138.4</v>
      </c>
      <c r="L438" s="535">
        <v>138.4</v>
      </c>
      <c r="M438" s="535">
        <v>138.4</v>
      </c>
      <c r="N438" s="535">
        <v>138.4</v>
      </c>
      <c r="O438" s="535">
        <v>138.4</v>
      </c>
      <c r="P438" s="535">
        <v>138.4</v>
      </c>
      <c r="Q438" s="535">
        <v>138.4</v>
      </c>
      <c r="R438" s="535">
        <v>138.4</v>
      </c>
      <c r="S438" s="535">
        <v>138.4</v>
      </c>
      <c r="T438" s="535">
        <v>138.4</v>
      </c>
      <c r="U438" s="535">
        <v>139.1</v>
      </c>
      <c r="V438" s="535">
        <v>146.69999999999999</v>
      </c>
      <c r="W438" s="535">
        <v>146.69999999999999</v>
      </c>
      <c r="X438" s="535">
        <v>146.69999999999999</v>
      </c>
      <c r="Y438" s="535">
        <v>146.69999999999999</v>
      </c>
      <c r="Z438" s="535">
        <v>146.69999999999999</v>
      </c>
      <c r="AA438" s="535">
        <v>146.69999999999999</v>
      </c>
      <c r="AB438" s="535">
        <v>146.69999999999999</v>
      </c>
      <c r="AC438" s="535">
        <v>146.69999999999999</v>
      </c>
      <c r="AD438" s="535">
        <v>146.69999999999999</v>
      </c>
      <c r="AE438" s="535">
        <v>147.1</v>
      </c>
      <c r="AF438" s="535">
        <v>147.1</v>
      </c>
      <c r="AG438" s="535">
        <v>147.1</v>
      </c>
      <c r="AH438" s="535">
        <v>147.1</v>
      </c>
      <c r="AI438" s="535">
        <v>147.1</v>
      </c>
      <c r="AJ438" s="535">
        <v>148.5</v>
      </c>
      <c r="AK438" s="535">
        <v>148.5</v>
      </c>
      <c r="AL438" s="535">
        <v>148.5</v>
      </c>
      <c r="AM438" s="535">
        <v>148.5</v>
      </c>
      <c r="AN438" s="535">
        <v>148.5</v>
      </c>
      <c r="AO438" s="535">
        <v>148.5</v>
      </c>
      <c r="AP438" s="535">
        <v>148.5</v>
      </c>
      <c r="AQ438" s="535">
        <v>148.5</v>
      </c>
      <c r="AR438" s="535">
        <v>148.5</v>
      </c>
      <c r="AS438" s="535">
        <v>148.5</v>
      </c>
      <c r="AT438" s="535">
        <v>146.80000000000001</v>
      </c>
      <c r="AU438" s="535">
        <v>146.6</v>
      </c>
      <c r="AV438" s="535">
        <v>147</v>
      </c>
      <c r="AW438" s="535">
        <v>147</v>
      </c>
      <c r="AX438" s="535">
        <v>147</v>
      </c>
      <c r="AY438" s="535">
        <v>147</v>
      </c>
      <c r="AZ438" s="535">
        <v>147</v>
      </c>
      <c r="BA438" s="535">
        <v>147</v>
      </c>
      <c r="BB438" s="535">
        <v>147</v>
      </c>
      <c r="BC438" s="535">
        <v>147</v>
      </c>
      <c r="BD438" s="535">
        <v>147</v>
      </c>
      <c r="BE438" s="535">
        <v>147</v>
      </c>
      <c r="BF438" s="535">
        <v>147</v>
      </c>
      <c r="BG438" s="535">
        <v>158.30000000000001</v>
      </c>
      <c r="BH438" s="535">
        <v>162</v>
      </c>
      <c r="BI438" s="535">
        <v>162</v>
      </c>
      <c r="BJ438" s="535">
        <v>162</v>
      </c>
      <c r="BK438" s="535">
        <v>162</v>
      </c>
    </row>
    <row r="439" spans="1:63">
      <c r="A439" s="531" t="s">
        <v>3826</v>
      </c>
      <c r="B439" s="531" t="s">
        <v>3098</v>
      </c>
      <c r="C439" s="532">
        <v>0.18245</v>
      </c>
      <c r="D439" s="535">
        <v>114.2</v>
      </c>
      <c r="E439" s="535">
        <v>114.2</v>
      </c>
      <c r="F439" s="535">
        <v>114.2</v>
      </c>
      <c r="G439" s="535">
        <v>114.2</v>
      </c>
      <c r="H439" s="535">
        <v>114.2</v>
      </c>
      <c r="I439" s="535">
        <v>114.2</v>
      </c>
      <c r="J439" s="535">
        <v>114.2</v>
      </c>
      <c r="K439" s="535">
        <v>114.2</v>
      </c>
      <c r="L439" s="535">
        <v>114.2</v>
      </c>
      <c r="M439" s="535">
        <v>114.2</v>
      </c>
      <c r="N439" s="535">
        <v>114.2</v>
      </c>
      <c r="O439" s="535">
        <v>114.2</v>
      </c>
      <c r="P439" s="535">
        <v>114.2</v>
      </c>
      <c r="Q439" s="535">
        <v>114.2</v>
      </c>
      <c r="R439" s="535">
        <v>114.2</v>
      </c>
      <c r="S439" s="535">
        <v>114.2</v>
      </c>
      <c r="T439" s="535">
        <v>114.2</v>
      </c>
      <c r="U439" s="535">
        <v>114.2</v>
      </c>
      <c r="V439" s="535">
        <v>114.2</v>
      </c>
      <c r="W439" s="535">
        <v>114.2</v>
      </c>
      <c r="X439" s="535">
        <v>114.2</v>
      </c>
      <c r="Y439" s="535">
        <v>114.2</v>
      </c>
      <c r="Z439" s="535">
        <v>114.2</v>
      </c>
      <c r="AA439" s="535">
        <v>114.2</v>
      </c>
      <c r="AB439" s="535">
        <v>117.5</v>
      </c>
      <c r="AC439" s="535">
        <v>125.9</v>
      </c>
      <c r="AD439" s="535">
        <v>132.1</v>
      </c>
      <c r="AE439" s="535">
        <v>137.1</v>
      </c>
      <c r="AF439" s="535">
        <v>152.1</v>
      </c>
      <c r="AG439" s="535">
        <v>152.1</v>
      </c>
      <c r="AH439" s="535">
        <v>152.1</v>
      </c>
      <c r="AI439" s="535">
        <v>152.1</v>
      </c>
      <c r="AJ439" s="535">
        <v>152.1</v>
      </c>
      <c r="AK439" s="535">
        <v>152.1</v>
      </c>
      <c r="AL439" s="535">
        <v>152.1</v>
      </c>
      <c r="AM439" s="535">
        <v>128.69999999999999</v>
      </c>
      <c r="AN439" s="535">
        <v>134.5</v>
      </c>
      <c r="AO439" s="535">
        <v>128.69999999999999</v>
      </c>
      <c r="AP439" s="535">
        <v>128.69999999999999</v>
      </c>
      <c r="AQ439" s="535">
        <v>128.69999999999999</v>
      </c>
      <c r="AR439" s="535">
        <v>128.69999999999999</v>
      </c>
      <c r="AS439" s="535">
        <v>128.69999999999999</v>
      </c>
      <c r="AT439" s="535">
        <v>128.69999999999999</v>
      </c>
      <c r="AU439" s="535">
        <v>128.69999999999999</v>
      </c>
      <c r="AV439" s="535">
        <v>128.69999999999999</v>
      </c>
      <c r="AW439" s="535">
        <v>128.69999999999999</v>
      </c>
      <c r="AX439" s="535">
        <v>128.69999999999999</v>
      </c>
      <c r="AY439" s="535">
        <v>128.69999999999999</v>
      </c>
      <c r="AZ439" s="535">
        <v>128.69999999999999</v>
      </c>
      <c r="BA439" s="535">
        <v>128.69999999999999</v>
      </c>
      <c r="BB439" s="535">
        <v>128.69999999999999</v>
      </c>
      <c r="BC439" s="535">
        <v>128.69999999999999</v>
      </c>
      <c r="BD439" s="535">
        <v>128.69999999999999</v>
      </c>
      <c r="BE439" s="535">
        <v>128.69999999999999</v>
      </c>
      <c r="BF439" s="535">
        <v>128.69999999999999</v>
      </c>
      <c r="BG439" s="535">
        <v>128.69999999999999</v>
      </c>
      <c r="BH439" s="535">
        <v>128.69999999999999</v>
      </c>
      <c r="BI439" s="535">
        <v>128.69999999999999</v>
      </c>
      <c r="BJ439" s="535">
        <v>128.69999999999999</v>
      </c>
      <c r="BK439" s="535">
        <v>128.69999999999999</v>
      </c>
    </row>
    <row r="440" spans="1:63">
      <c r="A440" s="531" t="s">
        <v>3827</v>
      </c>
      <c r="B440" s="531" t="s">
        <v>3100</v>
      </c>
      <c r="C440" s="532">
        <v>2.9430000000000001E-2</v>
      </c>
      <c r="D440" s="535">
        <v>133</v>
      </c>
      <c r="E440" s="535">
        <v>133</v>
      </c>
      <c r="F440" s="535">
        <v>132.4</v>
      </c>
      <c r="G440" s="535">
        <v>132.4</v>
      </c>
      <c r="H440" s="535">
        <v>127.5</v>
      </c>
      <c r="I440" s="535">
        <v>129.69999999999999</v>
      </c>
      <c r="J440" s="535">
        <v>130.19999999999999</v>
      </c>
      <c r="K440" s="535">
        <v>134.19999999999999</v>
      </c>
      <c r="L440" s="535">
        <v>136</v>
      </c>
      <c r="M440" s="535">
        <v>136</v>
      </c>
      <c r="N440" s="535">
        <v>136</v>
      </c>
      <c r="O440" s="535">
        <v>136</v>
      </c>
      <c r="P440" s="535">
        <v>134.80000000000001</v>
      </c>
      <c r="Q440" s="535">
        <v>134.80000000000001</v>
      </c>
      <c r="R440" s="535">
        <v>134.80000000000001</v>
      </c>
      <c r="S440" s="535">
        <v>130.1</v>
      </c>
      <c r="T440" s="535">
        <v>129.6</v>
      </c>
      <c r="U440" s="535">
        <v>129.6</v>
      </c>
      <c r="V440" s="535">
        <v>129.6</v>
      </c>
      <c r="W440" s="535">
        <v>129.6</v>
      </c>
      <c r="X440" s="535">
        <v>129.6</v>
      </c>
      <c r="Y440" s="535">
        <v>129.6</v>
      </c>
      <c r="Z440" s="535">
        <v>129.6</v>
      </c>
      <c r="AA440" s="535">
        <v>129.6</v>
      </c>
      <c r="AB440" s="535">
        <v>129.6</v>
      </c>
      <c r="AC440" s="535">
        <v>129.6</v>
      </c>
      <c r="AD440" s="535">
        <v>129.5</v>
      </c>
      <c r="AE440" s="535">
        <v>129.5</v>
      </c>
      <c r="AF440" s="535">
        <v>129.5</v>
      </c>
      <c r="AG440" s="535">
        <v>129.5</v>
      </c>
      <c r="AH440" s="535">
        <v>129.5</v>
      </c>
      <c r="AI440" s="535">
        <v>129.5</v>
      </c>
      <c r="AJ440" s="535">
        <v>129.5</v>
      </c>
      <c r="AK440" s="535">
        <v>129.5</v>
      </c>
      <c r="AL440" s="535">
        <v>129.5</v>
      </c>
      <c r="AM440" s="535">
        <v>127.1</v>
      </c>
      <c r="AN440" s="535">
        <v>125.8</v>
      </c>
      <c r="AO440" s="535">
        <v>124.6</v>
      </c>
      <c r="AP440" s="535">
        <v>124.6</v>
      </c>
      <c r="AQ440" s="535">
        <v>126</v>
      </c>
      <c r="AR440" s="535">
        <v>127.4</v>
      </c>
      <c r="AS440" s="535">
        <v>127.4</v>
      </c>
      <c r="AT440" s="535">
        <v>127.4</v>
      </c>
      <c r="AU440" s="535">
        <v>127.4</v>
      </c>
      <c r="AV440" s="535">
        <v>127.4</v>
      </c>
      <c r="AW440" s="535">
        <v>127.4</v>
      </c>
      <c r="AX440" s="535">
        <v>130.19999999999999</v>
      </c>
      <c r="AY440" s="535">
        <v>132.1</v>
      </c>
      <c r="AZ440" s="535">
        <v>132.1</v>
      </c>
      <c r="BA440" s="535">
        <v>132.1</v>
      </c>
      <c r="BB440" s="535">
        <v>138.9</v>
      </c>
      <c r="BC440" s="535">
        <v>145.69999999999999</v>
      </c>
      <c r="BD440" s="535">
        <v>145.69999999999999</v>
      </c>
      <c r="BE440" s="535">
        <v>145.69999999999999</v>
      </c>
      <c r="BF440" s="535">
        <v>145.69999999999999</v>
      </c>
      <c r="BG440" s="535">
        <v>145.19999999999999</v>
      </c>
      <c r="BH440" s="535">
        <v>145</v>
      </c>
      <c r="BI440" s="535">
        <v>145</v>
      </c>
      <c r="BJ440" s="535">
        <v>145</v>
      </c>
      <c r="BK440" s="535">
        <v>145</v>
      </c>
    </row>
    <row r="441" spans="1:63">
      <c r="A441" s="531" t="s">
        <v>3103</v>
      </c>
      <c r="B441" s="531" t="s">
        <v>3102</v>
      </c>
      <c r="C441" s="532">
        <v>9.7600000000000006E-2</v>
      </c>
      <c r="D441" s="535">
        <v>162.6</v>
      </c>
      <c r="E441" s="535">
        <v>159.5</v>
      </c>
      <c r="F441" s="535">
        <v>153.19999999999999</v>
      </c>
      <c r="G441" s="535">
        <v>154.6</v>
      </c>
      <c r="H441" s="535">
        <v>159.5</v>
      </c>
      <c r="I441" s="535">
        <v>159.9</v>
      </c>
      <c r="J441" s="535">
        <v>159.9</v>
      </c>
      <c r="K441" s="535">
        <v>163.1</v>
      </c>
      <c r="L441" s="535">
        <v>168.7</v>
      </c>
      <c r="M441" s="535">
        <v>164</v>
      </c>
      <c r="N441" s="535">
        <v>153.19999999999999</v>
      </c>
      <c r="O441" s="535">
        <v>153.19999999999999</v>
      </c>
      <c r="P441" s="535">
        <v>149.6</v>
      </c>
      <c r="Q441" s="535">
        <v>149.19999999999999</v>
      </c>
      <c r="R441" s="535">
        <v>145</v>
      </c>
      <c r="S441" s="535">
        <v>143.19999999999999</v>
      </c>
      <c r="T441" s="535">
        <v>141.4</v>
      </c>
      <c r="U441" s="535">
        <v>136</v>
      </c>
      <c r="V441" s="535">
        <v>135.1</v>
      </c>
      <c r="W441" s="535">
        <v>124.8</v>
      </c>
      <c r="X441" s="535">
        <v>119.8</v>
      </c>
      <c r="Y441" s="535">
        <v>116.2</v>
      </c>
      <c r="Z441" s="535">
        <v>113.3</v>
      </c>
      <c r="AA441" s="535">
        <v>114.4</v>
      </c>
      <c r="AB441" s="535">
        <v>117.5</v>
      </c>
      <c r="AC441" s="535">
        <v>114.8</v>
      </c>
      <c r="AD441" s="535">
        <v>112.2</v>
      </c>
      <c r="AE441" s="535">
        <v>115.3</v>
      </c>
      <c r="AF441" s="535">
        <v>113.5</v>
      </c>
      <c r="AG441" s="535">
        <v>110.4</v>
      </c>
      <c r="AH441" s="535">
        <v>110.8</v>
      </c>
      <c r="AI441" s="535">
        <v>114</v>
      </c>
      <c r="AJ441" s="535">
        <v>120.2</v>
      </c>
      <c r="AK441" s="535">
        <v>109.4</v>
      </c>
      <c r="AL441" s="535">
        <v>108.9</v>
      </c>
      <c r="AM441" s="535">
        <v>111.7</v>
      </c>
      <c r="AN441" s="535">
        <v>110.2</v>
      </c>
      <c r="AO441" s="535">
        <v>110.3</v>
      </c>
      <c r="AP441" s="535">
        <v>110.1</v>
      </c>
      <c r="AQ441" s="535">
        <v>109.9</v>
      </c>
      <c r="AR441" s="535">
        <v>109.1</v>
      </c>
      <c r="AS441" s="535">
        <v>110.3</v>
      </c>
      <c r="AT441" s="535">
        <v>110</v>
      </c>
      <c r="AU441" s="535">
        <v>114</v>
      </c>
      <c r="AV441" s="535">
        <v>111.8</v>
      </c>
      <c r="AW441" s="535">
        <v>115.1</v>
      </c>
      <c r="AX441" s="535">
        <v>120.5</v>
      </c>
      <c r="AY441" s="535">
        <v>124.1</v>
      </c>
      <c r="AZ441" s="535">
        <v>124.1</v>
      </c>
      <c r="BA441" s="535">
        <v>122.9</v>
      </c>
      <c r="BB441" s="535">
        <v>128</v>
      </c>
      <c r="BC441" s="535">
        <v>124.7</v>
      </c>
      <c r="BD441" s="535">
        <v>120.1</v>
      </c>
      <c r="BE441" s="535">
        <v>123.1</v>
      </c>
      <c r="BF441" s="535">
        <v>118.8</v>
      </c>
      <c r="BG441" s="535">
        <v>119.2</v>
      </c>
      <c r="BH441" s="535">
        <v>117</v>
      </c>
      <c r="BI441" s="535">
        <v>124</v>
      </c>
      <c r="BJ441" s="535">
        <v>122.4</v>
      </c>
      <c r="BK441" s="535">
        <v>129</v>
      </c>
    </row>
    <row r="442" spans="1:63">
      <c r="A442" s="531" t="s">
        <v>3828</v>
      </c>
      <c r="B442" s="531" t="s">
        <v>3104</v>
      </c>
      <c r="C442" s="532">
        <v>4.6589999999999999E-2</v>
      </c>
      <c r="D442" s="535">
        <v>159.80000000000001</v>
      </c>
      <c r="E442" s="535">
        <v>157.4</v>
      </c>
      <c r="F442" s="535">
        <v>157.4</v>
      </c>
      <c r="G442" s="535">
        <v>157.4</v>
      </c>
      <c r="H442" s="535">
        <v>159.69999999999999</v>
      </c>
      <c r="I442" s="535">
        <v>159.80000000000001</v>
      </c>
      <c r="J442" s="535">
        <v>159.80000000000001</v>
      </c>
      <c r="K442" s="535">
        <v>161.30000000000001</v>
      </c>
      <c r="L442" s="535">
        <v>164</v>
      </c>
      <c r="M442" s="535">
        <v>164.2</v>
      </c>
      <c r="N442" s="535">
        <v>155.6</v>
      </c>
      <c r="O442" s="535">
        <v>154.9</v>
      </c>
      <c r="P442" s="535">
        <v>153.4</v>
      </c>
      <c r="Q442" s="535">
        <v>149</v>
      </c>
      <c r="R442" s="535">
        <v>148.69999999999999</v>
      </c>
      <c r="S442" s="535">
        <v>146.4</v>
      </c>
      <c r="T442" s="535">
        <v>146</v>
      </c>
      <c r="U442" s="535">
        <v>143.19999999999999</v>
      </c>
      <c r="V442" s="535">
        <v>142</v>
      </c>
      <c r="W442" s="535">
        <v>137.5</v>
      </c>
      <c r="X442" s="535">
        <v>135.69999999999999</v>
      </c>
      <c r="Y442" s="535">
        <v>135.69999999999999</v>
      </c>
      <c r="Z442" s="535">
        <v>132.5</v>
      </c>
      <c r="AA442" s="535">
        <v>132.5</v>
      </c>
      <c r="AB442" s="535">
        <v>132.80000000000001</v>
      </c>
      <c r="AC442" s="535">
        <v>132.19999999999999</v>
      </c>
      <c r="AD442" s="535">
        <v>125.2</v>
      </c>
      <c r="AE442" s="535">
        <v>125.2</v>
      </c>
      <c r="AF442" s="535">
        <v>125.2</v>
      </c>
      <c r="AG442" s="535">
        <v>125.2</v>
      </c>
      <c r="AH442" s="535">
        <v>125.2</v>
      </c>
      <c r="AI442" s="535">
        <v>125.2</v>
      </c>
      <c r="AJ442" s="535">
        <v>120</v>
      </c>
      <c r="AK442" s="535">
        <v>120</v>
      </c>
      <c r="AL442" s="535">
        <v>120.3</v>
      </c>
      <c r="AM442" s="535">
        <v>122.2</v>
      </c>
      <c r="AN442" s="535">
        <v>124.3</v>
      </c>
      <c r="AO442" s="535">
        <v>129.4</v>
      </c>
      <c r="AP442" s="535">
        <v>127</v>
      </c>
      <c r="AQ442" s="535">
        <v>128.30000000000001</v>
      </c>
      <c r="AR442" s="535">
        <v>127.4</v>
      </c>
      <c r="AS442" s="535">
        <v>129.30000000000001</v>
      </c>
      <c r="AT442" s="535">
        <v>129.19999999999999</v>
      </c>
      <c r="AU442" s="535">
        <v>131.69999999999999</v>
      </c>
      <c r="AV442" s="535">
        <v>128.30000000000001</v>
      </c>
      <c r="AW442" s="535">
        <v>130.6</v>
      </c>
      <c r="AX442" s="535">
        <v>133.5</v>
      </c>
      <c r="AY442" s="535">
        <v>137.5</v>
      </c>
      <c r="AZ442" s="535">
        <v>143.80000000000001</v>
      </c>
      <c r="BA442" s="535">
        <v>140.9</v>
      </c>
      <c r="BB442" s="535">
        <v>142.9</v>
      </c>
      <c r="BC442" s="535">
        <v>147.19999999999999</v>
      </c>
      <c r="BD442" s="535">
        <v>144.80000000000001</v>
      </c>
      <c r="BE442" s="535">
        <v>142.69999999999999</v>
      </c>
      <c r="BF442" s="535">
        <v>144.30000000000001</v>
      </c>
      <c r="BG442" s="535">
        <v>144.30000000000001</v>
      </c>
      <c r="BH442" s="535">
        <v>141</v>
      </c>
      <c r="BI442" s="535">
        <v>139.6</v>
      </c>
      <c r="BJ442" s="535">
        <v>139.6</v>
      </c>
      <c r="BK442" s="535">
        <v>139.6</v>
      </c>
    </row>
    <row r="443" spans="1:63">
      <c r="A443" s="531" t="s">
        <v>3829</v>
      </c>
      <c r="B443" s="531" t="s">
        <v>3106</v>
      </c>
      <c r="C443" s="532">
        <v>3.1640000000000001E-2</v>
      </c>
      <c r="D443" s="535">
        <v>150.6</v>
      </c>
      <c r="E443" s="535">
        <v>148.69999999999999</v>
      </c>
      <c r="F443" s="535">
        <v>147.80000000000001</v>
      </c>
      <c r="G443" s="535">
        <v>147.80000000000001</v>
      </c>
      <c r="H443" s="535">
        <v>133.80000000000001</v>
      </c>
      <c r="I443" s="535">
        <v>133.80000000000001</v>
      </c>
      <c r="J443" s="535">
        <v>135.30000000000001</v>
      </c>
      <c r="K443" s="535">
        <v>140.30000000000001</v>
      </c>
      <c r="L443" s="535">
        <v>145.69999999999999</v>
      </c>
      <c r="M443" s="535">
        <v>150</v>
      </c>
      <c r="N443" s="535">
        <v>150</v>
      </c>
      <c r="O443" s="535">
        <v>150</v>
      </c>
      <c r="P443" s="535">
        <v>154.4</v>
      </c>
      <c r="Q443" s="535">
        <v>156.19999999999999</v>
      </c>
      <c r="R443" s="535">
        <v>157.80000000000001</v>
      </c>
      <c r="S443" s="535">
        <v>158.30000000000001</v>
      </c>
      <c r="T443" s="535">
        <v>157.80000000000001</v>
      </c>
      <c r="U443" s="535">
        <v>156.69999999999999</v>
      </c>
      <c r="V443" s="535">
        <v>151.4</v>
      </c>
      <c r="W443" s="535">
        <v>153.5</v>
      </c>
      <c r="X443" s="535">
        <v>155.80000000000001</v>
      </c>
      <c r="Y443" s="535">
        <v>155.80000000000001</v>
      </c>
      <c r="Z443" s="535">
        <v>156.80000000000001</v>
      </c>
      <c r="AA443" s="535">
        <v>157.9</v>
      </c>
      <c r="AB443" s="535">
        <v>161.19999999999999</v>
      </c>
      <c r="AC443" s="535">
        <v>164.4</v>
      </c>
      <c r="AD443" s="535">
        <v>167.5</v>
      </c>
      <c r="AE443" s="535">
        <v>167.5</v>
      </c>
      <c r="AF443" s="535">
        <v>167.5</v>
      </c>
      <c r="AG443" s="535">
        <v>167.5</v>
      </c>
      <c r="AH443" s="535">
        <v>167.5</v>
      </c>
      <c r="AI443" s="535">
        <v>167.5</v>
      </c>
      <c r="AJ443" s="535">
        <v>167.5</v>
      </c>
      <c r="AK443" s="535">
        <v>151.4</v>
      </c>
      <c r="AL443" s="535">
        <v>151.5</v>
      </c>
      <c r="AM443" s="535">
        <v>152.4</v>
      </c>
      <c r="AN443" s="535">
        <v>153.4</v>
      </c>
      <c r="AO443" s="535">
        <v>153.30000000000001</v>
      </c>
      <c r="AP443" s="535">
        <v>147.30000000000001</v>
      </c>
      <c r="AQ443" s="535">
        <v>140.9</v>
      </c>
      <c r="AR443" s="535">
        <v>140.19999999999999</v>
      </c>
      <c r="AS443" s="535">
        <v>142.80000000000001</v>
      </c>
      <c r="AT443" s="535">
        <v>143.4</v>
      </c>
      <c r="AU443" s="535">
        <v>149.19999999999999</v>
      </c>
      <c r="AV443" s="535">
        <v>144.19999999999999</v>
      </c>
      <c r="AW443" s="535">
        <v>149.80000000000001</v>
      </c>
      <c r="AX443" s="535">
        <v>167.8</v>
      </c>
      <c r="AY443" s="535">
        <v>178.6</v>
      </c>
      <c r="AZ443" s="535">
        <v>189.8</v>
      </c>
      <c r="BA443" s="535">
        <v>198.4</v>
      </c>
      <c r="BB443" s="535">
        <v>201.2</v>
      </c>
      <c r="BC443" s="535">
        <v>207</v>
      </c>
      <c r="BD443" s="535">
        <v>202.6</v>
      </c>
      <c r="BE443" s="535">
        <v>202.1</v>
      </c>
      <c r="BF443" s="535">
        <v>208.3</v>
      </c>
      <c r="BG443" s="535">
        <v>208.3</v>
      </c>
      <c r="BH443" s="535">
        <v>211.3</v>
      </c>
      <c r="BI443" s="535">
        <v>214.4</v>
      </c>
      <c r="BJ443" s="535">
        <v>214.4</v>
      </c>
      <c r="BK443" s="535">
        <v>214.4</v>
      </c>
    </row>
    <row r="444" spans="1:63">
      <c r="A444" s="531" t="s">
        <v>3830</v>
      </c>
      <c r="B444" s="531" t="s">
        <v>3108</v>
      </c>
      <c r="C444" s="532">
        <v>5.8369999999999998E-2</v>
      </c>
      <c r="D444" s="535">
        <v>118.1</v>
      </c>
      <c r="E444" s="535">
        <v>118.1</v>
      </c>
      <c r="F444" s="535">
        <v>118.1</v>
      </c>
      <c r="G444" s="535">
        <v>118.1</v>
      </c>
      <c r="H444" s="535">
        <v>118.1</v>
      </c>
      <c r="I444" s="535">
        <v>118.1</v>
      </c>
      <c r="J444" s="535">
        <v>118.1</v>
      </c>
      <c r="K444" s="535">
        <v>118.1</v>
      </c>
      <c r="L444" s="535">
        <v>118.1</v>
      </c>
      <c r="M444" s="535">
        <v>118.1</v>
      </c>
      <c r="N444" s="535">
        <v>118.1</v>
      </c>
      <c r="O444" s="535">
        <v>118.1</v>
      </c>
      <c r="P444" s="535">
        <v>118.1</v>
      </c>
      <c r="Q444" s="535">
        <v>118.1</v>
      </c>
      <c r="R444" s="535">
        <v>118.1</v>
      </c>
      <c r="S444" s="535">
        <v>118.1</v>
      </c>
      <c r="T444" s="535">
        <v>120.7</v>
      </c>
      <c r="U444" s="535">
        <v>126.6</v>
      </c>
      <c r="V444" s="535">
        <v>128.69999999999999</v>
      </c>
      <c r="W444" s="535">
        <v>128.69999999999999</v>
      </c>
      <c r="X444" s="535">
        <v>128.69999999999999</v>
      </c>
      <c r="Y444" s="535">
        <v>128.69999999999999</v>
      </c>
      <c r="Z444" s="535">
        <v>128.69999999999999</v>
      </c>
      <c r="AA444" s="535">
        <v>128.69999999999999</v>
      </c>
      <c r="AB444" s="535">
        <v>128.69999999999999</v>
      </c>
      <c r="AC444" s="535">
        <v>128.69999999999999</v>
      </c>
      <c r="AD444" s="535">
        <v>128.69999999999999</v>
      </c>
      <c r="AE444" s="535">
        <v>128.69999999999999</v>
      </c>
      <c r="AF444" s="535">
        <v>128.69999999999999</v>
      </c>
      <c r="AG444" s="535">
        <v>128.69999999999999</v>
      </c>
      <c r="AH444" s="535">
        <v>128.69999999999999</v>
      </c>
      <c r="AI444" s="535">
        <v>128.69999999999999</v>
      </c>
      <c r="AJ444" s="535">
        <v>128.69999999999999</v>
      </c>
      <c r="AK444" s="535">
        <v>128.69999999999999</v>
      </c>
      <c r="AL444" s="535">
        <v>128.69999999999999</v>
      </c>
      <c r="AM444" s="535">
        <v>130.6</v>
      </c>
      <c r="AN444" s="535">
        <v>131.19999999999999</v>
      </c>
      <c r="AO444" s="535">
        <v>131.19999999999999</v>
      </c>
      <c r="AP444" s="535">
        <v>131.19999999999999</v>
      </c>
      <c r="AQ444" s="535">
        <v>131.19999999999999</v>
      </c>
      <c r="AR444" s="535">
        <v>131.19999999999999</v>
      </c>
      <c r="AS444" s="535">
        <v>127.6</v>
      </c>
      <c r="AT444" s="535">
        <v>124</v>
      </c>
      <c r="AU444" s="535">
        <v>124</v>
      </c>
      <c r="AV444" s="535">
        <v>124</v>
      </c>
      <c r="AW444" s="535">
        <v>124</v>
      </c>
      <c r="AX444" s="535">
        <v>124</v>
      </c>
      <c r="AY444" s="535">
        <v>124</v>
      </c>
      <c r="AZ444" s="535">
        <v>150.1</v>
      </c>
      <c r="BA444" s="535">
        <v>156.6</v>
      </c>
      <c r="BB444" s="535">
        <v>156.6</v>
      </c>
      <c r="BC444" s="535">
        <v>136</v>
      </c>
      <c r="BD444" s="535">
        <v>136</v>
      </c>
      <c r="BE444" s="535">
        <v>136</v>
      </c>
      <c r="BF444" s="535">
        <v>136</v>
      </c>
      <c r="BG444" s="535">
        <v>136</v>
      </c>
      <c r="BH444" s="535">
        <v>136</v>
      </c>
      <c r="BI444" s="535">
        <v>136</v>
      </c>
      <c r="BJ444" s="535">
        <v>136</v>
      </c>
      <c r="BK444" s="535">
        <v>136</v>
      </c>
    </row>
    <row r="445" spans="1:63">
      <c r="A445" s="531" t="s">
        <v>3831</v>
      </c>
      <c r="B445" s="531" t="s">
        <v>1344</v>
      </c>
      <c r="C445" s="532">
        <v>0.66949000000000003</v>
      </c>
      <c r="D445" s="535">
        <v>122.5</v>
      </c>
      <c r="E445" s="535">
        <v>123</v>
      </c>
      <c r="F445" s="535">
        <v>123</v>
      </c>
      <c r="G445" s="535">
        <v>123</v>
      </c>
      <c r="H445" s="535">
        <v>123</v>
      </c>
      <c r="I445" s="535">
        <v>124.3</v>
      </c>
      <c r="J445" s="535">
        <v>124.8</v>
      </c>
      <c r="K445" s="535">
        <v>124</v>
      </c>
      <c r="L445" s="535">
        <v>123.7</v>
      </c>
      <c r="M445" s="535">
        <v>123.7</v>
      </c>
      <c r="N445" s="535">
        <v>124.3</v>
      </c>
      <c r="O445" s="535">
        <v>124.8</v>
      </c>
      <c r="P445" s="535">
        <v>125.5</v>
      </c>
      <c r="Q445" s="535">
        <v>125.4</v>
      </c>
      <c r="R445" s="535">
        <v>125.6</v>
      </c>
      <c r="S445" s="535">
        <v>125.6</v>
      </c>
      <c r="T445" s="535">
        <v>125.6</v>
      </c>
      <c r="U445" s="535">
        <v>125.2</v>
      </c>
      <c r="V445" s="535">
        <v>125.5</v>
      </c>
      <c r="W445" s="535">
        <v>125.5</v>
      </c>
      <c r="X445" s="535">
        <v>125.5</v>
      </c>
      <c r="Y445" s="535">
        <v>120.6</v>
      </c>
      <c r="Z445" s="535">
        <v>121</v>
      </c>
      <c r="AA445" s="535">
        <v>121</v>
      </c>
      <c r="AB445" s="535">
        <v>121</v>
      </c>
      <c r="AC445" s="535">
        <v>121</v>
      </c>
      <c r="AD445" s="535">
        <v>120.3</v>
      </c>
      <c r="AE445" s="535">
        <v>120.2</v>
      </c>
      <c r="AF445" s="535">
        <v>121.3</v>
      </c>
      <c r="AG445" s="535">
        <v>121.2</v>
      </c>
      <c r="AH445" s="535">
        <v>120.5</v>
      </c>
      <c r="AI445" s="535">
        <v>122.5</v>
      </c>
      <c r="AJ445" s="535">
        <v>123.7</v>
      </c>
      <c r="AK445" s="535">
        <v>123.7</v>
      </c>
      <c r="AL445" s="535">
        <v>123.7</v>
      </c>
      <c r="AM445" s="535">
        <v>123.7</v>
      </c>
      <c r="AN445" s="535">
        <v>123.8</v>
      </c>
      <c r="AO445" s="535">
        <v>123.7</v>
      </c>
      <c r="AP445" s="535">
        <v>124.5</v>
      </c>
      <c r="AQ445" s="535">
        <v>124.1</v>
      </c>
      <c r="AR445" s="535">
        <v>124.3</v>
      </c>
      <c r="AS445" s="535">
        <v>124.4</v>
      </c>
      <c r="AT445" s="535">
        <v>123</v>
      </c>
      <c r="AU445" s="535">
        <v>123.2</v>
      </c>
      <c r="AV445" s="535">
        <v>123.2</v>
      </c>
      <c r="AW445" s="535">
        <v>123.3</v>
      </c>
      <c r="AX445" s="535">
        <v>123.3</v>
      </c>
      <c r="AY445" s="535">
        <v>123.3</v>
      </c>
      <c r="AZ445" s="535">
        <v>123.3</v>
      </c>
      <c r="BA445" s="535">
        <v>123.4</v>
      </c>
      <c r="BB445" s="535">
        <v>126.4</v>
      </c>
      <c r="BC445" s="535">
        <v>126.8</v>
      </c>
      <c r="BD445" s="535">
        <v>130</v>
      </c>
      <c r="BE445" s="535">
        <v>130.19999999999999</v>
      </c>
      <c r="BF445" s="535">
        <v>131.4</v>
      </c>
      <c r="BG445" s="535">
        <v>133.80000000000001</v>
      </c>
      <c r="BH445" s="535">
        <v>135.80000000000001</v>
      </c>
      <c r="BI445" s="535">
        <v>136.6</v>
      </c>
      <c r="BJ445" s="535">
        <v>137.4</v>
      </c>
      <c r="BK445" s="535">
        <v>137.5</v>
      </c>
    </row>
    <row r="446" spans="1:63">
      <c r="A446" s="531" t="s">
        <v>3832</v>
      </c>
      <c r="B446" s="531" t="s">
        <v>1346</v>
      </c>
      <c r="C446" s="532">
        <v>6.1800000000000001E-2</v>
      </c>
      <c r="D446" s="535">
        <v>130.5</v>
      </c>
      <c r="E446" s="535">
        <v>132.1</v>
      </c>
      <c r="F446" s="535">
        <v>132.1</v>
      </c>
      <c r="G446" s="535">
        <v>132.1</v>
      </c>
      <c r="H446" s="535">
        <v>131.9</v>
      </c>
      <c r="I446" s="535">
        <v>131.30000000000001</v>
      </c>
      <c r="J446" s="535">
        <v>131.30000000000001</v>
      </c>
      <c r="K446" s="535">
        <v>124.8</v>
      </c>
      <c r="L446" s="535">
        <v>122.7</v>
      </c>
      <c r="M446" s="535">
        <v>122.7</v>
      </c>
      <c r="N446" s="535">
        <v>122.7</v>
      </c>
      <c r="O446" s="535">
        <v>122.7</v>
      </c>
      <c r="P446" s="535">
        <v>122.7</v>
      </c>
      <c r="Q446" s="535">
        <v>122.7</v>
      </c>
      <c r="R446" s="535">
        <v>122.7</v>
      </c>
      <c r="S446" s="535">
        <v>122.7</v>
      </c>
      <c r="T446" s="535">
        <v>122.7</v>
      </c>
      <c r="U446" s="535">
        <v>122.3</v>
      </c>
      <c r="V446" s="535">
        <v>121.8</v>
      </c>
      <c r="W446" s="535">
        <v>121.8</v>
      </c>
      <c r="X446" s="535">
        <v>121.8</v>
      </c>
      <c r="Y446" s="535">
        <v>123.5</v>
      </c>
      <c r="Z446" s="535">
        <v>128.80000000000001</v>
      </c>
      <c r="AA446" s="535">
        <v>128.80000000000001</v>
      </c>
      <c r="AB446" s="535">
        <v>128.80000000000001</v>
      </c>
      <c r="AC446" s="535">
        <v>128.80000000000001</v>
      </c>
      <c r="AD446" s="535">
        <v>128.80000000000001</v>
      </c>
      <c r="AE446" s="535">
        <v>128.80000000000001</v>
      </c>
      <c r="AF446" s="535">
        <v>128.80000000000001</v>
      </c>
      <c r="AG446" s="535">
        <v>128.80000000000001</v>
      </c>
      <c r="AH446" s="535">
        <v>128.80000000000001</v>
      </c>
      <c r="AI446" s="535">
        <v>131.19999999999999</v>
      </c>
      <c r="AJ446" s="535">
        <v>132.80000000000001</v>
      </c>
      <c r="AK446" s="535">
        <v>132.80000000000001</v>
      </c>
      <c r="AL446" s="535">
        <v>132.80000000000001</v>
      </c>
      <c r="AM446" s="535">
        <v>132.80000000000001</v>
      </c>
      <c r="AN446" s="535">
        <v>132.80000000000001</v>
      </c>
      <c r="AO446" s="535">
        <v>132.80000000000001</v>
      </c>
      <c r="AP446" s="535">
        <v>132.80000000000001</v>
      </c>
      <c r="AQ446" s="535">
        <v>133.80000000000001</v>
      </c>
      <c r="AR446" s="535">
        <v>136.80000000000001</v>
      </c>
      <c r="AS446" s="535">
        <v>137.19999999999999</v>
      </c>
      <c r="AT446" s="535">
        <v>139.30000000000001</v>
      </c>
      <c r="AU446" s="535">
        <v>146.1</v>
      </c>
      <c r="AV446" s="535">
        <v>146.19999999999999</v>
      </c>
      <c r="AW446" s="535">
        <v>146.19999999999999</v>
      </c>
      <c r="AX446" s="535">
        <v>146.19999999999999</v>
      </c>
      <c r="AY446" s="535">
        <v>146.19999999999999</v>
      </c>
      <c r="AZ446" s="535">
        <v>146.19999999999999</v>
      </c>
      <c r="BA446" s="535">
        <v>146.19999999999999</v>
      </c>
      <c r="BB446" s="535">
        <v>146.19999999999999</v>
      </c>
      <c r="BC446" s="535">
        <v>146.19999999999999</v>
      </c>
      <c r="BD446" s="535">
        <v>159.80000000000001</v>
      </c>
      <c r="BE446" s="535">
        <v>159.80000000000001</v>
      </c>
      <c r="BF446" s="535">
        <v>159.80000000000001</v>
      </c>
      <c r="BG446" s="535">
        <v>160.6</v>
      </c>
      <c r="BH446" s="535">
        <v>164.8</v>
      </c>
      <c r="BI446" s="535">
        <v>167.6</v>
      </c>
      <c r="BJ446" s="535">
        <v>173.8</v>
      </c>
      <c r="BK446" s="535">
        <v>173.8</v>
      </c>
    </row>
    <row r="447" spans="1:63">
      <c r="A447" s="531" t="s">
        <v>3833</v>
      </c>
      <c r="B447" s="531" t="s">
        <v>1348</v>
      </c>
      <c r="C447" s="532">
        <v>0.17706</v>
      </c>
      <c r="D447" s="535">
        <v>105.3</v>
      </c>
      <c r="E447" s="535">
        <v>106.1</v>
      </c>
      <c r="F447" s="535">
        <v>106.1</v>
      </c>
      <c r="G447" s="535">
        <v>106.1</v>
      </c>
      <c r="H447" s="535">
        <v>106.1</v>
      </c>
      <c r="I447" s="535">
        <v>106.1</v>
      </c>
      <c r="J447" s="535">
        <v>106.1</v>
      </c>
      <c r="K447" s="535">
        <v>104.8</v>
      </c>
      <c r="L447" s="535">
        <v>104.3</v>
      </c>
      <c r="M447" s="535">
        <v>104.3</v>
      </c>
      <c r="N447" s="535">
        <v>106.7</v>
      </c>
      <c r="O447" s="535">
        <v>110</v>
      </c>
      <c r="P447" s="535">
        <v>110</v>
      </c>
      <c r="Q447" s="535">
        <v>107.5</v>
      </c>
      <c r="R447" s="535">
        <v>107.5</v>
      </c>
      <c r="S447" s="535">
        <v>107.5</v>
      </c>
      <c r="T447" s="535">
        <v>107.5</v>
      </c>
      <c r="U447" s="535">
        <v>107.5</v>
      </c>
      <c r="V447" s="535">
        <v>107.5</v>
      </c>
      <c r="W447" s="535">
        <v>107.5</v>
      </c>
      <c r="X447" s="535">
        <v>107.5</v>
      </c>
      <c r="Y447" s="535">
        <v>107.5</v>
      </c>
      <c r="Z447" s="535">
        <v>107.5</v>
      </c>
      <c r="AA447" s="535">
        <v>107.5</v>
      </c>
      <c r="AB447" s="535">
        <v>107.5</v>
      </c>
      <c r="AC447" s="535">
        <v>107.5</v>
      </c>
      <c r="AD447" s="535">
        <v>107.5</v>
      </c>
      <c r="AE447" s="535">
        <v>107.5</v>
      </c>
      <c r="AF447" s="535">
        <v>107.5</v>
      </c>
      <c r="AG447" s="535">
        <v>107.2</v>
      </c>
      <c r="AH447" s="535">
        <v>107.2</v>
      </c>
      <c r="AI447" s="535">
        <v>109.5</v>
      </c>
      <c r="AJ447" s="535">
        <v>111.5</v>
      </c>
      <c r="AK447" s="535">
        <v>111.5</v>
      </c>
      <c r="AL447" s="535">
        <v>111.5</v>
      </c>
      <c r="AM447" s="535">
        <v>111.5</v>
      </c>
      <c r="AN447" s="535">
        <v>111.5</v>
      </c>
      <c r="AO447" s="535">
        <v>109.3</v>
      </c>
      <c r="AP447" s="535">
        <v>110.9</v>
      </c>
      <c r="AQ447" s="535">
        <v>108.5</v>
      </c>
      <c r="AR447" s="535">
        <v>108.5</v>
      </c>
      <c r="AS447" s="535">
        <v>108.5</v>
      </c>
      <c r="AT447" s="535">
        <v>108.5</v>
      </c>
      <c r="AU447" s="535">
        <v>108.5</v>
      </c>
      <c r="AV447" s="535">
        <v>108.5</v>
      </c>
      <c r="AW447" s="535">
        <v>108.5</v>
      </c>
      <c r="AX447" s="535">
        <v>108.5</v>
      </c>
      <c r="AY447" s="535">
        <v>108.5</v>
      </c>
      <c r="AZ447" s="535">
        <v>108.5</v>
      </c>
      <c r="BA447" s="535">
        <v>108.5</v>
      </c>
      <c r="BB447" s="535">
        <v>111.7</v>
      </c>
      <c r="BC447" s="535">
        <v>112.8</v>
      </c>
      <c r="BD447" s="535">
        <v>115.6</v>
      </c>
      <c r="BE447" s="535">
        <v>115.6</v>
      </c>
      <c r="BF447" s="535">
        <v>116.6</v>
      </c>
      <c r="BG447" s="535">
        <v>115</v>
      </c>
      <c r="BH447" s="535">
        <v>114.5</v>
      </c>
      <c r="BI447" s="535">
        <v>114.5</v>
      </c>
      <c r="BJ447" s="535">
        <v>114.5</v>
      </c>
      <c r="BK447" s="535">
        <v>114.5</v>
      </c>
    </row>
    <row r="448" spans="1:63">
      <c r="A448" s="531" t="s">
        <v>3834</v>
      </c>
      <c r="B448" s="531" t="s">
        <v>1350</v>
      </c>
      <c r="C448" s="532">
        <v>5.6399999999999999E-2</v>
      </c>
      <c r="D448" s="535">
        <v>93.7</v>
      </c>
      <c r="E448" s="535">
        <v>93.2</v>
      </c>
      <c r="F448" s="535">
        <v>92.6</v>
      </c>
      <c r="G448" s="535">
        <v>92.6</v>
      </c>
      <c r="H448" s="535">
        <v>92.6</v>
      </c>
      <c r="I448" s="535">
        <v>108</v>
      </c>
      <c r="J448" s="535">
        <v>108</v>
      </c>
      <c r="K448" s="535">
        <v>108</v>
      </c>
      <c r="L448" s="535">
        <v>108</v>
      </c>
      <c r="M448" s="535">
        <v>108</v>
      </c>
      <c r="N448" s="535">
        <v>108</v>
      </c>
      <c r="O448" s="535">
        <v>104</v>
      </c>
      <c r="P448" s="535">
        <v>104</v>
      </c>
      <c r="Q448" s="535">
        <v>102.9</v>
      </c>
      <c r="R448" s="535">
        <v>102.9</v>
      </c>
      <c r="S448" s="535">
        <v>102.9</v>
      </c>
      <c r="T448" s="535">
        <v>102.9</v>
      </c>
      <c r="U448" s="535">
        <v>102.9</v>
      </c>
      <c r="V448" s="535">
        <v>102.9</v>
      </c>
      <c r="W448" s="535">
        <v>102.9</v>
      </c>
      <c r="X448" s="535">
        <v>102.9</v>
      </c>
      <c r="Y448" s="535">
        <v>102.9</v>
      </c>
      <c r="Z448" s="535">
        <v>102.9</v>
      </c>
      <c r="AA448" s="535">
        <v>102.9</v>
      </c>
      <c r="AB448" s="535">
        <v>102.9</v>
      </c>
      <c r="AC448" s="535">
        <v>102.9</v>
      </c>
      <c r="AD448" s="535">
        <v>99.6</v>
      </c>
      <c r="AE448" s="535">
        <v>99.6</v>
      </c>
      <c r="AF448" s="535">
        <v>99.6</v>
      </c>
      <c r="AG448" s="535">
        <v>99.6</v>
      </c>
      <c r="AH448" s="535">
        <v>99.6</v>
      </c>
      <c r="AI448" s="535">
        <v>99.6</v>
      </c>
      <c r="AJ448" s="535">
        <v>99.6</v>
      </c>
      <c r="AK448" s="535">
        <v>99.6</v>
      </c>
      <c r="AL448" s="535">
        <v>99.6</v>
      </c>
      <c r="AM448" s="535">
        <v>99.6</v>
      </c>
      <c r="AN448" s="535">
        <v>99.6</v>
      </c>
      <c r="AO448" s="535">
        <v>99.6</v>
      </c>
      <c r="AP448" s="535">
        <v>99.6</v>
      </c>
      <c r="AQ448" s="535">
        <v>99.6</v>
      </c>
      <c r="AR448" s="535">
        <v>99.6</v>
      </c>
      <c r="AS448" s="535">
        <v>99.6</v>
      </c>
      <c r="AT448" s="535">
        <v>99.6</v>
      </c>
      <c r="AU448" s="535">
        <v>99.6</v>
      </c>
      <c r="AV448" s="535">
        <v>99.6</v>
      </c>
      <c r="AW448" s="535">
        <v>99.6</v>
      </c>
      <c r="AX448" s="535">
        <v>99.6</v>
      </c>
      <c r="AY448" s="535">
        <v>99.6</v>
      </c>
      <c r="AZ448" s="535">
        <v>99.6</v>
      </c>
      <c r="BA448" s="535">
        <v>99.6</v>
      </c>
      <c r="BB448" s="535">
        <v>99.6</v>
      </c>
      <c r="BC448" s="535">
        <v>99.6</v>
      </c>
      <c r="BD448" s="535">
        <v>99.6</v>
      </c>
      <c r="BE448" s="535">
        <v>99.6</v>
      </c>
      <c r="BF448" s="535">
        <v>99.6</v>
      </c>
      <c r="BG448" s="535">
        <v>99.6</v>
      </c>
      <c r="BH448" s="535">
        <v>99.6</v>
      </c>
      <c r="BI448" s="535">
        <v>99.6</v>
      </c>
      <c r="BJ448" s="535">
        <v>99.6</v>
      </c>
      <c r="BK448" s="535">
        <v>100.8</v>
      </c>
    </row>
    <row r="449" spans="1:65">
      <c r="A449" s="531" t="s">
        <v>3835</v>
      </c>
      <c r="B449" s="531" t="s">
        <v>1352</v>
      </c>
      <c r="C449" s="532">
        <v>0.13145000000000001</v>
      </c>
      <c r="D449" s="535">
        <v>93.7</v>
      </c>
      <c r="E449" s="535">
        <v>93.7</v>
      </c>
      <c r="F449" s="535">
        <v>93.7</v>
      </c>
      <c r="G449" s="535">
        <v>93.7</v>
      </c>
      <c r="H449" s="535">
        <v>93.7</v>
      </c>
      <c r="I449" s="535">
        <v>93.7</v>
      </c>
      <c r="J449" s="535">
        <v>93.7</v>
      </c>
      <c r="K449" s="535">
        <v>93.7</v>
      </c>
      <c r="L449" s="535">
        <v>93.7</v>
      </c>
      <c r="M449" s="535">
        <v>93.7</v>
      </c>
      <c r="N449" s="535">
        <v>93.7</v>
      </c>
      <c r="O449" s="535">
        <v>93.7</v>
      </c>
      <c r="P449" s="535">
        <v>94.2</v>
      </c>
      <c r="Q449" s="535">
        <v>95.5</v>
      </c>
      <c r="R449" s="535">
        <v>95.5</v>
      </c>
      <c r="S449" s="535">
        <v>95.5</v>
      </c>
      <c r="T449" s="535">
        <v>95.5</v>
      </c>
      <c r="U449" s="535">
        <v>95.5</v>
      </c>
      <c r="V449" s="535">
        <v>95.5</v>
      </c>
      <c r="W449" s="535">
        <v>95.5</v>
      </c>
      <c r="X449" s="535">
        <v>95.5</v>
      </c>
      <c r="Y449" s="535">
        <v>69.3</v>
      </c>
      <c r="Z449" s="535">
        <v>69.3</v>
      </c>
      <c r="AA449" s="535">
        <v>69.3</v>
      </c>
      <c r="AB449" s="535">
        <v>69.3</v>
      </c>
      <c r="AC449" s="535">
        <v>69.3</v>
      </c>
      <c r="AD449" s="535">
        <v>69.3</v>
      </c>
      <c r="AE449" s="535">
        <v>71.5</v>
      </c>
      <c r="AF449" s="535">
        <v>78</v>
      </c>
      <c r="AG449" s="535">
        <v>78</v>
      </c>
      <c r="AH449" s="535">
        <v>78</v>
      </c>
      <c r="AI449" s="535">
        <v>78.099999999999994</v>
      </c>
      <c r="AJ449" s="535">
        <v>78.2</v>
      </c>
      <c r="AK449" s="535">
        <v>78.2</v>
      </c>
      <c r="AL449" s="535">
        <v>78.2</v>
      </c>
      <c r="AM449" s="535">
        <v>78.2</v>
      </c>
      <c r="AN449" s="535">
        <v>78.2</v>
      </c>
      <c r="AO449" s="535">
        <v>78.599999999999994</v>
      </c>
      <c r="AP449" s="535">
        <v>81</v>
      </c>
      <c r="AQ449" s="535">
        <v>81.3</v>
      </c>
      <c r="AR449" s="535">
        <v>81.3</v>
      </c>
      <c r="AS449" s="535">
        <v>82</v>
      </c>
      <c r="AT449" s="535">
        <v>82.2</v>
      </c>
      <c r="AU449" s="535">
        <v>82.2</v>
      </c>
      <c r="AV449" s="535">
        <v>82.2</v>
      </c>
      <c r="AW449" s="535">
        <v>82.2</v>
      </c>
      <c r="AX449" s="535">
        <v>82.2</v>
      </c>
      <c r="AY449" s="535">
        <v>82.2</v>
      </c>
      <c r="AZ449" s="535">
        <v>82.2</v>
      </c>
      <c r="BA449" s="535">
        <v>82.2</v>
      </c>
      <c r="BB449" s="535">
        <v>93</v>
      </c>
      <c r="BC449" s="535">
        <v>94.1</v>
      </c>
      <c r="BD449" s="535">
        <v>99.6</v>
      </c>
      <c r="BE449" s="535">
        <v>101</v>
      </c>
      <c r="BF449" s="535">
        <v>105.8</v>
      </c>
      <c r="BG449" s="535">
        <v>117.1</v>
      </c>
      <c r="BH449" s="535">
        <v>125.2</v>
      </c>
      <c r="BI449" s="535">
        <v>125.2</v>
      </c>
      <c r="BJ449" s="535">
        <v>125.2</v>
      </c>
      <c r="BK449" s="535">
        <v>125.2</v>
      </c>
    </row>
    <row r="450" spans="1:65">
      <c r="A450" s="531" t="s">
        <v>3836</v>
      </c>
      <c r="B450" s="531" t="s">
        <v>1354</v>
      </c>
      <c r="C450" s="532">
        <v>0.16283</v>
      </c>
      <c r="D450" s="535">
        <v>165.1</v>
      </c>
      <c r="E450" s="535">
        <v>166.2</v>
      </c>
      <c r="F450" s="535">
        <v>166.2</v>
      </c>
      <c r="G450" s="535">
        <v>166.2</v>
      </c>
      <c r="H450" s="535">
        <v>166.2</v>
      </c>
      <c r="I450" s="535">
        <v>166.2</v>
      </c>
      <c r="J450" s="535">
        <v>168.4</v>
      </c>
      <c r="K450" s="535">
        <v>169</v>
      </c>
      <c r="L450" s="535">
        <v>169</v>
      </c>
      <c r="M450" s="535">
        <v>169</v>
      </c>
      <c r="N450" s="535">
        <v>169</v>
      </c>
      <c r="O450" s="535">
        <v>169</v>
      </c>
      <c r="P450" s="535">
        <v>169</v>
      </c>
      <c r="Q450" s="535">
        <v>169.9</v>
      </c>
      <c r="R450" s="535">
        <v>170.8</v>
      </c>
      <c r="S450" s="535">
        <v>170.8</v>
      </c>
      <c r="T450" s="535">
        <v>170.8</v>
      </c>
      <c r="U450" s="535">
        <v>170.8</v>
      </c>
      <c r="V450" s="535">
        <v>170.8</v>
      </c>
      <c r="W450" s="535">
        <v>170.8</v>
      </c>
      <c r="X450" s="535">
        <v>170.8</v>
      </c>
      <c r="Y450" s="535">
        <v>170.8</v>
      </c>
      <c r="Z450" s="535">
        <v>170.8</v>
      </c>
      <c r="AA450" s="535">
        <v>170.8</v>
      </c>
      <c r="AB450" s="535">
        <v>170.8</v>
      </c>
      <c r="AC450" s="535">
        <v>170.8</v>
      </c>
      <c r="AD450" s="535">
        <v>170.8</v>
      </c>
      <c r="AE450" s="535">
        <v>170.8</v>
      </c>
      <c r="AF450" s="535">
        <v>170.8</v>
      </c>
      <c r="AG450" s="535">
        <v>170.8</v>
      </c>
      <c r="AH450" s="535">
        <v>170.8</v>
      </c>
      <c r="AI450" s="535">
        <v>174.9</v>
      </c>
      <c r="AJ450" s="535">
        <v>177.6</v>
      </c>
      <c r="AK450" s="535">
        <v>177.6</v>
      </c>
      <c r="AL450" s="535">
        <v>177.6</v>
      </c>
      <c r="AM450" s="535">
        <v>177.6</v>
      </c>
      <c r="AN450" s="535">
        <v>177.6</v>
      </c>
      <c r="AO450" s="535">
        <v>177.6</v>
      </c>
      <c r="AP450" s="535">
        <v>177.6</v>
      </c>
      <c r="AQ450" s="535">
        <v>177.6</v>
      </c>
      <c r="AR450" s="535">
        <v>177.6</v>
      </c>
      <c r="AS450" s="535">
        <v>177.6</v>
      </c>
      <c r="AT450" s="535">
        <v>171.2</v>
      </c>
      <c r="AU450" s="535">
        <v>169</v>
      </c>
      <c r="AV450" s="535">
        <v>169</v>
      </c>
      <c r="AW450" s="535">
        <v>169</v>
      </c>
      <c r="AX450" s="535">
        <v>169</v>
      </c>
      <c r="AY450" s="535">
        <v>169</v>
      </c>
      <c r="AZ450" s="535">
        <v>169</v>
      </c>
      <c r="BA450" s="535">
        <v>169</v>
      </c>
      <c r="BB450" s="535">
        <v>169</v>
      </c>
      <c r="BC450" s="535">
        <v>169</v>
      </c>
      <c r="BD450" s="535">
        <v>169</v>
      </c>
      <c r="BE450" s="535">
        <v>169</v>
      </c>
      <c r="BF450" s="535">
        <v>169</v>
      </c>
      <c r="BG450" s="535">
        <v>169</v>
      </c>
      <c r="BH450" s="535">
        <v>169</v>
      </c>
      <c r="BI450" s="535">
        <v>169</v>
      </c>
      <c r="BJ450" s="535">
        <v>169</v>
      </c>
      <c r="BK450" s="535">
        <v>169</v>
      </c>
    </row>
    <row r="451" spans="1:65">
      <c r="A451" s="531" t="s">
        <v>3837</v>
      </c>
      <c r="B451" s="531" t="s">
        <v>1356</v>
      </c>
      <c r="C451" s="532">
        <v>4.9779999999999998E-2</v>
      </c>
      <c r="D451" s="535">
        <v>138.30000000000001</v>
      </c>
      <c r="E451" s="535">
        <v>138.30000000000001</v>
      </c>
      <c r="F451" s="535">
        <v>138.30000000000001</v>
      </c>
      <c r="G451" s="535">
        <v>138.30000000000001</v>
      </c>
      <c r="H451" s="535">
        <v>138.30000000000001</v>
      </c>
      <c r="I451" s="535">
        <v>138.30000000000001</v>
      </c>
      <c r="J451" s="535">
        <v>138.30000000000001</v>
      </c>
      <c r="K451" s="535">
        <v>138.30000000000001</v>
      </c>
      <c r="L451" s="535">
        <v>138.30000000000001</v>
      </c>
      <c r="M451" s="535">
        <v>138.30000000000001</v>
      </c>
      <c r="N451" s="535">
        <v>138.30000000000001</v>
      </c>
      <c r="O451" s="535">
        <v>138.30000000000001</v>
      </c>
      <c r="P451" s="535">
        <v>145.19999999999999</v>
      </c>
      <c r="Q451" s="535">
        <v>145.19999999999999</v>
      </c>
      <c r="R451" s="535">
        <v>145.19999999999999</v>
      </c>
      <c r="S451" s="535">
        <v>145.19999999999999</v>
      </c>
      <c r="T451" s="535">
        <v>145.19999999999999</v>
      </c>
      <c r="U451" s="535">
        <v>140.19999999999999</v>
      </c>
      <c r="V451" s="535">
        <v>145.19999999999999</v>
      </c>
      <c r="W451" s="535">
        <v>145.19999999999999</v>
      </c>
      <c r="X451" s="535">
        <v>145.19999999999999</v>
      </c>
      <c r="Y451" s="535">
        <v>145.19999999999999</v>
      </c>
      <c r="Z451" s="535">
        <v>145.19999999999999</v>
      </c>
      <c r="AA451" s="535">
        <v>145.19999999999999</v>
      </c>
      <c r="AB451" s="535">
        <v>145.19999999999999</v>
      </c>
      <c r="AC451" s="535">
        <v>145.19999999999999</v>
      </c>
      <c r="AD451" s="535">
        <v>145.19999999999999</v>
      </c>
      <c r="AE451" s="535">
        <v>137.9</v>
      </c>
      <c r="AF451" s="535">
        <v>137.9</v>
      </c>
      <c r="AG451" s="535">
        <v>137.9</v>
      </c>
      <c r="AH451" s="535">
        <v>127.8</v>
      </c>
      <c r="AI451" s="535">
        <v>129.80000000000001</v>
      </c>
      <c r="AJ451" s="535">
        <v>127.8</v>
      </c>
      <c r="AK451" s="535">
        <v>127.8</v>
      </c>
      <c r="AL451" s="535">
        <v>127.8</v>
      </c>
      <c r="AM451" s="535">
        <v>127.8</v>
      </c>
      <c r="AN451" s="535">
        <v>128.4</v>
      </c>
      <c r="AO451" s="535">
        <v>130.4</v>
      </c>
      <c r="AP451" s="535">
        <v>130.4</v>
      </c>
      <c r="AQ451" s="535">
        <v>130.4</v>
      </c>
      <c r="AR451" s="535">
        <v>129.19999999999999</v>
      </c>
      <c r="AS451" s="535">
        <v>128.4</v>
      </c>
      <c r="AT451" s="535">
        <v>128.4</v>
      </c>
      <c r="AU451" s="535">
        <v>128.4</v>
      </c>
      <c r="AV451" s="535">
        <v>128.4</v>
      </c>
      <c r="AW451" s="535">
        <v>128.4</v>
      </c>
      <c r="AX451" s="535">
        <v>128.4</v>
      </c>
      <c r="AY451" s="535">
        <v>128.4</v>
      </c>
      <c r="AZ451" s="535">
        <v>128.80000000000001</v>
      </c>
      <c r="BA451" s="535">
        <v>130.4</v>
      </c>
      <c r="BB451" s="535">
        <v>130.4</v>
      </c>
      <c r="BC451" s="535">
        <v>130.4</v>
      </c>
      <c r="BD451" s="535">
        <v>130.4</v>
      </c>
      <c r="BE451" s="535">
        <v>130.4</v>
      </c>
      <c r="BF451" s="535">
        <v>130.4</v>
      </c>
      <c r="BG451" s="535">
        <v>130.4</v>
      </c>
      <c r="BH451" s="535">
        <v>130.4</v>
      </c>
      <c r="BI451" s="535">
        <v>138.80000000000001</v>
      </c>
      <c r="BJ451" s="535">
        <v>140.9</v>
      </c>
      <c r="BK451" s="535">
        <v>140.9</v>
      </c>
    </row>
    <row r="452" spans="1:65">
      <c r="A452" s="531" t="s">
        <v>3838</v>
      </c>
      <c r="B452" s="531" t="s">
        <v>3120</v>
      </c>
      <c r="C452" s="532">
        <v>3.0159999999999999E-2</v>
      </c>
      <c r="D452" s="535">
        <v>130.5</v>
      </c>
      <c r="E452" s="535">
        <v>130.5</v>
      </c>
      <c r="F452" s="535">
        <v>130.5</v>
      </c>
      <c r="G452" s="535">
        <v>130.5</v>
      </c>
      <c r="H452" s="535">
        <v>130.5</v>
      </c>
      <c r="I452" s="535">
        <v>130.5</v>
      </c>
      <c r="J452" s="535">
        <v>130.5</v>
      </c>
      <c r="K452" s="535">
        <v>130.5</v>
      </c>
      <c r="L452" s="535">
        <v>130.5</v>
      </c>
      <c r="M452" s="535">
        <v>130.5</v>
      </c>
      <c r="N452" s="535">
        <v>130.5</v>
      </c>
      <c r="O452" s="535">
        <v>130.5</v>
      </c>
      <c r="P452" s="535">
        <v>131.6</v>
      </c>
      <c r="Q452" s="535">
        <v>134.80000000000001</v>
      </c>
      <c r="R452" s="535">
        <v>134.80000000000001</v>
      </c>
      <c r="S452" s="535">
        <v>134.80000000000001</v>
      </c>
      <c r="T452" s="535">
        <v>134.80000000000001</v>
      </c>
      <c r="U452" s="535">
        <v>134.80000000000001</v>
      </c>
      <c r="V452" s="535">
        <v>134.80000000000001</v>
      </c>
      <c r="W452" s="535">
        <v>134.80000000000001</v>
      </c>
      <c r="X452" s="535">
        <v>134.80000000000001</v>
      </c>
      <c r="Y452" s="535">
        <v>134.80000000000001</v>
      </c>
      <c r="Z452" s="535">
        <v>134.80000000000001</v>
      </c>
      <c r="AA452" s="535">
        <v>134.80000000000001</v>
      </c>
      <c r="AB452" s="535">
        <v>134.80000000000001</v>
      </c>
      <c r="AC452" s="535">
        <v>134.80000000000001</v>
      </c>
      <c r="AD452" s="535">
        <v>124.6</v>
      </c>
      <c r="AE452" s="535">
        <v>125.3</v>
      </c>
      <c r="AF452" s="535">
        <v>122.1</v>
      </c>
      <c r="AG452" s="535">
        <v>122.1</v>
      </c>
      <c r="AH452" s="535">
        <v>122.1</v>
      </c>
      <c r="AI452" s="535">
        <v>122.1</v>
      </c>
      <c r="AJ452" s="535">
        <v>122.1</v>
      </c>
      <c r="AK452" s="535">
        <v>122.1</v>
      </c>
      <c r="AL452" s="535">
        <v>122.1</v>
      </c>
      <c r="AM452" s="535">
        <v>122.1</v>
      </c>
      <c r="AN452" s="535">
        <v>122.1</v>
      </c>
      <c r="AO452" s="535">
        <v>128.6</v>
      </c>
      <c r="AP452" s="535">
        <v>127.3</v>
      </c>
      <c r="AQ452" s="535">
        <v>128.6</v>
      </c>
      <c r="AR452" s="535">
        <v>128.6</v>
      </c>
      <c r="AS452" s="535">
        <v>128.6</v>
      </c>
      <c r="AT452" s="535">
        <v>128.6</v>
      </c>
      <c r="AU452" s="535">
        <v>128.6</v>
      </c>
      <c r="AV452" s="535">
        <v>129.1</v>
      </c>
      <c r="AW452" s="535">
        <v>130.69999999999999</v>
      </c>
      <c r="AX452" s="535">
        <v>130.69999999999999</v>
      </c>
      <c r="AY452" s="535">
        <v>130.69999999999999</v>
      </c>
      <c r="AZ452" s="535">
        <v>130.69999999999999</v>
      </c>
      <c r="BA452" s="535">
        <v>130.69999999999999</v>
      </c>
      <c r="BB452" s="535">
        <v>130.69999999999999</v>
      </c>
      <c r="BC452" s="535">
        <v>130.69999999999999</v>
      </c>
      <c r="BD452" s="535">
        <v>130.69999999999999</v>
      </c>
      <c r="BE452" s="535">
        <v>130.69999999999999</v>
      </c>
      <c r="BF452" s="535">
        <v>130.69999999999999</v>
      </c>
      <c r="BG452" s="535">
        <v>140.4</v>
      </c>
      <c r="BH452" s="535">
        <v>143.69999999999999</v>
      </c>
      <c r="BI452" s="535">
        <v>143.69999999999999</v>
      </c>
      <c r="BJ452" s="535">
        <v>143.69999999999999</v>
      </c>
      <c r="BK452" s="535">
        <v>143.69999999999999</v>
      </c>
    </row>
    <row r="453" spans="1:65">
      <c r="A453" s="531" t="s">
        <v>3839</v>
      </c>
      <c r="B453" s="531" t="s">
        <v>1438</v>
      </c>
      <c r="C453" s="532">
        <v>8.3633100000000002</v>
      </c>
      <c r="D453" s="535">
        <v>116</v>
      </c>
      <c r="E453" s="535">
        <v>115.6</v>
      </c>
      <c r="F453" s="535">
        <v>115.6</v>
      </c>
      <c r="G453" s="535">
        <v>116.7</v>
      </c>
      <c r="H453" s="535">
        <v>118.2</v>
      </c>
      <c r="I453" s="535">
        <v>119.1</v>
      </c>
      <c r="J453" s="535">
        <v>120.3</v>
      </c>
      <c r="K453" s="535">
        <v>121.1</v>
      </c>
      <c r="L453" s="535">
        <v>122.6</v>
      </c>
      <c r="M453" s="535">
        <v>125</v>
      </c>
      <c r="N453" s="535">
        <v>125.6</v>
      </c>
      <c r="O453" s="535">
        <v>126.1</v>
      </c>
      <c r="P453" s="535">
        <v>126.6</v>
      </c>
      <c r="Q453" s="535">
        <v>126.8</v>
      </c>
      <c r="R453" s="535">
        <v>127.8</v>
      </c>
      <c r="S453" s="535">
        <v>127.7</v>
      </c>
      <c r="T453" s="535">
        <v>128.6</v>
      </c>
      <c r="U453" s="535">
        <v>128</v>
      </c>
      <c r="V453" s="535">
        <v>128.30000000000001</v>
      </c>
      <c r="W453" s="535">
        <v>128.9</v>
      </c>
      <c r="X453" s="535">
        <v>129.4</v>
      </c>
      <c r="Y453" s="535">
        <v>130</v>
      </c>
      <c r="Z453" s="535">
        <v>129.80000000000001</v>
      </c>
      <c r="AA453" s="535">
        <v>129.80000000000001</v>
      </c>
      <c r="AB453" s="535">
        <v>129.69999999999999</v>
      </c>
      <c r="AC453" s="535">
        <v>129.30000000000001</v>
      </c>
      <c r="AD453" s="535">
        <v>129.4</v>
      </c>
      <c r="AE453" s="535">
        <v>129.69999999999999</v>
      </c>
      <c r="AF453" s="535">
        <v>129.5</v>
      </c>
      <c r="AG453" s="535">
        <v>130.1</v>
      </c>
      <c r="AH453" s="535">
        <v>130.19999999999999</v>
      </c>
      <c r="AI453" s="535">
        <v>130.19999999999999</v>
      </c>
      <c r="AJ453" s="535">
        <v>130.19999999999999</v>
      </c>
      <c r="AK453" s="535">
        <v>130.19999999999999</v>
      </c>
      <c r="AL453" s="535">
        <v>130.5</v>
      </c>
      <c r="AM453" s="535">
        <v>130.6</v>
      </c>
      <c r="AN453" s="535">
        <v>130.9</v>
      </c>
      <c r="AO453" s="535">
        <v>130.6</v>
      </c>
      <c r="AP453" s="535">
        <v>130.6</v>
      </c>
      <c r="AQ453" s="535">
        <v>131.6</v>
      </c>
      <c r="AR453" s="535">
        <v>132.5</v>
      </c>
      <c r="AS453" s="535">
        <v>132.4</v>
      </c>
      <c r="AT453" s="535">
        <v>132.4</v>
      </c>
      <c r="AU453" s="535">
        <v>132.5</v>
      </c>
      <c r="AV453" s="535">
        <v>132.6</v>
      </c>
      <c r="AW453" s="535">
        <v>132.30000000000001</v>
      </c>
      <c r="AX453" s="535">
        <v>132.6</v>
      </c>
      <c r="AY453" s="535">
        <v>132.6</v>
      </c>
      <c r="AZ453" s="535">
        <v>133.19999999999999</v>
      </c>
      <c r="BA453" s="535">
        <v>133.6</v>
      </c>
      <c r="BB453" s="535">
        <v>134.1</v>
      </c>
      <c r="BC453" s="535">
        <v>134.80000000000001</v>
      </c>
      <c r="BD453" s="535">
        <v>135.1</v>
      </c>
      <c r="BE453" s="535">
        <v>135.6</v>
      </c>
      <c r="BF453" s="535">
        <v>138.1</v>
      </c>
      <c r="BG453" s="535">
        <v>140.30000000000001</v>
      </c>
      <c r="BH453" s="535">
        <v>141.1</v>
      </c>
      <c r="BI453" s="535">
        <v>141.1</v>
      </c>
      <c r="BJ453" s="535">
        <v>142.1</v>
      </c>
      <c r="BK453" s="535">
        <v>143</v>
      </c>
      <c r="BL453" s="534">
        <v>116</v>
      </c>
      <c r="BM453" s="534">
        <f>BK453/BL453</f>
        <v>1.2327586206896552</v>
      </c>
    </row>
    <row r="454" spans="1:65">
      <c r="A454" s="531" t="s">
        <v>3840</v>
      </c>
      <c r="B454" s="531" t="s">
        <v>1440</v>
      </c>
      <c r="C454" s="532">
        <v>3.3787099999999999</v>
      </c>
      <c r="D454" s="535">
        <v>136.9</v>
      </c>
      <c r="E454" s="535">
        <v>137</v>
      </c>
      <c r="F454" s="535">
        <v>137.19999999999999</v>
      </c>
      <c r="G454" s="535">
        <v>137.6</v>
      </c>
      <c r="H454" s="535">
        <v>138.80000000000001</v>
      </c>
      <c r="I454" s="535">
        <v>138.4</v>
      </c>
      <c r="J454" s="535">
        <v>140.30000000000001</v>
      </c>
      <c r="K454" s="535">
        <v>141.80000000000001</v>
      </c>
      <c r="L454" s="535">
        <v>142.19999999999999</v>
      </c>
      <c r="M454" s="535">
        <v>142.9</v>
      </c>
      <c r="N454" s="535">
        <v>143.69999999999999</v>
      </c>
      <c r="O454" s="535">
        <v>144.6</v>
      </c>
      <c r="P454" s="535">
        <v>145.1</v>
      </c>
      <c r="Q454" s="535">
        <v>145.1</v>
      </c>
      <c r="R454" s="535">
        <v>146.6</v>
      </c>
      <c r="S454" s="535">
        <v>147.19999999999999</v>
      </c>
      <c r="T454" s="535">
        <v>149.80000000000001</v>
      </c>
      <c r="U454" s="535">
        <v>149.30000000000001</v>
      </c>
      <c r="V454" s="535">
        <v>149.9</v>
      </c>
      <c r="W454" s="535">
        <v>151.30000000000001</v>
      </c>
      <c r="X454" s="535">
        <v>152.30000000000001</v>
      </c>
      <c r="Y454" s="535">
        <v>154.1</v>
      </c>
      <c r="Z454" s="535">
        <v>154.30000000000001</v>
      </c>
      <c r="AA454" s="535">
        <v>154.30000000000001</v>
      </c>
      <c r="AB454" s="535">
        <v>154.30000000000001</v>
      </c>
      <c r="AC454" s="535">
        <v>154.30000000000001</v>
      </c>
      <c r="AD454" s="535">
        <v>154.5</v>
      </c>
      <c r="AE454" s="535">
        <v>154.80000000000001</v>
      </c>
      <c r="AF454" s="535">
        <v>154.5</v>
      </c>
      <c r="AG454" s="535">
        <v>155.4</v>
      </c>
      <c r="AH454" s="535">
        <v>156.80000000000001</v>
      </c>
      <c r="AI454" s="535">
        <v>156.69999999999999</v>
      </c>
      <c r="AJ454" s="535">
        <v>156.69999999999999</v>
      </c>
      <c r="AK454" s="535">
        <v>156.69999999999999</v>
      </c>
      <c r="AL454" s="535">
        <v>157.4</v>
      </c>
      <c r="AM454" s="535">
        <v>157.69999999999999</v>
      </c>
      <c r="AN454" s="535">
        <v>158.4</v>
      </c>
      <c r="AO454" s="535">
        <v>158.4</v>
      </c>
      <c r="AP454" s="535">
        <v>158.69999999999999</v>
      </c>
      <c r="AQ454" s="535">
        <v>161.30000000000001</v>
      </c>
      <c r="AR454" s="535">
        <v>162.30000000000001</v>
      </c>
      <c r="AS454" s="535">
        <v>162.4</v>
      </c>
      <c r="AT454" s="535">
        <v>162.6</v>
      </c>
      <c r="AU454" s="535">
        <v>162.69999999999999</v>
      </c>
      <c r="AV454" s="535">
        <v>162.9</v>
      </c>
      <c r="AW454" s="535">
        <v>162.1</v>
      </c>
      <c r="AX454" s="535">
        <v>162.19999999999999</v>
      </c>
      <c r="AY454" s="535">
        <v>162.19999999999999</v>
      </c>
      <c r="AZ454" s="535">
        <v>162.9</v>
      </c>
      <c r="BA454" s="535">
        <v>163.1</v>
      </c>
      <c r="BB454" s="535">
        <v>165</v>
      </c>
      <c r="BC454" s="535">
        <v>167.2</v>
      </c>
      <c r="BD454" s="535">
        <v>167.2</v>
      </c>
      <c r="BE454" s="535">
        <v>168.3</v>
      </c>
      <c r="BF454" s="535">
        <v>172.9</v>
      </c>
      <c r="BG454" s="535">
        <v>175.9</v>
      </c>
      <c r="BH454" s="535">
        <v>176</v>
      </c>
      <c r="BI454" s="535">
        <v>176.7</v>
      </c>
      <c r="BJ454" s="535">
        <v>178.1</v>
      </c>
      <c r="BK454" s="535">
        <v>179</v>
      </c>
    </row>
    <row r="455" spans="1:65">
      <c r="A455" s="531" t="s">
        <v>3841</v>
      </c>
      <c r="B455" s="531" t="s">
        <v>3842</v>
      </c>
      <c r="C455" s="532">
        <v>1.82158</v>
      </c>
      <c r="D455" s="535">
        <v>143.4</v>
      </c>
      <c r="E455" s="535">
        <v>143.69999999999999</v>
      </c>
      <c r="F455" s="535">
        <v>144.5</v>
      </c>
      <c r="G455" s="535">
        <v>144.6</v>
      </c>
      <c r="H455" s="535">
        <v>144.69999999999999</v>
      </c>
      <c r="I455" s="535">
        <v>145.19999999999999</v>
      </c>
      <c r="J455" s="535">
        <v>148.80000000000001</v>
      </c>
      <c r="K455" s="535">
        <v>151.4</v>
      </c>
      <c r="L455" s="535">
        <v>152.30000000000001</v>
      </c>
      <c r="M455" s="535">
        <v>153.30000000000001</v>
      </c>
      <c r="N455" s="535">
        <v>153.6</v>
      </c>
      <c r="O455" s="535">
        <v>153.6</v>
      </c>
      <c r="P455" s="535">
        <v>154.1</v>
      </c>
      <c r="Q455" s="535">
        <v>153.69999999999999</v>
      </c>
      <c r="R455" s="535">
        <v>156.69999999999999</v>
      </c>
      <c r="S455" s="535">
        <v>158.4</v>
      </c>
      <c r="T455" s="535">
        <v>158.69999999999999</v>
      </c>
      <c r="U455" s="535">
        <v>158.6</v>
      </c>
      <c r="V455" s="535">
        <v>158.69999999999999</v>
      </c>
      <c r="W455" s="535">
        <v>159.1</v>
      </c>
      <c r="X455" s="535">
        <v>160</v>
      </c>
      <c r="Y455" s="535">
        <v>159.69999999999999</v>
      </c>
      <c r="Z455" s="535">
        <v>159.69999999999999</v>
      </c>
      <c r="AA455" s="535">
        <v>159.69999999999999</v>
      </c>
      <c r="AB455" s="535">
        <v>159.69999999999999</v>
      </c>
      <c r="AC455" s="535">
        <v>159.69999999999999</v>
      </c>
      <c r="AD455" s="535">
        <v>160</v>
      </c>
      <c r="AE455" s="535">
        <v>160.9</v>
      </c>
      <c r="AF455" s="535">
        <v>160.9</v>
      </c>
      <c r="AG455" s="535">
        <v>161.1</v>
      </c>
      <c r="AH455" s="535">
        <v>161.69999999999999</v>
      </c>
      <c r="AI455" s="535">
        <v>161.69999999999999</v>
      </c>
      <c r="AJ455" s="535">
        <v>161.80000000000001</v>
      </c>
      <c r="AK455" s="535">
        <v>161.80000000000001</v>
      </c>
      <c r="AL455" s="535">
        <v>163.1</v>
      </c>
      <c r="AM455" s="535">
        <v>163.1</v>
      </c>
      <c r="AN455" s="535">
        <v>163.1</v>
      </c>
      <c r="AO455" s="535">
        <v>163.1</v>
      </c>
      <c r="AP455" s="535">
        <v>163.30000000000001</v>
      </c>
      <c r="AQ455" s="535">
        <v>167.3</v>
      </c>
      <c r="AR455" s="535">
        <v>168.8</v>
      </c>
      <c r="AS455" s="535">
        <v>169.5</v>
      </c>
      <c r="AT455" s="535">
        <v>170.3</v>
      </c>
      <c r="AU455" s="535">
        <v>170.3</v>
      </c>
      <c r="AV455" s="535">
        <v>170.6</v>
      </c>
      <c r="AW455" s="535">
        <v>169.1</v>
      </c>
      <c r="AX455" s="535">
        <v>169.3</v>
      </c>
      <c r="AY455" s="535">
        <v>169.3</v>
      </c>
      <c r="AZ455" s="535">
        <v>169.5</v>
      </c>
      <c r="BA455" s="535">
        <v>169.7</v>
      </c>
      <c r="BB455" s="535">
        <v>171.6</v>
      </c>
      <c r="BC455" s="535">
        <v>172.6</v>
      </c>
      <c r="BD455" s="535">
        <v>172.7</v>
      </c>
      <c r="BE455" s="535">
        <v>172.8</v>
      </c>
      <c r="BF455" s="535">
        <v>179.9</v>
      </c>
      <c r="BG455" s="535">
        <v>185.3</v>
      </c>
      <c r="BH455" s="535">
        <v>185.6</v>
      </c>
      <c r="BI455" s="535">
        <v>186.2</v>
      </c>
      <c r="BJ455" s="535">
        <v>188.8</v>
      </c>
      <c r="BK455" s="535">
        <v>190.1</v>
      </c>
    </row>
    <row r="456" spans="1:65">
      <c r="A456" s="531" t="s">
        <v>3843</v>
      </c>
      <c r="B456" s="531" t="s">
        <v>3844</v>
      </c>
      <c r="C456" s="532">
        <v>0.72760000000000002</v>
      </c>
      <c r="D456" s="535">
        <v>147.19999999999999</v>
      </c>
      <c r="E456" s="535">
        <v>146.80000000000001</v>
      </c>
      <c r="F456" s="535">
        <v>148.30000000000001</v>
      </c>
      <c r="G456" s="535">
        <v>148.4</v>
      </c>
      <c r="H456" s="535">
        <v>148.5</v>
      </c>
      <c r="I456" s="535">
        <v>148.5</v>
      </c>
      <c r="J456" s="535">
        <v>148.1</v>
      </c>
      <c r="K456" s="535">
        <v>148.1</v>
      </c>
      <c r="L456" s="535">
        <v>149.4</v>
      </c>
      <c r="M456" s="535">
        <v>151.69999999999999</v>
      </c>
      <c r="N456" s="535">
        <v>151.69999999999999</v>
      </c>
      <c r="O456" s="535">
        <v>151.69999999999999</v>
      </c>
      <c r="P456" s="535">
        <v>151.69999999999999</v>
      </c>
      <c r="Q456" s="535">
        <v>151.69999999999999</v>
      </c>
      <c r="R456" s="535">
        <v>154.6</v>
      </c>
      <c r="S456" s="535">
        <v>154.6</v>
      </c>
      <c r="T456" s="535">
        <v>154.80000000000001</v>
      </c>
      <c r="U456" s="535">
        <v>154.1</v>
      </c>
      <c r="V456" s="535">
        <v>154.19999999999999</v>
      </c>
      <c r="W456" s="535">
        <v>154.80000000000001</v>
      </c>
      <c r="X456" s="535">
        <v>156.19999999999999</v>
      </c>
      <c r="Y456" s="535">
        <v>156.19999999999999</v>
      </c>
      <c r="Z456" s="535">
        <v>156.19999999999999</v>
      </c>
      <c r="AA456" s="535">
        <v>156.19999999999999</v>
      </c>
      <c r="AB456" s="535">
        <v>156.19999999999999</v>
      </c>
      <c r="AC456" s="535">
        <v>156.19999999999999</v>
      </c>
      <c r="AD456" s="535">
        <v>153.19999999999999</v>
      </c>
      <c r="AE456" s="535">
        <v>154.5</v>
      </c>
      <c r="AF456" s="535">
        <v>154.5</v>
      </c>
      <c r="AG456" s="535">
        <v>154.5</v>
      </c>
      <c r="AH456" s="535">
        <v>154.5</v>
      </c>
      <c r="AI456" s="535">
        <v>154.5</v>
      </c>
      <c r="AJ456" s="535">
        <v>154.5</v>
      </c>
      <c r="AK456" s="535">
        <v>154.5</v>
      </c>
      <c r="AL456" s="535">
        <v>157.4</v>
      </c>
      <c r="AM456" s="535">
        <v>157.4</v>
      </c>
      <c r="AN456" s="535">
        <v>157.4</v>
      </c>
      <c r="AO456" s="535">
        <v>157.4</v>
      </c>
      <c r="AP456" s="535">
        <v>157.4</v>
      </c>
      <c r="AQ456" s="535">
        <v>158.6</v>
      </c>
      <c r="AR456" s="535">
        <v>159.5</v>
      </c>
      <c r="AS456" s="535">
        <v>160.80000000000001</v>
      </c>
      <c r="AT456" s="535">
        <v>161.9</v>
      </c>
      <c r="AU456" s="535">
        <v>161.9</v>
      </c>
      <c r="AV456" s="535">
        <v>162.1</v>
      </c>
      <c r="AW456" s="535">
        <v>162.5</v>
      </c>
      <c r="AX456" s="535">
        <v>162.5</v>
      </c>
      <c r="AY456" s="535">
        <v>162.5</v>
      </c>
      <c r="AZ456" s="535">
        <v>162.5</v>
      </c>
      <c r="BA456" s="535">
        <v>162.5</v>
      </c>
      <c r="BB456" s="535">
        <v>163.19999999999999</v>
      </c>
      <c r="BC456" s="535">
        <v>163.80000000000001</v>
      </c>
      <c r="BD456" s="535">
        <v>163.80000000000001</v>
      </c>
      <c r="BE456" s="535">
        <v>163.80000000000001</v>
      </c>
      <c r="BF456" s="535">
        <v>165.2</v>
      </c>
      <c r="BG456" s="535">
        <v>165.7</v>
      </c>
      <c r="BH456" s="535">
        <v>165.7</v>
      </c>
      <c r="BI456" s="535">
        <v>165.7</v>
      </c>
      <c r="BJ456" s="535">
        <v>167.5</v>
      </c>
      <c r="BK456" s="535">
        <v>170.5</v>
      </c>
    </row>
    <row r="457" spans="1:65">
      <c r="A457" s="531" t="s">
        <v>3845</v>
      </c>
      <c r="B457" s="531" t="s">
        <v>3846</v>
      </c>
      <c r="C457" s="532">
        <v>6.8699999999999997E-2</v>
      </c>
      <c r="D457" s="535">
        <v>114.7</v>
      </c>
      <c r="E457" s="535">
        <v>119.1</v>
      </c>
      <c r="F457" s="535">
        <v>119.1</v>
      </c>
      <c r="G457" s="535">
        <v>119.1</v>
      </c>
      <c r="H457" s="535">
        <v>119.1</v>
      </c>
      <c r="I457" s="535">
        <v>119.1</v>
      </c>
      <c r="J457" s="535">
        <v>119.1</v>
      </c>
      <c r="K457" s="535">
        <v>119.1</v>
      </c>
      <c r="L457" s="535">
        <v>119.1</v>
      </c>
      <c r="M457" s="535">
        <v>119.1</v>
      </c>
      <c r="N457" s="535">
        <v>119.1</v>
      </c>
      <c r="O457" s="535">
        <v>119.1</v>
      </c>
      <c r="P457" s="535">
        <v>119.1</v>
      </c>
      <c r="Q457" s="535">
        <v>119.1</v>
      </c>
      <c r="R457" s="535">
        <v>119.1</v>
      </c>
      <c r="S457" s="535">
        <v>119.1</v>
      </c>
      <c r="T457" s="535">
        <v>119.1</v>
      </c>
      <c r="U457" s="535">
        <v>119.1</v>
      </c>
      <c r="V457" s="535">
        <v>119.1</v>
      </c>
      <c r="W457" s="535">
        <v>119.1</v>
      </c>
      <c r="X457" s="535">
        <v>119.1</v>
      </c>
      <c r="Y457" s="535">
        <v>119.1</v>
      </c>
      <c r="Z457" s="535">
        <v>119.1</v>
      </c>
      <c r="AA457" s="535">
        <v>119.1</v>
      </c>
      <c r="AB457" s="535">
        <v>119.1</v>
      </c>
      <c r="AC457" s="535">
        <v>119.1</v>
      </c>
      <c r="AD457" s="535">
        <v>119.1</v>
      </c>
      <c r="AE457" s="535">
        <v>119.1</v>
      </c>
      <c r="AF457" s="535">
        <v>119.1</v>
      </c>
      <c r="AG457" s="535">
        <v>121.5</v>
      </c>
      <c r="AH457" s="535">
        <v>125.1</v>
      </c>
      <c r="AI457" s="535">
        <v>125.1</v>
      </c>
      <c r="AJ457" s="535">
        <v>125.1</v>
      </c>
      <c r="AK457" s="535">
        <v>125.1</v>
      </c>
      <c r="AL457" s="535">
        <v>125.1</v>
      </c>
      <c r="AM457" s="535">
        <v>125.1</v>
      </c>
      <c r="AN457" s="535">
        <v>125.1</v>
      </c>
      <c r="AO457" s="535">
        <v>125.1</v>
      </c>
      <c r="AP457" s="535">
        <v>125.1</v>
      </c>
      <c r="AQ457" s="535">
        <v>125.1</v>
      </c>
      <c r="AR457" s="535">
        <v>125.1</v>
      </c>
      <c r="AS457" s="535">
        <v>125.1</v>
      </c>
      <c r="AT457" s="535">
        <v>125.1</v>
      </c>
      <c r="AU457" s="535">
        <v>125.1</v>
      </c>
      <c r="AV457" s="535">
        <v>125.1</v>
      </c>
      <c r="AW457" s="535">
        <v>125.1</v>
      </c>
      <c r="AX457" s="535">
        <v>125.1</v>
      </c>
      <c r="AY457" s="535">
        <v>125.1</v>
      </c>
      <c r="AZ457" s="535">
        <v>125.1</v>
      </c>
      <c r="BA457" s="535">
        <v>125.1</v>
      </c>
      <c r="BB457" s="535">
        <v>125.1</v>
      </c>
      <c r="BC457" s="535">
        <v>128.80000000000001</v>
      </c>
      <c r="BD457" s="535">
        <v>130</v>
      </c>
      <c r="BE457" s="535">
        <v>130</v>
      </c>
      <c r="BF457" s="535">
        <v>133.9</v>
      </c>
      <c r="BG457" s="535">
        <v>136.5</v>
      </c>
      <c r="BH457" s="535">
        <v>136.5</v>
      </c>
      <c r="BI457" s="535">
        <v>136.5</v>
      </c>
      <c r="BJ457" s="535">
        <v>136.5</v>
      </c>
      <c r="BK457" s="535">
        <v>136.5</v>
      </c>
    </row>
    <row r="458" spans="1:65">
      <c r="A458" s="531" t="s">
        <v>3847</v>
      </c>
      <c r="B458" s="531" t="s">
        <v>3848</v>
      </c>
      <c r="C458" s="532">
        <v>5.0970000000000001E-2</v>
      </c>
      <c r="D458" s="535">
        <v>143.69999999999999</v>
      </c>
      <c r="E458" s="535">
        <v>143.69999999999999</v>
      </c>
      <c r="F458" s="535">
        <v>143.69999999999999</v>
      </c>
      <c r="G458" s="535">
        <v>143.69999999999999</v>
      </c>
      <c r="H458" s="535">
        <v>143.69999999999999</v>
      </c>
      <c r="I458" s="535">
        <v>143.69999999999999</v>
      </c>
      <c r="J458" s="535">
        <v>143.69999999999999</v>
      </c>
      <c r="K458" s="535">
        <v>143.69999999999999</v>
      </c>
      <c r="L458" s="535">
        <v>146.30000000000001</v>
      </c>
      <c r="M458" s="535">
        <v>150.30000000000001</v>
      </c>
      <c r="N458" s="535">
        <v>150.30000000000001</v>
      </c>
      <c r="O458" s="535">
        <v>150.30000000000001</v>
      </c>
      <c r="P458" s="535">
        <v>150.30000000000001</v>
      </c>
      <c r="Q458" s="535">
        <v>150.30000000000001</v>
      </c>
      <c r="R458" s="535">
        <v>150.30000000000001</v>
      </c>
      <c r="S458" s="535">
        <v>150.30000000000001</v>
      </c>
      <c r="T458" s="535">
        <v>150.30000000000001</v>
      </c>
      <c r="U458" s="535">
        <v>150.30000000000001</v>
      </c>
      <c r="V458" s="535">
        <v>150.30000000000001</v>
      </c>
      <c r="W458" s="535">
        <v>150.30000000000001</v>
      </c>
      <c r="X458" s="535">
        <v>150.30000000000001</v>
      </c>
      <c r="Y458" s="535">
        <v>150.30000000000001</v>
      </c>
      <c r="Z458" s="535">
        <v>150.30000000000001</v>
      </c>
      <c r="AA458" s="535">
        <v>150.30000000000001</v>
      </c>
      <c r="AB458" s="535">
        <v>150.30000000000001</v>
      </c>
      <c r="AC458" s="535">
        <v>150.30000000000001</v>
      </c>
      <c r="AD458" s="535">
        <v>150.30000000000001</v>
      </c>
      <c r="AE458" s="535">
        <v>150.30000000000001</v>
      </c>
      <c r="AF458" s="535">
        <v>150.30000000000001</v>
      </c>
      <c r="AG458" s="535">
        <v>150.30000000000001</v>
      </c>
      <c r="AH458" s="535">
        <v>150.30000000000001</v>
      </c>
      <c r="AI458" s="535">
        <v>150.30000000000001</v>
      </c>
      <c r="AJ458" s="535">
        <v>150.30000000000001</v>
      </c>
      <c r="AK458" s="535">
        <v>150.30000000000001</v>
      </c>
      <c r="AL458" s="535">
        <v>150.30000000000001</v>
      </c>
      <c r="AM458" s="535">
        <v>150.30000000000001</v>
      </c>
      <c r="AN458" s="535">
        <v>150.30000000000001</v>
      </c>
      <c r="AO458" s="535">
        <v>150.30000000000001</v>
      </c>
      <c r="AP458" s="535">
        <v>150.30000000000001</v>
      </c>
      <c r="AQ458" s="535">
        <v>154.6</v>
      </c>
      <c r="AR458" s="535">
        <v>154.6</v>
      </c>
      <c r="AS458" s="535">
        <v>154.6</v>
      </c>
      <c r="AT458" s="535">
        <v>154.6</v>
      </c>
      <c r="AU458" s="535">
        <v>154.6</v>
      </c>
      <c r="AV458" s="535">
        <v>154.6</v>
      </c>
      <c r="AW458" s="535">
        <v>154.6</v>
      </c>
      <c r="AX458" s="535">
        <v>154.6</v>
      </c>
      <c r="AY458" s="535">
        <v>154.6</v>
      </c>
      <c r="AZ458" s="535">
        <v>162</v>
      </c>
      <c r="BA458" s="535">
        <v>167</v>
      </c>
      <c r="BB458" s="535">
        <v>167</v>
      </c>
      <c r="BC458" s="535">
        <v>167</v>
      </c>
      <c r="BD458" s="535">
        <v>167</v>
      </c>
      <c r="BE458" s="535">
        <v>167</v>
      </c>
      <c r="BF458" s="535">
        <v>177.4</v>
      </c>
      <c r="BG458" s="535">
        <v>177.4</v>
      </c>
      <c r="BH458" s="535">
        <v>177.4</v>
      </c>
      <c r="BI458" s="535">
        <v>177.4</v>
      </c>
      <c r="BJ458" s="535">
        <v>177.4</v>
      </c>
      <c r="BK458" s="535">
        <v>177.4</v>
      </c>
    </row>
    <row r="459" spans="1:65">
      <c r="A459" s="531" t="s">
        <v>3849</v>
      </c>
      <c r="B459" s="531" t="s">
        <v>3850</v>
      </c>
      <c r="C459" s="532">
        <v>7.8299999999999995E-2</v>
      </c>
      <c r="D459" s="535">
        <v>143.1</v>
      </c>
      <c r="E459" s="535">
        <v>143.1</v>
      </c>
      <c r="F459" s="535">
        <v>143.1</v>
      </c>
      <c r="G459" s="535">
        <v>143.19999999999999</v>
      </c>
      <c r="H459" s="535">
        <v>143.4</v>
      </c>
      <c r="I459" s="535">
        <v>143.4</v>
      </c>
      <c r="J459" s="535">
        <v>143.4</v>
      </c>
      <c r="K459" s="535">
        <v>143.4</v>
      </c>
      <c r="L459" s="535">
        <v>143.4</v>
      </c>
      <c r="M459" s="535">
        <v>143.4</v>
      </c>
      <c r="N459" s="535">
        <v>148.19999999999999</v>
      </c>
      <c r="O459" s="535">
        <v>148.19999999999999</v>
      </c>
      <c r="P459" s="535">
        <v>148.19999999999999</v>
      </c>
      <c r="Q459" s="535">
        <v>148.19999999999999</v>
      </c>
      <c r="R459" s="535">
        <v>160.6</v>
      </c>
      <c r="S459" s="535">
        <v>179.1</v>
      </c>
      <c r="T459" s="535">
        <v>179.1</v>
      </c>
      <c r="U459" s="535">
        <v>179.1</v>
      </c>
      <c r="V459" s="535">
        <v>179.1</v>
      </c>
      <c r="W459" s="535">
        <v>179.1</v>
      </c>
      <c r="X459" s="535">
        <v>179.1</v>
      </c>
      <c r="Y459" s="535">
        <v>179.1</v>
      </c>
      <c r="Z459" s="535">
        <v>179.1</v>
      </c>
      <c r="AA459" s="535">
        <v>179.1</v>
      </c>
      <c r="AB459" s="535">
        <v>179.1</v>
      </c>
      <c r="AC459" s="535">
        <v>179.1</v>
      </c>
      <c r="AD459" s="535">
        <v>179.1</v>
      </c>
      <c r="AE459" s="535">
        <v>179.1</v>
      </c>
      <c r="AF459" s="535">
        <v>179.1</v>
      </c>
      <c r="AG459" s="535">
        <v>179.1</v>
      </c>
      <c r="AH459" s="535">
        <v>178.1</v>
      </c>
      <c r="AI459" s="535">
        <v>177.2</v>
      </c>
      <c r="AJ459" s="535">
        <v>177.2</v>
      </c>
      <c r="AK459" s="535">
        <v>177.2</v>
      </c>
      <c r="AL459" s="535">
        <v>177.2</v>
      </c>
      <c r="AM459" s="535">
        <v>177.2</v>
      </c>
      <c r="AN459" s="535">
        <v>177.2</v>
      </c>
      <c r="AO459" s="535">
        <v>177.2</v>
      </c>
      <c r="AP459" s="535">
        <v>177.2</v>
      </c>
      <c r="AQ459" s="535">
        <v>177.2</v>
      </c>
      <c r="AR459" s="535">
        <v>177.2</v>
      </c>
      <c r="AS459" s="535">
        <v>161.5</v>
      </c>
      <c r="AT459" s="535">
        <v>161.5</v>
      </c>
      <c r="AU459" s="535">
        <v>161.5</v>
      </c>
      <c r="AV459" s="535">
        <v>161.5</v>
      </c>
      <c r="AW459" s="535">
        <v>161.5</v>
      </c>
      <c r="AX459" s="535">
        <v>161.5</v>
      </c>
      <c r="AY459" s="535">
        <v>161.5</v>
      </c>
      <c r="AZ459" s="535">
        <v>161.5</v>
      </c>
      <c r="BA459" s="535">
        <v>161.5</v>
      </c>
      <c r="BB459" s="535">
        <v>161.5</v>
      </c>
      <c r="BC459" s="535">
        <v>161.5</v>
      </c>
      <c r="BD459" s="535">
        <v>161.5</v>
      </c>
      <c r="BE459" s="535">
        <v>161.5</v>
      </c>
      <c r="BF459" s="535">
        <v>192.9</v>
      </c>
      <c r="BG459" s="535">
        <v>200.8</v>
      </c>
      <c r="BH459" s="535">
        <v>200.8</v>
      </c>
      <c r="BI459" s="535">
        <v>200.8</v>
      </c>
      <c r="BJ459" s="535">
        <v>200.8</v>
      </c>
      <c r="BK459" s="535">
        <v>200.8</v>
      </c>
    </row>
    <row r="460" spans="1:65">
      <c r="A460" s="531" t="s">
        <v>2025</v>
      </c>
      <c r="B460" s="531" t="s">
        <v>3851</v>
      </c>
      <c r="C460" s="532">
        <v>5.0599999999999999E-2</v>
      </c>
      <c r="D460" s="535">
        <v>137.80000000000001</v>
      </c>
      <c r="E460" s="535">
        <v>137.80000000000001</v>
      </c>
      <c r="F460" s="535">
        <v>137.80000000000001</v>
      </c>
      <c r="G460" s="535">
        <v>137.80000000000001</v>
      </c>
      <c r="H460" s="535">
        <v>137.80000000000001</v>
      </c>
      <c r="I460" s="535">
        <v>137.80000000000001</v>
      </c>
      <c r="J460" s="535">
        <v>143.4</v>
      </c>
      <c r="K460" s="535">
        <v>147.19999999999999</v>
      </c>
      <c r="L460" s="535">
        <v>147.19999999999999</v>
      </c>
      <c r="M460" s="535">
        <v>147.19999999999999</v>
      </c>
      <c r="N460" s="535">
        <v>147.19999999999999</v>
      </c>
      <c r="O460" s="535">
        <v>147.19999999999999</v>
      </c>
      <c r="P460" s="535">
        <v>147.19999999999999</v>
      </c>
      <c r="Q460" s="535">
        <v>147.19999999999999</v>
      </c>
      <c r="R460" s="535">
        <v>147.19999999999999</v>
      </c>
      <c r="S460" s="535">
        <v>147.19999999999999</v>
      </c>
      <c r="T460" s="535">
        <v>154.80000000000001</v>
      </c>
      <c r="U460" s="535">
        <v>159.4</v>
      </c>
      <c r="V460" s="535">
        <v>162.5</v>
      </c>
      <c r="W460" s="535">
        <v>162.5</v>
      </c>
      <c r="X460" s="535">
        <v>162.5</v>
      </c>
      <c r="Y460" s="535">
        <v>162.5</v>
      </c>
      <c r="Z460" s="535">
        <v>162.5</v>
      </c>
      <c r="AA460" s="535">
        <v>162.5</v>
      </c>
      <c r="AB460" s="535">
        <v>162.5</v>
      </c>
      <c r="AC460" s="535">
        <v>162.5</v>
      </c>
      <c r="AD460" s="535">
        <v>161.30000000000001</v>
      </c>
      <c r="AE460" s="535">
        <v>161.30000000000001</v>
      </c>
      <c r="AF460" s="535">
        <v>161.30000000000001</v>
      </c>
      <c r="AG460" s="535">
        <v>163.30000000000001</v>
      </c>
      <c r="AH460" s="535">
        <v>166.4</v>
      </c>
      <c r="AI460" s="535">
        <v>166.4</v>
      </c>
      <c r="AJ460" s="535">
        <v>166.4</v>
      </c>
      <c r="AK460" s="535">
        <v>166.4</v>
      </c>
      <c r="AL460" s="535">
        <v>166.4</v>
      </c>
      <c r="AM460" s="535">
        <v>166.4</v>
      </c>
      <c r="AN460" s="535">
        <v>166.4</v>
      </c>
      <c r="AO460" s="535">
        <v>166.4</v>
      </c>
      <c r="AP460" s="535">
        <v>171.1</v>
      </c>
      <c r="AQ460" s="535">
        <v>172.4</v>
      </c>
      <c r="AR460" s="535">
        <v>172.4</v>
      </c>
      <c r="AS460" s="535">
        <v>172.4</v>
      </c>
      <c r="AT460" s="535">
        <v>172.4</v>
      </c>
      <c r="AU460" s="535">
        <v>172.4</v>
      </c>
      <c r="AV460" s="535">
        <v>172.4</v>
      </c>
      <c r="AW460" s="535">
        <v>172.4</v>
      </c>
      <c r="AX460" s="535">
        <v>172.4</v>
      </c>
      <c r="AY460" s="535">
        <v>172.4</v>
      </c>
      <c r="AZ460" s="535">
        <v>172.4</v>
      </c>
      <c r="BA460" s="535">
        <v>172.4</v>
      </c>
      <c r="BB460" s="535">
        <v>190.6</v>
      </c>
      <c r="BC460" s="535">
        <v>196.7</v>
      </c>
      <c r="BD460" s="535">
        <v>196.7</v>
      </c>
      <c r="BE460" s="535">
        <v>196.7</v>
      </c>
      <c r="BF460" s="535">
        <v>205.6</v>
      </c>
      <c r="BG460" s="535">
        <v>222.9</v>
      </c>
      <c r="BH460" s="535">
        <v>226.7</v>
      </c>
      <c r="BI460" s="535">
        <v>226.7</v>
      </c>
      <c r="BJ460" s="535">
        <v>226.7</v>
      </c>
      <c r="BK460" s="535">
        <v>226.7</v>
      </c>
    </row>
    <row r="461" spans="1:65">
      <c r="A461" s="531" t="s">
        <v>3852</v>
      </c>
      <c r="B461" s="531" t="s">
        <v>3853</v>
      </c>
      <c r="C461" s="532">
        <v>0.18060999999999999</v>
      </c>
      <c r="D461" s="535">
        <v>133.30000000000001</v>
      </c>
      <c r="E461" s="535">
        <v>136.69999999999999</v>
      </c>
      <c r="F461" s="535">
        <v>136.69999999999999</v>
      </c>
      <c r="G461" s="535">
        <v>136.69999999999999</v>
      </c>
      <c r="H461" s="535">
        <v>136.69999999999999</v>
      </c>
      <c r="I461" s="535">
        <v>138.6</v>
      </c>
      <c r="J461" s="535">
        <v>138.6</v>
      </c>
      <c r="K461" s="535">
        <v>138.6</v>
      </c>
      <c r="L461" s="535">
        <v>138.6</v>
      </c>
      <c r="M461" s="535">
        <v>138.6</v>
      </c>
      <c r="N461" s="535">
        <v>138.6</v>
      </c>
      <c r="O461" s="535">
        <v>138.6</v>
      </c>
      <c r="P461" s="535">
        <v>143.80000000000001</v>
      </c>
      <c r="Q461" s="535">
        <v>140.69999999999999</v>
      </c>
      <c r="R461" s="535">
        <v>141.30000000000001</v>
      </c>
      <c r="S461" s="535">
        <v>144.69999999999999</v>
      </c>
      <c r="T461" s="535">
        <v>144.69999999999999</v>
      </c>
      <c r="U461" s="535">
        <v>145.19999999999999</v>
      </c>
      <c r="V461" s="535">
        <v>145.19999999999999</v>
      </c>
      <c r="W461" s="535">
        <v>145.19999999999999</v>
      </c>
      <c r="X461" s="535">
        <v>145.19999999999999</v>
      </c>
      <c r="Y461" s="535">
        <v>145.19999999999999</v>
      </c>
      <c r="Z461" s="535">
        <v>145.19999999999999</v>
      </c>
      <c r="AA461" s="535">
        <v>145.19999999999999</v>
      </c>
      <c r="AB461" s="535">
        <v>145.19999999999999</v>
      </c>
      <c r="AC461" s="535">
        <v>145.19999999999999</v>
      </c>
      <c r="AD461" s="535">
        <v>146</v>
      </c>
      <c r="AE461" s="535">
        <v>146</v>
      </c>
      <c r="AF461" s="535">
        <v>146</v>
      </c>
      <c r="AG461" s="535">
        <v>146</v>
      </c>
      <c r="AH461" s="535">
        <v>149.1</v>
      </c>
      <c r="AI461" s="535">
        <v>149.1</v>
      </c>
      <c r="AJ461" s="535">
        <v>149.1</v>
      </c>
      <c r="AK461" s="535">
        <v>149.1</v>
      </c>
      <c r="AL461" s="535">
        <v>149.1</v>
      </c>
      <c r="AM461" s="535">
        <v>149.1</v>
      </c>
      <c r="AN461" s="535">
        <v>149.1</v>
      </c>
      <c r="AO461" s="535">
        <v>149.1</v>
      </c>
      <c r="AP461" s="535">
        <v>149.1</v>
      </c>
      <c r="AQ461" s="535">
        <v>149.1</v>
      </c>
      <c r="AR461" s="535">
        <v>149.1</v>
      </c>
      <c r="AS461" s="535">
        <v>149.6</v>
      </c>
      <c r="AT461" s="535">
        <v>151.19999999999999</v>
      </c>
      <c r="AU461" s="535">
        <v>151.19999999999999</v>
      </c>
      <c r="AV461" s="535">
        <v>151.19999999999999</v>
      </c>
      <c r="AW461" s="535">
        <v>151.19999999999999</v>
      </c>
      <c r="AX461" s="535">
        <v>151.19999999999999</v>
      </c>
      <c r="AY461" s="535">
        <v>151.19999999999999</v>
      </c>
      <c r="AZ461" s="535">
        <v>151.19999999999999</v>
      </c>
      <c r="BA461" s="535">
        <v>151.19999999999999</v>
      </c>
      <c r="BB461" s="535">
        <v>151.19999999999999</v>
      </c>
      <c r="BC461" s="535">
        <v>151.19999999999999</v>
      </c>
      <c r="BD461" s="535">
        <v>151.19999999999999</v>
      </c>
      <c r="BE461" s="535">
        <v>151.19999999999999</v>
      </c>
      <c r="BF461" s="535">
        <v>170.1</v>
      </c>
      <c r="BG461" s="535">
        <v>170.1</v>
      </c>
      <c r="BH461" s="535">
        <v>170.1</v>
      </c>
      <c r="BI461" s="535">
        <v>174.8</v>
      </c>
      <c r="BJ461" s="535">
        <v>193.4</v>
      </c>
      <c r="BK461" s="535">
        <v>193.4</v>
      </c>
    </row>
    <row r="462" spans="1:65">
      <c r="A462" s="531" t="s">
        <v>3854</v>
      </c>
      <c r="B462" s="531" t="s">
        <v>3855</v>
      </c>
      <c r="C462" s="532">
        <v>0.51190000000000002</v>
      </c>
      <c r="D462" s="535">
        <v>154.19999999999999</v>
      </c>
      <c r="E462" s="535">
        <v>154.4</v>
      </c>
      <c r="F462" s="535">
        <v>154.9</v>
      </c>
      <c r="G462" s="535">
        <v>155</v>
      </c>
      <c r="H462" s="535">
        <v>154.80000000000001</v>
      </c>
      <c r="I462" s="535">
        <v>155.6</v>
      </c>
      <c r="J462" s="535">
        <v>166.9</v>
      </c>
      <c r="K462" s="535">
        <v>174.2</v>
      </c>
      <c r="L462" s="535">
        <v>175</v>
      </c>
      <c r="M462" s="535">
        <v>175</v>
      </c>
      <c r="N462" s="535">
        <v>175</v>
      </c>
      <c r="O462" s="535">
        <v>175</v>
      </c>
      <c r="P462" s="535">
        <v>175</v>
      </c>
      <c r="Q462" s="535">
        <v>174.9</v>
      </c>
      <c r="R462" s="535">
        <v>179.3</v>
      </c>
      <c r="S462" s="535">
        <v>179.3</v>
      </c>
      <c r="T462" s="535">
        <v>179.3</v>
      </c>
      <c r="U462" s="535">
        <v>179.3</v>
      </c>
      <c r="V462" s="535">
        <v>179.3</v>
      </c>
      <c r="W462" s="535">
        <v>180.3</v>
      </c>
      <c r="X462" s="535">
        <v>181.7</v>
      </c>
      <c r="Y462" s="535">
        <v>180.9</v>
      </c>
      <c r="Z462" s="535">
        <v>180.9</v>
      </c>
      <c r="AA462" s="535">
        <v>180.9</v>
      </c>
      <c r="AB462" s="535">
        <v>180.9</v>
      </c>
      <c r="AC462" s="535">
        <v>180.9</v>
      </c>
      <c r="AD462" s="535">
        <v>186.9</v>
      </c>
      <c r="AE462" s="535">
        <v>188.2</v>
      </c>
      <c r="AF462" s="535">
        <v>188.2</v>
      </c>
      <c r="AG462" s="535">
        <v>188.2</v>
      </c>
      <c r="AH462" s="535">
        <v>188.8</v>
      </c>
      <c r="AI462" s="535">
        <v>189.2</v>
      </c>
      <c r="AJ462" s="535">
        <v>189.4</v>
      </c>
      <c r="AK462" s="535">
        <v>189.4</v>
      </c>
      <c r="AL462" s="535">
        <v>189.4</v>
      </c>
      <c r="AM462" s="535">
        <v>189.4</v>
      </c>
      <c r="AN462" s="535">
        <v>189.4</v>
      </c>
      <c r="AO462" s="535">
        <v>189.4</v>
      </c>
      <c r="AP462" s="535">
        <v>189.6</v>
      </c>
      <c r="AQ462" s="535">
        <v>201.6</v>
      </c>
      <c r="AR462" s="535">
        <v>201.6</v>
      </c>
      <c r="AS462" s="535">
        <v>201.8</v>
      </c>
      <c r="AT462" s="535">
        <v>202.4</v>
      </c>
      <c r="AU462" s="535">
        <v>202.4</v>
      </c>
      <c r="AV462" s="535">
        <v>203.2</v>
      </c>
      <c r="AW462" s="535">
        <v>203.4</v>
      </c>
      <c r="AX462" s="535">
        <v>204</v>
      </c>
      <c r="AY462" s="535">
        <v>204</v>
      </c>
      <c r="AZ462" s="535">
        <v>204</v>
      </c>
      <c r="BA462" s="535">
        <v>204</v>
      </c>
      <c r="BB462" s="535">
        <v>205.1</v>
      </c>
      <c r="BC462" s="535">
        <v>205.8</v>
      </c>
      <c r="BD462" s="535">
        <v>205.9</v>
      </c>
      <c r="BE462" s="535">
        <v>206.2</v>
      </c>
      <c r="BF462" s="535">
        <v>217</v>
      </c>
      <c r="BG462" s="535">
        <v>231.5</v>
      </c>
      <c r="BH462" s="535">
        <v>231.7</v>
      </c>
      <c r="BI462" s="535">
        <v>232.3</v>
      </c>
      <c r="BJ462" s="535">
        <v>232.7</v>
      </c>
      <c r="BK462" s="535">
        <v>233</v>
      </c>
    </row>
    <row r="463" spans="1:65">
      <c r="A463" s="531" t="s">
        <v>2077</v>
      </c>
      <c r="B463" s="531" t="s">
        <v>3856</v>
      </c>
      <c r="C463" s="532">
        <v>0.10637000000000001</v>
      </c>
      <c r="D463" s="535">
        <v>112.9</v>
      </c>
      <c r="E463" s="535">
        <v>111.8</v>
      </c>
      <c r="F463" s="535">
        <v>111.8</v>
      </c>
      <c r="G463" s="535">
        <v>112.7</v>
      </c>
      <c r="H463" s="535">
        <v>116.1</v>
      </c>
      <c r="I463" s="535">
        <v>116.1</v>
      </c>
      <c r="J463" s="535">
        <v>123.5</v>
      </c>
      <c r="K463" s="535">
        <v>132.19999999999999</v>
      </c>
      <c r="L463" s="535">
        <v>133.4</v>
      </c>
      <c r="M463" s="535">
        <v>133</v>
      </c>
      <c r="N463" s="535">
        <v>133</v>
      </c>
      <c r="O463" s="535">
        <v>133</v>
      </c>
      <c r="P463" s="535">
        <v>133</v>
      </c>
      <c r="Q463" s="535">
        <v>133</v>
      </c>
      <c r="R463" s="535">
        <v>133</v>
      </c>
      <c r="S463" s="535">
        <v>133</v>
      </c>
      <c r="T463" s="535">
        <v>133</v>
      </c>
      <c r="U463" s="535">
        <v>133</v>
      </c>
      <c r="V463" s="535">
        <v>133</v>
      </c>
      <c r="W463" s="535">
        <v>132.19999999999999</v>
      </c>
      <c r="X463" s="535">
        <v>129.9</v>
      </c>
      <c r="Y463" s="535">
        <v>129.9</v>
      </c>
      <c r="Z463" s="535">
        <v>129.9</v>
      </c>
      <c r="AA463" s="535">
        <v>129.9</v>
      </c>
      <c r="AB463" s="535">
        <v>129.9</v>
      </c>
      <c r="AC463" s="535">
        <v>129.9</v>
      </c>
      <c r="AD463" s="535">
        <v>125.8</v>
      </c>
      <c r="AE463" s="535">
        <v>125.8</v>
      </c>
      <c r="AF463" s="535">
        <v>125.8</v>
      </c>
      <c r="AG463" s="535">
        <v>125.8</v>
      </c>
      <c r="AH463" s="535">
        <v>125.8</v>
      </c>
      <c r="AI463" s="535">
        <v>125.8</v>
      </c>
      <c r="AJ463" s="535">
        <v>125.8</v>
      </c>
      <c r="AK463" s="535">
        <v>125.8</v>
      </c>
      <c r="AL463" s="535">
        <v>126.8</v>
      </c>
      <c r="AM463" s="535">
        <v>126.8</v>
      </c>
      <c r="AN463" s="535">
        <v>127.2</v>
      </c>
      <c r="AO463" s="535">
        <v>127.5</v>
      </c>
      <c r="AP463" s="535">
        <v>127.9</v>
      </c>
      <c r="AQ463" s="535">
        <v>128</v>
      </c>
      <c r="AR463" s="535">
        <v>147.6</v>
      </c>
      <c r="AS463" s="535">
        <v>160.6</v>
      </c>
      <c r="AT463" s="535">
        <v>160.6</v>
      </c>
      <c r="AU463" s="535">
        <v>160.6</v>
      </c>
      <c r="AV463" s="535">
        <v>160.6</v>
      </c>
      <c r="AW463" s="535">
        <v>131.80000000000001</v>
      </c>
      <c r="AX463" s="535">
        <v>131.80000000000001</v>
      </c>
      <c r="AY463" s="535">
        <v>131.80000000000001</v>
      </c>
      <c r="AZ463" s="535">
        <v>131.80000000000001</v>
      </c>
      <c r="BA463" s="535">
        <v>131.80000000000001</v>
      </c>
      <c r="BB463" s="535">
        <v>131.80000000000001</v>
      </c>
      <c r="BC463" s="535">
        <v>131.80000000000001</v>
      </c>
      <c r="BD463" s="535">
        <v>131.80000000000001</v>
      </c>
      <c r="BE463" s="535">
        <v>131.80000000000001</v>
      </c>
      <c r="BF463" s="535">
        <v>125.9</v>
      </c>
      <c r="BG463" s="535">
        <v>128.80000000000001</v>
      </c>
      <c r="BH463" s="535">
        <v>130.19999999999999</v>
      </c>
      <c r="BI463" s="535">
        <v>130.19999999999999</v>
      </c>
      <c r="BJ463" s="535">
        <v>130.19999999999999</v>
      </c>
      <c r="BK463" s="535">
        <v>130.19999999999999</v>
      </c>
    </row>
    <row r="464" spans="1:65">
      <c r="A464" s="531" t="s">
        <v>3857</v>
      </c>
      <c r="B464" s="531" t="s">
        <v>3858</v>
      </c>
      <c r="C464" s="532">
        <v>4.6539999999999998E-2</v>
      </c>
      <c r="D464" s="535">
        <v>122</v>
      </c>
      <c r="E464" s="535">
        <v>122</v>
      </c>
      <c r="F464" s="535">
        <v>122</v>
      </c>
      <c r="G464" s="535">
        <v>122</v>
      </c>
      <c r="H464" s="535">
        <v>122</v>
      </c>
      <c r="I464" s="535">
        <v>122</v>
      </c>
      <c r="J464" s="535">
        <v>122</v>
      </c>
      <c r="K464" s="535">
        <v>122</v>
      </c>
      <c r="L464" s="535">
        <v>122</v>
      </c>
      <c r="M464" s="535">
        <v>122</v>
      </c>
      <c r="N464" s="535">
        <v>122</v>
      </c>
      <c r="O464" s="535">
        <v>122</v>
      </c>
      <c r="P464" s="535">
        <v>122</v>
      </c>
      <c r="Q464" s="535">
        <v>122</v>
      </c>
      <c r="R464" s="535">
        <v>122</v>
      </c>
      <c r="S464" s="535">
        <v>141.5</v>
      </c>
      <c r="T464" s="535">
        <v>141.5</v>
      </c>
      <c r="U464" s="535">
        <v>141.5</v>
      </c>
      <c r="V464" s="535">
        <v>141.5</v>
      </c>
      <c r="W464" s="535">
        <v>141.5</v>
      </c>
      <c r="X464" s="535">
        <v>141.5</v>
      </c>
      <c r="Y464" s="535">
        <v>141.5</v>
      </c>
      <c r="Z464" s="535">
        <v>141.5</v>
      </c>
      <c r="AA464" s="535">
        <v>141.5</v>
      </c>
      <c r="AB464" s="535">
        <v>141.5</v>
      </c>
      <c r="AC464" s="535">
        <v>141.5</v>
      </c>
      <c r="AD464" s="535">
        <v>141.5</v>
      </c>
      <c r="AE464" s="535">
        <v>141.5</v>
      </c>
      <c r="AF464" s="535">
        <v>141.5</v>
      </c>
      <c r="AG464" s="535">
        <v>141.5</v>
      </c>
      <c r="AH464" s="535">
        <v>141.5</v>
      </c>
      <c r="AI464" s="535">
        <v>141.5</v>
      </c>
      <c r="AJ464" s="535">
        <v>141.5</v>
      </c>
      <c r="AK464" s="535">
        <v>141.5</v>
      </c>
      <c r="AL464" s="535">
        <v>141.5</v>
      </c>
      <c r="AM464" s="535">
        <v>141.5</v>
      </c>
      <c r="AN464" s="535">
        <v>141.5</v>
      </c>
      <c r="AO464" s="535">
        <v>141.5</v>
      </c>
      <c r="AP464" s="535">
        <v>141.5</v>
      </c>
      <c r="AQ464" s="535">
        <v>141.5</v>
      </c>
      <c r="AR464" s="535">
        <v>141.5</v>
      </c>
      <c r="AS464" s="535">
        <v>141.5</v>
      </c>
      <c r="AT464" s="535">
        <v>141.5</v>
      </c>
      <c r="AU464" s="535">
        <v>141.5</v>
      </c>
      <c r="AV464" s="535">
        <v>141.5</v>
      </c>
      <c r="AW464" s="535">
        <v>141.5</v>
      </c>
      <c r="AX464" s="535">
        <v>141.5</v>
      </c>
      <c r="AY464" s="535">
        <v>141.5</v>
      </c>
      <c r="AZ464" s="535">
        <v>141.5</v>
      </c>
      <c r="BA464" s="535">
        <v>141.5</v>
      </c>
      <c r="BB464" s="535">
        <v>173.4</v>
      </c>
      <c r="BC464" s="535">
        <v>184</v>
      </c>
      <c r="BD464" s="535">
        <v>184</v>
      </c>
      <c r="BE464" s="535">
        <v>184</v>
      </c>
      <c r="BF464" s="535">
        <v>184.4</v>
      </c>
      <c r="BG464" s="535">
        <v>184.5</v>
      </c>
      <c r="BH464" s="535">
        <v>184.5</v>
      </c>
      <c r="BI464" s="535">
        <v>184.5</v>
      </c>
      <c r="BJ464" s="535">
        <v>184.5</v>
      </c>
      <c r="BK464" s="535">
        <v>184.5</v>
      </c>
    </row>
    <row r="465" spans="1:63">
      <c r="A465" s="531" t="s">
        <v>3859</v>
      </c>
      <c r="B465" s="531" t="s">
        <v>3860</v>
      </c>
      <c r="C465" s="532">
        <v>0.56803999999999999</v>
      </c>
      <c r="D465" s="535">
        <v>145.19999999999999</v>
      </c>
      <c r="E465" s="535">
        <v>145.19999999999999</v>
      </c>
      <c r="F465" s="535">
        <v>145.19999999999999</v>
      </c>
      <c r="G465" s="535">
        <v>147.19999999999999</v>
      </c>
      <c r="H465" s="535">
        <v>152.6</v>
      </c>
      <c r="I465" s="535">
        <v>152.6</v>
      </c>
      <c r="J465" s="535">
        <v>152.6</v>
      </c>
      <c r="K465" s="535">
        <v>152.6</v>
      </c>
      <c r="L465" s="535">
        <v>152.6</v>
      </c>
      <c r="M465" s="535">
        <v>153</v>
      </c>
      <c r="N465" s="535">
        <v>155.19999999999999</v>
      </c>
      <c r="O465" s="535">
        <v>158.6</v>
      </c>
      <c r="P465" s="535">
        <v>158.6</v>
      </c>
      <c r="Q465" s="535">
        <v>158.6</v>
      </c>
      <c r="R465" s="535">
        <v>158.30000000000001</v>
      </c>
      <c r="S465" s="535">
        <v>158.19999999999999</v>
      </c>
      <c r="T465" s="535">
        <v>172.6</v>
      </c>
      <c r="U465" s="535">
        <v>169.7</v>
      </c>
      <c r="V465" s="535">
        <v>172.6</v>
      </c>
      <c r="W465" s="535">
        <v>181.1</v>
      </c>
      <c r="X465" s="535">
        <v>183.9</v>
      </c>
      <c r="Y465" s="535">
        <v>195.3</v>
      </c>
      <c r="Z465" s="535">
        <v>196.7</v>
      </c>
      <c r="AA465" s="535">
        <v>196.7</v>
      </c>
      <c r="AB465" s="535">
        <v>196.7</v>
      </c>
      <c r="AC465" s="535">
        <v>196.7</v>
      </c>
      <c r="AD465" s="535">
        <v>196.7</v>
      </c>
      <c r="AE465" s="535">
        <v>196.8</v>
      </c>
      <c r="AF465" s="535">
        <v>196.8</v>
      </c>
      <c r="AG465" s="535">
        <v>198.3</v>
      </c>
      <c r="AH465" s="535">
        <v>204.3</v>
      </c>
      <c r="AI465" s="535">
        <v>204.3</v>
      </c>
      <c r="AJ465" s="535">
        <v>204.3</v>
      </c>
      <c r="AK465" s="535">
        <v>204.3</v>
      </c>
      <c r="AL465" s="535">
        <v>204.3</v>
      </c>
      <c r="AM465" s="535">
        <v>205.9</v>
      </c>
      <c r="AN465" s="535">
        <v>210.6</v>
      </c>
      <c r="AO465" s="535">
        <v>210.3</v>
      </c>
      <c r="AP465" s="535">
        <v>210.3</v>
      </c>
      <c r="AQ465" s="535">
        <v>210.3</v>
      </c>
      <c r="AR465" s="535">
        <v>210.3</v>
      </c>
      <c r="AS465" s="535">
        <v>209.4</v>
      </c>
      <c r="AT465" s="535">
        <v>207.6</v>
      </c>
      <c r="AU465" s="535">
        <v>207.6</v>
      </c>
      <c r="AV465" s="535">
        <v>207.6</v>
      </c>
      <c r="AW465" s="535">
        <v>207.6</v>
      </c>
      <c r="AX465" s="535">
        <v>207.6</v>
      </c>
      <c r="AY465" s="535">
        <v>207.6</v>
      </c>
      <c r="AZ465" s="535">
        <v>210.9</v>
      </c>
      <c r="BA465" s="535">
        <v>211.7</v>
      </c>
      <c r="BB465" s="535">
        <v>211.6</v>
      </c>
      <c r="BC465" s="535">
        <v>211.6</v>
      </c>
      <c r="BD465" s="535">
        <v>211.7</v>
      </c>
      <c r="BE465" s="535">
        <v>216.4</v>
      </c>
      <c r="BF465" s="535">
        <v>220.3</v>
      </c>
      <c r="BG465" s="535">
        <v>220.3</v>
      </c>
      <c r="BH465" s="535">
        <v>220.3</v>
      </c>
      <c r="BI465" s="535">
        <v>220.3</v>
      </c>
      <c r="BJ465" s="535">
        <v>220.3</v>
      </c>
      <c r="BK465" s="535">
        <v>220.9</v>
      </c>
    </row>
    <row r="466" spans="1:63">
      <c r="A466" s="531" t="s">
        <v>3861</v>
      </c>
      <c r="B466" s="531" t="s">
        <v>3862</v>
      </c>
      <c r="C466" s="532">
        <v>0.12336</v>
      </c>
      <c r="D466" s="535">
        <v>130.19999999999999</v>
      </c>
      <c r="E466" s="535">
        <v>130.19999999999999</v>
      </c>
      <c r="F466" s="535">
        <v>130.19999999999999</v>
      </c>
      <c r="G466" s="535">
        <v>128</v>
      </c>
      <c r="H466" s="535">
        <v>134</v>
      </c>
      <c r="I466" s="535">
        <v>134</v>
      </c>
      <c r="J466" s="535">
        <v>134</v>
      </c>
      <c r="K466" s="535">
        <v>134</v>
      </c>
      <c r="L466" s="535">
        <v>134</v>
      </c>
      <c r="M466" s="535">
        <v>134</v>
      </c>
      <c r="N466" s="535">
        <v>136.69999999999999</v>
      </c>
      <c r="O466" s="535">
        <v>144.6</v>
      </c>
      <c r="P466" s="535">
        <v>144.6</v>
      </c>
      <c r="Q466" s="535">
        <v>144.6</v>
      </c>
      <c r="R466" s="535">
        <v>143.19999999999999</v>
      </c>
      <c r="S466" s="535">
        <v>142.80000000000001</v>
      </c>
      <c r="T466" s="535">
        <v>157.30000000000001</v>
      </c>
      <c r="U466" s="535">
        <v>154.4</v>
      </c>
      <c r="V466" s="535">
        <v>157.30000000000001</v>
      </c>
      <c r="W466" s="535">
        <v>157.30000000000001</v>
      </c>
      <c r="X466" s="535">
        <v>157.30000000000001</v>
      </c>
      <c r="Y466" s="535">
        <v>187.3</v>
      </c>
      <c r="Z466" s="535">
        <v>188.9</v>
      </c>
      <c r="AA466" s="535">
        <v>188.9</v>
      </c>
      <c r="AB466" s="535">
        <v>188.9</v>
      </c>
      <c r="AC466" s="535">
        <v>188.9</v>
      </c>
      <c r="AD466" s="535">
        <v>188.9</v>
      </c>
      <c r="AE466" s="535">
        <v>189.6</v>
      </c>
      <c r="AF466" s="535">
        <v>189.6</v>
      </c>
      <c r="AG466" s="535">
        <v>190.6</v>
      </c>
      <c r="AH466" s="535">
        <v>194.7</v>
      </c>
      <c r="AI466" s="535">
        <v>194.7</v>
      </c>
      <c r="AJ466" s="535">
        <v>194.7</v>
      </c>
      <c r="AK466" s="535">
        <v>194.7</v>
      </c>
      <c r="AL466" s="535">
        <v>194.7</v>
      </c>
      <c r="AM466" s="535">
        <v>188.2</v>
      </c>
      <c r="AN466" s="535">
        <v>168.7</v>
      </c>
      <c r="AO466" s="535">
        <v>168.7</v>
      </c>
      <c r="AP466" s="535">
        <v>168.7</v>
      </c>
      <c r="AQ466" s="535">
        <v>168.7</v>
      </c>
      <c r="AR466" s="535">
        <v>168.7</v>
      </c>
      <c r="AS466" s="535">
        <v>171.6</v>
      </c>
      <c r="AT466" s="535">
        <v>171.7</v>
      </c>
      <c r="AU466" s="535">
        <v>171.7</v>
      </c>
      <c r="AV466" s="535">
        <v>171.8</v>
      </c>
      <c r="AW466" s="535">
        <v>171.8</v>
      </c>
      <c r="AX466" s="535">
        <v>171.8</v>
      </c>
      <c r="AY466" s="535">
        <v>171.8</v>
      </c>
      <c r="AZ466" s="535">
        <v>174.9</v>
      </c>
      <c r="BA466" s="535">
        <v>175.7</v>
      </c>
      <c r="BB466" s="535">
        <v>175.7</v>
      </c>
      <c r="BC466" s="535">
        <v>175.7</v>
      </c>
      <c r="BD466" s="535">
        <v>175.7</v>
      </c>
      <c r="BE466" s="535">
        <v>179.4</v>
      </c>
      <c r="BF466" s="535">
        <v>181.8</v>
      </c>
      <c r="BG466" s="535">
        <v>181.9</v>
      </c>
      <c r="BH466" s="535">
        <v>181.9</v>
      </c>
      <c r="BI466" s="535">
        <v>181.9</v>
      </c>
      <c r="BJ466" s="535">
        <v>181.9</v>
      </c>
      <c r="BK466" s="535">
        <v>181.9</v>
      </c>
    </row>
    <row r="467" spans="1:63">
      <c r="A467" s="531" t="s">
        <v>3863</v>
      </c>
      <c r="B467" s="531" t="s">
        <v>3864</v>
      </c>
      <c r="C467" s="532">
        <v>0.14737</v>
      </c>
      <c r="D467" s="535">
        <v>127.8</v>
      </c>
      <c r="E467" s="535">
        <v>127.8</v>
      </c>
      <c r="F467" s="535">
        <v>127.8</v>
      </c>
      <c r="G467" s="535">
        <v>127.8</v>
      </c>
      <c r="H467" s="535">
        <v>140</v>
      </c>
      <c r="I467" s="535">
        <v>140</v>
      </c>
      <c r="J467" s="535">
        <v>140</v>
      </c>
      <c r="K467" s="535">
        <v>140</v>
      </c>
      <c r="L467" s="535">
        <v>140</v>
      </c>
      <c r="M467" s="535">
        <v>141.5</v>
      </c>
      <c r="N467" s="535">
        <v>146</v>
      </c>
      <c r="O467" s="535">
        <v>146</v>
      </c>
      <c r="P467" s="535">
        <v>146</v>
      </c>
      <c r="Q467" s="535">
        <v>146</v>
      </c>
      <c r="R467" s="535">
        <v>146</v>
      </c>
      <c r="S467" s="535">
        <v>146</v>
      </c>
      <c r="T467" s="535">
        <v>150</v>
      </c>
      <c r="U467" s="535">
        <v>149.19999999999999</v>
      </c>
      <c r="V467" s="535">
        <v>150</v>
      </c>
      <c r="W467" s="535">
        <v>150</v>
      </c>
      <c r="X467" s="535">
        <v>150</v>
      </c>
      <c r="Y467" s="535">
        <v>150</v>
      </c>
      <c r="Z467" s="535">
        <v>153.69999999999999</v>
      </c>
      <c r="AA467" s="535">
        <v>153.69999999999999</v>
      </c>
      <c r="AB467" s="535">
        <v>153.69999999999999</v>
      </c>
      <c r="AC467" s="535">
        <v>153.69999999999999</v>
      </c>
      <c r="AD467" s="535">
        <v>153.69999999999999</v>
      </c>
      <c r="AE467" s="535">
        <v>153.69999999999999</v>
      </c>
      <c r="AF467" s="535">
        <v>153.69999999999999</v>
      </c>
      <c r="AG467" s="535">
        <v>154</v>
      </c>
      <c r="AH467" s="535">
        <v>155.19999999999999</v>
      </c>
      <c r="AI467" s="535">
        <v>155.19999999999999</v>
      </c>
      <c r="AJ467" s="535">
        <v>155.19999999999999</v>
      </c>
      <c r="AK467" s="535">
        <v>155.19999999999999</v>
      </c>
      <c r="AL467" s="535">
        <v>155.19999999999999</v>
      </c>
      <c r="AM467" s="535">
        <v>155.19999999999999</v>
      </c>
      <c r="AN467" s="535">
        <v>155.19999999999999</v>
      </c>
      <c r="AO467" s="535">
        <v>155.19999999999999</v>
      </c>
      <c r="AP467" s="535">
        <v>155.19999999999999</v>
      </c>
      <c r="AQ467" s="535">
        <v>155.19999999999999</v>
      </c>
      <c r="AR467" s="535">
        <v>155.19999999999999</v>
      </c>
      <c r="AS467" s="535">
        <v>164.3</v>
      </c>
      <c r="AT467" s="535">
        <v>164.3</v>
      </c>
      <c r="AU467" s="535">
        <v>164.3</v>
      </c>
      <c r="AV467" s="535">
        <v>164.3</v>
      </c>
      <c r="AW467" s="535">
        <v>164.3</v>
      </c>
      <c r="AX467" s="535">
        <v>164.3</v>
      </c>
      <c r="AY467" s="535">
        <v>164.3</v>
      </c>
      <c r="AZ467" s="535">
        <v>165.6</v>
      </c>
      <c r="BA467" s="535">
        <v>165.9</v>
      </c>
      <c r="BB467" s="535">
        <v>165.9</v>
      </c>
      <c r="BC467" s="535">
        <v>165.9</v>
      </c>
      <c r="BD467" s="535">
        <v>165.9</v>
      </c>
      <c r="BE467" s="535">
        <v>167.6</v>
      </c>
      <c r="BF467" s="535">
        <v>167</v>
      </c>
      <c r="BG467" s="535">
        <v>167.1</v>
      </c>
      <c r="BH467" s="535">
        <v>167.1</v>
      </c>
      <c r="BI467" s="535">
        <v>167.1</v>
      </c>
      <c r="BJ467" s="535">
        <v>167.1</v>
      </c>
      <c r="BK467" s="535">
        <v>167.1</v>
      </c>
    </row>
    <row r="468" spans="1:63">
      <c r="A468" s="531" t="s">
        <v>3865</v>
      </c>
      <c r="B468" s="531" t="s">
        <v>3866</v>
      </c>
      <c r="C468" s="532">
        <v>6.6850000000000007E-2</v>
      </c>
      <c r="D468" s="535">
        <v>117.1</v>
      </c>
      <c r="E468" s="535">
        <v>117.1</v>
      </c>
      <c r="F468" s="535">
        <v>117.1</v>
      </c>
      <c r="G468" s="535">
        <v>113.5</v>
      </c>
      <c r="H468" s="535">
        <v>120.9</v>
      </c>
      <c r="I468" s="535">
        <v>120.9</v>
      </c>
      <c r="J468" s="535">
        <v>120.9</v>
      </c>
      <c r="K468" s="535">
        <v>120.9</v>
      </c>
      <c r="L468" s="535">
        <v>120.9</v>
      </c>
      <c r="M468" s="535">
        <v>120.9</v>
      </c>
      <c r="N468" s="535">
        <v>123.6</v>
      </c>
      <c r="O468" s="535">
        <v>131.80000000000001</v>
      </c>
      <c r="P468" s="535">
        <v>131.80000000000001</v>
      </c>
      <c r="Q468" s="535">
        <v>131.80000000000001</v>
      </c>
      <c r="R468" s="535">
        <v>131.80000000000001</v>
      </c>
      <c r="S468" s="535">
        <v>131.80000000000001</v>
      </c>
      <c r="T468" s="535">
        <v>139.9</v>
      </c>
      <c r="U468" s="535">
        <v>138.30000000000001</v>
      </c>
      <c r="V468" s="535">
        <v>139.9</v>
      </c>
      <c r="W468" s="535">
        <v>139.9</v>
      </c>
      <c r="X468" s="535">
        <v>139.9</v>
      </c>
      <c r="Y468" s="535">
        <v>142.6</v>
      </c>
      <c r="Z468" s="535">
        <v>143.19999999999999</v>
      </c>
      <c r="AA468" s="535">
        <v>143.19999999999999</v>
      </c>
      <c r="AB468" s="535">
        <v>143.19999999999999</v>
      </c>
      <c r="AC468" s="535">
        <v>143.19999999999999</v>
      </c>
      <c r="AD468" s="535">
        <v>143.19999999999999</v>
      </c>
      <c r="AE468" s="535">
        <v>143.19999999999999</v>
      </c>
      <c r="AF468" s="535">
        <v>143.19999999999999</v>
      </c>
      <c r="AG468" s="535">
        <v>143.30000000000001</v>
      </c>
      <c r="AH468" s="535">
        <v>143.80000000000001</v>
      </c>
      <c r="AI468" s="535">
        <v>143.80000000000001</v>
      </c>
      <c r="AJ468" s="535">
        <v>143.80000000000001</v>
      </c>
      <c r="AK468" s="535">
        <v>143.80000000000001</v>
      </c>
      <c r="AL468" s="535">
        <v>143.80000000000001</v>
      </c>
      <c r="AM468" s="535">
        <v>146.9</v>
      </c>
      <c r="AN468" s="535">
        <v>156</v>
      </c>
      <c r="AO468" s="535">
        <v>156</v>
      </c>
      <c r="AP468" s="535">
        <v>156</v>
      </c>
      <c r="AQ468" s="535">
        <v>156</v>
      </c>
      <c r="AR468" s="535">
        <v>156</v>
      </c>
      <c r="AS468" s="535">
        <v>155.6</v>
      </c>
      <c r="AT468" s="535">
        <v>155.5</v>
      </c>
      <c r="AU468" s="535">
        <v>155.5</v>
      </c>
      <c r="AV468" s="535">
        <v>155.5</v>
      </c>
      <c r="AW468" s="535">
        <v>155.5</v>
      </c>
      <c r="AX468" s="535">
        <v>155.5</v>
      </c>
      <c r="AY468" s="535">
        <v>155.5</v>
      </c>
      <c r="AZ468" s="535">
        <v>156.1</v>
      </c>
      <c r="BA468" s="535">
        <v>156.19999999999999</v>
      </c>
      <c r="BB468" s="535">
        <v>155.5</v>
      </c>
      <c r="BC468" s="535">
        <v>155.80000000000001</v>
      </c>
      <c r="BD468" s="535">
        <v>156.19999999999999</v>
      </c>
      <c r="BE468" s="535">
        <v>159.80000000000001</v>
      </c>
      <c r="BF468" s="535">
        <v>161.80000000000001</v>
      </c>
      <c r="BG468" s="535">
        <v>161.9</v>
      </c>
      <c r="BH468" s="535">
        <v>161.9</v>
      </c>
      <c r="BI468" s="535">
        <v>161.9</v>
      </c>
      <c r="BJ468" s="535">
        <v>161.9</v>
      </c>
      <c r="BK468" s="535">
        <v>161.9</v>
      </c>
    </row>
    <row r="469" spans="1:63">
      <c r="A469" s="531" t="s">
        <v>3867</v>
      </c>
      <c r="B469" s="531" t="s">
        <v>3868</v>
      </c>
      <c r="C469" s="532">
        <v>4.6539999999999998E-2</v>
      </c>
      <c r="D469" s="535">
        <v>123.4</v>
      </c>
      <c r="E469" s="535">
        <v>123.4</v>
      </c>
      <c r="F469" s="535">
        <v>123.4</v>
      </c>
      <c r="G469" s="535">
        <v>124.2</v>
      </c>
      <c r="H469" s="535">
        <v>124.2</v>
      </c>
      <c r="I469" s="535">
        <v>124.2</v>
      </c>
      <c r="J469" s="535">
        <v>124.2</v>
      </c>
      <c r="K469" s="535">
        <v>124.2</v>
      </c>
      <c r="L469" s="535">
        <v>124.2</v>
      </c>
      <c r="M469" s="535">
        <v>124.2</v>
      </c>
      <c r="N469" s="535">
        <v>124.6</v>
      </c>
      <c r="O469" s="535">
        <v>125.6</v>
      </c>
      <c r="P469" s="535">
        <v>125.6</v>
      </c>
      <c r="Q469" s="535">
        <v>125.6</v>
      </c>
      <c r="R469" s="535">
        <v>125.6</v>
      </c>
      <c r="S469" s="535">
        <v>125.6</v>
      </c>
      <c r="T469" s="535">
        <v>128.5</v>
      </c>
      <c r="U469" s="535">
        <v>127.9</v>
      </c>
      <c r="V469" s="535">
        <v>128.5</v>
      </c>
      <c r="W469" s="535">
        <v>128.5</v>
      </c>
      <c r="X469" s="535">
        <v>128.5</v>
      </c>
      <c r="Y469" s="535">
        <v>129</v>
      </c>
      <c r="Z469" s="535">
        <v>129</v>
      </c>
      <c r="AA469" s="535">
        <v>129</v>
      </c>
      <c r="AB469" s="535">
        <v>129</v>
      </c>
      <c r="AC469" s="535">
        <v>129</v>
      </c>
      <c r="AD469" s="535">
        <v>129</v>
      </c>
      <c r="AE469" s="535">
        <v>129</v>
      </c>
      <c r="AF469" s="535">
        <v>129</v>
      </c>
      <c r="AG469" s="535">
        <v>128.1</v>
      </c>
      <c r="AH469" s="535">
        <v>124.5</v>
      </c>
      <c r="AI469" s="535">
        <v>124.5</v>
      </c>
      <c r="AJ469" s="535">
        <v>124.5</v>
      </c>
      <c r="AK469" s="535">
        <v>124.5</v>
      </c>
      <c r="AL469" s="535">
        <v>124.5</v>
      </c>
      <c r="AM469" s="535">
        <v>124.8</v>
      </c>
      <c r="AN469" s="535">
        <v>125.8</v>
      </c>
      <c r="AO469" s="535">
        <v>122.5</v>
      </c>
      <c r="AP469" s="535">
        <v>122.5</v>
      </c>
      <c r="AQ469" s="535">
        <v>122.5</v>
      </c>
      <c r="AR469" s="535">
        <v>122.5</v>
      </c>
      <c r="AS469" s="535">
        <v>122.5</v>
      </c>
      <c r="AT469" s="535">
        <v>122.5</v>
      </c>
      <c r="AU469" s="535">
        <v>122.5</v>
      </c>
      <c r="AV469" s="535">
        <v>122.5</v>
      </c>
      <c r="AW469" s="535">
        <v>122.5</v>
      </c>
      <c r="AX469" s="535">
        <v>122.5</v>
      </c>
      <c r="AY469" s="535">
        <v>122.5</v>
      </c>
      <c r="AZ469" s="535">
        <v>124.9</v>
      </c>
      <c r="BA469" s="535">
        <v>125.5</v>
      </c>
      <c r="BB469" s="535">
        <v>125.5</v>
      </c>
      <c r="BC469" s="535">
        <v>125.5</v>
      </c>
      <c r="BD469" s="535">
        <v>125.5</v>
      </c>
      <c r="BE469" s="535">
        <v>126.1</v>
      </c>
      <c r="BF469" s="535">
        <v>126.3</v>
      </c>
      <c r="BG469" s="535">
        <v>125.6</v>
      </c>
      <c r="BH469" s="535">
        <v>125.6</v>
      </c>
      <c r="BI469" s="535">
        <v>125.6</v>
      </c>
      <c r="BJ469" s="535">
        <v>125.6</v>
      </c>
      <c r="BK469" s="535">
        <v>123.5</v>
      </c>
    </row>
    <row r="470" spans="1:63">
      <c r="A470" s="531" t="s">
        <v>3869</v>
      </c>
      <c r="B470" s="531" t="s">
        <v>3870</v>
      </c>
      <c r="C470" s="532">
        <v>8.3470000000000003E-2</v>
      </c>
      <c r="D470" s="535">
        <v>248.7</v>
      </c>
      <c r="E470" s="535">
        <v>248.7</v>
      </c>
      <c r="F470" s="535">
        <v>248.7</v>
      </c>
      <c r="G470" s="535">
        <v>268.3</v>
      </c>
      <c r="H470" s="535">
        <v>268.3</v>
      </c>
      <c r="I470" s="535">
        <v>268.3</v>
      </c>
      <c r="J470" s="535">
        <v>268.3</v>
      </c>
      <c r="K470" s="535">
        <v>268.3</v>
      </c>
      <c r="L470" s="535">
        <v>268.3</v>
      </c>
      <c r="M470" s="535">
        <v>268.3</v>
      </c>
      <c r="N470" s="535">
        <v>269.60000000000002</v>
      </c>
      <c r="O470" s="535">
        <v>273.5</v>
      </c>
      <c r="P470" s="535">
        <v>273.5</v>
      </c>
      <c r="Q470" s="535">
        <v>273.5</v>
      </c>
      <c r="R470" s="535">
        <v>273.5</v>
      </c>
      <c r="S470" s="535">
        <v>273.5</v>
      </c>
      <c r="T470" s="535">
        <v>335</v>
      </c>
      <c r="U470" s="535">
        <v>322.7</v>
      </c>
      <c r="V470" s="535">
        <v>335</v>
      </c>
      <c r="W470" s="535">
        <v>335</v>
      </c>
      <c r="X470" s="535">
        <v>335</v>
      </c>
      <c r="Y470" s="535">
        <v>365.5</v>
      </c>
      <c r="Z470" s="535">
        <v>365.5</v>
      </c>
      <c r="AA470" s="535">
        <v>365.5</v>
      </c>
      <c r="AB470" s="535">
        <v>365.5</v>
      </c>
      <c r="AC470" s="535">
        <v>365.5</v>
      </c>
      <c r="AD470" s="535">
        <v>365.5</v>
      </c>
      <c r="AE470" s="535">
        <v>365.5</v>
      </c>
      <c r="AF470" s="535">
        <v>365.5</v>
      </c>
      <c r="AG470" s="535">
        <v>374.1</v>
      </c>
      <c r="AH470" s="535">
        <v>408.5</v>
      </c>
      <c r="AI470" s="535">
        <v>408.5</v>
      </c>
      <c r="AJ470" s="535">
        <v>408.5</v>
      </c>
      <c r="AK470" s="535">
        <v>408.5</v>
      </c>
      <c r="AL470" s="535">
        <v>408.5</v>
      </c>
      <c r="AM470" s="535">
        <v>426.1</v>
      </c>
      <c r="AN470" s="535">
        <v>478.8</v>
      </c>
      <c r="AO470" s="535">
        <v>478.8</v>
      </c>
      <c r="AP470" s="535">
        <v>478.8</v>
      </c>
      <c r="AQ470" s="535">
        <v>478.8</v>
      </c>
      <c r="AR470" s="535">
        <v>478.8</v>
      </c>
      <c r="AS470" s="535">
        <v>456.8</v>
      </c>
      <c r="AT470" s="535">
        <v>449.5</v>
      </c>
      <c r="AU470" s="535">
        <v>449.5</v>
      </c>
      <c r="AV470" s="535">
        <v>449.5</v>
      </c>
      <c r="AW470" s="535">
        <v>449.5</v>
      </c>
      <c r="AX470" s="535">
        <v>449.5</v>
      </c>
      <c r="AY470" s="535">
        <v>449.5</v>
      </c>
      <c r="AZ470" s="535">
        <v>463.4</v>
      </c>
      <c r="BA470" s="535">
        <v>466.9</v>
      </c>
      <c r="BB470" s="535">
        <v>466.9</v>
      </c>
      <c r="BC470" s="535">
        <v>466.9</v>
      </c>
      <c r="BD470" s="535">
        <v>466.9</v>
      </c>
      <c r="BE470" s="535">
        <v>487.4</v>
      </c>
      <c r="BF470" s="535">
        <v>509</v>
      </c>
      <c r="BG470" s="535">
        <v>509.3</v>
      </c>
      <c r="BH470" s="535">
        <v>509.3</v>
      </c>
      <c r="BI470" s="535">
        <v>509.3</v>
      </c>
      <c r="BJ470" s="535">
        <v>509.3</v>
      </c>
      <c r="BK470" s="535">
        <v>514.70000000000005</v>
      </c>
    </row>
    <row r="471" spans="1:63">
      <c r="A471" s="531" t="s">
        <v>3871</v>
      </c>
      <c r="B471" s="531" t="s">
        <v>3872</v>
      </c>
      <c r="C471" s="532">
        <v>0.10045999999999999</v>
      </c>
      <c r="D471" s="535">
        <v>131.80000000000001</v>
      </c>
      <c r="E471" s="535">
        <v>131.80000000000001</v>
      </c>
      <c r="F471" s="535">
        <v>131.80000000000001</v>
      </c>
      <c r="G471" s="535">
        <v>131.80000000000001</v>
      </c>
      <c r="H471" s="535">
        <v>131.80000000000001</v>
      </c>
      <c r="I471" s="535">
        <v>131.80000000000001</v>
      </c>
      <c r="J471" s="535">
        <v>131.80000000000001</v>
      </c>
      <c r="K471" s="535">
        <v>131.80000000000001</v>
      </c>
      <c r="L471" s="535">
        <v>131.80000000000001</v>
      </c>
      <c r="M471" s="535">
        <v>131.80000000000001</v>
      </c>
      <c r="N471" s="535">
        <v>131.80000000000001</v>
      </c>
      <c r="O471" s="535">
        <v>131.80000000000001</v>
      </c>
      <c r="P471" s="535">
        <v>131.80000000000001</v>
      </c>
      <c r="Q471" s="535">
        <v>131.80000000000001</v>
      </c>
      <c r="R471" s="535">
        <v>131.80000000000001</v>
      </c>
      <c r="S471" s="535">
        <v>131.80000000000001</v>
      </c>
      <c r="T471" s="535">
        <v>131.80000000000001</v>
      </c>
      <c r="U471" s="535">
        <v>131.80000000000001</v>
      </c>
      <c r="V471" s="535">
        <v>131.80000000000001</v>
      </c>
      <c r="W471" s="535">
        <v>179.9</v>
      </c>
      <c r="X471" s="535">
        <v>195.9</v>
      </c>
      <c r="Y471" s="535">
        <v>195.9</v>
      </c>
      <c r="Z471" s="535">
        <v>195.9</v>
      </c>
      <c r="AA471" s="535">
        <v>195.9</v>
      </c>
      <c r="AB471" s="535">
        <v>195.9</v>
      </c>
      <c r="AC471" s="535">
        <v>195.9</v>
      </c>
      <c r="AD471" s="535">
        <v>195.9</v>
      </c>
      <c r="AE471" s="535">
        <v>195.9</v>
      </c>
      <c r="AF471" s="535">
        <v>195.9</v>
      </c>
      <c r="AG471" s="535">
        <v>195.9</v>
      </c>
      <c r="AH471" s="535">
        <v>195.9</v>
      </c>
      <c r="AI471" s="535">
        <v>195.9</v>
      </c>
      <c r="AJ471" s="535">
        <v>195.9</v>
      </c>
      <c r="AK471" s="535">
        <v>195.9</v>
      </c>
      <c r="AL471" s="535">
        <v>195.9</v>
      </c>
      <c r="AM471" s="535">
        <v>195.9</v>
      </c>
      <c r="AN471" s="535">
        <v>195.9</v>
      </c>
      <c r="AO471" s="535">
        <v>195.9</v>
      </c>
      <c r="AP471" s="535">
        <v>195.9</v>
      </c>
      <c r="AQ471" s="535">
        <v>195.9</v>
      </c>
      <c r="AR471" s="535">
        <v>195.9</v>
      </c>
      <c r="AS471" s="535">
        <v>192</v>
      </c>
      <c r="AT471" s="535">
        <v>188.1</v>
      </c>
      <c r="AU471" s="535">
        <v>188.1</v>
      </c>
      <c r="AV471" s="535">
        <v>188.1</v>
      </c>
      <c r="AW471" s="535">
        <v>188.1</v>
      </c>
      <c r="AX471" s="535">
        <v>188.1</v>
      </c>
      <c r="AY471" s="535">
        <v>188.1</v>
      </c>
      <c r="AZ471" s="535">
        <v>188.1</v>
      </c>
      <c r="BA471" s="535">
        <v>188.1</v>
      </c>
      <c r="BB471" s="535">
        <v>188.1</v>
      </c>
      <c r="BC471" s="535">
        <v>188.1</v>
      </c>
      <c r="BD471" s="535">
        <v>188.1</v>
      </c>
      <c r="BE471" s="535">
        <v>188.1</v>
      </c>
      <c r="BF471" s="535">
        <v>188.1</v>
      </c>
      <c r="BG471" s="535">
        <v>188.1</v>
      </c>
      <c r="BH471" s="535">
        <v>188.1</v>
      </c>
      <c r="BI471" s="535">
        <v>188.1</v>
      </c>
      <c r="BJ471" s="535">
        <v>188.1</v>
      </c>
      <c r="BK471" s="535">
        <v>188.1</v>
      </c>
    </row>
    <row r="472" spans="1:63">
      <c r="A472" s="531" t="s">
        <v>3873</v>
      </c>
      <c r="B472" s="531" t="s">
        <v>3874</v>
      </c>
      <c r="C472" s="532">
        <v>0.98909000000000002</v>
      </c>
      <c r="D472" s="535">
        <v>120.4</v>
      </c>
      <c r="E472" s="535">
        <v>119.9</v>
      </c>
      <c r="F472" s="535">
        <v>119.1</v>
      </c>
      <c r="G472" s="535">
        <v>119.3</v>
      </c>
      <c r="H472" s="535">
        <v>119.9</v>
      </c>
      <c r="I472" s="535">
        <v>117.7</v>
      </c>
      <c r="J472" s="535">
        <v>117.7</v>
      </c>
      <c r="K472" s="535">
        <v>117.8</v>
      </c>
      <c r="L472" s="535">
        <v>117.8</v>
      </c>
      <c r="M472" s="535">
        <v>117.8</v>
      </c>
      <c r="N472" s="535">
        <v>118.8</v>
      </c>
      <c r="O472" s="535">
        <v>120.1</v>
      </c>
      <c r="P472" s="535">
        <v>120.7</v>
      </c>
      <c r="Q472" s="535">
        <v>121.4</v>
      </c>
      <c r="R472" s="535">
        <v>121.3</v>
      </c>
      <c r="S472" s="535">
        <v>120.3</v>
      </c>
      <c r="T472" s="535">
        <v>120.3</v>
      </c>
      <c r="U472" s="535">
        <v>120.6</v>
      </c>
      <c r="V472" s="535">
        <v>120.6</v>
      </c>
      <c r="W472" s="535">
        <v>120</v>
      </c>
      <c r="X472" s="535">
        <v>119.9</v>
      </c>
      <c r="Y472" s="535">
        <v>120</v>
      </c>
      <c r="Z472" s="535">
        <v>120</v>
      </c>
      <c r="AA472" s="535">
        <v>119.9</v>
      </c>
      <c r="AB472" s="535">
        <v>119.9</v>
      </c>
      <c r="AC472" s="535">
        <v>119.9</v>
      </c>
      <c r="AD472" s="535">
        <v>120.1</v>
      </c>
      <c r="AE472" s="535">
        <v>119.4</v>
      </c>
      <c r="AF472" s="535">
        <v>118.5</v>
      </c>
      <c r="AG472" s="535">
        <v>120.2</v>
      </c>
      <c r="AH472" s="535">
        <v>120.6</v>
      </c>
      <c r="AI472" s="535">
        <v>120</v>
      </c>
      <c r="AJ472" s="535">
        <v>119.9</v>
      </c>
      <c r="AK472" s="535">
        <v>119.9</v>
      </c>
      <c r="AL472" s="535">
        <v>119.9</v>
      </c>
      <c r="AM472" s="535">
        <v>119.9</v>
      </c>
      <c r="AN472" s="535">
        <v>119.9</v>
      </c>
      <c r="AO472" s="535">
        <v>119.9</v>
      </c>
      <c r="AP472" s="535">
        <v>120.5</v>
      </c>
      <c r="AQ472" s="535">
        <v>121.8</v>
      </c>
      <c r="AR472" s="535">
        <v>122.5</v>
      </c>
      <c r="AS472" s="535">
        <v>122.3</v>
      </c>
      <c r="AT472" s="535">
        <v>122.8</v>
      </c>
      <c r="AU472" s="535">
        <v>122.8</v>
      </c>
      <c r="AV472" s="535">
        <v>122.9</v>
      </c>
      <c r="AW472" s="535">
        <v>122.9</v>
      </c>
      <c r="AX472" s="535">
        <v>122.9</v>
      </c>
      <c r="AY472" s="535">
        <v>122.9</v>
      </c>
      <c r="AZ472" s="535">
        <v>123.1</v>
      </c>
      <c r="BA472" s="535">
        <v>123.2</v>
      </c>
      <c r="BB472" s="535">
        <v>126</v>
      </c>
      <c r="BC472" s="535">
        <v>131.6</v>
      </c>
      <c r="BD472" s="535">
        <v>131.5</v>
      </c>
      <c r="BE472" s="535">
        <v>132.4</v>
      </c>
      <c r="BF472" s="535">
        <v>132.80000000000001</v>
      </c>
      <c r="BG472" s="535">
        <v>132.9</v>
      </c>
      <c r="BH472" s="535">
        <v>133.1</v>
      </c>
      <c r="BI472" s="535">
        <v>134.1</v>
      </c>
      <c r="BJ472" s="535">
        <v>134.30000000000001</v>
      </c>
      <c r="BK472" s="535">
        <v>134.30000000000001</v>
      </c>
    </row>
    <row r="473" spans="1:63">
      <c r="A473" s="531" t="s">
        <v>3875</v>
      </c>
      <c r="B473" s="531" t="s">
        <v>3876</v>
      </c>
      <c r="C473" s="532">
        <v>8.7900000000000006E-2</v>
      </c>
      <c r="D473" s="535">
        <v>87.8</v>
      </c>
      <c r="E473" s="535">
        <v>87.8</v>
      </c>
      <c r="F473" s="535">
        <v>87.8</v>
      </c>
      <c r="G473" s="535">
        <v>87.7</v>
      </c>
      <c r="H473" s="535">
        <v>88.1</v>
      </c>
      <c r="I473" s="535">
        <v>89.8</v>
      </c>
      <c r="J473" s="535">
        <v>89.8</v>
      </c>
      <c r="K473" s="535">
        <v>89.8</v>
      </c>
      <c r="L473" s="535">
        <v>89.8</v>
      </c>
      <c r="M473" s="535">
        <v>89.8</v>
      </c>
      <c r="N473" s="535">
        <v>89.8</v>
      </c>
      <c r="O473" s="535">
        <v>89.8</v>
      </c>
      <c r="P473" s="535">
        <v>89.8</v>
      </c>
      <c r="Q473" s="535">
        <v>89.8</v>
      </c>
      <c r="R473" s="535">
        <v>89.8</v>
      </c>
      <c r="S473" s="535">
        <v>78.599999999999994</v>
      </c>
      <c r="T473" s="535">
        <v>78.599999999999994</v>
      </c>
      <c r="U473" s="535">
        <v>78.599999999999994</v>
      </c>
      <c r="V473" s="535">
        <v>78.599999999999994</v>
      </c>
      <c r="W473" s="535">
        <v>78.599999999999994</v>
      </c>
      <c r="X473" s="535">
        <v>78.599999999999994</v>
      </c>
      <c r="Y473" s="535">
        <v>78.599999999999994</v>
      </c>
      <c r="Z473" s="535">
        <v>78.599999999999994</v>
      </c>
      <c r="AA473" s="535">
        <v>78.599999999999994</v>
      </c>
      <c r="AB473" s="535">
        <v>78.599999999999994</v>
      </c>
      <c r="AC473" s="535">
        <v>78.599999999999994</v>
      </c>
      <c r="AD473" s="535">
        <v>78.599999999999994</v>
      </c>
      <c r="AE473" s="535">
        <v>78.599999999999994</v>
      </c>
      <c r="AF473" s="535">
        <v>78.599999999999994</v>
      </c>
      <c r="AG473" s="535">
        <v>80.2</v>
      </c>
      <c r="AH473" s="535">
        <v>81.2</v>
      </c>
      <c r="AI473" s="535">
        <v>81.2</v>
      </c>
      <c r="AJ473" s="535">
        <v>81.2</v>
      </c>
      <c r="AK473" s="535">
        <v>81.2</v>
      </c>
      <c r="AL473" s="535">
        <v>81.2</v>
      </c>
      <c r="AM473" s="535">
        <v>81.2</v>
      </c>
      <c r="AN473" s="535">
        <v>81.2</v>
      </c>
      <c r="AO473" s="535">
        <v>81.2</v>
      </c>
      <c r="AP473" s="535">
        <v>81.2</v>
      </c>
      <c r="AQ473" s="535">
        <v>81.2</v>
      </c>
      <c r="AR473" s="535">
        <v>77.8</v>
      </c>
      <c r="AS473" s="535">
        <v>72.7</v>
      </c>
      <c r="AT473" s="535">
        <v>72.7</v>
      </c>
      <c r="AU473" s="535">
        <v>72.7</v>
      </c>
      <c r="AV473" s="535">
        <v>72.7</v>
      </c>
      <c r="AW473" s="535">
        <v>72.7</v>
      </c>
      <c r="AX473" s="535">
        <v>72.7</v>
      </c>
      <c r="AY473" s="535">
        <v>72.7</v>
      </c>
      <c r="AZ473" s="535">
        <v>72.7</v>
      </c>
      <c r="BA473" s="535">
        <v>72.7</v>
      </c>
      <c r="BB473" s="535">
        <v>72.7</v>
      </c>
      <c r="BC473" s="535">
        <v>71.400000000000006</v>
      </c>
      <c r="BD473" s="535">
        <v>67.5</v>
      </c>
      <c r="BE473" s="535">
        <v>67.5</v>
      </c>
      <c r="BF473" s="535">
        <v>70.099999999999994</v>
      </c>
      <c r="BG473" s="535">
        <v>70.7</v>
      </c>
      <c r="BH473" s="535">
        <v>70.7</v>
      </c>
      <c r="BI473" s="535">
        <v>70.7</v>
      </c>
      <c r="BJ473" s="535">
        <v>70.7</v>
      </c>
      <c r="BK473" s="535">
        <v>70.7</v>
      </c>
    </row>
    <row r="474" spans="1:63">
      <c r="A474" s="531" t="s">
        <v>3877</v>
      </c>
      <c r="B474" s="531" t="s">
        <v>3878</v>
      </c>
      <c r="C474" s="532">
        <v>5.6509999999999998E-2</v>
      </c>
      <c r="D474" s="535">
        <v>133.5</v>
      </c>
      <c r="E474" s="535">
        <v>133</v>
      </c>
      <c r="F474" s="535">
        <v>133</v>
      </c>
      <c r="G474" s="535">
        <v>133.1</v>
      </c>
      <c r="H474" s="535">
        <v>133.6</v>
      </c>
      <c r="I474" s="535">
        <v>133.80000000000001</v>
      </c>
      <c r="J474" s="535">
        <v>134.1</v>
      </c>
      <c r="K474" s="535">
        <v>134.1</v>
      </c>
      <c r="L474" s="535">
        <v>135.19999999999999</v>
      </c>
      <c r="M474" s="535">
        <v>135.19999999999999</v>
      </c>
      <c r="N474" s="535">
        <v>135.19999999999999</v>
      </c>
      <c r="O474" s="535">
        <v>134.9</v>
      </c>
      <c r="P474" s="535">
        <v>134.80000000000001</v>
      </c>
      <c r="Q474" s="535">
        <v>134.80000000000001</v>
      </c>
      <c r="R474" s="535">
        <v>135.1</v>
      </c>
      <c r="S474" s="535">
        <v>135.4</v>
      </c>
      <c r="T474" s="535">
        <v>135.5</v>
      </c>
      <c r="U474" s="535">
        <v>135.5</v>
      </c>
      <c r="V474" s="535">
        <v>135.5</v>
      </c>
      <c r="W474" s="535">
        <v>135.5</v>
      </c>
      <c r="X474" s="535">
        <v>137</v>
      </c>
      <c r="Y474" s="535">
        <v>138.1</v>
      </c>
      <c r="Z474" s="535">
        <v>138.1</v>
      </c>
      <c r="AA474" s="535">
        <v>138.1</v>
      </c>
      <c r="AB474" s="535">
        <v>138.1</v>
      </c>
      <c r="AC474" s="535">
        <v>137.6</v>
      </c>
      <c r="AD474" s="535">
        <v>138.80000000000001</v>
      </c>
      <c r="AE474" s="535">
        <v>140.30000000000001</v>
      </c>
      <c r="AF474" s="535">
        <v>140.6</v>
      </c>
      <c r="AG474" s="535">
        <v>142.4</v>
      </c>
      <c r="AH474" s="535">
        <v>142.9</v>
      </c>
      <c r="AI474" s="535">
        <v>142.9</v>
      </c>
      <c r="AJ474" s="535">
        <v>142.5</v>
      </c>
      <c r="AK474" s="535">
        <v>142.1</v>
      </c>
      <c r="AL474" s="535">
        <v>141.1</v>
      </c>
      <c r="AM474" s="535">
        <v>140.5</v>
      </c>
      <c r="AN474" s="535">
        <v>140.5</v>
      </c>
      <c r="AO474" s="535">
        <v>140.5</v>
      </c>
      <c r="AP474" s="535">
        <v>143.30000000000001</v>
      </c>
      <c r="AQ474" s="535">
        <v>143.6</v>
      </c>
      <c r="AR474" s="535">
        <v>144.6</v>
      </c>
      <c r="AS474" s="535">
        <v>146</v>
      </c>
      <c r="AT474" s="535">
        <v>146.69999999999999</v>
      </c>
      <c r="AU474" s="535">
        <v>146.69999999999999</v>
      </c>
      <c r="AV474" s="535">
        <v>146.69999999999999</v>
      </c>
      <c r="AW474" s="535">
        <v>146.69999999999999</v>
      </c>
      <c r="AX474" s="535">
        <v>146.69999999999999</v>
      </c>
      <c r="AY474" s="535">
        <v>146.69999999999999</v>
      </c>
      <c r="AZ474" s="535">
        <v>146.69999999999999</v>
      </c>
      <c r="BA474" s="535">
        <v>147.5</v>
      </c>
      <c r="BB474" s="535">
        <v>149.1</v>
      </c>
      <c r="BC474" s="535">
        <v>159.30000000000001</v>
      </c>
      <c r="BD474" s="535">
        <v>159.6</v>
      </c>
      <c r="BE474" s="535">
        <v>159.6</v>
      </c>
      <c r="BF474" s="535">
        <v>160</v>
      </c>
      <c r="BG474" s="535">
        <v>160</v>
      </c>
      <c r="BH474" s="535">
        <v>160.4</v>
      </c>
      <c r="BI474" s="535">
        <v>161.30000000000001</v>
      </c>
      <c r="BJ474" s="535">
        <v>162</v>
      </c>
      <c r="BK474" s="535">
        <v>162.4</v>
      </c>
    </row>
    <row r="475" spans="1:63">
      <c r="A475" s="531" t="s">
        <v>3879</v>
      </c>
      <c r="B475" s="531" t="s">
        <v>3880</v>
      </c>
      <c r="C475" s="532">
        <v>4.58E-2</v>
      </c>
      <c r="D475" s="535">
        <v>118.9</v>
      </c>
      <c r="E475" s="535">
        <v>118.9</v>
      </c>
      <c r="F475" s="535">
        <v>118.9</v>
      </c>
      <c r="G475" s="535">
        <v>118.9</v>
      </c>
      <c r="H475" s="535">
        <v>122.7</v>
      </c>
      <c r="I475" s="535">
        <v>133.9</v>
      </c>
      <c r="J475" s="535">
        <v>133.9</v>
      </c>
      <c r="K475" s="535">
        <v>133.9</v>
      </c>
      <c r="L475" s="535">
        <v>133.9</v>
      </c>
      <c r="M475" s="535">
        <v>133.9</v>
      </c>
      <c r="N475" s="535">
        <v>133.9</v>
      </c>
      <c r="O475" s="535">
        <v>133.9</v>
      </c>
      <c r="P475" s="535">
        <v>133.9</v>
      </c>
      <c r="Q475" s="535">
        <v>133.9</v>
      </c>
      <c r="R475" s="535">
        <v>133.9</v>
      </c>
      <c r="S475" s="535">
        <v>140.9</v>
      </c>
      <c r="T475" s="535">
        <v>140.9</v>
      </c>
      <c r="U475" s="535">
        <v>140.9</v>
      </c>
      <c r="V475" s="535">
        <v>140.9</v>
      </c>
      <c r="W475" s="535">
        <v>140.9</v>
      </c>
      <c r="X475" s="535">
        <v>140.9</v>
      </c>
      <c r="Y475" s="535">
        <v>140.9</v>
      </c>
      <c r="Z475" s="535">
        <v>140.9</v>
      </c>
      <c r="AA475" s="535">
        <v>140.9</v>
      </c>
      <c r="AB475" s="535">
        <v>140.9</v>
      </c>
      <c r="AC475" s="535">
        <v>140.9</v>
      </c>
      <c r="AD475" s="535">
        <v>140.9</v>
      </c>
      <c r="AE475" s="535">
        <v>140.9</v>
      </c>
      <c r="AF475" s="535">
        <v>140.9</v>
      </c>
      <c r="AG475" s="535">
        <v>140.9</v>
      </c>
      <c r="AH475" s="535">
        <v>140.9</v>
      </c>
      <c r="AI475" s="535">
        <v>140.9</v>
      </c>
      <c r="AJ475" s="535">
        <v>140.9</v>
      </c>
      <c r="AK475" s="535">
        <v>140.9</v>
      </c>
      <c r="AL475" s="535">
        <v>140.9</v>
      </c>
      <c r="AM475" s="535">
        <v>140.9</v>
      </c>
      <c r="AN475" s="535">
        <v>140.9</v>
      </c>
      <c r="AO475" s="535">
        <v>140.9</v>
      </c>
      <c r="AP475" s="535">
        <v>143.80000000000001</v>
      </c>
      <c r="AQ475" s="535">
        <v>143.80000000000001</v>
      </c>
      <c r="AR475" s="535">
        <v>143.80000000000001</v>
      </c>
      <c r="AS475" s="535">
        <v>143.80000000000001</v>
      </c>
      <c r="AT475" s="535">
        <v>143.80000000000001</v>
      </c>
      <c r="AU475" s="535">
        <v>143.80000000000001</v>
      </c>
      <c r="AV475" s="535">
        <v>143.80000000000001</v>
      </c>
      <c r="AW475" s="535">
        <v>143.80000000000001</v>
      </c>
      <c r="AX475" s="535">
        <v>143.80000000000001</v>
      </c>
      <c r="AY475" s="535">
        <v>143.80000000000001</v>
      </c>
      <c r="AZ475" s="535">
        <v>143.80000000000001</v>
      </c>
      <c r="BA475" s="535">
        <v>143.80000000000001</v>
      </c>
      <c r="BB475" s="535">
        <v>150.4</v>
      </c>
      <c r="BC475" s="535">
        <v>168</v>
      </c>
      <c r="BD475" s="535">
        <v>168</v>
      </c>
      <c r="BE475" s="535">
        <v>168</v>
      </c>
      <c r="BF475" s="535">
        <v>168</v>
      </c>
      <c r="BG475" s="535">
        <v>168</v>
      </c>
      <c r="BH475" s="535">
        <v>168</v>
      </c>
      <c r="BI475" s="535">
        <v>168</v>
      </c>
      <c r="BJ475" s="535">
        <v>168</v>
      </c>
      <c r="BK475" s="535">
        <v>168</v>
      </c>
    </row>
    <row r="476" spans="1:63">
      <c r="A476" s="531" t="s">
        <v>3881</v>
      </c>
      <c r="B476" s="531" t="s">
        <v>3882</v>
      </c>
      <c r="C476" s="532">
        <v>6.6110000000000002E-2</v>
      </c>
      <c r="D476" s="535">
        <v>122</v>
      </c>
      <c r="E476" s="535">
        <v>122</v>
      </c>
      <c r="F476" s="535">
        <v>122</v>
      </c>
      <c r="G476" s="535">
        <v>122</v>
      </c>
      <c r="H476" s="535">
        <v>123</v>
      </c>
      <c r="I476" s="535">
        <v>126.1</v>
      </c>
      <c r="J476" s="535">
        <v>126.1</v>
      </c>
      <c r="K476" s="535">
        <v>126.1</v>
      </c>
      <c r="L476" s="535">
        <v>126.1</v>
      </c>
      <c r="M476" s="535">
        <v>126.1</v>
      </c>
      <c r="N476" s="535">
        <v>126.1</v>
      </c>
      <c r="O476" s="535">
        <v>126.3</v>
      </c>
      <c r="P476" s="535">
        <v>126.4</v>
      </c>
      <c r="Q476" s="535">
        <v>126.4</v>
      </c>
      <c r="R476" s="535">
        <v>126.4</v>
      </c>
      <c r="S476" s="535">
        <v>127.9</v>
      </c>
      <c r="T476" s="535">
        <v>128.4</v>
      </c>
      <c r="U476" s="535">
        <v>128.4</v>
      </c>
      <c r="V476" s="535">
        <v>128.4</v>
      </c>
      <c r="W476" s="535">
        <v>128.4</v>
      </c>
      <c r="X476" s="535">
        <v>128.4</v>
      </c>
      <c r="Y476" s="535">
        <v>128.4</v>
      </c>
      <c r="Z476" s="535">
        <v>128.19999999999999</v>
      </c>
      <c r="AA476" s="535">
        <v>127.4</v>
      </c>
      <c r="AB476" s="535">
        <v>127.4</v>
      </c>
      <c r="AC476" s="535">
        <v>127.4</v>
      </c>
      <c r="AD476" s="535">
        <v>124.7</v>
      </c>
      <c r="AE476" s="535">
        <v>124.7</v>
      </c>
      <c r="AF476" s="535">
        <v>124.7</v>
      </c>
      <c r="AG476" s="535">
        <v>127.4</v>
      </c>
      <c r="AH476" s="535">
        <v>129.19999999999999</v>
      </c>
      <c r="AI476" s="535">
        <v>129.19999999999999</v>
      </c>
      <c r="AJ476" s="535">
        <v>129.19999999999999</v>
      </c>
      <c r="AK476" s="535">
        <v>129.19999999999999</v>
      </c>
      <c r="AL476" s="535">
        <v>129.19999999999999</v>
      </c>
      <c r="AM476" s="535">
        <v>129.19999999999999</v>
      </c>
      <c r="AN476" s="535">
        <v>129.19999999999999</v>
      </c>
      <c r="AO476" s="535">
        <v>129.19999999999999</v>
      </c>
      <c r="AP476" s="535">
        <v>129.19999999999999</v>
      </c>
      <c r="AQ476" s="535">
        <v>129.19999999999999</v>
      </c>
      <c r="AR476" s="535">
        <v>137.69999999999999</v>
      </c>
      <c r="AS476" s="535">
        <v>137.69999999999999</v>
      </c>
      <c r="AT476" s="535">
        <v>137.69999999999999</v>
      </c>
      <c r="AU476" s="535">
        <v>137.69999999999999</v>
      </c>
      <c r="AV476" s="535">
        <v>137.69999999999999</v>
      </c>
      <c r="AW476" s="535">
        <v>137.69999999999999</v>
      </c>
      <c r="AX476" s="535">
        <v>137.69999999999999</v>
      </c>
      <c r="AY476" s="535">
        <v>137.69999999999999</v>
      </c>
      <c r="AZ476" s="535">
        <v>137.69999999999999</v>
      </c>
      <c r="BA476" s="535">
        <v>137.69999999999999</v>
      </c>
      <c r="BB476" s="535">
        <v>139.4</v>
      </c>
      <c r="BC476" s="535">
        <v>148.69999999999999</v>
      </c>
      <c r="BD476" s="535">
        <v>147.19999999999999</v>
      </c>
      <c r="BE476" s="535">
        <v>148.69999999999999</v>
      </c>
      <c r="BF476" s="535">
        <v>148.69999999999999</v>
      </c>
      <c r="BG476" s="535">
        <v>148.69999999999999</v>
      </c>
      <c r="BH476" s="535">
        <v>148.80000000000001</v>
      </c>
      <c r="BI476" s="535">
        <v>155.30000000000001</v>
      </c>
      <c r="BJ476" s="535">
        <v>156.80000000000001</v>
      </c>
      <c r="BK476" s="535">
        <v>156.80000000000001</v>
      </c>
    </row>
    <row r="477" spans="1:63">
      <c r="A477" s="531" t="s">
        <v>3883</v>
      </c>
      <c r="B477" s="531" t="s">
        <v>3884</v>
      </c>
      <c r="C477" s="532">
        <v>7.1279999999999996E-2</v>
      </c>
      <c r="D477" s="535">
        <v>119.3</v>
      </c>
      <c r="E477" s="535">
        <v>119.3</v>
      </c>
      <c r="F477" s="535">
        <v>119.3</v>
      </c>
      <c r="G477" s="535">
        <v>119.3</v>
      </c>
      <c r="H477" s="535">
        <v>119.3</v>
      </c>
      <c r="I477" s="535">
        <v>114.3</v>
      </c>
      <c r="J477" s="535">
        <v>114.3</v>
      </c>
      <c r="K477" s="535">
        <v>115</v>
      </c>
      <c r="L477" s="535">
        <v>115.7</v>
      </c>
      <c r="M477" s="535">
        <v>115.7</v>
      </c>
      <c r="N477" s="535">
        <v>115.7</v>
      </c>
      <c r="O477" s="535">
        <v>119.4</v>
      </c>
      <c r="P477" s="535">
        <v>120.3</v>
      </c>
      <c r="Q477" s="535">
        <v>120.3</v>
      </c>
      <c r="R477" s="535">
        <v>120.3</v>
      </c>
      <c r="S477" s="535">
        <v>120.3</v>
      </c>
      <c r="T477" s="535">
        <v>120.3</v>
      </c>
      <c r="U477" s="535">
        <v>120.3</v>
      </c>
      <c r="V477" s="535">
        <v>120.3</v>
      </c>
      <c r="W477" s="535">
        <v>120.3</v>
      </c>
      <c r="X477" s="535">
        <v>120.3</v>
      </c>
      <c r="Y477" s="535">
        <v>120.3</v>
      </c>
      <c r="Z477" s="535">
        <v>120.3</v>
      </c>
      <c r="AA477" s="535">
        <v>120.3</v>
      </c>
      <c r="AB477" s="535">
        <v>120.3</v>
      </c>
      <c r="AC477" s="535">
        <v>120.3</v>
      </c>
      <c r="AD477" s="535">
        <v>122.9</v>
      </c>
      <c r="AE477" s="535">
        <v>122.9</v>
      </c>
      <c r="AF477" s="535">
        <v>122.9</v>
      </c>
      <c r="AG477" s="535">
        <v>125.8</v>
      </c>
      <c r="AH477" s="535">
        <v>126.5</v>
      </c>
      <c r="AI477" s="535">
        <v>126.5</v>
      </c>
      <c r="AJ477" s="535">
        <v>126.5</v>
      </c>
      <c r="AK477" s="535">
        <v>126.5</v>
      </c>
      <c r="AL477" s="535">
        <v>126.5</v>
      </c>
      <c r="AM477" s="535">
        <v>126.5</v>
      </c>
      <c r="AN477" s="535">
        <v>126.5</v>
      </c>
      <c r="AO477" s="535">
        <v>126.5</v>
      </c>
      <c r="AP477" s="535">
        <v>129</v>
      </c>
      <c r="AQ477" s="535">
        <v>129</v>
      </c>
      <c r="AR477" s="535">
        <v>128.69999999999999</v>
      </c>
      <c r="AS477" s="535">
        <v>128.69999999999999</v>
      </c>
      <c r="AT477" s="535">
        <v>128.69999999999999</v>
      </c>
      <c r="AU477" s="535">
        <v>128.69999999999999</v>
      </c>
      <c r="AV477" s="535">
        <v>128.69999999999999</v>
      </c>
      <c r="AW477" s="535">
        <v>128.69999999999999</v>
      </c>
      <c r="AX477" s="535">
        <v>128.69999999999999</v>
      </c>
      <c r="AY477" s="535">
        <v>128.69999999999999</v>
      </c>
      <c r="AZ477" s="535">
        <v>128.69999999999999</v>
      </c>
      <c r="BA477" s="535">
        <v>128.69999999999999</v>
      </c>
      <c r="BB477" s="535">
        <v>128.69999999999999</v>
      </c>
      <c r="BC477" s="535">
        <v>133.19999999999999</v>
      </c>
      <c r="BD477" s="535">
        <v>133.30000000000001</v>
      </c>
      <c r="BE477" s="535">
        <v>148.19999999999999</v>
      </c>
      <c r="BF477" s="535">
        <v>148.30000000000001</v>
      </c>
      <c r="BG477" s="535">
        <v>148.30000000000001</v>
      </c>
      <c r="BH477" s="535">
        <v>149.80000000000001</v>
      </c>
      <c r="BI477" s="535">
        <v>147.80000000000001</v>
      </c>
      <c r="BJ477" s="535">
        <v>147.80000000000001</v>
      </c>
      <c r="BK477" s="535">
        <v>147.80000000000001</v>
      </c>
    </row>
    <row r="478" spans="1:63">
      <c r="A478" s="531" t="s">
        <v>3885</v>
      </c>
      <c r="B478" s="531" t="s">
        <v>3886</v>
      </c>
      <c r="C478" s="532">
        <v>9.1600000000000001E-2</v>
      </c>
      <c r="D478" s="535">
        <v>151.6</v>
      </c>
      <c r="E478" s="535">
        <v>151.6</v>
      </c>
      <c r="F478" s="535">
        <v>151.6</v>
      </c>
      <c r="G478" s="535">
        <v>151.6</v>
      </c>
      <c r="H478" s="535">
        <v>151.6</v>
      </c>
      <c r="I478" s="535">
        <v>121.3</v>
      </c>
      <c r="J478" s="535">
        <v>121.3</v>
      </c>
      <c r="K478" s="535">
        <v>121.3</v>
      </c>
      <c r="L478" s="535">
        <v>121.3</v>
      </c>
      <c r="M478" s="535">
        <v>121.3</v>
      </c>
      <c r="N478" s="535">
        <v>121.3</v>
      </c>
      <c r="O478" s="535">
        <v>131.9</v>
      </c>
      <c r="P478" s="535">
        <v>134.5</v>
      </c>
      <c r="Q478" s="535">
        <v>134.5</v>
      </c>
      <c r="R478" s="535">
        <v>134.5</v>
      </c>
      <c r="S478" s="535">
        <v>134.5</v>
      </c>
      <c r="T478" s="535">
        <v>134.5</v>
      </c>
      <c r="U478" s="535">
        <v>134.5</v>
      </c>
      <c r="V478" s="535">
        <v>134.5</v>
      </c>
      <c r="W478" s="535">
        <v>134.5</v>
      </c>
      <c r="X478" s="535">
        <v>134.5</v>
      </c>
      <c r="Y478" s="535">
        <v>134.5</v>
      </c>
      <c r="Z478" s="535">
        <v>134.5</v>
      </c>
      <c r="AA478" s="535">
        <v>134.5</v>
      </c>
      <c r="AB478" s="535">
        <v>134.5</v>
      </c>
      <c r="AC478" s="535">
        <v>134.5</v>
      </c>
      <c r="AD478" s="535">
        <v>134.5</v>
      </c>
      <c r="AE478" s="535">
        <v>134.5</v>
      </c>
      <c r="AF478" s="535">
        <v>134.5</v>
      </c>
      <c r="AG478" s="535">
        <v>145.80000000000001</v>
      </c>
      <c r="AH478" s="535">
        <v>148.6</v>
      </c>
      <c r="AI478" s="535">
        <v>148.6</v>
      </c>
      <c r="AJ478" s="535">
        <v>148.6</v>
      </c>
      <c r="AK478" s="535">
        <v>148.6</v>
      </c>
      <c r="AL478" s="535">
        <v>148.6</v>
      </c>
      <c r="AM478" s="535">
        <v>148.6</v>
      </c>
      <c r="AN478" s="535">
        <v>148.6</v>
      </c>
      <c r="AO478" s="535">
        <v>148.6</v>
      </c>
      <c r="AP478" s="535">
        <v>148.6</v>
      </c>
      <c r="AQ478" s="535">
        <v>148.6</v>
      </c>
      <c r="AR478" s="535">
        <v>149.1</v>
      </c>
      <c r="AS478" s="535">
        <v>149.19999999999999</v>
      </c>
      <c r="AT478" s="535">
        <v>149.19999999999999</v>
      </c>
      <c r="AU478" s="535">
        <v>149.19999999999999</v>
      </c>
      <c r="AV478" s="535">
        <v>149.19999999999999</v>
      </c>
      <c r="AW478" s="535">
        <v>149.19999999999999</v>
      </c>
      <c r="AX478" s="535">
        <v>149.19999999999999</v>
      </c>
      <c r="AY478" s="535">
        <v>149.19999999999999</v>
      </c>
      <c r="AZ478" s="535">
        <v>149.19999999999999</v>
      </c>
      <c r="BA478" s="535">
        <v>149.19999999999999</v>
      </c>
      <c r="BB478" s="535">
        <v>149.19999999999999</v>
      </c>
      <c r="BC478" s="535">
        <v>168.8</v>
      </c>
      <c r="BD478" s="535">
        <v>168.8</v>
      </c>
      <c r="BE478" s="535">
        <v>168.8</v>
      </c>
      <c r="BF478" s="535">
        <v>168.8</v>
      </c>
      <c r="BG478" s="535">
        <v>168.8</v>
      </c>
      <c r="BH478" s="535">
        <v>168.8</v>
      </c>
      <c r="BI478" s="535">
        <v>168.2</v>
      </c>
      <c r="BJ478" s="535">
        <v>167.8</v>
      </c>
      <c r="BK478" s="535">
        <v>167.8</v>
      </c>
    </row>
    <row r="479" spans="1:63">
      <c r="A479" s="531" t="s">
        <v>3887</v>
      </c>
      <c r="B479" s="531" t="s">
        <v>3888</v>
      </c>
      <c r="C479" s="532">
        <v>0.16508999999999999</v>
      </c>
      <c r="D479" s="535">
        <v>112.9</v>
      </c>
      <c r="E479" s="535">
        <v>112.8</v>
      </c>
      <c r="F479" s="535">
        <v>107.9</v>
      </c>
      <c r="G479" s="535">
        <v>108.2</v>
      </c>
      <c r="H479" s="535">
        <v>109.3</v>
      </c>
      <c r="I479" s="535">
        <v>109.4</v>
      </c>
      <c r="J479" s="535">
        <v>109.4</v>
      </c>
      <c r="K479" s="535">
        <v>109.4</v>
      </c>
      <c r="L479" s="535">
        <v>109.4</v>
      </c>
      <c r="M479" s="535">
        <v>109.4</v>
      </c>
      <c r="N479" s="535">
        <v>113.3</v>
      </c>
      <c r="O479" s="535">
        <v>113.7</v>
      </c>
      <c r="P479" s="535">
        <v>114.7</v>
      </c>
      <c r="Q479" s="535">
        <v>115.3</v>
      </c>
      <c r="R479" s="535">
        <v>115.3</v>
      </c>
      <c r="S479" s="535">
        <v>115.3</v>
      </c>
      <c r="T479" s="535">
        <v>115.3</v>
      </c>
      <c r="U479" s="535">
        <v>116.8</v>
      </c>
      <c r="V479" s="535">
        <v>116.9</v>
      </c>
      <c r="W479" s="535">
        <v>116.9</v>
      </c>
      <c r="X479" s="535">
        <v>116.9</v>
      </c>
      <c r="Y479" s="535">
        <v>116.9</v>
      </c>
      <c r="Z479" s="535">
        <v>116.9</v>
      </c>
      <c r="AA479" s="535">
        <v>116.9</v>
      </c>
      <c r="AB479" s="535">
        <v>116.9</v>
      </c>
      <c r="AC479" s="535">
        <v>116.9</v>
      </c>
      <c r="AD479" s="535">
        <v>116.9</v>
      </c>
      <c r="AE479" s="535">
        <v>116.9</v>
      </c>
      <c r="AF479" s="535">
        <v>116.9</v>
      </c>
      <c r="AG479" s="535">
        <v>116.9</v>
      </c>
      <c r="AH479" s="535">
        <v>115.7</v>
      </c>
      <c r="AI479" s="535">
        <v>112.2</v>
      </c>
      <c r="AJ479" s="535">
        <v>112.2</v>
      </c>
      <c r="AK479" s="535">
        <v>112.2</v>
      </c>
      <c r="AL479" s="535">
        <v>112.2</v>
      </c>
      <c r="AM479" s="535">
        <v>112.2</v>
      </c>
      <c r="AN479" s="535">
        <v>112.2</v>
      </c>
      <c r="AO479" s="535">
        <v>112.2</v>
      </c>
      <c r="AP479" s="535">
        <v>112</v>
      </c>
      <c r="AQ479" s="535">
        <v>111.8</v>
      </c>
      <c r="AR479" s="535">
        <v>115.1</v>
      </c>
      <c r="AS479" s="535">
        <v>115.9</v>
      </c>
      <c r="AT479" s="535">
        <v>115.9</v>
      </c>
      <c r="AU479" s="535">
        <v>115.9</v>
      </c>
      <c r="AV479" s="535">
        <v>115.9</v>
      </c>
      <c r="AW479" s="535">
        <v>115.9</v>
      </c>
      <c r="AX479" s="535">
        <v>115.9</v>
      </c>
      <c r="AY479" s="535">
        <v>115.9</v>
      </c>
      <c r="AZ479" s="535">
        <v>116.5</v>
      </c>
      <c r="BA479" s="535">
        <v>116.9</v>
      </c>
      <c r="BB479" s="535">
        <v>124.3</v>
      </c>
      <c r="BC479" s="535">
        <v>129.6</v>
      </c>
      <c r="BD479" s="535">
        <v>129.6</v>
      </c>
      <c r="BE479" s="535">
        <v>129.6</v>
      </c>
      <c r="BF479" s="535">
        <v>130.5</v>
      </c>
      <c r="BG479" s="535">
        <v>130.69999999999999</v>
      </c>
      <c r="BH479" s="535">
        <v>130.69999999999999</v>
      </c>
      <c r="BI479" s="535">
        <v>130.69999999999999</v>
      </c>
      <c r="BJ479" s="535">
        <v>130.69999999999999</v>
      </c>
      <c r="BK479" s="535">
        <v>130.69999999999999</v>
      </c>
    </row>
    <row r="480" spans="1:63">
      <c r="A480" s="531" t="s">
        <v>3889</v>
      </c>
      <c r="B480" s="531" t="s">
        <v>3890</v>
      </c>
      <c r="C480" s="532">
        <v>0.22972999999999999</v>
      </c>
      <c r="D480" s="535">
        <v>114.5</v>
      </c>
      <c r="E480" s="535">
        <v>113.4</v>
      </c>
      <c r="F480" s="535">
        <v>113.4</v>
      </c>
      <c r="G480" s="535">
        <v>113.4</v>
      </c>
      <c r="H480" s="535">
        <v>113.4</v>
      </c>
      <c r="I480" s="535">
        <v>113.4</v>
      </c>
      <c r="J480" s="535">
        <v>113.2</v>
      </c>
      <c r="K480" s="535">
        <v>113.1</v>
      </c>
      <c r="L480" s="535">
        <v>113.1</v>
      </c>
      <c r="M480" s="535">
        <v>113.1</v>
      </c>
      <c r="N480" s="535">
        <v>114.1</v>
      </c>
      <c r="O480" s="535">
        <v>114.1</v>
      </c>
      <c r="P480" s="535">
        <v>114.8</v>
      </c>
      <c r="Q480" s="535">
        <v>116.9</v>
      </c>
      <c r="R480" s="535">
        <v>115.6</v>
      </c>
      <c r="S480" s="535">
        <v>115.5</v>
      </c>
      <c r="T480" s="535">
        <v>115.5</v>
      </c>
      <c r="U480" s="535">
        <v>115.5</v>
      </c>
      <c r="V480" s="535">
        <v>115.5</v>
      </c>
      <c r="W480" s="535">
        <v>115.5</v>
      </c>
      <c r="X480" s="535">
        <v>115.5</v>
      </c>
      <c r="Y480" s="535">
        <v>115.5</v>
      </c>
      <c r="Z480" s="535">
        <v>115.5</v>
      </c>
      <c r="AA480" s="535">
        <v>115.5</v>
      </c>
      <c r="AB480" s="535">
        <v>115.5</v>
      </c>
      <c r="AC480" s="535">
        <v>115.5</v>
      </c>
      <c r="AD480" s="535">
        <v>115.5</v>
      </c>
      <c r="AE480" s="535">
        <v>115.5</v>
      </c>
      <c r="AF480" s="535">
        <v>112.7</v>
      </c>
      <c r="AG480" s="535">
        <v>111.8</v>
      </c>
      <c r="AH480" s="535">
        <v>111.8</v>
      </c>
      <c r="AI480" s="535">
        <v>111.8</v>
      </c>
      <c r="AJ480" s="535">
        <v>111.8</v>
      </c>
      <c r="AK480" s="535">
        <v>111.8</v>
      </c>
      <c r="AL480" s="535">
        <v>111.8</v>
      </c>
      <c r="AM480" s="535">
        <v>111.8</v>
      </c>
      <c r="AN480" s="535">
        <v>111.8</v>
      </c>
      <c r="AO480" s="535">
        <v>111.8</v>
      </c>
      <c r="AP480" s="535">
        <v>112.8</v>
      </c>
      <c r="AQ480" s="535">
        <v>112.8</v>
      </c>
      <c r="AR480" s="535">
        <v>111.9</v>
      </c>
      <c r="AS480" s="535">
        <v>111.9</v>
      </c>
      <c r="AT480" s="535">
        <v>111.9</v>
      </c>
      <c r="AU480" s="535">
        <v>111.9</v>
      </c>
      <c r="AV480" s="535">
        <v>111.9</v>
      </c>
      <c r="AW480" s="535">
        <v>111.9</v>
      </c>
      <c r="AX480" s="535">
        <v>111.9</v>
      </c>
      <c r="AY480" s="535">
        <v>112</v>
      </c>
      <c r="AZ480" s="535">
        <v>112.2</v>
      </c>
      <c r="BA480" s="535">
        <v>111.8</v>
      </c>
      <c r="BB480" s="535">
        <v>112</v>
      </c>
      <c r="BC480" s="535">
        <v>113.5</v>
      </c>
      <c r="BD480" s="535">
        <v>113</v>
      </c>
      <c r="BE480" s="535">
        <v>111.8</v>
      </c>
      <c r="BF480" s="535">
        <v>112.5</v>
      </c>
      <c r="BG480" s="535">
        <v>113.3</v>
      </c>
      <c r="BH480" s="535">
        <v>113.3</v>
      </c>
      <c r="BI480" s="535">
        <v>113.3</v>
      </c>
      <c r="BJ480" s="535">
        <v>113.3</v>
      </c>
      <c r="BK480" s="535">
        <v>113.3</v>
      </c>
    </row>
    <row r="481" spans="1:63">
      <c r="A481" s="531" t="s">
        <v>3891</v>
      </c>
      <c r="B481" s="531" t="s">
        <v>3892</v>
      </c>
      <c r="C481" s="532">
        <v>0.11413</v>
      </c>
      <c r="D481" s="535">
        <v>118.1</v>
      </c>
      <c r="E481" s="535">
        <v>116.2</v>
      </c>
      <c r="F481" s="535">
        <v>116.2</v>
      </c>
      <c r="G481" s="535">
        <v>117.8</v>
      </c>
      <c r="H481" s="535">
        <v>118.9</v>
      </c>
      <c r="I481" s="535">
        <v>119.4</v>
      </c>
      <c r="J481" s="535">
        <v>119.3</v>
      </c>
      <c r="K481" s="535">
        <v>119.4</v>
      </c>
      <c r="L481" s="535">
        <v>119.4</v>
      </c>
      <c r="M481" s="535">
        <v>119.4</v>
      </c>
      <c r="N481" s="535">
        <v>120</v>
      </c>
      <c r="O481" s="535">
        <v>120</v>
      </c>
      <c r="P481" s="535">
        <v>120.2</v>
      </c>
      <c r="Q481" s="535">
        <v>120.6</v>
      </c>
      <c r="R481" s="535">
        <v>122.9</v>
      </c>
      <c r="S481" s="535">
        <v>118.5</v>
      </c>
      <c r="T481" s="535">
        <v>118.5</v>
      </c>
      <c r="U481" s="535">
        <v>118.5</v>
      </c>
      <c r="V481" s="535">
        <v>118.5</v>
      </c>
      <c r="W481" s="535">
        <v>118.5</v>
      </c>
      <c r="X481" s="535">
        <v>118.5</v>
      </c>
      <c r="Y481" s="535">
        <v>118.5</v>
      </c>
      <c r="Z481" s="535">
        <v>118.5</v>
      </c>
      <c r="AA481" s="535">
        <v>118.5</v>
      </c>
      <c r="AB481" s="535">
        <v>118.5</v>
      </c>
      <c r="AC481" s="535">
        <v>118.5</v>
      </c>
      <c r="AD481" s="535">
        <v>118.5</v>
      </c>
      <c r="AE481" s="535">
        <v>115.4</v>
      </c>
      <c r="AF481" s="535">
        <v>113</v>
      </c>
      <c r="AG481" s="535">
        <v>115.4</v>
      </c>
      <c r="AH481" s="535">
        <v>115.4</v>
      </c>
      <c r="AI481" s="535">
        <v>115.4</v>
      </c>
      <c r="AJ481" s="535">
        <v>115.4</v>
      </c>
      <c r="AK481" s="535">
        <v>115.4</v>
      </c>
      <c r="AL481" s="535">
        <v>115.4</v>
      </c>
      <c r="AM481" s="535">
        <v>115.4</v>
      </c>
      <c r="AN481" s="535">
        <v>115.4</v>
      </c>
      <c r="AO481" s="535">
        <v>115.4</v>
      </c>
      <c r="AP481" s="535">
        <v>115.4</v>
      </c>
      <c r="AQ481" s="535">
        <v>126.9</v>
      </c>
      <c r="AR481" s="535">
        <v>126.9</v>
      </c>
      <c r="AS481" s="535">
        <v>126.9</v>
      </c>
      <c r="AT481" s="535">
        <v>126.9</v>
      </c>
      <c r="AU481" s="535">
        <v>126.9</v>
      </c>
      <c r="AV481" s="535">
        <v>126.9</v>
      </c>
      <c r="AW481" s="535">
        <v>126.9</v>
      </c>
      <c r="AX481" s="535">
        <v>126.9</v>
      </c>
      <c r="AY481" s="535">
        <v>126.9</v>
      </c>
      <c r="AZ481" s="535">
        <v>126.9</v>
      </c>
      <c r="BA481" s="535">
        <v>126.9</v>
      </c>
      <c r="BB481" s="535">
        <v>126.9</v>
      </c>
      <c r="BC481" s="535">
        <v>126.9</v>
      </c>
      <c r="BD481" s="535">
        <v>131.1</v>
      </c>
      <c r="BE481" s="535">
        <v>131.1</v>
      </c>
      <c r="BF481" s="535">
        <v>130</v>
      </c>
      <c r="BG481" s="535">
        <v>128.4</v>
      </c>
      <c r="BH481" s="535">
        <v>128.4</v>
      </c>
      <c r="BI481" s="535">
        <v>135.30000000000001</v>
      </c>
      <c r="BJ481" s="535">
        <v>135.30000000000001</v>
      </c>
      <c r="BK481" s="535">
        <v>135.30000000000001</v>
      </c>
    </row>
    <row r="482" spans="1:63">
      <c r="A482" s="531" t="s">
        <v>3893</v>
      </c>
      <c r="B482" s="531" t="s">
        <v>3894</v>
      </c>
      <c r="C482" s="532">
        <v>6.0940000000000001E-2</v>
      </c>
      <c r="D482" s="535">
        <v>156</v>
      </c>
      <c r="E482" s="535">
        <v>156</v>
      </c>
      <c r="F482" s="535">
        <v>156</v>
      </c>
      <c r="G482" s="535">
        <v>156</v>
      </c>
      <c r="H482" s="535">
        <v>156</v>
      </c>
      <c r="I482" s="535">
        <v>156</v>
      </c>
      <c r="J482" s="535">
        <v>156</v>
      </c>
      <c r="K482" s="535">
        <v>156</v>
      </c>
      <c r="L482" s="535">
        <v>156</v>
      </c>
      <c r="M482" s="535">
        <v>156</v>
      </c>
      <c r="N482" s="535">
        <v>156</v>
      </c>
      <c r="O482" s="535">
        <v>156</v>
      </c>
      <c r="P482" s="535">
        <v>156</v>
      </c>
      <c r="Q482" s="535">
        <v>156</v>
      </c>
      <c r="R482" s="535">
        <v>156</v>
      </c>
      <c r="S482" s="535">
        <v>156</v>
      </c>
      <c r="T482" s="535">
        <v>156</v>
      </c>
      <c r="U482" s="535">
        <v>156</v>
      </c>
      <c r="V482" s="535">
        <v>156</v>
      </c>
      <c r="W482" s="535">
        <v>146.5</v>
      </c>
      <c r="X482" s="535">
        <v>143.4</v>
      </c>
      <c r="Y482" s="535">
        <v>143.4</v>
      </c>
      <c r="Z482" s="535">
        <v>143.4</v>
      </c>
      <c r="AA482" s="535">
        <v>143.4</v>
      </c>
      <c r="AB482" s="535">
        <v>143.4</v>
      </c>
      <c r="AC482" s="535">
        <v>143.4</v>
      </c>
      <c r="AD482" s="535">
        <v>145.69999999999999</v>
      </c>
      <c r="AE482" s="535">
        <v>138.9</v>
      </c>
      <c r="AF482" s="535">
        <v>138.9</v>
      </c>
      <c r="AG482" s="535">
        <v>138.9</v>
      </c>
      <c r="AH482" s="535">
        <v>138.9</v>
      </c>
      <c r="AI482" s="535">
        <v>138.9</v>
      </c>
      <c r="AJ482" s="535">
        <v>138.9</v>
      </c>
      <c r="AK482" s="535">
        <v>138.9</v>
      </c>
      <c r="AL482" s="535">
        <v>138.9</v>
      </c>
      <c r="AM482" s="535">
        <v>138.9</v>
      </c>
      <c r="AN482" s="535">
        <v>138.9</v>
      </c>
      <c r="AO482" s="535">
        <v>138.9</v>
      </c>
      <c r="AP482" s="535">
        <v>138.9</v>
      </c>
      <c r="AQ482" s="535">
        <v>138.9</v>
      </c>
      <c r="AR482" s="535">
        <v>138.9</v>
      </c>
      <c r="AS482" s="535">
        <v>138.9</v>
      </c>
      <c r="AT482" s="535">
        <v>145.30000000000001</v>
      </c>
      <c r="AU482" s="535">
        <v>145.69999999999999</v>
      </c>
      <c r="AV482" s="535">
        <v>147.4</v>
      </c>
      <c r="AW482" s="535">
        <v>147.4</v>
      </c>
      <c r="AX482" s="535">
        <v>147.4</v>
      </c>
      <c r="AY482" s="535">
        <v>147.9</v>
      </c>
      <c r="AZ482" s="535">
        <v>148.4</v>
      </c>
      <c r="BA482" s="535">
        <v>148.4</v>
      </c>
      <c r="BB482" s="535">
        <v>165.2</v>
      </c>
      <c r="BC482" s="535">
        <v>170.8</v>
      </c>
      <c r="BD482" s="535">
        <v>170.8</v>
      </c>
      <c r="BE482" s="535">
        <v>170.8</v>
      </c>
      <c r="BF482" s="535">
        <v>170.8</v>
      </c>
      <c r="BG482" s="535">
        <v>170.8</v>
      </c>
      <c r="BH482" s="535">
        <v>170.8</v>
      </c>
      <c r="BI482" s="535">
        <v>170.8</v>
      </c>
      <c r="BJ482" s="535">
        <v>170.8</v>
      </c>
      <c r="BK482" s="535">
        <v>170.8</v>
      </c>
    </row>
    <row r="483" spans="1:63">
      <c r="A483" s="531" t="s">
        <v>3895</v>
      </c>
      <c r="B483" s="531" t="s">
        <v>3162</v>
      </c>
      <c r="C483" s="532">
        <v>4.9845899999999999</v>
      </c>
      <c r="D483" s="535">
        <v>101.8</v>
      </c>
      <c r="E483" s="535">
        <v>101.2</v>
      </c>
      <c r="F483" s="535">
        <v>101</v>
      </c>
      <c r="G483" s="535">
        <v>102.5</v>
      </c>
      <c r="H483" s="535">
        <v>104.1</v>
      </c>
      <c r="I483" s="535">
        <v>106</v>
      </c>
      <c r="J483" s="535">
        <v>106.7</v>
      </c>
      <c r="K483" s="535">
        <v>107</v>
      </c>
      <c r="L483" s="535">
        <v>109.2</v>
      </c>
      <c r="M483" s="535">
        <v>112.9</v>
      </c>
      <c r="N483" s="535">
        <v>113.3</v>
      </c>
      <c r="O483" s="535">
        <v>113.5</v>
      </c>
      <c r="P483" s="535">
        <v>114.2</v>
      </c>
      <c r="Q483" s="535">
        <v>114.4</v>
      </c>
      <c r="R483" s="535">
        <v>115.1</v>
      </c>
      <c r="S483" s="535">
        <v>114.4</v>
      </c>
      <c r="T483" s="535">
        <v>114.3</v>
      </c>
      <c r="U483" s="535">
        <v>113.5</v>
      </c>
      <c r="V483" s="535">
        <v>113.6</v>
      </c>
      <c r="W483" s="535">
        <v>113.6</v>
      </c>
      <c r="X483" s="535">
        <v>113.8</v>
      </c>
      <c r="Y483" s="535">
        <v>113.7</v>
      </c>
      <c r="Z483" s="535">
        <v>113.2</v>
      </c>
      <c r="AA483" s="535">
        <v>113.2</v>
      </c>
      <c r="AB483" s="535">
        <v>113.1</v>
      </c>
      <c r="AC483" s="535">
        <v>112.4</v>
      </c>
      <c r="AD483" s="535">
        <v>112.4</v>
      </c>
      <c r="AE483" s="535">
        <v>112.7</v>
      </c>
      <c r="AF483" s="535">
        <v>112.5</v>
      </c>
      <c r="AG483" s="535">
        <v>113.1</v>
      </c>
      <c r="AH483" s="535">
        <v>112.1</v>
      </c>
      <c r="AI483" s="535">
        <v>112.2</v>
      </c>
      <c r="AJ483" s="535">
        <v>112.2</v>
      </c>
      <c r="AK483" s="535">
        <v>112.2</v>
      </c>
      <c r="AL483" s="535">
        <v>112.2</v>
      </c>
      <c r="AM483" s="535">
        <v>112.2</v>
      </c>
      <c r="AN483" s="535">
        <v>112.2</v>
      </c>
      <c r="AO483" s="535">
        <v>111.8</v>
      </c>
      <c r="AP483" s="535">
        <v>111.5</v>
      </c>
      <c r="AQ483" s="535">
        <v>111.5</v>
      </c>
      <c r="AR483" s="535">
        <v>112.4</v>
      </c>
      <c r="AS483" s="535">
        <v>112.1</v>
      </c>
      <c r="AT483" s="535">
        <v>112</v>
      </c>
      <c r="AU483" s="535">
        <v>112.1</v>
      </c>
      <c r="AV483" s="535">
        <v>112</v>
      </c>
      <c r="AW483" s="535">
        <v>112.1</v>
      </c>
      <c r="AX483" s="535">
        <v>112.6</v>
      </c>
      <c r="AY483" s="535">
        <v>112.6</v>
      </c>
      <c r="AZ483" s="535">
        <v>113.1</v>
      </c>
      <c r="BA483" s="535">
        <v>113.6</v>
      </c>
      <c r="BB483" s="535">
        <v>113.2</v>
      </c>
      <c r="BC483" s="535">
        <v>112.8</v>
      </c>
      <c r="BD483" s="535">
        <v>113.3</v>
      </c>
      <c r="BE483" s="535">
        <v>113.4</v>
      </c>
      <c r="BF483" s="535">
        <v>114.5</v>
      </c>
      <c r="BG483" s="535">
        <v>116.2</v>
      </c>
      <c r="BH483" s="535">
        <v>117.4</v>
      </c>
      <c r="BI483" s="535">
        <v>117</v>
      </c>
      <c r="BJ483" s="535">
        <v>117.7</v>
      </c>
      <c r="BK483" s="535">
        <v>118.7</v>
      </c>
    </row>
    <row r="484" spans="1:63">
      <c r="A484" s="531" t="s">
        <v>3896</v>
      </c>
      <c r="B484" s="531" t="s">
        <v>3897</v>
      </c>
      <c r="C484" s="532">
        <v>1.8105</v>
      </c>
      <c r="D484" s="535">
        <v>118</v>
      </c>
      <c r="E484" s="535">
        <v>117.8</v>
      </c>
      <c r="F484" s="535">
        <v>117.7</v>
      </c>
      <c r="G484" s="535">
        <v>121.2</v>
      </c>
      <c r="H484" s="535">
        <v>123.7</v>
      </c>
      <c r="I484" s="535">
        <v>125.6</v>
      </c>
      <c r="J484" s="535">
        <v>125.4</v>
      </c>
      <c r="K484" s="535">
        <v>125.8</v>
      </c>
      <c r="L484" s="535">
        <v>126.3</v>
      </c>
      <c r="M484" s="535">
        <v>127.5</v>
      </c>
      <c r="N484" s="535">
        <v>128</v>
      </c>
      <c r="O484" s="535">
        <v>128</v>
      </c>
      <c r="P484" s="535">
        <v>128</v>
      </c>
      <c r="Q484" s="535">
        <v>127.9</v>
      </c>
      <c r="R484" s="535">
        <v>131.80000000000001</v>
      </c>
      <c r="S484" s="535">
        <v>131.80000000000001</v>
      </c>
      <c r="T484" s="535">
        <v>131.69999999999999</v>
      </c>
      <c r="U484" s="535">
        <v>132</v>
      </c>
      <c r="V484" s="535">
        <v>133.4</v>
      </c>
      <c r="W484" s="535">
        <v>133.30000000000001</v>
      </c>
      <c r="X484" s="535">
        <v>133.69999999999999</v>
      </c>
      <c r="Y484" s="535">
        <v>133.30000000000001</v>
      </c>
      <c r="Z484" s="535">
        <v>132.6</v>
      </c>
      <c r="AA484" s="535">
        <v>132.6</v>
      </c>
      <c r="AB484" s="535">
        <v>132.6</v>
      </c>
      <c r="AC484" s="535">
        <v>132.6</v>
      </c>
      <c r="AD484" s="535">
        <v>132.80000000000001</v>
      </c>
      <c r="AE484" s="535">
        <v>134.1</v>
      </c>
      <c r="AF484" s="535">
        <v>134.30000000000001</v>
      </c>
      <c r="AG484" s="535">
        <v>134.69999999999999</v>
      </c>
      <c r="AH484" s="535">
        <v>134.80000000000001</v>
      </c>
      <c r="AI484" s="535">
        <v>134.80000000000001</v>
      </c>
      <c r="AJ484" s="535">
        <v>134.80000000000001</v>
      </c>
      <c r="AK484" s="535">
        <v>134.80000000000001</v>
      </c>
      <c r="AL484" s="535">
        <v>134.9</v>
      </c>
      <c r="AM484" s="535">
        <v>134.9</v>
      </c>
      <c r="AN484" s="535">
        <v>134.9</v>
      </c>
      <c r="AO484" s="535">
        <v>133.80000000000001</v>
      </c>
      <c r="AP484" s="535">
        <v>133.5</v>
      </c>
      <c r="AQ484" s="535">
        <v>133.6</v>
      </c>
      <c r="AR484" s="535">
        <v>135.5</v>
      </c>
      <c r="AS484" s="535">
        <v>134.19999999999999</v>
      </c>
      <c r="AT484" s="535">
        <v>134.19999999999999</v>
      </c>
      <c r="AU484" s="535">
        <v>134.19999999999999</v>
      </c>
      <c r="AV484" s="535">
        <v>134.19999999999999</v>
      </c>
      <c r="AW484" s="535">
        <v>134.19999999999999</v>
      </c>
      <c r="AX484" s="535">
        <v>134.1</v>
      </c>
      <c r="AY484" s="535">
        <v>134.19999999999999</v>
      </c>
      <c r="AZ484" s="535">
        <v>134.30000000000001</v>
      </c>
      <c r="BA484" s="535">
        <v>134.30000000000001</v>
      </c>
      <c r="BB484" s="535">
        <v>134.5</v>
      </c>
      <c r="BC484" s="535">
        <v>134.30000000000001</v>
      </c>
      <c r="BD484" s="535">
        <v>134.9</v>
      </c>
      <c r="BE484" s="535">
        <v>134.9</v>
      </c>
      <c r="BF484" s="535">
        <v>136.6</v>
      </c>
      <c r="BG484" s="535">
        <v>138.19999999999999</v>
      </c>
      <c r="BH484" s="535">
        <v>138.6</v>
      </c>
      <c r="BI484" s="535">
        <v>138.9</v>
      </c>
      <c r="BJ484" s="535">
        <v>139.30000000000001</v>
      </c>
      <c r="BK484" s="535">
        <v>141.30000000000001</v>
      </c>
    </row>
    <row r="485" spans="1:63">
      <c r="A485" s="531" t="s">
        <v>3898</v>
      </c>
      <c r="B485" s="531" t="s">
        <v>3899</v>
      </c>
      <c r="C485" s="532">
        <v>0.18504000000000001</v>
      </c>
      <c r="D485" s="535">
        <v>173.5</v>
      </c>
      <c r="E485" s="535">
        <v>172.2</v>
      </c>
      <c r="F485" s="535">
        <v>170.9</v>
      </c>
      <c r="G485" s="535">
        <v>170.9</v>
      </c>
      <c r="H485" s="535">
        <v>170.9</v>
      </c>
      <c r="I485" s="535">
        <v>170.9</v>
      </c>
      <c r="J485" s="535">
        <v>167.8</v>
      </c>
      <c r="K485" s="535">
        <v>167.3</v>
      </c>
      <c r="L485" s="535">
        <v>167.3</v>
      </c>
      <c r="M485" s="535">
        <v>170.3</v>
      </c>
      <c r="N485" s="535">
        <v>172.6</v>
      </c>
      <c r="O485" s="535">
        <v>172.6</v>
      </c>
      <c r="P485" s="535">
        <v>172.6</v>
      </c>
      <c r="Q485" s="535">
        <v>174</v>
      </c>
      <c r="R485" s="535">
        <v>172.9</v>
      </c>
      <c r="S485" s="535">
        <v>172.9</v>
      </c>
      <c r="T485" s="535">
        <v>172.9</v>
      </c>
      <c r="U485" s="535">
        <v>172.9</v>
      </c>
      <c r="V485" s="535">
        <v>174.8</v>
      </c>
      <c r="W485" s="535">
        <v>173.3</v>
      </c>
      <c r="X485" s="535">
        <v>178.3</v>
      </c>
      <c r="Y485" s="535">
        <v>179.5</v>
      </c>
      <c r="Z485" s="535">
        <v>172.9</v>
      </c>
      <c r="AA485" s="535">
        <v>172.9</v>
      </c>
      <c r="AB485" s="535">
        <v>172.9</v>
      </c>
      <c r="AC485" s="535">
        <v>173.4</v>
      </c>
      <c r="AD485" s="535">
        <v>174.4</v>
      </c>
      <c r="AE485" s="535">
        <v>176.9</v>
      </c>
      <c r="AF485" s="535">
        <v>176.9</v>
      </c>
      <c r="AG485" s="535">
        <v>181.5</v>
      </c>
      <c r="AH485" s="535">
        <v>181.5</v>
      </c>
      <c r="AI485" s="535">
        <v>181.5</v>
      </c>
      <c r="AJ485" s="535">
        <v>181.5</v>
      </c>
      <c r="AK485" s="535">
        <v>181.5</v>
      </c>
      <c r="AL485" s="535">
        <v>181.5</v>
      </c>
      <c r="AM485" s="535">
        <v>181.5</v>
      </c>
      <c r="AN485" s="535">
        <v>181.5</v>
      </c>
      <c r="AO485" s="535">
        <v>176.2</v>
      </c>
      <c r="AP485" s="535">
        <v>176.2</v>
      </c>
      <c r="AQ485" s="535">
        <v>176.2</v>
      </c>
      <c r="AR485" s="535">
        <v>188.8</v>
      </c>
      <c r="AS485" s="535">
        <v>191.9</v>
      </c>
      <c r="AT485" s="535">
        <v>191.9</v>
      </c>
      <c r="AU485" s="535">
        <v>192</v>
      </c>
      <c r="AV485" s="535">
        <v>192</v>
      </c>
      <c r="AW485" s="535">
        <v>192</v>
      </c>
      <c r="AX485" s="535">
        <v>192</v>
      </c>
      <c r="AY485" s="535">
        <v>193.2</v>
      </c>
      <c r="AZ485" s="535">
        <v>193.9</v>
      </c>
      <c r="BA485" s="535">
        <v>193.9</v>
      </c>
      <c r="BB485" s="535">
        <v>193.9</v>
      </c>
      <c r="BC485" s="535">
        <v>193.9</v>
      </c>
      <c r="BD485" s="535">
        <v>193.9</v>
      </c>
      <c r="BE485" s="535">
        <v>193.9</v>
      </c>
      <c r="BF485" s="535">
        <v>193.9</v>
      </c>
      <c r="BG485" s="535">
        <v>202.8</v>
      </c>
      <c r="BH485" s="535">
        <v>205.8</v>
      </c>
      <c r="BI485" s="535">
        <v>208.7</v>
      </c>
      <c r="BJ485" s="535">
        <v>210.6</v>
      </c>
      <c r="BK485" s="535">
        <v>210.6</v>
      </c>
    </row>
    <row r="486" spans="1:63">
      <c r="A486" s="531" t="s">
        <v>3900</v>
      </c>
      <c r="B486" s="531" t="s">
        <v>3901</v>
      </c>
      <c r="C486" s="532">
        <v>4.4319999999999998E-2</v>
      </c>
      <c r="D486" s="535">
        <v>161</v>
      </c>
      <c r="E486" s="535">
        <v>161</v>
      </c>
      <c r="F486" s="535">
        <v>161</v>
      </c>
      <c r="G486" s="535">
        <v>161</v>
      </c>
      <c r="H486" s="535">
        <v>165</v>
      </c>
      <c r="I486" s="535">
        <v>177.1</v>
      </c>
      <c r="J486" s="535">
        <v>177.1</v>
      </c>
      <c r="K486" s="535">
        <v>177.1</v>
      </c>
      <c r="L486" s="535">
        <v>177.1</v>
      </c>
      <c r="M486" s="535">
        <v>177.1</v>
      </c>
      <c r="N486" s="535">
        <v>177.1</v>
      </c>
      <c r="O486" s="535">
        <v>177.1</v>
      </c>
      <c r="P486" s="535">
        <v>177.1</v>
      </c>
      <c r="Q486" s="535">
        <v>177.1</v>
      </c>
      <c r="R486" s="535">
        <v>177.1</v>
      </c>
      <c r="S486" s="535">
        <v>177.1</v>
      </c>
      <c r="T486" s="535">
        <v>177.1</v>
      </c>
      <c r="U486" s="535">
        <v>177.1</v>
      </c>
      <c r="V486" s="535">
        <v>177.1</v>
      </c>
      <c r="W486" s="535">
        <v>177.1</v>
      </c>
      <c r="X486" s="535">
        <v>177.1</v>
      </c>
      <c r="Y486" s="535">
        <v>177.1</v>
      </c>
      <c r="Z486" s="535">
        <v>177.1</v>
      </c>
      <c r="AA486" s="535">
        <v>177.1</v>
      </c>
      <c r="AB486" s="535">
        <v>177.1</v>
      </c>
      <c r="AC486" s="535">
        <v>177.1</v>
      </c>
      <c r="AD486" s="535">
        <v>177.1</v>
      </c>
      <c r="AE486" s="535">
        <v>188.9</v>
      </c>
      <c r="AF486" s="535">
        <v>188.9</v>
      </c>
      <c r="AG486" s="535">
        <v>188.9</v>
      </c>
      <c r="AH486" s="535">
        <v>188.9</v>
      </c>
      <c r="AI486" s="535">
        <v>188.9</v>
      </c>
      <c r="AJ486" s="535">
        <v>188.9</v>
      </c>
      <c r="AK486" s="535">
        <v>188.9</v>
      </c>
      <c r="AL486" s="535">
        <v>188.9</v>
      </c>
      <c r="AM486" s="535">
        <v>188.9</v>
      </c>
      <c r="AN486" s="535">
        <v>188.9</v>
      </c>
      <c r="AO486" s="535">
        <v>188.9</v>
      </c>
      <c r="AP486" s="535">
        <v>188.9</v>
      </c>
      <c r="AQ486" s="535">
        <v>188.9</v>
      </c>
      <c r="AR486" s="535">
        <v>188.9</v>
      </c>
      <c r="AS486" s="535">
        <v>188.9</v>
      </c>
      <c r="AT486" s="535">
        <v>188.9</v>
      </c>
      <c r="AU486" s="535">
        <v>188.9</v>
      </c>
      <c r="AV486" s="535">
        <v>188.9</v>
      </c>
      <c r="AW486" s="535">
        <v>188.9</v>
      </c>
      <c r="AX486" s="535">
        <v>188.9</v>
      </c>
      <c r="AY486" s="535">
        <v>188.9</v>
      </c>
      <c r="AZ486" s="535">
        <v>188.9</v>
      </c>
      <c r="BA486" s="535">
        <v>188.9</v>
      </c>
      <c r="BB486" s="535">
        <v>188.9</v>
      </c>
      <c r="BC486" s="535">
        <v>188.9</v>
      </c>
      <c r="BD486" s="535">
        <v>188.9</v>
      </c>
      <c r="BE486" s="535">
        <v>188.9</v>
      </c>
      <c r="BF486" s="535">
        <v>188.9</v>
      </c>
      <c r="BG486" s="535">
        <v>188.9</v>
      </c>
      <c r="BH486" s="535">
        <v>188.9</v>
      </c>
      <c r="BI486" s="535">
        <v>188.9</v>
      </c>
      <c r="BJ486" s="535">
        <v>188.9</v>
      </c>
      <c r="BK486" s="535">
        <v>188.9</v>
      </c>
    </row>
    <row r="487" spans="1:63">
      <c r="A487" s="531" t="s">
        <v>3902</v>
      </c>
      <c r="B487" s="531" t="s">
        <v>3903</v>
      </c>
      <c r="C487" s="532">
        <v>0.14477999999999999</v>
      </c>
      <c r="D487" s="535">
        <v>117</v>
      </c>
      <c r="E487" s="535">
        <v>116.5</v>
      </c>
      <c r="F487" s="535">
        <v>116.5</v>
      </c>
      <c r="G487" s="535">
        <v>116.5</v>
      </c>
      <c r="H487" s="535">
        <v>116.5</v>
      </c>
      <c r="I487" s="535">
        <v>116.5</v>
      </c>
      <c r="J487" s="535">
        <v>116.5</v>
      </c>
      <c r="K487" s="535">
        <v>116.5</v>
      </c>
      <c r="L487" s="535">
        <v>116.5</v>
      </c>
      <c r="M487" s="535">
        <v>120.4</v>
      </c>
      <c r="N487" s="535">
        <v>121.7</v>
      </c>
      <c r="O487" s="535">
        <v>121.7</v>
      </c>
      <c r="P487" s="535">
        <v>121.7</v>
      </c>
      <c r="Q487" s="535">
        <v>121.7</v>
      </c>
      <c r="R487" s="535">
        <v>121.7</v>
      </c>
      <c r="S487" s="535">
        <v>122.3</v>
      </c>
      <c r="T487" s="535">
        <v>122.9</v>
      </c>
      <c r="U487" s="535">
        <v>123.5</v>
      </c>
      <c r="V487" s="535">
        <v>126</v>
      </c>
      <c r="W487" s="535">
        <v>126</v>
      </c>
      <c r="X487" s="535">
        <v>126</v>
      </c>
      <c r="Y487" s="535">
        <v>126</v>
      </c>
      <c r="Z487" s="535">
        <v>126</v>
      </c>
      <c r="AA487" s="535">
        <v>126</v>
      </c>
      <c r="AB487" s="535">
        <v>126</v>
      </c>
      <c r="AC487" s="535">
        <v>126</v>
      </c>
      <c r="AD487" s="535">
        <v>126</v>
      </c>
      <c r="AE487" s="535">
        <v>126</v>
      </c>
      <c r="AF487" s="535">
        <v>126</v>
      </c>
      <c r="AG487" s="535">
        <v>126</v>
      </c>
      <c r="AH487" s="535">
        <v>126</v>
      </c>
      <c r="AI487" s="535">
        <v>126</v>
      </c>
      <c r="AJ487" s="535">
        <v>126</v>
      </c>
      <c r="AK487" s="535">
        <v>126</v>
      </c>
      <c r="AL487" s="535">
        <v>126</v>
      </c>
      <c r="AM487" s="535">
        <v>126</v>
      </c>
      <c r="AN487" s="535">
        <v>126</v>
      </c>
      <c r="AO487" s="535">
        <v>126</v>
      </c>
      <c r="AP487" s="535">
        <v>126</v>
      </c>
      <c r="AQ487" s="535">
        <v>126.2</v>
      </c>
      <c r="AR487" s="535">
        <v>126.3</v>
      </c>
      <c r="AS487" s="535">
        <v>126.3</v>
      </c>
      <c r="AT487" s="535">
        <v>126.3</v>
      </c>
      <c r="AU487" s="535">
        <v>126.3</v>
      </c>
      <c r="AV487" s="535">
        <v>126.3</v>
      </c>
      <c r="AW487" s="535">
        <v>126.3</v>
      </c>
      <c r="AX487" s="535">
        <v>126.3</v>
      </c>
      <c r="AY487" s="535">
        <v>126.3</v>
      </c>
      <c r="AZ487" s="535">
        <v>126.3</v>
      </c>
      <c r="BA487" s="535">
        <v>126.3</v>
      </c>
      <c r="BB487" s="535">
        <v>126.8</v>
      </c>
      <c r="BC487" s="535">
        <v>126.9</v>
      </c>
      <c r="BD487" s="535">
        <v>126.9</v>
      </c>
      <c r="BE487" s="535">
        <v>126.9</v>
      </c>
      <c r="BF487" s="535">
        <v>133.30000000000001</v>
      </c>
      <c r="BG487" s="535">
        <v>134.5</v>
      </c>
      <c r="BH487" s="535">
        <v>134.4</v>
      </c>
      <c r="BI487" s="535">
        <v>134.4</v>
      </c>
      <c r="BJ487" s="535">
        <v>134.4</v>
      </c>
      <c r="BK487" s="535">
        <v>134.4</v>
      </c>
    </row>
    <row r="488" spans="1:63">
      <c r="A488" s="531" t="s">
        <v>3904</v>
      </c>
      <c r="B488" s="531" t="s">
        <v>3905</v>
      </c>
      <c r="C488" s="532">
        <v>0.20942</v>
      </c>
      <c r="D488" s="535">
        <v>109.1</v>
      </c>
      <c r="E488" s="535">
        <v>108.9</v>
      </c>
      <c r="F488" s="535">
        <v>108.9</v>
      </c>
      <c r="G488" s="535">
        <v>108.9</v>
      </c>
      <c r="H488" s="535">
        <v>109.4</v>
      </c>
      <c r="I488" s="535">
        <v>110.8</v>
      </c>
      <c r="J488" s="535">
        <v>110.8</v>
      </c>
      <c r="K488" s="535">
        <v>114.8</v>
      </c>
      <c r="L488" s="535">
        <v>114.8</v>
      </c>
      <c r="M488" s="535">
        <v>116.7</v>
      </c>
      <c r="N488" s="535">
        <v>117.4</v>
      </c>
      <c r="O488" s="535">
        <v>117.4</v>
      </c>
      <c r="P488" s="535">
        <v>117.4</v>
      </c>
      <c r="Q488" s="535">
        <v>117.4</v>
      </c>
      <c r="R488" s="535">
        <v>113.2</v>
      </c>
      <c r="S488" s="535">
        <v>113.2</v>
      </c>
      <c r="T488" s="535">
        <v>113.2</v>
      </c>
      <c r="U488" s="535">
        <v>115.3</v>
      </c>
      <c r="V488" s="535">
        <v>123.6</v>
      </c>
      <c r="W488" s="535">
        <v>123.6</v>
      </c>
      <c r="X488" s="535">
        <v>123.6</v>
      </c>
      <c r="Y488" s="535">
        <v>123.6</v>
      </c>
      <c r="Z488" s="535">
        <v>123.6</v>
      </c>
      <c r="AA488" s="535">
        <v>123.6</v>
      </c>
      <c r="AB488" s="535">
        <v>123.6</v>
      </c>
      <c r="AC488" s="535">
        <v>123.6</v>
      </c>
      <c r="AD488" s="535">
        <v>123.7</v>
      </c>
      <c r="AE488" s="535">
        <v>124.3</v>
      </c>
      <c r="AF488" s="535">
        <v>124.3</v>
      </c>
      <c r="AG488" s="535">
        <v>124.3</v>
      </c>
      <c r="AH488" s="535">
        <v>124.3</v>
      </c>
      <c r="AI488" s="535">
        <v>124.3</v>
      </c>
      <c r="AJ488" s="535">
        <v>124.3</v>
      </c>
      <c r="AK488" s="535">
        <v>124.3</v>
      </c>
      <c r="AL488" s="535">
        <v>124.3</v>
      </c>
      <c r="AM488" s="535">
        <v>124.3</v>
      </c>
      <c r="AN488" s="535">
        <v>124.3</v>
      </c>
      <c r="AO488" s="535">
        <v>118.9</v>
      </c>
      <c r="AP488" s="535">
        <v>117.4</v>
      </c>
      <c r="AQ488" s="535">
        <v>117.4</v>
      </c>
      <c r="AR488" s="535">
        <v>117.4</v>
      </c>
      <c r="AS488" s="535">
        <v>117.4</v>
      </c>
      <c r="AT488" s="535">
        <v>117.4</v>
      </c>
      <c r="AU488" s="535">
        <v>117.4</v>
      </c>
      <c r="AV488" s="535">
        <v>117.4</v>
      </c>
      <c r="AW488" s="535">
        <v>117.4</v>
      </c>
      <c r="AX488" s="535">
        <v>117.4</v>
      </c>
      <c r="AY488" s="535">
        <v>117.4</v>
      </c>
      <c r="AZ488" s="535">
        <v>117.4</v>
      </c>
      <c r="BA488" s="535">
        <v>117.4</v>
      </c>
      <c r="BB488" s="535">
        <v>117.4</v>
      </c>
      <c r="BC488" s="535">
        <v>122</v>
      </c>
      <c r="BD488" s="535">
        <v>127.4</v>
      </c>
      <c r="BE488" s="535">
        <v>126.6</v>
      </c>
      <c r="BF488" s="535">
        <v>128.6</v>
      </c>
      <c r="BG488" s="535">
        <v>129.6</v>
      </c>
      <c r="BH488" s="535">
        <v>129.80000000000001</v>
      </c>
      <c r="BI488" s="535">
        <v>129.80000000000001</v>
      </c>
      <c r="BJ488" s="535">
        <v>132.1</v>
      </c>
      <c r="BK488" s="535">
        <v>134.4</v>
      </c>
    </row>
    <row r="489" spans="1:63">
      <c r="A489" s="531" t="s">
        <v>3906</v>
      </c>
      <c r="B489" s="531" t="s">
        <v>3907</v>
      </c>
      <c r="C489" s="532">
        <v>0.29769000000000001</v>
      </c>
      <c r="D489" s="535">
        <v>120.1</v>
      </c>
      <c r="E489" s="535">
        <v>120.1</v>
      </c>
      <c r="F489" s="535">
        <v>120.1</v>
      </c>
      <c r="G489" s="535">
        <v>121.3</v>
      </c>
      <c r="H489" s="535">
        <v>123.2</v>
      </c>
      <c r="I489" s="535">
        <v>123.2</v>
      </c>
      <c r="J489" s="535">
        <v>123.2</v>
      </c>
      <c r="K489" s="535">
        <v>123.2</v>
      </c>
      <c r="L489" s="535">
        <v>123.9</v>
      </c>
      <c r="M489" s="535">
        <v>123.9</v>
      </c>
      <c r="N489" s="535">
        <v>123.9</v>
      </c>
      <c r="O489" s="535">
        <v>123.9</v>
      </c>
      <c r="P489" s="535">
        <v>123.9</v>
      </c>
      <c r="Q489" s="535">
        <v>123.9</v>
      </c>
      <c r="R489" s="535">
        <v>123.9</v>
      </c>
      <c r="S489" s="535">
        <v>123.5</v>
      </c>
      <c r="T489" s="535">
        <v>123</v>
      </c>
      <c r="U489" s="535">
        <v>123</v>
      </c>
      <c r="V489" s="535">
        <v>123</v>
      </c>
      <c r="W489" s="535">
        <v>123</v>
      </c>
      <c r="X489" s="535">
        <v>123</v>
      </c>
      <c r="Y489" s="535">
        <v>120.2</v>
      </c>
      <c r="Z489" s="535">
        <v>120.2</v>
      </c>
      <c r="AA489" s="535">
        <v>120.2</v>
      </c>
      <c r="AB489" s="535">
        <v>120.2</v>
      </c>
      <c r="AC489" s="535">
        <v>120.2</v>
      </c>
      <c r="AD489" s="535">
        <v>120.2</v>
      </c>
      <c r="AE489" s="535">
        <v>120.2</v>
      </c>
      <c r="AF489" s="535">
        <v>120.2</v>
      </c>
      <c r="AG489" s="535">
        <v>120.2</v>
      </c>
      <c r="AH489" s="535">
        <v>120.2</v>
      </c>
      <c r="AI489" s="535">
        <v>120.2</v>
      </c>
      <c r="AJ489" s="535">
        <v>120.2</v>
      </c>
      <c r="AK489" s="535">
        <v>120.2</v>
      </c>
      <c r="AL489" s="535">
        <v>120.7</v>
      </c>
      <c r="AM489" s="535">
        <v>121.1</v>
      </c>
      <c r="AN489" s="535">
        <v>121.1</v>
      </c>
      <c r="AO489" s="535">
        <v>121.1</v>
      </c>
      <c r="AP489" s="535">
        <v>121.1</v>
      </c>
      <c r="AQ489" s="535">
        <v>121.1</v>
      </c>
      <c r="AR489" s="535">
        <v>125.7</v>
      </c>
      <c r="AS489" s="535">
        <v>125.7</v>
      </c>
      <c r="AT489" s="535">
        <v>125.7</v>
      </c>
      <c r="AU489" s="535">
        <v>125.7</v>
      </c>
      <c r="AV489" s="535">
        <v>125.7</v>
      </c>
      <c r="AW489" s="535">
        <v>125.7</v>
      </c>
      <c r="AX489" s="535">
        <v>125.7</v>
      </c>
      <c r="AY489" s="535">
        <v>125.7</v>
      </c>
      <c r="AZ489" s="535">
        <v>125.7</v>
      </c>
      <c r="BA489" s="535">
        <v>125.7</v>
      </c>
      <c r="BB489" s="535">
        <v>125.7</v>
      </c>
      <c r="BC489" s="535">
        <v>125.7</v>
      </c>
      <c r="BD489" s="535">
        <v>125.7</v>
      </c>
      <c r="BE489" s="535">
        <v>125.7</v>
      </c>
      <c r="BF489" s="535">
        <v>130.19999999999999</v>
      </c>
      <c r="BG489" s="535">
        <v>131.30000000000001</v>
      </c>
      <c r="BH489" s="535">
        <v>132.5</v>
      </c>
      <c r="BI489" s="535">
        <v>132.5</v>
      </c>
      <c r="BJ489" s="535">
        <v>132.5</v>
      </c>
      <c r="BK489" s="535">
        <v>132.5</v>
      </c>
    </row>
    <row r="490" spans="1:63">
      <c r="A490" s="531" t="s">
        <v>3908</v>
      </c>
      <c r="B490" s="531" t="s">
        <v>3909</v>
      </c>
      <c r="C490" s="532">
        <v>9.1600000000000001E-2</v>
      </c>
      <c r="D490" s="535">
        <v>102.6</v>
      </c>
      <c r="E490" s="535">
        <v>102.6</v>
      </c>
      <c r="F490" s="535">
        <v>102.6</v>
      </c>
      <c r="G490" s="535">
        <v>102.6</v>
      </c>
      <c r="H490" s="535">
        <v>102.6</v>
      </c>
      <c r="I490" s="535">
        <v>102.6</v>
      </c>
      <c r="J490" s="535">
        <v>102.6</v>
      </c>
      <c r="K490" s="535">
        <v>102.6</v>
      </c>
      <c r="L490" s="535">
        <v>102.6</v>
      </c>
      <c r="M490" s="535">
        <v>102.6</v>
      </c>
      <c r="N490" s="535">
        <v>102.6</v>
      </c>
      <c r="O490" s="535">
        <v>102.6</v>
      </c>
      <c r="P490" s="535">
        <v>102.6</v>
      </c>
      <c r="Q490" s="535">
        <v>102.6</v>
      </c>
      <c r="R490" s="535">
        <v>102.6</v>
      </c>
      <c r="S490" s="535">
        <v>102.6</v>
      </c>
      <c r="T490" s="535">
        <v>102.6</v>
      </c>
      <c r="U490" s="535">
        <v>102.6</v>
      </c>
      <c r="V490" s="535">
        <v>102.6</v>
      </c>
      <c r="W490" s="535">
        <v>102.6</v>
      </c>
      <c r="X490" s="535">
        <v>102.6</v>
      </c>
      <c r="Y490" s="535">
        <v>102.6</v>
      </c>
      <c r="Z490" s="535">
        <v>102.6</v>
      </c>
      <c r="AA490" s="535">
        <v>102.6</v>
      </c>
      <c r="AB490" s="535">
        <v>102.6</v>
      </c>
      <c r="AC490" s="535">
        <v>102.6</v>
      </c>
      <c r="AD490" s="535">
        <v>102.6</v>
      </c>
      <c r="AE490" s="535">
        <v>106.5</v>
      </c>
      <c r="AF490" s="535">
        <v>110.3</v>
      </c>
      <c r="AG490" s="535">
        <v>110.3</v>
      </c>
      <c r="AH490" s="535">
        <v>110.3</v>
      </c>
      <c r="AI490" s="535">
        <v>110.3</v>
      </c>
      <c r="AJ490" s="535">
        <v>110.3</v>
      </c>
      <c r="AK490" s="535">
        <v>110.3</v>
      </c>
      <c r="AL490" s="535">
        <v>110.3</v>
      </c>
      <c r="AM490" s="535">
        <v>110.3</v>
      </c>
      <c r="AN490" s="535">
        <v>110.3</v>
      </c>
      <c r="AO490" s="535">
        <v>110.3</v>
      </c>
      <c r="AP490" s="535">
        <v>110.3</v>
      </c>
      <c r="AQ490" s="535">
        <v>110.3</v>
      </c>
      <c r="AR490" s="535">
        <v>110.3</v>
      </c>
      <c r="AS490" s="535">
        <v>110.3</v>
      </c>
      <c r="AT490" s="535">
        <v>110.3</v>
      </c>
      <c r="AU490" s="535">
        <v>110.3</v>
      </c>
      <c r="AV490" s="535">
        <v>110.3</v>
      </c>
      <c r="AW490" s="535">
        <v>110.3</v>
      </c>
      <c r="AX490" s="535">
        <v>110.3</v>
      </c>
      <c r="AY490" s="535">
        <v>110.3</v>
      </c>
      <c r="AZ490" s="535">
        <v>110.3</v>
      </c>
      <c r="BA490" s="535">
        <v>110.3</v>
      </c>
      <c r="BB490" s="535">
        <v>114.4</v>
      </c>
      <c r="BC490" s="535">
        <v>114.4</v>
      </c>
      <c r="BD490" s="535">
        <v>114.4</v>
      </c>
      <c r="BE490" s="535">
        <v>114.4</v>
      </c>
      <c r="BF490" s="535">
        <v>114.4</v>
      </c>
      <c r="BG490" s="535">
        <v>114.4</v>
      </c>
      <c r="BH490" s="535">
        <v>114.4</v>
      </c>
      <c r="BI490" s="535">
        <v>114.4</v>
      </c>
      <c r="BJ490" s="535">
        <v>114.4</v>
      </c>
      <c r="BK490" s="535">
        <v>114.4</v>
      </c>
    </row>
    <row r="491" spans="1:63">
      <c r="A491" s="531" t="s">
        <v>3910</v>
      </c>
      <c r="B491" s="531" t="s">
        <v>3911</v>
      </c>
      <c r="C491" s="532">
        <v>0.24524000000000001</v>
      </c>
      <c r="D491" s="535">
        <v>123.3</v>
      </c>
      <c r="E491" s="535">
        <v>123.4</v>
      </c>
      <c r="F491" s="535">
        <v>123.8</v>
      </c>
      <c r="G491" s="535">
        <v>123.8</v>
      </c>
      <c r="H491" s="535">
        <v>123.8</v>
      </c>
      <c r="I491" s="535">
        <v>134.6</v>
      </c>
      <c r="J491" s="535">
        <v>134.6</v>
      </c>
      <c r="K491" s="535">
        <v>134.6</v>
      </c>
      <c r="L491" s="535">
        <v>134.6</v>
      </c>
      <c r="M491" s="535">
        <v>134.6</v>
      </c>
      <c r="N491" s="535">
        <v>134.6</v>
      </c>
      <c r="O491" s="535">
        <v>134.6</v>
      </c>
      <c r="P491" s="535">
        <v>134.6</v>
      </c>
      <c r="Q491" s="535">
        <v>134.6</v>
      </c>
      <c r="R491" s="535">
        <v>172.1</v>
      </c>
      <c r="S491" s="535">
        <v>172.1</v>
      </c>
      <c r="T491" s="535">
        <v>172.1</v>
      </c>
      <c r="U491" s="535">
        <v>172.1</v>
      </c>
      <c r="V491" s="535">
        <v>172.1</v>
      </c>
      <c r="W491" s="535">
        <v>172.1</v>
      </c>
      <c r="X491" s="535">
        <v>172.1</v>
      </c>
      <c r="Y491" s="535">
        <v>172.1</v>
      </c>
      <c r="Z491" s="535">
        <v>172.1</v>
      </c>
      <c r="AA491" s="535">
        <v>172.1</v>
      </c>
      <c r="AB491" s="535">
        <v>172.1</v>
      </c>
      <c r="AC491" s="535">
        <v>172.1</v>
      </c>
      <c r="AD491" s="535">
        <v>172.1</v>
      </c>
      <c r="AE491" s="535">
        <v>175.4</v>
      </c>
      <c r="AF491" s="535">
        <v>175.5</v>
      </c>
      <c r="AG491" s="535">
        <v>175.5</v>
      </c>
      <c r="AH491" s="535">
        <v>175.5</v>
      </c>
      <c r="AI491" s="535">
        <v>175.5</v>
      </c>
      <c r="AJ491" s="535">
        <v>175.5</v>
      </c>
      <c r="AK491" s="535">
        <v>175.5</v>
      </c>
      <c r="AL491" s="535">
        <v>175.5</v>
      </c>
      <c r="AM491" s="535">
        <v>175.5</v>
      </c>
      <c r="AN491" s="535">
        <v>175.5</v>
      </c>
      <c r="AO491" s="535">
        <v>175.5</v>
      </c>
      <c r="AP491" s="535">
        <v>175.5</v>
      </c>
      <c r="AQ491" s="535">
        <v>175.5</v>
      </c>
      <c r="AR491" s="535">
        <v>173.2</v>
      </c>
      <c r="AS491" s="535">
        <v>163.80000000000001</v>
      </c>
      <c r="AT491" s="535">
        <v>163.80000000000001</v>
      </c>
      <c r="AU491" s="535">
        <v>163.80000000000001</v>
      </c>
      <c r="AV491" s="535">
        <v>163.80000000000001</v>
      </c>
      <c r="AW491" s="535">
        <v>163.80000000000001</v>
      </c>
      <c r="AX491" s="535">
        <v>163.80000000000001</v>
      </c>
      <c r="AY491" s="535">
        <v>163.80000000000001</v>
      </c>
      <c r="AZ491" s="535">
        <v>163.80000000000001</v>
      </c>
      <c r="BA491" s="535">
        <v>163.80000000000001</v>
      </c>
      <c r="BB491" s="535">
        <v>163.80000000000001</v>
      </c>
      <c r="BC491" s="535">
        <v>163.80000000000001</v>
      </c>
      <c r="BD491" s="535">
        <v>163.80000000000001</v>
      </c>
      <c r="BE491" s="535">
        <v>163.80000000000001</v>
      </c>
      <c r="BF491" s="535">
        <v>163.9</v>
      </c>
      <c r="BG491" s="535">
        <v>163.9</v>
      </c>
      <c r="BH491" s="535">
        <v>163.9</v>
      </c>
      <c r="BI491" s="535">
        <v>163.9</v>
      </c>
      <c r="BJ491" s="535">
        <v>163.9</v>
      </c>
      <c r="BK491" s="535">
        <v>163.9</v>
      </c>
    </row>
    <row r="492" spans="1:63">
      <c r="A492" s="531" t="s">
        <v>3259</v>
      </c>
      <c r="B492" s="531" t="s">
        <v>3912</v>
      </c>
      <c r="C492" s="532">
        <v>5.4289999999999998E-2</v>
      </c>
      <c r="D492" s="535">
        <v>111.6</v>
      </c>
      <c r="E492" s="535">
        <v>111.6</v>
      </c>
      <c r="F492" s="535">
        <v>111.6</v>
      </c>
      <c r="G492" s="535">
        <v>112.2</v>
      </c>
      <c r="H492" s="535">
        <v>113.1</v>
      </c>
      <c r="I492" s="535">
        <v>113.1</v>
      </c>
      <c r="J492" s="535">
        <v>113.1</v>
      </c>
      <c r="K492" s="535">
        <v>113.1</v>
      </c>
      <c r="L492" s="535">
        <v>113.1</v>
      </c>
      <c r="M492" s="535">
        <v>117.8</v>
      </c>
      <c r="N492" s="535">
        <v>121.4</v>
      </c>
      <c r="O492" s="535">
        <v>121.4</v>
      </c>
      <c r="P492" s="535">
        <v>120.7</v>
      </c>
      <c r="Q492" s="535">
        <v>118.4</v>
      </c>
      <c r="R492" s="535">
        <v>118.4</v>
      </c>
      <c r="S492" s="535">
        <v>118.4</v>
      </c>
      <c r="T492" s="535">
        <v>118.4</v>
      </c>
      <c r="U492" s="535">
        <v>118.7</v>
      </c>
      <c r="V492" s="535">
        <v>120.1</v>
      </c>
      <c r="W492" s="535">
        <v>120.1</v>
      </c>
      <c r="X492" s="535">
        <v>120.1</v>
      </c>
      <c r="Y492" s="535">
        <v>120.1</v>
      </c>
      <c r="Z492" s="535">
        <v>120.1</v>
      </c>
      <c r="AA492" s="535">
        <v>120.1</v>
      </c>
      <c r="AB492" s="535">
        <v>120.1</v>
      </c>
      <c r="AC492" s="535">
        <v>120.1</v>
      </c>
      <c r="AD492" s="535">
        <v>120.1</v>
      </c>
      <c r="AE492" s="535">
        <v>120.1</v>
      </c>
      <c r="AF492" s="535">
        <v>120.1</v>
      </c>
      <c r="AG492" s="535">
        <v>120.1</v>
      </c>
      <c r="AH492" s="535">
        <v>120.1</v>
      </c>
      <c r="AI492" s="535">
        <v>120.1</v>
      </c>
      <c r="AJ492" s="535">
        <v>120.1</v>
      </c>
      <c r="AK492" s="535">
        <v>120.1</v>
      </c>
      <c r="AL492" s="535">
        <v>120.1</v>
      </c>
      <c r="AM492" s="535">
        <v>120.1</v>
      </c>
      <c r="AN492" s="535">
        <v>120.1</v>
      </c>
      <c r="AO492" s="535">
        <v>120.1</v>
      </c>
      <c r="AP492" s="535">
        <v>121.9</v>
      </c>
      <c r="AQ492" s="535">
        <v>121.9</v>
      </c>
      <c r="AR492" s="535">
        <v>121.9</v>
      </c>
      <c r="AS492" s="535">
        <v>121.9</v>
      </c>
      <c r="AT492" s="535">
        <v>121.9</v>
      </c>
      <c r="AU492" s="535">
        <v>121.9</v>
      </c>
      <c r="AV492" s="535">
        <v>121.9</v>
      </c>
      <c r="AW492" s="535">
        <v>121.9</v>
      </c>
      <c r="AX492" s="535">
        <v>121.9</v>
      </c>
      <c r="AY492" s="535">
        <v>121.9</v>
      </c>
      <c r="AZ492" s="535">
        <v>121.9</v>
      </c>
      <c r="BA492" s="535">
        <v>121.9</v>
      </c>
      <c r="BB492" s="535">
        <v>121.9</v>
      </c>
      <c r="BC492" s="535">
        <v>121.9</v>
      </c>
      <c r="BD492" s="535">
        <v>121.9</v>
      </c>
      <c r="BE492" s="535">
        <v>121.9</v>
      </c>
      <c r="BF492" s="535">
        <v>128.1</v>
      </c>
      <c r="BG492" s="535">
        <v>136.9</v>
      </c>
      <c r="BH492" s="535">
        <v>136.9</v>
      </c>
      <c r="BI492" s="535">
        <v>136.9</v>
      </c>
      <c r="BJ492" s="535">
        <v>136.9</v>
      </c>
      <c r="BK492" s="535">
        <v>136.9</v>
      </c>
    </row>
    <row r="493" spans="1:63">
      <c r="A493" s="531" t="s">
        <v>3913</v>
      </c>
      <c r="B493" s="531" t="s">
        <v>3914</v>
      </c>
      <c r="C493" s="532">
        <v>6.6110000000000002E-2</v>
      </c>
      <c r="D493" s="535">
        <v>82.5</v>
      </c>
      <c r="E493" s="535">
        <v>82.5</v>
      </c>
      <c r="F493" s="535">
        <v>82.5</v>
      </c>
      <c r="G493" s="535">
        <v>82.5</v>
      </c>
      <c r="H493" s="535">
        <v>82.5</v>
      </c>
      <c r="I493" s="535">
        <v>82.5</v>
      </c>
      <c r="J493" s="535">
        <v>82.5</v>
      </c>
      <c r="K493" s="535">
        <v>82.5</v>
      </c>
      <c r="L493" s="535">
        <v>82.5</v>
      </c>
      <c r="M493" s="535">
        <v>82.5</v>
      </c>
      <c r="N493" s="535">
        <v>82.5</v>
      </c>
      <c r="O493" s="535">
        <v>82.5</v>
      </c>
      <c r="P493" s="535">
        <v>82.5</v>
      </c>
      <c r="Q493" s="535">
        <v>83.3</v>
      </c>
      <c r="R493" s="535">
        <v>85.8</v>
      </c>
      <c r="S493" s="535">
        <v>85.8</v>
      </c>
      <c r="T493" s="535">
        <v>85.8</v>
      </c>
      <c r="U493" s="535">
        <v>85.8</v>
      </c>
      <c r="V493" s="535">
        <v>85.8</v>
      </c>
      <c r="W493" s="535">
        <v>85.8</v>
      </c>
      <c r="X493" s="535">
        <v>85.8</v>
      </c>
      <c r="Y493" s="535">
        <v>85.8</v>
      </c>
      <c r="Z493" s="535">
        <v>85.8</v>
      </c>
      <c r="AA493" s="535">
        <v>85.8</v>
      </c>
      <c r="AB493" s="535">
        <v>85.8</v>
      </c>
      <c r="AC493" s="535">
        <v>85.8</v>
      </c>
      <c r="AD493" s="535">
        <v>85.8</v>
      </c>
      <c r="AE493" s="535">
        <v>85.8</v>
      </c>
      <c r="AF493" s="535">
        <v>85.8</v>
      </c>
      <c r="AG493" s="535">
        <v>85.8</v>
      </c>
      <c r="AH493" s="535">
        <v>88.3</v>
      </c>
      <c r="AI493" s="535">
        <v>90.8</v>
      </c>
      <c r="AJ493" s="535">
        <v>90.8</v>
      </c>
      <c r="AK493" s="535">
        <v>90.8</v>
      </c>
      <c r="AL493" s="535">
        <v>90.8</v>
      </c>
      <c r="AM493" s="535">
        <v>90.8</v>
      </c>
      <c r="AN493" s="535">
        <v>90.8</v>
      </c>
      <c r="AO493" s="535">
        <v>90.8</v>
      </c>
      <c r="AP493" s="535">
        <v>87</v>
      </c>
      <c r="AQ493" s="535">
        <v>87</v>
      </c>
      <c r="AR493" s="535">
        <v>87</v>
      </c>
      <c r="AS493" s="535">
        <v>87</v>
      </c>
      <c r="AT493" s="535">
        <v>87</v>
      </c>
      <c r="AU493" s="535">
        <v>87</v>
      </c>
      <c r="AV493" s="535">
        <v>87</v>
      </c>
      <c r="AW493" s="535">
        <v>87</v>
      </c>
      <c r="AX493" s="535">
        <v>87</v>
      </c>
      <c r="AY493" s="535">
        <v>87</v>
      </c>
      <c r="AZ493" s="535">
        <v>87</v>
      </c>
      <c r="BA493" s="535">
        <v>87</v>
      </c>
      <c r="BB493" s="535">
        <v>87</v>
      </c>
      <c r="BC493" s="535">
        <v>87</v>
      </c>
      <c r="BD493" s="535">
        <v>87</v>
      </c>
      <c r="BE493" s="535">
        <v>87</v>
      </c>
      <c r="BF493" s="535">
        <v>87</v>
      </c>
      <c r="BG493" s="535">
        <v>87</v>
      </c>
      <c r="BH493" s="535">
        <v>87</v>
      </c>
      <c r="BI493" s="535">
        <v>87</v>
      </c>
      <c r="BJ493" s="535">
        <v>87</v>
      </c>
      <c r="BK493" s="535">
        <v>87</v>
      </c>
    </row>
    <row r="494" spans="1:63">
      <c r="A494" s="531" t="s">
        <v>3915</v>
      </c>
      <c r="B494" s="531" t="s">
        <v>3916</v>
      </c>
      <c r="C494" s="532">
        <v>5.577E-2</v>
      </c>
      <c r="D494" s="535">
        <v>115</v>
      </c>
      <c r="E494" s="535">
        <v>115</v>
      </c>
      <c r="F494" s="535">
        <v>115</v>
      </c>
      <c r="G494" s="535">
        <v>189.6</v>
      </c>
      <c r="H494" s="535">
        <v>213.1</v>
      </c>
      <c r="I494" s="535">
        <v>213.1</v>
      </c>
      <c r="J494" s="535">
        <v>213.1</v>
      </c>
      <c r="K494" s="535">
        <v>213.1</v>
      </c>
      <c r="L494" s="535">
        <v>213.1</v>
      </c>
      <c r="M494" s="535">
        <v>213.1</v>
      </c>
      <c r="N494" s="535">
        <v>213.1</v>
      </c>
      <c r="O494" s="535">
        <v>213.1</v>
      </c>
      <c r="P494" s="535">
        <v>213.1</v>
      </c>
      <c r="Q494" s="535">
        <v>213.1</v>
      </c>
      <c r="R494" s="535">
        <v>213.1</v>
      </c>
      <c r="S494" s="535">
        <v>213.1</v>
      </c>
      <c r="T494" s="535">
        <v>213.1</v>
      </c>
      <c r="U494" s="535">
        <v>213.1</v>
      </c>
      <c r="V494" s="535">
        <v>213.1</v>
      </c>
      <c r="W494" s="535">
        <v>213.1</v>
      </c>
      <c r="X494" s="535">
        <v>213.1</v>
      </c>
      <c r="Y494" s="535">
        <v>213.1</v>
      </c>
      <c r="Z494" s="535">
        <v>213.1</v>
      </c>
      <c r="AA494" s="535">
        <v>213.1</v>
      </c>
      <c r="AB494" s="535">
        <v>213.1</v>
      </c>
      <c r="AC494" s="535">
        <v>213.1</v>
      </c>
      <c r="AD494" s="535">
        <v>213.1</v>
      </c>
      <c r="AE494" s="535">
        <v>213.1</v>
      </c>
      <c r="AF494" s="535">
        <v>213.1</v>
      </c>
      <c r="AG494" s="535">
        <v>213.1</v>
      </c>
      <c r="AH494" s="535">
        <v>213.1</v>
      </c>
      <c r="AI494" s="535">
        <v>213.1</v>
      </c>
      <c r="AJ494" s="535">
        <v>213.1</v>
      </c>
      <c r="AK494" s="535">
        <v>213.1</v>
      </c>
      <c r="AL494" s="535">
        <v>213.1</v>
      </c>
      <c r="AM494" s="535">
        <v>213.1</v>
      </c>
      <c r="AN494" s="535">
        <v>213.1</v>
      </c>
      <c r="AO494" s="535">
        <v>213.1</v>
      </c>
      <c r="AP494" s="535">
        <v>213.1</v>
      </c>
      <c r="AQ494" s="535">
        <v>213.1</v>
      </c>
      <c r="AR494" s="535">
        <v>213.1</v>
      </c>
      <c r="AS494" s="535">
        <v>213.1</v>
      </c>
      <c r="AT494" s="535">
        <v>213.1</v>
      </c>
      <c r="AU494" s="535">
        <v>213.1</v>
      </c>
      <c r="AV494" s="535">
        <v>213.1</v>
      </c>
      <c r="AW494" s="535">
        <v>213.1</v>
      </c>
      <c r="AX494" s="535">
        <v>213.1</v>
      </c>
      <c r="AY494" s="535">
        <v>213.1</v>
      </c>
      <c r="AZ494" s="535">
        <v>213.1</v>
      </c>
      <c r="BA494" s="535">
        <v>213.1</v>
      </c>
      <c r="BB494" s="535">
        <v>213.1</v>
      </c>
      <c r="BC494" s="535">
        <v>213.1</v>
      </c>
      <c r="BD494" s="535">
        <v>213.1</v>
      </c>
      <c r="BE494" s="535">
        <v>213.1</v>
      </c>
      <c r="BF494" s="535">
        <v>213.2</v>
      </c>
      <c r="BG494" s="535">
        <v>213.7</v>
      </c>
      <c r="BH494" s="535">
        <v>213.7</v>
      </c>
      <c r="BI494" s="535">
        <v>213.7</v>
      </c>
      <c r="BJ494" s="535">
        <v>213.7</v>
      </c>
      <c r="BK494" s="535">
        <v>275.10000000000002</v>
      </c>
    </row>
    <row r="495" spans="1:63">
      <c r="A495" s="531" t="s">
        <v>3917</v>
      </c>
      <c r="B495" s="531" t="s">
        <v>3918</v>
      </c>
      <c r="C495" s="532">
        <v>7.1279999999999996E-2</v>
      </c>
      <c r="D495" s="535">
        <v>113.6</v>
      </c>
      <c r="E495" s="535">
        <v>113.6</v>
      </c>
      <c r="F495" s="535">
        <v>113.6</v>
      </c>
      <c r="G495" s="535">
        <v>113.6</v>
      </c>
      <c r="H495" s="535">
        <v>113.6</v>
      </c>
      <c r="I495" s="535">
        <v>113.6</v>
      </c>
      <c r="J495" s="535">
        <v>113.6</v>
      </c>
      <c r="K495" s="535">
        <v>113.6</v>
      </c>
      <c r="L495" s="535">
        <v>121.8</v>
      </c>
      <c r="M495" s="535">
        <v>127.3</v>
      </c>
      <c r="N495" s="535">
        <v>127.3</v>
      </c>
      <c r="O495" s="535">
        <v>127.3</v>
      </c>
      <c r="P495" s="535">
        <v>127.3</v>
      </c>
      <c r="Q495" s="535">
        <v>127.3</v>
      </c>
      <c r="R495" s="535">
        <v>111.3</v>
      </c>
      <c r="S495" s="535">
        <v>111.3</v>
      </c>
      <c r="T495" s="535">
        <v>111.3</v>
      </c>
      <c r="U495" s="535">
        <v>111.3</v>
      </c>
      <c r="V495" s="535">
        <v>111.3</v>
      </c>
      <c r="W495" s="535">
        <v>111.3</v>
      </c>
      <c r="X495" s="535">
        <v>111.3</v>
      </c>
      <c r="Y495" s="535">
        <v>111.3</v>
      </c>
      <c r="Z495" s="535">
        <v>111.3</v>
      </c>
      <c r="AA495" s="535">
        <v>111.3</v>
      </c>
      <c r="AB495" s="535">
        <v>111.3</v>
      </c>
      <c r="AC495" s="535">
        <v>111.3</v>
      </c>
      <c r="AD495" s="535">
        <v>111.3</v>
      </c>
      <c r="AE495" s="535">
        <v>111.3</v>
      </c>
      <c r="AF495" s="535">
        <v>111.2</v>
      </c>
      <c r="AG495" s="535">
        <v>111</v>
      </c>
      <c r="AH495" s="535">
        <v>110.4</v>
      </c>
      <c r="AI495" s="535">
        <v>109.8</v>
      </c>
      <c r="AJ495" s="535">
        <v>109.8</v>
      </c>
      <c r="AK495" s="535">
        <v>109.8</v>
      </c>
      <c r="AL495" s="535">
        <v>109.8</v>
      </c>
      <c r="AM495" s="535">
        <v>109.8</v>
      </c>
      <c r="AN495" s="535">
        <v>109.8</v>
      </c>
      <c r="AO495" s="535">
        <v>110.4</v>
      </c>
      <c r="AP495" s="535">
        <v>110.4</v>
      </c>
      <c r="AQ495" s="535">
        <v>110.4</v>
      </c>
      <c r="AR495" s="535">
        <v>110.4</v>
      </c>
      <c r="AS495" s="535">
        <v>101.7</v>
      </c>
      <c r="AT495" s="535">
        <v>101.7</v>
      </c>
      <c r="AU495" s="535">
        <v>101.7</v>
      </c>
      <c r="AV495" s="535">
        <v>101.7</v>
      </c>
      <c r="AW495" s="535">
        <v>101.7</v>
      </c>
      <c r="AX495" s="535">
        <v>101.7</v>
      </c>
      <c r="AY495" s="535">
        <v>101.7</v>
      </c>
      <c r="AZ495" s="535">
        <v>101.7</v>
      </c>
      <c r="BA495" s="535">
        <v>101.7</v>
      </c>
      <c r="BB495" s="535">
        <v>101.7</v>
      </c>
      <c r="BC495" s="535">
        <v>101</v>
      </c>
      <c r="BD495" s="535">
        <v>100.7</v>
      </c>
      <c r="BE495" s="535">
        <v>100.7</v>
      </c>
      <c r="BF495" s="535">
        <v>100.8</v>
      </c>
      <c r="BG495" s="535">
        <v>100.8</v>
      </c>
      <c r="BH495" s="535">
        <v>100.8</v>
      </c>
      <c r="BI495" s="535">
        <v>100.8</v>
      </c>
      <c r="BJ495" s="535">
        <v>100.8</v>
      </c>
      <c r="BK495" s="535">
        <v>100.8</v>
      </c>
    </row>
    <row r="496" spans="1:63">
      <c r="A496" s="531" t="s">
        <v>3919</v>
      </c>
      <c r="B496" s="531" t="s">
        <v>3920</v>
      </c>
      <c r="C496" s="532">
        <v>0.1012</v>
      </c>
      <c r="D496" s="535">
        <v>66</v>
      </c>
      <c r="E496" s="535">
        <v>66</v>
      </c>
      <c r="F496" s="535">
        <v>66</v>
      </c>
      <c r="G496" s="535">
        <v>66</v>
      </c>
      <c r="H496" s="535">
        <v>66</v>
      </c>
      <c r="I496" s="535">
        <v>66</v>
      </c>
      <c r="J496" s="535">
        <v>66</v>
      </c>
      <c r="K496" s="535">
        <v>66</v>
      </c>
      <c r="L496" s="535">
        <v>66</v>
      </c>
      <c r="M496" s="535">
        <v>66</v>
      </c>
      <c r="N496" s="535">
        <v>66</v>
      </c>
      <c r="O496" s="535">
        <v>66</v>
      </c>
      <c r="P496" s="535">
        <v>66</v>
      </c>
      <c r="Q496" s="535">
        <v>66</v>
      </c>
      <c r="R496" s="535">
        <v>66</v>
      </c>
      <c r="S496" s="535">
        <v>66</v>
      </c>
      <c r="T496" s="535">
        <v>66</v>
      </c>
      <c r="U496" s="535">
        <v>66</v>
      </c>
      <c r="V496" s="535">
        <v>66</v>
      </c>
      <c r="W496" s="535">
        <v>66</v>
      </c>
      <c r="X496" s="535">
        <v>66</v>
      </c>
      <c r="Y496" s="535">
        <v>66</v>
      </c>
      <c r="Z496" s="535">
        <v>66</v>
      </c>
      <c r="AA496" s="535">
        <v>66</v>
      </c>
      <c r="AB496" s="535">
        <v>66</v>
      </c>
      <c r="AC496" s="535">
        <v>66</v>
      </c>
      <c r="AD496" s="535">
        <v>66</v>
      </c>
      <c r="AE496" s="535">
        <v>66</v>
      </c>
      <c r="AF496" s="535">
        <v>66</v>
      </c>
      <c r="AG496" s="535">
        <v>66</v>
      </c>
      <c r="AH496" s="535">
        <v>66</v>
      </c>
      <c r="AI496" s="535">
        <v>66</v>
      </c>
      <c r="AJ496" s="535">
        <v>66</v>
      </c>
      <c r="AK496" s="535">
        <v>66</v>
      </c>
      <c r="AL496" s="535">
        <v>66</v>
      </c>
      <c r="AM496" s="535">
        <v>66</v>
      </c>
      <c r="AN496" s="535">
        <v>66</v>
      </c>
      <c r="AO496" s="535">
        <v>66</v>
      </c>
      <c r="AP496" s="535">
        <v>66</v>
      </c>
      <c r="AQ496" s="535">
        <v>66</v>
      </c>
      <c r="AR496" s="535">
        <v>66</v>
      </c>
      <c r="AS496" s="535">
        <v>66</v>
      </c>
      <c r="AT496" s="535">
        <v>66</v>
      </c>
      <c r="AU496" s="535">
        <v>66</v>
      </c>
      <c r="AV496" s="535">
        <v>66</v>
      </c>
      <c r="AW496" s="535">
        <v>66</v>
      </c>
      <c r="AX496" s="535">
        <v>66</v>
      </c>
      <c r="AY496" s="535">
        <v>66</v>
      </c>
      <c r="AZ496" s="535">
        <v>66</v>
      </c>
      <c r="BA496" s="535">
        <v>66</v>
      </c>
      <c r="BB496" s="535">
        <v>66</v>
      </c>
      <c r="BC496" s="535">
        <v>66</v>
      </c>
      <c r="BD496" s="535">
        <v>9999.9</v>
      </c>
      <c r="BE496" s="535">
        <v>9999.9</v>
      </c>
      <c r="BF496" s="535">
        <v>9999.9</v>
      </c>
      <c r="BG496" s="535">
        <v>9999.9</v>
      </c>
      <c r="BH496" s="535">
        <v>9999.9</v>
      </c>
      <c r="BI496" s="535">
        <v>9999.9</v>
      </c>
      <c r="BJ496" s="535">
        <v>9999.9</v>
      </c>
      <c r="BK496" s="535">
        <v>9999.9</v>
      </c>
    </row>
    <row r="497" spans="1:63">
      <c r="A497" s="531" t="s">
        <v>3921</v>
      </c>
      <c r="B497" s="531" t="s">
        <v>3922</v>
      </c>
      <c r="C497" s="532">
        <v>7.9039999999999999E-2</v>
      </c>
      <c r="D497" s="535">
        <v>82.2</v>
      </c>
      <c r="E497" s="535">
        <v>82.7</v>
      </c>
      <c r="F497" s="535">
        <v>82.7</v>
      </c>
      <c r="G497" s="535">
        <v>84.4</v>
      </c>
      <c r="H497" s="535">
        <v>86.8</v>
      </c>
      <c r="I497" s="535">
        <v>88.6</v>
      </c>
      <c r="J497" s="535">
        <v>90.4</v>
      </c>
      <c r="K497" s="535">
        <v>90.4</v>
      </c>
      <c r="L497" s="535">
        <v>90.7</v>
      </c>
      <c r="M497" s="535">
        <v>91.1</v>
      </c>
      <c r="N497" s="535">
        <v>91.1</v>
      </c>
      <c r="O497" s="535">
        <v>91.1</v>
      </c>
      <c r="P497" s="535">
        <v>91.1</v>
      </c>
      <c r="Q497" s="535">
        <v>90.8</v>
      </c>
      <c r="R497" s="535">
        <v>90.2</v>
      </c>
      <c r="S497" s="535">
        <v>89.8</v>
      </c>
      <c r="T497" s="535">
        <v>89.9</v>
      </c>
      <c r="U497" s="535">
        <v>90</v>
      </c>
      <c r="V497" s="535">
        <v>90.1</v>
      </c>
      <c r="W497" s="535">
        <v>90.1</v>
      </c>
      <c r="X497" s="535">
        <v>88.4</v>
      </c>
      <c r="Y497" s="535">
        <v>87.3</v>
      </c>
      <c r="Z497" s="535">
        <v>87.3</v>
      </c>
      <c r="AA497" s="535">
        <v>87.1</v>
      </c>
      <c r="AB497" s="535">
        <v>86.9</v>
      </c>
      <c r="AC497" s="535">
        <v>87</v>
      </c>
      <c r="AD497" s="535">
        <v>87.1</v>
      </c>
      <c r="AE497" s="535">
        <v>87</v>
      </c>
      <c r="AF497" s="535">
        <v>87.1</v>
      </c>
      <c r="AG497" s="535">
        <v>87.1</v>
      </c>
      <c r="AH497" s="535">
        <v>86.2</v>
      </c>
      <c r="AI497" s="535">
        <v>85.8</v>
      </c>
      <c r="AJ497" s="535">
        <v>85.3</v>
      </c>
      <c r="AK497" s="535">
        <v>85.3</v>
      </c>
      <c r="AL497" s="535">
        <v>85.2</v>
      </c>
      <c r="AM497" s="535">
        <v>84.7</v>
      </c>
      <c r="AN497" s="535">
        <v>84.7</v>
      </c>
      <c r="AO497" s="535">
        <v>84.7</v>
      </c>
      <c r="AP497" s="535">
        <v>85.6</v>
      </c>
      <c r="AQ497" s="535">
        <v>87</v>
      </c>
      <c r="AR497" s="535">
        <v>90.4</v>
      </c>
      <c r="AS497" s="535">
        <v>90.4</v>
      </c>
      <c r="AT497" s="535">
        <v>90.4</v>
      </c>
      <c r="AU497" s="535">
        <v>89.4</v>
      </c>
      <c r="AV497" s="535">
        <v>89.1</v>
      </c>
      <c r="AW497" s="535">
        <v>89.1</v>
      </c>
      <c r="AX497" s="535">
        <v>87.8</v>
      </c>
      <c r="AY497" s="535">
        <v>87.5</v>
      </c>
      <c r="AZ497" s="535">
        <v>87.5</v>
      </c>
      <c r="BA497" s="535">
        <v>87</v>
      </c>
      <c r="BB497" s="535">
        <v>87.1</v>
      </c>
      <c r="BC497" s="535">
        <v>84.9</v>
      </c>
      <c r="BD497" s="535">
        <v>85.7</v>
      </c>
      <c r="BE497" s="535">
        <v>87</v>
      </c>
      <c r="BF497" s="535">
        <v>87.1</v>
      </c>
      <c r="BG497" s="535">
        <v>85.8</v>
      </c>
      <c r="BH497" s="535">
        <v>82.2</v>
      </c>
      <c r="BI497" s="535">
        <v>82.2</v>
      </c>
      <c r="BJ497" s="535">
        <v>82</v>
      </c>
      <c r="BK497" s="535">
        <v>81.900000000000006</v>
      </c>
    </row>
    <row r="498" spans="1:63">
      <c r="A498" s="531" t="s">
        <v>3923</v>
      </c>
      <c r="B498" s="531" t="s">
        <v>3924</v>
      </c>
      <c r="C498" s="532">
        <v>0.16472999999999999</v>
      </c>
      <c r="D498" s="535">
        <v>121.4</v>
      </c>
      <c r="E498" s="535">
        <v>121.4</v>
      </c>
      <c r="F498" s="535">
        <v>121.4</v>
      </c>
      <c r="G498" s="535">
        <v>130.19999999999999</v>
      </c>
      <c r="H498" s="535">
        <v>143.30000000000001</v>
      </c>
      <c r="I498" s="535">
        <v>143.30000000000001</v>
      </c>
      <c r="J498" s="535">
        <v>143.30000000000001</v>
      </c>
      <c r="K498" s="535">
        <v>143.30000000000001</v>
      </c>
      <c r="L498" s="535">
        <v>143.30000000000001</v>
      </c>
      <c r="M498" s="535">
        <v>143.30000000000001</v>
      </c>
      <c r="N498" s="535">
        <v>143.30000000000001</v>
      </c>
      <c r="O498" s="535">
        <v>143.30000000000001</v>
      </c>
      <c r="P498" s="535">
        <v>143.30000000000001</v>
      </c>
      <c r="Q498" s="535">
        <v>141.5</v>
      </c>
      <c r="R498" s="535">
        <v>140.9</v>
      </c>
      <c r="S498" s="535">
        <v>140.9</v>
      </c>
      <c r="T498" s="535">
        <v>140.9</v>
      </c>
      <c r="U498" s="535">
        <v>140.9</v>
      </c>
      <c r="V498" s="535">
        <v>140.9</v>
      </c>
      <c r="W498" s="535">
        <v>140.9</v>
      </c>
      <c r="X498" s="535">
        <v>140.9</v>
      </c>
      <c r="Y498" s="535">
        <v>140.9</v>
      </c>
      <c r="Z498" s="535">
        <v>140.9</v>
      </c>
      <c r="AA498" s="535">
        <v>140.9</v>
      </c>
      <c r="AB498" s="535">
        <v>140.9</v>
      </c>
      <c r="AC498" s="535">
        <v>140.9</v>
      </c>
      <c r="AD498" s="535">
        <v>140.9</v>
      </c>
      <c r="AE498" s="535">
        <v>140.9</v>
      </c>
      <c r="AF498" s="535">
        <v>140.9</v>
      </c>
      <c r="AG498" s="535">
        <v>140.9</v>
      </c>
      <c r="AH498" s="535">
        <v>140.9</v>
      </c>
      <c r="AI498" s="535">
        <v>140.9</v>
      </c>
      <c r="AJ498" s="535">
        <v>140.9</v>
      </c>
      <c r="AK498" s="535">
        <v>140.9</v>
      </c>
      <c r="AL498" s="535">
        <v>140.9</v>
      </c>
      <c r="AM498" s="535">
        <v>140.9</v>
      </c>
      <c r="AN498" s="535">
        <v>140.9</v>
      </c>
      <c r="AO498" s="535">
        <v>140.9</v>
      </c>
      <c r="AP498" s="535">
        <v>140.9</v>
      </c>
      <c r="AQ498" s="535">
        <v>140.9</v>
      </c>
      <c r="AR498" s="535">
        <v>140.9</v>
      </c>
      <c r="AS498" s="535">
        <v>140.9</v>
      </c>
      <c r="AT498" s="535">
        <v>140.9</v>
      </c>
      <c r="AU498" s="535">
        <v>140.9</v>
      </c>
      <c r="AV498" s="535">
        <v>140.9</v>
      </c>
      <c r="AW498" s="535">
        <v>140.9</v>
      </c>
      <c r="AX498" s="535">
        <v>140.9</v>
      </c>
      <c r="AY498" s="535">
        <v>140.9</v>
      </c>
      <c r="AZ498" s="535">
        <v>140.9</v>
      </c>
      <c r="BA498" s="535">
        <v>140.9</v>
      </c>
      <c r="BB498" s="535">
        <v>140.9</v>
      </c>
      <c r="BC498" s="535">
        <v>133.1</v>
      </c>
      <c r="BD498" s="535">
        <v>133.1</v>
      </c>
      <c r="BE498" s="535">
        <v>133.1</v>
      </c>
      <c r="BF498" s="535">
        <v>133.30000000000001</v>
      </c>
      <c r="BG498" s="535">
        <v>133.4</v>
      </c>
      <c r="BH498" s="535">
        <v>133.4</v>
      </c>
      <c r="BI498" s="535">
        <v>133.4</v>
      </c>
      <c r="BJ498" s="535">
        <v>133.4</v>
      </c>
      <c r="BK498" s="535">
        <v>130.1</v>
      </c>
    </row>
    <row r="499" spans="1:63">
      <c r="A499" s="531" t="s">
        <v>3925</v>
      </c>
      <c r="B499" s="531" t="s">
        <v>3926</v>
      </c>
      <c r="C499" s="532">
        <v>1.0762499999999999</v>
      </c>
      <c r="D499" s="535">
        <v>96.9</v>
      </c>
      <c r="E499" s="535">
        <v>97</v>
      </c>
      <c r="F499" s="535">
        <v>96.8</v>
      </c>
      <c r="G499" s="535">
        <v>97.4</v>
      </c>
      <c r="H499" s="535">
        <v>100.9</v>
      </c>
      <c r="I499" s="535">
        <v>105.1</v>
      </c>
      <c r="J499" s="535">
        <v>108.6</v>
      </c>
      <c r="K499" s="535">
        <v>109.4</v>
      </c>
      <c r="L499" s="535">
        <v>109.5</v>
      </c>
      <c r="M499" s="535">
        <v>123.4</v>
      </c>
      <c r="N499" s="535">
        <v>123.4</v>
      </c>
      <c r="O499" s="535">
        <v>124.1</v>
      </c>
      <c r="P499" s="535">
        <v>126.9</v>
      </c>
      <c r="Q499" s="535">
        <v>126.9</v>
      </c>
      <c r="R499" s="535">
        <v>123.7</v>
      </c>
      <c r="S499" s="535">
        <v>121.7</v>
      </c>
      <c r="T499" s="535">
        <v>121</v>
      </c>
      <c r="U499" s="535">
        <v>120.5</v>
      </c>
      <c r="V499" s="535">
        <v>120.3</v>
      </c>
      <c r="W499" s="535">
        <v>120.3</v>
      </c>
      <c r="X499" s="535">
        <v>120.1</v>
      </c>
      <c r="Y499" s="535">
        <v>119.9</v>
      </c>
      <c r="Z499" s="535">
        <v>119</v>
      </c>
      <c r="AA499" s="535">
        <v>118.9</v>
      </c>
      <c r="AB499" s="535">
        <v>118.9</v>
      </c>
      <c r="AC499" s="535">
        <v>115.5</v>
      </c>
      <c r="AD499" s="535">
        <v>115.3</v>
      </c>
      <c r="AE499" s="535">
        <v>115.1</v>
      </c>
      <c r="AF499" s="535">
        <v>115.1</v>
      </c>
      <c r="AG499" s="535">
        <v>115.2</v>
      </c>
      <c r="AH499" s="535">
        <v>111.6</v>
      </c>
      <c r="AI499" s="535">
        <v>111.6</v>
      </c>
      <c r="AJ499" s="535">
        <v>111.6</v>
      </c>
      <c r="AK499" s="535">
        <v>111.6</v>
      </c>
      <c r="AL499" s="535">
        <v>111.6</v>
      </c>
      <c r="AM499" s="535">
        <v>111.6</v>
      </c>
      <c r="AN499" s="535">
        <v>111.6</v>
      </c>
      <c r="AO499" s="535">
        <v>111.6</v>
      </c>
      <c r="AP499" s="535">
        <v>109.3</v>
      </c>
      <c r="AQ499" s="535">
        <v>109.8</v>
      </c>
      <c r="AR499" s="535">
        <v>109.8</v>
      </c>
      <c r="AS499" s="535">
        <v>109.8</v>
      </c>
      <c r="AT499" s="535">
        <v>109.4</v>
      </c>
      <c r="AU499" s="535">
        <v>109.5</v>
      </c>
      <c r="AV499" s="535">
        <v>109.4</v>
      </c>
      <c r="AW499" s="535">
        <v>109.5</v>
      </c>
      <c r="AX499" s="535">
        <v>112.2</v>
      </c>
      <c r="AY499" s="535">
        <v>112.2</v>
      </c>
      <c r="AZ499" s="535">
        <v>114.2</v>
      </c>
      <c r="BA499" s="535">
        <v>116.2</v>
      </c>
      <c r="BB499" s="535">
        <v>117.1</v>
      </c>
      <c r="BC499" s="535">
        <v>118.2</v>
      </c>
      <c r="BD499" s="535">
        <v>118.9</v>
      </c>
      <c r="BE499" s="535">
        <v>119.6</v>
      </c>
      <c r="BF499" s="535">
        <v>121.2</v>
      </c>
      <c r="BG499" s="535">
        <v>126</v>
      </c>
      <c r="BH499" s="535">
        <v>137.19999999999999</v>
      </c>
      <c r="BI499" s="535">
        <v>135.19999999999999</v>
      </c>
      <c r="BJ499" s="535">
        <v>137.1</v>
      </c>
      <c r="BK499" s="535">
        <v>138.4</v>
      </c>
    </row>
    <row r="500" spans="1:63">
      <c r="A500" s="531" t="s">
        <v>3927</v>
      </c>
      <c r="B500" s="531" t="s">
        <v>3928</v>
      </c>
      <c r="C500" s="532">
        <v>0.15364</v>
      </c>
      <c r="D500" s="535">
        <v>111.6</v>
      </c>
      <c r="E500" s="535">
        <v>112.4</v>
      </c>
      <c r="F500" s="535">
        <v>110.8</v>
      </c>
      <c r="G500" s="535">
        <v>109.1</v>
      </c>
      <c r="H500" s="535">
        <v>109.1</v>
      </c>
      <c r="I500" s="535">
        <v>110.8</v>
      </c>
      <c r="J500" s="535">
        <v>120.8</v>
      </c>
      <c r="K500" s="535">
        <v>124.5</v>
      </c>
      <c r="L500" s="535">
        <v>125</v>
      </c>
      <c r="M500" s="535">
        <v>125</v>
      </c>
      <c r="N500" s="535">
        <v>125</v>
      </c>
      <c r="O500" s="535">
        <v>125.4</v>
      </c>
      <c r="P500" s="535">
        <v>126.9</v>
      </c>
      <c r="Q500" s="535">
        <v>126.9</v>
      </c>
      <c r="R500" s="535">
        <v>126.9</v>
      </c>
      <c r="S500" s="535">
        <v>126.9</v>
      </c>
      <c r="T500" s="535">
        <v>127.3</v>
      </c>
      <c r="U500" s="535">
        <v>127.1</v>
      </c>
      <c r="V500" s="535">
        <v>127.1</v>
      </c>
      <c r="W500" s="535">
        <v>127.1</v>
      </c>
      <c r="X500" s="535">
        <v>127.1</v>
      </c>
      <c r="Y500" s="535">
        <v>126.9</v>
      </c>
      <c r="Z500" s="535">
        <v>126.2</v>
      </c>
      <c r="AA500" s="535">
        <v>126.2</v>
      </c>
      <c r="AB500" s="535">
        <v>126.2</v>
      </c>
      <c r="AC500" s="535">
        <v>126.2</v>
      </c>
      <c r="AD500" s="535">
        <v>124.7</v>
      </c>
      <c r="AE500" s="535">
        <v>124.3</v>
      </c>
      <c r="AF500" s="535">
        <v>124.3</v>
      </c>
      <c r="AG500" s="535">
        <v>124.3</v>
      </c>
      <c r="AH500" s="535">
        <v>124.3</v>
      </c>
      <c r="AI500" s="535">
        <v>124.3</v>
      </c>
      <c r="AJ500" s="535">
        <v>124.3</v>
      </c>
      <c r="AK500" s="535">
        <v>124.3</v>
      </c>
      <c r="AL500" s="535">
        <v>124.3</v>
      </c>
      <c r="AM500" s="535">
        <v>124.3</v>
      </c>
      <c r="AN500" s="535">
        <v>124.3</v>
      </c>
      <c r="AO500" s="535">
        <v>124.3</v>
      </c>
      <c r="AP500" s="535">
        <v>114.2</v>
      </c>
      <c r="AQ500" s="535">
        <v>114.2</v>
      </c>
      <c r="AR500" s="535">
        <v>114.2</v>
      </c>
      <c r="AS500" s="535">
        <v>114.2</v>
      </c>
      <c r="AT500" s="535">
        <v>113.8</v>
      </c>
      <c r="AU500" s="535">
        <v>114.9</v>
      </c>
      <c r="AV500" s="535">
        <v>114.9</v>
      </c>
      <c r="AW500" s="535">
        <v>116.1</v>
      </c>
      <c r="AX500" s="535">
        <v>121.4</v>
      </c>
      <c r="AY500" s="535">
        <v>121.6</v>
      </c>
      <c r="AZ500" s="535">
        <v>122.9</v>
      </c>
      <c r="BA500" s="535">
        <v>133.30000000000001</v>
      </c>
      <c r="BB500" s="535">
        <v>136.30000000000001</v>
      </c>
      <c r="BC500" s="535">
        <v>141.9</v>
      </c>
      <c r="BD500" s="535">
        <v>136.80000000000001</v>
      </c>
      <c r="BE500" s="535">
        <v>134.5</v>
      </c>
      <c r="BF500" s="535">
        <v>145.80000000000001</v>
      </c>
      <c r="BG500" s="535">
        <v>152.19999999999999</v>
      </c>
      <c r="BH500" s="535">
        <v>153.19999999999999</v>
      </c>
      <c r="BI500" s="535">
        <v>154.4</v>
      </c>
      <c r="BJ500" s="535">
        <v>154.30000000000001</v>
      </c>
      <c r="BK500" s="535">
        <v>160.69999999999999</v>
      </c>
    </row>
    <row r="501" spans="1:63">
      <c r="A501" s="531" t="s">
        <v>3929</v>
      </c>
      <c r="B501" s="531" t="s">
        <v>3930</v>
      </c>
      <c r="C501" s="532">
        <v>0.1976</v>
      </c>
      <c r="D501" s="535">
        <v>101.8</v>
      </c>
      <c r="E501" s="535">
        <v>101.8</v>
      </c>
      <c r="F501" s="535">
        <v>101.8</v>
      </c>
      <c r="G501" s="535">
        <v>101.8</v>
      </c>
      <c r="H501" s="535">
        <v>101.8</v>
      </c>
      <c r="I501" s="535">
        <v>101.8</v>
      </c>
      <c r="J501" s="535">
        <v>101.8</v>
      </c>
      <c r="K501" s="535">
        <v>103.3</v>
      </c>
      <c r="L501" s="535">
        <v>103.3</v>
      </c>
      <c r="M501" s="535">
        <v>178.8</v>
      </c>
      <c r="N501" s="535">
        <v>178.8</v>
      </c>
      <c r="O501" s="535">
        <v>179.6</v>
      </c>
      <c r="P501" s="535">
        <v>183</v>
      </c>
      <c r="Q501" s="535">
        <v>183</v>
      </c>
      <c r="R501" s="535">
        <v>182</v>
      </c>
      <c r="S501" s="535">
        <v>181.8</v>
      </c>
      <c r="T501" s="535">
        <v>180.6</v>
      </c>
      <c r="U501" s="535">
        <v>179.8</v>
      </c>
      <c r="V501" s="535">
        <v>179.3</v>
      </c>
      <c r="W501" s="535">
        <v>179.3</v>
      </c>
      <c r="X501" s="535">
        <v>179.3</v>
      </c>
      <c r="Y501" s="535">
        <v>179.1</v>
      </c>
      <c r="Z501" s="535">
        <v>178.6</v>
      </c>
      <c r="AA501" s="535">
        <v>178.6</v>
      </c>
      <c r="AB501" s="535">
        <v>178.6</v>
      </c>
      <c r="AC501" s="535">
        <v>178.6</v>
      </c>
      <c r="AD501" s="535">
        <v>178.6</v>
      </c>
      <c r="AE501" s="535">
        <v>178.6</v>
      </c>
      <c r="AF501" s="535">
        <v>179.1</v>
      </c>
      <c r="AG501" s="535">
        <v>179.5</v>
      </c>
      <c r="AH501" s="535">
        <v>179.5</v>
      </c>
      <c r="AI501" s="535">
        <v>179.5</v>
      </c>
      <c r="AJ501" s="535">
        <v>179.5</v>
      </c>
      <c r="AK501" s="535">
        <v>179.5</v>
      </c>
      <c r="AL501" s="535">
        <v>179.5</v>
      </c>
      <c r="AM501" s="535">
        <v>179.5</v>
      </c>
      <c r="AN501" s="535">
        <v>179.5</v>
      </c>
      <c r="AO501" s="535">
        <v>179.5</v>
      </c>
      <c r="AP501" s="535">
        <v>179.5</v>
      </c>
      <c r="AQ501" s="535">
        <v>189.4</v>
      </c>
      <c r="AR501" s="535">
        <v>189.4</v>
      </c>
      <c r="AS501" s="535">
        <v>189.4</v>
      </c>
      <c r="AT501" s="535">
        <v>187.6</v>
      </c>
      <c r="AU501" s="535">
        <v>187.6</v>
      </c>
      <c r="AV501" s="535">
        <v>187.6</v>
      </c>
      <c r="AW501" s="535">
        <v>187.6</v>
      </c>
      <c r="AX501" s="535">
        <v>189.6</v>
      </c>
      <c r="AY501" s="535">
        <v>189.6</v>
      </c>
      <c r="AZ501" s="535">
        <v>191.1</v>
      </c>
      <c r="BA501" s="535">
        <v>194</v>
      </c>
      <c r="BB501" s="535">
        <v>195</v>
      </c>
      <c r="BC501" s="535">
        <v>195</v>
      </c>
      <c r="BD501" s="535">
        <v>202.9</v>
      </c>
      <c r="BE501" s="535">
        <v>208.1</v>
      </c>
      <c r="BF501" s="535">
        <v>208.1</v>
      </c>
      <c r="BG501" s="535">
        <v>215</v>
      </c>
      <c r="BH501" s="535">
        <v>231.8</v>
      </c>
      <c r="BI501" s="535">
        <v>219.9</v>
      </c>
      <c r="BJ501" s="535">
        <v>231.8</v>
      </c>
      <c r="BK501" s="535">
        <v>233.5</v>
      </c>
    </row>
    <row r="502" spans="1:63">
      <c r="A502" s="531" t="s">
        <v>3931</v>
      </c>
      <c r="B502" s="531" t="s">
        <v>3932</v>
      </c>
      <c r="C502" s="532">
        <v>6.2420000000000003E-2</v>
      </c>
      <c r="D502" s="535">
        <v>124</v>
      </c>
      <c r="E502" s="535">
        <v>124</v>
      </c>
      <c r="F502" s="535">
        <v>124</v>
      </c>
      <c r="G502" s="535">
        <v>124</v>
      </c>
      <c r="H502" s="535">
        <v>124</v>
      </c>
      <c r="I502" s="535">
        <v>124</v>
      </c>
      <c r="J502" s="535">
        <v>124</v>
      </c>
      <c r="K502" s="535">
        <v>124</v>
      </c>
      <c r="L502" s="535">
        <v>124</v>
      </c>
      <c r="M502" s="535">
        <v>124</v>
      </c>
      <c r="N502" s="535">
        <v>124</v>
      </c>
      <c r="O502" s="535">
        <v>125.9</v>
      </c>
      <c r="P502" s="535">
        <v>133.69999999999999</v>
      </c>
      <c r="Q502" s="535">
        <v>133.69999999999999</v>
      </c>
      <c r="R502" s="535">
        <v>133.69999999999999</v>
      </c>
      <c r="S502" s="535">
        <v>133.69999999999999</v>
      </c>
      <c r="T502" s="535">
        <v>132</v>
      </c>
      <c r="U502" s="535">
        <v>131</v>
      </c>
      <c r="V502" s="535">
        <v>130.30000000000001</v>
      </c>
      <c r="W502" s="535">
        <v>130.30000000000001</v>
      </c>
      <c r="X502" s="535">
        <v>130.30000000000001</v>
      </c>
      <c r="Y502" s="535">
        <v>129.1</v>
      </c>
      <c r="Z502" s="535">
        <v>125.6</v>
      </c>
      <c r="AA502" s="535">
        <v>125.6</v>
      </c>
      <c r="AB502" s="535">
        <v>125.6</v>
      </c>
      <c r="AC502" s="535">
        <v>125.6</v>
      </c>
      <c r="AD502" s="535">
        <v>125.6</v>
      </c>
      <c r="AE502" s="535">
        <v>124.1</v>
      </c>
      <c r="AF502" s="535">
        <v>124.1</v>
      </c>
      <c r="AG502" s="535">
        <v>124.1</v>
      </c>
      <c r="AH502" s="535">
        <v>124.1</v>
      </c>
      <c r="AI502" s="535">
        <v>124.1</v>
      </c>
      <c r="AJ502" s="535">
        <v>124.1</v>
      </c>
      <c r="AK502" s="535">
        <v>124.1</v>
      </c>
      <c r="AL502" s="535">
        <v>124.1</v>
      </c>
      <c r="AM502" s="535">
        <v>124.1</v>
      </c>
      <c r="AN502" s="535">
        <v>124.1</v>
      </c>
      <c r="AO502" s="535">
        <v>124.1</v>
      </c>
      <c r="AP502" s="535">
        <v>124.1</v>
      </c>
      <c r="AQ502" s="535">
        <v>124.1</v>
      </c>
      <c r="AR502" s="535">
        <v>124.1</v>
      </c>
      <c r="AS502" s="535">
        <v>124.1</v>
      </c>
      <c r="AT502" s="535">
        <v>124.1</v>
      </c>
      <c r="AU502" s="535">
        <v>124.1</v>
      </c>
      <c r="AV502" s="535">
        <v>124.1</v>
      </c>
      <c r="AW502" s="535">
        <v>124.1</v>
      </c>
      <c r="AX502" s="535">
        <v>131.1</v>
      </c>
      <c r="AY502" s="535">
        <v>131.1</v>
      </c>
      <c r="AZ502" s="535">
        <v>139.1</v>
      </c>
      <c r="BA502" s="535">
        <v>139.1</v>
      </c>
      <c r="BB502" s="535">
        <v>139.1</v>
      </c>
      <c r="BC502" s="535">
        <v>139.1</v>
      </c>
      <c r="BD502" s="535">
        <v>139.1</v>
      </c>
      <c r="BE502" s="535">
        <v>139.1</v>
      </c>
      <c r="BF502" s="535">
        <v>139.1</v>
      </c>
      <c r="BG502" s="535">
        <v>142.9</v>
      </c>
      <c r="BH502" s="535">
        <v>162.80000000000001</v>
      </c>
      <c r="BI502" s="535">
        <v>162.80000000000001</v>
      </c>
      <c r="BJ502" s="535">
        <v>160.4</v>
      </c>
      <c r="BK502" s="535">
        <v>162.69999999999999</v>
      </c>
    </row>
    <row r="503" spans="1:63">
      <c r="A503" s="531" t="s">
        <v>1925</v>
      </c>
      <c r="B503" s="531" t="s">
        <v>3933</v>
      </c>
      <c r="C503" s="532">
        <v>7.3130000000000001E-2</v>
      </c>
      <c r="D503" s="535">
        <v>105.7</v>
      </c>
      <c r="E503" s="535">
        <v>105.7</v>
      </c>
      <c r="F503" s="535">
        <v>105.7</v>
      </c>
      <c r="G503" s="535">
        <v>105.7</v>
      </c>
      <c r="H503" s="535">
        <v>105.7</v>
      </c>
      <c r="I503" s="535">
        <v>105.7</v>
      </c>
      <c r="J503" s="535">
        <v>114.7</v>
      </c>
      <c r="K503" s="535">
        <v>115.8</v>
      </c>
      <c r="L503" s="535">
        <v>115.8</v>
      </c>
      <c r="M503" s="535">
        <v>115.8</v>
      </c>
      <c r="N503" s="535">
        <v>115.8</v>
      </c>
      <c r="O503" s="535">
        <v>115.8</v>
      </c>
      <c r="P503" s="535">
        <v>115.8</v>
      </c>
      <c r="Q503" s="535">
        <v>115.8</v>
      </c>
      <c r="R503" s="535">
        <v>113.7</v>
      </c>
      <c r="S503" s="535">
        <v>113.8</v>
      </c>
      <c r="T503" s="535">
        <v>113.8</v>
      </c>
      <c r="U503" s="535">
        <v>115.2</v>
      </c>
      <c r="V503" s="535">
        <v>116.2</v>
      </c>
      <c r="W503" s="535">
        <v>116.2</v>
      </c>
      <c r="X503" s="535">
        <v>113</v>
      </c>
      <c r="Y503" s="535">
        <v>113</v>
      </c>
      <c r="Z503" s="535">
        <v>110.5</v>
      </c>
      <c r="AA503" s="535">
        <v>108.9</v>
      </c>
      <c r="AB503" s="535">
        <v>108.9</v>
      </c>
      <c r="AC503" s="535">
        <v>107.7</v>
      </c>
      <c r="AD503" s="535">
        <v>107.3</v>
      </c>
      <c r="AE503" s="535">
        <v>107.3</v>
      </c>
      <c r="AF503" s="535">
        <v>107.3</v>
      </c>
      <c r="AG503" s="535">
        <v>107.3</v>
      </c>
      <c r="AH503" s="535">
        <v>107.3</v>
      </c>
      <c r="AI503" s="535">
        <v>107.3</v>
      </c>
      <c r="AJ503" s="535">
        <v>107.3</v>
      </c>
      <c r="AK503" s="535">
        <v>107.3</v>
      </c>
      <c r="AL503" s="535">
        <v>107.3</v>
      </c>
      <c r="AM503" s="535">
        <v>107.3</v>
      </c>
      <c r="AN503" s="535">
        <v>107.3</v>
      </c>
      <c r="AO503" s="535">
        <v>107.3</v>
      </c>
      <c r="AP503" s="535">
        <v>107.3</v>
      </c>
      <c r="AQ503" s="535">
        <v>107.3</v>
      </c>
      <c r="AR503" s="535">
        <v>107.3</v>
      </c>
      <c r="AS503" s="535">
        <v>107.3</v>
      </c>
      <c r="AT503" s="535">
        <v>107.3</v>
      </c>
      <c r="AU503" s="535">
        <v>107.3</v>
      </c>
      <c r="AV503" s="535">
        <v>107.3</v>
      </c>
      <c r="AW503" s="535">
        <v>107.3</v>
      </c>
      <c r="AX503" s="535">
        <v>107.3</v>
      </c>
      <c r="AY503" s="535">
        <v>107.3</v>
      </c>
      <c r="AZ503" s="535">
        <v>107.3</v>
      </c>
      <c r="BA503" s="535">
        <v>107.3</v>
      </c>
      <c r="BB503" s="535">
        <v>107.3</v>
      </c>
      <c r="BC503" s="535">
        <v>107.3</v>
      </c>
      <c r="BD503" s="535">
        <v>107.3</v>
      </c>
      <c r="BE503" s="535">
        <v>107.3</v>
      </c>
      <c r="BF503" s="535">
        <v>107.3</v>
      </c>
      <c r="BG503" s="535">
        <v>107.3</v>
      </c>
      <c r="BH503" s="535">
        <v>107.3</v>
      </c>
      <c r="BI503" s="535">
        <v>108.5</v>
      </c>
      <c r="BJ503" s="535">
        <v>109.2</v>
      </c>
      <c r="BK503" s="535">
        <v>98.6</v>
      </c>
    </row>
    <row r="504" spans="1:63">
      <c r="A504" s="531" t="s">
        <v>3934</v>
      </c>
      <c r="B504" s="531" t="s">
        <v>3935</v>
      </c>
      <c r="C504" s="532">
        <v>0.20166000000000001</v>
      </c>
      <c r="D504" s="535">
        <v>110.4</v>
      </c>
      <c r="E504" s="535">
        <v>110.4</v>
      </c>
      <c r="F504" s="535">
        <v>110.4</v>
      </c>
      <c r="G504" s="535">
        <v>110</v>
      </c>
      <c r="H504" s="535">
        <v>109.5</v>
      </c>
      <c r="I504" s="535">
        <v>109.5</v>
      </c>
      <c r="J504" s="535">
        <v>109.5</v>
      </c>
      <c r="K504" s="535">
        <v>109.5</v>
      </c>
      <c r="L504" s="535">
        <v>109.5</v>
      </c>
      <c r="M504" s="535">
        <v>109.5</v>
      </c>
      <c r="N504" s="535">
        <v>109.5</v>
      </c>
      <c r="O504" s="535">
        <v>111.6</v>
      </c>
      <c r="P504" s="535">
        <v>120</v>
      </c>
      <c r="Q504" s="535">
        <v>120</v>
      </c>
      <c r="R504" s="535">
        <v>120</v>
      </c>
      <c r="S504" s="535">
        <v>120</v>
      </c>
      <c r="T504" s="535">
        <v>117.4</v>
      </c>
      <c r="U504" s="535">
        <v>115.8</v>
      </c>
      <c r="V504" s="535">
        <v>114.8</v>
      </c>
      <c r="W504" s="535">
        <v>114.8</v>
      </c>
      <c r="X504" s="535">
        <v>114.8</v>
      </c>
      <c r="Y504" s="535">
        <v>114.3</v>
      </c>
      <c r="Z504" s="535">
        <v>112.9</v>
      </c>
      <c r="AA504" s="535">
        <v>112.9</v>
      </c>
      <c r="AB504" s="535">
        <v>112.9</v>
      </c>
      <c r="AC504" s="535">
        <v>112.9</v>
      </c>
      <c r="AD504" s="535">
        <v>112.9</v>
      </c>
      <c r="AE504" s="535">
        <v>112.3</v>
      </c>
      <c r="AF504" s="535">
        <v>112.3</v>
      </c>
      <c r="AG504" s="535">
        <v>112.3</v>
      </c>
      <c r="AH504" s="535">
        <v>112.3</v>
      </c>
      <c r="AI504" s="535">
        <v>112.3</v>
      </c>
      <c r="AJ504" s="535">
        <v>112.3</v>
      </c>
      <c r="AK504" s="535">
        <v>112.3</v>
      </c>
      <c r="AL504" s="535">
        <v>112.3</v>
      </c>
      <c r="AM504" s="535">
        <v>112.3</v>
      </c>
      <c r="AN504" s="535">
        <v>112.3</v>
      </c>
      <c r="AO504" s="535">
        <v>112.3</v>
      </c>
      <c r="AP504" s="535">
        <v>112.3</v>
      </c>
      <c r="AQ504" s="535">
        <v>112.3</v>
      </c>
      <c r="AR504" s="535">
        <v>112.3</v>
      </c>
      <c r="AS504" s="535">
        <v>112.3</v>
      </c>
      <c r="AT504" s="535">
        <v>112.3</v>
      </c>
      <c r="AU504" s="535">
        <v>112.3</v>
      </c>
      <c r="AV504" s="535">
        <v>111.6</v>
      </c>
      <c r="AW504" s="535">
        <v>111.4</v>
      </c>
      <c r="AX504" s="535">
        <v>117.3</v>
      </c>
      <c r="AY504" s="535">
        <v>117.3</v>
      </c>
      <c r="AZ504" s="535">
        <v>122.8</v>
      </c>
      <c r="BA504" s="535">
        <v>122.8</v>
      </c>
      <c r="BB504" s="535">
        <v>122.8</v>
      </c>
      <c r="BC504" s="535">
        <v>122.8</v>
      </c>
      <c r="BD504" s="535">
        <v>122.8</v>
      </c>
      <c r="BE504" s="535">
        <v>122.8</v>
      </c>
      <c r="BF504" s="535">
        <v>122.8</v>
      </c>
      <c r="BG504" s="535">
        <v>127.2</v>
      </c>
      <c r="BH504" s="535">
        <v>138</v>
      </c>
      <c r="BI504" s="535">
        <v>138</v>
      </c>
      <c r="BJ504" s="535">
        <v>137</v>
      </c>
      <c r="BK504" s="535">
        <v>140.5</v>
      </c>
    </row>
    <row r="505" spans="1:63">
      <c r="A505" s="531" t="s">
        <v>3936</v>
      </c>
      <c r="B505" s="531" t="s">
        <v>3937</v>
      </c>
      <c r="C505" s="532">
        <v>0.38780999999999999</v>
      </c>
      <c r="D505" s="535">
        <v>75.400000000000006</v>
      </c>
      <c r="E505" s="535">
        <v>75.400000000000006</v>
      </c>
      <c r="F505" s="535">
        <v>75.400000000000006</v>
      </c>
      <c r="G505" s="535">
        <v>78</v>
      </c>
      <c r="H505" s="535">
        <v>88</v>
      </c>
      <c r="I505" s="535">
        <v>99.3</v>
      </c>
      <c r="J505" s="535">
        <v>103</v>
      </c>
      <c r="K505" s="535">
        <v>103</v>
      </c>
      <c r="L505" s="535">
        <v>103</v>
      </c>
      <c r="M505" s="535">
        <v>103</v>
      </c>
      <c r="N505" s="535">
        <v>103</v>
      </c>
      <c r="O505" s="535">
        <v>103</v>
      </c>
      <c r="P505" s="535">
        <v>103</v>
      </c>
      <c r="Q505" s="535">
        <v>103</v>
      </c>
      <c r="R505" s="535">
        <v>94.9</v>
      </c>
      <c r="S505" s="535">
        <v>89.5</v>
      </c>
      <c r="T505" s="535">
        <v>89.5</v>
      </c>
      <c r="U505" s="535">
        <v>89.5</v>
      </c>
      <c r="V505" s="535">
        <v>89.5</v>
      </c>
      <c r="W505" s="535">
        <v>89.5</v>
      </c>
      <c r="X505" s="535">
        <v>89.5</v>
      </c>
      <c r="Y505" s="535">
        <v>89.5</v>
      </c>
      <c r="Z505" s="535">
        <v>89.5</v>
      </c>
      <c r="AA505" s="535">
        <v>89.5</v>
      </c>
      <c r="AB505" s="535">
        <v>89.5</v>
      </c>
      <c r="AC505" s="535">
        <v>80.5</v>
      </c>
      <c r="AD505" s="535">
        <v>80.5</v>
      </c>
      <c r="AE505" s="535">
        <v>80.5</v>
      </c>
      <c r="AF505" s="535">
        <v>80.5</v>
      </c>
      <c r="AG505" s="535">
        <v>80.5</v>
      </c>
      <c r="AH505" s="535">
        <v>70.3</v>
      </c>
      <c r="AI505" s="535">
        <v>70.3</v>
      </c>
      <c r="AJ505" s="535">
        <v>70.3</v>
      </c>
      <c r="AK505" s="535">
        <v>70.3</v>
      </c>
      <c r="AL505" s="535">
        <v>70.3</v>
      </c>
      <c r="AM505" s="535">
        <v>70.3</v>
      </c>
      <c r="AN505" s="535">
        <v>70.3</v>
      </c>
      <c r="AO505" s="535">
        <v>70.3</v>
      </c>
      <c r="AP505" s="535">
        <v>67.900000000000006</v>
      </c>
      <c r="AQ505" s="535">
        <v>64.3</v>
      </c>
      <c r="AR505" s="535">
        <v>64.3</v>
      </c>
      <c r="AS505" s="535">
        <v>64.3</v>
      </c>
      <c r="AT505" s="535">
        <v>64.3</v>
      </c>
      <c r="AU505" s="535">
        <v>64.3</v>
      </c>
      <c r="AV505" s="535">
        <v>64.3</v>
      </c>
      <c r="AW505" s="535">
        <v>64.3</v>
      </c>
      <c r="AX505" s="535">
        <v>64.3</v>
      </c>
      <c r="AY505" s="535">
        <v>64.3</v>
      </c>
      <c r="AZ505" s="535">
        <v>64.3</v>
      </c>
      <c r="BA505" s="535">
        <v>64.3</v>
      </c>
      <c r="BB505" s="535">
        <v>65.2</v>
      </c>
      <c r="BC505" s="535">
        <v>66</v>
      </c>
      <c r="BD505" s="535">
        <v>66</v>
      </c>
      <c r="BE505" s="535">
        <v>66</v>
      </c>
      <c r="BF505" s="535">
        <v>66</v>
      </c>
      <c r="BG505" s="535">
        <v>70.400000000000006</v>
      </c>
      <c r="BH505" s="535">
        <v>83.7</v>
      </c>
      <c r="BI505" s="535">
        <v>83.7</v>
      </c>
      <c r="BJ505" s="535">
        <v>83.7</v>
      </c>
      <c r="BK505" s="535">
        <v>83.7</v>
      </c>
    </row>
    <row r="506" spans="1:63">
      <c r="A506" s="531" t="s">
        <v>3938</v>
      </c>
      <c r="B506" s="531" t="s">
        <v>3939</v>
      </c>
      <c r="C506" s="532">
        <v>0.27478999999999998</v>
      </c>
      <c r="D506" s="535">
        <v>137.4</v>
      </c>
      <c r="E506" s="535">
        <v>137.4</v>
      </c>
      <c r="F506" s="535">
        <v>137.4</v>
      </c>
      <c r="G506" s="535">
        <v>137.4</v>
      </c>
      <c r="H506" s="535">
        <v>137.4</v>
      </c>
      <c r="I506" s="535">
        <v>137.4</v>
      </c>
      <c r="J506" s="535">
        <v>137.4</v>
      </c>
      <c r="K506" s="535">
        <v>137.4</v>
      </c>
      <c r="L506" s="535">
        <v>137.4</v>
      </c>
      <c r="M506" s="535">
        <v>136.69999999999999</v>
      </c>
      <c r="N506" s="535">
        <v>139.30000000000001</v>
      </c>
      <c r="O506" s="535">
        <v>141.19999999999999</v>
      </c>
      <c r="P506" s="535">
        <v>142.19999999999999</v>
      </c>
      <c r="Q506" s="535">
        <v>142.5</v>
      </c>
      <c r="R506" s="535">
        <v>142.1</v>
      </c>
      <c r="S506" s="535">
        <v>142.1</v>
      </c>
      <c r="T506" s="535">
        <v>142.1</v>
      </c>
      <c r="U506" s="535">
        <v>141.80000000000001</v>
      </c>
      <c r="V506" s="535">
        <v>141.6</v>
      </c>
      <c r="W506" s="535">
        <v>142.9</v>
      </c>
      <c r="X506" s="535">
        <v>143.19999999999999</v>
      </c>
      <c r="Y506" s="535">
        <v>143.19999999999999</v>
      </c>
      <c r="Z506" s="535">
        <v>143.19999999999999</v>
      </c>
      <c r="AA506" s="535">
        <v>143.19999999999999</v>
      </c>
      <c r="AB506" s="535">
        <v>143.19999999999999</v>
      </c>
      <c r="AC506" s="535">
        <v>143.19999999999999</v>
      </c>
      <c r="AD506" s="535">
        <v>143</v>
      </c>
      <c r="AE506" s="535">
        <v>141.1</v>
      </c>
      <c r="AF506" s="535">
        <v>138.6</v>
      </c>
      <c r="AG506" s="535">
        <v>138.6</v>
      </c>
      <c r="AH506" s="535">
        <v>139.1</v>
      </c>
      <c r="AI506" s="535">
        <v>139.69999999999999</v>
      </c>
      <c r="AJ506" s="535">
        <v>139.69999999999999</v>
      </c>
      <c r="AK506" s="535">
        <v>139.69999999999999</v>
      </c>
      <c r="AL506" s="535">
        <v>139.69999999999999</v>
      </c>
      <c r="AM506" s="535">
        <v>139.69999999999999</v>
      </c>
      <c r="AN506" s="535">
        <v>140.1</v>
      </c>
      <c r="AO506" s="535">
        <v>138.69999999999999</v>
      </c>
      <c r="AP506" s="535">
        <v>146.80000000000001</v>
      </c>
      <c r="AQ506" s="535">
        <v>146.9</v>
      </c>
      <c r="AR506" s="535">
        <v>146</v>
      </c>
      <c r="AS506" s="535">
        <v>144.6</v>
      </c>
      <c r="AT506" s="535">
        <v>144.6</v>
      </c>
      <c r="AU506" s="535">
        <v>144.6</v>
      </c>
      <c r="AV506" s="535">
        <v>144.6</v>
      </c>
      <c r="AW506" s="535">
        <v>144.69999999999999</v>
      </c>
      <c r="AX506" s="535">
        <v>144.69999999999999</v>
      </c>
      <c r="AY506" s="535">
        <v>144.69999999999999</v>
      </c>
      <c r="AZ506" s="535">
        <v>144.69999999999999</v>
      </c>
      <c r="BA506" s="535">
        <v>144.69999999999999</v>
      </c>
      <c r="BB506" s="535">
        <v>142.9</v>
      </c>
      <c r="BC506" s="535">
        <v>143</v>
      </c>
      <c r="BD506" s="535">
        <v>143</v>
      </c>
      <c r="BE506" s="535">
        <v>143</v>
      </c>
      <c r="BF506" s="535">
        <v>143.5</v>
      </c>
      <c r="BG506" s="535">
        <v>144.30000000000001</v>
      </c>
      <c r="BH506" s="535">
        <v>144.19999999999999</v>
      </c>
      <c r="BI506" s="535">
        <v>144.19999999999999</v>
      </c>
      <c r="BJ506" s="535">
        <v>145.6</v>
      </c>
      <c r="BK506" s="535">
        <v>145.80000000000001</v>
      </c>
    </row>
    <row r="507" spans="1:63">
      <c r="A507" s="531" t="s">
        <v>1911</v>
      </c>
      <c r="B507" s="531" t="s">
        <v>3940</v>
      </c>
      <c r="C507" s="532">
        <v>0.13886999999999999</v>
      </c>
      <c r="D507" s="535">
        <v>145.4</v>
      </c>
      <c r="E507" s="535">
        <v>145.5</v>
      </c>
      <c r="F507" s="535">
        <v>145.5</v>
      </c>
      <c r="G507" s="535">
        <v>145.5</v>
      </c>
      <c r="H507" s="535">
        <v>145.5</v>
      </c>
      <c r="I507" s="535">
        <v>145.5</v>
      </c>
      <c r="J507" s="535">
        <v>145.5</v>
      </c>
      <c r="K507" s="535">
        <v>145.5</v>
      </c>
      <c r="L507" s="535">
        <v>145.5</v>
      </c>
      <c r="M507" s="535">
        <v>144</v>
      </c>
      <c r="N507" s="535">
        <v>147.30000000000001</v>
      </c>
      <c r="O507" s="535">
        <v>151</v>
      </c>
      <c r="P507" s="535">
        <v>151.1</v>
      </c>
      <c r="Q507" s="535">
        <v>151.19999999999999</v>
      </c>
      <c r="R507" s="535">
        <v>150.30000000000001</v>
      </c>
      <c r="S507" s="535">
        <v>150.30000000000001</v>
      </c>
      <c r="T507" s="535">
        <v>150.30000000000001</v>
      </c>
      <c r="U507" s="535">
        <v>149.69999999999999</v>
      </c>
      <c r="V507" s="535">
        <v>149.30000000000001</v>
      </c>
      <c r="W507" s="535">
        <v>149.30000000000001</v>
      </c>
      <c r="X507" s="535">
        <v>149.30000000000001</v>
      </c>
      <c r="Y507" s="535">
        <v>149.30000000000001</v>
      </c>
      <c r="Z507" s="535">
        <v>149.30000000000001</v>
      </c>
      <c r="AA507" s="535">
        <v>149.30000000000001</v>
      </c>
      <c r="AB507" s="535">
        <v>149.30000000000001</v>
      </c>
      <c r="AC507" s="535">
        <v>149.30000000000001</v>
      </c>
      <c r="AD507" s="535">
        <v>148.80000000000001</v>
      </c>
      <c r="AE507" s="535">
        <v>148.1</v>
      </c>
      <c r="AF507" s="535">
        <v>143.1</v>
      </c>
      <c r="AG507" s="535">
        <v>143.1</v>
      </c>
      <c r="AH507" s="535">
        <v>143.1</v>
      </c>
      <c r="AI507" s="535">
        <v>143.1</v>
      </c>
      <c r="AJ507" s="535">
        <v>143.1</v>
      </c>
      <c r="AK507" s="535">
        <v>143.1</v>
      </c>
      <c r="AL507" s="535">
        <v>143.1</v>
      </c>
      <c r="AM507" s="535">
        <v>143.1</v>
      </c>
      <c r="AN507" s="535">
        <v>143.80000000000001</v>
      </c>
      <c r="AO507" s="535">
        <v>141.1</v>
      </c>
      <c r="AP507" s="535">
        <v>157.19999999999999</v>
      </c>
      <c r="AQ507" s="535">
        <v>157.30000000000001</v>
      </c>
      <c r="AR507" s="535">
        <v>157.30000000000001</v>
      </c>
      <c r="AS507" s="535">
        <v>157.30000000000001</v>
      </c>
      <c r="AT507" s="535">
        <v>157.30000000000001</v>
      </c>
      <c r="AU507" s="535">
        <v>157.30000000000001</v>
      </c>
      <c r="AV507" s="535">
        <v>157.30000000000001</v>
      </c>
      <c r="AW507" s="535">
        <v>157.30000000000001</v>
      </c>
      <c r="AX507" s="535">
        <v>157.30000000000001</v>
      </c>
      <c r="AY507" s="535">
        <v>157.30000000000001</v>
      </c>
      <c r="AZ507" s="535">
        <v>157.30000000000001</v>
      </c>
      <c r="BA507" s="535">
        <v>157.30000000000001</v>
      </c>
      <c r="BB507" s="535">
        <v>153.80000000000001</v>
      </c>
      <c r="BC507" s="535">
        <v>153.9</v>
      </c>
      <c r="BD507" s="535">
        <v>153.9</v>
      </c>
      <c r="BE507" s="535">
        <v>153.9</v>
      </c>
      <c r="BF507" s="535">
        <v>153.9</v>
      </c>
      <c r="BG507" s="535">
        <v>155.30000000000001</v>
      </c>
      <c r="BH507" s="535">
        <v>155.30000000000001</v>
      </c>
      <c r="BI507" s="535">
        <v>155.30000000000001</v>
      </c>
      <c r="BJ507" s="535">
        <v>157.9</v>
      </c>
      <c r="BK507" s="535">
        <v>158.5</v>
      </c>
    </row>
    <row r="508" spans="1:63">
      <c r="A508" s="531" t="s">
        <v>3941</v>
      </c>
      <c r="B508" s="531" t="s">
        <v>3942</v>
      </c>
      <c r="C508" s="532">
        <v>0.13592000000000001</v>
      </c>
      <c r="D508" s="535">
        <v>129.19999999999999</v>
      </c>
      <c r="E508" s="535">
        <v>129.19999999999999</v>
      </c>
      <c r="F508" s="535">
        <v>129.19999999999999</v>
      </c>
      <c r="G508" s="535">
        <v>129.19999999999999</v>
      </c>
      <c r="H508" s="535">
        <v>129.19999999999999</v>
      </c>
      <c r="I508" s="535">
        <v>129.19999999999999</v>
      </c>
      <c r="J508" s="535">
        <v>129.19999999999999</v>
      </c>
      <c r="K508" s="535">
        <v>129.19999999999999</v>
      </c>
      <c r="L508" s="535">
        <v>129.19999999999999</v>
      </c>
      <c r="M508" s="535">
        <v>129.19999999999999</v>
      </c>
      <c r="N508" s="535">
        <v>131.1</v>
      </c>
      <c r="O508" s="535">
        <v>131.1</v>
      </c>
      <c r="P508" s="535">
        <v>133</v>
      </c>
      <c r="Q508" s="535">
        <v>133.69999999999999</v>
      </c>
      <c r="R508" s="535">
        <v>133.69999999999999</v>
      </c>
      <c r="S508" s="535">
        <v>133.69999999999999</v>
      </c>
      <c r="T508" s="535">
        <v>133.69999999999999</v>
      </c>
      <c r="U508" s="535">
        <v>133.69999999999999</v>
      </c>
      <c r="V508" s="535">
        <v>133.69999999999999</v>
      </c>
      <c r="W508" s="535">
        <v>136.30000000000001</v>
      </c>
      <c r="X508" s="535">
        <v>136.9</v>
      </c>
      <c r="Y508" s="535">
        <v>136.9</v>
      </c>
      <c r="Z508" s="535">
        <v>136.9</v>
      </c>
      <c r="AA508" s="535">
        <v>136.9</v>
      </c>
      <c r="AB508" s="535">
        <v>136.9</v>
      </c>
      <c r="AC508" s="535">
        <v>136.9</v>
      </c>
      <c r="AD508" s="535">
        <v>136.9</v>
      </c>
      <c r="AE508" s="535">
        <v>134</v>
      </c>
      <c r="AF508" s="535">
        <v>134</v>
      </c>
      <c r="AG508" s="535">
        <v>134</v>
      </c>
      <c r="AH508" s="535">
        <v>135.1</v>
      </c>
      <c r="AI508" s="535">
        <v>136.19999999999999</v>
      </c>
      <c r="AJ508" s="535">
        <v>136.19999999999999</v>
      </c>
      <c r="AK508" s="535">
        <v>136.19999999999999</v>
      </c>
      <c r="AL508" s="535">
        <v>136.19999999999999</v>
      </c>
      <c r="AM508" s="535">
        <v>136.19999999999999</v>
      </c>
      <c r="AN508" s="535">
        <v>136.19999999999999</v>
      </c>
      <c r="AO508" s="535">
        <v>136.19999999999999</v>
      </c>
      <c r="AP508" s="535">
        <v>136.19999999999999</v>
      </c>
      <c r="AQ508" s="535">
        <v>136.19999999999999</v>
      </c>
      <c r="AR508" s="535">
        <v>134.4</v>
      </c>
      <c r="AS508" s="535">
        <v>131.69999999999999</v>
      </c>
      <c r="AT508" s="535">
        <v>131.69999999999999</v>
      </c>
      <c r="AU508" s="535">
        <v>131.69999999999999</v>
      </c>
      <c r="AV508" s="535">
        <v>131.69999999999999</v>
      </c>
      <c r="AW508" s="535">
        <v>131.9</v>
      </c>
      <c r="AX508" s="535">
        <v>131.9</v>
      </c>
      <c r="AY508" s="535">
        <v>131.9</v>
      </c>
      <c r="AZ508" s="535">
        <v>131.9</v>
      </c>
      <c r="BA508" s="535">
        <v>131.9</v>
      </c>
      <c r="BB508" s="535">
        <v>131.9</v>
      </c>
      <c r="BC508" s="535">
        <v>131.9</v>
      </c>
      <c r="BD508" s="535">
        <v>131.9</v>
      </c>
      <c r="BE508" s="535">
        <v>131.9</v>
      </c>
      <c r="BF508" s="535">
        <v>132.9</v>
      </c>
      <c r="BG508" s="535">
        <v>133.1</v>
      </c>
      <c r="BH508" s="535">
        <v>132.9</v>
      </c>
      <c r="BI508" s="535">
        <v>132.9</v>
      </c>
      <c r="BJ508" s="535">
        <v>132.9</v>
      </c>
      <c r="BK508" s="535">
        <v>132.9</v>
      </c>
    </row>
    <row r="509" spans="1:63">
      <c r="A509" s="531" t="s">
        <v>3943</v>
      </c>
      <c r="B509" s="531" t="s">
        <v>3944</v>
      </c>
      <c r="C509" s="532">
        <v>1.8230599999999999</v>
      </c>
      <c r="D509" s="535">
        <v>83.2</v>
      </c>
      <c r="E509" s="535">
        <v>81.7</v>
      </c>
      <c r="F509" s="535">
        <v>81.599999999999994</v>
      </c>
      <c r="G509" s="535">
        <v>81.7</v>
      </c>
      <c r="H509" s="535">
        <v>81.7</v>
      </c>
      <c r="I509" s="535">
        <v>82.3</v>
      </c>
      <c r="J509" s="535">
        <v>82.3</v>
      </c>
      <c r="K509" s="535">
        <v>82.3</v>
      </c>
      <c r="L509" s="535">
        <v>88</v>
      </c>
      <c r="M509" s="535">
        <v>88.7</v>
      </c>
      <c r="N509" s="535">
        <v>88.7</v>
      </c>
      <c r="O509" s="535">
        <v>88.7</v>
      </c>
      <c r="P509" s="535">
        <v>88.7</v>
      </c>
      <c r="Q509" s="535">
        <v>89.3</v>
      </c>
      <c r="R509" s="535">
        <v>89.4</v>
      </c>
      <c r="S509" s="535">
        <v>88.6</v>
      </c>
      <c r="T509" s="535">
        <v>88.8</v>
      </c>
      <c r="U509" s="535">
        <v>86.6</v>
      </c>
      <c r="V509" s="535">
        <v>85.8</v>
      </c>
      <c r="W509" s="535">
        <v>85.8</v>
      </c>
      <c r="X509" s="535">
        <v>85.9</v>
      </c>
      <c r="Y509" s="535">
        <v>85.9</v>
      </c>
      <c r="Z509" s="535">
        <v>85.9</v>
      </c>
      <c r="AA509" s="535">
        <v>86</v>
      </c>
      <c r="AB509" s="535">
        <v>85.9</v>
      </c>
      <c r="AC509" s="535">
        <v>85.9</v>
      </c>
      <c r="AD509" s="535">
        <v>85.9</v>
      </c>
      <c r="AE509" s="535">
        <v>85.8</v>
      </c>
      <c r="AF509" s="535">
        <v>85.4</v>
      </c>
      <c r="AG509" s="535">
        <v>86.4</v>
      </c>
      <c r="AH509" s="535">
        <v>85.9</v>
      </c>
      <c r="AI509" s="535">
        <v>86</v>
      </c>
      <c r="AJ509" s="535">
        <v>86</v>
      </c>
      <c r="AK509" s="535">
        <v>86</v>
      </c>
      <c r="AL509" s="535">
        <v>86</v>
      </c>
      <c r="AM509" s="535">
        <v>86</v>
      </c>
      <c r="AN509" s="535">
        <v>86</v>
      </c>
      <c r="AO509" s="535">
        <v>86</v>
      </c>
      <c r="AP509" s="535">
        <v>85.7</v>
      </c>
      <c r="AQ509" s="535">
        <v>85.2</v>
      </c>
      <c r="AR509" s="535">
        <v>86</v>
      </c>
      <c r="AS509" s="535">
        <v>86.6</v>
      </c>
      <c r="AT509" s="535">
        <v>86.6</v>
      </c>
      <c r="AU509" s="535">
        <v>86.7</v>
      </c>
      <c r="AV509" s="535">
        <v>86.7</v>
      </c>
      <c r="AW509" s="535">
        <v>86.7</v>
      </c>
      <c r="AX509" s="535">
        <v>86.7</v>
      </c>
      <c r="AY509" s="535">
        <v>86.7</v>
      </c>
      <c r="AZ509" s="535">
        <v>86.7</v>
      </c>
      <c r="BA509" s="535">
        <v>86.7</v>
      </c>
      <c r="BB509" s="535">
        <v>85.2</v>
      </c>
      <c r="BC509" s="535">
        <v>83.9</v>
      </c>
      <c r="BD509" s="535">
        <v>84.1</v>
      </c>
      <c r="BE509" s="535">
        <v>84</v>
      </c>
      <c r="BF509" s="535">
        <v>84.2</v>
      </c>
      <c r="BG509" s="535">
        <v>84.3</v>
      </c>
      <c r="BH509" s="535">
        <v>80.5</v>
      </c>
      <c r="BI509" s="535">
        <v>80.5</v>
      </c>
      <c r="BJ509" s="535">
        <v>80.5</v>
      </c>
      <c r="BK509" s="535">
        <v>80.5</v>
      </c>
    </row>
    <row r="510" spans="1:63">
      <c r="A510" s="531" t="s">
        <v>3945</v>
      </c>
      <c r="B510" s="531" t="s">
        <v>3946</v>
      </c>
      <c r="C510" s="532">
        <v>0.13038</v>
      </c>
      <c r="D510" s="535">
        <v>138</v>
      </c>
      <c r="E510" s="535">
        <v>139</v>
      </c>
      <c r="F510" s="535">
        <v>140.19999999999999</v>
      </c>
      <c r="G510" s="535">
        <v>141</v>
      </c>
      <c r="H510" s="535">
        <v>141</v>
      </c>
      <c r="I510" s="535">
        <v>150.30000000000001</v>
      </c>
      <c r="J510" s="535">
        <v>150.30000000000001</v>
      </c>
      <c r="K510" s="535">
        <v>150.30000000000001</v>
      </c>
      <c r="L510" s="535">
        <v>150.30000000000001</v>
      </c>
      <c r="M510" s="535">
        <v>150.30000000000001</v>
      </c>
      <c r="N510" s="535">
        <v>150.19999999999999</v>
      </c>
      <c r="O510" s="535">
        <v>150.1</v>
      </c>
      <c r="P510" s="535">
        <v>150.1</v>
      </c>
      <c r="Q510" s="535">
        <v>150.1</v>
      </c>
      <c r="R510" s="535">
        <v>150.1</v>
      </c>
      <c r="S510" s="535">
        <v>158.9</v>
      </c>
      <c r="T510" s="535">
        <v>157.5</v>
      </c>
      <c r="U510" s="535">
        <v>157.5</v>
      </c>
      <c r="V510" s="535">
        <v>157.5</v>
      </c>
      <c r="W510" s="535">
        <v>158.5</v>
      </c>
      <c r="X510" s="535">
        <v>159.5</v>
      </c>
      <c r="Y510" s="535">
        <v>159.4</v>
      </c>
      <c r="Z510" s="535">
        <v>159.80000000000001</v>
      </c>
      <c r="AA510" s="535">
        <v>160.5</v>
      </c>
      <c r="AB510" s="535">
        <v>160.5</v>
      </c>
      <c r="AC510" s="535">
        <v>160.5</v>
      </c>
      <c r="AD510" s="535">
        <v>160.5</v>
      </c>
      <c r="AE510" s="535">
        <v>160.5</v>
      </c>
      <c r="AF510" s="535">
        <v>160.5</v>
      </c>
      <c r="AG510" s="535">
        <v>160.5</v>
      </c>
      <c r="AH510" s="535">
        <v>165.9</v>
      </c>
      <c r="AI510" s="535">
        <v>167.1</v>
      </c>
      <c r="AJ510" s="535">
        <v>167.1</v>
      </c>
      <c r="AK510" s="535">
        <v>167.1</v>
      </c>
      <c r="AL510" s="535">
        <v>167.1</v>
      </c>
      <c r="AM510" s="535">
        <v>167.1</v>
      </c>
      <c r="AN510" s="535">
        <v>167.1</v>
      </c>
      <c r="AO510" s="535">
        <v>167.1</v>
      </c>
      <c r="AP510" s="535">
        <v>167</v>
      </c>
      <c r="AQ510" s="535">
        <v>166.8</v>
      </c>
      <c r="AR510" s="535">
        <v>166.8</v>
      </c>
      <c r="AS510" s="535">
        <v>166.8</v>
      </c>
      <c r="AT510" s="535">
        <v>171.6</v>
      </c>
      <c r="AU510" s="535">
        <v>173.2</v>
      </c>
      <c r="AV510" s="535">
        <v>173.2</v>
      </c>
      <c r="AW510" s="535">
        <v>173.2</v>
      </c>
      <c r="AX510" s="535">
        <v>173.2</v>
      </c>
      <c r="AY510" s="535">
        <v>173.2</v>
      </c>
      <c r="AZ510" s="535">
        <v>173.2</v>
      </c>
      <c r="BA510" s="535">
        <v>173.2</v>
      </c>
      <c r="BB510" s="535">
        <v>173.2</v>
      </c>
      <c r="BC510" s="535">
        <v>171.8</v>
      </c>
      <c r="BD510" s="535">
        <v>170.4</v>
      </c>
      <c r="BE510" s="535">
        <v>170.1</v>
      </c>
      <c r="BF510" s="535">
        <v>169.7</v>
      </c>
      <c r="BG510" s="535">
        <v>169.3</v>
      </c>
      <c r="BH510" s="535">
        <v>169.3</v>
      </c>
      <c r="BI510" s="535">
        <v>169.6</v>
      </c>
      <c r="BJ510" s="535">
        <v>170.6</v>
      </c>
      <c r="BK510" s="535">
        <v>170.6</v>
      </c>
    </row>
    <row r="511" spans="1:63">
      <c r="A511" s="531" t="s">
        <v>3947</v>
      </c>
      <c r="B511" s="531" t="s">
        <v>3948</v>
      </c>
      <c r="C511" s="532">
        <v>9.3439999999999995E-2</v>
      </c>
      <c r="D511" s="535">
        <v>110.8</v>
      </c>
      <c r="E511" s="535">
        <v>110.8</v>
      </c>
      <c r="F511" s="535">
        <v>108.1</v>
      </c>
      <c r="G511" s="535">
        <v>108.1</v>
      </c>
      <c r="H511" s="535">
        <v>108.1</v>
      </c>
      <c r="I511" s="535">
        <v>108.1</v>
      </c>
      <c r="J511" s="535">
        <v>108.1</v>
      </c>
      <c r="K511" s="535">
        <v>106.5</v>
      </c>
      <c r="L511" s="535">
        <v>106</v>
      </c>
      <c r="M511" s="535">
        <v>106</v>
      </c>
      <c r="N511" s="535">
        <v>106</v>
      </c>
      <c r="O511" s="535">
        <v>106</v>
      </c>
      <c r="P511" s="535">
        <v>106</v>
      </c>
      <c r="Q511" s="535">
        <v>106</v>
      </c>
      <c r="R511" s="535">
        <v>107.3</v>
      </c>
      <c r="S511" s="535">
        <v>107.3</v>
      </c>
      <c r="T511" s="535">
        <v>107.3</v>
      </c>
      <c r="U511" s="535">
        <v>107.3</v>
      </c>
      <c r="V511" s="535">
        <v>107.3</v>
      </c>
      <c r="W511" s="535">
        <v>110.2</v>
      </c>
      <c r="X511" s="535">
        <v>110.2</v>
      </c>
      <c r="Y511" s="535">
        <v>110.2</v>
      </c>
      <c r="Z511" s="535">
        <v>110.2</v>
      </c>
      <c r="AA511" s="535">
        <v>110.2</v>
      </c>
      <c r="AB511" s="535">
        <v>110.2</v>
      </c>
      <c r="AC511" s="535">
        <v>110.2</v>
      </c>
      <c r="AD511" s="535">
        <v>110.2</v>
      </c>
      <c r="AE511" s="535">
        <v>108</v>
      </c>
      <c r="AF511" s="535">
        <v>108.3</v>
      </c>
      <c r="AG511" s="535">
        <v>108.3</v>
      </c>
      <c r="AH511" s="535">
        <v>108.3</v>
      </c>
      <c r="AI511" s="535">
        <v>108.3</v>
      </c>
      <c r="AJ511" s="535">
        <v>108.3</v>
      </c>
      <c r="AK511" s="535">
        <v>108.3</v>
      </c>
      <c r="AL511" s="535">
        <v>108.3</v>
      </c>
      <c r="AM511" s="535">
        <v>108.3</v>
      </c>
      <c r="AN511" s="535">
        <v>108.3</v>
      </c>
      <c r="AO511" s="535">
        <v>109.3</v>
      </c>
      <c r="AP511" s="535">
        <v>112.4</v>
      </c>
      <c r="AQ511" s="535">
        <v>112.4</v>
      </c>
      <c r="AR511" s="535">
        <v>112.4</v>
      </c>
      <c r="AS511" s="535">
        <v>112.4</v>
      </c>
      <c r="AT511" s="535">
        <v>112.4</v>
      </c>
      <c r="AU511" s="535">
        <v>112.4</v>
      </c>
      <c r="AV511" s="535">
        <v>112.4</v>
      </c>
      <c r="AW511" s="535">
        <v>112.4</v>
      </c>
      <c r="AX511" s="535">
        <v>112.4</v>
      </c>
      <c r="AY511" s="535">
        <v>112.4</v>
      </c>
      <c r="AZ511" s="535">
        <v>112.4</v>
      </c>
      <c r="BA511" s="535">
        <v>112.4</v>
      </c>
      <c r="BB511" s="535">
        <v>112.4</v>
      </c>
      <c r="BC511" s="535">
        <v>112.4</v>
      </c>
      <c r="BD511" s="535">
        <v>112.4</v>
      </c>
      <c r="BE511" s="535">
        <v>112.4</v>
      </c>
      <c r="BF511" s="535">
        <v>112</v>
      </c>
      <c r="BG511" s="535">
        <v>111.9</v>
      </c>
      <c r="BH511" s="535">
        <v>111.9</v>
      </c>
      <c r="BI511" s="535">
        <v>111.9</v>
      </c>
      <c r="BJ511" s="535">
        <v>111.9</v>
      </c>
      <c r="BK511" s="535">
        <v>111.9</v>
      </c>
    </row>
    <row r="512" spans="1:63">
      <c r="A512" s="531" t="s">
        <v>3949</v>
      </c>
      <c r="B512" s="531" t="s">
        <v>3950</v>
      </c>
      <c r="C512" s="532">
        <v>4.9860000000000002E-2</v>
      </c>
      <c r="D512" s="535">
        <v>105.7</v>
      </c>
      <c r="E512" s="535">
        <v>106.3</v>
      </c>
      <c r="F512" s="535">
        <v>106.3</v>
      </c>
      <c r="G512" s="535">
        <v>106.3</v>
      </c>
      <c r="H512" s="535">
        <v>106.3</v>
      </c>
      <c r="I512" s="535">
        <v>106.3</v>
      </c>
      <c r="J512" s="535">
        <v>106.3</v>
      </c>
      <c r="K512" s="535">
        <v>106.3</v>
      </c>
      <c r="L512" s="535">
        <v>106.3</v>
      </c>
      <c r="M512" s="535">
        <v>106.3</v>
      </c>
      <c r="N512" s="535">
        <v>106.3</v>
      </c>
      <c r="O512" s="535">
        <v>106.3</v>
      </c>
      <c r="P512" s="535">
        <v>106.3</v>
      </c>
      <c r="Q512" s="535">
        <v>106.3</v>
      </c>
      <c r="R512" s="535">
        <v>106.3</v>
      </c>
      <c r="S512" s="535">
        <v>106.3</v>
      </c>
      <c r="T512" s="535">
        <v>106.3</v>
      </c>
      <c r="U512" s="535">
        <v>106.3</v>
      </c>
      <c r="V512" s="535">
        <v>106.3</v>
      </c>
      <c r="W512" s="535">
        <v>106.3</v>
      </c>
      <c r="X512" s="535">
        <v>106.3</v>
      </c>
      <c r="Y512" s="535">
        <v>106.3</v>
      </c>
      <c r="Z512" s="535">
        <v>106.3</v>
      </c>
      <c r="AA512" s="535">
        <v>106.3</v>
      </c>
      <c r="AB512" s="535">
        <v>106.3</v>
      </c>
      <c r="AC512" s="535">
        <v>106.3</v>
      </c>
      <c r="AD512" s="535">
        <v>106.3</v>
      </c>
      <c r="AE512" s="535">
        <v>106.3</v>
      </c>
      <c r="AF512" s="535">
        <v>106.3</v>
      </c>
      <c r="AG512" s="535">
        <v>106.3</v>
      </c>
      <c r="AH512" s="535">
        <v>106.3</v>
      </c>
      <c r="AI512" s="535">
        <v>106.3</v>
      </c>
      <c r="AJ512" s="535">
        <v>106.3</v>
      </c>
      <c r="AK512" s="535">
        <v>106.3</v>
      </c>
      <c r="AL512" s="535">
        <v>106.3</v>
      </c>
      <c r="AM512" s="535">
        <v>106.3</v>
      </c>
      <c r="AN512" s="535">
        <v>106.3</v>
      </c>
      <c r="AO512" s="535">
        <v>106.3</v>
      </c>
      <c r="AP512" s="535">
        <v>106.3</v>
      </c>
      <c r="AQ512" s="535">
        <v>106.3</v>
      </c>
      <c r="AR512" s="535">
        <v>106.3</v>
      </c>
      <c r="AS512" s="535">
        <v>106.3</v>
      </c>
      <c r="AT512" s="535">
        <v>106.3</v>
      </c>
      <c r="AU512" s="535">
        <v>106.3</v>
      </c>
      <c r="AV512" s="535">
        <v>106.3</v>
      </c>
      <c r="AW512" s="535">
        <v>106.3</v>
      </c>
      <c r="AX512" s="535">
        <v>106.3</v>
      </c>
      <c r="AY512" s="535">
        <v>106.3</v>
      </c>
      <c r="AZ512" s="535">
        <v>106.3</v>
      </c>
      <c r="BA512" s="535">
        <v>106.3</v>
      </c>
      <c r="BB512" s="535">
        <v>106.3</v>
      </c>
      <c r="BC512" s="535">
        <v>106.3</v>
      </c>
      <c r="BD512" s="535">
        <v>106.3</v>
      </c>
      <c r="BE512" s="535">
        <v>106.3</v>
      </c>
      <c r="BF512" s="535">
        <v>107.6</v>
      </c>
      <c r="BG512" s="535">
        <v>109.5</v>
      </c>
      <c r="BH512" s="535">
        <v>109.5</v>
      </c>
      <c r="BI512" s="535">
        <v>109.5</v>
      </c>
      <c r="BJ512" s="535">
        <v>109.5</v>
      </c>
      <c r="BK512" s="535">
        <v>109.5</v>
      </c>
    </row>
    <row r="513" spans="1:63">
      <c r="A513" s="531" t="s">
        <v>3951</v>
      </c>
      <c r="B513" s="531" t="s">
        <v>3952</v>
      </c>
      <c r="C513" s="532">
        <v>5.2080000000000001E-2</v>
      </c>
      <c r="D513" s="535">
        <v>62.3</v>
      </c>
      <c r="E513" s="535">
        <v>62.3</v>
      </c>
      <c r="F513" s="535">
        <v>62.3</v>
      </c>
      <c r="G513" s="535">
        <v>62.3</v>
      </c>
      <c r="H513" s="535">
        <v>62.3</v>
      </c>
      <c r="I513" s="535">
        <v>62.3</v>
      </c>
      <c r="J513" s="535">
        <v>63.6</v>
      </c>
      <c r="K513" s="535">
        <v>64.8</v>
      </c>
      <c r="L513" s="535">
        <v>65.599999999999994</v>
      </c>
      <c r="M513" s="535">
        <v>65.599999999999994</v>
      </c>
      <c r="N513" s="535">
        <v>65.599999999999994</v>
      </c>
      <c r="O513" s="535">
        <v>65.599999999999994</v>
      </c>
      <c r="P513" s="535">
        <v>65.599999999999994</v>
      </c>
      <c r="Q513" s="535">
        <v>65.599999999999994</v>
      </c>
      <c r="R513" s="535">
        <v>64.7</v>
      </c>
      <c r="S513" s="535">
        <v>64.7</v>
      </c>
      <c r="T513" s="535">
        <v>64.7</v>
      </c>
      <c r="U513" s="535">
        <v>64.7</v>
      </c>
      <c r="V513" s="535">
        <v>64.7</v>
      </c>
      <c r="W513" s="535">
        <v>64.7</v>
      </c>
      <c r="X513" s="535">
        <v>64.7</v>
      </c>
      <c r="Y513" s="535">
        <v>64.7</v>
      </c>
      <c r="Z513" s="535">
        <v>64.7</v>
      </c>
      <c r="AA513" s="535">
        <v>64.7</v>
      </c>
      <c r="AB513" s="535">
        <v>64.7</v>
      </c>
      <c r="AC513" s="535">
        <v>64.7</v>
      </c>
      <c r="AD513" s="535">
        <v>64.7</v>
      </c>
      <c r="AE513" s="535">
        <v>64.7</v>
      </c>
      <c r="AF513" s="535">
        <v>64.7</v>
      </c>
      <c r="AG513" s="535">
        <v>64.7</v>
      </c>
      <c r="AH513" s="535">
        <v>64.7</v>
      </c>
      <c r="AI513" s="535">
        <v>64.7</v>
      </c>
      <c r="AJ513" s="535">
        <v>64.7</v>
      </c>
      <c r="AK513" s="535">
        <v>64.7</v>
      </c>
      <c r="AL513" s="535">
        <v>64.7</v>
      </c>
      <c r="AM513" s="535">
        <v>64.7</v>
      </c>
      <c r="AN513" s="535">
        <v>64.7</v>
      </c>
      <c r="AO513" s="535">
        <v>64.7</v>
      </c>
      <c r="AP513" s="535">
        <v>64.7</v>
      </c>
      <c r="AQ513" s="535">
        <v>64.7</v>
      </c>
      <c r="AR513" s="535">
        <v>64.7</v>
      </c>
      <c r="AS513" s="535">
        <v>64.7</v>
      </c>
      <c r="AT513" s="535">
        <v>64.7</v>
      </c>
      <c r="AU513" s="535">
        <v>64.7</v>
      </c>
      <c r="AV513" s="535">
        <v>64.7</v>
      </c>
      <c r="AW513" s="535">
        <v>64.7</v>
      </c>
      <c r="AX513" s="535">
        <v>64.7</v>
      </c>
      <c r="AY513" s="535">
        <v>64.7</v>
      </c>
      <c r="AZ513" s="535">
        <v>64.7</v>
      </c>
      <c r="BA513" s="535">
        <v>64.7</v>
      </c>
      <c r="BB513" s="535">
        <v>64.7</v>
      </c>
      <c r="BC513" s="535">
        <v>64.7</v>
      </c>
      <c r="BD513" s="535">
        <v>72.7</v>
      </c>
      <c r="BE513" s="535">
        <v>72.7</v>
      </c>
      <c r="BF513" s="535">
        <v>72.7</v>
      </c>
      <c r="BG513" s="535">
        <v>72.7</v>
      </c>
      <c r="BH513" s="535">
        <v>72.7</v>
      </c>
      <c r="BI513" s="535">
        <v>72.7</v>
      </c>
      <c r="BJ513" s="535">
        <v>72.7</v>
      </c>
      <c r="BK513" s="535">
        <v>72.7</v>
      </c>
    </row>
    <row r="514" spans="1:63">
      <c r="A514" s="531" t="s">
        <v>3953</v>
      </c>
      <c r="B514" s="531" t="s">
        <v>3954</v>
      </c>
      <c r="C514" s="532">
        <v>0.23563999999999999</v>
      </c>
      <c r="D514" s="535">
        <v>97.8</v>
      </c>
      <c r="E514" s="535">
        <v>85.3</v>
      </c>
      <c r="F514" s="535">
        <v>85.3</v>
      </c>
      <c r="G514" s="535">
        <v>85.3</v>
      </c>
      <c r="H514" s="535">
        <v>85.3</v>
      </c>
      <c r="I514" s="535">
        <v>85.3</v>
      </c>
      <c r="J514" s="535">
        <v>85.3</v>
      </c>
      <c r="K514" s="535">
        <v>85.3</v>
      </c>
      <c r="L514" s="535">
        <v>123.8</v>
      </c>
      <c r="M514" s="535">
        <v>123.8</v>
      </c>
      <c r="N514" s="535">
        <v>123.8</v>
      </c>
      <c r="O514" s="535">
        <v>123.8</v>
      </c>
      <c r="P514" s="535">
        <v>123.8</v>
      </c>
      <c r="Q514" s="535">
        <v>123.8</v>
      </c>
      <c r="R514" s="535">
        <v>123.8</v>
      </c>
      <c r="S514" s="535">
        <v>123.8</v>
      </c>
      <c r="T514" s="535">
        <v>123.8</v>
      </c>
      <c r="U514" s="535">
        <v>123.8</v>
      </c>
      <c r="V514" s="535">
        <v>123.8</v>
      </c>
      <c r="W514" s="535">
        <v>123.8</v>
      </c>
      <c r="X514" s="535">
        <v>123.8</v>
      </c>
      <c r="Y514" s="535">
        <v>123.8</v>
      </c>
      <c r="Z514" s="535">
        <v>123.8</v>
      </c>
      <c r="AA514" s="535">
        <v>123.8</v>
      </c>
      <c r="AB514" s="535">
        <v>123.8</v>
      </c>
      <c r="AC514" s="535">
        <v>123.8</v>
      </c>
      <c r="AD514" s="535">
        <v>123.8</v>
      </c>
      <c r="AE514" s="535">
        <v>123.8</v>
      </c>
      <c r="AF514" s="535">
        <v>123.8</v>
      </c>
      <c r="AG514" s="535">
        <v>123.8</v>
      </c>
      <c r="AH514" s="535">
        <v>123.8</v>
      </c>
      <c r="AI514" s="535">
        <v>123.8</v>
      </c>
      <c r="AJ514" s="535">
        <v>123.8</v>
      </c>
      <c r="AK514" s="535">
        <v>123.8</v>
      </c>
      <c r="AL514" s="535">
        <v>123.8</v>
      </c>
      <c r="AM514" s="535">
        <v>123.8</v>
      </c>
      <c r="AN514" s="535">
        <v>123.8</v>
      </c>
      <c r="AO514" s="535">
        <v>123.8</v>
      </c>
      <c r="AP514" s="535">
        <v>123.8</v>
      </c>
      <c r="AQ514" s="535">
        <v>123.8</v>
      </c>
      <c r="AR514" s="535">
        <v>123.8</v>
      </c>
      <c r="AS514" s="535">
        <v>123.8</v>
      </c>
      <c r="AT514" s="535">
        <v>123.8</v>
      </c>
      <c r="AU514" s="535">
        <v>123.8</v>
      </c>
      <c r="AV514" s="535">
        <v>123.8</v>
      </c>
      <c r="AW514" s="535">
        <v>123.8</v>
      </c>
      <c r="AX514" s="535">
        <v>123.8</v>
      </c>
      <c r="AY514" s="535">
        <v>123.8</v>
      </c>
      <c r="AZ514" s="535">
        <v>123.8</v>
      </c>
      <c r="BA514" s="535">
        <v>123.8</v>
      </c>
      <c r="BB514" s="535">
        <v>123.8</v>
      </c>
      <c r="BC514" s="535">
        <v>123.8</v>
      </c>
      <c r="BD514" s="535">
        <v>123.8</v>
      </c>
      <c r="BE514" s="535">
        <v>123.8</v>
      </c>
      <c r="BF514" s="535">
        <v>123.8</v>
      </c>
      <c r="BG514" s="535">
        <v>123.8</v>
      </c>
      <c r="BH514" s="535">
        <v>123.8</v>
      </c>
      <c r="BI514" s="535">
        <v>123.8</v>
      </c>
      <c r="BJ514" s="535">
        <v>123.8</v>
      </c>
      <c r="BK514" s="535">
        <v>123.8</v>
      </c>
    </row>
    <row r="515" spans="1:63">
      <c r="A515" s="531" t="s">
        <v>3955</v>
      </c>
      <c r="B515" s="531" t="s">
        <v>3956</v>
      </c>
      <c r="C515" s="532">
        <v>0.37191999999999997</v>
      </c>
      <c r="D515" s="535">
        <v>108.6</v>
      </c>
      <c r="E515" s="535">
        <v>108.6</v>
      </c>
      <c r="F515" s="535">
        <v>108.6</v>
      </c>
      <c r="G515" s="535">
        <v>108.6</v>
      </c>
      <c r="H515" s="535">
        <v>108.6</v>
      </c>
      <c r="I515" s="535">
        <v>108.6</v>
      </c>
      <c r="J515" s="535">
        <v>108.6</v>
      </c>
      <c r="K515" s="535">
        <v>108.6</v>
      </c>
      <c r="L515" s="535">
        <v>108.4</v>
      </c>
      <c r="M515" s="535">
        <v>108.4</v>
      </c>
      <c r="N515" s="535">
        <v>108.4</v>
      </c>
      <c r="O515" s="535">
        <v>108.4</v>
      </c>
      <c r="P515" s="535">
        <v>108.4</v>
      </c>
      <c r="Q515" s="535">
        <v>108.4</v>
      </c>
      <c r="R515" s="535">
        <v>105.9</v>
      </c>
      <c r="S515" s="535">
        <v>101.2</v>
      </c>
      <c r="T515" s="535">
        <v>104.2</v>
      </c>
      <c r="U515" s="535">
        <v>97.4</v>
      </c>
      <c r="V515" s="535">
        <v>97.4</v>
      </c>
      <c r="W515" s="535">
        <v>97.4</v>
      </c>
      <c r="X515" s="535">
        <v>97.4</v>
      </c>
      <c r="Y515" s="535">
        <v>97.4</v>
      </c>
      <c r="Z515" s="535">
        <v>97.4</v>
      </c>
      <c r="AA515" s="535">
        <v>97.4</v>
      </c>
      <c r="AB515" s="535">
        <v>97.4</v>
      </c>
      <c r="AC515" s="535">
        <v>97.4</v>
      </c>
      <c r="AD515" s="535">
        <v>97.4</v>
      </c>
      <c r="AE515" s="535">
        <v>97.4</v>
      </c>
      <c r="AF515" s="535">
        <v>95.5</v>
      </c>
      <c r="AG515" s="535">
        <v>95.5</v>
      </c>
      <c r="AH515" s="535">
        <v>90.2</v>
      </c>
      <c r="AI515" s="535">
        <v>90.2</v>
      </c>
      <c r="AJ515" s="535">
        <v>90.2</v>
      </c>
      <c r="AK515" s="535">
        <v>90.2</v>
      </c>
      <c r="AL515" s="535">
        <v>90.2</v>
      </c>
      <c r="AM515" s="535">
        <v>90.2</v>
      </c>
      <c r="AN515" s="535">
        <v>90.2</v>
      </c>
      <c r="AO515" s="535">
        <v>90.2</v>
      </c>
      <c r="AP515" s="535">
        <v>90</v>
      </c>
      <c r="AQ515" s="535">
        <v>90.5</v>
      </c>
      <c r="AR515" s="535">
        <v>89.8</v>
      </c>
      <c r="AS515" s="535">
        <v>89.8</v>
      </c>
      <c r="AT515" s="535">
        <v>89.8</v>
      </c>
      <c r="AU515" s="535">
        <v>89.8</v>
      </c>
      <c r="AV515" s="535">
        <v>89.8</v>
      </c>
      <c r="AW515" s="535">
        <v>89.8</v>
      </c>
      <c r="AX515" s="535">
        <v>89.8</v>
      </c>
      <c r="AY515" s="535">
        <v>89.8</v>
      </c>
      <c r="AZ515" s="535">
        <v>89.8</v>
      </c>
      <c r="BA515" s="535">
        <v>89.8</v>
      </c>
      <c r="BB515" s="535">
        <v>89</v>
      </c>
      <c r="BC515" s="535">
        <v>86.5</v>
      </c>
      <c r="BD515" s="535">
        <v>86.5</v>
      </c>
      <c r="BE515" s="535">
        <v>86.5</v>
      </c>
      <c r="BF515" s="535">
        <v>87.9</v>
      </c>
      <c r="BG515" s="535">
        <v>88.3</v>
      </c>
      <c r="BH515" s="535">
        <v>88.3</v>
      </c>
      <c r="BI515" s="535">
        <v>88.3</v>
      </c>
      <c r="BJ515" s="535">
        <v>88.3</v>
      </c>
      <c r="BK515" s="535">
        <v>88.3</v>
      </c>
    </row>
    <row r="516" spans="1:63">
      <c r="A516" s="531" t="s">
        <v>3957</v>
      </c>
      <c r="B516" s="531" t="s">
        <v>3958</v>
      </c>
      <c r="C516" s="532">
        <v>0.33056000000000002</v>
      </c>
      <c r="D516" s="535">
        <v>62.2</v>
      </c>
      <c r="E516" s="535">
        <v>62.2</v>
      </c>
      <c r="F516" s="535">
        <v>62.2</v>
      </c>
      <c r="G516" s="535">
        <v>62.2</v>
      </c>
      <c r="H516" s="535">
        <v>62.2</v>
      </c>
      <c r="I516" s="535">
        <v>62.2</v>
      </c>
      <c r="J516" s="535">
        <v>62.2</v>
      </c>
      <c r="K516" s="535">
        <v>62.2</v>
      </c>
      <c r="L516" s="535">
        <v>65.099999999999994</v>
      </c>
      <c r="M516" s="535">
        <v>65.099999999999994</v>
      </c>
      <c r="N516" s="535">
        <v>65.099999999999994</v>
      </c>
      <c r="O516" s="535">
        <v>65.099999999999994</v>
      </c>
      <c r="P516" s="535">
        <v>65.099999999999994</v>
      </c>
      <c r="Q516" s="535">
        <v>68.599999999999994</v>
      </c>
      <c r="R516" s="535">
        <v>71.7</v>
      </c>
      <c r="S516" s="535">
        <v>69.8</v>
      </c>
      <c r="T516" s="535">
        <v>69.8</v>
      </c>
      <c r="U516" s="535">
        <v>69.7</v>
      </c>
      <c r="V516" s="535">
        <v>69.099999999999994</v>
      </c>
      <c r="W516" s="535">
        <v>69.099999999999994</v>
      </c>
      <c r="X516" s="535">
        <v>69.099999999999994</v>
      </c>
      <c r="Y516" s="535">
        <v>69.099999999999994</v>
      </c>
      <c r="Z516" s="535">
        <v>69.099999999999994</v>
      </c>
      <c r="AA516" s="535">
        <v>69.099999999999994</v>
      </c>
      <c r="AB516" s="535">
        <v>69.099999999999994</v>
      </c>
      <c r="AC516" s="535">
        <v>69.099999999999994</v>
      </c>
      <c r="AD516" s="535">
        <v>69.099999999999994</v>
      </c>
      <c r="AE516" s="535">
        <v>69.099999999999994</v>
      </c>
      <c r="AF516" s="535">
        <v>68.8</v>
      </c>
      <c r="AG516" s="535">
        <v>68.8</v>
      </c>
      <c r="AH516" s="535">
        <v>66.5</v>
      </c>
      <c r="AI516" s="535">
        <v>66.5</v>
      </c>
      <c r="AJ516" s="535">
        <v>66.5</v>
      </c>
      <c r="AK516" s="535">
        <v>66.5</v>
      </c>
      <c r="AL516" s="535">
        <v>66.5</v>
      </c>
      <c r="AM516" s="535">
        <v>66.5</v>
      </c>
      <c r="AN516" s="535">
        <v>66.5</v>
      </c>
      <c r="AO516" s="535">
        <v>66.5</v>
      </c>
      <c r="AP516" s="535">
        <v>64.8</v>
      </c>
      <c r="AQ516" s="535">
        <v>63.6</v>
      </c>
      <c r="AR516" s="535">
        <v>63.6</v>
      </c>
      <c r="AS516" s="535">
        <v>63.6</v>
      </c>
      <c r="AT516" s="535">
        <v>61.6</v>
      </c>
      <c r="AU516" s="535">
        <v>61.6</v>
      </c>
      <c r="AV516" s="535">
        <v>61.6</v>
      </c>
      <c r="AW516" s="535">
        <v>61.6</v>
      </c>
      <c r="AX516" s="535">
        <v>61.6</v>
      </c>
      <c r="AY516" s="535">
        <v>61.6</v>
      </c>
      <c r="AZ516" s="535">
        <v>61.6</v>
      </c>
      <c r="BA516" s="535">
        <v>61.6</v>
      </c>
      <c r="BB516" s="535">
        <v>54.6</v>
      </c>
      <c r="BC516" s="535">
        <v>52.3</v>
      </c>
      <c r="BD516" s="535">
        <v>52.3</v>
      </c>
      <c r="BE516" s="535">
        <v>52.3</v>
      </c>
      <c r="BF516" s="535">
        <v>52.3</v>
      </c>
      <c r="BG516" s="535">
        <v>52.3</v>
      </c>
      <c r="BH516" s="535">
        <v>52.3</v>
      </c>
      <c r="BI516" s="535">
        <v>52.3</v>
      </c>
      <c r="BJ516" s="535">
        <v>52.3</v>
      </c>
      <c r="BK516" s="535">
        <v>52.3</v>
      </c>
    </row>
    <row r="517" spans="1:63">
      <c r="A517" s="531" t="s">
        <v>3959</v>
      </c>
      <c r="B517" s="531" t="s">
        <v>3960</v>
      </c>
      <c r="C517" s="532">
        <v>9.1600000000000001E-2</v>
      </c>
      <c r="D517" s="535">
        <v>77.099999999999994</v>
      </c>
      <c r="E517" s="535">
        <v>77.099999999999994</v>
      </c>
      <c r="F517" s="535">
        <v>77.099999999999994</v>
      </c>
      <c r="G517" s="535">
        <v>77.099999999999994</v>
      </c>
      <c r="H517" s="535">
        <v>77.099999999999994</v>
      </c>
      <c r="I517" s="535">
        <v>77.099999999999994</v>
      </c>
      <c r="J517" s="535">
        <v>77.099999999999994</v>
      </c>
      <c r="K517" s="535">
        <v>77.099999999999994</v>
      </c>
      <c r="L517" s="535">
        <v>77.099999999999994</v>
      </c>
      <c r="M517" s="535">
        <v>91.2</v>
      </c>
      <c r="N517" s="535">
        <v>91.2</v>
      </c>
      <c r="O517" s="535">
        <v>91.2</v>
      </c>
      <c r="P517" s="535">
        <v>91.2</v>
      </c>
      <c r="Q517" s="535">
        <v>91.2</v>
      </c>
      <c r="R517" s="535">
        <v>91.2</v>
      </c>
      <c r="S517" s="535">
        <v>91.2</v>
      </c>
      <c r="T517" s="535">
        <v>91.2</v>
      </c>
      <c r="U517" s="535">
        <v>91.2</v>
      </c>
      <c r="V517" s="535">
        <v>87.1</v>
      </c>
      <c r="W517" s="535">
        <v>82.9</v>
      </c>
      <c r="X517" s="535">
        <v>82.9</v>
      </c>
      <c r="Y517" s="535">
        <v>82.9</v>
      </c>
      <c r="Z517" s="535">
        <v>82.9</v>
      </c>
      <c r="AA517" s="535">
        <v>82.9</v>
      </c>
      <c r="AB517" s="535">
        <v>81.3</v>
      </c>
      <c r="AC517" s="535">
        <v>81.3</v>
      </c>
      <c r="AD517" s="535">
        <v>81.3</v>
      </c>
      <c r="AE517" s="535">
        <v>81.3</v>
      </c>
      <c r="AF517" s="535">
        <v>81.3</v>
      </c>
      <c r="AG517" s="535">
        <v>81.3</v>
      </c>
      <c r="AH517" s="535">
        <v>81.3</v>
      </c>
      <c r="AI517" s="535">
        <v>81.3</v>
      </c>
      <c r="AJ517" s="535">
        <v>81.3</v>
      </c>
      <c r="AK517" s="535">
        <v>81.3</v>
      </c>
      <c r="AL517" s="535">
        <v>81.3</v>
      </c>
      <c r="AM517" s="535">
        <v>81.3</v>
      </c>
      <c r="AN517" s="535">
        <v>81.3</v>
      </c>
      <c r="AO517" s="535">
        <v>81.3</v>
      </c>
      <c r="AP517" s="535">
        <v>79.2</v>
      </c>
      <c r="AQ517" s="535">
        <v>70.8</v>
      </c>
      <c r="AR517" s="535">
        <v>70.8</v>
      </c>
      <c r="AS517" s="535">
        <v>70.8</v>
      </c>
      <c r="AT517" s="535">
        <v>70.8</v>
      </c>
      <c r="AU517" s="535">
        <v>70.8</v>
      </c>
      <c r="AV517" s="535">
        <v>70.8</v>
      </c>
      <c r="AW517" s="535">
        <v>70.8</v>
      </c>
      <c r="AX517" s="535">
        <v>70.8</v>
      </c>
      <c r="AY517" s="535">
        <v>70.8</v>
      </c>
      <c r="AZ517" s="535">
        <v>70.8</v>
      </c>
      <c r="BA517" s="535">
        <v>70.8</v>
      </c>
      <c r="BB517" s="535">
        <v>69.2</v>
      </c>
      <c r="BC517" s="535">
        <v>64.5</v>
      </c>
      <c r="BD517" s="535">
        <v>64.5</v>
      </c>
      <c r="BE517" s="535">
        <v>62.3</v>
      </c>
      <c r="BF517" s="535">
        <v>62.5</v>
      </c>
      <c r="BG517" s="535">
        <v>62.5</v>
      </c>
      <c r="BH517" s="535">
        <v>62.5</v>
      </c>
      <c r="BI517" s="535">
        <v>62.5</v>
      </c>
      <c r="BJ517" s="535">
        <v>62.5</v>
      </c>
      <c r="BK517" s="535">
        <v>62.5</v>
      </c>
    </row>
    <row r="518" spans="1:63">
      <c r="A518" s="531" t="s">
        <v>3961</v>
      </c>
      <c r="B518" s="531" t="s">
        <v>3962</v>
      </c>
      <c r="C518" s="532">
        <v>0.46758</v>
      </c>
      <c r="D518" s="535">
        <v>50.8</v>
      </c>
      <c r="E518" s="535">
        <v>50.8</v>
      </c>
      <c r="F518" s="535">
        <v>50.8</v>
      </c>
      <c r="G518" s="535">
        <v>50.8</v>
      </c>
      <c r="H518" s="535">
        <v>50.8</v>
      </c>
      <c r="I518" s="535">
        <v>50.8</v>
      </c>
      <c r="J518" s="535">
        <v>50.8</v>
      </c>
      <c r="K518" s="535">
        <v>50.8</v>
      </c>
      <c r="L518" s="535">
        <v>51.6</v>
      </c>
      <c r="M518" s="535">
        <v>51.6</v>
      </c>
      <c r="N518" s="535">
        <v>51.6</v>
      </c>
      <c r="O518" s="535">
        <v>51.6</v>
      </c>
      <c r="P518" s="535">
        <v>51.6</v>
      </c>
      <c r="Q518" s="535">
        <v>51.6</v>
      </c>
      <c r="R518" s="535">
        <v>51.6</v>
      </c>
      <c r="S518" s="535">
        <v>51.1</v>
      </c>
      <c r="T518" s="535">
        <v>49.6</v>
      </c>
      <c r="U518" s="535">
        <v>46.8</v>
      </c>
      <c r="V518" s="535">
        <v>45</v>
      </c>
      <c r="W518" s="535">
        <v>45</v>
      </c>
      <c r="X518" s="535">
        <v>45</v>
      </c>
      <c r="Y518" s="535">
        <v>45</v>
      </c>
      <c r="Z518" s="535">
        <v>45</v>
      </c>
      <c r="AA518" s="535">
        <v>45</v>
      </c>
      <c r="AB518" s="535">
        <v>45</v>
      </c>
      <c r="AC518" s="535">
        <v>45</v>
      </c>
      <c r="AD518" s="535">
        <v>45</v>
      </c>
      <c r="AE518" s="535">
        <v>45</v>
      </c>
      <c r="AF518" s="535">
        <v>45</v>
      </c>
      <c r="AG518" s="535">
        <v>48.8</v>
      </c>
      <c r="AH518" s="535">
        <v>51.4</v>
      </c>
      <c r="AI518" s="535">
        <v>51.4</v>
      </c>
      <c r="AJ518" s="535">
        <v>51.4</v>
      </c>
      <c r="AK518" s="535">
        <v>51.4</v>
      </c>
      <c r="AL518" s="535">
        <v>51.4</v>
      </c>
      <c r="AM518" s="535">
        <v>51.4</v>
      </c>
      <c r="AN518" s="535">
        <v>51.4</v>
      </c>
      <c r="AO518" s="535">
        <v>51.4</v>
      </c>
      <c r="AP518" s="535">
        <v>51.4</v>
      </c>
      <c r="AQ518" s="535">
        <v>51.4</v>
      </c>
      <c r="AR518" s="535">
        <v>55.1</v>
      </c>
      <c r="AS518" s="535">
        <v>57.6</v>
      </c>
      <c r="AT518" s="535">
        <v>57.6</v>
      </c>
      <c r="AU518" s="535">
        <v>57.6</v>
      </c>
      <c r="AV518" s="535">
        <v>57.6</v>
      </c>
      <c r="AW518" s="535">
        <v>57.6</v>
      </c>
      <c r="AX518" s="535">
        <v>57.6</v>
      </c>
      <c r="AY518" s="535">
        <v>57.6</v>
      </c>
      <c r="AZ518" s="535">
        <v>57.6</v>
      </c>
      <c r="BA518" s="535">
        <v>57.6</v>
      </c>
      <c r="BB518" s="535">
        <v>57.6</v>
      </c>
      <c r="BC518" s="535">
        <v>57.6</v>
      </c>
      <c r="BD518" s="535">
        <v>57.6</v>
      </c>
      <c r="BE518" s="535">
        <v>57.6</v>
      </c>
      <c r="BF518" s="535">
        <v>57.6</v>
      </c>
      <c r="BG518" s="535">
        <v>57.6</v>
      </c>
      <c r="BH518" s="535">
        <v>42.5</v>
      </c>
      <c r="BI518" s="535">
        <v>42.5</v>
      </c>
      <c r="BJ518" s="535">
        <v>42.5</v>
      </c>
      <c r="BK518" s="535">
        <v>42.5</v>
      </c>
    </row>
    <row r="519" spans="1:63">
      <c r="A519" s="531" t="s">
        <v>3963</v>
      </c>
      <c r="B519" s="531" t="s">
        <v>1488</v>
      </c>
      <c r="C519" s="532">
        <v>4.2947499999999996</v>
      </c>
      <c r="D519" s="535">
        <v>137.69999999999999</v>
      </c>
      <c r="E519" s="535">
        <v>138.1</v>
      </c>
      <c r="F519" s="535">
        <v>138.5</v>
      </c>
      <c r="G519" s="535">
        <v>138.6</v>
      </c>
      <c r="H519" s="535">
        <v>138.69999999999999</v>
      </c>
      <c r="I519" s="535">
        <v>139.6</v>
      </c>
      <c r="J519" s="535">
        <v>140.9</v>
      </c>
      <c r="K519" s="535">
        <v>141.80000000000001</v>
      </c>
      <c r="L519" s="535">
        <v>144.1</v>
      </c>
      <c r="M519" s="535">
        <v>144.1</v>
      </c>
      <c r="N519" s="535">
        <v>144.30000000000001</v>
      </c>
      <c r="O519" s="535">
        <v>146.4</v>
      </c>
      <c r="P519" s="535">
        <v>147.6</v>
      </c>
      <c r="Q519" s="535">
        <v>148.19999999999999</v>
      </c>
      <c r="R519" s="535">
        <v>146.30000000000001</v>
      </c>
      <c r="S519" s="535">
        <v>146.6</v>
      </c>
      <c r="T519" s="535">
        <v>145.30000000000001</v>
      </c>
      <c r="U519" s="535">
        <v>145.6</v>
      </c>
      <c r="V519" s="535">
        <v>145.4</v>
      </c>
      <c r="W519" s="535">
        <v>145.4</v>
      </c>
      <c r="X519" s="535">
        <v>145.4</v>
      </c>
      <c r="Y519" s="535">
        <v>145.9</v>
      </c>
      <c r="Z519" s="535">
        <v>147.5</v>
      </c>
      <c r="AA519" s="535">
        <v>148.30000000000001</v>
      </c>
      <c r="AB519" s="535">
        <v>148.6</v>
      </c>
      <c r="AC519" s="535">
        <v>148.9</v>
      </c>
      <c r="AD519" s="535">
        <v>148.80000000000001</v>
      </c>
      <c r="AE519" s="535">
        <v>148.6</v>
      </c>
      <c r="AF519" s="535">
        <v>148.9</v>
      </c>
      <c r="AG519" s="535">
        <v>148.9</v>
      </c>
      <c r="AH519" s="535">
        <v>146.4</v>
      </c>
      <c r="AI519" s="535">
        <v>147</v>
      </c>
      <c r="AJ519" s="535">
        <v>147.1</v>
      </c>
      <c r="AK519" s="535">
        <v>147.1</v>
      </c>
      <c r="AL519" s="535">
        <v>147.1</v>
      </c>
      <c r="AM519" s="535">
        <v>147.1</v>
      </c>
      <c r="AN519" s="535">
        <v>147.1</v>
      </c>
      <c r="AO519" s="535">
        <v>147.19999999999999</v>
      </c>
      <c r="AP519" s="535">
        <v>147.1</v>
      </c>
      <c r="AQ519" s="535">
        <v>147.4</v>
      </c>
      <c r="AR519" s="535">
        <v>147.4</v>
      </c>
      <c r="AS519" s="535">
        <v>146.6</v>
      </c>
      <c r="AT519" s="535">
        <v>146.30000000000001</v>
      </c>
      <c r="AU519" s="535">
        <v>146.30000000000001</v>
      </c>
      <c r="AV519" s="535">
        <v>146.30000000000001</v>
      </c>
      <c r="AW519" s="535">
        <v>146.69999999999999</v>
      </c>
      <c r="AX519" s="535">
        <v>147.5</v>
      </c>
      <c r="AY519" s="535">
        <v>147.9</v>
      </c>
      <c r="AZ519" s="535">
        <v>148.30000000000001</v>
      </c>
      <c r="BA519" s="535">
        <v>148.80000000000001</v>
      </c>
      <c r="BB519" s="535">
        <v>149.30000000000001</v>
      </c>
      <c r="BC519" s="535">
        <v>149.80000000000001</v>
      </c>
      <c r="BD519" s="535">
        <v>150.30000000000001</v>
      </c>
      <c r="BE519" s="535">
        <v>150.5</v>
      </c>
      <c r="BF519" s="535">
        <v>152.1</v>
      </c>
      <c r="BG519" s="535">
        <v>153.4</v>
      </c>
      <c r="BH519" s="535">
        <v>155.6</v>
      </c>
      <c r="BI519" s="535">
        <v>155.69999999999999</v>
      </c>
      <c r="BJ519" s="535">
        <v>155.69999999999999</v>
      </c>
      <c r="BK519" s="535">
        <v>156.1</v>
      </c>
    </row>
    <row r="520" spans="1:63">
      <c r="A520" s="531" t="s">
        <v>3964</v>
      </c>
      <c r="B520" s="531" t="s">
        <v>1490</v>
      </c>
      <c r="C520" s="532">
        <v>0.31767000000000001</v>
      </c>
      <c r="D520" s="535">
        <v>107.2</v>
      </c>
      <c r="E520" s="535">
        <v>107.2</v>
      </c>
      <c r="F520" s="535">
        <v>108.4</v>
      </c>
      <c r="G520" s="535">
        <v>108.8</v>
      </c>
      <c r="H520" s="535">
        <v>108.8</v>
      </c>
      <c r="I520" s="535">
        <v>108.8</v>
      </c>
      <c r="J520" s="535">
        <v>108.8</v>
      </c>
      <c r="K520" s="535">
        <v>108.8</v>
      </c>
      <c r="L520" s="535">
        <v>108.8</v>
      </c>
      <c r="M520" s="535">
        <v>108.8</v>
      </c>
      <c r="N520" s="535">
        <v>108.8</v>
      </c>
      <c r="O520" s="535">
        <v>108.8</v>
      </c>
      <c r="P520" s="535">
        <v>108.8</v>
      </c>
      <c r="Q520" s="535">
        <v>110.3</v>
      </c>
      <c r="R520" s="535">
        <v>114.8</v>
      </c>
      <c r="S520" s="535">
        <v>114.6</v>
      </c>
      <c r="T520" s="535">
        <v>114.5</v>
      </c>
      <c r="U520" s="535">
        <v>114.5</v>
      </c>
      <c r="V520" s="535">
        <v>114.5</v>
      </c>
      <c r="W520" s="535">
        <v>114.5</v>
      </c>
      <c r="X520" s="535">
        <v>114.5</v>
      </c>
      <c r="Y520" s="535">
        <v>114.9</v>
      </c>
      <c r="Z520" s="535">
        <v>117.9</v>
      </c>
      <c r="AA520" s="535">
        <v>121.1</v>
      </c>
      <c r="AB520" s="535">
        <v>121.1</v>
      </c>
      <c r="AC520" s="535">
        <v>121.1</v>
      </c>
      <c r="AD520" s="535">
        <v>121.1</v>
      </c>
      <c r="AE520" s="535">
        <v>121.1</v>
      </c>
      <c r="AF520" s="535">
        <v>121.1</v>
      </c>
      <c r="AG520" s="535">
        <v>121.1</v>
      </c>
      <c r="AH520" s="535">
        <v>122.5</v>
      </c>
      <c r="AI520" s="535">
        <v>123</v>
      </c>
      <c r="AJ520" s="535">
        <v>123</v>
      </c>
      <c r="AK520" s="535">
        <v>123</v>
      </c>
      <c r="AL520" s="535">
        <v>123</v>
      </c>
      <c r="AM520" s="535">
        <v>123</v>
      </c>
      <c r="AN520" s="535">
        <v>123</v>
      </c>
      <c r="AO520" s="535">
        <v>123</v>
      </c>
      <c r="AP520" s="535">
        <v>123</v>
      </c>
      <c r="AQ520" s="535">
        <v>123</v>
      </c>
      <c r="AR520" s="535">
        <v>123</v>
      </c>
      <c r="AS520" s="535">
        <v>117.1</v>
      </c>
      <c r="AT520" s="535">
        <v>114.6</v>
      </c>
      <c r="AU520" s="535">
        <v>114.6</v>
      </c>
      <c r="AV520" s="535">
        <v>114.6</v>
      </c>
      <c r="AW520" s="535">
        <v>114.6</v>
      </c>
      <c r="AX520" s="535">
        <v>114.6</v>
      </c>
      <c r="AY520" s="535">
        <v>114.1</v>
      </c>
      <c r="AZ520" s="535">
        <v>112.9</v>
      </c>
      <c r="BA520" s="535">
        <v>112.8</v>
      </c>
      <c r="BB520" s="535">
        <v>112.8</v>
      </c>
      <c r="BC520" s="535">
        <v>112.8</v>
      </c>
      <c r="BD520" s="535">
        <v>112.8</v>
      </c>
      <c r="BE520" s="535">
        <v>112.8</v>
      </c>
      <c r="BF520" s="535">
        <v>113.7</v>
      </c>
      <c r="BG520" s="535">
        <v>114.3</v>
      </c>
      <c r="BH520" s="535">
        <v>114.3</v>
      </c>
      <c r="BI520" s="535">
        <v>114.3</v>
      </c>
      <c r="BJ520" s="535">
        <v>114.3</v>
      </c>
      <c r="BK520" s="535">
        <v>115.4</v>
      </c>
    </row>
    <row r="521" spans="1:63">
      <c r="A521" s="531" t="s">
        <v>3965</v>
      </c>
      <c r="B521" s="531" t="s">
        <v>1492</v>
      </c>
      <c r="C521" s="532">
        <v>0.13175999999999999</v>
      </c>
      <c r="D521" s="535">
        <v>116</v>
      </c>
      <c r="E521" s="535">
        <v>116</v>
      </c>
      <c r="F521" s="535">
        <v>118.4</v>
      </c>
      <c r="G521" s="535">
        <v>119.2</v>
      </c>
      <c r="H521" s="535">
        <v>119.2</v>
      </c>
      <c r="I521" s="535">
        <v>119.2</v>
      </c>
      <c r="J521" s="535">
        <v>119.2</v>
      </c>
      <c r="K521" s="535">
        <v>119.2</v>
      </c>
      <c r="L521" s="535">
        <v>119.2</v>
      </c>
      <c r="M521" s="535">
        <v>119.2</v>
      </c>
      <c r="N521" s="535">
        <v>119.2</v>
      </c>
      <c r="O521" s="535">
        <v>119.2</v>
      </c>
      <c r="P521" s="535">
        <v>119.2</v>
      </c>
      <c r="Q521" s="535">
        <v>122.3</v>
      </c>
      <c r="R521" s="535">
        <v>131.69999999999999</v>
      </c>
      <c r="S521" s="535">
        <v>131.6</v>
      </c>
      <c r="T521" s="535">
        <v>131.5</v>
      </c>
      <c r="U521" s="535">
        <v>131.5</v>
      </c>
      <c r="V521" s="535">
        <v>131.5</v>
      </c>
      <c r="W521" s="535">
        <v>131.5</v>
      </c>
      <c r="X521" s="535">
        <v>131.5</v>
      </c>
      <c r="Y521" s="535">
        <v>133.5</v>
      </c>
      <c r="Z521" s="535">
        <v>134.19999999999999</v>
      </c>
      <c r="AA521" s="535">
        <v>134.19999999999999</v>
      </c>
      <c r="AB521" s="535">
        <v>134.19999999999999</v>
      </c>
      <c r="AC521" s="535">
        <v>134.19999999999999</v>
      </c>
      <c r="AD521" s="535">
        <v>134.19999999999999</v>
      </c>
      <c r="AE521" s="535">
        <v>134.19999999999999</v>
      </c>
      <c r="AF521" s="535">
        <v>134.19999999999999</v>
      </c>
      <c r="AG521" s="535">
        <v>134.19999999999999</v>
      </c>
      <c r="AH521" s="535">
        <v>137.1</v>
      </c>
      <c r="AI521" s="535">
        <v>138.1</v>
      </c>
      <c r="AJ521" s="535">
        <v>138.1</v>
      </c>
      <c r="AK521" s="535">
        <v>138.1</v>
      </c>
      <c r="AL521" s="535">
        <v>138.1</v>
      </c>
      <c r="AM521" s="535">
        <v>138.1</v>
      </c>
      <c r="AN521" s="535">
        <v>138.1</v>
      </c>
      <c r="AO521" s="535">
        <v>138.1</v>
      </c>
      <c r="AP521" s="535">
        <v>138.1</v>
      </c>
      <c r="AQ521" s="535">
        <v>138.1</v>
      </c>
      <c r="AR521" s="535">
        <v>138.1</v>
      </c>
      <c r="AS521" s="535">
        <v>127.2</v>
      </c>
      <c r="AT521" s="535">
        <v>123.5</v>
      </c>
      <c r="AU521" s="535">
        <v>123.5</v>
      </c>
      <c r="AV521" s="535">
        <v>123.5</v>
      </c>
      <c r="AW521" s="535">
        <v>123.5</v>
      </c>
      <c r="AX521" s="535">
        <v>123.5</v>
      </c>
      <c r="AY521" s="535">
        <v>122.7</v>
      </c>
      <c r="AZ521" s="535">
        <v>120.5</v>
      </c>
      <c r="BA521" s="535">
        <v>120.4</v>
      </c>
      <c r="BB521" s="535">
        <v>120.4</v>
      </c>
      <c r="BC521" s="535">
        <v>120.4</v>
      </c>
      <c r="BD521" s="535">
        <v>120.4</v>
      </c>
      <c r="BE521" s="535">
        <v>120.4</v>
      </c>
      <c r="BF521" s="535">
        <v>121.4</v>
      </c>
      <c r="BG521" s="535">
        <v>122.1</v>
      </c>
      <c r="BH521" s="535">
        <v>122.1</v>
      </c>
      <c r="BI521" s="535">
        <v>122.1</v>
      </c>
      <c r="BJ521" s="535">
        <v>122.1</v>
      </c>
      <c r="BK521" s="535">
        <v>124.1</v>
      </c>
    </row>
    <row r="522" spans="1:63">
      <c r="A522" s="531" t="s">
        <v>3966</v>
      </c>
      <c r="B522" s="531" t="s">
        <v>1494</v>
      </c>
      <c r="C522" s="532">
        <v>9.4579999999999997E-2</v>
      </c>
      <c r="D522" s="535">
        <v>100.7</v>
      </c>
      <c r="E522" s="535">
        <v>100.7</v>
      </c>
      <c r="F522" s="535">
        <v>101.4</v>
      </c>
      <c r="G522" s="535">
        <v>101.6</v>
      </c>
      <c r="H522" s="535">
        <v>101.6</v>
      </c>
      <c r="I522" s="535">
        <v>101.6</v>
      </c>
      <c r="J522" s="535">
        <v>101.6</v>
      </c>
      <c r="K522" s="535">
        <v>101.6</v>
      </c>
      <c r="L522" s="535">
        <v>101.6</v>
      </c>
      <c r="M522" s="535">
        <v>101.6</v>
      </c>
      <c r="N522" s="535">
        <v>101.6</v>
      </c>
      <c r="O522" s="535">
        <v>101.6</v>
      </c>
      <c r="P522" s="535">
        <v>101.6</v>
      </c>
      <c r="Q522" s="535">
        <v>102.3</v>
      </c>
      <c r="R522" s="535">
        <v>104.4</v>
      </c>
      <c r="S522" s="535">
        <v>103.7</v>
      </c>
      <c r="T522" s="535">
        <v>103.5</v>
      </c>
      <c r="U522" s="535">
        <v>103.5</v>
      </c>
      <c r="V522" s="535">
        <v>103.5</v>
      </c>
      <c r="W522" s="535">
        <v>103.5</v>
      </c>
      <c r="X522" s="535">
        <v>103.5</v>
      </c>
      <c r="Y522" s="535">
        <v>102.3</v>
      </c>
      <c r="Z522" s="535">
        <v>101</v>
      </c>
      <c r="AA522" s="535">
        <v>101</v>
      </c>
      <c r="AB522" s="535">
        <v>101</v>
      </c>
      <c r="AC522" s="535">
        <v>101</v>
      </c>
      <c r="AD522" s="535">
        <v>101</v>
      </c>
      <c r="AE522" s="535">
        <v>101</v>
      </c>
      <c r="AF522" s="535">
        <v>101</v>
      </c>
      <c r="AG522" s="535">
        <v>101</v>
      </c>
      <c r="AH522" s="535">
        <v>101.7</v>
      </c>
      <c r="AI522" s="535">
        <v>101.9</v>
      </c>
      <c r="AJ522" s="535">
        <v>101.9</v>
      </c>
      <c r="AK522" s="535">
        <v>101.9</v>
      </c>
      <c r="AL522" s="535">
        <v>101.9</v>
      </c>
      <c r="AM522" s="535">
        <v>101.9</v>
      </c>
      <c r="AN522" s="535">
        <v>101.9</v>
      </c>
      <c r="AO522" s="535">
        <v>101.9</v>
      </c>
      <c r="AP522" s="535">
        <v>101.9</v>
      </c>
      <c r="AQ522" s="535">
        <v>101.9</v>
      </c>
      <c r="AR522" s="535">
        <v>101.9</v>
      </c>
      <c r="AS522" s="535">
        <v>97.3</v>
      </c>
      <c r="AT522" s="535">
        <v>94.2</v>
      </c>
      <c r="AU522" s="535">
        <v>94.2</v>
      </c>
      <c r="AV522" s="535">
        <v>94.2</v>
      </c>
      <c r="AW522" s="535">
        <v>94.2</v>
      </c>
      <c r="AX522" s="535">
        <v>94.2</v>
      </c>
      <c r="AY522" s="535">
        <v>93.8</v>
      </c>
      <c r="AZ522" s="535">
        <v>92.5</v>
      </c>
      <c r="BA522" s="535">
        <v>92.5</v>
      </c>
      <c r="BB522" s="535">
        <v>92.5</v>
      </c>
      <c r="BC522" s="535">
        <v>92.5</v>
      </c>
      <c r="BD522" s="535">
        <v>92.5</v>
      </c>
      <c r="BE522" s="535">
        <v>92.5</v>
      </c>
      <c r="BF522" s="535">
        <v>93.8</v>
      </c>
      <c r="BG522" s="535">
        <v>94.7</v>
      </c>
      <c r="BH522" s="535">
        <v>94.7</v>
      </c>
      <c r="BI522" s="535">
        <v>94.7</v>
      </c>
      <c r="BJ522" s="535">
        <v>94.7</v>
      </c>
      <c r="BK522" s="535">
        <v>95.6</v>
      </c>
    </row>
    <row r="523" spans="1:63">
      <c r="A523" s="531" t="s">
        <v>3967</v>
      </c>
      <c r="B523" s="531" t="s">
        <v>1496</v>
      </c>
      <c r="C523" s="532">
        <v>9.1329999999999995E-2</v>
      </c>
      <c r="D523" s="535">
        <v>101.2</v>
      </c>
      <c r="E523" s="535">
        <v>101.2</v>
      </c>
      <c r="F523" s="535">
        <v>101.2</v>
      </c>
      <c r="G523" s="535">
        <v>101.2</v>
      </c>
      <c r="H523" s="535">
        <v>101.2</v>
      </c>
      <c r="I523" s="535">
        <v>101.2</v>
      </c>
      <c r="J523" s="535">
        <v>101.2</v>
      </c>
      <c r="K523" s="535">
        <v>101.2</v>
      </c>
      <c r="L523" s="535">
        <v>101.2</v>
      </c>
      <c r="M523" s="535">
        <v>101.2</v>
      </c>
      <c r="N523" s="535">
        <v>101.2</v>
      </c>
      <c r="O523" s="535">
        <v>101.2</v>
      </c>
      <c r="P523" s="535">
        <v>101.2</v>
      </c>
      <c r="Q523" s="535">
        <v>101.2</v>
      </c>
      <c r="R523" s="535">
        <v>101.2</v>
      </c>
      <c r="S523" s="535">
        <v>101.2</v>
      </c>
      <c r="T523" s="535">
        <v>101.2</v>
      </c>
      <c r="U523" s="535">
        <v>101.2</v>
      </c>
      <c r="V523" s="535">
        <v>101.2</v>
      </c>
      <c r="W523" s="535">
        <v>101.2</v>
      </c>
      <c r="X523" s="535">
        <v>101.2</v>
      </c>
      <c r="Y523" s="535">
        <v>101.2</v>
      </c>
      <c r="Z523" s="535">
        <v>112.1</v>
      </c>
      <c r="AA523" s="535">
        <v>123</v>
      </c>
      <c r="AB523" s="535">
        <v>123</v>
      </c>
      <c r="AC523" s="535">
        <v>123</v>
      </c>
      <c r="AD523" s="535">
        <v>123</v>
      </c>
      <c r="AE523" s="535">
        <v>123</v>
      </c>
      <c r="AF523" s="535">
        <v>123</v>
      </c>
      <c r="AG523" s="535">
        <v>123</v>
      </c>
      <c r="AH523" s="535">
        <v>123</v>
      </c>
      <c r="AI523" s="535">
        <v>123</v>
      </c>
      <c r="AJ523" s="535">
        <v>123</v>
      </c>
      <c r="AK523" s="535">
        <v>123</v>
      </c>
      <c r="AL523" s="535">
        <v>123</v>
      </c>
      <c r="AM523" s="535">
        <v>123</v>
      </c>
      <c r="AN523" s="535">
        <v>123</v>
      </c>
      <c r="AO523" s="535">
        <v>123</v>
      </c>
      <c r="AP523" s="535">
        <v>123</v>
      </c>
      <c r="AQ523" s="535">
        <v>123</v>
      </c>
      <c r="AR523" s="535">
        <v>123</v>
      </c>
      <c r="AS523" s="535">
        <v>123</v>
      </c>
      <c r="AT523" s="535">
        <v>123</v>
      </c>
      <c r="AU523" s="535">
        <v>123</v>
      </c>
      <c r="AV523" s="535">
        <v>123</v>
      </c>
      <c r="AW523" s="535">
        <v>123</v>
      </c>
      <c r="AX523" s="535">
        <v>123</v>
      </c>
      <c r="AY523" s="535">
        <v>123</v>
      </c>
      <c r="AZ523" s="535">
        <v>123</v>
      </c>
      <c r="BA523" s="535">
        <v>123</v>
      </c>
      <c r="BB523" s="535">
        <v>123</v>
      </c>
      <c r="BC523" s="535">
        <v>123</v>
      </c>
      <c r="BD523" s="535">
        <v>123</v>
      </c>
      <c r="BE523" s="535">
        <v>123</v>
      </c>
      <c r="BF523" s="535">
        <v>123.2</v>
      </c>
      <c r="BG523" s="535">
        <v>123.3</v>
      </c>
      <c r="BH523" s="535">
        <v>123.3</v>
      </c>
      <c r="BI523" s="535">
        <v>123.3</v>
      </c>
      <c r="BJ523" s="535">
        <v>123.3</v>
      </c>
      <c r="BK523" s="535">
        <v>123.3</v>
      </c>
    </row>
    <row r="524" spans="1:63">
      <c r="A524" s="531" t="s">
        <v>3968</v>
      </c>
      <c r="B524" s="531" t="s">
        <v>1514</v>
      </c>
      <c r="C524" s="532">
        <v>3.9770699999999999</v>
      </c>
      <c r="D524" s="535">
        <v>140.19999999999999</v>
      </c>
      <c r="E524" s="535">
        <v>140.6</v>
      </c>
      <c r="F524" s="535">
        <v>140.9</v>
      </c>
      <c r="G524" s="535">
        <v>141</v>
      </c>
      <c r="H524" s="535">
        <v>141.1</v>
      </c>
      <c r="I524" s="535">
        <v>142.1</v>
      </c>
      <c r="J524" s="535">
        <v>143.5</v>
      </c>
      <c r="K524" s="535">
        <v>144.4</v>
      </c>
      <c r="L524" s="535">
        <v>146.9</v>
      </c>
      <c r="M524" s="535">
        <v>146.9</v>
      </c>
      <c r="N524" s="535">
        <v>147.19999999999999</v>
      </c>
      <c r="O524" s="535">
        <v>149.5</v>
      </c>
      <c r="P524" s="535">
        <v>150.69999999999999</v>
      </c>
      <c r="Q524" s="535">
        <v>151.19999999999999</v>
      </c>
      <c r="R524" s="535">
        <v>148.80000000000001</v>
      </c>
      <c r="S524" s="535">
        <v>149.1</v>
      </c>
      <c r="T524" s="535">
        <v>147.80000000000001</v>
      </c>
      <c r="U524" s="535">
        <v>148.1</v>
      </c>
      <c r="V524" s="535">
        <v>147.9</v>
      </c>
      <c r="W524" s="535">
        <v>147.9</v>
      </c>
      <c r="X524" s="535">
        <v>147.9</v>
      </c>
      <c r="Y524" s="535">
        <v>148.4</v>
      </c>
      <c r="Z524" s="535">
        <v>149.80000000000001</v>
      </c>
      <c r="AA524" s="535">
        <v>150.5</v>
      </c>
      <c r="AB524" s="535">
        <v>150.80000000000001</v>
      </c>
      <c r="AC524" s="535">
        <v>151.1</v>
      </c>
      <c r="AD524" s="535">
        <v>151</v>
      </c>
      <c r="AE524" s="535">
        <v>150.80000000000001</v>
      </c>
      <c r="AF524" s="535">
        <v>151.1</v>
      </c>
      <c r="AG524" s="535">
        <v>151.1</v>
      </c>
      <c r="AH524" s="535">
        <v>148.30000000000001</v>
      </c>
      <c r="AI524" s="535">
        <v>148.9</v>
      </c>
      <c r="AJ524" s="535">
        <v>148.9</v>
      </c>
      <c r="AK524" s="535">
        <v>149</v>
      </c>
      <c r="AL524" s="535">
        <v>149</v>
      </c>
      <c r="AM524" s="535">
        <v>149</v>
      </c>
      <c r="AN524" s="535">
        <v>149</v>
      </c>
      <c r="AO524" s="535">
        <v>149.1</v>
      </c>
      <c r="AP524" s="535">
        <v>149</v>
      </c>
      <c r="AQ524" s="535">
        <v>149.30000000000001</v>
      </c>
      <c r="AR524" s="535">
        <v>149.4</v>
      </c>
      <c r="AS524" s="535">
        <v>148.9</v>
      </c>
      <c r="AT524" s="535">
        <v>148.80000000000001</v>
      </c>
      <c r="AU524" s="535">
        <v>148.80000000000001</v>
      </c>
      <c r="AV524" s="535">
        <v>148.80000000000001</v>
      </c>
      <c r="AW524" s="535">
        <v>149.30000000000001</v>
      </c>
      <c r="AX524" s="535">
        <v>150.1</v>
      </c>
      <c r="AY524" s="535">
        <v>150.6</v>
      </c>
      <c r="AZ524" s="535">
        <v>151.1</v>
      </c>
      <c r="BA524" s="535">
        <v>151.69999999999999</v>
      </c>
      <c r="BB524" s="535">
        <v>152.19999999999999</v>
      </c>
      <c r="BC524" s="535">
        <v>152.69999999999999</v>
      </c>
      <c r="BD524" s="535">
        <v>153.30000000000001</v>
      </c>
      <c r="BE524" s="535">
        <v>153.5</v>
      </c>
      <c r="BF524" s="535">
        <v>155.19999999999999</v>
      </c>
      <c r="BG524" s="535">
        <v>156.5</v>
      </c>
      <c r="BH524" s="535">
        <v>158.9</v>
      </c>
      <c r="BI524" s="535">
        <v>159</v>
      </c>
      <c r="BJ524" s="535">
        <v>159</v>
      </c>
      <c r="BK524" s="535">
        <v>159.30000000000001</v>
      </c>
    </row>
    <row r="525" spans="1:63">
      <c r="A525" s="531" t="s">
        <v>3969</v>
      </c>
      <c r="B525" s="531" t="s">
        <v>1516</v>
      </c>
      <c r="C525" s="532">
        <v>0.84292</v>
      </c>
      <c r="D525" s="535">
        <v>149.19999999999999</v>
      </c>
      <c r="E525" s="535">
        <v>149.19999999999999</v>
      </c>
      <c r="F525" s="535">
        <v>149.19999999999999</v>
      </c>
      <c r="G525" s="535">
        <v>149.19999999999999</v>
      </c>
      <c r="H525" s="535">
        <v>149.19999999999999</v>
      </c>
      <c r="I525" s="535">
        <v>149.19999999999999</v>
      </c>
      <c r="J525" s="535">
        <v>151.6</v>
      </c>
      <c r="K525" s="535">
        <v>152.19999999999999</v>
      </c>
      <c r="L525" s="535">
        <v>152.19999999999999</v>
      </c>
      <c r="M525" s="535">
        <v>152.19999999999999</v>
      </c>
      <c r="N525" s="535">
        <v>152.19999999999999</v>
      </c>
      <c r="O525" s="535">
        <v>152.19999999999999</v>
      </c>
      <c r="P525" s="535">
        <v>152.9</v>
      </c>
      <c r="Q525" s="535">
        <v>153.6</v>
      </c>
      <c r="R525" s="535">
        <v>148.1</v>
      </c>
      <c r="S525" s="535">
        <v>148.1</v>
      </c>
      <c r="T525" s="535">
        <v>148.1</v>
      </c>
      <c r="U525" s="535">
        <v>148.1</v>
      </c>
      <c r="V525" s="535">
        <v>148.1</v>
      </c>
      <c r="W525" s="535">
        <v>148.1</v>
      </c>
      <c r="X525" s="535">
        <v>148.1</v>
      </c>
      <c r="Y525" s="535">
        <v>149.19999999999999</v>
      </c>
      <c r="Z525" s="535">
        <v>153</v>
      </c>
      <c r="AA525" s="535">
        <v>156.5</v>
      </c>
      <c r="AB525" s="535">
        <v>156.5</v>
      </c>
      <c r="AC525" s="535">
        <v>157.30000000000001</v>
      </c>
      <c r="AD525" s="535">
        <v>158</v>
      </c>
      <c r="AE525" s="535">
        <v>158</v>
      </c>
      <c r="AF525" s="535">
        <v>158</v>
      </c>
      <c r="AG525" s="535">
        <v>158</v>
      </c>
      <c r="AH525" s="535">
        <v>158.6</v>
      </c>
      <c r="AI525" s="535">
        <v>160.30000000000001</v>
      </c>
      <c r="AJ525" s="535">
        <v>160.30000000000001</v>
      </c>
      <c r="AK525" s="535">
        <v>160.30000000000001</v>
      </c>
      <c r="AL525" s="535">
        <v>160.30000000000001</v>
      </c>
      <c r="AM525" s="535">
        <v>160.30000000000001</v>
      </c>
      <c r="AN525" s="535">
        <v>160.30000000000001</v>
      </c>
      <c r="AO525" s="535">
        <v>160.30000000000001</v>
      </c>
      <c r="AP525" s="535">
        <v>156.80000000000001</v>
      </c>
      <c r="AQ525" s="535">
        <v>157.1</v>
      </c>
      <c r="AR525" s="535">
        <v>157.1</v>
      </c>
      <c r="AS525" s="535">
        <v>157.1</v>
      </c>
      <c r="AT525" s="535">
        <v>157.1</v>
      </c>
      <c r="AU525" s="535">
        <v>157.1</v>
      </c>
      <c r="AV525" s="535">
        <v>157.1</v>
      </c>
      <c r="AW525" s="535">
        <v>159.1</v>
      </c>
      <c r="AX525" s="535">
        <v>162.1</v>
      </c>
      <c r="AY525" s="535">
        <v>162.80000000000001</v>
      </c>
      <c r="AZ525" s="535">
        <v>162.80000000000001</v>
      </c>
      <c r="BA525" s="535">
        <v>162.80000000000001</v>
      </c>
      <c r="BB525" s="535">
        <v>162.80000000000001</v>
      </c>
      <c r="BC525" s="535">
        <v>162.80000000000001</v>
      </c>
      <c r="BD525" s="535">
        <v>162.80000000000001</v>
      </c>
      <c r="BE525" s="535">
        <v>162.80000000000001</v>
      </c>
      <c r="BF525" s="535">
        <v>167.5</v>
      </c>
      <c r="BG525" s="535">
        <v>167.6</v>
      </c>
      <c r="BH525" s="535">
        <v>167.6</v>
      </c>
      <c r="BI525" s="535">
        <v>167.6</v>
      </c>
      <c r="BJ525" s="535">
        <v>167.6</v>
      </c>
      <c r="BK525" s="535">
        <v>167.6</v>
      </c>
    </row>
    <row r="526" spans="1:63">
      <c r="A526" s="531" t="s">
        <v>3970</v>
      </c>
      <c r="B526" s="531" t="s">
        <v>1518</v>
      </c>
      <c r="C526" s="532">
        <v>0.83787</v>
      </c>
      <c r="D526" s="535">
        <v>135.1</v>
      </c>
      <c r="E526" s="535">
        <v>135.1</v>
      </c>
      <c r="F526" s="535">
        <v>135.1</v>
      </c>
      <c r="G526" s="535">
        <v>135.1</v>
      </c>
      <c r="H526" s="535">
        <v>135.1</v>
      </c>
      <c r="I526" s="535">
        <v>138.4</v>
      </c>
      <c r="J526" s="535">
        <v>139.5</v>
      </c>
      <c r="K526" s="535">
        <v>139.5</v>
      </c>
      <c r="L526" s="535">
        <v>139.5</v>
      </c>
      <c r="M526" s="535">
        <v>139.5</v>
      </c>
      <c r="N526" s="535">
        <v>140.30000000000001</v>
      </c>
      <c r="O526" s="535">
        <v>149.9</v>
      </c>
      <c r="P526" s="535">
        <v>156.30000000000001</v>
      </c>
      <c r="Q526" s="535">
        <v>156.80000000000001</v>
      </c>
      <c r="R526" s="535">
        <v>150.19999999999999</v>
      </c>
      <c r="S526" s="535">
        <v>150.19999999999999</v>
      </c>
      <c r="T526" s="535">
        <v>149.4</v>
      </c>
      <c r="U526" s="535">
        <v>148.6</v>
      </c>
      <c r="V526" s="535">
        <v>148.6</v>
      </c>
      <c r="W526" s="535">
        <v>148.6</v>
      </c>
      <c r="X526" s="535">
        <v>148.6</v>
      </c>
      <c r="Y526" s="535">
        <v>148.6</v>
      </c>
      <c r="Z526" s="535">
        <v>148.6</v>
      </c>
      <c r="AA526" s="535">
        <v>148.6</v>
      </c>
      <c r="AB526" s="535">
        <v>148.6</v>
      </c>
      <c r="AC526" s="535">
        <v>148.6</v>
      </c>
      <c r="AD526" s="535">
        <v>148.6</v>
      </c>
      <c r="AE526" s="535">
        <v>148.6</v>
      </c>
      <c r="AF526" s="535">
        <v>149.30000000000001</v>
      </c>
      <c r="AG526" s="535">
        <v>149.9</v>
      </c>
      <c r="AH526" s="535">
        <v>137</v>
      </c>
      <c r="AI526" s="535">
        <v>137</v>
      </c>
      <c r="AJ526" s="535">
        <v>137</v>
      </c>
      <c r="AK526" s="535">
        <v>137</v>
      </c>
      <c r="AL526" s="535">
        <v>137</v>
      </c>
      <c r="AM526" s="535">
        <v>137</v>
      </c>
      <c r="AN526" s="535">
        <v>137</v>
      </c>
      <c r="AO526" s="535">
        <v>137</v>
      </c>
      <c r="AP526" s="535">
        <v>134.9</v>
      </c>
      <c r="AQ526" s="535">
        <v>135.30000000000001</v>
      </c>
      <c r="AR526" s="535">
        <v>133.6</v>
      </c>
      <c r="AS526" s="535">
        <v>131</v>
      </c>
      <c r="AT526" s="535">
        <v>131</v>
      </c>
      <c r="AU526" s="535">
        <v>131</v>
      </c>
      <c r="AV526" s="535">
        <v>131</v>
      </c>
      <c r="AW526" s="535">
        <v>131</v>
      </c>
      <c r="AX526" s="535">
        <v>131</v>
      </c>
      <c r="AY526" s="535">
        <v>131</v>
      </c>
      <c r="AZ526" s="535">
        <v>131.19999999999999</v>
      </c>
      <c r="BA526" s="535">
        <v>131.5</v>
      </c>
      <c r="BB526" s="535">
        <v>131.5</v>
      </c>
      <c r="BC526" s="535">
        <v>131.5</v>
      </c>
      <c r="BD526" s="535">
        <v>131</v>
      </c>
      <c r="BE526" s="535">
        <v>130.9</v>
      </c>
      <c r="BF526" s="535">
        <v>130.9</v>
      </c>
      <c r="BG526" s="535">
        <v>130.9</v>
      </c>
      <c r="BH526" s="535">
        <v>138.9</v>
      </c>
      <c r="BI526" s="535">
        <v>138.9</v>
      </c>
      <c r="BJ526" s="535">
        <v>138.9</v>
      </c>
      <c r="BK526" s="535">
        <v>138.9</v>
      </c>
    </row>
    <row r="527" spans="1:63">
      <c r="A527" s="531" t="s">
        <v>3971</v>
      </c>
      <c r="B527" s="531" t="s">
        <v>1520</v>
      </c>
      <c r="C527" s="532">
        <v>0.25702999999999998</v>
      </c>
      <c r="D527" s="535">
        <v>142.30000000000001</v>
      </c>
      <c r="E527" s="535">
        <v>142.30000000000001</v>
      </c>
      <c r="F527" s="535">
        <v>142.9</v>
      </c>
      <c r="G527" s="535">
        <v>142.9</v>
      </c>
      <c r="H527" s="535">
        <v>142.9</v>
      </c>
      <c r="I527" s="535">
        <v>142.9</v>
      </c>
      <c r="J527" s="535">
        <v>144.69999999999999</v>
      </c>
      <c r="K527" s="535">
        <v>145.19999999999999</v>
      </c>
      <c r="L527" s="535">
        <v>145.19999999999999</v>
      </c>
      <c r="M527" s="535">
        <v>145.19999999999999</v>
      </c>
      <c r="N527" s="535">
        <v>145.19999999999999</v>
      </c>
      <c r="O527" s="535">
        <v>147.19999999999999</v>
      </c>
      <c r="P527" s="535">
        <v>147.19999999999999</v>
      </c>
      <c r="Q527" s="535">
        <v>147.19999999999999</v>
      </c>
      <c r="R527" s="535">
        <v>147.4</v>
      </c>
      <c r="S527" s="535">
        <v>147.4</v>
      </c>
      <c r="T527" s="535">
        <v>147.4</v>
      </c>
      <c r="U527" s="535">
        <v>147.4</v>
      </c>
      <c r="V527" s="535">
        <v>147.4</v>
      </c>
      <c r="W527" s="535">
        <v>147.4</v>
      </c>
      <c r="X527" s="535">
        <v>147.4</v>
      </c>
      <c r="Y527" s="535">
        <v>148.1</v>
      </c>
      <c r="Z527" s="535">
        <v>149.80000000000001</v>
      </c>
      <c r="AA527" s="535">
        <v>154.9</v>
      </c>
      <c r="AB527" s="535">
        <v>154.9</v>
      </c>
      <c r="AC527" s="535">
        <v>155.1</v>
      </c>
      <c r="AD527" s="535">
        <v>155.30000000000001</v>
      </c>
      <c r="AE527" s="535">
        <v>155.30000000000001</v>
      </c>
      <c r="AF527" s="535">
        <v>155.30000000000001</v>
      </c>
      <c r="AG527" s="535">
        <v>155.30000000000001</v>
      </c>
      <c r="AH527" s="535">
        <v>155.6</v>
      </c>
      <c r="AI527" s="535">
        <v>157.19999999999999</v>
      </c>
      <c r="AJ527" s="535">
        <v>157.19999999999999</v>
      </c>
      <c r="AK527" s="535">
        <v>157.19999999999999</v>
      </c>
      <c r="AL527" s="535">
        <v>157.19999999999999</v>
      </c>
      <c r="AM527" s="535">
        <v>157.19999999999999</v>
      </c>
      <c r="AN527" s="535">
        <v>157.19999999999999</v>
      </c>
      <c r="AO527" s="535">
        <v>158.1</v>
      </c>
      <c r="AP527" s="535">
        <v>158.4</v>
      </c>
      <c r="AQ527" s="535">
        <v>158.5</v>
      </c>
      <c r="AR527" s="535">
        <v>158.5</v>
      </c>
      <c r="AS527" s="535">
        <v>161</v>
      </c>
      <c r="AT527" s="535">
        <v>161</v>
      </c>
      <c r="AU527" s="535">
        <v>161</v>
      </c>
      <c r="AV527" s="535">
        <v>161</v>
      </c>
      <c r="AW527" s="535">
        <v>161.69999999999999</v>
      </c>
      <c r="AX527" s="535">
        <v>162.5</v>
      </c>
      <c r="AY527" s="535">
        <v>162.69999999999999</v>
      </c>
      <c r="AZ527" s="535">
        <v>162.69999999999999</v>
      </c>
      <c r="BA527" s="535">
        <v>162.69999999999999</v>
      </c>
      <c r="BB527" s="535">
        <v>162.69999999999999</v>
      </c>
      <c r="BC527" s="535">
        <v>162.69999999999999</v>
      </c>
      <c r="BD527" s="535">
        <v>162.69999999999999</v>
      </c>
      <c r="BE527" s="535">
        <v>162.69999999999999</v>
      </c>
      <c r="BF527" s="535">
        <v>164</v>
      </c>
      <c r="BG527" s="535">
        <v>164.3</v>
      </c>
      <c r="BH527" s="535">
        <v>165</v>
      </c>
      <c r="BI527" s="535">
        <v>165</v>
      </c>
      <c r="BJ527" s="535">
        <v>165</v>
      </c>
      <c r="BK527" s="535">
        <v>165</v>
      </c>
    </row>
    <row r="528" spans="1:63">
      <c r="A528" s="531" t="s">
        <v>3972</v>
      </c>
      <c r="B528" s="531" t="s">
        <v>1522</v>
      </c>
      <c r="C528" s="532">
        <v>0.14656</v>
      </c>
      <c r="D528" s="535">
        <v>140.4</v>
      </c>
      <c r="E528" s="535">
        <v>140.4</v>
      </c>
      <c r="F528" s="535">
        <v>140.4</v>
      </c>
      <c r="G528" s="535">
        <v>140.4</v>
      </c>
      <c r="H528" s="535">
        <v>140.4</v>
      </c>
      <c r="I528" s="535">
        <v>140.4</v>
      </c>
      <c r="J528" s="535">
        <v>148.19999999999999</v>
      </c>
      <c r="K528" s="535">
        <v>150.1</v>
      </c>
      <c r="L528" s="535">
        <v>150.1</v>
      </c>
      <c r="M528" s="535">
        <v>150.1</v>
      </c>
      <c r="N528" s="535">
        <v>150.1</v>
      </c>
      <c r="O528" s="535">
        <v>150.1</v>
      </c>
      <c r="P528" s="535">
        <v>150.1</v>
      </c>
      <c r="Q528" s="535">
        <v>150.1</v>
      </c>
      <c r="R528" s="535">
        <v>154.6</v>
      </c>
      <c r="S528" s="535">
        <v>154.6</v>
      </c>
      <c r="T528" s="535">
        <v>154.6</v>
      </c>
      <c r="U528" s="535">
        <v>154.6</v>
      </c>
      <c r="V528" s="535">
        <v>154.6</v>
      </c>
      <c r="W528" s="535">
        <v>154.6</v>
      </c>
      <c r="X528" s="535">
        <v>154.6</v>
      </c>
      <c r="Y528" s="535">
        <v>156.5</v>
      </c>
      <c r="Z528" s="535">
        <v>156.5</v>
      </c>
      <c r="AA528" s="535">
        <v>156.5</v>
      </c>
      <c r="AB528" s="535">
        <v>163.4</v>
      </c>
      <c r="AC528" s="535">
        <v>165.3</v>
      </c>
      <c r="AD528" s="535">
        <v>167.2</v>
      </c>
      <c r="AE528" s="535">
        <v>167.2</v>
      </c>
      <c r="AF528" s="535">
        <v>167.2</v>
      </c>
      <c r="AG528" s="535">
        <v>167.2</v>
      </c>
      <c r="AH528" s="535">
        <v>167.2</v>
      </c>
      <c r="AI528" s="535">
        <v>167.2</v>
      </c>
      <c r="AJ528" s="535">
        <v>167.2</v>
      </c>
      <c r="AK528" s="535">
        <v>167.2</v>
      </c>
      <c r="AL528" s="535">
        <v>167.2</v>
      </c>
      <c r="AM528" s="535">
        <v>167.2</v>
      </c>
      <c r="AN528" s="535">
        <v>167.2</v>
      </c>
      <c r="AO528" s="535">
        <v>167.2</v>
      </c>
      <c r="AP528" s="535">
        <v>169.8</v>
      </c>
      <c r="AQ528" s="535">
        <v>170.4</v>
      </c>
      <c r="AR528" s="535">
        <v>170.4</v>
      </c>
      <c r="AS528" s="535">
        <v>170.4</v>
      </c>
      <c r="AT528" s="535">
        <v>170.4</v>
      </c>
      <c r="AU528" s="535">
        <v>170.4</v>
      </c>
      <c r="AV528" s="535">
        <v>170.4</v>
      </c>
      <c r="AW528" s="535">
        <v>170.4</v>
      </c>
      <c r="AX528" s="535">
        <v>171.2</v>
      </c>
      <c r="AY528" s="535">
        <v>171.8</v>
      </c>
      <c r="AZ528" s="535">
        <v>171.8</v>
      </c>
      <c r="BA528" s="535">
        <v>171.8</v>
      </c>
      <c r="BB528" s="535">
        <v>171.8</v>
      </c>
      <c r="BC528" s="535">
        <v>171.8</v>
      </c>
      <c r="BD528" s="535">
        <v>171.8</v>
      </c>
      <c r="BE528" s="535">
        <v>171.8</v>
      </c>
      <c r="BF528" s="535">
        <v>171.8</v>
      </c>
      <c r="BG528" s="535">
        <v>171.8</v>
      </c>
      <c r="BH528" s="535">
        <v>171.8</v>
      </c>
      <c r="BI528" s="535">
        <v>171.8</v>
      </c>
      <c r="BJ528" s="535">
        <v>171.8</v>
      </c>
      <c r="BK528" s="535">
        <v>171.8</v>
      </c>
    </row>
    <row r="529" spans="1:63">
      <c r="A529" s="531" t="s">
        <v>3973</v>
      </c>
      <c r="B529" s="531" t="s">
        <v>1524</v>
      </c>
      <c r="C529" s="532">
        <v>8.0500000000000002E-2</v>
      </c>
      <c r="D529" s="535">
        <v>113.4</v>
      </c>
      <c r="E529" s="535">
        <v>113.4</v>
      </c>
      <c r="F529" s="535">
        <v>113.4</v>
      </c>
      <c r="G529" s="535">
        <v>113.4</v>
      </c>
      <c r="H529" s="535">
        <v>113.4</v>
      </c>
      <c r="I529" s="535">
        <v>113.4</v>
      </c>
      <c r="J529" s="535">
        <v>119.5</v>
      </c>
      <c r="K529" s="535">
        <v>136.1</v>
      </c>
      <c r="L529" s="535">
        <v>143.69999999999999</v>
      </c>
      <c r="M529" s="535">
        <v>143.69999999999999</v>
      </c>
      <c r="N529" s="535">
        <v>143.69999999999999</v>
      </c>
      <c r="O529" s="535">
        <v>143.69999999999999</v>
      </c>
      <c r="P529" s="535">
        <v>143.69999999999999</v>
      </c>
      <c r="Q529" s="535">
        <v>143.69999999999999</v>
      </c>
      <c r="R529" s="535">
        <v>143.69999999999999</v>
      </c>
      <c r="S529" s="535">
        <v>143.69999999999999</v>
      </c>
      <c r="T529" s="535">
        <v>143.69999999999999</v>
      </c>
      <c r="U529" s="535">
        <v>143.69999999999999</v>
      </c>
      <c r="V529" s="535">
        <v>143.69999999999999</v>
      </c>
      <c r="W529" s="535">
        <v>143.69999999999999</v>
      </c>
      <c r="X529" s="535">
        <v>143.69999999999999</v>
      </c>
      <c r="Y529" s="535">
        <v>143.69999999999999</v>
      </c>
      <c r="Z529" s="535">
        <v>143.69999999999999</v>
      </c>
      <c r="AA529" s="535">
        <v>143.69999999999999</v>
      </c>
      <c r="AB529" s="535">
        <v>143.69999999999999</v>
      </c>
      <c r="AC529" s="535">
        <v>143.69999999999999</v>
      </c>
      <c r="AD529" s="535">
        <v>143.69999999999999</v>
      </c>
      <c r="AE529" s="535">
        <v>143.69999999999999</v>
      </c>
      <c r="AF529" s="535">
        <v>143.69999999999999</v>
      </c>
      <c r="AG529" s="535">
        <v>143.69999999999999</v>
      </c>
      <c r="AH529" s="535">
        <v>143.69999999999999</v>
      </c>
      <c r="AI529" s="535">
        <v>143.69999999999999</v>
      </c>
      <c r="AJ529" s="535">
        <v>143.69999999999999</v>
      </c>
      <c r="AK529" s="535">
        <v>143.69999999999999</v>
      </c>
      <c r="AL529" s="535">
        <v>143.69999999999999</v>
      </c>
      <c r="AM529" s="535">
        <v>143.69999999999999</v>
      </c>
      <c r="AN529" s="535">
        <v>143.69999999999999</v>
      </c>
      <c r="AO529" s="535">
        <v>143.69999999999999</v>
      </c>
      <c r="AP529" s="535">
        <v>143.69999999999999</v>
      </c>
      <c r="AQ529" s="535">
        <v>146.80000000000001</v>
      </c>
      <c r="AR529" s="535">
        <v>149.80000000000001</v>
      </c>
      <c r="AS529" s="535">
        <v>149.80000000000001</v>
      </c>
      <c r="AT529" s="535">
        <v>149.80000000000001</v>
      </c>
      <c r="AU529" s="535">
        <v>149.80000000000001</v>
      </c>
      <c r="AV529" s="535">
        <v>149.80000000000001</v>
      </c>
      <c r="AW529" s="535">
        <v>149.80000000000001</v>
      </c>
      <c r="AX529" s="535">
        <v>149.80000000000001</v>
      </c>
      <c r="AY529" s="535">
        <v>149.80000000000001</v>
      </c>
      <c r="AZ529" s="535">
        <v>149.80000000000001</v>
      </c>
      <c r="BA529" s="535">
        <v>149.80000000000001</v>
      </c>
      <c r="BB529" s="535">
        <v>149.80000000000001</v>
      </c>
      <c r="BC529" s="535">
        <v>155.80000000000001</v>
      </c>
      <c r="BD529" s="535">
        <v>173.7</v>
      </c>
      <c r="BE529" s="535">
        <v>173.7</v>
      </c>
      <c r="BF529" s="535">
        <v>173.7</v>
      </c>
      <c r="BG529" s="535">
        <v>173.7</v>
      </c>
      <c r="BH529" s="535">
        <v>173.7</v>
      </c>
      <c r="BI529" s="535">
        <v>173.7</v>
      </c>
      <c r="BJ529" s="535">
        <v>173.7</v>
      </c>
      <c r="BK529" s="535">
        <v>173.7</v>
      </c>
    </row>
    <row r="530" spans="1:63">
      <c r="A530" s="531" t="s">
        <v>3974</v>
      </c>
      <c r="B530" s="531" t="s">
        <v>1526</v>
      </c>
      <c r="C530" s="532">
        <v>6.0290000000000003E-2</v>
      </c>
      <c r="D530" s="535">
        <v>170.3</v>
      </c>
      <c r="E530" s="535">
        <v>173.9</v>
      </c>
      <c r="F530" s="535">
        <v>176.6</v>
      </c>
      <c r="G530" s="535">
        <v>176.6</v>
      </c>
      <c r="H530" s="535">
        <v>176.6</v>
      </c>
      <c r="I530" s="535">
        <v>183</v>
      </c>
      <c r="J530" s="535">
        <v>183</v>
      </c>
      <c r="K530" s="535">
        <v>183</v>
      </c>
      <c r="L530" s="535">
        <v>183</v>
      </c>
      <c r="M530" s="535">
        <v>183</v>
      </c>
      <c r="N530" s="535">
        <v>183</v>
      </c>
      <c r="O530" s="535">
        <v>183</v>
      </c>
      <c r="P530" s="535">
        <v>175.2</v>
      </c>
      <c r="Q530" s="535">
        <v>172.6</v>
      </c>
      <c r="R530" s="535">
        <v>172.6</v>
      </c>
      <c r="S530" s="535">
        <v>172.6</v>
      </c>
      <c r="T530" s="535">
        <v>172.6</v>
      </c>
      <c r="U530" s="535">
        <v>172.6</v>
      </c>
      <c r="V530" s="535">
        <v>172.6</v>
      </c>
      <c r="W530" s="535">
        <v>172.6</v>
      </c>
      <c r="X530" s="535">
        <v>172.6</v>
      </c>
      <c r="Y530" s="535">
        <v>172.6</v>
      </c>
      <c r="Z530" s="535">
        <v>175.2</v>
      </c>
      <c r="AA530" s="535">
        <v>175.2</v>
      </c>
      <c r="AB530" s="535">
        <v>175.2</v>
      </c>
      <c r="AC530" s="535">
        <v>175.2</v>
      </c>
      <c r="AD530" s="535">
        <v>175.2</v>
      </c>
      <c r="AE530" s="535">
        <v>175.2</v>
      </c>
      <c r="AF530" s="535">
        <v>175.2</v>
      </c>
      <c r="AG530" s="535">
        <v>175.2</v>
      </c>
      <c r="AH530" s="535">
        <v>174.8</v>
      </c>
      <c r="AI530" s="535">
        <v>174.4</v>
      </c>
      <c r="AJ530" s="535">
        <v>174.4</v>
      </c>
      <c r="AK530" s="535">
        <v>174.4</v>
      </c>
      <c r="AL530" s="535">
        <v>174.4</v>
      </c>
      <c r="AM530" s="535">
        <v>174.4</v>
      </c>
      <c r="AN530" s="535">
        <v>174.4</v>
      </c>
      <c r="AO530" s="535">
        <v>174.4</v>
      </c>
      <c r="AP530" s="535">
        <v>166.7</v>
      </c>
      <c r="AQ530" s="535">
        <v>168</v>
      </c>
      <c r="AR530" s="535">
        <v>168</v>
      </c>
      <c r="AS530" s="535">
        <v>168</v>
      </c>
      <c r="AT530" s="535">
        <v>168</v>
      </c>
      <c r="AU530" s="535">
        <v>168</v>
      </c>
      <c r="AV530" s="535">
        <v>168</v>
      </c>
      <c r="AW530" s="535">
        <v>168</v>
      </c>
      <c r="AX530" s="535">
        <v>168</v>
      </c>
      <c r="AY530" s="535">
        <v>168</v>
      </c>
      <c r="AZ530" s="535">
        <v>168</v>
      </c>
      <c r="BA530" s="535">
        <v>168</v>
      </c>
      <c r="BB530" s="535">
        <v>168</v>
      </c>
      <c r="BC530" s="535">
        <v>168</v>
      </c>
      <c r="BD530" s="535">
        <v>177.6</v>
      </c>
      <c r="BE530" s="535">
        <v>180</v>
      </c>
      <c r="BF530" s="535">
        <v>180</v>
      </c>
      <c r="BG530" s="535">
        <v>180</v>
      </c>
      <c r="BH530" s="535">
        <v>180.7</v>
      </c>
      <c r="BI530" s="535">
        <v>180.7</v>
      </c>
      <c r="BJ530" s="535">
        <v>180.7</v>
      </c>
      <c r="BK530" s="535">
        <v>180.7</v>
      </c>
    </row>
    <row r="531" spans="1:63">
      <c r="A531" s="531" t="s">
        <v>3975</v>
      </c>
      <c r="B531" s="531" t="s">
        <v>1528</v>
      </c>
      <c r="C531" s="532">
        <v>0.15595000000000001</v>
      </c>
      <c r="D531" s="535">
        <v>141.6</v>
      </c>
      <c r="E531" s="535">
        <v>141.6</v>
      </c>
      <c r="F531" s="535">
        <v>141.6</v>
      </c>
      <c r="G531" s="535">
        <v>141.6</v>
      </c>
      <c r="H531" s="535">
        <v>141.6</v>
      </c>
      <c r="I531" s="535">
        <v>146.1</v>
      </c>
      <c r="J531" s="535">
        <v>147.6</v>
      </c>
      <c r="K531" s="535">
        <v>147.6</v>
      </c>
      <c r="L531" s="535">
        <v>147.6</v>
      </c>
      <c r="M531" s="535">
        <v>147.6</v>
      </c>
      <c r="N531" s="535">
        <v>147.6</v>
      </c>
      <c r="O531" s="535">
        <v>147.6</v>
      </c>
      <c r="P531" s="535">
        <v>146</v>
      </c>
      <c r="Q531" s="535">
        <v>145.5</v>
      </c>
      <c r="R531" s="535">
        <v>146.4</v>
      </c>
      <c r="S531" s="535">
        <v>150</v>
      </c>
      <c r="T531" s="535">
        <v>150</v>
      </c>
      <c r="U531" s="535">
        <v>150</v>
      </c>
      <c r="V531" s="535">
        <v>150</v>
      </c>
      <c r="W531" s="535">
        <v>150</v>
      </c>
      <c r="X531" s="535">
        <v>150</v>
      </c>
      <c r="Y531" s="535">
        <v>150</v>
      </c>
      <c r="Z531" s="535">
        <v>150.5</v>
      </c>
      <c r="AA531" s="535">
        <v>150.5</v>
      </c>
      <c r="AB531" s="535">
        <v>150.5</v>
      </c>
      <c r="AC531" s="535">
        <v>150.5</v>
      </c>
      <c r="AD531" s="535">
        <v>150.5</v>
      </c>
      <c r="AE531" s="535">
        <v>150.5</v>
      </c>
      <c r="AF531" s="535">
        <v>150.5</v>
      </c>
      <c r="AG531" s="535">
        <v>150.5</v>
      </c>
      <c r="AH531" s="535">
        <v>150.4</v>
      </c>
      <c r="AI531" s="535">
        <v>150.4</v>
      </c>
      <c r="AJ531" s="535">
        <v>150.4</v>
      </c>
      <c r="AK531" s="535">
        <v>150.4</v>
      </c>
      <c r="AL531" s="535">
        <v>150.4</v>
      </c>
      <c r="AM531" s="535">
        <v>150.4</v>
      </c>
      <c r="AN531" s="535">
        <v>150.4</v>
      </c>
      <c r="AO531" s="535">
        <v>150.4</v>
      </c>
      <c r="AP531" s="535">
        <v>148.80000000000001</v>
      </c>
      <c r="AQ531" s="535">
        <v>148.80000000000001</v>
      </c>
      <c r="AR531" s="535">
        <v>148.80000000000001</v>
      </c>
      <c r="AS531" s="535">
        <v>148.80000000000001</v>
      </c>
      <c r="AT531" s="535">
        <v>148.80000000000001</v>
      </c>
      <c r="AU531" s="535">
        <v>148.80000000000001</v>
      </c>
      <c r="AV531" s="535">
        <v>148.80000000000001</v>
      </c>
      <c r="AW531" s="535">
        <v>148.80000000000001</v>
      </c>
      <c r="AX531" s="535">
        <v>148.80000000000001</v>
      </c>
      <c r="AY531" s="535">
        <v>148.80000000000001</v>
      </c>
      <c r="AZ531" s="535">
        <v>148.80000000000001</v>
      </c>
      <c r="BA531" s="535">
        <v>148.80000000000001</v>
      </c>
      <c r="BB531" s="535">
        <v>148.80000000000001</v>
      </c>
      <c r="BC531" s="535">
        <v>148.80000000000001</v>
      </c>
      <c r="BD531" s="535">
        <v>150.80000000000001</v>
      </c>
      <c r="BE531" s="535">
        <v>151.30000000000001</v>
      </c>
      <c r="BF531" s="535">
        <v>151.30000000000001</v>
      </c>
      <c r="BG531" s="535">
        <v>151.30000000000001</v>
      </c>
      <c r="BH531" s="535">
        <v>151.4</v>
      </c>
      <c r="BI531" s="535">
        <v>151.4</v>
      </c>
      <c r="BJ531" s="535">
        <v>151.4</v>
      </c>
      <c r="BK531" s="535">
        <v>151.4</v>
      </c>
    </row>
    <row r="532" spans="1:63">
      <c r="A532" s="531" t="s">
        <v>3976</v>
      </c>
      <c r="B532" s="531" t="s">
        <v>1530</v>
      </c>
      <c r="C532" s="532">
        <v>0.32019999999999998</v>
      </c>
      <c r="D532" s="535">
        <v>140.69999999999999</v>
      </c>
      <c r="E532" s="535">
        <v>140.4</v>
      </c>
      <c r="F532" s="535">
        <v>140.4</v>
      </c>
      <c r="G532" s="535">
        <v>140.4</v>
      </c>
      <c r="H532" s="535">
        <v>140.30000000000001</v>
      </c>
      <c r="I532" s="535">
        <v>140.1</v>
      </c>
      <c r="J532" s="535">
        <v>140.1</v>
      </c>
      <c r="K532" s="535">
        <v>140.1</v>
      </c>
      <c r="L532" s="535">
        <v>142.6</v>
      </c>
      <c r="M532" s="535">
        <v>142.80000000000001</v>
      </c>
      <c r="N532" s="535">
        <v>142.80000000000001</v>
      </c>
      <c r="O532" s="535">
        <v>142.80000000000001</v>
      </c>
      <c r="P532" s="535">
        <v>142.80000000000001</v>
      </c>
      <c r="Q532" s="535">
        <v>144.80000000000001</v>
      </c>
      <c r="R532" s="535">
        <v>143.9</v>
      </c>
      <c r="S532" s="535">
        <v>146.30000000000001</v>
      </c>
      <c r="T532" s="535">
        <v>135.4</v>
      </c>
      <c r="U532" s="535">
        <v>137.30000000000001</v>
      </c>
      <c r="V532" s="535">
        <v>135.4</v>
      </c>
      <c r="W532" s="535">
        <v>135.4</v>
      </c>
      <c r="X532" s="535">
        <v>135.4</v>
      </c>
      <c r="Y532" s="535">
        <v>135.4</v>
      </c>
      <c r="Z532" s="535">
        <v>138.6</v>
      </c>
      <c r="AA532" s="535">
        <v>134</v>
      </c>
      <c r="AB532" s="535">
        <v>134</v>
      </c>
      <c r="AC532" s="535">
        <v>135.19999999999999</v>
      </c>
      <c r="AD532" s="535">
        <v>136.69999999999999</v>
      </c>
      <c r="AE532" s="535">
        <v>136.69999999999999</v>
      </c>
      <c r="AF532" s="535">
        <v>136.9</v>
      </c>
      <c r="AG532" s="535">
        <v>134</v>
      </c>
      <c r="AH532" s="535">
        <v>134</v>
      </c>
      <c r="AI532" s="535">
        <v>134</v>
      </c>
      <c r="AJ532" s="535">
        <v>134</v>
      </c>
      <c r="AK532" s="535">
        <v>134</v>
      </c>
      <c r="AL532" s="535">
        <v>134</v>
      </c>
      <c r="AM532" s="535">
        <v>134</v>
      </c>
      <c r="AN532" s="535">
        <v>134</v>
      </c>
      <c r="AO532" s="535">
        <v>134</v>
      </c>
      <c r="AP532" s="535">
        <v>136.69999999999999</v>
      </c>
      <c r="AQ532" s="535">
        <v>137.6</v>
      </c>
      <c r="AR532" s="535">
        <v>137.80000000000001</v>
      </c>
      <c r="AS532" s="535">
        <v>137.80000000000001</v>
      </c>
      <c r="AT532" s="535">
        <v>137.80000000000001</v>
      </c>
      <c r="AU532" s="535">
        <v>137.80000000000001</v>
      </c>
      <c r="AV532" s="535">
        <v>137.80000000000001</v>
      </c>
      <c r="AW532" s="535">
        <v>137.80000000000001</v>
      </c>
      <c r="AX532" s="535">
        <v>137.80000000000001</v>
      </c>
      <c r="AY532" s="535">
        <v>135.6</v>
      </c>
      <c r="AZ532" s="535">
        <v>137.5</v>
      </c>
      <c r="BA532" s="535">
        <v>138</v>
      </c>
      <c r="BB532" s="535">
        <v>138</v>
      </c>
      <c r="BC532" s="535">
        <v>138.4</v>
      </c>
      <c r="BD532" s="535">
        <v>138.5</v>
      </c>
      <c r="BE532" s="535">
        <v>138.5</v>
      </c>
      <c r="BF532" s="535">
        <v>138.69999999999999</v>
      </c>
      <c r="BG532" s="535">
        <v>138.69999999999999</v>
      </c>
      <c r="BH532" s="535">
        <v>138.6</v>
      </c>
      <c r="BI532" s="535">
        <v>139.6</v>
      </c>
      <c r="BJ532" s="535">
        <v>139.9</v>
      </c>
      <c r="BK532" s="535">
        <v>141.30000000000001</v>
      </c>
    </row>
    <row r="533" spans="1:63">
      <c r="A533" s="531" t="s">
        <v>2211</v>
      </c>
      <c r="B533" s="531" t="s">
        <v>1532</v>
      </c>
      <c r="C533" s="532">
        <v>0.31947999999999999</v>
      </c>
      <c r="D533" s="535">
        <v>138.80000000000001</v>
      </c>
      <c r="E533" s="535">
        <v>139.5</v>
      </c>
      <c r="F533" s="535">
        <v>141.9</v>
      </c>
      <c r="G533" s="535">
        <v>142.80000000000001</v>
      </c>
      <c r="H533" s="535">
        <v>142.9</v>
      </c>
      <c r="I533" s="535">
        <v>143</v>
      </c>
      <c r="J533" s="535">
        <v>143</v>
      </c>
      <c r="K533" s="535">
        <v>143</v>
      </c>
      <c r="L533" s="535">
        <v>143</v>
      </c>
      <c r="M533" s="535">
        <v>143</v>
      </c>
      <c r="N533" s="535">
        <v>143</v>
      </c>
      <c r="O533" s="535">
        <v>144.5</v>
      </c>
      <c r="P533" s="535">
        <v>144.5</v>
      </c>
      <c r="Q533" s="535">
        <v>144.69999999999999</v>
      </c>
      <c r="R533" s="535">
        <v>142.9</v>
      </c>
      <c r="S533" s="535">
        <v>141.30000000000001</v>
      </c>
      <c r="T533" s="535">
        <v>139.1</v>
      </c>
      <c r="U533" s="535">
        <v>139.4</v>
      </c>
      <c r="V533" s="535">
        <v>139.1</v>
      </c>
      <c r="W533" s="535">
        <v>139.1</v>
      </c>
      <c r="X533" s="535">
        <v>139.1</v>
      </c>
      <c r="Y533" s="535">
        <v>140</v>
      </c>
      <c r="Z533" s="535">
        <v>140</v>
      </c>
      <c r="AA533" s="535">
        <v>140</v>
      </c>
      <c r="AB533" s="535">
        <v>140</v>
      </c>
      <c r="AC533" s="535">
        <v>140</v>
      </c>
      <c r="AD533" s="535">
        <v>136.69999999999999</v>
      </c>
      <c r="AE533" s="535">
        <v>134.5</v>
      </c>
      <c r="AF533" s="535">
        <v>134.6</v>
      </c>
      <c r="AG533" s="535">
        <v>134.69999999999999</v>
      </c>
      <c r="AH533" s="535">
        <v>134.80000000000001</v>
      </c>
      <c r="AI533" s="535">
        <v>134.80000000000001</v>
      </c>
      <c r="AJ533" s="535">
        <v>134.80000000000001</v>
      </c>
      <c r="AK533" s="535">
        <v>134.80000000000001</v>
      </c>
      <c r="AL533" s="535">
        <v>134.80000000000001</v>
      </c>
      <c r="AM533" s="535">
        <v>134.80000000000001</v>
      </c>
      <c r="AN533" s="535">
        <v>134.80000000000001</v>
      </c>
      <c r="AO533" s="535">
        <v>134.80000000000001</v>
      </c>
      <c r="AP533" s="535">
        <v>146.6</v>
      </c>
      <c r="AQ533" s="535">
        <v>146.80000000000001</v>
      </c>
      <c r="AR533" s="535">
        <v>146.80000000000001</v>
      </c>
      <c r="AS533" s="535">
        <v>144.9</v>
      </c>
      <c r="AT533" s="535">
        <v>143</v>
      </c>
      <c r="AU533" s="535">
        <v>143</v>
      </c>
      <c r="AV533" s="535">
        <v>142.80000000000001</v>
      </c>
      <c r="AW533" s="535">
        <v>142.69999999999999</v>
      </c>
      <c r="AX533" s="535">
        <v>142.69999999999999</v>
      </c>
      <c r="AY533" s="535">
        <v>142.80000000000001</v>
      </c>
      <c r="AZ533" s="535">
        <v>142.80000000000001</v>
      </c>
      <c r="BA533" s="535">
        <v>142.80000000000001</v>
      </c>
      <c r="BB533" s="535">
        <v>142.80000000000001</v>
      </c>
      <c r="BC533" s="535">
        <v>142.80000000000001</v>
      </c>
      <c r="BD533" s="535">
        <v>142.80000000000001</v>
      </c>
      <c r="BE533" s="535">
        <v>142.80000000000001</v>
      </c>
      <c r="BF533" s="535">
        <v>143.19999999999999</v>
      </c>
      <c r="BG533" s="535">
        <v>144.6</v>
      </c>
      <c r="BH533" s="535">
        <v>144.6</v>
      </c>
      <c r="BI533" s="535">
        <v>144.6</v>
      </c>
      <c r="BJ533" s="535">
        <v>144.6</v>
      </c>
      <c r="BK533" s="535">
        <v>144.6</v>
      </c>
    </row>
    <row r="534" spans="1:63">
      <c r="A534" s="531" t="s">
        <v>3977</v>
      </c>
      <c r="B534" s="531" t="s">
        <v>1534</v>
      </c>
      <c r="C534" s="532">
        <v>0.18808</v>
      </c>
      <c r="D534" s="535">
        <v>141.1</v>
      </c>
      <c r="E534" s="535">
        <v>141.80000000000001</v>
      </c>
      <c r="F534" s="535">
        <v>141.80000000000001</v>
      </c>
      <c r="G534" s="535">
        <v>141.80000000000001</v>
      </c>
      <c r="H534" s="535">
        <v>141.9</v>
      </c>
      <c r="I534" s="535">
        <v>142.1</v>
      </c>
      <c r="J534" s="535">
        <v>142.1</v>
      </c>
      <c r="K534" s="535">
        <v>142.1</v>
      </c>
      <c r="L534" s="535">
        <v>186.8</v>
      </c>
      <c r="M534" s="535">
        <v>186.8</v>
      </c>
      <c r="N534" s="535">
        <v>186.8</v>
      </c>
      <c r="O534" s="535">
        <v>186.8</v>
      </c>
      <c r="P534" s="535">
        <v>186.8</v>
      </c>
      <c r="Q534" s="535">
        <v>186.8</v>
      </c>
      <c r="R534" s="535">
        <v>186.8</v>
      </c>
      <c r="S534" s="535">
        <v>187.4</v>
      </c>
      <c r="T534" s="535">
        <v>193.4</v>
      </c>
      <c r="U534" s="535">
        <v>195.5</v>
      </c>
      <c r="V534" s="535">
        <v>197.4</v>
      </c>
      <c r="W534" s="535">
        <v>197.4</v>
      </c>
      <c r="X534" s="535">
        <v>197.4</v>
      </c>
      <c r="Y534" s="535">
        <v>197.4</v>
      </c>
      <c r="Z534" s="535">
        <v>200.1</v>
      </c>
      <c r="AA534" s="535">
        <v>200.1</v>
      </c>
      <c r="AB534" s="535">
        <v>200.1</v>
      </c>
      <c r="AC534" s="535">
        <v>200.1</v>
      </c>
      <c r="AD534" s="535">
        <v>200</v>
      </c>
      <c r="AE534" s="535">
        <v>200</v>
      </c>
      <c r="AF534" s="535">
        <v>201.7</v>
      </c>
      <c r="AG534" s="535">
        <v>206.6</v>
      </c>
      <c r="AH534" s="535">
        <v>206.6</v>
      </c>
      <c r="AI534" s="535">
        <v>206.6</v>
      </c>
      <c r="AJ534" s="535">
        <v>206.6</v>
      </c>
      <c r="AK534" s="535">
        <v>206.6</v>
      </c>
      <c r="AL534" s="535">
        <v>206.6</v>
      </c>
      <c r="AM534" s="535">
        <v>206.6</v>
      </c>
      <c r="AN534" s="535">
        <v>206.6</v>
      </c>
      <c r="AO534" s="535">
        <v>206.6</v>
      </c>
      <c r="AP534" s="535">
        <v>212.8</v>
      </c>
      <c r="AQ534" s="535">
        <v>212.9</v>
      </c>
      <c r="AR534" s="535">
        <v>216.8</v>
      </c>
      <c r="AS534" s="535">
        <v>216.8</v>
      </c>
      <c r="AT534" s="535">
        <v>216.8</v>
      </c>
      <c r="AU534" s="535">
        <v>216.8</v>
      </c>
      <c r="AV534" s="535">
        <v>216.8</v>
      </c>
      <c r="AW534" s="535">
        <v>216.8</v>
      </c>
      <c r="AX534" s="535">
        <v>217.5</v>
      </c>
      <c r="AY534" s="535">
        <v>218.6</v>
      </c>
      <c r="AZ534" s="535">
        <v>218.6</v>
      </c>
      <c r="BA534" s="535">
        <v>222.2</v>
      </c>
      <c r="BB534" s="535">
        <v>222.2</v>
      </c>
      <c r="BC534" s="535">
        <v>224.6</v>
      </c>
      <c r="BD534" s="535">
        <v>225.4</v>
      </c>
      <c r="BE534" s="535">
        <v>225.4</v>
      </c>
      <c r="BF534" s="535">
        <v>230.5</v>
      </c>
      <c r="BG534" s="535">
        <v>238.2</v>
      </c>
      <c r="BH534" s="535">
        <v>238.2</v>
      </c>
      <c r="BI534" s="535">
        <v>238.2</v>
      </c>
      <c r="BJ534" s="535">
        <v>238.2</v>
      </c>
      <c r="BK534" s="535">
        <v>238.2</v>
      </c>
    </row>
    <row r="535" spans="1:63">
      <c r="A535" s="531" t="s">
        <v>3978</v>
      </c>
      <c r="B535" s="531" t="s">
        <v>3395</v>
      </c>
      <c r="C535" s="532">
        <v>6.4979999999999996E-2</v>
      </c>
      <c r="D535" s="535">
        <v>150.69999999999999</v>
      </c>
      <c r="E535" s="535">
        <v>153.19999999999999</v>
      </c>
      <c r="F535" s="535">
        <v>153.19999999999999</v>
      </c>
      <c r="G535" s="535">
        <v>153.19999999999999</v>
      </c>
      <c r="H535" s="535">
        <v>152.1</v>
      </c>
      <c r="I535" s="535">
        <v>149.1</v>
      </c>
      <c r="J535" s="535">
        <v>149.1</v>
      </c>
      <c r="K535" s="535">
        <v>149.1</v>
      </c>
      <c r="L535" s="535">
        <v>149.1</v>
      </c>
      <c r="M535" s="535">
        <v>149.1</v>
      </c>
      <c r="N535" s="535">
        <v>149.1</v>
      </c>
      <c r="O535" s="535">
        <v>149.1</v>
      </c>
      <c r="P535" s="535">
        <v>149.1</v>
      </c>
      <c r="Q535" s="535">
        <v>149.1</v>
      </c>
      <c r="R535" s="535">
        <v>149.1</v>
      </c>
      <c r="S535" s="535">
        <v>154.30000000000001</v>
      </c>
      <c r="T535" s="535">
        <v>159.4</v>
      </c>
      <c r="U535" s="535">
        <v>159.4</v>
      </c>
      <c r="V535" s="535">
        <v>159.4</v>
      </c>
      <c r="W535" s="535">
        <v>159.4</v>
      </c>
      <c r="X535" s="535">
        <v>159.4</v>
      </c>
      <c r="Y535" s="535">
        <v>159.4</v>
      </c>
      <c r="Z535" s="535">
        <v>159.4</v>
      </c>
      <c r="AA535" s="535">
        <v>159.4</v>
      </c>
      <c r="AB535" s="535">
        <v>159.4</v>
      </c>
      <c r="AC535" s="535">
        <v>159.4</v>
      </c>
      <c r="AD535" s="535">
        <v>161.1</v>
      </c>
      <c r="AE535" s="535">
        <v>161.1</v>
      </c>
      <c r="AF535" s="535">
        <v>161.1</v>
      </c>
      <c r="AG535" s="535">
        <v>161.1</v>
      </c>
      <c r="AH535" s="535">
        <v>161.1</v>
      </c>
      <c r="AI535" s="535">
        <v>161.1</v>
      </c>
      <c r="AJ535" s="535">
        <v>161.1</v>
      </c>
      <c r="AK535" s="535">
        <v>161.1</v>
      </c>
      <c r="AL535" s="535">
        <v>161.1</v>
      </c>
      <c r="AM535" s="535">
        <v>161.1</v>
      </c>
      <c r="AN535" s="535">
        <v>161.1</v>
      </c>
      <c r="AO535" s="535">
        <v>161.1</v>
      </c>
      <c r="AP535" s="535">
        <v>163.5</v>
      </c>
      <c r="AQ535" s="535">
        <v>163.69999999999999</v>
      </c>
      <c r="AR535" s="535">
        <v>163.69999999999999</v>
      </c>
      <c r="AS535" s="535">
        <v>163.69999999999999</v>
      </c>
      <c r="AT535" s="535">
        <v>163.69999999999999</v>
      </c>
      <c r="AU535" s="535">
        <v>163.69999999999999</v>
      </c>
      <c r="AV535" s="535">
        <v>163.69999999999999</v>
      </c>
      <c r="AW535" s="535">
        <v>163.69999999999999</v>
      </c>
      <c r="AX535" s="535">
        <v>164.9</v>
      </c>
      <c r="AY535" s="535">
        <v>166.7</v>
      </c>
      <c r="AZ535" s="535">
        <v>166.7</v>
      </c>
      <c r="BA535" s="535">
        <v>166.7</v>
      </c>
      <c r="BB535" s="535">
        <v>166.7</v>
      </c>
      <c r="BC535" s="535">
        <v>166.7</v>
      </c>
      <c r="BD535" s="535">
        <v>166.7</v>
      </c>
      <c r="BE535" s="535">
        <v>166.7</v>
      </c>
      <c r="BF535" s="535">
        <v>166.7</v>
      </c>
      <c r="BG535" s="535">
        <v>166.7</v>
      </c>
      <c r="BH535" s="535">
        <v>169.8</v>
      </c>
      <c r="BI535" s="535">
        <v>169.8</v>
      </c>
      <c r="BJ535" s="535">
        <v>169.8</v>
      </c>
      <c r="BK535" s="535">
        <v>170.4</v>
      </c>
    </row>
    <row r="536" spans="1:63">
      <c r="A536" s="531" t="s">
        <v>3979</v>
      </c>
      <c r="B536" s="531" t="s">
        <v>3397</v>
      </c>
      <c r="C536" s="532">
        <v>0.22489999999999999</v>
      </c>
      <c r="D536" s="535">
        <v>134.6</v>
      </c>
      <c r="E536" s="535">
        <v>134.6</v>
      </c>
      <c r="F536" s="535">
        <v>134.6</v>
      </c>
      <c r="G536" s="535">
        <v>134.6</v>
      </c>
      <c r="H536" s="535">
        <v>135.30000000000001</v>
      </c>
      <c r="I536" s="535">
        <v>135.80000000000001</v>
      </c>
      <c r="J536" s="535">
        <v>136.6</v>
      </c>
      <c r="K536" s="535">
        <v>136.6</v>
      </c>
      <c r="L536" s="535">
        <v>136.6</v>
      </c>
      <c r="M536" s="535">
        <v>136.69999999999999</v>
      </c>
      <c r="N536" s="535">
        <v>136.69999999999999</v>
      </c>
      <c r="O536" s="535">
        <v>136.69999999999999</v>
      </c>
      <c r="P536" s="535">
        <v>136.69999999999999</v>
      </c>
      <c r="Q536" s="535">
        <v>136.69999999999999</v>
      </c>
      <c r="R536" s="535">
        <v>137.30000000000001</v>
      </c>
      <c r="S536" s="535">
        <v>137.4</v>
      </c>
      <c r="T536" s="535">
        <v>137.4</v>
      </c>
      <c r="U536" s="535">
        <v>137.80000000000001</v>
      </c>
      <c r="V536" s="535">
        <v>138.30000000000001</v>
      </c>
      <c r="W536" s="535">
        <v>138.30000000000001</v>
      </c>
      <c r="X536" s="535">
        <v>138.30000000000001</v>
      </c>
      <c r="Y536" s="535">
        <v>138.5</v>
      </c>
      <c r="Z536" s="535">
        <v>138.5</v>
      </c>
      <c r="AA536" s="535">
        <v>138.69999999999999</v>
      </c>
      <c r="AB536" s="535">
        <v>139</v>
      </c>
      <c r="AC536" s="535">
        <v>139.1</v>
      </c>
      <c r="AD536" s="535">
        <v>139.80000000000001</v>
      </c>
      <c r="AE536" s="535">
        <v>140.80000000000001</v>
      </c>
      <c r="AF536" s="535">
        <v>141</v>
      </c>
      <c r="AG536" s="535">
        <v>141</v>
      </c>
      <c r="AH536" s="535">
        <v>142.69999999999999</v>
      </c>
      <c r="AI536" s="535">
        <v>144.30000000000001</v>
      </c>
      <c r="AJ536" s="535">
        <v>144.30000000000001</v>
      </c>
      <c r="AK536" s="535">
        <v>144.30000000000001</v>
      </c>
      <c r="AL536" s="535">
        <v>144.30000000000001</v>
      </c>
      <c r="AM536" s="535">
        <v>144.30000000000001</v>
      </c>
      <c r="AN536" s="535">
        <v>144.4</v>
      </c>
      <c r="AO536" s="535">
        <v>144.4</v>
      </c>
      <c r="AP536" s="535">
        <v>144.4</v>
      </c>
      <c r="AQ536" s="535">
        <v>144.4</v>
      </c>
      <c r="AR536" s="535">
        <v>146.1</v>
      </c>
      <c r="AS536" s="535">
        <v>146.1</v>
      </c>
      <c r="AT536" s="535">
        <v>146.1</v>
      </c>
      <c r="AU536" s="535">
        <v>146.1</v>
      </c>
      <c r="AV536" s="535">
        <v>146.30000000000001</v>
      </c>
      <c r="AW536" s="535">
        <v>146.6</v>
      </c>
      <c r="AX536" s="535">
        <v>146.6</v>
      </c>
      <c r="AY536" s="535">
        <v>147</v>
      </c>
      <c r="AZ536" s="535">
        <v>147.6</v>
      </c>
      <c r="BA536" s="535">
        <v>149.30000000000001</v>
      </c>
      <c r="BB536" s="535">
        <v>149.69999999999999</v>
      </c>
      <c r="BC536" s="535">
        <v>152.6</v>
      </c>
      <c r="BD536" s="535">
        <v>153.69999999999999</v>
      </c>
      <c r="BE536" s="535">
        <v>154</v>
      </c>
      <c r="BF536" s="535">
        <v>155</v>
      </c>
      <c r="BG536" s="535">
        <v>158.4</v>
      </c>
      <c r="BH536" s="535">
        <v>165</v>
      </c>
      <c r="BI536" s="535">
        <v>165</v>
      </c>
      <c r="BJ536" s="535">
        <v>165.1</v>
      </c>
      <c r="BK536" s="535">
        <v>165.5</v>
      </c>
    </row>
    <row r="537" spans="1:63">
      <c r="A537" s="531" t="s">
        <v>3980</v>
      </c>
      <c r="B537" s="531" t="s">
        <v>3399</v>
      </c>
      <c r="C537" s="532">
        <v>5.704E-2</v>
      </c>
      <c r="D537" s="535">
        <v>122.7</v>
      </c>
      <c r="E537" s="535">
        <v>122.7</v>
      </c>
      <c r="F537" s="535">
        <v>122.7</v>
      </c>
      <c r="G537" s="535">
        <v>122.7</v>
      </c>
      <c r="H537" s="535">
        <v>124.2</v>
      </c>
      <c r="I537" s="535">
        <v>128.80000000000001</v>
      </c>
      <c r="J537" s="535">
        <v>128.80000000000001</v>
      </c>
      <c r="K537" s="535">
        <v>128.80000000000001</v>
      </c>
      <c r="L537" s="535">
        <v>128.80000000000001</v>
      </c>
      <c r="M537" s="535">
        <v>128.80000000000001</v>
      </c>
      <c r="N537" s="535">
        <v>128.80000000000001</v>
      </c>
      <c r="O537" s="535">
        <v>128.80000000000001</v>
      </c>
      <c r="P537" s="535">
        <v>128.80000000000001</v>
      </c>
      <c r="Q537" s="535">
        <v>128.80000000000001</v>
      </c>
      <c r="R537" s="535">
        <v>137.5</v>
      </c>
      <c r="S537" s="535">
        <v>137.5</v>
      </c>
      <c r="T537" s="535">
        <v>137.5</v>
      </c>
      <c r="U537" s="535">
        <v>137.5</v>
      </c>
      <c r="V537" s="535">
        <v>137.5</v>
      </c>
      <c r="W537" s="535">
        <v>137.5</v>
      </c>
      <c r="X537" s="535">
        <v>137.5</v>
      </c>
      <c r="Y537" s="535">
        <v>137.5</v>
      </c>
      <c r="Z537" s="535">
        <v>137.5</v>
      </c>
      <c r="AA537" s="535">
        <v>137.5</v>
      </c>
      <c r="AB537" s="535">
        <v>137.5</v>
      </c>
      <c r="AC537" s="535">
        <v>134</v>
      </c>
      <c r="AD537" s="535">
        <v>123.4</v>
      </c>
      <c r="AE537" s="535">
        <v>123.4</v>
      </c>
      <c r="AF537" s="535">
        <v>123.4</v>
      </c>
      <c r="AG537" s="535">
        <v>118.3</v>
      </c>
      <c r="AH537" s="535">
        <v>97.9</v>
      </c>
      <c r="AI537" s="535">
        <v>97.9</v>
      </c>
      <c r="AJ537" s="535">
        <v>97.9</v>
      </c>
      <c r="AK537" s="535">
        <v>97.9</v>
      </c>
      <c r="AL537" s="535">
        <v>97.9</v>
      </c>
      <c r="AM537" s="535">
        <v>97.9</v>
      </c>
      <c r="AN537" s="535">
        <v>97.9</v>
      </c>
      <c r="AO537" s="535">
        <v>99.5</v>
      </c>
      <c r="AP537" s="535">
        <v>99.5</v>
      </c>
      <c r="AQ537" s="535">
        <v>99.5</v>
      </c>
      <c r="AR537" s="535">
        <v>101.5</v>
      </c>
      <c r="AS537" s="535">
        <v>109.6</v>
      </c>
      <c r="AT537" s="535">
        <v>109.6</v>
      </c>
      <c r="AU537" s="535">
        <v>112.7</v>
      </c>
      <c r="AV537" s="535">
        <v>112.7</v>
      </c>
      <c r="AW537" s="535">
        <v>112.7</v>
      </c>
      <c r="AX537" s="535">
        <v>112.7</v>
      </c>
      <c r="AY537" s="535">
        <v>112.7</v>
      </c>
      <c r="AZ537" s="535">
        <v>119.3</v>
      </c>
      <c r="BA537" s="535">
        <v>119.3</v>
      </c>
      <c r="BB537" s="535">
        <v>136</v>
      </c>
      <c r="BC537" s="535">
        <v>136</v>
      </c>
      <c r="BD537" s="535">
        <v>136</v>
      </c>
      <c r="BE537" s="535">
        <v>136</v>
      </c>
      <c r="BF537" s="535">
        <v>146.4</v>
      </c>
      <c r="BG537" s="535">
        <v>171.3</v>
      </c>
      <c r="BH537" s="535">
        <v>179.6</v>
      </c>
      <c r="BI537" s="535">
        <v>179.6</v>
      </c>
      <c r="BJ537" s="535">
        <v>179.6</v>
      </c>
      <c r="BK537" s="535">
        <v>179.6</v>
      </c>
    </row>
    <row r="538" spans="1:63">
      <c r="A538" s="531" t="s">
        <v>3981</v>
      </c>
      <c r="B538" s="531" t="s">
        <v>3401</v>
      </c>
      <c r="C538" s="532">
        <v>5.0900000000000001E-2</v>
      </c>
      <c r="D538" s="535">
        <v>139.19999999999999</v>
      </c>
      <c r="E538" s="535">
        <v>136.30000000000001</v>
      </c>
      <c r="F538" s="535">
        <v>136.30000000000001</v>
      </c>
      <c r="G538" s="535">
        <v>136.30000000000001</v>
      </c>
      <c r="H538" s="535">
        <v>136.30000000000001</v>
      </c>
      <c r="I538" s="535">
        <v>136.30000000000001</v>
      </c>
      <c r="J538" s="535">
        <v>136.30000000000001</v>
      </c>
      <c r="K538" s="535">
        <v>136.30000000000001</v>
      </c>
      <c r="L538" s="535">
        <v>136.30000000000001</v>
      </c>
      <c r="M538" s="535">
        <v>136.30000000000001</v>
      </c>
      <c r="N538" s="535">
        <v>136.30000000000001</v>
      </c>
      <c r="O538" s="535">
        <v>136.30000000000001</v>
      </c>
      <c r="P538" s="535">
        <v>136.30000000000001</v>
      </c>
      <c r="Q538" s="535">
        <v>136.30000000000001</v>
      </c>
      <c r="R538" s="535">
        <v>136.30000000000001</v>
      </c>
      <c r="S538" s="535">
        <v>136.30000000000001</v>
      </c>
      <c r="T538" s="535">
        <v>125.5</v>
      </c>
      <c r="U538" s="535">
        <v>124.8</v>
      </c>
      <c r="V538" s="535">
        <v>121.9</v>
      </c>
      <c r="W538" s="535">
        <v>121.9</v>
      </c>
      <c r="X538" s="535">
        <v>121.9</v>
      </c>
      <c r="Y538" s="535">
        <v>121.9</v>
      </c>
      <c r="Z538" s="535">
        <v>121.9</v>
      </c>
      <c r="AA538" s="535">
        <v>121.9</v>
      </c>
      <c r="AB538" s="535">
        <v>121.9</v>
      </c>
      <c r="AC538" s="535">
        <v>121.9</v>
      </c>
      <c r="AD538" s="535">
        <v>121.9</v>
      </c>
      <c r="AE538" s="535">
        <v>121.9</v>
      </c>
      <c r="AF538" s="535">
        <v>121.9</v>
      </c>
      <c r="AG538" s="535">
        <v>121.9</v>
      </c>
      <c r="AH538" s="535">
        <v>121.9</v>
      </c>
      <c r="AI538" s="535">
        <v>121.9</v>
      </c>
      <c r="AJ538" s="535">
        <v>121.9</v>
      </c>
      <c r="AK538" s="535">
        <v>121.9</v>
      </c>
      <c r="AL538" s="535">
        <v>121.9</v>
      </c>
      <c r="AM538" s="535">
        <v>121.9</v>
      </c>
      <c r="AN538" s="535">
        <v>121.9</v>
      </c>
      <c r="AO538" s="535">
        <v>121.9</v>
      </c>
      <c r="AP538" s="535">
        <v>121.9</v>
      </c>
      <c r="AQ538" s="535">
        <v>121.9</v>
      </c>
      <c r="AR538" s="535">
        <v>121.9</v>
      </c>
      <c r="AS538" s="535">
        <v>121.9</v>
      </c>
      <c r="AT538" s="535">
        <v>121.9</v>
      </c>
      <c r="AU538" s="535">
        <v>121.9</v>
      </c>
      <c r="AV538" s="535">
        <v>121.9</v>
      </c>
      <c r="AW538" s="535">
        <v>121.9</v>
      </c>
      <c r="AX538" s="535">
        <v>121.9</v>
      </c>
      <c r="AY538" s="535">
        <v>121.9</v>
      </c>
      <c r="AZ538" s="535">
        <v>127.9</v>
      </c>
      <c r="BA538" s="535">
        <v>131.9</v>
      </c>
      <c r="BB538" s="535">
        <v>131.9</v>
      </c>
      <c r="BC538" s="535">
        <v>131.9</v>
      </c>
      <c r="BD538" s="535">
        <v>131.9</v>
      </c>
      <c r="BE538" s="535">
        <v>131.9</v>
      </c>
      <c r="BF538" s="535">
        <v>131.9</v>
      </c>
      <c r="BG538" s="535">
        <v>141.1</v>
      </c>
      <c r="BH538" s="535">
        <v>144.1</v>
      </c>
      <c r="BI538" s="535">
        <v>144.1</v>
      </c>
      <c r="BJ538" s="535">
        <v>144.1</v>
      </c>
      <c r="BK538" s="535">
        <v>144.1</v>
      </c>
    </row>
    <row r="539" spans="1:63">
      <c r="A539" s="531" t="s">
        <v>3982</v>
      </c>
      <c r="B539" s="531" t="s">
        <v>3403</v>
      </c>
      <c r="C539" s="532">
        <v>0.19384999999999999</v>
      </c>
      <c r="D539" s="535">
        <v>129.9</v>
      </c>
      <c r="E539" s="535">
        <v>132.69999999999999</v>
      </c>
      <c r="F539" s="535">
        <v>132.69999999999999</v>
      </c>
      <c r="G539" s="535">
        <v>132.69999999999999</v>
      </c>
      <c r="H539" s="535">
        <v>132.69999999999999</v>
      </c>
      <c r="I539" s="535">
        <v>132.69999999999999</v>
      </c>
      <c r="J539" s="535">
        <v>132.69999999999999</v>
      </c>
      <c r="K539" s="535">
        <v>134.1</v>
      </c>
      <c r="L539" s="535">
        <v>135.5</v>
      </c>
      <c r="M539" s="535">
        <v>135.5</v>
      </c>
      <c r="N539" s="535">
        <v>137.1</v>
      </c>
      <c r="O539" s="535">
        <v>137.1</v>
      </c>
      <c r="P539" s="535">
        <v>137.1</v>
      </c>
      <c r="Q539" s="535">
        <v>137.1</v>
      </c>
      <c r="R539" s="535">
        <v>137.1</v>
      </c>
      <c r="S539" s="535">
        <v>137.1</v>
      </c>
      <c r="T539" s="535">
        <v>128.30000000000001</v>
      </c>
      <c r="U539" s="535">
        <v>128.80000000000001</v>
      </c>
      <c r="V539" s="535">
        <v>125.4</v>
      </c>
      <c r="W539" s="535">
        <v>125.4</v>
      </c>
      <c r="X539" s="535">
        <v>125.4</v>
      </c>
      <c r="Y539" s="535">
        <v>127.3</v>
      </c>
      <c r="Z539" s="535">
        <v>127.3</v>
      </c>
      <c r="AA539" s="535">
        <v>127.3</v>
      </c>
      <c r="AB539" s="535">
        <v>127.3</v>
      </c>
      <c r="AC539" s="535">
        <v>127.3</v>
      </c>
      <c r="AD539" s="535">
        <v>127.3</v>
      </c>
      <c r="AE539" s="535">
        <v>127.3</v>
      </c>
      <c r="AF539" s="535">
        <v>127.3</v>
      </c>
      <c r="AG539" s="535">
        <v>127.3</v>
      </c>
      <c r="AH539" s="535">
        <v>127.3</v>
      </c>
      <c r="AI539" s="535">
        <v>127.3</v>
      </c>
      <c r="AJ539" s="535">
        <v>128.30000000000001</v>
      </c>
      <c r="AK539" s="535">
        <v>129.30000000000001</v>
      </c>
      <c r="AL539" s="535">
        <v>129.30000000000001</v>
      </c>
      <c r="AM539" s="535">
        <v>129.30000000000001</v>
      </c>
      <c r="AN539" s="535">
        <v>129.30000000000001</v>
      </c>
      <c r="AO539" s="535">
        <v>129.30000000000001</v>
      </c>
      <c r="AP539" s="535">
        <v>129.30000000000001</v>
      </c>
      <c r="AQ539" s="535">
        <v>129.30000000000001</v>
      </c>
      <c r="AR539" s="535">
        <v>129.30000000000001</v>
      </c>
      <c r="AS539" s="535">
        <v>129.30000000000001</v>
      </c>
      <c r="AT539" s="535">
        <v>129.30000000000001</v>
      </c>
      <c r="AU539" s="535">
        <v>129.30000000000001</v>
      </c>
      <c r="AV539" s="535">
        <v>129.30000000000001</v>
      </c>
      <c r="AW539" s="535">
        <v>129.30000000000001</v>
      </c>
      <c r="AX539" s="535">
        <v>129.30000000000001</v>
      </c>
      <c r="AY539" s="535">
        <v>129.30000000000001</v>
      </c>
      <c r="AZ539" s="535">
        <v>132.4</v>
      </c>
      <c r="BA539" s="535">
        <v>136</v>
      </c>
      <c r="BB539" s="535">
        <v>139.80000000000001</v>
      </c>
      <c r="BC539" s="535">
        <v>140.6</v>
      </c>
      <c r="BD539" s="535">
        <v>140.6</v>
      </c>
      <c r="BE539" s="535">
        <v>144.69999999999999</v>
      </c>
      <c r="BF539" s="535">
        <v>145.9</v>
      </c>
      <c r="BG539" s="535">
        <v>150.69999999999999</v>
      </c>
      <c r="BH539" s="535">
        <v>152.30000000000001</v>
      </c>
      <c r="BI539" s="535">
        <v>152.30000000000001</v>
      </c>
      <c r="BJ539" s="535">
        <v>152.9</v>
      </c>
      <c r="BK539" s="535">
        <v>155.80000000000001</v>
      </c>
    </row>
    <row r="540" spans="1:63">
      <c r="A540" s="531" t="s">
        <v>3983</v>
      </c>
      <c r="B540" s="531" t="s">
        <v>3405</v>
      </c>
      <c r="C540" s="532">
        <v>7.8700000000000006E-2</v>
      </c>
      <c r="D540" s="535">
        <v>134.9</v>
      </c>
      <c r="E540" s="535">
        <v>137.80000000000001</v>
      </c>
      <c r="F540" s="535">
        <v>137.80000000000001</v>
      </c>
      <c r="G540" s="535">
        <v>140.19999999999999</v>
      </c>
      <c r="H540" s="535">
        <v>140.69999999999999</v>
      </c>
      <c r="I540" s="535">
        <v>140.69999999999999</v>
      </c>
      <c r="J540" s="535">
        <v>140.69999999999999</v>
      </c>
      <c r="K540" s="535">
        <v>146.69999999999999</v>
      </c>
      <c r="L540" s="535">
        <v>146.69999999999999</v>
      </c>
      <c r="M540" s="535">
        <v>146.69999999999999</v>
      </c>
      <c r="N540" s="535">
        <v>146.69999999999999</v>
      </c>
      <c r="O540" s="535">
        <v>146.80000000000001</v>
      </c>
      <c r="P540" s="535">
        <v>146.80000000000001</v>
      </c>
      <c r="Q540" s="535">
        <v>146.80000000000001</v>
      </c>
      <c r="R540" s="535">
        <v>145.1</v>
      </c>
      <c r="S540" s="535">
        <v>144.6</v>
      </c>
      <c r="T540" s="535">
        <v>144.69999999999999</v>
      </c>
      <c r="U540" s="535">
        <v>144.69999999999999</v>
      </c>
      <c r="V540" s="535">
        <v>144.69999999999999</v>
      </c>
      <c r="W540" s="535">
        <v>144.69999999999999</v>
      </c>
      <c r="X540" s="535">
        <v>144.69999999999999</v>
      </c>
      <c r="Y540" s="535">
        <v>144.69999999999999</v>
      </c>
      <c r="Z540" s="535">
        <v>144.69999999999999</v>
      </c>
      <c r="AA540" s="535">
        <v>144.69999999999999</v>
      </c>
      <c r="AB540" s="535">
        <v>144.6</v>
      </c>
      <c r="AC540" s="535">
        <v>144.69999999999999</v>
      </c>
      <c r="AD540" s="535">
        <v>141.1</v>
      </c>
      <c r="AE540" s="535">
        <v>140.30000000000001</v>
      </c>
      <c r="AF540" s="535">
        <v>140.30000000000001</v>
      </c>
      <c r="AG540" s="535">
        <v>140.30000000000001</v>
      </c>
      <c r="AH540" s="535">
        <v>140.30000000000001</v>
      </c>
      <c r="AI540" s="535">
        <v>140.30000000000001</v>
      </c>
      <c r="AJ540" s="535">
        <v>140.30000000000001</v>
      </c>
      <c r="AK540" s="535">
        <v>140.30000000000001</v>
      </c>
      <c r="AL540" s="535">
        <v>140.30000000000001</v>
      </c>
      <c r="AM540" s="535">
        <v>140.30000000000001</v>
      </c>
      <c r="AN540" s="535">
        <v>140.30000000000001</v>
      </c>
      <c r="AO540" s="535">
        <v>140.30000000000001</v>
      </c>
      <c r="AP540" s="535">
        <v>140.30000000000001</v>
      </c>
      <c r="AQ540" s="535">
        <v>140.30000000000001</v>
      </c>
      <c r="AR540" s="535">
        <v>140.30000000000001</v>
      </c>
      <c r="AS540" s="535">
        <v>140.5</v>
      </c>
      <c r="AT540" s="535">
        <v>140.6</v>
      </c>
      <c r="AU540" s="535">
        <v>140.6</v>
      </c>
      <c r="AV540" s="535">
        <v>140.6</v>
      </c>
      <c r="AW540" s="535">
        <v>140.6</v>
      </c>
      <c r="AX540" s="535">
        <v>140.6</v>
      </c>
      <c r="AY540" s="535">
        <v>140.6</v>
      </c>
      <c r="AZ540" s="535">
        <v>140.6</v>
      </c>
      <c r="BA540" s="535">
        <v>140.6</v>
      </c>
      <c r="BB540" s="535">
        <v>141.19999999999999</v>
      </c>
      <c r="BC540" s="535">
        <v>141.80000000000001</v>
      </c>
      <c r="BD540" s="535">
        <v>141.80000000000001</v>
      </c>
      <c r="BE540" s="535">
        <v>141.80000000000001</v>
      </c>
      <c r="BF540" s="535">
        <v>142.1</v>
      </c>
      <c r="BG540" s="535">
        <v>151.69999999999999</v>
      </c>
      <c r="BH540" s="535">
        <v>152.4</v>
      </c>
      <c r="BI540" s="535">
        <v>152.19999999999999</v>
      </c>
      <c r="BJ540" s="535">
        <v>151.30000000000001</v>
      </c>
      <c r="BK540" s="535">
        <v>151.30000000000001</v>
      </c>
    </row>
    <row r="541" spans="1:63">
      <c r="A541" s="531" t="s">
        <v>3984</v>
      </c>
      <c r="B541" s="531" t="s">
        <v>3407</v>
      </c>
      <c r="C541" s="532">
        <v>5.1979999999999998E-2</v>
      </c>
      <c r="D541" s="535">
        <v>145</v>
      </c>
      <c r="E541" s="535">
        <v>157.1</v>
      </c>
      <c r="F541" s="535">
        <v>157.1</v>
      </c>
      <c r="G541" s="535">
        <v>157.1</v>
      </c>
      <c r="H541" s="535">
        <v>157.1</v>
      </c>
      <c r="I541" s="535">
        <v>157.1</v>
      </c>
      <c r="J541" s="535">
        <v>157.1</v>
      </c>
      <c r="K541" s="535">
        <v>165</v>
      </c>
      <c r="L541" s="535">
        <v>165</v>
      </c>
      <c r="M541" s="535">
        <v>165</v>
      </c>
      <c r="N541" s="535">
        <v>165</v>
      </c>
      <c r="O541" s="535">
        <v>165</v>
      </c>
      <c r="P541" s="535">
        <v>165</v>
      </c>
      <c r="Q541" s="535">
        <v>165</v>
      </c>
      <c r="R541" s="535">
        <v>167.9</v>
      </c>
      <c r="S541" s="535">
        <v>168.6</v>
      </c>
      <c r="T541" s="535">
        <v>174.6</v>
      </c>
      <c r="U541" s="535">
        <v>187.9</v>
      </c>
      <c r="V541" s="535">
        <v>192.7</v>
      </c>
      <c r="W541" s="535">
        <v>192.7</v>
      </c>
      <c r="X541" s="535">
        <v>192.7</v>
      </c>
      <c r="Y541" s="535">
        <v>192.7</v>
      </c>
      <c r="Z541" s="535">
        <v>192.7</v>
      </c>
      <c r="AA541" s="535">
        <v>192.7</v>
      </c>
      <c r="AB541" s="535">
        <v>192.7</v>
      </c>
      <c r="AC541" s="535">
        <v>192.7</v>
      </c>
      <c r="AD541" s="535">
        <v>188.8</v>
      </c>
      <c r="AE541" s="535">
        <v>187.8</v>
      </c>
      <c r="AF541" s="535">
        <v>187.8</v>
      </c>
      <c r="AG541" s="535">
        <v>187.8</v>
      </c>
      <c r="AH541" s="535">
        <v>187.8</v>
      </c>
      <c r="AI541" s="535">
        <v>187.8</v>
      </c>
      <c r="AJ541" s="535">
        <v>187.8</v>
      </c>
      <c r="AK541" s="535">
        <v>187.8</v>
      </c>
      <c r="AL541" s="535">
        <v>187.8</v>
      </c>
      <c r="AM541" s="535">
        <v>187.8</v>
      </c>
      <c r="AN541" s="535">
        <v>187.8</v>
      </c>
      <c r="AO541" s="535">
        <v>187.8</v>
      </c>
      <c r="AP541" s="535">
        <v>163.19999999999999</v>
      </c>
      <c r="AQ541" s="535">
        <v>157.1</v>
      </c>
      <c r="AR541" s="535">
        <v>157.1</v>
      </c>
      <c r="AS541" s="535">
        <v>157.1</v>
      </c>
      <c r="AT541" s="535">
        <v>157.1</v>
      </c>
      <c r="AU541" s="535">
        <v>157.1</v>
      </c>
      <c r="AV541" s="535">
        <v>157.1</v>
      </c>
      <c r="AW541" s="535">
        <v>157.1</v>
      </c>
      <c r="AX541" s="535">
        <v>163.19999999999999</v>
      </c>
      <c r="AY541" s="535">
        <v>187.8</v>
      </c>
      <c r="AZ541" s="535">
        <v>187.8</v>
      </c>
      <c r="BA541" s="535">
        <v>187.8</v>
      </c>
      <c r="BB541" s="535">
        <v>187.8</v>
      </c>
      <c r="BC541" s="535">
        <v>187.8</v>
      </c>
      <c r="BD541" s="535">
        <v>187.8</v>
      </c>
      <c r="BE541" s="535">
        <v>187.8</v>
      </c>
      <c r="BF541" s="535">
        <v>187.8</v>
      </c>
      <c r="BG541" s="535">
        <v>168.2</v>
      </c>
      <c r="BH541" s="535">
        <v>168.2</v>
      </c>
      <c r="BI541" s="535">
        <v>168.2</v>
      </c>
      <c r="BJ541" s="535">
        <v>168.2</v>
      </c>
      <c r="BK541" s="535">
        <v>168.2</v>
      </c>
    </row>
    <row r="542" spans="1:63">
      <c r="A542" s="531" t="s">
        <v>3985</v>
      </c>
      <c r="B542" s="531" t="s">
        <v>3409</v>
      </c>
      <c r="C542" s="532">
        <v>4.5850000000000002E-2</v>
      </c>
      <c r="D542" s="535">
        <v>139.6</v>
      </c>
      <c r="E542" s="535">
        <v>141</v>
      </c>
      <c r="F542" s="535">
        <v>141</v>
      </c>
      <c r="G542" s="535">
        <v>141</v>
      </c>
      <c r="H542" s="535">
        <v>141</v>
      </c>
      <c r="I542" s="535">
        <v>141</v>
      </c>
      <c r="J542" s="535">
        <v>141</v>
      </c>
      <c r="K542" s="535">
        <v>141</v>
      </c>
      <c r="L542" s="535">
        <v>141</v>
      </c>
      <c r="M542" s="535">
        <v>141</v>
      </c>
      <c r="N542" s="535">
        <v>141</v>
      </c>
      <c r="O542" s="535">
        <v>141</v>
      </c>
      <c r="P542" s="535">
        <v>141</v>
      </c>
      <c r="Q542" s="535">
        <v>150.1</v>
      </c>
      <c r="R542" s="535">
        <v>150</v>
      </c>
      <c r="S542" s="535">
        <v>149.9</v>
      </c>
      <c r="T542" s="535">
        <v>149.9</v>
      </c>
      <c r="U542" s="535">
        <v>149.9</v>
      </c>
      <c r="V542" s="535">
        <v>149.9</v>
      </c>
      <c r="W542" s="535">
        <v>149.9</v>
      </c>
      <c r="X542" s="535">
        <v>149.9</v>
      </c>
      <c r="Y542" s="535">
        <v>149.9</v>
      </c>
      <c r="Z542" s="535">
        <v>149.9</v>
      </c>
      <c r="AA542" s="535">
        <v>149.9</v>
      </c>
      <c r="AB542" s="535">
        <v>149.9</v>
      </c>
      <c r="AC542" s="535">
        <v>149.9</v>
      </c>
      <c r="AD542" s="535">
        <v>149.9</v>
      </c>
      <c r="AE542" s="535">
        <v>149.9</v>
      </c>
      <c r="AF542" s="535">
        <v>149.9</v>
      </c>
      <c r="AG542" s="535">
        <v>149.9</v>
      </c>
      <c r="AH542" s="535">
        <v>149.9</v>
      </c>
      <c r="AI542" s="535">
        <v>149.9</v>
      </c>
      <c r="AJ542" s="535">
        <v>149.9</v>
      </c>
      <c r="AK542" s="535">
        <v>149.9</v>
      </c>
      <c r="AL542" s="535">
        <v>149.9</v>
      </c>
      <c r="AM542" s="535">
        <v>149.9</v>
      </c>
      <c r="AN542" s="535">
        <v>149.9</v>
      </c>
      <c r="AO542" s="535">
        <v>149.9</v>
      </c>
      <c r="AP542" s="535">
        <v>149.9</v>
      </c>
      <c r="AQ542" s="535">
        <v>149.9</v>
      </c>
      <c r="AR542" s="535">
        <v>149.9</v>
      </c>
      <c r="AS542" s="535">
        <v>149.9</v>
      </c>
      <c r="AT542" s="535">
        <v>149.9</v>
      </c>
      <c r="AU542" s="535">
        <v>149.9</v>
      </c>
      <c r="AV542" s="535">
        <v>149.9</v>
      </c>
      <c r="AW542" s="535">
        <v>149.9</v>
      </c>
      <c r="AX542" s="535">
        <v>149.9</v>
      </c>
      <c r="AY542" s="535">
        <v>149.9</v>
      </c>
      <c r="AZ542" s="535">
        <v>149.9</v>
      </c>
      <c r="BA542" s="535">
        <v>149.9</v>
      </c>
      <c r="BB542" s="535">
        <v>149.9</v>
      </c>
      <c r="BC542" s="535">
        <v>149.9</v>
      </c>
      <c r="BD542" s="535">
        <v>149.9</v>
      </c>
      <c r="BE542" s="535">
        <v>149.9</v>
      </c>
      <c r="BF542" s="535">
        <v>149.9</v>
      </c>
      <c r="BG542" s="535">
        <v>149.9</v>
      </c>
      <c r="BH542" s="535">
        <v>149.9</v>
      </c>
      <c r="BI542" s="535">
        <v>149.9</v>
      </c>
      <c r="BJ542" s="535">
        <v>149.9</v>
      </c>
      <c r="BK542" s="535">
        <v>149.9</v>
      </c>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871"/>
  <sheetViews>
    <sheetView zoomScaleNormal="100" workbookViewId="0">
      <pane ySplit="1" topLeftCell="A2" activePane="bottomLeft" state="frozen"/>
      <selection pane="bottomLeft" activeCell="EA1" sqref="EA1"/>
    </sheetView>
  </sheetViews>
  <sheetFormatPr defaultRowHeight="15"/>
  <cols>
    <col min="1" max="1" width="54.5703125" style="520" customWidth="1"/>
    <col min="2" max="2" width="15.5703125" style="520" bestFit="1" customWidth="1"/>
    <col min="3" max="3" width="13" style="521" bestFit="1" customWidth="1"/>
    <col min="4" max="10" width="13.28515625" style="522" bestFit="1" customWidth="1"/>
    <col min="11" max="124" width="13.28515625" style="516" bestFit="1" customWidth="1"/>
    <col min="125" max="131" width="10.140625" style="518" bestFit="1" customWidth="1"/>
    <col min="132" max="256" width="9.140625" style="518"/>
    <col min="257" max="257" width="97.28515625" style="518" bestFit="1" customWidth="1"/>
    <col min="258" max="258" width="15.5703125" style="518" bestFit="1" customWidth="1"/>
    <col min="259" max="259" width="13" style="518" bestFit="1" customWidth="1"/>
    <col min="260" max="380" width="13.28515625" style="518" bestFit="1" customWidth="1"/>
    <col min="381" max="512" width="9.140625" style="518"/>
    <col min="513" max="513" width="97.28515625" style="518" bestFit="1" customWidth="1"/>
    <col min="514" max="514" width="15.5703125" style="518" bestFit="1" customWidth="1"/>
    <col min="515" max="515" width="13" style="518" bestFit="1" customWidth="1"/>
    <col min="516" max="636" width="13.28515625" style="518" bestFit="1" customWidth="1"/>
    <col min="637" max="768" width="9.140625" style="518"/>
    <col min="769" max="769" width="97.28515625" style="518" bestFit="1" customWidth="1"/>
    <col min="770" max="770" width="15.5703125" style="518" bestFit="1" customWidth="1"/>
    <col min="771" max="771" width="13" style="518" bestFit="1" customWidth="1"/>
    <col min="772" max="892" width="13.28515625" style="518" bestFit="1" customWidth="1"/>
    <col min="893" max="1024" width="9.140625" style="518"/>
    <col min="1025" max="1025" width="97.28515625" style="518" bestFit="1" customWidth="1"/>
    <col min="1026" max="1026" width="15.5703125" style="518" bestFit="1" customWidth="1"/>
    <col min="1027" max="1027" width="13" style="518" bestFit="1" customWidth="1"/>
    <col min="1028" max="1148" width="13.28515625" style="518" bestFit="1" customWidth="1"/>
    <col min="1149" max="1280" width="9.140625" style="518"/>
    <col min="1281" max="1281" width="97.28515625" style="518" bestFit="1" customWidth="1"/>
    <col min="1282" max="1282" width="15.5703125" style="518" bestFit="1" customWidth="1"/>
    <col min="1283" max="1283" width="13" style="518" bestFit="1" customWidth="1"/>
    <col min="1284" max="1404" width="13.28515625" style="518" bestFit="1" customWidth="1"/>
    <col min="1405" max="1536" width="9.140625" style="518"/>
    <col min="1537" max="1537" width="97.28515625" style="518" bestFit="1" customWidth="1"/>
    <col min="1538" max="1538" width="15.5703125" style="518" bestFit="1" customWidth="1"/>
    <col min="1539" max="1539" width="13" style="518" bestFit="1" customWidth="1"/>
    <col min="1540" max="1660" width="13.28515625" style="518" bestFit="1" customWidth="1"/>
    <col min="1661" max="1792" width="9.140625" style="518"/>
    <col min="1793" max="1793" width="97.28515625" style="518" bestFit="1" customWidth="1"/>
    <col min="1794" max="1794" width="15.5703125" style="518" bestFit="1" customWidth="1"/>
    <col min="1795" max="1795" width="13" style="518" bestFit="1" customWidth="1"/>
    <col min="1796" max="1916" width="13.28515625" style="518" bestFit="1" customWidth="1"/>
    <col min="1917" max="2048" width="9.140625" style="518"/>
    <col min="2049" max="2049" width="97.28515625" style="518" bestFit="1" customWidth="1"/>
    <col min="2050" max="2050" width="15.5703125" style="518" bestFit="1" customWidth="1"/>
    <col min="2051" max="2051" width="13" style="518" bestFit="1" customWidth="1"/>
    <col min="2052" max="2172" width="13.28515625" style="518" bestFit="1" customWidth="1"/>
    <col min="2173" max="2304" width="9.140625" style="518"/>
    <col min="2305" max="2305" width="97.28515625" style="518" bestFit="1" customWidth="1"/>
    <col min="2306" max="2306" width="15.5703125" style="518" bestFit="1" customWidth="1"/>
    <col min="2307" max="2307" width="13" style="518" bestFit="1" customWidth="1"/>
    <col min="2308" max="2428" width="13.28515625" style="518" bestFit="1" customWidth="1"/>
    <col min="2429" max="2560" width="9.140625" style="518"/>
    <col min="2561" max="2561" width="97.28515625" style="518" bestFit="1" customWidth="1"/>
    <col min="2562" max="2562" width="15.5703125" style="518" bestFit="1" customWidth="1"/>
    <col min="2563" max="2563" width="13" style="518" bestFit="1" customWidth="1"/>
    <col min="2564" max="2684" width="13.28515625" style="518" bestFit="1" customWidth="1"/>
    <col min="2685" max="2816" width="9.140625" style="518"/>
    <col min="2817" max="2817" width="97.28515625" style="518" bestFit="1" customWidth="1"/>
    <col min="2818" max="2818" width="15.5703125" style="518" bestFit="1" customWidth="1"/>
    <col min="2819" max="2819" width="13" style="518" bestFit="1" customWidth="1"/>
    <col min="2820" max="2940" width="13.28515625" style="518" bestFit="1" customWidth="1"/>
    <col min="2941" max="3072" width="9.140625" style="518"/>
    <col min="3073" max="3073" width="97.28515625" style="518" bestFit="1" customWidth="1"/>
    <col min="3074" max="3074" width="15.5703125" style="518" bestFit="1" customWidth="1"/>
    <col min="3075" max="3075" width="13" style="518" bestFit="1" customWidth="1"/>
    <col min="3076" max="3196" width="13.28515625" style="518" bestFit="1" customWidth="1"/>
    <col min="3197" max="3328" width="9.140625" style="518"/>
    <col min="3329" max="3329" width="97.28515625" style="518" bestFit="1" customWidth="1"/>
    <col min="3330" max="3330" width="15.5703125" style="518" bestFit="1" customWidth="1"/>
    <col min="3331" max="3331" width="13" style="518" bestFit="1" customWidth="1"/>
    <col min="3332" max="3452" width="13.28515625" style="518" bestFit="1" customWidth="1"/>
    <col min="3453" max="3584" width="9.140625" style="518"/>
    <col min="3585" max="3585" width="97.28515625" style="518" bestFit="1" customWidth="1"/>
    <col min="3586" max="3586" width="15.5703125" style="518" bestFit="1" customWidth="1"/>
    <col min="3587" max="3587" width="13" style="518" bestFit="1" customWidth="1"/>
    <col min="3588" max="3708" width="13.28515625" style="518" bestFit="1" customWidth="1"/>
    <col min="3709" max="3840" width="9.140625" style="518"/>
    <col min="3841" max="3841" width="97.28515625" style="518" bestFit="1" customWidth="1"/>
    <col min="3842" max="3842" width="15.5703125" style="518" bestFit="1" customWidth="1"/>
    <col min="3843" max="3843" width="13" style="518" bestFit="1" customWidth="1"/>
    <col min="3844" max="3964" width="13.28515625" style="518" bestFit="1" customWidth="1"/>
    <col min="3965" max="4096" width="9.140625" style="518"/>
    <col min="4097" max="4097" width="97.28515625" style="518" bestFit="1" customWidth="1"/>
    <col min="4098" max="4098" width="15.5703125" style="518" bestFit="1" customWidth="1"/>
    <col min="4099" max="4099" width="13" style="518" bestFit="1" customWidth="1"/>
    <col min="4100" max="4220" width="13.28515625" style="518" bestFit="1" customWidth="1"/>
    <col min="4221" max="4352" width="9.140625" style="518"/>
    <col min="4353" max="4353" width="97.28515625" style="518" bestFit="1" customWidth="1"/>
    <col min="4354" max="4354" width="15.5703125" style="518" bestFit="1" customWidth="1"/>
    <col min="4355" max="4355" width="13" style="518" bestFit="1" customWidth="1"/>
    <col min="4356" max="4476" width="13.28515625" style="518" bestFit="1" customWidth="1"/>
    <col min="4477" max="4608" width="9.140625" style="518"/>
    <col min="4609" max="4609" width="97.28515625" style="518" bestFit="1" customWidth="1"/>
    <col min="4610" max="4610" width="15.5703125" style="518" bestFit="1" customWidth="1"/>
    <col min="4611" max="4611" width="13" style="518" bestFit="1" customWidth="1"/>
    <col min="4612" max="4732" width="13.28515625" style="518" bestFit="1" customWidth="1"/>
    <col min="4733" max="4864" width="9.140625" style="518"/>
    <col min="4865" max="4865" width="97.28515625" style="518" bestFit="1" customWidth="1"/>
    <col min="4866" max="4866" width="15.5703125" style="518" bestFit="1" customWidth="1"/>
    <col min="4867" max="4867" width="13" style="518" bestFit="1" customWidth="1"/>
    <col min="4868" max="4988" width="13.28515625" style="518" bestFit="1" customWidth="1"/>
    <col min="4989" max="5120" width="9.140625" style="518"/>
    <col min="5121" max="5121" width="97.28515625" style="518" bestFit="1" customWidth="1"/>
    <col min="5122" max="5122" width="15.5703125" style="518" bestFit="1" customWidth="1"/>
    <col min="5123" max="5123" width="13" style="518" bestFit="1" customWidth="1"/>
    <col min="5124" max="5244" width="13.28515625" style="518" bestFit="1" customWidth="1"/>
    <col min="5245" max="5376" width="9.140625" style="518"/>
    <col min="5377" max="5377" width="97.28515625" style="518" bestFit="1" customWidth="1"/>
    <col min="5378" max="5378" width="15.5703125" style="518" bestFit="1" customWidth="1"/>
    <col min="5379" max="5379" width="13" style="518" bestFit="1" customWidth="1"/>
    <col min="5380" max="5500" width="13.28515625" style="518" bestFit="1" customWidth="1"/>
    <col min="5501" max="5632" width="9.140625" style="518"/>
    <col min="5633" max="5633" width="97.28515625" style="518" bestFit="1" customWidth="1"/>
    <col min="5634" max="5634" width="15.5703125" style="518" bestFit="1" customWidth="1"/>
    <col min="5635" max="5635" width="13" style="518" bestFit="1" customWidth="1"/>
    <col min="5636" max="5756" width="13.28515625" style="518" bestFit="1" customWidth="1"/>
    <col min="5757" max="5888" width="9.140625" style="518"/>
    <col min="5889" max="5889" width="97.28515625" style="518" bestFit="1" customWidth="1"/>
    <col min="5890" max="5890" width="15.5703125" style="518" bestFit="1" customWidth="1"/>
    <col min="5891" max="5891" width="13" style="518" bestFit="1" customWidth="1"/>
    <col min="5892" max="6012" width="13.28515625" style="518" bestFit="1" customWidth="1"/>
    <col min="6013" max="6144" width="9.140625" style="518"/>
    <col min="6145" max="6145" width="97.28515625" style="518" bestFit="1" customWidth="1"/>
    <col min="6146" max="6146" width="15.5703125" style="518" bestFit="1" customWidth="1"/>
    <col min="6147" max="6147" width="13" style="518" bestFit="1" customWidth="1"/>
    <col min="6148" max="6268" width="13.28515625" style="518" bestFit="1" customWidth="1"/>
    <col min="6269" max="6400" width="9.140625" style="518"/>
    <col min="6401" max="6401" width="97.28515625" style="518" bestFit="1" customWidth="1"/>
    <col min="6402" max="6402" width="15.5703125" style="518" bestFit="1" customWidth="1"/>
    <col min="6403" max="6403" width="13" style="518" bestFit="1" customWidth="1"/>
    <col min="6404" max="6524" width="13.28515625" style="518" bestFit="1" customWidth="1"/>
    <col min="6525" max="6656" width="9.140625" style="518"/>
    <col min="6657" max="6657" width="97.28515625" style="518" bestFit="1" customWidth="1"/>
    <col min="6658" max="6658" width="15.5703125" style="518" bestFit="1" customWidth="1"/>
    <col min="6659" max="6659" width="13" style="518" bestFit="1" customWidth="1"/>
    <col min="6660" max="6780" width="13.28515625" style="518" bestFit="1" customWidth="1"/>
    <col min="6781" max="6912" width="9.140625" style="518"/>
    <col min="6913" max="6913" width="97.28515625" style="518" bestFit="1" customWidth="1"/>
    <col min="6914" max="6914" width="15.5703125" style="518" bestFit="1" customWidth="1"/>
    <col min="6915" max="6915" width="13" style="518" bestFit="1" customWidth="1"/>
    <col min="6916" max="7036" width="13.28515625" style="518" bestFit="1" customWidth="1"/>
    <col min="7037" max="7168" width="9.140625" style="518"/>
    <col min="7169" max="7169" width="97.28515625" style="518" bestFit="1" customWidth="1"/>
    <col min="7170" max="7170" width="15.5703125" style="518" bestFit="1" customWidth="1"/>
    <col min="7171" max="7171" width="13" style="518" bestFit="1" customWidth="1"/>
    <col min="7172" max="7292" width="13.28515625" style="518" bestFit="1" customWidth="1"/>
    <col min="7293" max="7424" width="9.140625" style="518"/>
    <col min="7425" max="7425" width="97.28515625" style="518" bestFit="1" customWidth="1"/>
    <col min="7426" max="7426" width="15.5703125" style="518" bestFit="1" customWidth="1"/>
    <col min="7427" max="7427" width="13" style="518" bestFit="1" customWidth="1"/>
    <col min="7428" max="7548" width="13.28515625" style="518" bestFit="1" customWidth="1"/>
    <col min="7549" max="7680" width="9.140625" style="518"/>
    <col min="7681" max="7681" width="97.28515625" style="518" bestFit="1" customWidth="1"/>
    <col min="7682" max="7682" width="15.5703125" style="518" bestFit="1" customWidth="1"/>
    <col min="7683" max="7683" width="13" style="518" bestFit="1" customWidth="1"/>
    <col min="7684" max="7804" width="13.28515625" style="518" bestFit="1" customWidth="1"/>
    <col min="7805" max="7936" width="9.140625" style="518"/>
    <col min="7937" max="7937" width="97.28515625" style="518" bestFit="1" customWidth="1"/>
    <col min="7938" max="7938" width="15.5703125" style="518" bestFit="1" customWidth="1"/>
    <col min="7939" max="7939" width="13" style="518" bestFit="1" customWidth="1"/>
    <col min="7940" max="8060" width="13.28515625" style="518" bestFit="1" customWidth="1"/>
    <col min="8061" max="8192" width="9.140625" style="518"/>
    <col min="8193" max="8193" width="97.28515625" style="518" bestFit="1" customWidth="1"/>
    <col min="8194" max="8194" width="15.5703125" style="518" bestFit="1" customWidth="1"/>
    <col min="8195" max="8195" width="13" style="518" bestFit="1" customWidth="1"/>
    <col min="8196" max="8316" width="13.28515625" style="518" bestFit="1" customWidth="1"/>
    <col min="8317" max="8448" width="9.140625" style="518"/>
    <col min="8449" max="8449" width="97.28515625" style="518" bestFit="1" customWidth="1"/>
    <col min="8450" max="8450" width="15.5703125" style="518" bestFit="1" customWidth="1"/>
    <col min="8451" max="8451" width="13" style="518" bestFit="1" customWidth="1"/>
    <col min="8452" max="8572" width="13.28515625" style="518" bestFit="1" customWidth="1"/>
    <col min="8573" max="8704" width="9.140625" style="518"/>
    <col min="8705" max="8705" width="97.28515625" style="518" bestFit="1" customWidth="1"/>
    <col min="8706" max="8706" width="15.5703125" style="518" bestFit="1" customWidth="1"/>
    <col min="8707" max="8707" width="13" style="518" bestFit="1" customWidth="1"/>
    <col min="8708" max="8828" width="13.28515625" style="518" bestFit="1" customWidth="1"/>
    <col min="8829" max="8960" width="9.140625" style="518"/>
    <col min="8961" max="8961" width="97.28515625" style="518" bestFit="1" customWidth="1"/>
    <col min="8962" max="8962" width="15.5703125" style="518" bestFit="1" customWidth="1"/>
    <col min="8963" max="8963" width="13" style="518" bestFit="1" customWidth="1"/>
    <col min="8964" max="9084" width="13.28515625" style="518" bestFit="1" customWidth="1"/>
    <col min="9085" max="9216" width="9.140625" style="518"/>
    <col min="9217" max="9217" width="97.28515625" style="518" bestFit="1" customWidth="1"/>
    <col min="9218" max="9218" width="15.5703125" style="518" bestFit="1" customWidth="1"/>
    <col min="9219" max="9219" width="13" style="518" bestFit="1" customWidth="1"/>
    <col min="9220" max="9340" width="13.28515625" style="518" bestFit="1" customWidth="1"/>
    <col min="9341" max="9472" width="9.140625" style="518"/>
    <col min="9473" max="9473" width="97.28515625" style="518" bestFit="1" customWidth="1"/>
    <col min="9474" max="9474" width="15.5703125" style="518" bestFit="1" customWidth="1"/>
    <col min="9475" max="9475" width="13" style="518" bestFit="1" customWidth="1"/>
    <col min="9476" max="9596" width="13.28515625" style="518" bestFit="1" customWidth="1"/>
    <col min="9597" max="9728" width="9.140625" style="518"/>
    <col min="9729" max="9729" width="97.28515625" style="518" bestFit="1" customWidth="1"/>
    <col min="9730" max="9730" width="15.5703125" style="518" bestFit="1" customWidth="1"/>
    <col min="9731" max="9731" width="13" style="518" bestFit="1" customWidth="1"/>
    <col min="9732" max="9852" width="13.28515625" style="518" bestFit="1" customWidth="1"/>
    <col min="9853" max="9984" width="9.140625" style="518"/>
    <col min="9985" max="9985" width="97.28515625" style="518" bestFit="1" customWidth="1"/>
    <col min="9986" max="9986" width="15.5703125" style="518" bestFit="1" customWidth="1"/>
    <col min="9987" max="9987" width="13" style="518" bestFit="1" customWidth="1"/>
    <col min="9988" max="10108" width="13.28515625" style="518" bestFit="1" customWidth="1"/>
    <col min="10109" max="10240" width="9.140625" style="518"/>
    <col min="10241" max="10241" width="97.28515625" style="518" bestFit="1" customWidth="1"/>
    <col min="10242" max="10242" width="15.5703125" style="518" bestFit="1" customWidth="1"/>
    <col min="10243" max="10243" width="13" style="518" bestFit="1" customWidth="1"/>
    <col min="10244" max="10364" width="13.28515625" style="518" bestFit="1" customWidth="1"/>
    <col min="10365" max="10496" width="9.140625" style="518"/>
    <col min="10497" max="10497" width="97.28515625" style="518" bestFit="1" customWidth="1"/>
    <col min="10498" max="10498" width="15.5703125" style="518" bestFit="1" customWidth="1"/>
    <col min="10499" max="10499" width="13" style="518" bestFit="1" customWidth="1"/>
    <col min="10500" max="10620" width="13.28515625" style="518" bestFit="1" customWidth="1"/>
    <col min="10621" max="10752" width="9.140625" style="518"/>
    <col min="10753" max="10753" width="97.28515625" style="518" bestFit="1" customWidth="1"/>
    <col min="10754" max="10754" width="15.5703125" style="518" bestFit="1" customWidth="1"/>
    <col min="10755" max="10755" width="13" style="518" bestFit="1" customWidth="1"/>
    <col min="10756" max="10876" width="13.28515625" style="518" bestFit="1" customWidth="1"/>
    <col min="10877" max="11008" width="9.140625" style="518"/>
    <col min="11009" max="11009" width="97.28515625" style="518" bestFit="1" customWidth="1"/>
    <col min="11010" max="11010" width="15.5703125" style="518" bestFit="1" customWidth="1"/>
    <col min="11011" max="11011" width="13" style="518" bestFit="1" customWidth="1"/>
    <col min="11012" max="11132" width="13.28515625" style="518" bestFit="1" customWidth="1"/>
    <col min="11133" max="11264" width="9.140625" style="518"/>
    <col min="11265" max="11265" width="97.28515625" style="518" bestFit="1" customWidth="1"/>
    <col min="11266" max="11266" width="15.5703125" style="518" bestFit="1" customWidth="1"/>
    <col min="11267" max="11267" width="13" style="518" bestFit="1" customWidth="1"/>
    <col min="11268" max="11388" width="13.28515625" style="518" bestFit="1" customWidth="1"/>
    <col min="11389" max="11520" width="9.140625" style="518"/>
    <col min="11521" max="11521" width="97.28515625" style="518" bestFit="1" customWidth="1"/>
    <col min="11522" max="11522" width="15.5703125" style="518" bestFit="1" customWidth="1"/>
    <col min="11523" max="11523" width="13" style="518" bestFit="1" customWidth="1"/>
    <col min="11524" max="11644" width="13.28515625" style="518" bestFit="1" customWidth="1"/>
    <col min="11645" max="11776" width="9.140625" style="518"/>
    <col min="11777" max="11777" width="97.28515625" style="518" bestFit="1" customWidth="1"/>
    <col min="11778" max="11778" width="15.5703125" style="518" bestFit="1" customWidth="1"/>
    <col min="11779" max="11779" width="13" style="518" bestFit="1" customWidth="1"/>
    <col min="11780" max="11900" width="13.28515625" style="518" bestFit="1" customWidth="1"/>
    <col min="11901" max="12032" width="9.140625" style="518"/>
    <col min="12033" max="12033" width="97.28515625" style="518" bestFit="1" customWidth="1"/>
    <col min="12034" max="12034" width="15.5703125" style="518" bestFit="1" customWidth="1"/>
    <col min="12035" max="12035" width="13" style="518" bestFit="1" customWidth="1"/>
    <col min="12036" max="12156" width="13.28515625" style="518" bestFit="1" customWidth="1"/>
    <col min="12157" max="12288" width="9.140625" style="518"/>
    <col min="12289" max="12289" width="97.28515625" style="518" bestFit="1" customWidth="1"/>
    <col min="12290" max="12290" width="15.5703125" style="518" bestFit="1" customWidth="1"/>
    <col min="12291" max="12291" width="13" style="518" bestFit="1" customWidth="1"/>
    <col min="12292" max="12412" width="13.28515625" style="518" bestFit="1" customWidth="1"/>
    <col min="12413" max="12544" width="9.140625" style="518"/>
    <col min="12545" max="12545" width="97.28515625" style="518" bestFit="1" customWidth="1"/>
    <col min="12546" max="12546" width="15.5703125" style="518" bestFit="1" customWidth="1"/>
    <col min="12547" max="12547" width="13" style="518" bestFit="1" customWidth="1"/>
    <col min="12548" max="12668" width="13.28515625" style="518" bestFit="1" customWidth="1"/>
    <col min="12669" max="12800" width="9.140625" style="518"/>
    <col min="12801" max="12801" width="97.28515625" style="518" bestFit="1" customWidth="1"/>
    <col min="12802" max="12802" width="15.5703125" style="518" bestFit="1" customWidth="1"/>
    <col min="12803" max="12803" width="13" style="518" bestFit="1" customWidth="1"/>
    <col min="12804" max="12924" width="13.28515625" style="518" bestFit="1" customWidth="1"/>
    <col min="12925" max="13056" width="9.140625" style="518"/>
    <col min="13057" max="13057" width="97.28515625" style="518" bestFit="1" customWidth="1"/>
    <col min="13058" max="13058" width="15.5703125" style="518" bestFit="1" customWidth="1"/>
    <col min="13059" max="13059" width="13" style="518" bestFit="1" customWidth="1"/>
    <col min="13060" max="13180" width="13.28515625" style="518" bestFit="1" customWidth="1"/>
    <col min="13181" max="13312" width="9.140625" style="518"/>
    <col min="13313" max="13313" width="97.28515625" style="518" bestFit="1" customWidth="1"/>
    <col min="13314" max="13314" width="15.5703125" style="518" bestFit="1" customWidth="1"/>
    <col min="13315" max="13315" width="13" style="518" bestFit="1" customWidth="1"/>
    <col min="13316" max="13436" width="13.28515625" style="518" bestFit="1" customWidth="1"/>
    <col min="13437" max="13568" width="9.140625" style="518"/>
    <col min="13569" max="13569" width="97.28515625" style="518" bestFit="1" customWidth="1"/>
    <col min="13570" max="13570" width="15.5703125" style="518" bestFit="1" customWidth="1"/>
    <col min="13571" max="13571" width="13" style="518" bestFit="1" customWidth="1"/>
    <col min="13572" max="13692" width="13.28515625" style="518" bestFit="1" customWidth="1"/>
    <col min="13693" max="13824" width="9.140625" style="518"/>
    <col min="13825" max="13825" width="97.28515625" style="518" bestFit="1" customWidth="1"/>
    <col min="13826" max="13826" width="15.5703125" style="518" bestFit="1" customWidth="1"/>
    <col min="13827" max="13827" width="13" style="518" bestFit="1" customWidth="1"/>
    <col min="13828" max="13948" width="13.28515625" style="518" bestFit="1" customWidth="1"/>
    <col min="13949" max="14080" width="9.140625" style="518"/>
    <col min="14081" max="14081" width="97.28515625" style="518" bestFit="1" customWidth="1"/>
    <col min="14082" max="14082" width="15.5703125" style="518" bestFit="1" customWidth="1"/>
    <col min="14083" max="14083" width="13" style="518" bestFit="1" customWidth="1"/>
    <col min="14084" max="14204" width="13.28515625" style="518" bestFit="1" customWidth="1"/>
    <col min="14205" max="14336" width="9.140625" style="518"/>
    <col min="14337" max="14337" width="97.28515625" style="518" bestFit="1" customWidth="1"/>
    <col min="14338" max="14338" width="15.5703125" style="518" bestFit="1" customWidth="1"/>
    <col min="14339" max="14339" width="13" style="518" bestFit="1" customWidth="1"/>
    <col min="14340" max="14460" width="13.28515625" style="518" bestFit="1" customWidth="1"/>
    <col min="14461" max="14592" width="9.140625" style="518"/>
    <col min="14593" max="14593" width="97.28515625" style="518" bestFit="1" customWidth="1"/>
    <col min="14594" max="14594" width="15.5703125" style="518" bestFit="1" customWidth="1"/>
    <col min="14595" max="14595" width="13" style="518" bestFit="1" customWidth="1"/>
    <col min="14596" max="14716" width="13.28515625" style="518" bestFit="1" customWidth="1"/>
    <col min="14717" max="14848" width="9.140625" style="518"/>
    <col min="14849" max="14849" width="97.28515625" style="518" bestFit="1" customWidth="1"/>
    <col min="14850" max="14850" width="15.5703125" style="518" bestFit="1" customWidth="1"/>
    <col min="14851" max="14851" width="13" style="518" bestFit="1" customWidth="1"/>
    <col min="14852" max="14972" width="13.28515625" style="518" bestFit="1" customWidth="1"/>
    <col min="14973" max="15104" width="9.140625" style="518"/>
    <col min="15105" max="15105" width="97.28515625" style="518" bestFit="1" customWidth="1"/>
    <col min="15106" max="15106" width="15.5703125" style="518" bestFit="1" customWidth="1"/>
    <col min="15107" max="15107" width="13" style="518" bestFit="1" customWidth="1"/>
    <col min="15108" max="15228" width="13.28515625" style="518" bestFit="1" customWidth="1"/>
    <col min="15229" max="15360" width="9.140625" style="518"/>
    <col min="15361" max="15361" width="97.28515625" style="518" bestFit="1" customWidth="1"/>
    <col min="15362" max="15362" width="15.5703125" style="518" bestFit="1" customWidth="1"/>
    <col min="15363" max="15363" width="13" style="518" bestFit="1" customWidth="1"/>
    <col min="15364" max="15484" width="13.28515625" style="518" bestFit="1" customWidth="1"/>
    <col min="15485" max="15616" width="9.140625" style="518"/>
    <col min="15617" max="15617" width="97.28515625" style="518" bestFit="1" customWidth="1"/>
    <col min="15618" max="15618" width="15.5703125" style="518" bestFit="1" customWidth="1"/>
    <col min="15619" max="15619" width="13" style="518" bestFit="1" customWidth="1"/>
    <col min="15620" max="15740" width="13.28515625" style="518" bestFit="1" customWidth="1"/>
    <col min="15741" max="15872" width="9.140625" style="518"/>
    <col min="15873" max="15873" width="97.28515625" style="518" bestFit="1" customWidth="1"/>
    <col min="15874" max="15874" width="15.5703125" style="518" bestFit="1" customWidth="1"/>
    <col min="15875" max="15875" width="13" style="518" bestFit="1" customWidth="1"/>
    <col min="15876" max="15996" width="13.28515625" style="518" bestFit="1" customWidth="1"/>
    <col min="15997" max="16128" width="9.140625" style="518"/>
    <col min="16129" max="16129" width="97.28515625" style="518" bestFit="1" customWidth="1"/>
    <col min="16130" max="16130" width="15.5703125" style="518" bestFit="1" customWidth="1"/>
    <col min="16131" max="16131" width="13" style="518" bestFit="1" customWidth="1"/>
    <col min="16132" max="16252" width="13.28515625" style="518" bestFit="1" customWidth="1"/>
    <col min="16253" max="16384" width="9.140625" style="518"/>
  </cols>
  <sheetData>
    <row r="1" spans="1:131" s="513" customFormat="1">
      <c r="A1" s="512" t="s">
        <v>539</v>
      </c>
      <c r="B1" s="512" t="s">
        <v>540</v>
      </c>
      <c r="C1" s="512" t="s">
        <v>541</v>
      </c>
      <c r="D1" s="512">
        <v>41000</v>
      </c>
      <c r="E1" s="512">
        <v>41030</v>
      </c>
      <c r="F1" s="512">
        <v>41061</v>
      </c>
      <c r="G1" s="512">
        <v>41091</v>
      </c>
      <c r="H1" s="512">
        <v>41122</v>
      </c>
      <c r="I1" s="512">
        <v>41153</v>
      </c>
      <c r="J1" s="512">
        <v>41183</v>
      </c>
      <c r="K1" s="512">
        <v>41214</v>
      </c>
      <c r="L1" s="512">
        <v>41244</v>
      </c>
      <c r="M1" s="512">
        <v>41275</v>
      </c>
      <c r="N1" s="512">
        <v>41306</v>
      </c>
      <c r="O1" s="512">
        <v>41334</v>
      </c>
      <c r="P1" s="512">
        <v>41365</v>
      </c>
      <c r="Q1" s="512">
        <v>41395</v>
      </c>
      <c r="R1" s="512">
        <v>41426</v>
      </c>
      <c r="S1" s="512">
        <v>41456</v>
      </c>
      <c r="T1" s="512">
        <v>41487</v>
      </c>
      <c r="U1" s="512">
        <v>41518</v>
      </c>
      <c r="V1" s="512">
        <v>41548</v>
      </c>
      <c r="W1" s="512">
        <v>41579</v>
      </c>
      <c r="X1" s="512">
        <v>41609</v>
      </c>
      <c r="Y1" s="512">
        <v>41640</v>
      </c>
      <c r="Z1" s="512">
        <v>41671</v>
      </c>
      <c r="AA1" s="512">
        <v>41699</v>
      </c>
      <c r="AB1" s="512">
        <v>41730</v>
      </c>
      <c r="AC1" s="512">
        <v>41760</v>
      </c>
      <c r="AD1" s="512">
        <v>41791</v>
      </c>
      <c r="AE1" s="512">
        <v>41821</v>
      </c>
      <c r="AF1" s="512">
        <v>41852</v>
      </c>
      <c r="AG1" s="512">
        <v>41883</v>
      </c>
      <c r="AH1" s="512">
        <v>41913</v>
      </c>
      <c r="AI1" s="512">
        <v>41944</v>
      </c>
      <c r="AJ1" s="512">
        <v>41974</v>
      </c>
      <c r="AK1" s="512">
        <v>42005</v>
      </c>
      <c r="AL1" s="512">
        <v>42036</v>
      </c>
      <c r="AM1" s="512">
        <v>42064</v>
      </c>
      <c r="AN1" s="512">
        <v>42095</v>
      </c>
      <c r="AO1" s="512">
        <v>42125</v>
      </c>
      <c r="AP1" s="512">
        <v>42156</v>
      </c>
      <c r="AQ1" s="512">
        <v>42186</v>
      </c>
      <c r="AR1" s="512">
        <v>42217</v>
      </c>
      <c r="AS1" s="512">
        <v>42248</v>
      </c>
      <c r="AT1" s="512">
        <v>42278</v>
      </c>
      <c r="AU1" s="512">
        <v>42309</v>
      </c>
      <c r="AV1" s="512">
        <v>42339</v>
      </c>
      <c r="AW1" s="512">
        <v>42370</v>
      </c>
      <c r="AX1" s="512">
        <v>42401</v>
      </c>
      <c r="AY1" s="512">
        <v>42430</v>
      </c>
      <c r="AZ1" s="512">
        <v>42461</v>
      </c>
      <c r="BA1" s="512">
        <v>42491</v>
      </c>
      <c r="BB1" s="512">
        <v>42522</v>
      </c>
      <c r="BC1" s="512">
        <v>42552</v>
      </c>
      <c r="BD1" s="512">
        <v>42583</v>
      </c>
      <c r="BE1" s="512">
        <v>42614</v>
      </c>
      <c r="BF1" s="512">
        <v>42644</v>
      </c>
      <c r="BG1" s="512">
        <v>42675</v>
      </c>
      <c r="BH1" s="512">
        <v>42705</v>
      </c>
      <c r="BI1" s="512">
        <v>42736</v>
      </c>
      <c r="BJ1" s="512">
        <v>42767</v>
      </c>
      <c r="BK1" s="512">
        <v>42795</v>
      </c>
      <c r="BL1" s="512">
        <v>42826</v>
      </c>
      <c r="BM1" s="512">
        <v>42856</v>
      </c>
      <c r="BN1" s="512">
        <v>42887</v>
      </c>
      <c r="BO1" s="512">
        <v>42917</v>
      </c>
      <c r="BP1" s="512">
        <v>42948</v>
      </c>
      <c r="BQ1" s="512">
        <v>42979</v>
      </c>
      <c r="BR1" s="512">
        <v>43009</v>
      </c>
      <c r="BS1" s="512">
        <v>43040</v>
      </c>
      <c r="BT1" s="512">
        <v>43070</v>
      </c>
      <c r="BU1" s="512">
        <v>43101</v>
      </c>
      <c r="BV1" s="512">
        <v>43132</v>
      </c>
      <c r="BW1" s="512">
        <v>43160</v>
      </c>
      <c r="BX1" s="512">
        <v>43191</v>
      </c>
      <c r="BY1" s="512">
        <v>43221</v>
      </c>
      <c r="BZ1" s="512">
        <v>43252</v>
      </c>
      <c r="CA1" s="512">
        <v>43282</v>
      </c>
      <c r="CB1" s="512">
        <v>43313</v>
      </c>
      <c r="CC1" s="512">
        <v>43344</v>
      </c>
      <c r="CD1" s="512">
        <v>43374</v>
      </c>
      <c r="CE1" s="512">
        <v>43405</v>
      </c>
      <c r="CF1" s="512">
        <v>43435</v>
      </c>
      <c r="CG1" s="512">
        <v>43466</v>
      </c>
      <c r="CH1" s="512">
        <v>43497</v>
      </c>
      <c r="CI1" s="512">
        <v>43525</v>
      </c>
      <c r="CJ1" s="512">
        <v>43556</v>
      </c>
      <c r="CK1" s="512">
        <v>43586</v>
      </c>
      <c r="CL1" s="512">
        <v>43617</v>
      </c>
      <c r="CM1" s="512">
        <v>43647</v>
      </c>
      <c r="CN1" s="512">
        <v>43678</v>
      </c>
      <c r="CO1" s="512">
        <v>43709</v>
      </c>
      <c r="CP1" s="512">
        <v>43739</v>
      </c>
      <c r="CQ1" s="512">
        <v>43770</v>
      </c>
      <c r="CR1" s="512">
        <v>43800</v>
      </c>
      <c r="CS1" s="512">
        <v>43831</v>
      </c>
      <c r="CT1" s="512">
        <v>43862</v>
      </c>
      <c r="CU1" s="512">
        <v>43891</v>
      </c>
      <c r="CV1" s="512">
        <v>43922</v>
      </c>
      <c r="CW1" s="512">
        <v>43952</v>
      </c>
      <c r="CX1" s="512">
        <v>43983</v>
      </c>
      <c r="CY1" s="512">
        <v>44013</v>
      </c>
      <c r="CZ1" s="512">
        <v>44044</v>
      </c>
      <c r="DA1" s="512">
        <v>44075</v>
      </c>
      <c r="DB1" s="512">
        <v>44105</v>
      </c>
      <c r="DC1" s="512">
        <v>44136</v>
      </c>
      <c r="DD1" s="512">
        <v>44166</v>
      </c>
      <c r="DE1" s="512">
        <v>44197</v>
      </c>
      <c r="DF1" s="512">
        <v>44228</v>
      </c>
      <c r="DG1" s="512">
        <v>44256</v>
      </c>
      <c r="DH1" s="512">
        <v>44287</v>
      </c>
      <c r="DI1" s="512">
        <v>44317</v>
      </c>
      <c r="DJ1" s="512">
        <v>44348</v>
      </c>
      <c r="DK1" s="512">
        <v>44378</v>
      </c>
      <c r="DL1" s="512">
        <v>44409</v>
      </c>
      <c r="DM1" s="512">
        <v>44440</v>
      </c>
      <c r="DN1" s="512">
        <v>44470</v>
      </c>
      <c r="DO1" s="512">
        <v>44501</v>
      </c>
      <c r="DP1" s="512">
        <v>44531</v>
      </c>
      <c r="DQ1" s="512">
        <v>44562</v>
      </c>
      <c r="DR1" s="512">
        <v>44593</v>
      </c>
      <c r="DS1" s="512">
        <v>44621</v>
      </c>
      <c r="DT1" s="512">
        <v>44652</v>
      </c>
      <c r="DU1" s="512">
        <v>44682</v>
      </c>
      <c r="DV1" s="512">
        <v>44713</v>
      </c>
      <c r="DW1" s="512">
        <v>44743</v>
      </c>
      <c r="DX1" s="512">
        <v>44774</v>
      </c>
      <c r="DY1" s="512">
        <v>44805</v>
      </c>
      <c r="DZ1" s="512">
        <v>44835</v>
      </c>
      <c r="EA1" s="512">
        <v>44866</v>
      </c>
    </row>
    <row r="2" spans="1:131">
      <c r="A2" s="514" t="s">
        <v>542</v>
      </c>
      <c r="B2" s="514" t="s">
        <v>543</v>
      </c>
      <c r="C2" s="515">
        <v>100</v>
      </c>
      <c r="D2" s="516">
        <v>104.7</v>
      </c>
      <c r="E2" s="516">
        <v>105.3</v>
      </c>
      <c r="F2" s="516">
        <v>105.3</v>
      </c>
      <c r="G2" s="516">
        <v>106.2</v>
      </c>
      <c r="H2" s="516">
        <v>106.9</v>
      </c>
      <c r="I2" s="516">
        <v>107.6</v>
      </c>
      <c r="J2" s="516">
        <v>107.4</v>
      </c>
      <c r="K2" s="516">
        <v>107.3</v>
      </c>
      <c r="L2" s="516">
        <v>107.1</v>
      </c>
      <c r="M2" s="516">
        <v>108</v>
      </c>
      <c r="N2" s="516">
        <v>108.4</v>
      </c>
      <c r="O2" s="516">
        <v>108.6</v>
      </c>
      <c r="P2" s="516">
        <v>108.6</v>
      </c>
      <c r="Q2" s="516">
        <v>108.6</v>
      </c>
      <c r="R2" s="516">
        <v>110.1</v>
      </c>
      <c r="S2" s="516">
        <v>111.2</v>
      </c>
      <c r="T2" s="516">
        <v>112.9</v>
      </c>
      <c r="U2" s="516">
        <v>114.3</v>
      </c>
      <c r="V2" s="516">
        <v>114.6</v>
      </c>
      <c r="W2" s="516">
        <v>114.3</v>
      </c>
      <c r="X2" s="516">
        <v>113.4</v>
      </c>
      <c r="Y2" s="516">
        <v>113.6</v>
      </c>
      <c r="Z2" s="516">
        <v>113.6</v>
      </c>
      <c r="AA2" s="516">
        <v>114.3</v>
      </c>
      <c r="AB2" s="516">
        <v>114.1</v>
      </c>
      <c r="AC2" s="516">
        <v>114.8</v>
      </c>
      <c r="AD2" s="516">
        <v>115.2</v>
      </c>
      <c r="AE2" s="516">
        <v>116.7</v>
      </c>
      <c r="AF2" s="516">
        <v>117.2</v>
      </c>
      <c r="AG2" s="516">
        <v>116.4</v>
      </c>
      <c r="AH2" s="516">
        <v>115.6</v>
      </c>
      <c r="AI2" s="516">
        <v>114.1</v>
      </c>
      <c r="AJ2" s="516">
        <v>112.1</v>
      </c>
      <c r="AK2" s="516">
        <v>110.8</v>
      </c>
      <c r="AL2" s="516">
        <v>109.6</v>
      </c>
      <c r="AM2" s="516">
        <v>109.9</v>
      </c>
      <c r="AN2" s="516">
        <v>110.2</v>
      </c>
      <c r="AO2" s="516">
        <v>111.4</v>
      </c>
      <c r="AP2" s="516">
        <v>111.8</v>
      </c>
      <c r="AQ2" s="516">
        <v>111.1</v>
      </c>
      <c r="AR2" s="516">
        <v>110</v>
      </c>
      <c r="AS2" s="516">
        <v>109.9</v>
      </c>
      <c r="AT2" s="516">
        <v>110.1</v>
      </c>
      <c r="AU2" s="516">
        <v>109.9</v>
      </c>
      <c r="AV2" s="516">
        <v>109.4</v>
      </c>
      <c r="AW2" s="516">
        <v>108</v>
      </c>
      <c r="AX2" s="516">
        <v>107.1</v>
      </c>
      <c r="AY2" s="516">
        <v>107.7</v>
      </c>
      <c r="AZ2" s="516">
        <v>109</v>
      </c>
      <c r="BA2" s="516">
        <v>110.4</v>
      </c>
      <c r="BB2" s="516">
        <v>111.7</v>
      </c>
      <c r="BC2" s="516">
        <v>111.8</v>
      </c>
      <c r="BD2" s="516">
        <v>111.2</v>
      </c>
      <c r="BE2" s="516">
        <v>111.4</v>
      </c>
      <c r="BF2" s="516">
        <v>111.5</v>
      </c>
      <c r="BG2" s="516">
        <v>111.9</v>
      </c>
      <c r="BH2" s="516">
        <v>111.7</v>
      </c>
      <c r="BI2" s="516">
        <v>112.6</v>
      </c>
      <c r="BJ2" s="516">
        <v>113</v>
      </c>
      <c r="BK2" s="516">
        <v>113.2</v>
      </c>
      <c r="BL2" s="516">
        <v>113.2</v>
      </c>
      <c r="BM2" s="516">
        <v>112.9</v>
      </c>
      <c r="BN2" s="516">
        <v>112.7</v>
      </c>
      <c r="BO2" s="516">
        <v>113.9</v>
      </c>
      <c r="BP2" s="516">
        <v>114.8</v>
      </c>
      <c r="BQ2" s="516">
        <v>114.9</v>
      </c>
      <c r="BR2" s="516">
        <v>115.6</v>
      </c>
      <c r="BS2" s="516">
        <v>116.4</v>
      </c>
      <c r="BT2" s="516">
        <v>115.7</v>
      </c>
      <c r="BU2" s="516">
        <v>116</v>
      </c>
      <c r="BV2" s="516">
        <v>116.1</v>
      </c>
      <c r="BW2" s="516">
        <v>116.3</v>
      </c>
      <c r="BX2" s="516">
        <v>117.3</v>
      </c>
      <c r="BY2" s="516">
        <v>118.3</v>
      </c>
      <c r="BZ2" s="516">
        <v>119.1</v>
      </c>
      <c r="CA2" s="516">
        <v>119.9</v>
      </c>
      <c r="CB2" s="516">
        <v>120.1</v>
      </c>
      <c r="CC2" s="516">
        <v>120.9</v>
      </c>
      <c r="CD2" s="516">
        <v>122</v>
      </c>
      <c r="CE2" s="516">
        <v>121.6</v>
      </c>
      <c r="CF2" s="516">
        <v>119.7</v>
      </c>
      <c r="CG2" s="516">
        <v>119.2</v>
      </c>
      <c r="CH2" s="516">
        <v>119.5</v>
      </c>
      <c r="CI2" s="516">
        <v>119.9</v>
      </c>
      <c r="CJ2" s="516">
        <v>121.1</v>
      </c>
      <c r="CK2" s="516">
        <v>121.6</v>
      </c>
      <c r="CL2" s="516">
        <v>121.5</v>
      </c>
      <c r="CM2" s="516">
        <v>121.3</v>
      </c>
      <c r="CN2" s="516">
        <v>121.5</v>
      </c>
      <c r="CO2" s="516">
        <v>121.3</v>
      </c>
      <c r="CP2" s="516">
        <v>122</v>
      </c>
      <c r="CQ2" s="516">
        <v>122.3</v>
      </c>
      <c r="CR2" s="516">
        <v>123</v>
      </c>
      <c r="CS2" s="516">
        <v>123.4</v>
      </c>
      <c r="CT2" s="516">
        <v>122.2</v>
      </c>
      <c r="CU2" s="516">
        <v>120.4</v>
      </c>
      <c r="CV2" s="516">
        <v>119.2</v>
      </c>
      <c r="CW2" s="516">
        <v>117.5</v>
      </c>
      <c r="CX2" s="516">
        <v>119.3</v>
      </c>
      <c r="CY2" s="516">
        <v>121</v>
      </c>
      <c r="CZ2" s="516">
        <v>122</v>
      </c>
      <c r="DA2" s="516">
        <v>122.9</v>
      </c>
      <c r="DB2" s="516">
        <v>123.6</v>
      </c>
      <c r="DC2" s="516">
        <v>125.1</v>
      </c>
      <c r="DD2" s="516">
        <v>125.4</v>
      </c>
      <c r="DE2" s="516">
        <v>126.5</v>
      </c>
      <c r="DF2" s="516">
        <v>128.1</v>
      </c>
      <c r="DG2" s="516">
        <v>129.9</v>
      </c>
      <c r="DH2" s="516">
        <v>132</v>
      </c>
      <c r="DI2" s="516">
        <v>132.9</v>
      </c>
      <c r="DJ2" s="516">
        <v>133.69999999999999</v>
      </c>
      <c r="DK2" s="516">
        <v>135</v>
      </c>
      <c r="DL2" s="516">
        <v>136.19999999999999</v>
      </c>
      <c r="DM2" s="516">
        <v>137.4</v>
      </c>
      <c r="DN2" s="516">
        <v>140.69999999999999</v>
      </c>
      <c r="DO2" s="516">
        <v>143.69999999999999</v>
      </c>
      <c r="DP2" s="516">
        <v>143.30000000000001</v>
      </c>
      <c r="DQ2" s="516">
        <v>143.80000000000001</v>
      </c>
      <c r="DR2" s="516">
        <v>145.30000000000001</v>
      </c>
      <c r="DS2" s="516">
        <v>148.80000000000001</v>
      </c>
      <c r="DT2" s="516">
        <v>151.9</v>
      </c>
      <c r="DU2" s="517">
        <v>155</v>
      </c>
      <c r="DV2" s="517">
        <v>154</v>
      </c>
      <c r="DW2" s="517">
        <v>153.80000000000001</v>
      </c>
      <c r="DX2" s="559">
        <v>153.19999999999999</v>
      </c>
      <c r="DY2" s="559">
        <v>151.9</v>
      </c>
      <c r="DZ2" s="559">
        <v>152.5</v>
      </c>
      <c r="EA2" s="558">
        <v>152.1</v>
      </c>
    </row>
    <row r="3" spans="1:131">
      <c r="A3" s="514" t="s">
        <v>544</v>
      </c>
      <c r="B3" s="514" t="s">
        <v>545</v>
      </c>
      <c r="C3" s="515">
        <v>22.617560000000001</v>
      </c>
      <c r="D3" s="516">
        <v>107.1</v>
      </c>
      <c r="E3" s="516">
        <v>107.5</v>
      </c>
      <c r="F3" s="516">
        <v>107.9</v>
      </c>
      <c r="G3" s="516">
        <v>111.4</v>
      </c>
      <c r="H3" s="516">
        <v>112.7</v>
      </c>
      <c r="I3" s="516">
        <v>112</v>
      </c>
      <c r="J3" s="516">
        <v>111</v>
      </c>
      <c r="K3" s="516">
        <v>112.2</v>
      </c>
      <c r="L3" s="516">
        <v>111.9</v>
      </c>
      <c r="M3" s="516">
        <v>113.8</v>
      </c>
      <c r="N3" s="516">
        <v>115.2</v>
      </c>
      <c r="O3" s="516">
        <v>114.6</v>
      </c>
      <c r="P3" s="516">
        <v>114.6</v>
      </c>
      <c r="Q3" s="516">
        <v>116.8</v>
      </c>
      <c r="R3" s="516">
        <v>120.5</v>
      </c>
      <c r="S3" s="516">
        <v>121.7</v>
      </c>
      <c r="T3" s="516">
        <v>125.6</v>
      </c>
      <c r="U3" s="516">
        <v>126</v>
      </c>
      <c r="V3" s="516">
        <v>128.4</v>
      </c>
      <c r="W3" s="516">
        <v>128.4</v>
      </c>
      <c r="X3" s="516">
        <v>123.3</v>
      </c>
      <c r="Y3" s="516">
        <v>121.2</v>
      </c>
      <c r="Z3" s="516">
        <v>121.1</v>
      </c>
      <c r="AA3" s="516">
        <v>121.4</v>
      </c>
      <c r="AB3" s="516">
        <v>121.5</v>
      </c>
      <c r="AC3" s="516">
        <v>124</v>
      </c>
      <c r="AD3" s="516">
        <v>125.7</v>
      </c>
      <c r="AE3" s="516">
        <v>130.1</v>
      </c>
      <c r="AF3" s="516">
        <v>131.5</v>
      </c>
      <c r="AG3" s="516">
        <v>129.4</v>
      </c>
      <c r="AH3" s="516">
        <v>127.3</v>
      </c>
      <c r="AI3" s="516">
        <v>126.5</v>
      </c>
      <c r="AJ3" s="516">
        <v>123.1</v>
      </c>
      <c r="AK3" s="516">
        <v>120.8</v>
      </c>
      <c r="AL3" s="516">
        <v>120.7</v>
      </c>
      <c r="AM3" s="516">
        <v>120.1</v>
      </c>
      <c r="AN3" s="516">
        <v>121.5</v>
      </c>
      <c r="AO3" s="516">
        <v>123.4</v>
      </c>
      <c r="AP3" s="516">
        <v>124.9</v>
      </c>
      <c r="AQ3" s="516">
        <v>124.3</v>
      </c>
      <c r="AR3" s="516">
        <v>125.4</v>
      </c>
      <c r="AS3" s="516">
        <v>125.9</v>
      </c>
      <c r="AT3" s="516">
        <v>126.4</v>
      </c>
      <c r="AU3" s="516">
        <v>127.1</v>
      </c>
      <c r="AV3" s="516">
        <v>126.7</v>
      </c>
      <c r="AW3" s="516">
        <v>124.3</v>
      </c>
      <c r="AX3" s="516">
        <v>122.1</v>
      </c>
      <c r="AY3" s="516">
        <v>123</v>
      </c>
      <c r="AZ3" s="516">
        <v>126.1</v>
      </c>
      <c r="BA3" s="516">
        <v>128.80000000000001</v>
      </c>
      <c r="BB3" s="516">
        <v>132</v>
      </c>
      <c r="BC3" s="516">
        <v>131.80000000000001</v>
      </c>
      <c r="BD3" s="516">
        <v>131.4</v>
      </c>
      <c r="BE3" s="516">
        <v>130.6</v>
      </c>
      <c r="BF3" s="516">
        <v>129.1</v>
      </c>
      <c r="BG3" s="516">
        <v>128.80000000000001</v>
      </c>
      <c r="BH3" s="516">
        <v>126.8</v>
      </c>
      <c r="BI3" s="516">
        <v>126.7</v>
      </c>
      <c r="BJ3" s="516">
        <v>127</v>
      </c>
      <c r="BK3" s="516">
        <v>127.1</v>
      </c>
      <c r="BL3" s="516">
        <v>127.4</v>
      </c>
      <c r="BM3" s="516">
        <v>126.6</v>
      </c>
      <c r="BN3" s="516">
        <v>126.5</v>
      </c>
      <c r="BO3" s="516">
        <v>132.6</v>
      </c>
      <c r="BP3" s="516">
        <v>135.30000000000001</v>
      </c>
      <c r="BQ3" s="516">
        <v>131.5</v>
      </c>
      <c r="BR3" s="516">
        <v>133.9</v>
      </c>
      <c r="BS3" s="516">
        <v>136</v>
      </c>
      <c r="BT3" s="516">
        <v>131.69999999999999</v>
      </c>
      <c r="BU3" s="516">
        <v>129.9</v>
      </c>
      <c r="BV3" s="516">
        <v>128</v>
      </c>
      <c r="BW3" s="516">
        <v>128.19999999999999</v>
      </c>
      <c r="BX3" s="516">
        <v>130.69999999999999</v>
      </c>
      <c r="BY3" s="516">
        <v>131.4</v>
      </c>
      <c r="BZ3" s="516">
        <v>132.5</v>
      </c>
      <c r="CA3" s="516">
        <v>135.30000000000001</v>
      </c>
      <c r="CB3" s="516">
        <v>135.19999999999999</v>
      </c>
      <c r="CC3" s="516">
        <v>135.5</v>
      </c>
      <c r="CD3" s="516">
        <v>137.19999999999999</v>
      </c>
      <c r="CE3" s="516">
        <v>136.80000000000001</v>
      </c>
      <c r="CF3" s="516">
        <v>133.5</v>
      </c>
      <c r="CG3" s="516">
        <v>133.80000000000001</v>
      </c>
      <c r="CH3" s="516">
        <v>134.1</v>
      </c>
      <c r="CI3" s="516">
        <v>134.5</v>
      </c>
      <c r="CJ3" s="516">
        <v>139.30000000000001</v>
      </c>
      <c r="CK3" s="516">
        <v>140.30000000000001</v>
      </c>
      <c r="CL3" s="516">
        <v>141</v>
      </c>
      <c r="CM3" s="516">
        <v>142.80000000000001</v>
      </c>
      <c r="CN3" s="516">
        <v>144</v>
      </c>
      <c r="CO3" s="516">
        <v>143</v>
      </c>
      <c r="CP3" s="516">
        <v>145.5</v>
      </c>
      <c r="CQ3" s="516">
        <v>147.19999999999999</v>
      </c>
      <c r="CR3" s="516">
        <v>148.9</v>
      </c>
      <c r="CS3" s="516">
        <v>147.19999999999999</v>
      </c>
      <c r="CT3" s="516">
        <v>142.80000000000001</v>
      </c>
      <c r="CU3" s="516">
        <v>137.4</v>
      </c>
      <c r="CV3" s="516">
        <v>137.80000000000001</v>
      </c>
      <c r="CW3" s="516">
        <v>137.30000000000001</v>
      </c>
      <c r="CX3" s="516">
        <v>140.9</v>
      </c>
      <c r="CY3" s="516">
        <v>145.1</v>
      </c>
      <c r="CZ3" s="516">
        <v>146.69999999999999</v>
      </c>
      <c r="DA3" s="516">
        <v>148.80000000000001</v>
      </c>
      <c r="DB3" s="516">
        <v>151.80000000000001</v>
      </c>
      <c r="DC3" s="516">
        <v>152.80000000000001</v>
      </c>
      <c r="DD3" s="516">
        <v>148</v>
      </c>
      <c r="DE3" s="516">
        <v>144.9</v>
      </c>
      <c r="DF3" s="516">
        <v>147.1</v>
      </c>
      <c r="DG3" s="516">
        <v>147.4</v>
      </c>
      <c r="DH3" s="516">
        <v>151.5</v>
      </c>
      <c r="DI3" s="516">
        <v>150.19999999999999</v>
      </c>
      <c r="DJ3" s="516">
        <v>153</v>
      </c>
      <c r="DK3" s="516">
        <v>154.30000000000001</v>
      </c>
      <c r="DL3" s="516">
        <v>155.4</v>
      </c>
      <c r="DM3" s="516">
        <v>157.69999999999999</v>
      </c>
      <c r="DN3" s="516">
        <v>163</v>
      </c>
      <c r="DO3" s="516">
        <v>168.4</v>
      </c>
      <c r="DP3" s="516">
        <v>168.4</v>
      </c>
      <c r="DQ3" s="516">
        <v>167.5</v>
      </c>
      <c r="DR3" s="516">
        <v>167.5</v>
      </c>
      <c r="DS3" s="516">
        <v>170.3</v>
      </c>
      <c r="DT3" s="516">
        <v>174.9</v>
      </c>
      <c r="DU3" s="517">
        <v>178.5</v>
      </c>
      <c r="DV3" s="517">
        <v>182.4</v>
      </c>
      <c r="DW3" s="517">
        <v>177.5</v>
      </c>
      <c r="DX3" s="559">
        <v>178.3</v>
      </c>
      <c r="DY3" s="559">
        <v>175.9</v>
      </c>
      <c r="DZ3" s="559">
        <v>181</v>
      </c>
      <c r="EA3" s="558">
        <v>177.7</v>
      </c>
    </row>
    <row r="4" spans="1:131">
      <c r="A4" s="514" t="s">
        <v>546</v>
      </c>
      <c r="B4" s="514" t="s">
        <v>547</v>
      </c>
      <c r="C4" s="515">
        <v>15.255850000000001</v>
      </c>
      <c r="D4" s="516">
        <v>106.2</v>
      </c>
      <c r="E4" s="516">
        <v>106.7</v>
      </c>
      <c r="F4" s="516">
        <v>109.3</v>
      </c>
      <c r="G4" s="516">
        <v>111.3</v>
      </c>
      <c r="H4" s="516">
        <v>111.2</v>
      </c>
      <c r="I4" s="516">
        <v>111.3</v>
      </c>
      <c r="J4" s="516">
        <v>111</v>
      </c>
      <c r="K4" s="516">
        <v>112</v>
      </c>
      <c r="L4" s="516">
        <v>110.8</v>
      </c>
      <c r="M4" s="516">
        <v>113.2</v>
      </c>
      <c r="N4" s="516">
        <v>113.9</v>
      </c>
      <c r="O4" s="516">
        <v>113.5</v>
      </c>
      <c r="P4" s="516">
        <v>114.7</v>
      </c>
      <c r="Q4" s="516">
        <v>117.8</v>
      </c>
      <c r="R4" s="516">
        <v>122.2</v>
      </c>
      <c r="S4" s="516">
        <v>123.6</v>
      </c>
      <c r="T4" s="516">
        <v>128.19999999999999</v>
      </c>
      <c r="U4" s="516">
        <v>128.5</v>
      </c>
      <c r="V4" s="516">
        <v>132.6</v>
      </c>
      <c r="W4" s="516">
        <v>133.19999999999999</v>
      </c>
      <c r="X4" s="516">
        <v>125.6</v>
      </c>
      <c r="Y4" s="516">
        <v>122.7</v>
      </c>
      <c r="Z4" s="516">
        <v>122.2</v>
      </c>
      <c r="AA4" s="516">
        <v>122.9</v>
      </c>
      <c r="AB4" s="516">
        <v>123.1</v>
      </c>
      <c r="AC4" s="516">
        <v>126.3</v>
      </c>
      <c r="AD4" s="516">
        <v>129.69999999999999</v>
      </c>
      <c r="AE4" s="516">
        <v>136.30000000000001</v>
      </c>
      <c r="AF4" s="516">
        <v>138.5</v>
      </c>
      <c r="AG4" s="516">
        <v>136</v>
      </c>
      <c r="AH4" s="516">
        <v>134.80000000000001</v>
      </c>
      <c r="AI4" s="516">
        <v>134.5</v>
      </c>
      <c r="AJ4" s="516">
        <v>131</v>
      </c>
      <c r="AK4" s="516">
        <v>130.1</v>
      </c>
      <c r="AL4" s="516">
        <v>129.1</v>
      </c>
      <c r="AM4" s="516">
        <v>128.69999999999999</v>
      </c>
      <c r="AN4" s="516">
        <v>130.69999999999999</v>
      </c>
      <c r="AO4" s="516">
        <v>131.9</v>
      </c>
      <c r="AP4" s="516">
        <v>133.6</v>
      </c>
      <c r="AQ4" s="516">
        <v>133.80000000000001</v>
      </c>
      <c r="AR4" s="516">
        <v>135.9</v>
      </c>
      <c r="AS4" s="516">
        <v>136.19999999999999</v>
      </c>
      <c r="AT4" s="516">
        <v>137.80000000000001</v>
      </c>
      <c r="AU4" s="516">
        <v>138.6</v>
      </c>
      <c r="AV4" s="516">
        <v>137.5</v>
      </c>
      <c r="AW4" s="516">
        <v>136.1</v>
      </c>
      <c r="AX4" s="516">
        <v>133.19999999999999</v>
      </c>
      <c r="AY4" s="516">
        <v>133.4</v>
      </c>
      <c r="AZ4" s="516">
        <v>137.80000000000001</v>
      </c>
      <c r="BA4" s="516">
        <v>140.9</v>
      </c>
      <c r="BB4" s="516">
        <v>144</v>
      </c>
      <c r="BC4" s="516">
        <v>144.5</v>
      </c>
      <c r="BD4" s="516">
        <v>142.6</v>
      </c>
      <c r="BE4" s="516">
        <v>141.9</v>
      </c>
      <c r="BF4" s="516">
        <v>141.9</v>
      </c>
      <c r="BG4" s="516">
        <v>142</v>
      </c>
      <c r="BH4" s="516">
        <v>137.6</v>
      </c>
      <c r="BI4" s="516">
        <v>136.5</v>
      </c>
      <c r="BJ4" s="516">
        <v>136.6</v>
      </c>
      <c r="BK4" s="516">
        <v>137.6</v>
      </c>
      <c r="BL4" s="516">
        <v>138.6</v>
      </c>
      <c r="BM4" s="516">
        <v>137.9</v>
      </c>
      <c r="BN4" s="516">
        <v>139.19999999999999</v>
      </c>
      <c r="BO4" s="516">
        <v>147.9</v>
      </c>
      <c r="BP4" s="516">
        <v>150.9</v>
      </c>
      <c r="BQ4" s="516">
        <v>144.80000000000001</v>
      </c>
      <c r="BR4" s="516">
        <v>148</v>
      </c>
      <c r="BS4" s="516">
        <v>151.1</v>
      </c>
      <c r="BT4" s="516">
        <v>144.1</v>
      </c>
      <c r="BU4" s="516">
        <v>140.80000000000001</v>
      </c>
      <c r="BV4" s="516">
        <v>137.9</v>
      </c>
      <c r="BW4" s="516">
        <v>137.30000000000001</v>
      </c>
      <c r="BX4" s="516">
        <v>139.80000000000001</v>
      </c>
      <c r="BY4" s="516">
        <v>140.30000000000001</v>
      </c>
      <c r="BZ4" s="516">
        <v>141.80000000000001</v>
      </c>
      <c r="CA4" s="516">
        <v>144.80000000000001</v>
      </c>
      <c r="CB4" s="516">
        <v>144.80000000000001</v>
      </c>
      <c r="CC4" s="516">
        <v>144.5</v>
      </c>
      <c r="CD4" s="516">
        <v>145.9</v>
      </c>
      <c r="CE4" s="516">
        <v>146.19999999999999</v>
      </c>
      <c r="CF4" s="516">
        <v>143.5</v>
      </c>
      <c r="CG4" s="516">
        <v>144.19999999999999</v>
      </c>
      <c r="CH4" s="516">
        <v>143.69999999999999</v>
      </c>
      <c r="CI4" s="516">
        <v>144.5</v>
      </c>
      <c r="CJ4" s="516">
        <v>148.80000000000001</v>
      </c>
      <c r="CK4" s="516">
        <v>150.6</v>
      </c>
      <c r="CL4" s="516">
        <v>152.19999999999999</v>
      </c>
      <c r="CM4" s="516">
        <v>154.30000000000001</v>
      </c>
      <c r="CN4" s="516">
        <v>156.1</v>
      </c>
      <c r="CO4" s="516">
        <v>155.4</v>
      </c>
      <c r="CP4" s="516">
        <v>160.19999999999999</v>
      </c>
      <c r="CQ4" s="516">
        <v>162.6</v>
      </c>
      <c r="CR4" s="516">
        <v>162.6</v>
      </c>
      <c r="CS4" s="516">
        <v>160.5</v>
      </c>
      <c r="CT4" s="516">
        <v>154.69999999999999</v>
      </c>
      <c r="CU4" s="516">
        <v>151.19999999999999</v>
      </c>
      <c r="CV4" s="516">
        <v>154.5</v>
      </c>
      <c r="CW4" s="516">
        <v>153.1</v>
      </c>
      <c r="CX4" s="516">
        <v>155.4</v>
      </c>
      <c r="CY4" s="516">
        <v>161.30000000000001</v>
      </c>
      <c r="CZ4" s="516">
        <v>163</v>
      </c>
      <c r="DA4" s="516">
        <v>168.4</v>
      </c>
      <c r="DB4" s="516">
        <v>171.5</v>
      </c>
      <c r="DC4" s="516">
        <v>170.1</v>
      </c>
      <c r="DD4" s="516">
        <v>161.1</v>
      </c>
      <c r="DE4" s="516">
        <v>155.80000000000001</v>
      </c>
      <c r="DF4" s="516">
        <v>157.5</v>
      </c>
      <c r="DG4" s="516">
        <v>156.4</v>
      </c>
      <c r="DH4" s="516">
        <v>161.6</v>
      </c>
      <c r="DI4" s="516">
        <v>159.6</v>
      </c>
      <c r="DJ4" s="516">
        <v>160.5</v>
      </c>
      <c r="DK4" s="516">
        <v>161.5</v>
      </c>
      <c r="DL4" s="516">
        <v>161.69999999999999</v>
      </c>
      <c r="DM4" s="516">
        <v>164.1</v>
      </c>
      <c r="DN4" s="516">
        <v>171.6</v>
      </c>
      <c r="DO4" s="516">
        <v>178.3</v>
      </c>
      <c r="DP4" s="516">
        <v>176.7</v>
      </c>
      <c r="DQ4" s="516">
        <v>172</v>
      </c>
      <c r="DR4" s="516">
        <v>170.4</v>
      </c>
      <c r="DS4" s="516">
        <v>169</v>
      </c>
      <c r="DT4" s="516">
        <v>175.1</v>
      </c>
      <c r="DU4" s="517">
        <v>178.4</v>
      </c>
      <c r="DV4" s="517">
        <v>183.6</v>
      </c>
      <c r="DW4" s="517">
        <v>178.9</v>
      </c>
      <c r="DX4" s="559">
        <v>182</v>
      </c>
      <c r="DY4" s="559">
        <v>182.2</v>
      </c>
      <c r="DZ4" s="559">
        <v>185.9</v>
      </c>
      <c r="EA4" s="558">
        <v>180.2</v>
      </c>
    </row>
    <row r="5" spans="1:131">
      <c r="A5" s="514" t="s">
        <v>548</v>
      </c>
      <c r="B5" s="514" t="s">
        <v>549</v>
      </c>
      <c r="C5" s="515">
        <v>3.46238</v>
      </c>
      <c r="D5" s="516">
        <v>104.8</v>
      </c>
      <c r="E5" s="516">
        <v>106</v>
      </c>
      <c r="F5" s="516">
        <v>107.4</v>
      </c>
      <c r="G5" s="516">
        <v>111.5</v>
      </c>
      <c r="H5" s="516">
        <v>117.4</v>
      </c>
      <c r="I5" s="516">
        <v>119.4</v>
      </c>
      <c r="J5" s="516">
        <v>118.4</v>
      </c>
      <c r="K5" s="516">
        <v>119.3</v>
      </c>
      <c r="L5" s="516">
        <v>119.1</v>
      </c>
      <c r="M5" s="516">
        <v>119.2</v>
      </c>
      <c r="N5" s="516">
        <v>119.6</v>
      </c>
      <c r="O5" s="516">
        <v>119.6</v>
      </c>
      <c r="P5" s="516">
        <v>119.9</v>
      </c>
      <c r="Q5" s="516">
        <v>120</v>
      </c>
      <c r="R5" s="516">
        <v>122.2</v>
      </c>
      <c r="S5" s="516">
        <v>124</v>
      </c>
      <c r="T5" s="516">
        <v>124.8</v>
      </c>
      <c r="U5" s="516">
        <v>125.4</v>
      </c>
      <c r="V5" s="516">
        <v>125.5</v>
      </c>
      <c r="W5" s="516">
        <v>126.3</v>
      </c>
      <c r="X5" s="516">
        <v>126.2</v>
      </c>
      <c r="Y5" s="516">
        <v>126.3</v>
      </c>
      <c r="Z5" s="516">
        <v>126.4</v>
      </c>
      <c r="AA5" s="516">
        <v>126.8</v>
      </c>
      <c r="AB5" s="516">
        <v>126.3</v>
      </c>
      <c r="AC5" s="516">
        <v>126.7</v>
      </c>
      <c r="AD5" s="516">
        <v>126.8</v>
      </c>
      <c r="AE5" s="516">
        <v>129</v>
      </c>
      <c r="AF5" s="516">
        <v>129.80000000000001</v>
      </c>
      <c r="AG5" s="516">
        <v>129.4</v>
      </c>
      <c r="AH5" s="516">
        <v>129.1</v>
      </c>
      <c r="AI5" s="516">
        <v>128.5</v>
      </c>
      <c r="AJ5" s="516">
        <v>127.9</v>
      </c>
      <c r="AK5" s="516">
        <v>129.1</v>
      </c>
      <c r="AL5" s="516">
        <v>129.4</v>
      </c>
      <c r="AM5" s="516">
        <v>129</v>
      </c>
      <c r="AN5" s="516">
        <v>129.5</v>
      </c>
      <c r="AO5" s="516">
        <v>131.69999999999999</v>
      </c>
      <c r="AP5" s="516">
        <v>132.9</v>
      </c>
      <c r="AQ5" s="516">
        <v>133.69999999999999</v>
      </c>
      <c r="AR5" s="516">
        <v>135.30000000000001</v>
      </c>
      <c r="AS5" s="516">
        <v>137</v>
      </c>
      <c r="AT5" s="516">
        <v>140.30000000000001</v>
      </c>
      <c r="AU5" s="516">
        <v>141.19999999999999</v>
      </c>
      <c r="AV5" s="516">
        <v>141.80000000000001</v>
      </c>
      <c r="AW5" s="516">
        <v>142.30000000000001</v>
      </c>
      <c r="AX5" s="516">
        <v>141.19999999999999</v>
      </c>
      <c r="AY5" s="516">
        <v>140.80000000000001</v>
      </c>
      <c r="AZ5" s="516">
        <v>143.5</v>
      </c>
      <c r="BA5" s="516">
        <v>147</v>
      </c>
      <c r="BB5" s="516">
        <v>150.6</v>
      </c>
      <c r="BC5" s="516">
        <v>154.80000000000001</v>
      </c>
      <c r="BD5" s="516">
        <v>153.6</v>
      </c>
      <c r="BE5" s="516">
        <v>153</v>
      </c>
      <c r="BF5" s="516">
        <v>155.19999999999999</v>
      </c>
      <c r="BG5" s="516">
        <v>158.19999999999999</v>
      </c>
      <c r="BH5" s="516">
        <v>157.5</v>
      </c>
      <c r="BI5" s="516">
        <v>153</v>
      </c>
      <c r="BJ5" s="516">
        <v>150.19999999999999</v>
      </c>
      <c r="BK5" s="516">
        <v>146.80000000000001</v>
      </c>
      <c r="BL5" s="516">
        <v>146.6</v>
      </c>
      <c r="BM5" s="516">
        <v>144.80000000000001</v>
      </c>
      <c r="BN5" s="516">
        <v>143.5</v>
      </c>
      <c r="BO5" s="516">
        <v>143.19999999999999</v>
      </c>
      <c r="BP5" s="516">
        <v>143</v>
      </c>
      <c r="BQ5" s="516">
        <v>144</v>
      </c>
      <c r="BR5" s="516">
        <v>143.1</v>
      </c>
      <c r="BS5" s="516">
        <v>141.69999999999999</v>
      </c>
      <c r="BT5" s="516">
        <v>140.6</v>
      </c>
      <c r="BU5" s="516">
        <v>140.4</v>
      </c>
      <c r="BV5" s="516">
        <v>139.9</v>
      </c>
      <c r="BW5" s="516">
        <v>140.5</v>
      </c>
      <c r="BX5" s="516">
        <v>140.4</v>
      </c>
      <c r="BY5" s="516">
        <v>140.80000000000001</v>
      </c>
      <c r="BZ5" s="516">
        <v>141</v>
      </c>
      <c r="CA5" s="516">
        <v>142.6</v>
      </c>
      <c r="CB5" s="516">
        <v>145.1</v>
      </c>
      <c r="CC5" s="516">
        <v>145.4</v>
      </c>
      <c r="CD5" s="516">
        <v>146.69999999999999</v>
      </c>
      <c r="CE5" s="516">
        <v>148.6</v>
      </c>
      <c r="CF5" s="516">
        <v>150.4</v>
      </c>
      <c r="CG5" s="516">
        <v>151.80000000000001</v>
      </c>
      <c r="CH5" s="516">
        <v>153.80000000000001</v>
      </c>
      <c r="CI5" s="516">
        <v>153.4</v>
      </c>
      <c r="CJ5" s="516">
        <v>153.5</v>
      </c>
      <c r="CK5" s="516">
        <v>154.30000000000001</v>
      </c>
      <c r="CL5" s="516">
        <v>155.4</v>
      </c>
      <c r="CM5" s="516">
        <v>157.5</v>
      </c>
      <c r="CN5" s="516">
        <v>159.19999999999999</v>
      </c>
      <c r="CO5" s="516">
        <v>160.1</v>
      </c>
      <c r="CP5" s="516">
        <v>160.80000000000001</v>
      </c>
      <c r="CQ5" s="516">
        <v>162.5</v>
      </c>
      <c r="CR5" s="516">
        <v>163.5</v>
      </c>
      <c r="CS5" s="516">
        <v>165</v>
      </c>
      <c r="CT5" s="516">
        <v>163.4</v>
      </c>
      <c r="CU5" s="516">
        <v>159.80000000000001</v>
      </c>
      <c r="CV5" s="516">
        <v>161.80000000000001</v>
      </c>
      <c r="CW5" s="516">
        <v>162.1</v>
      </c>
      <c r="CX5" s="516">
        <v>161.6</v>
      </c>
      <c r="CY5" s="516">
        <v>161.1</v>
      </c>
      <c r="CZ5" s="516">
        <v>159.69999999999999</v>
      </c>
      <c r="DA5" s="516">
        <v>158.6</v>
      </c>
      <c r="DB5" s="516">
        <v>158.1</v>
      </c>
      <c r="DC5" s="516">
        <v>158.80000000000001</v>
      </c>
      <c r="DD5" s="516">
        <v>157.4</v>
      </c>
      <c r="DE5" s="516">
        <v>157.19999999999999</v>
      </c>
      <c r="DF5" s="516">
        <v>157.4</v>
      </c>
      <c r="DG5" s="516">
        <v>158.1</v>
      </c>
      <c r="DH5" s="516">
        <v>161</v>
      </c>
      <c r="DI5" s="516">
        <v>162.19999999999999</v>
      </c>
      <c r="DJ5" s="516">
        <v>161.30000000000001</v>
      </c>
      <c r="DK5" s="516">
        <v>159.69999999999999</v>
      </c>
      <c r="DL5" s="516">
        <v>161.1</v>
      </c>
      <c r="DM5" s="516">
        <v>163</v>
      </c>
      <c r="DN5" s="516">
        <v>163.69999999999999</v>
      </c>
      <c r="DO5" s="516">
        <v>164.7</v>
      </c>
      <c r="DP5" s="516">
        <v>165.1</v>
      </c>
      <c r="DQ5" s="516">
        <v>165.5</v>
      </c>
      <c r="DR5" s="516">
        <v>165.9</v>
      </c>
      <c r="DS5" s="516">
        <v>169.1</v>
      </c>
      <c r="DT5" s="516">
        <v>170.8</v>
      </c>
      <c r="DU5" s="517">
        <v>171.7</v>
      </c>
      <c r="DV5" s="517">
        <v>170.7</v>
      </c>
      <c r="DW5" s="517">
        <v>172.6</v>
      </c>
      <c r="DX5" s="559">
        <v>177</v>
      </c>
      <c r="DY5" s="559">
        <v>178.4</v>
      </c>
      <c r="DZ5" s="559">
        <v>179.6</v>
      </c>
      <c r="EA5" s="558">
        <v>181.9</v>
      </c>
    </row>
    <row r="6" spans="1:131">
      <c r="A6" s="514" t="s">
        <v>550</v>
      </c>
      <c r="B6" s="514" t="s">
        <v>551</v>
      </c>
      <c r="C6" s="515">
        <v>2.8237800000000002</v>
      </c>
      <c r="D6" s="516">
        <v>104.6</v>
      </c>
      <c r="E6" s="516">
        <v>104.8</v>
      </c>
      <c r="F6" s="516">
        <v>105.9</v>
      </c>
      <c r="G6" s="516">
        <v>108.8</v>
      </c>
      <c r="H6" s="516">
        <v>114.8</v>
      </c>
      <c r="I6" s="516">
        <v>117.2</v>
      </c>
      <c r="J6" s="516">
        <v>116.5</v>
      </c>
      <c r="K6" s="516">
        <v>117.8</v>
      </c>
      <c r="L6" s="516">
        <v>118.4</v>
      </c>
      <c r="M6" s="516">
        <v>119</v>
      </c>
      <c r="N6" s="516">
        <v>120.4</v>
      </c>
      <c r="O6" s="516">
        <v>120.6</v>
      </c>
      <c r="P6" s="516">
        <v>120.5</v>
      </c>
      <c r="Q6" s="516">
        <v>120.7</v>
      </c>
      <c r="R6" s="516">
        <v>123.7</v>
      </c>
      <c r="S6" s="516">
        <v>126.2</v>
      </c>
      <c r="T6" s="516">
        <v>127.5</v>
      </c>
      <c r="U6" s="516">
        <v>127.9</v>
      </c>
      <c r="V6" s="516">
        <v>127.6</v>
      </c>
      <c r="W6" s="516">
        <v>128.6</v>
      </c>
      <c r="X6" s="516">
        <v>128.69999999999999</v>
      </c>
      <c r="Y6" s="516">
        <v>129.30000000000001</v>
      </c>
      <c r="Z6" s="516">
        <v>129.4</v>
      </c>
      <c r="AA6" s="516">
        <v>129.5</v>
      </c>
      <c r="AB6" s="516">
        <v>128.6</v>
      </c>
      <c r="AC6" s="516">
        <v>128.69999999999999</v>
      </c>
      <c r="AD6" s="516">
        <v>129.19999999999999</v>
      </c>
      <c r="AE6" s="516">
        <v>131.5</v>
      </c>
      <c r="AF6" s="516">
        <v>131.80000000000001</v>
      </c>
      <c r="AG6" s="516">
        <v>131.30000000000001</v>
      </c>
      <c r="AH6" s="516">
        <v>131</v>
      </c>
      <c r="AI6" s="516">
        <v>130.19999999999999</v>
      </c>
      <c r="AJ6" s="516">
        <v>129.1</v>
      </c>
      <c r="AK6" s="516">
        <v>129.4</v>
      </c>
      <c r="AL6" s="516">
        <v>129.5</v>
      </c>
      <c r="AM6" s="516">
        <v>128.6</v>
      </c>
      <c r="AN6" s="516">
        <v>128.5</v>
      </c>
      <c r="AO6" s="516">
        <v>128.9</v>
      </c>
      <c r="AP6" s="516">
        <v>127.8</v>
      </c>
      <c r="AQ6" s="516">
        <v>128.5</v>
      </c>
      <c r="AR6" s="516">
        <v>129.4</v>
      </c>
      <c r="AS6" s="516">
        <v>130.30000000000001</v>
      </c>
      <c r="AT6" s="516">
        <v>131.80000000000001</v>
      </c>
      <c r="AU6" s="516">
        <v>132.4</v>
      </c>
      <c r="AV6" s="516">
        <v>133.5</v>
      </c>
      <c r="AW6" s="516">
        <v>134.9</v>
      </c>
      <c r="AX6" s="516">
        <v>134.80000000000001</v>
      </c>
      <c r="AY6" s="516">
        <v>134.9</v>
      </c>
      <c r="AZ6" s="516">
        <v>135.19999999999999</v>
      </c>
      <c r="BA6" s="516">
        <v>137.5</v>
      </c>
      <c r="BB6" s="516">
        <v>139.9</v>
      </c>
      <c r="BC6" s="516">
        <v>141.80000000000001</v>
      </c>
      <c r="BD6" s="516">
        <v>142.19999999999999</v>
      </c>
      <c r="BE6" s="516">
        <v>142.6</v>
      </c>
      <c r="BF6" s="516">
        <v>142.69999999999999</v>
      </c>
      <c r="BG6" s="516">
        <v>145.5</v>
      </c>
      <c r="BH6" s="516">
        <v>146.69999999999999</v>
      </c>
      <c r="BI6" s="516">
        <v>146.30000000000001</v>
      </c>
      <c r="BJ6" s="516">
        <v>147</v>
      </c>
      <c r="BK6" s="516">
        <v>145.19999999999999</v>
      </c>
      <c r="BL6" s="516">
        <v>144.5</v>
      </c>
      <c r="BM6" s="516">
        <v>143.19999999999999</v>
      </c>
      <c r="BN6" s="516">
        <v>142.6</v>
      </c>
      <c r="BO6" s="516">
        <v>142.6</v>
      </c>
      <c r="BP6" s="516">
        <v>142.5</v>
      </c>
      <c r="BQ6" s="516">
        <v>142.5</v>
      </c>
      <c r="BR6" s="516">
        <v>142.6</v>
      </c>
      <c r="BS6" s="516">
        <v>142.4</v>
      </c>
      <c r="BT6" s="516">
        <v>142.30000000000001</v>
      </c>
      <c r="BU6" s="516">
        <v>143.4</v>
      </c>
      <c r="BV6" s="516">
        <v>143.5</v>
      </c>
      <c r="BW6" s="516">
        <v>144.6</v>
      </c>
      <c r="BX6" s="516">
        <v>144.80000000000001</v>
      </c>
      <c r="BY6" s="516">
        <v>145.6</v>
      </c>
      <c r="BZ6" s="516">
        <v>146.30000000000001</v>
      </c>
      <c r="CA6" s="516">
        <v>147.6</v>
      </c>
      <c r="CB6" s="516">
        <v>149.69999999999999</v>
      </c>
      <c r="CC6" s="516">
        <v>150.4</v>
      </c>
      <c r="CD6" s="516">
        <v>151.5</v>
      </c>
      <c r="CE6" s="516">
        <v>152.6</v>
      </c>
      <c r="CF6" s="516">
        <v>153.69999999999999</v>
      </c>
      <c r="CG6" s="516">
        <v>155.30000000000001</v>
      </c>
      <c r="CH6" s="516">
        <v>157.5</v>
      </c>
      <c r="CI6" s="516">
        <v>157.5</v>
      </c>
      <c r="CJ6" s="516">
        <v>157</v>
      </c>
      <c r="CK6" s="516">
        <v>157.1</v>
      </c>
      <c r="CL6" s="516">
        <v>157.9</v>
      </c>
      <c r="CM6" s="516">
        <v>160.4</v>
      </c>
      <c r="CN6" s="516">
        <v>162.4</v>
      </c>
      <c r="CO6" s="516">
        <v>163.5</v>
      </c>
      <c r="CP6" s="516">
        <v>164.1</v>
      </c>
      <c r="CQ6" s="516">
        <v>164.8</v>
      </c>
      <c r="CR6" s="516">
        <v>165.7</v>
      </c>
      <c r="CS6" s="516">
        <v>167.5</v>
      </c>
      <c r="CT6" s="516">
        <v>165.7</v>
      </c>
      <c r="CU6" s="516">
        <v>161.69999999999999</v>
      </c>
      <c r="CV6" s="516">
        <v>162.69999999999999</v>
      </c>
      <c r="CW6" s="516">
        <v>162.69999999999999</v>
      </c>
      <c r="CX6" s="516">
        <v>162.19999999999999</v>
      </c>
      <c r="CY6" s="516">
        <v>161.5</v>
      </c>
      <c r="CZ6" s="516">
        <v>159.80000000000001</v>
      </c>
      <c r="DA6" s="516">
        <v>157.4</v>
      </c>
      <c r="DB6" s="516">
        <v>155.5</v>
      </c>
      <c r="DC6" s="516">
        <v>155.69999999999999</v>
      </c>
      <c r="DD6" s="516">
        <v>154.9</v>
      </c>
      <c r="DE6" s="516">
        <v>155.1</v>
      </c>
      <c r="DF6" s="516">
        <v>154.80000000000001</v>
      </c>
      <c r="DG6" s="516">
        <v>155.1</v>
      </c>
      <c r="DH6" s="516">
        <v>157.69999999999999</v>
      </c>
      <c r="DI6" s="516">
        <v>158.5</v>
      </c>
      <c r="DJ6" s="516">
        <v>157.69999999999999</v>
      </c>
      <c r="DK6" s="516">
        <v>156.80000000000001</v>
      </c>
      <c r="DL6" s="516">
        <v>158</v>
      </c>
      <c r="DM6" s="516">
        <v>159.5</v>
      </c>
      <c r="DN6" s="516">
        <v>160.4</v>
      </c>
      <c r="DO6" s="516">
        <v>161.9</v>
      </c>
      <c r="DP6" s="516">
        <v>162.9</v>
      </c>
      <c r="DQ6" s="516">
        <v>163.6</v>
      </c>
      <c r="DR6" s="516">
        <v>164.2</v>
      </c>
      <c r="DS6" s="516">
        <v>167.7</v>
      </c>
      <c r="DT6" s="516">
        <v>170</v>
      </c>
      <c r="DU6" s="517">
        <v>171.3</v>
      </c>
      <c r="DV6" s="517">
        <v>170.3</v>
      </c>
      <c r="DW6" s="517">
        <v>172.1</v>
      </c>
      <c r="DX6" s="559">
        <v>176.6</v>
      </c>
      <c r="DY6" s="559">
        <v>178.5</v>
      </c>
      <c r="DZ6" s="559">
        <v>179.7</v>
      </c>
      <c r="EA6" s="558">
        <v>182.7</v>
      </c>
    </row>
    <row r="7" spans="1:131">
      <c r="A7" s="514" t="s">
        <v>552</v>
      </c>
      <c r="B7" s="514" t="s">
        <v>553</v>
      </c>
      <c r="C7" s="515">
        <v>1.43052</v>
      </c>
      <c r="D7" s="516">
        <v>104.2</v>
      </c>
      <c r="E7" s="516">
        <v>104.2</v>
      </c>
      <c r="F7" s="516">
        <v>107</v>
      </c>
      <c r="G7" s="516">
        <v>111</v>
      </c>
      <c r="H7" s="516">
        <v>114</v>
      </c>
      <c r="I7" s="516">
        <v>116.1</v>
      </c>
      <c r="J7" s="516">
        <v>116.6</v>
      </c>
      <c r="K7" s="516">
        <v>116.3</v>
      </c>
      <c r="L7" s="516">
        <v>115.9</v>
      </c>
      <c r="M7" s="516">
        <v>116.7</v>
      </c>
      <c r="N7" s="516">
        <v>117.9</v>
      </c>
      <c r="O7" s="516">
        <v>118.7</v>
      </c>
      <c r="P7" s="516">
        <v>120.4</v>
      </c>
      <c r="Q7" s="516">
        <v>121.9</v>
      </c>
      <c r="R7" s="516">
        <v>124.9</v>
      </c>
      <c r="S7" s="516">
        <v>129.4</v>
      </c>
      <c r="T7" s="516">
        <v>132</v>
      </c>
      <c r="U7" s="516">
        <v>131.30000000000001</v>
      </c>
      <c r="V7" s="516">
        <v>131</v>
      </c>
      <c r="W7" s="516">
        <v>131.30000000000001</v>
      </c>
      <c r="X7" s="516">
        <v>130.6</v>
      </c>
      <c r="Y7" s="516">
        <v>131.1</v>
      </c>
      <c r="Z7" s="516">
        <v>132.30000000000001</v>
      </c>
      <c r="AA7" s="516">
        <v>132.6</v>
      </c>
      <c r="AB7" s="516">
        <v>133.69999999999999</v>
      </c>
      <c r="AC7" s="516">
        <v>136</v>
      </c>
      <c r="AD7" s="516">
        <v>137.19999999999999</v>
      </c>
      <c r="AE7" s="516">
        <v>139.6</v>
      </c>
      <c r="AF7" s="516">
        <v>140.5</v>
      </c>
      <c r="AG7" s="516">
        <v>140.5</v>
      </c>
      <c r="AH7" s="516">
        <v>140</v>
      </c>
      <c r="AI7" s="516">
        <v>138</v>
      </c>
      <c r="AJ7" s="516">
        <v>134.6</v>
      </c>
      <c r="AK7" s="516">
        <v>133.5</v>
      </c>
      <c r="AL7" s="516">
        <v>134.1</v>
      </c>
      <c r="AM7" s="516">
        <v>132</v>
      </c>
      <c r="AN7" s="516">
        <v>132.6</v>
      </c>
      <c r="AO7" s="516">
        <v>134.19999999999999</v>
      </c>
      <c r="AP7" s="516">
        <v>133.6</v>
      </c>
      <c r="AQ7" s="516">
        <v>133.4</v>
      </c>
      <c r="AR7" s="516">
        <v>133.9</v>
      </c>
      <c r="AS7" s="516">
        <v>135.19999999999999</v>
      </c>
      <c r="AT7" s="516">
        <v>135.80000000000001</v>
      </c>
      <c r="AU7" s="516">
        <v>135.6</v>
      </c>
      <c r="AV7" s="516">
        <v>135.4</v>
      </c>
      <c r="AW7" s="516">
        <v>135.80000000000001</v>
      </c>
      <c r="AX7" s="516">
        <v>135.30000000000001</v>
      </c>
      <c r="AY7" s="516">
        <v>135.19999999999999</v>
      </c>
      <c r="AZ7" s="516">
        <v>136.30000000000001</v>
      </c>
      <c r="BA7" s="516">
        <v>139.1</v>
      </c>
      <c r="BB7" s="516">
        <v>142.19999999999999</v>
      </c>
      <c r="BC7" s="516">
        <v>144.19999999999999</v>
      </c>
      <c r="BD7" s="516">
        <v>144.6</v>
      </c>
      <c r="BE7" s="516">
        <v>144.69999999999999</v>
      </c>
      <c r="BF7" s="516">
        <v>145.1</v>
      </c>
      <c r="BG7" s="516">
        <v>145</v>
      </c>
      <c r="BH7" s="516">
        <v>144.19999999999999</v>
      </c>
      <c r="BI7" s="516">
        <v>143.80000000000001</v>
      </c>
      <c r="BJ7" s="516">
        <v>146.4</v>
      </c>
      <c r="BK7" s="516">
        <v>147.69999999999999</v>
      </c>
      <c r="BL7" s="516">
        <v>147.6</v>
      </c>
      <c r="BM7" s="516">
        <v>148</v>
      </c>
      <c r="BN7" s="516">
        <v>148.4</v>
      </c>
      <c r="BO7" s="516">
        <v>149.1</v>
      </c>
      <c r="BP7" s="516">
        <v>148.5</v>
      </c>
      <c r="BQ7" s="516">
        <v>148.80000000000001</v>
      </c>
      <c r="BR7" s="516">
        <v>149.6</v>
      </c>
      <c r="BS7" s="516">
        <v>149.19999999999999</v>
      </c>
      <c r="BT7" s="516">
        <v>148.80000000000001</v>
      </c>
      <c r="BU7" s="516">
        <v>150.4</v>
      </c>
      <c r="BV7" s="516">
        <v>151.4</v>
      </c>
      <c r="BW7" s="516">
        <v>152.6</v>
      </c>
      <c r="BX7" s="516">
        <v>153.30000000000001</v>
      </c>
      <c r="BY7" s="516">
        <v>154.19999999999999</v>
      </c>
      <c r="BZ7" s="516">
        <v>153.9</v>
      </c>
      <c r="CA7" s="516">
        <v>155</v>
      </c>
      <c r="CB7" s="516">
        <v>155.6</v>
      </c>
      <c r="CC7" s="516">
        <v>155.69999999999999</v>
      </c>
      <c r="CD7" s="516">
        <v>155.69999999999999</v>
      </c>
      <c r="CE7" s="516">
        <v>155.5</v>
      </c>
      <c r="CF7" s="516">
        <v>155.69999999999999</v>
      </c>
      <c r="CG7" s="516">
        <v>155.80000000000001</v>
      </c>
      <c r="CH7" s="516">
        <v>156.5</v>
      </c>
      <c r="CI7" s="516">
        <v>156.6</v>
      </c>
      <c r="CJ7" s="516">
        <v>157</v>
      </c>
      <c r="CK7" s="516">
        <v>157.6</v>
      </c>
      <c r="CL7" s="516">
        <v>158.4</v>
      </c>
      <c r="CM7" s="516">
        <v>159.9</v>
      </c>
      <c r="CN7" s="516">
        <v>160.80000000000001</v>
      </c>
      <c r="CO7" s="516">
        <v>161.9</v>
      </c>
      <c r="CP7" s="516">
        <v>162.69999999999999</v>
      </c>
      <c r="CQ7" s="516">
        <v>162.1</v>
      </c>
      <c r="CR7" s="516">
        <v>162</v>
      </c>
      <c r="CS7" s="516">
        <v>162.30000000000001</v>
      </c>
      <c r="CT7" s="516">
        <v>162.30000000000001</v>
      </c>
      <c r="CU7" s="516">
        <v>159.30000000000001</v>
      </c>
      <c r="CV7" s="516">
        <v>162.69999999999999</v>
      </c>
      <c r="CW7" s="516">
        <v>163.1</v>
      </c>
      <c r="CX7" s="516">
        <v>165.6</v>
      </c>
      <c r="CY7" s="516">
        <v>165.8</v>
      </c>
      <c r="CZ7" s="516">
        <v>165.4</v>
      </c>
      <c r="DA7" s="516">
        <v>165</v>
      </c>
      <c r="DB7" s="516">
        <v>163.69999999999999</v>
      </c>
      <c r="DC7" s="516">
        <v>163.1</v>
      </c>
      <c r="DD7" s="516">
        <v>162.19999999999999</v>
      </c>
      <c r="DE7" s="516">
        <v>162</v>
      </c>
      <c r="DF7" s="516">
        <v>161.69999999999999</v>
      </c>
      <c r="DG7" s="516">
        <v>161.5</v>
      </c>
      <c r="DH7" s="516">
        <v>162</v>
      </c>
      <c r="DI7" s="516">
        <v>162.19999999999999</v>
      </c>
      <c r="DJ7" s="516">
        <v>161.69999999999999</v>
      </c>
      <c r="DK7" s="516">
        <v>161.19999999999999</v>
      </c>
      <c r="DL7" s="516">
        <v>161.80000000000001</v>
      </c>
      <c r="DM7" s="516">
        <v>162.30000000000001</v>
      </c>
      <c r="DN7" s="516">
        <v>162.80000000000001</v>
      </c>
      <c r="DO7" s="516">
        <v>162.80000000000001</v>
      </c>
      <c r="DP7" s="516">
        <v>162.6</v>
      </c>
      <c r="DQ7" s="516">
        <v>162.9</v>
      </c>
      <c r="DR7" s="516">
        <v>161.69999999999999</v>
      </c>
      <c r="DS7" s="516">
        <v>163.19999999999999</v>
      </c>
      <c r="DT7" s="516">
        <v>164.4</v>
      </c>
      <c r="DU7" s="517">
        <v>165.1</v>
      </c>
      <c r="DV7" s="517">
        <v>165.5</v>
      </c>
      <c r="DW7" s="517">
        <v>166.2</v>
      </c>
      <c r="DX7" s="559">
        <v>168.8</v>
      </c>
      <c r="DY7" s="559">
        <v>171.7</v>
      </c>
      <c r="DZ7" s="559">
        <v>173.6</v>
      </c>
      <c r="EA7" s="558">
        <v>173.3</v>
      </c>
    </row>
    <row r="8" spans="1:131">
      <c r="A8" s="514" t="s">
        <v>554</v>
      </c>
      <c r="B8" s="514" t="s">
        <v>555</v>
      </c>
      <c r="C8" s="515">
        <v>1.02823</v>
      </c>
      <c r="D8" s="516">
        <v>104.6</v>
      </c>
      <c r="E8" s="516">
        <v>105.4</v>
      </c>
      <c r="F8" s="516">
        <v>104.4</v>
      </c>
      <c r="G8" s="516">
        <v>105.8</v>
      </c>
      <c r="H8" s="516">
        <v>116</v>
      </c>
      <c r="I8" s="516">
        <v>119.4</v>
      </c>
      <c r="J8" s="516">
        <v>117.4</v>
      </c>
      <c r="K8" s="516">
        <v>120.7</v>
      </c>
      <c r="L8" s="516">
        <v>121.7</v>
      </c>
      <c r="M8" s="516">
        <v>121.6</v>
      </c>
      <c r="N8" s="516">
        <v>123.6</v>
      </c>
      <c r="O8" s="516">
        <v>122.8</v>
      </c>
      <c r="P8" s="516">
        <v>120.1</v>
      </c>
      <c r="Q8" s="516">
        <v>118.9</v>
      </c>
      <c r="R8" s="516">
        <v>121.9</v>
      </c>
      <c r="S8" s="516">
        <v>122.3</v>
      </c>
      <c r="T8" s="516">
        <v>123.1</v>
      </c>
      <c r="U8" s="516">
        <v>124.6</v>
      </c>
      <c r="V8" s="516">
        <v>125.7</v>
      </c>
      <c r="W8" s="516">
        <v>127.6</v>
      </c>
      <c r="X8" s="516">
        <v>128.6</v>
      </c>
      <c r="Y8" s="516">
        <v>130</v>
      </c>
      <c r="Z8" s="516">
        <v>128.80000000000001</v>
      </c>
      <c r="AA8" s="516">
        <v>127.5</v>
      </c>
      <c r="AB8" s="516">
        <v>123.5</v>
      </c>
      <c r="AC8" s="516">
        <v>120.9</v>
      </c>
      <c r="AD8" s="516">
        <v>120.4</v>
      </c>
      <c r="AE8" s="516">
        <v>121.9</v>
      </c>
      <c r="AF8" s="516">
        <v>122.5</v>
      </c>
      <c r="AG8" s="516">
        <v>121.8</v>
      </c>
      <c r="AH8" s="516">
        <v>122.3</v>
      </c>
      <c r="AI8" s="516">
        <v>123.7</v>
      </c>
      <c r="AJ8" s="516">
        <v>125.8</v>
      </c>
      <c r="AK8" s="516">
        <v>126.3</v>
      </c>
      <c r="AL8" s="516">
        <v>125.9</v>
      </c>
      <c r="AM8" s="516">
        <v>125.9</v>
      </c>
      <c r="AN8" s="516">
        <v>125.1</v>
      </c>
      <c r="AO8" s="516">
        <v>124.1</v>
      </c>
      <c r="AP8" s="516">
        <v>122.3</v>
      </c>
      <c r="AQ8" s="516">
        <v>124.8</v>
      </c>
      <c r="AR8" s="516">
        <v>126.1</v>
      </c>
      <c r="AS8" s="516">
        <v>126.2</v>
      </c>
      <c r="AT8" s="516">
        <v>128.5</v>
      </c>
      <c r="AU8" s="516">
        <v>129.9</v>
      </c>
      <c r="AV8" s="516">
        <v>131.9</v>
      </c>
      <c r="AW8" s="516">
        <v>134.1</v>
      </c>
      <c r="AX8" s="516">
        <v>134.1</v>
      </c>
      <c r="AY8" s="516">
        <v>134.1</v>
      </c>
      <c r="AZ8" s="516">
        <v>132.9</v>
      </c>
      <c r="BA8" s="516">
        <v>134.5</v>
      </c>
      <c r="BB8" s="516">
        <v>136.5</v>
      </c>
      <c r="BC8" s="516">
        <v>137.9</v>
      </c>
      <c r="BD8" s="516">
        <v>139.1</v>
      </c>
      <c r="BE8" s="516">
        <v>140</v>
      </c>
      <c r="BF8" s="516">
        <v>140.80000000000001</v>
      </c>
      <c r="BG8" s="516">
        <v>147.9</v>
      </c>
      <c r="BH8" s="516">
        <v>152.30000000000001</v>
      </c>
      <c r="BI8" s="516">
        <v>151.30000000000001</v>
      </c>
      <c r="BJ8" s="516">
        <v>149.30000000000001</v>
      </c>
      <c r="BK8" s="516">
        <v>142.9</v>
      </c>
      <c r="BL8" s="516">
        <v>141</v>
      </c>
      <c r="BM8" s="516">
        <v>137.5</v>
      </c>
      <c r="BN8" s="516">
        <v>136.1</v>
      </c>
      <c r="BO8" s="516">
        <v>136.30000000000001</v>
      </c>
      <c r="BP8" s="516">
        <v>137.1</v>
      </c>
      <c r="BQ8" s="516">
        <v>137.6</v>
      </c>
      <c r="BR8" s="516">
        <v>138</v>
      </c>
      <c r="BS8" s="516">
        <v>139.4</v>
      </c>
      <c r="BT8" s="516">
        <v>139.4</v>
      </c>
      <c r="BU8" s="516">
        <v>140.80000000000001</v>
      </c>
      <c r="BV8" s="516">
        <v>140</v>
      </c>
      <c r="BW8" s="516">
        <v>141.19999999999999</v>
      </c>
      <c r="BX8" s="516">
        <v>140.9</v>
      </c>
      <c r="BY8" s="516">
        <v>141.69999999999999</v>
      </c>
      <c r="BZ8" s="516">
        <v>143.1</v>
      </c>
      <c r="CA8" s="516">
        <v>145</v>
      </c>
      <c r="CB8" s="516">
        <v>148.6</v>
      </c>
      <c r="CC8" s="516">
        <v>149.80000000000001</v>
      </c>
      <c r="CD8" s="516">
        <v>151.1</v>
      </c>
      <c r="CE8" s="516">
        <v>152.19999999999999</v>
      </c>
      <c r="CF8" s="516">
        <v>152.80000000000001</v>
      </c>
      <c r="CG8" s="516">
        <v>154.80000000000001</v>
      </c>
      <c r="CH8" s="516">
        <v>157.19999999999999</v>
      </c>
      <c r="CI8" s="516">
        <v>155.5</v>
      </c>
      <c r="CJ8" s="516">
        <v>151.5</v>
      </c>
      <c r="CK8" s="516">
        <v>150.69999999999999</v>
      </c>
      <c r="CL8" s="516">
        <v>150.80000000000001</v>
      </c>
      <c r="CM8" s="516">
        <v>153.4</v>
      </c>
      <c r="CN8" s="516">
        <v>156.5</v>
      </c>
      <c r="CO8" s="516">
        <v>158.30000000000001</v>
      </c>
      <c r="CP8" s="516">
        <v>160.4</v>
      </c>
      <c r="CQ8" s="516">
        <v>164.5</v>
      </c>
      <c r="CR8" s="516">
        <v>165.7</v>
      </c>
      <c r="CS8" s="516">
        <v>168.7</v>
      </c>
      <c r="CT8" s="516">
        <v>167.3</v>
      </c>
      <c r="CU8" s="516">
        <v>162.9</v>
      </c>
      <c r="CV8" s="516">
        <v>161.19999999999999</v>
      </c>
      <c r="CW8" s="516">
        <v>161.5</v>
      </c>
      <c r="CX8" s="516">
        <v>158.5</v>
      </c>
      <c r="CY8" s="516">
        <v>157.30000000000001</v>
      </c>
      <c r="CZ8" s="516">
        <v>154.19999999999999</v>
      </c>
      <c r="DA8" s="516">
        <v>150</v>
      </c>
      <c r="DB8" s="516">
        <v>147.4</v>
      </c>
      <c r="DC8" s="516">
        <v>147.9</v>
      </c>
      <c r="DD8" s="516">
        <v>147.30000000000001</v>
      </c>
      <c r="DE8" s="516">
        <v>149.1</v>
      </c>
      <c r="DF8" s="516">
        <v>149.6</v>
      </c>
      <c r="DG8" s="516">
        <v>150.30000000000001</v>
      </c>
      <c r="DH8" s="516">
        <v>156.1</v>
      </c>
      <c r="DI8" s="516">
        <v>157.4</v>
      </c>
      <c r="DJ8" s="516">
        <v>155.69999999999999</v>
      </c>
      <c r="DK8" s="516">
        <v>152.80000000000001</v>
      </c>
      <c r="DL8" s="516">
        <v>153.9</v>
      </c>
      <c r="DM8" s="516">
        <v>156.6</v>
      </c>
      <c r="DN8" s="516">
        <v>159.4</v>
      </c>
      <c r="DO8" s="516">
        <v>162.9</v>
      </c>
      <c r="DP8" s="516">
        <v>164.1</v>
      </c>
      <c r="DQ8" s="516">
        <v>164.6</v>
      </c>
      <c r="DR8" s="516">
        <v>166.1</v>
      </c>
      <c r="DS8" s="516">
        <v>171.4</v>
      </c>
      <c r="DT8" s="516">
        <v>172.8</v>
      </c>
      <c r="DU8" s="517">
        <v>174.1</v>
      </c>
      <c r="DV8" s="517">
        <v>171.8</v>
      </c>
      <c r="DW8" s="517">
        <v>173.6</v>
      </c>
      <c r="DX8" s="559">
        <v>180.6</v>
      </c>
      <c r="DY8" s="559">
        <v>181.8</v>
      </c>
      <c r="DZ8" s="559">
        <v>185.3</v>
      </c>
      <c r="EA8" s="558">
        <v>192.4</v>
      </c>
    </row>
    <row r="9" spans="1:131">
      <c r="A9" s="514" t="s">
        <v>556</v>
      </c>
      <c r="B9" s="514" t="s">
        <v>557</v>
      </c>
      <c r="C9" s="515">
        <v>6.7640000000000006E-2</v>
      </c>
      <c r="D9" s="516">
        <v>98.3</v>
      </c>
      <c r="E9" s="516">
        <v>98.2</v>
      </c>
      <c r="F9" s="516">
        <v>97</v>
      </c>
      <c r="G9" s="516">
        <v>93.7</v>
      </c>
      <c r="H9" s="516">
        <v>96.2</v>
      </c>
      <c r="I9" s="516">
        <v>97.2</v>
      </c>
      <c r="J9" s="516">
        <v>95.5</v>
      </c>
      <c r="K9" s="516">
        <v>95.6</v>
      </c>
      <c r="L9" s="516">
        <v>95</v>
      </c>
      <c r="M9" s="516">
        <v>95.2</v>
      </c>
      <c r="N9" s="516">
        <v>97.9</v>
      </c>
      <c r="O9" s="516">
        <v>101.9</v>
      </c>
      <c r="P9" s="516">
        <v>101.7</v>
      </c>
      <c r="Q9" s="516">
        <v>99.5</v>
      </c>
      <c r="R9" s="516">
        <v>97.7</v>
      </c>
      <c r="S9" s="516">
        <v>99.5</v>
      </c>
      <c r="T9" s="516">
        <v>94.5</v>
      </c>
      <c r="U9" s="516">
        <v>98</v>
      </c>
      <c r="V9" s="516">
        <v>98.4</v>
      </c>
      <c r="W9" s="516">
        <v>99.5</v>
      </c>
      <c r="X9" s="516">
        <v>100.8</v>
      </c>
      <c r="Y9" s="516">
        <v>100.8</v>
      </c>
      <c r="Z9" s="516">
        <v>103</v>
      </c>
      <c r="AA9" s="516">
        <v>111.3</v>
      </c>
      <c r="AB9" s="516">
        <v>115.7</v>
      </c>
      <c r="AC9" s="516">
        <v>112.8</v>
      </c>
      <c r="AD9" s="516">
        <v>113.9</v>
      </c>
      <c r="AE9" s="516">
        <v>120.7</v>
      </c>
      <c r="AF9" s="516">
        <v>116.1</v>
      </c>
      <c r="AG9" s="516">
        <v>115</v>
      </c>
      <c r="AH9" s="516">
        <v>117</v>
      </c>
      <c r="AI9" s="516">
        <v>115.3</v>
      </c>
      <c r="AJ9" s="516">
        <v>110.3</v>
      </c>
      <c r="AK9" s="516">
        <v>119.2</v>
      </c>
      <c r="AL9" s="516">
        <v>119.6</v>
      </c>
      <c r="AM9" s="516">
        <v>114.4</v>
      </c>
      <c r="AN9" s="516">
        <v>111.3</v>
      </c>
      <c r="AO9" s="516">
        <v>117.4</v>
      </c>
      <c r="AP9" s="516">
        <v>115.7</v>
      </c>
      <c r="AQ9" s="516">
        <v>110.7</v>
      </c>
      <c r="AR9" s="516">
        <v>108.4</v>
      </c>
      <c r="AS9" s="516">
        <v>108.4</v>
      </c>
      <c r="AT9" s="516">
        <v>114.4</v>
      </c>
      <c r="AU9" s="516">
        <v>113.4</v>
      </c>
      <c r="AV9" s="516">
        <v>119.2</v>
      </c>
      <c r="AW9" s="516">
        <v>115.4</v>
      </c>
      <c r="AX9" s="516">
        <v>116.1</v>
      </c>
      <c r="AY9" s="516">
        <v>115.8</v>
      </c>
      <c r="AZ9" s="516">
        <v>115.5</v>
      </c>
      <c r="BA9" s="516">
        <v>118.7</v>
      </c>
      <c r="BB9" s="516">
        <v>120.9</v>
      </c>
      <c r="BC9" s="516">
        <v>120.1</v>
      </c>
      <c r="BD9" s="516">
        <v>121.4</v>
      </c>
      <c r="BE9" s="516">
        <v>124</v>
      </c>
      <c r="BF9" s="516">
        <v>121.9</v>
      </c>
      <c r="BG9" s="516">
        <v>123.2</v>
      </c>
      <c r="BH9" s="516">
        <v>127.8</v>
      </c>
      <c r="BI9" s="516">
        <v>132.30000000000001</v>
      </c>
      <c r="BJ9" s="516">
        <v>136</v>
      </c>
      <c r="BK9" s="516">
        <v>132.1</v>
      </c>
      <c r="BL9" s="516">
        <v>131.6</v>
      </c>
      <c r="BM9" s="516">
        <v>130.5</v>
      </c>
      <c r="BN9" s="516">
        <v>126.9</v>
      </c>
      <c r="BO9" s="516">
        <v>126.3</v>
      </c>
      <c r="BP9" s="516">
        <v>124.5</v>
      </c>
      <c r="BQ9" s="516">
        <v>126.1</v>
      </c>
      <c r="BR9" s="516">
        <v>123.3</v>
      </c>
      <c r="BS9" s="516">
        <v>118.5</v>
      </c>
      <c r="BT9" s="516">
        <v>121.3</v>
      </c>
      <c r="BU9" s="516">
        <v>118.3</v>
      </c>
      <c r="BV9" s="516">
        <v>115.9</v>
      </c>
      <c r="BW9" s="516">
        <v>118.1</v>
      </c>
      <c r="BX9" s="516">
        <v>118</v>
      </c>
      <c r="BY9" s="516">
        <v>117</v>
      </c>
      <c r="BZ9" s="516">
        <v>119.3</v>
      </c>
      <c r="CA9" s="516">
        <v>119.6</v>
      </c>
      <c r="CB9" s="516">
        <v>121.9</v>
      </c>
      <c r="CC9" s="516">
        <v>121.4</v>
      </c>
      <c r="CD9" s="516">
        <v>125.8</v>
      </c>
      <c r="CE9" s="516">
        <v>137.69999999999999</v>
      </c>
      <c r="CF9" s="516">
        <v>142.30000000000001</v>
      </c>
      <c r="CG9" s="516">
        <v>143</v>
      </c>
      <c r="CH9" s="516">
        <v>146.6</v>
      </c>
      <c r="CI9" s="516">
        <v>150.4</v>
      </c>
      <c r="CJ9" s="516">
        <v>150.9</v>
      </c>
      <c r="CK9" s="516">
        <v>151.1</v>
      </c>
      <c r="CL9" s="516">
        <v>151.19999999999999</v>
      </c>
      <c r="CM9" s="516">
        <v>157.6</v>
      </c>
      <c r="CN9" s="516">
        <v>163.6</v>
      </c>
      <c r="CO9" s="516">
        <v>160</v>
      </c>
      <c r="CP9" s="516">
        <v>159.6</v>
      </c>
      <c r="CQ9" s="516">
        <v>165</v>
      </c>
      <c r="CR9" s="516">
        <v>173.2</v>
      </c>
      <c r="CS9" s="516">
        <v>177.1</v>
      </c>
      <c r="CT9" s="516">
        <v>165.6</v>
      </c>
      <c r="CU9" s="516">
        <v>158.19999999999999</v>
      </c>
      <c r="CV9" s="516">
        <v>159.1</v>
      </c>
      <c r="CW9" s="516">
        <v>164.7</v>
      </c>
      <c r="CX9" s="516">
        <v>161.30000000000001</v>
      </c>
      <c r="CY9" s="516">
        <v>157.5</v>
      </c>
      <c r="CZ9" s="516">
        <v>154.30000000000001</v>
      </c>
      <c r="DA9" s="516">
        <v>148</v>
      </c>
      <c r="DB9" s="516">
        <v>147.80000000000001</v>
      </c>
      <c r="DC9" s="516">
        <v>155.19999999999999</v>
      </c>
      <c r="DD9" s="516">
        <v>154.6</v>
      </c>
      <c r="DE9" s="516">
        <v>151.9</v>
      </c>
      <c r="DF9" s="516">
        <v>148.69999999999999</v>
      </c>
      <c r="DG9" s="516">
        <v>149</v>
      </c>
      <c r="DH9" s="516">
        <v>150.5</v>
      </c>
      <c r="DI9" s="516">
        <v>148.80000000000001</v>
      </c>
      <c r="DJ9" s="516">
        <v>144.69999999999999</v>
      </c>
      <c r="DK9" s="516">
        <v>142.6</v>
      </c>
      <c r="DL9" s="516">
        <v>140.30000000000001</v>
      </c>
      <c r="DM9" s="516">
        <v>138.4</v>
      </c>
      <c r="DN9" s="516">
        <v>136.80000000000001</v>
      </c>
      <c r="DO9" s="516">
        <v>135.4</v>
      </c>
      <c r="DP9" s="516">
        <v>136.4</v>
      </c>
      <c r="DQ9" s="516">
        <v>142.69999999999999</v>
      </c>
      <c r="DR9" s="516">
        <v>148.9</v>
      </c>
      <c r="DS9" s="516">
        <v>153.9</v>
      </c>
      <c r="DT9" s="516">
        <v>161.9</v>
      </c>
      <c r="DU9" s="517">
        <v>162.69999999999999</v>
      </c>
      <c r="DV9" s="517">
        <v>161.69999999999999</v>
      </c>
      <c r="DW9" s="517">
        <v>167</v>
      </c>
      <c r="DX9" s="559">
        <v>171.7</v>
      </c>
      <c r="DY9" s="559">
        <v>172.9</v>
      </c>
      <c r="DZ9" s="559">
        <v>166</v>
      </c>
      <c r="EA9" s="558">
        <v>183.6</v>
      </c>
    </row>
    <row r="10" spans="1:131">
      <c r="A10" s="514" t="s">
        <v>558</v>
      </c>
      <c r="B10" s="514" t="s">
        <v>559</v>
      </c>
      <c r="C10" s="515">
        <v>8.6370000000000002E-2</v>
      </c>
      <c r="D10" s="516">
        <v>107.7</v>
      </c>
      <c r="E10" s="516">
        <v>109.3</v>
      </c>
      <c r="F10" s="516">
        <v>107</v>
      </c>
      <c r="G10" s="516">
        <v>113.9</v>
      </c>
      <c r="H10" s="516">
        <v>120.7</v>
      </c>
      <c r="I10" s="516">
        <v>121.7</v>
      </c>
      <c r="J10" s="516">
        <v>114.8</v>
      </c>
      <c r="K10" s="516">
        <v>120.4</v>
      </c>
      <c r="L10" s="516">
        <v>127.7</v>
      </c>
      <c r="M10" s="516">
        <v>131.6</v>
      </c>
      <c r="N10" s="516">
        <v>132.69999999999999</v>
      </c>
      <c r="O10" s="516">
        <v>132.5</v>
      </c>
      <c r="P10" s="516">
        <v>136.4</v>
      </c>
      <c r="Q10" s="516">
        <v>137.6</v>
      </c>
      <c r="R10" s="516">
        <v>136.9</v>
      </c>
      <c r="S10" s="516">
        <v>135.30000000000001</v>
      </c>
      <c r="T10" s="516">
        <v>131</v>
      </c>
      <c r="U10" s="516">
        <v>130.9</v>
      </c>
      <c r="V10" s="516">
        <v>129.69999999999999</v>
      </c>
      <c r="W10" s="516">
        <v>129.5</v>
      </c>
      <c r="X10" s="516">
        <v>131.1</v>
      </c>
      <c r="Y10" s="516">
        <v>132.30000000000001</v>
      </c>
      <c r="Z10" s="516">
        <v>131.5</v>
      </c>
      <c r="AA10" s="516">
        <v>133.6</v>
      </c>
      <c r="AB10" s="516">
        <v>134.4</v>
      </c>
      <c r="AC10" s="516">
        <v>134.6</v>
      </c>
      <c r="AD10" s="516">
        <v>132.5</v>
      </c>
      <c r="AE10" s="516">
        <v>134.4</v>
      </c>
      <c r="AF10" s="516">
        <v>133.19999999999999</v>
      </c>
      <c r="AG10" s="516">
        <v>133.9</v>
      </c>
      <c r="AH10" s="516">
        <v>129.30000000000001</v>
      </c>
      <c r="AI10" s="516">
        <v>125.6</v>
      </c>
      <c r="AJ10" s="516">
        <v>123.9</v>
      </c>
      <c r="AK10" s="516">
        <v>125</v>
      </c>
      <c r="AL10" s="516">
        <v>123.2</v>
      </c>
      <c r="AM10" s="516">
        <v>124.8</v>
      </c>
      <c r="AN10" s="516">
        <v>127.3</v>
      </c>
      <c r="AO10" s="516">
        <v>126.7</v>
      </c>
      <c r="AP10" s="516">
        <v>125.2</v>
      </c>
      <c r="AQ10" s="516">
        <v>124.3</v>
      </c>
      <c r="AR10" s="516">
        <v>127.4</v>
      </c>
      <c r="AS10" s="516">
        <v>132.19999999999999</v>
      </c>
      <c r="AT10" s="516">
        <v>132.69999999999999</v>
      </c>
      <c r="AU10" s="516">
        <v>135.30000000000001</v>
      </c>
      <c r="AV10" s="516">
        <v>139.19999999999999</v>
      </c>
      <c r="AW10" s="516">
        <v>142.9</v>
      </c>
      <c r="AX10" s="516">
        <v>144.19999999999999</v>
      </c>
      <c r="AY10" s="516">
        <v>147.69999999999999</v>
      </c>
      <c r="AZ10" s="516">
        <v>155.80000000000001</v>
      </c>
      <c r="BA10" s="516">
        <v>162.6</v>
      </c>
      <c r="BB10" s="516">
        <v>158.69999999999999</v>
      </c>
      <c r="BC10" s="516">
        <v>159.6</v>
      </c>
      <c r="BD10" s="516">
        <v>159.30000000000001</v>
      </c>
      <c r="BE10" s="516">
        <v>155.1</v>
      </c>
      <c r="BF10" s="516">
        <v>148.1</v>
      </c>
      <c r="BG10" s="516">
        <v>151</v>
      </c>
      <c r="BH10" s="516">
        <v>154.69999999999999</v>
      </c>
      <c r="BI10" s="516">
        <v>151.9</v>
      </c>
      <c r="BJ10" s="516">
        <v>151.30000000000001</v>
      </c>
      <c r="BK10" s="516">
        <v>152.6</v>
      </c>
      <c r="BL10" s="516">
        <v>153.80000000000001</v>
      </c>
      <c r="BM10" s="516">
        <v>153.19999999999999</v>
      </c>
      <c r="BN10" s="516">
        <v>149.69999999999999</v>
      </c>
      <c r="BO10" s="516">
        <v>145.4</v>
      </c>
      <c r="BP10" s="516">
        <v>143.80000000000001</v>
      </c>
      <c r="BQ10" s="516">
        <v>139.4</v>
      </c>
      <c r="BR10" s="516">
        <v>132.9</v>
      </c>
      <c r="BS10" s="516">
        <v>130.19999999999999</v>
      </c>
      <c r="BT10" s="516">
        <v>133.9</v>
      </c>
      <c r="BU10" s="516">
        <v>131.69999999999999</v>
      </c>
      <c r="BV10" s="516">
        <v>127.9</v>
      </c>
      <c r="BW10" s="516">
        <v>126.8</v>
      </c>
      <c r="BX10" s="516">
        <v>127</v>
      </c>
      <c r="BY10" s="516">
        <v>128.1</v>
      </c>
      <c r="BZ10" s="516">
        <v>129.5</v>
      </c>
      <c r="CA10" s="516">
        <v>132.9</v>
      </c>
      <c r="CB10" s="516">
        <v>138.19999999999999</v>
      </c>
      <c r="CC10" s="516">
        <v>141.69999999999999</v>
      </c>
      <c r="CD10" s="516">
        <v>148.6</v>
      </c>
      <c r="CE10" s="516">
        <v>161.69999999999999</v>
      </c>
      <c r="CF10" s="516">
        <v>165.1</v>
      </c>
      <c r="CG10" s="516">
        <v>171.2</v>
      </c>
      <c r="CH10" s="516">
        <v>178.3</v>
      </c>
      <c r="CI10" s="516">
        <v>182</v>
      </c>
      <c r="CJ10" s="516">
        <v>188</v>
      </c>
      <c r="CK10" s="516">
        <v>194.7</v>
      </c>
      <c r="CL10" s="516">
        <v>195.3</v>
      </c>
      <c r="CM10" s="516">
        <v>199.6</v>
      </c>
      <c r="CN10" s="516">
        <v>200.4</v>
      </c>
      <c r="CO10" s="516">
        <v>195.9</v>
      </c>
      <c r="CP10" s="516">
        <v>184.9</v>
      </c>
      <c r="CQ10" s="516">
        <v>188.4</v>
      </c>
      <c r="CR10" s="516">
        <v>194.7</v>
      </c>
      <c r="CS10" s="516">
        <v>201.6</v>
      </c>
      <c r="CT10" s="516">
        <v>193.7</v>
      </c>
      <c r="CU10" s="516">
        <v>187.5</v>
      </c>
      <c r="CV10" s="516">
        <v>188.9</v>
      </c>
      <c r="CW10" s="516">
        <v>185</v>
      </c>
      <c r="CX10" s="516">
        <v>176.1</v>
      </c>
      <c r="CY10" s="516">
        <v>167.3</v>
      </c>
      <c r="CZ10" s="516">
        <v>161.1</v>
      </c>
      <c r="DA10" s="516">
        <v>155.69999999999999</v>
      </c>
      <c r="DB10" s="516">
        <v>155.4</v>
      </c>
      <c r="DC10" s="516">
        <v>154.19999999999999</v>
      </c>
      <c r="DD10" s="516">
        <v>150</v>
      </c>
      <c r="DE10" s="516">
        <v>148.30000000000001</v>
      </c>
      <c r="DF10" s="516">
        <v>145.69999999999999</v>
      </c>
      <c r="DG10" s="516">
        <v>146.9</v>
      </c>
      <c r="DH10" s="516">
        <v>146.6</v>
      </c>
      <c r="DI10" s="516">
        <v>149.1</v>
      </c>
      <c r="DJ10" s="516">
        <v>150.1</v>
      </c>
      <c r="DK10" s="516">
        <v>153.9</v>
      </c>
      <c r="DL10" s="516">
        <v>161.1</v>
      </c>
      <c r="DM10" s="516">
        <v>166.4</v>
      </c>
      <c r="DN10" s="516">
        <v>164.8</v>
      </c>
      <c r="DO10" s="516">
        <v>172.6</v>
      </c>
      <c r="DP10" s="516">
        <v>183.4</v>
      </c>
      <c r="DQ10" s="516">
        <v>183.2</v>
      </c>
      <c r="DR10" s="516">
        <v>187.7</v>
      </c>
      <c r="DS10" s="516">
        <v>196.4</v>
      </c>
      <c r="DT10" s="516">
        <v>205.4</v>
      </c>
      <c r="DU10" s="517">
        <v>209.3</v>
      </c>
      <c r="DV10" s="517">
        <v>207</v>
      </c>
      <c r="DW10" s="517">
        <v>208</v>
      </c>
      <c r="DX10" s="559">
        <v>214.3</v>
      </c>
      <c r="DY10" s="559">
        <v>212.8</v>
      </c>
      <c r="DZ10" s="559">
        <v>201.3</v>
      </c>
      <c r="EA10" s="558">
        <v>209.7</v>
      </c>
    </row>
    <row r="11" spans="1:131">
      <c r="A11" s="514" t="s">
        <v>560</v>
      </c>
      <c r="B11" s="514" t="s">
        <v>561</v>
      </c>
      <c r="C11" s="515">
        <v>0.18926999999999999</v>
      </c>
      <c r="D11" s="516">
        <v>107.9</v>
      </c>
      <c r="E11" s="516">
        <v>105.5</v>
      </c>
      <c r="F11" s="516">
        <v>107.2</v>
      </c>
      <c r="G11" s="516">
        <v>111.3</v>
      </c>
      <c r="H11" s="516">
        <v>117.8</v>
      </c>
      <c r="I11" s="516">
        <v>117.3</v>
      </c>
      <c r="J11" s="516">
        <v>117.8</v>
      </c>
      <c r="K11" s="516">
        <v>117.9</v>
      </c>
      <c r="L11" s="516">
        <v>121.2</v>
      </c>
      <c r="M11" s="516">
        <v>123.4</v>
      </c>
      <c r="N11" s="516">
        <v>122.9</v>
      </c>
      <c r="O11" s="516">
        <v>121.8</v>
      </c>
      <c r="P11" s="516">
        <v>121.4</v>
      </c>
      <c r="Q11" s="516">
        <v>120.6</v>
      </c>
      <c r="R11" s="516">
        <v>126.1</v>
      </c>
      <c r="S11" s="516">
        <v>127.6</v>
      </c>
      <c r="T11" s="516">
        <v>126.5</v>
      </c>
      <c r="U11" s="516">
        <v>128.9</v>
      </c>
      <c r="V11" s="516">
        <v>121.2</v>
      </c>
      <c r="W11" s="516">
        <v>122.1</v>
      </c>
      <c r="X11" s="516">
        <v>123</v>
      </c>
      <c r="Y11" s="516">
        <v>120.1</v>
      </c>
      <c r="Z11" s="516">
        <v>118.9</v>
      </c>
      <c r="AA11" s="516">
        <v>121</v>
      </c>
      <c r="AB11" s="516">
        <v>119.2</v>
      </c>
      <c r="AC11" s="516">
        <v>118.3</v>
      </c>
      <c r="AD11" s="516">
        <v>119.8</v>
      </c>
      <c r="AE11" s="516">
        <v>124.6</v>
      </c>
      <c r="AF11" s="516">
        <v>121.7</v>
      </c>
      <c r="AG11" s="516">
        <v>117.4</v>
      </c>
      <c r="AH11" s="516">
        <v>114.2</v>
      </c>
      <c r="AI11" s="516">
        <v>113</v>
      </c>
      <c r="AJ11" s="516">
        <v>113.7</v>
      </c>
      <c r="AK11" s="516">
        <v>118.6</v>
      </c>
      <c r="AL11" s="516">
        <v>119.3</v>
      </c>
      <c r="AM11" s="516">
        <v>122.4</v>
      </c>
      <c r="AN11" s="516">
        <v>121.4</v>
      </c>
      <c r="AO11" s="516">
        <v>118.9</v>
      </c>
      <c r="AP11" s="516">
        <v>118.3</v>
      </c>
      <c r="AQ11" s="516">
        <v>119.9</v>
      </c>
      <c r="AR11" s="516">
        <v>120.4</v>
      </c>
      <c r="AS11" s="516">
        <v>121.9</v>
      </c>
      <c r="AT11" s="516">
        <v>123.5</v>
      </c>
      <c r="AU11" s="516">
        <v>126.6</v>
      </c>
      <c r="AV11" s="516">
        <v>129.19999999999999</v>
      </c>
      <c r="AW11" s="516">
        <v>133.80000000000001</v>
      </c>
      <c r="AX11" s="516">
        <v>135.9</v>
      </c>
      <c r="AY11" s="516">
        <v>135.80000000000001</v>
      </c>
      <c r="AZ11" s="516">
        <v>135.19999999999999</v>
      </c>
      <c r="BA11" s="516">
        <v>135.19999999999999</v>
      </c>
      <c r="BB11" s="516">
        <v>136.6</v>
      </c>
      <c r="BC11" s="516">
        <v>142.19999999999999</v>
      </c>
      <c r="BD11" s="516">
        <v>139.30000000000001</v>
      </c>
      <c r="BE11" s="516">
        <v>139.80000000000001</v>
      </c>
      <c r="BF11" s="516">
        <v>138.6</v>
      </c>
      <c r="BG11" s="516">
        <v>137.69999999999999</v>
      </c>
      <c r="BH11" s="516">
        <v>134</v>
      </c>
      <c r="BI11" s="516">
        <v>134.6</v>
      </c>
      <c r="BJ11" s="516">
        <v>135.6</v>
      </c>
      <c r="BK11" s="516">
        <v>135.19999999999999</v>
      </c>
      <c r="BL11" s="516">
        <v>135.5</v>
      </c>
      <c r="BM11" s="516">
        <v>134.19999999999999</v>
      </c>
      <c r="BN11" s="516">
        <v>132.6</v>
      </c>
      <c r="BO11" s="516">
        <v>129.19999999999999</v>
      </c>
      <c r="BP11" s="516">
        <v>127.7</v>
      </c>
      <c r="BQ11" s="516">
        <v>125.1</v>
      </c>
      <c r="BR11" s="516">
        <v>123.7</v>
      </c>
      <c r="BS11" s="516">
        <v>119.1</v>
      </c>
      <c r="BT11" s="516">
        <v>117.9</v>
      </c>
      <c r="BU11" s="516">
        <v>116.4</v>
      </c>
      <c r="BV11" s="516">
        <v>117.3</v>
      </c>
      <c r="BW11" s="516">
        <v>117.3</v>
      </c>
      <c r="BX11" s="516">
        <v>118</v>
      </c>
      <c r="BY11" s="516">
        <v>117.6</v>
      </c>
      <c r="BZ11" s="516">
        <v>121.5</v>
      </c>
      <c r="CA11" s="516">
        <v>121.6</v>
      </c>
      <c r="CB11" s="516">
        <v>123.2</v>
      </c>
      <c r="CC11" s="516">
        <v>125.7</v>
      </c>
      <c r="CD11" s="516">
        <v>129.30000000000001</v>
      </c>
      <c r="CE11" s="516">
        <v>131.9</v>
      </c>
      <c r="CF11" s="516">
        <v>139.19999999999999</v>
      </c>
      <c r="CG11" s="516">
        <v>147.9</v>
      </c>
      <c r="CH11" s="516">
        <v>158.9</v>
      </c>
      <c r="CI11" s="516">
        <v>163.69999999999999</v>
      </c>
      <c r="CJ11" s="516">
        <v>171.3</v>
      </c>
      <c r="CK11" s="516">
        <v>171.3</v>
      </c>
      <c r="CL11" s="516">
        <v>174</v>
      </c>
      <c r="CM11" s="516">
        <v>181.5</v>
      </c>
      <c r="CN11" s="516">
        <v>184.8</v>
      </c>
      <c r="CO11" s="516">
        <v>185.8</v>
      </c>
      <c r="CP11" s="516">
        <v>183.6</v>
      </c>
      <c r="CQ11" s="516">
        <v>172.4</v>
      </c>
      <c r="CR11" s="516">
        <v>175.6</v>
      </c>
      <c r="CS11" s="516">
        <v>178.8</v>
      </c>
      <c r="CT11" s="516">
        <v>167</v>
      </c>
      <c r="CU11" s="516">
        <v>158.5</v>
      </c>
      <c r="CV11" s="516">
        <v>155.4</v>
      </c>
      <c r="CW11" s="516">
        <v>152</v>
      </c>
      <c r="CX11" s="516">
        <v>148.4</v>
      </c>
      <c r="CY11" s="516">
        <v>147.6</v>
      </c>
      <c r="CZ11" s="516">
        <v>146.9</v>
      </c>
      <c r="DA11" s="516">
        <v>142.5</v>
      </c>
      <c r="DB11" s="516">
        <v>137.9</v>
      </c>
      <c r="DC11" s="516">
        <v>139.80000000000001</v>
      </c>
      <c r="DD11" s="516">
        <v>140.5</v>
      </c>
      <c r="DE11" s="516">
        <v>137.4</v>
      </c>
      <c r="DF11" s="516">
        <v>135.4</v>
      </c>
      <c r="DG11" s="516">
        <v>135.69999999999999</v>
      </c>
      <c r="DH11" s="516">
        <v>139.9</v>
      </c>
      <c r="DI11" s="516">
        <v>141.5</v>
      </c>
      <c r="DJ11" s="516">
        <v>142.6</v>
      </c>
      <c r="DK11" s="516">
        <v>147.6</v>
      </c>
      <c r="DL11" s="516">
        <v>153.6</v>
      </c>
      <c r="DM11" s="516">
        <v>154.80000000000001</v>
      </c>
      <c r="DN11" s="516">
        <v>151.6</v>
      </c>
      <c r="DO11" s="516">
        <v>150.4</v>
      </c>
      <c r="DP11" s="516">
        <v>154.19999999999999</v>
      </c>
      <c r="DQ11" s="516">
        <v>157.4</v>
      </c>
      <c r="DR11" s="516">
        <v>162.4</v>
      </c>
      <c r="DS11" s="516">
        <v>169.5</v>
      </c>
      <c r="DT11" s="516">
        <v>178.8</v>
      </c>
      <c r="DU11" s="517">
        <v>182.3</v>
      </c>
      <c r="DV11" s="517">
        <v>178.3</v>
      </c>
      <c r="DW11" s="517">
        <v>186.1</v>
      </c>
      <c r="DX11" s="559">
        <v>192.4</v>
      </c>
      <c r="DY11" s="559">
        <v>193.4</v>
      </c>
      <c r="DZ11" s="559">
        <v>185.7</v>
      </c>
      <c r="EA11" s="558">
        <v>182.4</v>
      </c>
    </row>
    <row r="12" spans="1:131">
      <c r="A12" s="514" t="s">
        <v>562</v>
      </c>
      <c r="B12" s="514" t="s">
        <v>563</v>
      </c>
      <c r="C12" s="515">
        <v>1.4370000000000001E-2</v>
      </c>
      <c r="D12" s="516">
        <v>117.1</v>
      </c>
      <c r="E12" s="516">
        <v>118</v>
      </c>
      <c r="F12" s="516">
        <v>111.2</v>
      </c>
      <c r="G12" s="516">
        <v>113.2</v>
      </c>
      <c r="H12" s="516">
        <v>113.8</v>
      </c>
      <c r="I12" s="516">
        <v>111.8</v>
      </c>
      <c r="J12" s="516">
        <v>110.5</v>
      </c>
      <c r="K12" s="516">
        <v>113.9</v>
      </c>
      <c r="L12" s="516">
        <v>119</v>
      </c>
      <c r="M12" s="516">
        <v>119.4</v>
      </c>
      <c r="N12" s="516">
        <v>120.2</v>
      </c>
      <c r="O12" s="516">
        <v>119.5</v>
      </c>
      <c r="P12" s="516">
        <v>116.5</v>
      </c>
      <c r="Q12" s="516">
        <v>114.7</v>
      </c>
      <c r="R12" s="516">
        <v>115.8</v>
      </c>
      <c r="S12" s="516">
        <v>115.8</v>
      </c>
      <c r="T12" s="516">
        <v>116.3</v>
      </c>
      <c r="U12" s="516">
        <v>118</v>
      </c>
      <c r="V12" s="516">
        <v>118.6</v>
      </c>
      <c r="W12" s="516">
        <v>120.1</v>
      </c>
      <c r="X12" s="516">
        <v>123.3</v>
      </c>
      <c r="Y12" s="516">
        <v>123.9</v>
      </c>
      <c r="Z12" s="516">
        <v>123.5</v>
      </c>
      <c r="AA12" s="516">
        <v>124.1</v>
      </c>
      <c r="AB12" s="516">
        <v>119.2</v>
      </c>
      <c r="AC12" s="516">
        <v>120.7</v>
      </c>
      <c r="AD12" s="516">
        <v>118.2</v>
      </c>
      <c r="AE12" s="516">
        <v>120.1</v>
      </c>
      <c r="AF12" s="516">
        <v>124.2</v>
      </c>
      <c r="AG12" s="516">
        <v>127.1</v>
      </c>
      <c r="AH12" s="516">
        <v>129.80000000000001</v>
      </c>
      <c r="AI12" s="516">
        <v>128.4</v>
      </c>
      <c r="AJ12" s="516">
        <v>131</v>
      </c>
      <c r="AK12" s="516">
        <v>135.4</v>
      </c>
      <c r="AL12" s="516">
        <v>134.69999999999999</v>
      </c>
      <c r="AM12" s="516">
        <v>132.6</v>
      </c>
      <c r="AN12" s="516">
        <v>120.1</v>
      </c>
      <c r="AO12" s="516">
        <v>122.7</v>
      </c>
      <c r="AP12" s="516">
        <v>120.7</v>
      </c>
      <c r="AQ12" s="516">
        <v>121.9</v>
      </c>
      <c r="AR12" s="516">
        <v>122.6</v>
      </c>
      <c r="AS12" s="516">
        <v>124.3</v>
      </c>
      <c r="AT12" s="516">
        <v>128.5</v>
      </c>
      <c r="AU12" s="516">
        <v>133.1</v>
      </c>
      <c r="AV12" s="516">
        <v>136.1</v>
      </c>
      <c r="AW12" s="516">
        <v>138.5</v>
      </c>
      <c r="AX12" s="516">
        <v>141.6</v>
      </c>
      <c r="AY12" s="516">
        <v>139.4</v>
      </c>
      <c r="AZ12" s="516">
        <v>143.4</v>
      </c>
      <c r="BA12" s="516">
        <v>148.69999999999999</v>
      </c>
      <c r="BB12" s="516">
        <v>151.80000000000001</v>
      </c>
      <c r="BC12" s="516">
        <v>154.19999999999999</v>
      </c>
      <c r="BD12" s="516">
        <v>155.5</v>
      </c>
      <c r="BE12" s="516">
        <v>154</v>
      </c>
      <c r="BF12" s="516">
        <v>153.6</v>
      </c>
      <c r="BG12" s="516">
        <v>159.5</v>
      </c>
      <c r="BH12" s="516">
        <v>161.19999999999999</v>
      </c>
      <c r="BI12" s="516">
        <v>161.6</v>
      </c>
      <c r="BJ12" s="516">
        <v>161.9</v>
      </c>
      <c r="BK12" s="516">
        <v>156.9</v>
      </c>
      <c r="BL12" s="516">
        <v>144.5</v>
      </c>
      <c r="BM12" s="516">
        <v>137.69999999999999</v>
      </c>
      <c r="BN12" s="516">
        <v>138.1</v>
      </c>
      <c r="BO12" s="516">
        <v>139.30000000000001</v>
      </c>
      <c r="BP12" s="516">
        <v>139.1</v>
      </c>
      <c r="BQ12" s="516">
        <v>140.30000000000001</v>
      </c>
      <c r="BR12" s="516">
        <v>141.19999999999999</v>
      </c>
      <c r="BS12" s="516">
        <v>140.4</v>
      </c>
      <c r="BT12" s="516">
        <v>142.9</v>
      </c>
      <c r="BU12" s="516">
        <v>141.6</v>
      </c>
      <c r="BV12" s="516">
        <v>141</v>
      </c>
      <c r="BW12" s="516">
        <v>140.80000000000001</v>
      </c>
      <c r="BX12" s="516">
        <v>138.9</v>
      </c>
      <c r="BY12" s="516">
        <v>139.80000000000001</v>
      </c>
      <c r="BZ12" s="516">
        <v>141.69999999999999</v>
      </c>
      <c r="CA12" s="516">
        <v>141</v>
      </c>
      <c r="CB12" s="516">
        <v>145</v>
      </c>
      <c r="CC12" s="516">
        <v>146.69999999999999</v>
      </c>
      <c r="CD12" s="516">
        <v>150.19999999999999</v>
      </c>
      <c r="CE12" s="516">
        <v>153.5</v>
      </c>
      <c r="CF12" s="516">
        <v>154.80000000000001</v>
      </c>
      <c r="CG12" s="516">
        <v>159.19999999999999</v>
      </c>
      <c r="CH12" s="516">
        <v>163.4</v>
      </c>
      <c r="CI12" s="516">
        <v>163.9</v>
      </c>
      <c r="CJ12" s="516">
        <v>159</v>
      </c>
      <c r="CK12" s="516">
        <v>160.9</v>
      </c>
      <c r="CL12" s="516">
        <v>167</v>
      </c>
      <c r="CM12" s="516">
        <v>169</v>
      </c>
      <c r="CN12" s="516">
        <v>173.4</v>
      </c>
      <c r="CO12" s="516">
        <v>175.4</v>
      </c>
      <c r="CP12" s="516">
        <v>174.4</v>
      </c>
      <c r="CQ12" s="516">
        <v>174.9</v>
      </c>
      <c r="CR12" s="516">
        <v>176.8</v>
      </c>
      <c r="CS12" s="516">
        <v>180.4</v>
      </c>
      <c r="CT12" s="516">
        <v>181.7</v>
      </c>
      <c r="CU12" s="516">
        <v>182.3</v>
      </c>
      <c r="CV12" s="516">
        <v>177.8</v>
      </c>
      <c r="CW12" s="516">
        <v>166.3</v>
      </c>
      <c r="CX12" s="516">
        <v>157.4</v>
      </c>
      <c r="CY12" s="516">
        <v>153.1</v>
      </c>
      <c r="CZ12" s="516">
        <v>150.30000000000001</v>
      </c>
      <c r="DA12" s="516">
        <v>149.1</v>
      </c>
      <c r="DB12" s="516">
        <v>148.6</v>
      </c>
      <c r="DC12" s="516">
        <v>149.4</v>
      </c>
      <c r="DD12" s="516">
        <v>152</v>
      </c>
      <c r="DE12" s="516">
        <v>151.6</v>
      </c>
      <c r="DF12" s="516">
        <v>149.1</v>
      </c>
      <c r="DG12" s="516">
        <v>150</v>
      </c>
      <c r="DH12" s="516">
        <v>150</v>
      </c>
      <c r="DI12" s="516">
        <v>154.6</v>
      </c>
      <c r="DJ12" s="516">
        <v>156</v>
      </c>
      <c r="DK12" s="516">
        <v>156.69999999999999</v>
      </c>
      <c r="DL12" s="516">
        <v>160</v>
      </c>
      <c r="DM12" s="516">
        <v>166.4</v>
      </c>
      <c r="DN12" s="516">
        <v>170.7</v>
      </c>
      <c r="DO12" s="516">
        <v>174.8</v>
      </c>
      <c r="DP12" s="516">
        <v>179.9</v>
      </c>
      <c r="DQ12" s="516">
        <v>183.6</v>
      </c>
      <c r="DR12" s="516">
        <v>188.4</v>
      </c>
      <c r="DS12" s="516">
        <v>187</v>
      </c>
      <c r="DT12" s="516">
        <v>201.6</v>
      </c>
      <c r="DU12" s="517">
        <v>233.4</v>
      </c>
      <c r="DV12" s="517">
        <v>234.9</v>
      </c>
      <c r="DW12" s="517">
        <v>235</v>
      </c>
      <c r="DX12" s="559">
        <v>234</v>
      </c>
      <c r="DY12" s="559">
        <v>234.4</v>
      </c>
      <c r="DZ12" s="559">
        <v>231.8</v>
      </c>
      <c r="EA12" s="558">
        <v>238.6</v>
      </c>
    </row>
    <row r="13" spans="1:131">
      <c r="A13" s="514" t="s">
        <v>564</v>
      </c>
      <c r="B13" s="514" t="s">
        <v>565</v>
      </c>
      <c r="C13" s="515">
        <v>7.3800000000000003E-3</v>
      </c>
      <c r="D13" s="516">
        <v>107.2</v>
      </c>
      <c r="E13" s="516">
        <v>110.3</v>
      </c>
      <c r="F13" s="516">
        <v>108.9</v>
      </c>
      <c r="G13" s="516">
        <v>115.6</v>
      </c>
      <c r="H13" s="516">
        <v>126.4</v>
      </c>
      <c r="I13" s="516">
        <v>134.1</v>
      </c>
      <c r="J13" s="516">
        <v>149.5</v>
      </c>
      <c r="K13" s="516">
        <v>161.5</v>
      </c>
      <c r="L13" s="516">
        <v>162.1</v>
      </c>
      <c r="M13" s="516">
        <v>159.69999999999999</v>
      </c>
      <c r="N13" s="516">
        <v>170.2</v>
      </c>
      <c r="O13" s="516">
        <v>173.8</v>
      </c>
      <c r="P13" s="516">
        <v>173.1</v>
      </c>
      <c r="Q13" s="516">
        <v>172.9</v>
      </c>
      <c r="R13" s="516">
        <v>170.4</v>
      </c>
      <c r="S13" s="516">
        <v>174.2</v>
      </c>
      <c r="T13" s="516">
        <v>174.5</v>
      </c>
      <c r="U13" s="516">
        <v>169.9</v>
      </c>
      <c r="V13" s="516">
        <v>166.7</v>
      </c>
      <c r="W13" s="516">
        <v>167.2</v>
      </c>
      <c r="X13" s="516">
        <v>164.3</v>
      </c>
      <c r="Y13" s="516">
        <v>156.6</v>
      </c>
      <c r="Z13" s="516">
        <v>158.1</v>
      </c>
      <c r="AA13" s="516">
        <v>162.5</v>
      </c>
      <c r="AB13" s="516">
        <v>163.19999999999999</v>
      </c>
      <c r="AC13" s="516">
        <v>159.19999999999999</v>
      </c>
      <c r="AD13" s="516">
        <v>157.6</v>
      </c>
      <c r="AE13" s="516">
        <v>159.6</v>
      </c>
      <c r="AF13" s="516">
        <v>163.69999999999999</v>
      </c>
      <c r="AG13" s="516">
        <v>163</v>
      </c>
      <c r="AH13" s="516">
        <v>161.69999999999999</v>
      </c>
      <c r="AI13" s="516">
        <v>154.4</v>
      </c>
      <c r="AJ13" s="516">
        <v>160.6</v>
      </c>
      <c r="AK13" s="516">
        <v>160.6</v>
      </c>
      <c r="AL13" s="516">
        <v>161.1</v>
      </c>
      <c r="AM13" s="516">
        <v>166.7</v>
      </c>
      <c r="AN13" s="516">
        <v>164.2</v>
      </c>
      <c r="AO13" s="516">
        <v>159.5</v>
      </c>
      <c r="AP13" s="516">
        <v>158.69999999999999</v>
      </c>
      <c r="AQ13" s="516">
        <v>156.1</v>
      </c>
      <c r="AR13" s="516">
        <v>159.1</v>
      </c>
      <c r="AS13" s="516">
        <v>161.5</v>
      </c>
      <c r="AT13" s="516">
        <v>159.5</v>
      </c>
      <c r="AU13" s="516">
        <v>157</v>
      </c>
      <c r="AV13" s="516">
        <v>158.1</v>
      </c>
      <c r="AW13" s="516">
        <v>164.3</v>
      </c>
      <c r="AX13" s="516">
        <v>166.9</v>
      </c>
      <c r="AY13" s="516">
        <v>167.3</v>
      </c>
      <c r="AZ13" s="516">
        <v>174.1</v>
      </c>
      <c r="BA13" s="516">
        <v>177</v>
      </c>
      <c r="BB13" s="516">
        <v>169.3</v>
      </c>
      <c r="BC13" s="516">
        <v>169.3</v>
      </c>
      <c r="BD13" s="516">
        <v>167.1</v>
      </c>
      <c r="BE13" s="516">
        <v>167.3</v>
      </c>
      <c r="BF13" s="516">
        <v>178.1</v>
      </c>
      <c r="BG13" s="516">
        <v>209</v>
      </c>
      <c r="BH13" s="516">
        <v>228.6</v>
      </c>
      <c r="BI13" s="516">
        <v>242.6</v>
      </c>
      <c r="BJ13" s="516">
        <v>242.9</v>
      </c>
      <c r="BK13" s="516">
        <v>258</v>
      </c>
      <c r="BL13" s="516">
        <v>252.8</v>
      </c>
      <c r="BM13" s="516">
        <v>245</v>
      </c>
      <c r="BN13" s="516">
        <v>237.5</v>
      </c>
      <c r="BO13" s="516">
        <v>247</v>
      </c>
      <c r="BP13" s="516">
        <v>261.89999999999998</v>
      </c>
      <c r="BQ13" s="516">
        <v>252.5</v>
      </c>
      <c r="BR13" s="516">
        <v>233.7</v>
      </c>
      <c r="BS13" s="516">
        <v>217.3</v>
      </c>
      <c r="BT13" s="516">
        <v>217.6</v>
      </c>
      <c r="BU13" s="516">
        <v>207.9</v>
      </c>
      <c r="BV13" s="516">
        <v>214.9</v>
      </c>
      <c r="BW13" s="516">
        <v>220.8</v>
      </c>
      <c r="BX13" s="516">
        <v>213.5</v>
      </c>
      <c r="BY13" s="516">
        <v>211.2</v>
      </c>
      <c r="BZ13" s="516">
        <v>208.3</v>
      </c>
      <c r="CA13" s="516">
        <v>206.6</v>
      </c>
      <c r="CB13" s="516">
        <v>216.2</v>
      </c>
      <c r="CC13" s="516">
        <v>213</v>
      </c>
      <c r="CD13" s="516">
        <v>214.1</v>
      </c>
      <c r="CE13" s="516">
        <v>211.4</v>
      </c>
      <c r="CF13" s="516">
        <v>212.9</v>
      </c>
      <c r="CG13" s="516">
        <v>223.4</v>
      </c>
      <c r="CH13" s="516">
        <v>224.9</v>
      </c>
      <c r="CI13" s="516">
        <v>221.4</v>
      </c>
      <c r="CJ13" s="516">
        <v>221.7</v>
      </c>
      <c r="CK13" s="516">
        <v>223.1</v>
      </c>
      <c r="CL13" s="516">
        <v>220.3</v>
      </c>
      <c r="CM13" s="516">
        <v>221.4</v>
      </c>
      <c r="CN13" s="516">
        <v>228.9</v>
      </c>
      <c r="CO13" s="516">
        <v>233.1</v>
      </c>
      <c r="CP13" s="516">
        <v>226.9</v>
      </c>
      <c r="CQ13" s="516">
        <v>220.9</v>
      </c>
      <c r="CR13" s="516">
        <v>213.5</v>
      </c>
      <c r="CS13" s="516">
        <v>213.8</v>
      </c>
      <c r="CT13" s="516">
        <v>211.9</v>
      </c>
      <c r="CU13" s="516">
        <v>215</v>
      </c>
      <c r="CV13" s="516">
        <v>224.5</v>
      </c>
      <c r="CW13" s="516">
        <v>229.6</v>
      </c>
      <c r="CX13" s="516">
        <v>228.2</v>
      </c>
      <c r="CY13" s="516">
        <v>232.7</v>
      </c>
      <c r="CZ13" s="516">
        <v>231.9</v>
      </c>
      <c r="DA13" s="516">
        <v>225.1</v>
      </c>
      <c r="DB13" s="516">
        <v>223.9</v>
      </c>
      <c r="DC13" s="516">
        <v>228.4</v>
      </c>
      <c r="DD13" s="516">
        <v>230.1</v>
      </c>
      <c r="DE13" s="516">
        <v>226.2</v>
      </c>
      <c r="DF13" s="516">
        <v>226.8</v>
      </c>
      <c r="DG13" s="516">
        <v>232</v>
      </c>
      <c r="DH13" s="516">
        <v>231.8</v>
      </c>
      <c r="DI13" s="516">
        <v>233.7</v>
      </c>
      <c r="DJ13" s="516">
        <v>235.2</v>
      </c>
      <c r="DK13" s="516">
        <v>233.1</v>
      </c>
      <c r="DL13" s="516">
        <v>230.1</v>
      </c>
      <c r="DM13" s="516">
        <v>227.8</v>
      </c>
      <c r="DN13" s="516">
        <v>227.1</v>
      </c>
      <c r="DO13" s="516">
        <v>229.3</v>
      </c>
      <c r="DP13" s="516">
        <v>229.6</v>
      </c>
      <c r="DQ13" s="516">
        <v>232.2</v>
      </c>
      <c r="DR13" s="516">
        <v>235.4</v>
      </c>
      <c r="DS13" s="516">
        <v>234.9</v>
      </c>
      <c r="DT13" s="516">
        <v>233.4</v>
      </c>
      <c r="DU13" s="517">
        <v>231.1</v>
      </c>
      <c r="DV13" s="517">
        <v>225.9</v>
      </c>
      <c r="DW13" s="517">
        <v>219.6</v>
      </c>
      <c r="DX13" s="559">
        <v>209.7</v>
      </c>
      <c r="DY13" s="559">
        <v>203.9</v>
      </c>
      <c r="DZ13" s="559">
        <v>207.1</v>
      </c>
      <c r="EA13" s="558">
        <v>208.6</v>
      </c>
    </row>
    <row r="14" spans="1:131">
      <c r="A14" s="514" t="s">
        <v>566</v>
      </c>
      <c r="B14" s="514" t="s">
        <v>567</v>
      </c>
      <c r="C14" s="515">
        <v>0.63859999999999995</v>
      </c>
      <c r="D14" s="516">
        <v>105.4</v>
      </c>
      <c r="E14" s="516">
        <v>111.4</v>
      </c>
      <c r="F14" s="516">
        <v>114</v>
      </c>
      <c r="G14" s="516">
        <v>123.4</v>
      </c>
      <c r="H14" s="516">
        <v>128.80000000000001</v>
      </c>
      <c r="I14" s="516">
        <v>129.30000000000001</v>
      </c>
      <c r="J14" s="516">
        <v>127.2</v>
      </c>
      <c r="K14" s="516">
        <v>126.3</v>
      </c>
      <c r="L14" s="516">
        <v>122.5</v>
      </c>
      <c r="M14" s="516">
        <v>120</v>
      </c>
      <c r="N14" s="516">
        <v>116.2</v>
      </c>
      <c r="O14" s="516">
        <v>115.2</v>
      </c>
      <c r="P14" s="516">
        <v>117.2</v>
      </c>
      <c r="Q14" s="516">
        <v>116.6</v>
      </c>
      <c r="R14" s="516">
        <v>115.8</v>
      </c>
      <c r="S14" s="516">
        <v>114.2</v>
      </c>
      <c r="T14" s="516">
        <v>112.8</v>
      </c>
      <c r="U14" s="516">
        <v>114.4</v>
      </c>
      <c r="V14" s="516">
        <v>115.9</v>
      </c>
      <c r="W14" s="516">
        <v>116.3</v>
      </c>
      <c r="X14" s="516">
        <v>115.2</v>
      </c>
      <c r="Y14" s="516">
        <v>112.8</v>
      </c>
      <c r="Z14" s="516">
        <v>112.9</v>
      </c>
      <c r="AA14" s="516">
        <v>114.9</v>
      </c>
      <c r="AB14" s="516">
        <v>116.1</v>
      </c>
      <c r="AC14" s="516">
        <v>117.7</v>
      </c>
      <c r="AD14" s="516">
        <v>116.4</v>
      </c>
      <c r="AE14" s="516">
        <v>117.9</v>
      </c>
      <c r="AF14" s="516">
        <v>120.7</v>
      </c>
      <c r="AG14" s="516">
        <v>120.7</v>
      </c>
      <c r="AH14" s="516">
        <v>120.8</v>
      </c>
      <c r="AI14" s="516">
        <v>121</v>
      </c>
      <c r="AJ14" s="516">
        <v>122.3</v>
      </c>
      <c r="AK14" s="516">
        <v>127.7</v>
      </c>
      <c r="AL14" s="516">
        <v>128.80000000000001</v>
      </c>
      <c r="AM14" s="516">
        <v>130.80000000000001</v>
      </c>
      <c r="AN14" s="516">
        <v>134.30000000000001</v>
      </c>
      <c r="AO14" s="516">
        <v>144.1</v>
      </c>
      <c r="AP14" s="516">
        <v>155.4</v>
      </c>
      <c r="AQ14" s="516">
        <v>156.5</v>
      </c>
      <c r="AR14" s="516">
        <v>161.6</v>
      </c>
      <c r="AS14" s="516">
        <v>166.7</v>
      </c>
      <c r="AT14" s="516">
        <v>178.2</v>
      </c>
      <c r="AU14" s="516">
        <v>180.3</v>
      </c>
      <c r="AV14" s="516">
        <v>178.8</v>
      </c>
      <c r="AW14" s="516">
        <v>175.3</v>
      </c>
      <c r="AX14" s="516">
        <v>169.2</v>
      </c>
      <c r="AY14" s="516">
        <v>167</v>
      </c>
      <c r="AZ14" s="516">
        <v>180.4</v>
      </c>
      <c r="BA14" s="516">
        <v>189.1</v>
      </c>
      <c r="BB14" s="516">
        <v>197.9</v>
      </c>
      <c r="BC14" s="516">
        <v>212.2</v>
      </c>
      <c r="BD14" s="516">
        <v>203.9</v>
      </c>
      <c r="BE14" s="516">
        <v>198.7</v>
      </c>
      <c r="BF14" s="516">
        <v>210.6</v>
      </c>
      <c r="BG14" s="516">
        <v>214.5</v>
      </c>
      <c r="BH14" s="516">
        <v>205.2</v>
      </c>
      <c r="BI14" s="516">
        <v>182.7</v>
      </c>
      <c r="BJ14" s="516">
        <v>164.4</v>
      </c>
      <c r="BK14" s="516">
        <v>154</v>
      </c>
      <c r="BL14" s="516">
        <v>155.80000000000001</v>
      </c>
      <c r="BM14" s="516">
        <v>151.9</v>
      </c>
      <c r="BN14" s="516">
        <v>147.30000000000001</v>
      </c>
      <c r="BO14" s="516">
        <v>145.6</v>
      </c>
      <c r="BP14" s="516">
        <v>145.19999999999999</v>
      </c>
      <c r="BQ14" s="516">
        <v>150.5</v>
      </c>
      <c r="BR14" s="516">
        <v>145.1</v>
      </c>
      <c r="BS14" s="516">
        <v>138.30000000000001</v>
      </c>
      <c r="BT14" s="516">
        <v>133</v>
      </c>
      <c r="BU14" s="516">
        <v>127.1</v>
      </c>
      <c r="BV14" s="516">
        <v>124.1</v>
      </c>
      <c r="BW14" s="516">
        <v>122.3</v>
      </c>
      <c r="BX14" s="516">
        <v>120.8</v>
      </c>
      <c r="BY14" s="516">
        <v>119.8</v>
      </c>
      <c r="BZ14" s="516">
        <v>117.5</v>
      </c>
      <c r="CA14" s="516">
        <v>120.5</v>
      </c>
      <c r="CB14" s="516">
        <v>124.7</v>
      </c>
      <c r="CC14" s="516">
        <v>123.2</v>
      </c>
      <c r="CD14" s="516">
        <v>125.5</v>
      </c>
      <c r="CE14" s="516">
        <v>130.80000000000001</v>
      </c>
      <c r="CF14" s="516">
        <v>135.80000000000001</v>
      </c>
      <c r="CG14" s="516">
        <v>136.6</v>
      </c>
      <c r="CH14" s="516">
        <v>137.5</v>
      </c>
      <c r="CI14" s="516">
        <v>135.30000000000001</v>
      </c>
      <c r="CJ14" s="516">
        <v>138.1</v>
      </c>
      <c r="CK14" s="516">
        <v>141.9</v>
      </c>
      <c r="CL14" s="516">
        <v>144.6</v>
      </c>
      <c r="CM14" s="516">
        <v>144.6</v>
      </c>
      <c r="CN14" s="516">
        <v>145.1</v>
      </c>
      <c r="CO14" s="516">
        <v>145.30000000000001</v>
      </c>
      <c r="CP14" s="516">
        <v>146.30000000000001</v>
      </c>
      <c r="CQ14" s="516">
        <v>152.6</v>
      </c>
      <c r="CR14" s="516">
        <v>153.69999999999999</v>
      </c>
      <c r="CS14" s="516">
        <v>154.1</v>
      </c>
      <c r="CT14" s="516">
        <v>153.19999999999999</v>
      </c>
      <c r="CU14" s="516">
        <v>151.4</v>
      </c>
      <c r="CV14" s="516">
        <v>158.30000000000001</v>
      </c>
      <c r="CW14" s="516">
        <v>159.69999999999999</v>
      </c>
      <c r="CX14" s="516">
        <v>159.19999999999999</v>
      </c>
      <c r="CY14" s="516">
        <v>159.4</v>
      </c>
      <c r="CZ14" s="516">
        <v>159.4</v>
      </c>
      <c r="DA14" s="516">
        <v>163.5</v>
      </c>
      <c r="DB14" s="516">
        <v>169.8</v>
      </c>
      <c r="DC14" s="516">
        <v>172.5</v>
      </c>
      <c r="DD14" s="516">
        <v>168.6</v>
      </c>
      <c r="DE14" s="516">
        <v>166.3</v>
      </c>
      <c r="DF14" s="516">
        <v>168.9</v>
      </c>
      <c r="DG14" s="516">
        <v>171.3</v>
      </c>
      <c r="DH14" s="516">
        <v>175.3</v>
      </c>
      <c r="DI14" s="516">
        <v>179</v>
      </c>
      <c r="DJ14" s="516">
        <v>177.6</v>
      </c>
      <c r="DK14" s="516">
        <v>172.8</v>
      </c>
      <c r="DL14" s="516">
        <v>174.5</v>
      </c>
      <c r="DM14" s="516">
        <v>178.7</v>
      </c>
      <c r="DN14" s="516">
        <v>178.3</v>
      </c>
      <c r="DO14" s="516">
        <v>177.4</v>
      </c>
      <c r="DP14" s="516">
        <v>175.2</v>
      </c>
      <c r="DQ14" s="516">
        <v>174</v>
      </c>
      <c r="DR14" s="516">
        <v>173.5</v>
      </c>
      <c r="DS14" s="516">
        <v>175.1</v>
      </c>
      <c r="DT14" s="516">
        <v>174.7</v>
      </c>
      <c r="DU14" s="517">
        <v>173.5</v>
      </c>
      <c r="DV14" s="517">
        <v>172.6</v>
      </c>
      <c r="DW14" s="517">
        <v>175.1</v>
      </c>
      <c r="DX14" s="559">
        <v>179</v>
      </c>
      <c r="DY14" s="559">
        <v>178.1</v>
      </c>
      <c r="DZ14" s="559">
        <v>179.1</v>
      </c>
      <c r="EA14" s="558">
        <v>178.4</v>
      </c>
    </row>
    <row r="15" spans="1:131">
      <c r="A15" s="514" t="s">
        <v>568</v>
      </c>
      <c r="B15" s="514" t="s">
        <v>569</v>
      </c>
      <c r="C15" s="515">
        <v>0.26377</v>
      </c>
      <c r="D15" s="516">
        <v>116.1</v>
      </c>
      <c r="E15" s="516">
        <v>127.5</v>
      </c>
      <c r="F15" s="516">
        <v>130.69999999999999</v>
      </c>
      <c r="G15" s="516">
        <v>143.69999999999999</v>
      </c>
      <c r="H15" s="516">
        <v>149.9</v>
      </c>
      <c r="I15" s="516">
        <v>148.9</v>
      </c>
      <c r="J15" s="516">
        <v>145.5</v>
      </c>
      <c r="K15" s="516">
        <v>146</v>
      </c>
      <c r="L15" s="516">
        <v>139.4</v>
      </c>
      <c r="M15" s="516">
        <v>134</v>
      </c>
      <c r="N15" s="516">
        <v>124.1</v>
      </c>
      <c r="O15" s="516">
        <v>117.5</v>
      </c>
      <c r="P15" s="516">
        <v>118.8</v>
      </c>
      <c r="Q15" s="516">
        <v>117</v>
      </c>
      <c r="R15" s="516">
        <v>113.6</v>
      </c>
      <c r="S15" s="516">
        <v>110</v>
      </c>
      <c r="T15" s="516">
        <v>107.9</v>
      </c>
      <c r="U15" s="516">
        <v>109.3</v>
      </c>
      <c r="V15" s="516">
        <v>111</v>
      </c>
      <c r="W15" s="516">
        <v>108.8</v>
      </c>
      <c r="X15" s="516">
        <v>107.3</v>
      </c>
      <c r="Y15" s="516">
        <v>103.6</v>
      </c>
      <c r="Z15" s="516">
        <v>101.7</v>
      </c>
      <c r="AA15" s="516">
        <v>103.5</v>
      </c>
      <c r="AB15" s="516">
        <v>102.8</v>
      </c>
      <c r="AC15" s="516">
        <v>103.1</v>
      </c>
      <c r="AD15" s="516">
        <v>99.6</v>
      </c>
      <c r="AE15" s="516">
        <v>97.8</v>
      </c>
      <c r="AF15" s="516">
        <v>100.4</v>
      </c>
      <c r="AG15" s="516">
        <v>100.2</v>
      </c>
      <c r="AH15" s="516">
        <v>100.8</v>
      </c>
      <c r="AI15" s="516">
        <v>100.5</v>
      </c>
      <c r="AJ15" s="516">
        <v>102.6</v>
      </c>
      <c r="AK15" s="516">
        <v>107.5</v>
      </c>
      <c r="AL15" s="516">
        <v>109.4</v>
      </c>
      <c r="AM15" s="516">
        <v>110.9</v>
      </c>
      <c r="AN15" s="516">
        <v>115.3</v>
      </c>
      <c r="AO15" s="516">
        <v>126.4</v>
      </c>
      <c r="AP15" s="516">
        <v>135</v>
      </c>
      <c r="AQ15" s="516">
        <v>137.9</v>
      </c>
      <c r="AR15" s="516">
        <v>142.30000000000001</v>
      </c>
      <c r="AS15" s="516">
        <v>146.30000000000001</v>
      </c>
      <c r="AT15" s="516">
        <v>153</v>
      </c>
      <c r="AU15" s="516">
        <v>154.80000000000001</v>
      </c>
      <c r="AV15" s="516">
        <v>153.80000000000001</v>
      </c>
      <c r="AW15" s="516">
        <v>149.5</v>
      </c>
      <c r="AX15" s="516">
        <v>145.80000000000001</v>
      </c>
      <c r="AY15" s="516">
        <v>143.80000000000001</v>
      </c>
      <c r="AZ15" s="516">
        <v>159.1</v>
      </c>
      <c r="BA15" s="516">
        <v>172.8</v>
      </c>
      <c r="BB15" s="516">
        <v>188.5</v>
      </c>
      <c r="BC15" s="516">
        <v>227.1</v>
      </c>
      <c r="BD15" s="516">
        <v>225.7</v>
      </c>
      <c r="BE15" s="516">
        <v>227.4</v>
      </c>
      <c r="BF15" s="516">
        <v>262.3</v>
      </c>
      <c r="BG15" s="516">
        <v>278.89999999999998</v>
      </c>
      <c r="BH15" s="516">
        <v>270.3</v>
      </c>
      <c r="BI15" s="516">
        <v>235.9</v>
      </c>
      <c r="BJ15" s="516">
        <v>200.4</v>
      </c>
      <c r="BK15" s="516">
        <v>181.9</v>
      </c>
      <c r="BL15" s="516">
        <v>183.4</v>
      </c>
      <c r="BM15" s="516">
        <v>179.3</v>
      </c>
      <c r="BN15" s="516">
        <v>174</v>
      </c>
      <c r="BO15" s="516">
        <v>176</v>
      </c>
      <c r="BP15" s="516">
        <v>176.7</v>
      </c>
      <c r="BQ15" s="516">
        <v>186.9</v>
      </c>
      <c r="BR15" s="516">
        <v>177.9</v>
      </c>
      <c r="BS15" s="516">
        <v>165</v>
      </c>
      <c r="BT15" s="516">
        <v>152.9</v>
      </c>
      <c r="BU15" s="516">
        <v>140.80000000000001</v>
      </c>
      <c r="BV15" s="516">
        <v>134.69999999999999</v>
      </c>
      <c r="BW15" s="516">
        <v>130.30000000000001</v>
      </c>
      <c r="BX15" s="516">
        <v>127</v>
      </c>
      <c r="BY15" s="516">
        <v>124.3</v>
      </c>
      <c r="BZ15" s="516">
        <v>121.6</v>
      </c>
      <c r="CA15" s="516">
        <v>128.30000000000001</v>
      </c>
      <c r="CB15" s="516">
        <v>135.69999999999999</v>
      </c>
      <c r="CC15" s="516">
        <v>132.5</v>
      </c>
      <c r="CD15" s="516">
        <v>135.69999999999999</v>
      </c>
      <c r="CE15" s="516">
        <v>140.80000000000001</v>
      </c>
      <c r="CF15" s="516">
        <v>146.69999999999999</v>
      </c>
      <c r="CG15" s="516">
        <v>147.4</v>
      </c>
      <c r="CH15" s="516">
        <v>146.5</v>
      </c>
      <c r="CI15" s="516">
        <v>141.5</v>
      </c>
      <c r="CJ15" s="516">
        <v>144.1</v>
      </c>
      <c r="CK15" s="516">
        <v>146.19999999999999</v>
      </c>
      <c r="CL15" s="516">
        <v>146.5</v>
      </c>
      <c r="CM15" s="516">
        <v>145.9</v>
      </c>
      <c r="CN15" s="516">
        <v>145.1</v>
      </c>
      <c r="CO15" s="516">
        <v>145.5</v>
      </c>
      <c r="CP15" s="516">
        <v>146.6</v>
      </c>
      <c r="CQ15" s="516">
        <v>148.30000000000001</v>
      </c>
      <c r="CR15" s="516">
        <v>146.30000000000001</v>
      </c>
      <c r="CS15" s="516">
        <v>145.6</v>
      </c>
      <c r="CT15" s="516">
        <v>142</v>
      </c>
      <c r="CU15" s="516">
        <v>138.5</v>
      </c>
      <c r="CV15" s="516">
        <v>146.69999999999999</v>
      </c>
      <c r="CW15" s="516">
        <v>144.80000000000001</v>
      </c>
      <c r="CX15" s="516">
        <v>143.80000000000001</v>
      </c>
      <c r="CY15" s="516">
        <v>144.30000000000001</v>
      </c>
      <c r="CZ15" s="516">
        <v>144.80000000000001</v>
      </c>
      <c r="DA15" s="516">
        <v>154.80000000000001</v>
      </c>
      <c r="DB15" s="516">
        <v>163.6</v>
      </c>
      <c r="DC15" s="516">
        <v>164.3</v>
      </c>
      <c r="DD15" s="516">
        <v>159.80000000000001</v>
      </c>
      <c r="DE15" s="516">
        <v>155.6</v>
      </c>
      <c r="DF15" s="516">
        <v>156.30000000000001</v>
      </c>
      <c r="DG15" s="516">
        <v>159.6</v>
      </c>
      <c r="DH15" s="516">
        <v>165.1</v>
      </c>
      <c r="DI15" s="516">
        <v>171.5</v>
      </c>
      <c r="DJ15" s="516">
        <v>169.5</v>
      </c>
      <c r="DK15" s="516">
        <v>165</v>
      </c>
      <c r="DL15" s="516">
        <v>167.6</v>
      </c>
      <c r="DM15" s="516">
        <v>172.6</v>
      </c>
      <c r="DN15" s="516">
        <v>170.9</v>
      </c>
      <c r="DO15" s="516">
        <v>168.8</v>
      </c>
      <c r="DP15" s="516">
        <v>166</v>
      </c>
      <c r="DQ15" s="516">
        <v>165.4</v>
      </c>
      <c r="DR15" s="516">
        <v>163.4</v>
      </c>
      <c r="DS15" s="516">
        <v>165.9</v>
      </c>
      <c r="DT15" s="516">
        <v>164.8</v>
      </c>
      <c r="DU15" s="517">
        <v>162</v>
      </c>
      <c r="DV15" s="517">
        <v>161.30000000000001</v>
      </c>
      <c r="DW15" s="517">
        <v>163.19999999999999</v>
      </c>
      <c r="DX15" s="559">
        <v>165.9</v>
      </c>
      <c r="DY15" s="559">
        <v>163.1</v>
      </c>
      <c r="DZ15" s="559">
        <v>162</v>
      </c>
      <c r="EA15" s="558">
        <v>161.19999999999999</v>
      </c>
    </row>
    <row r="16" spans="1:131">
      <c r="A16" s="514" t="s">
        <v>570</v>
      </c>
      <c r="B16" s="514" t="s">
        <v>571</v>
      </c>
      <c r="C16" s="515">
        <v>0.12914</v>
      </c>
      <c r="D16" s="516">
        <v>97.1</v>
      </c>
      <c r="E16" s="516">
        <v>99.7</v>
      </c>
      <c r="F16" s="516">
        <v>101.6</v>
      </c>
      <c r="G16" s="516">
        <v>108.6</v>
      </c>
      <c r="H16" s="516">
        <v>115.6</v>
      </c>
      <c r="I16" s="516">
        <v>118.6</v>
      </c>
      <c r="J16" s="516">
        <v>116.3</v>
      </c>
      <c r="K16" s="516">
        <v>114.4</v>
      </c>
      <c r="L16" s="516">
        <v>110.2</v>
      </c>
      <c r="M16" s="516">
        <v>109.1</v>
      </c>
      <c r="N16" s="516">
        <v>110.6</v>
      </c>
      <c r="O16" s="516">
        <v>116.3</v>
      </c>
      <c r="P16" s="516">
        <v>118.1</v>
      </c>
      <c r="Q16" s="516">
        <v>118.2</v>
      </c>
      <c r="R16" s="516">
        <v>117.7</v>
      </c>
      <c r="S16" s="516">
        <v>116.5</v>
      </c>
      <c r="T16" s="516">
        <v>116.7</v>
      </c>
      <c r="U16" s="516">
        <v>117.2</v>
      </c>
      <c r="V16" s="516">
        <v>118.4</v>
      </c>
      <c r="W16" s="516">
        <v>119</v>
      </c>
      <c r="X16" s="516">
        <v>118.4</v>
      </c>
      <c r="Y16" s="516">
        <v>118.1</v>
      </c>
      <c r="Z16" s="516">
        <v>118.4</v>
      </c>
      <c r="AA16" s="516">
        <v>119</v>
      </c>
      <c r="AB16" s="516">
        <v>120.6</v>
      </c>
      <c r="AC16" s="516">
        <v>121</v>
      </c>
      <c r="AD16" s="516">
        <v>120.1</v>
      </c>
      <c r="AE16" s="516">
        <v>122.2</v>
      </c>
      <c r="AF16" s="516">
        <v>126.8</v>
      </c>
      <c r="AG16" s="516">
        <v>126.5</v>
      </c>
      <c r="AH16" s="516">
        <v>126.3</v>
      </c>
      <c r="AI16" s="516">
        <v>127.7</v>
      </c>
      <c r="AJ16" s="516">
        <v>128.19999999999999</v>
      </c>
      <c r="AK16" s="516">
        <v>134.30000000000001</v>
      </c>
      <c r="AL16" s="516">
        <v>139.1</v>
      </c>
      <c r="AM16" s="516">
        <v>144.80000000000001</v>
      </c>
      <c r="AN16" s="516">
        <v>148.4</v>
      </c>
      <c r="AO16" s="516">
        <v>157.30000000000001</v>
      </c>
      <c r="AP16" s="516">
        <v>173.7</v>
      </c>
      <c r="AQ16" s="516">
        <v>174.8</v>
      </c>
      <c r="AR16" s="516">
        <v>185.5</v>
      </c>
      <c r="AS16" s="516">
        <v>196.9</v>
      </c>
      <c r="AT16" s="516">
        <v>219</v>
      </c>
      <c r="AU16" s="516">
        <v>217.1</v>
      </c>
      <c r="AV16" s="516">
        <v>222.8</v>
      </c>
      <c r="AW16" s="516">
        <v>215.8</v>
      </c>
      <c r="AX16" s="516">
        <v>205.5</v>
      </c>
      <c r="AY16" s="516">
        <v>201.2</v>
      </c>
      <c r="AZ16" s="516">
        <v>217.5</v>
      </c>
      <c r="BA16" s="516">
        <v>216.8</v>
      </c>
      <c r="BB16" s="516">
        <v>217.2</v>
      </c>
      <c r="BC16" s="516">
        <v>215.1</v>
      </c>
      <c r="BD16" s="516">
        <v>195</v>
      </c>
      <c r="BE16" s="516">
        <v>184.6</v>
      </c>
      <c r="BF16" s="516">
        <v>182.4</v>
      </c>
      <c r="BG16" s="516">
        <v>178.9</v>
      </c>
      <c r="BH16" s="516">
        <v>166</v>
      </c>
      <c r="BI16" s="516">
        <v>140.69999999999999</v>
      </c>
      <c r="BJ16" s="516">
        <v>133.1</v>
      </c>
      <c r="BK16" s="516">
        <v>126</v>
      </c>
      <c r="BL16" s="516">
        <v>127.2</v>
      </c>
      <c r="BM16" s="516">
        <v>121.6</v>
      </c>
      <c r="BN16" s="516">
        <v>118.3</v>
      </c>
      <c r="BO16" s="516">
        <v>114.1</v>
      </c>
      <c r="BP16" s="516">
        <v>115.4</v>
      </c>
      <c r="BQ16" s="516">
        <v>118.4</v>
      </c>
      <c r="BR16" s="516">
        <v>113.8</v>
      </c>
      <c r="BS16" s="516">
        <v>111.6</v>
      </c>
      <c r="BT16" s="516">
        <v>112.6</v>
      </c>
      <c r="BU16" s="516">
        <v>114.9</v>
      </c>
      <c r="BV16" s="516">
        <v>116.5</v>
      </c>
      <c r="BW16" s="516">
        <v>116.6</v>
      </c>
      <c r="BX16" s="516">
        <v>115.3</v>
      </c>
      <c r="BY16" s="516">
        <v>115.9</v>
      </c>
      <c r="BZ16" s="516">
        <v>113.2</v>
      </c>
      <c r="CA16" s="516">
        <v>111.2</v>
      </c>
      <c r="CB16" s="516">
        <v>110.8</v>
      </c>
      <c r="CC16" s="516">
        <v>110.8</v>
      </c>
      <c r="CD16" s="516">
        <v>109.4</v>
      </c>
      <c r="CE16" s="516">
        <v>114</v>
      </c>
      <c r="CF16" s="516">
        <v>123.9</v>
      </c>
      <c r="CG16" s="516">
        <v>127.8</v>
      </c>
      <c r="CH16" s="516">
        <v>133.6</v>
      </c>
      <c r="CI16" s="516">
        <v>132.4</v>
      </c>
      <c r="CJ16" s="516">
        <v>136.80000000000001</v>
      </c>
      <c r="CK16" s="516">
        <v>143.69999999999999</v>
      </c>
      <c r="CL16" s="516">
        <v>149.5</v>
      </c>
      <c r="CM16" s="516">
        <v>150.19999999999999</v>
      </c>
      <c r="CN16" s="516">
        <v>153</v>
      </c>
      <c r="CO16" s="516">
        <v>150.5</v>
      </c>
      <c r="CP16" s="516">
        <v>150.4</v>
      </c>
      <c r="CQ16" s="516">
        <v>153.6</v>
      </c>
      <c r="CR16" s="516">
        <v>154.6</v>
      </c>
      <c r="CS16" s="516">
        <v>152</v>
      </c>
      <c r="CT16" s="516">
        <v>152.80000000000001</v>
      </c>
      <c r="CU16" s="516">
        <v>150.9</v>
      </c>
      <c r="CV16" s="516">
        <v>155.69999999999999</v>
      </c>
      <c r="CW16" s="516">
        <v>157</v>
      </c>
      <c r="CX16" s="516">
        <v>158.6</v>
      </c>
      <c r="CY16" s="516">
        <v>160.1</v>
      </c>
      <c r="CZ16" s="516">
        <v>160.9</v>
      </c>
      <c r="DA16" s="516">
        <v>165.8</v>
      </c>
      <c r="DB16" s="516">
        <v>173.6</v>
      </c>
      <c r="DC16" s="516">
        <v>174.5</v>
      </c>
      <c r="DD16" s="516">
        <v>169.1</v>
      </c>
      <c r="DE16" s="516">
        <v>166.8</v>
      </c>
      <c r="DF16" s="516">
        <v>173.2</v>
      </c>
      <c r="DG16" s="516">
        <v>175</v>
      </c>
      <c r="DH16" s="516">
        <v>177.4</v>
      </c>
      <c r="DI16" s="516">
        <v>179.7</v>
      </c>
      <c r="DJ16" s="516">
        <v>178.8</v>
      </c>
      <c r="DK16" s="516">
        <v>174.4</v>
      </c>
      <c r="DL16" s="516">
        <v>177.4</v>
      </c>
      <c r="DM16" s="516">
        <v>179.9</v>
      </c>
      <c r="DN16" s="516">
        <v>180.8</v>
      </c>
      <c r="DO16" s="516">
        <v>176.2</v>
      </c>
      <c r="DP16" s="516">
        <v>176.5</v>
      </c>
      <c r="DQ16" s="516">
        <v>175.8</v>
      </c>
      <c r="DR16" s="516">
        <v>176.4</v>
      </c>
      <c r="DS16" s="516">
        <v>177.9</v>
      </c>
      <c r="DT16" s="516">
        <v>176.1</v>
      </c>
      <c r="DU16" s="517">
        <v>175.7</v>
      </c>
      <c r="DV16" s="517">
        <v>174.2</v>
      </c>
      <c r="DW16" s="517">
        <v>180.3</v>
      </c>
      <c r="DX16" s="559">
        <v>188.8</v>
      </c>
      <c r="DY16" s="559">
        <v>191.2</v>
      </c>
      <c r="DZ16" s="559">
        <v>192.2</v>
      </c>
      <c r="EA16" s="558">
        <v>193.7</v>
      </c>
    </row>
    <row r="17" spans="1:131">
      <c r="A17" s="514" t="s">
        <v>572</v>
      </c>
      <c r="B17" s="514" t="s">
        <v>573</v>
      </c>
      <c r="C17" s="515">
        <v>7.0879999999999999E-2</v>
      </c>
      <c r="D17" s="516">
        <v>96.3</v>
      </c>
      <c r="E17" s="516">
        <v>96</v>
      </c>
      <c r="F17" s="516">
        <v>96.6</v>
      </c>
      <c r="G17" s="516">
        <v>103.6</v>
      </c>
      <c r="H17" s="516">
        <v>108.7</v>
      </c>
      <c r="I17" s="516">
        <v>108.4</v>
      </c>
      <c r="J17" s="516">
        <v>112.2</v>
      </c>
      <c r="K17" s="516">
        <v>113.5</v>
      </c>
      <c r="L17" s="516">
        <v>115.4</v>
      </c>
      <c r="M17" s="516">
        <v>116.9</v>
      </c>
      <c r="N17" s="516">
        <v>117.1</v>
      </c>
      <c r="O17" s="516">
        <v>118.3</v>
      </c>
      <c r="P17" s="516">
        <v>120</v>
      </c>
      <c r="Q17" s="516">
        <v>118.9</v>
      </c>
      <c r="R17" s="516">
        <v>119</v>
      </c>
      <c r="S17" s="516">
        <v>118</v>
      </c>
      <c r="T17" s="516">
        <v>113.9</v>
      </c>
      <c r="U17" s="516">
        <v>117.5</v>
      </c>
      <c r="V17" s="516">
        <v>122.9</v>
      </c>
      <c r="W17" s="516">
        <v>126.4</v>
      </c>
      <c r="X17" s="516">
        <v>126.7</v>
      </c>
      <c r="Y17" s="516">
        <v>126.5</v>
      </c>
      <c r="Z17" s="516">
        <v>129.30000000000001</v>
      </c>
      <c r="AA17" s="516">
        <v>132.6</v>
      </c>
      <c r="AB17" s="516">
        <v>135.5</v>
      </c>
      <c r="AC17" s="516">
        <v>137.80000000000001</v>
      </c>
      <c r="AD17" s="516">
        <v>136.80000000000001</v>
      </c>
      <c r="AE17" s="516">
        <v>142.5</v>
      </c>
      <c r="AF17" s="516">
        <v>142.19999999999999</v>
      </c>
      <c r="AG17" s="516">
        <v>141.19999999999999</v>
      </c>
      <c r="AH17" s="516">
        <v>144.6</v>
      </c>
      <c r="AI17" s="516">
        <v>148.5</v>
      </c>
      <c r="AJ17" s="516">
        <v>153.9</v>
      </c>
      <c r="AK17" s="516">
        <v>159.1</v>
      </c>
      <c r="AL17" s="516">
        <v>155.69999999999999</v>
      </c>
      <c r="AM17" s="516">
        <v>150.69999999999999</v>
      </c>
      <c r="AN17" s="516">
        <v>151.4</v>
      </c>
      <c r="AO17" s="516">
        <v>155.69999999999999</v>
      </c>
      <c r="AP17" s="516">
        <v>170.2</v>
      </c>
      <c r="AQ17" s="516">
        <v>165.3</v>
      </c>
      <c r="AR17" s="516">
        <v>164.8</v>
      </c>
      <c r="AS17" s="516">
        <v>167.5</v>
      </c>
      <c r="AT17" s="516">
        <v>173.5</v>
      </c>
      <c r="AU17" s="516">
        <v>178.1</v>
      </c>
      <c r="AV17" s="516">
        <v>168.8</v>
      </c>
      <c r="AW17" s="516">
        <v>167.1</v>
      </c>
      <c r="AX17" s="516">
        <v>161</v>
      </c>
      <c r="AY17" s="516">
        <v>158.69999999999999</v>
      </c>
      <c r="AZ17" s="516">
        <v>162.19999999999999</v>
      </c>
      <c r="BA17" s="516">
        <v>161.9</v>
      </c>
      <c r="BB17" s="516">
        <v>155.4</v>
      </c>
      <c r="BC17" s="516">
        <v>150.4</v>
      </c>
      <c r="BD17" s="516">
        <v>143.5</v>
      </c>
      <c r="BE17" s="516">
        <v>134.69999999999999</v>
      </c>
      <c r="BF17" s="516">
        <v>131.6</v>
      </c>
      <c r="BG17" s="516">
        <v>127.4</v>
      </c>
      <c r="BH17" s="516">
        <v>122.7</v>
      </c>
      <c r="BI17" s="516">
        <v>119.7</v>
      </c>
      <c r="BJ17" s="516">
        <v>116.9</v>
      </c>
      <c r="BK17" s="516">
        <v>115.4</v>
      </c>
      <c r="BL17" s="516">
        <v>120.8</v>
      </c>
      <c r="BM17" s="516">
        <v>120.1</v>
      </c>
      <c r="BN17" s="516">
        <v>116.8</v>
      </c>
      <c r="BO17" s="516">
        <v>113</v>
      </c>
      <c r="BP17" s="516">
        <v>112.6</v>
      </c>
      <c r="BQ17" s="516">
        <v>112.9</v>
      </c>
      <c r="BR17" s="516">
        <v>111.5</v>
      </c>
      <c r="BS17" s="516">
        <v>109.8</v>
      </c>
      <c r="BT17" s="516">
        <v>110.7</v>
      </c>
      <c r="BU17" s="516">
        <v>112.2</v>
      </c>
      <c r="BV17" s="516">
        <v>113</v>
      </c>
      <c r="BW17" s="516">
        <v>114.1</v>
      </c>
      <c r="BX17" s="516">
        <v>111.5</v>
      </c>
      <c r="BY17" s="516">
        <v>113</v>
      </c>
      <c r="BZ17" s="516">
        <v>112.4</v>
      </c>
      <c r="CA17" s="516">
        <v>115</v>
      </c>
      <c r="CB17" s="516">
        <v>118.9</v>
      </c>
      <c r="CC17" s="516">
        <v>119.8</v>
      </c>
      <c r="CD17" s="516">
        <v>118.1</v>
      </c>
      <c r="CE17" s="516">
        <v>121.6</v>
      </c>
      <c r="CF17" s="516">
        <v>123</v>
      </c>
      <c r="CG17" s="516">
        <v>125.8</v>
      </c>
      <c r="CH17" s="516">
        <v>128.19999999999999</v>
      </c>
      <c r="CI17" s="516">
        <v>127.8</v>
      </c>
      <c r="CJ17" s="516">
        <v>128.19999999999999</v>
      </c>
      <c r="CK17" s="516">
        <v>130.9</v>
      </c>
      <c r="CL17" s="516">
        <v>135.6</v>
      </c>
      <c r="CM17" s="516">
        <v>137.1</v>
      </c>
      <c r="CN17" s="516">
        <v>137.19999999999999</v>
      </c>
      <c r="CO17" s="516">
        <v>138.69999999999999</v>
      </c>
      <c r="CP17" s="516">
        <v>139.69999999999999</v>
      </c>
      <c r="CQ17" s="516">
        <v>146.69999999999999</v>
      </c>
      <c r="CR17" s="516">
        <v>149.6</v>
      </c>
      <c r="CS17" s="516">
        <v>151.30000000000001</v>
      </c>
      <c r="CT17" s="516">
        <v>156.6</v>
      </c>
      <c r="CU17" s="516">
        <v>162</v>
      </c>
      <c r="CV17" s="516">
        <v>174.2</v>
      </c>
      <c r="CW17" s="516">
        <v>179.7</v>
      </c>
      <c r="CX17" s="516">
        <v>176.1</v>
      </c>
      <c r="CY17" s="516">
        <v>173.6</v>
      </c>
      <c r="CZ17" s="516">
        <v>170.4</v>
      </c>
      <c r="DA17" s="516">
        <v>164.3</v>
      </c>
      <c r="DB17" s="516">
        <v>162.6</v>
      </c>
      <c r="DC17" s="516">
        <v>165.1</v>
      </c>
      <c r="DD17" s="516">
        <v>168.5</v>
      </c>
      <c r="DE17" s="516">
        <v>166.7</v>
      </c>
      <c r="DF17" s="516">
        <v>169.7</v>
      </c>
      <c r="DG17" s="516">
        <v>169.2</v>
      </c>
      <c r="DH17" s="516">
        <v>169.7</v>
      </c>
      <c r="DI17" s="516">
        <v>169.6</v>
      </c>
      <c r="DJ17" s="516">
        <v>167.4</v>
      </c>
      <c r="DK17" s="516">
        <v>163.5</v>
      </c>
      <c r="DL17" s="516">
        <v>162.5</v>
      </c>
      <c r="DM17" s="516">
        <v>164.9</v>
      </c>
      <c r="DN17" s="516">
        <v>166.3</v>
      </c>
      <c r="DO17" s="516">
        <v>164.7</v>
      </c>
      <c r="DP17" s="516">
        <v>165.1</v>
      </c>
      <c r="DQ17" s="516">
        <v>164.1</v>
      </c>
      <c r="DR17" s="516">
        <v>166.1</v>
      </c>
      <c r="DS17" s="516">
        <v>168.8</v>
      </c>
      <c r="DT17" s="516">
        <v>167.7</v>
      </c>
      <c r="DU17" s="517">
        <v>166.3</v>
      </c>
      <c r="DV17" s="517">
        <v>165.1</v>
      </c>
      <c r="DW17" s="517">
        <v>166.2</v>
      </c>
      <c r="DX17" s="559">
        <v>167.6</v>
      </c>
      <c r="DY17" s="559">
        <v>166.2</v>
      </c>
      <c r="DZ17" s="559">
        <v>165.9</v>
      </c>
      <c r="EA17" s="558">
        <v>165.7</v>
      </c>
    </row>
    <row r="18" spans="1:131">
      <c r="A18" s="514" t="s">
        <v>574</v>
      </c>
      <c r="B18" s="514" t="s">
        <v>575</v>
      </c>
      <c r="C18" s="515">
        <v>5.2990000000000002E-2</v>
      </c>
      <c r="D18" s="516">
        <v>102.5</v>
      </c>
      <c r="E18" s="516">
        <v>107.4</v>
      </c>
      <c r="F18" s="516">
        <v>109.7</v>
      </c>
      <c r="G18" s="516">
        <v>115.2</v>
      </c>
      <c r="H18" s="516">
        <v>119.2</v>
      </c>
      <c r="I18" s="516">
        <v>119</v>
      </c>
      <c r="J18" s="516">
        <v>118.6</v>
      </c>
      <c r="K18" s="516">
        <v>118.1</v>
      </c>
      <c r="L18" s="516">
        <v>117.4</v>
      </c>
      <c r="M18" s="516">
        <v>119.8</v>
      </c>
      <c r="N18" s="516">
        <v>120.1</v>
      </c>
      <c r="O18" s="516">
        <v>119.5</v>
      </c>
      <c r="P18" s="516">
        <v>126.1</v>
      </c>
      <c r="Q18" s="516">
        <v>127.1</v>
      </c>
      <c r="R18" s="516">
        <v>130.6</v>
      </c>
      <c r="S18" s="516">
        <v>131.5</v>
      </c>
      <c r="T18" s="516">
        <v>132.19999999999999</v>
      </c>
      <c r="U18" s="516">
        <v>132.69999999999999</v>
      </c>
      <c r="V18" s="516">
        <v>130.9</v>
      </c>
      <c r="W18" s="516">
        <v>134.1</v>
      </c>
      <c r="X18" s="516">
        <v>135.6</v>
      </c>
      <c r="Y18" s="516">
        <v>136.4</v>
      </c>
      <c r="Z18" s="516">
        <v>136.6</v>
      </c>
      <c r="AA18" s="516">
        <v>140.80000000000001</v>
      </c>
      <c r="AB18" s="516">
        <v>143.30000000000001</v>
      </c>
      <c r="AC18" s="516">
        <v>145.5</v>
      </c>
      <c r="AD18" s="516">
        <v>146.19999999999999</v>
      </c>
      <c r="AE18" s="516">
        <v>147.9</v>
      </c>
      <c r="AF18" s="516">
        <v>150.19999999999999</v>
      </c>
      <c r="AG18" s="516">
        <v>152.6</v>
      </c>
      <c r="AH18" s="516">
        <v>152.1</v>
      </c>
      <c r="AI18" s="516">
        <v>153.9</v>
      </c>
      <c r="AJ18" s="516">
        <v>157.5</v>
      </c>
      <c r="AK18" s="516">
        <v>166.8</v>
      </c>
      <c r="AL18" s="516">
        <v>166.2</v>
      </c>
      <c r="AM18" s="516">
        <v>164.9</v>
      </c>
      <c r="AN18" s="516">
        <v>165.1</v>
      </c>
      <c r="AO18" s="516">
        <v>177</v>
      </c>
      <c r="AP18" s="516">
        <v>186.3</v>
      </c>
      <c r="AQ18" s="516">
        <v>188.4</v>
      </c>
      <c r="AR18" s="516">
        <v>195.6</v>
      </c>
      <c r="AS18" s="516">
        <v>195.1</v>
      </c>
      <c r="AT18" s="516">
        <v>197</v>
      </c>
      <c r="AU18" s="516">
        <v>198.8</v>
      </c>
      <c r="AV18" s="516">
        <v>195.5</v>
      </c>
      <c r="AW18" s="516">
        <v>190.5</v>
      </c>
      <c r="AX18" s="516">
        <v>184</v>
      </c>
      <c r="AY18" s="516">
        <v>182.3</v>
      </c>
      <c r="AZ18" s="516">
        <v>186.8</v>
      </c>
      <c r="BA18" s="516">
        <v>190.2</v>
      </c>
      <c r="BB18" s="516">
        <v>191</v>
      </c>
      <c r="BC18" s="516">
        <v>190.7</v>
      </c>
      <c r="BD18" s="516">
        <v>185.6</v>
      </c>
      <c r="BE18" s="516">
        <v>182</v>
      </c>
      <c r="BF18" s="516">
        <v>179.2</v>
      </c>
      <c r="BG18" s="516">
        <v>176.8</v>
      </c>
      <c r="BH18" s="516">
        <v>169.6</v>
      </c>
      <c r="BI18" s="516">
        <v>161.1</v>
      </c>
      <c r="BJ18" s="516">
        <v>156.19999999999999</v>
      </c>
      <c r="BK18" s="516">
        <v>154</v>
      </c>
      <c r="BL18" s="516">
        <v>155.30000000000001</v>
      </c>
      <c r="BM18" s="516">
        <v>148.5</v>
      </c>
      <c r="BN18" s="516">
        <v>144.5</v>
      </c>
      <c r="BO18" s="516">
        <v>137.5</v>
      </c>
      <c r="BP18" s="516">
        <v>136</v>
      </c>
      <c r="BQ18" s="516">
        <v>138.30000000000001</v>
      </c>
      <c r="BR18" s="516">
        <v>133.80000000000001</v>
      </c>
      <c r="BS18" s="516">
        <v>130.9</v>
      </c>
      <c r="BT18" s="516">
        <v>130.30000000000001</v>
      </c>
      <c r="BU18" s="516">
        <v>126.7</v>
      </c>
      <c r="BV18" s="516">
        <v>122.1</v>
      </c>
      <c r="BW18" s="516">
        <v>120.6</v>
      </c>
      <c r="BX18" s="516">
        <v>120.8</v>
      </c>
      <c r="BY18" s="516">
        <v>120.7</v>
      </c>
      <c r="BZ18" s="516">
        <v>117.8</v>
      </c>
      <c r="CA18" s="516">
        <v>117.9</v>
      </c>
      <c r="CB18" s="516">
        <v>121</v>
      </c>
      <c r="CC18" s="516">
        <v>121.8</v>
      </c>
      <c r="CD18" s="516">
        <v>121.7</v>
      </c>
      <c r="CE18" s="516">
        <v>121.2</v>
      </c>
      <c r="CF18" s="516">
        <v>124.6</v>
      </c>
      <c r="CG18" s="516">
        <v>127.5</v>
      </c>
      <c r="CH18" s="516">
        <v>129.5</v>
      </c>
      <c r="CI18" s="516">
        <v>130.1</v>
      </c>
      <c r="CJ18" s="516">
        <v>131.80000000000001</v>
      </c>
      <c r="CK18" s="516">
        <v>134.9</v>
      </c>
      <c r="CL18" s="516">
        <v>137.1</v>
      </c>
      <c r="CM18" s="516">
        <v>137.5</v>
      </c>
      <c r="CN18" s="516">
        <v>137.30000000000001</v>
      </c>
      <c r="CO18" s="516">
        <v>137.30000000000001</v>
      </c>
      <c r="CP18" s="516">
        <v>137</v>
      </c>
      <c r="CQ18" s="516">
        <v>140.5</v>
      </c>
      <c r="CR18" s="516">
        <v>143.19999999999999</v>
      </c>
      <c r="CS18" s="516">
        <v>147.9</v>
      </c>
      <c r="CT18" s="516">
        <v>147.1</v>
      </c>
      <c r="CU18" s="516">
        <v>146</v>
      </c>
      <c r="CV18" s="516">
        <v>149.69999999999999</v>
      </c>
      <c r="CW18" s="516">
        <v>150.80000000000001</v>
      </c>
      <c r="CX18" s="516">
        <v>155.1</v>
      </c>
      <c r="CY18" s="516">
        <v>157.5</v>
      </c>
      <c r="CZ18" s="516">
        <v>158</v>
      </c>
      <c r="DA18" s="516">
        <v>159</v>
      </c>
      <c r="DB18" s="516">
        <v>162.80000000000001</v>
      </c>
      <c r="DC18" s="516">
        <v>166.3</v>
      </c>
      <c r="DD18" s="516">
        <v>163.80000000000001</v>
      </c>
      <c r="DE18" s="516">
        <v>165.4</v>
      </c>
      <c r="DF18" s="516">
        <v>166.3</v>
      </c>
      <c r="DG18" s="516">
        <v>168.4</v>
      </c>
      <c r="DH18" s="516">
        <v>171.9</v>
      </c>
      <c r="DI18" s="516">
        <v>176.1</v>
      </c>
      <c r="DJ18" s="516">
        <v>179.6</v>
      </c>
      <c r="DK18" s="516">
        <v>179.9</v>
      </c>
      <c r="DL18" s="516">
        <v>184</v>
      </c>
      <c r="DM18" s="516">
        <v>197.3</v>
      </c>
      <c r="DN18" s="516">
        <v>203.3</v>
      </c>
      <c r="DO18" s="516">
        <v>203.4</v>
      </c>
      <c r="DP18" s="516">
        <v>201.7</v>
      </c>
      <c r="DQ18" s="516">
        <v>202.9</v>
      </c>
      <c r="DR18" s="516">
        <v>204.9</v>
      </c>
      <c r="DS18" s="516">
        <v>205.5</v>
      </c>
      <c r="DT18" s="516">
        <v>202.8</v>
      </c>
      <c r="DU18" s="517">
        <v>202.5</v>
      </c>
      <c r="DV18" s="517">
        <v>200.6</v>
      </c>
      <c r="DW18" s="517">
        <v>202.1</v>
      </c>
      <c r="DX18" s="559">
        <v>204.4</v>
      </c>
      <c r="DY18" s="559">
        <v>199.7</v>
      </c>
      <c r="DZ18" s="559">
        <v>199.8</v>
      </c>
      <c r="EA18" s="558">
        <v>202.1</v>
      </c>
    </row>
    <row r="19" spans="1:131">
      <c r="A19" s="514" t="s">
        <v>576</v>
      </c>
      <c r="B19" s="514" t="s">
        <v>577</v>
      </c>
      <c r="C19" s="515">
        <v>9.1649999999999995E-2</v>
      </c>
      <c r="D19" s="516">
        <v>90.7</v>
      </c>
      <c r="E19" s="516">
        <v>90.8</v>
      </c>
      <c r="F19" s="516">
        <v>92.1</v>
      </c>
      <c r="G19" s="516">
        <v>97.9</v>
      </c>
      <c r="H19" s="516">
        <v>102.3</v>
      </c>
      <c r="I19" s="516">
        <v>102.3</v>
      </c>
      <c r="J19" s="516">
        <v>99.3</v>
      </c>
      <c r="K19" s="516">
        <v>97.5</v>
      </c>
      <c r="L19" s="516">
        <v>97.2</v>
      </c>
      <c r="M19" s="516">
        <v>96.5</v>
      </c>
      <c r="N19" s="516">
        <v>96.3</v>
      </c>
      <c r="O19" s="516">
        <v>96.5</v>
      </c>
      <c r="P19" s="516">
        <v>96.2</v>
      </c>
      <c r="Q19" s="516">
        <v>96.3</v>
      </c>
      <c r="R19" s="516">
        <v>95.2</v>
      </c>
      <c r="S19" s="516">
        <v>96.6</v>
      </c>
      <c r="T19" s="516">
        <v>96.3</v>
      </c>
      <c r="U19" s="516">
        <v>97.1</v>
      </c>
      <c r="V19" s="516">
        <v>97.9</v>
      </c>
      <c r="W19" s="516">
        <v>103.1</v>
      </c>
      <c r="X19" s="516">
        <v>103.7</v>
      </c>
      <c r="Y19" s="516">
        <v>105.7</v>
      </c>
      <c r="Z19" s="516">
        <v>108.5</v>
      </c>
      <c r="AA19" s="516">
        <v>108.3</v>
      </c>
      <c r="AB19" s="516">
        <v>109.7</v>
      </c>
      <c r="AC19" s="516">
        <v>115.1</v>
      </c>
      <c r="AD19" s="516">
        <v>116.5</v>
      </c>
      <c r="AE19" s="516">
        <v>122.3</v>
      </c>
      <c r="AF19" s="516">
        <v>127</v>
      </c>
      <c r="AG19" s="516">
        <v>128</v>
      </c>
      <c r="AH19" s="516">
        <v>124.3</v>
      </c>
      <c r="AI19" s="516">
        <v>124</v>
      </c>
      <c r="AJ19" s="516">
        <v>124.7</v>
      </c>
      <c r="AK19" s="516">
        <v>131.6</v>
      </c>
      <c r="AL19" s="516">
        <v>132.1</v>
      </c>
      <c r="AM19" s="516">
        <v>133.69999999999999</v>
      </c>
      <c r="AN19" s="516">
        <v>138.80000000000001</v>
      </c>
      <c r="AO19" s="516">
        <v>149.69999999999999</v>
      </c>
      <c r="AP19" s="516">
        <v>160.4</v>
      </c>
      <c r="AQ19" s="516">
        <v>162.80000000000001</v>
      </c>
      <c r="AR19" s="516">
        <v>167.7</v>
      </c>
      <c r="AS19" s="516">
        <v>171.8</v>
      </c>
      <c r="AT19" s="516">
        <v>196.9</v>
      </c>
      <c r="AU19" s="516">
        <v>204.7</v>
      </c>
      <c r="AV19" s="516">
        <v>203.4</v>
      </c>
      <c r="AW19" s="516">
        <v>206.1</v>
      </c>
      <c r="AX19" s="516">
        <v>199.3</v>
      </c>
      <c r="AY19" s="516">
        <v>198.2</v>
      </c>
      <c r="AZ19" s="516">
        <v>213</v>
      </c>
      <c r="BA19" s="516">
        <v>231</v>
      </c>
      <c r="BB19" s="516">
        <v>247.6</v>
      </c>
      <c r="BC19" s="516">
        <v>243.7</v>
      </c>
      <c r="BD19" s="516">
        <v>229.3</v>
      </c>
      <c r="BE19" s="516">
        <v>211.6</v>
      </c>
      <c r="BF19" s="516">
        <v>199</v>
      </c>
      <c r="BG19" s="516">
        <v>188.4</v>
      </c>
      <c r="BH19" s="516">
        <v>178.4</v>
      </c>
      <c r="BI19" s="516">
        <v>167.6</v>
      </c>
      <c r="BJ19" s="516">
        <v>158.1</v>
      </c>
      <c r="BK19" s="516">
        <v>151.1</v>
      </c>
      <c r="BL19" s="516">
        <v>149.5</v>
      </c>
      <c r="BM19" s="516">
        <v>145.69999999999999</v>
      </c>
      <c r="BN19" s="516">
        <v>140.80000000000001</v>
      </c>
      <c r="BO19" s="516">
        <v>134.1</v>
      </c>
      <c r="BP19" s="516">
        <v>127.2</v>
      </c>
      <c r="BQ19" s="516">
        <v>129.1</v>
      </c>
      <c r="BR19" s="516">
        <v>127.7</v>
      </c>
      <c r="BS19" s="516">
        <v>123.7</v>
      </c>
      <c r="BT19" s="516">
        <v>121</v>
      </c>
      <c r="BU19" s="516">
        <v>114.8</v>
      </c>
      <c r="BV19" s="516">
        <v>112.6</v>
      </c>
      <c r="BW19" s="516">
        <v>112.1</v>
      </c>
      <c r="BX19" s="516">
        <v>110.5</v>
      </c>
      <c r="BY19" s="516">
        <v>108.4</v>
      </c>
      <c r="BZ19" s="516">
        <v>105.9</v>
      </c>
      <c r="CA19" s="516">
        <v>106.9</v>
      </c>
      <c r="CB19" s="516">
        <v>109.8</v>
      </c>
      <c r="CC19" s="516">
        <v>107.6</v>
      </c>
      <c r="CD19" s="516">
        <v>111</v>
      </c>
      <c r="CE19" s="516">
        <v>118.6</v>
      </c>
      <c r="CF19" s="516">
        <v>123.3</v>
      </c>
      <c r="CG19" s="516">
        <v>123.5</v>
      </c>
      <c r="CH19" s="516">
        <v>124.5</v>
      </c>
      <c r="CI19" s="516">
        <v>122.1</v>
      </c>
      <c r="CJ19" s="516">
        <v>123.5</v>
      </c>
      <c r="CK19" s="516">
        <v>128.5</v>
      </c>
      <c r="CL19" s="516">
        <v>132.1</v>
      </c>
      <c r="CM19" s="516">
        <v>131.5</v>
      </c>
      <c r="CN19" s="516">
        <v>131.80000000000001</v>
      </c>
      <c r="CO19" s="516">
        <v>133</v>
      </c>
      <c r="CP19" s="516">
        <v>136.1</v>
      </c>
      <c r="CQ19" s="516">
        <v>162.1</v>
      </c>
      <c r="CR19" s="516">
        <v>177</v>
      </c>
      <c r="CS19" s="516">
        <v>180.9</v>
      </c>
      <c r="CT19" s="516">
        <v>179.6</v>
      </c>
      <c r="CU19" s="516">
        <v>176.9</v>
      </c>
      <c r="CV19" s="516">
        <v>180.6</v>
      </c>
      <c r="CW19" s="516">
        <v>187.7</v>
      </c>
      <c r="CX19" s="516">
        <v>184</v>
      </c>
      <c r="CY19" s="516">
        <v>181.7</v>
      </c>
      <c r="CZ19" s="516">
        <v>180.9</v>
      </c>
      <c r="DA19" s="516">
        <v>177.6</v>
      </c>
      <c r="DB19" s="516">
        <v>181.5</v>
      </c>
      <c r="DC19" s="516">
        <v>188.1</v>
      </c>
      <c r="DD19" s="516">
        <v>191</v>
      </c>
      <c r="DE19" s="516">
        <v>194</v>
      </c>
      <c r="DF19" s="516">
        <v>196.6</v>
      </c>
      <c r="DG19" s="516">
        <v>196.7</v>
      </c>
      <c r="DH19" s="516">
        <v>195.3</v>
      </c>
      <c r="DI19" s="516">
        <v>196.2</v>
      </c>
      <c r="DJ19" s="516">
        <v>194.2</v>
      </c>
      <c r="DK19" s="516">
        <v>182.9</v>
      </c>
      <c r="DL19" s="516">
        <v>179.9</v>
      </c>
      <c r="DM19" s="516">
        <v>181.5</v>
      </c>
      <c r="DN19" s="516">
        <v>179.5</v>
      </c>
      <c r="DO19" s="516">
        <v>179.7</v>
      </c>
      <c r="DP19" s="516">
        <v>181</v>
      </c>
      <c r="DQ19" s="516">
        <v>178</v>
      </c>
      <c r="DR19" s="516">
        <v>175.9</v>
      </c>
      <c r="DS19" s="516">
        <v>176.7</v>
      </c>
      <c r="DT19" s="516">
        <v>176.3</v>
      </c>
      <c r="DU19" s="517">
        <v>174.3</v>
      </c>
      <c r="DV19" s="517">
        <v>175.3</v>
      </c>
      <c r="DW19" s="517">
        <v>177.4</v>
      </c>
      <c r="DX19" s="559">
        <v>178.3</v>
      </c>
      <c r="DY19" s="559">
        <v>179.9</v>
      </c>
      <c r="DZ19" s="559">
        <v>183.8</v>
      </c>
      <c r="EA19" s="558">
        <v>186.2</v>
      </c>
    </row>
    <row r="20" spans="1:131">
      <c r="A20" s="514" t="s">
        <v>578</v>
      </c>
      <c r="B20" s="514" t="s">
        <v>579</v>
      </c>
      <c r="C20" s="515">
        <v>2.444E-2</v>
      </c>
      <c r="D20" s="516">
        <v>113.2</v>
      </c>
      <c r="E20" s="516">
        <v>123.1</v>
      </c>
      <c r="F20" s="516">
        <v>134.30000000000001</v>
      </c>
      <c r="G20" s="516">
        <v>147.4</v>
      </c>
      <c r="H20" s="516">
        <v>143.30000000000001</v>
      </c>
      <c r="I20" s="516">
        <v>153.80000000000001</v>
      </c>
      <c r="J20" s="516">
        <v>146.6</v>
      </c>
      <c r="K20" s="516">
        <v>131.80000000000001</v>
      </c>
      <c r="L20" s="516">
        <v>124.8</v>
      </c>
      <c r="M20" s="516">
        <v>118.4</v>
      </c>
      <c r="N20" s="516">
        <v>113</v>
      </c>
      <c r="O20" s="516">
        <v>123.2</v>
      </c>
      <c r="P20" s="516">
        <v>136.19999999999999</v>
      </c>
      <c r="Q20" s="516">
        <v>139.69999999999999</v>
      </c>
      <c r="R20" s="516">
        <v>153.1</v>
      </c>
      <c r="S20" s="516">
        <v>151.69999999999999</v>
      </c>
      <c r="T20" s="516">
        <v>147.4</v>
      </c>
      <c r="U20" s="516">
        <v>157.1</v>
      </c>
      <c r="V20" s="516">
        <v>157</v>
      </c>
      <c r="W20" s="516">
        <v>150.19999999999999</v>
      </c>
      <c r="X20" s="516">
        <v>131.9</v>
      </c>
      <c r="Y20" s="516">
        <v>103.4</v>
      </c>
      <c r="Z20" s="516">
        <v>105.8</v>
      </c>
      <c r="AA20" s="516">
        <v>116.7</v>
      </c>
      <c r="AB20" s="516">
        <v>129.9</v>
      </c>
      <c r="AC20" s="516">
        <v>135.6</v>
      </c>
      <c r="AD20" s="516">
        <v>139.80000000000001</v>
      </c>
      <c r="AE20" s="516">
        <v>145.69999999999999</v>
      </c>
      <c r="AF20" s="516">
        <v>147.19999999999999</v>
      </c>
      <c r="AG20" s="516">
        <v>146.4</v>
      </c>
      <c r="AH20" s="516">
        <v>147.30000000000001</v>
      </c>
      <c r="AI20" s="516">
        <v>136.5</v>
      </c>
      <c r="AJ20" s="516">
        <v>119.1</v>
      </c>
      <c r="AK20" s="516">
        <v>113.6</v>
      </c>
      <c r="AL20" s="516">
        <v>106.5</v>
      </c>
      <c r="AM20" s="516">
        <v>124.7</v>
      </c>
      <c r="AN20" s="516">
        <v>126.1</v>
      </c>
      <c r="AO20" s="516">
        <v>136.9</v>
      </c>
      <c r="AP20" s="516">
        <v>150</v>
      </c>
      <c r="AQ20" s="516">
        <v>142.1</v>
      </c>
      <c r="AR20" s="516">
        <v>139.69999999999999</v>
      </c>
      <c r="AS20" s="516">
        <v>148.19999999999999</v>
      </c>
      <c r="AT20" s="516">
        <v>142.69999999999999</v>
      </c>
      <c r="AU20" s="516">
        <v>140.30000000000001</v>
      </c>
      <c r="AV20" s="516">
        <v>122.8</v>
      </c>
      <c r="AW20" s="516">
        <v>120.5</v>
      </c>
      <c r="AX20" s="516">
        <v>112.4</v>
      </c>
      <c r="AY20" s="516">
        <v>112.4</v>
      </c>
      <c r="AZ20" s="516">
        <v>136.6</v>
      </c>
      <c r="BA20" s="516">
        <v>146.30000000000001</v>
      </c>
      <c r="BB20" s="516">
        <v>158.19999999999999</v>
      </c>
      <c r="BC20" s="516">
        <v>156.6</v>
      </c>
      <c r="BD20" s="516">
        <v>147.4</v>
      </c>
      <c r="BE20" s="516">
        <v>147.4</v>
      </c>
      <c r="BF20" s="516">
        <v>153.69999999999999</v>
      </c>
      <c r="BG20" s="516">
        <v>152.19999999999999</v>
      </c>
      <c r="BH20" s="516">
        <v>134.69999999999999</v>
      </c>
      <c r="BI20" s="516">
        <v>120.2</v>
      </c>
      <c r="BJ20" s="516">
        <v>119.7</v>
      </c>
      <c r="BK20" s="516">
        <v>122.2</v>
      </c>
      <c r="BL20" s="516">
        <v>133.30000000000001</v>
      </c>
      <c r="BM20" s="516">
        <v>136.1</v>
      </c>
      <c r="BN20" s="516">
        <v>130.19999999999999</v>
      </c>
      <c r="BO20" s="516">
        <v>137.6</v>
      </c>
      <c r="BP20" s="516">
        <v>141.4</v>
      </c>
      <c r="BQ20" s="516">
        <v>142.30000000000001</v>
      </c>
      <c r="BR20" s="516">
        <v>142.4</v>
      </c>
      <c r="BS20" s="516">
        <v>141.19999999999999</v>
      </c>
      <c r="BT20" s="516">
        <v>137.80000000000001</v>
      </c>
      <c r="BU20" s="516">
        <v>130</v>
      </c>
      <c r="BV20" s="516">
        <v>127.3</v>
      </c>
      <c r="BW20" s="516">
        <v>129</v>
      </c>
      <c r="BX20" s="516">
        <v>145.5</v>
      </c>
      <c r="BY20" s="516">
        <v>149.9</v>
      </c>
      <c r="BZ20" s="516">
        <v>150.5</v>
      </c>
      <c r="CA20" s="516">
        <v>154</v>
      </c>
      <c r="CB20" s="516">
        <v>158.4</v>
      </c>
      <c r="CC20" s="516">
        <v>157.6</v>
      </c>
      <c r="CD20" s="516">
        <v>183</v>
      </c>
      <c r="CE20" s="516">
        <v>203.9</v>
      </c>
      <c r="CF20" s="516">
        <v>189.9</v>
      </c>
      <c r="CG20" s="516">
        <v>167.7</v>
      </c>
      <c r="CH20" s="516">
        <v>155.69999999999999</v>
      </c>
      <c r="CI20" s="516">
        <v>168.2</v>
      </c>
      <c r="CJ20" s="516">
        <v>179</v>
      </c>
      <c r="CK20" s="516">
        <v>185.1</v>
      </c>
      <c r="CL20" s="516">
        <v>189.9</v>
      </c>
      <c r="CM20" s="516">
        <v>190.7</v>
      </c>
      <c r="CN20" s="516">
        <v>194.9</v>
      </c>
      <c r="CO20" s="516">
        <v>199.9</v>
      </c>
      <c r="CP20" s="516">
        <v>200.6</v>
      </c>
      <c r="CQ20" s="516">
        <v>202.4</v>
      </c>
      <c r="CR20" s="516">
        <v>177.4</v>
      </c>
      <c r="CS20" s="516">
        <v>182.4</v>
      </c>
      <c r="CT20" s="516">
        <v>182.3</v>
      </c>
      <c r="CU20" s="516">
        <v>180.1</v>
      </c>
      <c r="CV20" s="516">
        <v>187.8</v>
      </c>
      <c r="CW20" s="516">
        <v>194.9</v>
      </c>
      <c r="CX20" s="516">
        <v>199.6</v>
      </c>
      <c r="CY20" s="516">
        <v>200</v>
      </c>
      <c r="CZ20" s="516">
        <v>202.4</v>
      </c>
      <c r="DA20" s="516">
        <v>205.1</v>
      </c>
      <c r="DB20" s="516">
        <v>213.5</v>
      </c>
      <c r="DC20" s="516">
        <v>230.2</v>
      </c>
      <c r="DD20" s="516">
        <v>187.1</v>
      </c>
      <c r="DE20" s="516">
        <v>172.9</v>
      </c>
      <c r="DF20" s="516">
        <v>178.6</v>
      </c>
      <c r="DG20" s="516">
        <v>188.7</v>
      </c>
      <c r="DH20" s="516">
        <v>217.7</v>
      </c>
      <c r="DI20" s="516">
        <v>219</v>
      </c>
      <c r="DJ20" s="516">
        <v>216.5</v>
      </c>
      <c r="DK20" s="516">
        <v>214</v>
      </c>
      <c r="DL20" s="516">
        <v>217.6</v>
      </c>
      <c r="DM20" s="516">
        <v>219</v>
      </c>
      <c r="DN20" s="516">
        <v>209.7</v>
      </c>
      <c r="DO20" s="516">
        <v>237</v>
      </c>
      <c r="DP20" s="516">
        <v>199.2</v>
      </c>
      <c r="DQ20" s="516">
        <v>191.4</v>
      </c>
      <c r="DR20" s="516">
        <v>195.1</v>
      </c>
      <c r="DS20" s="516">
        <v>188</v>
      </c>
      <c r="DT20" s="516">
        <v>209.6</v>
      </c>
      <c r="DU20" s="517">
        <v>223.5</v>
      </c>
      <c r="DV20" s="517">
        <v>220.6</v>
      </c>
      <c r="DW20" s="517">
        <v>218.3</v>
      </c>
      <c r="DX20" s="559">
        <v>230.1</v>
      </c>
      <c r="DY20" s="559">
        <v>235.7</v>
      </c>
      <c r="DZ20" s="559">
        <v>253.8</v>
      </c>
      <c r="EA20" s="558">
        <v>223.1</v>
      </c>
    </row>
    <row r="21" spans="1:131">
      <c r="A21" s="514" t="s">
        <v>580</v>
      </c>
      <c r="B21" s="514" t="s">
        <v>581</v>
      </c>
      <c r="C21" s="515">
        <v>5.7299999999999999E-3</v>
      </c>
      <c r="D21" s="516">
        <v>134.69999999999999</v>
      </c>
      <c r="E21" s="516">
        <v>138.69999999999999</v>
      </c>
      <c r="F21" s="516">
        <v>146.9</v>
      </c>
      <c r="G21" s="516">
        <v>151.19999999999999</v>
      </c>
      <c r="H21" s="516">
        <v>153.9</v>
      </c>
      <c r="I21" s="516">
        <v>151.19999999999999</v>
      </c>
      <c r="J21" s="516">
        <v>153.9</v>
      </c>
      <c r="K21" s="516">
        <v>157.6</v>
      </c>
      <c r="L21" s="516">
        <v>148.4</v>
      </c>
      <c r="M21" s="516">
        <v>149.19999999999999</v>
      </c>
      <c r="N21" s="516">
        <v>161.4</v>
      </c>
      <c r="O21" s="516">
        <v>164.8</v>
      </c>
      <c r="P21" s="516">
        <v>166.1</v>
      </c>
      <c r="Q21" s="516">
        <v>166.7</v>
      </c>
      <c r="R21" s="516">
        <v>167.2</v>
      </c>
      <c r="S21" s="516">
        <v>171.6</v>
      </c>
      <c r="T21" s="516">
        <v>174.9</v>
      </c>
      <c r="U21" s="516">
        <v>174.6</v>
      </c>
      <c r="V21" s="516">
        <v>175.9</v>
      </c>
      <c r="W21" s="516">
        <v>180.5</v>
      </c>
      <c r="X21" s="516">
        <v>185.8</v>
      </c>
      <c r="Y21" s="516">
        <v>186.6</v>
      </c>
      <c r="Z21" s="516">
        <v>183.8</v>
      </c>
      <c r="AA21" s="516">
        <v>183.2</v>
      </c>
      <c r="AB21" s="516">
        <v>180.2</v>
      </c>
      <c r="AC21" s="516">
        <v>172.6</v>
      </c>
      <c r="AD21" s="516">
        <v>172.5</v>
      </c>
      <c r="AE21" s="516">
        <v>173</v>
      </c>
      <c r="AF21" s="516">
        <v>166.9</v>
      </c>
      <c r="AG21" s="516">
        <v>162.69999999999999</v>
      </c>
      <c r="AH21" s="516">
        <v>162</v>
      </c>
      <c r="AI21" s="516">
        <v>159.9</v>
      </c>
      <c r="AJ21" s="516">
        <v>157.69999999999999</v>
      </c>
      <c r="AK21" s="516">
        <v>157.80000000000001</v>
      </c>
      <c r="AL21" s="516">
        <v>156.19999999999999</v>
      </c>
      <c r="AM21" s="516">
        <v>155</v>
      </c>
      <c r="AN21" s="516">
        <v>157.19999999999999</v>
      </c>
      <c r="AO21" s="516">
        <v>156.69999999999999</v>
      </c>
      <c r="AP21" s="516">
        <v>157</v>
      </c>
      <c r="AQ21" s="516">
        <v>155</v>
      </c>
      <c r="AR21" s="516">
        <v>155</v>
      </c>
      <c r="AS21" s="516">
        <v>155</v>
      </c>
      <c r="AT21" s="516">
        <v>155</v>
      </c>
      <c r="AU21" s="516">
        <v>155</v>
      </c>
      <c r="AV21" s="516">
        <v>155</v>
      </c>
      <c r="AW21" s="516">
        <v>155</v>
      </c>
      <c r="AX21" s="516">
        <v>155</v>
      </c>
      <c r="AY21" s="516">
        <v>155</v>
      </c>
      <c r="AZ21" s="516">
        <v>153.80000000000001</v>
      </c>
      <c r="BA21" s="516">
        <v>158.30000000000001</v>
      </c>
      <c r="BB21" s="516">
        <v>158.4</v>
      </c>
      <c r="BC21" s="516">
        <v>159.5</v>
      </c>
      <c r="BD21" s="516">
        <v>153.9</v>
      </c>
      <c r="BE21" s="516">
        <v>153.80000000000001</v>
      </c>
      <c r="BF21" s="516">
        <v>157.69999999999999</v>
      </c>
      <c r="BG21" s="516">
        <v>160.4</v>
      </c>
      <c r="BH21" s="516">
        <v>166.1</v>
      </c>
      <c r="BI21" s="516">
        <v>165.5</v>
      </c>
      <c r="BJ21" s="516">
        <v>165.1</v>
      </c>
      <c r="BK21" s="516">
        <v>163</v>
      </c>
      <c r="BL21" s="516">
        <v>162.19999999999999</v>
      </c>
      <c r="BM21" s="516">
        <v>160</v>
      </c>
      <c r="BN21" s="516">
        <v>157.5</v>
      </c>
      <c r="BO21" s="516">
        <v>157.9</v>
      </c>
      <c r="BP21" s="516">
        <v>157.30000000000001</v>
      </c>
      <c r="BQ21" s="516">
        <v>157.80000000000001</v>
      </c>
      <c r="BR21" s="516">
        <v>156.1</v>
      </c>
      <c r="BS21" s="516">
        <v>151.30000000000001</v>
      </c>
      <c r="BT21" s="516">
        <v>144.9</v>
      </c>
      <c r="BU21" s="516">
        <v>141.19999999999999</v>
      </c>
      <c r="BV21" s="516">
        <v>137</v>
      </c>
      <c r="BW21" s="516">
        <v>134.1</v>
      </c>
      <c r="BX21" s="516">
        <v>132.6</v>
      </c>
      <c r="BY21" s="516">
        <v>132.5</v>
      </c>
      <c r="BZ21" s="516">
        <v>132.19999999999999</v>
      </c>
      <c r="CA21" s="516">
        <v>132.30000000000001</v>
      </c>
      <c r="CB21" s="516">
        <v>133.19999999999999</v>
      </c>
      <c r="CC21" s="516">
        <v>132.80000000000001</v>
      </c>
      <c r="CD21" s="516">
        <v>132.19999999999999</v>
      </c>
      <c r="CE21" s="516">
        <v>133</v>
      </c>
      <c r="CF21" s="516">
        <v>134.80000000000001</v>
      </c>
      <c r="CG21" s="516">
        <v>133.6</v>
      </c>
      <c r="CH21" s="516">
        <v>133</v>
      </c>
      <c r="CI21" s="516">
        <v>131.19999999999999</v>
      </c>
      <c r="CJ21" s="516">
        <v>131.9</v>
      </c>
      <c r="CK21" s="516">
        <v>132.19999999999999</v>
      </c>
      <c r="CL21" s="516">
        <v>133</v>
      </c>
      <c r="CM21" s="516">
        <v>132.9</v>
      </c>
      <c r="CN21" s="516">
        <v>134.30000000000001</v>
      </c>
      <c r="CO21" s="516">
        <v>135.9</v>
      </c>
      <c r="CP21" s="516">
        <v>137.69999999999999</v>
      </c>
      <c r="CQ21" s="516">
        <v>142.5</v>
      </c>
      <c r="CR21" s="516">
        <v>141.30000000000001</v>
      </c>
      <c r="CS21" s="516">
        <v>141.80000000000001</v>
      </c>
      <c r="CT21" s="516">
        <v>142.69999999999999</v>
      </c>
      <c r="CU21" s="516">
        <v>142.19999999999999</v>
      </c>
      <c r="CV21" s="516">
        <v>142.19999999999999</v>
      </c>
      <c r="CW21" s="516">
        <v>142.9</v>
      </c>
      <c r="CX21" s="516">
        <v>145.5</v>
      </c>
      <c r="CY21" s="516">
        <v>145.9</v>
      </c>
      <c r="CZ21" s="516">
        <v>145.5</v>
      </c>
      <c r="DA21" s="516">
        <v>147.80000000000001</v>
      </c>
      <c r="DB21" s="516">
        <v>153.4</v>
      </c>
      <c r="DC21" s="516">
        <v>155.6</v>
      </c>
      <c r="DD21" s="516">
        <v>167.4</v>
      </c>
      <c r="DE21" s="516">
        <v>179.5</v>
      </c>
      <c r="DF21" s="516">
        <v>183.7</v>
      </c>
      <c r="DG21" s="516">
        <v>197.2</v>
      </c>
      <c r="DH21" s="516">
        <v>199.8</v>
      </c>
      <c r="DI21" s="516">
        <v>200</v>
      </c>
      <c r="DJ21" s="516">
        <v>201.9</v>
      </c>
      <c r="DK21" s="516">
        <v>206.1</v>
      </c>
      <c r="DL21" s="516">
        <v>217.4</v>
      </c>
      <c r="DM21" s="516">
        <v>220.3</v>
      </c>
      <c r="DN21" s="516">
        <v>224</v>
      </c>
      <c r="DO21" s="516">
        <v>227.2</v>
      </c>
      <c r="DP21" s="516">
        <v>250.3</v>
      </c>
      <c r="DQ21" s="516">
        <v>248.7</v>
      </c>
      <c r="DR21" s="516">
        <v>244.9</v>
      </c>
      <c r="DS21" s="516">
        <v>246.7</v>
      </c>
      <c r="DT21" s="516">
        <v>246.3</v>
      </c>
      <c r="DU21" s="517">
        <v>246.8</v>
      </c>
      <c r="DV21" s="517">
        <v>245</v>
      </c>
      <c r="DW21" s="517">
        <v>250.4</v>
      </c>
      <c r="DX21" s="559">
        <v>257.10000000000002</v>
      </c>
      <c r="DY21" s="559">
        <v>253.3</v>
      </c>
      <c r="DZ21" s="559">
        <v>253.2</v>
      </c>
      <c r="EA21" s="558">
        <v>246.3</v>
      </c>
    </row>
    <row r="22" spans="1:131">
      <c r="A22" s="514" t="s">
        <v>582</v>
      </c>
      <c r="B22" s="514" t="s">
        <v>583</v>
      </c>
      <c r="C22" s="515">
        <v>3.4750800000000002</v>
      </c>
      <c r="D22" s="516">
        <v>114.8</v>
      </c>
      <c r="E22" s="516">
        <v>113.7</v>
      </c>
      <c r="F22" s="516">
        <v>120.5</v>
      </c>
      <c r="G22" s="516">
        <v>123.8</v>
      </c>
      <c r="H22" s="516">
        <v>117.2</v>
      </c>
      <c r="I22" s="516">
        <v>112.7</v>
      </c>
      <c r="J22" s="516">
        <v>112.7</v>
      </c>
      <c r="K22" s="516">
        <v>116.5</v>
      </c>
      <c r="L22" s="516">
        <v>109.8</v>
      </c>
      <c r="M22" s="516">
        <v>113.6</v>
      </c>
      <c r="N22" s="516">
        <v>111.8</v>
      </c>
      <c r="O22" s="516">
        <v>111.7</v>
      </c>
      <c r="P22" s="516">
        <v>115.6</v>
      </c>
      <c r="Q22" s="516">
        <v>125.2</v>
      </c>
      <c r="R22" s="516">
        <v>137.5</v>
      </c>
      <c r="S22" s="516">
        <v>143.5</v>
      </c>
      <c r="T22" s="516">
        <v>160.6</v>
      </c>
      <c r="U22" s="516">
        <v>161.6</v>
      </c>
      <c r="V22" s="516">
        <v>175.6</v>
      </c>
      <c r="W22" s="516">
        <v>173.4</v>
      </c>
      <c r="X22" s="516">
        <v>136.6</v>
      </c>
      <c r="Y22" s="516">
        <v>118.7</v>
      </c>
      <c r="Z22" s="516">
        <v>116.1</v>
      </c>
      <c r="AA22" s="516">
        <v>120.5</v>
      </c>
      <c r="AB22" s="516">
        <v>124.6</v>
      </c>
      <c r="AC22" s="516">
        <v>129.6</v>
      </c>
      <c r="AD22" s="516">
        <v>140.69999999999999</v>
      </c>
      <c r="AE22" s="516">
        <v>167.8</v>
      </c>
      <c r="AF22" s="516">
        <v>175.1</v>
      </c>
      <c r="AG22" s="516">
        <v>165.5</v>
      </c>
      <c r="AH22" s="516">
        <v>158.6</v>
      </c>
      <c r="AI22" s="516">
        <v>155.4</v>
      </c>
      <c r="AJ22" s="516">
        <v>143.6</v>
      </c>
      <c r="AK22" s="516">
        <v>136.5</v>
      </c>
      <c r="AL22" s="516">
        <v>130.69999999999999</v>
      </c>
      <c r="AM22" s="516">
        <v>130.1</v>
      </c>
      <c r="AN22" s="516">
        <v>131.9</v>
      </c>
      <c r="AO22" s="516">
        <v>132</v>
      </c>
      <c r="AP22" s="516">
        <v>138.80000000000001</v>
      </c>
      <c r="AQ22" s="516">
        <v>139.69999999999999</v>
      </c>
      <c r="AR22" s="516">
        <v>149.4</v>
      </c>
      <c r="AS22" s="516">
        <v>149.30000000000001</v>
      </c>
      <c r="AT22" s="516">
        <v>152.1</v>
      </c>
      <c r="AU22" s="516">
        <v>152.80000000000001</v>
      </c>
      <c r="AV22" s="516">
        <v>142.69999999999999</v>
      </c>
      <c r="AW22" s="516">
        <v>134</v>
      </c>
      <c r="AX22" s="516">
        <v>123.5</v>
      </c>
      <c r="AY22" s="516">
        <v>124.7</v>
      </c>
      <c r="AZ22" s="516">
        <v>136.6</v>
      </c>
      <c r="BA22" s="516">
        <v>144.6</v>
      </c>
      <c r="BB22" s="516">
        <v>157</v>
      </c>
      <c r="BC22" s="516">
        <v>155.4</v>
      </c>
      <c r="BD22" s="516">
        <v>149.80000000000001</v>
      </c>
      <c r="BE22" s="516">
        <v>148.69999999999999</v>
      </c>
      <c r="BF22" s="516">
        <v>145.5</v>
      </c>
      <c r="BG22" s="516">
        <v>139.9</v>
      </c>
      <c r="BH22" s="516">
        <v>120.5</v>
      </c>
      <c r="BI22" s="516">
        <v>117.5</v>
      </c>
      <c r="BJ22" s="516">
        <v>120.6</v>
      </c>
      <c r="BK22" s="516">
        <v>128</v>
      </c>
      <c r="BL22" s="516">
        <v>130.80000000000001</v>
      </c>
      <c r="BM22" s="516">
        <v>129.1</v>
      </c>
      <c r="BN22" s="516">
        <v>137.30000000000001</v>
      </c>
      <c r="BO22" s="516">
        <v>176.8</v>
      </c>
      <c r="BP22" s="516">
        <v>191.4</v>
      </c>
      <c r="BQ22" s="516">
        <v>162.80000000000001</v>
      </c>
      <c r="BR22" s="516">
        <v>177.1</v>
      </c>
      <c r="BS22" s="516">
        <v>190.2</v>
      </c>
      <c r="BT22" s="516">
        <v>162.1</v>
      </c>
      <c r="BU22" s="516">
        <v>146.80000000000001</v>
      </c>
      <c r="BV22" s="516">
        <v>134.1</v>
      </c>
      <c r="BW22" s="516">
        <v>132.30000000000001</v>
      </c>
      <c r="BX22" s="516">
        <v>142.9</v>
      </c>
      <c r="BY22" s="516">
        <v>141.1</v>
      </c>
      <c r="BZ22" s="516">
        <v>145.9</v>
      </c>
      <c r="CA22" s="516">
        <v>156.1</v>
      </c>
      <c r="CB22" s="516">
        <v>155.80000000000001</v>
      </c>
      <c r="CC22" s="516">
        <v>154</v>
      </c>
      <c r="CD22" s="516">
        <v>157.80000000000001</v>
      </c>
      <c r="CE22" s="516">
        <v>155.6</v>
      </c>
      <c r="CF22" s="516">
        <v>140.4</v>
      </c>
      <c r="CG22" s="516">
        <v>140.5</v>
      </c>
      <c r="CH22" s="516">
        <v>136.1</v>
      </c>
      <c r="CI22" s="516">
        <v>141.80000000000001</v>
      </c>
      <c r="CJ22" s="516">
        <v>158.5</v>
      </c>
      <c r="CK22" s="516">
        <v>163.69999999999999</v>
      </c>
      <c r="CL22" s="516">
        <v>166.8</v>
      </c>
      <c r="CM22" s="516">
        <v>175.5</v>
      </c>
      <c r="CN22" s="516">
        <v>180.1</v>
      </c>
      <c r="CO22" s="516">
        <v>175.2</v>
      </c>
      <c r="CP22" s="516">
        <v>194.2</v>
      </c>
      <c r="CQ22" s="516">
        <v>199.5</v>
      </c>
      <c r="CR22" s="516">
        <v>195.6</v>
      </c>
      <c r="CS22" s="516">
        <v>180.9</v>
      </c>
      <c r="CT22" s="516">
        <v>157.19999999999999</v>
      </c>
      <c r="CU22" s="516">
        <v>148.69999999999999</v>
      </c>
      <c r="CV22" s="516">
        <v>161.4</v>
      </c>
      <c r="CW22" s="516">
        <v>152.80000000000001</v>
      </c>
      <c r="CX22" s="516">
        <v>159.30000000000001</v>
      </c>
      <c r="CY22" s="516">
        <v>181.8</v>
      </c>
      <c r="CZ22" s="516">
        <v>187.6</v>
      </c>
      <c r="DA22" s="516">
        <v>211.1</v>
      </c>
      <c r="DB22" s="516">
        <v>223.9</v>
      </c>
      <c r="DC22" s="516">
        <v>218.8</v>
      </c>
      <c r="DD22" s="516">
        <v>180.7</v>
      </c>
      <c r="DE22" s="516">
        <v>158.30000000000001</v>
      </c>
      <c r="DF22" s="516">
        <v>160.5</v>
      </c>
      <c r="DG22" s="516">
        <v>154.6</v>
      </c>
      <c r="DH22" s="516">
        <v>170.1</v>
      </c>
      <c r="DI22" s="516">
        <v>159.4</v>
      </c>
      <c r="DJ22" s="516">
        <v>163.5</v>
      </c>
      <c r="DK22" s="516">
        <v>170.1</v>
      </c>
      <c r="DL22" s="516">
        <v>171.5</v>
      </c>
      <c r="DM22" s="516">
        <v>174</v>
      </c>
      <c r="DN22" s="516">
        <v>208.2</v>
      </c>
      <c r="DO22" s="516">
        <v>234.4</v>
      </c>
      <c r="DP22" s="516">
        <v>226.9</v>
      </c>
      <c r="DQ22" s="516">
        <v>201.8</v>
      </c>
      <c r="DR22" s="516">
        <v>192.1</v>
      </c>
      <c r="DS22" s="516">
        <v>178.5</v>
      </c>
      <c r="DT22" s="516">
        <v>198.8</v>
      </c>
      <c r="DU22" s="517">
        <v>208.4</v>
      </c>
      <c r="DV22" s="517">
        <v>229.1</v>
      </c>
      <c r="DW22" s="517">
        <v>208.7</v>
      </c>
      <c r="DX22" s="559">
        <v>216.4</v>
      </c>
      <c r="DY22" s="559">
        <v>215.6</v>
      </c>
      <c r="DZ22" s="559">
        <v>231</v>
      </c>
      <c r="EA22" s="558">
        <v>202</v>
      </c>
    </row>
    <row r="23" spans="1:131">
      <c r="A23" s="514" t="s">
        <v>584</v>
      </c>
      <c r="B23" s="514" t="s">
        <v>585</v>
      </c>
      <c r="C23" s="515">
        <v>1.8744799999999999</v>
      </c>
      <c r="D23" s="516">
        <v>125.6</v>
      </c>
      <c r="E23" s="516">
        <v>123.2</v>
      </c>
      <c r="F23" s="516">
        <v>137</v>
      </c>
      <c r="G23" s="516">
        <v>141.4</v>
      </c>
      <c r="H23" s="516">
        <v>128.9</v>
      </c>
      <c r="I23" s="516">
        <v>120</v>
      </c>
      <c r="J23" s="516">
        <v>119.4</v>
      </c>
      <c r="K23" s="516">
        <v>124.8</v>
      </c>
      <c r="L23" s="516">
        <v>114.3</v>
      </c>
      <c r="M23" s="516">
        <v>117.5</v>
      </c>
      <c r="N23" s="516">
        <v>115.2</v>
      </c>
      <c r="O23" s="516">
        <v>114.5</v>
      </c>
      <c r="P23" s="516">
        <v>123.3</v>
      </c>
      <c r="Q23" s="516">
        <v>140.80000000000001</v>
      </c>
      <c r="R23" s="516">
        <v>164.2</v>
      </c>
      <c r="S23" s="516">
        <v>177</v>
      </c>
      <c r="T23" s="516">
        <v>206.2</v>
      </c>
      <c r="U23" s="516">
        <v>197.8</v>
      </c>
      <c r="V23" s="516">
        <v>222.4</v>
      </c>
      <c r="W23" s="516">
        <v>220.9</v>
      </c>
      <c r="X23" s="516">
        <v>156.4</v>
      </c>
      <c r="Y23" s="516">
        <v>121.8</v>
      </c>
      <c r="Z23" s="516">
        <v>114.6</v>
      </c>
      <c r="AA23" s="516">
        <v>117.2</v>
      </c>
      <c r="AB23" s="516">
        <v>124</v>
      </c>
      <c r="AC23" s="516">
        <v>132.1</v>
      </c>
      <c r="AD23" s="516">
        <v>152.5</v>
      </c>
      <c r="AE23" s="516">
        <v>199.6</v>
      </c>
      <c r="AF23" s="516">
        <v>211.5</v>
      </c>
      <c r="AG23" s="516">
        <v>187.9</v>
      </c>
      <c r="AH23" s="516">
        <v>175.3</v>
      </c>
      <c r="AI23" s="516">
        <v>175.7</v>
      </c>
      <c r="AJ23" s="516">
        <v>157.5</v>
      </c>
      <c r="AK23" s="516">
        <v>142</v>
      </c>
      <c r="AL23" s="516">
        <v>128.5</v>
      </c>
      <c r="AM23" s="516">
        <v>125.9</v>
      </c>
      <c r="AN23" s="516">
        <v>129.19999999999999</v>
      </c>
      <c r="AO23" s="516">
        <v>132.80000000000001</v>
      </c>
      <c r="AP23" s="516">
        <v>145</v>
      </c>
      <c r="AQ23" s="516">
        <v>146.9</v>
      </c>
      <c r="AR23" s="516">
        <v>163.9</v>
      </c>
      <c r="AS23" s="516">
        <v>160.6</v>
      </c>
      <c r="AT23" s="516">
        <v>166.4</v>
      </c>
      <c r="AU23" s="516">
        <v>173.3</v>
      </c>
      <c r="AV23" s="516">
        <v>155.5</v>
      </c>
      <c r="AW23" s="516">
        <v>138.80000000000001</v>
      </c>
      <c r="AX23" s="516">
        <v>117.5</v>
      </c>
      <c r="AY23" s="516">
        <v>119</v>
      </c>
      <c r="AZ23" s="516">
        <v>134.80000000000001</v>
      </c>
      <c r="BA23" s="516">
        <v>151.30000000000001</v>
      </c>
      <c r="BB23" s="516">
        <v>172</v>
      </c>
      <c r="BC23" s="516">
        <v>165.4</v>
      </c>
      <c r="BD23" s="516">
        <v>151.19999999999999</v>
      </c>
      <c r="BE23" s="516">
        <v>144.69999999999999</v>
      </c>
      <c r="BF23" s="516">
        <v>146.69999999999999</v>
      </c>
      <c r="BG23" s="516">
        <v>143.30000000000001</v>
      </c>
      <c r="BH23" s="516">
        <v>113.7</v>
      </c>
      <c r="BI23" s="516">
        <v>106.2</v>
      </c>
      <c r="BJ23" s="516">
        <v>108.1</v>
      </c>
      <c r="BK23" s="516">
        <v>118.4</v>
      </c>
      <c r="BL23" s="516">
        <v>124</v>
      </c>
      <c r="BM23" s="516">
        <v>123.5</v>
      </c>
      <c r="BN23" s="516">
        <v>135.5</v>
      </c>
      <c r="BO23" s="516">
        <v>201.8</v>
      </c>
      <c r="BP23" s="516">
        <v>219</v>
      </c>
      <c r="BQ23" s="516">
        <v>167</v>
      </c>
      <c r="BR23" s="516">
        <v>200.5</v>
      </c>
      <c r="BS23" s="516">
        <v>229.1</v>
      </c>
      <c r="BT23" s="516">
        <v>177.8</v>
      </c>
      <c r="BU23" s="516">
        <v>149.5</v>
      </c>
      <c r="BV23" s="516">
        <v>124.6</v>
      </c>
      <c r="BW23" s="516">
        <v>115.2</v>
      </c>
      <c r="BX23" s="516">
        <v>123.5</v>
      </c>
      <c r="BY23" s="516">
        <v>127.9</v>
      </c>
      <c r="BZ23" s="516">
        <v>147</v>
      </c>
      <c r="CA23" s="516">
        <v>174.4</v>
      </c>
      <c r="CB23" s="516">
        <v>175.2</v>
      </c>
      <c r="CC23" s="516">
        <v>160.1</v>
      </c>
      <c r="CD23" s="516">
        <v>163.69999999999999</v>
      </c>
      <c r="CE23" s="516">
        <v>167.9</v>
      </c>
      <c r="CF23" s="516">
        <v>143.5</v>
      </c>
      <c r="CG23" s="516">
        <v>143.4</v>
      </c>
      <c r="CH23" s="516">
        <v>132.80000000000001</v>
      </c>
      <c r="CI23" s="516">
        <v>142.9</v>
      </c>
      <c r="CJ23" s="516">
        <v>162.19999999999999</v>
      </c>
      <c r="CK23" s="516">
        <v>174.7</v>
      </c>
      <c r="CL23" s="516">
        <v>183.5</v>
      </c>
      <c r="CM23" s="516">
        <v>192.7</v>
      </c>
      <c r="CN23" s="516">
        <v>197.8</v>
      </c>
      <c r="CO23" s="516">
        <v>191</v>
      </c>
      <c r="CP23" s="516">
        <v>227.5</v>
      </c>
      <c r="CQ23" s="516">
        <v>244.3</v>
      </c>
      <c r="CR23" s="516">
        <v>243.2</v>
      </c>
      <c r="CS23" s="516">
        <v>216.1</v>
      </c>
      <c r="CT23" s="516">
        <v>172.6</v>
      </c>
      <c r="CU23" s="516">
        <v>158.1</v>
      </c>
      <c r="CV23" s="516">
        <v>167.3</v>
      </c>
      <c r="CW23" s="516">
        <v>153.30000000000001</v>
      </c>
      <c r="CX23" s="516">
        <v>166.6</v>
      </c>
      <c r="CY23" s="516">
        <v>208.5</v>
      </c>
      <c r="CZ23" s="516">
        <v>212.1</v>
      </c>
      <c r="DA23" s="516">
        <v>263.8</v>
      </c>
      <c r="DB23" s="516">
        <v>288.3</v>
      </c>
      <c r="DC23" s="516">
        <v>281.60000000000002</v>
      </c>
      <c r="DD23" s="516">
        <v>213.9</v>
      </c>
      <c r="DE23" s="516">
        <v>170.6</v>
      </c>
      <c r="DF23" s="516">
        <v>167.5</v>
      </c>
      <c r="DG23" s="516">
        <v>149.9</v>
      </c>
      <c r="DH23" s="516">
        <v>152.30000000000001</v>
      </c>
      <c r="DI23" s="516">
        <v>142.30000000000001</v>
      </c>
      <c r="DJ23" s="516">
        <v>165.3</v>
      </c>
      <c r="DK23" s="516">
        <v>191.2</v>
      </c>
      <c r="DL23" s="516">
        <v>185.3</v>
      </c>
      <c r="DM23" s="516">
        <v>178.5</v>
      </c>
      <c r="DN23" s="516">
        <v>238</v>
      </c>
      <c r="DO23" s="516">
        <v>291.3</v>
      </c>
      <c r="DP23" s="516">
        <v>281.2</v>
      </c>
      <c r="DQ23" s="516">
        <v>236</v>
      </c>
      <c r="DR23" s="516">
        <v>212.7</v>
      </c>
      <c r="DS23" s="516">
        <v>179.7</v>
      </c>
      <c r="DT23" s="516">
        <v>187.7</v>
      </c>
      <c r="DU23" s="517">
        <v>224.2</v>
      </c>
      <c r="DV23" s="517">
        <v>259.10000000000002</v>
      </c>
      <c r="DW23" s="517">
        <v>226.1</v>
      </c>
      <c r="DX23" s="559">
        <v>226.9</v>
      </c>
      <c r="DY23" s="559">
        <v>249.3</v>
      </c>
      <c r="DZ23" s="559">
        <v>279.89999999999998</v>
      </c>
      <c r="EA23" s="558">
        <v>232.8</v>
      </c>
    </row>
    <row r="24" spans="1:131">
      <c r="A24" s="514" t="s">
        <v>586</v>
      </c>
      <c r="B24" s="514" t="s">
        <v>587</v>
      </c>
      <c r="C24" s="515">
        <v>0.27737000000000001</v>
      </c>
      <c r="D24" s="516">
        <v>142.4</v>
      </c>
      <c r="E24" s="516">
        <v>155.9</v>
      </c>
      <c r="F24" s="516">
        <v>186.5</v>
      </c>
      <c r="G24" s="516">
        <v>194.6</v>
      </c>
      <c r="H24" s="516">
        <v>198</v>
      </c>
      <c r="I24" s="516">
        <v>189.4</v>
      </c>
      <c r="J24" s="516">
        <v>172.9</v>
      </c>
      <c r="K24" s="516">
        <v>171.1</v>
      </c>
      <c r="L24" s="516">
        <v>147.9</v>
      </c>
      <c r="M24" s="516">
        <v>142.30000000000001</v>
      </c>
      <c r="N24" s="516">
        <v>129.80000000000001</v>
      </c>
      <c r="O24" s="516">
        <v>124.1</v>
      </c>
      <c r="P24" s="516">
        <v>148.9</v>
      </c>
      <c r="Q24" s="516">
        <v>168.5</v>
      </c>
      <c r="R24" s="516">
        <v>176.9</v>
      </c>
      <c r="S24" s="516">
        <v>181.1</v>
      </c>
      <c r="T24" s="516">
        <v>170.8</v>
      </c>
      <c r="U24" s="516">
        <v>162.4</v>
      </c>
      <c r="V24" s="516">
        <v>187.9</v>
      </c>
      <c r="W24" s="516">
        <v>249.9</v>
      </c>
      <c r="X24" s="516">
        <v>213.8</v>
      </c>
      <c r="Y24" s="516">
        <v>155.6</v>
      </c>
      <c r="Z24" s="516">
        <v>144.30000000000001</v>
      </c>
      <c r="AA24" s="516">
        <v>158.30000000000001</v>
      </c>
      <c r="AB24" s="516">
        <v>188.9</v>
      </c>
      <c r="AC24" s="516">
        <v>224</v>
      </c>
      <c r="AD24" s="516">
        <v>248.5</v>
      </c>
      <c r="AE24" s="516">
        <v>265.89999999999998</v>
      </c>
      <c r="AF24" s="516">
        <v>289.89999999999998</v>
      </c>
      <c r="AG24" s="516">
        <v>310.7</v>
      </c>
      <c r="AH24" s="516">
        <v>315.39999999999998</v>
      </c>
      <c r="AI24" s="516">
        <v>320.2</v>
      </c>
      <c r="AJ24" s="516">
        <v>201.1</v>
      </c>
      <c r="AK24" s="516">
        <v>137.5</v>
      </c>
      <c r="AL24" s="516">
        <v>116.2</v>
      </c>
      <c r="AM24" s="516">
        <v>109.2</v>
      </c>
      <c r="AN24" s="516">
        <v>100.5</v>
      </c>
      <c r="AO24" s="516">
        <v>105.5</v>
      </c>
      <c r="AP24" s="516">
        <v>118.4</v>
      </c>
      <c r="AQ24" s="516">
        <v>130.6</v>
      </c>
      <c r="AR24" s="516">
        <v>132</v>
      </c>
      <c r="AS24" s="516">
        <v>131.19999999999999</v>
      </c>
      <c r="AT24" s="516">
        <v>138.19999999999999</v>
      </c>
      <c r="AU24" s="516">
        <v>152.19999999999999</v>
      </c>
      <c r="AV24" s="516">
        <v>137.19999999999999</v>
      </c>
      <c r="AW24" s="516">
        <v>123</v>
      </c>
      <c r="AX24" s="516">
        <v>127.6</v>
      </c>
      <c r="AY24" s="516">
        <v>133.19999999999999</v>
      </c>
      <c r="AZ24" s="516">
        <v>167.7</v>
      </c>
      <c r="BA24" s="516">
        <v>194.1</v>
      </c>
      <c r="BB24" s="516">
        <v>214.3</v>
      </c>
      <c r="BC24" s="516">
        <v>230.4</v>
      </c>
      <c r="BD24" s="516">
        <v>235.5</v>
      </c>
      <c r="BE24" s="516">
        <v>229.8</v>
      </c>
      <c r="BF24" s="516">
        <v>214.7</v>
      </c>
      <c r="BG24" s="516">
        <v>201.8</v>
      </c>
      <c r="BH24" s="516">
        <v>128.5</v>
      </c>
      <c r="BI24" s="516">
        <v>102.5</v>
      </c>
      <c r="BJ24" s="516">
        <v>96.8</v>
      </c>
      <c r="BK24" s="516">
        <v>91.1</v>
      </c>
      <c r="BL24" s="516">
        <v>99.5</v>
      </c>
      <c r="BM24" s="516">
        <v>109</v>
      </c>
      <c r="BN24" s="516">
        <v>112.5</v>
      </c>
      <c r="BO24" s="516">
        <v>132.6</v>
      </c>
      <c r="BP24" s="516">
        <v>132</v>
      </c>
      <c r="BQ24" s="516">
        <v>122.3</v>
      </c>
      <c r="BR24" s="516">
        <v>119.6</v>
      </c>
      <c r="BS24" s="516">
        <v>119.6</v>
      </c>
      <c r="BT24" s="516">
        <v>117.7</v>
      </c>
      <c r="BU24" s="516">
        <v>111.4</v>
      </c>
      <c r="BV24" s="516">
        <v>108.1</v>
      </c>
      <c r="BW24" s="516">
        <v>130.5</v>
      </c>
      <c r="BX24" s="516">
        <v>170.8</v>
      </c>
      <c r="BY24" s="516">
        <v>205.5</v>
      </c>
      <c r="BZ24" s="516">
        <v>224.6</v>
      </c>
      <c r="CA24" s="516">
        <v>232.3</v>
      </c>
      <c r="CB24" s="516">
        <v>226</v>
      </c>
      <c r="CC24" s="516">
        <v>220</v>
      </c>
      <c r="CD24" s="516">
        <v>232.6</v>
      </c>
      <c r="CE24" s="516">
        <v>225.5</v>
      </c>
      <c r="CF24" s="516">
        <v>167</v>
      </c>
      <c r="CG24" s="516">
        <v>141.4</v>
      </c>
      <c r="CH24" s="516">
        <v>131.4</v>
      </c>
      <c r="CI24" s="516">
        <v>133.80000000000001</v>
      </c>
      <c r="CJ24" s="516">
        <v>143.1</v>
      </c>
      <c r="CK24" s="516">
        <v>157.9</v>
      </c>
      <c r="CL24" s="516">
        <v>170.1</v>
      </c>
      <c r="CM24" s="516">
        <v>176.2</v>
      </c>
      <c r="CN24" s="516">
        <v>175.7</v>
      </c>
      <c r="CO24" s="516">
        <v>170.4</v>
      </c>
      <c r="CP24" s="516">
        <v>187</v>
      </c>
      <c r="CQ24" s="516">
        <v>206.3</v>
      </c>
      <c r="CR24" s="516">
        <v>250.6</v>
      </c>
      <c r="CS24" s="516">
        <v>262.3</v>
      </c>
      <c r="CT24" s="516">
        <v>211.2</v>
      </c>
      <c r="CU24" s="516">
        <v>215.9</v>
      </c>
      <c r="CV24" s="516">
        <v>231.9</v>
      </c>
      <c r="CW24" s="516">
        <v>240.9</v>
      </c>
      <c r="CX24" s="516">
        <v>265.7</v>
      </c>
      <c r="CY24" s="516">
        <v>297.89999999999998</v>
      </c>
      <c r="CZ24" s="516">
        <v>322.3</v>
      </c>
      <c r="DA24" s="516">
        <v>372.6</v>
      </c>
      <c r="DB24" s="516">
        <v>410</v>
      </c>
      <c r="DC24" s="516">
        <v>491.1</v>
      </c>
      <c r="DD24" s="516">
        <v>364.4</v>
      </c>
      <c r="DE24" s="516">
        <v>200.7</v>
      </c>
      <c r="DF24" s="516">
        <v>147.5</v>
      </c>
      <c r="DG24" s="516">
        <v>143.80000000000001</v>
      </c>
      <c r="DH24" s="516">
        <v>162.30000000000001</v>
      </c>
      <c r="DI24" s="516">
        <v>178</v>
      </c>
      <c r="DJ24" s="516">
        <v>183.1</v>
      </c>
      <c r="DK24" s="516">
        <v>188.6</v>
      </c>
      <c r="DL24" s="516">
        <v>201.8</v>
      </c>
      <c r="DM24" s="516">
        <v>190.2</v>
      </c>
      <c r="DN24" s="516">
        <v>204.6</v>
      </c>
      <c r="DO24" s="516">
        <v>254.5</v>
      </c>
      <c r="DP24" s="516">
        <v>209.6</v>
      </c>
      <c r="DQ24" s="516">
        <v>171.7</v>
      </c>
      <c r="DR24" s="516">
        <v>170.6</v>
      </c>
      <c r="DS24" s="516">
        <v>179.2</v>
      </c>
      <c r="DT24" s="516">
        <v>194.5</v>
      </c>
      <c r="DU24" s="517">
        <v>232</v>
      </c>
      <c r="DV24" s="517">
        <v>255.2</v>
      </c>
      <c r="DW24" s="517">
        <v>289.5</v>
      </c>
      <c r="DX24" s="559">
        <v>291.39999999999998</v>
      </c>
      <c r="DY24" s="559">
        <v>284.89999999999998</v>
      </c>
      <c r="DZ24" s="559">
        <v>296.60000000000002</v>
      </c>
      <c r="EA24" s="558">
        <v>289.5</v>
      </c>
    </row>
    <row r="25" spans="1:131">
      <c r="A25" s="514" t="s">
        <v>588</v>
      </c>
      <c r="B25" s="514" t="s">
        <v>589</v>
      </c>
      <c r="C25" s="515">
        <v>2.051E-2</v>
      </c>
      <c r="D25" s="516">
        <v>106.9</v>
      </c>
      <c r="E25" s="516">
        <v>107.8</v>
      </c>
      <c r="F25" s="516">
        <v>103.8</v>
      </c>
      <c r="G25" s="516">
        <v>107.9</v>
      </c>
      <c r="H25" s="516">
        <v>107</v>
      </c>
      <c r="I25" s="516">
        <v>111.9</v>
      </c>
      <c r="J25" s="516">
        <v>113.6</v>
      </c>
      <c r="K25" s="516">
        <v>116.7</v>
      </c>
      <c r="L25" s="516">
        <v>93.7</v>
      </c>
      <c r="M25" s="516">
        <v>78.099999999999994</v>
      </c>
      <c r="N25" s="516">
        <v>77.7</v>
      </c>
      <c r="O25" s="516">
        <v>77.599999999999994</v>
      </c>
      <c r="P25" s="516">
        <v>77.5</v>
      </c>
      <c r="Q25" s="516">
        <v>77.2</v>
      </c>
      <c r="R25" s="516">
        <v>77.2</v>
      </c>
      <c r="S25" s="516">
        <v>77.2</v>
      </c>
      <c r="T25" s="516">
        <v>83</v>
      </c>
      <c r="U25" s="516">
        <v>112.1</v>
      </c>
      <c r="V25" s="516">
        <v>144</v>
      </c>
      <c r="W25" s="516">
        <v>190.6</v>
      </c>
      <c r="X25" s="516">
        <v>120.9</v>
      </c>
      <c r="Y25" s="516">
        <v>99.9</v>
      </c>
      <c r="Z25" s="516">
        <v>99.9</v>
      </c>
      <c r="AA25" s="516">
        <v>96.7</v>
      </c>
      <c r="AB25" s="516">
        <v>93.3</v>
      </c>
      <c r="AC25" s="516">
        <v>89.1</v>
      </c>
      <c r="AD25" s="516">
        <v>103.4</v>
      </c>
      <c r="AE25" s="516">
        <v>171.3</v>
      </c>
      <c r="AF25" s="516">
        <v>174.3</v>
      </c>
      <c r="AG25" s="516">
        <v>157.69999999999999</v>
      </c>
      <c r="AH25" s="516">
        <v>156.6</v>
      </c>
      <c r="AI25" s="516">
        <v>131.80000000000001</v>
      </c>
      <c r="AJ25" s="516">
        <v>122.9</v>
      </c>
      <c r="AK25" s="516">
        <v>71.599999999999994</v>
      </c>
      <c r="AL25" s="516">
        <v>71</v>
      </c>
      <c r="AM25" s="516">
        <v>71</v>
      </c>
      <c r="AN25" s="516">
        <v>71</v>
      </c>
      <c r="AO25" s="516">
        <v>71</v>
      </c>
      <c r="AP25" s="516">
        <v>71</v>
      </c>
      <c r="AQ25" s="516">
        <v>71</v>
      </c>
      <c r="AR25" s="516">
        <v>71</v>
      </c>
      <c r="AS25" s="516">
        <v>71</v>
      </c>
      <c r="AT25" s="516">
        <v>71</v>
      </c>
      <c r="AU25" s="516">
        <v>71</v>
      </c>
      <c r="AV25" s="516">
        <v>71</v>
      </c>
      <c r="AW25" s="516">
        <v>71</v>
      </c>
      <c r="AX25" s="516">
        <v>71</v>
      </c>
      <c r="AY25" s="516">
        <v>71</v>
      </c>
      <c r="AZ25" s="516">
        <v>71</v>
      </c>
      <c r="BA25" s="516">
        <v>71</v>
      </c>
      <c r="BB25" s="516">
        <v>71</v>
      </c>
      <c r="BC25" s="516">
        <v>71</v>
      </c>
      <c r="BD25" s="516">
        <v>71</v>
      </c>
      <c r="BE25" s="516">
        <v>71</v>
      </c>
      <c r="BF25" s="516">
        <v>71</v>
      </c>
      <c r="BG25" s="516">
        <v>71</v>
      </c>
      <c r="BH25" s="516">
        <v>71</v>
      </c>
      <c r="BI25" s="516">
        <v>71</v>
      </c>
      <c r="BJ25" s="516">
        <v>71</v>
      </c>
      <c r="BK25" s="516">
        <v>71</v>
      </c>
      <c r="BL25" s="516">
        <v>71</v>
      </c>
      <c r="BM25" s="516">
        <v>71</v>
      </c>
      <c r="BN25" s="516">
        <v>71</v>
      </c>
      <c r="BO25" s="516">
        <v>71</v>
      </c>
      <c r="BP25" s="516">
        <v>71</v>
      </c>
      <c r="BQ25" s="516">
        <v>71</v>
      </c>
      <c r="BR25" s="516">
        <v>71</v>
      </c>
      <c r="BS25" s="516">
        <v>71</v>
      </c>
      <c r="BT25" s="516">
        <v>71</v>
      </c>
      <c r="BU25" s="516">
        <v>71</v>
      </c>
      <c r="BV25" s="516">
        <v>71</v>
      </c>
      <c r="BW25" s="516">
        <v>71</v>
      </c>
      <c r="BX25" s="516">
        <v>71</v>
      </c>
      <c r="BY25" s="516">
        <v>71</v>
      </c>
      <c r="BZ25" s="516">
        <v>71</v>
      </c>
      <c r="CA25" s="516">
        <v>71</v>
      </c>
      <c r="CB25" s="516">
        <v>71</v>
      </c>
      <c r="CC25" s="516">
        <v>71</v>
      </c>
      <c r="CD25" s="516">
        <v>71</v>
      </c>
      <c r="CE25" s="516">
        <v>71</v>
      </c>
      <c r="CF25" s="516">
        <v>71</v>
      </c>
      <c r="CG25" s="516">
        <v>61.4</v>
      </c>
      <c r="CH25" s="516">
        <v>64.2</v>
      </c>
      <c r="CI25" s="516">
        <v>69.8</v>
      </c>
      <c r="CJ25" s="516">
        <v>68.099999999999994</v>
      </c>
      <c r="CK25" s="516">
        <v>68.099999999999994</v>
      </c>
      <c r="CL25" s="516">
        <v>68.099999999999994</v>
      </c>
      <c r="CM25" s="516">
        <v>68.099999999999994</v>
      </c>
      <c r="CN25" s="516">
        <v>68.099999999999994</v>
      </c>
      <c r="CO25" s="516">
        <v>68.099999999999994</v>
      </c>
      <c r="CP25" s="516">
        <v>68.099999999999994</v>
      </c>
      <c r="CQ25" s="516">
        <v>74.7</v>
      </c>
      <c r="CR25" s="516">
        <v>65.7</v>
      </c>
      <c r="CS25" s="516">
        <v>70.8</v>
      </c>
      <c r="CT25" s="516">
        <v>69.099999999999994</v>
      </c>
      <c r="CU25" s="516">
        <v>66.099999999999994</v>
      </c>
      <c r="CV25" s="516">
        <v>68.099999999999994</v>
      </c>
      <c r="CW25" s="516">
        <v>68.099999999999994</v>
      </c>
      <c r="CX25" s="516">
        <v>68.099999999999994</v>
      </c>
      <c r="CY25" s="516">
        <v>68.099999999999994</v>
      </c>
      <c r="CZ25" s="516">
        <v>68.099999999999994</v>
      </c>
      <c r="DA25" s="516">
        <v>68.099999999999994</v>
      </c>
      <c r="DB25" s="516">
        <v>68.099999999999994</v>
      </c>
      <c r="DC25" s="516">
        <v>73.900000000000006</v>
      </c>
      <c r="DD25" s="516">
        <v>80.3</v>
      </c>
      <c r="DE25" s="516">
        <v>67.099999999999994</v>
      </c>
      <c r="DF25" s="516">
        <v>69.7</v>
      </c>
      <c r="DG25" s="516">
        <v>71.3</v>
      </c>
      <c r="DH25" s="516">
        <v>77.900000000000006</v>
      </c>
      <c r="DI25" s="516">
        <v>77.900000000000006</v>
      </c>
      <c r="DJ25" s="516">
        <v>76.5</v>
      </c>
      <c r="DK25" s="516">
        <v>77.900000000000006</v>
      </c>
      <c r="DL25" s="516">
        <v>77.900000000000006</v>
      </c>
      <c r="DM25" s="516">
        <v>77.900000000000006</v>
      </c>
      <c r="DN25" s="516">
        <v>77.900000000000006</v>
      </c>
      <c r="DO25" s="516">
        <v>83.8</v>
      </c>
      <c r="DP25" s="516">
        <v>98</v>
      </c>
      <c r="DQ25" s="516">
        <v>86.1</v>
      </c>
      <c r="DR25" s="516">
        <v>83.5</v>
      </c>
      <c r="DS25" s="516">
        <v>96</v>
      </c>
      <c r="DT25" s="516">
        <v>106.2</v>
      </c>
      <c r="DU25" s="517">
        <v>106.9</v>
      </c>
      <c r="DV25" s="517">
        <v>106.9</v>
      </c>
      <c r="DW25" s="517">
        <v>106.9</v>
      </c>
      <c r="DX25" s="559">
        <v>106.9</v>
      </c>
      <c r="DY25" s="559">
        <v>106.9</v>
      </c>
      <c r="DZ25" s="559">
        <v>106.9</v>
      </c>
      <c r="EA25" s="558">
        <v>102.2</v>
      </c>
    </row>
    <row r="26" spans="1:131">
      <c r="A26" s="514" t="s">
        <v>590</v>
      </c>
      <c r="B26" s="514" t="s">
        <v>591</v>
      </c>
      <c r="C26" s="515">
        <v>0.16445000000000001</v>
      </c>
      <c r="D26" s="516">
        <v>72.8</v>
      </c>
      <c r="E26" s="516">
        <v>72</v>
      </c>
      <c r="F26" s="516">
        <v>80.099999999999994</v>
      </c>
      <c r="G26" s="516">
        <v>94.1</v>
      </c>
      <c r="H26" s="516">
        <v>105.6</v>
      </c>
      <c r="I26" s="516">
        <v>104.5</v>
      </c>
      <c r="J26" s="516">
        <v>111.8</v>
      </c>
      <c r="K26" s="516">
        <v>145.19999999999999</v>
      </c>
      <c r="L26" s="516">
        <v>161.6</v>
      </c>
      <c r="M26" s="516">
        <v>190</v>
      </c>
      <c r="N26" s="516">
        <v>216.2</v>
      </c>
      <c r="O26" s="516">
        <v>159.1</v>
      </c>
      <c r="P26" s="516">
        <v>145.19999999999999</v>
      </c>
      <c r="Q26" s="516">
        <v>141.69999999999999</v>
      </c>
      <c r="R26" s="516">
        <v>190.8</v>
      </c>
      <c r="S26" s="516">
        <v>279</v>
      </c>
      <c r="T26" s="516">
        <v>441.3</v>
      </c>
      <c r="U26" s="516">
        <v>491</v>
      </c>
      <c r="V26" s="516">
        <v>530.9</v>
      </c>
      <c r="W26" s="516">
        <v>392.7</v>
      </c>
      <c r="X26" s="516">
        <v>210.1</v>
      </c>
      <c r="Y26" s="516">
        <v>163.30000000000001</v>
      </c>
      <c r="Z26" s="516">
        <v>133.1</v>
      </c>
      <c r="AA26" s="516">
        <v>126.8</v>
      </c>
      <c r="AB26" s="516">
        <v>130.69999999999999</v>
      </c>
      <c r="AC26" s="516">
        <v>139.5</v>
      </c>
      <c r="AD26" s="516">
        <v>185</v>
      </c>
      <c r="AE26" s="516">
        <v>243.4</v>
      </c>
      <c r="AF26" s="516">
        <v>232</v>
      </c>
      <c r="AG26" s="516">
        <v>206.1</v>
      </c>
      <c r="AH26" s="516">
        <v>201.8</v>
      </c>
      <c r="AI26" s="516">
        <v>204.4</v>
      </c>
      <c r="AJ26" s="516">
        <v>208.7</v>
      </c>
      <c r="AK26" s="516">
        <v>193.5</v>
      </c>
      <c r="AL26" s="516">
        <v>198</v>
      </c>
      <c r="AM26" s="516">
        <v>185</v>
      </c>
      <c r="AN26" s="516">
        <v>171.8</v>
      </c>
      <c r="AO26" s="516">
        <v>179.9</v>
      </c>
      <c r="AP26" s="516">
        <v>204.2</v>
      </c>
      <c r="AQ26" s="516">
        <v>275.5</v>
      </c>
      <c r="AR26" s="516">
        <v>440.2</v>
      </c>
      <c r="AS26" s="516">
        <v>460.3</v>
      </c>
      <c r="AT26" s="516">
        <v>369.4</v>
      </c>
      <c r="AU26" s="516">
        <v>269.89999999999998</v>
      </c>
      <c r="AV26" s="516">
        <v>209.5</v>
      </c>
      <c r="AW26" s="516">
        <v>184.3</v>
      </c>
      <c r="AX26" s="516">
        <v>144.9</v>
      </c>
      <c r="AY26" s="516">
        <v>133.19999999999999</v>
      </c>
      <c r="AZ26" s="516">
        <v>123.5</v>
      </c>
      <c r="BA26" s="516">
        <v>117.4</v>
      </c>
      <c r="BB26" s="516">
        <v>123.5</v>
      </c>
      <c r="BC26" s="516">
        <v>129.5</v>
      </c>
      <c r="BD26" s="516">
        <v>117</v>
      </c>
      <c r="BE26" s="516">
        <v>107.8</v>
      </c>
      <c r="BF26" s="516">
        <v>104.3</v>
      </c>
      <c r="BG26" s="516">
        <v>120.6</v>
      </c>
      <c r="BH26" s="516">
        <v>122.2</v>
      </c>
      <c r="BI26" s="516">
        <v>117.8</v>
      </c>
      <c r="BJ26" s="516">
        <v>114.5</v>
      </c>
      <c r="BK26" s="516">
        <v>110.6</v>
      </c>
      <c r="BL26" s="516">
        <v>107.9</v>
      </c>
      <c r="BM26" s="516">
        <v>102.3</v>
      </c>
      <c r="BN26" s="516">
        <v>111.8</v>
      </c>
      <c r="BO26" s="516">
        <v>117.2</v>
      </c>
      <c r="BP26" s="516">
        <v>220.5</v>
      </c>
      <c r="BQ26" s="516">
        <v>193.8</v>
      </c>
      <c r="BR26" s="516">
        <v>237.6</v>
      </c>
      <c r="BS26" s="516">
        <v>335.5</v>
      </c>
      <c r="BT26" s="516">
        <v>363</v>
      </c>
      <c r="BU26" s="516">
        <v>346.2</v>
      </c>
      <c r="BV26" s="516">
        <v>250.7</v>
      </c>
      <c r="BW26" s="516">
        <v>157.30000000000001</v>
      </c>
      <c r="BX26" s="516">
        <v>122.6</v>
      </c>
      <c r="BY26" s="516">
        <v>115.8</v>
      </c>
      <c r="BZ26" s="516">
        <v>135.30000000000001</v>
      </c>
      <c r="CA26" s="516">
        <v>169</v>
      </c>
      <c r="CB26" s="516">
        <v>163.30000000000001</v>
      </c>
      <c r="CC26" s="516">
        <v>147.80000000000001</v>
      </c>
      <c r="CD26" s="516">
        <v>162.30000000000001</v>
      </c>
      <c r="CE26" s="516">
        <v>175.8</v>
      </c>
      <c r="CF26" s="516">
        <v>131.30000000000001</v>
      </c>
      <c r="CG26" s="516">
        <v>119.1</v>
      </c>
      <c r="CH26" s="516">
        <v>105.3</v>
      </c>
      <c r="CI26" s="516">
        <v>108</v>
      </c>
      <c r="CJ26" s="516">
        <v>118.6</v>
      </c>
      <c r="CK26" s="516">
        <v>134.19999999999999</v>
      </c>
      <c r="CL26" s="516">
        <v>157.80000000000001</v>
      </c>
      <c r="CM26" s="516">
        <v>181.9</v>
      </c>
      <c r="CN26" s="516">
        <v>217.2</v>
      </c>
      <c r="CO26" s="516">
        <v>328.7</v>
      </c>
      <c r="CP26" s="516">
        <v>356.8</v>
      </c>
      <c r="CQ26" s="516">
        <v>478.7</v>
      </c>
      <c r="CR26" s="516">
        <v>729.8</v>
      </c>
      <c r="CS26" s="516">
        <v>468.5</v>
      </c>
      <c r="CT26" s="516">
        <v>276.2</v>
      </c>
      <c r="CU26" s="516">
        <v>229.3</v>
      </c>
      <c r="CV26" s="516">
        <v>204.4</v>
      </c>
      <c r="CW26" s="516">
        <v>142</v>
      </c>
      <c r="CX26" s="516">
        <v>133.69999999999999</v>
      </c>
      <c r="CY26" s="516">
        <v>135.4</v>
      </c>
      <c r="CZ26" s="516">
        <v>142.4</v>
      </c>
      <c r="DA26" s="516">
        <v>224.7</v>
      </c>
      <c r="DB26" s="516">
        <v>387.1</v>
      </c>
      <c r="DC26" s="516">
        <v>442.3</v>
      </c>
      <c r="DD26" s="516">
        <v>330.7</v>
      </c>
      <c r="DE26" s="516">
        <v>316</v>
      </c>
      <c r="DF26" s="516">
        <v>362.6</v>
      </c>
      <c r="DG26" s="516">
        <v>241.1</v>
      </c>
      <c r="DH26" s="516">
        <v>164.1</v>
      </c>
      <c r="DI26" s="516">
        <v>175</v>
      </c>
      <c r="DJ26" s="516">
        <v>219.7</v>
      </c>
      <c r="DK26" s="516">
        <v>232.9</v>
      </c>
      <c r="DL26" s="516">
        <v>231.8</v>
      </c>
      <c r="DM26" s="516">
        <v>220.4</v>
      </c>
      <c r="DN26" s="516">
        <v>293.10000000000002</v>
      </c>
      <c r="DO26" s="516">
        <v>290.2</v>
      </c>
      <c r="DP26" s="516">
        <v>267.60000000000002</v>
      </c>
      <c r="DQ26" s="516">
        <v>265.5</v>
      </c>
      <c r="DR26" s="516">
        <v>266.8</v>
      </c>
      <c r="DS26" s="516">
        <v>218.6</v>
      </c>
      <c r="DT26" s="516">
        <v>157.5</v>
      </c>
      <c r="DU26" s="517">
        <v>139.30000000000001</v>
      </c>
      <c r="DV26" s="517">
        <v>150.4</v>
      </c>
      <c r="DW26" s="517">
        <v>172.5</v>
      </c>
      <c r="DX26" s="559">
        <v>174.4</v>
      </c>
      <c r="DY26" s="559">
        <v>174.2</v>
      </c>
      <c r="DZ26" s="559">
        <v>205.1</v>
      </c>
      <c r="EA26" s="558">
        <v>234.5</v>
      </c>
    </row>
    <row r="27" spans="1:131">
      <c r="A27" s="514" t="s">
        <v>592</v>
      </c>
      <c r="B27" s="514" t="s">
        <v>593</v>
      </c>
      <c r="C27" s="515">
        <v>7.213E-2</v>
      </c>
      <c r="D27" s="516">
        <v>87.5</v>
      </c>
      <c r="E27" s="516">
        <v>89.2</v>
      </c>
      <c r="F27" s="516">
        <v>87</v>
      </c>
      <c r="G27" s="516">
        <v>83.6</v>
      </c>
      <c r="H27" s="516">
        <v>80.3</v>
      </c>
      <c r="I27" s="516">
        <v>93.7</v>
      </c>
      <c r="J27" s="516">
        <v>101.9</v>
      </c>
      <c r="K27" s="516">
        <v>94.7</v>
      </c>
      <c r="L27" s="516">
        <v>101.9</v>
      </c>
      <c r="M27" s="516">
        <v>116.8</v>
      </c>
      <c r="N27" s="516">
        <v>143.69999999999999</v>
      </c>
      <c r="O27" s="516">
        <v>157.1</v>
      </c>
      <c r="P27" s="516">
        <v>162.6</v>
      </c>
      <c r="Q27" s="516">
        <v>155.1</v>
      </c>
      <c r="R27" s="516">
        <v>146.6</v>
      </c>
      <c r="S27" s="516">
        <v>150.30000000000001</v>
      </c>
      <c r="T27" s="516">
        <v>175.9</v>
      </c>
      <c r="U27" s="516">
        <v>188.6</v>
      </c>
      <c r="V27" s="516">
        <v>198.2</v>
      </c>
      <c r="W27" s="516">
        <v>196.2</v>
      </c>
      <c r="X27" s="516">
        <v>209.9</v>
      </c>
      <c r="Y27" s="516">
        <v>216</v>
      </c>
      <c r="Z27" s="516">
        <v>220.4</v>
      </c>
      <c r="AA27" s="516">
        <v>199.1</v>
      </c>
      <c r="AB27" s="516">
        <v>191.6</v>
      </c>
      <c r="AC27" s="516">
        <v>171.3</v>
      </c>
      <c r="AD27" s="516">
        <v>151.4</v>
      </c>
      <c r="AE27" s="516">
        <v>140.1</v>
      </c>
      <c r="AF27" s="516">
        <v>134.30000000000001</v>
      </c>
      <c r="AG27" s="516">
        <v>129.9</v>
      </c>
      <c r="AH27" s="516">
        <v>129.4</v>
      </c>
      <c r="AI27" s="516">
        <v>126.5</v>
      </c>
      <c r="AJ27" s="516">
        <v>123.4</v>
      </c>
      <c r="AK27" s="516">
        <v>111.3</v>
      </c>
      <c r="AL27" s="516">
        <v>107.6</v>
      </c>
      <c r="AM27" s="516">
        <v>114.6</v>
      </c>
      <c r="AN27" s="516">
        <v>115.2</v>
      </c>
      <c r="AO27" s="516">
        <v>114</v>
      </c>
      <c r="AP27" s="516">
        <v>112.1</v>
      </c>
      <c r="AQ27" s="516">
        <v>108.5</v>
      </c>
      <c r="AR27" s="516">
        <v>104.8</v>
      </c>
      <c r="AS27" s="516">
        <v>109.2</v>
      </c>
      <c r="AT27" s="516">
        <v>110.7</v>
      </c>
      <c r="AU27" s="516">
        <v>107.5</v>
      </c>
      <c r="AV27" s="516">
        <v>106.6</v>
      </c>
      <c r="AW27" s="516">
        <v>103.2</v>
      </c>
      <c r="AX27" s="516">
        <v>107.1</v>
      </c>
      <c r="AY27" s="516">
        <v>110.4</v>
      </c>
      <c r="AZ27" s="516">
        <v>124.1</v>
      </c>
      <c r="BA27" s="516">
        <v>130.19999999999999</v>
      </c>
      <c r="BB27" s="516">
        <v>132.19999999999999</v>
      </c>
      <c r="BC27" s="516">
        <v>140.9</v>
      </c>
      <c r="BD27" s="516">
        <v>171.7</v>
      </c>
      <c r="BE27" s="516">
        <v>181.6</v>
      </c>
      <c r="BF27" s="516">
        <v>186.8</v>
      </c>
      <c r="BG27" s="516">
        <v>194.6</v>
      </c>
      <c r="BH27" s="516">
        <v>199</v>
      </c>
      <c r="BI27" s="516">
        <v>196.7</v>
      </c>
      <c r="BJ27" s="516">
        <v>197.5</v>
      </c>
      <c r="BK27" s="516">
        <v>207.8</v>
      </c>
      <c r="BL27" s="516">
        <v>205.1</v>
      </c>
      <c r="BM27" s="516">
        <v>206.7</v>
      </c>
      <c r="BN27" s="516">
        <v>197.4</v>
      </c>
      <c r="BO27" s="516">
        <v>199.4</v>
      </c>
      <c r="BP27" s="516">
        <v>194.7</v>
      </c>
      <c r="BQ27" s="516">
        <v>185.9</v>
      </c>
      <c r="BR27" s="516">
        <v>177.6</v>
      </c>
      <c r="BS27" s="516">
        <v>163.4</v>
      </c>
      <c r="BT27" s="516">
        <v>156.1</v>
      </c>
      <c r="BU27" s="516">
        <v>147.1</v>
      </c>
      <c r="BV27" s="516">
        <v>141.5</v>
      </c>
      <c r="BW27" s="516">
        <v>148.80000000000001</v>
      </c>
      <c r="BX27" s="516">
        <v>151.5</v>
      </c>
      <c r="BY27" s="516">
        <v>135.80000000000001</v>
      </c>
      <c r="BZ27" s="516">
        <v>124.8</v>
      </c>
      <c r="CA27" s="516">
        <v>123.4</v>
      </c>
      <c r="CB27" s="516">
        <v>123.2</v>
      </c>
      <c r="CC27" s="516">
        <v>131.5</v>
      </c>
      <c r="CD27" s="516">
        <v>133.5</v>
      </c>
      <c r="CE27" s="516">
        <v>132.4</v>
      </c>
      <c r="CF27" s="516">
        <v>137.9</v>
      </c>
      <c r="CG27" s="516">
        <v>144.30000000000001</v>
      </c>
      <c r="CH27" s="516">
        <v>140.19999999999999</v>
      </c>
      <c r="CI27" s="516">
        <v>145.6</v>
      </c>
      <c r="CJ27" s="516">
        <v>152.4</v>
      </c>
      <c r="CK27" s="516">
        <v>155.5</v>
      </c>
      <c r="CL27" s="516">
        <v>156.5</v>
      </c>
      <c r="CM27" s="516">
        <v>155.19999999999999</v>
      </c>
      <c r="CN27" s="516">
        <v>155.69999999999999</v>
      </c>
      <c r="CO27" s="516">
        <v>156.5</v>
      </c>
      <c r="CP27" s="516">
        <v>153</v>
      </c>
      <c r="CQ27" s="516">
        <v>166.5</v>
      </c>
      <c r="CR27" s="516">
        <v>175.4</v>
      </c>
      <c r="CS27" s="516">
        <v>181.2</v>
      </c>
      <c r="CT27" s="516">
        <v>186.1</v>
      </c>
      <c r="CU27" s="516">
        <v>188.6</v>
      </c>
      <c r="CV27" s="516">
        <v>198.9</v>
      </c>
      <c r="CW27" s="516">
        <v>188.6</v>
      </c>
      <c r="CX27" s="516">
        <v>179.4</v>
      </c>
      <c r="CY27" s="516">
        <v>166.1</v>
      </c>
      <c r="CZ27" s="516">
        <v>162.80000000000001</v>
      </c>
      <c r="DA27" s="516">
        <v>163</v>
      </c>
      <c r="DB27" s="516">
        <v>163.30000000000001</v>
      </c>
      <c r="DC27" s="516">
        <v>156.19999999999999</v>
      </c>
      <c r="DD27" s="516">
        <v>150</v>
      </c>
      <c r="DE27" s="516">
        <v>152.80000000000001</v>
      </c>
      <c r="DF27" s="516">
        <v>154.30000000000001</v>
      </c>
      <c r="DG27" s="516">
        <v>151.4</v>
      </c>
      <c r="DH27" s="516">
        <v>154.4</v>
      </c>
      <c r="DI27" s="516">
        <v>154.30000000000001</v>
      </c>
      <c r="DJ27" s="516">
        <v>149.9</v>
      </c>
      <c r="DK27" s="516">
        <v>149.30000000000001</v>
      </c>
      <c r="DL27" s="516">
        <v>146.80000000000001</v>
      </c>
      <c r="DM27" s="516">
        <v>143.5</v>
      </c>
      <c r="DN27" s="516">
        <v>142.5</v>
      </c>
      <c r="DO27" s="516">
        <v>151.9</v>
      </c>
      <c r="DP27" s="516">
        <v>168.9</v>
      </c>
      <c r="DQ27" s="516">
        <v>180.7</v>
      </c>
      <c r="DR27" s="516">
        <v>181.1</v>
      </c>
      <c r="DS27" s="516">
        <v>196.3</v>
      </c>
      <c r="DT27" s="516">
        <v>211.1</v>
      </c>
      <c r="DU27" s="517">
        <v>214.5</v>
      </c>
      <c r="DV27" s="517">
        <v>223</v>
      </c>
      <c r="DW27" s="517">
        <v>242.5</v>
      </c>
      <c r="DX27" s="559">
        <v>255.9</v>
      </c>
      <c r="DY27" s="559">
        <v>265.7</v>
      </c>
      <c r="DZ27" s="559">
        <v>285.60000000000002</v>
      </c>
      <c r="EA27" s="558">
        <v>277.3</v>
      </c>
    </row>
    <row r="28" spans="1:131">
      <c r="A28" s="514" t="s">
        <v>594</v>
      </c>
      <c r="B28" s="514" t="s">
        <v>595</v>
      </c>
      <c r="C28" s="515">
        <v>2.1239999999999998E-2</v>
      </c>
      <c r="D28" s="516">
        <v>74.2</v>
      </c>
      <c r="E28" s="516">
        <v>75.400000000000006</v>
      </c>
      <c r="F28" s="516">
        <v>97.4</v>
      </c>
      <c r="G28" s="516">
        <v>102.7</v>
      </c>
      <c r="H28" s="516">
        <v>107.8</v>
      </c>
      <c r="I28" s="516">
        <v>117.3</v>
      </c>
      <c r="J28" s="516">
        <v>123.6</v>
      </c>
      <c r="K28" s="516">
        <v>128.6</v>
      </c>
      <c r="L28" s="516">
        <v>134.9</v>
      </c>
      <c r="M28" s="516">
        <v>149.80000000000001</v>
      </c>
      <c r="N28" s="516">
        <v>155</v>
      </c>
      <c r="O28" s="516">
        <v>189.5</v>
      </c>
      <c r="P28" s="516">
        <v>237.4</v>
      </c>
      <c r="Q28" s="516">
        <v>296.10000000000002</v>
      </c>
      <c r="R28" s="516">
        <v>340.6</v>
      </c>
      <c r="S28" s="516">
        <v>368.5</v>
      </c>
      <c r="T28" s="516">
        <v>326.7</v>
      </c>
      <c r="U28" s="516">
        <v>258.39999999999998</v>
      </c>
      <c r="V28" s="516">
        <v>238</v>
      </c>
      <c r="W28" s="516">
        <v>220.3</v>
      </c>
      <c r="X28" s="516">
        <v>235.6</v>
      </c>
      <c r="Y28" s="516">
        <v>265.5</v>
      </c>
      <c r="Z28" s="516">
        <v>275.60000000000002</v>
      </c>
      <c r="AA28" s="516">
        <v>299.89999999999998</v>
      </c>
      <c r="AB28" s="516">
        <v>351.5</v>
      </c>
      <c r="AC28" s="516">
        <v>362.5</v>
      </c>
      <c r="AD28" s="516">
        <v>353.4</v>
      </c>
      <c r="AE28" s="516">
        <v>360.3</v>
      </c>
      <c r="AF28" s="516">
        <v>313.5</v>
      </c>
      <c r="AG28" s="516">
        <v>240.4</v>
      </c>
      <c r="AH28" s="516">
        <v>224.4</v>
      </c>
      <c r="AI28" s="516">
        <v>190.7</v>
      </c>
      <c r="AJ28" s="516">
        <v>182.6</v>
      </c>
      <c r="AK28" s="516">
        <v>199</v>
      </c>
      <c r="AL28" s="516">
        <v>213</v>
      </c>
      <c r="AM28" s="516">
        <v>203.4</v>
      </c>
      <c r="AN28" s="516">
        <v>202.8</v>
      </c>
      <c r="AO28" s="516">
        <v>220.4</v>
      </c>
      <c r="AP28" s="516">
        <v>271.2</v>
      </c>
      <c r="AQ28" s="516">
        <v>245.2</v>
      </c>
      <c r="AR28" s="516">
        <v>195</v>
      </c>
      <c r="AS28" s="516">
        <v>187.6</v>
      </c>
      <c r="AT28" s="516">
        <v>176</v>
      </c>
      <c r="AU28" s="516">
        <v>151.30000000000001</v>
      </c>
      <c r="AV28" s="516">
        <v>148.30000000000001</v>
      </c>
      <c r="AW28" s="516">
        <v>147.69999999999999</v>
      </c>
      <c r="AX28" s="516">
        <v>137</v>
      </c>
      <c r="AY28" s="516">
        <v>134.6</v>
      </c>
      <c r="AZ28" s="516">
        <v>130.1</v>
      </c>
      <c r="BA28" s="516">
        <v>152.1</v>
      </c>
      <c r="BB28" s="516">
        <v>160.69999999999999</v>
      </c>
      <c r="BC28" s="516">
        <v>152.5</v>
      </c>
      <c r="BD28" s="516">
        <v>169.6</v>
      </c>
      <c r="BE28" s="516">
        <v>170.1</v>
      </c>
      <c r="BF28" s="516">
        <v>161.9</v>
      </c>
      <c r="BG28" s="516">
        <v>139</v>
      </c>
      <c r="BH28" s="516">
        <v>129.30000000000001</v>
      </c>
      <c r="BI28" s="516">
        <v>119.6</v>
      </c>
      <c r="BJ28" s="516">
        <v>108</v>
      </c>
      <c r="BK28" s="516">
        <v>110</v>
      </c>
      <c r="BL28" s="516">
        <v>113.1</v>
      </c>
      <c r="BM28" s="516">
        <v>115.9</v>
      </c>
      <c r="BN28" s="516">
        <v>126.7</v>
      </c>
      <c r="BO28" s="516">
        <v>138.9</v>
      </c>
      <c r="BP28" s="516">
        <v>151.69999999999999</v>
      </c>
      <c r="BQ28" s="516">
        <v>158.19999999999999</v>
      </c>
      <c r="BR28" s="516">
        <v>149.4</v>
      </c>
      <c r="BS28" s="516">
        <v>129.1</v>
      </c>
      <c r="BT28" s="516">
        <v>123.5</v>
      </c>
      <c r="BU28" s="516">
        <v>121.1</v>
      </c>
      <c r="BV28" s="516">
        <v>120.5</v>
      </c>
      <c r="BW28" s="516">
        <v>124.2</v>
      </c>
      <c r="BX28" s="516">
        <v>135.6</v>
      </c>
      <c r="BY28" s="516">
        <v>193.2</v>
      </c>
      <c r="BZ28" s="516">
        <v>193.8</v>
      </c>
      <c r="CA28" s="516">
        <v>200.9</v>
      </c>
      <c r="CB28" s="516">
        <v>217.1</v>
      </c>
      <c r="CC28" s="516">
        <v>213.4</v>
      </c>
      <c r="CD28" s="516">
        <v>235</v>
      </c>
      <c r="CE28" s="516">
        <v>228.6</v>
      </c>
      <c r="CF28" s="516">
        <v>218.3</v>
      </c>
      <c r="CG28" s="516">
        <v>237.6</v>
      </c>
      <c r="CH28" s="516">
        <v>252.5</v>
      </c>
      <c r="CI28" s="516">
        <v>264.39999999999998</v>
      </c>
      <c r="CJ28" s="516">
        <v>285.5</v>
      </c>
      <c r="CK28" s="516">
        <v>299</v>
      </c>
      <c r="CL28" s="516">
        <v>336.1</v>
      </c>
      <c r="CM28" s="516">
        <v>414.5</v>
      </c>
      <c r="CN28" s="516">
        <v>440.6</v>
      </c>
      <c r="CO28" s="516">
        <v>378.7</v>
      </c>
      <c r="CP28" s="516">
        <v>346.6</v>
      </c>
      <c r="CQ28" s="516">
        <v>307.7</v>
      </c>
      <c r="CR28" s="516">
        <v>248.2</v>
      </c>
      <c r="CS28" s="516">
        <v>238.5</v>
      </c>
      <c r="CT28" s="516">
        <v>218.8</v>
      </c>
      <c r="CU28" s="516">
        <v>213.1</v>
      </c>
      <c r="CV28" s="516">
        <v>231.3</v>
      </c>
      <c r="CW28" s="516">
        <v>232.8</v>
      </c>
      <c r="CX28" s="516">
        <v>252.1</v>
      </c>
      <c r="CY28" s="516">
        <v>256.10000000000002</v>
      </c>
      <c r="CZ28" s="516">
        <v>258.8</v>
      </c>
      <c r="DA28" s="516">
        <v>225.5</v>
      </c>
      <c r="DB28" s="516">
        <v>201.8</v>
      </c>
      <c r="DC28" s="516">
        <v>156.5</v>
      </c>
      <c r="DD28" s="516">
        <v>130.9</v>
      </c>
      <c r="DE28" s="516">
        <v>127.8</v>
      </c>
      <c r="DF28" s="516">
        <v>109.1</v>
      </c>
      <c r="DG28" s="516">
        <v>113.4</v>
      </c>
      <c r="DH28" s="516">
        <v>119.6</v>
      </c>
      <c r="DI28" s="516">
        <v>125.4</v>
      </c>
      <c r="DJ28" s="516">
        <v>148.69999999999999</v>
      </c>
      <c r="DK28" s="516">
        <v>168</v>
      </c>
      <c r="DL28" s="516">
        <v>153.5</v>
      </c>
      <c r="DM28" s="516">
        <v>156</v>
      </c>
      <c r="DN28" s="516">
        <v>158.5</v>
      </c>
      <c r="DO28" s="516">
        <v>155.19999999999999</v>
      </c>
      <c r="DP28" s="516">
        <v>129.80000000000001</v>
      </c>
      <c r="DQ28" s="516">
        <v>110.6</v>
      </c>
      <c r="DR28" s="516">
        <v>107.6</v>
      </c>
      <c r="DS28" s="516">
        <v>129.6</v>
      </c>
      <c r="DT28" s="516">
        <v>132.69999999999999</v>
      </c>
      <c r="DU28" s="517">
        <v>134.69999999999999</v>
      </c>
      <c r="DV28" s="517">
        <v>137.4</v>
      </c>
      <c r="DW28" s="517">
        <v>157.4</v>
      </c>
      <c r="DX28" s="559">
        <v>158.19999999999999</v>
      </c>
      <c r="DY28" s="559">
        <v>169.8</v>
      </c>
      <c r="DZ28" s="559">
        <v>173.1</v>
      </c>
      <c r="EA28" s="558">
        <v>170</v>
      </c>
    </row>
    <row r="29" spans="1:131">
      <c r="A29" s="514" t="s">
        <v>596</v>
      </c>
      <c r="B29" s="514" t="s">
        <v>597</v>
      </c>
      <c r="C29" s="515">
        <v>0.13653999999999999</v>
      </c>
      <c r="D29" s="516">
        <v>112.2</v>
      </c>
      <c r="E29" s="516">
        <v>0</v>
      </c>
      <c r="F29" s="516">
        <v>0</v>
      </c>
      <c r="G29" s="516">
        <v>0</v>
      </c>
      <c r="H29" s="516">
        <v>0</v>
      </c>
      <c r="I29" s="516">
        <v>0</v>
      </c>
      <c r="J29" s="516">
        <v>0</v>
      </c>
      <c r="K29" s="516">
        <v>185.2</v>
      </c>
      <c r="L29" s="516">
        <v>122.5</v>
      </c>
      <c r="M29" s="516">
        <v>113.1</v>
      </c>
      <c r="N29" s="516">
        <v>101.1</v>
      </c>
      <c r="O29" s="516">
        <v>103.3</v>
      </c>
      <c r="P29" s="516">
        <v>116.7</v>
      </c>
      <c r="Q29" s="516">
        <v>0</v>
      </c>
      <c r="R29" s="516">
        <v>0</v>
      </c>
      <c r="S29" s="516">
        <v>0</v>
      </c>
      <c r="T29" s="516">
        <v>0</v>
      </c>
      <c r="U29" s="516">
        <v>0</v>
      </c>
      <c r="V29" s="516">
        <v>0</v>
      </c>
      <c r="W29" s="516">
        <v>236.2</v>
      </c>
      <c r="X29" s="516">
        <v>169.5</v>
      </c>
      <c r="Y29" s="516">
        <v>109.2</v>
      </c>
      <c r="Z29" s="516">
        <v>102.7</v>
      </c>
      <c r="AA29" s="516">
        <v>128.9</v>
      </c>
      <c r="AB29" s="516">
        <v>140.30000000000001</v>
      </c>
      <c r="AC29" s="516">
        <v>0</v>
      </c>
      <c r="AD29" s="516">
        <v>0</v>
      </c>
      <c r="AE29" s="516">
        <v>0</v>
      </c>
      <c r="AF29" s="516">
        <v>0</v>
      </c>
      <c r="AG29" s="516">
        <v>0</v>
      </c>
      <c r="AH29" s="516">
        <v>0</v>
      </c>
      <c r="AI29" s="516">
        <v>212.8</v>
      </c>
      <c r="AJ29" s="516">
        <v>162.1</v>
      </c>
      <c r="AK29" s="516">
        <v>171.7</v>
      </c>
      <c r="AL29" s="516">
        <v>158.9</v>
      </c>
      <c r="AM29" s="516">
        <v>174.2</v>
      </c>
      <c r="AN29" s="516">
        <v>186.7</v>
      </c>
      <c r="AO29" s="516">
        <v>0</v>
      </c>
      <c r="AP29" s="516">
        <v>0</v>
      </c>
      <c r="AQ29" s="516">
        <v>0</v>
      </c>
      <c r="AR29" s="516">
        <v>0</v>
      </c>
      <c r="AS29" s="516">
        <v>0</v>
      </c>
      <c r="AT29" s="516">
        <v>0</v>
      </c>
      <c r="AU29" s="516">
        <v>242</v>
      </c>
      <c r="AV29" s="516">
        <v>174.1</v>
      </c>
      <c r="AW29" s="516">
        <v>148.19999999999999</v>
      </c>
      <c r="AX29" s="516">
        <v>125.3</v>
      </c>
      <c r="AY29" s="516">
        <v>142.69999999999999</v>
      </c>
      <c r="AZ29" s="516">
        <v>189.8</v>
      </c>
      <c r="BA29" s="516">
        <v>0</v>
      </c>
      <c r="BB29" s="516">
        <v>0</v>
      </c>
      <c r="BC29" s="516">
        <v>0</v>
      </c>
      <c r="BD29" s="516">
        <v>0</v>
      </c>
      <c r="BE29" s="516">
        <v>0</v>
      </c>
      <c r="BF29" s="516">
        <v>0</v>
      </c>
      <c r="BG29" s="516">
        <v>263.5</v>
      </c>
      <c r="BH29" s="516">
        <v>147.6</v>
      </c>
      <c r="BI29" s="516">
        <v>102.8</v>
      </c>
      <c r="BJ29" s="516">
        <v>101.1</v>
      </c>
      <c r="BK29" s="516">
        <v>121.2</v>
      </c>
      <c r="BL29" s="516">
        <v>161.9</v>
      </c>
      <c r="BM29" s="516">
        <v>0</v>
      </c>
      <c r="BN29" s="516">
        <v>0</v>
      </c>
      <c r="BO29" s="516">
        <v>0</v>
      </c>
      <c r="BP29" s="516">
        <v>0</v>
      </c>
      <c r="BQ29" s="516">
        <v>0</v>
      </c>
      <c r="BR29" s="516">
        <v>0</v>
      </c>
      <c r="BS29" s="516">
        <v>191.1</v>
      </c>
      <c r="BT29" s="516">
        <v>137.19999999999999</v>
      </c>
      <c r="BU29" s="516">
        <v>119.5</v>
      </c>
      <c r="BV29" s="516">
        <v>100.9</v>
      </c>
      <c r="BW29" s="516">
        <v>99.3</v>
      </c>
      <c r="BX29" s="516">
        <v>156.1</v>
      </c>
      <c r="BY29" s="516">
        <v>0</v>
      </c>
      <c r="BZ29" s="516">
        <v>0</v>
      </c>
      <c r="CA29" s="516">
        <v>0</v>
      </c>
      <c r="CB29" s="516">
        <v>0</v>
      </c>
      <c r="CC29" s="516">
        <v>0</v>
      </c>
      <c r="CD29" s="516">
        <v>0</v>
      </c>
      <c r="CE29" s="516">
        <v>327.8</v>
      </c>
      <c r="CF29" s="516">
        <v>220.9</v>
      </c>
      <c r="CG29" s="516">
        <v>135</v>
      </c>
      <c r="CH29" s="516">
        <v>107.5</v>
      </c>
      <c r="CI29" s="516">
        <v>126.3</v>
      </c>
      <c r="CJ29" s="516">
        <v>193.9</v>
      </c>
      <c r="CK29" s="516">
        <v>0</v>
      </c>
      <c r="CL29" s="516">
        <v>0</v>
      </c>
      <c r="CM29" s="516">
        <v>0</v>
      </c>
      <c r="CN29" s="516">
        <v>0</v>
      </c>
      <c r="CO29" s="516">
        <v>0</v>
      </c>
      <c r="CP29" s="516">
        <v>0</v>
      </c>
      <c r="CQ29" s="516">
        <v>309.2</v>
      </c>
      <c r="CR29" s="516">
        <v>154.4</v>
      </c>
      <c r="CS29" s="516">
        <v>151.30000000000001</v>
      </c>
      <c r="CT29" s="516">
        <v>147.30000000000001</v>
      </c>
      <c r="CU29" s="516">
        <v>129.4</v>
      </c>
      <c r="CV29" s="516">
        <v>156.4</v>
      </c>
      <c r="CW29" s="516">
        <v>0</v>
      </c>
      <c r="CX29" s="516">
        <v>0</v>
      </c>
      <c r="CY29" s="516">
        <v>0</v>
      </c>
      <c r="CZ29" s="516">
        <v>0</v>
      </c>
      <c r="DA29" s="516">
        <v>0</v>
      </c>
      <c r="DB29" s="516">
        <v>0</v>
      </c>
      <c r="DC29" s="516">
        <v>253.1</v>
      </c>
      <c r="DD29" s="516">
        <v>164</v>
      </c>
      <c r="DE29" s="516">
        <v>106.5</v>
      </c>
      <c r="DF29" s="516">
        <v>115.4</v>
      </c>
      <c r="DG29" s="516">
        <v>151.30000000000001</v>
      </c>
      <c r="DH29" s="516">
        <v>251.9</v>
      </c>
      <c r="DI29" s="516">
        <v>0</v>
      </c>
      <c r="DJ29" s="516">
        <v>0</v>
      </c>
      <c r="DK29" s="516">
        <v>0</v>
      </c>
      <c r="DL29" s="516">
        <v>0</v>
      </c>
      <c r="DM29" s="516">
        <v>0</v>
      </c>
      <c r="DN29" s="516">
        <v>0</v>
      </c>
      <c r="DO29" s="516">
        <v>335.4</v>
      </c>
      <c r="DP29" s="516">
        <v>192.9</v>
      </c>
      <c r="DQ29" s="516">
        <v>152</v>
      </c>
      <c r="DR29" s="516">
        <v>158.69999999999999</v>
      </c>
      <c r="DS29" s="516">
        <v>159.6</v>
      </c>
      <c r="DT29" s="516">
        <v>238.4</v>
      </c>
      <c r="DU29" s="517">
        <v>0</v>
      </c>
      <c r="DV29" s="517">
        <v>0</v>
      </c>
      <c r="DW29" s="517">
        <v>0</v>
      </c>
      <c r="DX29" s="559">
        <v>0</v>
      </c>
      <c r="DY29" s="559">
        <v>0</v>
      </c>
      <c r="DZ29" s="559">
        <v>0</v>
      </c>
      <c r="EA29" s="558">
        <v>353.3</v>
      </c>
    </row>
    <row r="30" spans="1:131">
      <c r="A30" s="514" t="s">
        <v>598</v>
      </c>
      <c r="B30" s="514" t="s">
        <v>599</v>
      </c>
      <c r="C30" s="515">
        <v>0.28445999999999999</v>
      </c>
      <c r="D30" s="516">
        <v>129.30000000000001</v>
      </c>
      <c r="E30" s="516">
        <v>138.30000000000001</v>
      </c>
      <c r="F30" s="516">
        <v>144.80000000000001</v>
      </c>
      <c r="G30" s="516">
        <v>182.3</v>
      </c>
      <c r="H30" s="516">
        <v>147.19999999999999</v>
      </c>
      <c r="I30" s="516">
        <v>107</v>
      </c>
      <c r="J30" s="516">
        <v>105.5</v>
      </c>
      <c r="K30" s="516">
        <v>111.4</v>
      </c>
      <c r="L30" s="516">
        <v>86.6</v>
      </c>
      <c r="M30" s="516">
        <v>88.3</v>
      </c>
      <c r="N30" s="516">
        <v>73.7</v>
      </c>
      <c r="O30" s="516">
        <v>84.1</v>
      </c>
      <c r="P30" s="516">
        <v>106.9</v>
      </c>
      <c r="Q30" s="516">
        <v>162.9</v>
      </c>
      <c r="R30" s="516">
        <v>186.1</v>
      </c>
      <c r="S30" s="516">
        <v>158.30000000000001</v>
      </c>
      <c r="T30" s="516">
        <v>184.8</v>
      </c>
      <c r="U30" s="516">
        <v>206.4</v>
      </c>
      <c r="V30" s="516">
        <v>269.5</v>
      </c>
      <c r="W30" s="516">
        <v>258.8</v>
      </c>
      <c r="X30" s="516">
        <v>151</v>
      </c>
      <c r="Y30" s="516">
        <v>79.5</v>
      </c>
      <c r="Z30" s="516">
        <v>79.599999999999994</v>
      </c>
      <c r="AA30" s="516">
        <v>82.1</v>
      </c>
      <c r="AB30" s="516">
        <v>102.4</v>
      </c>
      <c r="AC30" s="516">
        <v>101.1</v>
      </c>
      <c r="AD30" s="516">
        <v>108.3</v>
      </c>
      <c r="AE30" s="516">
        <v>248.3</v>
      </c>
      <c r="AF30" s="516">
        <v>325.10000000000002</v>
      </c>
      <c r="AG30" s="516">
        <v>213.9</v>
      </c>
      <c r="AH30" s="516">
        <v>168.4</v>
      </c>
      <c r="AI30" s="516">
        <v>139.1</v>
      </c>
      <c r="AJ30" s="516">
        <v>147.19999999999999</v>
      </c>
      <c r="AK30" s="516">
        <v>131.30000000000001</v>
      </c>
      <c r="AL30" s="516">
        <v>119.2</v>
      </c>
      <c r="AM30" s="516">
        <v>122.7</v>
      </c>
      <c r="AN30" s="516">
        <v>166.7</v>
      </c>
      <c r="AO30" s="516">
        <v>168.7</v>
      </c>
      <c r="AP30" s="516">
        <v>196</v>
      </c>
      <c r="AQ30" s="516">
        <v>164.1</v>
      </c>
      <c r="AR30" s="516">
        <v>149.30000000000001</v>
      </c>
      <c r="AS30" s="516">
        <v>164.4</v>
      </c>
      <c r="AT30" s="516">
        <v>220.9</v>
      </c>
      <c r="AU30" s="516">
        <v>293.89999999999998</v>
      </c>
      <c r="AV30" s="516">
        <v>211.3</v>
      </c>
      <c r="AW30" s="516">
        <v>144.80000000000001</v>
      </c>
      <c r="AX30" s="516">
        <v>103.6</v>
      </c>
      <c r="AY30" s="516">
        <v>99.4</v>
      </c>
      <c r="AZ30" s="516">
        <v>142.69999999999999</v>
      </c>
      <c r="BA30" s="516">
        <v>179</v>
      </c>
      <c r="BB30" s="516">
        <v>209.4</v>
      </c>
      <c r="BC30" s="516">
        <v>147.5</v>
      </c>
      <c r="BD30" s="516">
        <v>114.9</v>
      </c>
      <c r="BE30" s="516">
        <v>116.6</v>
      </c>
      <c r="BF30" s="516">
        <v>132.30000000000001</v>
      </c>
      <c r="BG30" s="516">
        <v>114.4</v>
      </c>
      <c r="BH30" s="516">
        <v>95.3</v>
      </c>
      <c r="BI30" s="516">
        <v>91.4</v>
      </c>
      <c r="BJ30" s="516">
        <v>110.1</v>
      </c>
      <c r="BK30" s="516">
        <v>126.1</v>
      </c>
      <c r="BL30" s="516">
        <v>118.8</v>
      </c>
      <c r="BM30" s="516">
        <v>98.6</v>
      </c>
      <c r="BN30" s="516">
        <v>147.80000000000001</v>
      </c>
      <c r="BO30" s="516">
        <v>456.6</v>
      </c>
      <c r="BP30" s="516">
        <v>413.3</v>
      </c>
      <c r="BQ30" s="516">
        <v>219.3</v>
      </c>
      <c r="BR30" s="516">
        <v>260.3</v>
      </c>
      <c r="BS30" s="516">
        <v>422.6</v>
      </c>
      <c r="BT30" s="516">
        <v>224.5</v>
      </c>
      <c r="BU30" s="516">
        <v>119.7</v>
      </c>
      <c r="BV30" s="516">
        <v>95.5</v>
      </c>
      <c r="BW30" s="516">
        <v>92.7</v>
      </c>
      <c r="BX30" s="516">
        <v>111.2</v>
      </c>
      <c r="BY30" s="516">
        <v>104.6</v>
      </c>
      <c r="BZ30" s="516">
        <v>147.19999999999999</v>
      </c>
      <c r="CA30" s="516">
        <v>232.3</v>
      </c>
      <c r="CB30" s="516">
        <v>190.4</v>
      </c>
      <c r="CC30" s="516">
        <v>140.19999999999999</v>
      </c>
      <c r="CD30" s="516">
        <v>141</v>
      </c>
      <c r="CE30" s="516">
        <v>144.1</v>
      </c>
      <c r="CF30" s="516">
        <v>139.69999999999999</v>
      </c>
      <c r="CG30" s="516">
        <v>167.5</v>
      </c>
      <c r="CH30" s="516">
        <v>133.4</v>
      </c>
      <c r="CI30" s="516">
        <v>161.80000000000001</v>
      </c>
      <c r="CJ30" s="516">
        <v>208.8</v>
      </c>
      <c r="CK30" s="516">
        <v>287.2</v>
      </c>
      <c r="CL30" s="516">
        <v>318.89999999999998</v>
      </c>
      <c r="CM30" s="516">
        <v>326.3</v>
      </c>
      <c r="CN30" s="516">
        <v>299.3</v>
      </c>
      <c r="CO30" s="516">
        <v>217.8</v>
      </c>
      <c r="CP30" s="516">
        <v>341.9</v>
      </c>
      <c r="CQ30" s="516">
        <v>302.7</v>
      </c>
      <c r="CR30" s="516">
        <v>191.5</v>
      </c>
      <c r="CS30" s="516">
        <v>200</v>
      </c>
      <c r="CT30" s="516">
        <v>158.4</v>
      </c>
      <c r="CU30" s="516">
        <v>135.69999999999999</v>
      </c>
      <c r="CV30" s="516">
        <v>146.69999999999999</v>
      </c>
      <c r="CW30" s="516">
        <v>125.8</v>
      </c>
      <c r="CX30" s="516">
        <v>173.5</v>
      </c>
      <c r="CY30" s="516">
        <v>388.4</v>
      </c>
      <c r="CZ30" s="516">
        <v>345.3</v>
      </c>
      <c r="DA30" s="516">
        <v>434</v>
      </c>
      <c r="DB30" s="516">
        <v>389.9</v>
      </c>
      <c r="DC30" s="516">
        <v>339.6</v>
      </c>
      <c r="DD30" s="516">
        <v>268.5</v>
      </c>
      <c r="DE30" s="516">
        <v>175.7</v>
      </c>
      <c r="DF30" s="516">
        <v>163.4</v>
      </c>
      <c r="DG30" s="516">
        <v>142.1</v>
      </c>
      <c r="DH30" s="516">
        <v>147.19999999999999</v>
      </c>
      <c r="DI30" s="516">
        <v>132.19999999999999</v>
      </c>
      <c r="DJ30" s="516">
        <v>145.19999999999999</v>
      </c>
      <c r="DK30" s="516">
        <v>228.5</v>
      </c>
      <c r="DL30" s="516">
        <v>235.7</v>
      </c>
      <c r="DM30" s="516">
        <v>214.3</v>
      </c>
      <c r="DN30" s="516">
        <v>415.3</v>
      </c>
      <c r="DO30" s="516">
        <v>560.9</v>
      </c>
      <c r="DP30" s="516">
        <v>520.1</v>
      </c>
      <c r="DQ30" s="516">
        <v>272.8</v>
      </c>
      <c r="DR30" s="516">
        <v>194.1</v>
      </c>
      <c r="DS30" s="516">
        <v>162.1</v>
      </c>
      <c r="DT30" s="516">
        <v>204</v>
      </c>
      <c r="DU30" s="517">
        <v>421.9</v>
      </c>
      <c r="DV30" s="517">
        <v>553.29999999999995</v>
      </c>
      <c r="DW30" s="517">
        <v>301.8</v>
      </c>
      <c r="DX30" s="559">
        <v>249.8</v>
      </c>
      <c r="DY30" s="559">
        <v>354.3</v>
      </c>
      <c r="DZ30" s="559">
        <v>437.4</v>
      </c>
      <c r="EA30" s="558">
        <v>266.60000000000002</v>
      </c>
    </row>
    <row r="31" spans="1:131">
      <c r="A31" s="514" t="s">
        <v>600</v>
      </c>
      <c r="B31" s="514" t="s">
        <v>601</v>
      </c>
      <c r="C31" s="515">
        <v>0.16697000000000001</v>
      </c>
      <c r="D31" s="516">
        <v>119.1</v>
      </c>
      <c r="E31" s="516">
        <v>0</v>
      </c>
      <c r="F31" s="516">
        <v>0</v>
      </c>
      <c r="G31" s="516">
        <v>0</v>
      </c>
      <c r="H31" s="516">
        <v>0</v>
      </c>
      <c r="I31" s="516">
        <v>134.6</v>
      </c>
      <c r="J31" s="516">
        <v>129.4</v>
      </c>
      <c r="K31" s="516">
        <v>101.7</v>
      </c>
      <c r="L31" s="516">
        <v>92.6</v>
      </c>
      <c r="M31" s="516">
        <v>103.1</v>
      </c>
      <c r="N31" s="516">
        <v>99.6</v>
      </c>
      <c r="O31" s="516">
        <v>103.6</v>
      </c>
      <c r="P31" s="516">
        <v>109</v>
      </c>
      <c r="Q31" s="516">
        <v>0</v>
      </c>
      <c r="R31" s="516">
        <v>0</v>
      </c>
      <c r="S31" s="516">
        <v>0</v>
      </c>
      <c r="T31" s="516">
        <v>0</v>
      </c>
      <c r="U31" s="516">
        <v>146.4</v>
      </c>
      <c r="V31" s="516">
        <v>162.9</v>
      </c>
      <c r="W31" s="516">
        <v>178.3</v>
      </c>
      <c r="X31" s="516">
        <v>119</v>
      </c>
      <c r="Y31" s="516">
        <v>99.6</v>
      </c>
      <c r="Z31" s="516">
        <v>91.7</v>
      </c>
      <c r="AA31" s="516">
        <v>97.9</v>
      </c>
      <c r="AB31" s="516">
        <v>105.8</v>
      </c>
      <c r="AC31" s="516">
        <v>0</v>
      </c>
      <c r="AD31" s="516">
        <v>0</v>
      </c>
      <c r="AE31" s="516">
        <v>0</v>
      </c>
      <c r="AF31" s="516">
        <v>0</v>
      </c>
      <c r="AG31" s="516">
        <v>162</v>
      </c>
      <c r="AH31" s="516">
        <v>148.30000000000001</v>
      </c>
      <c r="AI31" s="516">
        <v>129.69999999999999</v>
      </c>
      <c r="AJ31" s="516">
        <v>119.7</v>
      </c>
      <c r="AK31" s="516">
        <v>110.7</v>
      </c>
      <c r="AL31" s="516">
        <v>102</v>
      </c>
      <c r="AM31" s="516">
        <v>102.7</v>
      </c>
      <c r="AN31" s="516">
        <v>101.6</v>
      </c>
      <c r="AO31" s="516">
        <v>0</v>
      </c>
      <c r="AP31" s="516">
        <v>0</v>
      </c>
      <c r="AQ31" s="516">
        <v>0</v>
      </c>
      <c r="AR31" s="516">
        <v>0</v>
      </c>
      <c r="AS31" s="516">
        <v>123.6</v>
      </c>
      <c r="AT31" s="516">
        <v>121</v>
      </c>
      <c r="AU31" s="516">
        <v>122</v>
      </c>
      <c r="AV31" s="516">
        <v>126.1</v>
      </c>
      <c r="AW31" s="516">
        <v>111.9</v>
      </c>
      <c r="AX31" s="516">
        <v>93.5</v>
      </c>
      <c r="AY31" s="516">
        <v>87.5</v>
      </c>
      <c r="AZ31" s="516">
        <v>90.4</v>
      </c>
      <c r="BA31" s="516">
        <v>0</v>
      </c>
      <c r="BB31" s="516">
        <v>0</v>
      </c>
      <c r="BC31" s="516">
        <v>0</v>
      </c>
      <c r="BD31" s="516">
        <v>0</v>
      </c>
      <c r="BE31" s="516">
        <v>154.1</v>
      </c>
      <c r="BF31" s="516">
        <v>171.3</v>
      </c>
      <c r="BG31" s="516">
        <v>145.4</v>
      </c>
      <c r="BH31" s="516">
        <v>110.4</v>
      </c>
      <c r="BI31" s="516">
        <v>88</v>
      </c>
      <c r="BJ31" s="516">
        <v>80.8</v>
      </c>
      <c r="BK31" s="516">
        <v>104.8</v>
      </c>
      <c r="BL31" s="516">
        <v>115.2</v>
      </c>
      <c r="BM31" s="516">
        <v>0</v>
      </c>
      <c r="BN31" s="516">
        <v>0</v>
      </c>
      <c r="BO31" s="516">
        <v>0</v>
      </c>
      <c r="BP31" s="516">
        <v>0</v>
      </c>
      <c r="BQ31" s="516">
        <v>118.8</v>
      </c>
      <c r="BR31" s="516">
        <v>142.19999999999999</v>
      </c>
      <c r="BS31" s="516">
        <v>141.5</v>
      </c>
      <c r="BT31" s="516">
        <v>106.2</v>
      </c>
      <c r="BU31" s="516">
        <v>92</v>
      </c>
      <c r="BV31" s="516">
        <v>76.599999999999994</v>
      </c>
      <c r="BW31" s="516">
        <v>68.5</v>
      </c>
      <c r="BX31" s="516">
        <v>80.8</v>
      </c>
      <c r="BY31" s="516">
        <v>0</v>
      </c>
      <c r="BZ31" s="516">
        <v>0</v>
      </c>
      <c r="CA31" s="516">
        <v>0</v>
      </c>
      <c r="CB31" s="516">
        <v>0</v>
      </c>
      <c r="CC31" s="516">
        <v>174.9</v>
      </c>
      <c r="CD31" s="516">
        <v>178.5</v>
      </c>
      <c r="CE31" s="516">
        <v>161</v>
      </c>
      <c r="CF31" s="516">
        <v>132.30000000000001</v>
      </c>
      <c r="CG31" s="516">
        <v>130.5</v>
      </c>
      <c r="CH31" s="516">
        <v>114</v>
      </c>
      <c r="CI31" s="516">
        <v>149.19999999999999</v>
      </c>
      <c r="CJ31" s="516">
        <v>178.9</v>
      </c>
      <c r="CK31" s="516">
        <v>0</v>
      </c>
      <c r="CL31" s="516">
        <v>0</v>
      </c>
      <c r="CM31" s="516">
        <v>0</v>
      </c>
      <c r="CN31" s="516">
        <v>0</v>
      </c>
      <c r="CO31" s="516">
        <v>191.1</v>
      </c>
      <c r="CP31" s="516">
        <v>227.7</v>
      </c>
      <c r="CQ31" s="516">
        <v>246.1</v>
      </c>
      <c r="CR31" s="516">
        <v>196.6</v>
      </c>
      <c r="CS31" s="516">
        <v>198.3</v>
      </c>
      <c r="CT31" s="516">
        <v>154.69999999999999</v>
      </c>
      <c r="CU31" s="516">
        <v>142.9</v>
      </c>
      <c r="CV31" s="516">
        <v>160.69999999999999</v>
      </c>
      <c r="CW31" s="516">
        <v>0</v>
      </c>
      <c r="CX31" s="516">
        <v>0</v>
      </c>
      <c r="CY31" s="516">
        <v>0</v>
      </c>
      <c r="CZ31" s="516">
        <v>0</v>
      </c>
      <c r="DA31" s="516">
        <v>226.4</v>
      </c>
      <c r="DB31" s="516">
        <v>239.6</v>
      </c>
      <c r="DC31" s="516">
        <v>215.1</v>
      </c>
      <c r="DD31" s="516">
        <v>162.19999999999999</v>
      </c>
      <c r="DE31" s="516">
        <v>141.1</v>
      </c>
      <c r="DF31" s="516">
        <v>137.30000000000001</v>
      </c>
      <c r="DG31" s="516">
        <v>139.1</v>
      </c>
      <c r="DH31" s="516">
        <v>159.69999999999999</v>
      </c>
      <c r="DI31" s="516">
        <v>0</v>
      </c>
      <c r="DJ31" s="516">
        <v>0</v>
      </c>
      <c r="DK31" s="516">
        <v>0</v>
      </c>
      <c r="DL31" s="516">
        <v>0</v>
      </c>
      <c r="DM31" s="516">
        <v>231.2</v>
      </c>
      <c r="DN31" s="516">
        <v>250.1</v>
      </c>
      <c r="DO31" s="516">
        <v>293.10000000000002</v>
      </c>
      <c r="DP31" s="516">
        <v>282</v>
      </c>
      <c r="DQ31" s="516">
        <v>245.7</v>
      </c>
      <c r="DR31" s="516">
        <v>208.7</v>
      </c>
      <c r="DS31" s="516">
        <v>184.5</v>
      </c>
      <c r="DT31" s="516">
        <v>209.2</v>
      </c>
      <c r="DU31" s="517">
        <v>0</v>
      </c>
      <c r="DV31" s="517">
        <v>0</v>
      </c>
      <c r="DW31" s="517">
        <v>0</v>
      </c>
      <c r="DX31" s="559">
        <v>0</v>
      </c>
      <c r="DY31" s="559">
        <v>291.7</v>
      </c>
      <c r="DZ31" s="559">
        <v>332.3</v>
      </c>
      <c r="EA31" s="558">
        <v>234.2</v>
      </c>
    </row>
    <row r="32" spans="1:131">
      <c r="A32" s="514" t="s">
        <v>602</v>
      </c>
      <c r="B32" s="514" t="s">
        <v>603</v>
      </c>
      <c r="C32" s="515">
        <v>0.24124999999999999</v>
      </c>
      <c r="D32" s="516">
        <v>122.4</v>
      </c>
      <c r="E32" s="516">
        <v>108.3</v>
      </c>
      <c r="F32" s="516">
        <v>132.19999999999999</v>
      </c>
      <c r="G32" s="516">
        <v>112.4</v>
      </c>
      <c r="H32" s="516">
        <v>109.9</v>
      </c>
      <c r="I32" s="516">
        <v>110.4</v>
      </c>
      <c r="J32" s="516">
        <v>107.2</v>
      </c>
      <c r="K32" s="516">
        <v>103.2</v>
      </c>
      <c r="L32" s="516">
        <v>98.2</v>
      </c>
      <c r="M32" s="516">
        <v>103.2</v>
      </c>
      <c r="N32" s="516">
        <v>102.8</v>
      </c>
      <c r="O32" s="516">
        <v>112.4</v>
      </c>
      <c r="P32" s="516">
        <v>115.3</v>
      </c>
      <c r="Q32" s="516">
        <v>141.4</v>
      </c>
      <c r="R32" s="516">
        <v>170.7</v>
      </c>
      <c r="S32" s="516">
        <v>182.1</v>
      </c>
      <c r="T32" s="516">
        <v>198.4</v>
      </c>
      <c r="U32" s="516">
        <v>145.19999999999999</v>
      </c>
      <c r="V32" s="516">
        <v>179.6</v>
      </c>
      <c r="W32" s="516">
        <v>145.19999999999999</v>
      </c>
      <c r="X32" s="516">
        <v>88.6</v>
      </c>
      <c r="Y32" s="516">
        <v>80.599999999999994</v>
      </c>
      <c r="Z32" s="516">
        <v>79</v>
      </c>
      <c r="AA32" s="516">
        <v>88.6</v>
      </c>
      <c r="AB32" s="516">
        <v>86.3</v>
      </c>
      <c r="AC32" s="516">
        <v>99.2</v>
      </c>
      <c r="AD32" s="516">
        <v>120.6</v>
      </c>
      <c r="AE32" s="516">
        <v>154.1</v>
      </c>
      <c r="AF32" s="516">
        <v>137.80000000000001</v>
      </c>
      <c r="AG32" s="516">
        <v>140.9</v>
      </c>
      <c r="AH32" s="516">
        <v>119.4</v>
      </c>
      <c r="AI32" s="516">
        <v>135.30000000000001</v>
      </c>
      <c r="AJ32" s="516">
        <v>132.30000000000001</v>
      </c>
      <c r="AK32" s="516">
        <v>122.9</v>
      </c>
      <c r="AL32" s="516">
        <v>109.7</v>
      </c>
      <c r="AM32" s="516">
        <v>109.9</v>
      </c>
      <c r="AN32" s="516">
        <v>105.8</v>
      </c>
      <c r="AO32" s="516">
        <v>124.4</v>
      </c>
      <c r="AP32" s="516">
        <v>127.1</v>
      </c>
      <c r="AQ32" s="516">
        <v>107.4</v>
      </c>
      <c r="AR32" s="516">
        <v>122</v>
      </c>
      <c r="AS32" s="516">
        <v>101.6</v>
      </c>
      <c r="AT32" s="516">
        <v>125.4</v>
      </c>
      <c r="AU32" s="516">
        <v>110.8</v>
      </c>
      <c r="AV32" s="516">
        <v>157.9</v>
      </c>
      <c r="AW32" s="516">
        <v>157</v>
      </c>
      <c r="AX32" s="516">
        <v>106.5</v>
      </c>
      <c r="AY32" s="516">
        <v>130.19999999999999</v>
      </c>
      <c r="AZ32" s="516">
        <v>128.80000000000001</v>
      </c>
      <c r="BA32" s="516">
        <v>133.80000000000001</v>
      </c>
      <c r="BB32" s="516">
        <v>158</v>
      </c>
      <c r="BC32" s="516">
        <v>164.7</v>
      </c>
      <c r="BD32" s="516">
        <v>162.9</v>
      </c>
      <c r="BE32" s="516">
        <v>138.6</v>
      </c>
      <c r="BF32" s="516">
        <v>130</v>
      </c>
      <c r="BG32" s="516">
        <v>96.1</v>
      </c>
      <c r="BH32" s="516">
        <v>78.599999999999994</v>
      </c>
      <c r="BI32" s="516">
        <v>94.4</v>
      </c>
      <c r="BJ32" s="516">
        <v>99.6</v>
      </c>
      <c r="BK32" s="516">
        <v>124</v>
      </c>
      <c r="BL32" s="516">
        <v>130.6</v>
      </c>
      <c r="BM32" s="516">
        <v>137.19999999999999</v>
      </c>
      <c r="BN32" s="516">
        <v>153.1</v>
      </c>
      <c r="BO32" s="516">
        <v>199.5</v>
      </c>
      <c r="BP32" s="516">
        <v>259.5</v>
      </c>
      <c r="BQ32" s="516">
        <v>198.5</v>
      </c>
      <c r="BR32" s="516">
        <v>227.3</v>
      </c>
      <c r="BS32" s="516">
        <v>216.3</v>
      </c>
      <c r="BT32" s="516">
        <v>156.30000000000001</v>
      </c>
      <c r="BU32" s="516">
        <v>170.9</v>
      </c>
      <c r="BV32" s="516">
        <v>143.30000000000001</v>
      </c>
      <c r="BW32" s="516">
        <v>137.9</v>
      </c>
      <c r="BX32" s="516">
        <v>135.6</v>
      </c>
      <c r="BY32" s="516">
        <v>133.5</v>
      </c>
      <c r="BZ32" s="516">
        <v>157.9</v>
      </c>
      <c r="CA32" s="516">
        <v>160.30000000000001</v>
      </c>
      <c r="CB32" s="516">
        <v>205.6</v>
      </c>
      <c r="CC32" s="516">
        <v>185.2</v>
      </c>
      <c r="CD32" s="516">
        <v>175.8</v>
      </c>
      <c r="CE32" s="516">
        <v>139.4</v>
      </c>
      <c r="CF32" s="516">
        <v>138.4</v>
      </c>
      <c r="CG32" s="516">
        <v>164.5</v>
      </c>
      <c r="CH32" s="516">
        <v>162.6</v>
      </c>
      <c r="CI32" s="516">
        <v>161.4</v>
      </c>
      <c r="CJ32" s="516">
        <v>172.5</v>
      </c>
      <c r="CK32" s="516">
        <v>166.4</v>
      </c>
      <c r="CL32" s="516">
        <v>164.5</v>
      </c>
      <c r="CM32" s="516">
        <v>160.5</v>
      </c>
      <c r="CN32" s="516">
        <v>194.3</v>
      </c>
      <c r="CO32" s="516">
        <v>203.5</v>
      </c>
      <c r="CP32" s="516">
        <v>227.2</v>
      </c>
      <c r="CQ32" s="516">
        <v>190</v>
      </c>
      <c r="CR32" s="516">
        <v>190</v>
      </c>
      <c r="CS32" s="516">
        <v>167.7</v>
      </c>
      <c r="CT32" s="516">
        <v>158.80000000000001</v>
      </c>
      <c r="CU32" s="516">
        <v>154.4</v>
      </c>
      <c r="CV32" s="516">
        <v>171.1</v>
      </c>
      <c r="CW32" s="516">
        <v>162.6</v>
      </c>
      <c r="CX32" s="516">
        <v>159.69999999999999</v>
      </c>
      <c r="CY32" s="516">
        <v>151.1</v>
      </c>
      <c r="CZ32" s="516">
        <v>169.4</v>
      </c>
      <c r="DA32" s="516">
        <v>230.6</v>
      </c>
      <c r="DB32" s="516">
        <v>211.1</v>
      </c>
      <c r="DC32" s="516">
        <v>203</v>
      </c>
      <c r="DD32" s="516">
        <v>155.6</v>
      </c>
      <c r="DE32" s="516">
        <v>155.69999999999999</v>
      </c>
      <c r="DF32" s="516">
        <v>156</v>
      </c>
      <c r="DG32" s="516">
        <v>143.19999999999999</v>
      </c>
      <c r="DH32" s="516">
        <v>147.19999999999999</v>
      </c>
      <c r="DI32" s="516">
        <v>139.80000000000001</v>
      </c>
      <c r="DJ32" s="516">
        <v>200.3</v>
      </c>
      <c r="DK32" s="516">
        <v>229.6</v>
      </c>
      <c r="DL32" s="516">
        <v>200</v>
      </c>
      <c r="DM32" s="516">
        <v>173.9</v>
      </c>
      <c r="DN32" s="516">
        <v>228.8</v>
      </c>
      <c r="DO32" s="516">
        <v>243.6</v>
      </c>
      <c r="DP32" s="516">
        <v>257.60000000000002</v>
      </c>
      <c r="DQ32" s="516">
        <v>283.8</v>
      </c>
      <c r="DR32" s="516">
        <v>275.3</v>
      </c>
      <c r="DS32" s="516">
        <v>198.7</v>
      </c>
      <c r="DT32" s="516">
        <v>194.6</v>
      </c>
      <c r="DU32" s="517">
        <v>204.9</v>
      </c>
      <c r="DV32" s="517">
        <v>202.3</v>
      </c>
      <c r="DW32" s="517">
        <v>201.8</v>
      </c>
      <c r="DX32" s="559">
        <v>216.9</v>
      </c>
      <c r="DY32" s="559">
        <v>230.8</v>
      </c>
      <c r="DZ32" s="559">
        <v>260.2</v>
      </c>
      <c r="EA32" s="558">
        <v>181.4</v>
      </c>
    </row>
    <row r="33" spans="1:131">
      <c r="A33" s="514" t="s">
        <v>604</v>
      </c>
      <c r="B33" s="514" t="s">
        <v>605</v>
      </c>
      <c r="C33" s="515">
        <v>0.14591999999999999</v>
      </c>
      <c r="D33" s="516">
        <v>152.19999999999999</v>
      </c>
      <c r="E33" s="516">
        <v>92.6</v>
      </c>
      <c r="F33" s="516">
        <v>90.3</v>
      </c>
      <c r="G33" s="516">
        <v>87</v>
      </c>
      <c r="H33" s="516">
        <v>78</v>
      </c>
      <c r="I33" s="516">
        <v>75.099999999999994</v>
      </c>
      <c r="J33" s="516">
        <v>89.3</v>
      </c>
      <c r="K33" s="516">
        <v>94.2</v>
      </c>
      <c r="L33" s="516">
        <v>112.4</v>
      </c>
      <c r="M33" s="516">
        <v>112.7</v>
      </c>
      <c r="N33" s="516">
        <v>117.1</v>
      </c>
      <c r="O33" s="516">
        <v>115.8</v>
      </c>
      <c r="P33" s="516">
        <v>99.6</v>
      </c>
      <c r="Q33" s="516">
        <v>61.5</v>
      </c>
      <c r="R33" s="516">
        <v>69.8</v>
      </c>
      <c r="S33" s="516">
        <v>86.5</v>
      </c>
      <c r="T33" s="516">
        <v>89.7</v>
      </c>
      <c r="U33" s="516">
        <v>91.6</v>
      </c>
      <c r="V33" s="516">
        <v>109.6</v>
      </c>
      <c r="W33" s="516">
        <v>142.80000000000001</v>
      </c>
      <c r="X33" s="516">
        <v>144.80000000000001</v>
      </c>
      <c r="Y33" s="516">
        <v>142.4</v>
      </c>
      <c r="Z33" s="516">
        <v>143.6</v>
      </c>
      <c r="AA33" s="516">
        <v>134.5</v>
      </c>
      <c r="AB33" s="516">
        <v>94</v>
      </c>
      <c r="AC33" s="516">
        <v>61.3</v>
      </c>
      <c r="AD33" s="516">
        <v>61.5</v>
      </c>
      <c r="AE33" s="516">
        <v>89.9</v>
      </c>
      <c r="AF33" s="516">
        <v>84</v>
      </c>
      <c r="AG33" s="516">
        <v>85.8</v>
      </c>
      <c r="AH33" s="516">
        <v>83.4</v>
      </c>
      <c r="AI33" s="516">
        <v>106.5</v>
      </c>
      <c r="AJ33" s="516">
        <v>125.4</v>
      </c>
      <c r="AK33" s="516">
        <v>137.80000000000001</v>
      </c>
      <c r="AL33" s="516">
        <v>109.2</v>
      </c>
      <c r="AM33" s="516">
        <v>110.2</v>
      </c>
      <c r="AN33" s="516">
        <v>99.8</v>
      </c>
      <c r="AO33" s="516">
        <v>74.400000000000006</v>
      </c>
      <c r="AP33" s="516">
        <v>80.400000000000006</v>
      </c>
      <c r="AQ33" s="516">
        <v>77.099999999999994</v>
      </c>
      <c r="AR33" s="516">
        <v>65.099999999999994</v>
      </c>
      <c r="AS33" s="516">
        <v>65.400000000000006</v>
      </c>
      <c r="AT33" s="516">
        <v>83.8</v>
      </c>
      <c r="AU33" s="516">
        <v>94.7</v>
      </c>
      <c r="AV33" s="516">
        <v>117.4</v>
      </c>
      <c r="AW33" s="516">
        <v>125.3</v>
      </c>
      <c r="AX33" s="516">
        <v>117</v>
      </c>
      <c r="AY33" s="516">
        <v>95.6</v>
      </c>
      <c r="AZ33" s="516">
        <v>84.8</v>
      </c>
      <c r="BA33" s="516">
        <v>79.7</v>
      </c>
      <c r="BB33" s="516">
        <v>73</v>
      </c>
      <c r="BC33" s="516">
        <v>79.2</v>
      </c>
      <c r="BD33" s="516">
        <v>82</v>
      </c>
      <c r="BE33" s="516">
        <v>80.8</v>
      </c>
      <c r="BF33" s="516">
        <v>86.5</v>
      </c>
      <c r="BG33" s="516">
        <v>74</v>
      </c>
      <c r="BH33" s="516">
        <v>89.9</v>
      </c>
      <c r="BI33" s="516">
        <v>112.8</v>
      </c>
      <c r="BJ33" s="516">
        <v>122.1</v>
      </c>
      <c r="BK33" s="516">
        <v>115.3</v>
      </c>
      <c r="BL33" s="516">
        <v>99</v>
      </c>
      <c r="BM33" s="516">
        <v>97.3</v>
      </c>
      <c r="BN33" s="516">
        <v>87.4</v>
      </c>
      <c r="BO33" s="516">
        <v>104.9</v>
      </c>
      <c r="BP33" s="516">
        <v>129</v>
      </c>
      <c r="BQ33" s="516">
        <v>98.5</v>
      </c>
      <c r="BR33" s="516">
        <v>132.9</v>
      </c>
      <c r="BS33" s="516">
        <v>149.19999999999999</v>
      </c>
      <c r="BT33" s="516">
        <v>158.1</v>
      </c>
      <c r="BU33" s="516">
        <v>160.19999999999999</v>
      </c>
      <c r="BV33" s="516">
        <v>151.30000000000001</v>
      </c>
      <c r="BW33" s="516">
        <v>154.4</v>
      </c>
      <c r="BX33" s="516">
        <v>114.8</v>
      </c>
      <c r="BY33" s="516">
        <v>80.2</v>
      </c>
      <c r="BZ33" s="516">
        <v>83.3</v>
      </c>
      <c r="CA33" s="516">
        <v>114.7</v>
      </c>
      <c r="CB33" s="516">
        <v>128.69999999999999</v>
      </c>
      <c r="CC33" s="516">
        <v>110.3</v>
      </c>
      <c r="CD33" s="516">
        <v>117.1</v>
      </c>
      <c r="CE33" s="516">
        <v>108.3</v>
      </c>
      <c r="CF33" s="516">
        <v>135.6</v>
      </c>
      <c r="CG33" s="516">
        <v>166.2</v>
      </c>
      <c r="CH33" s="516">
        <v>173.3</v>
      </c>
      <c r="CI33" s="516">
        <v>168.5</v>
      </c>
      <c r="CJ33" s="516">
        <v>142.4</v>
      </c>
      <c r="CK33" s="516">
        <v>119.6</v>
      </c>
      <c r="CL33" s="516">
        <v>87</v>
      </c>
      <c r="CM33" s="516">
        <v>91.8</v>
      </c>
      <c r="CN33" s="516">
        <v>87.6</v>
      </c>
      <c r="CO33" s="516">
        <v>80.3</v>
      </c>
      <c r="CP33" s="516">
        <v>110.2</v>
      </c>
      <c r="CQ33" s="516">
        <v>156.69999999999999</v>
      </c>
      <c r="CR33" s="516">
        <v>196.2</v>
      </c>
      <c r="CS33" s="516">
        <v>191.9</v>
      </c>
      <c r="CT33" s="516">
        <v>191.1</v>
      </c>
      <c r="CU33" s="516">
        <v>173</v>
      </c>
      <c r="CV33" s="516">
        <v>156</v>
      </c>
      <c r="CW33" s="516">
        <v>97.5</v>
      </c>
      <c r="CX33" s="516">
        <v>87.6</v>
      </c>
      <c r="CY33" s="516">
        <v>82.6</v>
      </c>
      <c r="CZ33" s="516">
        <v>93.7</v>
      </c>
      <c r="DA33" s="516">
        <v>131.6</v>
      </c>
      <c r="DB33" s="516">
        <v>161</v>
      </c>
      <c r="DC33" s="516">
        <v>131.4</v>
      </c>
      <c r="DD33" s="516">
        <v>152.19999999999999</v>
      </c>
      <c r="DE33" s="516">
        <v>194.1</v>
      </c>
      <c r="DF33" s="516">
        <v>225.9</v>
      </c>
      <c r="DG33" s="516">
        <v>190.4</v>
      </c>
      <c r="DH33" s="516">
        <v>149.69999999999999</v>
      </c>
      <c r="DI33" s="516">
        <v>120.5</v>
      </c>
      <c r="DJ33" s="516">
        <v>129.4</v>
      </c>
      <c r="DK33" s="516">
        <v>153</v>
      </c>
      <c r="DL33" s="516">
        <v>113</v>
      </c>
      <c r="DM33" s="516">
        <v>97.8</v>
      </c>
      <c r="DN33" s="516">
        <v>129.19999999999999</v>
      </c>
      <c r="DO33" s="516">
        <v>195.6</v>
      </c>
      <c r="DP33" s="516">
        <v>274.39999999999998</v>
      </c>
      <c r="DQ33" s="516">
        <v>279.8</v>
      </c>
      <c r="DR33" s="516">
        <v>273.7</v>
      </c>
      <c r="DS33" s="516">
        <v>212.9</v>
      </c>
      <c r="DT33" s="516">
        <v>179.6</v>
      </c>
      <c r="DU33" s="517">
        <v>106.6</v>
      </c>
      <c r="DV33" s="517">
        <v>88.7</v>
      </c>
      <c r="DW33" s="517">
        <v>102.8</v>
      </c>
      <c r="DX33" s="559">
        <v>113.7</v>
      </c>
      <c r="DY33" s="559">
        <v>125.3</v>
      </c>
      <c r="DZ33" s="559">
        <v>144.19999999999999</v>
      </c>
      <c r="EA33" s="558">
        <v>132.6</v>
      </c>
    </row>
    <row r="34" spans="1:131">
      <c r="A34" s="514" t="s">
        <v>606</v>
      </c>
      <c r="B34" s="514" t="s">
        <v>607</v>
      </c>
      <c r="C34" s="515">
        <v>0.12250999999999999</v>
      </c>
      <c r="D34" s="516">
        <v>182</v>
      </c>
      <c r="E34" s="516">
        <v>202.4</v>
      </c>
      <c r="F34" s="516">
        <v>216.4</v>
      </c>
      <c r="G34" s="516">
        <v>189.6</v>
      </c>
      <c r="H34" s="516">
        <v>122.4</v>
      </c>
      <c r="I34" s="516">
        <v>111.8</v>
      </c>
      <c r="J34" s="516">
        <v>114.4</v>
      </c>
      <c r="K34" s="516">
        <v>110.5</v>
      </c>
      <c r="L34" s="516">
        <v>97.1</v>
      </c>
      <c r="M34" s="516">
        <v>87.4</v>
      </c>
      <c r="N34" s="516">
        <v>84.1</v>
      </c>
      <c r="O34" s="516">
        <v>79.400000000000006</v>
      </c>
      <c r="P34" s="516">
        <v>86.3</v>
      </c>
      <c r="Q34" s="516">
        <v>106.9</v>
      </c>
      <c r="R34" s="516">
        <v>170.8</v>
      </c>
      <c r="S34" s="516">
        <v>240.9</v>
      </c>
      <c r="T34" s="516">
        <v>275</v>
      </c>
      <c r="U34" s="516">
        <v>252.8</v>
      </c>
      <c r="V34" s="516">
        <v>201.9</v>
      </c>
      <c r="W34" s="516">
        <v>277.5</v>
      </c>
      <c r="X34" s="516">
        <v>151.80000000000001</v>
      </c>
      <c r="Y34" s="516">
        <v>105.9</v>
      </c>
      <c r="Z34" s="516">
        <v>86.8</v>
      </c>
      <c r="AA34" s="516">
        <v>79</v>
      </c>
      <c r="AB34" s="516">
        <v>83</v>
      </c>
      <c r="AC34" s="516">
        <v>104.9</v>
      </c>
      <c r="AD34" s="516">
        <v>155.69999999999999</v>
      </c>
      <c r="AE34" s="516">
        <v>212.1</v>
      </c>
      <c r="AF34" s="516">
        <v>196.1</v>
      </c>
      <c r="AG34" s="516">
        <v>182</v>
      </c>
      <c r="AH34" s="516">
        <v>173.8</v>
      </c>
      <c r="AI34" s="516">
        <v>157.4</v>
      </c>
      <c r="AJ34" s="516">
        <v>171.3</v>
      </c>
      <c r="AK34" s="516">
        <v>174.3</v>
      </c>
      <c r="AL34" s="516">
        <v>151.5</v>
      </c>
      <c r="AM34" s="516">
        <v>126.5</v>
      </c>
      <c r="AN34" s="516">
        <v>130.80000000000001</v>
      </c>
      <c r="AO34" s="516">
        <v>132.6</v>
      </c>
      <c r="AP34" s="516">
        <v>163.4</v>
      </c>
      <c r="AQ34" s="516">
        <v>170.4</v>
      </c>
      <c r="AR34" s="516">
        <v>194.9</v>
      </c>
      <c r="AS34" s="516">
        <v>182.1</v>
      </c>
      <c r="AT34" s="516">
        <v>174.3</v>
      </c>
      <c r="AU34" s="516">
        <v>149.1</v>
      </c>
      <c r="AV34" s="516">
        <v>134.6</v>
      </c>
      <c r="AW34" s="516">
        <v>142.6</v>
      </c>
      <c r="AX34" s="516">
        <v>114.3</v>
      </c>
      <c r="AY34" s="516">
        <v>115.2</v>
      </c>
      <c r="AZ34" s="516">
        <v>113.6</v>
      </c>
      <c r="BA34" s="516">
        <v>162.19999999999999</v>
      </c>
      <c r="BB34" s="516">
        <v>230.3</v>
      </c>
      <c r="BC34" s="516">
        <v>284.2</v>
      </c>
      <c r="BD34" s="516">
        <v>200.2</v>
      </c>
      <c r="BE34" s="516">
        <v>159.19999999999999</v>
      </c>
      <c r="BF34" s="516">
        <v>152.5</v>
      </c>
      <c r="BG34" s="516">
        <v>145.9</v>
      </c>
      <c r="BH34" s="516">
        <v>98.7</v>
      </c>
      <c r="BI34" s="516">
        <v>83.5</v>
      </c>
      <c r="BJ34" s="516">
        <v>78.2</v>
      </c>
      <c r="BK34" s="516">
        <v>90</v>
      </c>
      <c r="BL34" s="516">
        <v>117.4</v>
      </c>
      <c r="BM34" s="516">
        <v>153.9</v>
      </c>
      <c r="BN34" s="516">
        <v>156</v>
      </c>
      <c r="BO34" s="516">
        <v>142.5</v>
      </c>
      <c r="BP34" s="516">
        <v>191.2</v>
      </c>
      <c r="BQ34" s="516">
        <v>259.10000000000002</v>
      </c>
      <c r="BR34" s="516">
        <v>436</v>
      </c>
      <c r="BS34" s="516">
        <v>397.1</v>
      </c>
      <c r="BT34" s="516">
        <v>273.60000000000002</v>
      </c>
      <c r="BU34" s="516">
        <v>157.6</v>
      </c>
      <c r="BV34" s="516">
        <v>112.8</v>
      </c>
      <c r="BW34" s="516">
        <v>83.5</v>
      </c>
      <c r="BX34" s="516">
        <v>91.1</v>
      </c>
      <c r="BY34" s="516">
        <v>109.2</v>
      </c>
      <c r="BZ34" s="516">
        <v>118.5</v>
      </c>
      <c r="CA34" s="516">
        <v>162.9</v>
      </c>
      <c r="CB34" s="516">
        <v>195.9</v>
      </c>
      <c r="CC34" s="516">
        <v>184.1</v>
      </c>
      <c r="CD34" s="516">
        <v>174.5</v>
      </c>
      <c r="CE34" s="516">
        <v>142.80000000000001</v>
      </c>
      <c r="CF34" s="516">
        <v>104.1</v>
      </c>
      <c r="CG34" s="516">
        <v>108.6</v>
      </c>
      <c r="CH34" s="516">
        <v>116</v>
      </c>
      <c r="CI34" s="516">
        <v>119.1</v>
      </c>
      <c r="CJ34" s="516">
        <v>150.19999999999999</v>
      </c>
      <c r="CK34" s="516">
        <v>157.9</v>
      </c>
      <c r="CL34" s="516">
        <v>157.5</v>
      </c>
      <c r="CM34" s="516">
        <v>190.9</v>
      </c>
      <c r="CN34" s="516">
        <v>213.1</v>
      </c>
      <c r="CO34" s="516">
        <v>182.1</v>
      </c>
      <c r="CP34" s="516">
        <v>192.2</v>
      </c>
      <c r="CQ34" s="516">
        <v>216.1</v>
      </c>
      <c r="CR34" s="516">
        <v>193.6</v>
      </c>
      <c r="CS34" s="516">
        <v>155.1</v>
      </c>
      <c r="CT34" s="516">
        <v>101.5</v>
      </c>
      <c r="CU34" s="516">
        <v>79.599999999999994</v>
      </c>
      <c r="CV34" s="516">
        <v>89.5</v>
      </c>
      <c r="CW34" s="516">
        <v>92.3</v>
      </c>
      <c r="CX34" s="516">
        <v>115.7</v>
      </c>
      <c r="CY34" s="516">
        <v>126.9</v>
      </c>
      <c r="CZ34" s="516">
        <v>141.30000000000001</v>
      </c>
      <c r="DA34" s="516">
        <v>186.8</v>
      </c>
      <c r="DB34" s="516">
        <v>307.60000000000002</v>
      </c>
      <c r="DC34" s="516">
        <v>252.3</v>
      </c>
      <c r="DD34" s="516">
        <v>124</v>
      </c>
      <c r="DE34" s="516">
        <v>92.4</v>
      </c>
      <c r="DF34" s="516">
        <v>72.099999999999994</v>
      </c>
      <c r="DG34" s="516">
        <v>68.3</v>
      </c>
      <c r="DH34" s="516">
        <v>68.2</v>
      </c>
      <c r="DI34" s="516">
        <v>92</v>
      </c>
      <c r="DJ34" s="516">
        <v>104.9</v>
      </c>
      <c r="DK34" s="516">
        <v>136.6</v>
      </c>
      <c r="DL34" s="516">
        <v>145.9</v>
      </c>
      <c r="DM34" s="516">
        <v>146.4</v>
      </c>
      <c r="DN34" s="516">
        <v>163.19999999999999</v>
      </c>
      <c r="DO34" s="516">
        <v>201.2</v>
      </c>
      <c r="DP34" s="516">
        <v>262.3</v>
      </c>
      <c r="DQ34" s="516">
        <v>269</v>
      </c>
      <c r="DR34" s="516">
        <v>215.9</v>
      </c>
      <c r="DS34" s="516">
        <v>136.19999999999999</v>
      </c>
      <c r="DT34" s="516">
        <v>128.4</v>
      </c>
      <c r="DU34" s="517">
        <v>165.9</v>
      </c>
      <c r="DV34" s="517">
        <v>231.1</v>
      </c>
      <c r="DW34" s="517">
        <v>245.9</v>
      </c>
      <c r="DX34" s="559">
        <v>298.3</v>
      </c>
      <c r="DY34" s="559">
        <v>257.5</v>
      </c>
      <c r="DZ34" s="559">
        <v>278.10000000000002</v>
      </c>
      <c r="EA34" s="558">
        <v>171.5</v>
      </c>
    </row>
    <row r="35" spans="1:131">
      <c r="A35" s="514" t="s">
        <v>608</v>
      </c>
      <c r="B35" s="514" t="s">
        <v>609</v>
      </c>
      <c r="C35" s="515">
        <v>1.874E-2</v>
      </c>
      <c r="D35" s="516">
        <v>133</v>
      </c>
      <c r="E35" s="516">
        <v>132.80000000000001</v>
      </c>
      <c r="F35" s="516">
        <v>156.4</v>
      </c>
      <c r="G35" s="516">
        <v>182</v>
      </c>
      <c r="H35" s="516">
        <v>155.69999999999999</v>
      </c>
      <c r="I35" s="516">
        <v>140.5</v>
      </c>
      <c r="J35" s="516">
        <v>166.2</v>
      </c>
      <c r="K35" s="516">
        <v>150.1</v>
      </c>
      <c r="L35" s="516">
        <v>104.3</v>
      </c>
      <c r="M35" s="516">
        <v>102.7</v>
      </c>
      <c r="N35" s="516">
        <v>78.599999999999994</v>
      </c>
      <c r="O35" s="516">
        <v>75.3</v>
      </c>
      <c r="P35" s="516">
        <v>108</v>
      </c>
      <c r="Q35" s="516">
        <v>131.6</v>
      </c>
      <c r="R35" s="516">
        <v>122.9</v>
      </c>
      <c r="S35" s="516">
        <v>130.80000000000001</v>
      </c>
      <c r="T35" s="516">
        <v>137.4</v>
      </c>
      <c r="U35" s="516">
        <v>138.30000000000001</v>
      </c>
      <c r="V35" s="516">
        <v>160.5</v>
      </c>
      <c r="W35" s="516">
        <v>222</v>
      </c>
      <c r="X35" s="516">
        <v>98.5</v>
      </c>
      <c r="Y35" s="516">
        <v>73.5</v>
      </c>
      <c r="Z35" s="516">
        <v>81.900000000000006</v>
      </c>
      <c r="AA35" s="516">
        <v>92</v>
      </c>
      <c r="AB35" s="516">
        <v>109.1</v>
      </c>
      <c r="AC35" s="516">
        <v>116.2</v>
      </c>
      <c r="AD35" s="516">
        <v>149.5</v>
      </c>
      <c r="AE35" s="516">
        <v>179.5</v>
      </c>
      <c r="AF35" s="516">
        <v>157.6</v>
      </c>
      <c r="AG35" s="516">
        <v>230</v>
      </c>
      <c r="AH35" s="516">
        <v>221.7</v>
      </c>
      <c r="AI35" s="516">
        <v>209.1</v>
      </c>
      <c r="AJ35" s="516">
        <v>140.80000000000001</v>
      </c>
      <c r="AK35" s="516">
        <v>140.4</v>
      </c>
      <c r="AL35" s="516">
        <v>94.9</v>
      </c>
      <c r="AM35" s="516">
        <v>121.3</v>
      </c>
      <c r="AN35" s="516">
        <v>110.8</v>
      </c>
      <c r="AO35" s="516">
        <v>133.9</v>
      </c>
      <c r="AP35" s="516">
        <v>135.6</v>
      </c>
      <c r="AQ35" s="516">
        <v>174.7</v>
      </c>
      <c r="AR35" s="516">
        <v>174.7</v>
      </c>
      <c r="AS35" s="516">
        <v>174.7</v>
      </c>
      <c r="AT35" s="516">
        <v>174.7</v>
      </c>
      <c r="AU35" s="516">
        <v>174.7</v>
      </c>
      <c r="AV35" s="516">
        <v>174.7</v>
      </c>
      <c r="AW35" s="516">
        <v>174.7</v>
      </c>
      <c r="AX35" s="516">
        <v>174.7</v>
      </c>
      <c r="AY35" s="516">
        <v>174.7</v>
      </c>
      <c r="AZ35" s="516">
        <v>136.80000000000001</v>
      </c>
      <c r="BA35" s="516">
        <v>133.80000000000001</v>
      </c>
      <c r="BB35" s="516">
        <v>158.80000000000001</v>
      </c>
      <c r="BC35" s="516">
        <v>179.6</v>
      </c>
      <c r="BD35" s="516">
        <v>164.4</v>
      </c>
      <c r="BE35" s="516">
        <v>163.5</v>
      </c>
      <c r="BF35" s="516">
        <v>162.80000000000001</v>
      </c>
      <c r="BG35" s="516">
        <v>145.9</v>
      </c>
      <c r="BH35" s="516">
        <v>115.1</v>
      </c>
      <c r="BI35" s="516">
        <v>101.7</v>
      </c>
      <c r="BJ35" s="516">
        <v>85.6</v>
      </c>
      <c r="BK35" s="516">
        <v>98.5</v>
      </c>
      <c r="BL35" s="516">
        <v>115.3</v>
      </c>
      <c r="BM35" s="516">
        <v>138.5</v>
      </c>
      <c r="BN35" s="516">
        <v>146.5</v>
      </c>
      <c r="BO35" s="516">
        <v>135.80000000000001</v>
      </c>
      <c r="BP35" s="516">
        <v>132.30000000000001</v>
      </c>
      <c r="BQ35" s="516">
        <v>133.19999999999999</v>
      </c>
      <c r="BR35" s="516">
        <v>149.1</v>
      </c>
      <c r="BS35" s="516">
        <v>189.5</v>
      </c>
      <c r="BT35" s="516">
        <v>156.9</v>
      </c>
      <c r="BU35" s="516">
        <v>136.80000000000001</v>
      </c>
      <c r="BV35" s="516">
        <v>112.9</v>
      </c>
      <c r="BW35" s="516">
        <v>102.8</v>
      </c>
      <c r="BX35" s="516">
        <v>99.1</v>
      </c>
      <c r="BY35" s="516">
        <v>99.3</v>
      </c>
      <c r="BZ35" s="516">
        <v>101.8</v>
      </c>
      <c r="CA35" s="516">
        <v>121.2</v>
      </c>
      <c r="CB35" s="516">
        <v>125.5</v>
      </c>
      <c r="CC35" s="516">
        <v>113.6</v>
      </c>
      <c r="CD35" s="516">
        <v>137.69999999999999</v>
      </c>
      <c r="CE35" s="516">
        <v>135.5</v>
      </c>
      <c r="CF35" s="516">
        <v>112.3</v>
      </c>
      <c r="CG35" s="516">
        <v>96</v>
      </c>
      <c r="CH35" s="516">
        <v>89.5</v>
      </c>
      <c r="CI35" s="516">
        <v>94.7</v>
      </c>
      <c r="CJ35" s="516">
        <v>110.9</v>
      </c>
      <c r="CK35" s="516">
        <v>123</v>
      </c>
      <c r="CL35" s="516">
        <v>131.1</v>
      </c>
      <c r="CM35" s="516">
        <v>154.5</v>
      </c>
      <c r="CN35" s="516">
        <v>168.4</v>
      </c>
      <c r="CO35" s="516">
        <v>176.3</v>
      </c>
      <c r="CP35" s="516">
        <v>214.3</v>
      </c>
      <c r="CQ35" s="516">
        <v>248.9</v>
      </c>
      <c r="CR35" s="516">
        <v>202.3</v>
      </c>
      <c r="CS35" s="516">
        <v>177.8</v>
      </c>
      <c r="CT35" s="516">
        <v>141.5</v>
      </c>
      <c r="CU35" s="516">
        <v>140</v>
      </c>
      <c r="CV35" s="516">
        <v>138.9</v>
      </c>
      <c r="CW35" s="516">
        <v>139.30000000000001</v>
      </c>
      <c r="CX35" s="516">
        <v>139.80000000000001</v>
      </c>
      <c r="CY35" s="516">
        <v>138.80000000000001</v>
      </c>
      <c r="CZ35" s="516">
        <v>141</v>
      </c>
      <c r="DA35" s="516">
        <v>167.3</v>
      </c>
      <c r="DB35" s="516">
        <v>193.4</v>
      </c>
      <c r="DC35" s="516">
        <v>226</v>
      </c>
      <c r="DD35" s="516">
        <v>164.4</v>
      </c>
      <c r="DE35" s="516">
        <v>121</v>
      </c>
      <c r="DF35" s="516">
        <v>108</v>
      </c>
      <c r="DG35" s="516">
        <v>113</v>
      </c>
      <c r="DH35" s="516">
        <v>124</v>
      </c>
      <c r="DI35" s="516">
        <v>119.1</v>
      </c>
      <c r="DJ35" s="516">
        <v>144.5</v>
      </c>
      <c r="DK35" s="516">
        <v>164.7</v>
      </c>
      <c r="DL35" s="516">
        <v>176.9</v>
      </c>
      <c r="DM35" s="516">
        <v>183.6</v>
      </c>
      <c r="DN35" s="516">
        <v>176.6</v>
      </c>
      <c r="DO35" s="516">
        <v>209.1</v>
      </c>
      <c r="DP35" s="516">
        <v>198.7</v>
      </c>
      <c r="DQ35" s="516">
        <v>186.1</v>
      </c>
      <c r="DR35" s="516">
        <v>170.3</v>
      </c>
      <c r="DS35" s="516">
        <v>155.19999999999999</v>
      </c>
      <c r="DT35" s="516">
        <v>180.3</v>
      </c>
      <c r="DU35" s="517">
        <v>171.9</v>
      </c>
      <c r="DV35" s="517">
        <v>189.1</v>
      </c>
      <c r="DW35" s="517">
        <v>218.6</v>
      </c>
      <c r="DX35" s="559">
        <v>247.6</v>
      </c>
      <c r="DY35" s="559">
        <v>259.10000000000002</v>
      </c>
      <c r="DZ35" s="559">
        <v>261.89999999999998</v>
      </c>
      <c r="EA35" s="558">
        <v>245.8</v>
      </c>
    </row>
    <row r="36" spans="1:131">
      <c r="A36" s="514" t="s">
        <v>610</v>
      </c>
      <c r="B36" s="514" t="s">
        <v>611</v>
      </c>
      <c r="C36" s="515">
        <v>3.9419999999999997E-2</v>
      </c>
      <c r="D36" s="516">
        <v>107.7</v>
      </c>
      <c r="E36" s="516">
        <v>103.7</v>
      </c>
      <c r="F36" s="516">
        <v>118.7</v>
      </c>
      <c r="G36" s="516">
        <v>163.6</v>
      </c>
      <c r="H36" s="516">
        <v>145.19999999999999</v>
      </c>
      <c r="I36" s="516">
        <v>151.6</v>
      </c>
      <c r="J36" s="516">
        <v>142.4</v>
      </c>
      <c r="K36" s="516">
        <v>99.9</v>
      </c>
      <c r="L36" s="516">
        <v>75.599999999999994</v>
      </c>
      <c r="M36" s="516">
        <v>89.4</v>
      </c>
      <c r="N36" s="516">
        <v>88.2</v>
      </c>
      <c r="O36" s="516">
        <v>93.2</v>
      </c>
      <c r="P36" s="516">
        <v>103.3</v>
      </c>
      <c r="Q36" s="516">
        <v>101.6</v>
      </c>
      <c r="R36" s="516">
        <v>132.30000000000001</v>
      </c>
      <c r="S36" s="516">
        <v>165</v>
      </c>
      <c r="T36" s="516">
        <v>259.8</v>
      </c>
      <c r="U36" s="516">
        <v>229.1</v>
      </c>
      <c r="V36" s="516">
        <v>204.4</v>
      </c>
      <c r="W36" s="516">
        <v>118.9</v>
      </c>
      <c r="X36" s="516">
        <v>101</v>
      </c>
      <c r="Y36" s="516">
        <v>81.8</v>
      </c>
      <c r="Z36" s="516">
        <v>95.5</v>
      </c>
      <c r="AA36" s="516">
        <v>78.599999999999994</v>
      </c>
      <c r="AB36" s="516">
        <v>91.9</v>
      </c>
      <c r="AC36" s="516">
        <v>94.6</v>
      </c>
      <c r="AD36" s="516">
        <v>111.2</v>
      </c>
      <c r="AE36" s="516">
        <v>128.6</v>
      </c>
      <c r="AF36" s="516">
        <v>179.2</v>
      </c>
      <c r="AG36" s="516">
        <v>188.1</v>
      </c>
      <c r="AH36" s="516">
        <v>156.19999999999999</v>
      </c>
      <c r="AI36" s="516">
        <v>111.7</v>
      </c>
      <c r="AJ36" s="516">
        <v>97.5</v>
      </c>
      <c r="AK36" s="516">
        <v>80.3</v>
      </c>
      <c r="AL36" s="516">
        <v>67.599999999999994</v>
      </c>
      <c r="AM36" s="516">
        <v>105.1</v>
      </c>
      <c r="AN36" s="516">
        <v>98.5</v>
      </c>
      <c r="AO36" s="516">
        <v>86.7</v>
      </c>
      <c r="AP36" s="516">
        <v>84.1</v>
      </c>
      <c r="AQ36" s="516">
        <v>121.9</v>
      </c>
      <c r="AR36" s="516">
        <v>121.9</v>
      </c>
      <c r="AS36" s="516">
        <v>121.9</v>
      </c>
      <c r="AT36" s="516">
        <v>121.9</v>
      </c>
      <c r="AU36" s="516">
        <v>121.9</v>
      </c>
      <c r="AV36" s="516">
        <v>121.9</v>
      </c>
      <c r="AW36" s="516">
        <v>121.9</v>
      </c>
      <c r="AX36" s="516">
        <v>121.9</v>
      </c>
      <c r="AY36" s="516">
        <v>121.9</v>
      </c>
      <c r="AZ36" s="516">
        <v>131.5</v>
      </c>
      <c r="BA36" s="516">
        <v>126.7</v>
      </c>
      <c r="BB36" s="516">
        <v>139.5</v>
      </c>
      <c r="BC36" s="516">
        <v>152.6</v>
      </c>
      <c r="BD36" s="516">
        <v>158.80000000000001</v>
      </c>
      <c r="BE36" s="516">
        <v>153.69999999999999</v>
      </c>
      <c r="BF36" s="516">
        <v>160.19999999999999</v>
      </c>
      <c r="BG36" s="516">
        <v>145.19999999999999</v>
      </c>
      <c r="BH36" s="516">
        <v>104</v>
      </c>
      <c r="BI36" s="516">
        <v>102.9</v>
      </c>
      <c r="BJ36" s="516">
        <v>100.7</v>
      </c>
      <c r="BK36" s="516">
        <v>109</v>
      </c>
      <c r="BL36" s="516">
        <v>121.3</v>
      </c>
      <c r="BM36" s="516">
        <v>119.5</v>
      </c>
      <c r="BN36" s="516">
        <v>116.5</v>
      </c>
      <c r="BO36" s="516">
        <v>121.3</v>
      </c>
      <c r="BP36" s="516">
        <v>133.80000000000001</v>
      </c>
      <c r="BQ36" s="516">
        <v>124.1</v>
      </c>
      <c r="BR36" s="516">
        <v>123.9</v>
      </c>
      <c r="BS36" s="516">
        <v>110.1</v>
      </c>
      <c r="BT36" s="516">
        <v>105.9</v>
      </c>
      <c r="BU36" s="516">
        <v>105.6</v>
      </c>
      <c r="BV36" s="516">
        <v>103.4</v>
      </c>
      <c r="BW36" s="516">
        <v>102.4</v>
      </c>
      <c r="BX36" s="516">
        <v>100.7</v>
      </c>
      <c r="BY36" s="516">
        <v>98.5</v>
      </c>
      <c r="BZ36" s="516">
        <v>96.6</v>
      </c>
      <c r="CA36" s="516">
        <v>105.5</v>
      </c>
      <c r="CB36" s="516">
        <v>107.7</v>
      </c>
      <c r="CC36" s="516">
        <v>124</v>
      </c>
      <c r="CD36" s="516">
        <v>112.4</v>
      </c>
      <c r="CE36" s="516">
        <v>94.8</v>
      </c>
      <c r="CF36" s="516">
        <v>92.7</v>
      </c>
      <c r="CG36" s="516">
        <v>92</v>
      </c>
      <c r="CH36" s="516">
        <v>97.6</v>
      </c>
      <c r="CI36" s="516">
        <v>121.6</v>
      </c>
      <c r="CJ36" s="516">
        <v>135.5</v>
      </c>
      <c r="CK36" s="516">
        <v>154.69999999999999</v>
      </c>
      <c r="CL36" s="516">
        <v>166.7</v>
      </c>
      <c r="CM36" s="516">
        <v>164.3</v>
      </c>
      <c r="CN36" s="516">
        <v>151.80000000000001</v>
      </c>
      <c r="CO36" s="516">
        <v>158.30000000000001</v>
      </c>
      <c r="CP36" s="516">
        <v>157.1</v>
      </c>
      <c r="CQ36" s="516">
        <v>124.8</v>
      </c>
      <c r="CR36" s="516">
        <v>109.9</v>
      </c>
      <c r="CS36" s="516">
        <v>96.4</v>
      </c>
      <c r="CT36" s="516">
        <v>104.3</v>
      </c>
      <c r="CU36" s="516">
        <v>114.1</v>
      </c>
      <c r="CV36" s="516">
        <v>121.2</v>
      </c>
      <c r="CW36" s="516">
        <v>135.6</v>
      </c>
      <c r="CX36" s="516">
        <v>152.80000000000001</v>
      </c>
      <c r="CY36" s="516">
        <v>169.3</v>
      </c>
      <c r="CZ36" s="516">
        <v>188.2</v>
      </c>
      <c r="DA36" s="516">
        <v>231.5</v>
      </c>
      <c r="DB36" s="516">
        <v>213.5</v>
      </c>
      <c r="DC36" s="516">
        <v>122.9</v>
      </c>
      <c r="DD36" s="516">
        <v>87.9</v>
      </c>
      <c r="DE36" s="516">
        <v>78.7</v>
      </c>
      <c r="DF36" s="516">
        <v>90.8</v>
      </c>
      <c r="DG36" s="516">
        <v>102.2</v>
      </c>
      <c r="DH36" s="516">
        <v>117.1</v>
      </c>
      <c r="DI36" s="516">
        <v>135</v>
      </c>
      <c r="DJ36" s="516">
        <v>146.80000000000001</v>
      </c>
      <c r="DK36" s="516">
        <v>173.1</v>
      </c>
      <c r="DL36" s="516">
        <v>175.7</v>
      </c>
      <c r="DM36" s="516">
        <v>173.6</v>
      </c>
      <c r="DN36" s="516">
        <v>214.4</v>
      </c>
      <c r="DO36" s="516">
        <v>220.9</v>
      </c>
      <c r="DP36" s="516">
        <v>195.6</v>
      </c>
      <c r="DQ36" s="516">
        <v>166.1</v>
      </c>
      <c r="DR36" s="516">
        <v>179.3</v>
      </c>
      <c r="DS36" s="516">
        <v>180.3</v>
      </c>
      <c r="DT36" s="516">
        <v>208.1</v>
      </c>
      <c r="DU36" s="517">
        <v>234.7</v>
      </c>
      <c r="DV36" s="517">
        <v>258.8</v>
      </c>
      <c r="DW36" s="517">
        <v>260.5</v>
      </c>
      <c r="DX36" s="559">
        <v>262.10000000000002</v>
      </c>
      <c r="DY36" s="559">
        <v>226.9</v>
      </c>
      <c r="DZ36" s="559">
        <v>216.2</v>
      </c>
      <c r="EA36" s="558">
        <v>221</v>
      </c>
    </row>
    <row r="37" spans="1:131">
      <c r="A37" s="514" t="s">
        <v>612</v>
      </c>
      <c r="B37" s="514" t="s">
        <v>613</v>
      </c>
      <c r="C37" s="515">
        <v>9.0600000000000003E-3</v>
      </c>
      <c r="D37" s="516">
        <v>134.69999999999999</v>
      </c>
      <c r="E37" s="516">
        <v>74.7</v>
      </c>
      <c r="F37" s="516">
        <v>95.9</v>
      </c>
      <c r="G37" s="516">
        <v>105.8</v>
      </c>
      <c r="H37" s="516">
        <v>104.5</v>
      </c>
      <c r="I37" s="516">
        <v>87.5</v>
      </c>
      <c r="J37" s="516">
        <v>85.9</v>
      </c>
      <c r="K37" s="516">
        <v>102</v>
      </c>
      <c r="L37" s="516">
        <v>123.8</v>
      </c>
      <c r="M37" s="516">
        <v>116.6</v>
      </c>
      <c r="N37" s="516">
        <v>119.6</v>
      </c>
      <c r="O37" s="516">
        <v>149.5</v>
      </c>
      <c r="P37" s="516">
        <v>132.5</v>
      </c>
      <c r="Q37" s="516">
        <v>114.8</v>
      </c>
      <c r="R37" s="516">
        <v>97.7</v>
      </c>
      <c r="S37" s="516">
        <v>115.5</v>
      </c>
      <c r="T37" s="516">
        <v>110.2</v>
      </c>
      <c r="U37" s="516">
        <v>113</v>
      </c>
      <c r="V37" s="516">
        <v>107.2</v>
      </c>
      <c r="W37" s="516">
        <v>117.7</v>
      </c>
      <c r="X37" s="516">
        <v>136.4</v>
      </c>
      <c r="Y37" s="516">
        <v>156.9</v>
      </c>
      <c r="Z37" s="516">
        <v>136.5</v>
      </c>
      <c r="AA37" s="516">
        <v>137.6</v>
      </c>
      <c r="AB37" s="516">
        <v>121.8</v>
      </c>
      <c r="AC37" s="516">
        <v>89.7</v>
      </c>
      <c r="AD37" s="516">
        <v>119</v>
      </c>
      <c r="AE37" s="516">
        <v>97.1</v>
      </c>
      <c r="AF37" s="516">
        <v>86.2</v>
      </c>
      <c r="AG37" s="516">
        <v>86.6</v>
      </c>
      <c r="AH37" s="516">
        <v>102.7</v>
      </c>
      <c r="AI37" s="516">
        <v>106.4</v>
      </c>
      <c r="AJ37" s="516">
        <v>112</v>
      </c>
      <c r="AK37" s="516">
        <v>156.5</v>
      </c>
      <c r="AL37" s="516">
        <v>164.3</v>
      </c>
      <c r="AM37" s="516">
        <v>120.7</v>
      </c>
      <c r="AN37" s="516">
        <v>109</v>
      </c>
      <c r="AO37" s="516">
        <v>112.6</v>
      </c>
      <c r="AP37" s="516">
        <v>121.2</v>
      </c>
      <c r="AQ37" s="516">
        <v>120.7</v>
      </c>
      <c r="AR37" s="516">
        <v>120.7</v>
      </c>
      <c r="AS37" s="516">
        <v>120.7</v>
      </c>
      <c r="AT37" s="516">
        <v>120.7</v>
      </c>
      <c r="AU37" s="516">
        <v>120.7</v>
      </c>
      <c r="AV37" s="516">
        <v>120.7</v>
      </c>
      <c r="AW37" s="516">
        <v>120.7</v>
      </c>
      <c r="AX37" s="516">
        <v>120.7</v>
      </c>
      <c r="AY37" s="516">
        <v>120.7</v>
      </c>
      <c r="AZ37" s="516">
        <v>154.80000000000001</v>
      </c>
      <c r="BA37" s="516">
        <v>144.5</v>
      </c>
      <c r="BB37" s="516">
        <v>159.5</v>
      </c>
      <c r="BC37" s="516">
        <v>116.9</v>
      </c>
      <c r="BD37" s="516">
        <v>104.4</v>
      </c>
      <c r="BE37" s="516">
        <v>106.6</v>
      </c>
      <c r="BF37" s="516">
        <v>114.5</v>
      </c>
      <c r="BG37" s="516">
        <v>142.4</v>
      </c>
      <c r="BH37" s="516">
        <v>148.6</v>
      </c>
      <c r="BI37" s="516">
        <v>129.5</v>
      </c>
      <c r="BJ37" s="516">
        <v>127.3</v>
      </c>
      <c r="BK37" s="516">
        <v>134.69999999999999</v>
      </c>
      <c r="BL37" s="516">
        <v>134.4</v>
      </c>
      <c r="BM37" s="516">
        <v>115.9</v>
      </c>
      <c r="BN37" s="516">
        <v>126.8</v>
      </c>
      <c r="BO37" s="516">
        <v>186.3</v>
      </c>
      <c r="BP37" s="516">
        <v>146.4</v>
      </c>
      <c r="BQ37" s="516">
        <v>124.9</v>
      </c>
      <c r="BR37" s="516">
        <v>123.1</v>
      </c>
      <c r="BS37" s="516">
        <v>136.1</v>
      </c>
      <c r="BT37" s="516">
        <v>121.8</v>
      </c>
      <c r="BU37" s="516">
        <v>123.6</v>
      </c>
      <c r="BV37" s="516">
        <v>131.30000000000001</v>
      </c>
      <c r="BW37" s="516">
        <v>115.3</v>
      </c>
      <c r="BX37" s="516">
        <v>117.9</v>
      </c>
      <c r="BY37" s="516">
        <v>121.4</v>
      </c>
      <c r="BZ37" s="516">
        <v>133.30000000000001</v>
      </c>
      <c r="CA37" s="516">
        <v>155.19999999999999</v>
      </c>
      <c r="CB37" s="516">
        <v>156.19999999999999</v>
      </c>
      <c r="CC37" s="516">
        <v>146.19999999999999</v>
      </c>
      <c r="CD37" s="516">
        <v>142.4</v>
      </c>
      <c r="CE37" s="516">
        <v>143</v>
      </c>
      <c r="CF37" s="516">
        <v>146.4</v>
      </c>
      <c r="CG37" s="516">
        <v>164.4</v>
      </c>
      <c r="CH37" s="516">
        <v>180</v>
      </c>
      <c r="CI37" s="516">
        <v>170.9</v>
      </c>
      <c r="CJ37" s="516">
        <v>143.6</v>
      </c>
      <c r="CK37" s="516">
        <v>136.6</v>
      </c>
      <c r="CL37" s="516">
        <v>151.69999999999999</v>
      </c>
      <c r="CM37" s="516">
        <v>185.4</v>
      </c>
      <c r="CN37" s="516">
        <v>202.6</v>
      </c>
      <c r="CO37" s="516">
        <v>193.7</v>
      </c>
      <c r="CP37" s="516">
        <v>184.1</v>
      </c>
      <c r="CQ37" s="516">
        <v>182.5</v>
      </c>
      <c r="CR37" s="516">
        <v>181</v>
      </c>
      <c r="CS37" s="516">
        <v>189.3</v>
      </c>
      <c r="CT37" s="516">
        <v>145.30000000000001</v>
      </c>
      <c r="CU37" s="516">
        <v>134.6</v>
      </c>
      <c r="CV37" s="516">
        <v>146.1</v>
      </c>
      <c r="CW37" s="516">
        <v>157</v>
      </c>
      <c r="CX37" s="516">
        <v>171.1</v>
      </c>
      <c r="CY37" s="516">
        <v>169.1</v>
      </c>
      <c r="CZ37" s="516">
        <v>152.69999999999999</v>
      </c>
      <c r="DA37" s="516">
        <v>193.2</v>
      </c>
      <c r="DB37" s="516">
        <v>193</v>
      </c>
      <c r="DC37" s="516">
        <v>145.1</v>
      </c>
      <c r="DD37" s="516">
        <v>127.5</v>
      </c>
      <c r="DE37" s="516">
        <v>159</v>
      </c>
      <c r="DF37" s="516">
        <v>170.2</v>
      </c>
      <c r="DG37" s="516">
        <v>180.6</v>
      </c>
      <c r="DH37" s="516">
        <v>169</v>
      </c>
      <c r="DI37" s="516">
        <v>151.1</v>
      </c>
      <c r="DJ37" s="516">
        <v>165.1</v>
      </c>
      <c r="DK37" s="516">
        <v>167.1</v>
      </c>
      <c r="DL37" s="516">
        <v>130.9</v>
      </c>
      <c r="DM37" s="516">
        <v>131.80000000000001</v>
      </c>
      <c r="DN37" s="516">
        <v>163.6</v>
      </c>
      <c r="DO37" s="516">
        <v>205.5</v>
      </c>
      <c r="DP37" s="516">
        <v>218.3</v>
      </c>
      <c r="DQ37" s="516">
        <v>181.1</v>
      </c>
      <c r="DR37" s="516">
        <v>179.8</v>
      </c>
      <c r="DS37" s="516">
        <v>154.6</v>
      </c>
      <c r="DT37" s="516">
        <v>163.5</v>
      </c>
      <c r="DU37" s="517">
        <v>138.80000000000001</v>
      </c>
      <c r="DV37" s="517">
        <v>165.5</v>
      </c>
      <c r="DW37" s="517">
        <v>167.2</v>
      </c>
      <c r="DX37" s="559">
        <v>174.5</v>
      </c>
      <c r="DY37" s="559">
        <v>172</v>
      </c>
      <c r="DZ37" s="559">
        <v>162.69999999999999</v>
      </c>
      <c r="EA37" s="558">
        <v>163.19999999999999</v>
      </c>
    </row>
    <row r="38" spans="1:131">
      <c r="A38" s="514" t="s">
        <v>614</v>
      </c>
      <c r="B38" s="514" t="s">
        <v>615</v>
      </c>
      <c r="C38" s="515">
        <v>2.0999999999999999E-3</v>
      </c>
      <c r="D38" s="516">
        <v>146.5</v>
      </c>
      <c r="E38" s="516">
        <v>83.3</v>
      </c>
      <c r="F38" s="516">
        <v>80.2</v>
      </c>
      <c r="G38" s="516">
        <v>71.3</v>
      </c>
      <c r="H38" s="516">
        <v>54.1</v>
      </c>
      <c r="I38" s="516">
        <v>69</v>
      </c>
      <c r="J38" s="516">
        <v>75.5</v>
      </c>
      <c r="K38" s="516">
        <v>81.2</v>
      </c>
      <c r="L38" s="516">
        <v>113.1</v>
      </c>
      <c r="M38" s="516">
        <v>191.3</v>
      </c>
      <c r="N38" s="516">
        <v>221.9</v>
      </c>
      <c r="O38" s="516">
        <v>205.7</v>
      </c>
      <c r="P38" s="516">
        <v>117.5</v>
      </c>
      <c r="Q38" s="516">
        <v>85.4</v>
      </c>
      <c r="R38" s="516">
        <v>98.8</v>
      </c>
      <c r="S38" s="516">
        <v>86.4</v>
      </c>
      <c r="T38" s="516">
        <v>139.1</v>
      </c>
      <c r="U38" s="516">
        <v>134.5</v>
      </c>
      <c r="V38" s="516">
        <v>179.8</v>
      </c>
      <c r="W38" s="516">
        <v>169.8</v>
      </c>
      <c r="X38" s="516">
        <v>185.8</v>
      </c>
      <c r="Y38" s="516">
        <v>248.1</v>
      </c>
      <c r="Z38" s="516">
        <v>153.9</v>
      </c>
      <c r="AA38" s="516">
        <v>120.1</v>
      </c>
      <c r="AB38" s="516">
        <v>106.2</v>
      </c>
      <c r="AC38" s="516">
        <v>87.1</v>
      </c>
      <c r="AD38" s="516">
        <v>118</v>
      </c>
      <c r="AE38" s="516">
        <v>111</v>
      </c>
      <c r="AF38" s="516">
        <v>112.9</v>
      </c>
      <c r="AG38" s="516">
        <v>105.1</v>
      </c>
      <c r="AH38" s="516">
        <v>116.6</v>
      </c>
      <c r="AI38" s="516">
        <v>128.9</v>
      </c>
      <c r="AJ38" s="516">
        <v>163.69999999999999</v>
      </c>
      <c r="AK38" s="516">
        <v>262.89999999999998</v>
      </c>
      <c r="AL38" s="516">
        <v>109.4</v>
      </c>
      <c r="AM38" s="516">
        <v>107.3</v>
      </c>
      <c r="AN38" s="516">
        <v>101.2</v>
      </c>
      <c r="AO38" s="516">
        <v>92.5</v>
      </c>
      <c r="AP38" s="516">
        <v>89.8</v>
      </c>
      <c r="AQ38" s="516">
        <v>114.7</v>
      </c>
      <c r="AR38" s="516">
        <v>114.7</v>
      </c>
      <c r="AS38" s="516">
        <v>114.7</v>
      </c>
      <c r="AT38" s="516">
        <v>114.7</v>
      </c>
      <c r="AU38" s="516">
        <v>114.7</v>
      </c>
      <c r="AV38" s="516">
        <v>114.7</v>
      </c>
      <c r="AW38" s="516">
        <v>114.7</v>
      </c>
      <c r="AX38" s="516">
        <v>114.7</v>
      </c>
      <c r="AY38" s="516">
        <v>114.7</v>
      </c>
      <c r="AZ38" s="516">
        <v>135</v>
      </c>
      <c r="BA38" s="516">
        <v>111.6</v>
      </c>
      <c r="BB38" s="516">
        <v>113.7</v>
      </c>
      <c r="BC38" s="516">
        <v>82.8</v>
      </c>
      <c r="BD38" s="516">
        <v>76.599999999999994</v>
      </c>
      <c r="BE38" s="516">
        <v>70.400000000000006</v>
      </c>
      <c r="BF38" s="516">
        <v>95.9</v>
      </c>
      <c r="BG38" s="516">
        <v>108.8</v>
      </c>
      <c r="BH38" s="516">
        <v>123.6</v>
      </c>
      <c r="BI38" s="516">
        <v>147.1</v>
      </c>
      <c r="BJ38" s="516">
        <v>172</v>
      </c>
      <c r="BK38" s="516">
        <v>168.2</v>
      </c>
      <c r="BL38" s="516">
        <v>156.80000000000001</v>
      </c>
      <c r="BM38" s="516">
        <v>106.4</v>
      </c>
      <c r="BN38" s="516">
        <v>87.4</v>
      </c>
      <c r="BO38" s="516">
        <v>65.3</v>
      </c>
      <c r="BP38" s="516">
        <v>81.900000000000006</v>
      </c>
      <c r="BQ38" s="516">
        <v>81.400000000000006</v>
      </c>
      <c r="BR38" s="516">
        <v>86.1</v>
      </c>
      <c r="BS38" s="516">
        <v>105.9</v>
      </c>
      <c r="BT38" s="516">
        <v>99</v>
      </c>
      <c r="BU38" s="516">
        <v>115.7</v>
      </c>
      <c r="BV38" s="516">
        <v>143.6</v>
      </c>
      <c r="BW38" s="516">
        <v>156.30000000000001</v>
      </c>
      <c r="BX38" s="516">
        <v>115.8</v>
      </c>
      <c r="BY38" s="516">
        <v>87.7</v>
      </c>
      <c r="BZ38" s="516">
        <v>86.5</v>
      </c>
      <c r="CA38" s="516">
        <v>74.7</v>
      </c>
      <c r="CB38" s="516">
        <v>108.8</v>
      </c>
      <c r="CC38" s="516">
        <v>95.7</v>
      </c>
      <c r="CD38" s="516">
        <v>93.6</v>
      </c>
      <c r="CE38" s="516">
        <v>99.4</v>
      </c>
      <c r="CF38" s="516">
        <v>113.6</v>
      </c>
      <c r="CG38" s="516">
        <v>126.4</v>
      </c>
      <c r="CH38" s="516">
        <v>150</v>
      </c>
      <c r="CI38" s="516">
        <v>212.3</v>
      </c>
      <c r="CJ38" s="516">
        <v>174</v>
      </c>
      <c r="CK38" s="516">
        <v>147.1</v>
      </c>
      <c r="CL38" s="516">
        <v>99.8</v>
      </c>
      <c r="CM38" s="516">
        <v>82.5</v>
      </c>
      <c r="CN38" s="516">
        <v>99.4</v>
      </c>
      <c r="CO38" s="516">
        <v>112.3</v>
      </c>
      <c r="CP38" s="516">
        <v>136</v>
      </c>
      <c r="CQ38" s="516">
        <v>136.1</v>
      </c>
      <c r="CR38" s="516">
        <v>126.9</v>
      </c>
      <c r="CS38" s="516">
        <v>157.9</v>
      </c>
      <c r="CT38" s="516">
        <v>226.5</v>
      </c>
      <c r="CU38" s="516">
        <v>195.2</v>
      </c>
      <c r="CV38" s="516">
        <v>181.9</v>
      </c>
      <c r="CW38" s="516">
        <v>92.4</v>
      </c>
      <c r="CX38" s="516">
        <v>78.8</v>
      </c>
      <c r="CY38" s="516">
        <v>68.2</v>
      </c>
      <c r="CZ38" s="516">
        <v>85.2</v>
      </c>
      <c r="DA38" s="516">
        <v>170.2</v>
      </c>
      <c r="DB38" s="516">
        <v>145.30000000000001</v>
      </c>
      <c r="DC38" s="516">
        <v>143.69999999999999</v>
      </c>
      <c r="DD38" s="516">
        <v>114.6</v>
      </c>
      <c r="DE38" s="516">
        <v>188</v>
      </c>
      <c r="DF38" s="516">
        <v>245</v>
      </c>
      <c r="DG38" s="516">
        <v>228.6</v>
      </c>
      <c r="DH38" s="516">
        <v>168.6</v>
      </c>
      <c r="DI38" s="516">
        <v>128.19999999999999</v>
      </c>
      <c r="DJ38" s="516">
        <v>112.2</v>
      </c>
      <c r="DK38" s="516">
        <v>83.3</v>
      </c>
      <c r="DL38" s="516">
        <v>75.099999999999994</v>
      </c>
      <c r="DM38" s="516">
        <v>95.2</v>
      </c>
      <c r="DN38" s="516">
        <v>153.9</v>
      </c>
      <c r="DO38" s="516">
        <v>171.2</v>
      </c>
      <c r="DP38" s="516">
        <v>156.4</v>
      </c>
      <c r="DQ38" s="516">
        <v>253.8</v>
      </c>
      <c r="DR38" s="516">
        <v>323.39999999999998</v>
      </c>
      <c r="DS38" s="516">
        <v>291.3</v>
      </c>
      <c r="DT38" s="516">
        <v>203.6</v>
      </c>
      <c r="DU38" s="517">
        <v>131.30000000000001</v>
      </c>
      <c r="DV38" s="517">
        <v>125.6</v>
      </c>
      <c r="DW38" s="517">
        <v>128.5</v>
      </c>
      <c r="DX38" s="559">
        <v>152.30000000000001</v>
      </c>
      <c r="DY38" s="559">
        <v>136.80000000000001</v>
      </c>
      <c r="DZ38" s="559">
        <v>131.1</v>
      </c>
      <c r="EA38" s="558">
        <v>120.2</v>
      </c>
    </row>
    <row r="39" spans="1:131">
      <c r="A39" s="514" t="s">
        <v>616</v>
      </c>
      <c r="B39" s="514" t="s">
        <v>617</v>
      </c>
      <c r="C39" s="515">
        <v>2.2610000000000002E-2</v>
      </c>
      <c r="D39" s="516">
        <v>137.19999999999999</v>
      </c>
      <c r="E39" s="516">
        <v>99</v>
      </c>
      <c r="F39" s="516">
        <v>126.1</v>
      </c>
      <c r="G39" s="516">
        <v>98.1</v>
      </c>
      <c r="H39" s="516">
        <v>77.3</v>
      </c>
      <c r="I39" s="516">
        <v>90.5</v>
      </c>
      <c r="J39" s="516">
        <v>99.8</v>
      </c>
      <c r="K39" s="516">
        <v>106.9</v>
      </c>
      <c r="L39" s="516">
        <v>120</v>
      </c>
      <c r="M39" s="516">
        <v>157.5</v>
      </c>
      <c r="N39" s="516">
        <v>166.5</v>
      </c>
      <c r="O39" s="516">
        <v>174.9</v>
      </c>
      <c r="P39" s="516">
        <v>131.5</v>
      </c>
      <c r="Q39" s="516">
        <v>104.8</v>
      </c>
      <c r="R39" s="516">
        <v>126.2</v>
      </c>
      <c r="S39" s="516">
        <v>124.1</v>
      </c>
      <c r="T39" s="516">
        <v>129.9</v>
      </c>
      <c r="U39" s="516">
        <v>118.9</v>
      </c>
      <c r="V39" s="516">
        <v>148.4</v>
      </c>
      <c r="W39" s="516">
        <v>189.6</v>
      </c>
      <c r="X39" s="516">
        <v>187.9</v>
      </c>
      <c r="Y39" s="516">
        <v>181.4</v>
      </c>
      <c r="Z39" s="516">
        <v>191.8</v>
      </c>
      <c r="AA39" s="516">
        <v>174.4</v>
      </c>
      <c r="AB39" s="516">
        <v>140.9</v>
      </c>
      <c r="AC39" s="516">
        <v>105.7</v>
      </c>
      <c r="AD39" s="516">
        <v>130.80000000000001</v>
      </c>
      <c r="AE39" s="516">
        <v>128.6</v>
      </c>
      <c r="AF39" s="516">
        <v>142.80000000000001</v>
      </c>
      <c r="AG39" s="516">
        <v>143.6</v>
      </c>
      <c r="AH39" s="516">
        <v>130.9</v>
      </c>
      <c r="AI39" s="516">
        <v>164.7</v>
      </c>
      <c r="AJ39" s="516">
        <v>188.6</v>
      </c>
      <c r="AK39" s="516">
        <v>218.6</v>
      </c>
      <c r="AL39" s="516">
        <v>224.9</v>
      </c>
      <c r="AM39" s="516">
        <v>193.9</v>
      </c>
      <c r="AN39" s="516">
        <v>151</v>
      </c>
      <c r="AO39" s="516">
        <v>132.4</v>
      </c>
      <c r="AP39" s="516">
        <v>133.6</v>
      </c>
      <c r="AQ39" s="516">
        <v>136.4</v>
      </c>
      <c r="AR39" s="516">
        <v>136.4</v>
      </c>
      <c r="AS39" s="516">
        <v>136.4</v>
      </c>
      <c r="AT39" s="516">
        <v>136.4</v>
      </c>
      <c r="AU39" s="516">
        <v>136.4</v>
      </c>
      <c r="AV39" s="516">
        <v>136.4</v>
      </c>
      <c r="AW39" s="516">
        <v>136.4</v>
      </c>
      <c r="AX39" s="516">
        <v>136.4</v>
      </c>
      <c r="AY39" s="516">
        <v>136.4</v>
      </c>
      <c r="AZ39" s="516">
        <v>198.3</v>
      </c>
      <c r="BA39" s="516">
        <v>155.6</v>
      </c>
      <c r="BB39" s="516">
        <v>159.6</v>
      </c>
      <c r="BC39" s="516">
        <v>193.1</v>
      </c>
      <c r="BD39" s="516">
        <v>184.8</v>
      </c>
      <c r="BE39" s="516">
        <v>178.6</v>
      </c>
      <c r="BF39" s="516">
        <v>166.7</v>
      </c>
      <c r="BG39" s="516">
        <v>157.9</v>
      </c>
      <c r="BH39" s="516">
        <v>166</v>
      </c>
      <c r="BI39" s="516">
        <v>205.9</v>
      </c>
      <c r="BJ39" s="516">
        <v>216.1</v>
      </c>
      <c r="BK39" s="516">
        <v>214.1</v>
      </c>
      <c r="BL39" s="516">
        <v>211.7</v>
      </c>
      <c r="BM39" s="516">
        <v>207.4</v>
      </c>
      <c r="BN39" s="516">
        <v>218.7</v>
      </c>
      <c r="BO39" s="516">
        <v>116.4</v>
      </c>
      <c r="BP39" s="516">
        <v>113.1</v>
      </c>
      <c r="BQ39" s="516">
        <v>103.2</v>
      </c>
      <c r="BR39" s="516">
        <v>97.8</v>
      </c>
      <c r="BS39" s="516">
        <v>103.1</v>
      </c>
      <c r="BT39" s="516">
        <v>108.6</v>
      </c>
      <c r="BU39" s="516">
        <v>116.4</v>
      </c>
      <c r="BV39" s="516">
        <v>111.5</v>
      </c>
      <c r="BW39" s="516">
        <v>112.7</v>
      </c>
      <c r="BX39" s="516">
        <v>107.2</v>
      </c>
      <c r="BY39" s="516">
        <v>101.4</v>
      </c>
      <c r="BZ39" s="516">
        <v>103.2</v>
      </c>
      <c r="CA39" s="516">
        <v>107.5</v>
      </c>
      <c r="CB39" s="516">
        <v>110.2</v>
      </c>
      <c r="CC39" s="516">
        <v>105.1</v>
      </c>
      <c r="CD39" s="516">
        <v>93.8</v>
      </c>
      <c r="CE39" s="516">
        <v>114.5</v>
      </c>
      <c r="CF39" s="516">
        <v>122.3</v>
      </c>
      <c r="CG39" s="516">
        <v>147</v>
      </c>
      <c r="CH39" s="516">
        <v>175.3</v>
      </c>
      <c r="CI39" s="516">
        <v>175.7</v>
      </c>
      <c r="CJ39" s="516">
        <v>171.7</v>
      </c>
      <c r="CK39" s="516">
        <v>153.1</v>
      </c>
      <c r="CL39" s="516">
        <v>145.5</v>
      </c>
      <c r="CM39" s="516">
        <v>141.1</v>
      </c>
      <c r="CN39" s="516">
        <v>132.9</v>
      </c>
      <c r="CO39" s="516">
        <v>127.9</v>
      </c>
      <c r="CP39" s="516">
        <v>129.9</v>
      </c>
      <c r="CQ39" s="516">
        <v>152.19999999999999</v>
      </c>
      <c r="CR39" s="516">
        <v>154.1</v>
      </c>
      <c r="CS39" s="516">
        <v>155.30000000000001</v>
      </c>
      <c r="CT39" s="516">
        <v>162</v>
      </c>
      <c r="CU39" s="516">
        <v>133.69999999999999</v>
      </c>
      <c r="CV39" s="516">
        <v>127.6</v>
      </c>
      <c r="CW39" s="516">
        <v>112.2</v>
      </c>
      <c r="CX39" s="516">
        <v>113.7</v>
      </c>
      <c r="CY39" s="516">
        <v>114</v>
      </c>
      <c r="CZ39" s="516">
        <v>112.5</v>
      </c>
      <c r="DA39" s="516">
        <v>135.5</v>
      </c>
      <c r="DB39" s="516">
        <v>140.6</v>
      </c>
      <c r="DC39" s="516">
        <v>128.69999999999999</v>
      </c>
      <c r="DD39" s="516">
        <v>119.1</v>
      </c>
      <c r="DE39" s="516">
        <v>130.19999999999999</v>
      </c>
      <c r="DF39" s="516">
        <v>135.69999999999999</v>
      </c>
      <c r="DG39" s="516">
        <v>134.80000000000001</v>
      </c>
      <c r="DH39" s="516">
        <v>121</v>
      </c>
      <c r="DI39" s="516">
        <v>113</v>
      </c>
      <c r="DJ39" s="516">
        <v>124.7</v>
      </c>
      <c r="DK39" s="516">
        <v>137.80000000000001</v>
      </c>
      <c r="DL39" s="516">
        <v>118.6</v>
      </c>
      <c r="DM39" s="516">
        <v>134.5</v>
      </c>
      <c r="DN39" s="516">
        <v>148.5</v>
      </c>
      <c r="DO39" s="516">
        <v>209.4</v>
      </c>
      <c r="DP39" s="516">
        <v>247.9</v>
      </c>
      <c r="DQ39" s="516">
        <v>289.89999999999998</v>
      </c>
      <c r="DR39" s="516">
        <v>279.2</v>
      </c>
      <c r="DS39" s="516">
        <v>231.3</v>
      </c>
      <c r="DT39" s="516">
        <v>212.2</v>
      </c>
      <c r="DU39" s="517">
        <v>146.69999999999999</v>
      </c>
      <c r="DV39" s="517">
        <v>156.9</v>
      </c>
      <c r="DW39" s="517">
        <v>159.19999999999999</v>
      </c>
      <c r="DX39" s="559">
        <v>178</v>
      </c>
      <c r="DY39" s="559">
        <v>183.7</v>
      </c>
      <c r="DZ39" s="559">
        <v>186</v>
      </c>
      <c r="EA39" s="558">
        <v>191</v>
      </c>
    </row>
    <row r="40" spans="1:131">
      <c r="A40" s="514" t="s">
        <v>618</v>
      </c>
      <c r="B40" s="514" t="s">
        <v>619</v>
      </c>
      <c r="C40" s="515">
        <v>2.3230000000000001E-2</v>
      </c>
      <c r="D40" s="516">
        <v>137.80000000000001</v>
      </c>
      <c r="E40" s="516">
        <v>74.400000000000006</v>
      </c>
      <c r="F40" s="516">
        <v>87.4</v>
      </c>
      <c r="G40" s="516">
        <v>107.3</v>
      </c>
      <c r="H40" s="516">
        <v>102.8</v>
      </c>
      <c r="I40" s="516">
        <v>96.5</v>
      </c>
      <c r="J40" s="516">
        <v>106.3</v>
      </c>
      <c r="K40" s="516">
        <v>101.2</v>
      </c>
      <c r="L40" s="516">
        <v>115.3</v>
      </c>
      <c r="M40" s="516">
        <v>133.80000000000001</v>
      </c>
      <c r="N40" s="516">
        <v>139.69999999999999</v>
      </c>
      <c r="O40" s="516">
        <v>166.3</v>
      </c>
      <c r="P40" s="516">
        <v>154.69999999999999</v>
      </c>
      <c r="Q40" s="516">
        <v>122.9</v>
      </c>
      <c r="R40" s="516">
        <v>161.80000000000001</v>
      </c>
      <c r="S40" s="516">
        <v>193.3</v>
      </c>
      <c r="T40" s="516">
        <v>267.10000000000002</v>
      </c>
      <c r="U40" s="516">
        <v>195.9</v>
      </c>
      <c r="V40" s="516">
        <v>258.89999999999998</v>
      </c>
      <c r="W40" s="516">
        <v>147.19999999999999</v>
      </c>
      <c r="X40" s="516">
        <v>111.5</v>
      </c>
      <c r="Y40" s="516">
        <v>95.6</v>
      </c>
      <c r="Z40" s="516">
        <v>117</v>
      </c>
      <c r="AA40" s="516">
        <v>112.3</v>
      </c>
      <c r="AB40" s="516">
        <v>115.8</v>
      </c>
      <c r="AC40" s="516">
        <v>96.9</v>
      </c>
      <c r="AD40" s="516">
        <v>155.69999999999999</v>
      </c>
      <c r="AE40" s="516">
        <v>207.9</v>
      </c>
      <c r="AF40" s="516">
        <v>232</v>
      </c>
      <c r="AG40" s="516">
        <v>214.7</v>
      </c>
      <c r="AH40" s="516">
        <v>120.6</v>
      </c>
      <c r="AI40" s="516">
        <v>149.80000000000001</v>
      </c>
      <c r="AJ40" s="516">
        <v>205</v>
      </c>
      <c r="AK40" s="516">
        <v>145</v>
      </c>
      <c r="AL40" s="516">
        <v>156.5</v>
      </c>
      <c r="AM40" s="516">
        <v>138.9</v>
      </c>
      <c r="AN40" s="516">
        <v>105.6</v>
      </c>
      <c r="AO40" s="516">
        <v>97.5</v>
      </c>
      <c r="AP40" s="516">
        <v>131.5</v>
      </c>
      <c r="AQ40" s="516">
        <v>147.4</v>
      </c>
      <c r="AR40" s="516">
        <v>147.4</v>
      </c>
      <c r="AS40" s="516">
        <v>147.4</v>
      </c>
      <c r="AT40" s="516">
        <v>147.4</v>
      </c>
      <c r="AU40" s="516">
        <v>147.4</v>
      </c>
      <c r="AV40" s="516">
        <v>147.4</v>
      </c>
      <c r="AW40" s="516">
        <v>147.4</v>
      </c>
      <c r="AX40" s="516">
        <v>147.4</v>
      </c>
      <c r="AY40" s="516">
        <v>147.4</v>
      </c>
      <c r="AZ40" s="516">
        <v>154.1</v>
      </c>
      <c r="BA40" s="516">
        <v>161.4</v>
      </c>
      <c r="BB40" s="516">
        <v>200.7</v>
      </c>
      <c r="BC40" s="516">
        <v>185.2</v>
      </c>
      <c r="BD40" s="516">
        <v>110.7</v>
      </c>
      <c r="BE40" s="516">
        <v>100.8</v>
      </c>
      <c r="BF40" s="516">
        <v>104.3</v>
      </c>
      <c r="BG40" s="516">
        <v>108.6</v>
      </c>
      <c r="BH40" s="516">
        <v>105.8</v>
      </c>
      <c r="BI40" s="516">
        <v>99.9</v>
      </c>
      <c r="BJ40" s="516">
        <v>103.1</v>
      </c>
      <c r="BK40" s="516">
        <v>115.8</v>
      </c>
      <c r="BL40" s="516">
        <v>115.3</v>
      </c>
      <c r="BM40" s="516">
        <v>105.1</v>
      </c>
      <c r="BN40" s="516">
        <v>106.4</v>
      </c>
      <c r="BO40" s="516">
        <v>131.9</v>
      </c>
      <c r="BP40" s="516">
        <v>140.1</v>
      </c>
      <c r="BQ40" s="516">
        <v>138.9</v>
      </c>
      <c r="BR40" s="516">
        <v>144.69999999999999</v>
      </c>
      <c r="BS40" s="516">
        <v>141.4</v>
      </c>
      <c r="BT40" s="516">
        <v>138.19999999999999</v>
      </c>
      <c r="BU40" s="516">
        <v>137.9</v>
      </c>
      <c r="BV40" s="516">
        <v>132</v>
      </c>
      <c r="BW40" s="516">
        <v>125.7</v>
      </c>
      <c r="BX40" s="516">
        <v>121</v>
      </c>
      <c r="BY40" s="516">
        <v>105.3</v>
      </c>
      <c r="BZ40" s="516">
        <v>137.6</v>
      </c>
      <c r="CA40" s="516">
        <v>159.1</v>
      </c>
      <c r="CB40" s="516">
        <v>155</v>
      </c>
      <c r="CC40" s="516">
        <v>137.5</v>
      </c>
      <c r="CD40" s="516">
        <v>124</v>
      </c>
      <c r="CE40" s="516">
        <v>118.4</v>
      </c>
      <c r="CF40" s="516">
        <v>117.7</v>
      </c>
      <c r="CG40" s="516">
        <v>119</v>
      </c>
      <c r="CH40" s="516">
        <v>133.9</v>
      </c>
      <c r="CI40" s="516">
        <v>167.5</v>
      </c>
      <c r="CJ40" s="516">
        <v>151.19999999999999</v>
      </c>
      <c r="CK40" s="516">
        <v>131.9</v>
      </c>
      <c r="CL40" s="516">
        <v>127.2</v>
      </c>
      <c r="CM40" s="516">
        <v>136.5</v>
      </c>
      <c r="CN40" s="516">
        <v>161.4</v>
      </c>
      <c r="CO40" s="516">
        <v>168.8</v>
      </c>
      <c r="CP40" s="516">
        <v>190.7</v>
      </c>
      <c r="CQ40" s="516">
        <v>192.4</v>
      </c>
      <c r="CR40" s="516">
        <v>164.1</v>
      </c>
      <c r="CS40" s="516">
        <v>142.19999999999999</v>
      </c>
      <c r="CT40" s="516">
        <v>128.19999999999999</v>
      </c>
      <c r="CU40" s="516">
        <v>130.19999999999999</v>
      </c>
      <c r="CV40" s="516">
        <v>138.1</v>
      </c>
      <c r="CW40" s="516">
        <v>138.5</v>
      </c>
      <c r="CX40" s="516">
        <v>142.80000000000001</v>
      </c>
      <c r="CY40" s="516">
        <v>134.5</v>
      </c>
      <c r="CZ40" s="516">
        <v>135.80000000000001</v>
      </c>
      <c r="DA40" s="516">
        <v>189.8</v>
      </c>
      <c r="DB40" s="516">
        <v>201.6</v>
      </c>
      <c r="DC40" s="516">
        <v>160</v>
      </c>
      <c r="DD40" s="516">
        <v>131.19999999999999</v>
      </c>
      <c r="DE40" s="516">
        <v>132</v>
      </c>
      <c r="DF40" s="516">
        <v>128.80000000000001</v>
      </c>
      <c r="DG40" s="516">
        <v>134.80000000000001</v>
      </c>
      <c r="DH40" s="516">
        <v>119.4</v>
      </c>
      <c r="DI40" s="516">
        <v>125.3</v>
      </c>
      <c r="DJ40" s="516">
        <v>151.5</v>
      </c>
      <c r="DK40" s="516">
        <v>162.5</v>
      </c>
      <c r="DL40" s="516">
        <v>141.9</v>
      </c>
      <c r="DM40" s="516">
        <v>137.80000000000001</v>
      </c>
      <c r="DN40" s="516">
        <v>180.2</v>
      </c>
      <c r="DO40" s="516">
        <v>204.5</v>
      </c>
      <c r="DP40" s="516">
        <v>212.9</v>
      </c>
      <c r="DQ40" s="516">
        <v>207.3</v>
      </c>
      <c r="DR40" s="516">
        <v>177.4</v>
      </c>
      <c r="DS40" s="516">
        <v>156.30000000000001</v>
      </c>
      <c r="DT40" s="516">
        <v>139.1</v>
      </c>
      <c r="DU40" s="517">
        <v>133.9</v>
      </c>
      <c r="DV40" s="517">
        <v>154.69999999999999</v>
      </c>
      <c r="DW40" s="517">
        <v>170.8</v>
      </c>
      <c r="DX40" s="559">
        <v>200.6</v>
      </c>
      <c r="DY40" s="559">
        <v>177.7</v>
      </c>
      <c r="DZ40" s="559">
        <v>202.5</v>
      </c>
      <c r="EA40" s="558">
        <v>167.7</v>
      </c>
    </row>
    <row r="41" spans="1:131">
      <c r="A41" s="514" t="s">
        <v>620</v>
      </c>
      <c r="B41" s="514" t="s">
        <v>621</v>
      </c>
      <c r="C41" s="515">
        <v>8.3089999999999997E-2</v>
      </c>
      <c r="D41" s="516">
        <v>140.4</v>
      </c>
      <c r="E41" s="516">
        <v>137.4</v>
      </c>
      <c r="F41" s="516">
        <v>138.30000000000001</v>
      </c>
      <c r="G41" s="516">
        <v>111.2</v>
      </c>
      <c r="H41" s="516">
        <v>113.3</v>
      </c>
      <c r="I41" s="516">
        <v>90.3</v>
      </c>
      <c r="J41" s="516">
        <v>96.5</v>
      </c>
      <c r="K41" s="516">
        <v>113.1</v>
      </c>
      <c r="L41" s="516">
        <v>113.6</v>
      </c>
      <c r="M41" s="516">
        <v>106.4</v>
      </c>
      <c r="N41" s="516">
        <v>108.9</v>
      </c>
      <c r="O41" s="516">
        <v>136.9</v>
      </c>
      <c r="P41" s="516">
        <v>172</v>
      </c>
      <c r="Q41" s="516">
        <v>179.2</v>
      </c>
      <c r="R41" s="516">
        <v>181.8</v>
      </c>
      <c r="S41" s="516">
        <v>119.1</v>
      </c>
      <c r="T41" s="516">
        <v>112.3</v>
      </c>
      <c r="U41" s="516">
        <v>131.9</v>
      </c>
      <c r="V41" s="516">
        <v>125.1</v>
      </c>
      <c r="W41" s="516">
        <v>99.5</v>
      </c>
      <c r="X41" s="516">
        <v>117</v>
      </c>
      <c r="Y41" s="516">
        <v>109.2</v>
      </c>
      <c r="Z41" s="516">
        <v>103.8</v>
      </c>
      <c r="AA41" s="516">
        <v>109.5</v>
      </c>
      <c r="AB41" s="516">
        <v>116.7</v>
      </c>
      <c r="AC41" s="516">
        <v>148.80000000000001</v>
      </c>
      <c r="AD41" s="516">
        <v>153.1</v>
      </c>
      <c r="AE41" s="516">
        <v>135.30000000000001</v>
      </c>
      <c r="AF41" s="516">
        <v>110.5</v>
      </c>
      <c r="AG41" s="516">
        <v>90.3</v>
      </c>
      <c r="AH41" s="516">
        <v>127.5</v>
      </c>
      <c r="AI41" s="516">
        <v>129</v>
      </c>
      <c r="AJ41" s="516">
        <v>127.9</v>
      </c>
      <c r="AK41" s="516">
        <v>99.5</v>
      </c>
      <c r="AL41" s="516">
        <v>112.4</v>
      </c>
      <c r="AM41" s="516">
        <v>107.6</v>
      </c>
      <c r="AN41" s="516">
        <v>124.2</v>
      </c>
      <c r="AO41" s="516">
        <v>176.5</v>
      </c>
      <c r="AP41" s="516">
        <v>137.30000000000001</v>
      </c>
      <c r="AQ41" s="516">
        <v>134.80000000000001</v>
      </c>
      <c r="AR41" s="516">
        <v>134.80000000000001</v>
      </c>
      <c r="AS41" s="516">
        <v>134.80000000000001</v>
      </c>
      <c r="AT41" s="516">
        <v>134.80000000000001</v>
      </c>
      <c r="AU41" s="516">
        <v>134.80000000000001</v>
      </c>
      <c r="AV41" s="516">
        <v>134.80000000000001</v>
      </c>
      <c r="AW41" s="516">
        <v>134.80000000000001</v>
      </c>
      <c r="AX41" s="516">
        <v>134.80000000000001</v>
      </c>
      <c r="AY41" s="516">
        <v>134.80000000000001</v>
      </c>
      <c r="AZ41" s="516">
        <v>170.3</v>
      </c>
      <c r="BA41" s="516">
        <v>203.5</v>
      </c>
      <c r="BB41" s="516">
        <v>210.2</v>
      </c>
      <c r="BC41" s="516">
        <v>110.7</v>
      </c>
      <c r="BD41" s="516">
        <v>88.9</v>
      </c>
      <c r="BE41" s="516">
        <v>110.9</v>
      </c>
      <c r="BF41" s="516">
        <v>142</v>
      </c>
      <c r="BG41" s="516">
        <v>125.3</v>
      </c>
      <c r="BH41" s="516">
        <v>125.3</v>
      </c>
      <c r="BI41" s="516">
        <v>116.9</v>
      </c>
      <c r="BJ41" s="516">
        <v>140.1</v>
      </c>
      <c r="BK41" s="516">
        <v>175.4</v>
      </c>
      <c r="BL41" s="516">
        <v>180.2</v>
      </c>
      <c r="BM41" s="516">
        <v>187.3</v>
      </c>
      <c r="BN41" s="516">
        <v>182.6</v>
      </c>
      <c r="BO41" s="516">
        <v>154.69999999999999</v>
      </c>
      <c r="BP41" s="516">
        <v>136.69999999999999</v>
      </c>
      <c r="BQ41" s="516">
        <v>143.5</v>
      </c>
      <c r="BR41" s="516">
        <v>161.5</v>
      </c>
      <c r="BS41" s="516">
        <v>148.6</v>
      </c>
      <c r="BT41" s="516">
        <v>110.6</v>
      </c>
      <c r="BU41" s="516">
        <v>92.6</v>
      </c>
      <c r="BV41" s="516">
        <v>71.599999999999994</v>
      </c>
      <c r="BW41" s="516">
        <v>75.400000000000006</v>
      </c>
      <c r="BX41" s="516">
        <v>83</v>
      </c>
      <c r="BY41" s="516">
        <v>99.3</v>
      </c>
      <c r="BZ41" s="516">
        <v>114.2</v>
      </c>
      <c r="CA41" s="516">
        <v>99</v>
      </c>
      <c r="CB41" s="516">
        <v>84.5</v>
      </c>
      <c r="CC41" s="516">
        <v>100.9</v>
      </c>
      <c r="CD41" s="516">
        <v>119.9</v>
      </c>
      <c r="CE41" s="516">
        <v>125.7</v>
      </c>
      <c r="CF41" s="516">
        <v>116.3</v>
      </c>
      <c r="CG41" s="516">
        <v>113.1</v>
      </c>
      <c r="CH41" s="516">
        <v>105.3</v>
      </c>
      <c r="CI41" s="516">
        <v>122</v>
      </c>
      <c r="CJ41" s="516">
        <v>134.1</v>
      </c>
      <c r="CK41" s="516">
        <v>142.80000000000001</v>
      </c>
      <c r="CL41" s="516">
        <v>157.4</v>
      </c>
      <c r="CM41" s="516">
        <v>150.4</v>
      </c>
      <c r="CN41" s="516">
        <v>143.1</v>
      </c>
      <c r="CO41" s="516">
        <v>134</v>
      </c>
      <c r="CP41" s="516">
        <v>142.1</v>
      </c>
      <c r="CQ41" s="516">
        <v>134.9</v>
      </c>
      <c r="CR41" s="516">
        <v>136.1</v>
      </c>
      <c r="CS41" s="516">
        <v>145.19999999999999</v>
      </c>
      <c r="CT41" s="516">
        <v>117.8</v>
      </c>
      <c r="CU41" s="516">
        <v>108.4</v>
      </c>
      <c r="CV41" s="516">
        <v>146.5</v>
      </c>
      <c r="CW41" s="516">
        <v>149.30000000000001</v>
      </c>
      <c r="CX41" s="516">
        <v>143.9</v>
      </c>
      <c r="CY41" s="516">
        <v>108.4</v>
      </c>
      <c r="CZ41" s="516">
        <v>124.3</v>
      </c>
      <c r="DA41" s="516">
        <v>173.1</v>
      </c>
      <c r="DB41" s="516">
        <v>196</v>
      </c>
      <c r="DC41" s="516">
        <v>166.5</v>
      </c>
      <c r="DD41" s="516">
        <v>134.4</v>
      </c>
      <c r="DE41" s="516">
        <v>137.69999999999999</v>
      </c>
      <c r="DF41" s="516">
        <v>165.8</v>
      </c>
      <c r="DG41" s="516">
        <v>147.19999999999999</v>
      </c>
      <c r="DH41" s="516">
        <v>152.1</v>
      </c>
      <c r="DI41" s="516">
        <v>152.30000000000001</v>
      </c>
      <c r="DJ41" s="516">
        <v>181.2</v>
      </c>
      <c r="DK41" s="516">
        <v>141.1</v>
      </c>
      <c r="DL41" s="516">
        <v>129.9</v>
      </c>
      <c r="DM41" s="516">
        <v>130.19999999999999</v>
      </c>
      <c r="DN41" s="516">
        <v>158.69999999999999</v>
      </c>
      <c r="DO41" s="516">
        <v>172.5</v>
      </c>
      <c r="DP41" s="516">
        <v>200.5</v>
      </c>
      <c r="DQ41" s="516">
        <v>181.3</v>
      </c>
      <c r="DR41" s="516">
        <v>148.6</v>
      </c>
      <c r="DS41" s="516">
        <v>133.4</v>
      </c>
      <c r="DT41" s="516">
        <v>152.9</v>
      </c>
      <c r="DU41" s="517">
        <v>184.2</v>
      </c>
      <c r="DV41" s="517">
        <v>188.5</v>
      </c>
      <c r="DW41" s="517">
        <v>198.8</v>
      </c>
      <c r="DX41" s="559">
        <v>204.5</v>
      </c>
      <c r="DY41" s="559">
        <v>200.1</v>
      </c>
      <c r="DZ41" s="559">
        <v>186.2</v>
      </c>
      <c r="EA41" s="558">
        <v>163.4</v>
      </c>
    </row>
    <row r="42" spans="1:131">
      <c r="A42" s="514" t="s">
        <v>622</v>
      </c>
      <c r="B42" s="514" t="s">
        <v>623</v>
      </c>
      <c r="C42" s="515">
        <v>4.6499999999999996E-3</v>
      </c>
      <c r="D42" s="516">
        <v>133.6</v>
      </c>
      <c r="E42" s="516">
        <v>107.6</v>
      </c>
      <c r="F42" s="516">
        <v>103.3</v>
      </c>
      <c r="G42" s="516">
        <v>144.69999999999999</v>
      </c>
      <c r="H42" s="516">
        <v>128.5</v>
      </c>
      <c r="I42" s="516">
        <v>118.8</v>
      </c>
      <c r="J42" s="516">
        <v>103.2</v>
      </c>
      <c r="K42" s="516">
        <v>94.6</v>
      </c>
      <c r="L42" s="516">
        <v>111</v>
      </c>
      <c r="M42" s="516">
        <v>133.5</v>
      </c>
      <c r="N42" s="516">
        <v>142.69999999999999</v>
      </c>
      <c r="O42" s="516">
        <v>164.2</v>
      </c>
      <c r="P42" s="516">
        <v>146.19999999999999</v>
      </c>
      <c r="Q42" s="516">
        <v>113.4</v>
      </c>
      <c r="R42" s="516">
        <v>118.9</v>
      </c>
      <c r="S42" s="516">
        <v>152.30000000000001</v>
      </c>
      <c r="T42" s="516">
        <v>166.5</v>
      </c>
      <c r="U42" s="516">
        <v>180.7</v>
      </c>
      <c r="V42" s="516">
        <v>224.3</v>
      </c>
      <c r="W42" s="516">
        <v>211.3</v>
      </c>
      <c r="X42" s="516">
        <v>136.69999999999999</v>
      </c>
      <c r="Y42" s="516">
        <v>169.8</v>
      </c>
      <c r="Z42" s="516">
        <v>143.5</v>
      </c>
      <c r="AA42" s="516">
        <v>145.1</v>
      </c>
      <c r="AB42" s="516">
        <v>119.6</v>
      </c>
      <c r="AC42" s="516">
        <v>88.3</v>
      </c>
      <c r="AD42" s="516">
        <v>116.3</v>
      </c>
      <c r="AE42" s="516">
        <v>142.5</v>
      </c>
      <c r="AF42" s="516">
        <v>148.1</v>
      </c>
      <c r="AG42" s="516">
        <v>173.8</v>
      </c>
      <c r="AH42" s="516">
        <v>159.9</v>
      </c>
      <c r="AI42" s="516">
        <v>182</v>
      </c>
      <c r="AJ42" s="516">
        <v>145</v>
      </c>
      <c r="AK42" s="516">
        <v>167.9</v>
      </c>
      <c r="AL42" s="516">
        <v>162.6</v>
      </c>
      <c r="AM42" s="516">
        <v>187.9</v>
      </c>
      <c r="AN42" s="516">
        <v>135.9</v>
      </c>
      <c r="AO42" s="516">
        <v>115.3</v>
      </c>
      <c r="AP42" s="516">
        <v>104.2</v>
      </c>
      <c r="AQ42" s="516">
        <v>118.5</v>
      </c>
      <c r="AR42" s="516">
        <v>118.5</v>
      </c>
      <c r="AS42" s="516">
        <v>118.5</v>
      </c>
      <c r="AT42" s="516">
        <v>118.5</v>
      </c>
      <c r="AU42" s="516">
        <v>118.5</v>
      </c>
      <c r="AV42" s="516">
        <v>118.5</v>
      </c>
      <c r="AW42" s="516">
        <v>118.5</v>
      </c>
      <c r="AX42" s="516">
        <v>118.5</v>
      </c>
      <c r="AY42" s="516">
        <v>118.5</v>
      </c>
      <c r="AZ42" s="516">
        <v>153.30000000000001</v>
      </c>
      <c r="BA42" s="516">
        <v>134.19999999999999</v>
      </c>
      <c r="BB42" s="516">
        <v>130.80000000000001</v>
      </c>
      <c r="BC42" s="516">
        <v>165.5</v>
      </c>
      <c r="BD42" s="516">
        <v>161.1</v>
      </c>
      <c r="BE42" s="516">
        <v>150.9</v>
      </c>
      <c r="BF42" s="516">
        <v>126.2</v>
      </c>
      <c r="BG42" s="516">
        <v>133</v>
      </c>
      <c r="BH42" s="516">
        <v>128</v>
      </c>
      <c r="BI42" s="516">
        <v>126.9</v>
      </c>
      <c r="BJ42" s="516">
        <v>132.4</v>
      </c>
      <c r="BK42" s="516">
        <v>141.1</v>
      </c>
      <c r="BL42" s="516">
        <v>143.1</v>
      </c>
      <c r="BM42" s="516">
        <v>131.9</v>
      </c>
      <c r="BN42" s="516">
        <v>122.1</v>
      </c>
      <c r="BO42" s="516">
        <v>140.69999999999999</v>
      </c>
      <c r="BP42" s="516">
        <v>155</v>
      </c>
      <c r="BQ42" s="516">
        <v>143.80000000000001</v>
      </c>
      <c r="BR42" s="516">
        <v>137.1</v>
      </c>
      <c r="BS42" s="516">
        <v>145.4</v>
      </c>
      <c r="BT42" s="516">
        <v>148.80000000000001</v>
      </c>
      <c r="BU42" s="516">
        <v>154.5</v>
      </c>
      <c r="BV42" s="516">
        <v>144.6</v>
      </c>
      <c r="BW42" s="516">
        <v>134.4</v>
      </c>
      <c r="BX42" s="516">
        <v>112.9</v>
      </c>
      <c r="BY42" s="516">
        <v>119.4</v>
      </c>
      <c r="BZ42" s="516">
        <v>116.7</v>
      </c>
      <c r="CA42" s="516">
        <v>122.7</v>
      </c>
      <c r="CB42" s="516">
        <v>144.80000000000001</v>
      </c>
      <c r="CC42" s="516">
        <v>121</v>
      </c>
      <c r="CD42" s="516">
        <v>122.6</v>
      </c>
      <c r="CE42" s="516">
        <v>126.8</v>
      </c>
      <c r="CF42" s="516">
        <v>125.8</v>
      </c>
      <c r="CG42" s="516">
        <v>123.9</v>
      </c>
      <c r="CH42" s="516">
        <v>127.3</v>
      </c>
      <c r="CI42" s="516">
        <v>151.69999999999999</v>
      </c>
      <c r="CJ42" s="516">
        <v>165</v>
      </c>
      <c r="CK42" s="516">
        <v>174.3</v>
      </c>
      <c r="CL42" s="516">
        <v>156.1</v>
      </c>
      <c r="CM42" s="516">
        <v>151.80000000000001</v>
      </c>
      <c r="CN42" s="516">
        <v>134.30000000000001</v>
      </c>
      <c r="CO42" s="516">
        <v>139.5</v>
      </c>
      <c r="CP42" s="516">
        <v>154.1</v>
      </c>
      <c r="CQ42" s="516">
        <v>165.3</v>
      </c>
      <c r="CR42" s="516">
        <v>196.1</v>
      </c>
      <c r="CS42" s="516">
        <v>190.5</v>
      </c>
      <c r="CT42" s="516">
        <v>176.1</v>
      </c>
      <c r="CU42" s="516">
        <v>167</v>
      </c>
      <c r="CV42" s="516">
        <v>172.3</v>
      </c>
      <c r="CW42" s="516">
        <v>150.4</v>
      </c>
      <c r="CX42" s="516">
        <v>157.6</v>
      </c>
      <c r="CY42" s="516">
        <v>166.5</v>
      </c>
      <c r="CZ42" s="516">
        <v>170.4</v>
      </c>
      <c r="DA42" s="516">
        <v>175.9</v>
      </c>
      <c r="DB42" s="516">
        <v>190.2</v>
      </c>
      <c r="DC42" s="516">
        <v>169.8</v>
      </c>
      <c r="DD42" s="516">
        <v>177.1</v>
      </c>
      <c r="DE42" s="516">
        <v>153.6</v>
      </c>
      <c r="DF42" s="516">
        <v>163</v>
      </c>
      <c r="DG42" s="516">
        <v>158.30000000000001</v>
      </c>
      <c r="DH42" s="516">
        <v>151.19999999999999</v>
      </c>
      <c r="DI42" s="516">
        <v>145.69999999999999</v>
      </c>
      <c r="DJ42" s="516">
        <v>147.9</v>
      </c>
      <c r="DK42" s="516">
        <v>177.7</v>
      </c>
      <c r="DL42" s="516">
        <v>167</v>
      </c>
      <c r="DM42" s="516">
        <v>131.4</v>
      </c>
      <c r="DN42" s="516">
        <v>129.80000000000001</v>
      </c>
      <c r="DO42" s="516">
        <v>144.19999999999999</v>
      </c>
      <c r="DP42" s="516">
        <v>160.1</v>
      </c>
      <c r="DQ42" s="516">
        <v>189.9</v>
      </c>
      <c r="DR42" s="516">
        <v>204.7</v>
      </c>
      <c r="DS42" s="516">
        <v>190.2</v>
      </c>
      <c r="DT42" s="516">
        <v>158.80000000000001</v>
      </c>
      <c r="DU42" s="517">
        <v>146.6</v>
      </c>
      <c r="DV42" s="517">
        <v>146.69999999999999</v>
      </c>
      <c r="DW42" s="517">
        <v>185.9</v>
      </c>
      <c r="DX42" s="559">
        <v>212.6</v>
      </c>
      <c r="DY42" s="559">
        <v>212.2</v>
      </c>
      <c r="DZ42" s="559">
        <v>209.6</v>
      </c>
      <c r="EA42" s="558">
        <v>194.4</v>
      </c>
    </row>
    <row r="43" spans="1:131">
      <c r="A43" s="514" t="s">
        <v>624</v>
      </c>
      <c r="B43" s="514" t="s">
        <v>625</v>
      </c>
      <c r="C43" s="515">
        <v>1.823E-2</v>
      </c>
      <c r="D43" s="516">
        <v>59</v>
      </c>
      <c r="E43" s="516">
        <v>59.5</v>
      </c>
      <c r="F43" s="516">
        <v>90.9</v>
      </c>
      <c r="G43" s="516">
        <v>94.1</v>
      </c>
      <c r="H43" s="516">
        <v>74.3</v>
      </c>
      <c r="I43" s="516">
        <v>64.8</v>
      </c>
      <c r="J43" s="516">
        <v>81.900000000000006</v>
      </c>
      <c r="K43" s="516">
        <v>114</v>
      </c>
      <c r="L43" s="516">
        <v>227.1</v>
      </c>
      <c r="M43" s="516">
        <v>189.2</v>
      </c>
      <c r="N43" s="516">
        <v>122.5</v>
      </c>
      <c r="O43" s="516">
        <v>69.3</v>
      </c>
      <c r="P43" s="516">
        <v>61.5</v>
      </c>
      <c r="Q43" s="516">
        <v>69.5</v>
      </c>
      <c r="R43" s="516">
        <v>112</v>
      </c>
      <c r="S43" s="516">
        <v>134.30000000000001</v>
      </c>
      <c r="T43" s="516">
        <v>115.8</v>
      </c>
      <c r="U43" s="516">
        <v>115.3</v>
      </c>
      <c r="V43" s="516">
        <v>203</v>
      </c>
      <c r="W43" s="516">
        <v>256.89999999999998</v>
      </c>
      <c r="X43" s="516">
        <v>276.10000000000002</v>
      </c>
      <c r="Y43" s="516">
        <v>273.39999999999998</v>
      </c>
      <c r="Z43" s="516">
        <v>178.7</v>
      </c>
      <c r="AA43" s="516">
        <v>88.3</v>
      </c>
      <c r="AB43" s="516">
        <v>89.7</v>
      </c>
      <c r="AC43" s="516">
        <v>94.4</v>
      </c>
      <c r="AD43" s="516">
        <v>182.4</v>
      </c>
      <c r="AE43" s="516">
        <v>133</v>
      </c>
      <c r="AF43" s="516">
        <v>122.8</v>
      </c>
      <c r="AG43" s="516">
        <v>147.69999999999999</v>
      </c>
      <c r="AH43" s="516">
        <v>172.9</v>
      </c>
      <c r="AI43" s="516">
        <v>276</v>
      </c>
      <c r="AJ43" s="516">
        <v>352.5</v>
      </c>
      <c r="AK43" s="516">
        <v>379.2</v>
      </c>
      <c r="AL43" s="516">
        <v>204.1</v>
      </c>
      <c r="AM43" s="516">
        <v>121.5</v>
      </c>
      <c r="AN43" s="516">
        <v>113.3</v>
      </c>
      <c r="AO43" s="516">
        <v>151.80000000000001</v>
      </c>
      <c r="AP43" s="516">
        <v>158.19999999999999</v>
      </c>
      <c r="AQ43" s="516">
        <v>129.69999999999999</v>
      </c>
      <c r="AR43" s="516">
        <v>129.69999999999999</v>
      </c>
      <c r="AS43" s="516">
        <v>129.69999999999999</v>
      </c>
      <c r="AT43" s="516">
        <v>129.69999999999999</v>
      </c>
      <c r="AU43" s="516">
        <v>129.69999999999999</v>
      </c>
      <c r="AV43" s="516">
        <v>129.69999999999999</v>
      </c>
      <c r="AW43" s="516">
        <v>129.69999999999999</v>
      </c>
      <c r="AX43" s="516">
        <v>129.69999999999999</v>
      </c>
      <c r="AY43" s="516">
        <v>129.69999999999999</v>
      </c>
      <c r="AZ43" s="516">
        <v>76.5</v>
      </c>
      <c r="BA43" s="516">
        <v>102.8</v>
      </c>
      <c r="BB43" s="516">
        <v>163</v>
      </c>
      <c r="BC43" s="516">
        <v>139.69999999999999</v>
      </c>
      <c r="BD43" s="516">
        <v>91</v>
      </c>
      <c r="BE43" s="516">
        <v>91.9</v>
      </c>
      <c r="BF43" s="516">
        <v>103</v>
      </c>
      <c r="BG43" s="516">
        <v>138.6</v>
      </c>
      <c r="BH43" s="516">
        <v>214</v>
      </c>
      <c r="BI43" s="516">
        <v>229.6</v>
      </c>
      <c r="BJ43" s="516">
        <v>131.19999999999999</v>
      </c>
      <c r="BK43" s="516">
        <v>89</v>
      </c>
      <c r="BL43" s="516">
        <v>76.2</v>
      </c>
      <c r="BM43" s="516">
        <v>112.8</v>
      </c>
      <c r="BN43" s="516">
        <v>125.8</v>
      </c>
      <c r="BO43" s="516">
        <v>162.9</v>
      </c>
      <c r="BP43" s="516">
        <v>160.6</v>
      </c>
      <c r="BQ43" s="516">
        <v>176.8</v>
      </c>
      <c r="BR43" s="516">
        <v>256.2</v>
      </c>
      <c r="BS43" s="516">
        <v>254.2</v>
      </c>
      <c r="BT43" s="516">
        <v>380.2</v>
      </c>
      <c r="BU43" s="516">
        <v>315.7</v>
      </c>
      <c r="BV43" s="516">
        <v>218.5</v>
      </c>
      <c r="BW43" s="516">
        <v>112.5</v>
      </c>
      <c r="BX43" s="516">
        <v>97.1</v>
      </c>
      <c r="BY43" s="516">
        <v>103</v>
      </c>
      <c r="BZ43" s="516">
        <v>134</v>
      </c>
      <c r="CA43" s="516">
        <v>148.6</v>
      </c>
      <c r="CB43" s="516">
        <v>117.1</v>
      </c>
      <c r="CC43" s="516">
        <v>112.7</v>
      </c>
      <c r="CD43" s="516">
        <v>128.69999999999999</v>
      </c>
      <c r="CE43" s="516">
        <v>199.1</v>
      </c>
      <c r="CF43" s="516">
        <v>219.3</v>
      </c>
      <c r="CG43" s="516">
        <v>269.8</v>
      </c>
      <c r="CH43" s="516">
        <v>227.5</v>
      </c>
      <c r="CI43" s="516">
        <v>106.3</v>
      </c>
      <c r="CJ43" s="516">
        <v>79.5</v>
      </c>
      <c r="CK43" s="516">
        <v>95.9</v>
      </c>
      <c r="CL43" s="516">
        <v>120.4</v>
      </c>
      <c r="CM43" s="516">
        <v>192.5</v>
      </c>
      <c r="CN43" s="516">
        <v>161.80000000000001</v>
      </c>
      <c r="CO43" s="516">
        <v>156.80000000000001</v>
      </c>
      <c r="CP43" s="516">
        <v>178.7</v>
      </c>
      <c r="CQ43" s="516">
        <v>321.39999999999998</v>
      </c>
      <c r="CR43" s="516">
        <v>601.4</v>
      </c>
      <c r="CS43" s="516">
        <v>472</v>
      </c>
      <c r="CT43" s="516">
        <v>248.9</v>
      </c>
      <c r="CU43" s="516">
        <v>127.3</v>
      </c>
      <c r="CV43" s="516">
        <v>105.3</v>
      </c>
      <c r="CW43" s="516">
        <v>98.7</v>
      </c>
      <c r="CX43" s="516">
        <v>138.80000000000001</v>
      </c>
      <c r="CY43" s="516">
        <v>157.1</v>
      </c>
      <c r="CZ43" s="516">
        <v>173.6</v>
      </c>
      <c r="DA43" s="516">
        <v>228.7</v>
      </c>
      <c r="DB43" s="516">
        <v>228.2</v>
      </c>
      <c r="DC43" s="516">
        <v>255.7</v>
      </c>
      <c r="DD43" s="516">
        <v>208.2</v>
      </c>
      <c r="DE43" s="516">
        <v>345.8</v>
      </c>
      <c r="DF43" s="516">
        <v>307.7</v>
      </c>
      <c r="DG43" s="516">
        <v>232.5</v>
      </c>
      <c r="DH43" s="516">
        <v>102.6</v>
      </c>
      <c r="DI43" s="516">
        <v>103.2</v>
      </c>
      <c r="DJ43" s="516">
        <v>194</v>
      </c>
      <c r="DK43" s="516">
        <v>181.9</v>
      </c>
      <c r="DL43" s="516">
        <v>147.19999999999999</v>
      </c>
      <c r="DM43" s="516">
        <v>161.5</v>
      </c>
      <c r="DN43" s="516">
        <v>251.6</v>
      </c>
      <c r="DO43" s="516">
        <v>335.6</v>
      </c>
      <c r="DP43" s="516">
        <v>581.4</v>
      </c>
      <c r="DQ43" s="516">
        <v>698.3</v>
      </c>
      <c r="DR43" s="516">
        <v>525.5</v>
      </c>
      <c r="DS43" s="516">
        <v>275.8</v>
      </c>
      <c r="DT43" s="516">
        <v>129.9</v>
      </c>
      <c r="DU43" s="517">
        <v>150.9</v>
      </c>
      <c r="DV43" s="517">
        <v>208.4</v>
      </c>
      <c r="DW43" s="517">
        <v>153.30000000000001</v>
      </c>
      <c r="DX43" s="559">
        <v>159.9</v>
      </c>
      <c r="DY43" s="559">
        <v>223.7</v>
      </c>
      <c r="DZ43" s="559">
        <v>310.60000000000002</v>
      </c>
      <c r="EA43" s="558">
        <v>374.4</v>
      </c>
    </row>
    <row r="44" spans="1:131">
      <c r="A44" s="514" t="s">
        <v>626</v>
      </c>
      <c r="B44" s="514" t="s">
        <v>627</v>
      </c>
      <c r="C44" s="515">
        <v>1.6006</v>
      </c>
      <c r="D44" s="516">
        <v>102.2</v>
      </c>
      <c r="E44" s="516">
        <v>102.6</v>
      </c>
      <c r="F44" s="516">
        <v>101.2</v>
      </c>
      <c r="G44" s="516">
        <v>103.2</v>
      </c>
      <c r="H44" s="516">
        <v>103.5</v>
      </c>
      <c r="I44" s="516">
        <v>104.1</v>
      </c>
      <c r="J44" s="516">
        <v>104.9</v>
      </c>
      <c r="K44" s="516">
        <v>106.7</v>
      </c>
      <c r="L44" s="516">
        <v>104.5</v>
      </c>
      <c r="M44" s="516">
        <v>109</v>
      </c>
      <c r="N44" s="516">
        <v>107.9</v>
      </c>
      <c r="O44" s="516">
        <v>108.4</v>
      </c>
      <c r="P44" s="516">
        <v>106.6</v>
      </c>
      <c r="Q44" s="516">
        <v>106.9</v>
      </c>
      <c r="R44" s="516">
        <v>106.2</v>
      </c>
      <c r="S44" s="516">
        <v>104.4</v>
      </c>
      <c r="T44" s="516">
        <v>107.2</v>
      </c>
      <c r="U44" s="516">
        <v>119.3</v>
      </c>
      <c r="V44" s="516">
        <v>120.7</v>
      </c>
      <c r="W44" s="516">
        <v>117.9</v>
      </c>
      <c r="X44" s="516">
        <v>113.4</v>
      </c>
      <c r="Y44" s="516">
        <v>115</v>
      </c>
      <c r="Z44" s="516">
        <v>117.9</v>
      </c>
      <c r="AA44" s="516">
        <v>124.5</v>
      </c>
      <c r="AB44" s="516">
        <v>125.3</v>
      </c>
      <c r="AC44" s="516">
        <v>126.6</v>
      </c>
      <c r="AD44" s="516">
        <v>126.9</v>
      </c>
      <c r="AE44" s="516">
        <v>130.5</v>
      </c>
      <c r="AF44" s="516">
        <v>132.4</v>
      </c>
      <c r="AG44" s="516">
        <v>139.30000000000001</v>
      </c>
      <c r="AH44" s="516">
        <v>139</v>
      </c>
      <c r="AI44" s="516">
        <v>131.6</v>
      </c>
      <c r="AJ44" s="516">
        <v>127.3</v>
      </c>
      <c r="AK44" s="516">
        <v>130</v>
      </c>
      <c r="AL44" s="516">
        <v>133.4</v>
      </c>
      <c r="AM44" s="516">
        <v>135.1</v>
      </c>
      <c r="AN44" s="516">
        <v>135.1</v>
      </c>
      <c r="AO44" s="516">
        <v>131.1</v>
      </c>
      <c r="AP44" s="516">
        <v>131.6</v>
      </c>
      <c r="AQ44" s="516">
        <v>131.30000000000001</v>
      </c>
      <c r="AR44" s="516">
        <v>132.4</v>
      </c>
      <c r="AS44" s="516">
        <v>136</v>
      </c>
      <c r="AT44" s="516">
        <v>135.4</v>
      </c>
      <c r="AU44" s="516">
        <v>128.80000000000001</v>
      </c>
      <c r="AV44" s="516">
        <v>127.6</v>
      </c>
      <c r="AW44" s="516">
        <v>128.30000000000001</v>
      </c>
      <c r="AX44" s="516">
        <v>130.6</v>
      </c>
      <c r="AY44" s="516">
        <v>131.4</v>
      </c>
      <c r="AZ44" s="516">
        <v>138.69999999999999</v>
      </c>
      <c r="BA44" s="516">
        <v>136.69999999999999</v>
      </c>
      <c r="BB44" s="516">
        <v>139.5</v>
      </c>
      <c r="BC44" s="516">
        <v>143.69999999999999</v>
      </c>
      <c r="BD44" s="516">
        <v>148.19999999999999</v>
      </c>
      <c r="BE44" s="516">
        <v>153.4</v>
      </c>
      <c r="BF44" s="516">
        <v>144.1</v>
      </c>
      <c r="BG44" s="516">
        <v>135.9</v>
      </c>
      <c r="BH44" s="516">
        <v>128.4</v>
      </c>
      <c r="BI44" s="516">
        <v>130.69999999999999</v>
      </c>
      <c r="BJ44" s="516">
        <v>135.30000000000001</v>
      </c>
      <c r="BK44" s="516">
        <v>139.30000000000001</v>
      </c>
      <c r="BL44" s="516">
        <v>138.69999999999999</v>
      </c>
      <c r="BM44" s="516">
        <v>135.69999999999999</v>
      </c>
      <c r="BN44" s="516">
        <v>139.5</v>
      </c>
      <c r="BO44" s="516">
        <v>147.6</v>
      </c>
      <c r="BP44" s="516">
        <v>159.1</v>
      </c>
      <c r="BQ44" s="516">
        <v>157.9</v>
      </c>
      <c r="BR44" s="516">
        <v>149.80000000000001</v>
      </c>
      <c r="BS44" s="516">
        <v>144.69999999999999</v>
      </c>
      <c r="BT44" s="516">
        <v>143.80000000000001</v>
      </c>
      <c r="BU44" s="516">
        <v>143.6</v>
      </c>
      <c r="BV44" s="516">
        <v>145.30000000000001</v>
      </c>
      <c r="BW44" s="516">
        <v>152.19999999999999</v>
      </c>
      <c r="BX44" s="516">
        <v>165.6</v>
      </c>
      <c r="BY44" s="516">
        <v>156.6</v>
      </c>
      <c r="BZ44" s="516">
        <v>144.69999999999999</v>
      </c>
      <c r="CA44" s="516">
        <v>134.6</v>
      </c>
      <c r="CB44" s="516">
        <v>133</v>
      </c>
      <c r="CC44" s="516">
        <v>146.9</v>
      </c>
      <c r="CD44" s="516">
        <v>151</v>
      </c>
      <c r="CE44" s="516">
        <v>141.1</v>
      </c>
      <c r="CF44" s="516">
        <v>136.80000000000001</v>
      </c>
      <c r="CG44" s="516">
        <v>137.1</v>
      </c>
      <c r="CH44" s="516">
        <v>140</v>
      </c>
      <c r="CI44" s="516">
        <v>140.5</v>
      </c>
      <c r="CJ44" s="516">
        <v>154.19999999999999</v>
      </c>
      <c r="CK44" s="516">
        <v>150.9</v>
      </c>
      <c r="CL44" s="516">
        <v>147.4</v>
      </c>
      <c r="CM44" s="516">
        <v>155.30000000000001</v>
      </c>
      <c r="CN44" s="516">
        <v>159.30000000000001</v>
      </c>
      <c r="CO44" s="516">
        <v>156.69999999999999</v>
      </c>
      <c r="CP44" s="516">
        <v>155.1</v>
      </c>
      <c r="CQ44" s="516">
        <v>147.19999999999999</v>
      </c>
      <c r="CR44" s="516">
        <v>139.9</v>
      </c>
      <c r="CS44" s="516">
        <v>139.69999999999999</v>
      </c>
      <c r="CT44" s="516">
        <v>139.30000000000001</v>
      </c>
      <c r="CU44" s="516">
        <v>137.80000000000001</v>
      </c>
      <c r="CV44" s="516">
        <v>154.6</v>
      </c>
      <c r="CW44" s="516">
        <v>152.19999999999999</v>
      </c>
      <c r="CX44" s="516">
        <v>150.80000000000001</v>
      </c>
      <c r="CY44" s="516">
        <v>150.6</v>
      </c>
      <c r="CZ44" s="516">
        <v>158.9</v>
      </c>
      <c r="DA44" s="516">
        <v>149.5</v>
      </c>
      <c r="DB44" s="516">
        <v>148.5</v>
      </c>
      <c r="DC44" s="516">
        <v>145.19999999999999</v>
      </c>
      <c r="DD44" s="516">
        <v>141.80000000000001</v>
      </c>
      <c r="DE44" s="516">
        <v>144</v>
      </c>
      <c r="DF44" s="516">
        <v>152.4</v>
      </c>
      <c r="DG44" s="516">
        <v>160.1</v>
      </c>
      <c r="DH44" s="516">
        <v>191</v>
      </c>
      <c r="DI44" s="516">
        <v>179.3</v>
      </c>
      <c r="DJ44" s="516">
        <v>161.30000000000001</v>
      </c>
      <c r="DK44" s="516">
        <v>145.4</v>
      </c>
      <c r="DL44" s="516">
        <v>155.30000000000001</v>
      </c>
      <c r="DM44" s="516">
        <v>168.6</v>
      </c>
      <c r="DN44" s="516">
        <v>173.3</v>
      </c>
      <c r="DO44" s="516">
        <v>167.7</v>
      </c>
      <c r="DP44" s="516">
        <v>163.30000000000001</v>
      </c>
      <c r="DQ44" s="516">
        <v>161.80000000000001</v>
      </c>
      <c r="DR44" s="516">
        <v>168</v>
      </c>
      <c r="DS44" s="516">
        <v>177.1</v>
      </c>
      <c r="DT44" s="516">
        <v>211.8</v>
      </c>
      <c r="DU44" s="517">
        <v>189.9</v>
      </c>
      <c r="DV44" s="517">
        <v>194.1</v>
      </c>
      <c r="DW44" s="517">
        <v>188.2</v>
      </c>
      <c r="DX44" s="559">
        <v>204.2</v>
      </c>
      <c r="DY44" s="559">
        <v>176.2</v>
      </c>
      <c r="DZ44" s="559">
        <v>173.7</v>
      </c>
      <c r="EA44" s="558">
        <v>165.9</v>
      </c>
    </row>
    <row r="45" spans="1:131">
      <c r="A45" s="514" t="s">
        <v>628</v>
      </c>
      <c r="B45" s="514" t="s">
        <v>629</v>
      </c>
      <c r="C45" s="515">
        <v>0.32937</v>
      </c>
      <c r="D45" s="516">
        <v>101.2</v>
      </c>
      <c r="E45" s="516">
        <v>109.5</v>
      </c>
      <c r="F45" s="516">
        <v>109.1</v>
      </c>
      <c r="G45" s="516">
        <v>113.3</v>
      </c>
      <c r="H45" s="516">
        <v>117.5</v>
      </c>
      <c r="I45" s="516">
        <v>108.8</v>
      </c>
      <c r="J45" s="516">
        <v>111.3</v>
      </c>
      <c r="K45" s="516">
        <v>121.6</v>
      </c>
      <c r="L45" s="516">
        <v>115.8</v>
      </c>
      <c r="M45" s="516">
        <v>116.5</v>
      </c>
      <c r="N45" s="516">
        <v>115.4</v>
      </c>
      <c r="O45" s="516">
        <v>118</v>
      </c>
      <c r="P45" s="516">
        <v>122.5</v>
      </c>
      <c r="Q45" s="516">
        <v>123.1</v>
      </c>
      <c r="R45" s="516">
        <v>124.8</v>
      </c>
      <c r="S45" s="516">
        <v>127.6</v>
      </c>
      <c r="T45" s="516">
        <v>133.1</v>
      </c>
      <c r="U45" s="516">
        <v>136.4</v>
      </c>
      <c r="V45" s="516">
        <v>139.19999999999999</v>
      </c>
      <c r="W45" s="516">
        <v>140.5</v>
      </c>
      <c r="X45" s="516">
        <v>134.69999999999999</v>
      </c>
      <c r="Y45" s="516">
        <v>136.1</v>
      </c>
      <c r="Z45" s="516">
        <v>136.1</v>
      </c>
      <c r="AA45" s="516">
        <v>136.30000000000001</v>
      </c>
      <c r="AB45" s="516">
        <v>141.1</v>
      </c>
      <c r="AC45" s="516">
        <v>144</v>
      </c>
      <c r="AD45" s="516">
        <v>148.30000000000001</v>
      </c>
      <c r="AE45" s="516">
        <v>152.19999999999999</v>
      </c>
      <c r="AF45" s="516">
        <v>154.19999999999999</v>
      </c>
      <c r="AG45" s="516">
        <v>151.69999999999999</v>
      </c>
      <c r="AH45" s="516">
        <v>147.1</v>
      </c>
      <c r="AI45" s="516">
        <v>146.1</v>
      </c>
      <c r="AJ45" s="516">
        <v>140.69999999999999</v>
      </c>
      <c r="AK45" s="516">
        <v>140.5</v>
      </c>
      <c r="AL45" s="516">
        <v>145.19999999999999</v>
      </c>
      <c r="AM45" s="516">
        <v>142.9</v>
      </c>
      <c r="AN45" s="516">
        <v>137.6</v>
      </c>
      <c r="AO45" s="516">
        <v>136.1</v>
      </c>
      <c r="AP45" s="516">
        <v>145.6</v>
      </c>
      <c r="AQ45" s="516">
        <v>144.1</v>
      </c>
      <c r="AR45" s="516">
        <v>143.30000000000001</v>
      </c>
      <c r="AS45" s="516">
        <v>141.1</v>
      </c>
      <c r="AT45" s="516">
        <v>139.4</v>
      </c>
      <c r="AU45" s="516">
        <v>136.19999999999999</v>
      </c>
      <c r="AV45" s="516">
        <v>130.6</v>
      </c>
      <c r="AW45" s="516">
        <v>128.9</v>
      </c>
      <c r="AX45" s="516">
        <v>133.1</v>
      </c>
      <c r="AY45" s="516">
        <v>129.30000000000001</v>
      </c>
      <c r="AZ45" s="516">
        <v>136</v>
      </c>
      <c r="BA45" s="516">
        <v>140.6</v>
      </c>
      <c r="BB45" s="516">
        <v>154.19999999999999</v>
      </c>
      <c r="BC45" s="516">
        <v>153.1</v>
      </c>
      <c r="BD45" s="516">
        <v>162.80000000000001</v>
      </c>
      <c r="BE45" s="516">
        <v>156.19999999999999</v>
      </c>
      <c r="BF45" s="516">
        <v>147</v>
      </c>
      <c r="BG45" s="516">
        <v>142</v>
      </c>
      <c r="BH45" s="516">
        <v>127.8</v>
      </c>
      <c r="BI45" s="516">
        <v>134.30000000000001</v>
      </c>
      <c r="BJ45" s="516">
        <v>140.19999999999999</v>
      </c>
      <c r="BK45" s="516">
        <v>145</v>
      </c>
      <c r="BL45" s="516">
        <v>155.1</v>
      </c>
      <c r="BM45" s="516">
        <v>159.9</v>
      </c>
      <c r="BN45" s="516">
        <v>167.2</v>
      </c>
      <c r="BO45" s="516">
        <v>168.4</v>
      </c>
      <c r="BP45" s="516">
        <v>177.7</v>
      </c>
      <c r="BQ45" s="516">
        <v>164.6</v>
      </c>
      <c r="BR45" s="516">
        <v>152.4</v>
      </c>
      <c r="BS45" s="516">
        <v>152.6</v>
      </c>
      <c r="BT45" s="516">
        <v>148.69999999999999</v>
      </c>
      <c r="BU45" s="516">
        <v>149.1</v>
      </c>
      <c r="BV45" s="516">
        <v>150.6</v>
      </c>
      <c r="BW45" s="516">
        <v>152.80000000000001</v>
      </c>
      <c r="BX45" s="516">
        <v>155.80000000000001</v>
      </c>
      <c r="BY45" s="516">
        <v>147.6</v>
      </c>
      <c r="BZ45" s="516">
        <v>148.5</v>
      </c>
      <c r="CA45" s="516">
        <v>143.5</v>
      </c>
      <c r="CB45" s="516">
        <v>140.1</v>
      </c>
      <c r="CC45" s="516">
        <v>139.4</v>
      </c>
      <c r="CD45" s="516">
        <v>141.69999999999999</v>
      </c>
      <c r="CE45" s="516">
        <v>140</v>
      </c>
      <c r="CF45" s="516">
        <v>132.80000000000001</v>
      </c>
      <c r="CG45" s="516">
        <v>133.1</v>
      </c>
      <c r="CH45" s="516">
        <v>134.4</v>
      </c>
      <c r="CI45" s="516">
        <v>130.6</v>
      </c>
      <c r="CJ45" s="516">
        <v>132.19999999999999</v>
      </c>
      <c r="CK45" s="516">
        <v>133.80000000000001</v>
      </c>
      <c r="CL45" s="516">
        <v>137.80000000000001</v>
      </c>
      <c r="CM45" s="516">
        <v>143.30000000000001</v>
      </c>
      <c r="CN45" s="516">
        <v>141.19999999999999</v>
      </c>
      <c r="CO45" s="516">
        <v>138.1</v>
      </c>
      <c r="CP45" s="516">
        <v>137.30000000000001</v>
      </c>
      <c r="CQ45" s="516">
        <v>126.4</v>
      </c>
      <c r="CR45" s="516">
        <v>123.6</v>
      </c>
      <c r="CS45" s="516">
        <v>127.2</v>
      </c>
      <c r="CT45" s="516">
        <v>131.9</v>
      </c>
      <c r="CU45" s="516">
        <v>132.69999999999999</v>
      </c>
      <c r="CV45" s="516">
        <v>128</v>
      </c>
      <c r="CW45" s="516">
        <v>130.19999999999999</v>
      </c>
      <c r="CX45" s="516">
        <v>132.5</v>
      </c>
      <c r="CY45" s="516">
        <v>134.1</v>
      </c>
      <c r="CZ45" s="516">
        <v>140.19999999999999</v>
      </c>
      <c r="DA45" s="516">
        <v>136.69999999999999</v>
      </c>
      <c r="DB45" s="516">
        <v>130.9</v>
      </c>
      <c r="DC45" s="516">
        <v>129.9</v>
      </c>
      <c r="DD45" s="516">
        <v>123.1</v>
      </c>
      <c r="DE45" s="516">
        <v>124.9</v>
      </c>
      <c r="DF45" s="516">
        <v>122.4</v>
      </c>
      <c r="DG45" s="516">
        <v>125.6</v>
      </c>
      <c r="DH45" s="516">
        <v>129.19999999999999</v>
      </c>
      <c r="DI45" s="516">
        <v>133.4</v>
      </c>
      <c r="DJ45" s="516">
        <v>136</v>
      </c>
      <c r="DK45" s="516">
        <v>135.1</v>
      </c>
      <c r="DL45" s="516">
        <v>138.9</v>
      </c>
      <c r="DM45" s="516">
        <v>167.3</v>
      </c>
      <c r="DN45" s="516">
        <v>163.9</v>
      </c>
      <c r="DO45" s="516">
        <v>152.5</v>
      </c>
      <c r="DP45" s="516">
        <v>146.19999999999999</v>
      </c>
      <c r="DQ45" s="516">
        <v>144.19999999999999</v>
      </c>
      <c r="DR45" s="516">
        <v>150.19999999999999</v>
      </c>
      <c r="DS45" s="516">
        <v>159.30000000000001</v>
      </c>
      <c r="DT45" s="516">
        <v>166</v>
      </c>
      <c r="DU45" s="517">
        <v>146.5</v>
      </c>
      <c r="DV45" s="517">
        <v>181.5</v>
      </c>
      <c r="DW45" s="517">
        <v>161.9</v>
      </c>
      <c r="DX45" s="559">
        <v>164.3</v>
      </c>
      <c r="DY45" s="559">
        <v>159.6</v>
      </c>
      <c r="DZ45" s="559">
        <v>151.30000000000001</v>
      </c>
      <c r="EA45" s="558">
        <v>147</v>
      </c>
    </row>
    <row r="46" spans="1:131">
      <c r="A46" s="514" t="s">
        <v>630</v>
      </c>
      <c r="B46" s="514" t="s">
        <v>631</v>
      </c>
      <c r="C46" s="515">
        <v>0.46209</v>
      </c>
      <c r="D46" s="516">
        <v>101.3</v>
      </c>
      <c r="E46" s="516">
        <v>95.6</v>
      </c>
      <c r="F46" s="516">
        <v>91.7</v>
      </c>
      <c r="G46" s="516">
        <v>94.2</v>
      </c>
      <c r="H46" s="516">
        <v>97.3</v>
      </c>
      <c r="I46" s="516">
        <v>0</v>
      </c>
      <c r="J46" s="516">
        <v>0</v>
      </c>
      <c r="K46" s="516">
        <v>0</v>
      </c>
      <c r="L46" s="516">
        <v>0</v>
      </c>
      <c r="M46" s="516">
        <v>0</v>
      </c>
      <c r="N46" s="516">
        <v>0</v>
      </c>
      <c r="O46" s="516">
        <v>0</v>
      </c>
      <c r="P46" s="516">
        <v>95.7</v>
      </c>
      <c r="Q46" s="516">
        <v>87.6</v>
      </c>
      <c r="R46" s="516">
        <v>82.2</v>
      </c>
      <c r="S46" s="516">
        <v>81.099999999999994</v>
      </c>
      <c r="T46" s="516">
        <v>87.4</v>
      </c>
      <c r="U46" s="516">
        <v>0</v>
      </c>
      <c r="V46" s="516">
        <v>0</v>
      </c>
      <c r="W46" s="516">
        <v>0</v>
      </c>
      <c r="X46" s="516">
        <v>0</v>
      </c>
      <c r="Y46" s="516">
        <v>0</v>
      </c>
      <c r="Z46" s="516">
        <v>0</v>
      </c>
      <c r="AA46" s="516">
        <v>0</v>
      </c>
      <c r="AB46" s="516">
        <v>105.3</v>
      </c>
      <c r="AC46" s="516">
        <v>103.4</v>
      </c>
      <c r="AD46" s="516">
        <v>102.5</v>
      </c>
      <c r="AE46" s="516">
        <v>108.2</v>
      </c>
      <c r="AF46" s="516">
        <v>117.3</v>
      </c>
      <c r="AG46" s="516">
        <v>0</v>
      </c>
      <c r="AH46" s="516">
        <v>0</v>
      </c>
      <c r="AI46" s="516">
        <v>0</v>
      </c>
      <c r="AJ46" s="516">
        <v>0</v>
      </c>
      <c r="AK46" s="516">
        <v>0</v>
      </c>
      <c r="AL46" s="516">
        <v>0</v>
      </c>
      <c r="AM46" s="516">
        <v>0</v>
      </c>
      <c r="AN46" s="516">
        <v>136.1</v>
      </c>
      <c r="AO46" s="516">
        <v>120.6</v>
      </c>
      <c r="AP46" s="516">
        <v>113.6</v>
      </c>
      <c r="AQ46" s="516">
        <v>114.7</v>
      </c>
      <c r="AR46" s="516">
        <v>121.2</v>
      </c>
      <c r="AS46" s="516">
        <v>0</v>
      </c>
      <c r="AT46" s="516">
        <v>0</v>
      </c>
      <c r="AU46" s="516">
        <v>0</v>
      </c>
      <c r="AV46" s="516">
        <v>0</v>
      </c>
      <c r="AW46" s="516">
        <v>0</v>
      </c>
      <c r="AX46" s="516">
        <v>0</v>
      </c>
      <c r="AY46" s="516">
        <v>0</v>
      </c>
      <c r="AZ46" s="516">
        <v>142.30000000000001</v>
      </c>
      <c r="BA46" s="516">
        <v>127.5</v>
      </c>
      <c r="BB46" s="516">
        <v>120.5</v>
      </c>
      <c r="BC46" s="516">
        <v>131.4</v>
      </c>
      <c r="BD46" s="516">
        <v>138.80000000000001</v>
      </c>
      <c r="BE46" s="516">
        <v>0</v>
      </c>
      <c r="BF46" s="516">
        <v>0</v>
      </c>
      <c r="BG46" s="516">
        <v>0</v>
      </c>
      <c r="BH46" s="516">
        <v>0</v>
      </c>
      <c r="BI46" s="516">
        <v>0</v>
      </c>
      <c r="BJ46" s="516">
        <v>0</v>
      </c>
      <c r="BK46" s="516">
        <v>0</v>
      </c>
      <c r="BL46" s="516">
        <v>131.1</v>
      </c>
      <c r="BM46" s="516">
        <v>107.1</v>
      </c>
      <c r="BN46" s="516">
        <v>111.7</v>
      </c>
      <c r="BO46" s="516">
        <v>129.30000000000001</v>
      </c>
      <c r="BP46" s="516">
        <v>154.30000000000001</v>
      </c>
      <c r="BQ46" s="516">
        <v>0</v>
      </c>
      <c r="BR46" s="516">
        <v>0</v>
      </c>
      <c r="BS46" s="516">
        <v>0</v>
      </c>
      <c r="BT46" s="516">
        <v>0</v>
      </c>
      <c r="BU46" s="516">
        <v>0</v>
      </c>
      <c r="BV46" s="516">
        <v>0</v>
      </c>
      <c r="BW46" s="516">
        <v>0</v>
      </c>
      <c r="BX46" s="516">
        <v>181.4</v>
      </c>
      <c r="BY46" s="516">
        <v>147.1</v>
      </c>
      <c r="BZ46" s="516">
        <v>113.3</v>
      </c>
      <c r="CA46" s="516">
        <v>100.8</v>
      </c>
      <c r="CB46" s="516">
        <v>108.2</v>
      </c>
      <c r="CC46" s="516">
        <v>0</v>
      </c>
      <c r="CD46" s="516">
        <v>0</v>
      </c>
      <c r="CE46" s="516">
        <v>0</v>
      </c>
      <c r="CF46" s="516">
        <v>0</v>
      </c>
      <c r="CG46" s="516">
        <v>0</v>
      </c>
      <c r="CH46" s="516">
        <v>0</v>
      </c>
      <c r="CI46" s="516">
        <v>0</v>
      </c>
      <c r="CJ46" s="516">
        <v>179.5</v>
      </c>
      <c r="CK46" s="516">
        <v>155.9</v>
      </c>
      <c r="CL46" s="516">
        <v>138.19999999999999</v>
      </c>
      <c r="CM46" s="516">
        <v>142.80000000000001</v>
      </c>
      <c r="CN46" s="516">
        <v>160.6</v>
      </c>
      <c r="CO46" s="516">
        <v>0</v>
      </c>
      <c r="CP46" s="516">
        <v>0</v>
      </c>
      <c r="CQ46" s="516">
        <v>0</v>
      </c>
      <c r="CR46" s="516">
        <v>0</v>
      </c>
      <c r="CS46" s="516">
        <v>0</v>
      </c>
      <c r="CT46" s="516">
        <v>0</v>
      </c>
      <c r="CU46" s="516">
        <v>0</v>
      </c>
      <c r="CV46" s="516">
        <v>196.4</v>
      </c>
      <c r="CW46" s="516">
        <v>185.8</v>
      </c>
      <c r="CX46" s="516">
        <v>177</v>
      </c>
      <c r="CY46" s="516">
        <v>163.1</v>
      </c>
      <c r="CZ46" s="516">
        <v>181.8</v>
      </c>
      <c r="DA46" s="516">
        <v>0</v>
      </c>
      <c r="DB46" s="516">
        <v>0</v>
      </c>
      <c r="DC46" s="516">
        <v>0</v>
      </c>
      <c r="DD46" s="516">
        <v>0</v>
      </c>
      <c r="DE46" s="516">
        <v>0</v>
      </c>
      <c r="DF46" s="516">
        <v>0</v>
      </c>
      <c r="DG46" s="516">
        <v>0</v>
      </c>
      <c r="DH46" s="516">
        <v>227.8</v>
      </c>
      <c r="DI46" s="516">
        <v>175.7</v>
      </c>
      <c r="DJ46" s="516">
        <v>126.1</v>
      </c>
      <c r="DK46" s="516">
        <v>120.8</v>
      </c>
      <c r="DL46" s="516">
        <v>160.9</v>
      </c>
      <c r="DM46" s="516">
        <v>0</v>
      </c>
      <c r="DN46" s="516">
        <v>0</v>
      </c>
      <c r="DO46" s="516">
        <v>0</v>
      </c>
      <c r="DP46" s="516">
        <v>0</v>
      </c>
      <c r="DQ46" s="516">
        <v>0</v>
      </c>
      <c r="DR46" s="516">
        <v>0</v>
      </c>
      <c r="DS46" s="516">
        <v>0</v>
      </c>
      <c r="DT46" s="516">
        <v>245.1</v>
      </c>
      <c r="DU46" s="517">
        <v>195.2</v>
      </c>
      <c r="DV46" s="517">
        <v>179.5</v>
      </c>
      <c r="DW46" s="517">
        <v>202.8</v>
      </c>
      <c r="DX46" s="559">
        <v>257.5</v>
      </c>
      <c r="DY46" s="559">
        <v>0</v>
      </c>
      <c r="DZ46" s="559">
        <v>0</v>
      </c>
      <c r="EA46" s="558">
        <v>0</v>
      </c>
    </row>
    <row r="47" spans="1:131">
      <c r="A47" s="514" t="s">
        <v>632</v>
      </c>
      <c r="B47" s="514" t="s">
        <v>633</v>
      </c>
      <c r="C47" s="515">
        <v>7.5050000000000006E-2</v>
      </c>
      <c r="D47" s="516">
        <v>107.1</v>
      </c>
      <c r="E47" s="516">
        <v>118.2</v>
      </c>
      <c r="F47" s="516">
        <v>118.1</v>
      </c>
      <c r="G47" s="516">
        <v>118.1</v>
      </c>
      <c r="H47" s="516">
        <v>105.5</v>
      </c>
      <c r="I47" s="516">
        <v>97.1</v>
      </c>
      <c r="J47" s="516">
        <v>97</v>
      </c>
      <c r="K47" s="516">
        <v>98.5</v>
      </c>
      <c r="L47" s="516">
        <v>95.8</v>
      </c>
      <c r="M47" s="516">
        <v>102</v>
      </c>
      <c r="N47" s="516">
        <v>108.8</v>
      </c>
      <c r="O47" s="516">
        <v>116.3</v>
      </c>
      <c r="P47" s="516">
        <v>121.8</v>
      </c>
      <c r="Q47" s="516">
        <v>127.5</v>
      </c>
      <c r="R47" s="516">
        <v>126.7</v>
      </c>
      <c r="S47" s="516">
        <v>115.2</v>
      </c>
      <c r="T47" s="516">
        <v>105</v>
      </c>
      <c r="U47" s="516">
        <v>95.4</v>
      </c>
      <c r="V47" s="516">
        <v>91.7</v>
      </c>
      <c r="W47" s="516">
        <v>85.2</v>
      </c>
      <c r="X47" s="516">
        <v>89.2</v>
      </c>
      <c r="Y47" s="516">
        <v>94.2</v>
      </c>
      <c r="Z47" s="516">
        <v>84.9</v>
      </c>
      <c r="AA47" s="516">
        <v>114.5</v>
      </c>
      <c r="AB47" s="516">
        <v>126.4</v>
      </c>
      <c r="AC47" s="516">
        <v>129.9</v>
      </c>
      <c r="AD47" s="516">
        <v>131.5</v>
      </c>
      <c r="AE47" s="516">
        <v>132.5</v>
      </c>
      <c r="AF47" s="516">
        <v>124.3</v>
      </c>
      <c r="AG47" s="516">
        <v>104.6</v>
      </c>
      <c r="AH47" s="516">
        <v>96.2</v>
      </c>
      <c r="AI47" s="516">
        <v>93.7</v>
      </c>
      <c r="AJ47" s="516">
        <v>91.7</v>
      </c>
      <c r="AK47" s="516">
        <v>92.2</v>
      </c>
      <c r="AL47" s="516">
        <v>95.9</v>
      </c>
      <c r="AM47" s="516">
        <v>100.5</v>
      </c>
      <c r="AN47" s="516">
        <v>107.9</v>
      </c>
      <c r="AO47" s="516">
        <v>118.4</v>
      </c>
      <c r="AP47" s="516">
        <v>123.2</v>
      </c>
      <c r="AQ47" s="516">
        <v>114.8</v>
      </c>
      <c r="AR47" s="516">
        <v>108.1</v>
      </c>
      <c r="AS47" s="516">
        <v>94.8</v>
      </c>
      <c r="AT47" s="516">
        <v>88.1</v>
      </c>
      <c r="AU47" s="516">
        <v>90.1</v>
      </c>
      <c r="AV47" s="516">
        <v>88.4</v>
      </c>
      <c r="AW47" s="516">
        <v>88.5</v>
      </c>
      <c r="AX47" s="516">
        <v>94.1</v>
      </c>
      <c r="AY47" s="516">
        <v>95.6</v>
      </c>
      <c r="AZ47" s="516">
        <v>109.4</v>
      </c>
      <c r="BA47" s="516">
        <v>115.5</v>
      </c>
      <c r="BB47" s="516">
        <v>101.8</v>
      </c>
      <c r="BC47" s="516">
        <v>108.4</v>
      </c>
      <c r="BD47" s="516">
        <v>94.1</v>
      </c>
      <c r="BE47" s="516">
        <v>109.5</v>
      </c>
      <c r="BF47" s="516">
        <v>99.4</v>
      </c>
      <c r="BG47" s="516">
        <v>96.6</v>
      </c>
      <c r="BH47" s="516">
        <v>103.1</v>
      </c>
      <c r="BI47" s="516">
        <v>115</v>
      </c>
      <c r="BJ47" s="516">
        <v>125.2</v>
      </c>
      <c r="BK47" s="516">
        <v>131.5</v>
      </c>
      <c r="BL47" s="516">
        <v>136.69999999999999</v>
      </c>
      <c r="BM47" s="516">
        <v>140.6</v>
      </c>
      <c r="BN47" s="516">
        <v>144</v>
      </c>
      <c r="BO47" s="516">
        <v>139.4</v>
      </c>
      <c r="BP47" s="516">
        <v>117.9</v>
      </c>
      <c r="BQ47" s="516">
        <v>107.1</v>
      </c>
      <c r="BR47" s="516">
        <v>97</v>
      </c>
      <c r="BS47" s="516">
        <v>92.9</v>
      </c>
      <c r="BT47" s="516">
        <v>90.8</v>
      </c>
      <c r="BU47" s="516">
        <v>95.1</v>
      </c>
      <c r="BV47" s="516">
        <v>100.2</v>
      </c>
      <c r="BW47" s="516">
        <v>109.9</v>
      </c>
      <c r="BX47" s="516">
        <v>116.6</v>
      </c>
      <c r="BY47" s="516">
        <v>129.30000000000001</v>
      </c>
      <c r="BZ47" s="516">
        <v>144.9</v>
      </c>
      <c r="CA47" s="516">
        <v>144.1</v>
      </c>
      <c r="CB47" s="516">
        <v>114.1</v>
      </c>
      <c r="CC47" s="516">
        <v>93.4</v>
      </c>
      <c r="CD47" s="516">
        <v>88.9</v>
      </c>
      <c r="CE47" s="516">
        <v>88.5</v>
      </c>
      <c r="CF47" s="516">
        <v>90.2</v>
      </c>
      <c r="CG47" s="516">
        <v>91.1</v>
      </c>
      <c r="CH47" s="516">
        <v>99.6</v>
      </c>
      <c r="CI47" s="516">
        <v>103.9</v>
      </c>
      <c r="CJ47" s="516">
        <v>112.2</v>
      </c>
      <c r="CK47" s="516">
        <v>116.2</v>
      </c>
      <c r="CL47" s="516">
        <v>124.7</v>
      </c>
      <c r="CM47" s="516">
        <v>131</v>
      </c>
      <c r="CN47" s="516">
        <v>117.5</v>
      </c>
      <c r="CO47" s="516">
        <v>92.9</v>
      </c>
      <c r="CP47" s="516">
        <v>90.3</v>
      </c>
      <c r="CQ47" s="516">
        <v>83.5</v>
      </c>
      <c r="CR47" s="516">
        <v>87</v>
      </c>
      <c r="CS47" s="516">
        <v>91.6</v>
      </c>
      <c r="CT47" s="516">
        <v>98.9</v>
      </c>
      <c r="CU47" s="516">
        <v>102.9</v>
      </c>
      <c r="CV47" s="516">
        <v>107.9</v>
      </c>
      <c r="CW47" s="516">
        <v>109.9</v>
      </c>
      <c r="CX47" s="516">
        <v>126.9</v>
      </c>
      <c r="CY47" s="516">
        <v>130.4</v>
      </c>
      <c r="CZ47" s="516">
        <v>127.3</v>
      </c>
      <c r="DA47" s="516">
        <v>108.1</v>
      </c>
      <c r="DB47" s="516">
        <v>95</v>
      </c>
      <c r="DC47" s="516">
        <v>94.7</v>
      </c>
      <c r="DD47" s="516">
        <v>103.1</v>
      </c>
      <c r="DE47" s="516">
        <v>110</v>
      </c>
      <c r="DF47" s="516">
        <v>121.8</v>
      </c>
      <c r="DG47" s="516">
        <v>131.19999999999999</v>
      </c>
      <c r="DH47" s="516">
        <v>149</v>
      </c>
      <c r="DI47" s="516">
        <v>167</v>
      </c>
      <c r="DJ47" s="516">
        <v>185.5</v>
      </c>
      <c r="DK47" s="516">
        <v>173.6</v>
      </c>
      <c r="DL47" s="516">
        <v>119.2</v>
      </c>
      <c r="DM47" s="516">
        <v>96.6</v>
      </c>
      <c r="DN47" s="516">
        <v>99.3</v>
      </c>
      <c r="DO47" s="516">
        <v>106.4</v>
      </c>
      <c r="DP47" s="516">
        <v>110.1</v>
      </c>
      <c r="DQ47" s="516">
        <v>115</v>
      </c>
      <c r="DR47" s="516">
        <v>118.1</v>
      </c>
      <c r="DS47" s="516">
        <v>125.1</v>
      </c>
      <c r="DT47" s="516">
        <v>140.69999999999999</v>
      </c>
      <c r="DU47" s="517">
        <v>148.69999999999999</v>
      </c>
      <c r="DV47" s="517">
        <v>159.30000000000001</v>
      </c>
      <c r="DW47" s="517">
        <v>156.1</v>
      </c>
      <c r="DX47" s="559">
        <v>129</v>
      </c>
      <c r="DY47" s="559">
        <v>118</v>
      </c>
      <c r="DZ47" s="559">
        <v>109.2</v>
      </c>
      <c r="EA47" s="558">
        <v>97.9</v>
      </c>
    </row>
    <row r="48" spans="1:131">
      <c r="A48" s="514" t="s">
        <v>634</v>
      </c>
      <c r="B48" s="514" t="s">
        <v>635</v>
      </c>
      <c r="C48" s="515">
        <v>0.12653</v>
      </c>
      <c r="D48" s="516">
        <v>107.9</v>
      </c>
      <c r="E48" s="516">
        <v>109.9</v>
      </c>
      <c r="F48" s="516">
        <v>112.2</v>
      </c>
      <c r="G48" s="516">
        <v>0</v>
      </c>
      <c r="H48" s="516">
        <v>0</v>
      </c>
      <c r="I48" s="516">
        <v>0</v>
      </c>
      <c r="J48" s="516">
        <v>0</v>
      </c>
      <c r="K48" s="516">
        <v>113.3</v>
      </c>
      <c r="L48" s="516">
        <v>109.9</v>
      </c>
      <c r="M48" s="516">
        <v>109.7</v>
      </c>
      <c r="N48" s="516">
        <v>111</v>
      </c>
      <c r="O48" s="516">
        <v>110</v>
      </c>
      <c r="P48" s="516">
        <v>110.2</v>
      </c>
      <c r="Q48" s="516">
        <v>120.1</v>
      </c>
      <c r="R48" s="516">
        <v>120.4</v>
      </c>
      <c r="S48" s="516">
        <v>0</v>
      </c>
      <c r="T48" s="516">
        <v>0</v>
      </c>
      <c r="U48" s="516">
        <v>0</v>
      </c>
      <c r="V48" s="516">
        <v>0</v>
      </c>
      <c r="W48" s="516">
        <v>108</v>
      </c>
      <c r="X48" s="516">
        <v>99.3</v>
      </c>
      <c r="Y48" s="516">
        <v>95.2</v>
      </c>
      <c r="Z48" s="516">
        <v>100.1</v>
      </c>
      <c r="AA48" s="516">
        <v>109.2</v>
      </c>
      <c r="AB48" s="516">
        <v>114</v>
      </c>
      <c r="AC48" s="516">
        <v>119.9</v>
      </c>
      <c r="AD48" s="516">
        <v>121.2</v>
      </c>
      <c r="AE48" s="516">
        <v>0</v>
      </c>
      <c r="AF48" s="516">
        <v>0</v>
      </c>
      <c r="AG48" s="516">
        <v>0</v>
      </c>
      <c r="AH48" s="516">
        <v>0</v>
      </c>
      <c r="AI48" s="516">
        <v>106.8</v>
      </c>
      <c r="AJ48" s="516">
        <v>101.4</v>
      </c>
      <c r="AK48" s="516">
        <v>106.6</v>
      </c>
      <c r="AL48" s="516">
        <v>111.8</v>
      </c>
      <c r="AM48" s="516">
        <v>112.3</v>
      </c>
      <c r="AN48" s="516">
        <v>113.3</v>
      </c>
      <c r="AO48" s="516">
        <v>114.7</v>
      </c>
      <c r="AP48" s="516">
        <v>116.4</v>
      </c>
      <c r="AQ48" s="516">
        <v>0</v>
      </c>
      <c r="AR48" s="516">
        <v>0</v>
      </c>
      <c r="AS48" s="516">
        <v>0</v>
      </c>
      <c r="AT48" s="516">
        <v>0</v>
      </c>
      <c r="AU48" s="516">
        <v>94.2</v>
      </c>
      <c r="AV48" s="516">
        <v>97.4</v>
      </c>
      <c r="AW48" s="516">
        <v>105.4</v>
      </c>
      <c r="AX48" s="516">
        <v>105.6</v>
      </c>
      <c r="AY48" s="516">
        <v>108.1</v>
      </c>
      <c r="AZ48" s="516">
        <v>124.2</v>
      </c>
      <c r="BA48" s="516">
        <v>124.6</v>
      </c>
      <c r="BB48" s="516">
        <v>130.19999999999999</v>
      </c>
      <c r="BC48" s="516">
        <v>0</v>
      </c>
      <c r="BD48" s="516">
        <v>0</v>
      </c>
      <c r="BE48" s="516">
        <v>0</v>
      </c>
      <c r="BF48" s="516">
        <v>0</v>
      </c>
      <c r="BG48" s="516">
        <v>124.5</v>
      </c>
      <c r="BH48" s="516">
        <v>122.2</v>
      </c>
      <c r="BI48" s="516">
        <v>121.7</v>
      </c>
      <c r="BJ48" s="516">
        <v>122.2</v>
      </c>
      <c r="BK48" s="516">
        <v>122.6</v>
      </c>
      <c r="BL48" s="516">
        <v>122.9</v>
      </c>
      <c r="BM48" s="516">
        <v>126.5</v>
      </c>
      <c r="BN48" s="516">
        <v>132.5</v>
      </c>
      <c r="BO48" s="516">
        <v>0</v>
      </c>
      <c r="BP48" s="516">
        <v>0</v>
      </c>
      <c r="BQ48" s="516">
        <v>0</v>
      </c>
      <c r="BR48" s="516">
        <v>0</v>
      </c>
      <c r="BS48" s="516">
        <v>125.1</v>
      </c>
      <c r="BT48" s="516">
        <v>126</v>
      </c>
      <c r="BU48" s="516">
        <v>123.3</v>
      </c>
      <c r="BV48" s="516">
        <v>123.7</v>
      </c>
      <c r="BW48" s="516">
        <v>121.2</v>
      </c>
      <c r="BX48" s="516">
        <v>123.7</v>
      </c>
      <c r="BY48" s="516">
        <v>136.1</v>
      </c>
      <c r="BZ48" s="516">
        <v>145.1</v>
      </c>
      <c r="CA48" s="516">
        <v>0</v>
      </c>
      <c r="CB48" s="516">
        <v>0</v>
      </c>
      <c r="CC48" s="516">
        <v>0</v>
      </c>
      <c r="CD48" s="516">
        <v>0</v>
      </c>
      <c r="CE48" s="516">
        <v>108.4</v>
      </c>
      <c r="CF48" s="516">
        <v>93.9</v>
      </c>
      <c r="CG48" s="516">
        <v>94.7</v>
      </c>
      <c r="CH48" s="516">
        <v>99.2</v>
      </c>
      <c r="CI48" s="516">
        <v>101.3</v>
      </c>
      <c r="CJ48" s="516">
        <v>112.3</v>
      </c>
      <c r="CK48" s="516">
        <v>117.7</v>
      </c>
      <c r="CL48" s="516">
        <v>120.1</v>
      </c>
      <c r="CM48" s="516">
        <v>0</v>
      </c>
      <c r="CN48" s="516">
        <v>0</v>
      </c>
      <c r="CO48" s="516">
        <v>0</v>
      </c>
      <c r="CP48" s="516">
        <v>0</v>
      </c>
      <c r="CQ48" s="516">
        <v>120.2</v>
      </c>
      <c r="CR48" s="516">
        <v>111.4</v>
      </c>
      <c r="CS48" s="516">
        <v>111.6</v>
      </c>
      <c r="CT48" s="516">
        <v>99</v>
      </c>
      <c r="CU48" s="516">
        <v>96.7</v>
      </c>
      <c r="CV48" s="516">
        <v>104.7</v>
      </c>
      <c r="CW48" s="516">
        <v>115</v>
      </c>
      <c r="CX48" s="516">
        <v>121</v>
      </c>
      <c r="CY48" s="516">
        <v>0</v>
      </c>
      <c r="CZ48" s="516">
        <v>0</v>
      </c>
      <c r="DA48" s="516">
        <v>0</v>
      </c>
      <c r="DB48" s="516">
        <v>0</v>
      </c>
      <c r="DC48" s="516">
        <v>130.4</v>
      </c>
      <c r="DD48" s="516">
        <v>110.8</v>
      </c>
      <c r="DE48" s="516">
        <v>117.7</v>
      </c>
      <c r="DF48" s="516">
        <v>154.4</v>
      </c>
      <c r="DG48" s="516">
        <v>186.1</v>
      </c>
      <c r="DH48" s="516">
        <v>253.8</v>
      </c>
      <c r="DI48" s="516">
        <v>285.7</v>
      </c>
      <c r="DJ48" s="516">
        <v>284.89999999999998</v>
      </c>
      <c r="DK48" s="516">
        <v>0</v>
      </c>
      <c r="DL48" s="516">
        <v>0</v>
      </c>
      <c r="DM48" s="516">
        <v>0</v>
      </c>
      <c r="DN48" s="516">
        <v>0</v>
      </c>
      <c r="DO48" s="516">
        <v>168.2</v>
      </c>
      <c r="DP48" s="516">
        <v>177.7</v>
      </c>
      <c r="DQ48" s="516">
        <v>184.7</v>
      </c>
      <c r="DR48" s="516">
        <v>201.2</v>
      </c>
      <c r="DS48" s="516">
        <v>217.3</v>
      </c>
      <c r="DT48" s="516">
        <v>254</v>
      </c>
      <c r="DU48" s="517">
        <v>259</v>
      </c>
      <c r="DV48" s="517">
        <v>265.39999999999998</v>
      </c>
      <c r="DW48" s="517">
        <v>0</v>
      </c>
      <c r="DX48" s="559">
        <v>0</v>
      </c>
      <c r="DY48" s="559">
        <v>0</v>
      </c>
      <c r="DZ48" s="559">
        <v>0</v>
      </c>
      <c r="EA48" s="558">
        <v>124.4</v>
      </c>
    </row>
    <row r="49" spans="1:131">
      <c r="A49" s="514" t="s">
        <v>636</v>
      </c>
      <c r="B49" s="514" t="s">
        <v>637</v>
      </c>
      <c r="C49" s="515">
        <v>6.583E-2</v>
      </c>
      <c r="D49" s="516">
        <v>90.3</v>
      </c>
      <c r="E49" s="516">
        <v>96.1</v>
      </c>
      <c r="F49" s="516">
        <v>96</v>
      </c>
      <c r="G49" s="516">
        <v>99.5</v>
      </c>
      <c r="H49" s="516">
        <v>103.5</v>
      </c>
      <c r="I49" s="516">
        <v>103.1</v>
      </c>
      <c r="J49" s="516">
        <v>101.5</v>
      </c>
      <c r="K49" s="516">
        <v>102.7</v>
      </c>
      <c r="L49" s="516">
        <v>101.2</v>
      </c>
      <c r="M49" s="516">
        <v>103</v>
      </c>
      <c r="N49" s="516">
        <v>104.6</v>
      </c>
      <c r="O49" s="516">
        <v>98.3</v>
      </c>
      <c r="P49" s="516">
        <v>95.8</v>
      </c>
      <c r="Q49" s="516">
        <v>96.7</v>
      </c>
      <c r="R49" s="516">
        <v>99.1</v>
      </c>
      <c r="S49" s="516">
        <v>101.9</v>
      </c>
      <c r="T49" s="516">
        <v>103.9</v>
      </c>
      <c r="U49" s="516">
        <v>106.6</v>
      </c>
      <c r="V49" s="516">
        <v>109.8</v>
      </c>
      <c r="W49" s="516">
        <v>113.5</v>
      </c>
      <c r="X49" s="516">
        <v>114.3</v>
      </c>
      <c r="Y49" s="516">
        <v>115.3</v>
      </c>
      <c r="Z49" s="516">
        <v>116.4</v>
      </c>
      <c r="AA49" s="516">
        <v>115.3</v>
      </c>
      <c r="AB49" s="516">
        <v>115.2</v>
      </c>
      <c r="AC49" s="516">
        <v>107.7</v>
      </c>
      <c r="AD49" s="516">
        <v>112.8</v>
      </c>
      <c r="AE49" s="516">
        <v>115.3</v>
      </c>
      <c r="AF49" s="516">
        <v>112.6</v>
      </c>
      <c r="AG49" s="516">
        <v>116.5</v>
      </c>
      <c r="AH49" s="516">
        <v>123.9</v>
      </c>
      <c r="AI49" s="516">
        <v>124.5</v>
      </c>
      <c r="AJ49" s="516">
        <v>122.8</v>
      </c>
      <c r="AK49" s="516">
        <v>127.8</v>
      </c>
      <c r="AL49" s="516">
        <v>131.4</v>
      </c>
      <c r="AM49" s="516">
        <v>128.5</v>
      </c>
      <c r="AN49" s="516">
        <v>126.3</v>
      </c>
      <c r="AO49" s="516">
        <v>131.69999999999999</v>
      </c>
      <c r="AP49" s="516">
        <v>132.4</v>
      </c>
      <c r="AQ49" s="516">
        <v>134.9</v>
      </c>
      <c r="AR49" s="516">
        <v>136</v>
      </c>
      <c r="AS49" s="516">
        <v>138.6</v>
      </c>
      <c r="AT49" s="516">
        <v>145.1</v>
      </c>
      <c r="AU49" s="516">
        <v>144.19999999999999</v>
      </c>
      <c r="AV49" s="516">
        <v>145.80000000000001</v>
      </c>
      <c r="AW49" s="516">
        <v>142.69999999999999</v>
      </c>
      <c r="AX49" s="516">
        <v>145.19999999999999</v>
      </c>
      <c r="AY49" s="516">
        <v>144.4</v>
      </c>
      <c r="AZ49" s="516">
        <v>145.4</v>
      </c>
      <c r="BA49" s="516">
        <v>148.5</v>
      </c>
      <c r="BB49" s="516">
        <v>150.80000000000001</v>
      </c>
      <c r="BC49" s="516">
        <v>150.5</v>
      </c>
      <c r="BD49" s="516">
        <v>154.1</v>
      </c>
      <c r="BE49" s="516">
        <v>164.8</v>
      </c>
      <c r="BF49" s="516">
        <v>166.6</v>
      </c>
      <c r="BG49" s="516">
        <v>165.6</v>
      </c>
      <c r="BH49" s="516">
        <v>169.5</v>
      </c>
      <c r="BI49" s="516">
        <v>171.7</v>
      </c>
      <c r="BJ49" s="516">
        <v>172.3</v>
      </c>
      <c r="BK49" s="516">
        <v>171.1</v>
      </c>
      <c r="BL49" s="516">
        <v>166.8</v>
      </c>
      <c r="BM49" s="516">
        <v>170.9</v>
      </c>
      <c r="BN49" s="516">
        <v>173.2</v>
      </c>
      <c r="BO49" s="516">
        <v>173.8</v>
      </c>
      <c r="BP49" s="516">
        <v>178.6</v>
      </c>
      <c r="BQ49" s="516">
        <v>179.9</v>
      </c>
      <c r="BR49" s="516">
        <v>181.3</v>
      </c>
      <c r="BS49" s="516">
        <v>177.6</v>
      </c>
      <c r="BT49" s="516">
        <v>181.6</v>
      </c>
      <c r="BU49" s="516">
        <v>183.5</v>
      </c>
      <c r="BV49" s="516">
        <v>182.6</v>
      </c>
      <c r="BW49" s="516">
        <v>181</v>
      </c>
      <c r="BX49" s="516">
        <v>177.3</v>
      </c>
      <c r="BY49" s="516">
        <v>173.7</v>
      </c>
      <c r="BZ49" s="516">
        <v>171.5</v>
      </c>
      <c r="CA49" s="516">
        <v>172.9</v>
      </c>
      <c r="CB49" s="516">
        <v>173.2</v>
      </c>
      <c r="CC49" s="516">
        <v>170.8</v>
      </c>
      <c r="CD49" s="516">
        <v>168.6</v>
      </c>
      <c r="CE49" s="516">
        <v>171.3</v>
      </c>
      <c r="CF49" s="516">
        <v>170.9</v>
      </c>
      <c r="CG49" s="516">
        <v>169.7</v>
      </c>
      <c r="CH49" s="516">
        <v>165.7</v>
      </c>
      <c r="CI49" s="516">
        <v>163.30000000000001</v>
      </c>
      <c r="CJ49" s="516">
        <v>159.19999999999999</v>
      </c>
      <c r="CK49" s="516">
        <v>156.9</v>
      </c>
      <c r="CL49" s="516">
        <v>158.80000000000001</v>
      </c>
      <c r="CM49" s="516">
        <v>157.1</v>
      </c>
      <c r="CN49" s="516">
        <v>155.19999999999999</v>
      </c>
      <c r="CO49" s="516">
        <v>158</v>
      </c>
      <c r="CP49" s="516">
        <v>160.30000000000001</v>
      </c>
      <c r="CQ49" s="516">
        <v>161.69999999999999</v>
      </c>
      <c r="CR49" s="516">
        <v>163.30000000000001</v>
      </c>
      <c r="CS49" s="516">
        <v>163.69999999999999</v>
      </c>
      <c r="CT49" s="516">
        <v>163.1</v>
      </c>
      <c r="CU49" s="516">
        <v>159.6</v>
      </c>
      <c r="CV49" s="516">
        <v>160.30000000000001</v>
      </c>
      <c r="CW49" s="516">
        <v>160.4</v>
      </c>
      <c r="CX49" s="516">
        <v>159.1</v>
      </c>
      <c r="CY49" s="516">
        <v>154.80000000000001</v>
      </c>
      <c r="CZ49" s="516">
        <v>156.80000000000001</v>
      </c>
      <c r="DA49" s="516">
        <v>156.69999999999999</v>
      </c>
      <c r="DB49" s="516">
        <v>158.5</v>
      </c>
      <c r="DC49" s="516">
        <v>161.69999999999999</v>
      </c>
      <c r="DD49" s="516">
        <v>158.80000000000001</v>
      </c>
      <c r="DE49" s="516">
        <v>164.7</v>
      </c>
      <c r="DF49" s="516">
        <v>161.80000000000001</v>
      </c>
      <c r="DG49" s="516">
        <v>162.1</v>
      </c>
      <c r="DH49" s="516">
        <v>158.30000000000001</v>
      </c>
      <c r="DI49" s="516">
        <v>154.4</v>
      </c>
      <c r="DJ49" s="516">
        <v>152.5</v>
      </c>
      <c r="DK49" s="516">
        <v>150.4</v>
      </c>
      <c r="DL49" s="516">
        <v>156.9</v>
      </c>
      <c r="DM49" s="516">
        <v>163</v>
      </c>
      <c r="DN49" s="516">
        <v>167.5</v>
      </c>
      <c r="DO49" s="516">
        <v>168.3</v>
      </c>
      <c r="DP49" s="516">
        <v>163</v>
      </c>
      <c r="DQ49" s="516">
        <v>162.30000000000001</v>
      </c>
      <c r="DR49" s="516">
        <v>160.30000000000001</v>
      </c>
      <c r="DS49" s="516">
        <v>160.80000000000001</v>
      </c>
      <c r="DT49" s="516">
        <v>161.6</v>
      </c>
      <c r="DU49" s="517">
        <v>163.19999999999999</v>
      </c>
      <c r="DV49" s="517">
        <v>161.1</v>
      </c>
      <c r="DW49" s="517">
        <v>157.1</v>
      </c>
      <c r="DX49" s="559">
        <v>154.9</v>
      </c>
      <c r="DY49" s="559">
        <v>155.1</v>
      </c>
      <c r="DZ49" s="559">
        <v>154.1</v>
      </c>
      <c r="EA49" s="558">
        <v>153.9</v>
      </c>
    </row>
    <row r="50" spans="1:131">
      <c r="A50" s="514" t="s">
        <v>638</v>
      </c>
      <c r="B50" s="514" t="s">
        <v>639</v>
      </c>
      <c r="C50" s="515">
        <v>7.8729999999999994E-2</v>
      </c>
      <c r="D50" s="516">
        <v>95.2</v>
      </c>
      <c r="E50" s="516">
        <v>93.5</v>
      </c>
      <c r="F50" s="516">
        <v>94.4</v>
      </c>
      <c r="G50" s="516">
        <v>96.2</v>
      </c>
      <c r="H50" s="516">
        <v>95.8</v>
      </c>
      <c r="I50" s="516">
        <v>93.7</v>
      </c>
      <c r="J50" s="516">
        <v>94.8</v>
      </c>
      <c r="K50" s="516">
        <v>93.7</v>
      </c>
      <c r="L50" s="516">
        <v>98.2</v>
      </c>
      <c r="M50" s="516">
        <v>109.6</v>
      </c>
      <c r="N50" s="516">
        <v>110.9</v>
      </c>
      <c r="O50" s="516">
        <v>112.4</v>
      </c>
      <c r="P50" s="516">
        <v>106.4</v>
      </c>
      <c r="Q50" s="516">
        <v>109.6</v>
      </c>
      <c r="R50" s="516">
        <v>108.5</v>
      </c>
      <c r="S50" s="516">
        <v>107</v>
      </c>
      <c r="T50" s="516">
        <v>112.6</v>
      </c>
      <c r="U50" s="516">
        <v>112.8</v>
      </c>
      <c r="V50" s="516">
        <v>122.8</v>
      </c>
      <c r="W50" s="516">
        <v>128</v>
      </c>
      <c r="X50" s="516">
        <v>126</v>
      </c>
      <c r="Y50" s="516">
        <v>130.5</v>
      </c>
      <c r="Z50" s="516">
        <v>134.30000000000001</v>
      </c>
      <c r="AA50" s="516">
        <v>141.6</v>
      </c>
      <c r="AB50" s="516">
        <v>149.30000000000001</v>
      </c>
      <c r="AC50" s="516">
        <v>160.6</v>
      </c>
      <c r="AD50" s="516">
        <v>160.6</v>
      </c>
      <c r="AE50" s="516">
        <v>162.4</v>
      </c>
      <c r="AF50" s="516">
        <v>168.2</v>
      </c>
      <c r="AG50" s="516">
        <v>174.5</v>
      </c>
      <c r="AH50" s="516">
        <v>171.6</v>
      </c>
      <c r="AI50" s="516">
        <v>174.2</v>
      </c>
      <c r="AJ50" s="516">
        <v>170.1</v>
      </c>
      <c r="AK50" s="516">
        <v>175</v>
      </c>
      <c r="AL50" s="516">
        <v>177.7</v>
      </c>
      <c r="AM50" s="516">
        <v>183.2</v>
      </c>
      <c r="AN50" s="516">
        <v>189.9</v>
      </c>
      <c r="AO50" s="516">
        <v>186.8</v>
      </c>
      <c r="AP50" s="516">
        <v>187.7</v>
      </c>
      <c r="AQ50" s="516">
        <v>177</v>
      </c>
      <c r="AR50" s="516">
        <v>178.3</v>
      </c>
      <c r="AS50" s="516">
        <v>184</v>
      </c>
      <c r="AT50" s="516">
        <v>184.1</v>
      </c>
      <c r="AU50" s="516">
        <v>179.8</v>
      </c>
      <c r="AV50" s="516">
        <v>178.1</v>
      </c>
      <c r="AW50" s="516">
        <v>173.7</v>
      </c>
      <c r="AX50" s="516">
        <v>161.5</v>
      </c>
      <c r="AY50" s="516">
        <v>159.9</v>
      </c>
      <c r="AZ50" s="516">
        <v>157.80000000000001</v>
      </c>
      <c r="BA50" s="516">
        <v>155.6</v>
      </c>
      <c r="BB50" s="516">
        <v>149.9</v>
      </c>
      <c r="BC50" s="516">
        <v>138.69999999999999</v>
      </c>
      <c r="BD50" s="516">
        <v>141.6</v>
      </c>
      <c r="BE50" s="516">
        <v>139</v>
      </c>
      <c r="BF50" s="516">
        <v>142.9</v>
      </c>
      <c r="BG50" s="516">
        <v>141.19999999999999</v>
      </c>
      <c r="BH50" s="516">
        <v>143.4</v>
      </c>
      <c r="BI50" s="516">
        <v>151.69999999999999</v>
      </c>
      <c r="BJ50" s="516">
        <v>159.80000000000001</v>
      </c>
      <c r="BK50" s="516">
        <v>161.80000000000001</v>
      </c>
      <c r="BL50" s="516">
        <v>175.4</v>
      </c>
      <c r="BM50" s="516">
        <v>184.2</v>
      </c>
      <c r="BN50" s="516">
        <v>183.2</v>
      </c>
      <c r="BO50" s="516">
        <v>181.4</v>
      </c>
      <c r="BP50" s="516">
        <v>193.4</v>
      </c>
      <c r="BQ50" s="516">
        <v>207.1</v>
      </c>
      <c r="BR50" s="516">
        <v>206.1</v>
      </c>
      <c r="BS50" s="516">
        <v>208.6</v>
      </c>
      <c r="BT50" s="516">
        <v>222.4</v>
      </c>
      <c r="BU50" s="516">
        <v>230</v>
      </c>
      <c r="BV50" s="516">
        <v>229.9</v>
      </c>
      <c r="BW50" s="516">
        <v>222.6</v>
      </c>
      <c r="BX50" s="516">
        <v>224.2</v>
      </c>
      <c r="BY50" s="516">
        <v>233.3</v>
      </c>
      <c r="BZ50" s="516">
        <v>223.4</v>
      </c>
      <c r="CA50" s="516">
        <v>221.1</v>
      </c>
      <c r="CB50" s="516">
        <v>222.2</v>
      </c>
      <c r="CC50" s="516">
        <v>223.5</v>
      </c>
      <c r="CD50" s="516">
        <v>214.2</v>
      </c>
      <c r="CE50" s="516">
        <v>200.7</v>
      </c>
      <c r="CF50" s="516">
        <v>205.7</v>
      </c>
      <c r="CG50" s="516">
        <v>217.1</v>
      </c>
      <c r="CH50" s="516">
        <v>216.9</v>
      </c>
      <c r="CI50" s="516">
        <v>212.1</v>
      </c>
      <c r="CJ50" s="516">
        <v>205.1</v>
      </c>
      <c r="CK50" s="516">
        <v>206.7</v>
      </c>
      <c r="CL50" s="516">
        <v>205.8</v>
      </c>
      <c r="CM50" s="516">
        <v>206.5</v>
      </c>
      <c r="CN50" s="516">
        <v>206.7</v>
      </c>
      <c r="CO50" s="516">
        <v>207.8</v>
      </c>
      <c r="CP50" s="516">
        <v>204.4</v>
      </c>
      <c r="CQ50" s="516">
        <v>210.1</v>
      </c>
      <c r="CR50" s="516">
        <v>207.3</v>
      </c>
      <c r="CS50" s="516">
        <v>210.7</v>
      </c>
      <c r="CT50" s="516">
        <v>220.1</v>
      </c>
      <c r="CU50" s="516">
        <v>221.9</v>
      </c>
      <c r="CV50" s="516">
        <v>219.4</v>
      </c>
      <c r="CW50" s="516">
        <v>207.8</v>
      </c>
      <c r="CX50" s="516">
        <v>210.5</v>
      </c>
      <c r="CY50" s="516">
        <v>215.1</v>
      </c>
      <c r="CZ50" s="516">
        <v>207.9</v>
      </c>
      <c r="DA50" s="516">
        <v>213.8</v>
      </c>
      <c r="DB50" s="516">
        <v>231.3</v>
      </c>
      <c r="DC50" s="516">
        <v>232.2</v>
      </c>
      <c r="DD50" s="516">
        <v>240.6</v>
      </c>
      <c r="DE50" s="516">
        <v>240.4</v>
      </c>
      <c r="DF50" s="516">
        <v>237.3</v>
      </c>
      <c r="DG50" s="516">
        <v>237.5</v>
      </c>
      <c r="DH50" s="516">
        <v>245</v>
      </c>
      <c r="DI50" s="516">
        <v>257.10000000000002</v>
      </c>
      <c r="DJ50" s="516">
        <v>261.10000000000002</v>
      </c>
      <c r="DK50" s="516">
        <v>262.3</v>
      </c>
      <c r="DL50" s="516">
        <v>252.8</v>
      </c>
      <c r="DM50" s="516">
        <v>316.89999999999998</v>
      </c>
      <c r="DN50" s="516">
        <v>315.3</v>
      </c>
      <c r="DO50" s="516">
        <v>299.7</v>
      </c>
      <c r="DP50" s="516">
        <v>294.39999999999998</v>
      </c>
      <c r="DQ50" s="516">
        <v>290.7</v>
      </c>
      <c r="DR50" s="516">
        <v>286</v>
      </c>
      <c r="DS50" s="516">
        <v>283.89999999999998</v>
      </c>
      <c r="DT50" s="516">
        <v>301.5</v>
      </c>
      <c r="DU50" s="517">
        <v>238.6</v>
      </c>
      <c r="DV50" s="517">
        <v>289</v>
      </c>
      <c r="DW50" s="517">
        <v>226.6</v>
      </c>
      <c r="DX50" s="559">
        <v>234.3</v>
      </c>
      <c r="DY50" s="559">
        <v>231.9</v>
      </c>
      <c r="DZ50" s="559">
        <v>236</v>
      </c>
      <c r="EA50" s="558">
        <v>243.7</v>
      </c>
    </row>
    <row r="51" spans="1:131">
      <c r="A51" s="514" t="s">
        <v>640</v>
      </c>
      <c r="B51" s="514" t="s">
        <v>641</v>
      </c>
      <c r="C51" s="515">
        <v>6.368E-2</v>
      </c>
      <c r="D51" s="516">
        <v>73.2</v>
      </c>
      <c r="E51" s="516">
        <v>60.2</v>
      </c>
      <c r="F51" s="516">
        <v>62.3</v>
      </c>
      <c r="G51" s="516">
        <v>70.5</v>
      </c>
      <c r="H51" s="516">
        <v>79.900000000000006</v>
      </c>
      <c r="I51" s="516">
        <v>68.7</v>
      </c>
      <c r="J51" s="516">
        <v>68.3</v>
      </c>
      <c r="K51" s="516">
        <v>67.5</v>
      </c>
      <c r="L51" s="516">
        <v>66.5</v>
      </c>
      <c r="M51" s="516">
        <v>65</v>
      </c>
      <c r="N51" s="516">
        <v>66</v>
      </c>
      <c r="O51" s="516">
        <v>66</v>
      </c>
      <c r="P51" s="516">
        <v>69.5</v>
      </c>
      <c r="Q51" s="516">
        <v>78.2</v>
      </c>
      <c r="R51" s="516">
        <v>77.400000000000006</v>
      </c>
      <c r="S51" s="516">
        <v>75.8</v>
      </c>
      <c r="T51" s="516">
        <v>78.3</v>
      </c>
      <c r="U51" s="516">
        <v>77.5</v>
      </c>
      <c r="V51" s="516">
        <v>76.5</v>
      </c>
      <c r="W51" s="516">
        <v>77.3</v>
      </c>
      <c r="X51" s="516">
        <v>73.900000000000006</v>
      </c>
      <c r="Y51" s="516">
        <v>68.3</v>
      </c>
      <c r="Z51" s="516">
        <v>68.2</v>
      </c>
      <c r="AA51" s="516">
        <v>74.5</v>
      </c>
      <c r="AB51" s="516">
        <v>69.2</v>
      </c>
      <c r="AC51" s="516">
        <v>68.900000000000006</v>
      </c>
      <c r="AD51" s="516">
        <v>64.5</v>
      </c>
      <c r="AE51" s="516">
        <v>79.400000000000006</v>
      </c>
      <c r="AF51" s="516">
        <v>71.099999999999994</v>
      </c>
      <c r="AG51" s="516">
        <v>70.099999999999994</v>
      </c>
      <c r="AH51" s="516">
        <v>69.599999999999994</v>
      </c>
      <c r="AI51" s="516">
        <v>67.7</v>
      </c>
      <c r="AJ51" s="516">
        <v>69.7</v>
      </c>
      <c r="AK51" s="516">
        <v>70.900000000000006</v>
      </c>
      <c r="AL51" s="516">
        <v>69.3</v>
      </c>
      <c r="AM51" s="516">
        <v>69.8</v>
      </c>
      <c r="AN51" s="516">
        <v>70.400000000000006</v>
      </c>
      <c r="AO51" s="516">
        <v>71</v>
      </c>
      <c r="AP51" s="516">
        <v>75.7</v>
      </c>
      <c r="AQ51" s="516">
        <v>76.099999999999994</v>
      </c>
      <c r="AR51" s="516">
        <v>75</v>
      </c>
      <c r="AS51" s="516">
        <v>68.099999999999994</v>
      </c>
      <c r="AT51" s="516">
        <v>68.8</v>
      </c>
      <c r="AU51" s="516">
        <v>65.3</v>
      </c>
      <c r="AV51" s="516">
        <v>68.5</v>
      </c>
      <c r="AW51" s="516">
        <v>66.900000000000006</v>
      </c>
      <c r="AX51" s="516">
        <v>70</v>
      </c>
      <c r="AY51" s="516">
        <v>70.599999999999994</v>
      </c>
      <c r="AZ51" s="516">
        <v>69.099999999999994</v>
      </c>
      <c r="BA51" s="516">
        <v>71.5</v>
      </c>
      <c r="BB51" s="516">
        <v>87.9</v>
      </c>
      <c r="BC51" s="516">
        <v>82.1</v>
      </c>
      <c r="BD51" s="516">
        <v>79</v>
      </c>
      <c r="BE51" s="516">
        <v>82.3</v>
      </c>
      <c r="BF51" s="516">
        <v>75.099999999999994</v>
      </c>
      <c r="BG51" s="516">
        <v>74.099999999999994</v>
      </c>
      <c r="BH51" s="516">
        <v>63.6</v>
      </c>
      <c r="BI51" s="516">
        <v>66.400000000000006</v>
      </c>
      <c r="BJ51" s="516">
        <v>66.7</v>
      </c>
      <c r="BK51" s="516">
        <v>62.1</v>
      </c>
      <c r="BL51" s="516">
        <v>56.7</v>
      </c>
      <c r="BM51" s="516">
        <v>56.8</v>
      </c>
      <c r="BN51" s="516">
        <v>64.099999999999994</v>
      </c>
      <c r="BO51" s="516">
        <v>64.099999999999994</v>
      </c>
      <c r="BP51" s="516">
        <v>77.400000000000006</v>
      </c>
      <c r="BQ51" s="516">
        <v>74.2</v>
      </c>
      <c r="BR51" s="516">
        <v>75.400000000000006</v>
      </c>
      <c r="BS51" s="516">
        <v>72.8</v>
      </c>
      <c r="BT51" s="516">
        <v>67.900000000000006</v>
      </c>
      <c r="BU51" s="516">
        <v>66.5</v>
      </c>
      <c r="BV51" s="516">
        <v>67.5</v>
      </c>
      <c r="BW51" s="516">
        <v>69.3</v>
      </c>
      <c r="BX51" s="516">
        <v>67.5</v>
      </c>
      <c r="BY51" s="516">
        <v>82</v>
      </c>
      <c r="BZ51" s="516">
        <v>95.1</v>
      </c>
      <c r="CA51" s="516">
        <v>70</v>
      </c>
      <c r="CB51" s="516">
        <v>70.7</v>
      </c>
      <c r="CC51" s="516">
        <v>73.7</v>
      </c>
      <c r="CD51" s="516">
        <v>83</v>
      </c>
      <c r="CE51" s="516">
        <v>75.900000000000006</v>
      </c>
      <c r="CF51" s="516">
        <v>66.8</v>
      </c>
      <c r="CG51" s="516">
        <v>65.099999999999994</v>
      </c>
      <c r="CH51" s="516">
        <v>67.2</v>
      </c>
      <c r="CI51" s="516">
        <v>68.3</v>
      </c>
      <c r="CJ51" s="516">
        <v>58.9</v>
      </c>
      <c r="CK51" s="516">
        <v>65.900000000000006</v>
      </c>
      <c r="CL51" s="516">
        <v>60.4</v>
      </c>
      <c r="CM51" s="516">
        <v>71</v>
      </c>
      <c r="CN51" s="516">
        <v>86</v>
      </c>
      <c r="CO51" s="516">
        <v>95.9</v>
      </c>
      <c r="CP51" s="516">
        <v>102.4</v>
      </c>
      <c r="CQ51" s="516">
        <v>97.4</v>
      </c>
      <c r="CR51" s="516">
        <v>91.4</v>
      </c>
      <c r="CS51" s="516">
        <v>91.8</v>
      </c>
      <c r="CT51" s="516">
        <v>92</v>
      </c>
      <c r="CU51" s="516">
        <v>82.6</v>
      </c>
      <c r="CV51" s="516">
        <v>79.8</v>
      </c>
      <c r="CW51" s="516">
        <v>67.599999999999994</v>
      </c>
      <c r="CX51" s="516">
        <v>61.7</v>
      </c>
      <c r="CY51" s="516">
        <v>62.4</v>
      </c>
      <c r="CZ51" s="516">
        <v>68.599999999999994</v>
      </c>
      <c r="DA51" s="516">
        <v>75.7</v>
      </c>
      <c r="DB51" s="516">
        <v>84.3</v>
      </c>
      <c r="DC51" s="516">
        <v>111.2</v>
      </c>
      <c r="DD51" s="516">
        <v>105.8</v>
      </c>
      <c r="DE51" s="516">
        <v>94.7</v>
      </c>
      <c r="DF51" s="516">
        <v>99.1</v>
      </c>
      <c r="DG51" s="516">
        <v>107.7</v>
      </c>
      <c r="DH51" s="516">
        <v>122.7</v>
      </c>
      <c r="DI51" s="516">
        <v>127</v>
      </c>
      <c r="DJ51" s="516">
        <v>119.8</v>
      </c>
      <c r="DK51" s="516">
        <v>128.6</v>
      </c>
      <c r="DL51" s="516">
        <v>123.1</v>
      </c>
      <c r="DM51" s="516">
        <v>124.7</v>
      </c>
      <c r="DN51" s="516">
        <v>133.30000000000001</v>
      </c>
      <c r="DO51" s="516">
        <v>132.80000000000001</v>
      </c>
      <c r="DP51" s="516">
        <v>116.7</v>
      </c>
      <c r="DQ51" s="516">
        <v>99.3</v>
      </c>
      <c r="DR51" s="516">
        <v>107.6</v>
      </c>
      <c r="DS51" s="516">
        <v>111.8</v>
      </c>
      <c r="DT51" s="516">
        <v>125.7</v>
      </c>
      <c r="DU51" s="517">
        <v>107.9</v>
      </c>
      <c r="DV51" s="517">
        <v>110.9</v>
      </c>
      <c r="DW51" s="517">
        <v>138.1</v>
      </c>
      <c r="DX51" s="559">
        <v>162.5</v>
      </c>
      <c r="DY51" s="559">
        <v>134.9</v>
      </c>
      <c r="DZ51" s="559">
        <v>146.30000000000001</v>
      </c>
      <c r="EA51" s="558">
        <v>185.5</v>
      </c>
    </row>
    <row r="52" spans="1:131">
      <c r="A52" s="514" t="s">
        <v>642</v>
      </c>
      <c r="B52" s="514" t="s">
        <v>643</v>
      </c>
      <c r="C52" s="515">
        <v>4.9320000000000003E-2</v>
      </c>
      <c r="D52" s="516">
        <v>88.1</v>
      </c>
      <c r="E52" s="516">
        <v>0</v>
      </c>
      <c r="F52" s="516">
        <v>0</v>
      </c>
      <c r="G52" s="516">
        <v>0</v>
      </c>
      <c r="H52" s="516">
        <v>0</v>
      </c>
      <c r="I52" s="516">
        <v>0</v>
      </c>
      <c r="J52" s="516">
        <v>93.5</v>
      </c>
      <c r="K52" s="516">
        <v>101.3</v>
      </c>
      <c r="L52" s="516">
        <v>104.1</v>
      </c>
      <c r="M52" s="516">
        <v>102.4</v>
      </c>
      <c r="N52" s="516">
        <v>94.8</v>
      </c>
      <c r="O52" s="516">
        <v>92.2</v>
      </c>
      <c r="P52" s="516">
        <v>94.2</v>
      </c>
      <c r="Q52" s="516">
        <v>0</v>
      </c>
      <c r="R52" s="516">
        <v>0</v>
      </c>
      <c r="S52" s="516">
        <v>0</v>
      </c>
      <c r="T52" s="516">
        <v>0</v>
      </c>
      <c r="U52" s="516">
        <v>0</v>
      </c>
      <c r="V52" s="516">
        <v>105.4</v>
      </c>
      <c r="W52" s="516">
        <v>107.7</v>
      </c>
      <c r="X52" s="516">
        <v>109.1</v>
      </c>
      <c r="Y52" s="516">
        <v>103.9</v>
      </c>
      <c r="Z52" s="516">
        <v>99</v>
      </c>
      <c r="AA52" s="516">
        <v>98</v>
      </c>
      <c r="AB52" s="516">
        <v>101.6</v>
      </c>
      <c r="AC52" s="516">
        <v>0</v>
      </c>
      <c r="AD52" s="516">
        <v>0</v>
      </c>
      <c r="AE52" s="516">
        <v>0</v>
      </c>
      <c r="AF52" s="516">
        <v>0</v>
      </c>
      <c r="AG52" s="516">
        <v>0</v>
      </c>
      <c r="AH52" s="516">
        <v>118.2</v>
      </c>
      <c r="AI52" s="516">
        <v>123.8</v>
      </c>
      <c r="AJ52" s="516">
        <v>121.9</v>
      </c>
      <c r="AK52" s="516">
        <v>130.5</v>
      </c>
      <c r="AL52" s="516">
        <v>120.5</v>
      </c>
      <c r="AM52" s="516">
        <v>108.1</v>
      </c>
      <c r="AN52" s="516">
        <v>110</v>
      </c>
      <c r="AO52" s="516">
        <v>0</v>
      </c>
      <c r="AP52" s="516">
        <v>0</v>
      </c>
      <c r="AQ52" s="516">
        <v>0</v>
      </c>
      <c r="AR52" s="516">
        <v>0</v>
      </c>
      <c r="AS52" s="516">
        <v>0</v>
      </c>
      <c r="AT52" s="516">
        <v>135.5</v>
      </c>
      <c r="AU52" s="516">
        <v>128.6</v>
      </c>
      <c r="AV52" s="516">
        <v>125.1</v>
      </c>
      <c r="AW52" s="516">
        <v>116.4</v>
      </c>
      <c r="AX52" s="516">
        <v>128</v>
      </c>
      <c r="AY52" s="516">
        <v>119.4</v>
      </c>
      <c r="AZ52" s="516">
        <v>108.7</v>
      </c>
      <c r="BA52" s="516">
        <v>0</v>
      </c>
      <c r="BB52" s="516">
        <v>0</v>
      </c>
      <c r="BC52" s="516">
        <v>0</v>
      </c>
      <c r="BD52" s="516">
        <v>0</v>
      </c>
      <c r="BE52" s="516">
        <v>0</v>
      </c>
      <c r="BF52" s="516">
        <v>111.5</v>
      </c>
      <c r="BG52" s="516">
        <v>113.8</v>
      </c>
      <c r="BH52" s="516">
        <v>120</v>
      </c>
      <c r="BI52" s="516">
        <v>112.8</v>
      </c>
      <c r="BJ52" s="516">
        <v>115.4</v>
      </c>
      <c r="BK52" s="516">
        <v>105.2</v>
      </c>
      <c r="BL52" s="516">
        <v>102.1</v>
      </c>
      <c r="BM52" s="516">
        <v>0</v>
      </c>
      <c r="BN52" s="516">
        <v>0</v>
      </c>
      <c r="BO52" s="516">
        <v>0</v>
      </c>
      <c r="BP52" s="516">
        <v>0</v>
      </c>
      <c r="BQ52" s="516">
        <v>0</v>
      </c>
      <c r="BR52" s="516">
        <v>122</v>
      </c>
      <c r="BS52" s="516">
        <v>123.5</v>
      </c>
      <c r="BT52" s="516">
        <v>128.6</v>
      </c>
      <c r="BU52" s="516">
        <v>119.2</v>
      </c>
      <c r="BV52" s="516">
        <v>113.7</v>
      </c>
      <c r="BW52" s="516">
        <v>111.1</v>
      </c>
      <c r="BX52" s="516">
        <v>119.2</v>
      </c>
      <c r="BY52" s="516">
        <v>0</v>
      </c>
      <c r="BZ52" s="516">
        <v>0</v>
      </c>
      <c r="CA52" s="516">
        <v>0</v>
      </c>
      <c r="CB52" s="516">
        <v>0</v>
      </c>
      <c r="CC52" s="516">
        <v>0</v>
      </c>
      <c r="CD52" s="516">
        <v>119.6</v>
      </c>
      <c r="CE52" s="516">
        <v>118.5</v>
      </c>
      <c r="CF52" s="516">
        <v>121.6</v>
      </c>
      <c r="CG52" s="516">
        <v>118.8</v>
      </c>
      <c r="CH52" s="516">
        <v>111</v>
      </c>
      <c r="CI52" s="516">
        <v>109.6</v>
      </c>
      <c r="CJ52" s="516">
        <v>118.1</v>
      </c>
      <c r="CK52" s="516">
        <v>0</v>
      </c>
      <c r="CL52" s="516">
        <v>0</v>
      </c>
      <c r="CM52" s="516">
        <v>0</v>
      </c>
      <c r="CN52" s="516">
        <v>0</v>
      </c>
      <c r="CO52" s="516">
        <v>0</v>
      </c>
      <c r="CP52" s="516">
        <v>154.5</v>
      </c>
      <c r="CQ52" s="516">
        <v>176.9</v>
      </c>
      <c r="CR52" s="516">
        <v>139.5</v>
      </c>
      <c r="CS52" s="516">
        <v>138.5</v>
      </c>
      <c r="CT52" s="516">
        <v>143</v>
      </c>
      <c r="CU52" s="516">
        <v>139.19999999999999</v>
      </c>
      <c r="CV52" s="516">
        <v>132.19999999999999</v>
      </c>
      <c r="CW52" s="516">
        <v>0</v>
      </c>
      <c r="CX52" s="516">
        <v>0</v>
      </c>
      <c r="CY52" s="516">
        <v>0</v>
      </c>
      <c r="CZ52" s="516">
        <v>0</v>
      </c>
      <c r="DA52" s="516">
        <v>0</v>
      </c>
      <c r="DB52" s="516">
        <v>120.3</v>
      </c>
      <c r="DC52" s="516">
        <v>123</v>
      </c>
      <c r="DD52" s="516">
        <v>139.80000000000001</v>
      </c>
      <c r="DE52" s="516">
        <v>142.69999999999999</v>
      </c>
      <c r="DF52" s="516">
        <v>145.1</v>
      </c>
      <c r="DG52" s="516">
        <v>132.80000000000001</v>
      </c>
      <c r="DH52" s="516">
        <v>143.4</v>
      </c>
      <c r="DI52" s="516">
        <v>0</v>
      </c>
      <c r="DJ52" s="516">
        <v>0</v>
      </c>
      <c r="DK52" s="516">
        <v>0</v>
      </c>
      <c r="DL52" s="516">
        <v>0</v>
      </c>
      <c r="DM52" s="516">
        <v>0</v>
      </c>
      <c r="DN52" s="516">
        <v>169.7</v>
      </c>
      <c r="DO52" s="516">
        <v>199.3</v>
      </c>
      <c r="DP52" s="516">
        <v>161.6</v>
      </c>
      <c r="DQ52" s="516">
        <v>159.9</v>
      </c>
      <c r="DR52" s="516">
        <v>146.30000000000001</v>
      </c>
      <c r="DS52" s="516">
        <v>149</v>
      </c>
      <c r="DT52" s="516">
        <v>159.5</v>
      </c>
      <c r="DU52" s="517">
        <v>0</v>
      </c>
      <c r="DV52" s="517">
        <v>0</v>
      </c>
      <c r="DW52" s="517">
        <v>0</v>
      </c>
      <c r="DX52" s="559">
        <v>0</v>
      </c>
      <c r="DY52" s="559">
        <v>0</v>
      </c>
      <c r="DZ52" s="559">
        <v>185.3</v>
      </c>
      <c r="EA52" s="558">
        <v>217.7</v>
      </c>
    </row>
    <row r="53" spans="1:131">
      <c r="A53" s="514" t="s">
        <v>644</v>
      </c>
      <c r="B53" s="514" t="s">
        <v>645</v>
      </c>
      <c r="C53" s="515">
        <v>3.0890000000000001E-2</v>
      </c>
      <c r="D53" s="516">
        <v>124.7</v>
      </c>
      <c r="E53" s="516">
        <v>116.5</v>
      </c>
      <c r="F53" s="516">
        <v>120.7</v>
      </c>
      <c r="G53" s="516">
        <v>134.30000000000001</v>
      </c>
      <c r="H53" s="516">
        <v>114.3</v>
      </c>
      <c r="I53" s="516">
        <v>123</v>
      </c>
      <c r="J53" s="516">
        <v>121.8</v>
      </c>
      <c r="K53" s="516">
        <v>102</v>
      </c>
      <c r="L53" s="516">
        <v>112.2</v>
      </c>
      <c r="M53" s="516">
        <v>116</v>
      </c>
      <c r="N53" s="516">
        <v>124.5</v>
      </c>
      <c r="O53" s="516">
        <v>130.19999999999999</v>
      </c>
      <c r="P53" s="516">
        <v>125.9</v>
      </c>
      <c r="Q53" s="516">
        <v>135.80000000000001</v>
      </c>
      <c r="R53" s="516">
        <v>138.9</v>
      </c>
      <c r="S53" s="516">
        <v>126.5</v>
      </c>
      <c r="T53" s="516">
        <v>149.30000000000001</v>
      </c>
      <c r="U53" s="516">
        <v>143.5</v>
      </c>
      <c r="V53" s="516">
        <v>137.6</v>
      </c>
      <c r="W53" s="516">
        <v>136.19999999999999</v>
      </c>
      <c r="X53" s="516">
        <v>111</v>
      </c>
      <c r="Y53" s="516">
        <v>117.4</v>
      </c>
      <c r="Z53" s="516">
        <v>130.6</v>
      </c>
      <c r="AA53" s="516">
        <v>126.7</v>
      </c>
      <c r="AB53" s="516">
        <v>134.69999999999999</v>
      </c>
      <c r="AC53" s="516">
        <v>125.2</v>
      </c>
      <c r="AD53" s="516">
        <v>142.80000000000001</v>
      </c>
      <c r="AE53" s="516">
        <v>149.80000000000001</v>
      </c>
      <c r="AF53" s="516">
        <v>137.9</v>
      </c>
      <c r="AG53" s="516">
        <v>127.1</v>
      </c>
      <c r="AH53" s="516">
        <v>123.8</v>
      </c>
      <c r="AI53" s="516">
        <v>111.4</v>
      </c>
      <c r="AJ53" s="516">
        <v>128.80000000000001</v>
      </c>
      <c r="AK53" s="516">
        <v>123.6</v>
      </c>
      <c r="AL53" s="516">
        <v>120</v>
      </c>
      <c r="AM53" s="516">
        <v>130.6</v>
      </c>
      <c r="AN53" s="516">
        <v>129.80000000000001</v>
      </c>
      <c r="AO53" s="516">
        <v>126.6</v>
      </c>
      <c r="AP53" s="516">
        <v>132</v>
      </c>
      <c r="AQ53" s="516">
        <v>131.69999999999999</v>
      </c>
      <c r="AR53" s="516">
        <v>138</v>
      </c>
      <c r="AS53" s="516">
        <v>132.1</v>
      </c>
      <c r="AT53" s="516">
        <v>125.4</v>
      </c>
      <c r="AU53" s="516">
        <v>118.1</v>
      </c>
      <c r="AV53" s="516">
        <v>112.2</v>
      </c>
      <c r="AW53" s="516">
        <v>118.7</v>
      </c>
      <c r="AX53" s="516">
        <v>136.1</v>
      </c>
      <c r="AY53" s="516">
        <v>140.5</v>
      </c>
      <c r="AZ53" s="516">
        <v>149.30000000000001</v>
      </c>
      <c r="BA53" s="516">
        <v>132.69999999999999</v>
      </c>
      <c r="BB53" s="516">
        <v>148.80000000000001</v>
      </c>
      <c r="BC53" s="516">
        <v>168.6</v>
      </c>
      <c r="BD53" s="516">
        <v>165.2</v>
      </c>
      <c r="BE53" s="516">
        <v>165</v>
      </c>
      <c r="BF53" s="516">
        <v>152.4</v>
      </c>
      <c r="BG53" s="516">
        <v>144.9</v>
      </c>
      <c r="BH53" s="516">
        <v>126.3</v>
      </c>
      <c r="BI53" s="516">
        <v>143</v>
      </c>
      <c r="BJ53" s="516">
        <v>144.9</v>
      </c>
      <c r="BK53" s="516">
        <v>137.80000000000001</v>
      </c>
      <c r="BL53" s="516">
        <v>146.80000000000001</v>
      </c>
      <c r="BM53" s="516">
        <v>149.6</v>
      </c>
      <c r="BN53" s="516">
        <v>150.4</v>
      </c>
      <c r="BO53" s="516">
        <v>156.4</v>
      </c>
      <c r="BP53" s="516">
        <v>147.69999999999999</v>
      </c>
      <c r="BQ53" s="516">
        <v>148.1</v>
      </c>
      <c r="BR53" s="516">
        <v>153.9</v>
      </c>
      <c r="BS53" s="516">
        <v>144.30000000000001</v>
      </c>
      <c r="BT53" s="516">
        <v>140</v>
      </c>
      <c r="BU53" s="516">
        <v>148.80000000000001</v>
      </c>
      <c r="BV53" s="516">
        <v>146.19999999999999</v>
      </c>
      <c r="BW53" s="516">
        <v>144.30000000000001</v>
      </c>
      <c r="BX53" s="516">
        <v>155</v>
      </c>
      <c r="BY53" s="516">
        <v>163.5</v>
      </c>
      <c r="BZ53" s="516">
        <v>150.1</v>
      </c>
      <c r="CA53" s="516">
        <v>162.4</v>
      </c>
      <c r="CB53" s="516">
        <v>155.1</v>
      </c>
      <c r="CC53" s="516">
        <v>158.80000000000001</v>
      </c>
      <c r="CD53" s="516">
        <v>181.3</v>
      </c>
      <c r="CE53" s="516">
        <v>160.5</v>
      </c>
      <c r="CF53" s="516">
        <v>144.30000000000001</v>
      </c>
      <c r="CG53" s="516">
        <v>124.5</v>
      </c>
      <c r="CH53" s="516">
        <v>125.7</v>
      </c>
      <c r="CI53" s="516">
        <v>150.9</v>
      </c>
      <c r="CJ53" s="516">
        <v>169.7</v>
      </c>
      <c r="CK53" s="516">
        <v>196.7</v>
      </c>
      <c r="CL53" s="516">
        <v>161.9</v>
      </c>
      <c r="CM53" s="516">
        <v>185.5</v>
      </c>
      <c r="CN53" s="516">
        <v>176.4</v>
      </c>
      <c r="CO53" s="516">
        <v>162.69999999999999</v>
      </c>
      <c r="CP53" s="516">
        <v>165.4</v>
      </c>
      <c r="CQ53" s="516">
        <v>151.80000000000001</v>
      </c>
      <c r="CR53" s="516">
        <v>175.4</v>
      </c>
      <c r="CS53" s="516">
        <v>173.9</v>
      </c>
      <c r="CT53" s="516">
        <v>171</v>
      </c>
      <c r="CU53" s="516">
        <v>161.4</v>
      </c>
      <c r="CV53" s="516">
        <v>137.80000000000001</v>
      </c>
      <c r="CW53" s="516">
        <v>129.1</v>
      </c>
      <c r="CX53" s="516">
        <v>128</v>
      </c>
      <c r="CY53" s="516">
        <v>126.8</v>
      </c>
      <c r="CZ53" s="516">
        <v>128.1</v>
      </c>
      <c r="DA53" s="516">
        <v>160.19999999999999</v>
      </c>
      <c r="DB53" s="516">
        <v>155</v>
      </c>
      <c r="DC53" s="516">
        <v>139.4</v>
      </c>
      <c r="DD53" s="516">
        <v>134.9</v>
      </c>
      <c r="DE53" s="516">
        <v>116.7</v>
      </c>
      <c r="DF53" s="516">
        <v>118</v>
      </c>
      <c r="DG53" s="516">
        <v>127.3</v>
      </c>
      <c r="DH53" s="516">
        <v>174.7</v>
      </c>
      <c r="DI53" s="516">
        <v>137.19999999999999</v>
      </c>
      <c r="DJ53" s="516">
        <v>121.5</v>
      </c>
      <c r="DK53" s="516">
        <v>138.80000000000001</v>
      </c>
      <c r="DL53" s="516">
        <v>160.4</v>
      </c>
      <c r="DM53" s="516">
        <v>166.2</v>
      </c>
      <c r="DN53" s="516">
        <v>158.9</v>
      </c>
      <c r="DO53" s="516">
        <v>138.9</v>
      </c>
      <c r="DP53" s="516">
        <v>152.69999999999999</v>
      </c>
      <c r="DQ53" s="516">
        <v>145.9</v>
      </c>
      <c r="DR53" s="516">
        <v>169.2</v>
      </c>
      <c r="DS53" s="516">
        <v>210.2</v>
      </c>
      <c r="DT53" s="516">
        <v>210.9</v>
      </c>
      <c r="DU53" s="517">
        <v>148.4</v>
      </c>
      <c r="DV53" s="517">
        <v>200.9</v>
      </c>
      <c r="DW53" s="517">
        <v>189.1</v>
      </c>
      <c r="DX53" s="559">
        <v>166.2</v>
      </c>
      <c r="DY53" s="559">
        <v>234.6</v>
      </c>
      <c r="DZ53" s="559">
        <v>204.3</v>
      </c>
      <c r="EA53" s="558">
        <v>176.7</v>
      </c>
    </row>
    <row r="54" spans="1:131">
      <c r="A54" s="514" t="s">
        <v>646</v>
      </c>
      <c r="B54" s="514" t="s">
        <v>647</v>
      </c>
      <c r="C54" s="515">
        <v>4.5600000000000002E-2</v>
      </c>
      <c r="D54" s="516">
        <v>77.099999999999994</v>
      </c>
      <c r="E54" s="516">
        <v>77.099999999999994</v>
      </c>
      <c r="F54" s="516">
        <v>77.099999999999994</v>
      </c>
      <c r="G54" s="516">
        <v>77.099999999999994</v>
      </c>
      <c r="H54" s="516">
        <v>67.8</v>
      </c>
      <c r="I54" s="516">
        <v>58.9</v>
      </c>
      <c r="J54" s="516">
        <v>85.3</v>
      </c>
      <c r="K54" s="516">
        <v>82.4</v>
      </c>
      <c r="L54" s="516">
        <v>64.599999999999994</v>
      </c>
      <c r="M54" s="516">
        <v>62.9</v>
      </c>
      <c r="N54" s="516">
        <v>76</v>
      </c>
      <c r="O54" s="516">
        <v>82.1</v>
      </c>
      <c r="P54" s="516">
        <v>80.5</v>
      </c>
      <c r="Q54" s="516">
        <v>86.5</v>
      </c>
      <c r="R54" s="516">
        <v>108</v>
      </c>
      <c r="S54" s="516">
        <v>109.7</v>
      </c>
      <c r="T54" s="516">
        <v>104.9</v>
      </c>
      <c r="U54" s="516">
        <v>131.1</v>
      </c>
      <c r="V54" s="516">
        <v>137.4</v>
      </c>
      <c r="W54" s="516">
        <v>133.19999999999999</v>
      </c>
      <c r="X54" s="516">
        <v>111</v>
      </c>
      <c r="Y54" s="516">
        <v>109.9</v>
      </c>
      <c r="Z54" s="516">
        <v>108.6</v>
      </c>
      <c r="AA54" s="516">
        <v>146.30000000000001</v>
      </c>
      <c r="AB54" s="516">
        <v>208.1</v>
      </c>
      <c r="AC54" s="516">
        <v>229.1</v>
      </c>
      <c r="AD54" s="516">
        <v>229.1</v>
      </c>
      <c r="AE54" s="516">
        <v>229.1</v>
      </c>
      <c r="AF54" s="516">
        <v>217.5</v>
      </c>
      <c r="AG54" s="516">
        <v>197.4</v>
      </c>
      <c r="AH54" s="516">
        <v>214.7</v>
      </c>
      <c r="AI54" s="516">
        <v>222.5</v>
      </c>
      <c r="AJ54" s="516">
        <v>220.7</v>
      </c>
      <c r="AK54" s="516">
        <v>198.4</v>
      </c>
      <c r="AL54" s="516">
        <v>208.2</v>
      </c>
      <c r="AM54" s="516">
        <v>209.3</v>
      </c>
      <c r="AN54" s="516">
        <v>239.6</v>
      </c>
      <c r="AO54" s="516">
        <v>253.7</v>
      </c>
      <c r="AP54" s="516">
        <v>259.7</v>
      </c>
      <c r="AQ54" s="516">
        <v>259.7</v>
      </c>
      <c r="AR54" s="516">
        <v>267.7</v>
      </c>
      <c r="AS54" s="516">
        <v>249.7</v>
      </c>
      <c r="AT54" s="516">
        <v>225.5</v>
      </c>
      <c r="AU54" s="516">
        <v>217.2</v>
      </c>
      <c r="AV54" s="516">
        <v>263.3</v>
      </c>
      <c r="AW54" s="516">
        <v>279.39999999999998</v>
      </c>
      <c r="AX54" s="516">
        <v>265.3</v>
      </c>
      <c r="AY54" s="516">
        <v>285.10000000000002</v>
      </c>
      <c r="AZ54" s="516">
        <v>250.9</v>
      </c>
      <c r="BA54" s="516">
        <v>272.39999999999998</v>
      </c>
      <c r="BB54" s="516">
        <v>294.8</v>
      </c>
      <c r="BC54" s="516">
        <v>297</v>
      </c>
      <c r="BD54" s="516">
        <v>274.10000000000002</v>
      </c>
      <c r="BE54" s="516">
        <v>249.4</v>
      </c>
      <c r="BF54" s="516">
        <v>255.3</v>
      </c>
      <c r="BG54" s="516">
        <v>220.4</v>
      </c>
      <c r="BH54" s="516">
        <v>198.6</v>
      </c>
      <c r="BI54" s="516">
        <v>198.8</v>
      </c>
      <c r="BJ54" s="516">
        <v>233.6</v>
      </c>
      <c r="BK54" s="516">
        <v>230.8</v>
      </c>
      <c r="BL54" s="516">
        <v>196.8</v>
      </c>
      <c r="BM54" s="516">
        <v>229.4</v>
      </c>
      <c r="BN54" s="516">
        <v>231.4</v>
      </c>
      <c r="BO54" s="516">
        <v>240.2</v>
      </c>
      <c r="BP54" s="516">
        <v>237.8</v>
      </c>
      <c r="BQ54" s="516">
        <v>241.8</v>
      </c>
      <c r="BR54" s="516">
        <v>226.1</v>
      </c>
      <c r="BS54" s="516">
        <v>208.2</v>
      </c>
      <c r="BT54" s="516">
        <v>223.2</v>
      </c>
      <c r="BU54" s="516">
        <v>234.8</v>
      </c>
      <c r="BV54" s="516">
        <v>244.6</v>
      </c>
      <c r="BW54" s="516">
        <v>297</v>
      </c>
      <c r="BX54" s="516">
        <v>325.8</v>
      </c>
      <c r="BY54" s="516">
        <v>367.3</v>
      </c>
      <c r="BZ54" s="516">
        <v>362.7</v>
      </c>
      <c r="CA54" s="516">
        <v>303.8</v>
      </c>
      <c r="CB54" s="516">
        <v>254.5</v>
      </c>
      <c r="CC54" s="516">
        <v>255.2</v>
      </c>
      <c r="CD54" s="516">
        <v>265.7</v>
      </c>
      <c r="CE54" s="516">
        <v>256.8</v>
      </c>
      <c r="CF54" s="516">
        <v>290.8</v>
      </c>
      <c r="CG54" s="516">
        <v>324.89999999999998</v>
      </c>
      <c r="CH54" s="516">
        <v>366.5</v>
      </c>
      <c r="CI54" s="516">
        <v>360.9</v>
      </c>
      <c r="CJ54" s="516">
        <v>339.3</v>
      </c>
      <c r="CK54" s="516">
        <v>339.3</v>
      </c>
      <c r="CL54" s="516">
        <v>334.1</v>
      </c>
      <c r="CM54" s="516">
        <v>344.2</v>
      </c>
      <c r="CN54" s="516">
        <v>320.3</v>
      </c>
      <c r="CO54" s="516">
        <v>295.5</v>
      </c>
      <c r="CP54" s="516">
        <v>317.39999999999998</v>
      </c>
      <c r="CQ54" s="516">
        <v>368.5</v>
      </c>
      <c r="CR54" s="516">
        <v>343.5</v>
      </c>
      <c r="CS54" s="516">
        <v>316.39999999999998</v>
      </c>
      <c r="CT54" s="516">
        <v>296.2</v>
      </c>
      <c r="CU54" s="516">
        <v>253</v>
      </c>
      <c r="CV54" s="516">
        <v>262</v>
      </c>
      <c r="CW54" s="516">
        <v>254.3</v>
      </c>
      <c r="CX54" s="516">
        <v>250.9</v>
      </c>
      <c r="CY54" s="516">
        <v>290.89999999999998</v>
      </c>
      <c r="CZ54" s="516">
        <v>263.10000000000002</v>
      </c>
      <c r="DA54" s="516">
        <v>271.89999999999998</v>
      </c>
      <c r="DB54" s="516">
        <v>329.1</v>
      </c>
      <c r="DC54" s="516">
        <v>285.3</v>
      </c>
      <c r="DD54" s="516">
        <v>270.2</v>
      </c>
      <c r="DE54" s="516">
        <v>252.6</v>
      </c>
      <c r="DF54" s="516">
        <v>316.39999999999998</v>
      </c>
      <c r="DG54" s="516">
        <v>317.2</v>
      </c>
      <c r="DH54" s="516">
        <v>299.5</v>
      </c>
      <c r="DI54" s="516">
        <v>314.10000000000002</v>
      </c>
      <c r="DJ54" s="516">
        <v>315.10000000000002</v>
      </c>
      <c r="DK54" s="516">
        <v>291.10000000000002</v>
      </c>
      <c r="DL54" s="516">
        <v>206.3</v>
      </c>
      <c r="DM54" s="516">
        <v>194.8</v>
      </c>
      <c r="DN54" s="516">
        <v>278.2</v>
      </c>
      <c r="DO54" s="516">
        <v>280.89999999999998</v>
      </c>
      <c r="DP54" s="516">
        <v>301.7</v>
      </c>
      <c r="DQ54" s="516">
        <v>280.5</v>
      </c>
      <c r="DR54" s="516">
        <v>311.10000000000002</v>
      </c>
      <c r="DS54" s="516">
        <v>252.2</v>
      </c>
      <c r="DT54" s="516">
        <v>322.89999999999998</v>
      </c>
      <c r="DU54" s="517">
        <v>411.1</v>
      </c>
      <c r="DV54" s="517">
        <v>432.9</v>
      </c>
      <c r="DW54" s="517">
        <v>360.7</v>
      </c>
      <c r="DX54" s="559">
        <v>327.7</v>
      </c>
      <c r="DY54" s="559">
        <v>309</v>
      </c>
      <c r="DZ54" s="559">
        <v>320.10000000000002</v>
      </c>
      <c r="EA54" s="558">
        <v>274.89999999999998</v>
      </c>
    </row>
    <row r="55" spans="1:131">
      <c r="A55" s="514" t="s">
        <v>648</v>
      </c>
      <c r="B55" s="514" t="s">
        <v>649</v>
      </c>
      <c r="C55" s="515">
        <v>2.955E-2</v>
      </c>
      <c r="D55" s="516">
        <v>0</v>
      </c>
      <c r="E55" s="516">
        <v>0</v>
      </c>
      <c r="F55" s="516">
        <v>125.7</v>
      </c>
      <c r="G55" s="516">
        <v>156.69999999999999</v>
      </c>
      <c r="H55" s="516">
        <v>0</v>
      </c>
      <c r="I55" s="516">
        <v>0</v>
      </c>
      <c r="J55" s="516">
        <v>0</v>
      </c>
      <c r="K55" s="516">
        <v>0</v>
      </c>
      <c r="L55" s="516">
        <v>0</v>
      </c>
      <c r="M55" s="516">
        <v>0</v>
      </c>
      <c r="N55" s="516">
        <v>0</v>
      </c>
      <c r="O55" s="516">
        <v>0</v>
      </c>
      <c r="P55" s="516">
        <v>0</v>
      </c>
      <c r="Q55" s="516">
        <v>0</v>
      </c>
      <c r="R55" s="516">
        <v>129.5</v>
      </c>
      <c r="S55" s="516">
        <v>147.5</v>
      </c>
      <c r="T55" s="516">
        <v>0</v>
      </c>
      <c r="U55" s="516">
        <v>0</v>
      </c>
      <c r="V55" s="516">
        <v>0</v>
      </c>
      <c r="W55" s="516">
        <v>0</v>
      </c>
      <c r="X55" s="516">
        <v>0</v>
      </c>
      <c r="Y55" s="516">
        <v>0</v>
      </c>
      <c r="Z55" s="516">
        <v>0</v>
      </c>
      <c r="AA55" s="516">
        <v>0</v>
      </c>
      <c r="AB55" s="516">
        <v>0</v>
      </c>
      <c r="AC55" s="516">
        <v>0</v>
      </c>
      <c r="AD55" s="516">
        <v>170</v>
      </c>
      <c r="AE55" s="516">
        <v>159.30000000000001</v>
      </c>
      <c r="AF55" s="516">
        <v>0</v>
      </c>
      <c r="AG55" s="516">
        <v>0</v>
      </c>
      <c r="AH55" s="516">
        <v>0</v>
      </c>
      <c r="AI55" s="516">
        <v>0</v>
      </c>
      <c r="AJ55" s="516">
        <v>0</v>
      </c>
      <c r="AK55" s="516">
        <v>0</v>
      </c>
      <c r="AL55" s="516">
        <v>0</v>
      </c>
      <c r="AM55" s="516">
        <v>0</v>
      </c>
      <c r="AN55" s="516">
        <v>0</v>
      </c>
      <c r="AO55" s="516">
        <v>0</v>
      </c>
      <c r="AP55" s="516">
        <v>161</v>
      </c>
      <c r="AQ55" s="516">
        <v>178.5</v>
      </c>
      <c r="AR55" s="516">
        <v>0</v>
      </c>
      <c r="AS55" s="516">
        <v>0</v>
      </c>
      <c r="AT55" s="516">
        <v>0</v>
      </c>
      <c r="AU55" s="516">
        <v>0</v>
      </c>
      <c r="AV55" s="516">
        <v>0</v>
      </c>
      <c r="AW55" s="516">
        <v>0</v>
      </c>
      <c r="AX55" s="516">
        <v>0</v>
      </c>
      <c r="AY55" s="516">
        <v>0</v>
      </c>
      <c r="AZ55" s="516">
        <v>0</v>
      </c>
      <c r="BA55" s="516">
        <v>0</v>
      </c>
      <c r="BB55" s="516">
        <v>181.1</v>
      </c>
      <c r="BC55" s="516">
        <v>191.2</v>
      </c>
      <c r="BD55" s="516">
        <v>0</v>
      </c>
      <c r="BE55" s="516">
        <v>0</v>
      </c>
      <c r="BF55" s="516">
        <v>0</v>
      </c>
      <c r="BG55" s="516">
        <v>0</v>
      </c>
      <c r="BH55" s="516">
        <v>0</v>
      </c>
      <c r="BI55" s="516">
        <v>0</v>
      </c>
      <c r="BJ55" s="516">
        <v>0</v>
      </c>
      <c r="BK55" s="516">
        <v>0</v>
      </c>
      <c r="BL55" s="516">
        <v>0</v>
      </c>
      <c r="BM55" s="516">
        <v>0</v>
      </c>
      <c r="BN55" s="516">
        <v>132.6</v>
      </c>
      <c r="BO55" s="516">
        <v>194.1</v>
      </c>
      <c r="BP55" s="516">
        <v>0</v>
      </c>
      <c r="BQ55" s="516">
        <v>0</v>
      </c>
      <c r="BR55" s="516">
        <v>0</v>
      </c>
      <c r="BS55" s="516">
        <v>0</v>
      </c>
      <c r="BT55" s="516">
        <v>0</v>
      </c>
      <c r="BU55" s="516">
        <v>0</v>
      </c>
      <c r="BV55" s="516">
        <v>0</v>
      </c>
      <c r="BW55" s="516">
        <v>0</v>
      </c>
      <c r="BX55" s="516">
        <v>0</v>
      </c>
      <c r="BY55" s="516">
        <v>0</v>
      </c>
      <c r="BZ55" s="516">
        <v>126.7</v>
      </c>
      <c r="CA55" s="516">
        <v>132.80000000000001</v>
      </c>
      <c r="CB55" s="516">
        <v>0</v>
      </c>
      <c r="CC55" s="516">
        <v>0</v>
      </c>
      <c r="CD55" s="516">
        <v>0</v>
      </c>
      <c r="CE55" s="516">
        <v>0</v>
      </c>
      <c r="CF55" s="516">
        <v>0</v>
      </c>
      <c r="CG55" s="516">
        <v>0</v>
      </c>
      <c r="CH55" s="516">
        <v>0</v>
      </c>
      <c r="CI55" s="516">
        <v>0</v>
      </c>
      <c r="CJ55" s="516">
        <v>0</v>
      </c>
      <c r="CK55" s="516">
        <v>0</v>
      </c>
      <c r="CL55" s="516">
        <v>135.9</v>
      </c>
      <c r="CM55" s="516">
        <v>127.5</v>
      </c>
      <c r="CN55" s="516">
        <v>0</v>
      </c>
      <c r="CO55" s="516">
        <v>0</v>
      </c>
      <c r="CP55" s="516">
        <v>0</v>
      </c>
      <c r="CQ55" s="516">
        <v>0</v>
      </c>
      <c r="CR55" s="516">
        <v>0</v>
      </c>
      <c r="CS55" s="516">
        <v>0</v>
      </c>
      <c r="CT55" s="516">
        <v>0</v>
      </c>
      <c r="CU55" s="516">
        <v>0</v>
      </c>
      <c r="CV55" s="516">
        <v>0</v>
      </c>
      <c r="CW55" s="516">
        <v>0</v>
      </c>
      <c r="CX55" s="516">
        <v>127.5</v>
      </c>
      <c r="CY55" s="516">
        <v>127.5</v>
      </c>
      <c r="CZ55" s="516">
        <v>0</v>
      </c>
      <c r="DA55" s="516">
        <v>0</v>
      </c>
      <c r="DB55" s="516">
        <v>0</v>
      </c>
      <c r="DC55" s="516">
        <v>0</v>
      </c>
      <c r="DD55" s="516">
        <v>0</v>
      </c>
      <c r="DE55" s="516">
        <v>0</v>
      </c>
      <c r="DF55" s="516">
        <v>0</v>
      </c>
      <c r="DG55" s="516">
        <v>0</v>
      </c>
      <c r="DH55" s="516">
        <v>0</v>
      </c>
      <c r="DI55" s="516">
        <v>0</v>
      </c>
      <c r="DJ55" s="516">
        <v>121.8</v>
      </c>
      <c r="DK55" s="516">
        <v>131.5</v>
      </c>
      <c r="DL55" s="516">
        <v>0</v>
      </c>
      <c r="DM55" s="516">
        <v>0</v>
      </c>
      <c r="DN55" s="516">
        <v>0</v>
      </c>
      <c r="DO55" s="516">
        <v>0</v>
      </c>
      <c r="DP55" s="516">
        <v>0</v>
      </c>
      <c r="DQ55" s="516">
        <v>0</v>
      </c>
      <c r="DR55" s="516">
        <v>0</v>
      </c>
      <c r="DS55" s="516">
        <v>0</v>
      </c>
      <c r="DT55" s="516">
        <v>0</v>
      </c>
      <c r="DU55" s="517">
        <v>0</v>
      </c>
      <c r="DV55" s="517">
        <v>148.69999999999999</v>
      </c>
      <c r="DW55" s="517">
        <v>287.7</v>
      </c>
      <c r="DX55" s="559">
        <v>0</v>
      </c>
      <c r="DY55" s="559">
        <v>0</v>
      </c>
      <c r="DZ55" s="559">
        <v>0</v>
      </c>
      <c r="EA55" s="558">
        <v>0</v>
      </c>
    </row>
    <row r="56" spans="1:131">
      <c r="A56" s="514" t="s">
        <v>650</v>
      </c>
      <c r="B56" s="514" t="s">
        <v>651</v>
      </c>
      <c r="C56" s="515">
        <v>6.5750000000000003E-2</v>
      </c>
      <c r="D56" s="516">
        <v>160</v>
      </c>
      <c r="E56" s="516">
        <v>153.4</v>
      </c>
      <c r="F56" s="516">
        <v>133.5</v>
      </c>
      <c r="G56" s="516">
        <v>121.6</v>
      </c>
      <c r="H56" s="516">
        <v>125.8</v>
      </c>
      <c r="I56" s="516">
        <v>144.69999999999999</v>
      </c>
      <c r="J56" s="516">
        <v>127.1</v>
      </c>
      <c r="K56" s="516">
        <v>85.8</v>
      </c>
      <c r="L56" s="516">
        <v>82.3</v>
      </c>
      <c r="M56" s="516">
        <v>98.4</v>
      </c>
      <c r="N56" s="516">
        <v>100.2</v>
      </c>
      <c r="O56" s="516">
        <v>103.8</v>
      </c>
      <c r="P56" s="516">
        <v>124.7</v>
      </c>
      <c r="Q56" s="516">
        <v>130.5</v>
      </c>
      <c r="R56" s="516">
        <v>118.8</v>
      </c>
      <c r="S56" s="516">
        <v>100.6</v>
      </c>
      <c r="T56" s="516">
        <v>98</v>
      </c>
      <c r="U56" s="516">
        <v>117</v>
      </c>
      <c r="V56" s="516">
        <v>116.9</v>
      </c>
      <c r="W56" s="516">
        <v>92.3</v>
      </c>
      <c r="X56" s="516">
        <v>74.400000000000006</v>
      </c>
      <c r="Y56" s="516">
        <v>87.5</v>
      </c>
      <c r="Z56" s="516">
        <v>126.2</v>
      </c>
      <c r="AA56" s="516">
        <v>144.1</v>
      </c>
      <c r="AB56" s="516">
        <v>197.7</v>
      </c>
      <c r="AC56" s="516">
        <v>171.4</v>
      </c>
      <c r="AD56" s="516">
        <v>120.6</v>
      </c>
      <c r="AE56" s="516">
        <v>103.9</v>
      </c>
      <c r="AF56" s="516">
        <v>111.3</v>
      </c>
      <c r="AG56" s="516">
        <v>156.69999999999999</v>
      </c>
      <c r="AH56" s="516">
        <v>197.1</v>
      </c>
      <c r="AI56" s="516">
        <v>135</v>
      </c>
      <c r="AJ56" s="516">
        <v>105.1</v>
      </c>
      <c r="AK56" s="516">
        <v>117</v>
      </c>
      <c r="AL56" s="516">
        <v>129</v>
      </c>
      <c r="AM56" s="516">
        <v>147.30000000000001</v>
      </c>
      <c r="AN56" s="516">
        <v>155.4</v>
      </c>
      <c r="AO56" s="516">
        <v>143.9</v>
      </c>
      <c r="AP56" s="516">
        <v>127.2</v>
      </c>
      <c r="AQ56" s="516">
        <v>99</v>
      </c>
      <c r="AR56" s="516">
        <v>104.9</v>
      </c>
      <c r="AS56" s="516">
        <v>115.5</v>
      </c>
      <c r="AT56" s="516">
        <v>132</v>
      </c>
      <c r="AU56" s="516">
        <v>136.9</v>
      </c>
      <c r="AV56" s="516">
        <v>119.6</v>
      </c>
      <c r="AW56" s="516">
        <v>125.8</v>
      </c>
      <c r="AX56" s="516">
        <v>144.19999999999999</v>
      </c>
      <c r="AY56" s="516">
        <v>163.80000000000001</v>
      </c>
      <c r="AZ56" s="516">
        <v>176.4</v>
      </c>
      <c r="BA56" s="516">
        <v>183.2</v>
      </c>
      <c r="BB56" s="516">
        <v>144.69999999999999</v>
      </c>
      <c r="BC56" s="516">
        <v>142.5</v>
      </c>
      <c r="BD56" s="516">
        <v>155.5</v>
      </c>
      <c r="BE56" s="516">
        <v>180.8</v>
      </c>
      <c r="BF56" s="516">
        <v>138</v>
      </c>
      <c r="BG56" s="516">
        <v>92.8</v>
      </c>
      <c r="BH56" s="516">
        <v>73.3</v>
      </c>
      <c r="BI56" s="516">
        <v>63.5</v>
      </c>
      <c r="BJ56" s="516">
        <v>67.099999999999994</v>
      </c>
      <c r="BK56" s="516">
        <v>115.4</v>
      </c>
      <c r="BL56" s="516">
        <v>128</v>
      </c>
      <c r="BM56" s="516">
        <v>123.6</v>
      </c>
      <c r="BN56" s="516">
        <v>104</v>
      </c>
      <c r="BO56" s="516">
        <v>83</v>
      </c>
      <c r="BP56" s="516">
        <v>90.2</v>
      </c>
      <c r="BQ56" s="516">
        <v>113.7</v>
      </c>
      <c r="BR56" s="516">
        <v>113.2</v>
      </c>
      <c r="BS56" s="516">
        <v>87.2</v>
      </c>
      <c r="BT56" s="516">
        <v>76.099999999999994</v>
      </c>
      <c r="BU56" s="516">
        <v>77</v>
      </c>
      <c r="BV56" s="516">
        <v>83.4</v>
      </c>
      <c r="BW56" s="516">
        <v>149.30000000000001</v>
      </c>
      <c r="BX56" s="516">
        <v>217.3</v>
      </c>
      <c r="BY56" s="516">
        <v>158.80000000000001</v>
      </c>
      <c r="BZ56" s="516">
        <v>108.1</v>
      </c>
      <c r="CA56" s="516">
        <v>90.2</v>
      </c>
      <c r="CB56" s="516">
        <v>97.5</v>
      </c>
      <c r="CC56" s="516">
        <v>135.1</v>
      </c>
      <c r="CD56" s="516">
        <v>164.3</v>
      </c>
      <c r="CE56" s="516">
        <v>138.6</v>
      </c>
      <c r="CF56" s="516">
        <v>126.8</v>
      </c>
      <c r="CG56" s="516">
        <v>120.4</v>
      </c>
      <c r="CH56" s="516">
        <v>119.8</v>
      </c>
      <c r="CI56" s="516">
        <v>134.80000000000001</v>
      </c>
      <c r="CJ56" s="516">
        <v>164.5</v>
      </c>
      <c r="CK56" s="516">
        <v>174.9</v>
      </c>
      <c r="CL56" s="516">
        <v>184.8</v>
      </c>
      <c r="CM56" s="516">
        <v>180.6</v>
      </c>
      <c r="CN56" s="516">
        <v>172.8</v>
      </c>
      <c r="CO56" s="516">
        <v>206.7</v>
      </c>
      <c r="CP56" s="516">
        <v>173.9</v>
      </c>
      <c r="CQ56" s="516">
        <v>106.5</v>
      </c>
      <c r="CR56" s="516">
        <v>65.5</v>
      </c>
      <c r="CS56" s="516">
        <v>66.099999999999994</v>
      </c>
      <c r="CT56" s="516">
        <v>70.8</v>
      </c>
      <c r="CU56" s="516">
        <v>88.4</v>
      </c>
      <c r="CV56" s="516">
        <v>98.5</v>
      </c>
      <c r="CW56" s="516">
        <v>111.6</v>
      </c>
      <c r="CX56" s="516">
        <v>98.9</v>
      </c>
      <c r="CY56" s="516">
        <v>87.6</v>
      </c>
      <c r="CZ56" s="516">
        <v>83.3</v>
      </c>
      <c r="DA56" s="516">
        <v>102.1</v>
      </c>
      <c r="DB56" s="516">
        <v>89.9</v>
      </c>
      <c r="DC56" s="516">
        <v>80.2</v>
      </c>
      <c r="DD56" s="516">
        <v>79.2</v>
      </c>
      <c r="DE56" s="516">
        <v>104.8</v>
      </c>
      <c r="DF56" s="516">
        <v>126.5</v>
      </c>
      <c r="DG56" s="516">
        <v>174</v>
      </c>
      <c r="DH56" s="516">
        <v>222.8</v>
      </c>
      <c r="DI56" s="516">
        <v>178.8</v>
      </c>
      <c r="DJ56" s="516">
        <v>107.8</v>
      </c>
      <c r="DK56" s="516">
        <v>73.7</v>
      </c>
      <c r="DL56" s="516">
        <v>87.4</v>
      </c>
      <c r="DM56" s="516">
        <v>110.9</v>
      </c>
      <c r="DN56" s="516">
        <v>123.1</v>
      </c>
      <c r="DO56" s="516">
        <v>84.7</v>
      </c>
      <c r="DP56" s="516">
        <v>71.099999999999994</v>
      </c>
      <c r="DQ56" s="516">
        <v>71.900000000000006</v>
      </c>
      <c r="DR56" s="516">
        <v>84.3</v>
      </c>
      <c r="DS56" s="516">
        <v>163.1</v>
      </c>
      <c r="DT56" s="516">
        <v>270.39999999999998</v>
      </c>
      <c r="DU56" s="517">
        <v>222.5</v>
      </c>
      <c r="DV56" s="517">
        <v>140.69999999999999</v>
      </c>
      <c r="DW56" s="517">
        <v>124.2</v>
      </c>
      <c r="DX56" s="559">
        <v>134.4</v>
      </c>
      <c r="DY56" s="559">
        <v>165.3</v>
      </c>
      <c r="DZ56" s="559">
        <v>141.80000000000001</v>
      </c>
      <c r="EA56" s="558">
        <v>110.3</v>
      </c>
    </row>
    <row r="57" spans="1:131">
      <c r="A57" s="514" t="s">
        <v>652</v>
      </c>
      <c r="B57" s="514" t="s">
        <v>653</v>
      </c>
      <c r="C57" s="515">
        <v>2.8139999999999998E-2</v>
      </c>
      <c r="D57" s="516">
        <v>105.9</v>
      </c>
      <c r="E57" s="516">
        <v>103.5</v>
      </c>
      <c r="F57" s="516">
        <v>104.8</v>
      </c>
      <c r="G57" s="516">
        <v>112.8</v>
      </c>
      <c r="H57" s="516">
        <v>114.5</v>
      </c>
      <c r="I57" s="516">
        <v>113.8</v>
      </c>
      <c r="J57" s="516">
        <v>114.9</v>
      </c>
      <c r="K57" s="516">
        <v>133.9</v>
      </c>
      <c r="L57" s="516">
        <v>133</v>
      </c>
      <c r="M57" s="516">
        <v>117</v>
      </c>
      <c r="N57" s="516">
        <v>113.2</v>
      </c>
      <c r="O57" s="516">
        <v>112.2</v>
      </c>
      <c r="P57" s="516">
        <v>118.4</v>
      </c>
      <c r="Q57" s="516">
        <v>92.5</v>
      </c>
      <c r="R57" s="516">
        <v>79.400000000000006</v>
      </c>
      <c r="S57" s="516">
        <v>100.3</v>
      </c>
      <c r="T57" s="516">
        <v>120.6</v>
      </c>
      <c r="U57" s="516">
        <v>114.8</v>
      </c>
      <c r="V57" s="516">
        <v>122.8</v>
      </c>
      <c r="W57" s="516">
        <v>128.19999999999999</v>
      </c>
      <c r="X57" s="516">
        <v>129.6</v>
      </c>
      <c r="Y57" s="516">
        <v>119.1</v>
      </c>
      <c r="Z57" s="516">
        <v>111.6</v>
      </c>
      <c r="AA57" s="516">
        <v>105.8</v>
      </c>
      <c r="AB57" s="516">
        <v>105</v>
      </c>
      <c r="AC57" s="516">
        <v>103.6</v>
      </c>
      <c r="AD57" s="516">
        <v>99.4</v>
      </c>
      <c r="AE57" s="516">
        <v>111.8</v>
      </c>
      <c r="AF57" s="516">
        <v>133.80000000000001</v>
      </c>
      <c r="AG57" s="516">
        <v>129.80000000000001</v>
      </c>
      <c r="AH57" s="516">
        <v>129.19999999999999</v>
      </c>
      <c r="AI57" s="516">
        <v>128</v>
      </c>
      <c r="AJ57" s="516">
        <v>122.6</v>
      </c>
      <c r="AK57" s="516">
        <v>97.6</v>
      </c>
      <c r="AL57" s="516">
        <v>102.1</v>
      </c>
      <c r="AM57" s="516">
        <v>116.8</v>
      </c>
      <c r="AN57" s="516">
        <v>103.8</v>
      </c>
      <c r="AO57" s="516">
        <v>91.8</v>
      </c>
      <c r="AP57" s="516">
        <v>93.7</v>
      </c>
      <c r="AQ57" s="516">
        <v>104.5</v>
      </c>
      <c r="AR57" s="516">
        <v>98.6</v>
      </c>
      <c r="AS57" s="516">
        <v>101.5</v>
      </c>
      <c r="AT57" s="516">
        <v>120.1</v>
      </c>
      <c r="AU57" s="516">
        <v>128</v>
      </c>
      <c r="AV57" s="516">
        <v>110.7</v>
      </c>
      <c r="AW57" s="516">
        <v>108.3</v>
      </c>
      <c r="AX57" s="516">
        <v>92.9</v>
      </c>
      <c r="AY57" s="516">
        <v>91.1</v>
      </c>
      <c r="AZ57" s="516">
        <v>96.4</v>
      </c>
      <c r="BA57" s="516">
        <v>92.5</v>
      </c>
      <c r="BB57" s="516">
        <v>96.6</v>
      </c>
      <c r="BC57" s="516">
        <v>100.7</v>
      </c>
      <c r="BD57" s="516">
        <v>113.1</v>
      </c>
      <c r="BE57" s="516">
        <v>130.5</v>
      </c>
      <c r="BF57" s="516">
        <v>138.6</v>
      </c>
      <c r="BG57" s="516">
        <v>138.19999999999999</v>
      </c>
      <c r="BH57" s="516">
        <v>101</v>
      </c>
      <c r="BI57" s="516">
        <v>94.3</v>
      </c>
      <c r="BJ57" s="516">
        <v>93.3</v>
      </c>
      <c r="BK57" s="516">
        <v>88.6</v>
      </c>
      <c r="BL57" s="516">
        <v>90.8</v>
      </c>
      <c r="BM57" s="516">
        <v>83.7</v>
      </c>
      <c r="BN57" s="516">
        <v>88.7</v>
      </c>
      <c r="BO57" s="516">
        <v>120.1</v>
      </c>
      <c r="BP57" s="516">
        <v>129.19999999999999</v>
      </c>
      <c r="BQ57" s="516">
        <v>128.30000000000001</v>
      </c>
      <c r="BR57" s="516">
        <v>134.6</v>
      </c>
      <c r="BS57" s="516">
        <v>144.1</v>
      </c>
      <c r="BT57" s="516">
        <v>126.1</v>
      </c>
      <c r="BU57" s="516">
        <v>120.1</v>
      </c>
      <c r="BV57" s="516">
        <v>113.1</v>
      </c>
      <c r="BW57" s="516">
        <v>111</v>
      </c>
      <c r="BX57" s="516">
        <v>109.7</v>
      </c>
      <c r="BY57" s="516">
        <v>129.5</v>
      </c>
      <c r="BZ57" s="516">
        <v>154.9</v>
      </c>
      <c r="CA57" s="516">
        <v>151.69999999999999</v>
      </c>
      <c r="CB57" s="516">
        <v>146</v>
      </c>
      <c r="CC57" s="516">
        <v>161.30000000000001</v>
      </c>
      <c r="CD57" s="516">
        <v>225.3</v>
      </c>
      <c r="CE57" s="516">
        <v>186</v>
      </c>
      <c r="CF57" s="516">
        <v>144.9</v>
      </c>
      <c r="CG57" s="516">
        <v>122.8</v>
      </c>
      <c r="CH57" s="516">
        <v>129.6</v>
      </c>
      <c r="CI57" s="516">
        <v>126.6</v>
      </c>
      <c r="CJ57" s="516">
        <v>125</v>
      </c>
      <c r="CK57" s="516">
        <v>132.1</v>
      </c>
      <c r="CL57" s="516">
        <v>150.6</v>
      </c>
      <c r="CM57" s="516">
        <v>180.1</v>
      </c>
      <c r="CN57" s="516">
        <v>178.6</v>
      </c>
      <c r="CO57" s="516">
        <v>171</v>
      </c>
      <c r="CP57" s="516">
        <v>187.5</v>
      </c>
      <c r="CQ57" s="516">
        <v>204</v>
      </c>
      <c r="CR57" s="516">
        <v>187</v>
      </c>
      <c r="CS57" s="516">
        <v>158.19999999999999</v>
      </c>
      <c r="CT57" s="516">
        <v>144.80000000000001</v>
      </c>
      <c r="CU57" s="516">
        <v>136.30000000000001</v>
      </c>
      <c r="CV57" s="516">
        <v>131.1</v>
      </c>
      <c r="CW57" s="516">
        <v>129.5</v>
      </c>
      <c r="CX57" s="516">
        <v>140.6</v>
      </c>
      <c r="CY57" s="516">
        <v>137.5</v>
      </c>
      <c r="CZ57" s="516">
        <v>145.69999999999999</v>
      </c>
      <c r="DA57" s="516">
        <v>151.19999999999999</v>
      </c>
      <c r="DB57" s="516">
        <v>155.19999999999999</v>
      </c>
      <c r="DC57" s="516">
        <v>155.5</v>
      </c>
      <c r="DD57" s="516">
        <v>159.9</v>
      </c>
      <c r="DE57" s="516">
        <v>160.5</v>
      </c>
      <c r="DF57" s="516">
        <v>155.5</v>
      </c>
      <c r="DG57" s="516">
        <v>149.6</v>
      </c>
      <c r="DH57" s="516">
        <v>149.19999999999999</v>
      </c>
      <c r="DI57" s="516">
        <v>145</v>
      </c>
      <c r="DJ57" s="516">
        <v>151.9</v>
      </c>
      <c r="DK57" s="516">
        <v>156.5</v>
      </c>
      <c r="DL57" s="516">
        <v>169.9</v>
      </c>
      <c r="DM57" s="516">
        <v>176.8</v>
      </c>
      <c r="DN57" s="516">
        <v>193.1</v>
      </c>
      <c r="DO57" s="516">
        <v>198.8</v>
      </c>
      <c r="DP57" s="516">
        <v>158</v>
      </c>
      <c r="DQ57" s="516">
        <v>167.1</v>
      </c>
      <c r="DR57" s="516">
        <v>157.5</v>
      </c>
      <c r="DS57" s="516">
        <v>150.69999999999999</v>
      </c>
      <c r="DT57" s="516">
        <v>166</v>
      </c>
      <c r="DU57" s="517">
        <v>160.80000000000001</v>
      </c>
      <c r="DV57" s="517">
        <v>201.1</v>
      </c>
      <c r="DW57" s="517">
        <v>246.1</v>
      </c>
      <c r="DX57" s="559">
        <v>247.5</v>
      </c>
      <c r="DY57" s="559">
        <v>239.1</v>
      </c>
      <c r="DZ57" s="559">
        <v>284.10000000000002</v>
      </c>
      <c r="EA57" s="558">
        <v>271.60000000000002</v>
      </c>
    </row>
    <row r="58" spans="1:131">
      <c r="A58" s="514" t="s">
        <v>654</v>
      </c>
      <c r="B58" s="514" t="s">
        <v>655</v>
      </c>
      <c r="C58" s="515">
        <v>2.521E-2</v>
      </c>
      <c r="D58" s="516">
        <v>106.6</v>
      </c>
      <c r="E58" s="516">
        <v>116.9</v>
      </c>
      <c r="F58" s="516">
        <v>111.2</v>
      </c>
      <c r="G58" s="516">
        <v>109.8</v>
      </c>
      <c r="H58" s="516">
        <v>84.5</v>
      </c>
      <c r="I58" s="516">
        <v>92.1</v>
      </c>
      <c r="J58" s="516">
        <v>107.9</v>
      </c>
      <c r="K58" s="516">
        <v>107.2</v>
      </c>
      <c r="L58" s="516">
        <v>104.6</v>
      </c>
      <c r="M58" s="516">
        <v>93.7</v>
      </c>
      <c r="N58" s="516">
        <v>73.8</v>
      </c>
      <c r="O58" s="516">
        <v>95.6</v>
      </c>
      <c r="P58" s="516">
        <v>107.7</v>
      </c>
      <c r="Q58" s="516">
        <v>125.2</v>
      </c>
      <c r="R58" s="516">
        <v>135.6</v>
      </c>
      <c r="S58" s="516">
        <v>125.9</v>
      </c>
      <c r="T58" s="516">
        <v>102.6</v>
      </c>
      <c r="U58" s="516">
        <v>100.4</v>
      </c>
      <c r="V58" s="516">
        <v>110.1</v>
      </c>
      <c r="W58" s="516">
        <v>108.8</v>
      </c>
      <c r="X58" s="516">
        <v>103.8</v>
      </c>
      <c r="Y58" s="516">
        <v>93.4</v>
      </c>
      <c r="Z58" s="516">
        <v>84.8</v>
      </c>
      <c r="AA58" s="516">
        <v>94.2</v>
      </c>
      <c r="AB58" s="516">
        <v>112.2</v>
      </c>
      <c r="AC58" s="516">
        <v>129.1</v>
      </c>
      <c r="AD58" s="516">
        <v>142.5</v>
      </c>
      <c r="AE58" s="516">
        <v>134.80000000000001</v>
      </c>
      <c r="AF58" s="516">
        <v>115.2</v>
      </c>
      <c r="AG58" s="516">
        <v>109.9</v>
      </c>
      <c r="AH58" s="516">
        <v>115.2</v>
      </c>
      <c r="AI58" s="516">
        <v>99.3</v>
      </c>
      <c r="AJ58" s="516">
        <v>97.1</v>
      </c>
      <c r="AK58" s="516">
        <v>109.4</v>
      </c>
      <c r="AL58" s="516">
        <v>108.1</v>
      </c>
      <c r="AM58" s="516">
        <v>113.6</v>
      </c>
      <c r="AN58" s="516">
        <v>108</v>
      </c>
      <c r="AO58" s="516">
        <v>122.3</v>
      </c>
      <c r="AP58" s="516">
        <v>116.3</v>
      </c>
      <c r="AQ58" s="516">
        <v>112.2</v>
      </c>
      <c r="AR58" s="516">
        <v>112.2</v>
      </c>
      <c r="AS58" s="516">
        <v>112.2</v>
      </c>
      <c r="AT58" s="516">
        <v>112.2</v>
      </c>
      <c r="AU58" s="516">
        <v>112.2</v>
      </c>
      <c r="AV58" s="516">
        <v>112.2</v>
      </c>
      <c r="AW58" s="516">
        <v>112.2</v>
      </c>
      <c r="AX58" s="516">
        <v>112.2</v>
      </c>
      <c r="AY58" s="516">
        <v>112.2</v>
      </c>
      <c r="AZ58" s="516">
        <v>146.4</v>
      </c>
      <c r="BA58" s="516">
        <v>133</v>
      </c>
      <c r="BB58" s="516">
        <v>156.9</v>
      </c>
      <c r="BC58" s="516">
        <v>131.4</v>
      </c>
      <c r="BD58" s="516">
        <v>126.6</v>
      </c>
      <c r="BE58" s="516">
        <v>134.30000000000001</v>
      </c>
      <c r="BF58" s="516">
        <v>151.1</v>
      </c>
      <c r="BG58" s="516">
        <v>163.9</v>
      </c>
      <c r="BH58" s="516">
        <v>156.9</v>
      </c>
      <c r="BI58" s="516">
        <v>143.4</v>
      </c>
      <c r="BJ58" s="516">
        <v>134.30000000000001</v>
      </c>
      <c r="BK58" s="516">
        <v>133</v>
      </c>
      <c r="BL58" s="516">
        <v>125.3</v>
      </c>
      <c r="BM58" s="516">
        <v>119.9</v>
      </c>
      <c r="BN58" s="516">
        <v>116.9</v>
      </c>
      <c r="BO58" s="516">
        <v>115.2</v>
      </c>
      <c r="BP58" s="516">
        <v>110.5</v>
      </c>
      <c r="BQ58" s="516">
        <v>111.5</v>
      </c>
      <c r="BR58" s="516">
        <v>115.8</v>
      </c>
      <c r="BS58" s="516">
        <v>110.7</v>
      </c>
      <c r="BT58" s="516">
        <v>110.6</v>
      </c>
      <c r="BU58" s="516">
        <v>104</v>
      </c>
      <c r="BV58" s="516">
        <v>109.3</v>
      </c>
      <c r="BW58" s="516">
        <v>114.9</v>
      </c>
      <c r="BX58" s="516">
        <v>127.9</v>
      </c>
      <c r="BY58" s="516">
        <v>142.4</v>
      </c>
      <c r="BZ58" s="516">
        <v>154.9</v>
      </c>
      <c r="CA58" s="516">
        <v>142.6</v>
      </c>
      <c r="CB58" s="516">
        <v>121.9</v>
      </c>
      <c r="CC58" s="516">
        <v>109</v>
      </c>
      <c r="CD58" s="516">
        <v>109.2</v>
      </c>
      <c r="CE58" s="516">
        <v>113.3</v>
      </c>
      <c r="CF58" s="516">
        <v>118</v>
      </c>
      <c r="CG58" s="516">
        <v>117.3</v>
      </c>
      <c r="CH58" s="516">
        <v>119.9</v>
      </c>
      <c r="CI58" s="516">
        <v>125.9</v>
      </c>
      <c r="CJ58" s="516">
        <v>146.30000000000001</v>
      </c>
      <c r="CK58" s="516">
        <v>160.80000000000001</v>
      </c>
      <c r="CL58" s="516">
        <v>160.69999999999999</v>
      </c>
      <c r="CM58" s="516">
        <v>160.6</v>
      </c>
      <c r="CN58" s="516">
        <v>152.5</v>
      </c>
      <c r="CO58" s="516">
        <v>165.8</v>
      </c>
      <c r="CP58" s="516">
        <v>171.3</v>
      </c>
      <c r="CQ58" s="516">
        <v>191.4</v>
      </c>
      <c r="CR58" s="516">
        <v>179.8</v>
      </c>
      <c r="CS58" s="516">
        <v>159.80000000000001</v>
      </c>
      <c r="CT58" s="516">
        <v>134.80000000000001</v>
      </c>
      <c r="CU58" s="516">
        <v>127</v>
      </c>
      <c r="CV58" s="516">
        <v>128</v>
      </c>
      <c r="CW58" s="516">
        <v>125.8</v>
      </c>
      <c r="CX58" s="516">
        <v>134.4</v>
      </c>
      <c r="CY58" s="516">
        <v>135.6</v>
      </c>
      <c r="CZ58" s="516">
        <v>137.5</v>
      </c>
      <c r="DA58" s="516">
        <v>138.80000000000001</v>
      </c>
      <c r="DB58" s="516">
        <v>138.5</v>
      </c>
      <c r="DC58" s="516">
        <v>146.9</v>
      </c>
      <c r="DD58" s="516">
        <v>143.30000000000001</v>
      </c>
      <c r="DE58" s="516">
        <v>155.4</v>
      </c>
      <c r="DF58" s="516">
        <v>167.4</v>
      </c>
      <c r="DG58" s="516">
        <v>177.4</v>
      </c>
      <c r="DH58" s="516">
        <v>187.8</v>
      </c>
      <c r="DI58" s="516">
        <v>188.8</v>
      </c>
      <c r="DJ58" s="516">
        <v>205.5</v>
      </c>
      <c r="DK58" s="516">
        <v>171.1</v>
      </c>
      <c r="DL58" s="516">
        <v>156.9</v>
      </c>
      <c r="DM58" s="516">
        <v>145</v>
      </c>
      <c r="DN58" s="516">
        <v>150</v>
      </c>
      <c r="DO58" s="516">
        <v>147.6</v>
      </c>
      <c r="DP58" s="516">
        <v>149.4</v>
      </c>
      <c r="DQ58" s="516">
        <v>140.1</v>
      </c>
      <c r="DR58" s="516">
        <v>150.6</v>
      </c>
      <c r="DS58" s="516">
        <v>165.1</v>
      </c>
      <c r="DT58" s="516">
        <v>187.2</v>
      </c>
      <c r="DU58" s="517">
        <v>193.2</v>
      </c>
      <c r="DV58" s="517">
        <v>194.3</v>
      </c>
      <c r="DW58" s="517">
        <v>181.4</v>
      </c>
      <c r="DX58" s="559">
        <v>160</v>
      </c>
      <c r="DY58" s="559">
        <v>152.5</v>
      </c>
      <c r="DZ58" s="559">
        <v>156.19999999999999</v>
      </c>
      <c r="EA58" s="558">
        <v>169.7</v>
      </c>
    </row>
    <row r="59" spans="1:131">
      <c r="A59" s="514" t="s">
        <v>656</v>
      </c>
      <c r="B59" s="514" t="s">
        <v>657</v>
      </c>
      <c r="C59" s="515">
        <v>2.1219999999999999E-2</v>
      </c>
      <c r="D59" s="516">
        <v>99</v>
      </c>
      <c r="E59" s="516">
        <v>92.6</v>
      </c>
      <c r="F59" s="516">
        <v>90.5</v>
      </c>
      <c r="G59" s="516">
        <v>97.4</v>
      </c>
      <c r="H59" s="516">
        <v>94.1</v>
      </c>
      <c r="I59" s="516">
        <v>92.9</v>
      </c>
      <c r="J59" s="516">
        <v>104.5</v>
      </c>
      <c r="K59" s="516">
        <v>106.8</v>
      </c>
      <c r="L59" s="516">
        <v>94.4</v>
      </c>
      <c r="M59" s="516">
        <v>96.7</v>
      </c>
      <c r="N59" s="516">
        <v>113.2</v>
      </c>
      <c r="O59" s="516">
        <v>104.9</v>
      </c>
      <c r="P59" s="516">
        <v>102.3</v>
      </c>
      <c r="Q59" s="516">
        <v>103.2</v>
      </c>
      <c r="R59" s="516">
        <v>100.1</v>
      </c>
      <c r="S59" s="516">
        <v>95.9</v>
      </c>
      <c r="T59" s="516">
        <v>86.5</v>
      </c>
      <c r="U59" s="516">
        <v>91.5</v>
      </c>
      <c r="V59" s="516">
        <v>106.4</v>
      </c>
      <c r="W59" s="516">
        <v>101.1</v>
      </c>
      <c r="X59" s="516">
        <v>102.2</v>
      </c>
      <c r="Y59" s="516">
        <v>110.6</v>
      </c>
      <c r="Z59" s="516">
        <v>120.5</v>
      </c>
      <c r="AA59" s="516">
        <v>114.4</v>
      </c>
      <c r="AB59" s="516">
        <v>102.7</v>
      </c>
      <c r="AC59" s="516">
        <v>98</v>
      </c>
      <c r="AD59" s="516">
        <v>94.3</v>
      </c>
      <c r="AE59" s="516">
        <v>93.3</v>
      </c>
      <c r="AF59" s="516">
        <v>80.8</v>
      </c>
      <c r="AG59" s="516">
        <v>76.099999999999994</v>
      </c>
      <c r="AH59" s="516">
        <v>92.7</v>
      </c>
      <c r="AI59" s="516">
        <v>97.6</v>
      </c>
      <c r="AJ59" s="516">
        <v>96.3</v>
      </c>
      <c r="AK59" s="516">
        <v>90.8</v>
      </c>
      <c r="AL59" s="516">
        <v>99</v>
      </c>
      <c r="AM59" s="516">
        <v>105.4</v>
      </c>
      <c r="AN59" s="516">
        <v>99.5</v>
      </c>
      <c r="AO59" s="516">
        <v>88.4</v>
      </c>
      <c r="AP59" s="516">
        <v>82.4</v>
      </c>
      <c r="AQ59" s="516">
        <v>73.7</v>
      </c>
      <c r="AR59" s="516">
        <v>73.7</v>
      </c>
      <c r="AS59" s="516">
        <v>74.5</v>
      </c>
      <c r="AT59" s="516">
        <v>73.7</v>
      </c>
      <c r="AU59" s="516">
        <v>70.2</v>
      </c>
      <c r="AV59" s="516">
        <v>72.099999999999994</v>
      </c>
      <c r="AW59" s="516">
        <v>76.400000000000006</v>
      </c>
      <c r="AX59" s="516">
        <v>72.099999999999994</v>
      </c>
      <c r="AY59" s="516">
        <v>72.099999999999994</v>
      </c>
      <c r="AZ59" s="516">
        <v>73.3</v>
      </c>
      <c r="BA59" s="516">
        <v>72.599999999999994</v>
      </c>
      <c r="BB59" s="516">
        <v>76.5</v>
      </c>
      <c r="BC59" s="516">
        <v>71.5</v>
      </c>
      <c r="BD59" s="516">
        <v>71.8</v>
      </c>
      <c r="BE59" s="516">
        <v>74</v>
      </c>
      <c r="BF59" s="516">
        <v>79.5</v>
      </c>
      <c r="BG59" s="516">
        <v>81.2</v>
      </c>
      <c r="BH59" s="516">
        <v>74.8</v>
      </c>
      <c r="BI59" s="516">
        <v>71.8</v>
      </c>
      <c r="BJ59" s="516">
        <v>80.400000000000006</v>
      </c>
      <c r="BK59" s="516">
        <v>82.7</v>
      </c>
      <c r="BL59" s="516">
        <v>73.8</v>
      </c>
      <c r="BM59" s="516">
        <v>67.3</v>
      </c>
      <c r="BN59" s="516">
        <v>63.9</v>
      </c>
      <c r="BO59" s="516">
        <v>65</v>
      </c>
      <c r="BP59" s="516">
        <v>68.7</v>
      </c>
      <c r="BQ59" s="516">
        <v>70.599999999999994</v>
      </c>
      <c r="BR59" s="516">
        <v>74.3</v>
      </c>
      <c r="BS59" s="516">
        <v>77.400000000000006</v>
      </c>
      <c r="BT59" s="516">
        <v>68.400000000000006</v>
      </c>
      <c r="BU59" s="516">
        <v>70.2</v>
      </c>
      <c r="BV59" s="516">
        <v>72.2</v>
      </c>
      <c r="BW59" s="516">
        <v>78.7</v>
      </c>
      <c r="BX59" s="516">
        <v>88.6</v>
      </c>
      <c r="BY59" s="516">
        <v>93.6</v>
      </c>
      <c r="BZ59" s="516">
        <v>82.9</v>
      </c>
      <c r="CA59" s="516">
        <v>68.900000000000006</v>
      </c>
      <c r="CB59" s="516">
        <v>62.2</v>
      </c>
      <c r="CC59" s="516">
        <v>65.3</v>
      </c>
      <c r="CD59" s="516">
        <v>72.5</v>
      </c>
      <c r="CE59" s="516">
        <v>76.2</v>
      </c>
      <c r="CF59" s="516">
        <v>65.7</v>
      </c>
      <c r="CG59" s="516">
        <v>64</v>
      </c>
      <c r="CH59" s="516">
        <v>64.8</v>
      </c>
      <c r="CI59" s="516">
        <v>63.8</v>
      </c>
      <c r="CJ59" s="516">
        <v>66.3</v>
      </c>
      <c r="CK59" s="516">
        <v>63.3</v>
      </c>
      <c r="CL59" s="516">
        <v>65</v>
      </c>
      <c r="CM59" s="516">
        <v>69</v>
      </c>
      <c r="CN59" s="516">
        <v>74.3</v>
      </c>
      <c r="CO59" s="516">
        <v>81.400000000000006</v>
      </c>
      <c r="CP59" s="516">
        <v>88.5</v>
      </c>
      <c r="CQ59" s="516">
        <v>85.1</v>
      </c>
      <c r="CR59" s="516">
        <v>74.599999999999994</v>
      </c>
      <c r="CS59" s="516">
        <v>67.099999999999994</v>
      </c>
      <c r="CT59" s="516">
        <v>66.900000000000006</v>
      </c>
      <c r="CU59" s="516">
        <v>73.900000000000006</v>
      </c>
      <c r="CV59" s="516">
        <v>67.599999999999994</v>
      </c>
      <c r="CW59" s="516">
        <v>69.400000000000006</v>
      </c>
      <c r="CX59" s="516">
        <v>80</v>
      </c>
      <c r="CY59" s="516">
        <v>78.7</v>
      </c>
      <c r="CZ59" s="516">
        <v>76</v>
      </c>
      <c r="DA59" s="516">
        <v>76.099999999999994</v>
      </c>
      <c r="DB59" s="516">
        <v>88</v>
      </c>
      <c r="DC59" s="516">
        <v>92.9</v>
      </c>
      <c r="DD59" s="516">
        <v>102.2</v>
      </c>
      <c r="DE59" s="516">
        <v>112</v>
      </c>
      <c r="DF59" s="516">
        <v>120.2</v>
      </c>
      <c r="DG59" s="516">
        <v>111.1</v>
      </c>
      <c r="DH59" s="516">
        <v>108.4</v>
      </c>
      <c r="DI59" s="516">
        <v>107.8</v>
      </c>
      <c r="DJ59" s="516">
        <v>101.9</v>
      </c>
      <c r="DK59" s="516">
        <v>87.2</v>
      </c>
      <c r="DL59" s="516">
        <v>87.2</v>
      </c>
      <c r="DM59" s="516">
        <v>94.1</v>
      </c>
      <c r="DN59" s="516">
        <v>100.5</v>
      </c>
      <c r="DO59" s="516">
        <v>116.1</v>
      </c>
      <c r="DP59" s="516">
        <v>107.4</v>
      </c>
      <c r="DQ59" s="516">
        <v>95.7</v>
      </c>
      <c r="DR59" s="516">
        <v>103</v>
      </c>
      <c r="DS59" s="516">
        <v>100.1</v>
      </c>
      <c r="DT59" s="516">
        <v>105.9</v>
      </c>
      <c r="DU59" s="517">
        <v>125.7</v>
      </c>
      <c r="DV59" s="517">
        <v>119.2</v>
      </c>
      <c r="DW59" s="517">
        <v>111.2</v>
      </c>
      <c r="DX59" s="559">
        <v>108.3</v>
      </c>
      <c r="DY59" s="559">
        <v>107.5</v>
      </c>
      <c r="DZ59" s="559">
        <v>119.5</v>
      </c>
      <c r="EA59" s="558">
        <v>127.4</v>
      </c>
    </row>
    <row r="60" spans="1:131">
      <c r="A60" s="514" t="s">
        <v>658</v>
      </c>
      <c r="B60" s="514" t="s">
        <v>659</v>
      </c>
      <c r="C60" s="515">
        <v>1.8370000000000001E-2</v>
      </c>
      <c r="D60" s="516">
        <v>100</v>
      </c>
      <c r="E60" s="516">
        <v>108.6</v>
      </c>
      <c r="F60" s="516">
        <v>107.4</v>
      </c>
      <c r="G60" s="516">
        <v>107.1</v>
      </c>
      <c r="H60" s="516">
        <v>144.4</v>
      </c>
      <c r="I60" s="516">
        <v>142.5</v>
      </c>
      <c r="J60" s="516">
        <v>121.1</v>
      </c>
      <c r="K60" s="516">
        <v>99.4</v>
      </c>
      <c r="L60" s="516">
        <v>86.9</v>
      </c>
      <c r="M60" s="516">
        <v>99.8</v>
      </c>
      <c r="N60" s="516">
        <v>107.6</v>
      </c>
      <c r="O60" s="516">
        <v>110.1</v>
      </c>
      <c r="P60" s="516">
        <v>117.7</v>
      </c>
      <c r="Q60" s="516">
        <v>131.19999999999999</v>
      </c>
      <c r="R60" s="516">
        <v>151.80000000000001</v>
      </c>
      <c r="S60" s="516">
        <v>163.30000000000001</v>
      </c>
      <c r="T60" s="516">
        <v>174</v>
      </c>
      <c r="U60" s="516">
        <v>131.9</v>
      </c>
      <c r="V60" s="516">
        <v>101.9</v>
      </c>
      <c r="W60" s="516">
        <v>86.7</v>
      </c>
      <c r="X60" s="516">
        <v>87.5</v>
      </c>
      <c r="Y60" s="516">
        <v>92.5</v>
      </c>
      <c r="Z60" s="516">
        <v>102.7</v>
      </c>
      <c r="AA60" s="516">
        <v>123.1</v>
      </c>
      <c r="AB60" s="516">
        <v>141.1</v>
      </c>
      <c r="AC60" s="516">
        <v>158.4</v>
      </c>
      <c r="AD60" s="516">
        <v>198.9</v>
      </c>
      <c r="AE60" s="516">
        <v>219.4</v>
      </c>
      <c r="AF60" s="516">
        <v>214.1</v>
      </c>
      <c r="AG60" s="516">
        <v>181.8</v>
      </c>
      <c r="AH60" s="516">
        <v>113</v>
      </c>
      <c r="AI60" s="516">
        <v>95.8</v>
      </c>
      <c r="AJ60" s="516">
        <v>90.5</v>
      </c>
      <c r="AK60" s="516">
        <v>106.7</v>
      </c>
      <c r="AL60" s="516">
        <v>121.1</v>
      </c>
      <c r="AM60" s="516">
        <v>157.19999999999999</v>
      </c>
      <c r="AN60" s="516">
        <v>160.80000000000001</v>
      </c>
      <c r="AO60" s="516">
        <v>151.6</v>
      </c>
      <c r="AP60" s="516">
        <v>145.4</v>
      </c>
      <c r="AQ60" s="516">
        <v>162.19999999999999</v>
      </c>
      <c r="AR60" s="516">
        <v>153.1</v>
      </c>
      <c r="AS60" s="516">
        <v>144.5</v>
      </c>
      <c r="AT60" s="516">
        <v>133.30000000000001</v>
      </c>
      <c r="AU60" s="516">
        <v>125.3</v>
      </c>
      <c r="AV60" s="516">
        <v>125.3</v>
      </c>
      <c r="AW60" s="516">
        <v>121.6</v>
      </c>
      <c r="AX60" s="516">
        <v>131.4</v>
      </c>
      <c r="AY60" s="516">
        <v>131.4</v>
      </c>
      <c r="AZ60" s="516">
        <v>153.1</v>
      </c>
      <c r="BA60" s="516">
        <v>158.4</v>
      </c>
      <c r="BB60" s="516">
        <v>236.6</v>
      </c>
      <c r="BC60" s="516">
        <v>258.89999999999998</v>
      </c>
      <c r="BD60" s="516">
        <v>276.2</v>
      </c>
      <c r="BE60" s="516">
        <v>245.7</v>
      </c>
      <c r="BF60" s="516">
        <v>173.6</v>
      </c>
      <c r="BG60" s="516">
        <v>150.4</v>
      </c>
      <c r="BH60" s="516">
        <v>133.9</v>
      </c>
      <c r="BI60" s="516">
        <v>124.7</v>
      </c>
      <c r="BJ60" s="516">
        <v>123.7</v>
      </c>
      <c r="BK60" s="516">
        <v>136.9</v>
      </c>
      <c r="BL60" s="516">
        <v>142.30000000000001</v>
      </c>
      <c r="BM60" s="516">
        <v>189.3</v>
      </c>
      <c r="BN60" s="516">
        <v>250.4</v>
      </c>
      <c r="BO60" s="516">
        <v>295.89999999999998</v>
      </c>
      <c r="BP60" s="516">
        <v>345.2</v>
      </c>
      <c r="BQ60" s="516">
        <v>276.10000000000002</v>
      </c>
      <c r="BR60" s="516">
        <v>153.9</v>
      </c>
      <c r="BS60" s="516">
        <v>124.4</v>
      </c>
      <c r="BT60" s="516">
        <v>137.4</v>
      </c>
      <c r="BU60" s="516">
        <v>155.4</v>
      </c>
      <c r="BV60" s="516">
        <v>184.6</v>
      </c>
      <c r="BW60" s="516">
        <v>200.1</v>
      </c>
      <c r="BX60" s="516">
        <v>194.8</v>
      </c>
      <c r="BY60" s="516">
        <v>196</v>
      </c>
      <c r="BZ60" s="516">
        <v>185.2</v>
      </c>
      <c r="CA60" s="516">
        <v>145.69999999999999</v>
      </c>
      <c r="CB60" s="516">
        <v>170.1</v>
      </c>
      <c r="CC60" s="516">
        <v>175.3</v>
      </c>
      <c r="CD60" s="516">
        <v>169.3</v>
      </c>
      <c r="CE60" s="516">
        <v>151.30000000000001</v>
      </c>
      <c r="CF60" s="516">
        <v>140.4</v>
      </c>
      <c r="CG60" s="516">
        <v>132</v>
      </c>
      <c r="CH60" s="516">
        <v>150.5</v>
      </c>
      <c r="CI60" s="516">
        <v>167.4</v>
      </c>
      <c r="CJ60" s="516">
        <v>174.7</v>
      </c>
      <c r="CK60" s="516">
        <v>191.7</v>
      </c>
      <c r="CL60" s="516">
        <v>254.2</v>
      </c>
      <c r="CM60" s="516">
        <v>323.5</v>
      </c>
      <c r="CN60" s="516">
        <v>307.7</v>
      </c>
      <c r="CO60" s="516">
        <v>253.1</v>
      </c>
      <c r="CP60" s="516">
        <v>178.7</v>
      </c>
      <c r="CQ60" s="516">
        <v>155.6</v>
      </c>
      <c r="CR60" s="516">
        <v>147</v>
      </c>
      <c r="CS60" s="516">
        <v>155.9</v>
      </c>
      <c r="CT60" s="516">
        <v>177.2</v>
      </c>
      <c r="CU60" s="516">
        <v>191.9</v>
      </c>
      <c r="CV60" s="516">
        <v>192.7</v>
      </c>
      <c r="CW60" s="516">
        <v>177.7</v>
      </c>
      <c r="CX60" s="516">
        <v>187.3</v>
      </c>
      <c r="CY60" s="516">
        <v>202</v>
      </c>
      <c r="CZ60" s="516">
        <v>245.3</v>
      </c>
      <c r="DA60" s="516">
        <v>261.10000000000002</v>
      </c>
      <c r="DB60" s="516">
        <v>193.2</v>
      </c>
      <c r="DC60" s="516">
        <v>171.1</v>
      </c>
      <c r="DD60" s="516">
        <v>180</v>
      </c>
      <c r="DE60" s="516">
        <v>183.6</v>
      </c>
      <c r="DF60" s="516">
        <v>201.1</v>
      </c>
      <c r="DG60" s="516">
        <v>198.6</v>
      </c>
      <c r="DH60" s="516">
        <v>229.8</v>
      </c>
      <c r="DI60" s="516">
        <v>231.3</v>
      </c>
      <c r="DJ60" s="516">
        <v>215.1</v>
      </c>
      <c r="DK60" s="516">
        <v>199.8</v>
      </c>
      <c r="DL60" s="516">
        <v>210.8</v>
      </c>
      <c r="DM60" s="516">
        <v>215.1</v>
      </c>
      <c r="DN60" s="516">
        <v>190.8</v>
      </c>
      <c r="DO60" s="516">
        <v>166.4</v>
      </c>
      <c r="DP60" s="516">
        <v>169.1</v>
      </c>
      <c r="DQ60" s="516">
        <v>173.5</v>
      </c>
      <c r="DR60" s="516">
        <v>177.3</v>
      </c>
      <c r="DS60" s="516">
        <v>206.6</v>
      </c>
      <c r="DT60" s="516">
        <v>240.2</v>
      </c>
      <c r="DU60" s="517">
        <v>224.1</v>
      </c>
      <c r="DV60" s="517">
        <v>222.3</v>
      </c>
      <c r="DW60" s="517">
        <v>212.1</v>
      </c>
      <c r="DX60" s="559">
        <v>243</v>
      </c>
      <c r="DY60" s="559">
        <v>247.3</v>
      </c>
      <c r="DZ60" s="559">
        <v>201.6</v>
      </c>
      <c r="EA60" s="558">
        <v>183.8</v>
      </c>
    </row>
    <row r="61" spans="1:131">
      <c r="A61" s="514" t="s">
        <v>660</v>
      </c>
      <c r="B61" s="514" t="s">
        <v>661</v>
      </c>
      <c r="C61" s="515">
        <v>2.4580000000000001E-2</v>
      </c>
      <c r="D61" s="516">
        <v>113.8</v>
      </c>
      <c r="E61" s="516">
        <v>104</v>
      </c>
      <c r="F61" s="516">
        <v>96.5</v>
      </c>
      <c r="G61" s="516">
        <v>102.3</v>
      </c>
      <c r="H61" s="516">
        <v>108.4</v>
      </c>
      <c r="I61" s="516">
        <v>139.69999999999999</v>
      </c>
      <c r="J61" s="516">
        <v>140.80000000000001</v>
      </c>
      <c r="K61" s="516">
        <v>141.5</v>
      </c>
      <c r="L61" s="516">
        <v>164.8</v>
      </c>
      <c r="M61" s="516">
        <v>269.7</v>
      </c>
      <c r="N61" s="516">
        <v>188.9</v>
      </c>
      <c r="O61" s="516">
        <v>130.80000000000001</v>
      </c>
      <c r="P61" s="516">
        <v>119.8</v>
      </c>
      <c r="Q61" s="516">
        <v>112.4</v>
      </c>
      <c r="R61" s="516">
        <v>107.8</v>
      </c>
      <c r="S61" s="516">
        <v>118.1</v>
      </c>
      <c r="T61" s="516">
        <v>114.5</v>
      </c>
      <c r="U61" s="516">
        <v>114.5</v>
      </c>
      <c r="V61" s="516">
        <v>114.5</v>
      </c>
      <c r="W61" s="516">
        <v>113.9</v>
      </c>
      <c r="X61" s="516">
        <v>128.4</v>
      </c>
      <c r="Y61" s="516">
        <v>140.4</v>
      </c>
      <c r="Z61" s="516">
        <v>153.4</v>
      </c>
      <c r="AA61" s="516">
        <v>147.1</v>
      </c>
      <c r="AB61" s="516">
        <v>128.30000000000001</v>
      </c>
      <c r="AC61" s="516">
        <v>103.6</v>
      </c>
      <c r="AD61" s="516">
        <v>102.1</v>
      </c>
      <c r="AE61" s="516">
        <v>106.5</v>
      </c>
      <c r="AF61" s="516">
        <v>118</v>
      </c>
      <c r="AG61" s="516">
        <v>118</v>
      </c>
      <c r="AH61" s="516">
        <v>118</v>
      </c>
      <c r="AI61" s="516">
        <v>131.1</v>
      </c>
      <c r="AJ61" s="516">
        <v>131.1</v>
      </c>
      <c r="AK61" s="516">
        <v>184</v>
      </c>
      <c r="AL61" s="516">
        <v>174.4</v>
      </c>
      <c r="AM61" s="516">
        <v>159.1</v>
      </c>
      <c r="AN61" s="516">
        <v>144.9</v>
      </c>
      <c r="AO61" s="516">
        <v>119.6</v>
      </c>
      <c r="AP61" s="516">
        <v>117.4</v>
      </c>
      <c r="AQ61" s="516">
        <v>107.8</v>
      </c>
      <c r="AR61" s="516">
        <v>107.8</v>
      </c>
      <c r="AS61" s="516">
        <v>107.8</v>
      </c>
      <c r="AT61" s="516">
        <v>107.8</v>
      </c>
      <c r="AU61" s="516">
        <v>107.8</v>
      </c>
      <c r="AV61" s="516">
        <v>107.8</v>
      </c>
      <c r="AW61" s="516">
        <v>107.8</v>
      </c>
      <c r="AX61" s="516">
        <v>107.8</v>
      </c>
      <c r="AY61" s="516">
        <v>107.8</v>
      </c>
      <c r="AZ61" s="516">
        <v>137.30000000000001</v>
      </c>
      <c r="BA61" s="516">
        <v>134.80000000000001</v>
      </c>
      <c r="BB61" s="516">
        <v>130.9</v>
      </c>
      <c r="BC61" s="516">
        <v>155.9</v>
      </c>
      <c r="BD61" s="516">
        <v>198.4</v>
      </c>
      <c r="BE61" s="516">
        <v>198.4</v>
      </c>
      <c r="BF61" s="516">
        <v>198.4</v>
      </c>
      <c r="BG61" s="516">
        <v>198.4</v>
      </c>
      <c r="BH61" s="516">
        <v>225.3</v>
      </c>
      <c r="BI61" s="516">
        <v>208.3</v>
      </c>
      <c r="BJ61" s="516">
        <v>193.8</v>
      </c>
      <c r="BK61" s="516">
        <v>198</v>
      </c>
      <c r="BL61" s="516">
        <v>185.2</v>
      </c>
      <c r="BM61" s="516">
        <v>179.6</v>
      </c>
      <c r="BN61" s="516">
        <v>174.1</v>
      </c>
      <c r="BO61" s="516">
        <v>185.5</v>
      </c>
      <c r="BP61" s="516">
        <v>194.4</v>
      </c>
      <c r="BQ61" s="516">
        <v>195.7</v>
      </c>
      <c r="BR61" s="516">
        <v>198.4</v>
      </c>
      <c r="BS61" s="516">
        <v>241.2</v>
      </c>
      <c r="BT61" s="516">
        <v>235.4</v>
      </c>
      <c r="BU61" s="516">
        <v>236.4</v>
      </c>
      <c r="BV61" s="516">
        <v>234.7</v>
      </c>
      <c r="BW61" s="516">
        <v>228.8</v>
      </c>
      <c r="BX61" s="516">
        <v>191.3</v>
      </c>
      <c r="BY61" s="516">
        <v>164.9</v>
      </c>
      <c r="BZ61" s="516">
        <v>116.6</v>
      </c>
      <c r="CA61" s="516">
        <v>99.2</v>
      </c>
      <c r="CB61" s="516">
        <v>102.3</v>
      </c>
      <c r="CC61" s="516">
        <v>109.8</v>
      </c>
      <c r="CD61" s="516">
        <v>118.9</v>
      </c>
      <c r="CE61" s="516">
        <v>129.5</v>
      </c>
      <c r="CF61" s="516">
        <v>140.5</v>
      </c>
      <c r="CG61" s="516">
        <v>136.9</v>
      </c>
      <c r="CH61" s="516">
        <v>124</v>
      </c>
      <c r="CI61" s="516">
        <v>121.7</v>
      </c>
      <c r="CJ61" s="516">
        <v>112.8</v>
      </c>
      <c r="CK61" s="516">
        <v>103.8</v>
      </c>
      <c r="CL61" s="516">
        <v>102.5</v>
      </c>
      <c r="CM61" s="516">
        <v>102.7</v>
      </c>
      <c r="CN61" s="516">
        <v>101.7</v>
      </c>
      <c r="CO61" s="516">
        <v>104.3</v>
      </c>
      <c r="CP61" s="516">
        <v>106.9</v>
      </c>
      <c r="CQ61" s="516">
        <v>110</v>
      </c>
      <c r="CR61" s="516">
        <v>121.3</v>
      </c>
      <c r="CS61" s="516">
        <v>139</v>
      </c>
      <c r="CT61" s="516">
        <v>117.6</v>
      </c>
      <c r="CU61" s="516">
        <v>131.6</v>
      </c>
      <c r="CV61" s="516">
        <v>135</v>
      </c>
      <c r="CW61" s="516">
        <v>124.2</v>
      </c>
      <c r="CX61" s="516">
        <v>131</v>
      </c>
      <c r="CY61" s="516">
        <v>145.9</v>
      </c>
      <c r="CZ61" s="516">
        <v>151.30000000000001</v>
      </c>
      <c r="DA61" s="516">
        <v>152.30000000000001</v>
      </c>
      <c r="DB61" s="516">
        <v>167.5</v>
      </c>
      <c r="DC61" s="516">
        <v>167.9</v>
      </c>
      <c r="DD61" s="516">
        <v>170.9</v>
      </c>
      <c r="DE61" s="516">
        <v>158.5</v>
      </c>
      <c r="DF61" s="516">
        <v>150.69999999999999</v>
      </c>
      <c r="DG61" s="516">
        <v>142.5</v>
      </c>
      <c r="DH61" s="516">
        <v>130</v>
      </c>
      <c r="DI61" s="516">
        <v>120.6</v>
      </c>
      <c r="DJ61" s="516">
        <v>113.6</v>
      </c>
      <c r="DK61" s="516">
        <v>105.6</v>
      </c>
      <c r="DL61" s="516">
        <v>109.6</v>
      </c>
      <c r="DM61" s="516">
        <v>112.2</v>
      </c>
      <c r="DN61" s="516">
        <v>121</v>
      </c>
      <c r="DO61" s="516">
        <v>137.80000000000001</v>
      </c>
      <c r="DP61" s="516">
        <v>136.6</v>
      </c>
      <c r="DQ61" s="516">
        <v>136.5</v>
      </c>
      <c r="DR61" s="516">
        <v>137.30000000000001</v>
      </c>
      <c r="DS61" s="516">
        <v>133</v>
      </c>
      <c r="DT61" s="516">
        <v>138.80000000000001</v>
      </c>
      <c r="DU61" s="517">
        <v>110.6</v>
      </c>
      <c r="DV61" s="517">
        <v>102.9</v>
      </c>
      <c r="DW61" s="517">
        <v>108.9</v>
      </c>
      <c r="DX61" s="559">
        <v>133</v>
      </c>
      <c r="DY61" s="559">
        <v>136.30000000000001</v>
      </c>
      <c r="DZ61" s="559">
        <v>140.6</v>
      </c>
      <c r="EA61" s="558">
        <v>147.5</v>
      </c>
    </row>
    <row r="62" spans="1:131">
      <c r="A62" s="514" t="s">
        <v>662</v>
      </c>
      <c r="B62" s="514" t="s">
        <v>663</v>
      </c>
      <c r="C62" s="515">
        <v>1.001E-2</v>
      </c>
      <c r="D62" s="516">
        <v>115.6</v>
      </c>
      <c r="E62" s="516">
        <v>115.6</v>
      </c>
      <c r="F62" s="516">
        <v>99.7</v>
      </c>
      <c r="G62" s="516">
        <v>86</v>
      </c>
      <c r="H62" s="516">
        <v>63.9</v>
      </c>
      <c r="I62" s="516">
        <v>74.2</v>
      </c>
      <c r="J62" s="516">
        <v>84.5</v>
      </c>
      <c r="K62" s="516">
        <v>95.6</v>
      </c>
      <c r="L62" s="516">
        <v>90.2</v>
      </c>
      <c r="M62" s="516">
        <v>82.1</v>
      </c>
      <c r="N62" s="516">
        <v>85</v>
      </c>
      <c r="O62" s="516">
        <v>83.2</v>
      </c>
      <c r="P62" s="516">
        <v>72.900000000000006</v>
      </c>
      <c r="Q62" s="516">
        <v>72.900000000000006</v>
      </c>
      <c r="R62" s="516">
        <v>63.4</v>
      </c>
      <c r="S62" s="516">
        <v>50.6</v>
      </c>
      <c r="T62" s="516">
        <v>55.5</v>
      </c>
      <c r="U62" s="516">
        <v>58.5</v>
      </c>
      <c r="V62" s="516">
        <v>62.5</v>
      </c>
      <c r="W62" s="516">
        <v>64.2</v>
      </c>
      <c r="X62" s="516">
        <v>82.7</v>
      </c>
      <c r="Y62" s="516">
        <v>149.4</v>
      </c>
      <c r="Z62" s="516">
        <v>146.80000000000001</v>
      </c>
      <c r="AA62" s="516">
        <v>146.80000000000001</v>
      </c>
      <c r="AB62" s="516">
        <v>146.80000000000001</v>
      </c>
      <c r="AC62" s="516">
        <v>158.9</v>
      </c>
      <c r="AD62" s="516">
        <v>158.9</v>
      </c>
      <c r="AE62" s="516">
        <v>122.9</v>
      </c>
      <c r="AF62" s="516">
        <v>107.8</v>
      </c>
      <c r="AG62" s="516">
        <v>128.19999999999999</v>
      </c>
      <c r="AH62" s="516">
        <v>119.3</v>
      </c>
      <c r="AI62" s="516">
        <v>147.5</v>
      </c>
      <c r="AJ62" s="516">
        <v>146.19999999999999</v>
      </c>
      <c r="AK62" s="516">
        <v>154.1</v>
      </c>
      <c r="AL62" s="516">
        <v>154.1</v>
      </c>
      <c r="AM62" s="516">
        <v>158.5</v>
      </c>
      <c r="AN62" s="516">
        <v>129.30000000000001</v>
      </c>
      <c r="AO62" s="516">
        <v>129.30000000000001</v>
      </c>
      <c r="AP62" s="516">
        <v>129.30000000000001</v>
      </c>
      <c r="AQ62" s="516">
        <v>131.5</v>
      </c>
      <c r="AR62" s="516">
        <v>131.5</v>
      </c>
      <c r="AS62" s="516">
        <v>131.5</v>
      </c>
      <c r="AT62" s="516">
        <v>131.5</v>
      </c>
      <c r="AU62" s="516">
        <v>131.5</v>
      </c>
      <c r="AV62" s="516">
        <v>131.5</v>
      </c>
      <c r="AW62" s="516">
        <v>131.5</v>
      </c>
      <c r="AX62" s="516">
        <v>131.5</v>
      </c>
      <c r="AY62" s="516">
        <v>131.5</v>
      </c>
      <c r="AZ62" s="516">
        <v>131.5</v>
      </c>
      <c r="BA62" s="516">
        <v>131.5</v>
      </c>
      <c r="BB62" s="516">
        <v>179.3</v>
      </c>
      <c r="BC62" s="516">
        <v>153.19999999999999</v>
      </c>
      <c r="BD62" s="516">
        <v>150.9</v>
      </c>
      <c r="BE62" s="516">
        <v>159.4</v>
      </c>
      <c r="BF62" s="516">
        <v>162.9</v>
      </c>
      <c r="BG62" s="516">
        <v>181.8</v>
      </c>
      <c r="BH62" s="516">
        <v>170.1</v>
      </c>
      <c r="BI62" s="516">
        <v>153</v>
      </c>
      <c r="BJ62" s="516">
        <v>145</v>
      </c>
      <c r="BK62" s="516">
        <v>142.6</v>
      </c>
      <c r="BL62" s="516">
        <v>139.19999999999999</v>
      </c>
      <c r="BM62" s="516">
        <v>137.4</v>
      </c>
      <c r="BN62" s="516">
        <v>146.4</v>
      </c>
      <c r="BO62" s="516">
        <v>135.69999999999999</v>
      </c>
      <c r="BP62" s="516">
        <v>127.8</v>
      </c>
      <c r="BQ62" s="516">
        <v>124.2</v>
      </c>
      <c r="BR62" s="516">
        <v>126.9</v>
      </c>
      <c r="BS62" s="516">
        <v>133.5</v>
      </c>
      <c r="BT62" s="516">
        <v>140.6</v>
      </c>
      <c r="BU62" s="516">
        <v>128.30000000000001</v>
      </c>
      <c r="BV62" s="516">
        <v>128.30000000000001</v>
      </c>
      <c r="BW62" s="516">
        <v>134.69999999999999</v>
      </c>
      <c r="BX62" s="516">
        <v>138.69999999999999</v>
      </c>
      <c r="BY62" s="516">
        <v>146.1</v>
      </c>
      <c r="BZ62" s="516">
        <v>145.80000000000001</v>
      </c>
      <c r="CA62" s="516">
        <v>130.1</v>
      </c>
      <c r="CB62" s="516">
        <v>116</v>
      </c>
      <c r="CC62" s="516">
        <v>114</v>
      </c>
      <c r="CD62" s="516">
        <v>113.9</v>
      </c>
      <c r="CE62" s="516">
        <v>114.6</v>
      </c>
      <c r="CF62" s="516">
        <v>125.8</v>
      </c>
      <c r="CG62" s="516">
        <v>126.1</v>
      </c>
      <c r="CH62" s="516">
        <v>127.5</v>
      </c>
      <c r="CI62" s="516">
        <v>126.9</v>
      </c>
      <c r="CJ62" s="516">
        <v>137.19999999999999</v>
      </c>
      <c r="CK62" s="516">
        <v>144.1</v>
      </c>
      <c r="CL62" s="516">
        <v>164.5</v>
      </c>
      <c r="CM62" s="516">
        <v>159.5</v>
      </c>
      <c r="CN62" s="516">
        <v>123.7</v>
      </c>
      <c r="CO62" s="516">
        <v>125.3</v>
      </c>
      <c r="CP62" s="516">
        <v>133.6</v>
      </c>
      <c r="CQ62" s="516">
        <v>144.5</v>
      </c>
      <c r="CR62" s="516">
        <v>130.5</v>
      </c>
      <c r="CS62" s="516">
        <v>126.5</v>
      </c>
      <c r="CT62" s="516">
        <v>120.9</v>
      </c>
      <c r="CU62" s="516">
        <v>110</v>
      </c>
      <c r="CV62" s="516">
        <v>110</v>
      </c>
      <c r="CW62" s="516">
        <v>111.9</v>
      </c>
      <c r="CX62" s="516">
        <v>120</v>
      </c>
      <c r="CY62" s="516">
        <v>111.6</v>
      </c>
      <c r="CZ62" s="516">
        <v>106.7</v>
      </c>
      <c r="DA62" s="516">
        <v>116</v>
      </c>
      <c r="DB62" s="516">
        <v>126.8</v>
      </c>
      <c r="DC62" s="516">
        <v>133.30000000000001</v>
      </c>
      <c r="DD62" s="516">
        <v>133.5</v>
      </c>
      <c r="DE62" s="516">
        <v>133.5</v>
      </c>
      <c r="DF62" s="516">
        <v>133.5</v>
      </c>
      <c r="DG62" s="516">
        <v>133.5</v>
      </c>
      <c r="DH62" s="516">
        <v>133.5</v>
      </c>
      <c r="DI62" s="516">
        <v>133.5</v>
      </c>
      <c r="DJ62" s="516">
        <v>130.30000000000001</v>
      </c>
      <c r="DK62" s="516">
        <v>120</v>
      </c>
      <c r="DL62" s="516">
        <v>104.1</v>
      </c>
      <c r="DM62" s="516">
        <v>114</v>
      </c>
      <c r="DN62" s="516">
        <v>116.6</v>
      </c>
      <c r="DO62" s="516">
        <v>112</v>
      </c>
      <c r="DP62" s="516">
        <v>113</v>
      </c>
      <c r="DQ62" s="516">
        <v>113</v>
      </c>
      <c r="DR62" s="516">
        <v>113</v>
      </c>
      <c r="DS62" s="516">
        <v>113</v>
      </c>
      <c r="DT62" s="516">
        <v>113</v>
      </c>
      <c r="DU62" s="517">
        <v>113</v>
      </c>
      <c r="DV62" s="517">
        <v>111.9</v>
      </c>
      <c r="DW62" s="517">
        <v>119.5</v>
      </c>
      <c r="DX62" s="559">
        <v>115.3</v>
      </c>
      <c r="DY62" s="559">
        <v>120.6</v>
      </c>
      <c r="DZ62" s="559">
        <v>134.6</v>
      </c>
      <c r="EA62" s="558">
        <v>148.6</v>
      </c>
    </row>
    <row r="63" spans="1:131">
      <c r="A63" s="514" t="s">
        <v>664</v>
      </c>
      <c r="B63" s="514" t="s">
        <v>665</v>
      </c>
      <c r="C63" s="515">
        <v>2.469E-2</v>
      </c>
      <c r="D63" s="516">
        <v>91.8</v>
      </c>
      <c r="E63" s="516">
        <v>94.3</v>
      </c>
      <c r="F63" s="516">
        <v>98.1</v>
      </c>
      <c r="G63" s="516">
        <v>99</v>
      </c>
      <c r="H63" s="516">
        <v>98.5</v>
      </c>
      <c r="I63" s="516">
        <v>102</v>
      </c>
      <c r="J63" s="516">
        <v>101.7</v>
      </c>
      <c r="K63" s="516">
        <v>104.1</v>
      </c>
      <c r="L63" s="516">
        <v>103.9</v>
      </c>
      <c r="M63" s="516">
        <v>112.2</v>
      </c>
      <c r="N63" s="516">
        <v>105.2</v>
      </c>
      <c r="O63" s="516">
        <v>104.1</v>
      </c>
      <c r="P63" s="516">
        <v>104.7</v>
      </c>
      <c r="Q63" s="516">
        <v>112.3</v>
      </c>
      <c r="R63" s="516">
        <v>110.5</v>
      </c>
      <c r="S63" s="516">
        <v>110.2</v>
      </c>
      <c r="T63" s="516">
        <v>112.6</v>
      </c>
      <c r="U63" s="516">
        <v>120.3</v>
      </c>
      <c r="V63" s="516">
        <v>124.5</v>
      </c>
      <c r="W63" s="516">
        <v>129</v>
      </c>
      <c r="X63" s="516">
        <v>131</v>
      </c>
      <c r="Y63" s="516">
        <v>125.6</v>
      </c>
      <c r="Z63" s="516">
        <v>126</v>
      </c>
      <c r="AA63" s="516">
        <v>127.8</v>
      </c>
      <c r="AB63" s="516">
        <v>127.8</v>
      </c>
      <c r="AC63" s="516">
        <v>126.8</v>
      </c>
      <c r="AD63" s="516">
        <v>132.19999999999999</v>
      </c>
      <c r="AE63" s="516">
        <v>134.69999999999999</v>
      </c>
      <c r="AF63" s="516">
        <v>135.80000000000001</v>
      </c>
      <c r="AG63" s="516">
        <v>136.9</v>
      </c>
      <c r="AH63" s="516">
        <v>141</v>
      </c>
      <c r="AI63" s="516">
        <v>141.4</v>
      </c>
      <c r="AJ63" s="516">
        <v>144.5</v>
      </c>
      <c r="AK63" s="516">
        <v>154</v>
      </c>
      <c r="AL63" s="516">
        <v>154</v>
      </c>
      <c r="AM63" s="516">
        <v>152.80000000000001</v>
      </c>
      <c r="AN63" s="516">
        <v>154.5</v>
      </c>
      <c r="AO63" s="516">
        <v>155</v>
      </c>
      <c r="AP63" s="516">
        <v>153.69999999999999</v>
      </c>
      <c r="AQ63" s="516">
        <v>158.80000000000001</v>
      </c>
      <c r="AR63" s="516">
        <v>158.80000000000001</v>
      </c>
      <c r="AS63" s="516">
        <v>158.80000000000001</v>
      </c>
      <c r="AT63" s="516">
        <v>158.80000000000001</v>
      </c>
      <c r="AU63" s="516">
        <v>158.80000000000001</v>
      </c>
      <c r="AV63" s="516">
        <v>158.80000000000001</v>
      </c>
      <c r="AW63" s="516">
        <v>158.80000000000001</v>
      </c>
      <c r="AX63" s="516">
        <v>158.80000000000001</v>
      </c>
      <c r="AY63" s="516">
        <v>158.80000000000001</v>
      </c>
      <c r="AZ63" s="516">
        <v>168.6</v>
      </c>
      <c r="BA63" s="516">
        <v>160.5</v>
      </c>
      <c r="BB63" s="516">
        <v>156.19999999999999</v>
      </c>
      <c r="BC63" s="516">
        <v>158.4</v>
      </c>
      <c r="BD63" s="516">
        <v>168.6</v>
      </c>
      <c r="BE63" s="516">
        <v>171.8</v>
      </c>
      <c r="BF63" s="516">
        <v>174.6</v>
      </c>
      <c r="BG63" s="516">
        <v>172.8</v>
      </c>
      <c r="BH63" s="516">
        <v>171.8</v>
      </c>
      <c r="BI63" s="516">
        <v>175.3</v>
      </c>
      <c r="BJ63" s="516">
        <v>178.1</v>
      </c>
      <c r="BK63" s="516">
        <v>178</v>
      </c>
      <c r="BL63" s="516">
        <v>177.8</v>
      </c>
      <c r="BM63" s="516">
        <v>171.6</v>
      </c>
      <c r="BN63" s="516">
        <v>172.1</v>
      </c>
      <c r="BO63" s="516">
        <v>166.5</v>
      </c>
      <c r="BP63" s="516">
        <v>169</v>
      </c>
      <c r="BQ63" s="516">
        <v>181</v>
      </c>
      <c r="BR63" s="516">
        <v>194.7</v>
      </c>
      <c r="BS63" s="516">
        <v>191.8</v>
      </c>
      <c r="BT63" s="516">
        <v>188.2</v>
      </c>
      <c r="BU63" s="516">
        <v>188.5</v>
      </c>
      <c r="BV63" s="516">
        <v>187.3</v>
      </c>
      <c r="BW63" s="516">
        <v>189.1</v>
      </c>
      <c r="BX63" s="516">
        <v>186.5</v>
      </c>
      <c r="BY63" s="516">
        <v>186.3</v>
      </c>
      <c r="BZ63" s="516">
        <v>184.5</v>
      </c>
      <c r="CA63" s="516">
        <v>189.9</v>
      </c>
      <c r="CB63" s="516">
        <v>187.1</v>
      </c>
      <c r="CC63" s="516">
        <v>185.2</v>
      </c>
      <c r="CD63" s="516">
        <v>190.8</v>
      </c>
      <c r="CE63" s="516">
        <v>194</v>
      </c>
      <c r="CF63" s="516">
        <v>199.3</v>
      </c>
      <c r="CG63" s="516">
        <v>197.6</v>
      </c>
      <c r="CH63" s="516">
        <v>192.5</v>
      </c>
      <c r="CI63" s="516">
        <v>191.6</v>
      </c>
      <c r="CJ63" s="516">
        <v>191.3</v>
      </c>
      <c r="CK63" s="516">
        <v>192.3</v>
      </c>
      <c r="CL63" s="516">
        <v>193.2</v>
      </c>
      <c r="CM63" s="516">
        <v>193.8</v>
      </c>
      <c r="CN63" s="516">
        <v>194.2</v>
      </c>
      <c r="CO63" s="516">
        <v>189.7</v>
      </c>
      <c r="CP63" s="516">
        <v>198.3</v>
      </c>
      <c r="CQ63" s="516">
        <v>197.6</v>
      </c>
      <c r="CR63" s="516">
        <v>201.3</v>
      </c>
      <c r="CS63" s="516">
        <v>201</v>
      </c>
      <c r="CT63" s="516">
        <v>200</v>
      </c>
      <c r="CU63" s="516">
        <v>194.2</v>
      </c>
      <c r="CV63" s="516">
        <v>192.4</v>
      </c>
      <c r="CW63" s="516">
        <v>194</v>
      </c>
      <c r="CX63" s="516">
        <v>194.8</v>
      </c>
      <c r="CY63" s="516">
        <v>193.5</v>
      </c>
      <c r="CZ63" s="516">
        <v>209.7</v>
      </c>
      <c r="DA63" s="516">
        <v>210.8</v>
      </c>
      <c r="DB63" s="516">
        <v>214.4</v>
      </c>
      <c r="DC63" s="516">
        <v>215.9</v>
      </c>
      <c r="DD63" s="516">
        <v>206.5</v>
      </c>
      <c r="DE63" s="516">
        <v>210.4</v>
      </c>
      <c r="DF63" s="516">
        <v>206.8</v>
      </c>
      <c r="DG63" s="516">
        <v>202.4</v>
      </c>
      <c r="DH63" s="516">
        <v>202.3</v>
      </c>
      <c r="DI63" s="516">
        <v>201.9</v>
      </c>
      <c r="DJ63" s="516">
        <v>198.6</v>
      </c>
      <c r="DK63" s="516">
        <v>203.5</v>
      </c>
      <c r="DL63" s="516">
        <v>224.8</v>
      </c>
      <c r="DM63" s="516">
        <v>234.6</v>
      </c>
      <c r="DN63" s="516">
        <v>232.7</v>
      </c>
      <c r="DO63" s="516">
        <v>234</v>
      </c>
      <c r="DP63" s="516">
        <v>234.5</v>
      </c>
      <c r="DQ63" s="516">
        <v>238.3</v>
      </c>
      <c r="DR63" s="516">
        <v>244.1</v>
      </c>
      <c r="DS63" s="516">
        <v>242.3</v>
      </c>
      <c r="DT63" s="516">
        <v>242.3</v>
      </c>
      <c r="DU63" s="517">
        <v>242.2</v>
      </c>
      <c r="DV63" s="517">
        <v>233.5</v>
      </c>
      <c r="DW63" s="517">
        <v>224.5</v>
      </c>
      <c r="DX63" s="559">
        <v>222.5</v>
      </c>
      <c r="DY63" s="559">
        <v>220</v>
      </c>
      <c r="DZ63" s="559">
        <v>224.2</v>
      </c>
      <c r="EA63" s="558">
        <v>228.9</v>
      </c>
    </row>
    <row r="64" spans="1:131">
      <c r="A64" s="514" t="s">
        <v>666</v>
      </c>
      <c r="B64" s="514" t="s">
        <v>667</v>
      </c>
      <c r="C64" s="515">
        <v>2.5989999999999999E-2</v>
      </c>
      <c r="D64" s="516">
        <v>99.3</v>
      </c>
      <c r="E64" s="516">
        <v>99.8</v>
      </c>
      <c r="F64" s="516">
        <v>101.9</v>
      </c>
      <c r="G64" s="516">
        <v>102.6</v>
      </c>
      <c r="H64" s="516">
        <v>106.9</v>
      </c>
      <c r="I64" s="516">
        <v>103.3</v>
      </c>
      <c r="J64" s="516">
        <v>107.2</v>
      </c>
      <c r="K64" s="516">
        <v>114.5</v>
      </c>
      <c r="L64" s="516">
        <v>138.69999999999999</v>
      </c>
      <c r="M64" s="516">
        <v>140.9</v>
      </c>
      <c r="N64" s="516">
        <v>136.6</v>
      </c>
      <c r="O64" s="516">
        <v>140.4</v>
      </c>
      <c r="P64" s="516">
        <v>140.19999999999999</v>
      </c>
      <c r="Q64" s="516">
        <v>139.9</v>
      </c>
      <c r="R64" s="516">
        <v>136.6</v>
      </c>
      <c r="S64" s="516">
        <v>137</v>
      </c>
      <c r="T64" s="516">
        <v>142.4</v>
      </c>
      <c r="U64" s="516">
        <v>145.5</v>
      </c>
      <c r="V64" s="516">
        <v>145.19999999999999</v>
      </c>
      <c r="W64" s="516">
        <v>136.5</v>
      </c>
      <c r="X64" s="516">
        <v>149.9</v>
      </c>
      <c r="Y64" s="516">
        <v>155</v>
      </c>
      <c r="Z64" s="516">
        <v>154.6</v>
      </c>
      <c r="AA64" s="516">
        <v>155.80000000000001</v>
      </c>
      <c r="AB64" s="516">
        <v>156</v>
      </c>
      <c r="AC64" s="516">
        <v>172</v>
      </c>
      <c r="AD64" s="516">
        <v>155.9</v>
      </c>
      <c r="AE64" s="516">
        <v>155.9</v>
      </c>
      <c r="AF64" s="516">
        <v>157.4</v>
      </c>
      <c r="AG64" s="516">
        <v>156.5</v>
      </c>
      <c r="AH64" s="516">
        <v>162.5</v>
      </c>
      <c r="AI64" s="516">
        <v>167.8</v>
      </c>
      <c r="AJ64" s="516">
        <v>168.9</v>
      </c>
      <c r="AK64" s="516">
        <v>174.6</v>
      </c>
      <c r="AL64" s="516">
        <v>174.6</v>
      </c>
      <c r="AM64" s="516">
        <v>172.7</v>
      </c>
      <c r="AN64" s="516">
        <v>150</v>
      </c>
      <c r="AO64" s="516">
        <v>166.9</v>
      </c>
      <c r="AP64" s="516">
        <v>168</v>
      </c>
      <c r="AQ64" s="516">
        <v>171.1</v>
      </c>
      <c r="AR64" s="516">
        <v>171.1</v>
      </c>
      <c r="AS64" s="516">
        <v>171.1</v>
      </c>
      <c r="AT64" s="516">
        <v>171.1</v>
      </c>
      <c r="AU64" s="516">
        <v>171.1</v>
      </c>
      <c r="AV64" s="516">
        <v>171.1</v>
      </c>
      <c r="AW64" s="516">
        <v>171.1</v>
      </c>
      <c r="AX64" s="516">
        <v>171.1</v>
      </c>
      <c r="AY64" s="516">
        <v>171.1</v>
      </c>
      <c r="AZ64" s="516">
        <v>167.6</v>
      </c>
      <c r="BA64" s="516">
        <v>162.4</v>
      </c>
      <c r="BB64" s="516">
        <v>155.30000000000001</v>
      </c>
      <c r="BC64" s="516">
        <v>154.80000000000001</v>
      </c>
      <c r="BD64" s="516">
        <v>161.80000000000001</v>
      </c>
      <c r="BE64" s="516">
        <v>162.5</v>
      </c>
      <c r="BF64" s="516">
        <v>166.9</v>
      </c>
      <c r="BG64" s="516">
        <v>174.8</v>
      </c>
      <c r="BH64" s="516">
        <v>177.3</v>
      </c>
      <c r="BI64" s="516">
        <v>187.7</v>
      </c>
      <c r="BJ64" s="516">
        <v>191.5</v>
      </c>
      <c r="BK64" s="516">
        <v>192</v>
      </c>
      <c r="BL64" s="516">
        <v>190.1</v>
      </c>
      <c r="BM64" s="516">
        <v>185.4</v>
      </c>
      <c r="BN64" s="516">
        <v>185.3</v>
      </c>
      <c r="BO64" s="516">
        <v>178.6</v>
      </c>
      <c r="BP64" s="516">
        <v>180.2</v>
      </c>
      <c r="BQ64" s="516">
        <v>181.4</v>
      </c>
      <c r="BR64" s="516">
        <v>190.8</v>
      </c>
      <c r="BS64" s="516">
        <v>183.4</v>
      </c>
      <c r="BT64" s="516">
        <v>176.2</v>
      </c>
      <c r="BU64" s="516">
        <v>177.1</v>
      </c>
      <c r="BV64" s="516">
        <v>176.8</v>
      </c>
      <c r="BW64" s="516">
        <v>180.8</v>
      </c>
      <c r="BX64" s="516">
        <v>181.7</v>
      </c>
      <c r="BY64" s="516">
        <v>179.7</v>
      </c>
      <c r="BZ64" s="516">
        <v>177.6</v>
      </c>
      <c r="CA64" s="516">
        <v>181</v>
      </c>
      <c r="CB64" s="516">
        <v>184.2</v>
      </c>
      <c r="CC64" s="516">
        <v>188.1</v>
      </c>
      <c r="CD64" s="516">
        <v>186.1</v>
      </c>
      <c r="CE64" s="516">
        <v>187.9</v>
      </c>
      <c r="CF64" s="516">
        <v>187.8</v>
      </c>
      <c r="CG64" s="516">
        <v>185.1</v>
      </c>
      <c r="CH64" s="516">
        <v>184.9</v>
      </c>
      <c r="CI64" s="516">
        <v>186.3</v>
      </c>
      <c r="CJ64" s="516">
        <v>184</v>
      </c>
      <c r="CK64" s="516">
        <v>178.9</v>
      </c>
      <c r="CL64" s="516">
        <v>178.2</v>
      </c>
      <c r="CM64" s="516">
        <v>176.4</v>
      </c>
      <c r="CN64" s="516">
        <v>181.8</v>
      </c>
      <c r="CO64" s="516">
        <v>188.9</v>
      </c>
      <c r="CP64" s="516">
        <v>190.7</v>
      </c>
      <c r="CQ64" s="516">
        <v>201</v>
      </c>
      <c r="CR64" s="516">
        <v>206</v>
      </c>
      <c r="CS64" s="516">
        <v>207.1</v>
      </c>
      <c r="CT64" s="516">
        <v>208.5</v>
      </c>
      <c r="CU64" s="516">
        <v>207.9</v>
      </c>
      <c r="CV64" s="516">
        <v>208.3</v>
      </c>
      <c r="CW64" s="516">
        <v>211.7</v>
      </c>
      <c r="CX64" s="516">
        <v>201.2</v>
      </c>
      <c r="CY64" s="516">
        <v>204.9</v>
      </c>
      <c r="CZ64" s="516">
        <v>225.8</v>
      </c>
      <c r="DA64" s="516">
        <v>231.3</v>
      </c>
      <c r="DB64" s="516">
        <v>233.5</v>
      </c>
      <c r="DC64" s="516">
        <v>232.5</v>
      </c>
      <c r="DD64" s="516">
        <v>232.6</v>
      </c>
      <c r="DE64" s="516">
        <v>229.9</v>
      </c>
      <c r="DF64" s="516">
        <v>226</v>
      </c>
      <c r="DG64" s="516">
        <v>219</v>
      </c>
      <c r="DH64" s="516">
        <v>216.1</v>
      </c>
      <c r="DI64" s="516">
        <v>215.9</v>
      </c>
      <c r="DJ64" s="516">
        <v>218.1</v>
      </c>
      <c r="DK64" s="516">
        <v>218.1</v>
      </c>
      <c r="DL64" s="516">
        <v>219.6</v>
      </c>
      <c r="DM64" s="516">
        <v>223.4</v>
      </c>
      <c r="DN64" s="516">
        <v>220.4</v>
      </c>
      <c r="DO64" s="516">
        <v>221.5</v>
      </c>
      <c r="DP64" s="516">
        <v>225.3</v>
      </c>
      <c r="DQ64" s="516">
        <v>242.4</v>
      </c>
      <c r="DR64" s="516">
        <v>240</v>
      </c>
      <c r="DS64" s="516">
        <v>240.7</v>
      </c>
      <c r="DT64" s="516">
        <v>240.5</v>
      </c>
      <c r="DU64" s="517">
        <v>241.5</v>
      </c>
      <c r="DV64" s="517">
        <v>240.2</v>
      </c>
      <c r="DW64" s="517">
        <v>244</v>
      </c>
      <c r="DX64" s="559">
        <v>251.8</v>
      </c>
      <c r="DY64" s="559">
        <v>243.4</v>
      </c>
      <c r="DZ64" s="559">
        <v>257.39999999999998</v>
      </c>
      <c r="EA64" s="558">
        <v>255</v>
      </c>
    </row>
    <row r="65" spans="1:131">
      <c r="A65" s="514" t="s">
        <v>668</v>
      </c>
      <c r="B65" s="514" t="s">
        <v>669</v>
      </c>
      <c r="C65" s="515">
        <v>4.4399899999999999</v>
      </c>
      <c r="D65" s="516">
        <v>105.1</v>
      </c>
      <c r="E65" s="516">
        <v>105.4</v>
      </c>
      <c r="F65" s="516">
        <v>106.2</v>
      </c>
      <c r="G65" s="516">
        <v>107.2</v>
      </c>
      <c r="H65" s="516">
        <v>106.7</v>
      </c>
      <c r="I65" s="516">
        <v>107.5</v>
      </c>
      <c r="J65" s="516">
        <v>108.3</v>
      </c>
      <c r="K65" s="516">
        <v>108.5</v>
      </c>
      <c r="L65" s="516">
        <v>108</v>
      </c>
      <c r="M65" s="516">
        <v>108.7</v>
      </c>
      <c r="N65" s="516">
        <v>109.8</v>
      </c>
      <c r="O65" s="516">
        <v>109.8</v>
      </c>
      <c r="P65" s="516">
        <v>110.3</v>
      </c>
      <c r="Q65" s="516">
        <v>111.8</v>
      </c>
      <c r="R65" s="516">
        <v>112.6</v>
      </c>
      <c r="S65" s="516">
        <v>113.5</v>
      </c>
      <c r="T65" s="516">
        <v>114.4</v>
      </c>
      <c r="U65" s="516">
        <v>115.4</v>
      </c>
      <c r="V65" s="516">
        <v>116.6</v>
      </c>
      <c r="W65" s="516">
        <v>117.4</v>
      </c>
      <c r="X65" s="516">
        <v>118.6</v>
      </c>
      <c r="Y65" s="516">
        <v>118.6</v>
      </c>
      <c r="Z65" s="516">
        <v>120.9</v>
      </c>
      <c r="AA65" s="516">
        <v>121.6</v>
      </c>
      <c r="AB65" s="516">
        <v>120.9</v>
      </c>
      <c r="AC65" s="516">
        <v>123.4</v>
      </c>
      <c r="AD65" s="516">
        <v>124.8</v>
      </c>
      <c r="AE65" s="516">
        <v>125.2</v>
      </c>
      <c r="AF65" s="516">
        <v>126.5</v>
      </c>
      <c r="AG65" s="516">
        <v>126.6</v>
      </c>
      <c r="AH65" s="516">
        <v>127</v>
      </c>
      <c r="AI65" s="516">
        <v>128.5</v>
      </c>
      <c r="AJ65" s="516">
        <v>129</v>
      </c>
      <c r="AK65" s="516">
        <v>129.19999999999999</v>
      </c>
      <c r="AL65" s="516">
        <v>129.1</v>
      </c>
      <c r="AM65" s="516">
        <v>129.19999999999999</v>
      </c>
      <c r="AN65" s="516">
        <v>129.69999999999999</v>
      </c>
      <c r="AO65" s="516">
        <v>130.19999999999999</v>
      </c>
      <c r="AP65" s="516">
        <v>130.4</v>
      </c>
      <c r="AQ65" s="516">
        <v>130.30000000000001</v>
      </c>
      <c r="AR65" s="516">
        <v>130.30000000000001</v>
      </c>
      <c r="AS65" s="516">
        <v>130.30000000000001</v>
      </c>
      <c r="AT65" s="516">
        <v>130.30000000000001</v>
      </c>
      <c r="AU65" s="516">
        <v>130.30000000000001</v>
      </c>
      <c r="AV65" s="516">
        <v>130.4</v>
      </c>
      <c r="AW65" s="516">
        <v>131.1</v>
      </c>
      <c r="AX65" s="516">
        <v>131.30000000000001</v>
      </c>
      <c r="AY65" s="516">
        <v>131.69999999999999</v>
      </c>
      <c r="AZ65" s="516">
        <v>131.9</v>
      </c>
      <c r="BA65" s="516">
        <v>132.1</v>
      </c>
      <c r="BB65" s="516">
        <v>133.4</v>
      </c>
      <c r="BC65" s="516">
        <v>134.19999999999999</v>
      </c>
      <c r="BD65" s="516">
        <v>134.4</v>
      </c>
      <c r="BE65" s="516">
        <v>134.6</v>
      </c>
      <c r="BF65" s="516">
        <v>134.80000000000001</v>
      </c>
      <c r="BG65" s="516">
        <v>134.69999999999999</v>
      </c>
      <c r="BH65" s="516">
        <v>135</v>
      </c>
      <c r="BI65" s="516">
        <v>135</v>
      </c>
      <c r="BJ65" s="516">
        <v>135.4</v>
      </c>
      <c r="BK65" s="516">
        <v>136.5</v>
      </c>
      <c r="BL65" s="516">
        <v>137.69999999999999</v>
      </c>
      <c r="BM65" s="516">
        <v>138.5</v>
      </c>
      <c r="BN65" s="516">
        <v>139.19999999999999</v>
      </c>
      <c r="BO65" s="516">
        <v>139.19999999999999</v>
      </c>
      <c r="BP65" s="516">
        <v>139.69999999999999</v>
      </c>
      <c r="BQ65" s="516">
        <v>140.4</v>
      </c>
      <c r="BR65" s="516">
        <v>140.19999999999999</v>
      </c>
      <c r="BS65" s="516">
        <v>140.19999999999999</v>
      </c>
      <c r="BT65" s="516">
        <v>140.19999999999999</v>
      </c>
      <c r="BU65" s="516">
        <v>140.30000000000001</v>
      </c>
      <c r="BV65" s="516">
        <v>140.6</v>
      </c>
      <c r="BW65" s="516">
        <v>140.69999999999999</v>
      </c>
      <c r="BX65" s="516">
        <v>141.19999999999999</v>
      </c>
      <c r="BY65" s="516">
        <v>141.80000000000001</v>
      </c>
      <c r="BZ65" s="516">
        <v>142.5</v>
      </c>
      <c r="CA65" s="516">
        <v>143.19999999999999</v>
      </c>
      <c r="CB65" s="516">
        <v>143.69999999999999</v>
      </c>
      <c r="CC65" s="516">
        <v>143.5</v>
      </c>
      <c r="CD65" s="516">
        <v>144.1</v>
      </c>
      <c r="CE65" s="516">
        <v>144.1</v>
      </c>
      <c r="CF65" s="516">
        <v>143.69999999999999</v>
      </c>
      <c r="CG65" s="516">
        <v>143.4</v>
      </c>
      <c r="CH65" s="516">
        <v>142.9</v>
      </c>
      <c r="CI65" s="516">
        <v>143.19999999999999</v>
      </c>
      <c r="CJ65" s="516">
        <v>143.19999999999999</v>
      </c>
      <c r="CK65" s="516">
        <v>143.4</v>
      </c>
      <c r="CL65" s="516">
        <v>145.5</v>
      </c>
      <c r="CM65" s="516">
        <v>145.30000000000001</v>
      </c>
      <c r="CN65" s="516">
        <v>145.9</v>
      </c>
      <c r="CO65" s="516">
        <v>145.69999999999999</v>
      </c>
      <c r="CP65" s="516">
        <v>146.19999999999999</v>
      </c>
      <c r="CQ65" s="516">
        <v>146.6</v>
      </c>
      <c r="CR65" s="516">
        <v>148.5</v>
      </c>
      <c r="CS65" s="516">
        <v>149</v>
      </c>
      <c r="CT65" s="516">
        <v>149.6</v>
      </c>
      <c r="CU65" s="516">
        <v>151.19999999999999</v>
      </c>
      <c r="CV65" s="516">
        <v>151.6</v>
      </c>
      <c r="CW65" s="516">
        <v>151.4</v>
      </c>
      <c r="CX65" s="516">
        <v>151.9</v>
      </c>
      <c r="CY65" s="516">
        <v>152.1</v>
      </c>
      <c r="CZ65" s="516">
        <v>152.30000000000001</v>
      </c>
      <c r="DA65" s="516">
        <v>153.80000000000001</v>
      </c>
      <c r="DB65" s="516">
        <v>154.6</v>
      </c>
      <c r="DC65" s="516">
        <v>154.69999999999999</v>
      </c>
      <c r="DD65" s="516">
        <v>154.1</v>
      </c>
      <c r="DE65" s="516">
        <v>154</v>
      </c>
      <c r="DF65" s="516">
        <v>154.9</v>
      </c>
      <c r="DG65" s="516">
        <v>155.19999999999999</v>
      </c>
      <c r="DH65" s="516">
        <v>154.69999999999999</v>
      </c>
      <c r="DI65" s="516">
        <v>154.9</v>
      </c>
      <c r="DJ65" s="516">
        <v>154.4</v>
      </c>
      <c r="DK65" s="516">
        <v>155.9</v>
      </c>
      <c r="DL65" s="516">
        <v>157</v>
      </c>
      <c r="DM65" s="516">
        <v>156.80000000000001</v>
      </c>
      <c r="DN65" s="516">
        <v>157.30000000000001</v>
      </c>
      <c r="DO65" s="516">
        <v>157.5</v>
      </c>
      <c r="DP65" s="516">
        <v>157.30000000000001</v>
      </c>
      <c r="DQ65" s="516">
        <v>157.4</v>
      </c>
      <c r="DR65" s="516">
        <v>157.80000000000001</v>
      </c>
      <c r="DS65" s="516">
        <v>159.69999999999999</v>
      </c>
      <c r="DT65" s="516">
        <v>162.6</v>
      </c>
      <c r="DU65" s="517">
        <v>163.9</v>
      </c>
      <c r="DV65" s="517">
        <v>164.2</v>
      </c>
      <c r="DW65" s="517">
        <v>164.4</v>
      </c>
      <c r="DX65" s="559">
        <v>165.5</v>
      </c>
      <c r="DY65" s="559">
        <v>165.5</v>
      </c>
      <c r="DZ65" s="559">
        <v>166</v>
      </c>
      <c r="EA65" s="558">
        <v>167</v>
      </c>
    </row>
    <row r="66" spans="1:131">
      <c r="A66" s="514" t="s">
        <v>670</v>
      </c>
      <c r="B66" s="514" t="s">
        <v>671</v>
      </c>
      <c r="C66" s="515">
        <v>4.4399899999999999</v>
      </c>
      <c r="D66" s="516">
        <v>105.1</v>
      </c>
      <c r="E66" s="516">
        <v>105.4</v>
      </c>
      <c r="F66" s="516">
        <v>106.2</v>
      </c>
      <c r="G66" s="516">
        <v>107.2</v>
      </c>
      <c r="H66" s="516">
        <v>106.7</v>
      </c>
      <c r="I66" s="516">
        <v>107.5</v>
      </c>
      <c r="J66" s="516">
        <v>108.3</v>
      </c>
      <c r="K66" s="516">
        <v>108.5</v>
      </c>
      <c r="L66" s="516">
        <v>108</v>
      </c>
      <c r="M66" s="516">
        <v>108.7</v>
      </c>
      <c r="N66" s="516">
        <v>109.8</v>
      </c>
      <c r="O66" s="516">
        <v>109.8</v>
      </c>
      <c r="P66" s="516">
        <v>110.3</v>
      </c>
      <c r="Q66" s="516">
        <v>111.8</v>
      </c>
      <c r="R66" s="516">
        <v>112.6</v>
      </c>
      <c r="S66" s="516">
        <v>113.5</v>
      </c>
      <c r="T66" s="516">
        <v>114.4</v>
      </c>
      <c r="U66" s="516">
        <v>115.4</v>
      </c>
      <c r="V66" s="516">
        <v>116.6</v>
      </c>
      <c r="W66" s="516">
        <v>117.4</v>
      </c>
      <c r="X66" s="516">
        <v>118.6</v>
      </c>
      <c r="Y66" s="516">
        <v>118.6</v>
      </c>
      <c r="Z66" s="516">
        <v>120.9</v>
      </c>
      <c r="AA66" s="516">
        <v>121.6</v>
      </c>
      <c r="AB66" s="516">
        <v>120.9</v>
      </c>
      <c r="AC66" s="516">
        <v>123.4</v>
      </c>
      <c r="AD66" s="516">
        <v>124.8</v>
      </c>
      <c r="AE66" s="516">
        <v>125.2</v>
      </c>
      <c r="AF66" s="516">
        <v>126.5</v>
      </c>
      <c r="AG66" s="516">
        <v>126.6</v>
      </c>
      <c r="AH66" s="516">
        <v>127</v>
      </c>
      <c r="AI66" s="516">
        <v>128.5</v>
      </c>
      <c r="AJ66" s="516">
        <v>129</v>
      </c>
      <c r="AK66" s="516">
        <v>129.19999999999999</v>
      </c>
      <c r="AL66" s="516">
        <v>129.1</v>
      </c>
      <c r="AM66" s="516">
        <v>129.19999999999999</v>
      </c>
      <c r="AN66" s="516">
        <v>129.69999999999999</v>
      </c>
      <c r="AO66" s="516">
        <v>130.19999999999999</v>
      </c>
      <c r="AP66" s="516">
        <v>130.4</v>
      </c>
      <c r="AQ66" s="516">
        <v>130.30000000000001</v>
      </c>
      <c r="AR66" s="516">
        <v>130.30000000000001</v>
      </c>
      <c r="AS66" s="516">
        <v>130.30000000000001</v>
      </c>
      <c r="AT66" s="516">
        <v>130.30000000000001</v>
      </c>
      <c r="AU66" s="516">
        <v>130.30000000000001</v>
      </c>
      <c r="AV66" s="516">
        <v>130.4</v>
      </c>
      <c r="AW66" s="516">
        <v>131.1</v>
      </c>
      <c r="AX66" s="516">
        <v>131.30000000000001</v>
      </c>
      <c r="AY66" s="516">
        <v>131.69999999999999</v>
      </c>
      <c r="AZ66" s="516">
        <v>131.9</v>
      </c>
      <c r="BA66" s="516">
        <v>132.1</v>
      </c>
      <c r="BB66" s="516">
        <v>133.4</v>
      </c>
      <c r="BC66" s="516">
        <v>134.19999999999999</v>
      </c>
      <c r="BD66" s="516">
        <v>134.4</v>
      </c>
      <c r="BE66" s="516">
        <v>134.6</v>
      </c>
      <c r="BF66" s="516">
        <v>134.80000000000001</v>
      </c>
      <c r="BG66" s="516">
        <v>134.69999999999999</v>
      </c>
      <c r="BH66" s="516">
        <v>135</v>
      </c>
      <c r="BI66" s="516">
        <v>135</v>
      </c>
      <c r="BJ66" s="516">
        <v>135.4</v>
      </c>
      <c r="BK66" s="516">
        <v>136.5</v>
      </c>
      <c r="BL66" s="516">
        <v>137.69999999999999</v>
      </c>
      <c r="BM66" s="516">
        <v>138.5</v>
      </c>
      <c r="BN66" s="516">
        <v>139.19999999999999</v>
      </c>
      <c r="BO66" s="516">
        <v>139.19999999999999</v>
      </c>
      <c r="BP66" s="516">
        <v>139.69999999999999</v>
      </c>
      <c r="BQ66" s="516">
        <v>140.4</v>
      </c>
      <c r="BR66" s="516">
        <v>140.19999999999999</v>
      </c>
      <c r="BS66" s="516">
        <v>140.19999999999999</v>
      </c>
      <c r="BT66" s="516">
        <v>140.19999999999999</v>
      </c>
      <c r="BU66" s="516">
        <v>140.30000000000001</v>
      </c>
      <c r="BV66" s="516">
        <v>140.6</v>
      </c>
      <c r="BW66" s="516">
        <v>140.69999999999999</v>
      </c>
      <c r="BX66" s="516">
        <v>141.19999999999999</v>
      </c>
      <c r="BY66" s="516">
        <v>141.80000000000001</v>
      </c>
      <c r="BZ66" s="516">
        <v>142.5</v>
      </c>
      <c r="CA66" s="516">
        <v>143.19999999999999</v>
      </c>
      <c r="CB66" s="516">
        <v>143.69999999999999</v>
      </c>
      <c r="CC66" s="516">
        <v>143.5</v>
      </c>
      <c r="CD66" s="516">
        <v>144.1</v>
      </c>
      <c r="CE66" s="516">
        <v>144.1</v>
      </c>
      <c r="CF66" s="516">
        <v>143.69999999999999</v>
      </c>
      <c r="CG66" s="516">
        <v>143.4</v>
      </c>
      <c r="CH66" s="516">
        <v>142.9</v>
      </c>
      <c r="CI66" s="516">
        <v>143.19999999999999</v>
      </c>
      <c r="CJ66" s="516">
        <v>143.19999999999999</v>
      </c>
      <c r="CK66" s="516">
        <v>143.4</v>
      </c>
      <c r="CL66" s="516">
        <v>145.5</v>
      </c>
      <c r="CM66" s="516">
        <v>145.30000000000001</v>
      </c>
      <c r="CN66" s="516">
        <v>145.9</v>
      </c>
      <c r="CO66" s="516">
        <v>145.69999999999999</v>
      </c>
      <c r="CP66" s="516">
        <v>146.19999999999999</v>
      </c>
      <c r="CQ66" s="516">
        <v>146.6</v>
      </c>
      <c r="CR66" s="516">
        <v>148.5</v>
      </c>
      <c r="CS66" s="516">
        <v>149</v>
      </c>
      <c r="CT66" s="516">
        <v>149.6</v>
      </c>
      <c r="CU66" s="516">
        <v>151.19999999999999</v>
      </c>
      <c r="CV66" s="516">
        <v>151.6</v>
      </c>
      <c r="CW66" s="516">
        <v>151.4</v>
      </c>
      <c r="CX66" s="516">
        <v>151.9</v>
      </c>
      <c r="CY66" s="516">
        <v>152.1</v>
      </c>
      <c r="CZ66" s="516">
        <v>152.30000000000001</v>
      </c>
      <c r="DA66" s="516">
        <v>153.80000000000001</v>
      </c>
      <c r="DB66" s="516">
        <v>154.6</v>
      </c>
      <c r="DC66" s="516">
        <v>154.69999999999999</v>
      </c>
      <c r="DD66" s="516">
        <v>154.1</v>
      </c>
      <c r="DE66" s="516">
        <v>154</v>
      </c>
      <c r="DF66" s="516">
        <v>154.9</v>
      </c>
      <c r="DG66" s="516">
        <v>155.19999999999999</v>
      </c>
      <c r="DH66" s="516">
        <v>154.69999999999999</v>
      </c>
      <c r="DI66" s="516">
        <v>154.9</v>
      </c>
      <c r="DJ66" s="516">
        <v>154.4</v>
      </c>
      <c r="DK66" s="516">
        <v>155.9</v>
      </c>
      <c r="DL66" s="516">
        <v>157</v>
      </c>
      <c r="DM66" s="516">
        <v>156.80000000000001</v>
      </c>
      <c r="DN66" s="516">
        <v>157.30000000000001</v>
      </c>
      <c r="DO66" s="516">
        <v>157.5</v>
      </c>
      <c r="DP66" s="516">
        <v>157.30000000000001</v>
      </c>
      <c r="DQ66" s="516">
        <v>157.4</v>
      </c>
      <c r="DR66" s="516">
        <v>157.80000000000001</v>
      </c>
      <c r="DS66" s="516">
        <v>159.69999999999999</v>
      </c>
      <c r="DT66" s="516">
        <v>162.6</v>
      </c>
      <c r="DU66" s="517">
        <v>163.9</v>
      </c>
      <c r="DV66" s="517">
        <v>164.2</v>
      </c>
      <c r="DW66" s="517">
        <v>164.4</v>
      </c>
      <c r="DX66" s="559">
        <v>165.5</v>
      </c>
      <c r="DY66" s="559">
        <v>165.5</v>
      </c>
      <c r="DZ66" s="559">
        <v>166</v>
      </c>
      <c r="EA66" s="558">
        <v>167</v>
      </c>
    </row>
    <row r="67" spans="1:131">
      <c r="A67" s="514" t="s">
        <v>672</v>
      </c>
      <c r="B67" s="514" t="s">
        <v>673</v>
      </c>
      <c r="C67" s="515">
        <v>2.4015599999999999</v>
      </c>
      <c r="D67" s="516">
        <v>105.8</v>
      </c>
      <c r="E67" s="516">
        <v>108.3</v>
      </c>
      <c r="F67" s="516">
        <v>111.3</v>
      </c>
      <c r="G67" s="516">
        <v>111.2</v>
      </c>
      <c r="H67" s="516">
        <v>111.4</v>
      </c>
      <c r="I67" s="516">
        <v>114</v>
      </c>
      <c r="J67" s="516">
        <v>111.7</v>
      </c>
      <c r="K67" s="516">
        <v>110.9</v>
      </c>
      <c r="L67" s="516">
        <v>112.4</v>
      </c>
      <c r="M67" s="516">
        <v>119.4</v>
      </c>
      <c r="N67" s="516">
        <v>122.8</v>
      </c>
      <c r="O67" s="516">
        <v>120.2</v>
      </c>
      <c r="P67" s="516">
        <v>119.1</v>
      </c>
      <c r="Q67" s="516">
        <v>121.8</v>
      </c>
      <c r="R67" s="516">
        <v>127.7</v>
      </c>
      <c r="S67" s="516">
        <v>124.9</v>
      </c>
      <c r="T67" s="516">
        <v>126.5</v>
      </c>
      <c r="U67" s="516">
        <v>123.6</v>
      </c>
      <c r="V67" s="516">
        <v>125.6</v>
      </c>
      <c r="W67" s="516">
        <v>125.4</v>
      </c>
      <c r="X67" s="516">
        <v>127.9</v>
      </c>
      <c r="Y67" s="516">
        <v>132.80000000000001</v>
      </c>
      <c r="Z67" s="516">
        <v>130</v>
      </c>
      <c r="AA67" s="516">
        <v>127.6</v>
      </c>
      <c r="AB67" s="516">
        <v>124.2</v>
      </c>
      <c r="AC67" s="516">
        <v>130.69999999999999</v>
      </c>
      <c r="AD67" s="516">
        <v>133.4</v>
      </c>
      <c r="AE67" s="516">
        <v>131.5</v>
      </c>
      <c r="AF67" s="516">
        <v>131.19999999999999</v>
      </c>
      <c r="AG67" s="516">
        <v>130.69999999999999</v>
      </c>
      <c r="AH67" s="516">
        <v>132.5</v>
      </c>
      <c r="AI67" s="516">
        <v>133</v>
      </c>
      <c r="AJ67" s="516">
        <v>127.9</v>
      </c>
      <c r="AK67" s="516">
        <v>127.7</v>
      </c>
      <c r="AL67" s="516">
        <v>128.30000000000001</v>
      </c>
      <c r="AM67" s="516">
        <v>129.30000000000001</v>
      </c>
      <c r="AN67" s="516">
        <v>129.80000000000001</v>
      </c>
      <c r="AO67" s="516">
        <v>133.80000000000001</v>
      </c>
      <c r="AP67" s="516">
        <v>132.30000000000001</v>
      </c>
      <c r="AQ67" s="516">
        <v>131.19999999999999</v>
      </c>
      <c r="AR67" s="516">
        <v>128.5</v>
      </c>
      <c r="AS67" s="516">
        <v>127.6</v>
      </c>
      <c r="AT67" s="516">
        <v>128.6</v>
      </c>
      <c r="AU67" s="516">
        <v>130.1</v>
      </c>
      <c r="AV67" s="516">
        <v>135.69999999999999</v>
      </c>
      <c r="AW67" s="516">
        <v>135.80000000000001</v>
      </c>
      <c r="AX67" s="516">
        <v>134.30000000000001</v>
      </c>
      <c r="AY67" s="516">
        <v>135.1</v>
      </c>
      <c r="AZ67" s="516">
        <v>136.30000000000001</v>
      </c>
      <c r="BA67" s="516">
        <v>137.80000000000001</v>
      </c>
      <c r="BB67" s="516">
        <v>135.30000000000001</v>
      </c>
      <c r="BC67" s="516">
        <v>133.19999999999999</v>
      </c>
      <c r="BD67" s="516">
        <v>129.69999999999999</v>
      </c>
      <c r="BE67" s="516">
        <v>127.9</v>
      </c>
      <c r="BF67" s="516">
        <v>128.5</v>
      </c>
      <c r="BG67" s="516">
        <v>131.19999999999999</v>
      </c>
      <c r="BH67" s="516">
        <v>132</v>
      </c>
      <c r="BI67" s="516">
        <v>134.69999999999999</v>
      </c>
      <c r="BJ67" s="516">
        <v>135</v>
      </c>
      <c r="BK67" s="516">
        <v>134.19999999999999</v>
      </c>
      <c r="BL67" s="516">
        <v>135.19999999999999</v>
      </c>
      <c r="BM67" s="516">
        <v>136.4</v>
      </c>
      <c r="BN67" s="516">
        <v>138.30000000000001</v>
      </c>
      <c r="BO67" s="516">
        <v>138.1</v>
      </c>
      <c r="BP67" s="516">
        <v>134.9</v>
      </c>
      <c r="BQ67" s="516">
        <v>134.9</v>
      </c>
      <c r="BR67" s="516">
        <v>135.9</v>
      </c>
      <c r="BS67" s="516">
        <v>137.4</v>
      </c>
      <c r="BT67" s="516">
        <v>134.19999999999999</v>
      </c>
      <c r="BU67" s="516">
        <v>135.19999999999999</v>
      </c>
      <c r="BV67" s="516">
        <v>134.69999999999999</v>
      </c>
      <c r="BW67" s="516">
        <v>133.1</v>
      </c>
      <c r="BX67" s="516">
        <v>132.5</v>
      </c>
      <c r="BY67" s="516">
        <v>136.6</v>
      </c>
      <c r="BZ67" s="516">
        <v>138.19999999999999</v>
      </c>
      <c r="CA67" s="516">
        <v>139.30000000000001</v>
      </c>
      <c r="CB67" s="516">
        <v>134.9</v>
      </c>
      <c r="CC67" s="516">
        <v>134.30000000000001</v>
      </c>
      <c r="CD67" s="516">
        <v>135.30000000000001</v>
      </c>
      <c r="CE67" s="516">
        <v>137.4</v>
      </c>
      <c r="CF67" s="516">
        <v>140.1</v>
      </c>
      <c r="CG67" s="516">
        <v>142.6</v>
      </c>
      <c r="CH67" s="516">
        <v>143.80000000000001</v>
      </c>
      <c r="CI67" s="516">
        <v>140.9</v>
      </c>
      <c r="CJ67" s="516">
        <v>142.9</v>
      </c>
      <c r="CK67" s="516">
        <v>144.30000000000001</v>
      </c>
      <c r="CL67" s="516">
        <v>146</v>
      </c>
      <c r="CM67" s="516">
        <v>144.30000000000001</v>
      </c>
      <c r="CN67" s="516">
        <v>144.4</v>
      </c>
      <c r="CO67" s="516">
        <v>144.69999999999999</v>
      </c>
      <c r="CP67" s="516">
        <v>145.6</v>
      </c>
      <c r="CQ67" s="516">
        <v>148.69999999999999</v>
      </c>
      <c r="CR67" s="516">
        <v>149.19999999999999</v>
      </c>
      <c r="CS67" s="516">
        <v>153.1</v>
      </c>
      <c r="CT67" s="516">
        <v>153.69999999999999</v>
      </c>
      <c r="CU67" s="516">
        <v>146.80000000000001</v>
      </c>
      <c r="CV67" s="516">
        <v>146.19999999999999</v>
      </c>
      <c r="CW67" s="516">
        <v>147.30000000000001</v>
      </c>
      <c r="CX67" s="516">
        <v>152.5</v>
      </c>
      <c r="CY67" s="516">
        <v>151.9</v>
      </c>
      <c r="CZ67" s="516">
        <v>153.4</v>
      </c>
      <c r="DA67" s="516">
        <v>150.69999999999999</v>
      </c>
      <c r="DB67" s="516">
        <v>151.69999999999999</v>
      </c>
      <c r="DC67" s="516">
        <v>149</v>
      </c>
      <c r="DD67" s="516">
        <v>151.19999999999999</v>
      </c>
      <c r="DE67" s="516">
        <v>150.30000000000001</v>
      </c>
      <c r="DF67" s="516">
        <v>154.69999999999999</v>
      </c>
      <c r="DG67" s="516">
        <v>155</v>
      </c>
      <c r="DH67" s="516">
        <v>162.1</v>
      </c>
      <c r="DI67" s="516">
        <v>163.19999999999999</v>
      </c>
      <c r="DJ67" s="516">
        <v>165.8</v>
      </c>
      <c r="DK67" s="516">
        <v>164</v>
      </c>
      <c r="DL67" s="516">
        <v>158.69999999999999</v>
      </c>
      <c r="DM67" s="516">
        <v>165.3</v>
      </c>
      <c r="DN67" s="516">
        <v>161.4</v>
      </c>
      <c r="DO67" s="516">
        <v>163</v>
      </c>
      <c r="DP67" s="516">
        <v>161.5</v>
      </c>
      <c r="DQ67" s="516">
        <v>165.6</v>
      </c>
      <c r="DR67" s="516">
        <v>167.3</v>
      </c>
      <c r="DS67" s="516">
        <v>169.6</v>
      </c>
      <c r="DT67" s="516">
        <v>169.4</v>
      </c>
      <c r="DU67" s="517">
        <v>173.6</v>
      </c>
      <c r="DV67" s="517">
        <v>177.8</v>
      </c>
      <c r="DW67" s="517">
        <v>173.1</v>
      </c>
      <c r="DX67" s="559">
        <v>171.2</v>
      </c>
      <c r="DY67" s="559">
        <v>171.3</v>
      </c>
      <c r="DZ67" s="559">
        <v>167.8</v>
      </c>
      <c r="EA67" s="558">
        <v>166.7</v>
      </c>
    </row>
    <row r="68" spans="1:131">
      <c r="A68" s="514" t="s">
        <v>674</v>
      </c>
      <c r="B68" s="514" t="s">
        <v>675</v>
      </c>
      <c r="C68" s="515">
        <v>0.23264000000000001</v>
      </c>
      <c r="D68" s="516">
        <v>98.1</v>
      </c>
      <c r="E68" s="516">
        <v>99.6</v>
      </c>
      <c r="F68" s="516">
        <v>106.4</v>
      </c>
      <c r="G68" s="516">
        <v>106.5</v>
      </c>
      <c r="H68" s="516">
        <v>113.8</v>
      </c>
      <c r="I68" s="516">
        <v>117</v>
      </c>
      <c r="J68" s="516">
        <v>115.3</v>
      </c>
      <c r="K68" s="516">
        <v>110.9</v>
      </c>
      <c r="L68" s="516">
        <v>115.1</v>
      </c>
      <c r="M68" s="516">
        <v>116.6</v>
      </c>
      <c r="N68" s="516">
        <v>119.3</v>
      </c>
      <c r="O68" s="516">
        <v>108.3</v>
      </c>
      <c r="P68" s="516">
        <v>107.4</v>
      </c>
      <c r="Q68" s="516">
        <v>108.4</v>
      </c>
      <c r="R68" s="516">
        <v>116.3</v>
      </c>
      <c r="S68" s="516">
        <v>114</v>
      </c>
      <c r="T68" s="516">
        <v>113.5</v>
      </c>
      <c r="U68" s="516">
        <v>118.2</v>
      </c>
      <c r="V68" s="516">
        <v>122.3</v>
      </c>
      <c r="W68" s="516">
        <v>133.6</v>
      </c>
      <c r="X68" s="516">
        <v>138.4</v>
      </c>
      <c r="Y68" s="516">
        <v>137.9</v>
      </c>
      <c r="Z68" s="516">
        <v>133.30000000000001</v>
      </c>
      <c r="AA68" s="516">
        <v>121.9</v>
      </c>
      <c r="AB68" s="516">
        <v>113.2</v>
      </c>
      <c r="AC68" s="516">
        <v>115.2</v>
      </c>
      <c r="AD68" s="516">
        <v>119.9</v>
      </c>
      <c r="AE68" s="516">
        <v>116.8</v>
      </c>
      <c r="AF68" s="516">
        <v>117.2</v>
      </c>
      <c r="AG68" s="516">
        <v>124.9</v>
      </c>
      <c r="AH68" s="516">
        <v>124.5</v>
      </c>
      <c r="AI68" s="516">
        <v>134.30000000000001</v>
      </c>
      <c r="AJ68" s="516">
        <v>137.1</v>
      </c>
      <c r="AK68" s="516">
        <v>131.30000000000001</v>
      </c>
      <c r="AL68" s="516">
        <v>120.1</v>
      </c>
      <c r="AM68" s="516">
        <v>118.4</v>
      </c>
      <c r="AN68" s="516">
        <v>113.5</v>
      </c>
      <c r="AO68" s="516">
        <v>119.8</v>
      </c>
      <c r="AP68" s="516">
        <v>129.9</v>
      </c>
      <c r="AQ68" s="516">
        <v>126.1</v>
      </c>
      <c r="AR68" s="516">
        <v>122.1</v>
      </c>
      <c r="AS68" s="516">
        <v>122</v>
      </c>
      <c r="AT68" s="516">
        <v>124.4</v>
      </c>
      <c r="AU68" s="516">
        <v>129.69999999999999</v>
      </c>
      <c r="AV68" s="516">
        <v>136.1</v>
      </c>
      <c r="AW68" s="516">
        <v>139.5</v>
      </c>
      <c r="AX68" s="516">
        <v>127.9</v>
      </c>
      <c r="AY68" s="516">
        <v>124.7</v>
      </c>
      <c r="AZ68" s="516">
        <v>117.4</v>
      </c>
      <c r="BA68" s="516">
        <v>133</v>
      </c>
      <c r="BB68" s="516">
        <v>135.5</v>
      </c>
      <c r="BC68" s="516">
        <v>139.4</v>
      </c>
      <c r="BD68" s="516">
        <v>133.19999999999999</v>
      </c>
      <c r="BE68" s="516">
        <v>133.19999999999999</v>
      </c>
      <c r="BF68" s="516">
        <v>133.69999999999999</v>
      </c>
      <c r="BG68" s="516">
        <v>135.5</v>
      </c>
      <c r="BH68" s="516">
        <v>138</v>
      </c>
      <c r="BI68" s="516">
        <v>132</v>
      </c>
      <c r="BJ68" s="516">
        <v>129.30000000000001</v>
      </c>
      <c r="BK68" s="516">
        <v>132.80000000000001</v>
      </c>
      <c r="BL68" s="516">
        <v>125.3</v>
      </c>
      <c r="BM68" s="516">
        <v>130.69999999999999</v>
      </c>
      <c r="BN68" s="516">
        <v>132.5</v>
      </c>
      <c r="BO68" s="516">
        <v>132.9</v>
      </c>
      <c r="BP68" s="516">
        <v>132.30000000000001</v>
      </c>
      <c r="BQ68" s="516">
        <v>133.5</v>
      </c>
      <c r="BR68" s="516">
        <v>136.4</v>
      </c>
      <c r="BS68" s="516">
        <v>150.9</v>
      </c>
      <c r="BT68" s="516">
        <v>143.6</v>
      </c>
      <c r="BU68" s="516">
        <v>146.6</v>
      </c>
      <c r="BV68" s="516">
        <v>143.30000000000001</v>
      </c>
      <c r="BW68" s="516">
        <v>136.5</v>
      </c>
      <c r="BX68" s="516">
        <v>131</v>
      </c>
      <c r="BY68" s="516">
        <v>135.1</v>
      </c>
      <c r="BZ68" s="516">
        <v>141.30000000000001</v>
      </c>
      <c r="CA68" s="516">
        <v>144.5</v>
      </c>
      <c r="CB68" s="516">
        <v>135.6</v>
      </c>
      <c r="CC68" s="516">
        <v>131.4</v>
      </c>
      <c r="CD68" s="516">
        <v>133.69999999999999</v>
      </c>
      <c r="CE68" s="516">
        <v>142</v>
      </c>
      <c r="CF68" s="516">
        <v>142.6</v>
      </c>
      <c r="CG68" s="516">
        <v>147.9</v>
      </c>
      <c r="CH68" s="516">
        <v>148.80000000000001</v>
      </c>
      <c r="CI68" s="516">
        <v>141.1</v>
      </c>
      <c r="CJ68" s="516">
        <v>133.19999999999999</v>
      </c>
      <c r="CK68" s="516">
        <v>137.80000000000001</v>
      </c>
      <c r="CL68" s="516">
        <v>138.1</v>
      </c>
      <c r="CM68" s="516">
        <v>144.1</v>
      </c>
      <c r="CN68" s="516">
        <v>134.19999999999999</v>
      </c>
      <c r="CO68" s="516">
        <v>136.80000000000001</v>
      </c>
      <c r="CP68" s="516">
        <v>142.4</v>
      </c>
      <c r="CQ68" s="516">
        <v>146.9</v>
      </c>
      <c r="CR68" s="516">
        <v>153.9</v>
      </c>
      <c r="CS68" s="516">
        <v>157</v>
      </c>
      <c r="CT68" s="516">
        <v>146</v>
      </c>
      <c r="CU68" s="516">
        <v>121.7</v>
      </c>
      <c r="CV68" s="516">
        <v>113.7</v>
      </c>
      <c r="CW68" s="516">
        <v>118</v>
      </c>
      <c r="CX68" s="516">
        <v>136.19999999999999</v>
      </c>
      <c r="CY68" s="516">
        <v>139.9</v>
      </c>
      <c r="CZ68" s="516">
        <v>143.9</v>
      </c>
      <c r="DA68" s="516">
        <v>155.9</v>
      </c>
      <c r="DB68" s="516">
        <v>173.7</v>
      </c>
      <c r="DC68" s="516">
        <v>168.5</v>
      </c>
      <c r="DD68" s="516">
        <v>170.4</v>
      </c>
      <c r="DE68" s="516">
        <v>158.80000000000001</v>
      </c>
      <c r="DF68" s="516">
        <v>152.19999999999999</v>
      </c>
      <c r="DG68" s="516">
        <v>145.9</v>
      </c>
      <c r="DH68" s="516">
        <v>155.19999999999999</v>
      </c>
      <c r="DI68" s="516">
        <v>163.5</v>
      </c>
      <c r="DJ68" s="516">
        <v>176.7</v>
      </c>
      <c r="DK68" s="516">
        <v>171.8</v>
      </c>
      <c r="DL68" s="516">
        <v>156.9</v>
      </c>
      <c r="DM68" s="516">
        <v>185.7</v>
      </c>
      <c r="DN68" s="516">
        <v>182.3</v>
      </c>
      <c r="DO68" s="516">
        <v>193.2</v>
      </c>
      <c r="DP68" s="516">
        <v>202.2</v>
      </c>
      <c r="DQ68" s="516">
        <v>197.9</v>
      </c>
      <c r="DR68" s="516">
        <v>189.3</v>
      </c>
      <c r="DS68" s="516">
        <v>173.6</v>
      </c>
      <c r="DT68" s="516">
        <v>172.3</v>
      </c>
      <c r="DU68" s="517">
        <v>153.69999999999999</v>
      </c>
      <c r="DV68" s="517">
        <v>196.1</v>
      </c>
      <c r="DW68" s="517">
        <v>168.3</v>
      </c>
      <c r="DX68" s="559">
        <v>157.30000000000001</v>
      </c>
      <c r="DY68" s="559">
        <v>160.30000000000001</v>
      </c>
      <c r="DZ68" s="559">
        <v>164</v>
      </c>
      <c r="EA68" s="558">
        <v>181.3</v>
      </c>
    </row>
    <row r="69" spans="1:131">
      <c r="A69" s="514" t="s">
        <v>676</v>
      </c>
      <c r="B69" s="514" t="s">
        <v>677</v>
      </c>
      <c r="C69" s="515">
        <v>0.52500000000000002</v>
      </c>
      <c r="D69" s="516">
        <v>102.1</v>
      </c>
      <c r="E69" s="516">
        <v>103.9</v>
      </c>
      <c r="F69" s="516">
        <v>106.3</v>
      </c>
      <c r="G69" s="516">
        <v>107.9</v>
      </c>
      <c r="H69" s="516">
        <v>109.9</v>
      </c>
      <c r="I69" s="516">
        <v>111.8</v>
      </c>
      <c r="J69" s="516">
        <v>114.1</v>
      </c>
      <c r="K69" s="516">
        <v>114.4</v>
      </c>
      <c r="L69" s="516">
        <v>115.6</v>
      </c>
      <c r="M69" s="516">
        <v>129.30000000000001</v>
      </c>
      <c r="N69" s="516">
        <v>134.19999999999999</v>
      </c>
      <c r="O69" s="516">
        <v>131.19999999999999</v>
      </c>
      <c r="P69" s="516">
        <v>131.6</v>
      </c>
      <c r="Q69" s="516">
        <v>130.19999999999999</v>
      </c>
      <c r="R69" s="516">
        <v>133.5</v>
      </c>
      <c r="S69" s="516">
        <v>133.6</v>
      </c>
      <c r="T69" s="516">
        <v>138.80000000000001</v>
      </c>
      <c r="U69" s="516">
        <v>131.5</v>
      </c>
      <c r="V69" s="516">
        <v>141.1</v>
      </c>
      <c r="W69" s="516">
        <v>137.30000000000001</v>
      </c>
      <c r="X69" s="516">
        <v>137</v>
      </c>
      <c r="Y69" s="516">
        <v>142.30000000000001</v>
      </c>
      <c r="Z69" s="516">
        <v>143.69999999999999</v>
      </c>
      <c r="AA69" s="516">
        <v>142.30000000000001</v>
      </c>
      <c r="AB69" s="516">
        <v>137.9</v>
      </c>
      <c r="AC69" s="516">
        <v>139.80000000000001</v>
      </c>
      <c r="AD69" s="516">
        <v>140.1</v>
      </c>
      <c r="AE69" s="516">
        <v>133.9</v>
      </c>
      <c r="AF69" s="516">
        <v>132.1</v>
      </c>
      <c r="AG69" s="516">
        <v>137.6</v>
      </c>
      <c r="AH69" s="516">
        <v>141.6</v>
      </c>
      <c r="AI69" s="516">
        <v>140.1</v>
      </c>
      <c r="AJ69" s="516">
        <v>139.19999999999999</v>
      </c>
      <c r="AK69" s="516">
        <v>133.80000000000001</v>
      </c>
      <c r="AL69" s="516">
        <v>135.30000000000001</v>
      </c>
      <c r="AM69" s="516">
        <v>136.4</v>
      </c>
      <c r="AN69" s="516">
        <v>139.4</v>
      </c>
      <c r="AO69" s="516">
        <v>134.4</v>
      </c>
      <c r="AP69" s="516">
        <v>134.1</v>
      </c>
      <c r="AQ69" s="516">
        <v>132.9</v>
      </c>
      <c r="AR69" s="516">
        <v>131.30000000000001</v>
      </c>
      <c r="AS69" s="516">
        <v>138.6</v>
      </c>
      <c r="AT69" s="516">
        <v>143.6</v>
      </c>
      <c r="AU69" s="516">
        <v>143.9</v>
      </c>
      <c r="AV69" s="516">
        <v>146.4</v>
      </c>
      <c r="AW69" s="516">
        <v>147.6</v>
      </c>
      <c r="AX69" s="516">
        <v>147.6</v>
      </c>
      <c r="AY69" s="516">
        <v>145.9</v>
      </c>
      <c r="AZ69" s="516">
        <v>148.1</v>
      </c>
      <c r="BA69" s="516">
        <v>149.9</v>
      </c>
      <c r="BB69" s="516">
        <v>140.9</v>
      </c>
      <c r="BC69" s="516">
        <v>135.5</v>
      </c>
      <c r="BD69" s="516">
        <v>132.1</v>
      </c>
      <c r="BE69" s="516">
        <v>134</v>
      </c>
      <c r="BF69" s="516">
        <v>132.4</v>
      </c>
      <c r="BG69" s="516">
        <v>135.80000000000001</v>
      </c>
      <c r="BH69" s="516">
        <v>137.30000000000001</v>
      </c>
      <c r="BI69" s="516">
        <v>143.6</v>
      </c>
      <c r="BJ69" s="516">
        <v>144.4</v>
      </c>
      <c r="BK69" s="516">
        <v>143</v>
      </c>
      <c r="BL69" s="516">
        <v>143.1</v>
      </c>
      <c r="BM69" s="516">
        <v>141.4</v>
      </c>
      <c r="BN69" s="516">
        <v>143.1</v>
      </c>
      <c r="BO69" s="516">
        <v>140.80000000000001</v>
      </c>
      <c r="BP69" s="516">
        <v>142.30000000000001</v>
      </c>
      <c r="BQ69" s="516">
        <v>144.4</v>
      </c>
      <c r="BR69" s="516">
        <v>144.30000000000001</v>
      </c>
      <c r="BS69" s="516">
        <v>144.19999999999999</v>
      </c>
      <c r="BT69" s="516">
        <v>139.4</v>
      </c>
      <c r="BU69" s="516">
        <v>142.4</v>
      </c>
      <c r="BV69" s="516">
        <v>143.4</v>
      </c>
      <c r="BW69" s="516">
        <v>141.6</v>
      </c>
      <c r="BX69" s="516">
        <v>140.4</v>
      </c>
      <c r="BY69" s="516">
        <v>143.6</v>
      </c>
      <c r="BZ69" s="516">
        <v>143.6</v>
      </c>
      <c r="CA69" s="516">
        <v>145.69999999999999</v>
      </c>
      <c r="CB69" s="516">
        <v>141.19999999999999</v>
      </c>
      <c r="CC69" s="516">
        <v>144.6</v>
      </c>
      <c r="CD69" s="516">
        <v>144.6</v>
      </c>
      <c r="CE69" s="516">
        <v>147.30000000000001</v>
      </c>
      <c r="CF69" s="516">
        <v>148.9</v>
      </c>
      <c r="CG69" s="516">
        <v>149.1</v>
      </c>
      <c r="CH69" s="516">
        <v>149.80000000000001</v>
      </c>
      <c r="CI69" s="516">
        <v>150.1</v>
      </c>
      <c r="CJ69" s="516">
        <v>150</v>
      </c>
      <c r="CK69" s="516">
        <v>150.80000000000001</v>
      </c>
      <c r="CL69" s="516">
        <v>150.69999999999999</v>
      </c>
      <c r="CM69" s="516">
        <v>149.80000000000001</v>
      </c>
      <c r="CN69" s="516">
        <v>152.9</v>
      </c>
      <c r="CO69" s="516">
        <v>154.6</v>
      </c>
      <c r="CP69" s="516">
        <v>154.80000000000001</v>
      </c>
      <c r="CQ69" s="516">
        <v>156.69999999999999</v>
      </c>
      <c r="CR69" s="516">
        <v>154.69999999999999</v>
      </c>
      <c r="CS69" s="516">
        <v>156.5</v>
      </c>
      <c r="CT69" s="516">
        <v>154.4</v>
      </c>
      <c r="CU69" s="516">
        <v>152.1</v>
      </c>
      <c r="CV69" s="516">
        <v>151</v>
      </c>
      <c r="CW69" s="516">
        <v>150.1</v>
      </c>
      <c r="CX69" s="516">
        <v>151.19999999999999</v>
      </c>
      <c r="CY69" s="516">
        <v>149.5</v>
      </c>
      <c r="CZ69" s="516">
        <v>150.30000000000001</v>
      </c>
      <c r="DA69" s="516">
        <v>150.6</v>
      </c>
      <c r="DB69" s="516">
        <v>143.80000000000001</v>
      </c>
      <c r="DC69" s="516">
        <v>131.80000000000001</v>
      </c>
      <c r="DD69" s="516">
        <v>134.1</v>
      </c>
      <c r="DE69" s="516">
        <v>136.6</v>
      </c>
      <c r="DF69" s="516">
        <v>139.6</v>
      </c>
      <c r="DG69" s="516">
        <v>132.9</v>
      </c>
      <c r="DH69" s="516">
        <v>135.30000000000001</v>
      </c>
      <c r="DI69" s="516">
        <v>134.69999999999999</v>
      </c>
      <c r="DJ69" s="516">
        <v>135.80000000000001</v>
      </c>
      <c r="DK69" s="516">
        <v>138.5</v>
      </c>
      <c r="DL69" s="516">
        <v>139.1</v>
      </c>
      <c r="DM69" s="516">
        <v>154.69999999999999</v>
      </c>
      <c r="DN69" s="516">
        <v>155.6</v>
      </c>
      <c r="DO69" s="516">
        <v>155.80000000000001</v>
      </c>
      <c r="DP69" s="516">
        <v>155.80000000000001</v>
      </c>
      <c r="DQ69" s="516">
        <v>163.80000000000001</v>
      </c>
      <c r="DR69" s="516">
        <v>164.1</v>
      </c>
      <c r="DS69" s="516">
        <v>164.5</v>
      </c>
      <c r="DT69" s="516">
        <v>162.5</v>
      </c>
      <c r="DU69" s="517">
        <v>162.6</v>
      </c>
      <c r="DV69" s="517">
        <v>163.69999999999999</v>
      </c>
      <c r="DW69" s="517">
        <v>167.8</v>
      </c>
      <c r="DX69" s="559">
        <v>170.2</v>
      </c>
      <c r="DY69" s="559">
        <v>170.4</v>
      </c>
      <c r="DZ69" s="559">
        <v>173.1</v>
      </c>
      <c r="EA69" s="558">
        <v>174</v>
      </c>
    </row>
    <row r="70" spans="1:131">
      <c r="A70" s="514" t="s">
        <v>678</v>
      </c>
      <c r="B70" s="514" t="s">
        <v>679</v>
      </c>
      <c r="C70" s="515">
        <v>0.42181999999999997</v>
      </c>
      <c r="D70" s="516">
        <v>112.9</v>
      </c>
      <c r="E70" s="516">
        <v>113.9</v>
      </c>
      <c r="F70" s="516">
        <v>115.3</v>
      </c>
      <c r="G70" s="516">
        <v>116.7</v>
      </c>
      <c r="H70" s="516">
        <v>116.4</v>
      </c>
      <c r="I70" s="516">
        <v>116.4</v>
      </c>
      <c r="J70" s="516">
        <v>109.9</v>
      </c>
      <c r="K70" s="516">
        <v>116.9</v>
      </c>
      <c r="L70" s="516">
        <v>112.8</v>
      </c>
      <c r="M70" s="516">
        <v>112.5</v>
      </c>
      <c r="N70" s="516">
        <v>115.6</v>
      </c>
      <c r="O70" s="516">
        <v>115.9</v>
      </c>
      <c r="P70" s="516">
        <v>118.6</v>
      </c>
      <c r="Q70" s="516">
        <v>119.3</v>
      </c>
      <c r="R70" s="516">
        <v>117.5</v>
      </c>
      <c r="S70" s="516">
        <v>120.7</v>
      </c>
      <c r="T70" s="516">
        <v>120.8</v>
      </c>
      <c r="U70" s="516">
        <v>120.4</v>
      </c>
      <c r="V70" s="516">
        <v>118.9</v>
      </c>
      <c r="W70" s="516">
        <v>122.2</v>
      </c>
      <c r="X70" s="516">
        <v>121.8</v>
      </c>
      <c r="Y70" s="516">
        <v>123.1</v>
      </c>
      <c r="Z70" s="516">
        <v>122.6</v>
      </c>
      <c r="AA70" s="516">
        <v>119.5</v>
      </c>
      <c r="AB70" s="516">
        <v>122.3</v>
      </c>
      <c r="AC70" s="516">
        <v>125.7</v>
      </c>
      <c r="AD70" s="516">
        <v>128.1</v>
      </c>
      <c r="AE70" s="516">
        <v>128.9</v>
      </c>
      <c r="AF70" s="516">
        <v>127.4</v>
      </c>
      <c r="AG70" s="516">
        <v>121.2</v>
      </c>
      <c r="AH70" s="516">
        <v>122.1</v>
      </c>
      <c r="AI70" s="516">
        <v>122</v>
      </c>
      <c r="AJ70" s="516">
        <v>125.3</v>
      </c>
      <c r="AK70" s="516">
        <v>127.7</v>
      </c>
      <c r="AL70" s="516">
        <v>128.6</v>
      </c>
      <c r="AM70" s="516">
        <v>128.9</v>
      </c>
      <c r="AN70" s="516">
        <v>130.1</v>
      </c>
      <c r="AO70" s="516">
        <v>133.6</v>
      </c>
      <c r="AP70" s="516">
        <v>133.19999999999999</v>
      </c>
      <c r="AQ70" s="516">
        <v>135.1</v>
      </c>
      <c r="AR70" s="516">
        <v>132.19999999999999</v>
      </c>
      <c r="AS70" s="516">
        <v>126.3</v>
      </c>
      <c r="AT70" s="516">
        <v>124.3</v>
      </c>
      <c r="AU70" s="516">
        <v>125.2</v>
      </c>
      <c r="AV70" s="516">
        <v>128.80000000000001</v>
      </c>
      <c r="AW70" s="516">
        <v>131.19999999999999</v>
      </c>
      <c r="AX70" s="516">
        <v>132.9</v>
      </c>
      <c r="AY70" s="516">
        <v>133.69999999999999</v>
      </c>
      <c r="AZ70" s="516">
        <v>132.19999999999999</v>
      </c>
      <c r="BA70" s="516">
        <v>121.2</v>
      </c>
      <c r="BB70" s="516">
        <v>118.9</v>
      </c>
      <c r="BC70" s="516">
        <v>117.9</v>
      </c>
      <c r="BD70" s="516">
        <v>113.7</v>
      </c>
      <c r="BE70" s="516">
        <v>112.9</v>
      </c>
      <c r="BF70" s="516">
        <v>112.8</v>
      </c>
      <c r="BG70" s="516">
        <v>112.9</v>
      </c>
      <c r="BH70" s="516">
        <v>114.7</v>
      </c>
      <c r="BI70" s="516">
        <v>119.8</v>
      </c>
      <c r="BJ70" s="516">
        <v>119.3</v>
      </c>
      <c r="BK70" s="516">
        <v>118.8</v>
      </c>
      <c r="BL70" s="516">
        <v>118.9</v>
      </c>
      <c r="BM70" s="516">
        <v>118.4</v>
      </c>
      <c r="BN70" s="516">
        <v>124</v>
      </c>
      <c r="BO70" s="516">
        <v>123.5</v>
      </c>
      <c r="BP70" s="516">
        <v>122.7</v>
      </c>
      <c r="BQ70" s="516">
        <v>122.2</v>
      </c>
      <c r="BR70" s="516">
        <v>121.9</v>
      </c>
      <c r="BS70" s="516">
        <v>123.5</v>
      </c>
      <c r="BT70" s="516">
        <v>123.2</v>
      </c>
      <c r="BU70" s="516">
        <v>124.6</v>
      </c>
      <c r="BV70" s="516">
        <v>121.7</v>
      </c>
      <c r="BW70" s="516">
        <v>123.9</v>
      </c>
      <c r="BX70" s="516">
        <v>128.6</v>
      </c>
      <c r="BY70" s="516">
        <v>138.80000000000001</v>
      </c>
      <c r="BZ70" s="516">
        <v>143</v>
      </c>
      <c r="CA70" s="516">
        <v>143.19999999999999</v>
      </c>
      <c r="CB70" s="516">
        <v>137.9</v>
      </c>
      <c r="CC70" s="516">
        <v>126.2</v>
      </c>
      <c r="CD70" s="516">
        <v>124.1</v>
      </c>
      <c r="CE70" s="516">
        <v>125.6</v>
      </c>
      <c r="CF70" s="516">
        <v>129.69999999999999</v>
      </c>
      <c r="CG70" s="516">
        <v>138</v>
      </c>
      <c r="CH70" s="516">
        <v>140.80000000000001</v>
      </c>
      <c r="CI70" s="516">
        <v>133.1</v>
      </c>
      <c r="CJ70" s="516">
        <v>139.69999999999999</v>
      </c>
      <c r="CK70" s="516">
        <v>142.6</v>
      </c>
      <c r="CL70" s="516">
        <v>150.4</v>
      </c>
      <c r="CM70" s="516">
        <v>143</v>
      </c>
      <c r="CN70" s="516">
        <v>144.9</v>
      </c>
      <c r="CO70" s="516">
        <v>141.5</v>
      </c>
      <c r="CP70" s="516">
        <v>141.6</v>
      </c>
      <c r="CQ70" s="516">
        <v>150.30000000000001</v>
      </c>
      <c r="CR70" s="516">
        <v>147.4</v>
      </c>
      <c r="CS70" s="516">
        <v>161.4</v>
      </c>
      <c r="CT70" s="516">
        <v>163.30000000000001</v>
      </c>
      <c r="CU70" s="516">
        <v>153.6</v>
      </c>
      <c r="CV70" s="516">
        <v>148.80000000000001</v>
      </c>
      <c r="CW70" s="516">
        <v>146.1</v>
      </c>
      <c r="CX70" s="516">
        <v>148.69999999999999</v>
      </c>
      <c r="CY70" s="516">
        <v>147.1</v>
      </c>
      <c r="CZ70" s="516">
        <v>152.80000000000001</v>
      </c>
      <c r="DA70" s="516">
        <v>150.6</v>
      </c>
      <c r="DB70" s="516">
        <v>147.19999999999999</v>
      </c>
      <c r="DC70" s="516">
        <v>147.6</v>
      </c>
      <c r="DD70" s="516">
        <v>148.5</v>
      </c>
      <c r="DE70" s="516">
        <v>145.6</v>
      </c>
      <c r="DF70" s="516">
        <v>155.6</v>
      </c>
      <c r="DG70" s="516">
        <v>145.6</v>
      </c>
      <c r="DH70" s="516">
        <v>159.80000000000001</v>
      </c>
      <c r="DI70" s="516">
        <v>172.3</v>
      </c>
      <c r="DJ70" s="516">
        <v>174.1</v>
      </c>
      <c r="DK70" s="516">
        <v>162.6</v>
      </c>
      <c r="DL70" s="516">
        <v>164</v>
      </c>
      <c r="DM70" s="516">
        <v>164.2</v>
      </c>
      <c r="DN70" s="516">
        <v>149.6</v>
      </c>
      <c r="DO70" s="516">
        <v>153.4</v>
      </c>
      <c r="DP70" s="516">
        <v>146.9</v>
      </c>
      <c r="DQ70" s="516">
        <v>159.19999999999999</v>
      </c>
      <c r="DR70" s="516">
        <v>165.8</v>
      </c>
      <c r="DS70" s="516">
        <v>163.5</v>
      </c>
      <c r="DT70" s="516">
        <v>174.4</v>
      </c>
      <c r="DU70" s="517">
        <v>193.6</v>
      </c>
      <c r="DV70" s="517">
        <v>194.5</v>
      </c>
      <c r="DW70" s="517">
        <v>190.5</v>
      </c>
      <c r="DX70" s="559">
        <v>190.8</v>
      </c>
      <c r="DY70" s="559">
        <v>176.8</v>
      </c>
      <c r="DZ70" s="559">
        <v>161.19999999999999</v>
      </c>
      <c r="EA70" s="558">
        <v>163.69999999999999</v>
      </c>
    </row>
    <row r="71" spans="1:131">
      <c r="A71" s="514" t="s">
        <v>680</v>
      </c>
      <c r="B71" s="514" t="s">
        <v>681</v>
      </c>
      <c r="C71" s="515">
        <v>0.44094</v>
      </c>
      <c r="D71" s="516">
        <v>104.8</v>
      </c>
      <c r="E71" s="516">
        <v>105.6</v>
      </c>
      <c r="F71" s="516">
        <v>107.9</v>
      </c>
      <c r="G71" s="516">
        <v>107.9</v>
      </c>
      <c r="H71" s="516">
        <v>107.9</v>
      </c>
      <c r="I71" s="516">
        <v>108.6</v>
      </c>
      <c r="J71" s="516">
        <v>110.2</v>
      </c>
      <c r="K71" s="516">
        <v>111</v>
      </c>
      <c r="L71" s="516">
        <v>111.7</v>
      </c>
      <c r="M71" s="516">
        <v>112.5</v>
      </c>
      <c r="N71" s="516">
        <v>113</v>
      </c>
      <c r="O71" s="516">
        <v>115.5</v>
      </c>
      <c r="P71" s="516">
        <v>117.1</v>
      </c>
      <c r="Q71" s="516">
        <v>117.8</v>
      </c>
      <c r="R71" s="516">
        <v>118.6</v>
      </c>
      <c r="S71" s="516">
        <v>118.4</v>
      </c>
      <c r="T71" s="516">
        <v>119.4</v>
      </c>
      <c r="U71" s="516">
        <v>120.9</v>
      </c>
      <c r="V71" s="516">
        <v>121.9</v>
      </c>
      <c r="W71" s="516">
        <v>123.2</v>
      </c>
      <c r="X71" s="516">
        <v>122.5</v>
      </c>
      <c r="Y71" s="516">
        <v>122.5</v>
      </c>
      <c r="Z71" s="516">
        <v>123</v>
      </c>
      <c r="AA71" s="516">
        <v>123.9</v>
      </c>
      <c r="AB71" s="516">
        <v>124.5</v>
      </c>
      <c r="AC71" s="516">
        <v>125.6</v>
      </c>
      <c r="AD71" s="516">
        <v>127.2</v>
      </c>
      <c r="AE71" s="516">
        <v>126.7</v>
      </c>
      <c r="AF71" s="516">
        <v>126.9</v>
      </c>
      <c r="AG71" s="516">
        <v>127</v>
      </c>
      <c r="AH71" s="516">
        <v>127.9</v>
      </c>
      <c r="AI71" s="516">
        <v>130.69999999999999</v>
      </c>
      <c r="AJ71" s="516">
        <v>131</v>
      </c>
      <c r="AK71" s="516">
        <v>129.19999999999999</v>
      </c>
      <c r="AL71" s="516">
        <v>134.80000000000001</v>
      </c>
      <c r="AM71" s="516">
        <v>137.69999999999999</v>
      </c>
      <c r="AN71" s="516">
        <v>135.1</v>
      </c>
      <c r="AO71" s="516">
        <v>135.1</v>
      </c>
      <c r="AP71" s="516">
        <v>135.1</v>
      </c>
      <c r="AQ71" s="516">
        <v>134.6</v>
      </c>
      <c r="AR71" s="516">
        <v>134.69999999999999</v>
      </c>
      <c r="AS71" s="516">
        <v>135.1</v>
      </c>
      <c r="AT71" s="516">
        <v>136.6</v>
      </c>
      <c r="AU71" s="516">
        <v>135.80000000000001</v>
      </c>
      <c r="AV71" s="516">
        <v>134.80000000000001</v>
      </c>
      <c r="AW71" s="516">
        <v>134.4</v>
      </c>
      <c r="AX71" s="516">
        <v>134.1</v>
      </c>
      <c r="AY71" s="516">
        <v>133.6</v>
      </c>
      <c r="AZ71" s="516">
        <v>133.6</v>
      </c>
      <c r="BA71" s="516">
        <v>134.80000000000001</v>
      </c>
      <c r="BB71" s="516">
        <v>135.69999999999999</v>
      </c>
      <c r="BC71" s="516">
        <v>133</v>
      </c>
      <c r="BD71" s="516">
        <v>138.5</v>
      </c>
      <c r="BE71" s="516">
        <v>135.4</v>
      </c>
      <c r="BF71" s="516">
        <v>132.5</v>
      </c>
      <c r="BG71" s="516">
        <v>132.6</v>
      </c>
      <c r="BH71" s="516">
        <v>133</v>
      </c>
      <c r="BI71" s="516">
        <v>132.9</v>
      </c>
      <c r="BJ71" s="516">
        <v>132.1</v>
      </c>
      <c r="BK71" s="516">
        <v>132.1</v>
      </c>
      <c r="BL71" s="516">
        <v>131.9</v>
      </c>
      <c r="BM71" s="516">
        <v>131.9</v>
      </c>
      <c r="BN71" s="516">
        <v>131.9</v>
      </c>
      <c r="BO71" s="516">
        <v>131.9</v>
      </c>
      <c r="BP71" s="516">
        <v>131.9</v>
      </c>
      <c r="BQ71" s="516">
        <v>131.9</v>
      </c>
      <c r="BR71" s="516">
        <v>131.9</v>
      </c>
      <c r="BS71" s="516">
        <v>131.9</v>
      </c>
      <c r="BT71" s="516">
        <v>131.9</v>
      </c>
      <c r="BU71" s="516">
        <v>131.9</v>
      </c>
      <c r="BV71" s="516">
        <v>131.9</v>
      </c>
      <c r="BW71" s="516">
        <v>131.9</v>
      </c>
      <c r="BX71" s="516">
        <v>131.9</v>
      </c>
      <c r="BY71" s="516">
        <v>131.9</v>
      </c>
      <c r="BZ71" s="516">
        <v>131.9</v>
      </c>
      <c r="CA71" s="516">
        <v>131.9</v>
      </c>
      <c r="CB71" s="516">
        <v>132.6</v>
      </c>
      <c r="CC71" s="516">
        <v>133.5</v>
      </c>
      <c r="CD71" s="516">
        <v>133.19999999999999</v>
      </c>
      <c r="CE71" s="516">
        <v>130.30000000000001</v>
      </c>
      <c r="CF71" s="516">
        <v>129.80000000000001</v>
      </c>
      <c r="CG71" s="516">
        <v>130.30000000000001</v>
      </c>
      <c r="CH71" s="516">
        <v>129.1</v>
      </c>
      <c r="CI71" s="516">
        <v>126.1</v>
      </c>
      <c r="CJ71" s="516">
        <v>127.3</v>
      </c>
      <c r="CK71" s="516">
        <v>127.8</v>
      </c>
      <c r="CL71" s="516">
        <v>129.5</v>
      </c>
      <c r="CM71" s="516">
        <v>129.5</v>
      </c>
      <c r="CN71" s="516">
        <v>130.30000000000001</v>
      </c>
      <c r="CO71" s="516">
        <v>129.5</v>
      </c>
      <c r="CP71" s="516">
        <v>129.5</v>
      </c>
      <c r="CQ71" s="516">
        <v>130.1</v>
      </c>
      <c r="CR71" s="516">
        <v>135.6</v>
      </c>
      <c r="CS71" s="516">
        <v>136.9</v>
      </c>
      <c r="CT71" s="516">
        <v>139</v>
      </c>
      <c r="CU71" s="516">
        <v>138.69999999999999</v>
      </c>
      <c r="CV71" s="516">
        <v>146.19999999999999</v>
      </c>
      <c r="CW71" s="516">
        <v>147.9</v>
      </c>
      <c r="CX71" s="516">
        <v>147.9</v>
      </c>
      <c r="CY71" s="516">
        <v>145.6</v>
      </c>
      <c r="CZ71" s="516">
        <v>143.30000000000001</v>
      </c>
      <c r="DA71" s="516">
        <v>141.4</v>
      </c>
      <c r="DB71" s="516">
        <v>156.19999999999999</v>
      </c>
      <c r="DC71" s="516">
        <v>170.4</v>
      </c>
      <c r="DD71" s="516">
        <v>169.8</v>
      </c>
      <c r="DE71" s="516">
        <v>171.2</v>
      </c>
      <c r="DF71" s="516">
        <v>171.5</v>
      </c>
      <c r="DG71" s="516">
        <v>171.5</v>
      </c>
      <c r="DH71" s="516">
        <v>171.5</v>
      </c>
      <c r="DI71" s="516">
        <v>171.5</v>
      </c>
      <c r="DJ71" s="516">
        <v>171.9</v>
      </c>
      <c r="DK71" s="516">
        <v>172</v>
      </c>
      <c r="DL71" s="516">
        <v>172.3</v>
      </c>
      <c r="DM71" s="516">
        <v>172.7</v>
      </c>
      <c r="DN71" s="516">
        <v>172.9</v>
      </c>
      <c r="DO71" s="516">
        <v>173.5</v>
      </c>
      <c r="DP71" s="516">
        <v>172.9</v>
      </c>
      <c r="DQ71" s="516">
        <v>172.9</v>
      </c>
      <c r="DR71" s="516">
        <v>173.7</v>
      </c>
      <c r="DS71" s="516">
        <v>173.7</v>
      </c>
      <c r="DT71" s="516">
        <v>173.7</v>
      </c>
      <c r="DU71" s="517">
        <v>173.7</v>
      </c>
      <c r="DV71" s="517">
        <v>173.7</v>
      </c>
      <c r="DW71" s="517">
        <v>178.6</v>
      </c>
      <c r="DX71" s="559">
        <v>180.5</v>
      </c>
      <c r="DY71" s="559">
        <v>181.1</v>
      </c>
      <c r="DZ71" s="559">
        <v>185.3</v>
      </c>
      <c r="EA71" s="558">
        <v>184.3</v>
      </c>
    </row>
    <row r="72" spans="1:131">
      <c r="A72" s="514" t="s">
        <v>682</v>
      </c>
      <c r="B72" s="514" t="s">
        <v>683</v>
      </c>
      <c r="C72" s="515">
        <v>0.16159000000000001</v>
      </c>
      <c r="D72" s="516">
        <v>103.5</v>
      </c>
      <c r="E72" s="516">
        <v>103.6</v>
      </c>
      <c r="F72" s="516">
        <v>103.4</v>
      </c>
      <c r="G72" s="516">
        <v>103.2</v>
      </c>
      <c r="H72" s="516">
        <v>103.2</v>
      </c>
      <c r="I72" s="516">
        <v>103.2</v>
      </c>
      <c r="J72" s="516">
        <v>103.2</v>
      </c>
      <c r="K72" s="516">
        <v>103.2</v>
      </c>
      <c r="L72" s="516">
        <v>103.2</v>
      </c>
      <c r="M72" s="516">
        <v>103.6</v>
      </c>
      <c r="N72" s="516">
        <v>103.6</v>
      </c>
      <c r="O72" s="516">
        <v>105.5</v>
      </c>
      <c r="P72" s="516">
        <v>105.5</v>
      </c>
      <c r="Q72" s="516">
        <v>108</v>
      </c>
      <c r="R72" s="516">
        <v>107.6</v>
      </c>
      <c r="S72" s="516">
        <v>112.3</v>
      </c>
      <c r="T72" s="516">
        <v>113.1</v>
      </c>
      <c r="U72" s="516">
        <v>112.6</v>
      </c>
      <c r="V72" s="516">
        <v>112.7</v>
      </c>
      <c r="W72" s="516">
        <v>115.6</v>
      </c>
      <c r="X72" s="516">
        <v>116.4</v>
      </c>
      <c r="Y72" s="516">
        <v>116.7</v>
      </c>
      <c r="Z72" s="516">
        <v>116.3</v>
      </c>
      <c r="AA72" s="516">
        <v>115.9</v>
      </c>
      <c r="AB72" s="516">
        <v>116.3</v>
      </c>
      <c r="AC72" s="516">
        <v>117.7</v>
      </c>
      <c r="AD72" s="516">
        <v>117.7</v>
      </c>
      <c r="AE72" s="516">
        <v>119.4</v>
      </c>
      <c r="AF72" s="516">
        <v>123.1</v>
      </c>
      <c r="AG72" s="516">
        <v>122.8</v>
      </c>
      <c r="AH72" s="516">
        <v>122.9</v>
      </c>
      <c r="AI72" s="516">
        <v>121.9</v>
      </c>
      <c r="AJ72" s="516">
        <v>120.2</v>
      </c>
      <c r="AK72" s="516">
        <v>119.5</v>
      </c>
      <c r="AL72" s="516">
        <v>119.7</v>
      </c>
      <c r="AM72" s="516">
        <v>119.7</v>
      </c>
      <c r="AN72" s="516">
        <v>118.5</v>
      </c>
      <c r="AO72" s="516">
        <v>117.5</v>
      </c>
      <c r="AP72" s="516">
        <v>115.5</v>
      </c>
      <c r="AQ72" s="516">
        <v>118.3</v>
      </c>
      <c r="AR72" s="516">
        <v>119.6</v>
      </c>
      <c r="AS72" s="516">
        <v>118.8</v>
      </c>
      <c r="AT72" s="516">
        <v>118.6</v>
      </c>
      <c r="AU72" s="516">
        <v>118.1</v>
      </c>
      <c r="AV72" s="516">
        <v>123.7</v>
      </c>
      <c r="AW72" s="516">
        <v>124.2</v>
      </c>
      <c r="AX72" s="516">
        <v>124.1</v>
      </c>
      <c r="AY72" s="516">
        <v>124.4</v>
      </c>
      <c r="AZ72" s="516">
        <v>126.1</v>
      </c>
      <c r="BA72" s="516">
        <v>125.5</v>
      </c>
      <c r="BB72" s="516">
        <v>126.5</v>
      </c>
      <c r="BC72" s="516">
        <v>127</v>
      </c>
      <c r="BD72" s="516">
        <v>127</v>
      </c>
      <c r="BE72" s="516">
        <v>127</v>
      </c>
      <c r="BF72" s="516">
        <v>127.1</v>
      </c>
      <c r="BG72" s="516">
        <v>127.3</v>
      </c>
      <c r="BH72" s="516">
        <v>126.9</v>
      </c>
      <c r="BI72" s="516">
        <v>128</v>
      </c>
      <c r="BJ72" s="516">
        <v>128.19999999999999</v>
      </c>
      <c r="BK72" s="516">
        <v>128.1</v>
      </c>
      <c r="BL72" s="516">
        <v>142.6</v>
      </c>
      <c r="BM72" s="516">
        <v>146.4</v>
      </c>
      <c r="BN72" s="516">
        <v>146.4</v>
      </c>
      <c r="BO72" s="516">
        <v>146.80000000000001</v>
      </c>
      <c r="BP72" s="516">
        <v>148.30000000000001</v>
      </c>
      <c r="BQ72" s="516">
        <v>148.1</v>
      </c>
      <c r="BR72" s="516">
        <v>148.19999999999999</v>
      </c>
      <c r="BS72" s="516">
        <v>149.69999999999999</v>
      </c>
      <c r="BT72" s="516">
        <v>149.30000000000001</v>
      </c>
      <c r="BU72" s="516">
        <v>149.69999999999999</v>
      </c>
      <c r="BV72" s="516">
        <v>149.4</v>
      </c>
      <c r="BW72" s="516">
        <v>148.6</v>
      </c>
      <c r="BX72" s="516">
        <v>146.9</v>
      </c>
      <c r="BY72" s="516">
        <v>146.30000000000001</v>
      </c>
      <c r="BZ72" s="516">
        <v>147.9</v>
      </c>
      <c r="CA72" s="516">
        <v>147.4</v>
      </c>
      <c r="CB72" s="516">
        <v>145.5</v>
      </c>
      <c r="CC72" s="516">
        <v>150.5</v>
      </c>
      <c r="CD72" s="516">
        <v>151.4</v>
      </c>
      <c r="CE72" s="516">
        <v>152.9</v>
      </c>
      <c r="CF72" s="516">
        <v>152.9</v>
      </c>
      <c r="CG72" s="516">
        <v>152.9</v>
      </c>
      <c r="CH72" s="516">
        <v>152.9</v>
      </c>
      <c r="CI72" s="516">
        <v>152.9</v>
      </c>
      <c r="CJ72" s="516">
        <v>150.69999999999999</v>
      </c>
      <c r="CK72" s="516">
        <v>150.30000000000001</v>
      </c>
      <c r="CL72" s="516">
        <v>153.9</v>
      </c>
      <c r="CM72" s="516">
        <v>157.4</v>
      </c>
      <c r="CN72" s="516">
        <v>159.69999999999999</v>
      </c>
      <c r="CO72" s="516">
        <v>161.5</v>
      </c>
      <c r="CP72" s="516">
        <v>161.5</v>
      </c>
      <c r="CQ72" s="516">
        <v>159.19999999999999</v>
      </c>
      <c r="CR72" s="516">
        <v>156.80000000000001</v>
      </c>
      <c r="CS72" s="516">
        <v>155.9</v>
      </c>
      <c r="CT72" s="516">
        <v>164.3</v>
      </c>
      <c r="CU72" s="516">
        <v>177.7</v>
      </c>
      <c r="CV72" s="516">
        <v>174.7</v>
      </c>
      <c r="CW72" s="516">
        <v>174.9</v>
      </c>
      <c r="CX72" s="516">
        <v>166.6</v>
      </c>
      <c r="CY72" s="516">
        <v>166.6</v>
      </c>
      <c r="CZ72" s="516">
        <v>165.1</v>
      </c>
      <c r="DA72" s="516">
        <v>152.80000000000001</v>
      </c>
      <c r="DB72" s="516">
        <v>140.6</v>
      </c>
      <c r="DC72" s="516">
        <v>145.30000000000001</v>
      </c>
      <c r="DD72" s="516">
        <v>159.6</v>
      </c>
      <c r="DE72" s="516">
        <v>166.5</v>
      </c>
      <c r="DF72" s="516">
        <v>174.6</v>
      </c>
      <c r="DG72" s="516">
        <v>170</v>
      </c>
      <c r="DH72" s="516">
        <v>165.9</v>
      </c>
      <c r="DI72" s="516">
        <v>169.5</v>
      </c>
      <c r="DJ72" s="516">
        <v>169.3</v>
      </c>
      <c r="DK72" s="516">
        <v>163.9</v>
      </c>
      <c r="DL72" s="516">
        <v>164.1</v>
      </c>
      <c r="DM72" s="516">
        <v>163.30000000000001</v>
      </c>
      <c r="DN72" s="516">
        <v>166.9</v>
      </c>
      <c r="DO72" s="516">
        <v>166.3</v>
      </c>
      <c r="DP72" s="516">
        <v>159.4</v>
      </c>
      <c r="DQ72" s="516">
        <v>161.69999999999999</v>
      </c>
      <c r="DR72" s="516">
        <v>160.4</v>
      </c>
      <c r="DS72" s="516">
        <v>155.5</v>
      </c>
      <c r="DT72" s="516">
        <v>156.30000000000001</v>
      </c>
      <c r="DU72" s="517">
        <v>155</v>
      </c>
      <c r="DV72" s="517">
        <v>156</v>
      </c>
      <c r="DW72" s="517">
        <v>160.6</v>
      </c>
      <c r="DX72" s="559">
        <v>155.5</v>
      </c>
      <c r="DY72" s="559">
        <v>155</v>
      </c>
      <c r="DZ72" s="559">
        <v>154.69999999999999</v>
      </c>
      <c r="EA72" s="558">
        <v>156.4</v>
      </c>
    </row>
    <row r="73" spans="1:131">
      <c r="A73" s="514" t="s">
        <v>684</v>
      </c>
      <c r="B73" s="514" t="s">
        <v>685</v>
      </c>
      <c r="C73" s="515">
        <v>0.55906</v>
      </c>
      <c r="D73" s="516">
        <v>108.8</v>
      </c>
      <c r="E73" s="516">
        <v>115.5</v>
      </c>
      <c r="F73" s="516">
        <v>120.5</v>
      </c>
      <c r="G73" s="516">
        <v>117.5</v>
      </c>
      <c r="H73" s="516">
        <v>113.5</v>
      </c>
      <c r="I73" s="516">
        <v>121.4</v>
      </c>
      <c r="J73" s="516">
        <v>113.6</v>
      </c>
      <c r="K73" s="516">
        <v>105.6</v>
      </c>
      <c r="L73" s="516">
        <v>112</v>
      </c>
      <c r="M73" s="516">
        <v>127.9</v>
      </c>
      <c r="N73" s="516">
        <v>133.9</v>
      </c>
      <c r="O73" s="516">
        <v>127.3</v>
      </c>
      <c r="P73" s="516">
        <v>119.1</v>
      </c>
      <c r="Q73" s="516">
        <v>129.69999999999999</v>
      </c>
      <c r="R73" s="516">
        <v>149.69999999999999</v>
      </c>
      <c r="S73" s="516">
        <v>134.80000000000001</v>
      </c>
      <c r="T73" s="516">
        <v>135.69999999999999</v>
      </c>
      <c r="U73" s="516">
        <v>127.1</v>
      </c>
      <c r="V73" s="516">
        <v>125.1</v>
      </c>
      <c r="W73" s="516">
        <v>118.7</v>
      </c>
      <c r="X73" s="516">
        <v>127.8</v>
      </c>
      <c r="Y73" s="516">
        <v>143.30000000000001</v>
      </c>
      <c r="Z73" s="516">
        <v>131.69999999999999</v>
      </c>
      <c r="AA73" s="516">
        <v>129</v>
      </c>
      <c r="AB73" s="516">
        <v>119.5</v>
      </c>
      <c r="AC73" s="516">
        <v>140.6</v>
      </c>
      <c r="AD73" s="516">
        <v>146.80000000000001</v>
      </c>
      <c r="AE73" s="516">
        <v>145.1</v>
      </c>
      <c r="AF73" s="516">
        <v>145.1</v>
      </c>
      <c r="AG73" s="516">
        <v>139.4</v>
      </c>
      <c r="AH73" s="516">
        <v>142.19999999999999</v>
      </c>
      <c r="AI73" s="516">
        <v>140</v>
      </c>
      <c r="AJ73" s="516">
        <v>115.8</v>
      </c>
      <c r="AK73" s="516">
        <v>122.1</v>
      </c>
      <c r="AL73" s="516">
        <v>123</v>
      </c>
      <c r="AM73" s="516">
        <v>124.5</v>
      </c>
      <c r="AN73" s="516">
        <v>128</v>
      </c>
      <c r="AO73" s="516">
        <v>144.5</v>
      </c>
      <c r="AP73" s="516">
        <v>135.30000000000001</v>
      </c>
      <c r="AQ73" s="516">
        <v>131.4</v>
      </c>
      <c r="AR73" s="516">
        <v>124.3</v>
      </c>
      <c r="AS73" s="516">
        <v>117.8</v>
      </c>
      <c r="AT73" s="516">
        <v>116.9</v>
      </c>
      <c r="AU73" s="516">
        <v>120.3</v>
      </c>
      <c r="AV73" s="516">
        <v>135.5</v>
      </c>
      <c r="AW73" s="516">
        <v>132</v>
      </c>
      <c r="AX73" s="516">
        <v>128.80000000000001</v>
      </c>
      <c r="AY73" s="516">
        <v>134.9</v>
      </c>
      <c r="AZ73" s="516">
        <v>141.6</v>
      </c>
      <c r="BA73" s="516">
        <v>147.6</v>
      </c>
      <c r="BB73" s="516">
        <v>144.9</v>
      </c>
      <c r="BC73" s="516">
        <v>141.9</v>
      </c>
      <c r="BD73" s="516">
        <v>131.6</v>
      </c>
      <c r="BE73" s="516">
        <v>125.3</v>
      </c>
      <c r="BF73" s="516">
        <v>131.30000000000001</v>
      </c>
      <c r="BG73" s="516">
        <v>138.9</v>
      </c>
      <c r="BH73" s="516">
        <v>137.80000000000001</v>
      </c>
      <c r="BI73" s="516">
        <v>141.80000000000001</v>
      </c>
      <c r="BJ73" s="516">
        <v>144.5</v>
      </c>
      <c r="BK73" s="516">
        <v>141.1</v>
      </c>
      <c r="BL73" s="516">
        <v>144.4</v>
      </c>
      <c r="BM73" s="516">
        <v>148</v>
      </c>
      <c r="BN73" s="516">
        <v>149.9</v>
      </c>
      <c r="BO73" s="516">
        <v>150.9</v>
      </c>
      <c r="BP73" s="516">
        <v>136.30000000000001</v>
      </c>
      <c r="BQ73" s="516">
        <v>134.4</v>
      </c>
      <c r="BR73" s="516">
        <v>138.5</v>
      </c>
      <c r="BS73" s="516">
        <v>136.9</v>
      </c>
      <c r="BT73" s="516">
        <v>131.19999999999999</v>
      </c>
      <c r="BU73" s="516">
        <v>130</v>
      </c>
      <c r="BV73" s="516">
        <v>130.69999999999999</v>
      </c>
      <c r="BW73" s="516">
        <v>126.8</v>
      </c>
      <c r="BX73" s="516">
        <v>124.6</v>
      </c>
      <c r="BY73" s="516">
        <v>129.80000000000001</v>
      </c>
      <c r="BZ73" s="516">
        <v>130.5</v>
      </c>
      <c r="CA73" s="516">
        <v>132.19999999999999</v>
      </c>
      <c r="CB73" s="516">
        <v>125.2</v>
      </c>
      <c r="CC73" s="516">
        <v>127.1</v>
      </c>
      <c r="CD73" s="516">
        <v>131.69999999999999</v>
      </c>
      <c r="CE73" s="516">
        <v>135.30000000000001</v>
      </c>
      <c r="CF73" s="516">
        <v>142.69999999999999</v>
      </c>
      <c r="CG73" s="516">
        <v>143.69999999999999</v>
      </c>
      <c r="CH73" s="516">
        <v>146.69999999999999</v>
      </c>
      <c r="CI73" s="516">
        <v>145.6</v>
      </c>
      <c r="CJ73" s="516">
        <v>151.69999999999999</v>
      </c>
      <c r="CK73" s="516">
        <v>152.4</v>
      </c>
      <c r="CL73" s="516">
        <v>150.4</v>
      </c>
      <c r="CM73" s="516">
        <v>145.9</v>
      </c>
      <c r="CN73" s="516">
        <v>144.19999999999999</v>
      </c>
      <c r="CO73" s="516">
        <v>145.30000000000001</v>
      </c>
      <c r="CP73" s="516">
        <v>146.5</v>
      </c>
      <c r="CQ73" s="516">
        <v>149.69999999999999</v>
      </c>
      <c r="CR73" s="516">
        <v>149.1</v>
      </c>
      <c r="CS73" s="516">
        <v>151.80000000000001</v>
      </c>
      <c r="CT73" s="516">
        <v>155.69999999999999</v>
      </c>
      <c r="CU73" s="516">
        <v>142.30000000000001</v>
      </c>
      <c r="CV73" s="516">
        <v>141.9</v>
      </c>
      <c r="CW73" s="516">
        <v>146.4</v>
      </c>
      <c r="CX73" s="516">
        <v>160.30000000000001</v>
      </c>
      <c r="CY73" s="516">
        <v>160.30000000000001</v>
      </c>
      <c r="CZ73" s="516">
        <v>161.9</v>
      </c>
      <c r="DA73" s="516">
        <v>150.30000000000001</v>
      </c>
      <c r="DB73" s="516">
        <v>149</v>
      </c>
      <c r="DC73" s="516">
        <v>137.80000000000001</v>
      </c>
      <c r="DD73" s="516">
        <v>140.30000000000001</v>
      </c>
      <c r="DE73" s="516">
        <v>138.19999999999999</v>
      </c>
      <c r="DF73" s="516">
        <v>146.30000000000001</v>
      </c>
      <c r="DG73" s="516">
        <v>165.1</v>
      </c>
      <c r="DH73" s="516">
        <v>179.2</v>
      </c>
      <c r="DI73" s="516">
        <v>170.6</v>
      </c>
      <c r="DJ73" s="516">
        <v>173.5</v>
      </c>
      <c r="DK73" s="516">
        <v>175</v>
      </c>
      <c r="DL73" s="516">
        <v>156.5</v>
      </c>
      <c r="DM73" s="516">
        <v>158.19999999999999</v>
      </c>
      <c r="DN73" s="516">
        <v>152.1</v>
      </c>
      <c r="DO73" s="516">
        <v>150.1</v>
      </c>
      <c r="DP73" s="516">
        <v>149.19999999999999</v>
      </c>
      <c r="DQ73" s="516">
        <v>151.80000000000001</v>
      </c>
      <c r="DR73" s="516">
        <v>157.6</v>
      </c>
      <c r="DS73" s="516">
        <v>177.3</v>
      </c>
      <c r="DT73" s="516">
        <v>169.8</v>
      </c>
      <c r="DU73" s="517">
        <v>181.1</v>
      </c>
      <c r="DV73" s="517">
        <v>178.8</v>
      </c>
      <c r="DW73" s="517">
        <v>163.6</v>
      </c>
      <c r="DX73" s="559">
        <v>158.19999999999999</v>
      </c>
      <c r="DY73" s="559">
        <v>166.9</v>
      </c>
      <c r="DZ73" s="559">
        <v>156.6</v>
      </c>
      <c r="EA73" s="558">
        <v>142.30000000000001</v>
      </c>
    </row>
    <row r="74" spans="1:131">
      <c r="A74" s="514" t="s">
        <v>686</v>
      </c>
      <c r="B74" s="514" t="s">
        <v>687</v>
      </c>
      <c r="C74" s="515">
        <v>6.0510000000000001E-2</v>
      </c>
      <c r="D74" s="516">
        <v>105.3</v>
      </c>
      <c r="E74" s="516">
        <v>106</v>
      </c>
      <c r="F74" s="516">
        <v>107</v>
      </c>
      <c r="G74" s="516">
        <v>107.1</v>
      </c>
      <c r="H74" s="516">
        <v>107.1</v>
      </c>
      <c r="I74" s="516">
        <v>107.1</v>
      </c>
      <c r="J74" s="516">
        <v>107.1</v>
      </c>
      <c r="K74" s="516">
        <v>107.1</v>
      </c>
      <c r="L74" s="516">
        <v>107.1</v>
      </c>
      <c r="M74" s="516">
        <v>107.1</v>
      </c>
      <c r="N74" s="516">
        <v>107.2</v>
      </c>
      <c r="O74" s="516">
        <v>108.7</v>
      </c>
      <c r="P74" s="516">
        <v>109.2</v>
      </c>
      <c r="Q74" s="516">
        <v>110.1</v>
      </c>
      <c r="R74" s="516">
        <v>111.1</v>
      </c>
      <c r="S74" s="516">
        <v>111</v>
      </c>
      <c r="T74" s="516">
        <v>111.5</v>
      </c>
      <c r="U74" s="516">
        <v>113.9</v>
      </c>
      <c r="V74" s="516">
        <v>115.6</v>
      </c>
      <c r="W74" s="516">
        <v>118.1</v>
      </c>
      <c r="X74" s="516">
        <v>119.2</v>
      </c>
      <c r="Y74" s="516">
        <v>121</v>
      </c>
      <c r="Z74" s="516">
        <v>121.2</v>
      </c>
      <c r="AA74" s="516">
        <v>123</v>
      </c>
      <c r="AB74" s="516">
        <v>124.2</v>
      </c>
      <c r="AC74" s="516">
        <v>125.6</v>
      </c>
      <c r="AD74" s="516">
        <v>127.8</v>
      </c>
      <c r="AE74" s="516">
        <v>128.6</v>
      </c>
      <c r="AF74" s="516">
        <v>126.6</v>
      </c>
      <c r="AG74" s="516">
        <v>126</v>
      </c>
      <c r="AH74" s="516">
        <v>126.4</v>
      </c>
      <c r="AI74" s="516">
        <v>125.2</v>
      </c>
      <c r="AJ74" s="516">
        <v>121.7</v>
      </c>
      <c r="AK74" s="516">
        <v>123.4</v>
      </c>
      <c r="AL74" s="516">
        <v>120.5</v>
      </c>
      <c r="AM74" s="516">
        <v>119.5</v>
      </c>
      <c r="AN74" s="516">
        <v>117.2</v>
      </c>
      <c r="AO74" s="516">
        <v>117.8</v>
      </c>
      <c r="AP74" s="516">
        <v>117.8</v>
      </c>
      <c r="AQ74" s="516">
        <v>116.8</v>
      </c>
      <c r="AR74" s="516">
        <v>119.1</v>
      </c>
      <c r="AS74" s="516">
        <v>120.7</v>
      </c>
      <c r="AT74" s="516">
        <v>121.8</v>
      </c>
      <c r="AU74" s="516">
        <v>126.1</v>
      </c>
      <c r="AV74" s="516">
        <v>129.4</v>
      </c>
      <c r="AW74" s="516">
        <v>129.69999999999999</v>
      </c>
      <c r="AX74" s="516">
        <v>131.9</v>
      </c>
      <c r="AY74" s="516">
        <v>132.4</v>
      </c>
      <c r="AZ74" s="516">
        <v>134.6</v>
      </c>
      <c r="BA74" s="516">
        <v>132.6</v>
      </c>
      <c r="BB74" s="516">
        <v>131.4</v>
      </c>
      <c r="BC74" s="516">
        <v>132.19999999999999</v>
      </c>
      <c r="BD74" s="516">
        <v>132.30000000000001</v>
      </c>
      <c r="BE74" s="516">
        <v>132.30000000000001</v>
      </c>
      <c r="BF74" s="516">
        <v>132.30000000000001</v>
      </c>
      <c r="BG74" s="516">
        <v>132.30000000000001</v>
      </c>
      <c r="BH74" s="516">
        <v>134.69999999999999</v>
      </c>
      <c r="BI74" s="516">
        <v>136</v>
      </c>
      <c r="BJ74" s="516">
        <v>136.30000000000001</v>
      </c>
      <c r="BK74" s="516">
        <v>136.30000000000001</v>
      </c>
      <c r="BL74" s="516">
        <v>138.5</v>
      </c>
      <c r="BM74" s="516">
        <v>139.1</v>
      </c>
      <c r="BN74" s="516">
        <v>139.1</v>
      </c>
      <c r="BO74" s="516">
        <v>139.1</v>
      </c>
      <c r="BP74" s="516">
        <v>139.1</v>
      </c>
      <c r="BQ74" s="516">
        <v>136.1</v>
      </c>
      <c r="BR74" s="516">
        <v>133.19999999999999</v>
      </c>
      <c r="BS74" s="516">
        <v>134.5</v>
      </c>
      <c r="BT74" s="516">
        <v>135.6</v>
      </c>
      <c r="BU74" s="516">
        <v>135.9</v>
      </c>
      <c r="BV74" s="516">
        <v>135.69999999999999</v>
      </c>
      <c r="BW74" s="516">
        <v>136.6</v>
      </c>
      <c r="BX74" s="516">
        <v>137.9</v>
      </c>
      <c r="BY74" s="516">
        <v>137</v>
      </c>
      <c r="BZ74" s="516">
        <v>136.9</v>
      </c>
      <c r="CA74" s="516">
        <v>135.6</v>
      </c>
      <c r="CB74" s="516">
        <v>134.4</v>
      </c>
      <c r="CC74" s="516">
        <v>139.9</v>
      </c>
      <c r="CD74" s="516">
        <v>142.5</v>
      </c>
      <c r="CE74" s="516">
        <v>144.19999999999999</v>
      </c>
      <c r="CF74" s="516">
        <v>146</v>
      </c>
      <c r="CG74" s="516">
        <v>147.80000000000001</v>
      </c>
      <c r="CH74" s="516">
        <v>149</v>
      </c>
      <c r="CI74" s="516">
        <v>148.9</v>
      </c>
      <c r="CJ74" s="516">
        <v>153</v>
      </c>
      <c r="CK74" s="516">
        <v>155.5</v>
      </c>
      <c r="CL74" s="516">
        <v>161.80000000000001</v>
      </c>
      <c r="CM74" s="516">
        <v>166</v>
      </c>
      <c r="CN74" s="516">
        <v>170.1</v>
      </c>
      <c r="CO74" s="516">
        <v>172.6</v>
      </c>
      <c r="CP74" s="516">
        <v>172.2</v>
      </c>
      <c r="CQ74" s="516">
        <v>173.1</v>
      </c>
      <c r="CR74" s="516">
        <v>174.6</v>
      </c>
      <c r="CS74" s="516">
        <v>173.7</v>
      </c>
      <c r="CT74" s="516">
        <v>171.9</v>
      </c>
      <c r="CU74" s="516">
        <v>169.5</v>
      </c>
      <c r="CV74" s="516">
        <v>173.7</v>
      </c>
      <c r="CW74" s="516">
        <v>174.4</v>
      </c>
      <c r="CX74" s="516">
        <v>175.2</v>
      </c>
      <c r="CY74" s="516">
        <v>182.6</v>
      </c>
      <c r="CZ74" s="516">
        <v>186.6</v>
      </c>
      <c r="DA74" s="516">
        <v>196.1</v>
      </c>
      <c r="DB74" s="516">
        <v>189.8</v>
      </c>
      <c r="DC74" s="516">
        <v>189.8</v>
      </c>
      <c r="DD74" s="516">
        <v>187.9</v>
      </c>
      <c r="DE74" s="516">
        <v>185.1</v>
      </c>
      <c r="DF74" s="516">
        <v>191.1</v>
      </c>
      <c r="DG74" s="516">
        <v>193.3</v>
      </c>
      <c r="DH74" s="516">
        <v>199.6</v>
      </c>
      <c r="DI74" s="516">
        <v>198.7</v>
      </c>
      <c r="DJ74" s="516">
        <v>202.9</v>
      </c>
      <c r="DK74" s="516">
        <v>207</v>
      </c>
      <c r="DL74" s="516">
        <v>204.9</v>
      </c>
      <c r="DM74" s="516">
        <v>202.1</v>
      </c>
      <c r="DN74" s="516">
        <v>202.3</v>
      </c>
      <c r="DO74" s="516">
        <v>209.1</v>
      </c>
      <c r="DP74" s="516">
        <v>194.2</v>
      </c>
      <c r="DQ74" s="516">
        <v>187.1</v>
      </c>
      <c r="DR74" s="516">
        <v>181.7</v>
      </c>
      <c r="DS74" s="516">
        <v>177.7</v>
      </c>
      <c r="DT74" s="516">
        <v>185.2</v>
      </c>
      <c r="DU74" s="517">
        <v>185.3</v>
      </c>
      <c r="DV74" s="517">
        <v>193.5</v>
      </c>
      <c r="DW74" s="517">
        <v>197.8</v>
      </c>
      <c r="DX74" s="559">
        <v>192.4</v>
      </c>
      <c r="DY74" s="559">
        <v>194.6</v>
      </c>
      <c r="DZ74" s="559">
        <v>194.5</v>
      </c>
      <c r="EA74" s="558">
        <v>193.5</v>
      </c>
    </row>
    <row r="75" spans="1:131">
      <c r="A75" s="514" t="s">
        <v>688</v>
      </c>
      <c r="B75" s="514" t="s">
        <v>689</v>
      </c>
      <c r="C75" s="515">
        <v>0.52885000000000004</v>
      </c>
      <c r="D75" s="516">
        <v>84.4</v>
      </c>
      <c r="E75" s="516">
        <v>81.8</v>
      </c>
      <c r="F75" s="516">
        <v>81.2</v>
      </c>
      <c r="G75" s="516">
        <v>84.8</v>
      </c>
      <c r="H75" s="516">
        <v>87.5</v>
      </c>
      <c r="I75" s="516">
        <v>87</v>
      </c>
      <c r="J75" s="516">
        <v>86.6</v>
      </c>
      <c r="K75" s="516">
        <v>86.5</v>
      </c>
      <c r="L75" s="516">
        <v>88.7</v>
      </c>
      <c r="M75" s="516">
        <v>91.2</v>
      </c>
      <c r="N75" s="516">
        <v>92.4</v>
      </c>
      <c r="O75" s="516">
        <v>93.1</v>
      </c>
      <c r="P75" s="516">
        <v>96.8</v>
      </c>
      <c r="Q75" s="516">
        <v>98.5</v>
      </c>
      <c r="R75" s="516">
        <v>97.1</v>
      </c>
      <c r="S75" s="516">
        <v>98</v>
      </c>
      <c r="T75" s="516">
        <v>98</v>
      </c>
      <c r="U75" s="516">
        <v>99.4</v>
      </c>
      <c r="V75" s="516">
        <v>101.9</v>
      </c>
      <c r="W75" s="516">
        <v>106.1</v>
      </c>
      <c r="X75" s="516">
        <v>108.4</v>
      </c>
      <c r="Y75" s="516">
        <v>109.2</v>
      </c>
      <c r="Z75" s="516">
        <v>110.2</v>
      </c>
      <c r="AA75" s="516">
        <v>109.2</v>
      </c>
      <c r="AB75" s="516">
        <v>109.6</v>
      </c>
      <c r="AC75" s="516">
        <v>112.2</v>
      </c>
      <c r="AD75" s="516">
        <v>114.2</v>
      </c>
      <c r="AE75" s="516">
        <v>121.2</v>
      </c>
      <c r="AF75" s="516">
        <v>122.7</v>
      </c>
      <c r="AG75" s="516">
        <v>122.3</v>
      </c>
      <c r="AH75" s="516">
        <v>121.6</v>
      </c>
      <c r="AI75" s="516">
        <v>121.7</v>
      </c>
      <c r="AJ75" s="516">
        <v>123.3</v>
      </c>
      <c r="AK75" s="516">
        <v>125.5</v>
      </c>
      <c r="AL75" s="516">
        <v>128.1</v>
      </c>
      <c r="AM75" s="516">
        <v>126.9</v>
      </c>
      <c r="AN75" s="516">
        <v>127.2</v>
      </c>
      <c r="AO75" s="516">
        <v>129.80000000000001</v>
      </c>
      <c r="AP75" s="516">
        <v>133.30000000000001</v>
      </c>
      <c r="AQ75" s="516">
        <v>137.1</v>
      </c>
      <c r="AR75" s="516">
        <v>136.4</v>
      </c>
      <c r="AS75" s="516">
        <v>139.1</v>
      </c>
      <c r="AT75" s="516">
        <v>140.9</v>
      </c>
      <c r="AU75" s="516">
        <v>146.19999999999999</v>
      </c>
      <c r="AV75" s="516">
        <v>148.5</v>
      </c>
      <c r="AW75" s="516">
        <v>145.30000000000001</v>
      </c>
      <c r="AX75" s="516">
        <v>143.4</v>
      </c>
      <c r="AY75" s="516">
        <v>139.4</v>
      </c>
      <c r="AZ75" s="516">
        <v>140.1</v>
      </c>
      <c r="BA75" s="516">
        <v>142</v>
      </c>
      <c r="BB75" s="516">
        <v>142.19999999999999</v>
      </c>
      <c r="BC75" s="516">
        <v>142.4</v>
      </c>
      <c r="BD75" s="516">
        <v>145.9</v>
      </c>
      <c r="BE75" s="516">
        <v>144.6</v>
      </c>
      <c r="BF75" s="516">
        <v>142</v>
      </c>
      <c r="BG75" s="516">
        <v>140.80000000000001</v>
      </c>
      <c r="BH75" s="516">
        <v>140.6</v>
      </c>
      <c r="BI75" s="516">
        <v>141.80000000000001</v>
      </c>
      <c r="BJ75" s="516">
        <v>135.30000000000001</v>
      </c>
      <c r="BK75" s="516">
        <v>128.30000000000001</v>
      </c>
      <c r="BL75" s="516">
        <v>126.6</v>
      </c>
      <c r="BM75" s="516">
        <v>121.6</v>
      </c>
      <c r="BN75" s="516">
        <v>118.3</v>
      </c>
      <c r="BO75" s="516">
        <v>119.6</v>
      </c>
      <c r="BP75" s="516">
        <v>122.9</v>
      </c>
      <c r="BQ75" s="516">
        <v>124</v>
      </c>
      <c r="BR75" s="516">
        <v>124.9</v>
      </c>
      <c r="BS75" s="516">
        <v>126.1</v>
      </c>
      <c r="BT75" s="516">
        <v>128.19999999999999</v>
      </c>
      <c r="BU75" s="516">
        <v>130.69999999999999</v>
      </c>
      <c r="BV75" s="516">
        <v>131.69999999999999</v>
      </c>
      <c r="BW75" s="516">
        <v>128</v>
      </c>
      <c r="BX75" s="516">
        <v>127.2</v>
      </c>
      <c r="BY75" s="516">
        <v>128.4</v>
      </c>
      <c r="BZ75" s="516">
        <v>129.6</v>
      </c>
      <c r="CA75" s="516">
        <v>130.5</v>
      </c>
      <c r="CB75" s="516">
        <v>131.30000000000001</v>
      </c>
      <c r="CC75" s="516">
        <v>133.30000000000001</v>
      </c>
      <c r="CD75" s="516">
        <v>131.69999999999999</v>
      </c>
      <c r="CE75" s="516">
        <v>131.6</v>
      </c>
      <c r="CF75" s="516">
        <v>129.1</v>
      </c>
      <c r="CG75" s="516">
        <v>129.1</v>
      </c>
      <c r="CH75" s="516">
        <v>127.7</v>
      </c>
      <c r="CI75" s="516">
        <v>125.7</v>
      </c>
      <c r="CJ75" s="516">
        <v>127.4</v>
      </c>
      <c r="CK75" s="516">
        <v>132.30000000000001</v>
      </c>
      <c r="CL75" s="516">
        <v>133.9</v>
      </c>
      <c r="CM75" s="516">
        <v>136</v>
      </c>
      <c r="CN75" s="516">
        <v>141.6</v>
      </c>
      <c r="CO75" s="516">
        <v>145.1</v>
      </c>
      <c r="CP75" s="516">
        <v>148.80000000000001</v>
      </c>
      <c r="CQ75" s="516">
        <v>153</v>
      </c>
      <c r="CR75" s="516">
        <v>154.1</v>
      </c>
      <c r="CS75" s="516">
        <v>156.9</v>
      </c>
      <c r="CT75" s="516">
        <v>150</v>
      </c>
      <c r="CU75" s="516">
        <v>147.69999999999999</v>
      </c>
      <c r="CV75" s="516">
        <v>147.1</v>
      </c>
      <c r="CW75" s="516">
        <v>147.5</v>
      </c>
      <c r="CX75" s="516">
        <v>145.6</v>
      </c>
      <c r="CY75" s="516">
        <v>143</v>
      </c>
      <c r="CZ75" s="516">
        <v>143.80000000000001</v>
      </c>
      <c r="DA75" s="516">
        <v>149.1</v>
      </c>
      <c r="DB75" s="516">
        <v>152.9</v>
      </c>
      <c r="DC75" s="516">
        <v>156.5</v>
      </c>
      <c r="DD75" s="516">
        <v>153.19999999999999</v>
      </c>
      <c r="DE75" s="516">
        <v>151.5</v>
      </c>
      <c r="DF75" s="516">
        <v>151.5</v>
      </c>
      <c r="DG75" s="516">
        <v>151.9</v>
      </c>
      <c r="DH75" s="516">
        <v>151.6</v>
      </c>
      <c r="DI75" s="516">
        <v>150.30000000000001</v>
      </c>
      <c r="DJ75" s="516">
        <v>151.1</v>
      </c>
      <c r="DK75" s="516">
        <v>150.1</v>
      </c>
      <c r="DL75" s="516">
        <v>151.5</v>
      </c>
      <c r="DM75" s="516">
        <v>161.69999999999999</v>
      </c>
      <c r="DN75" s="516">
        <v>161.6</v>
      </c>
      <c r="DO75" s="516">
        <v>161.69999999999999</v>
      </c>
      <c r="DP75" s="516">
        <v>165.9</v>
      </c>
      <c r="DQ75" s="516">
        <v>168.5</v>
      </c>
      <c r="DR75" s="516">
        <v>170.3</v>
      </c>
      <c r="DS75" s="516">
        <v>172.9</v>
      </c>
      <c r="DT75" s="516">
        <v>173.8</v>
      </c>
      <c r="DU75" s="517">
        <v>177.9</v>
      </c>
      <c r="DV75" s="517">
        <v>177.9</v>
      </c>
      <c r="DW75" s="517">
        <v>182.9</v>
      </c>
      <c r="DX75" s="559">
        <v>187</v>
      </c>
      <c r="DY75" s="559">
        <v>191.2</v>
      </c>
      <c r="DZ75" s="559">
        <v>191.4</v>
      </c>
      <c r="EA75" s="558">
        <v>193</v>
      </c>
    </row>
    <row r="76" spans="1:131">
      <c r="A76" s="514" t="s">
        <v>690</v>
      </c>
      <c r="B76" s="514" t="s">
        <v>691</v>
      </c>
      <c r="C76" s="515">
        <v>2.0979999999999999E-2</v>
      </c>
      <c r="D76" s="516">
        <v>120.8</v>
      </c>
      <c r="E76" s="516">
        <v>122.4</v>
      </c>
      <c r="F76" s="516">
        <v>124.6</v>
      </c>
      <c r="G76" s="516">
        <v>133.30000000000001</v>
      </c>
      <c r="H76" s="516">
        <v>133.19999999999999</v>
      </c>
      <c r="I76" s="516">
        <v>133.30000000000001</v>
      </c>
      <c r="J76" s="516">
        <v>133.30000000000001</v>
      </c>
      <c r="K76" s="516">
        <v>131.9</v>
      </c>
      <c r="L76" s="516">
        <v>130.4</v>
      </c>
      <c r="M76" s="516">
        <v>131.80000000000001</v>
      </c>
      <c r="N76" s="516">
        <v>134.9</v>
      </c>
      <c r="O76" s="516">
        <v>125.5</v>
      </c>
      <c r="P76" s="516">
        <v>124.1</v>
      </c>
      <c r="Q76" s="516">
        <v>122.6</v>
      </c>
      <c r="R76" s="516">
        <v>125.4</v>
      </c>
      <c r="S76" s="516">
        <v>130.4</v>
      </c>
      <c r="T76" s="516">
        <v>133.69999999999999</v>
      </c>
      <c r="U76" s="516">
        <v>134.19999999999999</v>
      </c>
      <c r="V76" s="516">
        <v>139.1</v>
      </c>
      <c r="W76" s="516">
        <v>145.80000000000001</v>
      </c>
      <c r="X76" s="516">
        <v>150.4</v>
      </c>
      <c r="Y76" s="516">
        <v>152.9</v>
      </c>
      <c r="Z76" s="516">
        <v>154.19999999999999</v>
      </c>
      <c r="AA76" s="516">
        <v>156</v>
      </c>
      <c r="AB76" s="516">
        <v>170.3</v>
      </c>
      <c r="AC76" s="516">
        <v>179.4</v>
      </c>
      <c r="AD76" s="516">
        <v>182.7</v>
      </c>
      <c r="AE76" s="516">
        <v>188.9</v>
      </c>
      <c r="AF76" s="516">
        <v>190.3</v>
      </c>
      <c r="AG76" s="516">
        <v>183.1</v>
      </c>
      <c r="AH76" s="516">
        <v>189.4</v>
      </c>
      <c r="AI76" s="516">
        <v>190.9</v>
      </c>
      <c r="AJ76" s="516">
        <v>190.2</v>
      </c>
      <c r="AK76" s="516">
        <v>184.9</v>
      </c>
      <c r="AL76" s="516">
        <v>179.3</v>
      </c>
      <c r="AM76" s="516">
        <v>172.8</v>
      </c>
      <c r="AN76" s="516">
        <v>175.9</v>
      </c>
      <c r="AO76" s="516">
        <v>177.7</v>
      </c>
      <c r="AP76" s="516">
        <v>181.1</v>
      </c>
      <c r="AQ76" s="516">
        <v>185.3</v>
      </c>
      <c r="AR76" s="516">
        <v>185.4</v>
      </c>
      <c r="AS76" s="516">
        <v>184.8</v>
      </c>
      <c r="AT76" s="516">
        <v>186.6</v>
      </c>
      <c r="AU76" s="516">
        <v>191.9</v>
      </c>
      <c r="AV76" s="516">
        <v>187.3</v>
      </c>
      <c r="AW76" s="516">
        <v>181.7</v>
      </c>
      <c r="AX76" s="516">
        <v>179.7</v>
      </c>
      <c r="AY76" s="516">
        <v>185.4</v>
      </c>
      <c r="AZ76" s="516">
        <v>193.8</v>
      </c>
      <c r="BA76" s="516">
        <v>195.5</v>
      </c>
      <c r="BB76" s="516">
        <v>192.3</v>
      </c>
      <c r="BC76" s="516">
        <v>190.3</v>
      </c>
      <c r="BD76" s="516">
        <v>189.7</v>
      </c>
      <c r="BE76" s="516">
        <v>188</v>
      </c>
      <c r="BF76" s="516">
        <v>186.9</v>
      </c>
      <c r="BG76" s="516">
        <v>182.8</v>
      </c>
      <c r="BH76" s="516">
        <v>185.6</v>
      </c>
      <c r="BI76" s="516">
        <v>183.8</v>
      </c>
      <c r="BJ76" s="516">
        <v>176.1</v>
      </c>
      <c r="BK76" s="516">
        <v>175.7</v>
      </c>
      <c r="BL76" s="516">
        <v>171.2</v>
      </c>
      <c r="BM76" s="516">
        <v>167.4</v>
      </c>
      <c r="BN76" s="516">
        <v>165.4</v>
      </c>
      <c r="BO76" s="516">
        <v>159.5</v>
      </c>
      <c r="BP76" s="516">
        <v>162.19999999999999</v>
      </c>
      <c r="BQ76" s="516">
        <v>157.80000000000001</v>
      </c>
      <c r="BR76" s="516">
        <v>154</v>
      </c>
      <c r="BS76" s="516">
        <v>150.9</v>
      </c>
      <c r="BT76" s="516">
        <v>154.4</v>
      </c>
      <c r="BU76" s="516">
        <v>154.6</v>
      </c>
      <c r="BV76" s="516">
        <v>153</v>
      </c>
      <c r="BW76" s="516">
        <v>145.1</v>
      </c>
      <c r="BX76" s="516">
        <v>136.30000000000001</v>
      </c>
      <c r="BY76" s="516">
        <v>136.30000000000001</v>
      </c>
      <c r="BZ76" s="516">
        <v>130.69999999999999</v>
      </c>
      <c r="CA76" s="516">
        <v>124.8</v>
      </c>
      <c r="CB76" s="516">
        <v>135.1</v>
      </c>
      <c r="CC76" s="516">
        <v>142</v>
      </c>
      <c r="CD76" s="516">
        <v>139.5</v>
      </c>
      <c r="CE76" s="516">
        <v>139.80000000000001</v>
      </c>
      <c r="CF76" s="516">
        <v>139.69999999999999</v>
      </c>
      <c r="CG76" s="516">
        <v>136.6</v>
      </c>
      <c r="CH76" s="516">
        <v>136.4</v>
      </c>
      <c r="CI76" s="516">
        <v>130.80000000000001</v>
      </c>
      <c r="CJ76" s="516">
        <v>131.69999999999999</v>
      </c>
      <c r="CK76" s="516">
        <v>136.30000000000001</v>
      </c>
      <c r="CL76" s="516">
        <v>134.30000000000001</v>
      </c>
      <c r="CM76" s="516">
        <v>130.80000000000001</v>
      </c>
      <c r="CN76" s="516">
        <v>131.1</v>
      </c>
      <c r="CO76" s="516">
        <v>129.1</v>
      </c>
      <c r="CP76" s="516">
        <v>123.8</v>
      </c>
      <c r="CQ76" s="516">
        <v>124.8</v>
      </c>
      <c r="CR76" s="516">
        <v>126.5</v>
      </c>
      <c r="CS76" s="516">
        <v>124.8</v>
      </c>
      <c r="CT76" s="516">
        <v>123.8</v>
      </c>
      <c r="CU76" s="516">
        <v>121.9</v>
      </c>
      <c r="CV76" s="516">
        <v>122.3</v>
      </c>
      <c r="CW76" s="516">
        <v>124</v>
      </c>
      <c r="CX76" s="516">
        <v>124.8</v>
      </c>
      <c r="CY76" s="516">
        <v>123.4</v>
      </c>
      <c r="CZ76" s="516">
        <v>123.7</v>
      </c>
      <c r="DA76" s="516">
        <v>123.5</v>
      </c>
      <c r="DB76" s="516">
        <v>123.2</v>
      </c>
      <c r="DC76" s="516">
        <v>124.3</v>
      </c>
      <c r="DD76" s="516">
        <v>125.2</v>
      </c>
      <c r="DE76" s="516">
        <v>122.2</v>
      </c>
      <c r="DF76" s="516">
        <v>121.5</v>
      </c>
      <c r="DG76" s="516">
        <v>126.9</v>
      </c>
      <c r="DH76" s="516">
        <v>130.30000000000001</v>
      </c>
      <c r="DI76" s="516">
        <v>130.6</v>
      </c>
      <c r="DJ76" s="516">
        <v>136.5</v>
      </c>
      <c r="DK76" s="516">
        <v>136</v>
      </c>
      <c r="DL76" s="516">
        <v>135.19999999999999</v>
      </c>
      <c r="DM76" s="516">
        <v>137.9</v>
      </c>
      <c r="DN76" s="516">
        <v>145</v>
      </c>
      <c r="DO76" s="516">
        <v>159.69999999999999</v>
      </c>
      <c r="DP76" s="516">
        <v>163.80000000000001</v>
      </c>
      <c r="DQ76" s="516">
        <v>165</v>
      </c>
      <c r="DR76" s="516">
        <v>166.1</v>
      </c>
      <c r="DS76" s="516">
        <v>167.9</v>
      </c>
      <c r="DT76" s="516">
        <v>168.7</v>
      </c>
      <c r="DU76" s="517">
        <v>166.6</v>
      </c>
      <c r="DV76" s="517">
        <v>165.4</v>
      </c>
      <c r="DW76" s="517">
        <v>164</v>
      </c>
      <c r="DX76" s="559">
        <v>165.6</v>
      </c>
      <c r="DY76" s="559">
        <v>165.7</v>
      </c>
      <c r="DZ76" s="559">
        <v>164.7</v>
      </c>
      <c r="EA76" s="558">
        <v>164.1</v>
      </c>
    </row>
    <row r="77" spans="1:131">
      <c r="A77" s="514" t="s">
        <v>692</v>
      </c>
      <c r="B77" s="514" t="s">
        <v>693</v>
      </c>
      <c r="C77" s="515">
        <v>0.14055999999999999</v>
      </c>
      <c r="D77" s="516">
        <v>85</v>
      </c>
      <c r="E77" s="516">
        <v>80.2</v>
      </c>
      <c r="F77" s="516">
        <v>79.900000000000006</v>
      </c>
      <c r="G77" s="516">
        <v>82</v>
      </c>
      <c r="H77" s="516">
        <v>84.3</v>
      </c>
      <c r="I77" s="516">
        <v>81.2</v>
      </c>
      <c r="J77" s="516">
        <v>80.599999999999994</v>
      </c>
      <c r="K77" s="516">
        <v>81.900000000000006</v>
      </c>
      <c r="L77" s="516">
        <v>83.8</v>
      </c>
      <c r="M77" s="516">
        <v>85.4</v>
      </c>
      <c r="N77" s="516">
        <v>89.3</v>
      </c>
      <c r="O77" s="516">
        <v>89.7</v>
      </c>
      <c r="P77" s="516">
        <v>89.4</v>
      </c>
      <c r="Q77" s="516">
        <v>87.4</v>
      </c>
      <c r="R77" s="516">
        <v>86</v>
      </c>
      <c r="S77" s="516">
        <v>88</v>
      </c>
      <c r="T77" s="516">
        <v>90.6</v>
      </c>
      <c r="U77" s="516">
        <v>92.3</v>
      </c>
      <c r="V77" s="516">
        <v>93.1</v>
      </c>
      <c r="W77" s="516">
        <v>97.6</v>
      </c>
      <c r="X77" s="516">
        <v>102</v>
      </c>
      <c r="Y77" s="516">
        <v>103.7</v>
      </c>
      <c r="Z77" s="516">
        <v>104.3</v>
      </c>
      <c r="AA77" s="516">
        <v>98.3</v>
      </c>
      <c r="AB77" s="516">
        <v>95.1</v>
      </c>
      <c r="AC77" s="516">
        <v>94.5</v>
      </c>
      <c r="AD77" s="516">
        <v>102.6</v>
      </c>
      <c r="AE77" s="516">
        <v>108.4</v>
      </c>
      <c r="AF77" s="516">
        <v>106.9</v>
      </c>
      <c r="AG77" s="516">
        <v>110</v>
      </c>
      <c r="AH77" s="516">
        <v>111.7</v>
      </c>
      <c r="AI77" s="516">
        <v>113.4</v>
      </c>
      <c r="AJ77" s="516">
        <v>119</v>
      </c>
      <c r="AK77" s="516">
        <v>116.3</v>
      </c>
      <c r="AL77" s="516">
        <v>115.4</v>
      </c>
      <c r="AM77" s="516">
        <v>114.4</v>
      </c>
      <c r="AN77" s="516">
        <v>115.1</v>
      </c>
      <c r="AO77" s="516">
        <v>119.3</v>
      </c>
      <c r="AP77" s="516">
        <v>120.3</v>
      </c>
      <c r="AQ77" s="516">
        <v>123.3</v>
      </c>
      <c r="AR77" s="516">
        <v>120.7</v>
      </c>
      <c r="AS77" s="516">
        <v>127.3</v>
      </c>
      <c r="AT77" s="516">
        <v>132.69999999999999</v>
      </c>
      <c r="AU77" s="516">
        <v>140.5</v>
      </c>
      <c r="AV77" s="516">
        <v>140.6</v>
      </c>
      <c r="AW77" s="516">
        <v>138.69999999999999</v>
      </c>
      <c r="AX77" s="516">
        <v>143.19999999999999</v>
      </c>
      <c r="AY77" s="516">
        <v>142.6</v>
      </c>
      <c r="AZ77" s="516">
        <v>147.1</v>
      </c>
      <c r="BA77" s="516">
        <v>146.5</v>
      </c>
      <c r="BB77" s="516">
        <v>142.9</v>
      </c>
      <c r="BC77" s="516">
        <v>139.4</v>
      </c>
      <c r="BD77" s="516">
        <v>140.5</v>
      </c>
      <c r="BE77" s="516">
        <v>139</v>
      </c>
      <c r="BF77" s="516">
        <v>137.4</v>
      </c>
      <c r="BG77" s="516">
        <v>136.30000000000001</v>
      </c>
      <c r="BH77" s="516">
        <v>133.1</v>
      </c>
      <c r="BI77" s="516">
        <v>132</v>
      </c>
      <c r="BJ77" s="516">
        <v>120.8</v>
      </c>
      <c r="BK77" s="516">
        <v>113.5</v>
      </c>
      <c r="BL77" s="516">
        <v>108.6</v>
      </c>
      <c r="BM77" s="516">
        <v>101.8</v>
      </c>
      <c r="BN77" s="516">
        <v>100.1</v>
      </c>
      <c r="BO77" s="516">
        <v>102.7</v>
      </c>
      <c r="BP77" s="516">
        <v>106.9</v>
      </c>
      <c r="BQ77" s="516">
        <v>107.2</v>
      </c>
      <c r="BR77" s="516">
        <v>109</v>
      </c>
      <c r="BS77" s="516">
        <v>114</v>
      </c>
      <c r="BT77" s="516">
        <v>116.7</v>
      </c>
      <c r="BU77" s="516">
        <v>120.8</v>
      </c>
      <c r="BV77" s="516">
        <v>125.8</v>
      </c>
      <c r="BW77" s="516">
        <v>125.4</v>
      </c>
      <c r="BX77" s="516">
        <v>125.1</v>
      </c>
      <c r="BY77" s="516">
        <v>131.5</v>
      </c>
      <c r="BZ77" s="516">
        <v>135.6</v>
      </c>
      <c r="CA77" s="516">
        <v>135.30000000000001</v>
      </c>
      <c r="CB77" s="516">
        <v>134.69999999999999</v>
      </c>
      <c r="CC77" s="516">
        <v>132.6</v>
      </c>
      <c r="CD77" s="516">
        <v>128.5</v>
      </c>
      <c r="CE77" s="516">
        <v>125</v>
      </c>
      <c r="CF77" s="516">
        <v>120.1</v>
      </c>
      <c r="CG77" s="516">
        <v>119.3</v>
      </c>
      <c r="CH77" s="516">
        <v>117.4</v>
      </c>
      <c r="CI77" s="516">
        <v>115.1</v>
      </c>
      <c r="CJ77" s="516">
        <v>113.9</v>
      </c>
      <c r="CK77" s="516">
        <v>120.6</v>
      </c>
      <c r="CL77" s="516">
        <v>123.3</v>
      </c>
      <c r="CM77" s="516">
        <v>127.2</v>
      </c>
      <c r="CN77" s="516">
        <v>134.4</v>
      </c>
      <c r="CO77" s="516">
        <v>143.69999999999999</v>
      </c>
      <c r="CP77" s="516">
        <v>147.69999999999999</v>
      </c>
      <c r="CQ77" s="516">
        <v>155.4</v>
      </c>
      <c r="CR77" s="516">
        <v>158.9</v>
      </c>
      <c r="CS77" s="516">
        <v>171.9</v>
      </c>
      <c r="CT77" s="516">
        <v>159.4</v>
      </c>
      <c r="CU77" s="516">
        <v>162</v>
      </c>
      <c r="CV77" s="516">
        <v>163.30000000000001</v>
      </c>
      <c r="CW77" s="516">
        <v>164.3</v>
      </c>
      <c r="CX77" s="516">
        <v>158.1</v>
      </c>
      <c r="CY77" s="516">
        <v>147</v>
      </c>
      <c r="CZ77" s="516">
        <v>136.19999999999999</v>
      </c>
      <c r="DA77" s="516">
        <v>149.69999999999999</v>
      </c>
      <c r="DB77" s="516">
        <v>164.3</v>
      </c>
      <c r="DC77" s="516">
        <v>168.6</v>
      </c>
      <c r="DD77" s="516">
        <v>161.19999999999999</v>
      </c>
      <c r="DE77" s="516">
        <v>162.4</v>
      </c>
      <c r="DF77" s="516">
        <v>159.19999999999999</v>
      </c>
      <c r="DG77" s="516">
        <v>160</v>
      </c>
      <c r="DH77" s="516">
        <v>156.80000000000001</v>
      </c>
      <c r="DI77" s="516">
        <v>156.5</v>
      </c>
      <c r="DJ77" s="516">
        <v>153.5</v>
      </c>
      <c r="DK77" s="516">
        <v>153.30000000000001</v>
      </c>
      <c r="DL77" s="516">
        <v>154.69999999999999</v>
      </c>
      <c r="DM77" s="516">
        <v>162.30000000000001</v>
      </c>
      <c r="DN77" s="516">
        <v>158.80000000000001</v>
      </c>
      <c r="DO77" s="516">
        <v>157.6</v>
      </c>
      <c r="DP77" s="516">
        <v>170.5</v>
      </c>
      <c r="DQ77" s="516">
        <v>183.1</v>
      </c>
      <c r="DR77" s="516">
        <v>188.6</v>
      </c>
      <c r="DS77" s="516">
        <v>199.5</v>
      </c>
      <c r="DT77" s="516">
        <v>197.4</v>
      </c>
      <c r="DU77" s="517">
        <v>207.4</v>
      </c>
      <c r="DV77" s="517">
        <v>209.6</v>
      </c>
      <c r="DW77" s="517">
        <v>224.2</v>
      </c>
      <c r="DX77" s="559">
        <v>235</v>
      </c>
      <c r="DY77" s="559">
        <v>249.8</v>
      </c>
      <c r="DZ77" s="559">
        <v>248.5</v>
      </c>
      <c r="EA77" s="558">
        <v>258.2</v>
      </c>
    </row>
    <row r="78" spans="1:131">
      <c r="A78" s="514" t="s">
        <v>694</v>
      </c>
      <c r="B78" s="514" t="s">
        <v>695</v>
      </c>
      <c r="C78" s="515">
        <v>0.10015</v>
      </c>
      <c r="D78" s="516">
        <v>66.8</v>
      </c>
      <c r="E78" s="516">
        <v>67.3</v>
      </c>
      <c r="F78" s="516">
        <v>65.900000000000006</v>
      </c>
      <c r="G78" s="516">
        <v>76</v>
      </c>
      <c r="H78" s="516">
        <v>84</v>
      </c>
      <c r="I78" s="516">
        <v>83.5</v>
      </c>
      <c r="J78" s="516">
        <v>81.2</v>
      </c>
      <c r="K78" s="516">
        <v>80</v>
      </c>
      <c r="L78" s="516">
        <v>82.2</v>
      </c>
      <c r="M78" s="516">
        <v>85.4</v>
      </c>
      <c r="N78" s="516">
        <v>89.3</v>
      </c>
      <c r="O78" s="516">
        <v>96.2</v>
      </c>
      <c r="P78" s="516">
        <v>104.2</v>
      </c>
      <c r="Q78" s="516">
        <v>107.6</v>
      </c>
      <c r="R78" s="516">
        <v>105.1</v>
      </c>
      <c r="S78" s="516">
        <v>104.5</v>
      </c>
      <c r="T78" s="516">
        <v>100.4</v>
      </c>
      <c r="U78" s="516">
        <v>99</v>
      </c>
      <c r="V78" s="516">
        <v>100</v>
      </c>
      <c r="W78" s="516">
        <v>101.4</v>
      </c>
      <c r="X78" s="516">
        <v>101.4</v>
      </c>
      <c r="Y78" s="516">
        <v>103</v>
      </c>
      <c r="Z78" s="516">
        <v>104.6</v>
      </c>
      <c r="AA78" s="516">
        <v>105.3</v>
      </c>
      <c r="AB78" s="516">
        <v>104.2</v>
      </c>
      <c r="AC78" s="516">
        <v>103.1</v>
      </c>
      <c r="AD78" s="516">
        <v>103.3</v>
      </c>
      <c r="AE78" s="516">
        <v>104.1</v>
      </c>
      <c r="AF78" s="516">
        <v>105.7</v>
      </c>
      <c r="AG78" s="516">
        <v>106.3</v>
      </c>
      <c r="AH78" s="516">
        <v>106.6</v>
      </c>
      <c r="AI78" s="516">
        <v>108.6</v>
      </c>
      <c r="AJ78" s="516">
        <v>113.6</v>
      </c>
      <c r="AK78" s="516">
        <v>116.1</v>
      </c>
      <c r="AL78" s="516">
        <v>120.7</v>
      </c>
      <c r="AM78" s="516">
        <v>119.7</v>
      </c>
      <c r="AN78" s="516">
        <v>119.7</v>
      </c>
      <c r="AO78" s="516">
        <v>119.3</v>
      </c>
      <c r="AP78" s="516">
        <v>117.9</v>
      </c>
      <c r="AQ78" s="516">
        <v>117.4</v>
      </c>
      <c r="AR78" s="516">
        <v>115.5</v>
      </c>
      <c r="AS78" s="516">
        <v>117</v>
      </c>
      <c r="AT78" s="516">
        <v>118.8</v>
      </c>
      <c r="AU78" s="516">
        <v>127.2</v>
      </c>
      <c r="AV78" s="516">
        <v>129</v>
      </c>
      <c r="AW78" s="516">
        <v>126.5</v>
      </c>
      <c r="AX78" s="516">
        <v>125.2</v>
      </c>
      <c r="AY78" s="516">
        <v>125</v>
      </c>
      <c r="AZ78" s="516">
        <v>124.5</v>
      </c>
      <c r="BA78" s="516">
        <v>121.8</v>
      </c>
      <c r="BB78" s="516">
        <v>120.5</v>
      </c>
      <c r="BC78" s="516">
        <v>121</v>
      </c>
      <c r="BD78" s="516">
        <v>118.9</v>
      </c>
      <c r="BE78" s="516">
        <v>115.8</v>
      </c>
      <c r="BF78" s="516">
        <v>115</v>
      </c>
      <c r="BG78" s="516">
        <v>116.4</v>
      </c>
      <c r="BH78" s="516">
        <v>115.7</v>
      </c>
      <c r="BI78" s="516">
        <v>113.8</v>
      </c>
      <c r="BJ78" s="516">
        <v>112.3</v>
      </c>
      <c r="BK78" s="516">
        <v>111.5</v>
      </c>
      <c r="BL78" s="516">
        <v>110.1</v>
      </c>
      <c r="BM78" s="516">
        <v>107</v>
      </c>
      <c r="BN78" s="516">
        <v>108</v>
      </c>
      <c r="BO78" s="516">
        <v>110.5</v>
      </c>
      <c r="BP78" s="516">
        <v>116.8</v>
      </c>
      <c r="BQ78" s="516">
        <v>122.6</v>
      </c>
      <c r="BR78" s="516">
        <v>129.30000000000001</v>
      </c>
      <c r="BS78" s="516">
        <v>128.69999999999999</v>
      </c>
      <c r="BT78" s="516">
        <v>128.30000000000001</v>
      </c>
      <c r="BU78" s="516">
        <v>125.5</v>
      </c>
      <c r="BV78" s="516">
        <v>125</v>
      </c>
      <c r="BW78" s="516">
        <v>124.7</v>
      </c>
      <c r="BX78" s="516">
        <v>122.4</v>
      </c>
      <c r="BY78" s="516">
        <v>124.6</v>
      </c>
      <c r="BZ78" s="516">
        <v>124.2</v>
      </c>
      <c r="CA78" s="516">
        <v>124.2</v>
      </c>
      <c r="CB78" s="516">
        <v>122.5</v>
      </c>
      <c r="CC78" s="516">
        <v>119.1</v>
      </c>
      <c r="CD78" s="516">
        <v>115.3</v>
      </c>
      <c r="CE78" s="516">
        <v>117.4</v>
      </c>
      <c r="CF78" s="516">
        <v>117.2</v>
      </c>
      <c r="CG78" s="516">
        <v>115.6</v>
      </c>
      <c r="CH78" s="516">
        <v>111.9</v>
      </c>
      <c r="CI78" s="516">
        <v>110.5</v>
      </c>
      <c r="CJ78" s="516">
        <v>111.5</v>
      </c>
      <c r="CK78" s="516">
        <v>114.7</v>
      </c>
      <c r="CL78" s="516">
        <v>115</v>
      </c>
      <c r="CM78" s="516">
        <v>113.4</v>
      </c>
      <c r="CN78" s="516">
        <v>116.5</v>
      </c>
      <c r="CO78" s="516">
        <v>118.3</v>
      </c>
      <c r="CP78" s="516">
        <v>114.9</v>
      </c>
      <c r="CQ78" s="516">
        <v>114.7</v>
      </c>
      <c r="CR78" s="516">
        <v>112.9</v>
      </c>
      <c r="CS78" s="516">
        <v>109.7</v>
      </c>
      <c r="CT78" s="516">
        <v>109.3</v>
      </c>
      <c r="CU78" s="516">
        <v>117</v>
      </c>
      <c r="CV78" s="516">
        <v>116.7</v>
      </c>
      <c r="CW78" s="516">
        <v>116.5</v>
      </c>
      <c r="CX78" s="516">
        <v>114.9</v>
      </c>
      <c r="CY78" s="516">
        <v>113.2</v>
      </c>
      <c r="CZ78" s="516">
        <v>115.4</v>
      </c>
      <c r="DA78" s="516">
        <v>113.5</v>
      </c>
      <c r="DB78" s="516">
        <v>111.5</v>
      </c>
      <c r="DC78" s="516">
        <v>112.2</v>
      </c>
      <c r="DD78" s="516">
        <v>113</v>
      </c>
      <c r="DE78" s="516">
        <v>113.7</v>
      </c>
      <c r="DF78" s="516">
        <v>118.6</v>
      </c>
      <c r="DG78" s="516">
        <v>126.3</v>
      </c>
      <c r="DH78" s="516">
        <v>132.6</v>
      </c>
      <c r="DI78" s="516">
        <v>128.5</v>
      </c>
      <c r="DJ78" s="516">
        <v>127.4</v>
      </c>
      <c r="DK78" s="516">
        <v>121.4</v>
      </c>
      <c r="DL78" s="516">
        <v>120.8</v>
      </c>
      <c r="DM78" s="516">
        <v>118.5</v>
      </c>
      <c r="DN78" s="516">
        <v>117.2</v>
      </c>
      <c r="DO78" s="516">
        <v>117.3</v>
      </c>
      <c r="DP78" s="516">
        <v>123.1</v>
      </c>
      <c r="DQ78" s="516">
        <v>127.1</v>
      </c>
      <c r="DR78" s="516">
        <v>127.2</v>
      </c>
      <c r="DS78" s="516">
        <v>126.6</v>
      </c>
      <c r="DT78" s="516">
        <v>120.7</v>
      </c>
      <c r="DU78" s="517">
        <v>119.7</v>
      </c>
      <c r="DV78" s="517">
        <v>118.5</v>
      </c>
      <c r="DW78" s="517">
        <v>117.9</v>
      </c>
      <c r="DX78" s="559">
        <v>115.2</v>
      </c>
      <c r="DY78" s="559">
        <v>114.9</v>
      </c>
      <c r="DZ78" s="559">
        <v>111</v>
      </c>
      <c r="EA78" s="558">
        <v>114</v>
      </c>
    </row>
    <row r="79" spans="1:131">
      <c r="A79" s="514" t="s">
        <v>696</v>
      </c>
      <c r="B79" s="514" t="s">
        <v>697</v>
      </c>
      <c r="C79" s="515">
        <v>1.434E-2</v>
      </c>
      <c r="D79" s="516">
        <v>118.5</v>
      </c>
      <c r="E79" s="516">
        <v>119.3</v>
      </c>
      <c r="F79" s="516">
        <v>113.6</v>
      </c>
      <c r="G79" s="516">
        <v>112.1</v>
      </c>
      <c r="H79" s="516">
        <v>112.7</v>
      </c>
      <c r="I79" s="516">
        <v>105.2</v>
      </c>
      <c r="J79" s="516">
        <v>101.6</v>
      </c>
      <c r="K79" s="516">
        <v>101.8</v>
      </c>
      <c r="L79" s="516">
        <v>108.9</v>
      </c>
      <c r="M79" s="516">
        <v>109.6</v>
      </c>
      <c r="N79" s="516">
        <v>110.2</v>
      </c>
      <c r="O79" s="516">
        <v>102.3</v>
      </c>
      <c r="P79" s="516">
        <v>100.6</v>
      </c>
      <c r="Q79" s="516">
        <v>97.4</v>
      </c>
      <c r="R79" s="516">
        <v>97.2</v>
      </c>
      <c r="S79" s="516">
        <v>96.4</v>
      </c>
      <c r="T79" s="516">
        <v>100.8</v>
      </c>
      <c r="U79" s="516">
        <v>104.7</v>
      </c>
      <c r="V79" s="516">
        <v>104.2</v>
      </c>
      <c r="W79" s="516">
        <v>103</v>
      </c>
      <c r="X79" s="516">
        <v>103.2</v>
      </c>
      <c r="Y79" s="516">
        <v>103.6</v>
      </c>
      <c r="Z79" s="516">
        <v>105.7</v>
      </c>
      <c r="AA79" s="516">
        <v>108.5</v>
      </c>
      <c r="AB79" s="516">
        <v>113.6</v>
      </c>
      <c r="AC79" s="516">
        <v>118.8</v>
      </c>
      <c r="AD79" s="516">
        <v>115</v>
      </c>
      <c r="AE79" s="516">
        <v>113.8</v>
      </c>
      <c r="AF79" s="516">
        <v>113.5</v>
      </c>
      <c r="AG79" s="516">
        <v>121.3</v>
      </c>
      <c r="AH79" s="516">
        <v>119.9</v>
      </c>
      <c r="AI79" s="516">
        <v>119.1</v>
      </c>
      <c r="AJ79" s="516">
        <v>122.2</v>
      </c>
      <c r="AK79" s="516">
        <v>133</v>
      </c>
      <c r="AL79" s="516">
        <v>138.30000000000001</v>
      </c>
      <c r="AM79" s="516">
        <v>132.80000000000001</v>
      </c>
      <c r="AN79" s="516">
        <v>129.5</v>
      </c>
      <c r="AO79" s="516">
        <v>127</v>
      </c>
      <c r="AP79" s="516">
        <v>124.4</v>
      </c>
      <c r="AQ79" s="516">
        <v>124.1</v>
      </c>
      <c r="AR79" s="516">
        <v>122.3</v>
      </c>
      <c r="AS79" s="516">
        <v>121.4</v>
      </c>
      <c r="AT79" s="516">
        <v>120.6</v>
      </c>
      <c r="AU79" s="516">
        <v>119.9</v>
      </c>
      <c r="AV79" s="516">
        <v>120.3</v>
      </c>
      <c r="AW79" s="516">
        <v>122</v>
      </c>
      <c r="AX79" s="516">
        <v>119</v>
      </c>
      <c r="AY79" s="516">
        <v>116.9</v>
      </c>
      <c r="AZ79" s="516">
        <v>119.5</v>
      </c>
      <c r="BA79" s="516">
        <v>126.2</v>
      </c>
      <c r="BB79" s="516">
        <v>128.30000000000001</v>
      </c>
      <c r="BC79" s="516">
        <v>128</v>
      </c>
      <c r="BD79" s="516">
        <v>137.30000000000001</v>
      </c>
      <c r="BE79" s="516">
        <v>140.4</v>
      </c>
      <c r="BF79" s="516">
        <v>138.19999999999999</v>
      </c>
      <c r="BG79" s="516">
        <v>142</v>
      </c>
      <c r="BH79" s="516">
        <v>148.9</v>
      </c>
      <c r="BI79" s="516">
        <v>154.30000000000001</v>
      </c>
      <c r="BJ79" s="516">
        <v>157</v>
      </c>
      <c r="BK79" s="516">
        <v>151</v>
      </c>
      <c r="BL79" s="516">
        <v>143.80000000000001</v>
      </c>
      <c r="BM79" s="516">
        <v>134.4</v>
      </c>
      <c r="BN79" s="516">
        <v>128.4</v>
      </c>
      <c r="BO79" s="516">
        <v>130.80000000000001</v>
      </c>
      <c r="BP79" s="516">
        <v>136.6</v>
      </c>
      <c r="BQ79" s="516">
        <v>141.5</v>
      </c>
      <c r="BR79" s="516">
        <v>125.6</v>
      </c>
      <c r="BS79" s="516">
        <v>114.8</v>
      </c>
      <c r="BT79" s="516">
        <v>114.9</v>
      </c>
      <c r="BU79" s="516">
        <v>125.9</v>
      </c>
      <c r="BV79" s="516">
        <v>128.9</v>
      </c>
      <c r="BW79" s="516">
        <v>126.9</v>
      </c>
      <c r="BX79" s="516">
        <v>125.7</v>
      </c>
      <c r="BY79" s="516">
        <v>122.1</v>
      </c>
      <c r="BZ79" s="516">
        <v>120.8</v>
      </c>
      <c r="CA79" s="516">
        <v>123.4</v>
      </c>
      <c r="CB79" s="516">
        <v>126.5</v>
      </c>
      <c r="CC79" s="516">
        <v>134.69999999999999</v>
      </c>
      <c r="CD79" s="516">
        <v>130.6</v>
      </c>
      <c r="CE79" s="516">
        <v>131.69999999999999</v>
      </c>
      <c r="CF79" s="516">
        <v>132.19999999999999</v>
      </c>
      <c r="CG79" s="516">
        <v>134.30000000000001</v>
      </c>
      <c r="CH79" s="516">
        <v>138.5</v>
      </c>
      <c r="CI79" s="516">
        <v>134.9</v>
      </c>
      <c r="CJ79" s="516">
        <v>145.69999999999999</v>
      </c>
      <c r="CK79" s="516">
        <v>169</v>
      </c>
      <c r="CL79" s="516">
        <v>180.6</v>
      </c>
      <c r="CM79" s="516">
        <v>196.7</v>
      </c>
      <c r="CN79" s="516">
        <v>203.9</v>
      </c>
      <c r="CO79" s="516">
        <v>189.3</v>
      </c>
      <c r="CP79" s="516">
        <v>180.5</v>
      </c>
      <c r="CQ79" s="516">
        <v>178.5</v>
      </c>
      <c r="CR79" s="516">
        <v>185.5</v>
      </c>
      <c r="CS79" s="516">
        <v>207.7</v>
      </c>
      <c r="CT79" s="516">
        <v>197.6</v>
      </c>
      <c r="CU79" s="516">
        <v>179.9</v>
      </c>
      <c r="CV79" s="516">
        <v>178.2</v>
      </c>
      <c r="CW79" s="516">
        <v>174.1</v>
      </c>
      <c r="CX79" s="516">
        <v>158.19999999999999</v>
      </c>
      <c r="CY79" s="516">
        <v>157.19999999999999</v>
      </c>
      <c r="CZ79" s="516">
        <v>157.5</v>
      </c>
      <c r="DA79" s="516">
        <v>155</v>
      </c>
      <c r="DB79" s="516">
        <v>136.69999999999999</v>
      </c>
      <c r="DC79" s="516">
        <v>137.30000000000001</v>
      </c>
      <c r="DD79" s="516">
        <v>148.9</v>
      </c>
      <c r="DE79" s="516">
        <v>146.19999999999999</v>
      </c>
      <c r="DF79" s="516">
        <v>138.4</v>
      </c>
      <c r="DG79" s="516">
        <v>137.5</v>
      </c>
      <c r="DH79" s="516">
        <v>132.30000000000001</v>
      </c>
      <c r="DI79" s="516">
        <v>119.1</v>
      </c>
      <c r="DJ79" s="516">
        <v>120.9</v>
      </c>
      <c r="DK79" s="516">
        <v>120.7</v>
      </c>
      <c r="DL79" s="516">
        <v>125.3</v>
      </c>
      <c r="DM79" s="516">
        <v>127.9</v>
      </c>
      <c r="DN79" s="516">
        <v>128.69999999999999</v>
      </c>
      <c r="DO79" s="516">
        <v>134.6</v>
      </c>
      <c r="DP79" s="516">
        <v>130.4</v>
      </c>
      <c r="DQ79" s="516">
        <v>120.2</v>
      </c>
      <c r="DR79" s="516">
        <v>120</v>
      </c>
      <c r="DS79" s="516">
        <v>119.3</v>
      </c>
      <c r="DT79" s="516">
        <v>120.8</v>
      </c>
      <c r="DU79" s="517">
        <v>115.7</v>
      </c>
      <c r="DV79" s="517">
        <v>108.5</v>
      </c>
      <c r="DW79" s="517">
        <v>109.3</v>
      </c>
      <c r="DX79" s="559">
        <v>115.5</v>
      </c>
      <c r="DY79" s="559">
        <v>114.1</v>
      </c>
      <c r="DZ79" s="559">
        <v>114.1</v>
      </c>
      <c r="EA79" s="558">
        <v>108.1</v>
      </c>
    </row>
    <row r="80" spans="1:131">
      <c r="A80" s="514" t="s">
        <v>698</v>
      </c>
      <c r="B80" s="514" t="s">
        <v>699</v>
      </c>
      <c r="C80" s="515">
        <v>2.0979999999999999E-2</v>
      </c>
      <c r="D80" s="516">
        <v>72.400000000000006</v>
      </c>
      <c r="E80" s="516">
        <v>67</v>
      </c>
      <c r="F80" s="516">
        <v>69</v>
      </c>
      <c r="G80" s="516">
        <v>77.3</v>
      </c>
      <c r="H80" s="516">
        <v>82.5</v>
      </c>
      <c r="I80" s="516">
        <v>82.4</v>
      </c>
      <c r="J80" s="516">
        <v>83.1</v>
      </c>
      <c r="K80" s="516">
        <v>95.3</v>
      </c>
      <c r="L80" s="516">
        <v>102.3</v>
      </c>
      <c r="M80" s="516">
        <v>102.4</v>
      </c>
      <c r="N80" s="516">
        <v>102.5</v>
      </c>
      <c r="O80" s="516">
        <v>104.7</v>
      </c>
      <c r="P80" s="516">
        <v>111.8</v>
      </c>
      <c r="Q80" s="516">
        <v>116.1</v>
      </c>
      <c r="R80" s="516">
        <v>120.5</v>
      </c>
      <c r="S80" s="516">
        <v>126.2</v>
      </c>
      <c r="T80" s="516">
        <v>130.19999999999999</v>
      </c>
      <c r="U80" s="516">
        <v>131.9</v>
      </c>
      <c r="V80" s="516">
        <v>132.1</v>
      </c>
      <c r="W80" s="516">
        <v>138.9</v>
      </c>
      <c r="X80" s="516">
        <v>147.6</v>
      </c>
      <c r="Y80" s="516">
        <v>152.5</v>
      </c>
      <c r="Z80" s="516">
        <v>158.80000000000001</v>
      </c>
      <c r="AA80" s="516">
        <v>164.7</v>
      </c>
      <c r="AB80" s="516">
        <v>184</v>
      </c>
      <c r="AC80" s="516">
        <v>197.9</v>
      </c>
      <c r="AD80" s="516">
        <v>186.7</v>
      </c>
      <c r="AE80" s="516">
        <v>181.4</v>
      </c>
      <c r="AF80" s="516">
        <v>175.2</v>
      </c>
      <c r="AG80" s="516">
        <v>162.30000000000001</v>
      </c>
      <c r="AH80" s="516">
        <v>154.4</v>
      </c>
      <c r="AI80" s="516">
        <v>158.4</v>
      </c>
      <c r="AJ80" s="516">
        <v>147.4</v>
      </c>
      <c r="AK80" s="516">
        <v>146</v>
      </c>
      <c r="AL80" s="516">
        <v>152.9</v>
      </c>
      <c r="AM80" s="516">
        <v>164.6</v>
      </c>
      <c r="AN80" s="516">
        <v>167.4</v>
      </c>
      <c r="AO80" s="516">
        <v>163.5</v>
      </c>
      <c r="AP80" s="516">
        <v>167.8</v>
      </c>
      <c r="AQ80" s="516">
        <v>172.1</v>
      </c>
      <c r="AR80" s="516">
        <v>165.9</v>
      </c>
      <c r="AS80" s="516">
        <v>161.30000000000001</v>
      </c>
      <c r="AT80" s="516">
        <v>157.19999999999999</v>
      </c>
      <c r="AU80" s="516">
        <v>158.5</v>
      </c>
      <c r="AV80" s="516">
        <v>159.80000000000001</v>
      </c>
      <c r="AW80" s="516">
        <v>154.19999999999999</v>
      </c>
      <c r="AX80" s="516">
        <v>153</v>
      </c>
      <c r="AY80" s="516">
        <v>151.80000000000001</v>
      </c>
      <c r="AZ80" s="516">
        <v>145.5</v>
      </c>
      <c r="BA80" s="516">
        <v>139.6</v>
      </c>
      <c r="BB80" s="516">
        <v>142.19999999999999</v>
      </c>
      <c r="BC80" s="516">
        <v>141.1</v>
      </c>
      <c r="BD80" s="516">
        <v>135.1</v>
      </c>
      <c r="BE80" s="516">
        <v>131.1</v>
      </c>
      <c r="BF80" s="516">
        <v>129.19999999999999</v>
      </c>
      <c r="BG80" s="516">
        <v>130.4</v>
      </c>
      <c r="BH80" s="516">
        <v>133.1</v>
      </c>
      <c r="BI80" s="516">
        <v>133.4</v>
      </c>
      <c r="BJ80" s="516">
        <v>129.80000000000001</v>
      </c>
      <c r="BK80" s="516">
        <v>126.4</v>
      </c>
      <c r="BL80" s="516">
        <v>121.1</v>
      </c>
      <c r="BM80" s="516">
        <v>114.9</v>
      </c>
      <c r="BN80" s="516">
        <v>111.1</v>
      </c>
      <c r="BO80" s="516">
        <v>109.2</v>
      </c>
      <c r="BP80" s="516">
        <v>114</v>
      </c>
      <c r="BQ80" s="516">
        <v>116.7</v>
      </c>
      <c r="BR80" s="516">
        <v>118.6</v>
      </c>
      <c r="BS80" s="516">
        <v>116.7</v>
      </c>
      <c r="BT80" s="516">
        <v>114.7</v>
      </c>
      <c r="BU80" s="516">
        <v>117.1</v>
      </c>
      <c r="BV80" s="516">
        <v>118.5</v>
      </c>
      <c r="BW80" s="516">
        <v>119.9</v>
      </c>
      <c r="BX80" s="516">
        <v>124.5</v>
      </c>
      <c r="BY80" s="516">
        <v>129.69999999999999</v>
      </c>
      <c r="BZ80" s="516">
        <v>129.19999999999999</v>
      </c>
      <c r="CA80" s="516">
        <v>133.4</v>
      </c>
      <c r="CB80" s="516">
        <v>135.30000000000001</v>
      </c>
      <c r="CC80" s="516">
        <v>151.19999999999999</v>
      </c>
      <c r="CD80" s="516">
        <v>149.30000000000001</v>
      </c>
      <c r="CE80" s="516">
        <v>153.4</v>
      </c>
      <c r="CF80" s="516">
        <v>154</v>
      </c>
      <c r="CG80" s="516">
        <v>164.8</v>
      </c>
      <c r="CH80" s="516">
        <v>174.8</v>
      </c>
      <c r="CI80" s="516">
        <v>174.2</v>
      </c>
      <c r="CJ80" s="516">
        <v>169.4</v>
      </c>
      <c r="CK80" s="516">
        <v>172.3</v>
      </c>
      <c r="CL80" s="516">
        <v>178.2</v>
      </c>
      <c r="CM80" s="516">
        <v>187.9</v>
      </c>
      <c r="CN80" s="516">
        <v>209.2</v>
      </c>
      <c r="CO80" s="516">
        <v>206.9</v>
      </c>
      <c r="CP80" s="516">
        <v>200.6</v>
      </c>
      <c r="CQ80" s="516">
        <v>209.8</v>
      </c>
      <c r="CR80" s="516">
        <v>213.1</v>
      </c>
      <c r="CS80" s="516">
        <v>208.8</v>
      </c>
      <c r="CT80" s="516">
        <v>214</v>
      </c>
      <c r="CU80" s="516">
        <v>209.1</v>
      </c>
      <c r="CV80" s="516">
        <v>212.5</v>
      </c>
      <c r="CW80" s="516">
        <v>213.5</v>
      </c>
      <c r="CX80" s="516">
        <v>212.1</v>
      </c>
      <c r="CY80" s="516">
        <v>213.7</v>
      </c>
      <c r="CZ80" s="516">
        <v>210.2</v>
      </c>
      <c r="DA80" s="516">
        <v>215.1</v>
      </c>
      <c r="DB80" s="516">
        <v>219.3</v>
      </c>
      <c r="DC80" s="516">
        <v>221.1</v>
      </c>
      <c r="DD80" s="516">
        <v>222.8</v>
      </c>
      <c r="DE80" s="516">
        <v>188.8</v>
      </c>
      <c r="DF80" s="516">
        <v>172.1</v>
      </c>
      <c r="DG80" s="516">
        <v>164.6</v>
      </c>
      <c r="DH80" s="516">
        <v>163.6</v>
      </c>
      <c r="DI80" s="516">
        <v>164.1</v>
      </c>
      <c r="DJ80" s="516">
        <v>169.3</v>
      </c>
      <c r="DK80" s="516">
        <v>165.3</v>
      </c>
      <c r="DL80" s="516">
        <v>161.30000000000001</v>
      </c>
      <c r="DM80" s="516">
        <v>299.39999999999998</v>
      </c>
      <c r="DN80" s="516">
        <v>294.60000000000002</v>
      </c>
      <c r="DO80" s="516">
        <v>282.7</v>
      </c>
      <c r="DP80" s="516">
        <v>282.3</v>
      </c>
      <c r="DQ80" s="516">
        <v>281.8</v>
      </c>
      <c r="DR80" s="516">
        <v>260.89999999999998</v>
      </c>
      <c r="DS80" s="516">
        <v>241.8</v>
      </c>
      <c r="DT80" s="516">
        <v>241.8</v>
      </c>
      <c r="DU80" s="517">
        <v>239.5</v>
      </c>
      <c r="DV80" s="517">
        <v>244.6</v>
      </c>
      <c r="DW80" s="517">
        <v>258.2</v>
      </c>
      <c r="DX80" s="559">
        <v>254.5</v>
      </c>
      <c r="DY80" s="559">
        <v>250.8</v>
      </c>
      <c r="DZ80" s="559">
        <v>251.3</v>
      </c>
      <c r="EA80" s="558">
        <v>257.60000000000002</v>
      </c>
    </row>
    <row r="81" spans="1:131">
      <c r="A81" s="514" t="s">
        <v>700</v>
      </c>
      <c r="B81" s="514" t="s">
        <v>701</v>
      </c>
      <c r="C81" s="515">
        <v>8.4870000000000001E-2</v>
      </c>
      <c r="D81" s="516">
        <v>104.7</v>
      </c>
      <c r="E81" s="516">
        <v>100.2</v>
      </c>
      <c r="F81" s="516">
        <v>98.2</v>
      </c>
      <c r="G81" s="516">
        <v>100.9</v>
      </c>
      <c r="H81" s="516">
        <v>99.4</v>
      </c>
      <c r="I81" s="516">
        <v>104.5</v>
      </c>
      <c r="J81" s="516">
        <v>105.6</v>
      </c>
      <c r="K81" s="516">
        <v>104.1</v>
      </c>
      <c r="L81" s="516">
        <v>106</v>
      </c>
      <c r="M81" s="516">
        <v>112</v>
      </c>
      <c r="N81" s="516">
        <v>107.3</v>
      </c>
      <c r="O81" s="516">
        <v>103.8</v>
      </c>
      <c r="P81" s="516">
        <v>102.7</v>
      </c>
      <c r="Q81" s="516">
        <v>105.6</v>
      </c>
      <c r="R81" s="516">
        <v>102.2</v>
      </c>
      <c r="S81" s="516">
        <v>101.7</v>
      </c>
      <c r="T81" s="516">
        <v>102.7</v>
      </c>
      <c r="U81" s="516">
        <v>107.6</v>
      </c>
      <c r="V81" s="516">
        <v>117.3</v>
      </c>
      <c r="W81" s="516">
        <v>117.1</v>
      </c>
      <c r="X81" s="516">
        <v>118.2</v>
      </c>
      <c r="Y81" s="516">
        <v>118.2</v>
      </c>
      <c r="Z81" s="516">
        <v>118.4</v>
      </c>
      <c r="AA81" s="516">
        <v>120.3</v>
      </c>
      <c r="AB81" s="516">
        <v>122.8</v>
      </c>
      <c r="AC81" s="516">
        <v>129.6</v>
      </c>
      <c r="AD81" s="516">
        <v>136.30000000000001</v>
      </c>
      <c r="AE81" s="516">
        <v>156.6</v>
      </c>
      <c r="AF81" s="516">
        <v>157.19999999999999</v>
      </c>
      <c r="AG81" s="516">
        <v>150.1</v>
      </c>
      <c r="AH81" s="516">
        <v>148.1</v>
      </c>
      <c r="AI81" s="516">
        <v>148.5</v>
      </c>
      <c r="AJ81" s="516">
        <v>146.1</v>
      </c>
      <c r="AK81" s="516">
        <v>156.4</v>
      </c>
      <c r="AL81" s="516">
        <v>169</v>
      </c>
      <c r="AM81" s="516">
        <v>169.1</v>
      </c>
      <c r="AN81" s="516">
        <v>169.8</v>
      </c>
      <c r="AO81" s="516">
        <v>168.4</v>
      </c>
      <c r="AP81" s="516">
        <v>170.8</v>
      </c>
      <c r="AQ81" s="516">
        <v>174.1</v>
      </c>
      <c r="AR81" s="516">
        <v>171.7</v>
      </c>
      <c r="AS81" s="516">
        <v>177.5</v>
      </c>
      <c r="AT81" s="516">
        <v>182.7</v>
      </c>
      <c r="AU81" s="516">
        <v>183.7</v>
      </c>
      <c r="AV81" s="516">
        <v>183.8</v>
      </c>
      <c r="AW81" s="516">
        <v>184.3</v>
      </c>
      <c r="AX81" s="516">
        <v>181.3</v>
      </c>
      <c r="AY81" s="516">
        <v>180.5</v>
      </c>
      <c r="AZ81" s="516">
        <v>176.2</v>
      </c>
      <c r="BA81" s="516">
        <v>175.2</v>
      </c>
      <c r="BB81" s="516">
        <v>173.2</v>
      </c>
      <c r="BC81" s="516">
        <v>171.9</v>
      </c>
      <c r="BD81" s="516">
        <v>169.1</v>
      </c>
      <c r="BE81" s="516">
        <v>167.8</v>
      </c>
      <c r="BF81" s="516">
        <v>160.19999999999999</v>
      </c>
      <c r="BG81" s="516">
        <v>156.1</v>
      </c>
      <c r="BH81" s="516">
        <v>157.30000000000001</v>
      </c>
      <c r="BI81" s="516">
        <v>164.2</v>
      </c>
      <c r="BJ81" s="516">
        <v>163.6</v>
      </c>
      <c r="BK81" s="516">
        <v>165.5</v>
      </c>
      <c r="BL81" s="516">
        <v>173.2</v>
      </c>
      <c r="BM81" s="516">
        <v>166.7</v>
      </c>
      <c r="BN81" s="516">
        <v>156.19999999999999</v>
      </c>
      <c r="BO81" s="516">
        <v>159.1</v>
      </c>
      <c r="BP81" s="516">
        <v>161.69999999999999</v>
      </c>
      <c r="BQ81" s="516">
        <v>166.3</v>
      </c>
      <c r="BR81" s="516">
        <v>165.2</v>
      </c>
      <c r="BS81" s="516">
        <v>167.5</v>
      </c>
      <c r="BT81" s="516">
        <v>171.2</v>
      </c>
      <c r="BU81" s="516">
        <v>184.5</v>
      </c>
      <c r="BV81" s="516">
        <v>183.3</v>
      </c>
      <c r="BW81" s="516">
        <v>178.7</v>
      </c>
      <c r="BX81" s="516">
        <v>179.9</v>
      </c>
      <c r="BY81" s="516">
        <v>178.8</v>
      </c>
      <c r="BZ81" s="516">
        <v>182.9</v>
      </c>
      <c r="CA81" s="516">
        <v>176.6</v>
      </c>
      <c r="CB81" s="516">
        <v>180</v>
      </c>
      <c r="CC81" s="516">
        <v>194.5</v>
      </c>
      <c r="CD81" s="516">
        <v>199.3</v>
      </c>
      <c r="CE81" s="516">
        <v>197.9</v>
      </c>
      <c r="CF81" s="516">
        <v>193</v>
      </c>
      <c r="CG81" s="516">
        <v>194.1</v>
      </c>
      <c r="CH81" s="516">
        <v>190.6</v>
      </c>
      <c r="CI81" s="516">
        <v>185.1</v>
      </c>
      <c r="CJ81" s="516">
        <v>185.2</v>
      </c>
      <c r="CK81" s="516">
        <v>187.1</v>
      </c>
      <c r="CL81" s="516">
        <v>187</v>
      </c>
      <c r="CM81" s="516">
        <v>188.8</v>
      </c>
      <c r="CN81" s="516">
        <v>192.5</v>
      </c>
      <c r="CO81" s="516">
        <v>194.5</v>
      </c>
      <c r="CP81" s="516">
        <v>197.5</v>
      </c>
      <c r="CQ81" s="516">
        <v>198</v>
      </c>
      <c r="CR81" s="516">
        <v>202.1</v>
      </c>
      <c r="CS81" s="516">
        <v>198.9</v>
      </c>
      <c r="CT81" s="516">
        <v>195.2</v>
      </c>
      <c r="CU81" s="516">
        <v>187.8</v>
      </c>
      <c r="CV81" s="516">
        <v>185.4</v>
      </c>
      <c r="CW81" s="516">
        <v>189.6</v>
      </c>
      <c r="CX81" s="516">
        <v>198.5</v>
      </c>
      <c r="CY81" s="516">
        <v>207.7</v>
      </c>
      <c r="CZ81" s="516">
        <v>217.7</v>
      </c>
      <c r="DA81" s="516">
        <v>220.6</v>
      </c>
      <c r="DB81" s="516">
        <v>229</v>
      </c>
      <c r="DC81" s="516">
        <v>241.3</v>
      </c>
      <c r="DD81" s="516">
        <v>230.3</v>
      </c>
      <c r="DE81" s="516">
        <v>226</v>
      </c>
      <c r="DF81" s="516">
        <v>239.4</v>
      </c>
      <c r="DG81" s="516">
        <v>235.2</v>
      </c>
      <c r="DH81" s="516">
        <v>235</v>
      </c>
      <c r="DI81" s="516">
        <v>234.6</v>
      </c>
      <c r="DJ81" s="516">
        <v>239.1</v>
      </c>
      <c r="DK81" s="516">
        <v>242.4</v>
      </c>
      <c r="DL81" s="516">
        <v>253.2</v>
      </c>
      <c r="DM81" s="516">
        <v>269.2</v>
      </c>
      <c r="DN81" s="516">
        <v>279.89999999999998</v>
      </c>
      <c r="DO81" s="516">
        <v>280.5</v>
      </c>
      <c r="DP81" s="516">
        <v>285.60000000000002</v>
      </c>
      <c r="DQ81" s="516">
        <v>279.10000000000002</v>
      </c>
      <c r="DR81" s="516">
        <v>266.5</v>
      </c>
      <c r="DS81" s="516">
        <v>260.8</v>
      </c>
      <c r="DT81" s="516">
        <v>266</v>
      </c>
      <c r="DU81" s="517">
        <v>265.10000000000002</v>
      </c>
      <c r="DV81" s="517">
        <v>264.5</v>
      </c>
      <c r="DW81" s="517">
        <v>265.10000000000002</v>
      </c>
      <c r="DX81" s="559">
        <v>271.10000000000002</v>
      </c>
      <c r="DY81" s="559">
        <v>281.7</v>
      </c>
      <c r="DZ81" s="559">
        <v>287.39999999999998</v>
      </c>
      <c r="EA81" s="558">
        <v>272.39999999999998</v>
      </c>
    </row>
    <row r="82" spans="1:131">
      <c r="A82" s="514" t="s">
        <v>702</v>
      </c>
      <c r="B82" s="514" t="s">
        <v>703</v>
      </c>
      <c r="C82" s="515">
        <v>6.2560000000000004E-2</v>
      </c>
      <c r="D82" s="516">
        <v>99.3</v>
      </c>
      <c r="E82" s="516">
        <v>99.2</v>
      </c>
      <c r="F82" s="516">
        <v>99.1</v>
      </c>
      <c r="G82" s="516">
        <v>99.2</v>
      </c>
      <c r="H82" s="516">
        <v>100.9</v>
      </c>
      <c r="I82" s="516">
        <v>102.7</v>
      </c>
      <c r="J82" s="516">
        <v>105.8</v>
      </c>
      <c r="K82" s="516">
        <v>104.7</v>
      </c>
      <c r="L82" s="516">
        <v>108.9</v>
      </c>
      <c r="M82" s="516">
        <v>106.4</v>
      </c>
      <c r="N82" s="516">
        <v>104.4</v>
      </c>
      <c r="O82" s="516">
        <v>99.4</v>
      </c>
      <c r="P82" s="516">
        <v>102.2</v>
      </c>
      <c r="Q82" s="516">
        <v>101.4</v>
      </c>
      <c r="R82" s="516">
        <v>99.1</v>
      </c>
      <c r="S82" s="516">
        <v>101.4</v>
      </c>
      <c r="T82" s="516">
        <v>100.2</v>
      </c>
      <c r="U82" s="516">
        <v>101.8</v>
      </c>
      <c r="V82" s="516">
        <v>101.9</v>
      </c>
      <c r="W82" s="516">
        <v>101.9</v>
      </c>
      <c r="X82" s="516">
        <v>101.7</v>
      </c>
      <c r="Y82" s="516">
        <v>102.6</v>
      </c>
      <c r="Z82" s="516">
        <v>101.2</v>
      </c>
      <c r="AA82" s="516">
        <v>97</v>
      </c>
      <c r="AB82" s="516">
        <v>93.6</v>
      </c>
      <c r="AC82" s="516">
        <v>93.4</v>
      </c>
      <c r="AD82" s="516">
        <v>89.9</v>
      </c>
      <c r="AE82" s="516">
        <v>89.4</v>
      </c>
      <c r="AF82" s="516">
        <v>89.8</v>
      </c>
      <c r="AG82" s="516">
        <v>89.7</v>
      </c>
      <c r="AH82" s="516">
        <v>90.1</v>
      </c>
      <c r="AI82" s="516">
        <v>89.2</v>
      </c>
      <c r="AJ82" s="516">
        <v>89.1</v>
      </c>
      <c r="AK82" s="516">
        <v>90.8</v>
      </c>
      <c r="AL82" s="516">
        <v>94.9</v>
      </c>
      <c r="AM82" s="516">
        <v>99.2</v>
      </c>
      <c r="AN82" s="516">
        <v>104.3</v>
      </c>
      <c r="AO82" s="516">
        <v>108.1</v>
      </c>
      <c r="AP82" s="516">
        <v>111.2</v>
      </c>
      <c r="AQ82" s="516">
        <v>114.7</v>
      </c>
      <c r="AR82" s="516">
        <v>112</v>
      </c>
      <c r="AS82" s="516">
        <v>109.5</v>
      </c>
      <c r="AT82" s="516">
        <v>110</v>
      </c>
      <c r="AU82" s="516">
        <v>107.9</v>
      </c>
      <c r="AV82" s="516">
        <v>107.1</v>
      </c>
      <c r="AW82" s="516">
        <v>105.2</v>
      </c>
      <c r="AX82" s="516">
        <v>104.5</v>
      </c>
      <c r="AY82" s="516">
        <v>102.1</v>
      </c>
      <c r="AZ82" s="516">
        <v>111.1</v>
      </c>
      <c r="BA82" s="516">
        <v>116.5</v>
      </c>
      <c r="BB82" s="516">
        <v>115.9</v>
      </c>
      <c r="BC82" s="516">
        <v>118.7</v>
      </c>
      <c r="BD82" s="516">
        <v>127.4</v>
      </c>
      <c r="BE82" s="516">
        <v>127.3</v>
      </c>
      <c r="BF82" s="516">
        <v>127.7</v>
      </c>
      <c r="BG82" s="516">
        <v>128.69999999999999</v>
      </c>
      <c r="BH82" s="516">
        <v>131.4</v>
      </c>
      <c r="BI82" s="516">
        <v>131.69999999999999</v>
      </c>
      <c r="BJ82" s="516">
        <v>128.19999999999999</v>
      </c>
      <c r="BK82" s="516">
        <v>123.2</v>
      </c>
      <c r="BL82" s="516">
        <v>131.5</v>
      </c>
      <c r="BM82" s="516">
        <v>130.80000000000001</v>
      </c>
      <c r="BN82" s="516">
        <v>129.6</v>
      </c>
      <c r="BO82" s="516">
        <v>132.1</v>
      </c>
      <c r="BP82" s="516">
        <v>133.1</v>
      </c>
      <c r="BQ82" s="516">
        <v>132.19999999999999</v>
      </c>
      <c r="BR82" s="516">
        <v>133.1</v>
      </c>
      <c r="BS82" s="516">
        <v>133.5</v>
      </c>
      <c r="BT82" s="516">
        <v>140.4</v>
      </c>
      <c r="BU82" s="516">
        <v>137.19999999999999</v>
      </c>
      <c r="BV82" s="516">
        <v>133.30000000000001</v>
      </c>
      <c r="BW82" s="516">
        <v>120.7</v>
      </c>
      <c r="BX82" s="516">
        <v>121</v>
      </c>
      <c r="BY82" s="516">
        <v>119.3</v>
      </c>
      <c r="BZ82" s="516">
        <v>120.9</v>
      </c>
      <c r="CA82" s="516">
        <v>130.30000000000001</v>
      </c>
      <c r="CB82" s="516">
        <v>132</v>
      </c>
      <c r="CC82" s="516">
        <v>131.19999999999999</v>
      </c>
      <c r="CD82" s="516">
        <v>131.5</v>
      </c>
      <c r="CE82" s="516">
        <v>134.30000000000001</v>
      </c>
      <c r="CF82" s="516">
        <v>127.9</v>
      </c>
      <c r="CG82" s="516">
        <v>127.5</v>
      </c>
      <c r="CH82" s="516">
        <v>123.5</v>
      </c>
      <c r="CI82" s="516">
        <v>119.4</v>
      </c>
      <c r="CJ82" s="516">
        <v>121</v>
      </c>
      <c r="CK82" s="516">
        <v>123</v>
      </c>
      <c r="CL82" s="516">
        <v>123.2</v>
      </c>
      <c r="CM82" s="516">
        <v>123</v>
      </c>
      <c r="CN82" s="516">
        <v>121.8</v>
      </c>
      <c r="CO82" s="516">
        <v>119.9</v>
      </c>
      <c r="CP82" s="516">
        <v>119.5</v>
      </c>
      <c r="CQ82" s="516">
        <v>119.7</v>
      </c>
      <c r="CR82" s="516">
        <v>119.8</v>
      </c>
      <c r="CS82" s="516">
        <v>119.6</v>
      </c>
      <c r="CT82" s="516">
        <v>116.2</v>
      </c>
      <c r="CU82" s="516">
        <v>113.3</v>
      </c>
      <c r="CV82" s="516">
        <v>111</v>
      </c>
      <c r="CW82" s="516">
        <v>112.8</v>
      </c>
      <c r="CX82" s="516">
        <v>109.9</v>
      </c>
      <c r="CY82" s="516">
        <v>108.1</v>
      </c>
      <c r="CZ82" s="516">
        <v>106.2</v>
      </c>
      <c r="DA82" s="516">
        <v>107.6</v>
      </c>
      <c r="DB82" s="516">
        <v>103.2</v>
      </c>
      <c r="DC82" s="516">
        <v>102</v>
      </c>
      <c r="DD82" s="516">
        <v>104.6</v>
      </c>
      <c r="DE82" s="516">
        <v>103.1</v>
      </c>
      <c r="DF82" s="516">
        <v>101.2</v>
      </c>
      <c r="DG82" s="516">
        <v>105.5</v>
      </c>
      <c r="DH82" s="516">
        <v>103.9</v>
      </c>
      <c r="DI82" s="516">
        <v>100</v>
      </c>
      <c r="DJ82" s="516">
        <v>93.9</v>
      </c>
      <c r="DK82" s="516">
        <v>93.1</v>
      </c>
      <c r="DL82" s="516">
        <v>94.6</v>
      </c>
      <c r="DM82" s="516">
        <v>103.3</v>
      </c>
      <c r="DN82" s="516">
        <v>99.5</v>
      </c>
      <c r="DO82" s="516">
        <v>103.5</v>
      </c>
      <c r="DP82" s="516">
        <v>107.4</v>
      </c>
      <c r="DQ82" s="516">
        <v>113.4</v>
      </c>
      <c r="DR82" s="516">
        <v>123</v>
      </c>
      <c r="DS82" s="516">
        <v>128.5</v>
      </c>
      <c r="DT82" s="516">
        <v>136.80000000000001</v>
      </c>
      <c r="DU82" s="517">
        <v>152.80000000000001</v>
      </c>
      <c r="DV82" s="517">
        <v>148.69999999999999</v>
      </c>
      <c r="DW82" s="517">
        <v>151</v>
      </c>
      <c r="DX82" s="559">
        <v>156.5</v>
      </c>
      <c r="DY82" s="559">
        <v>157.69999999999999</v>
      </c>
      <c r="DZ82" s="559">
        <v>161.5</v>
      </c>
      <c r="EA82" s="558">
        <v>161.80000000000001</v>
      </c>
    </row>
    <row r="83" spans="1:131">
      <c r="A83" s="514" t="s">
        <v>704</v>
      </c>
      <c r="B83" s="514" t="s">
        <v>705</v>
      </c>
      <c r="C83" s="515">
        <v>5.323E-2</v>
      </c>
      <c r="D83" s="516">
        <v>44.4</v>
      </c>
      <c r="E83" s="516">
        <v>39.700000000000003</v>
      </c>
      <c r="F83" s="516">
        <v>40.799999999999997</v>
      </c>
      <c r="G83" s="516">
        <v>40.9</v>
      </c>
      <c r="H83" s="516">
        <v>42.3</v>
      </c>
      <c r="I83" s="516">
        <v>40</v>
      </c>
      <c r="J83" s="516">
        <v>37.1</v>
      </c>
      <c r="K83" s="516">
        <v>33.200000000000003</v>
      </c>
      <c r="L83" s="516">
        <v>32</v>
      </c>
      <c r="M83" s="516">
        <v>33.700000000000003</v>
      </c>
      <c r="N83" s="516">
        <v>35.5</v>
      </c>
      <c r="O83" s="516">
        <v>39.9</v>
      </c>
      <c r="P83" s="516">
        <v>54.1</v>
      </c>
      <c r="Q83" s="516">
        <v>64.099999999999994</v>
      </c>
      <c r="R83" s="516">
        <v>64</v>
      </c>
      <c r="S83" s="516">
        <v>63.3</v>
      </c>
      <c r="T83" s="516">
        <v>60.9</v>
      </c>
      <c r="U83" s="516">
        <v>61.7</v>
      </c>
      <c r="V83" s="516">
        <v>63.1</v>
      </c>
      <c r="W83" s="516">
        <v>83.1</v>
      </c>
      <c r="X83" s="516">
        <v>86.9</v>
      </c>
      <c r="Y83" s="516">
        <v>81.599999999999994</v>
      </c>
      <c r="Z83" s="516">
        <v>77.900000000000006</v>
      </c>
      <c r="AA83" s="516">
        <v>82.2</v>
      </c>
      <c r="AB83" s="516">
        <v>78.7</v>
      </c>
      <c r="AC83" s="516">
        <v>86.4</v>
      </c>
      <c r="AD83" s="516">
        <v>85</v>
      </c>
      <c r="AE83" s="516">
        <v>95.2</v>
      </c>
      <c r="AF83" s="516">
        <v>104.8</v>
      </c>
      <c r="AG83" s="516">
        <v>107.3</v>
      </c>
      <c r="AH83" s="516">
        <v>101.3</v>
      </c>
      <c r="AI83" s="516">
        <v>94.5</v>
      </c>
      <c r="AJ83" s="516">
        <v>93.1</v>
      </c>
      <c r="AK83" s="516">
        <v>99.4</v>
      </c>
      <c r="AL83" s="516">
        <v>105.2</v>
      </c>
      <c r="AM83" s="516">
        <v>98.5</v>
      </c>
      <c r="AN83" s="516">
        <v>85.6</v>
      </c>
      <c r="AO83" s="516">
        <v>91</v>
      </c>
      <c r="AP83" s="516">
        <v>112.1</v>
      </c>
      <c r="AQ83" s="516">
        <v>130.4</v>
      </c>
      <c r="AR83" s="516">
        <v>143.9</v>
      </c>
      <c r="AS83" s="516">
        <v>143.19999999999999</v>
      </c>
      <c r="AT83" s="516">
        <v>134.1</v>
      </c>
      <c r="AU83" s="516">
        <v>151</v>
      </c>
      <c r="AV83" s="516">
        <v>176.4</v>
      </c>
      <c r="AW83" s="516">
        <v>167</v>
      </c>
      <c r="AX83" s="516">
        <v>153.6</v>
      </c>
      <c r="AY83" s="516">
        <v>120.7</v>
      </c>
      <c r="AZ83" s="516">
        <v>103.7</v>
      </c>
      <c r="BA83" s="516">
        <v>122.5</v>
      </c>
      <c r="BB83" s="516">
        <v>141.5</v>
      </c>
      <c r="BC83" s="516">
        <v>151.69999999999999</v>
      </c>
      <c r="BD83" s="516">
        <v>178.7</v>
      </c>
      <c r="BE83" s="516">
        <v>180.1</v>
      </c>
      <c r="BF83" s="516">
        <v>174.3</v>
      </c>
      <c r="BG83" s="516">
        <v>171.8</v>
      </c>
      <c r="BH83" s="516">
        <v>171.9</v>
      </c>
      <c r="BI83" s="516">
        <v>181.4</v>
      </c>
      <c r="BJ83" s="516">
        <v>160.9</v>
      </c>
      <c r="BK83" s="516">
        <v>119.7</v>
      </c>
      <c r="BL83" s="516">
        <v>96.1</v>
      </c>
      <c r="BM83" s="516">
        <v>89.8</v>
      </c>
      <c r="BN83" s="516">
        <v>86.6</v>
      </c>
      <c r="BO83" s="516">
        <v>84.7</v>
      </c>
      <c r="BP83" s="516">
        <v>84</v>
      </c>
      <c r="BQ83" s="516">
        <v>74.900000000000006</v>
      </c>
      <c r="BR83" s="516">
        <v>73.099999999999994</v>
      </c>
      <c r="BS83" s="516">
        <v>72.7</v>
      </c>
      <c r="BT83" s="516">
        <v>65.2</v>
      </c>
      <c r="BU83" s="516">
        <v>61.6</v>
      </c>
      <c r="BV83" s="516">
        <v>63.5</v>
      </c>
      <c r="BW83" s="516">
        <v>55</v>
      </c>
      <c r="BX83" s="516">
        <v>53.2</v>
      </c>
      <c r="BY83" s="516">
        <v>47.7</v>
      </c>
      <c r="BZ83" s="516">
        <v>45.9</v>
      </c>
      <c r="CA83" s="516">
        <v>50.7</v>
      </c>
      <c r="CB83" s="516">
        <v>50.4</v>
      </c>
      <c r="CC83" s="516">
        <v>47.1</v>
      </c>
      <c r="CD83" s="516">
        <v>43.9</v>
      </c>
      <c r="CE83" s="516">
        <v>41.9</v>
      </c>
      <c r="CF83" s="516">
        <v>42.5</v>
      </c>
      <c r="CG83" s="516">
        <v>41.9</v>
      </c>
      <c r="CH83" s="516">
        <v>48.4</v>
      </c>
      <c r="CI83" s="516">
        <v>56</v>
      </c>
      <c r="CJ83" s="516">
        <v>67.599999999999994</v>
      </c>
      <c r="CK83" s="516">
        <v>79.8</v>
      </c>
      <c r="CL83" s="516">
        <v>83.5</v>
      </c>
      <c r="CM83" s="516">
        <v>86</v>
      </c>
      <c r="CN83" s="516">
        <v>103</v>
      </c>
      <c r="CO83" s="516">
        <v>115.2</v>
      </c>
      <c r="CP83" s="516">
        <v>150.9</v>
      </c>
      <c r="CQ83" s="516">
        <v>166.8</v>
      </c>
      <c r="CR83" s="516">
        <v>159.30000000000001</v>
      </c>
      <c r="CS83" s="516">
        <v>159.19999999999999</v>
      </c>
      <c r="CT83" s="516">
        <v>139.19999999999999</v>
      </c>
      <c r="CU83" s="516">
        <v>113</v>
      </c>
      <c r="CV83" s="516">
        <v>111.4</v>
      </c>
      <c r="CW83" s="516">
        <v>100.2</v>
      </c>
      <c r="CX83" s="516">
        <v>97</v>
      </c>
      <c r="CY83" s="516">
        <v>93.6</v>
      </c>
      <c r="CZ83" s="516">
        <v>109.7</v>
      </c>
      <c r="DA83" s="516">
        <v>120.8</v>
      </c>
      <c r="DB83" s="516">
        <v>118.4</v>
      </c>
      <c r="DC83" s="516">
        <v>121.6</v>
      </c>
      <c r="DD83" s="516">
        <v>119.5</v>
      </c>
      <c r="DE83" s="516">
        <v>120.9</v>
      </c>
      <c r="DF83" s="516">
        <v>107</v>
      </c>
      <c r="DG83" s="516">
        <v>96.4</v>
      </c>
      <c r="DH83" s="516">
        <v>92.8</v>
      </c>
      <c r="DI83" s="516">
        <v>94.1</v>
      </c>
      <c r="DJ83" s="516">
        <v>106.6</v>
      </c>
      <c r="DK83" s="516">
        <v>108.5</v>
      </c>
      <c r="DL83" s="516">
        <v>102.7</v>
      </c>
      <c r="DM83" s="516">
        <v>97.4</v>
      </c>
      <c r="DN83" s="516">
        <v>95.7</v>
      </c>
      <c r="DO83" s="516">
        <v>84.4</v>
      </c>
      <c r="DP83" s="516">
        <v>67.400000000000006</v>
      </c>
      <c r="DQ83" s="516">
        <v>58.6</v>
      </c>
      <c r="DR83" s="516">
        <v>70.8</v>
      </c>
      <c r="DS83" s="516">
        <v>71.099999999999994</v>
      </c>
      <c r="DT83" s="516">
        <v>67.400000000000006</v>
      </c>
      <c r="DU83" s="517">
        <v>66.400000000000006</v>
      </c>
      <c r="DV83" s="517">
        <v>68.099999999999994</v>
      </c>
      <c r="DW83" s="517">
        <v>64.2</v>
      </c>
      <c r="DX83" s="559">
        <v>63.5</v>
      </c>
      <c r="DY83" s="559">
        <v>52.7</v>
      </c>
      <c r="DZ83" s="559">
        <v>51.4</v>
      </c>
      <c r="EA83" s="558">
        <v>59</v>
      </c>
    </row>
    <row r="84" spans="1:131">
      <c r="A84" s="514" t="s">
        <v>706</v>
      </c>
      <c r="B84" s="514" t="s">
        <v>707</v>
      </c>
      <c r="C84" s="515">
        <v>2.154E-2</v>
      </c>
      <c r="D84" s="516">
        <v>93.6</v>
      </c>
      <c r="E84" s="516">
        <v>92.8</v>
      </c>
      <c r="F84" s="516">
        <v>93.6</v>
      </c>
      <c r="G84" s="516">
        <v>94.3</v>
      </c>
      <c r="H84" s="516">
        <v>99.1</v>
      </c>
      <c r="I84" s="516">
        <v>95.7</v>
      </c>
      <c r="J84" s="516">
        <v>97</v>
      </c>
      <c r="K84" s="516">
        <v>100.1</v>
      </c>
      <c r="L84" s="516">
        <v>104.6</v>
      </c>
      <c r="M84" s="516">
        <v>114.8</v>
      </c>
      <c r="N84" s="516">
        <v>117</v>
      </c>
      <c r="O84" s="516">
        <v>127.4</v>
      </c>
      <c r="P84" s="516">
        <v>139.4</v>
      </c>
      <c r="Q84" s="516">
        <v>143.69999999999999</v>
      </c>
      <c r="R84" s="516">
        <v>139.4</v>
      </c>
      <c r="S84" s="516">
        <v>138.1</v>
      </c>
      <c r="T84" s="516">
        <v>135.1</v>
      </c>
      <c r="U84" s="516">
        <v>135.9</v>
      </c>
      <c r="V84" s="516">
        <v>140.6</v>
      </c>
      <c r="W84" s="516">
        <v>146.5</v>
      </c>
      <c r="X84" s="516">
        <v>148.4</v>
      </c>
      <c r="Y84" s="516">
        <v>150.1</v>
      </c>
      <c r="Z84" s="516">
        <v>167.3</v>
      </c>
      <c r="AA84" s="516">
        <v>165.7</v>
      </c>
      <c r="AB84" s="516">
        <v>171.2</v>
      </c>
      <c r="AC84" s="516">
        <v>173.1</v>
      </c>
      <c r="AD84" s="516">
        <v>169.2</v>
      </c>
      <c r="AE84" s="516">
        <v>188.4</v>
      </c>
      <c r="AF84" s="516">
        <v>204.8</v>
      </c>
      <c r="AG84" s="516">
        <v>208.8</v>
      </c>
      <c r="AH84" s="516">
        <v>204.3</v>
      </c>
      <c r="AI84" s="516">
        <v>202.6</v>
      </c>
      <c r="AJ84" s="516">
        <v>200.9</v>
      </c>
      <c r="AK84" s="516">
        <v>195.5</v>
      </c>
      <c r="AL84" s="516">
        <v>163.69999999999999</v>
      </c>
      <c r="AM84" s="516">
        <v>147.80000000000001</v>
      </c>
      <c r="AN84" s="516">
        <v>163.80000000000001</v>
      </c>
      <c r="AO84" s="516">
        <v>181.4</v>
      </c>
      <c r="AP84" s="516">
        <v>198.9</v>
      </c>
      <c r="AQ84" s="516">
        <v>200</v>
      </c>
      <c r="AR84" s="516">
        <v>198.4</v>
      </c>
      <c r="AS84" s="516">
        <v>207.6</v>
      </c>
      <c r="AT84" s="516">
        <v>211.6</v>
      </c>
      <c r="AU84" s="516">
        <v>205.5</v>
      </c>
      <c r="AV84" s="516">
        <v>195.4</v>
      </c>
      <c r="AW84" s="516">
        <v>177.2</v>
      </c>
      <c r="AX84" s="516">
        <v>159.1</v>
      </c>
      <c r="AY84" s="516">
        <v>156</v>
      </c>
      <c r="AZ84" s="516">
        <v>163.19999999999999</v>
      </c>
      <c r="BA84" s="516">
        <v>165.4</v>
      </c>
      <c r="BB84" s="516">
        <v>164.4</v>
      </c>
      <c r="BC84" s="516">
        <v>166.9</v>
      </c>
      <c r="BD84" s="516">
        <v>164.7</v>
      </c>
      <c r="BE84" s="516">
        <v>162.80000000000001</v>
      </c>
      <c r="BF84" s="516">
        <v>162.69999999999999</v>
      </c>
      <c r="BG84" s="516">
        <v>156.80000000000001</v>
      </c>
      <c r="BH84" s="516">
        <v>154.69999999999999</v>
      </c>
      <c r="BI84" s="516">
        <v>147.9</v>
      </c>
      <c r="BJ84" s="516">
        <v>143</v>
      </c>
      <c r="BK84" s="516">
        <v>137.30000000000001</v>
      </c>
      <c r="BL84" s="516">
        <v>146</v>
      </c>
      <c r="BM84" s="516">
        <v>140</v>
      </c>
      <c r="BN84" s="516">
        <v>130.1</v>
      </c>
      <c r="BO84" s="516">
        <v>125.6</v>
      </c>
      <c r="BP84" s="516">
        <v>124.2</v>
      </c>
      <c r="BQ84" s="516">
        <v>125.1</v>
      </c>
      <c r="BR84" s="516">
        <v>121.4</v>
      </c>
      <c r="BS84" s="516">
        <v>120.5</v>
      </c>
      <c r="BT84" s="516">
        <v>128.4</v>
      </c>
      <c r="BU84" s="516">
        <v>131.6</v>
      </c>
      <c r="BV84" s="516">
        <v>125.8</v>
      </c>
      <c r="BW84" s="516">
        <v>124</v>
      </c>
      <c r="BX84" s="516">
        <v>124.5</v>
      </c>
      <c r="BY84" s="516">
        <v>123.1</v>
      </c>
      <c r="BZ84" s="516">
        <v>120.3</v>
      </c>
      <c r="CA84" s="516">
        <v>125</v>
      </c>
      <c r="CB84" s="516">
        <v>127.9</v>
      </c>
      <c r="CC84" s="516">
        <v>131.19999999999999</v>
      </c>
      <c r="CD84" s="516">
        <v>133.5</v>
      </c>
      <c r="CE84" s="516">
        <v>141.80000000000001</v>
      </c>
      <c r="CF84" s="516">
        <v>148.69999999999999</v>
      </c>
      <c r="CG84" s="516">
        <v>151.69999999999999</v>
      </c>
      <c r="CH84" s="516">
        <v>149.30000000000001</v>
      </c>
      <c r="CI84" s="516">
        <v>145.30000000000001</v>
      </c>
      <c r="CJ84" s="516">
        <v>155.1</v>
      </c>
      <c r="CK84" s="516">
        <v>155.9</v>
      </c>
      <c r="CL84" s="516">
        <v>156.9</v>
      </c>
      <c r="CM84" s="516">
        <v>156.4</v>
      </c>
      <c r="CN84" s="516">
        <v>151.69999999999999</v>
      </c>
      <c r="CO84" s="516">
        <v>148.19999999999999</v>
      </c>
      <c r="CP84" s="516">
        <v>149.5</v>
      </c>
      <c r="CQ84" s="516">
        <v>154.19999999999999</v>
      </c>
      <c r="CR84" s="516">
        <v>158.80000000000001</v>
      </c>
      <c r="CS84" s="516">
        <v>159.69999999999999</v>
      </c>
      <c r="CT84" s="516">
        <v>152</v>
      </c>
      <c r="CU84" s="516">
        <v>145.80000000000001</v>
      </c>
      <c r="CV84" s="516">
        <v>145.1</v>
      </c>
      <c r="CW84" s="516">
        <v>156.1</v>
      </c>
      <c r="CX84" s="516">
        <v>163.69999999999999</v>
      </c>
      <c r="CY84" s="516">
        <v>161.80000000000001</v>
      </c>
      <c r="CZ84" s="516">
        <v>162.69999999999999</v>
      </c>
      <c r="DA84" s="516">
        <v>166.6</v>
      </c>
      <c r="DB84" s="516">
        <v>172</v>
      </c>
      <c r="DC84" s="516">
        <v>174.2</v>
      </c>
      <c r="DD84" s="516">
        <v>167.4</v>
      </c>
      <c r="DE84" s="516">
        <v>166.7</v>
      </c>
      <c r="DF84" s="516">
        <v>167.6</v>
      </c>
      <c r="DG84" s="516">
        <v>174.9</v>
      </c>
      <c r="DH84" s="516">
        <v>180.9</v>
      </c>
      <c r="DI84" s="516">
        <v>191.8</v>
      </c>
      <c r="DJ84" s="516">
        <v>193.6</v>
      </c>
      <c r="DK84" s="516">
        <v>186.7</v>
      </c>
      <c r="DL84" s="516">
        <v>183.2</v>
      </c>
      <c r="DM84" s="516">
        <v>181.7</v>
      </c>
      <c r="DN84" s="516">
        <v>179.5</v>
      </c>
      <c r="DO84" s="516">
        <v>197.1</v>
      </c>
      <c r="DP84" s="516">
        <v>199.7</v>
      </c>
      <c r="DQ84" s="516">
        <v>202.8</v>
      </c>
      <c r="DR84" s="516">
        <v>218.1</v>
      </c>
      <c r="DS84" s="516">
        <v>234.9</v>
      </c>
      <c r="DT84" s="516">
        <v>267.8</v>
      </c>
      <c r="DU84" s="517">
        <v>276.60000000000002</v>
      </c>
      <c r="DV84" s="517">
        <v>277</v>
      </c>
      <c r="DW84" s="517">
        <v>285.5</v>
      </c>
      <c r="DX84" s="559">
        <v>290.39999999999998</v>
      </c>
      <c r="DY84" s="559">
        <v>285.10000000000002</v>
      </c>
      <c r="DZ84" s="559">
        <v>286.3</v>
      </c>
      <c r="EA84" s="558">
        <v>286.39999999999998</v>
      </c>
    </row>
    <row r="85" spans="1:131">
      <c r="A85" s="514" t="s">
        <v>708</v>
      </c>
      <c r="B85" s="514" t="s">
        <v>709</v>
      </c>
      <c r="C85" s="515">
        <v>9.6399999999999993E-3</v>
      </c>
      <c r="D85" s="516">
        <v>80.599999999999994</v>
      </c>
      <c r="E85" s="516">
        <v>78.7</v>
      </c>
      <c r="F85" s="516">
        <v>72</v>
      </c>
      <c r="G85" s="516">
        <v>72.400000000000006</v>
      </c>
      <c r="H85" s="516">
        <v>73.7</v>
      </c>
      <c r="I85" s="516">
        <v>73.7</v>
      </c>
      <c r="J85" s="516">
        <v>74.099999999999994</v>
      </c>
      <c r="K85" s="516">
        <v>71.3</v>
      </c>
      <c r="L85" s="516">
        <v>71.599999999999994</v>
      </c>
      <c r="M85" s="516">
        <v>76.8</v>
      </c>
      <c r="N85" s="516">
        <v>76.7</v>
      </c>
      <c r="O85" s="516">
        <v>81.599999999999994</v>
      </c>
      <c r="P85" s="516">
        <v>84.6</v>
      </c>
      <c r="Q85" s="516">
        <v>86.5</v>
      </c>
      <c r="R85" s="516">
        <v>90.7</v>
      </c>
      <c r="S85" s="516">
        <v>93.6</v>
      </c>
      <c r="T85" s="516">
        <v>94.9</v>
      </c>
      <c r="U85" s="516">
        <v>93.1</v>
      </c>
      <c r="V85" s="516">
        <v>93.2</v>
      </c>
      <c r="W85" s="516">
        <v>92</v>
      </c>
      <c r="X85" s="516">
        <v>94.8</v>
      </c>
      <c r="Y85" s="516">
        <v>96.6</v>
      </c>
      <c r="Z85" s="516">
        <v>97.8</v>
      </c>
      <c r="AA85" s="516">
        <v>92.4</v>
      </c>
      <c r="AB85" s="516">
        <v>95.3</v>
      </c>
      <c r="AC85" s="516">
        <v>100.3</v>
      </c>
      <c r="AD85" s="516">
        <v>92.5</v>
      </c>
      <c r="AE85" s="516">
        <v>106.2</v>
      </c>
      <c r="AF85" s="516">
        <v>107</v>
      </c>
      <c r="AG85" s="516">
        <v>105.6</v>
      </c>
      <c r="AH85" s="516">
        <v>105.6</v>
      </c>
      <c r="AI85" s="516">
        <v>99.5</v>
      </c>
      <c r="AJ85" s="516">
        <v>107.6</v>
      </c>
      <c r="AK85" s="516">
        <v>115.8</v>
      </c>
      <c r="AL85" s="516">
        <v>114.1</v>
      </c>
      <c r="AM85" s="516">
        <v>111.8</v>
      </c>
      <c r="AN85" s="516">
        <v>108</v>
      </c>
      <c r="AO85" s="516">
        <v>119.2</v>
      </c>
      <c r="AP85" s="516">
        <v>99.6</v>
      </c>
      <c r="AQ85" s="516">
        <v>98</v>
      </c>
      <c r="AR85" s="516">
        <v>98</v>
      </c>
      <c r="AS85" s="516">
        <v>98</v>
      </c>
      <c r="AT85" s="516">
        <v>98</v>
      </c>
      <c r="AU85" s="516">
        <v>98</v>
      </c>
      <c r="AV85" s="516">
        <v>98</v>
      </c>
      <c r="AW85" s="516">
        <v>98</v>
      </c>
      <c r="AX85" s="516">
        <v>98</v>
      </c>
      <c r="AY85" s="516">
        <v>98</v>
      </c>
      <c r="AZ85" s="516">
        <v>123.5</v>
      </c>
      <c r="BA85" s="516">
        <v>128.30000000000001</v>
      </c>
      <c r="BB85" s="516">
        <v>120.9</v>
      </c>
      <c r="BC85" s="516">
        <v>118.5</v>
      </c>
      <c r="BD85" s="516">
        <v>139.9</v>
      </c>
      <c r="BE85" s="516">
        <v>139.1</v>
      </c>
      <c r="BF85" s="516">
        <v>135.4</v>
      </c>
      <c r="BG85" s="516">
        <v>125.1</v>
      </c>
      <c r="BH85" s="516">
        <v>123.3</v>
      </c>
      <c r="BI85" s="516">
        <v>119.7</v>
      </c>
      <c r="BJ85" s="516">
        <v>112.8</v>
      </c>
      <c r="BK85" s="516">
        <v>120.4</v>
      </c>
      <c r="BL85" s="516">
        <v>133.69999999999999</v>
      </c>
      <c r="BM85" s="516">
        <v>135</v>
      </c>
      <c r="BN85" s="516">
        <v>129.30000000000001</v>
      </c>
      <c r="BO85" s="516">
        <v>132.30000000000001</v>
      </c>
      <c r="BP85" s="516">
        <v>137.9</v>
      </c>
      <c r="BQ85" s="516">
        <v>140.30000000000001</v>
      </c>
      <c r="BR85" s="516">
        <v>147.9</v>
      </c>
      <c r="BS85" s="516">
        <v>154</v>
      </c>
      <c r="BT85" s="516">
        <v>175.7</v>
      </c>
      <c r="BU85" s="516">
        <v>180.1</v>
      </c>
      <c r="BV85" s="516">
        <v>199.3</v>
      </c>
      <c r="BW85" s="516">
        <v>192.8</v>
      </c>
      <c r="BX85" s="516">
        <v>187.6</v>
      </c>
      <c r="BY85" s="516">
        <v>186.2</v>
      </c>
      <c r="BZ85" s="516">
        <v>178</v>
      </c>
      <c r="CA85" s="516">
        <v>190.3</v>
      </c>
      <c r="CB85" s="516">
        <v>184.2</v>
      </c>
      <c r="CC85" s="516">
        <v>189.9</v>
      </c>
      <c r="CD85" s="516">
        <v>184.8</v>
      </c>
      <c r="CE85" s="516">
        <v>183.7</v>
      </c>
      <c r="CF85" s="516">
        <v>182</v>
      </c>
      <c r="CG85" s="516">
        <v>177.5</v>
      </c>
      <c r="CH85" s="516">
        <v>168</v>
      </c>
      <c r="CI85" s="516">
        <v>166.1</v>
      </c>
      <c r="CJ85" s="516">
        <v>161</v>
      </c>
      <c r="CK85" s="516">
        <v>149.69999999999999</v>
      </c>
      <c r="CL85" s="516">
        <v>149.30000000000001</v>
      </c>
      <c r="CM85" s="516">
        <v>158.19999999999999</v>
      </c>
      <c r="CN85" s="516">
        <v>159.9</v>
      </c>
      <c r="CO85" s="516">
        <v>164.4</v>
      </c>
      <c r="CP85" s="516">
        <v>160.5</v>
      </c>
      <c r="CQ85" s="516">
        <v>156.4</v>
      </c>
      <c r="CR85" s="516">
        <v>156.4</v>
      </c>
      <c r="CS85" s="516">
        <v>161.69999999999999</v>
      </c>
      <c r="CT85" s="516">
        <v>161.6</v>
      </c>
      <c r="CU85" s="516">
        <v>195.7</v>
      </c>
      <c r="CV85" s="516">
        <v>192.7</v>
      </c>
      <c r="CW85" s="516">
        <v>191.1</v>
      </c>
      <c r="CX85" s="516">
        <v>159.9</v>
      </c>
      <c r="CY85" s="516">
        <v>151.6</v>
      </c>
      <c r="CZ85" s="516">
        <v>169.9</v>
      </c>
      <c r="DA85" s="516">
        <v>171.9</v>
      </c>
      <c r="DB85" s="516">
        <v>163.30000000000001</v>
      </c>
      <c r="DC85" s="516">
        <v>161.1</v>
      </c>
      <c r="DD85" s="516">
        <v>159.80000000000001</v>
      </c>
      <c r="DE85" s="516">
        <v>170.2</v>
      </c>
      <c r="DF85" s="516">
        <v>184.7</v>
      </c>
      <c r="DG85" s="516">
        <v>170.3</v>
      </c>
      <c r="DH85" s="516">
        <v>155.69999999999999</v>
      </c>
      <c r="DI85" s="516">
        <v>149.1</v>
      </c>
      <c r="DJ85" s="516">
        <v>146.1</v>
      </c>
      <c r="DK85" s="516">
        <v>149.69999999999999</v>
      </c>
      <c r="DL85" s="516">
        <v>148.5</v>
      </c>
      <c r="DM85" s="516">
        <v>146.9</v>
      </c>
      <c r="DN85" s="516">
        <v>144.4</v>
      </c>
      <c r="DO85" s="516">
        <v>141</v>
      </c>
      <c r="DP85" s="516">
        <v>139.30000000000001</v>
      </c>
      <c r="DQ85" s="516">
        <v>135</v>
      </c>
      <c r="DR85" s="516">
        <v>143</v>
      </c>
      <c r="DS85" s="516">
        <v>145.6</v>
      </c>
      <c r="DT85" s="516">
        <v>127.8</v>
      </c>
      <c r="DU85" s="517">
        <v>126.6</v>
      </c>
      <c r="DV85" s="517">
        <v>129.5</v>
      </c>
      <c r="DW85" s="517">
        <v>149.1</v>
      </c>
      <c r="DX85" s="559">
        <v>145.5</v>
      </c>
      <c r="DY85" s="559">
        <v>144.30000000000001</v>
      </c>
      <c r="DZ85" s="559">
        <v>144.80000000000001</v>
      </c>
      <c r="EA85" s="558">
        <v>143.80000000000001</v>
      </c>
    </row>
    <row r="86" spans="1:131">
      <c r="A86" s="514" t="s">
        <v>710</v>
      </c>
      <c r="B86" s="514" t="s">
        <v>711</v>
      </c>
      <c r="C86" s="515">
        <v>0.94799</v>
      </c>
      <c r="D86" s="516">
        <v>98.5</v>
      </c>
      <c r="E86" s="516">
        <v>98.5</v>
      </c>
      <c r="F86" s="516">
        <v>100.5</v>
      </c>
      <c r="G86" s="516">
        <v>99.2</v>
      </c>
      <c r="H86" s="516">
        <v>100.8</v>
      </c>
      <c r="I86" s="516">
        <v>101.8</v>
      </c>
      <c r="J86" s="516">
        <v>101.5</v>
      </c>
      <c r="K86" s="516">
        <v>101.7</v>
      </c>
      <c r="L86" s="516">
        <v>104.9</v>
      </c>
      <c r="M86" s="516">
        <v>107.8</v>
      </c>
      <c r="N86" s="516">
        <v>109.7</v>
      </c>
      <c r="O86" s="516">
        <v>109.9</v>
      </c>
      <c r="P86" s="516">
        <v>111.8</v>
      </c>
      <c r="Q86" s="516">
        <v>111.3</v>
      </c>
      <c r="R86" s="516">
        <v>110.3</v>
      </c>
      <c r="S86" s="516">
        <v>108</v>
      </c>
      <c r="T86" s="516">
        <v>106.9</v>
      </c>
      <c r="U86" s="516">
        <v>108.1</v>
      </c>
      <c r="V86" s="516">
        <v>110.3</v>
      </c>
      <c r="W86" s="516">
        <v>119.3</v>
      </c>
      <c r="X86" s="516">
        <v>119.2</v>
      </c>
      <c r="Y86" s="516">
        <v>125</v>
      </c>
      <c r="Z86" s="516">
        <v>122.2</v>
      </c>
      <c r="AA86" s="516">
        <v>118.7</v>
      </c>
      <c r="AB86" s="516">
        <v>120.4</v>
      </c>
      <c r="AC86" s="516">
        <v>123.4</v>
      </c>
      <c r="AD86" s="516">
        <v>122.9</v>
      </c>
      <c r="AE86" s="516">
        <v>120.3</v>
      </c>
      <c r="AF86" s="516">
        <v>119</v>
      </c>
      <c r="AG86" s="516">
        <v>118</v>
      </c>
      <c r="AH86" s="516">
        <v>118</v>
      </c>
      <c r="AI86" s="516">
        <v>118.2</v>
      </c>
      <c r="AJ86" s="516">
        <v>118</v>
      </c>
      <c r="AK86" s="516">
        <v>123.9</v>
      </c>
      <c r="AL86" s="516">
        <v>124.5</v>
      </c>
      <c r="AM86" s="516">
        <v>119.9</v>
      </c>
      <c r="AN86" s="516">
        <v>138.5</v>
      </c>
      <c r="AO86" s="516">
        <v>136.5</v>
      </c>
      <c r="AP86" s="516">
        <v>136.1</v>
      </c>
      <c r="AQ86" s="516">
        <v>133.6</v>
      </c>
      <c r="AR86" s="516">
        <v>133.1</v>
      </c>
      <c r="AS86" s="516">
        <v>132.9</v>
      </c>
      <c r="AT86" s="516">
        <v>133.19999999999999</v>
      </c>
      <c r="AU86" s="516">
        <v>133.5</v>
      </c>
      <c r="AV86" s="516">
        <v>133.80000000000001</v>
      </c>
      <c r="AW86" s="516">
        <v>139.9</v>
      </c>
      <c r="AX86" s="516">
        <v>139.80000000000001</v>
      </c>
      <c r="AY86" s="516">
        <v>138.5</v>
      </c>
      <c r="AZ86" s="516">
        <v>150.9</v>
      </c>
      <c r="BA86" s="516">
        <v>153.4</v>
      </c>
      <c r="BB86" s="516">
        <v>145.80000000000001</v>
      </c>
      <c r="BC86" s="516">
        <v>145.69999999999999</v>
      </c>
      <c r="BD86" s="516">
        <v>144.80000000000001</v>
      </c>
      <c r="BE86" s="516">
        <v>144.69999999999999</v>
      </c>
      <c r="BF86" s="516">
        <v>147.9</v>
      </c>
      <c r="BG86" s="516">
        <v>152.30000000000001</v>
      </c>
      <c r="BH86" s="516">
        <v>153.1</v>
      </c>
      <c r="BI86" s="516">
        <v>154.30000000000001</v>
      </c>
      <c r="BJ86" s="516">
        <v>155.80000000000001</v>
      </c>
      <c r="BK86" s="516">
        <v>157</v>
      </c>
      <c r="BL86" s="516">
        <v>157</v>
      </c>
      <c r="BM86" s="516">
        <v>154.6</v>
      </c>
      <c r="BN86" s="516">
        <v>143.69999999999999</v>
      </c>
      <c r="BO86" s="516">
        <v>140</v>
      </c>
      <c r="BP86" s="516">
        <v>140.30000000000001</v>
      </c>
      <c r="BQ86" s="516">
        <v>139.4</v>
      </c>
      <c r="BR86" s="516">
        <v>139</v>
      </c>
      <c r="BS86" s="516">
        <v>141.19999999999999</v>
      </c>
      <c r="BT86" s="516">
        <v>142.6</v>
      </c>
      <c r="BU86" s="516">
        <v>143.1</v>
      </c>
      <c r="BV86" s="516">
        <v>144</v>
      </c>
      <c r="BW86" s="516">
        <v>143.4</v>
      </c>
      <c r="BX86" s="516">
        <v>145.69999999999999</v>
      </c>
      <c r="BY86" s="516">
        <v>144.19999999999999</v>
      </c>
      <c r="BZ86" s="516">
        <v>142.19999999999999</v>
      </c>
      <c r="CA86" s="516">
        <v>140.9</v>
      </c>
      <c r="CB86" s="516">
        <v>141.30000000000001</v>
      </c>
      <c r="CC86" s="516">
        <v>143.69999999999999</v>
      </c>
      <c r="CD86" s="516">
        <v>143.1</v>
      </c>
      <c r="CE86" s="516">
        <v>144.1</v>
      </c>
      <c r="CF86" s="516">
        <v>145.9</v>
      </c>
      <c r="CG86" s="516">
        <v>146.1</v>
      </c>
      <c r="CH86" s="516">
        <v>147.69999999999999</v>
      </c>
      <c r="CI86" s="516">
        <v>147.69999999999999</v>
      </c>
      <c r="CJ86" s="516">
        <v>149.6</v>
      </c>
      <c r="CK86" s="516">
        <v>148.5</v>
      </c>
      <c r="CL86" s="516">
        <v>144.19999999999999</v>
      </c>
      <c r="CM86" s="516">
        <v>142.6</v>
      </c>
      <c r="CN86" s="516">
        <v>142.80000000000001</v>
      </c>
      <c r="CO86" s="516">
        <v>143</v>
      </c>
      <c r="CP86" s="516">
        <v>142.9</v>
      </c>
      <c r="CQ86" s="516">
        <v>142.19999999999999</v>
      </c>
      <c r="CR86" s="516">
        <v>143.5</v>
      </c>
      <c r="CS86" s="516">
        <v>143.5</v>
      </c>
      <c r="CT86" s="516">
        <v>142.69999999999999</v>
      </c>
      <c r="CU86" s="516">
        <v>142.4</v>
      </c>
      <c r="CV86" s="516">
        <v>141.80000000000001</v>
      </c>
      <c r="CW86" s="516">
        <v>146.80000000000001</v>
      </c>
      <c r="CX86" s="516">
        <v>147.9</v>
      </c>
      <c r="CY86" s="516">
        <v>164.7</v>
      </c>
      <c r="CZ86" s="516">
        <v>169.9</v>
      </c>
      <c r="DA86" s="516">
        <v>172.1</v>
      </c>
      <c r="DB86" s="516">
        <v>167.5</v>
      </c>
      <c r="DC86" s="516">
        <v>165.7</v>
      </c>
      <c r="DD86" s="516">
        <v>164.4</v>
      </c>
      <c r="DE86" s="516">
        <v>166</v>
      </c>
      <c r="DF86" s="516">
        <v>169.3</v>
      </c>
      <c r="DG86" s="516">
        <v>168.4</v>
      </c>
      <c r="DH86" s="516">
        <v>169.7</v>
      </c>
      <c r="DI86" s="516">
        <v>169.4</v>
      </c>
      <c r="DJ86" s="516">
        <v>167.2</v>
      </c>
      <c r="DK86" s="516">
        <v>162.80000000000001</v>
      </c>
      <c r="DL86" s="516">
        <v>163.4</v>
      </c>
      <c r="DM86" s="516">
        <v>163.9</v>
      </c>
      <c r="DN86" s="516">
        <v>164.5</v>
      </c>
      <c r="DO86" s="516">
        <v>168.6</v>
      </c>
      <c r="DP86" s="516">
        <v>170.3</v>
      </c>
      <c r="DQ86" s="516">
        <v>172.6</v>
      </c>
      <c r="DR86" s="516">
        <v>173.8</v>
      </c>
      <c r="DS86" s="516">
        <v>173</v>
      </c>
      <c r="DT86" s="516">
        <v>177.3</v>
      </c>
      <c r="DU86" s="517">
        <v>173.5</v>
      </c>
      <c r="DV86" s="517">
        <v>172.1</v>
      </c>
      <c r="DW86" s="517">
        <v>172.3</v>
      </c>
      <c r="DX86" s="559">
        <v>174.9</v>
      </c>
      <c r="DY86" s="559">
        <v>174.7</v>
      </c>
      <c r="DZ86" s="559">
        <v>180.3</v>
      </c>
      <c r="EA86" s="558">
        <v>182.8</v>
      </c>
    </row>
    <row r="87" spans="1:131">
      <c r="A87" s="514" t="s">
        <v>712</v>
      </c>
      <c r="B87" s="514" t="s">
        <v>713</v>
      </c>
      <c r="C87" s="515">
        <v>0.12359000000000001</v>
      </c>
      <c r="D87" s="516">
        <v>120.7</v>
      </c>
      <c r="E87" s="516">
        <v>134.69999999999999</v>
      </c>
      <c r="F87" s="516">
        <v>136</v>
      </c>
      <c r="G87" s="516">
        <v>128</v>
      </c>
      <c r="H87" s="516">
        <v>132</v>
      </c>
      <c r="I87" s="516">
        <v>132.5</v>
      </c>
      <c r="J87" s="516">
        <v>130.80000000000001</v>
      </c>
      <c r="K87" s="516">
        <v>130.5</v>
      </c>
      <c r="L87" s="516">
        <v>136.69999999999999</v>
      </c>
      <c r="M87" s="516">
        <v>133.69999999999999</v>
      </c>
      <c r="N87" s="516">
        <v>130.4</v>
      </c>
      <c r="O87" s="516">
        <v>141.30000000000001</v>
      </c>
      <c r="P87" s="516">
        <v>148.5</v>
      </c>
      <c r="Q87" s="516">
        <v>140</v>
      </c>
      <c r="R87" s="516">
        <v>140.9</v>
      </c>
      <c r="S87" s="516">
        <v>139.9</v>
      </c>
      <c r="T87" s="516">
        <v>135.69999999999999</v>
      </c>
      <c r="U87" s="516">
        <v>137.4</v>
      </c>
      <c r="V87" s="516">
        <v>131.5</v>
      </c>
      <c r="W87" s="516">
        <v>124.8</v>
      </c>
      <c r="X87" s="516">
        <v>120.4</v>
      </c>
      <c r="Y87" s="516">
        <v>120.7</v>
      </c>
      <c r="Z87" s="516">
        <v>117.5</v>
      </c>
      <c r="AA87" s="516">
        <v>112.7</v>
      </c>
      <c r="AB87" s="516">
        <v>127.4</v>
      </c>
      <c r="AC87" s="516">
        <v>132.19999999999999</v>
      </c>
      <c r="AD87" s="516">
        <v>129.6</v>
      </c>
      <c r="AE87" s="516">
        <v>126.5</v>
      </c>
      <c r="AF87" s="516">
        <v>115.8</v>
      </c>
      <c r="AG87" s="516">
        <v>115.3</v>
      </c>
      <c r="AH87" s="516">
        <v>116.4</v>
      </c>
      <c r="AI87" s="516">
        <v>112.1</v>
      </c>
      <c r="AJ87" s="516">
        <v>113.3</v>
      </c>
      <c r="AK87" s="516">
        <v>112.7</v>
      </c>
      <c r="AL87" s="516">
        <v>107</v>
      </c>
      <c r="AM87" s="516">
        <v>103.2</v>
      </c>
      <c r="AN87" s="516">
        <v>115.4</v>
      </c>
      <c r="AO87" s="516">
        <v>118.6</v>
      </c>
      <c r="AP87" s="516">
        <v>117.2</v>
      </c>
      <c r="AQ87" s="516">
        <v>119.9</v>
      </c>
      <c r="AR87" s="516">
        <v>117.5</v>
      </c>
      <c r="AS87" s="516">
        <v>116.1</v>
      </c>
      <c r="AT87" s="516">
        <v>118.6</v>
      </c>
      <c r="AU87" s="516">
        <v>122.5</v>
      </c>
      <c r="AV87" s="516">
        <v>126</v>
      </c>
      <c r="AW87" s="516">
        <v>129.9</v>
      </c>
      <c r="AX87" s="516">
        <v>128.6</v>
      </c>
      <c r="AY87" s="516">
        <v>120.8</v>
      </c>
      <c r="AZ87" s="516">
        <v>141.19999999999999</v>
      </c>
      <c r="BA87" s="516">
        <v>141.19999999999999</v>
      </c>
      <c r="BB87" s="516">
        <v>145.9</v>
      </c>
      <c r="BC87" s="516">
        <v>141.9</v>
      </c>
      <c r="BD87" s="516">
        <v>137.4</v>
      </c>
      <c r="BE87" s="516">
        <v>140.69999999999999</v>
      </c>
      <c r="BF87" s="516">
        <v>140.5</v>
      </c>
      <c r="BG87" s="516">
        <v>142.19999999999999</v>
      </c>
      <c r="BH87" s="516">
        <v>142.80000000000001</v>
      </c>
      <c r="BI87" s="516">
        <v>139.80000000000001</v>
      </c>
      <c r="BJ87" s="516">
        <v>134.4</v>
      </c>
      <c r="BK87" s="516">
        <v>133</v>
      </c>
      <c r="BL87" s="516">
        <v>147</v>
      </c>
      <c r="BM87" s="516">
        <v>140.1</v>
      </c>
      <c r="BN87" s="516">
        <v>136.5</v>
      </c>
      <c r="BO87" s="516">
        <v>130.4</v>
      </c>
      <c r="BP87" s="516">
        <v>126.7</v>
      </c>
      <c r="BQ87" s="516">
        <v>124.5</v>
      </c>
      <c r="BR87" s="516">
        <v>130.4</v>
      </c>
      <c r="BS87" s="516">
        <v>130.80000000000001</v>
      </c>
      <c r="BT87" s="516">
        <v>128.80000000000001</v>
      </c>
      <c r="BU87" s="516">
        <v>127.5</v>
      </c>
      <c r="BV87" s="516">
        <v>123.6</v>
      </c>
      <c r="BW87" s="516">
        <v>119.7</v>
      </c>
      <c r="BX87" s="516">
        <v>140.6</v>
      </c>
      <c r="BY87" s="516">
        <v>137.1</v>
      </c>
      <c r="BZ87" s="516">
        <v>136.6</v>
      </c>
      <c r="CA87" s="516">
        <v>138.30000000000001</v>
      </c>
      <c r="CB87" s="516">
        <v>141.69999999999999</v>
      </c>
      <c r="CC87" s="516">
        <v>147.9</v>
      </c>
      <c r="CD87" s="516">
        <v>145.1</v>
      </c>
      <c r="CE87" s="516">
        <v>148.6</v>
      </c>
      <c r="CF87" s="516">
        <v>149.30000000000001</v>
      </c>
      <c r="CG87" s="516">
        <v>139.19999999999999</v>
      </c>
      <c r="CH87" s="516">
        <v>132.9</v>
      </c>
      <c r="CI87" s="516">
        <v>133.30000000000001</v>
      </c>
      <c r="CJ87" s="516">
        <v>153</v>
      </c>
      <c r="CK87" s="516">
        <v>150.80000000000001</v>
      </c>
      <c r="CL87" s="516">
        <v>147.9</v>
      </c>
      <c r="CM87" s="516">
        <v>139.5</v>
      </c>
      <c r="CN87" s="516">
        <v>137.1</v>
      </c>
      <c r="CO87" s="516">
        <v>136.1</v>
      </c>
      <c r="CP87" s="516">
        <v>138.19999999999999</v>
      </c>
      <c r="CQ87" s="516">
        <v>134</v>
      </c>
      <c r="CR87" s="516">
        <v>131.80000000000001</v>
      </c>
      <c r="CS87" s="516">
        <v>123.1</v>
      </c>
      <c r="CT87" s="516">
        <v>112.6</v>
      </c>
      <c r="CU87" s="516">
        <v>105.6</v>
      </c>
      <c r="CV87" s="516">
        <v>111.2</v>
      </c>
      <c r="CW87" s="516">
        <v>148.1</v>
      </c>
      <c r="CX87" s="516">
        <v>161</v>
      </c>
      <c r="CY87" s="516">
        <v>203.4</v>
      </c>
      <c r="CZ87" s="516">
        <v>245.4</v>
      </c>
      <c r="DA87" s="516">
        <v>262.8</v>
      </c>
      <c r="DB87" s="516">
        <v>221.8</v>
      </c>
      <c r="DC87" s="516">
        <v>203.4</v>
      </c>
      <c r="DD87" s="516">
        <v>174.2</v>
      </c>
      <c r="DE87" s="516">
        <v>183.2</v>
      </c>
      <c r="DF87" s="516">
        <v>175.8</v>
      </c>
      <c r="DG87" s="516">
        <v>168.3</v>
      </c>
      <c r="DH87" s="516">
        <v>183.2</v>
      </c>
      <c r="DI87" s="516">
        <v>189.7</v>
      </c>
      <c r="DJ87" s="516">
        <v>187.1</v>
      </c>
      <c r="DK87" s="516">
        <v>164.9</v>
      </c>
      <c r="DL87" s="516">
        <v>156.19999999999999</v>
      </c>
      <c r="DM87" s="516">
        <v>155.19999999999999</v>
      </c>
      <c r="DN87" s="516">
        <v>151.19999999999999</v>
      </c>
      <c r="DO87" s="516">
        <v>157.9</v>
      </c>
      <c r="DP87" s="516">
        <v>160</v>
      </c>
      <c r="DQ87" s="516">
        <v>154.9</v>
      </c>
      <c r="DR87" s="516">
        <v>146.80000000000001</v>
      </c>
      <c r="DS87" s="516">
        <v>137.4</v>
      </c>
      <c r="DT87" s="516">
        <v>169.1</v>
      </c>
      <c r="DU87" s="517">
        <v>159.30000000000001</v>
      </c>
      <c r="DV87" s="517">
        <v>163.80000000000001</v>
      </c>
      <c r="DW87" s="517">
        <v>165</v>
      </c>
      <c r="DX87" s="559">
        <v>172.9</v>
      </c>
      <c r="DY87" s="559">
        <v>177.2</v>
      </c>
      <c r="DZ87" s="559">
        <v>172.1</v>
      </c>
      <c r="EA87" s="558">
        <v>181.4</v>
      </c>
    </row>
    <row r="88" spans="1:131">
      <c r="A88" s="514" t="s">
        <v>714</v>
      </c>
      <c r="B88" s="514" t="s">
        <v>715</v>
      </c>
      <c r="C88" s="515">
        <v>9.8790000000000003E-2</v>
      </c>
      <c r="D88" s="516">
        <v>92.6</v>
      </c>
      <c r="E88" s="516">
        <v>93.6</v>
      </c>
      <c r="F88" s="516">
        <v>95.8</v>
      </c>
      <c r="G88" s="516">
        <v>97.6</v>
      </c>
      <c r="H88" s="516">
        <v>107.1</v>
      </c>
      <c r="I88" s="516">
        <v>109.2</v>
      </c>
      <c r="J88" s="516">
        <v>100.9</v>
      </c>
      <c r="K88" s="516">
        <v>98.1</v>
      </c>
      <c r="L88" s="516">
        <v>97</v>
      </c>
      <c r="M88" s="516">
        <v>90.5</v>
      </c>
      <c r="N88" s="516">
        <v>91.5</v>
      </c>
      <c r="O88" s="516">
        <v>90</v>
      </c>
      <c r="P88" s="516">
        <v>91.5</v>
      </c>
      <c r="Q88" s="516">
        <v>89.9</v>
      </c>
      <c r="R88" s="516">
        <v>88.3</v>
      </c>
      <c r="S88" s="516">
        <v>88.3</v>
      </c>
      <c r="T88" s="516">
        <v>88.3</v>
      </c>
      <c r="U88" s="516">
        <v>90.6</v>
      </c>
      <c r="V88" s="516">
        <v>88.1</v>
      </c>
      <c r="W88" s="516">
        <v>83.7</v>
      </c>
      <c r="X88" s="516">
        <v>84.4</v>
      </c>
      <c r="Y88" s="516">
        <v>84.9</v>
      </c>
      <c r="Z88" s="516">
        <v>84.9</v>
      </c>
      <c r="AA88" s="516">
        <v>97.1</v>
      </c>
      <c r="AB88" s="516">
        <v>107.8</v>
      </c>
      <c r="AC88" s="516">
        <v>107.8</v>
      </c>
      <c r="AD88" s="516">
        <v>111</v>
      </c>
      <c r="AE88" s="516">
        <v>112.4</v>
      </c>
      <c r="AF88" s="516">
        <v>114.2</v>
      </c>
      <c r="AG88" s="516">
        <v>115.5</v>
      </c>
      <c r="AH88" s="516">
        <v>118.1</v>
      </c>
      <c r="AI88" s="516">
        <v>116.1</v>
      </c>
      <c r="AJ88" s="516">
        <v>112.4</v>
      </c>
      <c r="AK88" s="516">
        <v>111.9</v>
      </c>
      <c r="AL88" s="516">
        <v>108.9</v>
      </c>
      <c r="AM88" s="516">
        <v>108.4</v>
      </c>
      <c r="AN88" s="516">
        <v>110.5</v>
      </c>
      <c r="AO88" s="516">
        <v>109.5</v>
      </c>
      <c r="AP88" s="516">
        <v>109.9</v>
      </c>
      <c r="AQ88" s="516">
        <v>109.9</v>
      </c>
      <c r="AR88" s="516">
        <v>108.3</v>
      </c>
      <c r="AS88" s="516">
        <v>107.8</v>
      </c>
      <c r="AT88" s="516">
        <v>107.8</v>
      </c>
      <c r="AU88" s="516">
        <v>105.4</v>
      </c>
      <c r="AV88" s="516">
        <v>104</v>
      </c>
      <c r="AW88" s="516">
        <v>102.8</v>
      </c>
      <c r="AX88" s="516">
        <v>102.8</v>
      </c>
      <c r="AY88" s="516">
        <v>100.4</v>
      </c>
      <c r="AZ88" s="516">
        <v>95.9</v>
      </c>
      <c r="BA88" s="516">
        <v>93.1</v>
      </c>
      <c r="BB88" s="516">
        <v>94.8</v>
      </c>
      <c r="BC88" s="516">
        <v>94.6</v>
      </c>
      <c r="BD88" s="516">
        <v>96.2</v>
      </c>
      <c r="BE88" s="516">
        <v>97.2</v>
      </c>
      <c r="BF88" s="516">
        <v>102.1</v>
      </c>
      <c r="BG88" s="516">
        <v>104.6</v>
      </c>
      <c r="BH88" s="516">
        <v>102.7</v>
      </c>
      <c r="BI88" s="516">
        <v>103.9</v>
      </c>
      <c r="BJ88" s="516">
        <v>104.3</v>
      </c>
      <c r="BK88" s="516">
        <v>104</v>
      </c>
      <c r="BL88" s="516">
        <v>103.7</v>
      </c>
      <c r="BM88" s="516">
        <v>102.5</v>
      </c>
      <c r="BN88" s="516">
        <v>102.3</v>
      </c>
      <c r="BO88" s="516">
        <v>99.3</v>
      </c>
      <c r="BP88" s="516">
        <v>99.1</v>
      </c>
      <c r="BQ88" s="516">
        <v>98.8</v>
      </c>
      <c r="BR88" s="516">
        <v>96.1</v>
      </c>
      <c r="BS88" s="516">
        <v>95.2</v>
      </c>
      <c r="BT88" s="516">
        <v>95.5</v>
      </c>
      <c r="BU88" s="516">
        <v>97</v>
      </c>
      <c r="BV88" s="516">
        <v>96.1</v>
      </c>
      <c r="BW88" s="516">
        <v>93.3</v>
      </c>
      <c r="BX88" s="516">
        <v>92</v>
      </c>
      <c r="BY88" s="516">
        <v>89.9</v>
      </c>
      <c r="BZ88" s="516">
        <v>90.8</v>
      </c>
      <c r="CA88" s="516">
        <v>91.7</v>
      </c>
      <c r="CB88" s="516">
        <v>92.6</v>
      </c>
      <c r="CC88" s="516">
        <v>92.6</v>
      </c>
      <c r="CD88" s="516">
        <v>94.1</v>
      </c>
      <c r="CE88" s="516">
        <v>95.6</v>
      </c>
      <c r="CF88" s="516">
        <v>97.3</v>
      </c>
      <c r="CG88" s="516">
        <v>97.3</v>
      </c>
      <c r="CH88" s="516">
        <v>97.3</v>
      </c>
      <c r="CI88" s="516">
        <v>97.3</v>
      </c>
      <c r="CJ88" s="516">
        <v>97.3</v>
      </c>
      <c r="CK88" s="516">
        <v>97.3</v>
      </c>
      <c r="CL88" s="516">
        <v>97.3</v>
      </c>
      <c r="CM88" s="516">
        <v>97.3</v>
      </c>
      <c r="CN88" s="516">
        <v>97.3</v>
      </c>
      <c r="CO88" s="516">
        <v>97.3</v>
      </c>
      <c r="CP88" s="516">
        <v>94.6</v>
      </c>
      <c r="CQ88" s="516">
        <v>93.6</v>
      </c>
      <c r="CR88" s="516">
        <v>95.1</v>
      </c>
      <c r="CS88" s="516">
        <v>95.1</v>
      </c>
      <c r="CT88" s="516">
        <v>95.1</v>
      </c>
      <c r="CU88" s="516">
        <v>103.5</v>
      </c>
      <c r="CV88" s="516">
        <v>105</v>
      </c>
      <c r="CW88" s="516">
        <v>105</v>
      </c>
      <c r="CX88" s="516">
        <v>105.6</v>
      </c>
      <c r="CY88" s="516">
        <v>103.9</v>
      </c>
      <c r="CZ88" s="516">
        <v>103.6</v>
      </c>
      <c r="DA88" s="516">
        <v>103.3</v>
      </c>
      <c r="DB88" s="516">
        <v>108</v>
      </c>
      <c r="DC88" s="516">
        <v>104.5</v>
      </c>
      <c r="DD88" s="516">
        <v>102.6</v>
      </c>
      <c r="DE88" s="516">
        <v>98.7</v>
      </c>
      <c r="DF88" s="516">
        <v>95</v>
      </c>
      <c r="DG88" s="516">
        <v>94.7</v>
      </c>
      <c r="DH88" s="516">
        <v>94.7</v>
      </c>
      <c r="DI88" s="516">
        <v>101.5</v>
      </c>
      <c r="DJ88" s="516">
        <v>103.8</v>
      </c>
      <c r="DK88" s="516">
        <v>103.8</v>
      </c>
      <c r="DL88" s="516">
        <v>118.2</v>
      </c>
      <c r="DM88" s="516">
        <v>118.2</v>
      </c>
      <c r="DN88" s="516">
        <v>120.2</v>
      </c>
      <c r="DO88" s="516">
        <v>124.6</v>
      </c>
      <c r="DP88" s="516">
        <v>128.6</v>
      </c>
      <c r="DQ88" s="516">
        <v>134.6</v>
      </c>
      <c r="DR88" s="516">
        <v>138.30000000000001</v>
      </c>
      <c r="DS88" s="516">
        <v>138.30000000000001</v>
      </c>
      <c r="DT88" s="516">
        <v>138.30000000000001</v>
      </c>
      <c r="DU88" s="517">
        <v>151.80000000000001</v>
      </c>
      <c r="DV88" s="517">
        <v>151.80000000000001</v>
      </c>
      <c r="DW88" s="517">
        <v>154.1</v>
      </c>
      <c r="DX88" s="559">
        <v>155.6</v>
      </c>
      <c r="DY88" s="559">
        <v>156.69999999999999</v>
      </c>
      <c r="DZ88" s="559">
        <v>156.69999999999999</v>
      </c>
      <c r="EA88" s="558">
        <v>156.69999999999999</v>
      </c>
    </row>
    <row r="89" spans="1:131">
      <c r="A89" s="514" t="s">
        <v>716</v>
      </c>
      <c r="B89" s="514" t="s">
        <v>717</v>
      </c>
      <c r="C89" s="515">
        <v>0.14419000000000001</v>
      </c>
      <c r="D89" s="516">
        <v>77.7</v>
      </c>
      <c r="E89" s="516">
        <v>65</v>
      </c>
      <c r="F89" s="516">
        <v>59.9</v>
      </c>
      <c r="G89" s="516">
        <v>67.599999999999994</v>
      </c>
      <c r="H89" s="516">
        <v>53.2</v>
      </c>
      <c r="I89" s="516">
        <v>58</v>
      </c>
      <c r="J89" s="516">
        <v>63.3</v>
      </c>
      <c r="K89" s="516">
        <v>66.8</v>
      </c>
      <c r="L89" s="516">
        <v>83.3</v>
      </c>
      <c r="M89" s="516">
        <v>109.1</v>
      </c>
      <c r="N89" s="516">
        <v>123.7</v>
      </c>
      <c r="O89" s="516">
        <v>117</v>
      </c>
      <c r="P89" s="516">
        <v>122.4</v>
      </c>
      <c r="Q89" s="516">
        <v>127.6</v>
      </c>
      <c r="R89" s="516">
        <v>121.3</v>
      </c>
      <c r="S89" s="516">
        <v>107</v>
      </c>
      <c r="T89" s="516">
        <v>103</v>
      </c>
      <c r="U89" s="516">
        <v>108.3</v>
      </c>
      <c r="V89" s="516">
        <v>111.3</v>
      </c>
      <c r="W89" s="516">
        <v>118.7</v>
      </c>
      <c r="X89" s="516">
        <v>121.5</v>
      </c>
      <c r="Y89" s="516">
        <v>159.4</v>
      </c>
      <c r="Z89" s="516">
        <v>143.5</v>
      </c>
      <c r="AA89" s="516">
        <v>115.9</v>
      </c>
      <c r="AB89" s="516">
        <v>107.1</v>
      </c>
      <c r="AC89" s="516">
        <v>123</v>
      </c>
      <c r="AD89" s="516">
        <v>120.1</v>
      </c>
      <c r="AE89" s="516">
        <v>104</v>
      </c>
      <c r="AF89" s="516">
        <v>103.6</v>
      </c>
      <c r="AG89" s="516">
        <v>96.5</v>
      </c>
      <c r="AH89" s="516">
        <v>93.9</v>
      </c>
      <c r="AI89" s="516">
        <v>100.4</v>
      </c>
      <c r="AJ89" s="516">
        <v>100.4</v>
      </c>
      <c r="AK89" s="516">
        <v>140.4</v>
      </c>
      <c r="AL89" s="516">
        <v>150.9</v>
      </c>
      <c r="AM89" s="516">
        <v>124.4</v>
      </c>
      <c r="AN89" s="516">
        <v>129.6</v>
      </c>
      <c r="AO89" s="516">
        <v>114.3</v>
      </c>
      <c r="AP89" s="516">
        <v>112.9</v>
      </c>
      <c r="AQ89" s="516">
        <v>94.3</v>
      </c>
      <c r="AR89" s="516">
        <v>94.3</v>
      </c>
      <c r="AS89" s="516">
        <v>94.3</v>
      </c>
      <c r="AT89" s="516">
        <v>94.3</v>
      </c>
      <c r="AU89" s="516">
        <v>94.3</v>
      </c>
      <c r="AV89" s="516">
        <v>94.3</v>
      </c>
      <c r="AW89" s="516">
        <v>94.3</v>
      </c>
      <c r="AX89" s="516">
        <v>94.3</v>
      </c>
      <c r="AY89" s="516">
        <v>94.3</v>
      </c>
      <c r="AZ89" s="516">
        <v>161.19999999999999</v>
      </c>
      <c r="BA89" s="516">
        <v>179.9</v>
      </c>
      <c r="BB89" s="516">
        <v>124.5</v>
      </c>
      <c r="BC89" s="516">
        <v>127.6</v>
      </c>
      <c r="BD89" s="516">
        <v>124.6</v>
      </c>
      <c r="BE89" s="516">
        <v>120.2</v>
      </c>
      <c r="BF89" s="516">
        <v>119</v>
      </c>
      <c r="BG89" s="516">
        <v>131.69999999999999</v>
      </c>
      <c r="BH89" s="516">
        <v>137.9</v>
      </c>
      <c r="BI89" s="516">
        <v>147.9</v>
      </c>
      <c r="BJ89" s="516">
        <v>161.9</v>
      </c>
      <c r="BK89" s="516">
        <v>171.4</v>
      </c>
      <c r="BL89" s="516">
        <v>159.4</v>
      </c>
      <c r="BM89" s="516">
        <v>150.1</v>
      </c>
      <c r="BN89" s="516">
        <v>81.7</v>
      </c>
      <c r="BO89" s="516">
        <v>64.7</v>
      </c>
      <c r="BP89" s="516">
        <v>70.400000000000006</v>
      </c>
      <c r="BQ89" s="516">
        <v>66.400000000000006</v>
      </c>
      <c r="BR89" s="516">
        <v>60.3</v>
      </c>
      <c r="BS89" s="516">
        <v>67.7</v>
      </c>
      <c r="BT89" s="516">
        <v>78.400000000000006</v>
      </c>
      <c r="BU89" s="516">
        <v>81.5</v>
      </c>
      <c r="BV89" s="516">
        <v>91.8</v>
      </c>
      <c r="BW89" s="516">
        <v>92.7</v>
      </c>
      <c r="BX89" s="516">
        <v>90.9</v>
      </c>
      <c r="BY89" s="516">
        <v>85.4</v>
      </c>
      <c r="BZ89" s="516">
        <v>72.099999999999994</v>
      </c>
      <c r="CA89" s="516">
        <v>61.8</v>
      </c>
      <c r="CB89" s="516">
        <v>60.4</v>
      </c>
      <c r="CC89" s="516">
        <v>71</v>
      </c>
      <c r="CD89" s="516">
        <v>68.7</v>
      </c>
      <c r="CE89" s="516">
        <v>71.3</v>
      </c>
      <c r="CF89" s="516">
        <v>81.2</v>
      </c>
      <c r="CG89" s="516">
        <v>91.4</v>
      </c>
      <c r="CH89" s="516">
        <v>106.9</v>
      </c>
      <c r="CI89" s="516">
        <v>107</v>
      </c>
      <c r="CJ89" s="516">
        <v>102.4</v>
      </c>
      <c r="CK89" s="516">
        <v>97</v>
      </c>
      <c r="CL89" s="516">
        <v>71.5</v>
      </c>
      <c r="CM89" s="516">
        <v>68.2</v>
      </c>
      <c r="CN89" s="516">
        <v>71.099999999999994</v>
      </c>
      <c r="CO89" s="516">
        <v>73.5</v>
      </c>
      <c r="CP89" s="516">
        <v>73.2</v>
      </c>
      <c r="CQ89" s="516">
        <v>72.7</v>
      </c>
      <c r="CR89" s="516">
        <v>82.2</v>
      </c>
      <c r="CS89" s="516">
        <v>89.6</v>
      </c>
      <c r="CT89" s="516">
        <v>92.8</v>
      </c>
      <c r="CU89" s="516">
        <v>91.3</v>
      </c>
      <c r="CV89" s="516">
        <v>81.5</v>
      </c>
      <c r="CW89" s="516">
        <v>83.2</v>
      </c>
      <c r="CX89" s="516">
        <v>78.7</v>
      </c>
      <c r="CY89" s="516">
        <v>73.7</v>
      </c>
      <c r="CZ89" s="516">
        <v>71.599999999999994</v>
      </c>
      <c r="DA89" s="516">
        <v>71.3</v>
      </c>
      <c r="DB89" s="516">
        <v>73.400000000000006</v>
      </c>
      <c r="DC89" s="516">
        <v>79.5</v>
      </c>
      <c r="DD89" s="516">
        <v>97.2</v>
      </c>
      <c r="DE89" s="516">
        <v>103</v>
      </c>
      <c r="DF89" s="516">
        <v>105.4</v>
      </c>
      <c r="DG89" s="516">
        <v>106.6</v>
      </c>
      <c r="DH89" s="516">
        <v>101.9</v>
      </c>
      <c r="DI89" s="516">
        <v>89.8</v>
      </c>
      <c r="DJ89" s="516">
        <v>75.900000000000006</v>
      </c>
      <c r="DK89" s="516">
        <v>65.900000000000006</v>
      </c>
      <c r="DL89" s="516">
        <v>67.7</v>
      </c>
      <c r="DM89" s="516">
        <v>71.8</v>
      </c>
      <c r="DN89" s="516">
        <v>78.099999999999994</v>
      </c>
      <c r="DO89" s="516">
        <v>81.900000000000006</v>
      </c>
      <c r="DP89" s="516">
        <v>89.1</v>
      </c>
      <c r="DQ89" s="516">
        <v>103.9</v>
      </c>
      <c r="DR89" s="516">
        <v>116.4</v>
      </c>
      <c r="DS89" s="516">
        <v>119.2</v>
      </c>
      <c r="DT89" s="516">
        <v>120.4</v>
      </c>
      <c r="DU89" s="517">
        <v>94.4</v>
      </c>
      <c r="DV89" s="517">
        <v>81.900000000000006</v>
      </c>
      <c r="DW89" s="517">
        <v>80</v>
      </c>
      <c r="DX89" s="559">
        <v>89.6</v>
      </c>
      <c r="DY89" s="559">
        <v>83.7</v>
      </c>
      <c r="DZ89" s="559">
        <v>83.5</v>
      </c>
      <c r="EA89" s="558">
        <v>91.9</v>
      </c>
    </row>
    <row r="90" spans="1:131">
      <c r="A90" s="514" t="s">
        <v>718</v>
      </c>
      <c r="B90" s="514" t="s">
        <v>719</v>
      </c>
      <c r="C90" s="515">
        <v>0.58142000000000005</v>
      </c>
      <c r="D90" s="516">
        <v>100</v>
      </c>
      <c r="E90" s="516">
        <v>100</v>
      </c>
      <c r="F90" s="516">
        <v>103.9</v>
      </c>
      <c r="G90" s="516">
        <v>101.2</v>
      </c>
      <c r="H90" s="516">
        <v>104.9</v>
      </c>
      <c r="I90" s="516">
        <v>104.9</v>
      </c>
      <c r="J90" s="516">
        <v>104.9</v>
      </c>
      <c r="K90" s="516">
        <v>104.9</v>
      </c>
      <c r="L90" s="516">
        <v>104.9</v>
      </c>
      <c r="M90" s="516">
        <v>104.9</v>
      </c>
      <c r="N90" s="516">
        <v>104.9</v>
      </c>
      <c r="O90" s="516">
        <v>104.9</v>
      </c>
      <c r="P90" s="516">
        <v>104.9</v>
      </c>
      <c r="Q90" s="516">
        <v>104.9</v>
      </c>
      <c r="R90" s="516">
        <v>104.9</v>
      </c>
      <c r="S90" s="516">
        <v>104.9</v>
      </c>
      <c r="T90" s="516">
        <v>104.9</v>
      </c>
      <c r="U90" s="516">
        <v>104.9</v>
      </c>
      <c r="V90" s="516">
        <v>109.4</v>
      </c>
      <c r="W90" s="516">
        <v>124.3</v>
      </c>
      <c r="X90" s="516">
        <v>124.3</v>
      </c>
      <c r="Y90" s="516">
        <v>124.3</v>
      </c>
      <c r="Z90" s="516">
        <v>124.3</v>
      </c>
      <c r="AA90" s="516">
        <v>124.3</v>
      </c>
      <c r="AB90" s="516">
        <v>124.3</v>
      </c>
      <c r="AC90" s="516">
        <v>124.3</v>
      </c>
      <c r="AD90" s="516">
        <v>124.3</v>
      </c>
      <c r="AE90" s="516">
        <v>124.3</v>
      </c>
      <c r="AF90" s="516">
        <v>124.3</v>
      </c>
      <c r="AG90" s="516">
        <v>124.3</v>
      </c>
      <c r="AH90" s="516">
        <v>124.3</v>
      </c>
      <c r="AI90" s="516">
        <v>124.3</v>
      </c>
      <c r="AJ90" s="516">
        <v>124.3</v>
      </c>
      <c r="AK90" s="516">
        <v>124.3</v>
      </c>
      <c r="AL90" s="516">
        <v>124.3</v>
      </c>
      <c r="AM90" s="516">
        <v>124.3</v>
      </c>
      <c r="AN90" s="516">
        <v>150.30000000000001</v>
      </c>
      <c r="AO90" s="516">
        <v>150.30000000000001</v>
      </c>
      <c r="AP90" s="516">
        <v>150.30000000000001</v>
      </c>
      <c r="AQ90" s="516">
        <v>150.30000000000001</v>
      </c>
      <c r="AR90" s="516">
        <v>150.30000000000001</v>
      </c>
      <c r="AS90" s="516">
        <v>150.30000000000001</v>
      </c>
      <c r="AT90" s="516">
        <v>150.30000000000001</v>
      </c>
      <c r="AU90" s="516">
        <v>150.30000000000001</v>
      </c>
      <c r="AV90" s="516">
        <v>150.30000000000001</v>
      </c>
      <c r="AW90" s="516">
        <v>159.69999999999999</v>
      </c>
      <c r="AX90" s="516">
        <v>159.69999999999999</v>
      </c>
      <c r="AY90" s="516">
        <v>159.69999999999999</v>
      </c>
      <c r="AZ90" s="516">
        <v>159.69999999999999</v>
      </c>
      <c r="BA90" s="516">
        <v>159.69999999999999</v>
      </c>
      <c r="BB90" s="516">
        <v>159.69999999999999</v>
      </c>
      <c r="BC90" s="516">
        <v>159.69999999999999</v>
      </c>
      <c r="BD90" s="516">
        <v>159.69999999999999</v>
      </c>
      <c r="BE90" s="516">
        <v>159.69999999999999</v>
      </c>
      <c r="BF90" s="516">
        <v>164.4</v>
      </c>
      <c r="BG90" s="516">
        <v>167.6</v>
      </c>
      <c r="BH90" s="516">
        <v>167.6</v>
      </c>
      <c r="BI90" s="516">
        <v>167.6</v>
      </c>
      <c r="BJ90" s="516">
        <v>167.6</v>
      </c>
      <c r="BK90" s="516">
        <v>167.6</v>
      </c>
      <c r="BL90" s="516">
        <v>167.6</v>
      </c>
      <c r="BM90" s="516">
        <v>167.6</v>
      </c>
      <c r="BN90" s="516">
        <v>167.6</v>
      </c>
      <c r="BO90" s="516">
        <v>167.6</v>
      </c>
      <c r="BP90" s="516">
        <v>167.6</v>
      </c>
      <c r="BQ90" s="516">
        <v>167.6</v>
      </c>
      <c r="BR90" s="516">
        <v>167.6</v>
      </c>
      <c r="BS90" s="516">
        <v>169.5</v>
      </c>
      <c r="BT90" s="516">
        <v>169.5</v>
      </c>
      <c r="BU90" s="516">
        <v>169.5</v>
      </c>
      <c r="BV90" s="516">
        <v>169.5</v>
      </c>
      <c r="BW90" s="516">
        <v>169.5</v>
      </c>
      <c r="BX90" s="516">
        <v>169.5</v>
      </c>
      <c r="BY90" s="516">
        <v>169.5</v>
      </c>
      <c r="BZ90" s="516">
        <v>169.5</v>
      </c>
      <c r="CA90" s="516">
        <v>169.5</v>
      </c>
      <c r="CB90" s="516">
        <v>169.5</v>
      </c>
      <c r="CC90" s="516">
        <v>169.5</v>
      </c>
      <c r="CD90" s="516">
        <v>169.5</v>
      </c>
      <c r="CE90" s="516">
        <v>169.5</v>
      </c>
      <c r="CF90" s="516">
        <v>169.5</v>
      </c>
      <c r="CG90" s="516">
        <v>169.5</v>
      </c>
      <c r="CH90" s="516">
        <v>169.5</v>
      </c>
      <c r="CI90" s="516">
        <v>169.5</v>
      </c>
      <c r="CJ90" s="516">
        <v>169.5</v>
      </c>
      <c r="CK90" s="516">
        <v>169.5</v>
      </c>
      <c r="CL90" s="516">
        <v>169.5</v>
      </c>
      <c r="CM90" s="516">
        <v>169.5</v>
      </c>
      <c r="CN90" s="516">
        <v>169.5</v>
      </c>
      <c r="CO90" s="516">
        <v>169.5</v>
      </c>
      <c r="CP90" s="516">
        <v>169.5</v>
      </c>
      <c r="CQ90" s="516">
        <v>169.5</v>
      </c>
      <c r="CR90" s="516">
        <v>169.5</v>
      </c>
      <c r="CS90" s="516">
        <v>169.5</v>
      </c>
      <c r="CT90" s="516">
        <v>169.5</v>
      </c>
      <c r="CU90" s="516">
        <v>169.5</v>
      </c>
      <c r="CV90" s="516">
        <v>169.5</v>
      </c>
      <c r="CW90" s="516">
        <v>169.5</v>
      </c>
      <c r="CX90" s="516">
        <v>169.5</v>
      </c>
      <c r="CY90" s="516">
        <v>189.4</v>
      </c>
      <c r="CZ90" s="516">
        <v>189.4</v>
      </c>
      <c r="DA90" s="516">
        <v>189.4</v>
      </c>
      <c r="DB90" s="516">
        <v>189.4</v>
      </c>
      <c r="DC90" s="516">
        <v>189.4</v>
      </c>
      <c r="DD90" s="516">
        <v>189.4</v>
      </c>
      <c r="DE90" s="516">
        <v>189.4</v>
      </c>
      <c r="DF90" s="516">
        <v>196.3</v>
      </c>
      <c r="DG90" s="516">
        <v>196.3</v>
      </c>
      <c r="DH90" s="516">
        <v>196.3</v>
      </c>
      <c r="DI90" s="516">
        <v>196.3</v>
      </c>
      <c r="DJ90" s="516">
        <v>196.3</v>
      </c>
      <c r="DK90" s="516">
        <v>196.3</v>
      </c>
      <c r="DL90" s="516">
        <v>196.3</v>
      </c>
      <c r="DM90" s="516">
        <v>196.3</v>
      </c>
      <c r="DN90" s="516">
        <v>196.3</v>
      </c>
      <c r="DO90" s="516">
        <v>199.8</v>
      </c>
      <c r="DP90" s="516">
        <v>199.8</v>
      </c>
      <c r="DQ90" s="516">
        <v>199.8</v>
      </c>
      <c r="DR90" s="516">
        <v>199.8</v>
      </c>
      <c r="DS90" s="516">
        <v>199.8</v>
      </c>
      <c r="DT90" s="516">
        <v>199.8</v>
      </c>
      <c r="DU90" s="517">
        <v>199.8</v>
      </c>
      <c r="DV90" s="517">
        <v>199.8</v>
      </c>
      <c r="DW90" s="517">
        <v>199.8</v>
      </c>
      <c r="DX90" s="559">
        <v>199.8</v>
      </c>
      <c r="DY90" s="559">
        <v>199.8</v>
      </c>
      <c r="DZ90" s="559">
        <v>210.1</v>
      </c>
      <c r="EA90" s="558">
        <v>210.1</v>
      </c>
    </row>
    <row r="91" spans="1:131">
      <c r="A91" s="514" t="s">
        <v>720</v>
      </c>
      <c r="B91" s="514" t="s">
        <v>721</v>
      </c>
      <c r="C91" s="515">
        <v>4.1189400000000003</v>
      </c>
      <c r="D91" s="516">
        <v>107.6</v>
      </c>
      <c r="E91" s="516">
        <v>107.8</v>
      </c>
      <c r="F91" s="516">
        <v>106.9</v>
      </c>
      <c r="G91" s="516">
        <v>113.9</v>
      </c>
      <c r="H91" s="516">
        <v>115.7</v>
      </c>
      <c r="I91" s="516">
        <v>113.3</v>
      </c>
      <c r="J91" s="516">
        <v>111.7</v>
      </c>
      <c r="K91" s="516">
        <v>113.4</v>
      </c>
      <c r="L91" s="516">
        <v>115</v>
      </c>
      <c r="M91" s="516">
        <v>115.5</v>
      </c>
      <c r="N91" s="516">
        <v>119.5</v>
      </c>
      <c r="O91" s="516">
        <v>119.7</v>
      </c>
      <c r="P91" s="516">
        <v>120.5</v>
      </c>
      <c r="Q91" s="516">
        <v>120.7</v>
      </c>
      <c r="R91" s="516">
        <v>121.2</v>
      </c>
      <c r="S91" s="516">
        <v>120.3</v>
      </c>
      <c r="T91" s="516">
        <v>117.4</v>
      </c>
      <c r="U91" s="516">
        <v>119.2</v>
      </c>
      <c r="V91" s="516">
        <v>117.8</v>
      </c>
      <c r="W91" s="516">
        <v>115.1</v>
      </c>
      <c r="X91" s="516">
        <v>115.4</v>
      </c>
      <c r="Y91" s="516">
        <v>116.7</v>
      </c>
      <c r="Z91" s="516">
        <v>118.1</v>
      </c>
      <c r="AA91" s="516">
        <v>118.2</v>
      </c>
      <c r="AB91" s="516">
        <v>117.3</v>
      </c>
      <c r="AC91" s="516">
        <v>117.6</v>
      </c>
      <c r="AD91" s="516">
        <v>116.9</v>
      </c>
      <c r="AE91" s="516">
        <v>117.3</v>
      </c>
      <c r="AF91" s="516">
        <v>117.1</v>
      </c>
      <c r="AG91" s="516">
        <v>114.8</v>
      </c>
      <c r="AH91" s="516">
        <v>113.7</v>
      </c>
      <c r="AI91" s="516">
        <v>113.1</v>
      </c>
      <c r="AJ91" s="516">
        <v>114.1</v>
      </c>
      <c r="AK91" s="516">
        <v>113.9</v>
      </c>
      <c r="AL91" s="516">
        <v>113.1</v>
      </c>
      <c r="AM91" s="516">
        <v>111.7</v>
      </c>
      <c r="AN91" s="516">
        <v>112.2</v>
      </c>
      <c r="AO91" s="516">
        <v>116.2</v>
      </c>
      <c r="AP91" s="516">
        <v>117</v>
      </c>
      <c r="AQ91" s="516">
        <v>116.1</v>
      </c>
      <c r="AR91" s="516">
        <v>118.2</v>
      </c>
      <c r="AS91" s="516">
        <v>118.6</v>
      </c>
      <c r="AT91" s="516">
        <v>120.2</v>
      </c>
      <c r="AU91" s="516">
        <v>121.1</v>
      </c>
      <c r="AV91" s="516">
        <v>122.2</v>
      </c>
      <c r="AW91" s="516">
        <v>121.3</v>
      </c>
      <c r="AX91" s="516">
        <v>118.4</v>
      </c>
      <c r="AY91" s="516">
        <v>117.4</v>
      </c>
      <c r="AZ91" s="516">
        <v>121.4</v>
      </c>
      <c r="BA91" s="516">
        <v>120.9</v>
      </c>
      <c r="BB91" s="516">
        <v>124.2</v>
      </c>
      <c r="BC91" s="516">
        <v>126.5</v>
      </c>
      <c r="BD91" s="516">
        <v>125.1</v>
      </c>
      <c r="BE91" s="516">
        <v>123</v>
      </c>
      <c r="BF91" s="516">
        <v>120</v>
      </c>
      <c r="BG91" s="516">
        <v>117.7</v>
      </c>
      <c r="BH91" s="516">
        <v>119.4</v>
      </c>
      <c r="BI91" s="516">
        <v>122.2</v>
      </c>
      <c r="BJ91" s="516">
        <v>123.9</v>
      </c>
      <c r="BK91" s="516">
        <v>121.9</v>
      </c>
      <c r="BL91" s="516">
        <v>121.3</v>
      </c>
      <c r="BM91" s="516">
        <v>119.8</v>
      </c>
      <c r="BN91" s="516">
        <v>118</v>
      </c>
      <c r="BO91" s="516">
        <v>118.8</v>
      </c>
      <c r="BP91" s="516">
        <v>120.8</v>
      </c>
      <c r="BQ91" s="516">
        <v>119.8</v>
      </c>
      <c r="BR91" s="516">
        <v>118.5</v>
      </c>
      <c r="BS91" s="516">
        <v>117.1</v>
      </c>
      <c r="BT91" s="516">
        <v>119.2</v>
      </c>
      <c r="BU91" s="516">
        <v>120.6</v>
      </c>
      <c r="BV91" s="516">
        <v>120.7</v>
      </c>
      <c r="BW91" s="516">
        <v>120.1</v>
      </c>
      <c r="BX91" s="516">
        <v>120.4</v>
      </c>
      <c r="BY91" s="516">
        <v>120.3</v>
      </c>
      <c r="BZ91" s="516">
        <v>122.5</v>
      </c>
      <c r="CA91" s="516">
        <v>123.5</v>
      </c>
      <c r="CB91" s="516">
        <v>124</v>
      </c>
      <c r="CC91" s="516">
        <v>124</v>
      </c>
      <c r="CD91" s="516">
        <v>123.4</v>
      </c>
      <c r="CE91" s="516">
        <v>124.6</v>
      </c>
      <c r="CF91" s="516">
        <v>124.4</v>
      </c>
      <c r="CG91" s="516">
        <v>123.4</v>
      </c>
      <c r="CH91" s="516">
        <v>123.2</v>
      </c>
      <c r="CI91" s="516">
        <v>123.7</v>
      </c>
      <c r="CJ91" s="516">
        <v>127.7</v>
      </c>
      <c r="CK91" s="516">
        <v>127.5</v>
      </c>
      <c r="CL91" s="516">
        <v>128.69999999999999</v>
      </c>
      <c r="CM91" s="516">
        <v>128.69999999999999</v>
      </c>
      <c r="CN91" s="516">
        <v>129.80000000000001</v>
      </c>
      <c r="CO91" s="516">
        <v>126.8</v>
      </c>
      <c r="CP91" s="516">
        <v>126.1</v>
      </c>
      <c r="CQ91" s="516">
        <v>127</v>
      </c>
      <c r="CR91" s="516">
        <v>134</v>
      </c>
      <c r="CS91" s="516">
        <v>132.1</v>
      </c>
      <c r="CT91" s="516">
        <v>131.69999999999999</v>
      </c>
      <c r="CU91" s="516">
        <v>124.8</v>
      </c>
      <c r="CV91" s="516">
        <v>123.9</v>
      </c>
      <c r="CW91" s="516">
        <v>122.5</v>
      </c>
      <c r="CX91" s="516">
        <v>125.1</v>
      </c>
      <c r="CY91" s="516">
        <v>123.8</v>
      </c>
      <c r="CZ91" s="516">
        <v>125.5</v>
      </c>
      <c r="DA91" s="516">
        <v>124.5</v>
      </c>
      <c r="DB91" s="516">
        <v>129.80000000000001</v>
      </c>
      <c r="DC91" s="516">
        <v>138</v>
      </c>
      <c r="DD91" s="516">
        <v>138</v>
      </c>
      <c r="DE91" s="516">
        <v>137.69999999999999</v>
      </c>
      <c r="DF91" s="516">
        <v>137</v>
      </c>
      <c r="DG91" s="516">
        <v>139.69999999999999</v>
      </c>
      <c r="DH91" s="516">
        <v>143.19999999999999</v>
      </c>
      <c r="DI91" s="516">
        <v>145</v>
      </c>
      <c r="DJ91" s="516">
        <v>148.4</v>
      </c>
      <c r="DK91" s="516">
        <v>152.19999999999999</v>
      </c>
      <c r="DL91" s="516">
        <v>161.5</v>
      </c>
      <c r="DM91" s="516">
        <v>161.19999999999999</v>
      </c>
      <c r="DN91" s="516">
        <v>153.69999999999999</v>
      </c>
      <c r="DO91" s="516">
        <v>156.5</v>
      </c>
      <c r="DP91" s="516">
        <v>164.6</v>
      </c>
      <c r="DQ91" s="516">
        <v>165.9</v>
      </c>
      <c r="DR91" s="516">
        <v>170.2</v>
      </c>
      <c r="DS91" s="516">
        <v>175.2</v>
      </c>
      <c r="DT91" s="516">
        <v>177.3</v>
      </c>
      <c r="DU91" s="517">
        <v>179.9</v>
      </c>
      <c r="DV91" s="517">
        <v>176.3</v>
      </c>
      <c r="DW91" s="517">
        <v>171.7</v>
      </c>
      <c r="DX91" s="559">
        <v>175.1</v>
      </c>
      <c r="DY91" s="559">
        <v>168.2</v>
      </c>
      <c r="DZ91" s="559">
        <v>167.9</v>
      </c>
      <c r="EA91" s="558">
        <v>168.2</v>
      </c>
    </row>
    <row r="92" spans="1:131">
      <c r="A92" s="514" t="s">
        <v>722</v>
      </c>
      <c r="B92" s="514" t="s">
        <v>723</v>
      </c>
      <c r="C92" s="515">
        <v>0.83931</v>
      </c>
      <c r="D92" s="516">
        <v>92.3</v>
      </c>
      <c r="E92" s="516">
        <v>94.3</v>
      </c>
      <c r="F92" s="516">
        <v>95.4</v>
      </c>
      <c r="G92" s="516">
        <v>103.7</v>
      </c>
      <c r="H92" s="516">
        <v>106.8</v>
      </c>
      <c r="I92" s="516">
        <v>101.9</v>
      </c>
      <c r="J92" s="516">
        <v>97</v>
      </c>
      <c r="K92" s="516">
        <v>97.2</v>
      </c>
      <c r="L92" s="516">
        <v>97.6</v>
      </c>
      <c r="M92" s="516">
        <v>97.5</v>
      </c>
      <c r="N92" s="516">
        <v>99.4</v>
      </c>
      <c r="O92" s="516">
        <v>105</v>
      </c>
      <c r="P92" s="516">
        <v>104.4</v>
      </c>
      <c r="Q92" s="516">
        <v>105.7</v>
      </c>
      <c r="R92" s="516">
        <v>110.1</v>
      </c>
      <c r="S92" s="516">
        <v>114.9</v>
      </c>
      <c r="T92" s="516">
        <v>118.8</v>
      </c>
      <c r="U92" s="516">
        <v>120.1</v>
      </c>
      <c r="V92" s="516">
        <v>117.7</v>
      </c>
      <c r="W92" s="516">
        <v>113.7</v>
      </c>
      <c r="X92" s="516">
        <v>112</v>
      </c>
      <c r="Y92" s="516">
        <v>116.2</v>
      </c>
      <c r="Z92" s="516">
        <v>117.4</v>
      </c>
      <c r="AA92" s="516">
        <v>113.3</v>
      </c>
      <c r="AB92" s="516">
        <v>112.7</v>
      </c>
      <c r="AC92" s="516">
        <v>112.5</v>
      </c>
      <c r="AD92" s="516">
        <v>114</v>
      </c>
      <c r="AE92" s="516">
        <v>111.4</v>
      </c>
      <c r="AF92" s="516">
        <v>109.3</v>
      </c>
      <c r="AG92" s="516">
        <v>103</v>
      </c>
      <c r="AH92" s="516">
        <v>98.1</v>
      </c>
      <c r="AI92" s="516">
        <v>96.8</v>
      </c>
      <c r="AJ92" s="516">
        <v>97.3</v>
      </c>
      <c r="AK92" s="516">
        <v>95.1</v>
      </c>
      <c r="AL92" s="516">
        <v>92.5</v>
      </c>
      <c r="AM92" s="516">
        <v>93.1</v>
      </c>
      <c r="AN92" s="516">
        <v>97.7</v>
      </c>
      <c r="AO92" s="516">
        <v>99.5</v>
      </c>
      <c r="AP92" s="516">
        <v>99.1</v>
      </c>
      <c r="AQ92" s="516">
        <v>98.5</v>
      </c>
      <c r="AR92" s="516">
        <v>97.9</v>
      </c>
      <c r="AS92" s="516">
        <v>98.8</v>
      </c>
      <c r="AT92" s="516">
        <v>95.8</v>
      </c>
      <c r="AU92" s="516">
        <v>96.8</v>
      </c>
      <c r="AV92" s="516">
        <v>100.5</v>
      </c>
      <c r="AW92" s="516">
        <v>102.6</v>
      </c>
      <c r="AX92" s="516">
        <v>101.3</v>
      </c>
      <c r="AY92" s="516">
        <v>100.6</v>
      </c>
      <c r="AZ92" s="516">
        <v>103.7</v>
      </c>
      <c r="BA92" s="516">
        <v>106.9</v>
      </c>
      <c r="BB92" s="516">
        <v>116.8</v>
      </c>
      <c r="BC92" s="516">
        <v>126.1</v>
      </c>
      <c r="BD92" s="516">
        <v>122.9</v>
      </c>
      <c r="BE92" s="516">
        <v>119.3</v>
      </c>
      <c r="BF92" s="516">
        <v>115</v>
      </c>
      <c r="BG92" s="516">
        <v>112.3</v>
      </c>
      <c r="BH92" s="516">
        <v>113.4</v>
      </c>
      <c r="BI92" s="516">
        <v>121.3</v>
      </c>
      <c r="BJ92" s="516">
        <v>123</v>
      </c>
      <c r="BK92" s="516">
        <v>124.9</v>
      </c>
      <c r="BL92" s="516">
        <v>122.1</v>
      </c>
      <c r="BM92" s="516">
        <v>119.5</v>
      </c>
      <c r="BN92" s="516">
        <v>120.3</v>
      </c>
      <c r="BO92" s="516">
        <v>119.6</v>
      </c>
      <c r="BP92" s="516">
        <v>119</v>
      </c>
      <c r="BQ92" s="516">
        <v>117.5</v>
      </c>
      <c r="BR92" s="516">
        <v>112.8</v>
      </c>
      <c r="BS92" s="516">
        <v>113.7</v>
      </c>
      <c r="BT92" s="516">
        <v>119.4</v>
      </c>
      <c r="BU92" s="516">
        <v>123.2</v>
      </c>
      <c r="BV92" s="516">
        <v>121.4</v>
      </c>
      <c r="BW92" s="516">
        <v>119.1</v>
      </c>
      <c r="BX92" s="516">
        <v>117.8</v>
      </c>
      <c r="BY92" s="516">
        <v>118.5</v>
      </c>
      <c r="BZ92" s="516">
        <v>127.3</v>
      </c>
      <c r="CA92" s="516">
        <v>129.9</v>
      </c>
      <c r="CB92" s="516">
        <v>130.80000000000001</v>
      </c>
      <c r="CC92" s="516">
        <v>130.19999999999999</v>
      </c>
      <c r="CD92" s="516">
        <v>130.1</v>
      </c>
      <c r="CE92" s="516">
        <v>130.9</v>
      </c>
      <c r="CF92" s="516">
        <v>128.6</v>
      </c>
      <c r="CG92" s="516">
        <v>127.2</v>
      </c>
      <c r="CH92" s="516">
        <v>125</v>
      </c>
      <c r="CI92" s="516">
        <v>127.6</v>
      </c>
      <c r="CJ92" s="516">
        <v>133.4</v>
      </c>
      <c r="CK92" s="516">
        <v>134.19999999999999</v>
      </c>
      <c r="CL92" s="516">
        <v>133.9</v>
      </c>
      <c r="CM92" s="516">
        <v>131.9</v>
      </c>
      <c r="CN92" s="516">
        <v>130.1</v>
      </c>
      <c r="CO92" s="516">
        <v>129.4</v>
      </c>
      <c r="CP92" s="516">
        <v>126.4</v>
      </c>
      <c r="CQ92" s="516">
        <v>123.5</v>
      </c>
      <c r="CR92" s="516">
        <v>123.7</v>
      </c>
      <c r="CS92" s="516">
        <v>124.1</v>
      </c>
      <c r="CT92" s="516">
        <v>124.4</v>
      </c>
      <c r="CU92" s="516">
        <v>122.9</v>
      </c>
      <c r="CV92" s="516">
        <v>121.4</v>
      </c>
      <c r="CW92" s="516">
        <v>118</v>
      </c>
      <c r="CX92" s="516">
        <v>116.9</v>
      </c>
      <c r="CY92" s="516">
        <v>116</v>
      </c>
      <c r="CZ92" s="516">
        <v>106.9</v>
      </c>
      <c r="DA92" s="516">
        <v>110.6</v>
      </c>
      <c r="DB92" s="516">
        <v>114.5</v>
      </c>
      <c r="DC92" s="516">
        <v>120.3</v>
      </c>
      <c r="DD92" s="516">
        <v>123.5</v>
      </c>
      <c r="DE92" s="516">
        <v>126.1</v>
      </c>
      <c r="DF92" s="516">
        <v>130.6</v>
      </c>
      <c r="DG92" s="516">
        <v>133.19999999999999</v>
      </c>
      <c r="DH92" s="516">
        <v>133.1</v>
      </c>
      <c r="DI92" s="516">
        <v>134.6</v>
      </c>
      <c r="DJ92" s="516">
        <v>142.5</v>
      </c>
      <c r="DK92" s="516">
        <v>146.30000000000001</v>
      </c>
      <c r="DL92" s="516">
        <v>147.1</v>
      </c>
      <c r="DM92" s="516">
        <v>147.6</v>
      </c>
      <c r="DN92" s="516">
        <v>156.1</v>
      </c>
      <c r="DO92" s="516">
        <v>161.1</v>
      </c>
      <c r="DP92" s="516">
        <v>164.6</v>
      </c>
      <c r="DQ92" s="516">
        <v>177.4</v>
      </c>
      <c r="DR92" s="516">
        <v>190.4</v>
      </c>
      <c r="DS92" s="516">
        <v>201.1</v>
      </c>
      <c r="DT92" s="516">
        <v>214.8</v>
      </c>
      <c r="DU92" s="517">
        <v>234.6</v>
      </c>
      <c r="DV92" s="517">
        <v>228.1</v>
      </c>
      <c r="DW92" s="517">
        <v>208.6</v>
      </c>
      <c r="DX92" s="559">
        <v>220.6</v>
      </c>
      <c r="DY92" s="559">
        <v>208.3</v>
      </c>
      <c r="DZ92" s="559">
        <v>194.2</v>
      </c>
      <c r="EA92" s="558">
        <v>193.6</v>
      </c>
    </row>
    <row r="93" spans="1:131">
      <c r="A93" s="514" t="s">
        <v>724</v>
      </c>
      <c r="B93" s="514" t="s">
        <v>725</v>
      </c>
      <c r="C93" s="515">
        <v>0.66334000000000004</v>
      </c>
      <c r="D93" s="516">
        <v>89.9</v>
      </c>
      <c r="E93" s="516">
        <v>92.1</v>
      </c>
      <c r="F93" s="516">
        <v>92.7</v>
      </c>
      <c r="G93" s="516">
        <v>102</v>
      </c>
      <c r="H93" s="516">
        <v>103.6</v>
      </c>
      <c r="I93" s="516">
        <v>97.5</v>
      </c>
      <c r="J93" s="516">
        <v>91.8</v>
      </c>
      <c r="K93" s="516">
        <v>92.4</v>
      </c>
      <c r="L93" s="516">
        <v>92.5</v>
      </c>
      <c r="M93" s="516">
        <v>91.8</v>
      </c>
      <c r="N93" s="516">
        <v>93.9</v>
      </c>
      <c r="O93" s="516">
        <v>100.2</v>
      </c>
      <c r="P93" s="516">
        <v>98.8</v>
      </c>
      <c r="Q93" s="516">
        <v>100.2</v>
      </c>
      <c r="R93" s="516">
        <v>105.7</v>
      </c>
      <c r="S93" s="516">
        <v>111.6</v>
      </c>
      <c r="T93" s="516">
        <v>116.3</v>
      </c>
      <c r="U93" s="516">
        <v>115.5</v>
      </c>
      <c r="V93" s="516">
        <v>111.9</v>
      </c>
      <c r="W93" s="516">
        <v>107.5</v>
      </c>
      <c r="X93" s="516">
        <v>105</v>
      </c>
      <c r="Y93" s="516">
        <v>111.7</v>
      </c>
      <c r="Z93" s="516">
        <v>111.8</v>
      </c>
      <c r="AA93" s="516">
        <v>107.4</v>
      </c>
      <c r="AB93" s="516">
        <v>106.3</v>
      </c>
      <c r="AC93" s="516">
        <v>106.1</v>
      </c>
      <c r="AD93" s="516">
        <v>108.2</v>
      </c>
      <c r="AE93" s="516">
        <v>106.4</v>
      </c>
      <c r="AF93" s="516">
        <v>104.8</v>
      </c>
      <c r="AG93" s="516">
        <v>95.9</v>
      </c>
      <c r="AH93" s="516">
        <v>90.6</v>
      </c>
      <c r="AI93" s="516">
        <v>88.3</v>
      </c>
      <c r="AJ93" s="516">
        <v>89.5</v>
      </c>
      <c r="AK93" s="516">
        <v>86.5</v>
      </c>
      <c r="AL93" s="516">
        <v>83.4</v>
      </c>
      <c r="AM93" s="516">
        <v>83.6</v>
      </c>
      <c r="AN93" s="516">
        <v>89.5</v>
      </c>
      <c r="AO93" s="516">
        <v>93</v>
      </c>
      <c r="AP93" s="516">
        <v>91.8</v>
      </c>
      <c r="AQ93" s="516">
        <v>91.5</v>
      </c>
      <c r="AR93" s="516">
        <v>90.8</v>
      </c>
      <c r="AS93" s="516">
        <v>91.3</v>
      </c>
      <c r="AT93" s="516">
        <v>86.7</v>
      </c>
      <c r="AU93" s="516">
        <v>86.2</v>
      </c>
      <c r="AV93" s="516">
        <v>89.4</v>
      </c>
      <c r="AW93" s="516">
        <v>90.4</v>
      </c>
      <c r="AX93" s="516">
        <v>87.7</v>
      </c>
      <c r="AY93" s="516">
        <v>85.7</v>
      </c>
      <c r="AZ93" s="516">
        <v>89.9</v>
      </c>
      <c r="BA93" s="516">
        <v>93.5</v>
      </c>
      <c r="BB93" s="516">
        <v>104.5</v>
      </c>
      <c r="BC93" s="516">
        <v>116.4</v>
      </c>
      <c r="BD93" s="516">
        <v>115.6</v>
      </c>
      <c r="BE93" s="516">
        <v>111</v>
      </c>
      <c r="BF93" s="516">
        <v>105.9</v>
      </c>
      <c r="BG93" s="516">
        <v>102.1</v>
      </c>
      <c r="BH93" s="516">
        <v>103.6</v>
      </c>
      <c r="BI93" s="516">
        <v>111.4</v>
      </c>
      <c r="BJ93" s="516">
        <v>113.9</v>
      </c>
      <c r="BK93" s="516">
        <v>114.3</v>
      </c>
      <c r="BL93" s="516">
        <v>111.5</v>
      </c>
      <c r="BM93" s="516">
        <v>109.4</v>
      </c>
      <c r="BN93" s="516">
        <v>110.7</v>
      </c>
      <c r="BO93" s="516">
        <v>110.7</v>
      </c>
      <c r="BP93" s="516">
        <v>110.1</v>
      </c>
      <c r="BQ93" s="516">
        <v>106.5</v>
      </c>
      <c r="BR93" s="516">
        <v>100.8</v>
      </c>
      <c r="BS93" s="516">
        <v>101.7</v>
      </c>
      <c r="BT93" s="516">
        <v>107.6</v>
      </c>
      <c r="BU93" s="516">
        <v>110.6</v>
      </c>
      <c r="BV93" s="516">
        <v>106.9</v>
      </c>
      <c r="BW93" s="516">
        <v>103.3</v>
      </c>
      <c r="BX93" s="516">
        <v>102.9</v>
      </c>
      <c r="BY93" s="516">
        <v>105</v>
      </c>
      <c r="BZ93" s="516">
        <v>116.7</v>
      </c>
      <c r="CA93" s="516">
        <v>121.9</v>
      </c>
      <c r="CB93" s="516">
        <v>122.6</v>
      </c>
      <c r="CC93" s="516">
        <v>120.9</v>
      </c>
      <c r="CD93" s="516">
        <v>121.1</v>
      </c>
      <c r="CE93" s="516">
        <v>122.6</v>
      </c>
      <c r="CF93" s="516">
        <v>119.3</v>
      </c>
      <c r="CG93" s="516">
        <v>115.5</v>
      </c>
      <c r="CH93" s="516">
        <v>113.1</v>
      </c>
      <c r="CI93" s="516">
        <v>117.1</v>
      </c>
      <c r="CJ93" s="516">
        <v>125</v>
      </c>
      <c r="CK93" s="516">
        <v>125.2</v>
      </c>
      <c r="CL93" s="516">
        <v>124.9</v>
      </c>
      <c r="CM93" s="516">
        <v>123.2</v>
      </c>
      <c r="CN93" s="516">
        <v>120.7</v>
      </c>
      <c r="CO93" s="516">
        <v>117.7</v>
      </c>
      <c r="CP93" s="516">
        <v>113.6</v>
      </c>
      <c r="CQ93" s="516">
        <v>109.6</v>
      </c>
      <c r="CR93" s="516">
        <v>108.9</v>
      </c>
      <c r="CS93" s="516">
        <v>109</v>
      </c>
      <c r="CT93" s="516">
        <v>107.5</v>
      </c>
      <c r="CU93" s="516">
        <v>107</v>
      </c>
      <c r="CV93" s="516">
        <v>106.8</v>
      </c>
      <c r="CW93" s="516">
        <v>104.4</v>
      </c>
      <c r="CX93" s="516">
        <v>106.1</v>
      </c>
      <c r="CY93" s="516">
        <v>106.4</v>
      </c>
      <c r="CZ93" s="516">
        <v>92</v>
      </c>
      <c r="DA93" s="516">
        <v>94.8</v>
      </c>
      <c r="DB93" s="516">
        <v>99.6</v>
      </c>
      <c r="DC93" s="516">
        <v>105.4</v>
      </c>
      <c r="DD93" s="516">
        <v>107.9</v>
      </c>
      <c r="DE93" s="516">
        <v>109.9</v>
      </c>
      <c r="DF93" s="516">
        <v>113.9</v>
      </c>
      <c r="DG93" s="516">
        <v>116.1</v>
      </c>
      <c r="DH93" s="516">
        <v>114.9</v>
      </c>
      <c r="DI93" s="516">
        <v>116.6</v>
      </c>
      <c r="DJ93" s="516">
        <v>125.6</v>
      </c>
      <c r="DK93" s="516">
        <v>131.19999999999999</v>
      </c>
      <c r="DL93" s="516">
        <v>134</v>
      </c>
      <c r="DM93" s="516">
        <v>132.6</v>
      </c>
      <c r="DN93" s="516">
        <v>141.5</v>
      </c>
      <c r="DO93" s="516">
        <v>147.9</v>
      </c>
      <c r="DP93" s="516">
        <v>146.6</v>
      </c>
      <c r="DQ93" s="516">
        <v>159.1</v>
      </c>
      <c r="DR93" s="516">
        <v>173.3</v>
      </c>
      <c r="DS93" s="516">
        <v>185</v>
      </c>
      <c r="DT93" s="516">
        <v>208.2</v>
      </c>
      <c r="DU93" s="517">
        <v>235.1</v>
      </c>
      <c r="DV93" s="517">
        <v>226.2</v>
      </c>
      <c r="DW93" s="517">
        <v>203.6</v>
      </c>
      <c r="DX93" s="559">
        <v>219.6</v>
      </c>
      <c r="DY93" s="559">
        <v>201.5</v>
      </c>
      <c r="DZ93" s="559">
        <v>181</v>
      </c>
      <c r="EA93" s="558">
        <v>183</v>
      </c>
    </row>
    <row r="94" spans="1:131">
      <c r="A94" s="514" t="s">
        <v>726</v>
      </c>
      <c r="B94" s="514" t="s">
        <v>727</v>
      </c>
      <c r="C94" s="515">
        <v>5.4530000000000002E-2</v>
      </c>
      <c r="D94" s="516">
        <v>101.6</v>
      </c>
      <c r="E94" s="516">
        <v>99.3</v>
      </c>
      <c r="F94" s="516">
        <v>104</v>
      </c>
      <c r="G94" s="516">
        <v>111.6</v>
      </c>
      <c r="H94" s="516">
        <v>114.2</v>
      </c>
      <c r="I94" s="516">
        <v>116.1</v>
      </c>
      <c r="J94" s="516">
        <v>110.8</v>
      </c>
      <c r="K94" s="516">
        <v>108.1</v>
      </c>
      <c r="L94" s="516">
        <v>106.5</v>
      </c>
      <c r="M94" s="516">
        <v>111.5</v>
      </c>
      <c r="N94" s="516">
        <v>116.3</v>
      </c>
      <c r="O94" s="516">
        <v>123.8</v>
      </c>
      <c r="P94" s="516">
        <v>124</v>
      </c>
      <c r="Q94" s="516">
        <v>122.7</v>
      </c>
      <c r="R94" s="516">
        <v>119.3</v>
      </c>
      <c r="S94" s="516">
        <v>117.7</v>
      </c>
      <c r="T94" s="516">
        <v>113.5</v>
      </c>
      <c r="U94" s="516">
        <v>113.7</v>
      </c>
      <c r="V94" s="516">
        <v>119.9</v>
      </c>
      <c r="W94" s="516">
        <v>117.8</v>
      </c>
      <c r="X94" s="516">
        <v>124.9</v>
      </c>
      <c r="Y94" s="516">
        <v>126.3</v>
      </c>
      <c r="Z94" s="516">
        <v>126.2</v>
      </c>
      <c r="AA94" s="516">
        <v>124.8</v>
      </c>
      <c r="AB94" s="516">
        <v>127.6</v>
      </c>
      <c r="AC94" s="516">
        <v>133</v>
      </c>
      <c r="AD94" s="516">
        <v>134.1</v>
      </c>
      <c r="AE94" s="516">
        <v>128.6</v>
      </c>
      <c r="AF94" s="516">
        <v>123.7</v>
      </c>
      <c r="AG94" s="516">
        <v>124.3</v>
      </c>
      <c r="AH94" s="516">
        <v>128</v>
      </c>
      <c r="AI94" s="516">
        <v>133.80000000000001</v>
      </c>
      <c r="AJ94" s="516">
        <v>137.1</v>
      </c>
      <c r="AK94" s="516">
        <v>136.80000000000001</v>
      </c>
      <c r="AL94" s="516">
        <v>140.80000000000001</v>
      </c>
      <c r="AM94" s="516">
        <v>141.6</v>
      </c>
      <c r="AN94" s="516">
        <v>141.1</v>
      </c>
      <c r="AO94" s="516">
        <v>142</v>
      </c>
      <c r="AP94" s="516">
        <v>159.69999999999999</v>
      </c>
      <c r="AQ94" s="516">
        <v>161.9</v>
      </c>
      <c r="AR94" s="516">
        <v>160.1</v>
      </c>
      <c r="AS94" s="516">
        <v>167.2</v>
      </c>
      <c r="AT94" s="516">
        <v>181</v>
      </c>
      <c r="AU94" s="516">
        <v>195.9</v>
      </c>
      <c r="AV94" s="516">
        <v>204.5</v>
      </c>
      <c r="AW94" s="516">
        <v>217.3</v>
      </c>
      <c r="AX94" s="516">
        <v>221.7</v>
      </c>
      <c r="AY94" s="516">
        <v>225.8</v>
      </c>
      <c r="AZ94" s="516">
        <v>229.4</v>
      </c>
      <c r="BA94" s="516">
        <v>231.5</v>
      </c>
      <c r="BB94" s="516">
        <v>251</v>
      </c>
      <c r="BC94" s="516">
        <v>242.9</v>
      </c>
      <c r="BD94" s="516">
        <v>196.8</v>
      </c>
      <c r="BE94" s="516">
        <v>194</v>
      </c>
      <c r="BF94" s="516">
        <v>194.2</v>
      </c>
      <c r="BG94" s="516">
        <v>196.7</v>
      </c>
      <c r="BH94" s="516">
        <v>190.2</v>
      </c>
      <c r="BI94" s="516">
        <v>190.2</v>
      </c>
      <c r="BJ94" s="516">
        <v>190.6</v>
      </c>
      <c r="BK94" s="516">
        <v>188.3</v>
      </c>
      <c r="BL94" s="516">
        <v>168.9</v>
      </c>
      <c r="BM94" s="516">
        <v>163.5</v>
      </c>
      <c r="BN94" s="516">
        <v>163.30000000000001</v>
      </c>
      <c r="BO94" s="516">
        <v>158.1</v>
      </c>
      <c r="BP94" s="516">
        <v>154.6</v>
      </c>
      <c r="BQ94" s="516">
        <v>159.9</v>
      </c>
      <c r="BR94" s="516">
        <v>158</v>
      </c>
      <c r="BS94" s="516">
        <v>152.4</v>
      </c>
      <c r="BT94" s="516">
        <v>154.4</v>
      </c>
      <c r="BU94" s="516">
        <v>159.5</v>
      </c>
      <c r="BV94" s="516">
        <v>166.8</v>
      </c>
      <c r="BW94" s="516">
        <v>165.8</v>
      </c>
      <c r="BX94" s="516">
        <v>166.1</v>
      </c>
      <c r="BY94" s="516">
        <v>166.3</v>
      </c>
      <c r="BZ94" s="516">
        <v>166.9</v>
      </c>
      <c r="CA94" s="516">
        <v>170.2</v>
      </c>
      <c r="CB94" s="516">
        <v>172.7</v>
      </c>
      <c r="CC94" s="516">
        <v>181.7</v>
      </c>
      <c r="CD94" s="516">
        <v>182.8</v>
      </c>
      <c r="CE94" s="516">
        <v>184.8</v>
      </c>
      <c r="CF94" s="516">
        <v>189.3</v>
      </c>
      <c r="CG94" s="516">
        <v>198.5</v>
      </c>
      <c r="CH94" s="516">
        <v>201.3</v>
      </c>
      <c r="CI94" s="516">
        <v>202.6</v>
      </c>
      <c r="CJ94" s="516">
        <v>197.3</v>
      </c>
      <c r="CK94" s="516">
        <v>199.8</v>
      </c>
      <c r="CL94" s="516">
        <v>197.2</v>
      </c>
      <c r="CM94" s="516">
        <v>191.4</v>
      </c>
      <c r="CN94" s="516">
        <v>191</v>
      </c>
      <c r="CO94" s="516">
        <v>194.6</v>
      </c>
      <c r="CP94" s="516">
        <v>199.3</v>
      </c>
      <c r="CQ94" s="516">
        <v>204.1</v>
      </c>
      <c r="CR94" s="516">
        <v>203.4</v>
      </c>
      <c r="CS94" s="516">
        <v>207.1</v>
      </c>
      <c r="CT94" s="516">
        <v>212.4</v>
      </c>
      <c r="CU94" s="516">
        <v>210.2</v>
      </c>
      <c r="CV94" s="516">
        <v>209.1</v>
      </c>
      <c r="CW94" s="516">
        <v>210.9</v>
      </c>
      <c r="CX94" s="516">
        <v>206.6</v>
      </c>
      <c r="CY94" s="516">
        <v>208.4</v>
      </c>
      <c r="CZ94" s="516">
        <v>213.9</v>
      </c>
      <c r="DA94" s="516">
        <v>230.6</v>
      </c>
      <c r="DB94" s="516">
        <v>238.5</v>
      </c>
      <c r="DC94" s="516">
        <v>252.5</v>
      </c>
      <c r="DD94" s="516">
        <v>253.1</v>
      </c>
      <c r="DE94" s="516">
        <v>253.8</v>
      </c>
      <c r="DF94" s="516">
        <v>263</v>
      </c>
      <c r="DG94" s="516">
        <v>282.60000000000002</v>
      </c>
      <c r="DH94" s="516">
        <v>289.89999999999998</v>
      </c>
      <c r="DI94" s="516">
        <v>298.60000000000002</v>
      </c>
      <c r="DJ94" s="516">
        <v>309.3</v>
      </c>
      <c r="DK94" s="516">
        <v>295.8</v>
      </c>
      <c r="DL94" s="516">
        <v>262.39999999999998</v>
      </c>
      <c r="DM94" s="516">
        <v>270.39999999999998</v>
      </c>
      <c r="DN94" s="516">
        <v>279.3</v>
      </c>
      <c r="DO94" s="516">
        <v>284</v>
      </c>
      <c r="DP94" s="516">
        <v>282.7</v>
      </c>
      <c r="DQ94" s="516">
        <v>289.39999999999998</v>
      </c>
      <c r="DR94" s="516">
        <v>291.2</v>
      </c>
      <c r="DS94" s="516">
        <v>291.60000000000002</v>
      </c>
      <c r="DT94" s="516">
        <v>291.39999999999998</v>
      </c>
      <c r="DU94" s="517">
        <v>289</v>
      </c>
      <c r="DV94" s="517">
        <v>284.7</v>
      </c>
      <c r="DW94" s="517">
        <v>277.10000000000002</v>
      </c>
      <c r="DX94" s="559">
        <v>269.2</v>
      </c>
      <c r="DY94" s="559">
        <v>276.60000000000002</v>
      </c>
      <c r="DZ94" s="559">
        <v>274.8</v>
      </c>
      <c r="EA94" s="558">
        <v>261.89999999999998</v>
      </c>
    </row>
    <row r="95" spans="1:131">
      <c r="A95" s="514" t="s">
        <v>728</v>
      </c>
      <c r="B95" s="514" t="s">
        <v>729</v>
      </c>
      <c r="C95" s="515">
        <v>2.2499999999999998E-3</v>
      </c>
      <c r="D95" s="516">
        <v>97.7</v>
      </c>
      <c r="E95" s="516">
        <v>96.9</v>
      </c>
      <c r="F95" s="516">
        <v>97.9</v>
      </c>
      <c r="G95" s="516">
        <v>104.8</v>
      </c>
      <c r="H95" s="516">
        <v>102.7</v>
      </c>
      <c r="I95" s="516">
        <v>104.8</v>
      </c>
      <c r="J95" s="516">
        <v>105.2</v>
      </c>
      <c r="K95" s="516">
        <v>110.5</v>
      </c>
      <c r="L95" s="516">
        <v>108.9</v>
      </c>
      <c r="M95" s="516">
        <v>109</v>
      </c>
      <c r="N95" s="516">
        <v>111.5</v>
      </c>
      <c r="O95" s="516">
        <v>119.3</v>
      </c>
      <c r="P95" s="516">
        <v>120</v>
      </c>
      <c r="Q95" s="516">
        <v>120</v>
      </c>
      <c r="R95" s="516">
        <v>117.4</v>
      </c>
      <c r="S95" s="516">
        <v>118.1</v>
      </c>
      <c r="T95" s="516">
        <v>117.4</v>
      </c>
      <c r="U95" s="516">
        <v>117.4</v>
      </c>
      <c r="V95" s="516">
        <v>117.4</v>
      </c>
      <c r="W95" s="516">
        <v>117.8</v>
      </c>
      <c r="X95" s="516">
        <v>119.5</v>
      </c>
      <c r="Y95" s="516">
        <v>122</v>
      </c>
      <c r="Z95" s="516">
        <v>121.3</v>
      </c>
      <c r="AA95" s="516">
        <v>120.7</v>
      </c>
      <c r="AB95" s="516">
        <v>120.5</v>
      </c>
      <c r="AC95" s="516">
        <v>122.5</v>
      </c>
      <c r="AD95" s="516">
        <v>122.9</v>
      </c>
      <c r="AE95" s="516">
        <v>124.2</v>
      </c>
      <c r="AF95" s="516">
        <v>123.4</v>
      </c>
      <c r="AG95" s="516">
        <v>119.3</v>
      </c>
      <c r="AH95" s="516">
        <v>121</v>
      </c>
      <c r="AI95" s="516">
        <v>122.5</v>
      </c>
      <c r="AJ95" s="516">
        <v>128.1</v>
      </c>
      <c r="AK95" s="516">
        <v>129.80000000000001</v>
      </c>
      <c r="AL95" s="516">
        <v>130</v>
      </c>
      <c r="AM95" s="516">
        <v>133.1</v>
      </c>
      <c r="AN95" s="516">
        <v>135.6</v>
      </c>
      <c r="AO95" s="516">
        <v>136.80000000000001</v>
      </c>
      <c r="AP95" s="516">
        <v>138.19999999999999</v>
      </c>
      <c r="AQ95" s="516">
        <v>138.6</v>
      </c>
      <c r="AR95" s="516">
        <v>139.9</v>
      </c>
      <c r="AS95" s="516">
        <v>139.9</v>
      </c>
      <c r="AT95" s="516">
        <v>140.5</v>
      </c>
      <c r="AU95" s="516">
        <v>144.69999999999999</v>
      </c>
      <c r="AV95" s="516">
        <v>158</v>
      </c>
      <c r="AW95" s="516">
        <v>173.2</v>
      </c>
      <c r="AX95" s="516">
        <v>173.9</v>
      </c>
      <c r="AY95" s="516">
        <v>170.7</v>
      </c>
      <c r="AZ95" s="516">
        <v>170.7</v>
      </c>
      <c r="BA95" s="516">
        <v>172.3</v>
      </c>
      <c r="BB95" s="516">
        <v>170.7</v>
      </c>
      <c r="BC95" s="516">
        <v>168.1</v>
      </c>
      <c r="BD95" s="516">
        <v>159.30000000000001</v>
      </c>
      <c r="BE95" s="516">
        <v>153.6</v>
      </c>
      <c r="BF95" s="516">
        <v>153.1</v>
      </c>
      <c r="BG95" s="516">
        <v>147.6</v>
      </c>
      <c r="BH95" s="516">
        <v>147.4</v>
      </c>
      <c r="BI95" s="516">
        <v>127.9</v>
      </c>
      <c r="BJ95" s="516">
        <v>126</v>
      </c>
      <c r="BK95" s="516">
        <v>129.1</v>
      </c>
      <c r="BL95" s="516">
        <v>130.6</v>
      </c>
      <c r="BM95" s="516">
        <v>128.1</v>
      </c>
      <c r="BN95" s="516">
        <v>128.6</v>
      </c>
      <c r="BO95" s="516">
        <v>129.9</v>
      </c>
      <c r="BP95" s="516">
        <v>129.1</v>
      </c>
      <c r="BQ95" s="516">
        <v>130.19999999999999</v>
      </c>
      <c r="BR95" s="516">
        <v>126.6</v>
      </c>
      <c r="BS95" s="516">
        <v>124</v>
      </c>
      <c r="BT95" s="516">
        <v>113.6</v>
      </c>
      <c r="BU95" s="516">
        <v>107.9</v>
      </c>
      <c r="BV95" s="516">
        <v>116.9</v>
      </c>
      <c r="BW95" s="516">
        <v>122.9</v>
      </c>
      <c r="BX95" s="516">
        <v>123.2</v>
      </c>
      <c r="BY95" s="516">
        <v>118.3</v>
      </c>
      <c r="BZ95" s="516">
        <v>120.1</v>
      </c>
      <c r="CA95" s="516">
        <v>122.1</v>
      </c>
      <c r="CB95" s="516">
        <v>124</v>
      </c>
      <c r="CC95" s="516">
        <v>121.4</v>
      </c>
      <c r="CD95" s="516">
        <v>122.6</v>
      </c>
      <c r="CE95" s="516">
        <v>122.6</v>
      </c>
      <c r="CF95" s="516">
        <v>128.1</v>
      </c>
      <c r="CG95" s="516">
        <v>128.5</v>
      </c>
      <c r="CH95" s="516">
        <v>132.80000000000001</v>
      </c>
      <c r="CI95" s="516">
        <v>133.9</v>
      </c>
      <c r="CJ95" s="516">
        <v>130.6</v>
      </c>
      <c r="CK95" s="516">
        <v>132.30000000000001</v>
      </c>
      <c r="CL95" s="516">
        <v>135.30000000000001</v>
      </c>
      <c r="CM95" s="516">
        <v>131.5</v>
      </c>
      <c r="CN95" s="516">
        <v>132.9</v>
      </c>
      <c r="CO95" s="516">
        <v>133.30000000000001</v>
      </c>
      <c r="CP95" s="516">
        <v>133.30000000000001</v>
      </c>
      <c r="CQ95" s="516">
        <v>133.30000000000001</v>
      </c>
      <c r="CR95" s="516">
        <v>136.6</v>
      </c>
      <c r="CS95" s="516">
        <v>138.6</v>
      </c>
      <c r="CT95" s="516">
        <v>137.19999999999999</v>
      </c>
      <c r="CU95" s="516">
        <v>136.6</v>
      </c>
      <c r="CV95" s="516">
        <v>136.6</v>
      </c>
      <c r="CW95" s="516">
        <v>136.6</v>
      </c>
      <c r="CX95" s="516">
        <v>136.19999999999999</v>
      </c>
      <c r="CY95" s="516">
        <v>135</v>
      </c>
      <c r="CZ95" s="516">
        <v>133.30000000000001</v>
      </c>
      <c r="DA95" s="516">
        <v>132.6</v>
      </c>
      <c r="DB95" s="516">
        <v>133.5</v>
      </c>
      <c r="DC95" s="516">
        <v>133.9</v>
      </c>
      <c r="DD95" s="516">
        <v>157.19999999999999</v>
      </c>
      <c r="DE95" s="516">
        <v>183.2</v>
      </c>
      <c r="DF95" s="516">
        <v>181.5</v>
      </c>
      <c r="DG95" s="516">
        <v>186.8</v>
      </c>
      <c r="DH95" s="516">
        <v>189.7</v>
      </c>
      <c r="DI95" s="516">
        <v>188.9</v>
      </c>
      <c r="DJ95" s="516">
        <v>185.9</v>
      </c>
      <c r="DK95" s="516">
        <v>179.4</v>
      </c>
      <c r="DL95" s="516">
        <v>181.2</v>
      </c>
      <c r="DM95" s="516">
        <v>182</v>
      </c>
      <c r="DN95" s="516">
        <v>183.4</v>
      </c>
      <c r="DO95" s="516">
        <v>181.1</v>
      </c>
      <c r="DP95" s="516">
        <v>183.2</v>
      </c>
      <c r="DQ95" s="516">
        <v>187.9</v>
      </c>
      <c r="DR95" s="516">
        <v>192</v>
      </c>
      <c r="DS95" s="516">
        <v>187.6</v>
      </c>
      <c r="DT95" s="516">
        <v>195.2</v>
      </c>
      <c r="DU95" s="517">
        <v>205.1</v>
      </c>
      <c r="DV95" s="517">
        <v>206.9</v>
      </c>
      <c r="DW95" s="517">
        <v>208.2</v>
      </c>
      <c r="DX95" s="559">
        <v>209.5</v>
      </c>
      <c r="DY95" s="559">
        <v>211.9</v>
      </c>
      <c r="DZ95" s="559">
        <v>212.6</v>
      </c>
      <c r="EA95" s="558">
        <v>212.8</v>
      </c>
    </row>
    <row r="96" spans="1:131">
      <c r="A96" s="514" t="s">
        <v>730</v>
      </c>
      <c r="B96" s="514" t="s">
        <v>731</v>
      </c>
      <c r="C96" s="515">
        <v>2.6290000000000001E-2</v>
      </c>
      <c r="D96" s="516">
        <v>100</v>
      </c>
      <c r="E96" s="516">
        <v>100</v>
      </c>
      <c r="F96" s="516">
        <v>100</v>
      </c>
      <c r="G96" s="516">
        <v>100</v>
      </c>
      <c r="H96" s="516">
        <v>100</v>
      </c>
      <c r="I96" s="516">
        <v>100</v>
      </c>
      <c r="J96" s="516">
        <v>100</v>
      </c>
      <c r="K96" s="516">
        <v>100</v>
      </c>
      <c r="L96" s="516">
        <v>100</v>
      </c>
      <c r="M96" s="516">
        <v>100</v>
      </c>
      <c r="N96" s="516">
        <v>100</v>
      </c>
      <c r="O96" s="516">
        <v>100</v>
      </c>
      <c r="P96" s="516">
        <v>100</v>
      </c>
      <c r="Q96" s="516">
        <v>100</v>
      </c>
      <c r="R96" s="516">
        <v>100</v>
      </c>
      <c r="S96" s="516">
        <v>100</v>
      </c>
      <c r="T96" s="516">
        <v>100</v>
      </c>
      <c r="U96" s="516">
        <v>100</v>
      </c>
      <c r="V96" s="516">
        <v>100</v>
      </c>
      <c r="W96" s="516">
        <v>100</v>
      </c>
      <c r="X96" s="516">
        <v>100</v>
      </c>
      <c r="Y96" s="516">
        <v>100</v>
      </c>
      <c r="Z96" s="516">
        <v>100</v>
      </c>
      <c r="AA96" s="516">
        <v>100</v>
      </c>
      <c r="AB96" s="516">
        <v>100</v>
      </c>
      <c r="AC96" s="516">
        <v>100</v>
      </c>
      <c r="AD96" s="516">
        <v>100</v>
      </c>
      <c r="AE96" s="516">
        <v>100</v>
      </c>
      <c r="AF96" s="516">
        <v>100</v>
      </c>
      <c r="AG96" s="516">
        <v>100</v>
      </c>
      <c r="AH96" s="516">
        <v>100</v>
      </c>
      <c r="AI96" s="516">
        <v>99.5</v>
      </c>
      <c r="AJ96" s="516">
        <v>97.5</v>
      </c>
      <c r="AK96" s="516">
        <v>97.5</v>
      </c>
      <c r="AL96" s="516">
        <v>97.5</v>
      </c>
      <c r="AM96" s="516">
        <v>97.5</v>
      </c>
      <c r="AN96" s="516">
        <v>97.5</v>
      </c>
      <c r="AO96" s="516">
        <v>103.9</v>
      </c>
      <c r="AP96" s="516">
        <v>108.4</v>
      </c>
      <c r="AQ96" s="516">
        <v>108.8</v>
      </c>
      <c r="AR96" s="516">
        <v>108.6</v>
      </c>
      <c r="AS96" s="516">
        <v>108.8</v>
      </c>
      <c r="AT96" s="516">
        <v>109.5</v>
      </c>
      <c r="AU96" s="516">
        <v>117.8</v>
      </c>
      <c r="AV96" s="516">
        <v>125</v>
      </c>
      <c r="AW96" s="516">
        <v>125.5</v>
      </c>
      <c r="AX96" s="516">
        <v>125.5</v>
      </c>
      <c r="AY96" s="516">
        <v>125.2</v>
      </c>
      <c r="AZ96" s="516">
        <v>125.4</v>
      </c>
      <c r="BA96" s="516">
        <v>131.80000000000001</v>
      </c>
      <c r="BB96" s="516">
        <v>132.6</v>
      </c>
      <c r="BC96" s="516">
        <v>136.4</v>
      </c>
      <c r="BD96" s="516">
        <v>137.5</v>
      </c>
      <c r="BE96" s="516">
        <v>137.9</v>
      </c>
      <c r="BF96" s="516">
        <v>135.5</v>
      </c>
      <c r="BG96" s="516">
        <v>134.30000000000001</v>
      </c>
      <c r="BH96" s="516">
        <v>133.30000000000001</v>
      </c>
      <c r="BI96" s="516">
        <v>131.5</v>
      </c>
      <c r="BJ96" s="516">
        <v>130.4</v>
      </c>
      <c r="BK96" s="516">
        <v>130.1</v>
      </c>
      <c r="BL96" s="516">
        <v>130</v>
      </c>
      <c r="BM96" s="516">
        <v>129.80000000000001</v>
      </c>
      <c r="BN96" s="516">
        <v>129.5</v>
      </c>
      <c r="BO96" s="516">
        <v>129.5</v>
      </c>
      <c r="BP96" s="516">
        <v>131.6</v>
      </c>
      <c r="BQ96" s="516">
        <v>133.9</v>
      </c>
      <c r="BR96" s="516">
        <v>136.69999999999999</v>
      </c>
      <c r="BS96" s="516">
        <v>139.69999999999999</v>
      </c>
      <c r="BT96" s="516">
        <v>146.30000000000001</v>
      </c>
      <c r="BU96" s="516">
        <v>166.9</v>
      </c>
      <c r="BV96" s="516">
        <v>170.8</v>
      </c>
      <c r="BW96" s="516">
        <v>172.8</v>
      </c>
      <c r="BX96" s="516">
        <v>175.1</v>
      </c>
      <c r="BY96" s="516">
        <v>179.8</v>
      </c>
      <c r="BZ96" s="516">
        <v>182</v>
      </c>
      <c r="CA96" s="516">
        <v>183.8</v>
      </c>
      <c r="CB96" s="516">
        <v>185.8</v>
      </c>
      <c r="CC96" s="516">
        <v>187.6</v>
      </c>
      <c r="CD96" s="516">
        <v>198.7</v>
      </c>
      <c r="CE96" s="516">
        <v>200.7</v>
      </c>
      <c r="CF96" s="516">
        <v>202.8</v>
      </c>
      <c r="CG96" s="516">
        <v>204.4</v>
      </c>
      <c r="CH96" s="516">
        <v>206.4</v>
      </c>
      <c r="CI96" s="516">
        <v>207.3</v>
      </c>
      <c r="CJ96" s="516">
        <v>207.3</v>
      </c>
      <c r="CK96" s="516">
        <v>207.3</v>
      </c>
      <c r="CL96" s="516">
        <v>207.3</v>
      </c>
      <c r="CM96" s="516">
        <v>207.3</v>
      </c>
      <c r="CN96" s="516">
        <v>207.3</v>
      </c>
      <c r="CO96" s="516">
        <v>207.3</v>
      </c>
      <c r="CP96" s="516">
        <v>207.3</v>
      </c>
      <c r="CQ96" s="516">
        <v>207.3</v>
      </c>
      <c r="CR96" s="516">
        <v>207.3</v>
      </c>
      <c r="CS96" s="516">
        <v>207.3</v>
      </c>
      <c r="CT96" s="516">
        <v>207.3</v>
      </c>
      <c r="CU96" s="516">
        <v>207.3</v>
      </c>
      <c r="CV96" s="516">
        <v>207.3</v>
      </c>
      <c r="CW96" s="516">
        <v>207.3</v>
      </c>
      <c r="CX96" s="516">
        <v>207.3</v>
      </c>
      <c r="CY96" s="516">
        <v>207.3</v>
      </c>
      <c r="CZ96" s="516">
        <v>207.3</v>
      </c>
      <c r="DA96" s="516">
        <v>207.3</v>
      </c>
      <c r="DB96" s="516">
        <v>207.3</v>
      </c>
      <c r="DC96" s="516">
        <v>207.3</v>
      </c>
      <c r="DD96" s="516">
        <v>207.3</v>
      </c>
      <c r="DE96" s="516">
        <v>207.3</v>
      </c>
      <c r="DF96" s="516">
        <v>207.3</v>
      </c>
      <c r="DG96" s="516">
        <v>207.3</v>
      </c>
      <c r="DH96" s="516">
        <v>207.3</v>
      </c>
      <c r="DI96" s="516">
        <v>207.3</v>
      </c>
      <c r="DJ96" s="516">
        <v>207.3</v>
      </c>
      <c r="DK96" s="516">
        <v>207.3</v>
      </c>
      <c r="DL96" s="516">
        <v>207.3</v>
      </c>
      <c r="DM96" s="516">
        <v>207.3</v>
      </c>
      <c r="DN96" s="516">
        <v>207.3</v>
      </c>
      <c r="DO96" s="516">
        <v>207.3</v>
      </c>
      <c r="DP96" s="516">
        <v>207.3</v>
      </c>
      <c r="DQ96" s="516">
        <v>207.3</v>
      </c>
      <c r="DR96" s="516">
        <v>207.3</v>
      </c>
      <c r="DS96" s="516">
        <v>207.3</v>
      </c>
      <c r="DT96" s="516">
        <v>207.3</v>
      </c>
      <c r="DU96" s="517">
        <v>207.3</v>
      </c>
      <c r="DV96" s="517">
        <v>207.3</v>
      </c>
      <c r="DW96" s="517">
        <v>207.3</v>
      </c>
      <c r="DX96" s="559">
        <v>207.3</v>
      </c>
      <c r="DY96" s="559">
        <v>207.3</v>
      </c>
      <c r="DZ96" s="559">
        <v>207.3</v>
      </c>
      <c r="EA96" s="558">
        <v>207.3</v>
      </c>
    </row>
    <row r="97" spans="1:131">
      <c r="A97" s="514" t="s">
        <v>732</v>
      </c>
      <c r="B97" s="514" t="s">
        <v>733</v>
      </c>
      <c r="C97" s="515">
        <v>7.7350000000000002E-2</v>
      </c>
      <c r="D97" s="516">
        <v>103</v>
      </c>
      <c r="E97" s="516">
        <v>107.4</v>
      </c>
      <c r="F97" s="516">
        <v>111.3</v>
      </c>
      <c r="G97" s="516">
        <v>115.8</v>
      </c>
      <c r="H97" s="516">
        <v>131.19999999999999</v>
      </c>
      <c r="I97" s="516">
        <v>129</v>
      </c>
      <c r="J97" s="516">
        <v>127</v>
      </c>
      <c r="K97" s="516">
        <v>124.8</v>
      </c>
      <c r="L97" s="516">
        <v>129.5</v>
      </c>
      <c r="M97" s="516">
        <v>132.19999999999999</v>
      </c>
      <c r="N97" s="516">
        <v>131.1</v>
      </c>
      <c r="O97" s="516">
        <v>131.80000000000001</v>
      </c>
      <c r="P97" s="516">
        <v>137.6</v>
      </c>
      <c r="Q97" s="516">
        <v>139.80000000000001</v>
      </c>
      <c r="R97" s="516">
        <v>142.4</v>
      </c>
      <c r="S97" s="516">
        <v>145.5</v>
      </c>
      <c r="T97" s="516">
        <v>149.6</v>
      </c>
      <c r="U97" s="516">
        <v>170.3</v>
      </c>
      <c r="V97" s="516">
        <v>169.9</v>
      </c>
      <c r="W97" s="516">
        <v>165.5</v>
      </c>
      <c r="X97" s="516">
        <v>162.9</v>
      </c>
      <c r="Y97" s="516">
        <v>150.69999999999999</v>
      </c>
      <c r="Z97" s="516">
        <v>162.80000000000001</v>
      </c>
      <c r="AA97" s="516">
        <v>156.5</v>
      </c>
      <c r="AB97" s="516">
        <v>157.80000000000001</v>
      </c>
      <c r="AC97" s="516">
        <v>153.6</v>
      </c>
      <c r="AD97" s="516">
        <v>150.19999999999999</v>
      </c>
      <c r="AE97" s="516">
        <v>142.4</v>
      </c>
      <c r="AF97" s="516">
        <v>136.19999999999999</v>
      </c>
      <c r="AG97" s="516">
        <v>144.6</v>
      </c>
      <c r="AH97" s="516">
        <v>134.4</v>
      </c>
      <c r="AI97" s="516">
        <v>135.9</v>
      </c>
      <c r="AJ97" s="516">
        <v>129.19999999999999</v>
      </c>
      <c r="AK97" s="516">
        <v>131.1</v>
      </c>
      <c r="AL97" s="516">
        <v>126.6</v>
      </c>
      <c r="AM97" s="516">
        <v>131.19999999999999</v>
      </c>
      <c r="AN97" s="516">
        <v>130.69999999999999</v>
      </c>
      <c r="AO97" s="516">
        <v>117.4</v>
      </c>
      <c r="AP97" s="516">
        <v>109.8</v>
      </c>
      <c r="AQ97" s="516">
        <v>103.2</v>
      </c>
      <c r="AR97" s="516">
        <v>105.3</v>
      </c>
      <c r="AS97" s="516">
        <v>105</v>
      </c>
      <c r="AT97" s="516">
        <v>101.5</v>
      </c>
      <c r="AU97" s="516">
        <v>103.4</v>
      </c>
      <c r="AV97" s="516">
        <v>108.4</v>
      </c>
      <c r="AW97" s="516">
        <v>113.4</v>
      </c>
      <c r="AX97" s="516">
        <v>119.9</v>
      </c>
      <c r="AY97" s="516">
        <v>126.6</v>
      </c>
      <c r="AZ97" s="516">
        <v>122.1</v>
      </c>
      <c r="BA97" s="516">
        <v>121.1</v>
      </c>
      <c r="BB97" s="516">
        <v>120.1</v>
      </c>
      <c r="BC97" s="516">
        <v>124.2</v>
      </c>
      <c r="BD97" s="516">
        <v>128.69999999999999</v>
      </c>
      <c r="BE97" s="516">
        <v>130.4</v>
      </c>
      <c r="BF97" s="516">
        <v>127.8</v>
      </c>
      <c r="BG97" s="516">
        <v>130.30000000000001</v>
      </c>
      <c r="BH97" s="516">
        <v>135.5</v>
      </c>
      <c r="BI97" s="516">
        <v>155.9</v>
      </c>
      <c r="BJ97" s="516">
        <v>152.6</v>
      </c>
      <c r="BK97" s="516">
        <v>170.7</v>
      </c>
      <c r="BL97" s="516">
        <v>177.9</v>
      </c>
      <c r="BM97" s="516">
        <v>171.3</v>
      </c>
      <c r="BN97" s="516">
        <v>170.7</v>
      </c>
      <c r="BO97" s="516">
        <v>166.3</v>
      </c>
      <c r="BP97" s="516">
        <v>167</v>
      </c>
      <c r="BQ97" s="516">
        <v>176</v>
      </c>
      <c r="BR97" s="516">
        <v>174.1</v>
      </c>
      <c r="BS97" s="516">
        <v>180.4</v>
      </c>
      <c r="BT97" s="516">
        <v>188.4</v>
      </c>
      <c r="BU97" s="516">
        <v>192</v>
      </c>
      <c r="BV97" s="516">
        <v>198.9</v>
      </c>
      <c r="BW97" s="516">
        <v>203.8</v>
      </c>
      <c r="BX97" s="516">
        <v>191.8</v>
      </c>
      <c r="BY97" s="516">
        <v>180</v>
      </c>
      <c r="BZ97" s="516">
        <v>173.2</v>
      </c>
      <c r="CA97" s="516">
        <v>153.9</v>
      </c>
      <c r="CB97" s="516">
        <v>154.19999999999999</v>
      </c>
      <c r="CC97" s="516">
        <v>155.5</v>
      </c>
      <c r="CD97" s="516">
        <v>148.6</v>
      </c>
      <c r="CE97" s="516">
        <v>142.1</v>
      </c>
      <c r="CF97" s="516">
        <v>141.4</v>
      </c>
      <c r="CG97" s="516">
        <v>151.30000000000001</v>
      </c>
      <c r="CH97" s="516">
        <v>146</v>
      </c>
      <c r="CI97" s="516">
        <v>138.4</v>
      </c>
      <c r="CJ97" s="516">
        <v>137.69999999999999</v>
      </c>
      <c r="CK97" s="516">
        <v>142.30000000000001</v>
      </c>
      <c r="CL97" s="516">
        <v>144</v>
      </c>
      <c r="CM97" s="516">
        <v>141.4</v>
      </c>
      <c r="CN97" s="516">
        <v>143.6</v>
      </c>
      <c r="CO97" s="516">
        <v>158.5</v>
      </c>
      <c r="CP97" s="516">
        <v>157.9</v>
      </c>
      <c r="CQ97" s="516">
        <v>158.69999999999999</v>
      </c>
      <c r="CR97" s="516">
        <v>167.6</v>
      </c>
      <c r="CS97" s="516">
        <v>167.2</v>
      </c>
      <c r="CT97" s="516">
        <v>180.3</v>
      </c>
      <c r="CU97" s="516">
        <v>169.4</v>
      </c>
      <c r="CV97" s="516">
        <v>156.1</v>
      </c>
      <c r="CW97" s="516">
        <v>138.80000000000001</v>
      </c>
      <c r="CX97" s="516">
        <v>115.4</v>
      </c>
      <c r="CY97" s="516">
        <v>101.4</v>
      </c>
      <c r="CZ97" s="516">
        <v>122.4</v>
      </c>
      <c r="DA97" s="516">
        <v>125.7</v>
      </c>
      <c r="DB97" s="516">
        <v>120.6</v>
      </c>
      <c r="DC97" s="516">
        <v>124.7</v>
      </c>
      <c r="DD97" s="516">
        <v>136.6</v>
      </c>
      <c r="DE97" s="516">
        <v>145.69999999999999</v>
      </c>
      <c r="DF97" s="516">
        <v>153.9</v>
      </c>
      <c r="DG97" s="516">
        <v>149.30000000000001</v>
      </c>
      <c r="DH97" s="516">
        <v>153.1</v>
      </c>
      <c r="DI97" s="516">
        <v>149.19999999999999</v>
      </c>
      <c r="DJ97" s="516">
        <v>149</v>
      </c>
      <c r="DK97" s="516">
        <v>153</v>
      </c>
      <c r="DL97" s="516">
        <v>161.5</v>
      </c>
      <c r="DM97" s="516">
        <v>173.3</v>
      </c>
      <c r="DN97" s="516">
        <v>183.4</v>
      </c>
      <c r="DO97" s="516">
        <v>179.5</v>
      </c>
      <c r="DP97" s="516">
        <v>229.8</v>
      </c>
      <c r="DQ97" s="516">
        <v>257.39999999999998</v>
      </c>
      <c r="DR97" s="516">
        <v>275.2</v>
      </c>
      <c r="DS97" s="516">
        <v>290.60000000000002</v>
      </c>
      <c r="DT97" s="516">
        <v>239.8</v>
      </c>
      <c r="DU97" s="517">
        <v>225.8</v>
      </c>
      <c r="DV97" s="517">
        <v>234.7</v>
      </c>
      <c r="DW97" s="517">
        <v>222.3</v>
      </c>
      <c r="DX97" s="559">
        <v>220.6</v>
      </c>
      <c r="DY97" s="559">
        <v>237.6</v>
      </c>
      <c r="DZ97" s="559">
        <v>262.3</v>
      </c>
      <c r="EA97" s="558">
        <v>247.5</v>
      </c>
    </row>
    <row r="98" spans="1:131">
      <c r="A98" s="514" t="s">
        <v>734</v>
      </c>
      <c r="B98" s="514" t="s">
        <v>735</v>
      </c>
      <c r="C98" s="515">
        <v>1.555E-2</v>
      </c>
      <c r="D98" s="516">
        <v>96.9</v>
      </c>
      <c r="E98" s="516">
        <v>94.6</v>
      </c>
      <c r="F98" s="516">
        <v>94.2</v>
      </c>
      <c r="G98" s="516">
        <v>96.6</v>
      </c>
      <c r="H98" s="516">
        <v>107.4</v>
      </c>
      <c r="I98" s="516">
        <v>111</v>
      </c>
      <c r="J98" s="516">
        <v>115.5</v>
      </c>
      <c r="K98" s="516">
        <v>116.7</v>
      </c>
      <c r="L98" s="516">
        <v>117.1</v>
      </c>
      <c r="M98" s="516">
        <v>116.8</v>
      </c>
      <c r="N98" s="516">
        <v>116.3</v>
      </c>
      <c r="O98" s="516">
        <v>116.4</v>
      </c>
      <c r="P98" s="516">
        <v>116.6</v>
      </c>
      <c r="Q98" s="516">
        <v>116.8</v>
      </c>
      <c r="R98" s="516">
        <v>117.5</v>
      </c>
      <c r="S98" s="516">
        <v>118.1</v>
      </c>
      <c r="T98" s="516">
        <v>121</v>
      </c>
      <c r="U98" s="516">
        <v>125.4</v>
      </c>
      <c r="V98" s="516">
        <v>127.7</v>
      </c>
      <c r="W98" s="516">
        <v>130.1</v>
      </c>
      <c r="X98" s="516">
        <v>130</v>
      </c>
      <c r="Y98" s="516">
        <v>130.19999999999999</v>
      </c>
      <c r="Z98" s="516">
        <v>129.19999999999999</v>
      </c>
      <c r="AA98" s="516">
        <v>130.19999999999999</v>
      </c>
      <c r="AB98" s="516">
        <v>130.6</v>
      </c>
      <c r="AC98" s="516">
        <v>131.1</v>
      </c>
      <c r="AD98" s="516">
        <v>131.5</v>
      </c>
      <c r="AE98" s="516">
        <v>131.30000000000001</v>
      </c>
      <c r="AF98" s="516">
        <v>131</v>
      </c>
      <c r="AG98" s="516">
        <v>129.5</v>
      </c>
      <c r="AH98" s="516">
        <v>128</v>
      </c>
      <c r="AI98" s="516">
        <v>127.4</v>
      </c>
      <c r="AJ98" s="516">
        <v>127.6</v>
      </c>
      <c r="AK98" s="516">
        <v>128.30000000000001</v>
      </c>
      <c r="AL98" s="516">
        <v>128</v>
      </c>
      <c r="AM98" s="516">
        <v>125.5</v>
      </c>
      <c r="AN98" s="516">
        <v>126.1</v>
      </c>
      <c r="AO98" s="516">
        <v>125.7</v>
      </c>
      <c r="AP98" s="516">
        <v>125.6</v>
      </c>
      <c r="AQ98" s="516">
        <v>126.1</v>
      </c>
      <c r="AR98" s="516">
        <v>125.4</v>
      </c>
      <c r="AS98" s="516">
        <v>125.6</v>
      </c>
      <c r="AT98" s="516">
        <v>125.5</v>
      </c>
      <c r="AU98" s="516">
        <v>123.4</v>
      </c>
      <c r="AV98" s="516">
        <v>120</v>
      </c>
      <c r="AW98" s="516">
        <v>115.6</v>
      </c>
      <c r="AX98" s="516">
        <v>114.8</v>
      </c>
      <c r="AY98" s="516">
        <v>115.9</v>
      </c>
      <c r="AZ98" s="516">
        <v>116.7</v>
      </c>
      <c r="BA98" s="516">
        <v>117.5</v>
      </c>
      <c r="BB98" s="516">
        <v>118.3</v>
      </c>
      <c r="BC98" s="516">
        <v>118</v>
      </c>
      <c r="BD98" s="516">
        <v>116.7</v>
      </c>
      <c r="BE98" s="516">
        <v>118.6</v>
      </c>
      <c r="BF98" s="516">
        <v>117.4</v>
      </c>
      <c r="BG98" s="516">
        <v>115.1</v>
      </c>
      <c r="BH98" s="516">
        <v>113.8</v>
      </c>
      <c r="BI98" s="516">
        <v>111.3</v>
      </c>
      <c r="BJ98" s="516">
        <v>113.4</v>
      </c>
      <c r="BK98" s="516">
        <v>116.4</v>
      </c>
      <c r="BL98" s="516">
        <v>115.8</v>
      </c>
      <c r="BM98" s="516">
        <v>115.7</v>
      </c>
      <c r="BN98" s="516">
        <v>113.7</v>
      </c>
      <c r="BO98" s="516">
        <v>113.5</v>
      </c>
      <c r="BP98" s="516">
        <v>114</v>
      </c>
      <c r="BQ98" s="516">
        <v>114.9</v>
      </c>
      <c r="BR98" s="516">
        <v>115.5</v>
      </c>
      <c r="BS98" s="516">
        <v>113.4</v>
      </c>
      <c r="BT98" s="516">
        <v>114.4</v>
      </c>
      <c r="BU98" s="516">
        <v>115.8</v>
      </c>
      <c r="BV98" s="516">
        <v>115.4</v>
      </c>
      <c r="BW98" s="516">
        <v>116.8</v>
      </c>
      <c r="BX98" s="516">
        <v>118.4</v>
      </c>
      <c r="BY98" s="516">
        <v>119.6</v>
      </c>
      <c r="BZ98" s="516">
        <v>120.9</v>
      </c>
      <c r="CA98" s="516">
        <v>123.5</v>
      </c>
      <c r="CB98" s="516">
        <v>123.8</v>
      </c>
      <c r="CC98" s="516">
        <v>123.2</v>
      </c>
      <c r="CD98" s="516">
        <v>123.4</v>
      </c>
      <c r="CE98" s="516">
        <v>123.4</v>
      </c>
      <c r="CF98" s="516">
        <v>124.8</v>
      </c>
      <c r="CG98" s="516">
        <v>125.2</v>
      </c>
      <c r="CH98" s="516">
        <v>124.1</v>
      </c>
      <c r="CI98" s="516">
        <v>123.4</v>
      </c>
      <c r="CJ98" s="516">
        <v>122.5</v>
      </c>
      <c r="CK98" s="516">
        <v>120.7</v>
      </c>
      <c r="CL98" s="516">
        <v>121.2</v>
      </c>
      <c r="CM98" s="516">
        <v>121.4</v>
      </c>
      <c r="CN98" s="516">
        <v>121</v>
      </c>
      <c r="CO98" s="516">
        <v>119.8</v>
      </c>
      <c r="CP98" s="516">
        <v>119.2</v>
      </c>
      <c r="CQ98" s="516">
        <v>115.7</v>
      </c>
      <c r="CR98" s="516">
        <v>115.4</v>
      </c>
      <c r="CS98" s="516">
        <v>116.9</v>
      </c>
      <c r="CT98" s="516">
        <v>117.8</v>
      </c>
      <c r="CU98" s="516">
        <v>115.5</v>
      </c>
      <c r="CV98" s="516">
        <v>115.4</v>
      </c>
      <c r="CW98" s="516">
        <v>116.2</v>
      </c>
      <c r="CX98" s="516">
        <v>116.9</v>
      </c>
      <c r="CY98" s="516">
        <v>118.8</v>
      </c>
      <c r="CZ98" s="516">
        <v>119.6</v>
      </c>
      <c r="DA98" s="516">
        <v>120.6</v>
      </c>
      <c r="DB98" s="516">
        <v>124.3</v>
      </c>
      <c r="DC98" s="516">
        <v>124.5</v>
      </c>
      <c r="DD98" s="516">
        <v>125.3</v>
      </c>
      <c r="DE98" s="516">
        <v>126</v>
      </c>
      <c r="DF98" s="516">
        <v>127.2</v>
      </c>
      <c r="DG98" s="516">
        <v>127.7</v>
      </c>
      <c r="DH98" s="516">
        <v>128.9</v>
      </c>
      <c r="DI98" s="516">
        <v>128.30000000000001</v>
      </c>
      <c r="DJ98" s="516">
        <v>127.2</v>
      </c>
      <c r="DK98" s="516">
        <v>125.7</v>
      </c>
      <c r="DL98" s="516">
        <v>125.3</v>
      </c>
      <c r="DM98" s="516">
        <v>123.6</v>
      </c>
      <c r="DN98" s="516">
        <v>120.6</v>
      </c>
      <c r="DO98" s="516">
        <v>117.2</v>
      </c>
      <c r="DP98" s="516">
        <v>117.2</v>
      </c>
      <c r="DQ98" s="516">
        <v>115.2</v>
      </c>
      <c r="DR98" s="516">
        <v>113.6</v>
      </c>
      <c r="DS98" s="516">
        <v>115.6</v>
      </c>
      <c r="DT98" s="516">
        <v>118.4</v>
      </c>
      <c r="DU98" s="517">
        <v>116</v>
      </c>
      <c r="DV98" s="517">
        <v>115.7</v>
      </c>
      <c r="DW98" s="517">
        <v>116.1</v>
      </c>
      <c r="DX98" s="559">
        <v>117.1</v>
      </c>
      <c r="DY98" s="559">
        <v>116.8</v>
      </c>
      <c r="DZ98" s="559">
        <v>114.3</v>
      </c>
      <c r="EA98" s="558">
        <v>113.1</v>
      </c>
    </row>
    <row r="99" spans="1:131">
      <c r="A99" s="514" t="s">
        <v>736</v>
      </c>
      <c r="B99" s="514" t="s">
        <v>737</v>
      </c>
      <c r="C99" s="515">
        <v>1.1153</v>
      </c>
      <c r="D99" s="516">
        <v>115.3</v>
      </c>
      <c r="E99" s="516">
        <v>118.1</v>
      </c>
      <c r="F99" s="516">
        <v>120.2</v>
      </c>
      <c r="G99" s="516">
        <v>136.69999999999999</v>
      </c>
      <c r="H99" s="516">
        <v>140.69999999999999</v>
      </c>
      <c r="I99" s="516">
        <v>134.4</v>
      </c>
      <c r="J99" s="516">
        <v>124.2</v>
      </c>
      <c r="K99" s="516">
        <v>126.6</v>
      </c>
      <c r="L99" s="516">
        <v>128.6</v>
      </c>
      <c r="M99" s="516">
        <v>127.3</v>
      </c>
      <c r="N99" s="516">
        <v>124.6</v>
      </c>
      <c r="O99" s="516">
        <v>125.4</v>
      </c>
      <c r="P99" s="516">
        <v>129.4</v>
      </c>
      <c r="Q99" s="516">
        <v>128.9</v>
      </c>
      <c r="R99" s="516">
        <v>125.2</v>
      </c>
      <c r="S99" s="516">
        <v>122.7</v>
      </c>
      <c r="T99" s="516">
        <v>120.8</v>
      </c>
      <c r="U99" s="516">
        <v>121.6</v>
      </c>
      <c r="V99" s="516">
        <v>122.3</v>
      </c>
      <c r="W99" s="516">
        <v>127.2</v>
      </c>
      <c r="X99" s="516">
        <v>127.2</v>
      </c>
      <c r="Y99" s="516">
        <v>125.7</v>
      </c>
      <c r="Z99" s="516">
        <v>126.7</v>
      </c>
      <c r="AA99" s="516">
        <v>129.4</v>
      </c>
      <c r="AB99" s="516">
        <v>132.19999999999999</v>
      </c>
      <c r="AC99" s="516">
        <v>137.5</v>
      </c>
      <c r="AD99" s="516">
        <v>133.5</v>
      </c>
      <c r="AE99" s="516">
        <v>135</v>
      </c>
      <c r="AF99" s="516">
        <v>132.80000000000001</v>
      </c>
      <c r="AG99" s="516">
        <v>126.5</v>
      </c>
      <c r="AH99" s="516">
        <v>122.6</v>
      </c>
      <c r="AI99" s="516">
        <v>123.1</v>
      </c>
      <c r="AJ99" s="516">
        <v>125.4</v>
      </c>
      <c r="AK99" s="516">
        <v>127.9</v>
      </c>
      <c r="AL99" s="516">
        <v>126.9</v>
      </c>
      <c r="AM99" s="516">
        <v>127.1</v>
      </c>
      <c r="AN99" s="516">
        <v>129.9</v>
      </c>
      <c r="AO99" s="516">
        <v>141.30000000000001</v>
      </c>
      <c r="AP99" s="516">
        <v>140.4</v>
      </c>
      <c r="AQ99" s="516">
        <v>136.4</v>
      </c>
      <c r="AR99" s="516">
        <v>135.19999999999999</v>
      </c>
      <c r="AS99" s="516">
        <v>136.19999999999999</v>
      </c>
      <c r="AT99" s="516">
        <v>141</v>
      </c>
      <c r="AU99" s="516">
        <v>141.9</v>
      </c>
      <c r="AV99" s="516">
        <v>139.1</v>
      </c>
      <c r="AW99" s="516">
        <v>135.4</v>
      </c>
      <c r="AX99" s="516">
        <v>130.80000000000001</v>
      </c>
      <c r="AY99" s="516">
        <v>131.19999999999999</v>
      </c>
      <c r="AZ99" s="516">
        <v>142</v>
      </c>
      <c r="BA99" s="516">
        <v>141.9</v>
      </c>
      <c r="BB99" s="516">
        <v>144.19999999999999</v>
      </c>
      <c r="BC99" s="516">
        <v>144.4</v>
      </c>
      <c r="BD99" s="516">
        <v>143.1</v>
      </c>
      <c r="BE99" s="516">
        <v>139.69999999999999</v>
      </c>
      <c r="BF99" s="516">
        <v>131.4</v>
      </c>
      <c r="BG99" s="516">
        <v>128</v>
      </c>
      <c r="BH99" s="516">
        <v>130</v>
      </c>
      <c r="BI99" s="516">
        <v>130.1</v>
      </c>
      <c r="BJ99" s="516">
        <v>128.80000000000001</v>
      </c>
      <c r="BK99" s="516">
        <v>128.69999999999999</v>
      </c>
      <c r="BL99" s="516">
        <v>129.9</v>
      </c>
      <c r="BM99" s="516">
        <v>127.4</v>
      </c>
      <c r="BN99" s="516">
        <v>126.2</v>
      </c>
      <c r="BO99" s="516">
        <v>125.7</v>
      </c>
      <c r="BP99" s="516">
        <v>127.1</v>
      </c>
      <c r="BQ99" s="516">
        <v>128</v>
      </c>
      <c r="BR99" s="516">
        <v>128</v>
      </c>
      <c r="BS99" s="516">
        <v>127.1</v>
      </c>
      <c r="BT99" s="516">
        <v>129.30000000000001</v>
      </c>
      <c r="BU99" s="516">
        <v>132.69999999999999</v>
      </c>
      <c r="BV99" s="516">
        <v>138.19999999999999</v>
      </c>
      <c r="BW99" s="516">
        <v>138.69999999999999</v>
      </c>
      <c r="BX99" s="516">
        <v>138.4</v>
      </c>
      <c r="BY99" s="516">
        <v>137.80000000000001</v>
      </c>
      <c r="BZ99" s="516">
        <v>137.30000000000001</v>
      </c>
      <c r="CA99" s="516">
        <v>138.1</v>
      </c>
      <c r="CB99" s="516">
        <v>140.1</v>
      </c>
      <c r="CC99" s="516">
        <v>138.5</v>
      </c>
      <c r="CD99" s="516">
        <v>137.6</v>
      </c>
      <c r="CE99" s="516">
        <v>140.69999999999999</v>
      </c>
      <c r="CF99" s="516">
        <v>140.9</v>
      </c>
      <c r="CG99" s="516">
        <v>144.1</v>
      </c>
      <c r="CH99" s="516">
        <v>146.9</v>
      </c>
      <c r="CI99" s="516">
        <v>145.5</v>
      </c>
      <c r="CJ99" s="516">
        <v>147.80000000000001</v>
      </c>
      <c r="CK99" s="516">
        <v>147.80000000000001</v>
      </c>
      <c r="CL99" s="516">
        <v>150</v>
      </c>
      <c r="CM99" s="516">
        <v>150.1</v>
      </c>
      <c r="CN99" s="516">
        <v>151.69999999999999</v>
      </c>
      <c r="CO99" s="516">
        <v>154.5</v>
      </c>
      <c r="CP99" s="516">
        <v>151.4</v>
      </c>
      <c r="CQ99" s="516">
        <v>149.6</v>
      </c>
      <c r="CR99" s="516">
        <v>152.9</v>
      </c>
      <c r="CS99" s="516">
        <v>157.1</v>
      </c>
      <c r="CT99" s="516">
        <v>153.69999999999999</v>
      </c>
      <c r="CU99" s="516">
        <v>149.69999999999999</v>
      </c>
      <c r="CV99" s="516">
        <v>150.6</v>
      </c>
      <c r="CW99" s="516">
        <v>153.6</v>
      </c>
      <c r="CX99" s="516">
        <v>154.80000000000001</v>
      </c>
      <c r="CY99" s="516">
        <v>154.1</v>
      </c>
      <c r="CZ99" s="516">
        <v>155.80000000000001</v>
      </c>
      <c r="DA99" s="516">
        <v>155.5</v>
      </c>
      <c r="DB99" s="516">
        <v>158</v>
      </c>
      <c r="DC99" s="516">
        <v>162</v>
      </c>
      <c r="DD99" s="516">
        <v>164.4</v>
      </c>
      <c r="DE99" s="516">
        <v>171</v>
      </c>
      <c r="DF99" s="516">
        <v>175.3</v>
      </c>
      <c r="DG99" s="516">
        <v>185</v>
      </c>
      <c r="DH99" s="516">
        <v>195.7</v>
      </c>
      <c r="DI99" s="516">
        <v>208.9</v>
      </c>
      <c r="DJ99" s="516">
        <v>211.7</v>
      </c>
      <c r="DK99" s="516">
        <v>216.9</v>
      </c>
      <c r="DL99" s="516">
        <v>239.6</v>
      </c>
      <c r="DM99" s="516">
        <v>235</v>
      </c>
      <c r="DN99" s="516">
        <v>199.7</v>
      </c>
      <c r="DO99" s="516">
        <v>202.3</v>
      </c>
      <c r="DP99" s="516">
        <v>210.1</v>
      </c>
      <c r="DQ99" s="516">
        <v>210.8</v>
      </c>
      <c r="DR99" s="516">
        <v>215.4</v>
      </c>
      <c r="DS99" s="516">
        <v>226.6</v>
      </c>
      <c r="DT99" s="516">
        <v>227.2</v>
      </c>
      <c r="DU99" s="517">
        <v>223.7</v>
      </c>
      <c r="DV99" s="517">
        <v>217.5</v>
      </c>
      <c r="DW99" s="517">
        <v>208.1</v>
      </c>
      <c r="DX99" s="559">
        <v>207.3</v>
      </c>
      <c r="DY99" s="559">
        <v>196.1</v>
      </c>
      <c r="DZ99" s="559">
        <v>189</v>
      </c>
      <c r="EA99" s="558">
        <v>199.7</v>
      </c>
    </row>
    <row r="100" spans="1:131">
      <c r="A100" s="514" t="s">
        <v>738</v>
      </c>
      <c r="B100" s="514" t="s">
        <v>739</v>
      </c>
      <c r="C100" s="515">
        <v>0.26876</v>
      </c>
      <c r="D100" s="516">
        <v>112.5</v>
      </c>
      <c r="E100" s="516">
        <v>114</v>
      </c>
      <c r="F100" s="516">
        <v>113.9</v>
      </c>
      <c r="G100" s="516">
        <v>116.7</v>
      </c>
      <c r="H100" s="516">
        <v>122.9</v>
      </c>
      <c r="I100" s="516">
        <v>122</v>
      </c>
      <c r="J100" s="516">
        <v>121.5</v>
      </c>
      <c r="K100" s="516">
        <v>121.9</v>
      </c>
      <c r="L100" s="516">
        <v>125.8</v>
      </c>
      <c r="M100" s="516">
        <v>128.69999999999999</v>
      </c>
      <c r="N100" s="516">
        <v>125.3</v>
      </c>
      <c r="O100" s="516">
        <v>121.1</v>
      </c>
      <c r="P100" s="516">
        <v>124.7</v>
      </c>
      <c r="Q100" s="516">
        <v>122.2</v>
      </c>
      <c r="R100" s="516">
        <v>115.8</v>
      </c>
      <c r="S100" s="516">
        <v>110.3</v>
      </c>
      <c r="T100" s="516">
        <v>106.2</v>
      </c>
      <c r="U100" s="516">
        <v>107.1</v>
      </c>
      <c r="V100" s="516">
        <v>107.6</v>
      </c>
      <c r="W100" s="516">
        <v>104.7</v>
      </c>
      <c r="X100" s="516">
        <v>100.4</v>
      </c>
      <c r="Y100" s="516">
        <v>100.7</v>
      </c>
      <c r="Z100" s="516">
        <v>99.4</v>
      </c>
      <c r="AA100" s="516">
        <v>99.3</v>
      </c>
      <c r="AB100" s="516">
        <v>100.4</v>
      </c>
      <c r="AC100" s="516">
        <v>103.9</v>
      </c>
      <c r="AD100" s="516">
        <v>102.5</v>
      </c>
      <c r="AE100" s="516">
        <v>103.5</v>
      </c>
      <c r="AF100" s="516">
        <v>106.3</v>
      </c>
      <c r="AG100" s="516">
        <v>109.8</v>
      </c>
      <c r="AH100" s="516">
        <v>109</v>
      </c>
      <c r="AI100" s="516">
        <v>106.5</v>
      </c>
      <c r="AJ100" s="516">
        <v>105</v>
      </c>
      <c r="AK100" s="516">
        <v>110</v>
      </c>
      <c r="AL100" s="516">
        <v>111.1</v>
      </c>
      <c r="AM100" s="516">
        <v>115</v>
      </c>
      <c r="AN100" s="516">
        <v>119.7</v>
      </c>
      <c r="AO100" s="516">
        <v>127.3</v>
      </c>
      <c r="AP100" s="516">
        <v>135.69999999999999</v>
      </c>
      <c r="AQ100" s="516">
        <v>133.1</v>
      </c>
      <c r="AR100" s="516">
        <v>134.80000000000001</v>
      </c>
      <c r="AS100" s="516">
        <v>136.1</v>
      </c>
      <c r="AT100" s="516">
        <v>122.3</v>
      </c>
      <c r="AU100" s="516">
        <v>122.4</v>
      </c>
      <c r="AV100" s="516">
        <v>126</v>
      </c>
      <c r="AW100" s="516">
        <v>123.3</v>
      </c>
      <c r="AX100" s="516">
        <v>124.6</v>
      </c>
      <c r="AY100" s="516">
        <v>128.9</v>
      </c>
      <c r="AZ100" s="516">
        <v>139.1</v>
      </c>
      <c r="BA100" s="516">
        <v>143.4</v>
      </c>
      <c r="BB100" s="516">
        <v>146.1</v>
      </c>
      <c r="BC100" s="516">
        <v>150</v>
      </c>
      <c r="BD100" s="516">
        <v>145.5</v>
      </c>
      <c r="BE100" s="516">
        <v>140.30000000000001</v>
      </c>
      <c r="BF100" s="516">
        <v>132.30000000000001</v>
      </c>
      <c r="BG100" s="516">
        <v>126.4</v>
      </c>
      <c r="BH100" s="516">
        <v>131.5</v>
      </c>
      <c r="BI100" s="516">
        <v>134.1</v>
      </c>
      <c r="BJ100" s="516">
        <v>132.4</v>
      </c>
      <c r="BK100" s="516">
        <v>137.69999999999999</v>
      </c>
      <c r="BL100" s="516">
        <v>139.80000000000001</v>
      </c>
      <c r="BM100" s="516">
        <v>136.19999999999999</v>
      </c>
      <c r="BN100" s="516">
        <v>133.19999999999999</v>
      </c>
      <c r="BO100" s="516">
        <v>127.6</v>
      </c>
      <c r="BP100" s="516">
        <v>124.3</v>
      </c>
      <c r="BQ100" s="516">
        <v>118</v>
      </c>
      <c r="BR100" s="516">
        <v>116.9</v>
      </c>
      <c r="BS100" s="516">
        <v>117</v>
      </c>
      <c r="BT100" s="516">
        <v>113.9</v>
      </c>
      <c r="BU100" s="516">
        <v>113.4</v>
      </c>
      <c r="BV100" s="516">
        <v>114.9</v>
      </c>
      <c r="BW100" s="516">
        <v>114.3</v>
      </c>
      <c r="BX100" s="516">
        <v>109.6</v>
      </c>
      <c r="BY100" s="516">
        <v>107.5</v>
      </c>
      <c r="BZ100" s="516">
        <v>109.7</v>
      </c>
      <c r="CA100" s="516">
        <v>112.4</v>
      </c>
      <c r="CB100" s="516">
        <v>119.9</v>
      </c>
      <c r="CC100" s="516">
        <v>118.2</v>
      </c>
      <c r="CD100" s="516">
        <v>118.8</v>
      </c>
      <c r="CE100" s="516">
        <v>125.3</v>
      </c>
      <c r="CF100" s="516">
        <v>122.6</v>
      </c>
      <c r="CG100" s="516">
        <v>123.8</v>
      </c>
      <c r="CH100" s="516">
        <v>125.2</v>
      </c>
      <c r="CI100" s="516">
        <v>126.8</v>
      </c>
      <c r="CJ100" s="516">
        <v>129.5</v>
      </c>
      <c r="CK100" s="516">
        <v>134.5</v>
      </c>
      <c r="CL100" s="516">
        <v>140.30000000000001</v>
      </c>
      <c r="CM100" s="516">
        <v>147.1</v>
      </c>
      <c r="CN100" s="516">
        <v>149.6</v>
      </c>
      <c r="CO100" s="516">
        <v>150.19999999999999</v>
      </c>
      <c r="CP100" s="516">
        <v>148.80000000000001</v>
      </c>
      <c r="CQ100" s="516">
        <v>140.6</v>
      </c>
      <c r="CR100" s="516">
        <v>137.30000000000001</v>
      </c>
      <c r="CS100" s="516">
        <v>139</v>
      </c>
      <c r="CT100" s="516">
        <v>142.69999999999999</v>
      </c>
      <c r="CU100" s="516">
        <v>149.80000000000001</v>
      </c>
      <c r="CV100" s="516">
        <v>155.80000000000001</v>
      </c>
      <c r="CW100" s="516">
        <v>157.69999999999999</v>
      </c>
      <c r="CX100" s="516">
        <v>158.80000000000001</v>
      </c>
      <c r="CY100" s="516">
        <v>156.5</v>
      </c>
      <c r="CZ100" s="516">
        <v>154.19999999999999</v>
      </c>
      <c r="DA100" s="516">
        <v>145.5</v>
      </c>
      <c r="DB100" s="516">
        <v>145.1</v>
      </c>
      <c r="DC100" s="516">
        <v>146.30000000000001</v>
      </c>
      <c r="DD100" s="516">
        <v>149.1</v>
      </c>
      <c r="DE100" s="516">
        <v>156.4</v>
      </c>
      <c r="DF100" s="516">
        <v>162.1</v>
      </c>
      <c r="DG100" s="516">
        <v>170.4</v>
      </c>
      <c r="DH100" s="516">
        <v>167.7</v>
      </c>
      <c r="DI100" s="516">
        <v>163.4</v>
      </c>
      <c r="DJ100" s="516">
        <v>163.30000000000001</v>
      </c>
      <c r="DK100" s="516">
        <v>160</v>
      </c>
      <c r="DL100" s="516">
        <v>161.9</v>
      </c>
      <c r="DM100" s="516">
        <v>162.9</v>
      </c>
      <c r="DN100" s="516">
        <v>160.4</v>
      </c>
      <c r="DO100" s="516">
        <v>163.6</v>
      </c>
      <c r="DP100" s="516">
        <v>165.3</v>
      </c>
      <c r="DQ100" s="516">
        <v>167.3</v>
      </c>
      <c r="DR100" s="516">
        <v>165.7</v>
      </c>
      <c r="DS100" s="516">
        <v>169.1</v>
      </c>
      <c r="DT100" s="516">
        <v>171.2</v>
      </c>
      <c r="DU100" s="517">
        <v>174.3</v>
      </c>
      <c r="DV100" s="517">
        <v>171</v>
      </c>
      <c r="DW100" s="517">
        <v>172</v>
      </c>
      <c r="DX100" s="559">
        <v>175.3</v>
      </c>
      <c r="DY100" s="559">
        <v>175.2</v>
      </c>
      <c r="DZ100" s="559">
        <v>175.3</v>
      </c>
      <c r="EA100" s="558">
        <v>176.6</v>
      </c>
    </row>
    <row r="101" spans="1:131">
      <c r="A101" s="514" t="s">
        <v>740</v>
      </c>
      <c r="B101" s="514" t="s">
        <v>741</v>
      </c>
      <c r="C101" s="515">
        <v>0.24914</v>
      </c>
      <c r="D101" s="516">
        <v>117.9</v>
      </c>
      <c r="E101" s="516">
        <v>118.4</v>
      </c>
      <c r="F101" s="516">
        <v>119.3</v>
      </c>
      <c r="G101" s="516">
        <v>129.5</v>
      </c>
      <c r="H101" s="516">
        <v>134.6</v>
      </c>
      <c r="I101" s="516">
        <v>136.69999999999999</v>
      </c>
      <c r="J101" s="516">
        <v>141</v>
      </c>
      <c r="K101" s="516">
        <v>142.19999999999999</v>
      </c>
      <c r="L101" s="516">
        <v>141.19999999999999</v>
      </c>
      <c r="M101" s="516">
        <v>138</v>
      </c>
      <c r="N101" s="516">
        <v>132.6</v>
      </c>
      <c r="O101" s="516">
        <v>121.6</v>
      </c>
      <c r="P101" s="516">
        <v>117.7</v>
      </c>
      <c r="Q101" s="516">
        <v>117.4</v>
      </c>
      <c r="R101" s="516">
        <v>117.4</v>
      </c>
      <c r="S101" s="516">
        <v>116.5</v>
      </c>
      <c r="T101" s="516">
        <v>116.9</v>
      </c>
      <c r="U101" s="516">
        <v>119</v>
      </c>
      <c r="V101" s="516">
        <v>120.1</v>
      </c>
      <c r="W101" s="516">
        <v>122.9</v>
      </c>
      <c r="X101" s="516">
        <v>122.7</v>
      </c>
      <c r="Y101" s="516">
        <v>120.4</v>
      </c>
      <c r="Z101" s="516">
        <v>119.3</v>
      </c>
      <c r="AA101" s="516">
        <v>118.5</v>
      </c>
      <c r="AB101" s="516">
        <v>116.9</v>
      </c>
      <c r="AC101" s="516">
        <v>115.9</v>
      </c>
      <c r="AD101" s="516">
        <v>117.7</v>
      </c>
      <c r="AE101" s="516">
        <v>121.1</v>
      </c>
      <c r="AF101" s="516">
        <v>121</v>
      </c>
      <c r="AG101" s="516">
        <v>122</v>
      </c>
      <c r="AH101" s="516">
        <v>122.3</v>
      </c>
      <c r="AI101" s="516">
        <v>124.3</v>
      </c>
      <c r="AJ101" s="516">
        <v>129.1</v>
      </c>
      <c r="AK101" s="516">
        <v>127.1</v>
      </c>
      <c r="AL101" s="516">
        <v>128</v>
      </c>
      <c r="AM101" s="516">
        <v>126.7</v>
      </c>
      <c r="AN101" s="516">
        <v>127.5</v>
      </c>
      <c r="AO101" s="516">
        <v>138.6</v>
      </c>
      <c r="AP101" s="516">
        <v>143</v>
      </c>
      <c r="AQ101" s="516">
        <v>143.80000000000001</v>
      </c>
      <c r="AR101" s="516">
        <v>145.1</v>
      </c>
      <c r="AS101" s="516">
        <v>148</v>
      </c>
      <c r="AT101" s="516">
        <v>158.80000000000001</v>
      </c>
      <c r="AU101" s="516">
        <v>163.19999999999999</v>
      </c>
      <c r="AV101" s="516">
        <v>161.30000000000001</v>
      </c>
      <c r="AW101" s="516">
        <v>154.30000000000001</v>
      </c>
      <c r="AX101" s="516">
        <v>135.30000000000001</v>
      </c>
      <c r="AY101" s="516">
        <v>132.30000000000001</v>
      </c>
      <c r="AZ101" s="516">
        <v>144.19999999999999</v>
      </c>
      <c r="BA101" s="516">
        <v>147.4</v>
      </c>
      <c r="BB101" s="516">
        <v>150.80000000000001</v>
      </c>
      <c r="BC101" s="516">
        <v>155</v>
      </c>
      <c r="BD101" s="516">
        <v>155.9</v>
      </c>
      <c r="BE101" s="516">
        <v>155.5</v>
      </c>
      <c r="BF101" s="516">
        <v>152.80000000000001</v>
      </c>
      <c r="BG101" s="516">
        <v>153.5</v>
      </c>
      <c r="BH101" s="516">
        <v>151.19999999999999</v>
      </c>
      <c r="BI101" s="516">
        <v>147.69999999999999</v>
      </c>
      <c r="BJ101" s="516">
        <v>143.4</v>
      </c>
      <c r="BK101" s="516">
        <v>135.30000000000001</v>
      </c>
      <c r="BL101" s="516">
        <v>130.6</v>
      </c>
      <c r="BM101" s="516">
        <v>130.69999999999999</v>
      </c>
      <c r="BN101" s="516">
        <v>129.9</v>
      </c>
      <c r="BO101" s="516">
        <v>131</v>
      </c>
      <c r="BP101" s="516">
        <v>133.30000000000001</v>
      </c>
      <c r="BQ101" s="516">
        <v>134.6</v>
      </c>
      <c r="BR101" s="516">
        <v>134.19999999999999</v>
      </c>
      <c r="BS101" s="516">
        <v>135.6</v>
      </c>
      <c r="BT101" s="516">
        <v>138.19999999999999</v>
      </c>
      <c r="BU101" s="516">
        <v>137.6</v>
      </c>
      <c r="BV101" s="516">
        <v>136.80000000000001</v>
      </c>
      <c r="BW101" s="516">
        <v>136.1</v>
      </c>
      <c r="BX101" s="516">
        <v>136.80000000000001</v>
      </c>
      <c r="BY101" s="516">
        <v>136.9</v>
      </c>
      <c r="BZ101" s="516">
        <v>137.4</v>
      </c>
      <c r="CA101" s="516">
        <v>140.80000000000001</v>
      </c>
      <c r="CB101" s="516">
        <v>143.80000000000001</v>
      </c>
      <c r="CC101" s="516">
        <v>145.6</v>
      </c>
      <c r="CD101" s="516">
        <v>145.80000000000001</v>
      </c>
      <c r="CE101" s="516">
        <v>146.6</v>
      </c>
      <c r="CF101" s="516">
        <v>145.69999999999999</v>
      </c>
      <c r="CG101" s="516">
        <v>144.5</v>
      </c>
      <c r="CH101" s="516">
        <v>143.30000000000001</v>
      </c>
      <c r="CI101" s="516">
        <v>139.4</v>
      </c>
      <c r="CJ101" s="516">
        <v>138.19999999999999</v>
      </c>
      <c r="CK101" s="516">
        <v>139.19999999999999</v>
      </c>
      <c r="CL101" s="516">
        <v>141.5</v>
      </c>
      <c r="CM101" s="516">
        <v>141.9</v>
      </c>
      <c r="CN101" s="516">
        <v>143.19999999999999</v>
      </c>
      <c r="CO101" s="516">
        <v>144</v>
      </c>
      <c r="CP101" s="516">
        <v>144.9</v>
      </c>
      <c r="CQ101" s="516">
        <v>146.5</v>
      </c>
      <c r="CR101" s="516">
        <v>150.1</v>
      </c>
      <c r="CS101" s="516">
        <v>152.9</v>
      </c>
      <c r="CT101" s="516">
        <v>150.5</v>
      </c>
      <c r="CU101" s="516">
        <v>148.19999999999999</v>
      </c>
      <c r="CV101" s="516">
        <v>147.30000000000001</v>
      </c>
      <c r="CW101" s="516">
        <v>148.6</v>
      </c>
      <c r="CX101" s="516">
        <v>151.9</v>
      </c>
      <c r="CY101" s="516">
        <v>154.6</v>
      </c>
      <c r="CZ101" s="516">
        <v>159.30000000000001</v>
      </c>
      <c r="DA101" s="516">
        <v>164</v>
      </c>
      <c r="DB101" s="516">
        <v>166.4</v>
      </c>
      <c r="DC101" s="516">
        <v>171.9</v>
      </c>
      <c r="DD101" s="516">
        <v>171.3</v>
      </c>
      <c r="DE101" s="516">
        <v>177.5</v>
      </c>
      <c r="DF101" s="516">
        <v>178.9</v>
      </c>
      <c r="DG101" s="516">
        <v>172.9</v>
      </c>
      <c r="DH101" s="516">
        <v>181.1</v>
      </c>
      <c r="DI101" s="516">
        <v>196</v>
      </c>
      <c r="DJ101" s="516">
        <v>200.2</v>
      </c>
      <c r="DK101" s="516">
        <v>202.3</v>
      </c>
      <c r="DL101" s="516">
        <v>210.9</v>
      </c>
      <c r="DM101" s="516">
        <v>219.1</v>
      </c>
      <c r="DN101" s="516">
        <v>224</v>
      </c>
      <c r="DO101" s="516">
        <v>225.1</v>
      </c>
      <c r="DP101" s="516">
        <v>222.8</v>
      </c>
      <c r="DQ101" s="516">
        <v>216.8</v>
      </c>
      <c r="DR101" s="516">
        <v>216.6</v>
      </c>
      <c r="DS101" s="516">
        <v>210.9</v>
      </c>
      <c r="DT101" s="516">
        <v>208.3</v>
      </c>
      <c r="DU101" s="517">
        <v>210.8</v>
      </c>
      <c r="DV101" s="517">
        <v>206</v>
      </c>
      <c r="DW101" s="517">
        <v>204</v>
      </c>
      <c r="DX101" s="559">
        <v>201.6</v>
      </c>
      <c r="DY101" s="559">
        <v>198.2</v>
      </c>
      <c r="DZ101" s="559">
        <v>197.4</v>
      </c>
      <c r="EA101" s="558">
        <v>201.9</v>
      </c>
    </row>
    <row r="102" spans="1:131">
      <c r="A102" s="514" t="s">
        <v>742</v>
      </c>
      <c r="B102" s="514" t="s">
        <v>743</v>
      </c>
      <c r="C102" s="515">
        <v>1.106E-2</v>
      </c>
      <c r="D102" s="516">
        <v>101.2</v>
      </c>
      <c r="E102" s="516">
        <v>101.5</v>
      </c>
      <c r="F102" s="516">
        <v>102.5</v>
      </c>
      <c r="G102" s="516">
        <v>110.7</v>
      </c>
      <c r="H102" s="516">
        <v>115</v>
      </c>
      <c r="I102" s="516">
        <v>112.5</v>
      </c>
      <c r="J102" s="516">
        <v>114</v>
      </c>
      <c r="K102" s="516">
        <v>111.9</v>
      </c>
      <c r="L102" s="516">
        <v>110.8</v>
      </c>
      <c r="M102" s="516">
        <v>106.5</v>
      </c>
      <c r="N102" s="516">
        <v>106.1</v>
      </c>
      <c r="O102" s="516">
        <v>112</v>
      </c>
      <c r="P102" s="516">
        <v>112</v>
      </c>
      <c r="Q102" s="516">
        <v>114.4</v>
      </c>
      <c r="R102" s="516">
        <v>115.9</v>
      </c>
      <c r="S102" s="516">
        <v>119.1</v>
      </c>
      <c r="T102" s="516">
        <v>123.6</v>
      </c>
      <c r="U102" s="516">
        <v>120.4</v>
      </c>
      <c r="V102" s="516">
        <v>118.7</v>
      </c>
      <c r="W102" s="516">
        <v>115.7</v>
      </c>
      <c r="X102" s="516">
        <v>112.9</v>
      </c>
      <c r="Y102" s="516">
        <v>115.7</v>
      </c>
      <c r="Z102" s="516">
        <v>114.2</v>
      </c>
      <c r="AA102" s="516">
        <v>111.7</v>
      </c>
      <c r="AB102" s="516">
        <v>114.9</v>
      </c>
      <c r="AC102" s="516">
        <v>115.5</v>
      </c>
      <c r="AD102" s="516">
        <v>120.9</v>
      </c>
      <c r="AE102" s="516">
        <v>122.8</v>
      </c>
      <c r="AF102" s="516">
        <v>132.6</v>
      </c>
      <c r="AG102" s="516">
        <v>125.2</v>
      </c>
      <c r="AH102" s="516">
        <v>120.7</v>
      </c>
      <c r="AI102" s="516">
        <v>114.5</v>
      </c>
      <c r="AJ102" s="516">
        <v>111.2</v>
      </c>
      <c r="AK102" s="516">
        <v>107.7</v>
      </c>
      <c r="AL102" s="516">
        <v>108.5</v>
      </c>
      <c r="AM102" s="516">
        <v>113.8</v>
      </c>
      <c r="AN102" s="516">
        <v>119.4</v>
      </c>
      <c r="AO102" s="516">
        <v>122.6</v>
      </c>
      <c r="AP102" s="516">
        <v>125</v>
      </c>
      <c r="AQ102" s="516">
        <v>129.80000000000001</v>
      </c>
      <c r="AR102" s="516">
        <v>131.1</v>
      </c>
      <c r="AS102" s="516">
        <v>141.4</v>
      </c>
      <c r="AT102" s="516">
        <v>146.19999999999999</v>
      </c>
      <c r="AU102" s="516">
        <v>136.80000000000001</v>
      </c>
      <c r="AV102" s="516">
        <v>140.69999999999999</v>
      </c>
      <c r="AW102" s="516">
        <v>145.30000000000001</v>
      </c>
      <c r="AX102" s="516">
        <v>148.19999999999999</v>
      </c>
      <c r="AY102" s="516">
        <v>150.30000000000001</v>
      </c>
      <c r="AZ102" s="516">
        <v>157.19999999999999</v>
      </c>
      <c r="BA102" s="516">
        <v>156.80000000000001</v>
      </c>
      <c r="BB102" s="516">
        <v>164</v>
      </c>
      <c r="BC102" s="516">
        <v>167.8</v>
      </c>
      <c r="BD102" s="516">
        <v>166.6</v>
      </c>
      <c r="BE102" s="516">
        <v>164.4</v>
      </c>
      <c r="BF102" s="516">
        <v>161.80000000000001</v>
      </c>
      <c r="BG102" s="516">
        <v>154</v>
      </c>
      <c r="BH102" s="516">
        <v>156.30000000000001</v>
      </c>
      <c r="BI102" s="516">
        <v>159</v>
      </c>
      <c r="BJ102" s="516">
        <v>157.9</v>
      </c>
      <c r="BK102" s="516">
        <v>156.5</v>
      </c>
      <c r="BL102" s="516">
        <v>154.5</v>
      </c>
      <c r="BM102" s="516">
        <v>148.1</v>
      </c>
      <c r="BN102" s="516">
        <v>145.4</v>
      </c>
      <c r="BO102" s="516">
        <v>143.5</v>
      </c>
      <c r="BP102" s="516">
        <v>142.6</v>
      </c>
      <c r="BQ102" s="516">
        <v>142.9</v>
      </c>
      <c r="BR102" s="516">
        <v>138.9</v>
      </c>
      <c r="BS102" s="516">
        <v>141.4</v>
      </c>
      <c r="BT102" s="516">
        <v>144.80000000000001</v>
      </c>
      <c r="BU102" s="516">
        <v>143.4</v>
      </c>
      <c r="BV102" s="516">
        <v>141.9</v>
      </c>
      <c r="BW102" s="516">
        <v>137.69999999999999</v>
      </c>
      <c r="BX102" s="516">
        <v>134.4</v>
      </c>
      <c r="BY102" s="516">
        <v>133.9</v>
      </c>
      <c r="BZ102" s="516">
        <v>136.6</v>
      </c>
      <c r="CA102" s="516">
        <v>138.5</v>
      </c>
      <c r="CB102" s="516">
        <v>140.30000000000001</v>
      </c>
      <c r="CC102" s="516">
        <v>141.1</v>
      </c>
      <c r="CD102" s="516">
        <v>141.80000000000001</v>
      </c>
      <c r="CE102" s="516">
        <v>139.5</v>
      </c>
      <c r="CF102" s="516">
        <v>140.19999999999999</v>
      </c>
      <c r="CG102" s="516">
        <v>140.80000000000001</v>
      </c>
      <c r="CH102" s="516">
        <v>143.4</v>
      </c>
      <c r="CI102" s="516">
        <v>142.80000000000001</v>
      </c>
      <c r="CJ102" s="516">
        <v>146.5</v>
      </c>
      <c r="CK102" s="516">
        <v>148</v>
      </c>
      <c r="CL102" s="516">
        <v>149.19999999999999</v>
      </c>
      <c r="CM102" s="516">
        <v>153.1</v>
      </c>
      <c r="CN102" s="516">
        <v>153</v>
      </c>
      <c r="CO102" s="516">
        <v>152.4</v>
      </c>
      <c r="CP102" s="516">
        <v>152.69999999999999</v>
      </c>
      <c r="CQ102" s="516">
        <v>147</v>
      </c>
      <c r="CR102" s="516">
        <v>149.4</v>
      </c>
      <c r="CS102" s="516">
        <v>149</v>
      </c>
      <c r="CT102" s="516">
        <v>143.5</v>
      </c>
      <c r="CU102" s="516">
        <v>152.6</v>
      </c>
      <c r="CV102" s="516">
        <v>152.9</v>
      </c>
      <c r="CW102" s="516">
        <v>154.30000000000001</v>
      </c>
      <c r="CX102" s="516">
        <v>160.19999999999999</v>
      </c>
      <c r="CY102" s="516">
        <v>158.69999999999999</v>
      </c>
      <c r="CZ102" s="516">
        <v>159.19999999999999</v>
      </c>
      <c r="DA102" s="516">
        <v>159.69999999999999</v>
      </c>
      <c r="DB102" s="516">
        <v>159.5</v>
      </c>
      <c r="DC102" s="516">
        <v>159.5</v>
      </c>
      <c r="DD102" s="516">
        <v>159.30000000000001</v>
      </c>
      <c r="DE102" s="516">
        <v>159.5</v>
      </c>
      <c r="DF102" s="516">
        <v>159.69999999999999</v>
      </c>
      <c r="DG102" s="516">
        <v>162.69999999999999</v>
      </c>
      <c r="DH102" s="516">
        <v>163.19999999999999</v>
      </c>
      <c r="DI102" s="516">
        <v>162.80000000000001</v>
      </c>
      <c r="DJ102" s="516">
        <v>164.5</v>
      </c>
      <c r="DK102" s="516">
        <v>172</v>
      </c>
      <c r="DL102" s="516">
        <v>177.3</v>
      </c>
      <c r="DM102" s="516">
        <v>182.3</v>
      </c>
      <c r="DN102" s="516">
        <v>182.3</v>
      </c>
      <c r="DO102" s="516">
        <v>181.1</v>
      </c>
      <c r="DP102" s="516">
        <v>182.9</v>
      </c>
      <c r="DQ102" s="516">
        <v>187.5</v>
      </c>
      <c r="DR102" s="516">
        <v>193.8</v>
      </c>
      <c r="DS102" s="516">
        <v>192.9</v>
      </c>
      <c r="DT102" s="516">
        <v>194</v>
      </c>
      <c r="DU102" s="517">
        <v>192.5</v>
      </c>
      <c r="DV102" s="517">
        <v>186.6</v>
      </c>
      <c r="DW102" s="517">
        <v>180.9</v>
      </c>
      <c r="DX102" s="559">
        <v>181.9</v>
      </c>
      <c r="DY102" s="559">
        <v>180.3</v>
      </c>
      <c r="DZ102" s="559">
        <v>178</v>
      </c>
      <c r="EA102" s="558">
        <v>178.3</v>
      </c>
    </row>
    <row r="103" spans="1:131">
      <c r="A103" s="514" t="s">
        <v>744</v>
      </c>
      <c r="B103" s="514" t="s">
        <v>745</v>
      </c>
      <c r="C103" s="515">
        <v>7.3099999999999998E-2</v>
      </c>
      <c r="D103" s="516">
        <v>84.3</v>
      </c>
      <c r="E103" s="516">
        <v>79.5</v>
      </c>
      <c r="F103" s="516">
        <v>80.2</v>
      </c>
      <c r="G103" s="516">
        <v>78.8</v>
      </c>
      <c r="H103" s="516">
        <v>78.099999999999994</v>
      </c>
      <c r="I103" s="516">
        <v>79.3</v>
      </c>
      <c r="J103" s="516">
        <v>78.3</v>
      </c>
      <c r="K103" s="516">
        <v>79.3</v>
      </c>
      <c r="L103" s="516">
        <v>82.1</v>
      </c>
      <c r="M103" s="516">
        <v>85.5</v>
      </c>
      <c r="N103" s="516">
        <v>82.5</v>
      </c>
      <c r="O103" s="516">
        <v>81.5</v>
      </c>
      <c r="P103" s="516">
        <v>81</v>
      </c>
      <c r="Q103" s="516">
        <v>79.7</v>
      </c>
      <c r="R103" s="516">
        <v>83.5</v>
      </c>
      <c r="S103" s="516">
        <v>85.3</v>
      </c>
      <c r="T103" s="516">
        <v>91.7</v>
      </c>
      <c r="U103" s="516">
        <v>94.8</v>
      </c>
      <c r="V103" s="516">
        <v>109.6</v>
      </c>
      <c r="W103" s="516">
        <v>112.4</v>
      </c>
      <c r="X103" s="516">
        <v>112.8</v>
      </c>
      <c r="Y103" s="516">
        <v>116.8</v>
      </c>
      <c r="Z103" s="516">
        <v>121.6</v>
      </c>
      <c r="AA103" s="516">
        <v>127.6</v>
      </c>
      <c r="AB103" s="516">
        <v>141.80000000000001</v>
      </c>
      <c r="AC103" s="516">
        <v>150</v>
      </c>
      <c r="AD103" s="516">
        <v>147.9</v>
      </c>
      <c r="AE103" s="516">
        <v>152</v>
      </c>
      <c r="AF103" s="516">
        <v>172.1</v>
      </c>
      <c r="AG103" s="516">
        <v>170</v>
      </c>
      <c r="AH103" s="516">
        <v>160.9</v>
      </c>
      <c r="AI103" s="516">
        <v>153.19999999999999</v>
      </c>
      <c r="AJ103" s="516">
        <v>148.5</v>
      </c>
      <c r="AK103" s="516">
        <v>162.69999999999999</v>
      </c>
      <c r="AL103" s="516">
        <v>161.9</v>
      </c>
      <c r="AM103" s="516">
        <v>162</v>
      </c>
      <c r="AN103" s="516">
        <v>161.9</v>
      </c>
      <c r="AO103" s="516">
        <v>154.4</v>
      </c>
      <c r="AP103" s="516">
        <v>145.5</v>
      </c>
      <c r="AQ103" s="516">
        <v>134.4</v>
      </c>
      <c r="AR103" s="516">
        <v>143.80000000000001</v>
      </c>
      <c r="AS103" s="516">
        <v>139.6</v>
      </c>
      <c r="AT103" s="516">
        <v>135.1</v>
      </c>
      <c r="AU103" s="516">
        <v>130.19999999999999</v>
      </c>
      <c r="AV103" s="516">
        <v>118.7</v>
      </c>
      <c r="AW103" s="516">
        <v>112.3</v>
      </c>
      <c r="AX103" s="516">
        <v>109.7</v>
      </c>
      <c r="AY103" s="516">
        <v>103.9</v>
      </c>
      <c r="AZ103" s="516">
        <v>103.9</v>
      </c>
      <c r="BA103" s="516">
        <v>102.3</v>
      </c>
      <c r="BB103" s="516">
        <v>100.6</v>
      </c>
      <c r="BC103" s="516">
        <v>99.5</v>
      </c>
      <c r="BD103" s="516">
        <v>105.2</v>
      </c>
      <c r="BE103" s="516">
        <v>107.6</v>
      </c>
      <c r="BF103" s="516">
        <v>109.1</v>
      </c>
      <c r="BG103" s="516">
        <v>110</v>
      </c>
      <c r="BH103" s="516">
        <v>114.6</v>
      </c>
      <c r="BI103" s="516">
        <v>121.6</v>
      </c>
      <c r="BJ103" s="516">
        <v>130.30000000000001</v>
      </c>
      <c r="BK103" s="516">
        <v>128.30000000000001</v>
      </c>
      <c r="BL103" s="516">
        <v>134.6</v>
      </c>
      <c r="BM103" s="516">
        <v>132.1</v>
      </c>
      <c r="BN103" s="516">
        <v>145.80000000000001</v>
      </c>
      <c r="BO103" s="516">
        <v>152</v>
      </c>
      <c r="BP103" s="516">
        <v>168.5</v>
      </c>
      <c r="BQ103" s="516">
        <v>188.6</v>
      </c>
      <c r="BR103" s="516">
        <v>189.8</v>
      </c>
      <c r="BS103" s="516">
        <v>195.4</v>
      </c>
      <c r="BT103" s="516">
        <v>210.1</v>
      </c>
      <c r="BU103" s="516">
        <v>215.5</v>
      </c>
      <c r="BV103" s="516">
        <v>214.4</v>
      </c>
      <c r="BW103" s="516">
        <v>209.4</v>
      </c>
      <c r="BX103" s="516">
        <v>215.3</v>
      </c>
      <c r="BY103" s="516">
        <v>226.1</v>
      </c>
      <c r="BZ103" s="516">
        <v>222.2</v>
      </c>
      <c r="CA103" s="516">
        <v>218.1</v>
      </c>
      <c r="CB103" s="516">
        <v>218.7</v>
      </c>
      <c r="CC103" s="516">
        <v>212.2</v>
      </c>
      <c r="CD103" s="516">
        <v>199</v>
      </c>
      <c r="CE103" s="516">
        <v>191.2</v>
      </c>
      <c r="CF103" s="516">
        <v>198.3</v>
      </c>
      <c r="CG103" s="516">
        <v>209.6</v>
      </c>
      <c r="CH103" s="516">
        <v>206.7</v>
      </c>
      <c r="CI103" s="516">
        <v>204.2</v>
      </c>
      <c r="CJ103" s="516">
        <v>198.6</v>
      </c>
      <c r="CK103" s="516">
        <v>192.3</v>
      </c>
      <c r="CL103" s="516">
        <v>187.3</v>
      </c>
      <c r="CM103" s="516">
        <v>186.6</v>
      </c>
      <c r="CN103" s="516">
        <v>190.8</v>
      </c>
      <c r="CO103" s="516">
        <v>191.2</v>
      </c>
      <c r="CP103" s="516">
        <v>191.2</v>
      </c>
      <c r="CQ103" s="516">
        <v>189.1</v>
      </c>
      <c r="CR103" s="516">
        <v>186.4</v>
      </c>
      <c r="CS103" s="516">
        <v>186</v>
      </c>
      <c r="CT103" s="516">
        <v>186.3</v>
      </c>
      <c r="CU103" s="516">
        <v>184.1</v>
      </c>
      <c r="CV103" s="516">
        <v>184.2</v>
      </c>
      <c r="CW103" s="516">
        <v>181.4</v>
      </c>
      <c r="CX103" s="516">
        <v>179.1</v>
      </c>
      <c r="CY103" s="516">
        <v>180.7</v>
      </c>
      <c r="CZ103" s="516">
        <v>184.7</v>
      </c>
      <c r="DA103" s="516">
        <v>187.8</v>
      </c>
      <c r="DB103" s="516">
        <v>192.4</v>
      </c>
      <c r="DC103" s="516">
        <v>195.9</v>
      </c>
      <c r="DD103" s="516">
        <v>205.9</v>
      </c>
      <c r="DE103" s="516">
        <v>206.4</v>
      </c>
      <c r="DF103" s="516">
        <v>210.2</v>
      </c>
      <c r="DG103" s="516">
        <v>219.6</v>
      </c>
      <c r="DH103" s="516">
        <v>218.5</v>
      </c>
      <c r="DI103" s="516">
        <v>215.2</v>
      </c>
      <c r="DJ103" s="516">
        <v>217.2</v>
      </c>
      <c r="DK103" s="516">
        <v>211.5</v>
      </c>
      <c r="DL103" s="516">
        <v>209</v>
      </c>
      <c r="DM103" s="516">
        <v>208.4</v>
      </c>
      <c r="DN103" s="516">
        <v>207.3</v>
      </c>
      <c r="DO103" s="516">
        <v>206.5</v>
      </c>
      <c r="DP103" s="516">
        <v>206.9</v>
      </c>
      <c r="DQ103" s="516">
        <v>205.7</v>
      </c>
      <c r="DR103" s="516">
        <v>204.9</v>
      </c>
      <c r="DS103" s="516">
        <v>202.6</v>
      </c>
      <c r="DT103" s="516">
        <v>200</v>
      </c>
      <c r="DU103" s="517">
        <v>195.8</v>
      </c>
      <c r="DV103" s="517">
        <v>185.8</v>
      </c>
      <c r="DW103" s="517">
        <v>184.1</v>
      </c>
      <c r="DX103" s="559">
        <v>183.5</v>
      </c>
      <c r="DY103" s="559">
        <v>185.2</v>
      </c>
      <c r="DZ103" s="559">
        <v>183.2</v>
      </c>
      <c r="EA103" s="558">
        <v>182.2</v>
      </c>
    </row>
    <row r="104" spans="1:131">
      <c r="A104" s="514" t="s">
        <v>746</v>
      </c>
      <c r="B104" s="514" t="s">
        <v>747</v>
      </c>
      <c r="C104" s="515">
        <v>1.201E-2</v>
      </c>
      <c r="D104" s="516">
        <v>123.7</v>
      </c>
      <c r="E104" s="516">
        <v>122.1</v>
      </c>
      <c r="F104" s="516">
        <v>120.4</v>
      </c>
      <c r="G104" s="516">
        <v>125.6</v>
      </c>
      <c r="H104" s="516">
        <v>134.80000000000001</v>
      </c>
      <c r="I104" s="516">
        <v>137.9</v>
      </c>
      <c r="J104" s="516">
        <v>138.1</v>
      </c>
      <c r="K104" s="516">
        <v>143.30000000000001</v>
      </c>
      <c r="L104" s="516">
        <v>149.69999999999999</v>
      </c>
      <c r="M104" s="516">
        <v>159.30000000000001</v>
      </c>
      <c r="N104" s="516">
        <v>161.19999999999999</v>
      </c>
      <c r="O104" s="516">
        <v>161.6</v>
      </c>
      <c r="P104" s="516">
        <v>160.5</v>
      </c>
      <c r="Q104" s="516">
        <v>155.19999999999999</v>
      </c>
      <c r="R104" s="516">
        <v>155</v>
      </c>
      <c r="S104" s="516">
        <v>157.19999999999999</v>
      </c>
      <c r="T104" s="516">
        <v>157.19999999999999</v>
      </c>
      <c r="U104" s="516">
        <v>159.6</v>
      </c>
      <c r="V104" s="516">
        <v>149.69999999999999</v>
      </c>
      <c r="W104" s="516">
        <v>159.69999999999999</v>
      </c>
      <c r="X104" s="516">
        <v>164.5</v>
      </c>
      <c r="Y104" s="516">
        <v>147.80000000000001</v>
      </c>
      <c r="Z104" s="516">
        <v>142.5</v>
      </c>
      <c r="AA104" s="516">
        <v>145.4</v>
      </c>
      <c r="AB104" s="516">
        <v>147.1</v>
      </c>
      <c r="AC104" s="516">
        <v>140.80000000000001</v>
      </c>
      <c r="AD104" s="516">
        <v>138.69999999999999</v>
      </c>
      <c r="AE104" s="516">
        <v>138.5</v>
      </c>
      <c r="AF104" s="516">
        <v>141.9</v>
      </c>
      <c r="AG104" s="516">
        <v>136.80000000000001</v>
      </c>
      <c r="AH104" s="516">
        <v>136</v>
      </c>
      <c r="AI104" s="516">
        <v>130.19999999999999</v>
      </c>
      <c r="AJ104" s="516">
        <v>127.6</v>
      </c>
      <c r="AK104" s="516">
        <v>125.5</v>
      </c>
      <c r="AL104" s="516">
        <v>121.9</v>
      </c>
      <c r="AM104" s="516">
        <v>119.8</v>
      </c>
      <c r="AN104" s="516">
        <v>116.3</v>
      </c>
      <c r="AO104" s="516">
        <v>112.9</v>
      </c>
      <c r="AP104" s="516">
        <v>116.1</v>
      </c>
      <c r="AQ104" s="516">
        <v>116.1</v>
      </c>
      <c r="AR104" s="516">
        <v>114.6</v>
      </c>
      <c r="AS104" s="516">
        <v>110.5</v>
      </c>
      <c r="AT104" s="516">
        <v>110.1</v>
      </c>
      <c r="AU104" s="516">
        <v>109.5</v>
      </c>
      <c r="AV104" s="516">
        <v>108</v>
      </c>
      <c r="AW104" s="516">
        <v>108.5</v>
      </c>
      <c r="AX104" s="516">
        <v>105.7</v>
      </c>
      <c r="AY104" s="516">
        <v>104.7</v>
      </c>
      <c r="AZ104" s="516">
        <v>119.2</v>
      </c>
      <c r="BA104" s="516">
        <v>119.6</v>
      </c>
      <c r="BB104" s="516">
        <v>117.2</v>
      </c>
      <c r="BC104" s="516">
        <v>116</v>
      </c>
      <c r="BD104" s="516">
        <v>123.7</v>
      </c>
      <c r="BE104" s="516">
        <v>122.6</v>
      </c>
      <c r="BF104" s="516">
        <v>118.5</v>
      </c>
      <c r="BG104" s="516">
        <v>118.8</v>
      </c>
      <c r="BH104" s="516">
        <v>117.3</v>
      </c>
      <c r="BI104" s="516">
        <v>116.4</v>
      </c>
      <c r="BJ104" s="516">
        <v>117.8</v>
      </c>
      <c r="BK104" s="516">
        <v>115.6</v>
      </c>
      <c r="BL104" s="516">
        <v>116.4</v>
      </c>
      <c r="BM104" s="516">
        <v>116.3</v>
      </c>
      <c r="BN104" s="516">
        <v>114.3</v>
      </c>
      <c r="BO104" s="516">
        <v>113.2</v>
      </c>
      <c r="BP104" s="516">
        <v>115.9</v>
      </c>
      <c r="BQ104" s="516">
        <v>119.7</v>
      </c>
      <c r="BR104" s="516">
        <v>118.5</v>
      </c>
      <c r="BS104" s="516">
        <v>120.4</v>
      </c>
      <c r="BT104" s="516">
        <v>128.30000000000001</v>
      </c>
      <c r="BU104" s="516">
        <v>132.19999999999999</v>
      </c>
      <c r="BV104" s="516">
        <v>133.4</v>
      </c>
      <c r="BW104" s="516">
        <v>130.1</v>
      </c>
      <c r="BX104" s="516">
        <v>128.1</v>
      </c>
      <c r="BY104" s="516">
        <v>126.8</v>
      </c>
      <c r="BZ104" s="516">
        <v>128.1</v>
      </c>
      <c r="CA104" s="516">
        <v>130</v>
      </c>
      <c r="CB104" s="516">
        <v>133.9</v>
      </c>
      <c r="CC104" s="516">
        <v>141.30000000000001</v>
      </c>
      <c r="CD104" s="516">
        <v>150.1</v>
      </c>
      <c r="CE104" s="516">
        <v>160.80000000000001</v>
      </c>
      <c r="CF104" s="516">
        <v>168.8</v>
      </c>
      <c r="CG104" s="516">
        <v>171</v>
      </c>
      <c r="CH104" s="516">
        <v>174.4</v>
      </c>
      <c r="CI104" s="516">
        <v>170.3</v>
      </c>
      <c r="CJ104" s="516">
        <v>167.3</v>
      </c>
      <c r="CK104" s="516">
        <v>165.6</v>
      </c>
      <c r="CL104" s="516">
        <v>160.69999999999999</v>
      </c>
      <c r="CM104" s="516">
        <v>165</v>
      </c>
      <c r="CN104" s="516">
        <v>169</v>
      </c>
      <c r="CO104" s="516">
        <v>173.2</v>
      </c>
      <c r="CP104" s="516">
        <v>177.8</v>
      </c>
      <c r="CQ104" s="516">
        <v>178.8</v>
      </c>
      <c r="CR104" s="516">
        <v>182</v>
      </c>
      <c r="CS104" s="516">
        <v>184.7</v>
      </c>
      <c r="CT104" s="516">
        <v>188.7</v>
      </c>
      <c r="CU104" s="516">
        <v>189.8</v>
      </c>
      <c r="CV104" s="516">
        <v>191.6</v>
      </c>
      <c r="CW104" s="516">
        <v>193.8</v>
      </c>
      <c r="CX104" s="516">
        <v>194</v>
      </c>
      <c r="CY104" s="516">
        <v>191.7</v>
      </c>
      <c r="CZ104" s="516">
        <v>188.6</v>
      </c>
      <c r="DA104" s="516">
        <v>182.3</v>
      </c>
      <c r="DB104" s="516">
        <v>176.2</v>
      </c>
      <c r="DC104" s="516">
        <v>171.3</v>
      </c>
      <c r="DD104" s="516">
        <v>175</v>
      </c>
      <c r="DE104" s="516">
        <v>173</v>
      </c>
      <c r="DF104" s="516">
        <v>174.1</v>
      </c>
      <c r="DG104" s="516">
        <v>176</v>
      </c>
      <c r="DH104" s="516">
        <v>178.6</v>
      </c>
      <c r="DI104" s="516">
        <v>175.9</v>
      </c>
      <c r="DJ104" s="516">
        <v>179</v>
      </c>
      <c r="DK104" s="516">
        <v>177.4</v>
      </c>
      <c r="DL104" s="516">
        <v>182.1</v>
      </c>
      <c r="DM104" s="516">
        <v>183</v>
      </c>
      <c r="DN104" s="516">
        <v>184.9</v>
      </c>
      <c r="DO104" s="516">
        <v>187.4</v>
      </c>
      <c r="DP104" s="516">
        <v>187.4</v>
      </c>
      <c r="DQ104" s="516">
        <v>184.5</v>
      </c>
      <c r="DR104" s="516">
        <v>184.4</v>
      </c>
      <c r="DS104" s="516">
        <v>186.3</v>
      </c>
      <c r="DT104" s="516">
        <v>187.2</v>
      </c>
      <c r="DU104" s="517">
        <v>189.1</v>
      </c>
      <c r="DV104" s="517">
        <v>184.6</v>
      </c>
      <c r="DW104" s="517">
        <v>177.4</v>
      </c>
      <c r="DX104" s="559">
        <v>181.6</v>
      </c>
      <c r="DY104" s="559">
        <v>181.9</v>
      </c>
      <c r="DZ104" s="559">
        <v>184.9</v>
      </c>
      <c r="EA104" s="558">
        <v>189.1</v>
      </c>
    </row>
    <row r="105" spans="1:131">
      <c r="A105" s="514" t="s">
        <v>748</v>
      </c>
      <c r="B105" s="514" t="s">
        <v>749</v>
      </c>
      <c r="C105" s="515">
        <v>6.4000000000000003E-3</v>
      </c>
      <c r="D105" s="516">
        <v>114.7</v>
      </c>
      <c r="E105" s="516">
        <v>115.1</v>
      </c>
      <c r="F105" s="516">
        <v>114.8</v>
      </c>
      <c r="G105" s="516">
        <v>117.7</v>
      </c>
      <c r="H105" s="516">
        <v>122.9</v>
      </c>
      <c r="I105" s="516">
        <v>126.6</v>
      </c>
      <c r="J105" s="516">
        <v>128.80000000000001</v>
      </c>
      <c r="K105" s="516">
        <v>131.9</v>
      </c>
      <c r="L105" s="516">
        <v>133.69999999999999</v>
      </c>
      <c r="M105" s="516">
        <v>133.6</v>
      </c>
      <c r="N105" s="516">
        <v>134</v>
      </c>
      <c r="O105" s="516">
        <v>130.6</v>
      </c>
      <c r="P105" s="516">
        <v>126.5</v>
      </c>
      <c r="Q105" s="516">
        <v>125.9</v>
      </c>
      <c r="R105" s="516">
        <v>125.6</v>
      </c>
      <c r="S105" s="516">
        <v>127.7</v>
      </c>
      <c r="T105" s="516">
        <v>126.5</v>
      </c>
      <c r="U105" s="516">
        <v>126.7</v>
      </c>
      <c r="V105" s="516">
        <v>126.1</v>
      </c>
      <c r="W105" s="516">
        <v>126</v>
      </c>
      <c r="X105" s="516">
        <v>126.2</v>
      </c>
      <c r="Y105" s="516">
        <v>127</v>
      </c>
      <c r="Z105" s="516">
        <v>126.4</v>
      </c>
      <c r="AA105" s="516">
        <v>126.7</v>
      </c>
      <c r="AB105" s="516">
        <v>127</v>
      </c>
      <c r="AC105" s="516">
        <v>126.4</v>
      </c>
      <c r="AD105" s="516">
        <v>125.2</v>
      </c>
      <c r="AE105" s="516">
        <v>124.9</v>
      </c>
      <c r="AF105" s="516">
        <v>126.4</v>
      </c>
      <c r="AG105" s="516">
        <v>125.6</v>
      </c>
      <c r="AH105" s="516">
        <v>127.5</v>
      </c>
      <c r="AI105" s="516">
        <v>127.7</v>
      </c>
      <c r="AJ105" s="516">
        <v>128.19999999999999</v>
      </c>
      <c r="AK105" s="516">
        <v>129</v>
      </c>
      <c r="AL105" s="516">
        <v>129.9</v>
      </c>
      <c r="AM105" s="516">
        <v>129.69999999999999</v>
      </c>
      <c r="AN105" s="516">
        <v>129</v>
      </c>
      <c r="AO105" s="516">
        <v>129.1</v>
      </c>
      <c r="AP105" s="516">
        <v>129.69999999999999</v>
      </c>
      <c r="AQ105" s="516">
        <v>130.69999999999999</v>
      </c>
      <c r="AR105" s="516">
        <v>129.5</v>
      </c>
      <c r="AS105" s="516">
        <v>132.6</v>
      </c>
      <c r="AT105" s="516">
        <v>133.30000000000001</v>
      </c>
      <c r="AU105" s="516">
        <v>133.1</v>
      </c>
      <c r="AV105" s="516">
        <v>137.5</v>
      </c>
      <c r="AW105" s="516">
        <v>136.1</v>
      </c>
      <c r="AX105" s="516">
        <v>133.80000000000001</v>
      </c>
      <c r="AY105" s="516">
        <v>135</v>
      </c>
      <c r="AZ105" s="516">
        <v>140.1</v>
      </c>
      <c r="BA105" s="516">
        <v>155.19999999999999</v>
      </c>
      <c r="BB105" s="516">
        <v>166.1</v>
      </c>
      <c r="BC105" s="516">
        <v>171.5</v>
      </c>
      <c r="BD105" s="516">
        <v>174.8</v>
      </c>
      <c r="BE105" s="516">
        <v>175.6</v>
      </c>
      <c r="BF105" s="516">
        <v>177.4</v>
      </c>
      <c r="BG105" s="516">
        <v>173.2</v>
      </c>
      <c r="BH105" s="516">
        <v>174.1</v>
      </c>
      <c r="BI105" s="516">
        <v>171.5</v>
      </c>
      <c r="BJ105" s="516">
        <v>169.7</v>
      </c>
      <c r="BK105" s="516">
        <v>162.30000000000001</v>
      </c>
      <c r="BL105" s="516">
        <v>162</v>
      </c>
      <c r="BM105" s="516">
        <v>161</v>
      </c>
      <c r="BN105" s="516">
        <v>159.6</v>
      </c>
      <c r="BO105" s="516">
        <v>160</v>
      </c>
      <c r="BP105" s="516">
        <v>155.9</v>
      </c>
      <c r="BQ105" s="516">
        <v>154.80000000000001</v>
      </c>
      <c r="BR105" s="516">
        <v>155.4</v>
      </c>
      <c r="BS105" s="516">
        <v>155.4</v>
      </c>
      <c r="BT105" s="516">
        <v>154.5</v>
      </c>
      <c r="BU105" s="516">
        <v>152.5</v>
      </c>
      <c r="BV105" s="516">
        <v>148.6</v>
      </c>
      <c r="BW105" s="516">
        <v>146.5</v>
      </c>
      <c r="BX105" s="516">
        <v>141.1</v>
      </c>
      <c r="BY105" s="516">
        <v>138.80000000000001</v>
      </c>
      <c r="BZ105" s="516">
        <v>141</v>
      </c>
      <c r="CA105" s="516">
        <v>143.4</v>
      </c>
      <c r="CB105" s="516">
        <v>145.6</v>
      </c>
      <c r="CC105" s="516">
        <v>146.5</v>
      </c>
      <c r="CD105" s="516">
        <v>147</v>
      </c>
      <c r="CE105" s="516">
        <v>146.5</v>
      </c>
      <c r="CF105" s="516">
        <v>150.30000000000001</v>
      </c>
      <c r="CG105" s="516">
        <v>151.9</v>
      </c>
      <c r="CH105" s="516">
        <v>150.80000000000001</v>
      </c>
      <c r="CI105" s="516">
        <v>151.5</v>
      </c>
      <c r="CJ105" s="516">
        <v>153</v>
      </c>
      <c r="CK105" s="516">
        <v>157.30000000000001</v>
      </c>
      <c r="CL105" s="516">
        <v>155.4</v>
      </c>
      <c r="CM105" s="516">
        <v>154</v>
      </c>
      <c r="CN105" s="516">
        <v>159.9</v>
      </c>
      <c r="CO105" s="516">
        <v>161.69999999999999</v>
      </c>
      <c r="CP105" s="516">
        <v>161.5</v>
      </c>
      <c r="CQ105" s="516">
        <v>163.5</v>
      </c>
      <c r="CR105" s="516">
        <v>167.2</v>
      </c>
      <c r="CS105" s="516">
        <v>172</v>
      </c>
      <c r="CT105" s="516">
        <v>167.7</v>
      </c>
      <c r="CU105" s="516">
        <v>164.4</v>
      </c>
      <c r="CV105" s="516">
        <v>165.6</v>
      </c>
      <c r="CW105" s="516">
        <v>169.4</v>
      </c>
      <c r="CX105" s="516">
        <v>168.1</v>
      </c>
      <c r="CY105" s="516">
        <v>162</v>
      </c>
      <c r="CZ105" s="516">
        <v>162.6</v>
      </c>
      <c r="DA105" s="516">
        <v>166.4</v>
      </c>
      <c r="DB105" s="516">
        <v>172.5</v>
      </c>
      <c r="DC105" s="516">
        <v>175</v>
      </c>
      <c r="DD105" s="516">
        <v>178.8</v>
      </c>
      <c r="DE105" s="516">
        <v>176.9</v>
      </c>
      <c r="DF105" s="516">
        <v>179.9</v>
      </c>
      <c r="DG105" s="516">
        <v>181.9</v>
      </c>
      <c r="DH105" s="516">
        <v>186.3</v>
      </c>
      <c r="DI105" s="516">
        <v>195.2</v>
      </c>
      <c r="DJ105" s="516">
        <v>189.5</v>
      </c>
      <c r="DK105" s="516">
        <v>183.2</v>
      </c>
      <c r="DL105" s="516">
        <v>189</v>
      </c>
      <c r="DM105" s="516">
        <v>209.8</v>
      </c>
      <c r="DN105" s="516">
        <v>230.7</v>
      </c>
      <c r="DO105" s="516">
        <v>246.4</v>
      </c>
      <c r="DP105" s="516">
        <v>257</v>
      </c>
      <c r="DQ105" s="516">
        <v>251.4</v>
      </c>
      <c r="DR105" s="516">
        <v>248</v>
      </c>
      <c r="DS105" s="516">
        <v>259.3</v>
      </c>
      <c r="DT105" s="516">
        <v>254.8</v>
      </c>
      <c r="DU105" s="517">
        <v>254.2</v>
      </c>
      <c r="DV105" s="517">
        <v>239.6</v>
      </c>
      <c r="DW105" s="517">
        <v>234.8</v>
      </c>
      <c r="DX105" s="559">
        <v>236.2</v>
      </c>
      <c r="DY105" s="559">
        <v>244.9</v>
      </c>
      <c r="DZ105" s="559">
        <v>239.1</v>
      </c>
      <c r="EA105" s="558">
        <v>239.8</v>
      </c>
    </row>
    <row r="106" spans="1:131">
      <c r="A106" s="514" t="s">
        <v>750</v>
      </c>
      <c r="B106" s="514" t="s">
        <v>751</v>
      </c>
      <c r="C106" s="515">
        <v>9.7629999999999995E-2</v>
      </c>
      <c r="D106" s="516">
        <v>81.900000000000006</v>
      </c>
      <c r="E106" s="516">
        <v>78.900000000000006</v>
      </c>
      <c r="F106" s="516">
        <v>79.7</v>
      </c>
      <c r="G106" s="516">
        <v>87.6</v>
      </c>
      <c r="H106" s="516">
        <v>96.1</v>
      </c>
      <c r="I106" s="516">
        <v>88.7</v>
      </c>
      <c r="J106" s="516">
        <v>85.7</v>
      </c>
      <c r="K106" s="516">
        <v>85.1</v>
      </c>
      <c r="L106" s="516">
        <v>87.1</v>
      </c>
      <c r="M106" s="516">
        <v>83.7</v>
      </c>
      <c r="N106" s="516">
        <v>81.599999999999994</v>
      </c>
      <c r="O106" s="516">
        <v>80.7</v>
      </c>
      <c r="P106" s="516">
        <v>80.8</v>
      </c>
      <c r="Q106" s="516">
        <v>79.3</v>
      </c>
      <c r="R106" s="516">
        <v>80.099999999999994</v>
      </c>
      <c r="S106" s="516">
        <v>80.3</v>
      </c>
      <c r="T106" s="516">
        <v>83</v>
      </c>
      <c r="U106" s="516">
        <v>81.900000000000006</v>
      </c>
      <c r="V106" s="516">
        <v>80.7</v>
      </c>
      <c r="W106" s="516">
        <v>84.2</v>
      </c>
      <c r="X106" s="516">
        <v>96.6</v>
      </c>
      <c r="Y106" s="516">
        <v>93</v>
      </c>
      <c r="Z106" s="516">
        <v>90.9</v>
      </c>
      <c r="AA106" s="516">
        <v>90.7</v>
      </c>
      <c r="AB106" s="516">
        <v>88.9</v>
      </c>
      <c r="AC106" s="516">
        <v>87.7</v>
      </c>
      <c r="AD106" s="516">
        <v>93</v>
      </c>
      <c r="AE106" s="516">
        <v>94.2</v>
      </c>
      <c r="AF106" s="516">
        <v>96.7</v>
      </c>
      <c r="AG106" s="516">
        <v>95.8</v>
      </c>
      <c r="AH106" s="516">
        <v>98.6</v>
      </c>
      <c r="AI106" s="516">
        <v>100.5</v>
      </c>
      <c r="AJ106" s="516">
        <v>100.6</v>
      </c>
      <c r="AK106" s="516">
        <v>94.9</v>
      </c>
      <c r="AL106" s="516">
        <v>88.6</v>
      </c>
      <c r="AM106" s="516">
        <v>86.5</v>
      </c>
      <c r="AN106" s="516">
        <v>87.1</v>
      </c>
      <c r="AO106" s="516">
        <v>92.7</v>
      </c>
      <c r="AP106" s="516">
        <v>94.4</v>
      </c>
      <c r="AQ106" s="516">
        <v>94.1</v>
      </c>
      <c r="AR106" s="516">
        <v>94.9</v>
      </c>
      <c r="AS106" s="516">
        <v>97</v>
      </c>
      <c r="AT106" s="516">
        <v>96.2</v>
      </c>
      <c r="AU106" s="516">
        <v>93.2</v>
      </c>
      <c r="AV106" s="516">
        <v>89</v>
      </c>
      <c r="AW106" s="516">
        <v>79.900000000000006</v>
      </c>
      <c r="AX106" s="516">
        <v>78.2</v>
      </c>
      <c r="AY106" s="516">
        <v>77.8</v>
      </c>
      <c r="AZ106" s="516">
        <v>78.900000000000006</v>
      </c>
      <c r="BA106" s="516">
        <v>78.400000000000006</v>
      </c>
      <c r="BB106" s="516">
        <v>78.400000000000006</v>
      </c>
      <c r="BC106" s="516">
        <v>83.6</v>
      </c>
      <c r="BD106" s="516">
        <v>83.7</v>
      </c>
      <c r="BE106" s="516">
        <v>85.4</v>
      </c>
      <c r="BF106" s="516">
        <v>84.6</v>
      </c>
      <c r="BG106" s="516">
        <v>84.7</v>
      </c>
      <c r="BH106" s="516">
        <v>85.7</v>
      </c>
      <c r="BI106" s="516">
        <v>87.9</v>
      </c>
      <c r="BJ106" s="516">
        <v>88.6</v>
      </c>
      <c r="BK106" s="516">
        <v>100.5</v>
      </c>
      <c r="BL106" s="516">
        <v>109.3</v>
      </c>
      <c r="BM106" s="516">
        <v>105.6</v>
      </c>
      <c r="BN106" s="516">
        <v>102</v>
      </c>
      <c r="BO106" s="516">
        <v>102.6</v>
      </c>
      <c r="BP106" s="516">
        <v>105.4</v>
      </c>
      <c r="BQ106" s="516">
        <v>106.6</v>
      </c>
      <c r="BR106" s="516">
        <v>104.9</v>
      </c>
      <c r="BS106" s="516">
        <v>101.6</v>
      </c>
      <c r="BT106" s="516">
        <v>103.4</v>
      </c>
      <c r="BU106" s="516">
        <v>97.9</v>
      </c>
      <c r="BV106" s="516">
        <v>99.2</v>
      </c>
      <c r="BW106" s="516">
        <v>98.4</v>
      </c>
      <c r="BX106" s="516">
        <v>96.7</v>
      </c>
      <c r="BY106" s="516">
        <v>95.2</v>
      </c>
      <c r="BZ106" s="516">
        <v>96.2</v>
      </c>
      <c r="CA106" s="516">
        <v>102.5</v>
      </c>
      <c r="CB106" s="516">
        <v>106.8</v>
      </c>
      <c r="CC106" s="516">
        <v>107</v>
      </c>
      <c r="CD106" s="516">
        <v>112.5</v>
      </c>
      <c r="CE106" s="516">
        <v>127.1</v>
      </c>
      <c r="CF106" s="516">
        <v>123.8</v>
      </c>
      <c r="CG106" s="516">
        <v>121.8</v>
      </c>
      <c r="CH106" s="516">
        <v>121.4</v>
      </c>
      <c r="CI106" s="516">
        <v>122.8</v>
      </c>
      <c r="CJ106" s="516">
        <v>129.6</v>
      </c>
      <c r="CK106" s="516">
        <v>129.9</v>
      </c>
      <c r="CL106" s="516">
        <v>127.4</v>
      </c>
      <c r="CM106" s="516">
        <v>128</v>
      </c>
      <c r="CN106" s="516">
        <v>128.1</v>
      </c>
      <c r="CO106" s="516">
        <v>128.1</v>
      </c>
      <c r="CP106" s="516">
        <v>108.9</v>
      </c>
      <c r="CQ106" s="516">
        <v>104.2</v>
      </c>
      <c r="CR106" s="516">
        <v>102.1</v>
      </c>
      <c r="CS106" s="516">
        <v>101.5</v>
      </c>
      <c r="CT106" s="516">
        <v>98.7</v>
      </c>
      <c r="CU106" s="516">
        <v>97.7</v>
      </c>
      <c r="CV106" s="516">
        <v>96.8</v>
      </c>
      <c r="CW106" s="516">
        <v>95.4</v>
      </c>
      <c r="CX106" s="516">
        <v>98</v>
      </c>
      <c r="CY106" s="516">
        <v>100.6</v>
      </c>
      <c r="CZ106" s="516">
        <v>100.6</v>
      </c>
      <c r="DA106" s="516">
        <v>101.3</v>
      </c>
      <c r="DB106" s="516">
        <v>104.6</v>
      </c>
      <c r="DC106" s="516">
        <v>109.6</v>
      </c>
      <c r="DD106" s="516">
        <v>107.4</v>
      </c>
      <c r="DE106" s="516">
        <v>107.5</v>
      </c>
      <c r="DF106" s="516">
        <v>106.6</v>
      </c>
      <c r="DG106" s="516">
        <v>109.8</v>
      </c>
      <c r="DH106" s="516">
        <v>114.9</v>
      </c>
      <c r="DI106" s="516">
        <v>116.9</v>
      </c>
      <c r="DJ106" s="516">
        <v>116.5</v>
      </c>
      <c r="DK106" s="516">
        <v>118.4</v>
      </c>
      <c r="DL106" s="516">
        <v>120.3</v>
      </c>
      <c r="DM106" s="516">
        <v>126</v>
      </c>
      <c r="DN106" s="516">
        <v>126.2</v>
      </c>
      <c r="DO106" s="516">
        <v>129.4</v>
      </c>
      <c r="DP106" s="516">
        <v>126.7</v>
      </c>
      <c r="DQ106" s="516">
        <v>124.6</v>
      </c>
      <c r="DR106" s="516">
        <v>133.80000000000001</v>
      </c>
      <c r="DS106" s="516">
        <v>138.80000000000001</v>
      </c>
      <c r="DT106" s="516">
        <v>137.1</v>
      </c>
      <c r="DU106" s="517">
        <v>139.69999999999999</v>
      </c>
      <c r="DV106" s="517">
        <v>140.9</v>
      </c>
      <c r="DW106" s="517">
        <v>139.6</v>
      </c>
      <c r="DX106" s="559">
        <v>139</v>
      </c>
      <c r="DY106" s="559">
        <v>138.80000000000001</v>
      </c>
      <c r="DZ106" s="559">
        <v>136.9</v>
      </c>
      <c r="EA106" s="558">
        <v>138.80000000000001</v>
      </c>
    </row>
    <row r="107" spans="1:131">
      <c r="A107" s="514" t="s">
        <v>752</v>
      </c>
      <c r="B107" s="514" t="s">
        <v>753</v>
      </c>
      <c r="C107" s="515">
        <v>2.3400000000000001E-3</v>
      </c>
      <c r="D107" s="516">
        <v>116.4</v>
      </c>
      <c r="E107" s="516">
        <v>120.2</v>
      </c>
      <c r="F107" s="516">
        <v>124.4</v>
      </c>
      <c r="G107" s="516">
        <v>114</v>
      </c>
      <c r="H107" s="516">
        <v>125.2</v>
      </c>
      <c r="I107" s="516">
        <v>124.7</v>
      </c>
      <c r="J107" s="516">
        <v>119</v>
      </c>
      <c r="K107" s="516">
        <v>114.7</v>
      </c>
      <c r="L107" s="516">
        <v>112.5</v>
      </c>
      <c r="M107" s="516">
        <v>116.1</v>
      </c>
      <c r="N107" s="516">
        <v>116.1</v>
      </c>
      <c r="O107" s="516">
        <v>117.9</v>
      </c>
      <c r="P107" s="516">
        <v>117.9</v>
      </c>
      <c r="Q107" s="516">
        <v>119.6</v>
      </c>
      <c r="R107" s="516">
        <v>117.4</v>
      </c>
      <c r="S107" s="516">
        <v>117.1</v>
      </c>
      <c r="T107" s="516">
        <v>116.5</v>
      </c>
      <c r="U107" s="516">
        <v>114.6</v>
      </c>
      <c r="V107" s="516">
        <v>115.5</v>
      </c>
      <c r="W107" s="516">
        <v>116.1</v>
      </c>
      <c r="X107" s="516">
        <v>116.6</v>
      </c>
      <c r="Y107" s="516">
        <v>114.6</v>
      </c>
      <c r="Z107" s="516">
        <v>112.6</v>
      </c>
      <c r="AA107" s="516">
        <v>112.6</v>
      </c>
      <c r="AB107" s="516">
        <v>114.3</v>
      </c>
      <c r="AC107" s="516">
        <v>116.1</v>
      </c>
      <c r="AD107" s="516">
        <v>119.2</v>
      </c>
      <c r="AE107" s="516">
        <v>120.9</v>
      </c>
      <c r="AF107" s="516">
        <v>123.8</v>
      </c>
      <c r="AG107" s="516">
        <v>128.30000000000001</v>
      </c>
      <c r="AH107" s="516">
        <v>128.30000000000001</v>
      </c>
      <c r="AI107" s="516">
        <v>122.7</v>
      </c>
      <c r="AJ107" s="516">
        <v>125.7</v>
      </c>
      <c r="AK107" s="516">
        <v>138.80000000000001</v>
      </c>
      <c r="AL107" s="516">
        <v>143.30000000000001</v>
      </c>
      <c r="AM107" s="516">
        <v>146.69999999999999</v>
      </c>
      <c r="AN107" s="516">
        <v>165.2</v>
      </c>
      <c r="AO107" s="516">
        <v>154.5</v>
      </c>
      <c r="AP107" s="516">
        <v>192.6</v>
      </c>
      <c r="AQ107" s="516">
        <v>220.3</v>
      </c>
      <c r="AR107" s="516">
        <v>227.6</v>
      </c>
      <c r="AS107" s="516">
        <v>234</v>
      </c>
      <c r="AT107" s="516">
        <v>244.2</v>
      </c>
      <c r="AU107" s="516">
        <v>260.39999999999998</v>
      </c>
      <c r="AV107" s="516">
        <v>251.3</v>
      </c>
      <c r="AW107" s="516">
        <v>238.3</v>
      </c>
      <c r="AX107" s="516">
        <v>243.5</v>
      </c>
      <c r="AY107" s="516">
        <v>241.2</v>
      </c>
      <c r="AZ107" s="516">
        <v>221.2</v>
      </c>
      <c r="BA107" s="516">
        <v>215.9</v>
      </c>
      <c r="BB107" s="516">
        <v>210.6</v>
      </c>
      <c r="BC107" s="516">
        <v>212.8</v>
      </c>
      <c r="BD107" s="516">
        <v>208</v>
      </c>
      <c r="BE107" s="516">
        <v>207.6</v>
      </c>
      <c r="BF107" s="516">
        <v>207.6</v>
      </c>
      <c r="BG107" s="516">
        <v>207.6</v>
      </c>
      <c r="BH107" s="516">
        <v>199.7</v>
      </c>
      <c r="BI107" s="516">
        <v>198</v>
      </c>
      <c r="BJ107" s="516">
        <v>200.4</v>
      </c>
      <c r="BK107" s="516">
        <v>202.3</v>
      </c>
      <c r="BL107" s="516">
        <v>201.6</v>
      </c>
      <c r="BM107" s="516">
        <v>204.7</v>
      </c>
      <c r="BN107" s="516">
        <v>206.7</v>
      </c>
      <c r="BO107" s="516">
        <v>207.2</v>
      </c>
      <c r="BP107" s="516">
        <v>205.4</v>
      </c>
      <c r="BQ107" s="516">
        <v>204.8</v>
      </c>
      <c r="BR107" s="516">
        <v>205.9</v>
      </c>
      <c r="BS107" s="516">
        <v>205.5</v>
      </c>
      <c r="BT107" s="516">
        <v>203</v>
      </c>
      <c r="BU107" s="516">
        <v>200.8</v>
      </c>
      <c r="BV107" s="516">
        <v>190.2</v>
      </c>
      <c r="BW107" s="516">
        <v>179.4</v>
      </c>
      <c r="BX107" s="516">
        <v>169.5</v>
      </c>
      <c r="BY107" s="516">
        <v>153.69999999999999</v>
      </c>
      <c r="BZ107" s="516">
        <v>141.69999999999999</v>
      </c>
      <c r="CA107" s="516">
        <v>132.80000000000001</v>
      </c>
      <c r="CB107" s="516">
        <v>130.9</v>
      </c>
      <c r="CC107" s="516">
        <v>139.69999999999999</v>
      </c>
      <c r="CD107" s="516">
        <v>140.80000000000001</v>
      </c>
      <c r="CE107" s="516">
        <v>141.1</v>
      </c>
      <c r="CF107" s="516">
        <v>141.1</v>
      </c>
      <c r="CG107" s="516">
        <v>140.80000000000001</v>
      </c>
      <c r="CH107" s="516">
        <v>143.5</v>
      </c>
      <c r="CI107" s="516">
        <v>165.3</v>
      </c>
      <c r="CJ107" s="516">
        <v>174.7</v>
      </c>
      <c r="CK107" s="516">
        <v>173.1</v>
      </c>
      <c r="CL107" s="516">
        <v>170.7</v>
      </c>
      <c r="CM107" s="516">
        <v>168</v>
      </c>
      <c r="CN107" s="516">
        <v>163.80000000000001</v>
      </c>
      <c r="CO107" s="516">
        <v>166.1</v>
      </c>
      <c r="CP107" s="516">
        <v>174.6</v>
      </c>
      <c r="CQ107" s="516">
        <v>175.4</v>
      </c>
      <c r="CR107" s="516">
        <v>169.4</v>
      </c>
      <c r="CS107" s="516">
        <v>171.5</v>
      </c>
      <c r="CT107" s="516">
        <v>166.9</v>
      </c>
      <c r="CU107" s="516">
        <v>164.5</v>
      </c>
      <c r="CV107" s="516">
        <v>163.6</v>
      </c>
      <c r="CW107" s="516">
        <v>160.4</v>
      </c>
      <c r="CX107" s="516">
        <v>153.1</v>
      </c>
      <c r="CY107" s="516">
        <v>152.5</v>
      </c>
      <c r="CZ107" s="516">
        <v>187.9</v>
      </c>
      <c r="DA107" s="516">
        <v>214.5</v>
      </c>
      <c r="DB107" s="516">
        <v>215.2</v>
      </c>
      <c r="DC107" s="516">
        <v>216.6</v>
      </c>
      <c r="DD107" s="516">
        <v>205.2</v>
      </c>
      <c r="DE107" s="516">
        <v>206.7</v>
      </c>
      <c r="DF107" s="516">
        <v>204.4</v>
      </c>
      <c r="DG107" s="516">
        <v>211.5</v>
      </c>
      <c r="DH107" s="516">
        <v>233.1</v>
      </c>
      <c r="DI107" s="516">
        <v>247.1</v>
      </c>
      <c r="DJ107" s="516">
        <v>249</v>
      </c>
      <c r="DK107" s="516">
        <v>247.5</v>
      </c>
      <c r="DL107" s="516">
        <v>241.8</v>
      </c>
      <c r="DM107" s="516">
        <v>241</v>
      </c>
      <c r="DN107" s="516">
        <v>251.9</v>
      </c>
      <c r="DO107" s="516">
        <v>252.9</v>
      </c>
      <c r="DP107" s="516">
        <v>253.9</v>
      </c>
      <c r="DQ107" s="516">
        <v>254.5</v>
      </c>
      <c r="DR107" s="516">
        <v>256.89999999999998</v>
      </c>
      <c r="DS107" s="516">
        <v>259.89999999999998</v>
      </c>
      <c r="DT107" s="516">
        <v>239.8</v>
      </c>
      <c r="DU107" s="517">
        <v>235.4</v>
      </c>
      <c r="DV107" s="517">
        <v>234.2</v>
      </c>
      <c r="DW107" s="517">
        <v>237.8</v>
      </c>
      <c r="DX107" s="559">
        <v>240.1</v>
      </c>
      <c r="DY107" s="559">
        <v>240.8</v>
      </c>
      <c r="DZ107" s="559">
        <v>243</v>
      </c>
      <c r="EA107" s="558">
        <v>244.8</v>
      </c>
    </row>
    <row r="108" spans="1:131">
      <c r="A108" s="514" t="s">
        <v>754</v>
      </c>
      <c r="B108" s="514" t="s">
        <v>755</v>
      </c>
      <c r="C108" s="515">
        <v>2.2100000000000002E-3</v>
      </c>
      <c r="D108" s="516">
        <v>103.9</v>
      </c>
      <c r="E108" s="516">
        <v>110.9</v>
      </c>
      <c r="F108" s="516">
        <v>112.7</v>
      </c>
      <c r="G108" s="516">
        <v>116.1</v>
      </c>
      <c r="H108" s="516">
        <v>118.1</v>
      </c>
      <c r="I108" s="516">
        <v>120.3</v>
      </c>
      <c r="J108" s="516">
        <v>117.8</v>
      </c>
      <c r="K108" s="516">
        <v>114.8</v>
      </c>
      <c r="L108" s="516">
        <v>114.8</v>
      </c>
      <c r="M108" s="516">
        <v>112.8</v>
      </c>
      <c r="N108" s="516">
        <v>115.7</v>
      </c>
      <c r="O108" s="516">
        <v>115.2</v>
      </c>
      <c r="P108" s="516">
        <v>119.4</v>
      </c>
      <c r="Q108" s="516">
        <v>115.9</v>
      </c>
      <c r="R108" s="516">
        <v>118.9</v>
      </c>
      <c r="S108" s="516">
        <v>118.9</v>
      </c>
      <c r="T108" s="516">
        <v>114.6</v>
      </c>
      <c r="U108" s="516">
        <v>112.8</v>
      </c>
      <c r="V108" s="516">
        <v>112.3</v>
      </c>
      <c r="W108" s="516">
        <v>112.7</v>
      </c>
      <c r="X108" s="516">
        <v>112.1</v>
      </c>
      <c r="Y108" s="516">
        <v>108.2</v>
      </c>
      <c r="Z108" s="516">
        <v>107.1</v>
      </c>
      <c r="AA108" s="516">
        <v>112</v>
      </c>
      <c r="AB108" s="516">
        <v>125.4</v>
      </c>
      <c r="AC108" s="516">
        <v>124.5</v>
      </c>
      <c r="AD108" s="516">
        <v>93.2</v>
      </c>
      <c r="AE108" s="516">
        <v>94.8</v>
      </c>
      <c r="AF108" s="516">
        <v>94.1</v>
      </c>
      <c r="AG108" s="516">
        <v>94.3</v>
      </c>
      <c r="AH108" s="516">
        <v>93</v>
      </c>
      <c r="AI108" s="516">
        <v>92.3</v>
      </c>
      <c r="AJ108" s="516">
        <v>93.4</v>
      </c>
      <c r="AK108" s="516">
        <v>93.7</v>
      </c>
      <c r="AL108" s="516">
        <v>94.8</v>
      </c>
      <c r="AM108" s="516">
        <v>94.5</v>
      </c>
      <c r="AN108" s="516">
        <v>104.2</v>
      </c>
      <c r="AO108" s="516">
        <v>110.1</v>
      </c>
      <c r="AP108" s="516">
        <v>108.1</v>
      </c>
      <c r="AQ108" s="516">
        <v>105.8</v>
      </c>
      <c r="AR108" s="516">
        <v>107.4</v>
      </c>
      <c r="AS108" s="516">
        <v>105.3</v>
      </c>
      <c r="AT108" s="516">
        <v>105</v>
      </c>
      <c r="AU108" s="516">
        <v>105.9</v>
      </c>
      <c r="AV108" s="516">
        <v>106.4</v>
      </c>
      <c r="AW108" s="516">
        <v>109</v>
      </c>
      <c r="AX108" s="516">
        <v>111.1</v>
      </c>
      <c r="AY108" s="516">
        <v>110.1</v>
      </c>
      <c r="AZ108" s="516">
        <v>108.9</v>
      </c>
      <c r="BA108" s="516">
        <v>115.5</v>
      </c>
      <c r="BB108" s="516">
        <v>111.8</v>
      </c>
      <c r="BC108" s="516">
        <v>111.4</v>
      </c>
      <c r="BD108" s="516">
        <v>112</v>
      </c>
      <c r="BE108" s="516">
        <v>112.9</v>
      </c>
      <c r="BF108" s="516">
        <v>113.5</v>
      </c>
      <c r="BG108" s="516">
        <v>112.3</v>
      </c>
      <c r="BH108" s="516">
        <v>113.9</v>
      </c>
      <c r="BI108" s="516">
        <v>114.1</v>
      </c>
      <c r="BJ108" s="516">
        <v>117</v>
      </c>
      <c r="BK108" s="516">
        <v>124.8</v>
      </c>
      <c r="BL108" s="516">
        <v>126</v>
      </c>
      <c r="BM108" s="516">
        <v>127.8</v>
      </c>
      <c r="BN108" s="516">
        <v>129.30000000000001</v>
      </c>
      <c r="BO108" s="516">
        <v>134.1</v>
      </c>
      <c r="BP108" s="516">
        <v>139.30000000000001</v>
      </c>
      <c r="BQ108" s="516">
        <v>140.19999999999999</v>
      </c>
      <c r="BR108" s="516">
        <v>137.19999999999999</v>
      </c>
      <c r="BS108" s="516">
        <v>135.6</v>
      </c>
      <c r="BT108" s="516">
        <v>133.19999999999999</v>
      </c>
      <c r="BU108" s="516">
        <v>138.80000000000001</v>
      </c>
      <c r="BV108" s="516">
        <v>139.19999999999999</v>
      </c>
      <c r="BW108" s="516">
        <v>139</v>
      </c>
      <c r="BX108" s="516">
        <v>137.80000000000001</v>
      </c>
      <c r="BY108" s="516">
        <v>134.6</v>
      </c>
      <c r="BZ108" s="516">
        <v>137.80000000000001</v>
      </c>
      <c r="CA108" s="516">
        <v>134.80000000000001</v>
      </c>
      <c r="CB108" s="516">
        <v>136</v>
      </c>
      <c r="CC108" s="516">
        <v>139.30000000000001</v>
      </c>
      <c r="CD108" s="516">
        <v>143.5</v>
      </c>
      <c r="CE108" s="516">
        <v>150.5</v>
      </c>
      <c r="CF108" s="516">
        <v>155.5</v>
      </c>
      <c r="CG108" s="516">
        <v>155.30000000000001</v>
      </c>
      <c r="CH108" s="516">
        <v>157.5</v>
      </c>
      <c r="CI108" s="516">
        <v>156.80000000000001</v>
      </c>
      <c r="CJ108" s="516">
        <v>167.6</v>
      </c>
      <c r="CK108" s="516">
        <v>178.1</v>
      </c>
      <c r="CL108" s="516">
        <v>183</v>
      </c>
      <c r="CM108" s="516">
        <v>181.2</v>
      </c>
      <c r="CN108" s="516">
        <v>187.2</v>
      </c>
      <c r="CO108" s="516">
        <v>187.9</v>
      </c>
      <c r="CP108" s="516">
        <v>194.8</v>
      </c>
      <c r="CQ108" s="516">
        <v>196</v>
      </c>
      <c r="CR108" s="516">
        <v>196.3</v>
      </c>
      <c r="CS108" s="516">
        <v>200.3</v>
      </c>
      <c r="CT108" s="516">
        <v>186.7</v>
      </c>
      <c r="CU108" s="516">
        <v>164.5</v>
      </c>
      <c r="CV108" s="516">
        <v>155.6</v>
      </c>
      <c r="CW108" s="516">
        <v>157.19999999999999</v>
      </c>
      <c r="CX108" s="516">
        <v>160.19999999999999</v>
      </c>
      <c r="CY108" s="516">
        <v>162.4</v>
      </c>
      <c r="CZ108" s="516">
        <v>162.69999999999999</v>
      </c>
      <c r="DA108" s="516">
        <v>157.4</v>
      </c>
      <c r="DB108" s="516">
        <v>161.6</v>
      </c>
      <c r="DC108" s="516">
        <v>163.4</v>
      </c>
      <c r="DD108" s="516">
        <v>164.9</v>
      </c>
      <c r="DE108" s="516">
        <v>167.2</v>
      </c>
      <c r="DF108" s="516">
        <v>169.4</v>
      </c>
      <c r="DG108" s="516">
        <v>164.9</v>
      </c>
      <c r="DH108" s="516">
        <v>177</v>
      </c>
      <c r="DI108" s="516">
        <v>179.8</v>
      </c>
      <c r="DJ108" s="516">
        <v>181.8</v>
      </c>
      <c r="DK108" s="516">
        <v>183.8</v>
      </c>
      <c r="DL108" s="516">
        <v>188.4</v>
      </c>
      <c r="DM108" s="516">
        <v>193.8</v>
      </c>
      <c r="DN108" s="516">
        <v>193.9</v>
      </c>
      <c r="DO108" s="516">
        <v>203.9</v>
      </c>
      <c r="DP108" s="516">
        <v>206.4</v>
      </c>
      <c r="DQ108" s="516">
        <v>217.6</v>
      </c>
      <c r="DR108" s="516">
        <v>209.9</v>
      </c>
      <c r="DS108" s="516">
        <v>225.4</v>
      </c>
      <c r="DT108" s="516">
        <v>229.6</v>
      </c>
      <c r="DU108" s="517">
        <v>212.3</v>
      </c>
      <c r="DV108" s="517">
        <v>195.1</v>
      </c>
      <c r="DW108" s="517">
        <v>199.3</v>
      </c>
      <c r="DX108" s="559">
        <v>203.5</v>
      </c>
      <c r="DY108" s="559">
        <v>208.2</v>
      </c>
      <c r="DZ108" s="559">
        <v>204</v>
      </c>
      <c r="EA108" s="558">
        <v>208.5</v>
      </c>
    </row>
    <row r="109" spans="1:131">
      <c r="A109" s="514" t="s">
        <v>756</v>
      </c>
      <c r="B109" s="514" t="s">
        <v>757</v>
      </c>
      <c r="C109" s="515">
        <v>1.6590000000000001E-2</v>
      </c>
      <c r="D109" s="516">
        <v>101.9</v>
      </c>
      <c r="E109" s="516">
        <v>101.7</v>
      </c>
      <c r="F109" s="516">
        <v>104.8</v>
      </c>
      <c r="G109" s="516">
        <v>112.8</v>
      </c>
      <c r="H109" s="516">
        <v>118.4</v>
      </c>
      <c r="I109" s="516">
        <v>113.7</v>
      </c>
      <c r="J109" s="516">
        <v>115.3</v>
      </c>
      <c r="K109" s="516">
        <v>117.4</v>
      </c>
      <c r="L109" s="516">
        <v>116</v>
      </c>
      <c r="M109" s="516">
        <v>115</v>
      </c>
      <c r="N109" s="516">
        <v>116.1</v>
      </c>
      <c r="O109" s="516">
        <v>111.1</v>
      </c>
      <c r="P109" s="516">
        <v>111.9</v>
      </c>
      <c r="Q109" s="516">
        <v>111.8</v>
      </c>
      <c r="R109" s="516">
        <v>118</v>
      </c>
      <c r="S109" s="516">
        <v>112.3</v>
      </c>
      <c r="T109" s="516">
        <v>121.9</v>
      </c>
      <c r="U109" s="516">
        <v>117.6</v>
      </c>
      <c r="V109" s="516">
        <v>114.4</v>
      </c>
      <c r="W109" s="516">
        <v>112.1</v>
      </c>
      <c r="X109" s="516">
        <v>114.5</v>
      </c>
      <c r="Y109" s="516">
        <v>110.4</v>
      </c>
      <c r="Z109" s="516">
        <v>112.2</v>
      </c>
      <c r="AA109" s="516">
        <v>114.5</v>
      </c>
      <c r="AB109" s="516">
        <v>109.9</v>
      </c>
      <c r="AC109" s="516">
        <v>108.8</v>
      </c>
      <c r="AD109" s="516">
        <v>111.1</v>
      </c>
      <c r="AE109" s="516">
        <v>106.6</v>
      </c>
      <c r="AF109" s="516">
        <v>110.4</v>
      </c>
      <c r="AG109" s="516">
        <v>108.2</v>
      </c>
      <c r="AH109" s="516">
        <v>110.1</v>
      </c>
      <c r="AI109" s="516">
        <v>107.3</v>
      </c>
      <c r="AJ109" s="516">
        <v>107.2</v>
      </c>
      <c r="AK109" s="516">
        <v>108</v>
      </c>
      <c r="AL109" s="516">
        <v>109.8</v>
      </c>
      <c r="AM109" s="516">
        <v>106.9</v>
      </c>
      <c r="AN109" s="516">
        <v>105.8</v>
      </c>
      <c r="AO109" s="516">
        <v>110.2</v>
      </c>
      <c r="AP109" s="516">
        <v>109.4</v>
      </c>
      <c r="AQ109" s="516">
        <v>109</v>
      </c>
      <c r="AR109" s="516">
        <v>112.6</v>
      </c>
      <c r="AS109" s="516">
        <v>116.4</v>
      </c>
      <c r="AT109" s="516">
        <v>117.1</v>
      </c>
      <c r="AU109" s="516">
        <v>119.1</v>
      </c>
      <c r="AV109" s="516">
        <v>119.7</v>
      </c>
      <c r="AW109" s="516">
        <v>118.5</v>
      </c>
      <c r="AX109" s="516">
        <v>118.1</v>
      </c>
      <c r="AY109" s="516">
        <v>118.1</v>
      </c>
      <c r="AZ109" s="516">
        <v>115.5</v>
      </c>
      <c r="BA109" s="516">
        <v>114.3</v>
      </c>
      <c r="BB109" s="516">
        <v>112.7</v>
      </c>
      <c r="BC109" s="516">
        <v>112.5</v>
      </c>
      <c r="BD109" s="516">
        <v>112</v>
      </c>
      <c r="BE109" s="516">
        <v>113.5</v>
      </c>
      <c r="BF109" s="516">
        <v>113</v>
      </c>
      <c r="BG109" s="516">
        <v>110.1</v>
      </c>
      <c r="BH109" s="516">
        <v>109.4</v>
      </c>
      <c r="BI109" s="516">
        <v>110</v>
      </c>
      <c r="BJ109" s="516">
        <v>108.5</v>
      </c>
      <c r="BK109" s="516">
        <v>106.8</v>
      </c>
      <c r="BL109" s="516">
        <v>104.2</v>
      </c>
      <c r="BM109" s="516">
        <v>102.6</v>
      </c>
      <c r="BN109" s="516">
        <v>98.3</v>
      </c>
      <c r="BO109" s="516">
        <v>96.8</v>
      </c>
      <c r="BP109" s="516">
        <v>94.5</v>
      </c>
      <c r="BQ109" s="516">
        <v>98.4</v>
      </c>
      <c r="BR109" s="516">
        <v>99.1</v>
      </c>
      <c r="BS109" s="516">
        <v>99.2</v>
      </c>
      <c r="BT109" s="516">
        <v>100.2</v>
      </c>
      <c r="BU109" s="516">
        <v>99.8</v>
      </c>
      <c r="BV109" s="516">
        <v>100.6</v>
      </c>
      <c r="BW109" s="516">
        <v>104.4</v>
      </c>
      <c r="BX109" s="516">
        <v>107.2</v>
      </c>
      <c r="BY109" s="516">
        <v>98.9</v>
      </c>
      <c r="BZ109" s="516">
        <v>101.3</v>
      </c>
      <c r="CA109" s="516">
        <v>104.8</v>
      </c>
      <c r="CB109" s="516">
        <v>105.9</v>
      </c>
      <c r="CC109" s="516">
        <v>111.4</v>
      </c>
      <c r="CD109" s="516">
        <v>116.6</v>
      </c>
      <c r="CE109" s="516">
        <v>117.5</v>
      </c>
      <c r="CF109" s="516">
        <v>118.2</v>
      </c>
      <c r="CG109" s="516">
        <v>119.7</v>
      </c>
      <c r="CH109" s="516">
        <v>127.4</v>
      </c>
      <c r="CI109" s="516">
        <v>122.9</v>
      </c>
      <c r="CJ109" s="516">
        <v>120.8</v>
      </c>
      <c r="CK109" s="516">
        <v>121.9</v>
      </c>
      <c r="CL109" s="516">
        <v>120.9</v>
      </c>
      <c r="CM109" s="516">
        <v>117.5</v>
      </c>
      <c r="CN109" s="516">
        <v>121.5</v>
      </c>
      <c r="CO109" s="516">
        <v>120.5</v>
      </c>
      <c r="CP109" s="516">
        <v>121.6</v>
      </c>
      <c r="CQ109" s="516">
        <v>121.5</v>
      </c>
      <c r="CR109" s="516">
        <v>124.3</v>
      </c>
      <c r="CS109" s="516">
        <v>124.2</v>
      </c>
      <c r="CT109" s="516">
        <v>123.6</v>
      </c>
      <c r="CU109" s="516">
        <v>114.8</v>
      </c>
      <c r="CV109" s="516">
        <v>109.8</v>
      </c>
      <c r="CW109" s="516">
        <v>107.6</v>
      </c>
      <c r="CX109" s="516">
        <v>115.1</v>
      </c>
      <c r="CY109" s="516">
        <v>116</v>
      </c>
      <c r="CZ109" s="516">
        <v>120.1</v>
      </c>
      <c r="DA109" s="516">
        <v>126</v>
      </c>
      <c r="DB109" s="516">
        <v>129.30000000000001</v>
      </c>
      <c r="DC109" s="516">
        <v>125.7</v>
      </c>
      <c r="DD109" s="516">
        <v>127</v>
      </c>
      <c r="DE109" s="516">
        <v>142.5</v>
      </c>
      <c r="DF109" s="516">
        <v>161.5</v>
      </c>
      <c r="DG109" s="516">
        <v>174</v>
      </c>
      <c r="DH109" s="516">
        <v>169.8</v>
      </c>
      <c r="DI109" s="516">
        <v>176.4</v>
      </c>
      <c r="DJ109" s="516">
        <v>160.19999999999999</v>
      </c>
      <c r="DK109" s="516">
        <v>169.5</v>
      </c>
      <c r="DL109" s="516">
        <v>184.1</v>
      </c>
      <c r="DM109" s="516">
        <v>174.9</v>
      </c>
      <c r="DN109" s="516">
        <v>171.5</v>
      </c>
      <c r="DO109" s="516">
        <v>163.80000000000001</v>
      </c>
      <c r="DP109" s="516">
        <v>169.4</v>
      </c>
      <c r="DQ109" s="516">
        <v>169.5</v>
      </c>
      <c r="DR109" s="516">
        <v>182.6</v>
      </c>
      <c r="DS109" s="516">
        <v>202.6</v>
      </c>
      <c r="DT109" s="516">
        <v>198.9</v>
      </c>
      <c r="DU109" s="517">
        <v>190.2</v>
      </c>
      <c r="DV109" s="517">
        <v>187.7</v>
      </c>
      <c r="DW109" s="517">
        <v>180</v>
      </c>
      <c r="DX109" s="559">
        <v>184.4</v>
      </c>
      <c r="DY109" s="559">
        <v>180</v>
      </c>
      <c r="DZ109" s="559">
        <v>166.5</v>
      </c>
      <c r="EA109" s="558">
        <v>171.4</v>
      </c>
    </row>
    <row r="110" spans="1:131">
      <c r="A110" s="514" t="s">
        <v>758</v>
      </c>
      <c r="B110" s="514" t="s">
        <v>759</v>
      </c>
      <c r="C110" s="515">
        <v>0.37606000000000001</v>
      </c>
      <c r="D110" s="516">
        <v>131</v>
      </c>
      <c r="E110" s="516">
        <v>139.6</v>
      </c>
      <c r="F110" s="516">
        <v>144.80000000000001</v>
      </c>
      <c r="G110" s="516">
        <v>182.7</v>
      </c>
      <c r="H110" s="516">
        <v>183.8</v>
      </c>
      <c r="I110" s="516">
        <v>166.2</v>
      </c>
      <c r="J110" s="516">
        <v>134.19999999999999</v>
      </c>
      <c r="K110" s="516">
        <v>140.1</v>
      </c>
      <c r="L110" s="516">
        <v>142.6</v>
      </c>
      <c r="M110" s="516">
        <v>139</v>
      </c>
      <c r="N110" s="516">
        <v>137.69999999999999</v>
      </c>
      <c r="O110" s="516">
        <v>150.9</v>
      </c>
      <c r="P110" s="516">
        <v>163</v>
      </c>
      <c r="Q110" s="516">
        <v>164.4</v>
      </c>
      <c r="R110" s="516">
        <v>156.69999999999999</v>
      </c>
      <c r="S110" s="516">
        <v>153.5</v>
      </c>
      <c r="T110" s="516">
        <v>148</v>
      </c>
      <c r="U110" s="516">
        <v>148.1</v>
      </c>
      <c r="V110" s="516">
        <v>147</v>
      </c>
      <c r="W110" s="516">
        <v>160.30000000000001</v>
      </c>
      <c r="X110" s="516">
        <v>160.1</v>
      </c>
      <c r="Y110" s="516">
        <v>157.80000000000001</v>
      </c>
      <c r="Z110" s="516">
        <v>162</v>
      </c>
      <c r="AA110" s="516">
        <v>169.5</v>
      </c>
      <c r="AB110" s="516">
        <v>175.6</v>
      </c>
      <c r="AC110" s="516">
        <v>188.5</v>
      </c>
      <c r="AD110" s="516">
        <v>175.5</v>
      </c>
      <c r="AE110" s="516">
        <v>175.9</v>
      </c>
      <c r="AF110" s="516">
        <v>162.4</v>
      </c>
      <c r="AG110" s="516">
        <v>141.80000000000001</v>
      </c>
      <c r="AH110" s="516">
        <v>131.6</v>
      </c>
      <c r="AI110" s="516">
        <v>135</v>
      </c>
      <c r="AJ110" s="516">
        <v>140.80000000000001</v>
      </c>
      <c r="AK110" s="516">
        <v>144.6</v>
      </c>
      <c r="AL110" s="516">
        <v>142.19999999999999</v>
      </c>
      <c r="AM110" s="516">
        <v>141.30000000000001</v>
      </c>
      <c r="AN110" s="516">
        <v>145.5</v>
      </c>
      <c r="AO110" s="516">
        <v>166.2</v>
      </c>
      <c r="AP110" s="516">
        <v>155.6</v>
      </c>
      <c r="AQ110" s="516">
        <v>147.1</v>
      </c>
      <c r="AR110" s="516">
        <v>139.19999999999999</v>
      </c>
      <c r="AS110" s="516">
        <v>139.19999999999999</v>
      </c>
      <c r="AT110" s="516">
        <v>156.9</v>
      </c>
      <c r="AU110" s="516">
        <v>158.30000000000001</v>
      </c>
      <c r="AV110" s="516">
        <v>152.19999999999999</v>
      </c>
      <c r="AW110" s="516">
        <v>151.30000000000001</v>
      </c>
      <c r="AX110" s="516">
        <v>150.19999999999999</v>
      </c>
      <c r="AY110" s="516">
        <v>151.4</v>
      </c>
      <c r="AZ110" s="516">
        <v>167.5</v>
      </c>
      <c r="BA110" s="516">
        <v>162.4</v>
      </c>
      <c r="BB110" s="516">
        <v>165.1</v>
      </c>
      <c r="BC110" s="516">
        <v>158.69999999999999</v>
      </c>
      <c r="BD110" s="516">
        <v>156.30000000000001</v>
      </c>
      <c r="BE110" s="516">
        <v>149.30000000000001</v>
      </c>
      <c r="BF110" s="516">
        <v>132.30000000000001</v>
      </c>
      <c r="BG110" s="516">
        <v>126.2</v>
      </c>
      <c r="BH110" s="516">
        <v>128.9</v>
      </c>
      <c r="BI110" s="516">
        <v>127.8</v>
      </c>
      <c r="BJ110" s="516">
        <v>126</v>
      </c>
      <c r="BK110" s="516">
        <v>124.9</v>
      </c>
      <c r="BL110" s="516">
        <v>126.8</v>
      </c>
      <c r="BM110" s="516">
        <v>123.4</v>
      </c>
      <c r="BN110" s="516">
        <v>121.2</v>
      </c>
      <c r="BO110" s="516">
        <v>121.6</v>
      </c>
      <c r="BP110" s="516">
        <v>122.8</v>
      </c>
      <c r="BQ110" s="516">
        <v>124.8</v>
      </c>
      <c r="BR110" s="516">
        <v>126</v>
      </c>
      <c r="BS110" s="516">
        <v>122.2</v>
      </c>
      <c r="BT110" s="516">
        <v>125.3</v>
      </c>
      <c r="BU110" s="516">
        <v>136.6</v>
      </c>
      <c r="BV110" s="516">
        <v>152.19999999999999</v>
      </c>
      <c r="BW110" s="516">
        <v>156</v>
      </c>
      <c r="BX110" s="516">
        <v>157.5</v>
      </c>
      <c r="BY110" s="516">
        <v>155.9</v>
      </c>
      <c r="BZ110" s="516">
        <v>153.1</v>
      </c>
      <c r="CA110" s="516">
        <v>150.1</v>
      </c>
      <c r="CB110" s="516">
        <v>147.1</v>
      </c>
      <c r="CC110" s="516">
        <v>142.9</v>
      </c>
      <c r="CD110" s="516">
        <v>140.19999999999999</v>
      </c>
      <c r="CE110" s="516">
        <v>141.6</v>
      </c>
      <c r="CF110" s="516">
        <v>143.9</v>
      </c>
      <c r="CG110" s="516">
        <v>151.5</v>
      </c>
      <c r="CH110" s="516">
        <v>159.80000000000001</v>
      </c>
      <c r="CI110" s="516">
        <v>157.5</v>
      </c>
      <c r="CJ110" s="516">
        <v>162.30000000000001</v>
      </c>
      <c r="CK110" s="516">
        <v>159.1</v>
      </c>
      <c r="CL110" s="516">
        <v>161.80000000000001</v>
      </c>
      <c r="CM110" s="516">
        <v>156.9</v>
      </c>
      <c r="CN110" s="516">
        <v>157.80000000000001</v>
      </c>
      <c r="CO110" s="516">
        <v>164.9</v>
      </c>
      <c r="CP110" s="516">
        <v>160.80000000000001</v>
      </c>
      <c r="CQ110" s="516">
        <v>161.80000000000001</v>
      </c>
      <c r="CR110" s="516">
        <v>172.5</v>
      </c>
      <c r="CS110" s="516">
        <v>181.8</v>
      </c>
      <c r="CT110" s="516">
        <v>171.6</v>
      </c>
      <c r="CU110" s="516">
        <v>157.19999999999999</v>
      </c>
      <c r="CV110" s="516">
        <v>156.5</v>
      </c>
      <c r="CW110" s="516">
        <v>164.1</v>
      </c>
      <c r="CX110" s="516">
        <v>164.1</v>
      </c>
      <c r="CY110" s="516">
        <v>160.9</v>
      </c>
      <c r="CZ110" s="516">
        <v>163.5</v>
      </c>
      <c r="DA110" s="516">
        <v>164.5</v>
      </c>
      <c r="DB110" s="516">
        <v>168.7</v>
      </c>
      <c r="DC110" s="516">
        <v>174.6</v>
      </c>
      <c r="DD110" s="516">
        <v>178.3</v>
      </c>
      <c r="DE110" s="516">
        <v>188</v>
      </c>
      <c r="DF110" s="516">
        <v>194.4</v>
      </c>
      <c r="DG110" s="516">
        <v>217.7</v>
      </c>
      <c r="DH110" s="516">
        <v>244.6</v>
      </c>
      <c r="DI110" s="516">
        <v>276.5</v>
      </c>
      <c r="DJ110" s="516">
        <v>282.60000000000002</v>
      </c>
      <c r="DK110" s="516">
        <v>299</v>
      </c>
      <c r="DL110" s="516">
        <v>358.4</v>
      </c>
      <c r="DM110" s="516">
        <v>337.1</v>
      </c>
      <c r="DN110" s="516">
        <v>230.6</v>
      </c>
      <c r="DO110" s="516">
        <v>234.6</v>
      </c>
      <c r="DP110" s="516">
        <v>258.10000000000002</v>
      </c>
      <c r="DQ110" s="516">
        <v>263.7</v>
      </c>
      <c r="DR110" s="516">
        <v>275.7</v>
      </c>
      <c r="DS110" s="516">
        <v>308.2</v>
      </c>
      <c r="DT110" s="516">
        <v>311.3</v>
      </c>
      <c r="DU110" s="517">
        <v>297.7</v>
      </c>
      <c r="DV110" s="517">
        <v>287.5</v>
      </c>
      <c r="DW110" s="517">
        <v>261.5</v>
      </c>
      <c r="DX110" s="559">
        <v>258.3</v>
      </c>
      <c r="DY110" s="559">
        <v>226.9</v>
      </c>
      <c r="DZ110" s="559">
        <v>208</v>
      </c>
      <c r="EA110" s="558">
        <v>235.2</v>
      </c>
    </row>
    <row r="111" spans="1:131">
      <c r="A111" s="514" t="s">
        <v>760</v>
      </c>
      <c r="B111" s="514" t="s">
        <v>761</v>
      </c>
      <c r="C111" s="515">
        <v>1.9604299999999999</v>
      </c>
      <c r="D111" s="516">
        <v>110.9</v>
      </c>
      <c r="E111" s="516">
        <v>108.7</v>
      </c>
      <c r="F111" s="516">
        <v>105.2</v>
      </c>
      <c r="G111" s="516">
        <v>107.1</v>
      </c>
      <c r="H111" s="516">
        <v>106.3</v>
      </c>
      <c r="I111" s="516">
        <v>107.6</v>
      </c>
      <c r="J111" s="516">
        <v>111.1</v>
      </c>
      <c r="K111" s="516">
        <v>111.3</v>
      </c>
      <c r="L111" s="516">
        <v>113.3</v>
      </c>
      <c r="M111" s="516">
        <v>116.3</v>
      </c>
      <c r="N111" s="516">
        <v>122.5</v>
      </c>
      <c r="O111" s="516">
        <v>123.8</v>
      </c>
      <c r="P111" s="516">
        <v>122.6</v>
      </c>
      <c r="Q111" s="516">
        <v>122.1</v>
      </c>
      <c r="R111" s="516">
        <v>123.7</v>
      </c>
      <c r="S111" s="516">
        <v>121.8</v>
      </c>
      <c r="T111" s="516">
        <v>113.5</v>
      </c>
      <c r="U111" s="516">
        <v>115.4</v>
      </c>
      <c r="V111" s="516">
        <v>112.5</v>
      </c>
      <c r="W111" s="516">
        <v>105.7</v>
      </c>
      <c r="X111" s="516">
        <v>105</v>
      </c>
      <c r="Y111" s="516">
        <v>108</v>
      </c>
      <c r="Z111" s="516">
        <v>109.7</v>
      </c>
      <c r="AA111" s="516">
        <v>111.3</v>
      </c>
      <c r="AB111" s="516">
        <v>108.5</v>
      </c>
      <c r="AC111" s="516">
        <v>107.4</v>
      </c>
      <c r="AD111" s="516">
        <v>108.1</v>
      </c>
      <c r="AE111" s="516">
        <v>108.1</v>
      </c>
      <c r="AF111" s="516">
        <v>108.4</v>
      </c>
      <c r="AG111" s="516">
        <v>110.9</v>
      </c>
      <c r="AH111" s="516">
        <v>110.7</v>
      </c>
      <c r="AI111" s="516">
        <v>110.4</v>
      </c>
      <c r="AJ111" s="516">
        <v>110</v>
      </c>
      <c r="AK111" s="516">
        <v>110.1</v>
      </c>
      <c r="AL111" s="516">
        <v>108.3</v>
      </c>
      <c r="AM111" s="516">
        <v>109.5</v>
      </c>
      <c r="AN111" s="516">
        <v>108.1</v>
      </c>
      <c r="AO111" s="516">
        <v>108.7</v>
      </c>
      <c r="AP111" s="516">
        <v>110.3</v>
      </c>
      <c r="AQ111" s="516">
        <v>111.6</v>
      </c>
      <c r="AR111" s="516">
        <v>114.6</v>
      </c>
      <c r="AS111" s="516">
        <v>114.6</v>
      </c>
      <c r="AT111" s="516">
        <v>115.3</v>
      </c>
      <c r="AU111" s="516">
        <v>115.8</v>
      </c>
      <c r="AV111" s="516">
        <v>115.8</v>
      </c>
      <c r="AW111" s="516">
        <v>114.6</v>
      </c>
      <c r="AX111" s="516">
        <v>113.3</v>
      </c>
      <c r="AY111" s="516">
        <v>114.6</v>
      </c>
      <c r="AZ111" s="516">
        <v>115.2</v>
      </c>
      <c r="BA111" s="516">
        <v>113.6</v>
      </c>
      <c r="BB111" s="516">
        <v>116.1</v>
      </c>
      <c r="BC111" s="516">
        <v>117.1</v>
      </c>
      <c r="BD111" s="516">
        <v>114.8</v>
      </c>
      <c r="BE111" s="516">
        <v>113.5</v>
      </c>
      <c r="BF111" s="516">
        <v>113.8</v>
      </c>
      <c r="BG111" s="516">
        <v>113.5</v>
      </c>
      <c r="BH111" s="516">
        <v>114.2</v>
      </c>
      <c r="BI111" s="516">
        <v>115</v>
      </c>
      <c r="BJ111" s="516">
        <v>116.5</v>
      </c>
      <c r="BK111" s="516">
        <v>115</v>
      </c>
      <c r="BL111" s="516">
        <v>114.7</v>
      </c>
      <c r="BM111" s="516">
        <v>112.9</v>
      </c>
      <c r="BN111" s="516">
        <v>112</v>
      </c>
      <c r="BO111" s="516">
        <v>114</v>
      </c>
      <c r="BP111" s="516">
        <v>114.3</v>
      </c>
      <c r="BQ111" s="516">
        <v>113.9</v>
      </c>
      <c r="BR111" s="516">
        <v>112.1</v>
      </c>
      <c r="BS111" s="516">
        <v>108.8</v>
      </c>
      <c r="BT111" s="516">
        <v>106.6</v>
      </c>
      <c r="BU111" s="516">
        <v>106.6</v>
      </c>
      <c r="BV111" s="516">
        <v>107.3</v>
      </c>
      <c r="BW111" s="516">
        <v>107.6</v>
      </c>
      <c r="BX111" s="516">
        <v>109.8</v>
      </c>
      <c r="BY111" s="516">
        <v>109.4</v>
      </c>
      <c r="BZ111" s="516">
        <v>110.6</v>
      </c>
      <c r="CA111" s="516">
        <v>109.6</v>
      </c>
      <c r="CB111" s="516">
        <v>108.7</v>
      </c>
      <c r="CC111" s="516">
        <v>108.7</v>
      </c>
      <c r="CD111" s="516">
        <v>108.1</v>
      </c>
      <c r="CE111" s="516">
        <v>108.1</v>
      </c>
      <c r="CF111" s="516">
        <v>107.8</v>
      </c>
      <c r="CG111" s="516">
        <v>102.9</v>
      </c>
      <c r="CH111" s="516">
        <v>102</v>
      </c>
      <c r="CI111" s="516">
        <v>102.3</v>
      </c>
      <c r="CJ111" s="516">
        <v>102.8</v>
      </c>
      <c r="CK111" s="516">
        <v>103</v>
      </c>
      <c r="CL111" s="516">
        <v>106.1</v>
      </c>
      <c r="CM111" s="516">
        <v>106.6</v>
      </c>
      <c r="CN111" s="516">
        <v>105.8</v>
      </c>
      <c r="CO111" s="516">
        <v>104.2</v>
      </c>
      <c r="CP111" s="516">
        <v>103.1</v>
      </c>
      <c r="CQ111" s="516">
        <v>104.1</v>
      </c>
      <c r="CR111" s="516">
        <v>105.4</v>
      </c>
      <c r="CS111" s="516">
        <v>105.8</v>
      </c>
      <c r="CT111" s="516">
        <v>105.4</v>
      </c>
      <c r="CU111" s="516">
        <v>105</v>
      </c>
      <c r="CV111" s="516">
        <v>105</v>
      </c>
      <c r="CW111" s="516">
        <v>103.8</v>
      </c>
      <c r="CX111" s="516">
        <v>103.8</v>
      </c>
      <c r="CY111" s="516">
        <v>104.8</v>
      </c>
      <c r="CZ111" s="516">
        <v>104.8</v>
      </c>
      <c r="DA111" s="516">
        <v>104.6</v>
      </c>
      <c r="DB111" s="516">
        <v>109.8</v>
      </c>
      <c r="DC111" s="516">
        <v>114</v>
      </c>
      <c r="DD111" s="516">
        <v>113.8</v>
      </c>
      <c r="DE111" s="516">
        <v>114.2</v>
      </c>
      <c r="DF111" s="516">
        <v>113.9</v>
      </c>
      <c r="DG111" s="516">
        <v>115.2</v>
      </c>
      <c r="DH111" s="516">
        <v>115.5</v>
      </c>
      <c r="DI111" s="516">
        <v>115.8</v>
      </c>
      <c r="DJ111" s="516">
        <v>115.9</v>
      </c>
      <c r="DK111" s="516">
        <v>116.3</v>
      </c>
      <c r="DL111" s="516">
        <v>118.2</v>
      </c>
      <c r="DM111" s="516">
        <v>119.8</v>
      </c>
      <c r="DN111" s="516">
        <v>119.9</v>
      </c>
      <c r="DO111" s="516">
        <v>121</v>
      </c>
      <c r="DP111" s="516">
        <v>123.8</v>
      </c>
      <c r="DQ111" s="516">
        <v>122.3</v>
      </c>
      <c r="DR111" s="516">
        <v>123.3</v>
      </c>
      <c r="DS111" s="516">
        <v>126.7</v>
      </c>
      <c r="DT111" s="516">
        <v>127.3</v>
      </c>
      <c r="DU111" s="517">
        <v>127.7</v>
      </c>
      <c r="DV111" s="517">
        <v>128.6</v>
      </c>
      <c r="DW111" s="517">
        <v>129.5</v>
      </c>
      <c r="DX111" s="559">
        <v>129.80000000000001</v>
      </c>
      <c r="DY111" s="559">
        <v>128</v>
      </c>
      <c r="DZ111" s="559">
        <v>131.1</v>
      </c>
      <c r="EA111" s="558">
        <v>131.30000000000001</v>
      </c>
    </row>
    <row r="112" spans="1:131">
      <c r="A112" s="514" t="s">
        <v>762</v>
      </c>
      <c r="B112" s="514" t="s">
        <v>763</v>
      </c>
      <c r="C112" s="515">
        <v>3.0620000000000001E-2</v>
      </c>
      <c r="D112" s="516">
        <v>102.8</v>
      </c>
      <c r="E112" s="516">
        <v>99.8</v>
      </c>
      <c r="F112" s="516">
        <v>101.2</v>
      </c>
      <c r="G112" s="516">
        <v>103.3</v>
      </c>
      <c r="H112" s="516">
        <v>103.6</v>
      </c>
      <c r="I112" s="516">
        <v>103.5</v>
      </c>
      <c r="J112" s="516">
        <v>103.7</v>
      </c>
      <c r="K112" s="516">
        <v>103.7</v>
      </c>
      <c r="L112" s="516">
        <v>103.6</v>
      </c>
      <c r="M112" s="516">
        <v>103.5</v>
      </c>
      <c r="N112" s="516">
        <v>104</v>
      </c>
      <c r="O112" s="516">
        <v>104.3</v>
      </c>
      <c r="P112" s="516">
        <v>104.1</v>
      </c>
      <c r="Q112" s="516">
        <v>104.1</v>
      </c>
      <c r="R112" s="516">
        <v>105</v>
      </c>
      <c r="S112" s="516">
        <v>105.5</v>
      </c>
      <c r="T112" s="516">
        <v>105.5</v>
      </c>
      <c r="U112" s="516">
        <v>111.1</v>
      </c>
      <c r="V112" s="516">
        <v>111.1</v>
      </c>
      <c r="W112" s="516">
        <v>117</v>
      </c>
      <c r="X112" s="516">
        <v>109.1</v>
      </c>
      <c r="Y112" s="516">
        <v>108.8</v>
      </c>
      <c r="Z112" s="516">
        <v>108.4</v>
      </c>
      <c r="AA112" s="516">
        <v>108.4</v>
      </c>
      <c r="AB112" s="516">
        <v>108.4</v>
      </c>
      <c r="AC112" s="516">
        <v>108.4</v>
      </c>
      <c r="AD112" s="516">
        <v>108.8</v>
      </c>
      <c r="AE112" s="516">
        <v>108.8</v>
      </c>
      <c r="AF112" s="516">
        <v>107.7</v>
      </c>
      <c r="AG112" s="516">
        <v>108.4</v>
      </c>
      <c r="AH112" s="516">
        <v>108.6</v>
      </c>
      <c r="AI112" s="516">
        <v>108.4</v>
      </c>
      <c r="AJ112" s="516">
        <v>108.4</v>
      </c>
      <c r="AK112" s="516">
        <v>108.6</v>
      </c>
      <c r="AL112" s="516">
        <v>108.5</v>
      </c>
      <c r="AM112" s="516">
        <v>108.5</v>
      </c>
      <c r="AN112" s="516">
        <v>108.5</v>
      </c>
      <c r="AO112" s="516">
        <v>108.5</v>
      </c>
      <c r="AP112" s="516">
        <v>108.5</v>
      </c>
      <c r="AQ112" s="516">
        <v>108.5</v>
      </c>
      <c r="AR112" s="516">
        <v>108.5</v>
      </c>
      <c r="AS112" s="516">
        <v>108.5</v>
      </c>
      <c r="AT112" s="516">
        <v>108.5</v>
      </c>
      <c r="AU112" s="516">
        <v>108.5</v>
      </c>
      <c r="AV112" s="516">
        <v>108.5</v>
      </c>
      <c r="AW112" s="516">
        <v>108.5</v>
      </c>
      <c r="AX112" s="516">
        <v>108.5</v>
      </c>
      <c r="AY112" s="516">
        <v>108.5</v>
      </c>
      <c r="AZ112" s="516">
        <v>109.1</v>
      </c>
      <c r="BA112" s="516">
        <v>110.4</v>
      </c>
      <c r="BB112" s="516">
        <v>110.4</v>
      </c>
      <c r="BC112" s="516">
        <v>105.6</v>
      </c>
      <c r="BD112" s="516">
        <v>97.5</v>
      </c>
      <c r="BE112" s="516">
        <v>96.9</v>
      </c>
      <c r="BF112" s="516">
        <v>96</v>
      </c>
      <c r="BG112" s="516">
        <v>96.7</v>
      </c>
      <c r="BH112" s="516">
        <v>96.8</v>
      </c>
      <c r="BI112" s="516">
        <v>95.9</v>
      </c>
      <c r="BJ112" s="516">
        <v>95.7</v>
      </c>
      <c r="BK112" s="516">
        <v>96.1</v>
      </c>
      <c r="BL112" s="516">
        <v>96.4</v>
      </c>
      <c r="BM112" s="516">
        <v>96.3</v>
      </c>
      <c r="BN112" s="516">
        <v>96.1</v>
      </c>
      <c r="BO112" s="516">
        <v>96.4</v>
      </c>
      <c r="BP112" s="516">
        <v>95.1</v>
      </c>
      <c r="BQ112" s="516">
        <v>95.3</v>
      </c>
      <c r="BR112" s="516">
        <v>94</v>
      </c>
      <c r="BS112" s="516">
        <v>94.5</v>
      </c>
      <c r="BT112" s="516">
        <v>101.2</v>
      </c>
      <c r="BU112" s="516">
        <v>102</v>
      </c>
      <c r="BV112" s="516">
        <v>112.3</v>
      </c>
      <c r="BW112" s="516">
        <v>118</v>
      </c>
      <c r="BX112" s="516">
        <v>116.4</v>
      </c>
      <c r="BY112" s="516">
        <v>114.9</v>
      </c>
      <c r="BZ112" s="516">
        <v>116.6</v>
      </c>
      <c r="CA112" s="516">
        <v>116.6</v>
      </c>
      <c r="CB112" s="516">
        <v>115.2</v>
      </c>
      <c r="CC112" s="516">
        <v>110.1</v>
      </c>
      <c r="CD112" s="516">
        <v>106.9</v>
      </c>
      <c r="CE112" s="516">
        <v>108.6</v>
      </c>
      <c r="CF112" s="516">
        <v>109.2</v>
      </c>
      <c r="CG112" s="516">
        <v>110.4</v>
      </c>
      <c r="CH112" s="516">
        <v>110.5</v>
      </c>
      <c r="CI112" s="516">
        <v>111.3</v>
      </c>
      <c r="CJ112" s="516">
        <v>111.5</v>
      </c>
      <c r="CK112" s="516">
        <v>115.2</v>
      </c>
      <c r="CL112" s="516">
        <v>117.3</v>
      </c>
      <c r="CM112" s="516">
        <v>120</v>
      </c>
      <c r="CN112" s="516">
        <v>114.7</v>
      </c>
      <c r="CO112" s="516">
        <v>110.4</v>
      </c>
      <c r="CP112" s="516">
        <v>108.6</v>
      </c>
      <c r="CQ112" s="516">
        <v>111.2</v>
      </c>
      <c r="CR112" s="516">
        <v>110.2</v>
      </c>
      <c r="CS112" s="516">
        <v>111.5</v>
      </c>
      <c r="CT112" s="516">
        <v>111.5</v>
      </c>
      <c r="CU112" s="516">
        <v>109.8</v>
      </c>
      <c r="CV112" s="516">
        <v>110.6</v>
      </c>
      <c r="CW112" s="516">
        <v>110</v>
      </c>
      <c r="CX112" s="516">
        <v>111.9</v>
      </c>
      <c r="CY112" s="516">
        <v>113.5</v>
      </c>
      <c r="CZ112" s="516">
        <v>114.8</v>
      </c>
      <c r="DA112" s="516">
        <v>113.2</v>
      </c>
      <c r="DB112" s="516">
        <v>104.2</v>
      </c>
      <c r="DC112" s="516">
        <v>103.8</v>
      </c>
      <c r="DD112" s="516">
        <v>106.1</v>
      </c>
      <c r="DE112" s="516">
        <v>105</v>
      </c>
      <c r="DF112" s="516">
        <v>103.5</v>
      </c>
      <c r="DG112" s="516">
        <v>104.4</v>
      </c>
      <c r="DH112" s="516">
        <v>99.6</v>
      </c>
      <c r="DI112" s="516">
        <v>98.7</v>
      </c>
      <c r="DJ112" s="516">
        <v>96.4</v>
      </c>
      <c r="DK112" s="516">
        <v>99.5</v>
      </c>
      <c r="DL112" s="516">
        <v>105.6</v>
      </c>
      <c r="DM112" s="516">
        <v>105.8</v>
      </c>
      <c r="DN112" s="516">
        <v>102.1</v>
      </c>
      <c r="DO112" s="516">
        <v>99.7</v>
      </c>
      <c r="DP112" s="516">
        <v>101.2</v>
      </c>
      <c r="DQ112" s="516">
        <v>102.3</v>
      </c>
      <c r="DR112" s="516">
        <v>103.8</v>
      </c>
      <c r="DS112" s="516">
        <v>105</v>
      </c>
      <c r="DT112" s="516">
        <v>104.3</v>
      </c>
      <c r="DU112" s="517">
        <v>104.3</v>
      </c>
      <c r="DV112" s="517">
        <v>105</v>
      </c>
      <c r="DW112" s="517">
        <v>106.2</v>
      </c>
      <c r="DX112" s="559">
        <v>104.5</v>
      </c>
      <c r="DY112" s="559">
        <v>100.6</v>
      </c>
      <c r="DZ112" s="559">
        <v>101.2</v>
      </c>
      <c r="EA112" s="558">
        <v>103</v>
      </c>
    </row>
    <row r="113" spans="1:131">
      <c r="A113" s="514" t="s">
        <v>764</v>
      </c>
      <c r="B113" s="514" t="s">
        <v>765</v>
      </c>
      <c r="C113" s="515">
        <v>2.29E-2</v>
      </c>
      <c r="D113" s="516">
        <v>96</v>
      </c>
      <c r="E113" s="516">
        <v>96</v>
      </c>
      <c r="F113" s="516">
        <v>96</v>
      </c>
      <c r="G113" s="516">
        <v>96</v>
      </c>
      <c r="H113" s="516">
        <v>96</v>
      </c>
      <c r="I113" s="516">
        <v>96</v>
      </c>
      <c r="J113" s="516">
        <v>96</v>
      </c>
      <c r="K113" s="516">
        <v>96</v>
      </c>
      <c r="L113" s="516">
        <v>96</v>
      </c>
      <c r="M113" s="516">
        <v>96</v>
      </c>
      <c r="N113" s="516">
        <v>96</v>
      </c>
      <c r="O113" s="516">
        <v>96</v>
      </c>
      <c r="P113" s="516">
        <v>96</v>
      </c>
      <c r="Q113" s="516">
        <v>96</v>
      </c>
      <c r="R113" s="516">
        <v>94.7</v>
      </c>
      <c r="S113" s="516">
        <v>96</v>
      </c>
      <c r="T113" s="516">
        <v>100.7</v>
      </c>
      <c r="U113" s="516">
        <v>105.2</v>
      </c>
      <c r="V113" s="516">
        <v>106</v>
      </c>
      <c r="W113" s="516">
        <v>106.9</v>
      </c>
      <c r="X113" s="516">
        <v>106.9</v>
      </c>
      <c r="Y113" s="516">
        <v>106.9</v>
      </c>
      <c r="Z113" s="516">
        <v>106.9</v>
      </c>
      <c r="AA113" s="516">
        <v>106.9</v>
      </c>
      <c r="AB113" s="516">
        <v>106.9</v>
      </c>
      <c r="AC113" s="516">
        <v>110</v>
      </c>
      <c r="AD113" s="516">
        <v>110</v>
      </c>
      <c r="AE113" s="516">
        <v>110</v>
      </c>
      <c r="AF113" s="516">
        <v>110</v>
      </c>
      <c r="AG113" s="516">
        <v>110</v>
      </c>
      <c r="AH113" s="516">
        <v>111.7</v>
      </c>
      <c r="AI113" s="516">
        <v>111.7</v>
      </c>
      <c r="AJ113" s="516">
        <v>111.7</v>
      </c>
      <c r="AK113" s="516">
        <v>110.1</v>
      </c>
      <c r="AL113" s="516">
        <v>110.1</v>
      </c>
      <c r="AM113" s="516">
        <v>110.1</v>
      </c>
      <c r="AN113" s="516">
        <v>110.2</v>
      </c>
      <c r="AO113" s="516">
        <v>111.6</v>
      </c>
      <c r="AP113" s="516">
        <v>110.2</v>
      </c>
      <c r="AQ113" s="516">
        <v>110.2</v>
      </c>
      <c r="AR113" s="516">
        <v>112.5</v>
      </c>
      <c r="AS113" s="516">
        <v>112.5</v>
      </c>
      <c r="AT113" s="516">
        <v>112.5</v>
      </c>
      <c r="AU113" s="516">
        <v>112.5</v>
      </c>
      <c r="AV113" s="516">
        <v>112.5</v>
      </c>
      <c r="AW113" s="516">
        <v>112.5</v>
      </c>
      <c r="AX113" s="516">
        <v>112.5</v>
      </c>
      <c r="AY113" s="516">
        <v>112.5</v>
      </c>
      <c r="AZ113" s="516">
        <v>114.8</v>
      </c>
      <c r="BA113" s="516">
        <v>114.8</v>
      </c>
      <c r="BB113" s="516">
        <v>114.8</v>
      </c>
      <c r="BC113" s="516">
        <v>114.4</v>
      </c>
      <c r="BD113" s="516">
        <v>113.9</v>
      </c>
      <c r="BE113" s="516">
        <v>113.6</v>
      </c>
      <c r="BF113" s="516">
        <v>113.5</v>
      </c>
      <c r="BG113" s="516">
        <v>115.2</v>
      </c>
      <c r="BH113" s="516">
        <v>115.2</v>
      </c>
      <c r="BI113" s="516">
        <v>115</v>
      </c>
      <c r="BJ113" s="516">
        <v>114.9</v>
      </c>
      <c r="BK113" s="516">
        <v>113.6</v>
      </c>
      <c r="BL113" s="516">
        <v>113.9</v>
      </c>
      <c r="BM113" s="516">
        <v>113.9</v>
      </c>
      <c r="BN113" s="516">
        <v>113.9</v>
      </c>
      <c r="BO113" s="516">
        <v>113.9</v>
      </c>
      <c r="BP113" s="516">
        <v>114.9</v>
      </c>
      <c r="BQ113" s="516">
        <v>111.3</v>
      </c>
      <c r="BR113" s="516">
        <v>111.3</v>
      </c>
      <c r="BS113" s="516">
        <v>112.3</v>
      </c>
      <c r="BT113" s="516">
        <v>113.5</v>
      </c>
      <c r="BU113" s="516">
        <v>110.8</v>
      </c>
      <c r="BV113" s="516">
        <v>108.6</v>
      </c>
      <c r="BW113" s="516">
        <v>108.5</v>
      </c>
      <c r="BX113" s="516">
        <v>109.4</v>
      </c>
      <c r="BY113" s="516">
        <v>109.9</v>
      </c>
      <c r="BZ113" s="516">
        <v>110.3</v>
      </c>
      <c r="CA113" s="516">
        <v>110.3</v>
      </c>
      <c r="CB113" s="516">
        <v>112.1</v>
      </c>
      <c r="CC113" s="516">
        <v>106.5</v>
      </c>
      <c r="CD113" s="516">
        <v>97.6</v>
      </c>
      <c r="CE113" s="516">
        <v>99.4</v>
      </c>
      <c r="CF113" s="516">
        <v>101.3</v>
      </c>
      <c r="CG113" s="516">
        <v>102.5</v>
      </c>
      <c r="CH113" s="516">
        <v>100.4</v>
      </c>
      <c r="CI113" s="516">
        <v>102.1</v>
      </c>
      <c r="CJ113" s="516">
        <v>103.1</v>
      </c>
      <c r="CK113" s="516">
        <v>100</v>
      </c>
      <c r="CL113" s="516">
        <v>99.8</v>
      </c>
      <c r="CM113" s="516">
        <v>101.7</v>
      </c>
      <c r="CN113" s="516">
        <v>101.9</v>
      </c>
      <c r="CO113" s="516">
        <v>98.8</v>
      </c>
      <c r="CP113" s="516">
        <v>96</v>
      </c>
      <c r="CQ113" s="516">
        <v>96</v>
      </c>
      <c r="CR113" s="516">
        <v>96.5</v>
      </c>
      <c r="CS113" s="516">
        <v>96</v>
      </c>
      <c r="CT113" s="516">
        <v>96.9</v>
      </c>
      <c r="CU113" s="516">
        <v>100.2</v>
      </c>
      <c r="CV113" s="516">
        <v>99.3</v>
      </c>
      <c r="CW113" s="516">
        <v>98.4</v>
      </c>
      <c r="CX113" s="516">
        <v>100</v>
      </c>
      <c r="CY113" s="516">
        <v>102</v>
      </c>
      <c r="CZ113" s="516">
        <v>102.2</v>
      </c>
      <c r="DA113" s="516">
        <v>99.8</v>
      </c>
      <c r="DB113" s="516">
        <v>97.2</v>
      </c>
      <c r="DC113" s="516">
        <v>94.9</v>
      </c>
      <c r="DD113" s="516">
        <v>96.7</v>
      </c>
      <c r="DE113" s="516">
        <v>96.6</v>
      </c>
      <c r="DF113" s="516">
        <v>98</v>
      </c>
      <c r="DG113" s="516">
        <v>97.9</v>
      </c>
      <c r="DH113" s="516">
        <v>92.5</v>
      </c>
      <c r="DI113" s="516">
        <v>90.5</v>
      </c>
      <c r="DJ113" s="516">
        <v>89</v>
      </c>
      <c r="DK113" s="516">
        <v>90.7</v>
      </c>
      <c r="DL113" s="516">
        <v>91.2</v>
      </c>
      <c r="DM113" s="516">
        <v>90.4</v>
      </c>
      <c r="DN113" s="516">
        <v>88.5</v>
      </c>
      <c r="DO113" s="516">
        <v>87.7</v>
      </c>
      <c r="DP113" s="516">
        <v>90.1</v>
      </c>
      <c r="DQ113" s="516">
        <v>91.8</v>
      </c>
      <c r="DR113" s="516">
        <v>91.8</v>
      </c>
      <c r="DS113" s="516">
        <v>91.6</v>
      </c>
      <c r="DT113" s="516">
        <v>91.6</v>
      </c>
      <c r="DU113" s="517">
        <v>91.1</v>
      </c>
      <c r="DV113" s="517">
        <v>90.9</v>
      </c>
      <c r="DW113" s="517">
        <v>91.4</v>
      </c>
      <c r="DX113" s="559">
        <v>91.7</v>
      </c>
      <c r="DY113" s="559">
        <v>91.4</v>
      </c>
      <c r="DZ113" s="559">
        <v>92.8</v>
      </c>
      <c r="EA113" s="558">
        <v>93.2</v>
      </c>
    </row>
    <row r="114" spans="1:131">
      <c r="A114" s="514" t="s">
        <v>766</v>
      </c>
      <c r="B114" s="514" t="s">
        <v>767</v>
      </c>
      <c r="C114" s="515">
        <v>4.1799999999999997E-3</v>
      </c>
      <c r="D114" s="516">
        <v>100</v>
      </c>
      <c r="E114" s="516">
        <v>100</v>
      </c>
      <c r="F114" s="516">
        <v>100</v>
      </c>
      <c r="G114" s="516">
        <v>100</v>
      </c>
      <c r="H114" s="516">
        <v>100</v>
      </c>
      <c r="I114" s="516">
        <v>100</v>
      </c>
      <c r="J114" s="516">
        <v>100</v>
      </c>
      <c r="K114" s="516">
        <v>100</v>
      </c>
      <c r="L114" s="516">
        <v>100</v>
      </c>
      <c r="M114" s="516">
        <v>100</v>
      </c>
      <c r="N114" s="516">
        <v>100</v>
      </c>
      <c r="O114" s="516">
        <v>100</v>
      </c>
      <c r="P114" s="516">
        <v>100</v>
      </c>
      <c r="Q114" s="516">
        <v>100</v>
      </c>
      <c r="R114" s="516">
        <v>100</v>
      </c>
      <c r="S114" s="516">
        <v>100</v>
      </c>
      <c r="T114" s="516">
        <v>100</v>
      </c>
      <c r="U114" s="516">
        <v>100</v>
      </c>
      <c r="V114" s="516">
        <v>100</v>
      </c>
      <c r="W114" s="516">
        <v>100</v>
      </c>
      <c r="X114" s="516">
        <v>100</v>
      </c>
      <c r="Y114" s="516">
        <v>100</v>
      </c>
      <c r="Z114" s="516">
        <v>100</v>
      </c>
      <c r="AA114" s="516">
        <v>100</v>
      </c>
      <c r="AB114" s="516">
        <v>100</v>
      </c>
      <c r="AC114" s="516">
        <v>100</v>
      </c>
      <c r="AD114" s="516">
        <v>100</v>
      </c>
      <c r="AE114" s="516">
        <v>100</v>
      </c>
      <c r="AF114" s="516">
        <v>100</v>
      </c>
      <c r="AG114" s="516">
        <v>100</v>
      </c>
      <c r="AH114" s="516">
        <v>100</v>
      </c>
      <c r="AI114" s="516">
        <v>100</v>
      </c>
      <c r="AJ114" s="516">
        <v>100</v>
      </c>
      <c r="AK114" s="516">
        <v>100</v>
      </c>
      <c r="AL114" s="516">
        <v>100</v>
      </c>
      <c r="AM114" s="516">
        <v>100</v>
      </c>
      <c r="AN114" s="516">
        <v>100</v>
      </c>
      <c r="AO114" s="516">
        <v>100</v>
      </c>
      <c r="AP114" s="516">
        <v>100</v>
      </c>
      <c r="AQ114" s="516">
        <v>100</v>
      </c>
      <c r="AR114" s="516">
        <v>100</v>
      </c>
      <c r="AS114" s="516">
        <v>100</v>
      </c>
      <c r="AT114" s="516">
        <v>100</v>
      </c>
      <c r="AU114" s="516">
        <v>100</v>
      </c>
      <c r="AV114" s="516">
        <v>100</v>
      </c>
      <c r="AW114" s="516">
        <v>100</v>
      </c>
      <c r="AX114" s="516">
        <v>100</v>
      </c>
      <c r="AY114" s="516">
        <v>100</v>
      </c>
      <c r="AZ114" s="516">
        <v>100</v>
      </c>
      <c r="BA114" s="516">
        <v>100</v>
      </c>
      <c r="BB114" s="516">
        <v>100</v>
      </c>
      <c r="BC114" s="516">
        <v>100</v>
      </c>
      <c r="BD114" s="516">
        <v>100</v>
      </c>
      <c r="BE114" s="516">
        <v>100</v>
      </c>
      <c r="BF114" s="516">
        <v>100</v>
      </c>
      <c r="BG114" s="516">
        <v>100</v>
      </c>
      <c r="BH114" s="516">
        <v>100</v>
      </c>
      <c r="BI114" s="516">
        <v>100</v>
      </c>
      <c r="BJ114" s="516">
        <v>100</v>
      </c>
      <c r="BK114" s="516">
        <v>100</v>
      </c>
      <c r="BL114" s="516">
        <v>100</v>
      </c>
      <c r="BM114" s="516">
        <v>100</v>
      </c>
      <c r="BN114" s="516">
        <v>100</v>
      </c>
      <c r="BO114" s="516">
        <v>100</v>
      </c>
      <c r="BP114" s="516">
        <v>100</v>
      </c>
      <c r="BQ114" s="516">
        <v>65.5</v>
      </c>
      <c r="BR114" s="516">
        <v>65.5</v>
      </c>
      <c r="BS114" s="516">
        <v>65.5</v>
      </c>
      <c r="BT114" s="516">
        <v>65.5</v>
      </c>
      <c r="BU114" s="516">
        <v>65.5</v>
      </c>
      <c r="BV114" s="516">
        <v>65.5</v>
      </c>
      <c r="BW114" s="516">
        <v>65.5</v>
      </c>
      <c r="BX114" s="516">
        <v>65.5</v>
      </c>
      <c r="BY114" s="516">
        <v>65.5</v>
      </c>
      <c r="BZ114" s="516">
        <v>65.5</v>
      </c>
      <c r="CA114" s="516">
        <v>65.5</v>
      </c>
      <c r="CB114" s="516">
        <v>65.5</v>
      </c>
      <c r="CC114" s="516">
        <v>65.5</v>
      </c>
      <c r="CD114" s="516">
        <v>65.5</v>
      </c>
      <c r="CE114" s="516">
        <v>65.5</v>
      </c>
      <c r="CF114" s="516">
        <v>65.5</v>
      </c>
      <c r="CG114" s="516">
        <v>65.5</v>
      </c>
      <c r="CH114" s="516">
        <v>73.3</v>
      </c>
      <c r="CI114" s="516">
        <v>73.3</v>
      </c>
      <c r="CJ114" s="516">
        <v>73.3</v>
      </c>
      <c r="CK114" s="516">
        <v>73.3</v>
      </c>
      <c r="CL114" s="516">
        <v>73.3</v>
      </c>
      <c r="CM114" s="516">
        <v>73.3</v>
      </c>
      <c r="CN114" s="516">
        <v>73.3</v>
      </c>
      <c r="CO114" s="516">
        <v>73.3</v>
      </c>
      <c r="CP114" s="516">
        <v>73.3</v>
      </c>
      <c r="CQ114" s="516">
        <v>73.3</v>
      </c>
      <c r="CR114" s="516">
        <v>73.3</v>
      </c>
      <c r="CS114" s="516">
        <v>73.3</v>
      </c>
      <c r="CT114" s="516">
        <v>73.3</v>
      </c>
      <c r="CU114" s="516">
        <v>73.3</v>
      </c>
      <c r="CV114" s="516">
        <v>73.3</v>
      </c>
      <c r="CW114" s="516">
        <v>73.3</v>
      </c>
      <c r="CX114" s="516">
        <v>73.3</v>
      </c>
      <c r="CY114" s="516">
        <v>73.3</v>
      </c>
      <c r="CZ114" s="516">
        <v>73.3</v>
      </c>
      <c r="DA114" s="516">
        <v>73.3</v>
      </c>
      <c r="DB114" s="516">
        <v>73.3</v>
      </c>
      <c r="DC114" s="516">
        <v>73.3</v>
      </c>
      <c r="DD114" s="516">
        <v>73.3</v>
      </c>
      <c r="DE114" s="516">
        <v>73.3</v>
      </c>
      <c r="DF114" s="516">
        <v>73.3</v>
      </c>
      <c r="DG114" s="516">
        <v>73.3</v>
      </c>
      <c r="DH114" s="516">
        <v>73.3</v>
      </c>
      <c r="DI114" s="516">
        <v>73.3</v>
      </c>
      <c r="DJ114" s="516">
        <v>73.3</v>
      </c>
      <c r="DK114" s="516">
        <v>73.3</v>
      </c>
      <c r="DL114" s="516">
        <v>73.3</v>
      </c>
      <c r="DM114" s="516">
        <v>73.3</v>
      </c>
      <c r="DN114" s="516">
        <v>73.3</v>
      </c>
      <c r="DO114" s="516">
        <v>73.3</v>
      </c>
      <c r="DP114" s="516">
        <v>73.3</v>
      </c>
      <c r="DQ114" s="516">
        <v>73.3</v>
      </c>
      <c r="DR114" s="516">
        <v>73.3</v>
      </c>
      <c r="DS114" s="516">
        <v>73.3</v>
      </c>
      <c r="DT114" s="516">
        <v>73.3</v>
      </c>
      <c r="DU114" s="517">
        <v>73.3</v>
      </c>
      <c r="DV114" s="517">
        <v>73.3</v>
      </c>
      <c r="DW114" s="517">
        <v>73.3</v>
      </c>
      <c r="DX114" s="559">
        <v>73.3</v>
      </c>
      <c r="DY114" s="559">
        <v>73.3</v>
      </c>
      <c r="DZ114" s="559">
        <v>73.3</v>
      </c>
      <c r="EA114" s="558">
        <v>73.3</v>
      </c>
    </row>
    <row r="115" spans="1:131">
      <c r="A115" s="514" t="s">
        <v>768</v>
      </c>
      <c r="B115" s="514" t="s">
        <v>769</v>
      </c>
      <c r="C115" s="515">
        <v>9.3740000000000004E-2</v>
      </c>
      <c r="D115" s="516">
        <v>100</v>
      </c>
      <c r="E115" s="516">
        <v>100</v>
      </c>
      <c r="F115" s="516">
        <v>100</v>
      </c>
      <c r="G115" s="516">
        <v>100</v>
      </c>
      <c r="H115" s="516">
        <v>100</v>
      </c>
      <c r="I115" s="516">
        <v>100</v>
      </c>
      <c r="J115" s="516">
        <v>100</v>
      </c>
      <c r="K115" s="516">
        <v>102</v>
      </c>
      <c r="L115" s="516">
        <v>104</v>
      </c>
      <c r="M115" s="516">
        <v>104</v>
      </c>
      <c r="N115" s="516">
        <v>104</v>
      </c>
      <c r="O115" s="516">
        <v>104</v>
      </c>
      <c r="P115" s="516">
        <v>104</v>
      </c>
      <c r="Q115" s="516">
        <v>104</v>
      </c>
      <c r="R115" s="516">
        <v>105.8</v>
      </c>
      <c r="S115" s="516">
        <v>104</v>
      </c>
      <c r="T115" s="516">
        <v>104</v>
      </c>
      <c r="U115" s="516">
        <v>104</v>
      </c>
      <c r="V115" s="516">
        <v>104</v>
      </c>
      <c r="W115" s="516">
        <v>110.9</v>
      </c>
      <c r="X115" s="516">
        <v>108.5</v>
      </c>
      <c r="Y115" s="516">
        <v>108.5</v>
      </c>
      <c r="Z115" s="516">
        <v>109.4</v>
      </c>
      <c r="AA115" s="516">
        <v>110</v>
      </c>
      <c r="AB115" s="516">
        <v>110</v>
      </c>
      <c r="AC115" s="516">
        <v>117.1</v>
      </c>
      <c r="AD115" s="516">
        <v>112.2</v>
      </c>
      <c r="AE115" s="516">
        <v>112.9</v>
      </c>
      <c r="AF115" s="516">
        <v>112.9</v>
      </c>
      <c r="AG115" s="516">
        <v>113.6</v>
      </c>
      <c r="AH115" s="516">
        <v>113.6</v>
      </c>
      <c r="AI115" s="516">
        <v>113.6</v>
      </c>
      <c r="AJ115" s="516">
        <v>113.6</v>
      </c>
      <c r="AK115" s="516">
        <v>113.6</v>
      </c>
      <c r="AL115" s="516">
        <v>113.6</v>
      </c>
      <c r="AM115" s="516">
        <v>112.7</v>
      </c>
      <c r="AN115" s="516">
        <v>113.6</v>
      </c>
      <c r="AO115" s="516">
        <v>113.6</v>
      </c>
      <c r="AP115" s="516">
        <v>113.6</v>
      </c>
      <c r="AQ115" s="516">
        <v>113.6</v>
      </c>
      <c r="AR115" s="516">
        <v>113.6</v>
      </c>
      <c r="AS115" s="516">
        <v>113.6</v>
      </c>
      <c r="AT115" s="516">
        <v>113.6</v>
      </c>
      <c r="AU115" s="516">
        <v>113.6</v>
      </c>
      <c r="AV115" s="516">
        <v>113.6</v>
      </c>
      <c r="AW115" s="516">
        <v>113.6</v>
      </c>
      <c r="AX115" s="516">
        <v>113.6</v>
      </c>
      <c r="AY115" s="516">
        <v>113.6</v>
      </c>
      <c r="AZ115" s="516">
        <v>113.6</v>
      </c>
      <c r="BA115" s="516">
        <v>113.6</v>
      </c>
      <c r="BB115" s="516">
        <v>113.6</v>
      </c>
      <c r="BC115" s="516">
        <v>113.6</v>
      </c>
      <c r="BD115" s="516">
        <v>113.6</v>
      </c>
      <c r="BE115" s="516">
        <v>113.6</v>
      </c>
      <c r="BF115" s="516">
        <v>113.6</v>
      </c>
      <c r="BG115" s="516">
        <v>113.6</v>
      </c>
      <c r="BH115" s="516">
        <v>113.6</v>
      </c>
      <c r="BI115" s="516">
        <v>113.6</v>
      </c>
      <c r="BJ115" s="516">
        <v>113.6</v>
      </c>
      <c r="BK115" s="516">
        <v>113.6</v>
      </c>
      <c r="BL115" s="516">
        <v>113.6</v>
      </c>
      <c r="BM115" s="516">
        <v>113.6</v>
      </c>
      <c r="BN115" s="516">
        <v>113.6</v>
      </c>
      <c r="BO115" s="516">
        <v>113.6</v>
      </c>
      <c r="BP115" s="516">
        <v>113.6</v>
      </c>
      <c r="BQ115" s="516">
        <v>113.6</v>
      </c>
      <c r="BR115" s="516">
        <v>113.6</v>
      </c>
      <c r="BS115" s="516">
        <v>113.6</v>
      </c>
      <c r="BT115" s="516">
        <v>113.6</v>
      </c>
      <c r="BU115" s="516">
        <v>113.6</v>
      </c>
      <c r="BV115" s="516">
        <v>113.6</v>
      </c>
      <c r="BW115" s="516">
        <v>113.6</v>
      </c>
      <c r="BX115" s="516">
        <v>113.6</v>
      </c>
      <c r="BY115" s="516">
        <v>113.6</v>
      </c>
      <c r="BZ115" s="516">
        <v>113.6</v>
      </c>
      <c r="CA115" s="516">
        <v>113.6</v>
      </c>
      <c r="CB115" s="516">
        <v>113.6</v>
      </c>
      <c r="CC115" s="516">
        <v>117.2</v>
      </c>
      <c r="CD115" s="516">
        <v>113.6</v>
      </c>
      <c r="CE115" s="516">
        <v>113.6</v>
      </c>
      <c r="CF115" s="516">
        <v>113.6</v>
      </c>
      <c r="CG115" s="516">
        <v>113.6</v>
      </c>
      <c r="CH115" s="516">
        <v>113.6</v>
      </c>
      <c r="CI115" s="516">
        <v>113.6</v>
      </c>
      <c r="CJ115" s="516">
        <v>113.6</v>
      </c>
      <c r="CK115" s="516">
        <v>113.6</v>
      </c>
      <c r="CL115" s="516">
        <v>113.6</v>
      </c>
      <c r="CM115" s="516">
        <v>113.6</v>
      </c>
      <c r="CN115" s="516">
        <v>113.6</v>
      </c>
      <c r="CO115" s="516">
        <v>113.6</v>
      </c>
      <c r="CP115" s="516">
        <v>113.6</v>
      </c>
      <c r="CQ115" s="516">
        <v>113.6</v>
      </c>
      <c r="CR115" s="516">
        <v>113.6</v>
      </c>
      <c r="CS115" s="516">
        <v>113.6</v>
      </c>
      <c r="CT115" s="516">
        <v>113.6</v>
      </c>
      <c r="CU115" s="516">
        <v>113.6</v>
      </c>
      <c r="CV115" s="516">
        <v>113.6</v>
      </c>
      <c r="CW115" s="516">
        <v>113.6</v>
      </c>
      <c r="CX115" s="516">
        <v>113.6</v>
      </c>
      <c r="CY115" s="516">
        <v>113.6</v>
      </c>
      <c r="CZ115" s="516">
        <v>113.6</v>
      </c>
      <c r="DA115" s="516">
        <v>113.6</v>
      </c>
      <c r="DB115" s="516">
        <v>113.6</v>
      </c>
      <c r="DC115" s="516">
        <v>113.6</v>
      </c>
      <c r="DD115" s="516">
        <v>113.6</v>
      </c>
      <c r="DE115" s="516">
        <v>113.6</v>
      </c>
      <c r="DF115" s="516">
        <v>113.6</v>
      </c>
      <c r="DG115" s="516">
        <v>113.6</v>
      </c>
      <c r="DH115" s="516">
        <v>113.6</v>
      </c>
      <c r="DI115" s="516">
        <v>113.6</v>
      </c>
      <c r="DJ115" s="516">
        <v>113.6</v>
      </c>
      <c r="DK115" s="516">
        <v>113.6</v>
      </c>
      <c r="DL115" s="516">
        <v>113.6</v>
      </c>
      <c r="DM115" s="516">
        <v>113.6</v>
      </c>
      <c r="DN115" s="516">
        <v>113.6</v>
      </c>
      <c r="DO115" s="516">
        <v>113.6</v>
      </c>
      <c r="DP115" s="516">
        <v>113.6</v>
      </c>
      <c r="DQ115" s="516">
        <v>113.6</v>
      </c>
      <c r="DR115" s="516">
        <v>113.6</v>
      </c>
      <c r="DS115" s="516">
        <v>113.6</v>
      </c>
      <c r="DT115" s="516">
        <v>113.6</v>
      </c>
      <c r="DU115" s="517">
        <v>113.6</v>
      </c>
      <c r="DV115" s="517">
        <v>113.6</v>
      </c>
      <c r="DW115" s="517">
        <v>113.6</v>
      </c>
      <c r="DX115" s="559">
        <v>113.6</v>
      </c>
      <c r="DY115" s="559">
        <v>113.6</v>
      </c>
      <c r="DZ115" s="559">
        <v>113.6</v>
      </c>
      <c r="EA115" s="558">
        <v>113.6</v>
      </c>
    </row>
    <row r="116" spans="1:131">
      <c r="A116" s="514" t="s">
        <v>770</v>
      </c>
      <c r="B116" s="514" t="s">
        <v>771</v>
      </c>
      <c r="C116" s="515">
        <v>0.10347000000000001</v>
      </c>
      <c r="D116" s="516">
        <v>245.2</v>
      </c>
      <c r="E116" s="516">
        <v>253.4</v>
      </c>
      <c r="F116" s="516">
        <v>206.8</v>
      </c>
      <c r="G116" s="516">
        <v>173.2</v>
      </c>
      <c r="H116" s="516">
        <v>175.9</v>
      </c>
      <c r="I116" s="516">
        <v>127.4</v>
      </c>
      <c r="J116" s="516">
        <v>139</v>
      </c>
      <c r="K116" s="516">
        <v>134.80000000000001</v>
      </c>
      <c r="L116" s="516">
        <v>171.5</v>
      </c>
      <c r="M116" s="516">
        <v>225.2</v>
      </c>
      <c r="N116" s="516">
        <v>195.9</v>
      </c>
      <c r="O116" s="516">
        <v>192.7</v>
      </c>
      <c r="P116" s="516">
        <v>185.9</v>
      </c>
      <c r="Q116" s="516">
        <v>175.2</v>
      </c>
      <c r="R116" s="516">
        <v>158.80000000000001</v>
      </c>
      <c r="S116" s="516">
        <v>138.19999999999999</v>
      </c>
      <c r="T116" s="516">
        <v>121.1</v>
      </c>
      <c r="U116" s="516">
        <v>162</v>
      </c>
      <c r="V116" s="516">
        <v>129.5</v>
      </c>
      <c r="W116" s="516">
        <v>116.8</v>
      </c>
      <c r="X116" s="516">
        <v>101.7</v>
      </c>
      <c r="Y116" s="516">
        <v>110</v>
      </c>
      <c r="Z116" s="516">
        <v>108.9</v>
      </c>
      <c r="AA116" s="516">
        <v>102.5</v>
      </c>
      <c r="AB116" s="516">
        <v>101.1</v>
      </c>
      <c r="AC116" s="516">
        <v>113.7</v>
      </c>
      <c r="AD116" s="516">
        <v>114.5</v>
      </c>
      <c r="AE116" s="516">
        <v>122.8</v>
      </c>
      <c r="AF116" s="516">
        <v>122</v>
      </c>
      <c r="AG116" s="516">
        <v>128.30000000000001</v>
      </c>
      <c r="AH116" s="516">
        <v>121.1</v>
      </c>
      <c r="AI116" s="516">
        <v>113.9</v>
      </c>
      <c r="AJ116" s="516">
        <v>103.9</v>
      </c>
      <c r="AK116" s="516">
        <v>103.8</v>
      </c>
      <c r="AL116" s="516">
        <v>91.1</v>
      </c>
      <c r="AM116" s="516">
        <v>91.4</v>
      </c>
      <c r="AN116" s="516">
        <v>98.2</v>
      </c>
      <c r="AO116" s="516">
        <v>105.4</v>
      </c>
      <c r="AP116" s="516">
        <v>105.9</v>
      </c>
      <c r="AQ116" s="516">
        <v>98.1</v>
      </c>
      <c r="AR116" s="516">
        <v>87.7</v>
      </c>
      <c r="AS116" s="516">
        <v>90.8</v>
      </c>
      <c r="AT116" s="516">
        <v>89.8</v>
      </c>
      <c r="AU116" s="516">
        <v>84.1</v>
      </c>
      <c r="AV116" s="516">
        <v>75.3</v>
      </c>
      <c r="AW116" s="516">
        <v>75.599999999999994</v>
      </c>
      <c r="AX116" s="516">
        <v>71.5</v>
      </c>
      <c r="AY116" s="516">
        <v>69.400000000000006</v>
      </c>
      <c r="AZ116" s="516">
        <v>73.8</v>
      </c>
      <c r="BA116" s="516">
        <v>73.3</v>
      </c>
      <c r="BB116" s="516">
        <v>72.099999999999994</v>
      </c>
      <c r="BC116" s="516">
        <v>79.3</v>
      </c>
      <c r="BD116" s="516">
        <v>82.6</v>
      </c>
      <c r="BE116" s="516">
        <v>81.5</v>
      </c>
      <c r="BF116" s="516">
        <v>78.7</v>
      </c>
      <c r="BG116" s="516">
        <v>74.5</v>
      </c>
      <c r="BH116" s="516">
        <v>74.2</v>
      </c>
      <c r="BI116" s="516">
        <v>75</v>
      </c>
      <c r="BJ116" s="516">
        <v>74.8</v>
      </c>
      <c r="BK116" s="516">
        <v>86.6</v>
      </c>
      <c r="BL116" s="516">
        <v>90.1</v>
      </c>
      <c r="BM116" s="516">
        <v>84.9</v>
      </c>
      <c r="BN116" s="516">
        <v>78.8</v>
      </c>
      <c r="BO116" s="516">
        <v>76.8</v>
      </c>
      <c r="BP116" s="516">
        <v>82.7</v>
      </c>
      <c r="BQ116" s="516">
        <v>85.7</v>
      </c>
      <c r="BR116" s="516">
        <v>85.1</v>
      </c>
      <c r="BS116" s="516">
        <v>84.7</v>
      </c>
      <c r="BT116" s="516">
        <v>90</v>
      </c>
      <c r="BU116" s="516">
        <v>99</v>
      </c>
      <c r="BV116" s="516">
        <v>102.7</v>
      </c>
      <c r="BW116" s="516">
        <v>95.7</v>
      </c>
      <c r="BX116" s="516">
        <v>91.3</v>
      </c>
      <c r="BY116" s="516">
        <v>88.6</v>
      </c>
      <c r="BZ116" s="516">
        <v>85.1</v>
      </c>
      <c r="CA116" s="516">
        <v>92.6</v>
      </c>
      <c r="CB116" s="516">
        <v>98.6</v>
      </c>
      <c r="CC116" s="516">
        <v>97</v>
      </c>
      <c r="CD116" s="516">
        <v>100.3</v>
      </c>
      <c r="CE116" s="516">
        <v>108.4</v>
      </c>
      <c r="CF116" s="516">
        <v>101.7</v>
      </c>
      <c r="CG116" s="516">
        <v>100.1</v>
      </c>
      <c r="CH116" s="516">
        <v>97.3</v>
      </c>
      <c r="CI116" s="516">
        <v>97.3</v>
      </c>
      <c r="CJ116" s="516">
        <v>100.6</v>
      </c>
      <c r="CK116" s="516">
        <v>100</v>
      </c>
      <c r="CL116" s="516">
        <v>98.5</v>
      </c>
      <c r="CM116" s="516">
        <v>97.3</v>
      </c>
      <c r="CN116" s="516">
        <v>97.4</v>
      </c>
      <c r="CO116" s="516">
        <v>93.7</v>
      </c>
      <c r="CP116" s="516">
        <v>89.5</v>
      </c>
      <c r="CQ116" s="516">
        <v>93.6</v>
      </c>
      <c r="CR116" s="516">
        <v>89.7</v>
      </c>
      <c r="CS116" s="516">
        <v>91.2</v>
      </c>
      <c r="CT116" s="516">
        <v>89.2</v>
      </c>
      <c r="CU116" s="516">
        <v>82</v>
      </c>
      <c r="CV116" s="516">
        <v>79.3</v>
      </c>
      <c r="CW116" s="516">
        <v>79.400000000000006</v>
      </c>
      <c r="CX116" s="516">
        <v>82.4</v>
      </c>
      <c r="CY116" s="516">
        <v>84</v>
      </c>
      <c r="CZ116" s="516">
        <v>86.8</v>
      </c>
      <c r="DA116" s="516">
        <v>91.3</v>
      </c>
      <c r="DB116" s="516">
        <v>91.1</v>
      </c>
      <c r="DC116" s="516">
        <v>92.3</v>
      </c>
      <c r="DD116" s="516">
        <v>90.3</v>
      </c>
      <c r="DE116" s="516">
        <v>90.5</v>
      </c>
      <c r="DF116" s="516">
        <v>89.1</v>
      </c>
      <c r="DG116" s="516">
        <v>88</v>
      </c>
      <c r="DH116" s="516">
        <v>90.7</v>
      </c>
      <c r="DI116" s="516">
        <v>94.5</v>
      </c>
      <c r="DJ116" s="516">
        <v>93.4</v>
      </c>
      <c r="DK116" s="516">
        <v>95</v>
      </c>
      <c r="DL116" s="516">
        <v>112.3</v>
      </c>
      <c r="DM116" s="516">
        <v>138.1</v>
      </c>
      <c r="DN116" s="516">
        <v>136.1</v>
      </c>
      <c r="DO116" s="516">
        <v>145.6</v>
      </c>
      <c r="DP116" s="516">
        <v>134.1</v>
      </c>
      <c r="DQ116" s="516">
        <v>138.80000000000001</v>
      </c>
      <c r="DR116" s="516">
        <v>139.19999999999999</v>
      </c>
      <c r="DS116" s="516">
        <v>137.80000000000001</v>
      </c>
      <c r="DT116" s="516">
        <v>146.30000000000001</v>
      </c>
      <c r="DU116" s="517">
        <v>134.9</v>
      </c>
      <c r="DV116" s="517">
        <v>127.5</v>
      </c>
      <c r="DW116" s="517">
        <v>119</v>
      </c>
      <c r="DX116" s="559">
        <v>108.8</v>
      </c>
      <c r="DY116" s="559">
        <v>112.5</v>
      </c>
      <c r="DZ116" s="559">
        <v>110.5</v>
      </c>
      <c r="EA116" s="558">
        <v>123</v>
      </c>
    </row>
    <row r="117" spans="1:131">
      <c r="A117" s="514" t="s">
        <v>772</v>
      </c>
      <c r="B117" s="514" t="s">
        <v>773</v>
      </c>
      <c r="C117" s="515">
        <v>0.28850999999999999</v>
      </c>
      <c r="D117" s="516">
        <v>95.6</v>
      </c>
      <c r="E117" s="516">
        <v>94.4</v>
      </c>
      <c r="F117" s="516">
        <v>91.6</v>
      </c>
      <c r="G117" s="516">
        <v>88.7</v>
      </c>
      <c r="H117" s="516">
        <v>83.1</v>
      </c>
      <c r="I117" s="516">
        <v>87.1</v>
      </c>
      <c r="J117" s="516">
        <v>88.9</v>
      </c>
      <c r="K117" s="516">
        <v>83.3</v>
      </c>
      <c r="L117" s="516">
        <v>77.5</v>
      </c>
      <c r="M117" s="516">
        <v>77.3</v>
      </c>
      <c r="N117" s="516">
        <v>75.3</v>
      </c>
      <c r="O117" s="516">
        <v>78.7</v>
      </c>
      <c r="P117" s="516">
        <v>77.900000000000006</v>
      </c>
      <c r="Q117" s="516">
        <v>81</v>
      </c>
      <c r="R117" s="516">
        <v>84</v>
      </c>
      <c r="S117" s="516">
        <v>92.3</v>
      </c>
      <c r="T117" s="516">
        <v>91.6</v>
      </c>
      <c r="U117" s="516">
        <v>86.8</v>
      </c>
      <c r="V117" s="516">
        <v>77.8</v>
      </c>
      <c r="W117" s="516">
        <v>73.900000000000006</v>
      </c>
      <c r="X117" s="516">
        <v>73.5</v>
      </c>
      <c r="Y117" s="516">
        <v>73</v>
      </c>
      <c r="Z117" s="516">
        <v>70.8</v>
      </c>
      <c r="AA117" s="516">
        <v>71.599999999999994</v>
      </c>
      <c r="AB117" s="516">
        <v>69</v>
      </c>
      <c r="AC117" s="516">
        <v>69.2</v>
      </c>
      <c r="AD117" s="516">
        <v>69.599999999999994</v>
      </c>
      <c r="AE117" s="516">
        <v>67.3</v>
      </c>
      <c r="AF117" s="516">
        <v>63.5</v>
      </c>
      <c r="AG117" s="516">
        <v>58.5</v>
      </c>
      <c r="AH117" s="516">
        <v>58.5</v>
      </c>
      <c r="AI117" s="516">
        <v>56.9</v>
      </c>
      <c r="AJ117" s="516">
        <v>56.2</v>
      </c>
      <c r="AK117" s="516">
        <v>59.1</v>
      </c>
      <c r="AL117" s="516">
        <v>60.2</v>
      </c>
      <c r="AM117" s="516">
        <v>62.3</v>
      </c>
      <c r="AN117" s="516">
        <v>56.8</v>
      </c>
      <c r="AO117" s="516">
        <v>60</v>
      </c>
      <c r="AP117" s="516">
        <v>62.9</v>
      </c>
      <c r="AQ117" s="516">
        <v>60.8</v>
      </c>
      <c r="AR117" s="516">
        <v>56</v>
      </c>
      <c r="AS117" s="516">
        <v>53.6</v>
      </c>
      <c r="AT117" s="516">
        <v>55</v>
      </c>
      <c r="AU117" s="516">
        <v>52.7</v>
      </c>
      <c r="AV117" s="516">
        <v>49.3</v>
      </c>
      <c r="AW117" s="516">
        <v>46.7</v>
      </c>
      <c r="AX117" s="516">
        <v>44.7</v>
      </c>
      <c r="AY117" s="516">
        <v>52.1</v>
      </c>
      <c r="AZ117" s="516">
        <v>62.6</v>
      </c>
      <c r="BA117" s="516">
        <v>62.5</v>
      </c>
      <c r="BB117" s="516">
        <v>63.8</v>
      </c>
      <c r="BC117" s="516">
        <v>68.2</v>
      </c>
      <c r="BD117" s="516">
        <v>66.2</v>
      </c>
      <c r="BE117" s="516">
        <v>57.7</v>
      </c>
      <c r="BF117" s="516">
        <v>55.7</v>
      </c>
      <c r="BG117" s="516">
        <v>58.5</v>
      </c>
      <c r="BH117" s="516">
        <v>63.7</v>
      </c>
      <c r="BI117" s="516">
        <v>69.8</v>
      </c>
      <c r="BJ117" s="516">
        <v>75.099999999999994</v>
      </c>
      <c r="BK117" s="516">
        <v>71.3</v>
      </c>
      <c r="BL117" s="516">
        <v>69</v>
      </c>
      <c r="BM117" s="516">
        <v>62.4</v>
      </c>
      <c r="BN117" s="516">
        <v>59</v>
      </c>
      <c r="BO117" s="516">
        <v>63.4</v>
      </c>
      <c r="BP117" s="516">
        <v>62.4</v>
      </c>
      <c r="BQ117" s="516">
        <v>64.400000000000006</v>
      </c>
      <c r="BR117" s="516">
        <v>63</v>
      </c>
      <c r="BS117" s="516">
        <v>60.5</v>
      </c>
      <c r="BT117" s="516">
        <v>62.9</v>
      </c>
      <c r="BU117" s="516">
        <v>60.8</v>
      </c>
      <c r="BV117" s="516">
        <v>59.4</v>
      </c>
      <c r="BW117" s="516">
        <v>59.8</v>
      </c>
      <c r="BX117" s="516">
        <v>58.1</v>
      </c>
      <c r="BY117" s="516">
        <v>59.6</v>
      </c>
      <c r="BZ117" s="516">
        <v>60.8</v>
      </c>
      <c r="CA117" s="516">
        <v>62.3</v>
      </c>
      <c r="CB117" s="516">
        <v>64</v>
      </c>
      <c r="CC117" s="516">
        <v>63.1</v>
      </c>
      <c r="CD117" s="516">
        <v>61.3</v>
      </c>
      <c r="CE117" s="516">
        <v>58.6</v>
      </c>
      <c r="CF117" s="516">
        <v>58.2</v>
      </c>
      <c r="CG117" s="516">
        <v>59.8</v>
      </c>
      <c r="CH117" s="516">
        <v>58.8</v>
      </c>
      <c r="CI117" s="516">
        <v>61.4</v>
      </c>
      <c r="CJ117" s="516">
        <v>61.9</v>
      </c>
      <c r="CK117" s="516">
        <v>64.5</v>
      </c>
      <c r="CL117" s="516">
        <v>71.900000000000006</v>
      </c>
      <c r="CM117" s="516">
        <v>72.400000000000006</v>
      </c>
      <c r="CN117" s="516">
        <v>69.3</v>
      </c>
      <c r="CO117" s="516">
        <v>64.099999999999994</v>
      </c>
      <c r="CP117" s="516">
        <v>58.5</v>
      </c>
      <c r="CQ117" s="516">
        <v>61.6</v>
      </c>
      <c r="CR117" s="516">
        <v>63.1</v>
      </c>
      <c r="CS117" s="516">
        <v>64.3</v>
      </c>
      <c r="CT117" s="516">
        <v>64.7</v>
      </c>
      <c r="CU117" s="516">
        <v>61.8</v>
      </c>
      <c r="CV117" s="516">
        <v>59.7</v>
      </c>
      <c r="CW117" s="516">
        <v>56.8</v>
      </c>
      <c r="CX117" s="516">
        <v>57.6</v>
      </c>
      <c r="CY117" s="516">
        <v>60.2</v>
      </c>
      <c r="CZ117" s="516">
        <v>63.4</v>
      </c>
      <c r="DA117" s="516">
        <v>64.3</v>
      </c>
      <c r="DB117" s="516">
        <v>67.5</v>
      </c>
      <c r="DC117" s="516">
        <v>74.2</v>
      </c>
      <c r="DD117" s="516">
        <v>75.2</v>
      </c>
      <c r="DE117" s="516">
        <v>71.900000000000006</v>
      </c>
      <c r="DF117" s="516">
        <v>74.8</v>
      </c>
      <c r="DG117" s="516">
        <v>80</v>
      </c>
      <c r="DH117" s="516">
        <v>80.900000000000006</v>
      </c>
      <c r="DI117" s="516">
        <v>81.7</v>
      </c>
      <c r="DJ117" s="516">
        <v>82.1</v>
      </c>
      <c r="DK117" s="516">
        <v>81.400000000000006</v>
      </c>
      <c r="DL117" s="516">
        <v>85.8</v>
      </c>
      <c r="DM117" s="516">
        <v>84.8</v>
      </c>
      <c r="DN117" s="516">
        <v>82.6</v>
      </c>
      <c r="DO117" s="516">
        <v>88.2</v>
      </c>
      <c r="DP117" s="516">
        <v>86.7</v>
      </c>
      <c r="DQ117" s="516">
        <v>78.099999999999994</v>
      </c>
      <c r="DR117" s="516">
        <v>79.3</v>
      </c>
      <c r="DS117" s="516">
        <v>82.3</v>
      </c>
      <c r="DT117" s="516">
        <v>82.8</v>
      </c>
      <c r="DU117" s="517">
        <v>83.5</v>
      </c>
      <c r="DV117" s="517">
        <v>85.2</v>
      </c>
      <c r="DW117" s="517">
        <v>84.9</v>
      </c>
      <c r="DX117" s="559">
        <v>79.099999999999994</v>
      </c>
      <c r="DY117" s="559">
        <v>72.3</v>
      </c>
      <c r="DZ117" s="559">
        <v>73.2</v>
      </c>
      <c r="EA117" s="558">
        <v>72</v>
      </c>
    </row>
    <row r="118" spans="1:131">
      <c r="A118" s="514" t="s">
        <v>774</v>
      </c>
      <c r="B118" s="514" t="s">
        <v>775</v>
      </c>
      <c r="C118" s="515">
        <v>0.88561000000000001</v>
      </c>
      <c r="D118" s="516">
        <v>104</v>
      </c>
      <c r="E118" s="516">
        <v>100</v>
      </c>
      <c r="F118" s="516">
        <v>100.8</v>
      </c>
      <c r="G118" s="516">
        <v>106.6</v>
      </c>
      <c r="H118" s="516">
        <v>103.9</v>
      </c>
      <c r="I118" s="516">
        <v>106.6</v>
      </c>
      <c r="J118" s="516">
        <v>109.9</v>
      </c>
      <c r="K118" s="516">
        <v>111.1</v>
      </c>
      <c r="L118" s="516">
        <v>113.1</v>
      </c>
      <c r="M118" s="516">
        <v>115.3</v>
      </c>
      <c r="N118" s="516">
        <v>129.69999999999999</v>
      </c>
      <c r="O118" s="516">
        <v>131</v>
      </c>
      <c r="P118" s="516">
        <v>131</v>
      </c>
      <c r="Q118" s="516">
        <v>131</v>
      </c>
      <c r="R118" s="516">
        <v>131</v>
      </c>
      <c r="S118" s="516">
        <v>124.1</v>
      </c>
      <c r="T118" s="516">
        <v>107.3</v>
      </c>
      <c r="U118" s="516">
        <v>107.3</v>
      </c>
      <c r="V118" s="516">
        <v>107.3</v>
      </c>
      <c r="W118" s="516">
        <v>93.1</v>
      </c>
      <c r="X118" s="516">
        <v>93.1</v>
      </c>
      <c r="Y118" s="516">
        <v>97.4</v>
      </c>
      <c r="Z118" s="516">
        <v>98.8</v>
      </c>
      <c r="AA118" s="516">
        <v>98.8</v>
      </c>
      <c r="AB118" s="516">
        <v>98.8</v>
      </c>
      <c r="AC118" s="516">
        <v>98.8</v>
      </c>
      <c r="AD118" s="516">
        <v>98.8</v>
      </c>
      <c r="AE118" s="516">
        <v>98.8</v>
      </c>
      <c r="AF118" s="516">
        <v>98.8</v>
      </c>
      <c r="AG118" s="516">
        <v>99.8</v>
      </c>
      <c r="AH118" s="516">
        <v>99.8</v>
      </c>
      <c r="AI118" s="516">
        <v>99.8</v>
      </c>
      <c r="AJ118" s="516">
        <v>99.8</v>
      </c>
      <c r="AK118" s="516">
        <v>99.8</v>
      </c>
      <c r="AL118" s="516">
        <v>99.8</v>
      </c>
      <c r="AM118" s="516">
        <v>106.5</v>
      </c>
      <c r="AN118" s="516">
        <v>106.5</v>
      </c>
      <c r="AO118" s="516">
        <v>106.5</v>
      </c>
      <c r="AP118" s="516">
        <v>106.5</v>
      </c>
      <c r="AQ118" s="516">
        <v>106.5</v>
      </c>
      <c r="AR118" s="516">
        <v>106.5</v>
      </c>
      <c r="AS118" s="516">
        <v>106.5</v>
      </c>
      <c r="AT118" s="516">
        <v>106.5</v>
      </c>
      <c r="AU118" s="516">
        <v>106.5</v>
      </c>
      <c r="AV118" s="516">
        <v>106.5</v>
      </c>
      <c r="AW118" s="516">
        <v>106.5</v>
      </c>
      <c r="AX118" s="516">
        <v>106.5</v>
      </c>
      <c r="AY118" s="516">
        <v>106.5</v>
      </c>
      <c r="AZ118" s="516">
        <v>106.5</v>
      </c>
      <c r="BA118" s="516">
        <v>106.5</v>
      </c>
      <c r="BB118" s="516">
        <v>106.5</v>
      </c>
      <c r="BC118" s="516">
        <v>106.5</v>
      </c>
      <c r="BD118" s="516">
        <v>106.5</v>
      </c>
      <c r="BE118" s="516">
        <v>106.5</v>
      </c>
      <c r="BF118" s="516">
        <v>106.5</v>
      </c>
      <c r="BG118" s="516">
        <v>106.5</v>
      </c>
      <c r="BH118" s="516">
        <v>106.5</v>
      </c>
      <c r="BI118" s="516">
        <v>106.5</v>
      </c>
      <c r="BJ118" s="516">
        <v>106.5</v>
      </c>
      <c r="BK118" s="516">
        <v>106.5</v>
      </c>
      <c r="BL118" s="516">
        <v>106.5</v>
      </c>
      <c r="BM118" s="516">
        <v>106.5</v>
      </c>
      <c r="BN118" s="516">
        <v>106.5</v>
      </c>
      <c r="BO118" s="516">
        <v>106.5</v>
      </c>
      <c r="BP118" s="516">
        <v>106.5</v>
      </c>
      <c r="BQ118" s="516">
        <v>106.5</v>
      </c>
      <c r="BR118" s="516">
        <v>106.5</v>
      </c>
      <c r="BS118" s="516">
        <v>106.5</v>
      </c>
      <c r="BT118" s="516">
        <v>106.5</v>
      </c>
      <c r="BU118" s="516">
        <v>106.5</v>
      </c>
      <c r="BV118" s="516">
        <v>106.5</v>
      </c>
      <c r="BW118" s="516">
        <v>106.4</v>
      </c>
      <c r="BX118" s="516">
        <v>112</v>
      </c>
      <c r="BY118" s="516">
        <v>112</v>
      </c>
      <c r="BZ118" s="516">
        <v>115.1</v>
      </c>
      <c r="CA118" s="516">
        <v>115.1</v>
      </c>
      <c r="CB118" s="516">
        <v>110.5</v>
      </c>
      <c r="CC118" s="516">
        <v>110.5</v>
      </c>
      <c r="CD118" s="516">
        <v>110.5</v>
      </c>
      <c r="CE118" s="516">
        <v>110.5</v>
      </c>
      <c r="CF118" s="516">
        <v>110.5</v>
      </c>
      <c r="CG118" s="516">
        <v>98.2</v>
      </c>
      <c r="CH118" s="516">
        <v>94.7</v>
      </c>
      <c r="CI118" s="516">
        <v>93.3</v>
      </c>
      <c r="CJ118" s="516">
        <v>93.3</v>
      </c>
      <c r="CK118" s="516">
        <v>91.9</v>
      </c>
      <c r="CL118" s="516">
        <v>92.3</v>
      </c>
      <c r="CM118" s="516">
        <v>92.3</v>
      </c>
      <c r="CN118" s="516">
        <v>92.3</v>
      </c>
      <c r="CO118" s="516">
        <v>92.3</v>
      </c>
      <c r="CP118" s="516">
        <v>92.3</v>
      </c>
      <c r="CQ118" s="516">
        <v>92.3</v>
      </c>
      <c r="CR118" s="516">
        <v>92.3</v>
      </c>
      <c r="CS118" s="516">
        <v>92.3</v>
      </c>
      <c r="CT118" s="516">
        <v>92.9</v>
      </c>
      <c r="CU118" s="516">
        <v>93.3</v>
      </c>
      <c r="CV118" s="516">
        <v>93.3</v>
      </c>
      <c r="CW118" s="516">
        <v>93.3</v>
      </c>
      <c r="CX118" s="516">
        <v>93.3</v>
      </c>
      <c r="CY118" s="516">
        <v>93.3</v>
      </c>
      <c r="CZ118" s="516">
        <v>93.3</v>
      </c>
      <c r="DA118" s="516">
        <v>93.3</v>
      </c>
      <c r="DB118" s="516">
        <v>93.6</v>
      </c>
      <c r="DC118" s="516">
        <v>93.6</v>
      </c>
      <c r="DD118" s="516">
        <v>92.5</v>
      </c>
      <c r="DE118" s="516">
        <v>94.5</v>
      </c>
      <c r="DF118" s="516">
        <v>95.5</v>
      </c>
      <c r="DG118" s="516">
        <v>96.5</v>
      </c>
      <c r="DH118" s="516">
        <v>96.5</v>
      </c>
      <c r="DI118" s="516">
        <v>97.2</v>
      </c>
      <c r="DJ118" s="516">
        <v>97.3</v>
      </c>
      <c r="DK118" s="516">
        <v>97.3</v>
      </c>
      <c r="DL118" s="516">
        <v>97.3</v>
      </c>
      <c r="DM118" s="516">
        <v>97.3</v>
      </c>
      <c r="DN118" s="516">
        <v>97.3</v>
      </c>
      <c r="DO118" s="516">
        <v>98</v>
      </c>
      <c r="DP118" s="516">
        <v>101.5</v>
      </c>
      <c r="DQ118" s="516">
        <v>97.3</v>
      </c>
      <c r="DR118" s="516">
        <v>97.3</v>
      </c>
      <c r="DS118" s="516">
        <v>97.3</v>
      </c>
      <c r="DT118" s="516">
        <v>97.3</v>
      </c>
      <c r="DU118" s="517">
        <v>97.3</v>
      </c>
      <c r="DV118" s="517">
        <v>97.3</v>
      </c>
      <c r="DW118" s="517">
        <v>97.3</v>
      </c>
      <c r="DX118" s="559">
        <v>99</v>
      </c>
      <c r="DY118" s="559">
        <v>99</v>
      </c>
      <c r="DZ118" s="559">
        <v>99</v>
      </c>
      <c r="EA118" s="558">
        <v>99</v>
      </c>
    </row>
    <row r="119" spans="1:131">
      <c r="A119" s="514" t="s">
        <v>776</v>
      </c>
      <c r="B119" s="514" t="s">
        <v>777</v>
      </c>
      <c r="C119" s="515">
        <v>0.53139999999999998</v>
      </c>
      <c r="D119" s="516">
        <v>107.9</v>
      </c>
      <c r="E119" s="516">
        <v>105.3</v>
      </c>
      <c r="F119" s="516">
        <v>101.7</v>
      </c>
      <c r="G119" s="516">
        <v>107</v>
      </c>
      <c r="H119" s="516">
        <v>111.3</v>
      </c>
      <c r="I119" s="516">
        <v>118.6</v>
      </c>
      <c r="J119" s="516">
        <v>122.8</v>
      </c>
      <c r="K119" s="516">
        <v>125</v>
      </c>
      <c r="L119" s="516">
        <v>124.9</v>
      </c>
      <c r="M119" s="516">
        <v>121.9</v>
      </c>
      <c r="N119" s="516">
        <v>127.4</v>
      </c>
      <c r="O119" s="516">
        <v>128.9</v>
      </c>
      <c r="P119" s="516">
        <v>126.3</v>
      </c>
      <c r="Q119" s="516">
        <v>124.7</v>
      </c>
      <c r="R119" s="516">
        <v>131.9</v>
      </c>
      <c r="S119" s="516">
        <v>136.19999999999999</v>
      </c>
      <c r="T119" s="516">
        <v>137.1</v>
      </c>
      <c r="U119" s="516">
        <v>138.19999999999999</v>
      </c>
      <c r="V119" s="516">
        <v>138.6</v>
      </c>
      <c r="W119" s="516">
        <v>140.19999999999999</v>
      </c>
      <c r="X119" s="516">
        <v>141.6</v>
      </c>
      <c r="Y119" s="516">
        <v>144.30000000000001</v>
      </c>
      <c r="Z119" s="516">
        <v>149.5</v>
      </c>
      <c r="AA119" s="516">
        <v>156</v>
      </c>
      <c r="AB119" s="516">
        <v>147.5</v>
      </c>
      <c r="AC119" s="516">
        <v>139.30000000000001</v>
      </c>
      <c r="AD119" s="516">
        <v>142.30000000000001</v>
      </c>
      <c r="AE119" s="516">
        <v>142</v>
      </c>
      <c r="AF119" s="516">
        <v>145.5</v>
      </c>
      <c r="AG119" s="516">
        <v>154.1</v>
      </c>
      <c r="AH119" s="516">
        <v>155</v>
      </c>
      <c r="AI119" s="516">
        <v>156.1</v>
      </c>
      <c r="AJ119" s="516">
        <v>156.9</v>
      </c>
      <c r="AK119" s="516">
        <v>155.80000000000001</v>
      </c>
      <c r="AL119" s="516">
        <v>150.80000000000001</v>
      </c>
      <c r="AM119" s="516">
        <v>143.1</v>
      </c>
      <c r="AN119" s="516">
        <v>139.5</v>
      </c>
      <c r="AO119" s="516">
        <v>138.4</v>
      </c>
      <c r="AP119" s="516">
        <v>142.80000000000001</v>
      </c>
      <c r="AQ119" s="516">
        <v>150.5</v>
      </c>
      <c r="AR119" s="516">
        <v>165.9</v>
      </c>
      <c r="AS119" s="516">
        <v>166.6</v>
      </c>
      <c r="AT119" s="516">
        <v>168.7</v>
      </c>
      <c r="AU119" s="516">
        <v>172.9</v>
      </c>
      <c r="AV119" s="516">
        <v>176.2</v>
      </c>
      <c r="AW119" s="516">
        <v>173.3</v>
      </c>
      <c r="AX119" s="516">
        <v>170.3</v>
      </c>
      <c r="AY119" s="516">
        <v>171.6</v>
      </c>
      <c r="AZ119" s="516">
        <v>167.1</v>
      </c>
      <c r="BA119" s="516">
        <v>161.4</v>
      </c>
      <c r="BB119" s="516">
        <v>170.2</v>
      </c>
      <c r="BC119" s="516">
        <v>170.1</v>
      </c>
      <c r="BD119" s="516">
        <v>162.69999999999999</v>
      </c>
      <c r="BE119" s="516">
        <v>162.9</v>
      </c>
      <c r="BF119" s="516">
        <v>165.4</v>
      </c>
      <c r="BG119" s="516">
        <v>163.5</v>
      </c>
      <c r="BH119" s="516">
        <v>163.5</v>
      </c>
      <c r="BI119" s="516">
        <v>163</v>
      </c>
      <c r="BJ119" s="516">
        <v>165.9</v>
      </c>
      <c r="BK119" s="516">
        <v>159.80000000000001</v>
      </c>
      <c r="BL119" s="516">
        <v>159.5</v>
      </c>
      <c r="BM119" s="516">
        <v>157.4</v>
      </c>
      <c r="BN119" s="516">
        <v>157.19999999999999</v>
      </c>
      <c r="BO119" s="516">
        <v>162.4</v>
      </c>
      <c r="BP119" s="516">
        <v>163.1</v>
      </c>
      <c r="BQ119" s="516">
        <v>160.19999999999999</v>
      </c>
      <c r="BR119" s="516">
        <v>154.69999999999999</v>
      </c>
      <c r="BS119" s="516">
        <v>143.9</v>
      </c>
      <c r="BT119" s="516">
        <v>132.69999999999999</v>
      </c>
      <c r="BU119" s="516">
        <v>132.30000000000001</v>
      </c>
      <c r="BV119" s="516">
        <v>134.30000000000001</v>
      </c>
      <c r="BW119" s="516">
        <v>136.30000000000001</v>
      </c>
      <c r="BX119" s="516">
        <v>137</v>
      </c>
      <c r="BY119" s="516">
        <v>135.19999999999999</v>
      </c>
      <c r="BZ119" s="516">
        <v>134.6</v>
      </c>
      <c r="CA119" s="516">
        <v>128.80000000000001</v>
      </c>
      <c r="CB119" s="516">
        <v>131</v>
      </c>
      <c r="CC119" s="516">
        <v>131.69999999999999</v>
      </c>
      <c r="CD119" s="516">
        <v>130.80000000000001</v>
      </c>
      <c r="CE119" s="516">
        <v>130.5</v>
      </c>
      <c r="CF119" s="516">
        <v>131</v>
      </c>
      <c r="CG119" s="516">
        <v>132.69999999999999</v>
      </c>
      <c r="CH119" s="516">
        <v>136.30000000000001</v>
      </c>
      <c r="CI119" s="516">
        <v>138.1</v>
      </c>
      <c r="CJ119" s="516">
        <v>139</v>
      </c>
      <c r="CK119" s="516">
        <v>140.69999999999999</v>
      </c>
      <c r="CL119" s="516">
        <v>147.5</v>
      </c>
      <c r="CM119" s="516">
        <v>149.19999999999999</v>
      </c>
      <c r="CN119" s="516">
        <v>148.4</v>
      </c>
      <c r="CO119" s="516">
        <v>146.1</v>
      </c>
      <c r="CP119" s="516">
        <v>146.30000000000001</v>
      </c>
      <c r="CQ119" s="516">
        <v>147.5</v>
      </c>
      <c r="CR119" s="516">
        <v>152.1</v>
      </c>
      <c r="CS119" s="516">
        <v>152.5</v>
      </c>
      <c r="CT119" s="516">
        <v>150.19999999999999</v>
      </c>
      <c r="CU119" s="516">
        <v>151.1</v>
      </c>
      <c r="CV119" s="516">
        <v>152.80000000000001</v>
      </c>
      <c r="CW119" s="516">
        <v>150</v>
      </c>
      <c r="CX119" s="516">
        <v>148.6</v>
      </c>
      <c r="CY119" s="516">
        <v>150.4</v>
      </c>
      <c r="CZ119" s="516">
        <v>148.1</v>
      </c>
      <c r="DA119" s="516">
        <v>146.30000000000001</v>
      </c>
      <c r="DB119" s="516">
        <v>163.80000000000001</v>
      </c>
      <c r="DC119" s="516">
        <v>175.6</v>
      </c>
      <c r="DD119" s="516">
        <v>176.4</v>
      </c>
      <c r="DE119" s="516">
        <v>176.5</v>
      </c>
      <c r="DF119" s="516">
        <v>172.2</v>
      </c>
      <c r="DG119" s="516">
        <v>172.6</v>
      </c>
      <c r="DH119" s="516">
        <v>173.2</v>
      </c>
      <c r="DI119" s="516">
        <v>172.3</v>
      </c>
      <c r="DJ119" s="516">
        <v>172.8</v>
      </c>
      <c r="DK119" s="516">
        <v>173.8</v>
      </c>
      <c r="DL119" s="516">
        <v>174.6</v>
      </c>
      <c r="DM119" s="516">
        <v>176.4</v>
      </c>
      <c r="DN119" s="516">
        <v>178.3</v>
      </c>
      <c r="DO119" s="516">
        <v>176.8</v>
      </c>
      <c r="DP119" s="516">
        <v>183.9</v>
      </c>
      <c r="DQ119" s="516">
        <v>189.1</v>
      </c>
      <c r="DR119" s="516">
        <v>192.1</v>
      </c>
      <c r="DS119" s="516">
        <v>203.1</v>
      </c>
      <c r="DT119" s="516">
        <v>203.4</v>
      </c>
      <c r="DU119" s="517">
        <v>206.8</v>
      </c>
      <c r="DV119" s="517">
        <v>210.5</v>
      </c>
      <c r="DW119" s="517">
        <v>215.7</v>
      </c>
      <c r="DX119" s="559">
        <v>219.2</v>
      </c>
      <c r="DY119" s="559">
        <v>215.6</v>
      </c>
      <c r="DZ119" s="559">
        <v>227</v>
      </c>
      <c r="EA119" s="558">
        <v>225.7</v>
      </c>
    </row>
    <row r="120" spans="1:131">
      <c r="A120" s="514" t="s">
        <v>778</v>
      </c>
      <c r="B120" s="514" t="s">
        <v>779</v>
      </c>
      <c r="C120" s="515">
        <v>0.2039</v>
      </c>
      <c r="D120" s="516">
        <v>96.3</v>
      </c>
      <c r="E120" s="516">
        <v>99</v>
      </c>
      <c r="F120" s="516">
        <v>98.7</v>
      </c>
      <c r="G120" s="516">
        <v>96.9</v>
      </c>
      <c r="H120" s="516">
        <v>104.7</v>
      </c>
      <c r="I120" s="516">
        <v>100.3</v>
      </c>
      <c r="J120" s="516">
        <v>110.2</v>
      </c>
      <c r="K120" s="516">
        <v>127.5</v>
      </c>
      <c r="L120" s="516">
        <v>127.3</v>
      </c>
      <c r="M120" s="516">
        <v>116.5</v>
      </c>
      <c r="N120" s="516">
        <v>147</v>
      </c>
      <c r="O120" s="516">
        <v>110.4</v>
      </c>
      <c r="P120" s="516">
        <v>116.9</v>
      </c>
      <c r="Q120" s="516">
        <v>124.4</v>
      </c>
      <c r="R120" s="516">
        <v>120.8</v>
      </c>
      <c r="S120" s="516">
        <v>115.1</v>
      </c>
      <c r="T120" s="516">
        <v>130.19999999999999</v>
      </c>
      <c r="U120" s="516">
        <v>138.6</v>
      </c>
      <c r="V120" s="516">
        <v>145</v>
      </c>
      <c r="W120" s="516">
        <v>144.6</v>
      </c>
      <c r="X120" s="516">
        <v>166.1</v>
      </c>
      <c r="Y120" s="516">
        <v>152</v>
      </c>
      <c r="Z120" s="516">
        <v>155.19999999999999</v>
      </c>
      <c r="AA120" s="516">
        <v>144.19999999999999</v>
      </c>
      <c r="AB120" s="516">
        <v>138.1</v>
      </c>
      <c r="AC120" s="516">
        <v>128.1</v>
      </c>
      <c r="AD120" s="516">
        <v>123.3</v>
      </c>
      <c r="AE120" s="516">
        <v>134.30000000000001</v>
      </c>
      <c r="AF120" s="516">
        <v>146.4</v>
      </c>
      <c r="AG120" s="516">
        <v>135.80000000000001</v>
      </c>
      <c r="AH120" s="516">
        <v>157.80000000000001</v>
      </c>
      <c r="AI120" s="516">
        <v>151.9</v>
      </c>
      <c r="AJ120" s="516">
        <v>160.4</v>
      </c>
      <c r="AK120" s="516">
        <v>150.4</v>
      </c>
      <c r="AL120" s="516">
        <v>167.7</v>
      </c>
      <c r="AM120" s="516">
        <v>125.4</v>
      </c>
      <c r="AN120" s="516">
        <v>114.6</v>
      </c>
      <c r="AO120" s="516">
        <v>119.5</v>
      </c>
      <c r="AP120" s="516">
        <v>127.1</v>
      </c>
      <c r="AQ120" s="516">
        <v>120.9</v>
      </c>
      <c r="AR120" s="516">
        <v>144.30000000000001</v>
      </c>
      <c r="AS120" s="516">
        <v>143.19999999999999</v>
      </c>
      <c r="AT120" s="516">
        <v>154.80000000000001</v>
      </c>
      <c r="AU120" s="516">
        <v>157.69999999999999</v>
      </c>
      <c r="AV120" s="516">
        <v>181.4</v>
      </c>
      <c r="AW120" s="516">
        <v>185.3</v>
      </c>
      <c r="AX120" s="516">
        <v>169.5</v>
      </c>
      <c r="AY120" s="516">
        <v>139</v>
      </c>
      <c r="AZ120" s="516">
        <v>140.1</v>
      </c>
      <c r="BA120" s="516">
        <v>133.1</v>
      </c>
      <c r="BB120" s="516">
        <v>121.7</v>
      </c>
      <c r="BC120" s="516">
        <v>120.9</v>
      </c>
      <c r="BD120" s="516">
        <v>134.30000000000001</v>
      </c>
      <c r="BE120" s="516">
        <v>138.5</v>
      </c>
      <c r="BF120" s="516">
        <v>137.6</v>
      </c>
      <c r="BG120" s="516">
        <v>125.1</v>
      </c>
      <c r="BH120" s="516">
        <v>135.1</v>
      </c>
      <c r="BI120" s="516">
        <v>152.19999999999999</v>
      </c>
      <c r="BJ120" s="516">
        <v>171</v>
      </c>
      <c r="BK120" s="516">
        <v>139</v>
      </c>
      <c r="BL120" s="516">
        <v>134.4</v>
      </c>
      <c r="BM120" s="516">
        <v>145.4</v>
      </c>
      <c r="BN120" s="516">
        <v>120.3</v>
      </c>
      <c r="BO120" s="516">
        <v>124.3</v>
      </c>
      <c r="BP120" s="516">
        <v>155.19999999999999</v>
      </c>
      <c r="BQ120" s="516">
        <v>140.4</v>
      </c>
      <c r="BR120" s="516">
        <v>151.80000000000001</v>
      </c>
      <c r="BS120" s="516">
        <v>154.80000000000001</v>
      </c>
      <c r="BT120" s="516">
        <v>184</v>
      </c>
      <c r="BU120" s="516">
        <v>178.6</v>
      </c>
      <c r="BV120" s="516">
        <v>151.30000000000001</v>
      </c>
      <c r="BW120" s="516">
        <v>143.69999999999999</v>
      </c>
      <c r="BX120" s="516">
        <v>134</v>
      </c>
      <c r="BY120" s="516">
        <v>137.6</v>
      </c>
      <c r="BZ120" s="516">
        <v>136.1</v>
      </c>
      <c r="CA120" s="516">
        <v>151.4</v>
      </c>
      <c r="CB120" s="516">
        <v>155.30000000000001</v>
      </c>
      <c r="CC120" s="516">
        <v>166.9</v>
      </c>
      <c r="CD120" s="516">
        <v>166.7</v>
      </c>
      <c r="CE120" s="516">
        <v>169.3</v>
      </c>
      <c r="CF120" s="516">
        <v>176.4</v>
      </c>
      <c r="CG120" s="516">
        <v>191.4</v>
      </c>
      <c r="CH120" s="516">
        <v>189.3</v>
      </c>
      <c r="CI120" s="516">
        <v>194.9</v>
      </c>
      <c r="CJ120" s="516">
        <v>234.2</v>
      </c>
      <c r="CK120" s="516">
        <v>225.1</v>
      </c>
      <c r="CL120" s="516">
        <v>208.3</v>
      </c>
      <c r="CM120" s="516">
        <v>211.8</v>
      </c>
      <c r="CN120" s="516">
        <v>239.2</v>
      </c>
      <c r="CO120" s="516">
        <v>181.7</v>
      </c>
      <c r="CP120" s="516">
        <v>207.4</v>
      </c>
      <c r="CQ120" s="516">
        <v>238.5</v>
      </c>
      <c r="CR120" s="516">
        <v>348.3</v>
      </c>
      <c r="CS120" s="516">
        <v>280.7</v>
      </c>
      <c r="CT120" s="516">
        <v>294.60000000000002</v>
      </c>
      <c r="CU120" s="516">
        <v>186.6</v>
      </c>
      <c r="CV120" s="516">
        <v>169.9</v>
      </c>
      <c r="CW120" s="516">
        <v>150.69999999999999</v>
      </c>
      <c r="CX120" s="516">
        <v>200.5</v>
      </c>
      <c r="CY120" s="516">
        <v>173.3</v>
      </c>
      <c r="CZ120" s="516">
        <v>235.2</v>
      </c>
      <c r="DA120" s="516">
        <v>203.4</v>
      </c>
      <c r="DB120" s="516">
        <v>231.7</v>
      </c>
      <c r="DC120" s="516">
        <v>310.39999999999998</v>
      </c>
      <c r="DD120" s="516">
        <v>285</v>
      </c>
      <c r="DE120" s="516">
        <v>228.7</v>
      </c>
      <c r="DF120" s="516">
        <v>176.7</v>
      </c>
      <c r="DG120" s="516">
        <v>154.19999999999999</v>
      </c>
      <c r="DH120" s="516">
        <v>163</v>
      </c>
      <c r="DI120" s="516">
        <v>119.5</v>
      </c>
      <c r="DJ120" s="516">
        <v>138.69999999999999</v>
      </c>
      <c r="DK120" s="516">
        <v>168.2</v>
      </c>
      <c r="DL120" s="516">
        <v>210.5</v>
      </c>
      <c r="DM120" s="516">
        <v>211.2</v>
      </c>
      <c r="DN120" s="516">
        <v>217.9</v>
      </c>
      <c r="DO120" s="516">
        <v>228.7</v>
      </c>
      <c r="DP120" s="516">
        <v>309.8</v>
      </c>
      <c r="DQ120" s="516">
        <v>292.2</v>
      </c>
      <c r="DR120" s="516">
        <v>290.2</v>
      </c>
      <c r="DS120" s="516">
        <v>253.9</v>
      </c>
      <c r="DT120" s="516">
        <v>230.8</v>
      </c>
      <c r="DU120" s="517">
        <v>217.1</v>
      </c>
      <c r="DV120" s="517">
        <v>196.3</v>
      </c>
      <c r="DW120" s="517">
        <v>225.5</v>
      </c>
      <c r="DX120" s="559">
        <v>246.4</v>
      </c>
      <c r="DY120" s="559">
        <v>237.2</v>
      </c>
      <c r="DZ120" s="559">
        <v>298.5</v>
      </c>
      <c r="EA120" s="558">
        <v>247.6</v>
      </c>
    </row>
    <row r="121" spans="1:131">
      <c r="A121" s="514" t="s">
        <v>780</v>
      </c>
      <c r="B121" s="514" t="s">
        <v>781</v>
      </c>
      <c r="C121" s="515">
        <v>0.14263999999999999</v>
      </c>
      <c r="D121" s="516">
        <v>99.8</v>
      </c>
      <c r="E121" s="516">
        <v>105.3</v>
      </c>
      <c r="F121" s="516">
        <v>103.9</v>
      </c>
      <c r="G121" s="516">
        <v>97.7</v>
      </c>
      <c r="H121" s="516">
        <v>105.6</v>
      </c>
      <c r="I121" s="516">
        <v>108.6</v>
      </c>
      <c r="J121" s="516">
        <v>122.9</v>
      </c>
      <c r="K121" s="516">
        <v>133.9</v>
      </c>
      <c r="L121" s="516">
        <v>127.4</v>
      </c>
      <c r="M121" s="516">
        <v>117</v>
      </c>
      <c r="N121" s="516">
        <v>147</v>
      </c>
      <c r="O121" s="516">
        <v>112.1</v>
      </c>
      <c r="P121" s="516">
        <v>120.3</v>
      </c>
      <c r="Q121" s="516">
        <v>136.1</v>
      </c>
      <c r="R121" s="516">
        <v>121.3</v>
      </c>
      <c r="S121" s="516">
        <v>119.6</v>
      </c>
      <c r="T121" s="516">
        <v>132.19999999999999</v>
      </c>
      <c r="U121" s="516">
        <v>145.6</v>
      </c>
      <c r="V121" s="516">
        <v>155.1</v>
      </c>
      <c r="W121" s="516">
        <v>151.69999999999999</v>
      </c>
      <c r="X121" s="516">
        <v>168.4</v>
      </c>
      <c r="Y121" s="516">
        <v>148.80000000000001</v>
      </c>
      <c r="Z121" s="516">
        <v>156.30000000000001</v>
      </c>
      <c r="AA121" s="516">
        <v>153</v>
      </c>
      <c r="AB121" s="516">
        <v>147.6</v>
      </c>
      <c r="AC121" s="516">
        <v>136.6</v>
      </c>
      <c r="AD121" s="516">
        <v>125.4</v>
      </c>
      <c r="AE121" s="516">
        <v>130.6</v>
      </c>
      <c r="AF121" s="516">
        <v>144.6</v>
      </c>
      <c r="AG121" s="516">
        <v>146.19999999999999</v>
      </c>
      <c r="AH121" s="516">
        <v>173.4</v>
      </c>
      <c r="AI121" s="516">
        <v>154.19999999999999</v>
      </c>
      <c r="AJ121" s="516">
        <v>158.9</v>
      </c>
      <c r="AK121" s="516">
        <v>143.9</v>
      </c>
      <c r="AL121" s="516">
        <v>180.3</v>
      </c>
      <c r="AM121" s="516">
        <v>128.30000000000001</v>
      </c>
      <c r="AN121" s="516">
        <v>126.5</v>
      </c>
      <c r="AO121" s="516">
        <v>134.80000000000001</v>
      </c>
      <c r="AP121" s="516">
        <v>139.4</v>
      </c>
      <c r="AQ121" s="516">
        <v>124.3</v>
      </c>
      <c r="AR121" s="516">
        <v>152.4</v>
      </c>
      <c r="AS121" s="516">
        <v>148.6</v>
      </c>
      <c r="AT121" s="516">
        <v>167.7</v>
      </c>
      <c r="AU121" s="516">
        <v>161.80000000000001</v>
      </c>
      <c r="AV121" s="516">
        <v>187.9</v>
      </c>
      <c r="AW121" s="516">
        <v>184</v>
      </c>
      <c r="AX121" s="516">
        <v>169.6</v>
      </c>
      <c r="AY121" s="516">
        <v>148.1</v>
      </c>
      <c r="AZ121" s="516">
        <v>148.6</v>
      </c>
      <c r="BA121" s="516">
        <v>141.6</v>
      </c>
      <c r="BB121" s="516">
        <v>123.2</v>
      </c>
      <c r="BC121" s="516">
        <v>121.9</v>
      </c>
      <c r="BD121" s="516">
        <v>135.80000000000001</v>
      </c>
      <c r="BE121" s="516">
        <v>139.1</v>
      </c>
      <c r="BF121" s="516">
        <v>141.4</v>
      </c>
      <c r="BG121" s="516">
        <v>125.1</v>
      </c>
      <c r="BH121" s="516">
        <v>133</v>
      </c>
      <c r="BI121" s="516">
        <v>141.4</v>
      </c>
      <c r="BJ121" s="516">
        <v>164.3</v>
      </c>
      <c r="BK121" s="516">
        <v>133.30000000000001</v>
      </c>
      <c r="BL121" s="516">
        <v>131.9</v>
      </c>
      <c r="BM121" s="516">
        <v>157.1</v>
      </c>
      <c r="BN121" s="516">
        <v>121.9</v>
      </c>
      <c r="BO121" s="516">
        <v>123.5</v>
      </c>
      <c r="BP121" s="516">
        <v>151.6</v>
      </c>
      <c r="BQ121" s="516">
        <v>144</v>
      </c>
      <c r="BR121" s="516">
        <v>155.19999999999999</v>
      </c>
      <c r="BS121" s="516">
        <v>153.30000000000001</v>
      </c>
      <c r="BT121" s="516">
        <v>177.1</v>
      </c>
      <c r="BU121" s="516">
        <v>175</v>
      </c>
      <c r="BV121" s="516">
        <v>145.80000000000001</v>
      </c>
      <c r="BW121" s="516">
        <v>148.4</v>
      </c>
      <c r="BX121" s="516">
        <v>138.5</v>
      </c>
      <c r="BY121" s="516">
        <v>146.80000000000001</v>
      </c>
      <c r="BZ121" s="516">
        <v>144.4</v>
      </c>
      <c r="CA121" s="516">
        <v>164.3</v>
      </c>
      <c r="CB121" s="516">
        <v>164.4</v>
      </c>
      <c r="CC121" s="516">
        <v>180.7</v>
      </c>
      <c r="CD121" s="516">
        <v>180.6</v>
      </c>
      <c r="CE121" s="516">
        <v>169.4</v>
      </c>
      <c r="CF121" s="516">
        <v>170.2</v>
      </c>
      <c r="CG121" s="516">
        <v>190.3</v>
      </c>
      <c r="CH121" s="516">
        <v>202.6</v>
      </c>
      <c r="CI121" s="516">
        <v>210.6</v>
      </c>
      <c r="CJ121" s="516">
        <v>258.8</v>
      </c>
      <c r="CK121" s="516">
        <v>251.5</v>
      </c>
      <c r="CL121" s="516">
        <v>225.5</v>
      </c>
      <c r="CM121" s="516">
        <v>221.2</v>
      </c>
      <c r="CN121" s="516">
        <v>249.1</v>
      </c>
      <c r="CO121" s="516">
        <v>192.6</v>
      </c>
      <c r="CP121" s="516">
        <v>198.4</v>
      </c>
      <c r="CQ121" s="516">
        <v>214.6</v>
      </c>
      <c r="CR121" s="516">
        <v>334.6</v>
      </c>
      <c r="CS121" s="516">
        <v>243.1</v>
      </c>
      <c r="CT121" s="516">
        <v>290.39999999999998</v>
      </c>
      <c r="CU121" s="516">
        <v>164.9</v>
      </c>
      <c r="CV121" s="516">
        <v>141.19999999999999</v>
      </c>
      <c r="CW121" s="516">
        <v>126.9</v>
      </c>
      <c r="CX121" s="516">
        <v>177.3</v>
      </c>
      <c r="CY121" s="516">
        <v>146.1</v>
      </c>
      <c r="CZ121" s="516">
        <v>219.2</v>
      </c>
      <c r="DA121" s="516">
        <v>199.1</v>
      </c>
      <c r="DB121" s="516">
        <v>240.3</v>
      </c>
      <c r="DC121" s="516">
        <v>335.2</v>
      </c>
      <c r="DD121" s="516">
        <v>290.39999999999998</v>
      </c>
      <c r="DE121" s="516">
        <v>195.4</v>
      </c>
      <c r="DF121" s="516">
        <v>147.69999999999999</v>
      </c>
      <c r="DG121" s="516">
        <v>142.5</v>
      </c>
      <c r="DH121" s="516">
        <v>163.19999999999999</v>
      </c>
      <c r="DI121" s="516">
        <v>122.4</v>
      </c>
      <c r="DJ121" s="516">
        <v>138.19999999999999</v>
      </c>
      <c r="DK121" s="516">
        <v>159.69999999999999</v>
      </c>
      <c r="DL121" s="516">
        <v>203.1</v>
      </c>
      <c r="DM121" s="516">
        <v>213.5</v>
      </c>
      <c r="DN121" s="516">
        <v>218.7</v>
      </c>
      <c r="DO121" s="516">
        <v>219</v>
      </c>
      <c r="DP121" s="516">
        <v>271</v>
      </c>
      <c r="DQ121" s="516">
        <v>245.5</v>
      </c>
      <c r="DR121" s="516">
        <v>267.7</v>
      </c>
      <c r="DS121" s="516">
        <v>236.9</v>
      </c>
      <c r="DT121" s="516">
        <v>227.6</v>
      </c>
      <c r="DU121" s="517">
        <v>227.2</v>
      </c>
      <c r="DV121" s="517">
        <v>198.4</v>
      </c>
      <c r="DW121" s="517">
        <v>231.3</v>
      </c>
      <c r="DX121" s="559">
        <v>250.9</v>
      </c>
      <c r="DY121" s="559">
        <v>244.1</v>
      </c>
      <c r="DZ121" s="559">
        <v>304.3</v>
      </c>
      <c r="EA121" s="558">
        <v>238.3</v>
      </c>
    </row>
    <row r="122" spans="1:131">
      <c r="A122" s="514" t="s">
        <v>782</v>
      </c>
      <c r="B122" s="514" t="s">
        <v>783</v>
      </c>
      <c r="C122" s="515">
        <v>3.0630000000000001E-2</v>
      </c>
      <c r="D122" s="516">
        <v>71.400000000000006</v>
      </c>
      <c r="E122" s="516">
        <v>75.7</v>
      </c>
      <c r="F122" s="516">
        <v>64.400000000000006</v>
      </c>
      <c r="G122" s="516">
        <v>76.7</v>
      </c>
      <c r="H122" s="516">
        <v>72.2</v>
      </c>
      <c r="I122" s="516">
        <v>75.2</v>
      </c>
      <c r="J122" s="516">
        <v>75.099999999999994</v>
      </c>
      <c r="K122" s="516">
        <v>109.7</v>
      </c>
      <c r="L122" s="516">
        <v>164.6</v>
      </c>
      <c r="M122" s="516">
        <v>128.19999999999999</v>
      </c>
      <c r="N122" s="516">
        <v>182.8</v>
      </c>
      <c r="O122" s="516">
        <v>110.6</v>
      </c>
      <c r="P122" s="516">
        <v>90.5</v>
      </c>
      <c r="Q122" s="516">
        <v>73.7</v>
      </c>
      <c r="R122" s="516">
        <v>84.6</v>
      </c>
      <c r="S122" s="516">
        <v>87.7</v>
      </c>
      <c r="T122" s="516">
        <v>116.8</v>
      </c>
      <c r="U122" s="516">
        <v>115.6</v>
      </c>
      <c r="V122" s="516">
        <v>119.2</v>
      </c>
      <c r="W122" s="516">
        <v>132.69999999999999</v>
      </c>
      <c r="X122" s="516">
        <v>199.2</v>
      </c>
      <c r="Y122" s="516">
        <v>203.5</v>
      </c>
      <c r="Z122" s="516">
        <v>183.6</v>
      </c>
      <c r="AA122" s="516">
        <v>135.1</v>
      </c>
      <c r="AB122" s="516">
        <v>103.8</v>
      </c>
      <c r="AC122" s="516">
        <v>82</v>
      </c>
      <c r="AD122" s="516">
        <v>80.900000000000006</v>
      </c>
      <c r="AE122" s="516">
        <v>100.8</v>
      </c>
      <c r="AF122" s="516">
        <v>131.6</v>
      </c>
      <c r="AG122" s="516">
        <v>110.3</v>
      </c>
      <c r="AH122" s="516">
        <v>126.9</v>
      </c>
      <c r="AI122" s="516">
        <v>150.4</v>
      </c>
      <c r="AJ122" s="516">
        <v>185.3</v>
      </c>
      <c r="AK122" s="516">
        <v>190.3</v>
      </c>
      <c r="AL122" s="516">
        <v>158.30000000000001</v>
      </c>
      <c r="AM122" s="516">
        <v>113.1</v>
      </c>
      <c r="AN122" s="516">
        <v>75.900000000000006</v>
      </c>
      <c r="AO122" s="516">
        <v>67.2</v>
      </c>
      <c r="AP122" s="516">
        <v>75</v>
      </c>
      <c r="AQ122" s="516">
        <v>86.7</v>
      </c>
      <c r="AR122" s="516">
        <v>102.4</v>
      </c>
      <c r="AS122" s="516">
        <v>119.8</v>
      </c>
      <c r="AT122" s="516">
        <v>124.3</v>
      </c>
      <c r="AU122" s="516">
        <v>182.4</v>
      </c>
      <c r="AV122" s="516">
        <v>205.8</v>
      </c>
      <c r="AW122" s="516">
        <v>204.8</v>
      </c>
      <c r="AX122" s="516">
        <v>207</v>
      </c>
      <c r="AY122" s="516">
        <v>116</v>
      </c>
      <c r="AZ122" s="516">
        <v>109.1</v>
      </c>
      <c r="BA122" s="516">
        <v>86.1</v>
      </c>
      <c r="BB122" s="516">
        <v>90.6</v>
      </c>
      <c r="BC122" s="516">
        <v>98</v>
      </c>
      <c r="BD122" s="516">
        <v>123</v>
      </c>
      <c r="BE122" s="516">
        <v>135.69999999999999</v>
      </c>
      <c r="BF122" s="516">
        <v>129.19999999999999</v>
      </c>
      <c r="BG122" s="516">
        <v>137.5</v>
      </c>
      <c r="BH122" s="516">
        <v>182.1</v>
      </c>
      <c r="BI122" s="516">
        <v>233.8</v>
      </c>
      <c r="BJ122" s="516">
        <v>228.2</v>
      </c>
      <c r="BK122" s="516">
        <v>159.6</v>
      </c>
      <c r="BL122" s="516">
        <v>153</v>
      </c>
      <c r="BM122" s="516">
        <v>102.8</v>
      </c>
      <c r="BN122" s="516">
        <v>93.2</v>
      </c>
      <c r="BO122" s="516">
        <v>100.5</v>
      </c>
      <c r="BP122" s="516">
        <v>125.7</v>
      </c>
      <c r="BQ122" s="516">
        <v>134.6</v>
      </c>
      <c r="BR122" s="516">
        <v>138.9</v>
      </c>
      <c r="BS122" s="516">
        <v>180.1</v>
      </c>
      <c r="BT122" s="516">
        <v>249.5</v>
      </c>
      <c r="BU122" s="516">
        <v>238.9</v>
      </c>
      <c r="BV122" s="516">
        <v>221.6</v>
      </c>
      <c r="BW122" s="516">
        <v>146</v>
      </c>
      <c r="BX122" s="516">
        <v>129.6</v>
      </c>
      <c r="BY122" s="516">
        <v>104.1</v>
      </c>
      <c r="BZ122" s="516">
        <v>98.6</v>
      </c>
      <c r="CA122" s="516">
        <v>106.7</v>
      </c>
      <c r="CB122" s="516">
        <v>127.1</v>
      </c>
      <c r="CC122" s="516">
        <v>139.69999999999999</v>
      </c>
      <c r="CD122" s="516">
        <v>145.6</v>
      </c>
      <c r="CE122" s="516">
        <v>197.6</v>
      </c>
      <c r="CF122" s="516">
        <v>243.6</v>
      </c>
      <c r="CG122" s="516">
        <v>240.2</v>
      </c>
      <c r="CH122" s="516">
        <v>178.7</v>
      </c>
      <c r="CI122" s="516">
        <v>178.7</v>
      </c>
      <c r="CJ122" s="516">
        <v>210.1</v>
      </c>
      <c r="CK122" s="516">
        <v>198.8</v>
      </c>
      <c r="CL122" s="516">
        <v>175.4</v>
      </c>
      <c r="CM122" s="516">
        <v>190.6</v>
      </c>
      <c r="CN122" s="516">
        <v>259.89999999999998</v>
      </c>
      <c r="CO122" s="516">
        <v>211.2</v>
      </c>
      <c r="CP122" s="516">
        <v>324.8</v>
      </c>
      <c r="CQ122" s="516">
        <v>473.9</v>
      </c>
      <c r="CR122" s="516">
        <v>652.29999999999995</v>
      </c>
      <c r="CS122" s="516">
        <v>632.5</v>
      </c>
      <c r="CT122" s="516">
        <v>502.2</v>
      </c>
      <c r="CU122" s="516">
        <v>378.2</v>
      </c>
      <c r="CV122" s="516">
        <v>382.2</v>
      </c>
      <c r="CW122" s="516">
        <v>317</v>
      </c>
      <c r="CX122" s="516">
        <v>388.6</v>
      </c>
      <c r="CY122" s="516">
        <v>372.5</v>
      </c>
      <c r="CZ122" s="516">
        <v>388.9</v>
      </c>
      <c r="DA122" s="516">
        <v>324.39999999999998</v>
      </c>
      <c r="DB122" s="516">
        <v>318.89999999999998</v>
      </c>
      <c r="DC122" s="516">
        <v>375.2</v>
      </c>
      <c r="DD122" s="516">
        <v>426</v>
      </c>
      <c r="DE122" s="516">
        <v>507.8</v>
      </c>
      <c r="DF122" s="516">
        <v>385.3</v>
      </c>
      <c r="DG122" s="516">
        <v>272.89999999999998</v>
      </c>
      <c r="DH122" s="516">
        <v>228.8</v>
      </c>
      <c r="DI122" s="516">
        <v>137.5</v>
      </c>
      <c r="DJ122" s="516">
        <v>185.1</v>
      </c>
      <c r="DK122" s="516">
        <v>252.1</v>
      </c>
      <c r="DL122" s="516">
        <v>319.2</v>
      </c>
      <c r="DM122" s="516">
        <v>308.3</v>
      </c>
      <c r="DN122" s="516">
        <v>313.2</v>
      </c>
      <c r="DO122" s="516">
        <v>384.8</v>
      </c>
      <c r="DP122" s="516">
        <v>628.5</v>
      </c>
      <c r="DQ122" s="516">
        <v>668.2</v>
      </c>
      <c r="DR122" s="516">
        <v>559.20000000000005</v>
      </c>
      <c r="DS122" s="516">
        <v>481.7</v>
      </c>
      <c r="DT122" s="516">
        <v>330.3</v>
      </c>
      <c r="DU122" s="517">
        <v>250.5</v>
      </c>
      <c r="DV122" s="517">
        <v>267.89999999999998</v>
      </c>
      <c r="DW122" s="517">
        <v>312.3</v>
      </c>
      <c r="DX122" s="559">
        <v>340.9</v>
      </c>
      <c r="DY122" s="559">
        <v>317.89999999999998</v>
      </c>
      <c r="DZ122" s="559">
        <v>415.3</v>
      </c>
      <c r="EA122" s="558">
        <v>429.7</v>
      </c>
    </row>
    <row r="123" spans="1:131">
      <c r="A123" s="514" t="s">
        <v>784</v>
      </c>
      <c r="B123" s="514" t="s">
        <v>785</v>
      </c>
      <c r="C123" s="515">
        <v>3.0630000000000001E-2</v>
      </c>
      <c r="D123" s="516">
        <v>104.7</v>
      </c>
      <c r="E123" s="516">
        <v>92.7</v>
      </c>
      <c r="F123" s="516">
        <v>108.9</v>
      </c>
      <c r="G123" s="516">
        <v>113.3</v>
      </c>
      <c r="H123" s="516">
        <v>133.1</v>
      </c>
      <c r="I123" s="516">
        <v>86.9</v>
      </c>
      <c r="J123" s="516">
        <v>85.9</v>
      </c>
      <c r="K123" s="516">
        <v>115.5</v>
      </c>
      <c r="L123" s="516">
        <v>90</v>
      </c>
      <c r="M123" s="516">
        <v>102.3</v>
      </c>
      <c r="N123" s="516">
        <v>111.2</v>
      </c>
      <c r="O123" s="516">
        <v>102.2</v>
      </c>
      <c r="P123" s="516">
        <v>127.3</v>
      </c>
      <c r="Q123" s="516">
        <v>120.3</v>
      </c>
      <c r="R123" s="516">
        <v>154.19999999999999</v>
      </c>
      <c r="S123" s="516">
        <v>121.4</v>
      </c>
      <c r="T123" s="516">
        <v>134.5</v>
      </c>
      <c r="U123" s="516">
        <v>128.9</v>
      </c>
      <c r="V123" s="516">
        <v>123.7</v>
      </c>
      <c r="W123" s="516">
        <v>123.6</v>
      </c>
      <c r="X123" s="516">
        <v>122</v>
      </c>
      <c r="Y123" s="516">
        <v>115.6</v>
      </c>
      <c r="Z123" s="516">
        <v>121.6</v>
      </c>
      <c r="AA123" s="516">
        <v>112.2</v>
      </c>
      <c r="AB123" s="516">
        <v>128.5</v>
      </c>
      <c r="AC123" s="516">
        <v>134.19999999999999</v>
      </c>
      <c r="AD123" s="516">
        <v>155.5</v>
      </c>
      <c r="AE123" s="516">
        <v>184.8</v>
      </c>
      <c r="AF123" s="516">
        <v>169.5</v>
      </c>
      <c r="AG123" s="516">
        <v>112.8</v>
      </c>
      <c r="AH123" s="516">
        <v>115.9</v>
      </c>
      <c r="AI123" s="516">
        <v>142.4</v>
      </c>
      <c r="AJ123" s="516">
        <v>142.30000000000001</v>
      </c>
      <c r="AK123" s="516">
        <v>140.4</v>
      </c>
      <c r="AL123" s="516">
        <v>118.8</v>
      </c>
      <c r="AM123" s="516">
        <v>124.1</v>
      </c>
      <c r="AN123" s="516">
        <v>97.7</v>
      </c>
      <c r="AO123" s="516">
        <v>101</v>
      </c>
      <c r="AP123" s="516">
        <v>122.2</v>
      </c>
      <c r="AQ123" s="516">
        <v>139.30000000000001</v>
      </c>
      <c r="AR123" s="516">
        <v>148.5</v>
      </c>
      <c r="AS123" s="516">
        <v>141.6</v>
      </c>
      <c r="AT123" s="516">
        <v>125</v>
      </c>
      <c r="AU123" s="516">
        <v>113.6</v>
      </c>
      <c r="AV123" s="516">
        <v>127.1</v>
      </c>
      <c r="AW123" s="516">
        <v>172.3</v>
      </c>
      <c r="AX123" s="516">
        <v>131.19999999999999</v>
      </c>
      <c r="AY123" s="516">
        <v>120</v>
      </c>
      <c r="AZ123" s="516">
        <v>131.6</v>
      </c>
      <c r="BA123" s="516">
        <v>140.80000000000001</v>
      </c>
      <c r="BB123" s="516">
        <v>146.30000000000001</v>
      </c>
      <c r="BC123" s="516">
        <v>139.4</v>
      </c>
      <c r="BD123" s="516">
        <v>138.5</v>
      </c>
      <c r="BE123" s="516">
        <v>138.5</v>
      </c>
      <c r="BF123" s="516">
        <v>128.19999999999999</v>
      </c>
      <c r="BG123" s="516">
        <v>112.9</v>
      </c>
      <c r="BH123" s="516">
        <v>97.9</v>
      </c>
      <c r="BI123" s="516">
        <v>120.9</v>
      </c>
      <c r="BJ123" s="516">
        <v>145.30000000000001</v>
      </c>
      <c r="BK123" s="516">
        <v>144.69999999999999</v>
      </c>
      <c r="BL123" s="516">
        <v>127.6</v>
      </c>
      <c r="BM123" s="516">
        <v>133.5</v>
      </c>
      <c r="BN123" s="516">
        <v>140.19999999999999</v>
      </c>
      <c r="BO123" s="516">
        <v>152</v>
      </c>
      <c r="BP123" s="516">
        <v>201.1</v>
      </c>
      <c r="BQ123" s="516">
        <v>129.4</v>
      </c>
      <c r="BR123" s="516">
        <v>149</v>
      </c>
      <c r="BS123" s="516">
        <v>136.1</v>
      </c>
      <c r="BT123" s="516">
        <v>150.5</v>
      </c>
      <c r="BU123" s="516">
        <v>135.19999999999999</v>
      </c>
      <c r="BV123" s="516">
        <v>106.7</v>
      </c>
      <c r="BW123" s="516">
        <v>119.2</v>
      </c>
      <c r="BX123" s="516">
        <v>117.1</v>
      </c>
      <c r="BY123" s="516">
        <v>128.5</v>
      </c>
      <c r="BZ123" s="516">
        <v>135.30000000000001</v>
      </c>
      <c r="CA123" s="516">
        <v>135.9</v>
      </c>
      <c r="CB123" s="516">
        <v>140.9</v>
      </c>
      <c r="CC123" s="516">
        <v>130.19999999999999</v>
      </c>
      <c r="CD123" s="516">
        <v>123.4</v>
      </c>
      <c r="CE123" s="516">
        <v>140.6</v>
      </c>
      <c r="CF123" s="516">
        <v>138</v>
      </c>
      <c r="CG123" s="516">
        <v>147.80000000000001</v>
      </c>
      <c r="CH123" s="516">
        <v>138.5</v>
      </c>
      <c r="CI123" s="516">
        <v>138.5</v>
      </c>
      <c r="CJ123" s="516">
        <v>143.30000000000001</v>
      </c>
      <c r="CK123" s="516">
        <v>128.30000000000001</v>
      </c>
      <c r="CL123" s="516">
        <v>160.69999999999999</v>
      </c>
      <c r="CM123" s="516">
        <v>189.5</v>
      </c>
      <c r="CN123" s="516">
        <v>172.2</v>
      </c>
      <c r="CO123" s="516">
        <v>101.6</v>
      </c>
      <c r="CP123" s="516">
        <v>131.9</v>
      </c>
      <c r="CQ123" s="516">
        <v>114.4</v>
      </c>
      <c r="CR123" s="516">
        <v>108.3</v>
      </c>
      <c r="CS123" s="516">
        <v>104.1</v>
      </c>
      <c r="CT123" s="516">
        <v>106.5</v>
      </c>
      <c r="CU123" s="516">
        <v>95.8</v>
      </c>
      <c r="CV123" s="516">
        <v>91.1</v>
      </c>
      <c r="CW123" s="516">
        <v>95.5</v>
      </c>
      <c r="CX123" s="516">
        <v>120.4</v>
      </c>
      <c r="CY123" s="516">
        <v>100.9</v>
      </c>
      <c r="CZ123" s="516">
        <v>156.19999999999999</v>
      </c>
      <c r="DA123" s="516">
        <v>102.3</v>
      </c>
      <c r="DB123" s="516">
        <v>104.4</v>
      </c>
      <c r="DC123" s="516">
        <v>129.80000000000001</v>
      </c>
      <c r="DD123" s="516">
        <v>119</v>
      </c>
      <c r="DE123" s="516">
        <v>104.7</v>
      </c>
      <c r="DF123" s="516">
        <v>103.2</v>
      </c>
      <c r="DG123" s="516">
        <v>89.7</v>
      </c>
      <c r="DH123" s="516">
        <v>96.7</v>
      </c>
      <c r="DI123" s="516">
        <v>87.9</v>
      </c>
      <c r="DJ123" s="516">
        <v>94.2</v>
      </c>
      <c r="DK123" s="516">
        <v>123.8</v>
      </c>
      <c r="DL123" s="516">
        <v>136.5</v>
      </c>
      <c r="DM123" s="516">
        <v>103.3</v>
      </c>
      <c r="DN123" s="516">
        <v>118.6</v>
      </c>
      <c r="DO123" s="516">
        <v>117.6</v>
      </c>
      <c r="DP123" s="516">
        <v>171.4</v>
      </c>
      <c r="DQ123" s="516">
        <v>133.9</v>
      </c>
      <c r="DR123" s="516">
        <v>125.7</v>
      </c>
      <c r="DS123" s="516">
        <v>105.4</v>
      </c>
      <c r="DT123" s="516">
        <v>146.6</v>
      </c>
      <c r="DU123" s="517">
        <v>136.5</v>
      </c>
      <c r="DV123" s="517">
        <v>115.5</v>
      </c>
      <c r="DW123" s="517">
        <v>111.7</v>
      </c>
      <c r="DX123" s="559">
        <v>130.4</v>
      </c>
      <c r="DY123" s="559">
        <v>124.3</v>
      </c>
      <c r="DZ123" s="559">
        <v>155</v>
      </c>
      <c r="EA123" s="558">
        <v>109.1</v>
      </c>
    </row>
    <row r="124" spans="1:131">
      <c r="A124" s="514" t="s">
        <v>786</v>
      </c>
      <c r="B124" s="514" t="s">
        <v>787</v>
      </c>
      <c r="C124" s="515">
        <v>0.83316999999999997</v>
      </c>
      <c r="D124" s="516">
        <v>103.3</v>
      </c>
      <c r="E124" s="516">
        <v>114.3</v>
      </c>
      <c r="F124" s="516">
        <v>108.9</v>
      </c>
      <c r="G124" s="516">
        <v>119.7</v>
      </c>
      <c r="H124" s="516">
        <v>123.4</v>
      </c>
      <c r="I124" s="516">
        <v>118.3</v>
      </c>
      <c r="J124" s="516">
        <v>118.5</v>
      </c>
      <c r="K124" s="516">
        <v>118.2</v>
      </c>
      <c r="L124" s="516">
        <v>124</v>
      </c>
      <c r="M124" s="516">
        <v>123.1</v>
      </c>
      <c r="N124" s="516">
        <v>124.6</v>
      </c>
      <c r="O124" s="516">
        <v>121.9</v>
      </c>
      <c r="P124" s="516">
        <v>111.9</v>
      </c>
      <c r="Q124" s="516">
        <v>111.2</v>
      </c>
      <c r="R124" s="516">
        <v>111.2</v>
      </c>
      <c r="S124" s="516">
        <v>114.9</v>
      </c>
      <c r="T124" s="516">
        <v>113.4</v>
      </c>
      <c r="U124" s="516">
        <v>109.8</v>
      </c>
      <c r="V124" s="516">
        <v>114.6</v>
      </c>
      <c r="W124" s="516">
        <v>118.4</v>
      </c>
      <c r="X124" s="516">
        <v>119.8</v>
      </c>
      <c r="Y124" s="516">
        <v>118</v>
      </c>
      <c r="Z124" s="516">
        <v>114.7</v>
      </c>
      <c r="AA124" s="516">
        <v>115.4</v>
      </c>
      <c r="AB124" s="516">
        <v>116.2</v>
      </c>
      <c r="AC124" s="516">
        <v>126</v>
      </c>
      <c r="AD124" s="516">
        <v>111</v>
      </c>
      <c r="AE124" s="516">
        <v>108.7</v>
      </c>
      <c r="AF124" s="516">
        <v>121.7</v>
      </c>
      <c r="AG124" s="516">
        <v>131.6</v>
      </c>
      <c r="AH124" s="516">
        <v>124.4</v>
      </c>
      <c r="AI124" s="516">
        <v>118.6</v>
      </c>
      <c r="AJ124" s="516">
        <v>125.7</v>
      </c>
      <c r="AK124" s="516">
        <v>114.5</v>
      </c>
      <c r="AL124" s="516">
        <v>112.6</v>
      </c>
      <c r="AM124" s="516">
        <v>111.8</v>
      </c>
      <c r="AN124" s="516">
        <v>107.1</v>
      </c>
      <c r="AO124" s="516">
        <v>102.5</v>
      </c>
      <c r="AP124" s="516">
        <v>108.4</v>
      </c>
      <c r="AQ124" s="516">
        <v>105</v>
      </c>
      <c r="AR124" s="516">
        <v>104.8</v>
      </c>
      <c r="AS124" s="516">
        <v>108.2</v>
      </c>
      <c r="AT124" s="516">
        <v>95</v>
      </c>
      <c r="AU124" s="516">
        <v>99.8</v>
      </c>
      <c r="AV124" s="516">
        <v>119.9</v>
      </c>
      <c r="AW124" s="516">
        <v>98.8</v>
      </c>
      <c r="AX124" s="516">
        <v>101.5</v>
      </c>
      <c r="AY124" s="516">
        <v>115.6</v>
      </c>
      <c r="AZ124" s="516">
        <v>104.3</v>
      </c>
      <c r="BA124" s="516">
        <v>110.7</v>
      </c>
      <c r="BB124" s="516">
        <v>118.7</v>
      </c>
      <c r="BC124" s="516">
        <v>95.8</v>
      </c>
      <c r="BD124" s="516">
        <v>128.1</v>
      </c>
      <c r="BE124" s="516">
        <v>128.6</v>
      </c>
      <c r="BF124" s="516">
        <v>105.2</v>
      </c>
      <c r="BG124" s="516">
        <v>110.8</v>
      </c>
      <c r="BH124" s="516">
        <v>113.8</v>
      </c>
      <c r="BI124" s="516">
        <v>113.1</v>
      </c>
      <c r="BJ124" s="516">
        <v>112.7</v>
      </c>
      <c r="BK124" s="516">
        <v>114.8</v>
      </c>
      <c r="BL124" s="516">
        <v>116.3</v>
      </c>
      <c r="BM124" s="516">
        <v>119.6</v>
      </c>
      <c r="BN124" s="516">
        <v>118.2</v>
      </c>
      <c r="BO124" s="516">
        <v>119.5</v>
      </c>
      <c r="BP124" s="516">
        <v>120.8</v>
      </c>
      <c r="BQ124" s="516">
        <v>129.30000000000001</v>
      </c>
      <c r="BR124" s="516">
        <v>122.3</v>
      </c>
      <c r="BS124" s="516">
        <v>121.9</v>
      </c>
      <c r="BT124" s="516">
        <v>122.2</v>
      </c>
      <c r="BU124" s="516">
        <v>119.7</v>
      </c>
      <c r="BV124" s="516">
        <v>121.6</v>
      </c>
      <c r="BW124" s="516">
        <v>138.30000000000001</v>
      </c>
      <c r="BX124" s="516">
        <v>140.19999999999999</v>
      </c>
      <c r="BY124" s="516">
        <v>129.6</v>
      </c>
      <c r="BZ124" s="516">
        <v>123.2</v>
      </c>
      <c r="CA124" s="516">
        <v>135.19999999999999</v>
      </c>
      <c r="CB124" s="516">
        <v>129.4</v>
      </c>
      <c r="CC124" s="516">
        <v>130.4</v>
      </c>
      <c r="CD124" s="516">
        <v>140.4</v>
      </c>
      <c r="CE124" s="516">
        <v>151.4</v>
      </c>
      <c r="CF124" s="516">
        <v>139.30000000000001</v>
      </c>
      <c r="CG124" s="516">
        <v>136.69999999999999</v>
      </c>
      <c r="CH124" s="516">
        <v>144</v>
      </c>
      <c r="CI124" s="516">
        <v>138</v>
      </c>
      <c r="CJ124" s="516">
        <v>158</v>
      </c>
      <c r="CK124" s="516">
        <v>153.4</v>
      </c>
      <c r="CL124" s="516">
        <v>153.4</v>
      </c>
      <c r="CM124" s="516">
        <v>163.6</v>
      </c>
      <c r="CN124" s="516">
        <v>158.4</v>
      </c>
      <c r="CO124" s="516">
        <v>154.80000000000001</v>
      </c>
      <c r="CP124" s="516">
        <v>153.6</v>
      </c>
      <c r="CQ124" s="516">
        <v>142.6</v>
      </c>
      <c r="CR124" s="516">
        <v>147.6</v>
      </c>
      <c r="CS124" s="516">
        <v>153.80000000000001</v>
      </c>
      <c r="CT124" s="516">
        <v>157.4</v>
      </c>
      <c r="CU124" s="516">
        <v>156.80000000000001</v>
      </c>
      <c r="CV124" s="516">
        <v>154.1</v>
      </c>
      <c r="CW124" s="516">
        <v>150.9</v>
      </c>
      <c r="CX124" s="516">
        <v>166.3</v>
      </c>
      <c r="CY124" s="516">
        <v>166.5</v>
      </c>
      <c r="CZ124" s="516">
        <v>167.6</v>
      </c>
      <c r="DA124" s="516">
        <v>145.5</v>
      </c>
      <c r="DB124" s="516">
        <v>153.30000000000001</v>
      </c>
      <c r="DC124" s="516">
        <v>157.4</v>
      </c>
      <c r="DD124" s="516">
        <v>172.2</v>
      </c>
      <c r="DE124" s="516">
        <v>172.8</v>
      </c>
      <c r="DF124" s="516">
        <v>184.3</v>
      </c>
      <c r="DG124" s="516">
        <v>188.1</v>
      </c>
      <c r="DH124" s="516">
        <v>185.9</v>
      </c>
      <c r="DI124" s="516">
        <v>170.9</v>
      </c>
      <c r="DJ124" s="516">
        <v>191.8</v>
      </c>
      <c r="DK124" s="516">
        <v>187.4</v>
      </c>
      <c r="DL124" s="516">
        <v>179.6</v>
      </c>
      <c r="DM124" s="516">
        <v>190.3</v>
      </c>
      <c r="DN124" s="516">
        <v>178.7</v>
      </c>
      <c r="DO124" s="516">
        <v>198.6</v>
      </c>
      <c r="DP124" s="516">
        <v>204.7</v>
      </c>
      <c r="DQ124" s="516">
        <v>224.7</v>
      </c>
      <c r="DR124" s="516">
        <v>225</v>
      </c>
      <c r="DS124" s="516">
        <v>224.7</v>
      </c>
      <c r="DT124" s="516">
        <v>225</v>
      </c>
      <c r="DU124" s="517">
        <v>210.2</v>
      </c>
      <c r="DV124" s="517">
        <v>208.2</v>
      </c>
      <c r="DW124" s="517">
        <v>210.2</v>
      </c>
      <c r="DX124" s="559">
        <v>192.9</v>
      </c>
      <c r="DY124" s="559">
        <v>185.7</v>
      </c>
      <c r="DZ124" s="559">
        <v>185.6</v>
      </c>
      <c r="EA124" s="558">
        <v>196.7</v>
      </c>
    </row>
    <row r="125" spans="1:131">
      <c r="A125" s="514" t="s">
        <v>788</v>
      </c>
      <c r="B125" s="514" t="s">
        <v>789</v>
      </c>
      <c r="C125" s="515">
        <v>0.64817999999999998</v>
      </c>
      <c r="D125" s="516">
        <v>100.2</v>
      </c>
      <c r="E125" s="516">
        <v>109.6</v>
      </c>
      <c r="F125" s="516">
        <v>101</v>
      </c>
      <c r="G125" s="516">
        <v>113.3</v>
      </c>
      <c r="H125" s="516">
        <v>118</v>
      </c>
      <c r="I125" s="516">
        <v>111.6</v>
      </c>
      <c r="J125" s="516">
        <v>111.3</v>
      </c>
      <c r="K125" s="516">
        <v>111</v>
      </c>
      <c r="L125" s="516">
        <v>117.9</v>
      </c>
      <c r="M125" s="516">
        <v>116.8</v>
      </c>
      <c r="N125" s="516">
        <v>118.6</v>
      </c>
      <c r="O125" s="516">
        <v>115.8</v>
      </c>
      <c r="P125" s="516">
        <v>102.3</v>
      </c>
      <c r="Q125" s="516">
        <v>100.7</v>
      </c>
      <c r="R125" s="516">
        <v>100.5</v>
      </c>
      <c r="S125" s="516">
        <v>105.1</v>
      </c>
      <c r="T125" s="516">
        <v>103.5</v>
      </c>
      <c r="U125" s="516">
        <v>99.5</v>
      </c>
      <c r="V125" s="516">
        <v>105.1</v>
      </c>
      <c r="W125" s="516">
        <v>110.6</v>
      </c>
      <c r="X125" s="516">
        <v>113</v>
      </c>
      <c r="Y125" s="516">
        <v>109.8</v>
      </c>
      <c r="Z125" s="516">
        <v>104.8</v>
      </c>
      <c r="AA125" s="516">
        <v>107.6</v>
      </c>
      <c r="AB125" s="516">
        <v>108.3</v>
      </c>
      <c r="AC125" s="516">
        <v>124</v>
      </c>
      <c r="AD125" s="516">
        <v>104.8</v>
      </c>
      <c r="AE125" s="516">
        <v>101.5</v>
      </c>
      <c r="AF125" s="516">
        <v>117.6</v>
      </c>
      <c r="AG125" s="516">
        <v>130.9</v>
      </c>
      <c r="AH125" s="516">
        <v>122.8</v>
      </c>
      <c r="AI125" s="516">
        <v>114.9</v>
      </c>
      <c r="AJ125" s="516">
        <v>117.6</v>
      </c>
      <c r="AK125" s="516">
        <v>103.9</v>
      </c>
      <c r="AL125" s="516">
        <v>100.1</v>
      </c>
      <c r="AM125" s="516">
        <v>100.2</v>
      </c>
      <c r="AN125" s="516">
        <v>95.4</v>
      </c>
      <c r="AO125" s="516">
        <v>89.2</v>
      </c>
      <c r="AP125" s="516">
        <v>96.6</v>
      </c>
      <c r="AQ125" s="516">
        <v>92.7</v>
      </c>
      <c r="AR125" s="516">
        <v>91.8</v>
      </c>
      <c r="AS125" s="516">
        <v>95.6</v>
      </c>
      <c r="AT125" s="516">
        <v>79</v>
      </c>
      <c r="AU125" s="516">
        <v>85.1</v>
      </c>
      <c r="AV125" s="516">
        <v>107.6</v>
      </c>
      <c r="AW125" s="516">
        <v>81.099999999999994</v>
      </c>
      <c r="AX125" s="516">
        <v>84.1</v>
      </c>
      <c r="AY125" s="516">
        <v>102.3</v>
      </c>
      <c r="AZ125" s="516">
        <v>88.2</v>
      </c>
      <c r="BA125" s="516">
        <v>96.2</v>
      </c>
      <c r="BB125" s="516">
        <v>105.2</v>
      </c>
      <c r="BC125" s="516">
        <v>76.099999999999994</v>
      </c>
      <c r="BD125" s="516">
        <v>118.4</v>
      </c>
      <c r="BE125" s="516">
        <v>119.1</v>
      </c>
      <c r="BF125" s="516">
        <v>88</v>
      </c>
      <c r="BG125" s="516">
        <v>93.6</v>
      </c>
      <c r="BH125" s="516">
        <v>97</v>
      </c>
      <c r="BI125" s="516">
        <v>99</v>
      </c>
      <c r="BJ125" s="516">
        <v>98.7</v>
      </c>
      <c r="BK125" s="516">
        <v>101.3</v>
      </c>
      <c r="BL125" s="516">
        <v>103.2</v>
      </c>
      <c r="BM125" s="516">
        <v>107</v>
      </c>
      <c r="BN125" s="516">
        <v>103.3</v>
      </c>
      <c r="BO125" s="516">
        <v>105.1</v>
      </c>
      <c r="BP125" s="516">
        <v>107.6</v>
      </c>
      <c r="BQ125" s="516">
        <v>118.3</v>
      </c>
      <c r="BR125" s="516">
        <v>109.1</v>
      </c>
      <c r="BS125" s="516">
        <v>108.4</v>
      </c>
      <c r="BT125" s="516">
        <v>109.3</v>
      </c>
      <c r="BU125" s="516">
        <v>105</v>
      </c>
      <c r="BV125" s="516">
        <v>106.7</v>
      </c>
      <c r="BW125" s="516">
        <v>126.1</v>
      </c>
      <c r="BX125" s="516">
        <v>128</v>
      </c>
      <c r="BY125" s="516">
        <v>114.9</v>
      </c>
      <c r="BZ125" s="516">
        <v>105.6</v>
      </c>
      <c r="CA125" s="516">
        <v>120.7</v>
      </c>
      <c r="CB125" s="516">
        <v>114.1</v>
      </c>
      <c r="CC125" s="516">
        <v>116.1</v>
      </c>
      <c r="CD125" s="516">
        <v>128.1</v>
      </c>
      <c r="CE125" s="516">
        <v>141.4</v>
      </c>
      <c r="CF125" s="516">
        <v>126.2</v>
      </c>
      <c r="CG125" s="516">
        <v>123.4</v>
      </c>
      <c r="CH125" s="516">
        <v>133</v>
      </c>
      <c r="CI125" s="516">
        <v>124.9</v>
      </c>
      <c r="CJ125" s="516">
        <v>153.69999999999999</v>
      </c>
      <c r="CK125" s="516">
        <v>147.5</v>
      </c>
      <c r="CL125" s="516">
        <v>146.80000000000001</v>
      </c>
      <c r="CM125" s="516">
        <v>159.5</v>
      </c>
      <c r="CN125" s="516">
        <v>153.69999999999999</v>
      </c>
      <c r="CO125" s="516">
        <v>149.80000000000001</v>
      </c>
      <c r="CP125" s="516">
        <v>147.30000000000001</v>
      </c>
      <c r="CQ125" s="516">
        <v>133</v>
      </c>
      <c r="CR125" s="516">
        <v>137.5</v>
      </c>
      <c r="CS125" s="516">
        <v>144.4</v>
      </c>
      <c r="CT125" s="516">
        <v>148</v>
      </c>
      <c r="CU125" s="516">
        <v>148</v>
      </c>
      <c r="CV125" s="516">
        <v>145.1</v>
      </c>
      <c r="CW125" s="516">
        <v>144.4</v>
      </c>
      <c r="CX125" s="516">
        <v>162.5</v>
      </c>
      <c r="CY125" s="516">
        <v>160.6</v>
      </c>
      <c r="CZ125" s="516">
        <v>162.6</v>
      </c>
      <c r="DA125" s="516">
        <v>136.80000000000001</v>
      </c>
      <c r="DB125" s="516">
        <v>146.80000000000001</v>
      </c>
      <c r="DC125" s="516">
        <v>150.1</v>
      </c>
      <c r="DD125" s="516">
        <v>168.2</v>
      </c>
      <c r="DE125" s="516">
        <v>168.3</v>
      </c>
      <c r="DF125" s="516">
        <v>183.7</v>
      </c>
      <c r="DG125" s="516">
        <v>187.9</v>
      </c>
      <c r="DH125" s="516">
        <v>182.9</v>
      </c>
      <c r="DI125" s="516">
        <v>163.19999999999999</v>
      </c>
      <c r="DJ125" s="516">
        <v>188.6</v>
      </c>
      <c r="DK125" s="516">
        <v>182</v>
      </c>
      <c r="DL125" s="516">
        <v>170.5</v>
      </c>
      <c r="DM125" s="516">
        <v>183.8</v>
      </c>
      <c r="DN125" s="516">
        <v>169.4</v>
      </c>
      <c r="DO125" s="516">
        <v>194.7</v>
      </c>
      <c r="DP125" s="516">
        <v>200.9</v>
      </c>
      <c r="DQ125" s="516">
        <v>226.6</v>
      </c>
      <c r="DR125" s="516">
        <v>226.9</v>
      </c>
      <c r="DS125" s="516">
        <v>226.6</v>
      </c>
      <c r="DT125" s="516">
        <v>226.9</v>
      </c>
      <c r="DU125" s="517">
        <v>206</v>
      </c>
      <c r="DV125" s="517">
        <v>204</v>
      </c>
      <c r="DW125" s="517">
        <v>206</v>
      </c>
      <c r="DX125" s="559">
        <v>177.5</v>
      </c>
      <c r="DY125" s="559">
        <v>168.2</v>
      </c>
      <c r="DZ125" s="559">
        <v>168.2</v>
      </c>
      <c r="EA125" s="558">
        <v>182.6</v>
      </c>
    </row>
    <row r="126" spans="1:131">
      <c r="A126" s="514" t="s">
        <v>790</v>
      </c>
      <c r="B126" s="514" t="s">
        <v>791</v>
      </c>
      <c r="C126" s="515">
        <v>8.4200000000000004E-3</v>
      </c>
      <c r="D126" s="516">
        <v>103.7</v>
      </c>
      <c r="E126" s="516">
        <v>105</v>
      </c>
      <c r="F126" s="516">
        <v>103</v>
      </c>
      <c r="G126" s="516">
        <v>103.4</v>
      </c>
      <c r="H126" s="516">
        <v>103.9</v>
      </c>
      <c r="I126" s="516">
        <v>103.6</v>
      </c>
      <c r="J126" s="516">
        <v>105.9</v>
      </c>
      <c r="K126" s="516">
        <v>105.9</v>
      </c>
      <c r="L126" s="516">
        <v>105.9</v>
      </c>
      <c r="M126" s="516">
        <v>117.1</v>
      </c>
      <c r="N126" s="516">
        <v>117.1</v>
      </c>
      <c r="O126" s="516">
        <v>142.69999999999999</v>
      </c>
      <c r="P126" s="516">
        <v>145.4</v>
      </c>
      <c r="Q126" s="516">
        <v>146.1</v>
      </c>
      <c r="R126" s="516">
        <v>145.6</v>
      </c>
      <c r="S126" s="516">
        <v>150</v>
      </c>
      <c r="T126" s="516">
        <v>150</v>
      </c>
      <c r="U126" s="516">
        <v>142.69999999999999</v>
      </c>
      <c r="V126" s="516">
        <v>151.19999999999999</v>
      </c>
      <c r="W126" s="516">
        <v>146.6</v>
      </c>
      <c r="X126" s="516">
        <v>143</v>
      </c>
      <c r="Y126" s="516">
        <v>153</v>
      </c>
      <c r="Z126" s="516">
        <v>128.1</v>
      </c>
      <c r="AA126" s="516">
        <v>125</v>
      </c>
      <c r="AB126" s="516">
        <v>129.69999999999999</v>
      </c>
      <c r="AC126" s="516">
        <v>154.5</v>
      </c>
      <c r="AD126" s="516">
        <v>152.1</v>
      </c>
      <c r="AE126" s="516">
        <v>154.19999999999999</v>
      </c>
      <c r="AF126" s="516">
        <v>154.1</v>
      </c>
      <c r="AG126" s="516">
        <v>154.1</v>
      </c>
      <c r="AH126" s="516">
        <v>150.1</v>
      </c>
      <c r="AI126" s="516">
        <v>153.9</v>
      </c>
      <c r="AJ126" s="516">
        <v>157.9</v>
      </c>
      <c r="AK126" s="516">
        <v>157.30000000000001</v>
      </c>
      <c r="AL126" s="516">
        <v>158.6</v>
      </c>
      <c r="AM126" s="516">
        <v>158.80000000000001</v>
      </c>
      <c r="AN126" s="516">
        <v>171.2</v>
      </c>
      <c r="AO126" s="516">
        <v>161.9</v>
      </c>
      <c r="AP126" s="516">
        <v>164.5</v>
      </c>
      <c r="AQ126" s="516">
        <v>161.1</v>
      </c>
      <c r="AR126" s="516">
        <v>152.69999999999999</v>
      </c>
      <c r="AS126" s="516">
        <v>161.1</v>
      </c>
      <c r="AT126" s="516">
        <v>217</v>
      </c>
      <c r="AU126" s="516">
        <v>178</v>
      </c>
      <c r="AV126" s="516">
        <v>178</v>
      </c>
      <c r="AW126" s="516">
        <v>177.8</v>
      </c>
      <c r="AX126" s="516">
        <v>177.9</v>
      </c>
      <c r="AY126" s="516">
        <v>178.9</v>
      </c>
      <c r="AZ126" s="516">
        <v>178.9</v>
      </c>
      <c r="BA126" s="516">
        <v>180.3</v>
      </c>
      <c r="BB126" s="516">
        <v>186.1</v>
      </c>
      <c r="BC126" s="516">
        <v>186.1</v>
      </c>
      <c r="BD126" s="516">
        <v>186.1</v>
      </c>
      <c r="BE126" s="516">
        <v>186.1</v>
      </c>
      <c r="BF126" s="516">
        <v>189.3</v>
      </c>
      <c r="BG126" s="516">
        <v>189.3</v>
      </c>
      <c r="BH126" s="516">
        <v>189.4</v>
      </c>
      <c r="BI126" s="516">
        <v>189.4</v>
      </c>
      <c r="BJ126" s="516">
        <v>187</v>
      </c>
      <c r="BK126" s="516">
        <v>187.3</v>
      </c>
      <c r="BL126" s="516">
        <v>187.3</v>
      </c>
      <c r="BM126" s="516">
        <v>227.6</v>
      </c>
      <c r="BN126" s="516">
        <v>240.1</v>
      </c>
      <c r="BO126" s="516">
        <v>240.1</v>
      </c>
      <c r="BP126" s="516">
        <v>243.8</v>
      </c>
      <c r="BQ126" s="516">
        <v>237</v>
      </c>
      <c r="BR126" s="516">
        <v>243.8</v>
      </c>
      <c r="BS126" s="516">
        <v>243.8</v>
      </c>
      <c r="BT126" s="516">
        <v>243.6</v>
      </c>
      <c r="BU126" s="516">
        <v>243.6</v>
      </c>
      <c r="BV126" s="516">
        <v>243.6</v>
      </c>
      <c r="BW126" s="516">
        <v>243.7</v>
      </c>
      <c r="BX126" s="516">
        <v>243.5</v>
      </c>
      <c r="BY126" s="516">
        <v>238.8</v>
      </c>
      <c r="BZ126" s="516">
        <v>252.4</v>
      </c>
      <c r="CA126" s="516">
        <v>252.4</v>
      </c>
      <c r="CB126" s="516">
        <v>252.4</v>
      </c>
      <c r="CC126" s="516">
        <v>252.4</v>
      </c>
      <c r="CD126" s="516">
        <v>255</v>
      </c>
      <c r="CE126" s="516">
        <v>255.1</v>
      </c>
      <c r="CF126" s="516">
        <v>263.10000000000002</v>
      </c>
      <c r="CG126" s="516">
        <v>263.10000000000002</v>
      </c>
      <c r="CH126" s="516">
        <v>263.10000000000002</v>
      </c>
      <c r="CI126" s="516">
        <v>236.9</v>
      </c>
      <c r="CJ126" s="516">
        <v>250.1</v>
      </c>
      <c r="CK126" s="516">
        <v>257.39999999999998</v>
      </c>
      <c r="CL126" s="516">
        <v>261.89999999999998</v>
      </c>
      <c r="CM126" s="516">
        <v>261.89999999999998</v>
      </c>
      <c r="CN126" s="516">
        <v>261.89999999999998</v>
      </c>
      <c r="CO126" s="516">
        <v>261.89999999999998</v>
      </c>
      <c r="CP126" s="516">
        <v>261.89999999999998</v>
      </c>
      <c r="CQ126" s="516">
        <v>261.2</v>
      </c>
      <c r="CR126" s="516">
        <v>253.7</v>
      </c>
      <c r="CS126" s="516">
        <v>251.5</v>
      </c>
      <c r="CT126" s="516">
        <v>254.7</v>
      </c>
      <c r="CU126" s="516">
        <v>249.5</v>
      </c>
      <c r="CV126" s="516">
        <v>249.5</v>
      </c>
      <c r="CW126" s="516">
        <v>255.4</v>
      </c>
      <c r="CX126" s="516">
        <v>253.3</v>
      </c>
      <c r="CY126" s="516">
        <v>228.4</v>
      </c>
      <c r="CZ126" s="516">
        <v>228.4</v>
      </c>
      <c r="DA126" s="516">
        <v>228.4</v>
      </c>
      <c r="DB126" s="516">
        <v>237.9</v>
      </c>
      <c r="DC126" s="516">
        <v>241.8</v>
      </c>
      <c r="DD126" s="516">
        <v>242</v>
      </c>
      <c r="DE126" s="516">
        <v>242.3</v>
      </c>
      <c r="DF126" s="516">
        <v>231.8</v>
      </c>
      <c r="DG126" s="516">
        <v>216.5</v>
      </c>
      <c r="DH126" s="516">
        <v>215.9</v>
      </c>
      <c r="DI126" s="516">
        <v>230</v>
      </c>
      <c r="DJ126" s="516">
        <v>219</v>
      </c>
      <c r="DK126" s="516">
        <v>221.9</v>
      </c>
      <c r="DL126" s="516">
        <v>221.9</v>
      </c>
      <c r="DM126" s="516">
        <v>221.9</v>
      </c>
      <c r="DN126" s="516">
        <v>216.5</v>
      </c>
      <c r="DO126" s="516">
        <v>216.2</v>
      </c>
      <c r="DP126" s="516">
        <v>212.7</v>
      </c>
      <c r="DQ126" s="516">
        <v>209.2</v>
      </c>
      <c r="DR126" s="516">
        <v>209.2</v>
      </c>
      <c r="DS126" s="516">
        <v>209.2</v>
      </c>
      <c r="DT126" s="516">
        <v>209.2</v>
      </c>
      <c r="DU126" s="517">
        <v>211.3</v>
      </c>
      <c r="DV126" s="517">
        <v>200.8</v>
      </c>
      <c r="DW126" s="517">
        <v>211.3</v>
      </c>
      <c r="DX126" s="559">
        <v>186.3</v>
      </c>
      <c r="DY126" s="559">
        <v>186.3</v>
      </c>
      <c r="DZ126" s="559">
        <v>186.3</v>
      </c>
      <c r="EA126" s="558">
        <v>186.3</v>
      </c>
    </row>
    <row r="127" spans="1:131">
      <c r="A127" s="514" t="s">
        <v>792</v>
      </c>
      <c r="B127" s="514" t="s">
        <v>793</v>
      </c>
      <c r="C127" s="515">
        <v>2.6450000000000001E-2</v>
      </c>
      <c r="D127" s="516">
        <v>93.9</v>
      </c>
      <c r="E127" s="516">
        <v>97.8</v>
      </c>
      <c r="F127" s="516">
        <v>97.8</v>
      </c>
      <c r="G127" s="516">
        <v>97.2</v>
      </c>
      <c r="H127" s="516">
        <v>96.1</v>
      </c>
      <c r="I127" s="516">
        <v>83.4</v>
      </c>
      <c r="J127" s="516">
        <v>85</v>
      </c>
      <c r="K127" s="516">
        <v>85</v>
      </c>
      <c r="L127" s="516">
        <v>84.2</v>
      </c>
      <c r="M127" s="516">
        <v>82.5</v>
      </c>
      <c r="N127" s="516">
        <v>82.3</v>
      </c>
      <c r="O127" s="516">
        <v>94.2</v>
      </c>
      <c r="P127" s="516">
        <v>94.9</v>
      </c>
      <c r="Q127" s="516">
        <v>90.2</v>
      </c>
      <c r="R127" s="516">
        <v>88.8</v>
      </c>
      <c r="S127" s="516">
        <v>88.2</v>
      </c>
      <c r="T127" s="516">
        <v>69.599999999999994</v>
      </c>
      <c r="U127" s="516">
        <v>70</v>
      </c>
      <c r="V127" s="516">
        <v>72.5</v>
      </c>
      <c r="W127" s="516">
        <v>74.5</v>
      </c>
      <c r="X127" s="516">
        <v>74</v>
      </c>
      <c r="Y127" s="516">
        <v>71.099999999999994</v>
      </c>
      <c r="Z127" s="516">
        <v>70.7</v>
      </c>
      <c r="AA127" s="516">
        <v>70.5</v>
      </c>
      <c r="AB127" s="516">
        <v>71.900000000000006</v>
      </c>
      <c r="AC127" s="516">
        <v>71.099999999999994</v>
      </c>
      <c r="AD127" s="516">
        <v>72.599999999999994</v>
      </c>
      <c r="AE127" s="516">
        <v>77.400000000000006</v>
      </c>
      <c r="AF127" s="516">
        <v>72.7</v>
      </c>
      <c r="AG127" s="516">
        <v>71.599999999999994</v>
      </c>
      <c r="AH127" s="516">
        <v>73.099999999999994</v>
      </c>
      <c r="AI127" s="516">
        <v>72.5</v>
      </c>
      <c r="AJ127" s="516">
        <v>71.400000000000006</v>
      </c>
      <c r="AK127" s="516">
        <v>77.2</v>
      </c>
      <c r="AL127" s="516">
        <v>74.400000000000006</v>
      </c>
      <c r="AM127" s="516">
        <v>69.599999999999994</v>
      </c>
      <c r="AN127" s="516">
        <v>69.099999999999994</v>
      </c>
      <c r="AO127" s="516">
        <v>72.400000000000006</v>
      </c>
      <c r="AP127" s="516">
        <v>78.7</v>
      </c>
      <c r="AQ127" s="516">
        <v>86.7</v>
      </c>
      <c r="AR127" s="516">
        <v>81.599999999999994</v>
      </c>
      <c r="AS127" s="516">
        <v>80.599999999999994</v>
      </c>
      <c r="AT127" s="516">
        <v>79.7</v>
      </c>
      <c r="AU127" s="516">
        <v>79.5</v>
      </c>
      <c r="AV127" s="516">
        <v>74.599999999999994</v>
      </c>
      <c r="AW127" s="516">
        <v>73.099999999999994</v>
      </c>
      <c r="AX127" s="516">
        <v>65.2</v>
      </c>
      <c r="AY127" s="516">
        <v>66.2</v>
      </c>
      <c r="AZ127" s="516">
        <v>66.599999999999994</v>
      </c>
      <c r="BA127" s="516">
        <v>63.5</v>
      </c>
      <c r="BB127" s="516">
        <v>65.7</v>
      </c>
      <c r="BC127" s="516">
        <v>66.2</v>
      </c>
      <c r="BD127" s="516">
        <v>65.5</v>
      </c>
      <c r="BE127" s="516">
        <v>62.5</v>
      </c>
      <c r="BF127" s="516">
        <v>67</v>
      </c>
      <c r="BG127" s="516">
        <v>83.3</v>
      </c>
      <c r="BH127" s="516">
        <v>105</v>
      </c>
      <c r="BI127" s="516">
        <v>103.4</v>
      </c>
      <c r="BJ127" s="516">
        <v>98.3</v>
      </c>
      <c r="BK127" s="516">
        <v>97.2</v>
      </c>
      <c r="BL127" s="516">
        <v>97.9</v>
      </c>
      <c r="BM127" s="516">
        <v>107.7</v>
      </c>
      <c r="BN127" s="516">
        <v>90.3</v>
      </c>
      <c r="BO127" s="516">
        <v>68.599999999999994</v>
      </c>
      <c r="BP127" s="516">
        <v>67</v>
      </c>
      <c r="BQ127" s="516">
        <v>66.7</v>
      </c>
      <c r="BR127" s="516">
        <v>72.7</v>
      </c>
      <c r="BS127" s="516">
        <v>67.5</v>
      </c>
      <c r="BT127" s="516">
        <v>66</v>
      </c>
      <c r="BU127" s="516">
        <v>74.400000000000006</v>
      </c>
      <c r="BV127" s="516">
        <v>72</v>
      </c>
      <c r="BW127" s="516">
        <v>82</v>
      </c>
      <c r="BX127" s="516">
        <v>77.8</v>
      </c>
      <c r="BY127" s="516">
        <v>75.8</v>
      </c>
      <c r="BZ127" s="516">
        <v>76.400000000000006</v>
      </c>
      <c r="CA127" s="516">
        <v>78.3</v>
      </c>
      <c r="CB127" s="516">
        <v>75.5</v>
      </c>
      <c r="CC127" s="516">
        <v>77.5</v>
      </c>
      <c r="CD127" s="516">
        <v>79.8</v>
      </c>
      <c r="CE127" s="516">
        <v>79.7</v>
      </c>
      <c r="CF127" s="516">
        <v>74.7</v>
      </c>
      <c r="CG127" s="516">
        <v>73.599999999999994</v>
      </c>
      <c r="CH127" s="516">
        <v>75.8</v>
      </c>
      <c r="CI127" s="516">
        <v>74.5</v>
      </c>
      <c r="CJ127" s="516">
        <v>74.2</v>
      </c>
      <c r="CK127" s="516">
        <v>72.900000000000006</v>
      </c>
      <c r="CL127" s="516">
        <v>72.8</v>
      </c>
      <c r="CM127" s="516">
        <v>72.8</v>
      </c>
      <c r="CN127" s="516">
        <v>72.400000000000006</v>
      </c>
      <c r="CO127" s="516">
        <v>71.7</v>
      </c>
      <c r="CP127" s="516">
        <v>76.099999999999994</v>
      </c>
      <c r="CQ127" s="516">
        <v>75.8</v>
      </c>
      <c r="CR127" s="516">
        <v>73.5</v>
      </c>
      <c r="CS127" s="516">
        <v>71.400000000000006</v>
      </c>
      <c r="CT127" s="516">
        <v>72.7</v>
      </c>
      <c r="CU127" s="516">
        <v>68.400000000000006</v>
      </c>
      <c r="CV127" s="516">
        <v>67.7</v>
      </c>
      <c r="CW127" s="516">
        <v>65.400000000000006</v>
      </c>
      <c r="CX127" s="516">
        <v>67.7</v>
      </c>
      <c r="CY127" s="516">
        <v>67.5</v>
      </c>
      <c r="CZ127" s="516">
        <v>73.5</v>
      </c>
      <c r="DA127" s="516">
        <v>80.3</v>
      </c>
      <c r="DB127" s="516">
        <v>82.8</v>
      </c>
      <c r="DC127" s="516">
        <v>79.599999999999994</v>
      </c>
      <c r="DD127" s="516">
        <v>87.1</v>
      </c>
      <c r="DE127" s="516">
        <v>87.1</v>
      </c>
      <c r="DF127" s="516">
        <v>94.2</v>
      </c>
      <c r="DG127" s="516">
        <v>105.5</v>
      </c>
      <c r="DH127" s="516">
        <v>109.5</v>
      </c>
      <c r="DI127" s="516">
        <v>103.2</v>
      </c>
      <c r="DJ127" s="516">
        <v>117.8</v>
      </c>
      <c r="DK127" s="516">
        <v>122.4</v>
      </c>
      <c r="DL127" s="516">
        <v>125</v>
      </c>
      <c r="DM127" s="516">
        <v>124.8</v>
      </c>
      <c r="DN127" s="516">
        <v>122.4</v>
      </c>
      <c r="DO127" s="516">
        <v>125.5</v>
      </c>
      <c r="DP127" s="516">
        <v>125.4</v>
      </c>
      <c r="DQ127" s="516">
        <v>118.2</v>
      </c>
      <c r="DR127" s="516">
        <v>113.2</v>
      </c>
      <c r="DS127" s="516">
        <v>118.2</v>
      </c>
      <c r="DT127" s="516">
        <v>113.2</v>
      </c>
      <c r="DU127" s="517">
        <v>126.5</v>
      </c>
      <c r="DV127" s="517">
        <v>131.6</v>
      </c>
      <c r="DW127" s="517">
        <v>126.5</v>
      </c>
      <c r="DX127" s="559">
        <v>109.5</v>
      </c>
      <c r="DY127" s="559">
        <v>110.5</v>
      </c>
      <c r="DZ127" s="559">
        <v>110.5</v>
      </c>
      <c r="EA127" s="558">
        <v>108.2</v>
      </c>
    </row>
    <row r="128" spans="1:131">
      <c r="A128" s="514" t="s">
        <v>794</v>
      </c>
      <c r="B128" s="514" t="s">
        <v>795</v>
      </c>
      <c r="C128" s="515">
        <v>2.7519999999999999E-2</v>
      </c>
      <c r="D128" s="516">
        <v>97</v>
      </c>
      <c r="E128" s="516">
        <v>97.1</v>
      </c>
      <c r="F128" s="516">
        <v>92.8</v>
      </c>
      <c r="G128" s="516">
        <v>109.8</v>
      </c>
      <c r="H128" s="516">
        <v>103.1</v>
      </c>
      <c r="I128" s="516">
        <v>116.6</v>
      </c>
      <c r="J128" s="516">
        <v>118.3</v>
      </c>
      <c r="K128" s="516">
        <v>106</v>
      </c>
      <c r="L128" s="516">
        <v>114.7</v>
      </c>
      <c r="M128" s="516">
        <v>120.5</v>
      </c>
      <c r="N128" s="516">
        <v>120.6</v>
      </c>
      <c r="O128" s="516">
        <v>114.9</v>
      </c>
      <c r="P128" s="516">
        <v>112.7</v>
      </c>
      <c r="Q128" s="516">
        <v>114.5</v>
      </c>
      <c r="R128" s="516">
        <v>104</v>
      </c>
      <c r="S128" s="516">
        <v>110.7</v>
      </c>
      <c r="T128" s="516">
        <v>120.5</v>
      </c>
      <c r="U128" s="516">
        <v>130.30000000000001</v>
      </c>
      <c r="V128" s="516">
        <v>128.19999999999999</v>
      </c>
      <c r="W128" s="516">
        <v>135.69999999999999</v>
      </c>
      <c r="X128" s="516">
        <v>125.4</v>
      </c>
      <c r="Y128" s="516">
        <v>123.1</v>
      </c>
      <c r="Z128" s="516">
        <v>147</v>
      </c>
      <c r="AA128" s="516">
        <v>129</v>
      </c>
      <c r="AB128" s="516">
        <v>138.6</v>
      </c>
      <c r="AC128" s="516">
        <v>128.4</v>
      </c>
      <c r="AD128" s="516">
        <v>129.19999999999999</v>
      </c>
      <c r="AE128" s="516">
        <v>127.9</v>
      </c>
      <c r="AF128" s="516">
        <v>123.9</v>
      </c>
      <c r="AG128" s="516">
        <v>198.8</v>
      </c>
      <c r="AH128" s="516">
        <v>216.1</v>
      </c>
      <c r="AI128" s="516">
        <v>254.2</v>
      </c>
      <c r="AJ128" s="516">
        <v>146.9</v>
      </c>
      <c r="AK128" s="516">
        <v>157.19999999999999</v>
      </c>
      <c r="AL128" s="516">
        <v>176.8</v>
      </c>
      <c r="AM128" s="516">
        <v>176.8</v>
      </c>
      <c r="AN128" s="516">
        <v>170.4</v>
      </c>
      <c r="AO128" s="516">
        <v>177.7</v>
      </c>
      <c r="AP128" s="516">
        <v>172.5</v>
      </c>
      <c r="AQ128" s="516">
        <v>170.9</v>
      </c>
      <c r="AR128" s="516">
        <v>168.1</v>
      </c>
      <c r="AS128" s="516">
        <v>160.30000000000001</v>
      </c>
      <c r="AT128" s="516">
        <v>138.5</v>
      </c>
      <c r="AU128" s="516">
        <v>157.9</v>
      </c>
      <c r="AV128" s="516">
        <v>189.4</v>
      </c>
      <c r="AW128" s="516">
        <v>174.8</v>
      </c>
      <c r="AX128" s="516">
        <v>157.5</v>
      </c>
      <c r="AY128" s="516">
        <v>157.5</v>
      </c>
      <c r="AZ128" s="516">
        <v>156.4</v>
      </c>
      <c r="BA128" s="516">
        <v>146.9</v>
      </c>
      <c r="BB128" s="516">
        <v>150.6</v>
      </c>
      <c r="BC128" s="516">
        <v>157.1</v>
      </c>
      <c r="BD128" s="516">
        <v>157.69999999999999</v>
      </c>
      <c r="BE128" s="516">
        <v>158.69999999999999</v>
      </c>
      <c r="BF128" s="516">
        <v>157.69999999999999</v>
      </c>
      <c r="BG128" s="516">
        <v>158</v>
      </c>
      <c r="BH128" s="516">
        <v>163</v>
      </c>
      <c r="BI128" s="516">
        <v>162.5</v>
      </c>
      <c r="BJ128" s="516">
        <v>164</v>
      </c>
      <c r="BK128" s="516">
        <v>165.1</v>
      </c>
      <c r="BL128" s="516">
        <v>184.1</v>
      </c>
      <c r="BM128" s="516">
        <v>167.2</v>
      </c>
      <c r="BN128" s="516">
        <v>183.9</v>
      </c>
      <c r="BO128" s="516">
        <v>180.7</v>
      </c>
      <c r="BP128" s="516">
        <v>185.9</v>
      </c>
      <c r="BQ128" s="516">
        <v>192.3</v>
      </c>
      <c r="BR128" s="516">
        <v>179.2</v>
      </c>
      <c r="BS128" s="516">
        <v>181.9</v>
      </c>
      <c r="BT128" s="516">
        <v>181.1</v>
      </c>
      <c r="BU128" s="516">
        <v>183.6</v>
      </c>
      <c r="BV128" s="516">
        <v>185.8</v>
      </c>
      <c r="BW128" s="516">
        <v>188.6</v>
      </c>
      <c r="BX128" s="516">
        <v>195.7</v>
      </c>
      <c r="BY128" s="516">
        <v>193.5</v>
      </c>
      <c r="BZ128" s="516">
        <v>206.4</v>
      </c>
      <c r="CA128" s="516">
        <v>204.2</v>
      </c>
      <c r="CB128" s="516">
        <v>204.4</v>
      </c>
      <c r="CC128" s="516">
        <v>205</v>
      </c>
      <c r="CD128" s="516">
        <v>142.6</v>
      </c>
      <c r="CE128" s="516">
        <v>205.5</v>
      </c>
      <c r="CF128" s="516">
        <v>202.4</v>
      </c>
      <c r="CG128" s="516">
        <v>200.4</v>
      </c>
      <c r="CH128" s="516">
        <v>199.7</v>
      </c>
      <c r="CI128" s="516">
        <v>195</v>
      </c>
      <c r="CJ128" s="516">
        <v>189.3</v>
      </c>
      <c r="CK128" s="516">
        <v>189.2</v>
      </c>
      <c r="CL128" s="516">
        <v>215.4</v>
      </c>
      <c r="CM128" s="516">
        <v>217.6</v>
      </c>
      <c r="CN128" s="516">
        <v>216.9</v>
      </c>
      <c r="CO128" s="516">
        <v>224.9</v>
      </c>
      <c r="CP128" s="516">
        <v>225.9</v>
      </c>
      <c r="CQ128" s="516">
        <v>226.5</v>
      </c>
      <c r="CR128" s="516">
        <v>221.9</v>
      </c>
      <c r="CS128" s="516">
        <v>220.1</v>
      </c>
      <c r="CT128" s="516">
        <v>217.8</v>
      </c>
      <c r="CU128" s="516">
        <v>217.7</v>
      </c>
      <c r="CV128" s="516">
        <v>183.9</v>
      </c>
      <c r="CW128" s="516">
        <v>144.9</v>
      </c>
      <c r="CX128" s="516">
        <v>162.1</v>
      </c>
      <c r="CY128" s="516">
        <v>181.5</v>
      </c>
      <c r="CZ128" s="516">
        <v>187.8</v>
      </c>
      <c r="DA128" s="516">
        <v>202.3</v>
      </c>
      <c r="DB128" s="516">
        <v>201</v>
      </c>
      <c r="DC128" s="516">
        <v>201</v>
      </c>
      <c r="DD128" s="516">
        <v>201.3</v>
      </c>
      <c r="DE128" s="516">
        <v>201</v>
      </c>
      <c r="DF128" s="516">
        <v>200.7</v>
      </c>
      <c r="DG128" s="516">
        <v>202.4</v>
      </c>
      <c r="DH128" s="516">
        <v>245.7</v>
      </c>
      <c r="DI128" s="516">
        <v>258.10000000000002</v>
      </c>
      <c r="DJ128" s="516">
        <v>260.5</v>
      </c>
      <c r="DK128" s="516">
        <v>256.8</v>
      </c>
      <c r="DL128" s="516">
        <v>254.2</v>
      </c>
      <c r="DM128" s="516">
        <v>253.4</v>
      </c>
      <c r="DN128" s="516">
        <v>259.7</v>
      </c>
      <c r="DO128" s="516">
        <v>270.5</v>
      </c>
      <c r="DP128" s="516">
        <v>269.2</v>
      </c>
      <c r="DQ128" s="516">
        <v>268.60000000000002</v>
      </c>
      <c r="DR128" s="516">
        <v>270.3</v>
      </c>
      <c r="DS128" s="516">
        <v>268.60000000000002</v>
      </c>
      <c r="DT128" s="516">
        <v>270.3</v>
      </c>
      <c r="DU128" s="517">
        <v>312.60000000000002</v>
      </c>
      <c r="DV128" s="517">
        <v>321.39999999999998</v>
      </c>
      <c r="DW128" s="517">
        <v>312.60000000000002</v>
      </c>
      <c r="DX128" s="559">
        <v>297</v>
      </c>
      <c r="DY128" s="559">
        <v>295.39999999999998</v>
      </c>
      <c r="DZ128" s="559">
        <v>295.39999999999998</v>
      </c>
      <c r="EA128" s="558">
        <v>291.3</v>
      </c>
    </row>
    <row r="129" spans="1:131">
      <c r="A129" s="514" t="s">
        <v>796</v>
      </c>
      <c r="B129" s="514" t="s">
        <v>797</v>
      </c>
      <c r="C129" s="515">
        <v>3.9550000000000002E-2</v>
      </c>
      <c r="D129" s="516">
        <v>106</v>
      </c>
      <c r="E129" s="516">
        <v>83.5</v>
      </c>
      <c r="F129" s="516">
        <v>107.2</v>
      </c>
      <c r="G129" s="516">
        <v>135.30000000000001</v>
      </c>
      <c r="H129" s="516">
        <v>124.9</v>
      </c>
      <c r="I129" s="516">
        <v>130.4</v>
      </c>
      <c r="J129" s="516">
        <v>129.30000000000001</v>
      </c>
      <c r="K129" s="516">
        <v>135.9</v>
      </c>
      <c r="L129" s="516">
        <v>122.9</v>
      </c>
      <c r="M129" s="516">
        <v>124.4</v>
      </c>
      <c r="N129" s="516">
        <v>124.8</v>
      </c>
      <c r="O129" s="516">
        <v>116.1</v>
      </c>
      <c r="P129" s="516">
        <v>112.5</v>
      </c>
      <c r="Q129" s="516">
        <v>134.30000000000001</v>
      </c>
      <c r="R129" s="516">
        <v>138.5</v>
      </c>
      <c r="S129" s="516">
        <v>120.5</v>
      </c>
      <c r="T129" s="516">
        <v>117.8</v>
      </c>
      <c r="U129" s="516">
        <v>113.9</v>
      </c>
      <c r="V129" s="516">
        <v>120.7</v>
      </c>
      <c r="W129" s="516">
        <v>119.2</v>
      </c>
      <c r="X129" s="516">
        <v>122.5</v>
      </c>
      <c r="Y129" s="516">
        <v>129.4</v>
      </c>
      <c r="Z129" s="516">
        <v>127.2</v>
      </c>
      <c r="AA129" s="516">
        <v>127.7</v>
      </c>
      <c r="AB129" s="516">
        <v>126.8</v>
      </c>
      <c r="AC129" s="516">
        <v>126.9</v>
      </c>
      <c r="AD129" s="516">
        <v>122.6</v>
      </c>
      <c r="AE129" s="516">
        <v>118.9</v>
      </c>
      <c r="AF129" s="516">
        <v>139.5</v>
      </c>
      <c r="AG129" s="516">
        <v>124.6</v>
      </c>
      <c r="AH129" s="516">
        <v>116</v>
      </c>
      <c r="AI129" s="516">
        <v>119.8</v>
      </c>
      <c r="AJ129" s="516">
        <v>115.5</v>
      </c>
      <c r="AK129" s="516">
        <v>117.7</v>
      </c>
      <c r="AL129" s="516">
        <v>117.7</v>
      </c>
      <c r="AM129" s="516">
        <v>112</v>
      </c>
      <c r="AN129" s="516">
        <v>94.4</v>
      </c>
      <c r="AO129" s="516">
        <v>85.6</v>
      </c>
      <c r="AP129" s="516">
        <v>89.2</v>
      </c>
      <c r="AQ129" s="516">
        <v>81.8</v>
      </c>
      <c r="AR129" s="516">
        <v>87.5</v>
      </c>
      <c r="AS129" s="516">
        <v>99.5</v>
      </c>
      <c r="AT129" s="516">
        <v>93.3</v>
      </c>
      <c r="AU129" s="516">
        <v>83.5</v>
      </c>
      <c r="AV129" s="516">
        <v>79.2</v>
      </c>
      <c r="AW129" s="516">
        <v>66.8</v>
      </c>
      <c r="AX129" s="516">
        <v>69.400000000000006</v>
      </c>
      <c r="AY129" s="516">
        <v>71.099999999999994</v>
      </c>
      <c r="AZ129" s="516">
        <v>98.2</v>
      </c>
      <c r="BA129" s="516">
        <v>99.1</v>
      </c>
      <c r="BB129" s="516">
        <v>93.8</v>
      </c>
      <c r="BC129" s="516">
        <v>81.7</v>
      </c>
      <c r="BD129" s="516">
        <v>78.5</v>
      </c>
      <c r="BE129" s="516">
        <v>91.5</v>
      </c>
      <c r="BF129" s="516">
        <v>108.6</v>
      </c>
      <c r="BG129" s="516">
        <v>140.80000000000001</v>
      </c>
      <c r="BH129" s="516">
        <v>174.7</v>
      </c>
      <c r="BI129" s="516">
        <v>190</v>
      </c>
      <c r="BJ129" s="516">
        <v>175.7</v>
      </c>
      <c r="BK129" s="516">
        <v>147.30000000000001</v>
      </c>
      <c r="BL129" s="516">
        <v>116.9</v>
      </c>
      <c r="BM129" s="516">
        <v>143.5</v>
      </c>
      <c r="BN129" s="516">
        <v>143.30000000000001</v>
      </c>
      <c r="BO129" s="516">
        <v>146</v>
      </c>
      <c r="BP129" s="516">
        <v>149.4</v>
      </c>
      <c r="BQ129" s="516">
        <v>152.19999999999999</v>
      </c>
      <c r="BR129" s="516">
        <v>160.6</v>
      </c>
      <c r="BS129" s="516">
        <v>137.30000000000001</v>
      </c>
      <c r="BT129" s="516">
        <v>133.30000000000001</v>
      </c>
      <c r="BU129" s="516">
        <v>141.80000000000001</v>
      </c>
      <c r="BV129" s="516">
        <v>147.5</v>
      </c>
      <c r="BW129" s="516">
        <v>163.9</v>
      </c>
      <c r="BX129" s="516">
        <v>174</v>
      </c>
      <c r="BY129" s="516">
        <v>161.1</v>
      </c>
      <c r="BZ129" s="516">
        <v>144</v>
      </c>
      <c r="CA129" s="516">
        <v>148.4</v>
      </c>
      <c r="CB129" s="516">
        <v>151.80000000000001</v>
      </c>
      <c r="CC129" s="516">
        <v>150.6</v>
      </c>
      <c r="CD129" s="516">
        <v>164.8</v>
      </c>
      <c r="CE129" s="516">
        <v>159.6</v>
      </c>
      <c r="CF129" s="516">
        <v>169.9</v>
      </c>
      <c r="CG129" s="516">
        <v>156.5</v>
      </c>
      <c r="CH129" s="516">
        <v>152.19999999999999</v>
      </c>
      <c r="CI129" s="516">
        <v>149.19999999999999</v>
      </c>
      <c r="CJ129" s="516">
        <v>155</v>
      </c>
      <c r="CK129" s="516">
        <v>154</v>
      </c>
      <c r="CL129" s="516">
        <v>139.69999999999999</v>
      </c>
      <c r="CM129" s="516">
        <v>139.69999999999999</v>
      </c>
      <c r="CN129" s="516">
        <v>138.9</v>
      </c>
      <c r="CO129" s="516">
        <v>129.1</v>
      </c>
      <c r="CP129" s="516">
        <v>128.9</v>
      </c>
      <c r="CQ129" s="516">
        <v>103.1</v>
      </c>
      <c r="CR129" s="516">
        <v>101.9</v>
      </c>
      <c r="CS129" s="516">
        <v>117.6</v>
      </c>
      <c r="CT129" s="516">
        <v>117.2</v>
      </c>
      <c r="CU129" s="516">
        <v>118.2</v>
      </c>
      <c r="CV129" s="516">
        <v>117.3</v>
      </c>
      <c r="CW129" s="516">
        <v>153.6</v>
      </c>
      <c r="CX129" s="516">
        <v>159.6</v>
      </c>
      <c r="CY129" s="516">
        <v>135.6</v>
      </c>
      <c r="CZ129" s="516">
        <v>128.9</v>
      </c>
      <c r="DA129" s="516">
        <v>123.2</v>
      </c>
      <c r="DB129" s="516">
        <v>132.5</v>
      </c>
      <c r="DC129" s="516">
        <v>122.2</v>
      </c>
      <c r="DD129" s="516">
        <v>125.7</v>
      </c>
      <c r="DE129" s="516">
        <v>131.4</v>
      </c>
      <c r="DF129" s="516">
        <v>142</v>
      </c>
      <c r="DG129" s="516">
        <v>130</v>
      </c>
      <c r="DH129" s="516">
        <v>130.4</v>
      </c>
      <c r="DI129" s="516">
        <v>137.9</v>
      </c>
      <c r="DJ129" s="516">
        <v>136.19999999999999</v>
      </c>
      <c r="DK129" s="516">
        <v>142.19999999999999</v>
      </c>
      <c r="DL129" s="516">
        <v>143.69999999999999</v>
      </c>
      <c r="DM129" s="516">
        <v>150.9</v>
      </c>
      <c r="DN129" s="516">
        <v>160.9</v>
      </c>
      <c r="DO129" s="516">
        <v>159.30000000000001</v>
      </c>
      <c r="DP129" s="516">
        <v>148.69999999999999</v>
      </c>
      <c r="DQ129" s="516">
        <v>155.1</v>
      </c>
      <c r="DR129" s="516">
        <v>151.6</v>
      </c>
      <c r="DS129" s="516">
        <v>155.1</v>
      </c>
      <c r="DT129" s="516">
        <v>151.6</v>
      </c>
      <c r="DU129" s="517">
        <v>173.3</v>
      </c>
      <c r="DV129" s="517">
        <v>166.4</v>
      </c>
      <c r="DW129" s="517">
        <v>173.3</v>
      </c>
      <c r="DX129" s="559">
        <v>163.4</v>
      </c>
      <c r="DY129" s="559">
        <v>141</v>
      </c>
      <c r="DZ129" s="559">
        <v>141</v>
      </c>
      <c r="EA129" s="558">
        <v>143</v>
      </c>
    </row>
    <row r="130" spans="1:131">
      <c r="A130" s="514" t="s">
        <v>798</v>
      </c>
      <c r="B130" s="514" t="s">
        <v>799</v>
      </c>
      <c r="C130" s="515">
        <v>0.20862</v>
      </c>
      <c r="D130" s="516">
        <v>100.7</v>
      </c>
      <c r="E130" s="516">
        <v>104.2</v>
      </c>
      <c r="F130" s="516">
        <v>106.1</v>
      </c>
      <c r="G130" s="516">
        <v>110.8</v>
      </c>
      <c r="H130" s="516">
        <v>108.6</v>
      </c>
      <c r="I130" s="516">
        <v>106.7</v>
      </c>
      <c r="J130" s="516">
        <v>105.6</v>
      </c>
      <c r="K130" s="516">
        <v>107.7</v>
      </c>
      <c r="L130" s="516">
        <v>105.2</v>
      </c>
      <c r="M130" s="516">
        <v>98.8</v>
      </c>
      <c r="N130" s="516">
        <v>100.2</v>
      </c>
      <c r="O130" s="516">
        <v>91.6</v>
      </c>
      <c r="P130" s="516">
        <v>91.3</v>
      </c>
      <c r="Q130" s="516">
        <v>90.2</v>
      </c>
      <c r="R130" s="516">
        <v>90.7</v>
      </c>
      <c r="S130" s="516">
        <v>87.4</v>
      </c>
      <c r="T130" s="516">
        <v>83.6</v>
      </c>
      <c r="U130" s="516">
        <v>82.5</v>
      </c>
      <c r="V130" s="516">
        <v>86.7</v>
      </c>
      <c r="W130" s="516">
        <v>85.8</v>
      </c>
      <c r="X130" s="516">
        <v>94.1</v>
      </c>
      <c r="Y130" s="516">
        <v>94.6</v>
      </c>
      <c r="Z130" s="516">
        <v>93</v>
      </c>
      <c r="AA130" s="516">
        <v>90</v>
      </c>
      <c r="AB130" s="516">
        <v>88.1</v>
      </c>
      <c r="AC130" s="516">
        <v>88.9</v>
      </c>
      <c r="AD130" s="516">
        <v>95.4</v>
      </c>
      <c r="AE130" s="516">
        <v>96.5</v>
      </c>
      <c r="AF130" s="516">
        <v>97.3</v>
      </c>
      <c r="AG130" s="516">
        <v>98.8</v>
      </c>
      <c r="AH130" s="516">
        <v>97.9</v>
      </c>
      <c r="AI130" s="516">
        <v>97.5</v>
      </c>
      <c r="AJ130" s="516">
        <v>95</v>
      </c>
      <c r="AK130" s="516">
        <v>93.2</v>
      </c>
      <c r="AL130" s="516">
        <v>83.9</v>
      </c>
      <c r="AM130" s="516">
        <v>79.5</v>
      </c>
      <c r="AN130" s="516">
        <v>68.3</v>
      </c>
      <c r="AO130" s="516">
        <v>65</v>
      </c>
      <c r="AP130" s="516">
        <v>63.2</v>
      </c>
      <c r="AQ130" s="516">
        <v>56.9</v>
      </c>
      <c r="AR130" s="516">
        <v>54.2</v>
      </c>
      <c r="AS130" s="516">
        <v>58.8</v>
      </c>
      <c r="AT130" s="516">
        <v>50.1</v>
      </c>
      <c r="AU130" s="516">
        <v>50.6</v>
      </c>
      <c r="AV130" s="516">
        <v>47.7</v>
      </c>
      <c r="AW130" s="516">
        <v>53.8</v>
      </c>
      <c r="AX130" s="516">
        <v>46.3</v>
      </c>
      <c r="AY130" s="516">
        <v>48.7</v>
      </c>
      <c r="AZ130" s="516">
        <v>47.5</v>
      </c>
      <c r="BA130" s="516">
        <v>47.4</v>
      </c>
      <c r="BB130" s="516">
        <v>43.8</v>
      </c>
      <c r="BC130" s="516">
        <v>44.3</v>
      </c>
      <c r="BD130" s="516">
        <v>44.6</v>
      </c>
      <c r="BE130" s="516">
        <v>44.7</v>
      </c>
      <c r="BF130" s="516">
        <v>52.6</v>
      </c>
      <c r="BG130" s="516">
        <v>53.5</v>
      </c>
      <c r="BH130" s="516">
        <v>54.2</v>
      </c>
      <c r="BI130" s="516">
        <v>57.6</v>
      </c>
      <c r="BJ130" s="516">
        <v>60</v>
      </c>
      <c r="BK130" s="516">
        <v>62.2</v>
      </c>
      <c r="BL130" s="516">
        <v>68</v>
      </c>
      <c r="BM130" s="516">
        <v>67.3</v>
      </c>
      <c r="BN130" s="516">
        <v>66</v>
      </c>
      <c r="BO130" s="516">
        <v>63.7</v>
      </c>
      <c r="BP130" s="516">
        <v>63.9</v>
      </c>
      <c r="BQ130" s="516">
        <v>73.099999999999994</v>
      </c>
      <c r="BR130" s="516">
        <v>73.3</v>
      </c>
      <c r="BS130" s="516">
        <v>75.099999999999994</v>
      </c>
      <c r="BT130" s="516">
        <v>77</v>
      </c>
      <c r="BU130" s="516">
        <v>88.4</v>
      </c>
      <c r="BV130" s="516">
        <v>87.3</v>
      </c>
      <c r="BW130" s="516">
        <v>86.8</v>
      </c>
      <c r="BX130" s="516">
        <v>90.2</v>
      </c>
      <c r="BY130" s="516">
        <v>88.1</v>
      </c>
      <c r="BZ130" s="516">
        <v>88.7</v>
      </c>
      <c r="CA130" s="516">
        <v>92</v>
      </c>
      <c r="CB130" s="516">
        <v>87.6</v>
      </c>
      <c r="CC130" s="516">
        <v>93.7</v>
      </c>
      <c r="CD130" s="516">
        <v>96.8</v>
      </c>
      <c r="CE130" s="516">
        <v>95.3</v>
      </c>
      <c r="CF130" s="516">
        <v>91.7</v>
      </c>
      <c r="CG130" s="516">
        <v>84.8</v>
      </c>
      <c r="CH130" s="516">
        <v>80.2</v>
      </c>
      <c r="CI130" s="516">
        <v>91.7</v>
      </c>
      <c r="CJ130" s="516">
        <v>91</v>
      </c>
      <c r="CK130" s="516">
        <v>89.2</v>
      </c>
      <c r="CL130" s="516">
        <v>93.7</v>
      </c>
      <c r="CM130" s="516">
        <v>93.9</v>
      </c>
      <c r="CN130" s="516">
        <v>92.8</v>
      </c>
      <c r="CO130" s="516">
        <v>85.1</v>
      </c>
      <c r="CP130" s="516">
        <v>87.6</v>
      </c>
      <c r="CQ130" s="516">
        <v>82.8</v>
      </c>
      <c r="CR130" s="516">
        <v>89</v>
      </c>
      <c r="CS130" s="516">
        <v>88.8</v>
      </c>
      <c r="CT130" s="516">
        <v>92.6</v>
      </c>
      <c r="CU130" s="516">
        <v>93.1</v>
      </c>
      <c r="CV130" s="516">
        <v>89.5</v>
      </c>
      <c r="CW130" s="516">
        <v>86.1</v>
      </c>
      <c r="CX130" s="516">
        <v>79</v>
      </c>
      <c r="CY130" s="516">
        <v>80</v>
      </c>
      <c r="CZ130" s="516">
        <v>85.8</v>
      </c>
      <c r="DA130" s="516">
        <v>94.9</v>
      </c>
      <c r="DB130" s="516">
        <v>95.8</v>
      </c>
      <c r="DC130" s="516">
        <v>105.9</v>
      </c>
      <c r="DD130" s="516">
        <v>114</v>
      </c>
      <c r="DE130" s="516">
        <v>122.6</v>
      </c>
      <c r="DF130" s="516">
        <v>128.9</v>
      </c>
      <c r="DG130" s="516">
        <v>141.6</v>
      </c>
      <c r="DH130" s="516">
        <v>149</v>
      </c>
      <c r="DI130" s="516">
        <v>165.2</v>
      </c>
      <c r="DJ130" s="516">
        <v>182.1</v>
      </c>
      <c r="DK130" s="516">
        <v>184.4</v>
      </c>
      <c r="DL130" s="516">
        <v>182.1</v>
      </c>
      <c r="DM130" s="516">
        <v>165.6</v>
      </c>
      <c r="DN130" s="516">
        <v>153.9</v>
      </c>
      <c r="DO130" s="516">
        <v>150.69999999999999</v>
      </c>
      <c r="DP130" s="516">
        <v>139.30000000000001</v>
      </c>
      <c r="DQ130" s="516">
        <v>130.69999999999999</v>
      </c>
      <c r="DR130" s="516">
        <v>132</v>
      </c>
      <c r="DS130" s="516">
        <v>130.69999999999999</v>
      </c>
      <c r="DT130" s="516">
        <v>132</v>
      </c>
      <c r="DU130" s="517">
        <v>147</v>
      </c>
      <c r="DV130" s="517">
        <v>140.5</v>
      </c>
      <c r="DW130" s="517">
        <v>147</v>
      </c>
      <c r="DX130" s="559">
        <v>107.5</v>
      </c>
      <c r="DY130" s="559">
        <v>106.1</v>
      </c>
      <c r="DZ130" s="559">
        <v>106.1</v>
      </c>
      <c r="EA130" s="558">
        <v>101</v>
      </c>
    </row>
    <row r="131" spans="1:131">
      <c r="A131" s="514" t="s">
        <v>800</v>
      </c>
      <c r="B131" s="514" t="s">
        <v>801</v>
      </c>
      <c r="C131" s="515">
        <v>0.33393</v>
      </c>
      <c r="D131" s="516">
        <v>100</v>
      </c>
      <c r="E131" s="516">
        <v>118.4</v>
      </c>
      <c r="F131" s="516">
        <v>98.1</v>
      </c>
      <c r="G131" s="516">
        <v>114.2</v>
      </c>
      <c r="H131" s="516">
        <v>126.5</v>
      </c>
      <c r="I131" s="516">
        <v>114.4</v>
      </c>
      <c r="J131" s="516">
        <v>114.4</v>
      </c>
      <c r="K131" s="516">
        <v>112.8</v>
      </c>
      <c r="L131" s="516">
        <v>128.6</v>
      </c>
      <c r="M131" s="516">
        <v>129.5</v>
      </c>
      <c r="N131" s="516">
        <v>132.1</v>
      </c>
      <c r="O131" s="516">
        <v>132.1</v>
      </c>
      <c r="P131" s="516">
        <v>106.4</v>
      </c>
      <c r="Q131" s="516">
        <v>101.7</v>
      </c>
      <c r="R131" s="516">
        <v>101.7</v>
      </c>
      <c r="S131" s="516">
        <v>114.1</v>
      </c>
      <c r="T131" s="516">
        <v>114.1</v>
      </c>
      <c r="U131" s="516">
        <v>106.8</v>
      </c>
      <c r="V131" s="516">
        <v>114.1</v>
      </c>
      <c r="W131" s="516">
        <v>124.8</v>
      </c>
      <c r="X131" s="516">
        <v>124.8</v>
      </c>
      <c r="Y131" s="516">
        <v>117.8</v>
      </c>
      <c r="Z131" s="516">
        <v>107.8</v>
      </c>
      <c r="AA131" s="516">
        <v>116.8</v>
      </c>
      <c r="AB131" s="516">
        <v>118.3</v>
      </c>
      <c r="AC131" s="516">
        <v>148.6</v>
      </c>
      <c r="AD131" s="516">
        <v>107.7</v>
      </c>
      <c r="AE131" s="516">
        <v>100.8</v>
      </c>
      <c r="AF131" s="516">
        <v>129.9</v>
      </c>
      <c r="AG131" s="516">
        <v>149.69999999999999</v>
      </c>
      <c r="AH131" s="516">
        <v>133.80000000000001</v>
      </c>
      <c r="AI131" s="516">
        <v>115.5</v>
      </c>
      <c r="AJ131" s="516">
        <v>132</v>
      </c>
      <c r="AK131" s="516">
        <v>104.7</v>
      </c>
      <c r="AL131" s="516">
        <v>101.7</v>
      </c>
      <c r="AM131" s="516">
        <v>105.6</v>
      </c>
      <c r="AN131" s="516">
        <v>105.6</v>
      </c>
      <c r="AO131" s="516">
        <v>96.1</v>
      </c>
      <c r="AP131" s="516">
        <v>110.9</v>
      </c>
      <c r="AQ131" s="516">
        <v>107.9</v>
      </c>
      <c r="AR131" s="516">
        <v>108</v>
      </c>
      <c r="AS131" s="516">
        <v>111.6</v>
      </c>
      <c r="AT131" s="516">
        <v>86.6</v>
      </c>
      <c r="AU131" s="516">
        <v>98.1</v>
      </c>
      <c r="AV131" s="516">
        <v>141.4</v>
      </c>
      <c r="AW131" s="516">
        <v>89.4</v>
      </c>
      <c r="AX131" s="516">
        <v>101.8</v>
      </c>
      <c r="AY131" s="516">
        <v>135.19999999999999</v>
      </c>
      <c r="AZ131" s="516">
        <v>105.6</v>
      </c>
      <c r="BA131" s="516">
        <v>122.1</v>
      </c>
      <c r="BB131" s="516">
        <v>141.80000000000001</v>
      </c>
      <c r="BC131" s="516">
        <v>85.9</v>
      </c>
      <c r="BD131" s="516">
        <v>168.1</v>
      </c>
      <c r="BE131" s="516">
        <v>168.1</v>
      </c>
      <c r="BF131" s="516">
        <v>100.4</v>
      </c>
      <c r="BG131" s="516">
        <v>105.6</v>
      </c>
      <c r="BH131" s="516">
        <v>105.6</v>
      </c>
      <c r="BI131" s="516">
        <v>105.6</v>
      </c>
      <c r="BJ131" s="516">
        <v>105.6</v>
      </c>
      <c r="BK131" s="516">
        <v>112.5</v>
      </c>
      <c r="BL131" s="516">
        <v>114.3</v>
      </c>
      <c r="BM131" s="516">
        <v>119.2</v>
      </c>
      <c r="BN131" s="516">
        <v>112.1</v>
      </c>
      <c r="BO131" s="516">
        <v>118.6</v>
      </c>
      <c r="BP131" s="516">
        <v>122.6</v>
      </c>
      <c r="BQ131" s="516">
        <v>136.69999999999999</v>
      </c>
      <c r="BR131" s="516">
        <v>118.3</v>
      </c>
      <c r="BS131" s="516">
        <v>118.8</v>
      </c>
      <c r="BT131" s="516">
        <v>120</v>
      </c>
      <c r="BU131" s="516">
        <v>102.8</v>
      </c>
      <c r="BV131" s="516">
        <v>106.1</v>
      </c>
      <c r="BW131" s="516">
        <v>141.1</v>
      </c>
      <c r="BX131" s="516">
        <v>141.1</v>
      </c>
      <c r="BY131" s="516">
        <v>118.9</v>
      </c>
      <c r="BZ131" s="516">
        <v>101</v>
      </c>
      <c r="CA131" s="516">
        <v>127.7</v>
      </c>
      <c r="CB131" s="516">
        <v>117.5</v>
      </c>
      <c r="CC131" s="516">
        <v>117.5</v>
      </c>
      <c r="CD131" s="516">
        <v>142</v>
      </c>
      <c r="CE131" s="516">
        <v>164.3</v>
      </c>
      <c r="CF131" s="516">
        <v>136.30000000000001</v>
      </c>
      <c r="CG131" s="516">
        <v>137</v>
      </c>
      <c r="CH131" s="516">
        <v>159</v>
      </c>
      <c r="CI131" s="516">
        <v>137.5</v>
      </c>
      <c r="CJ131" s="516">
        <v>193.5</v>
      </c>
      <c r="CK131" s="516">
        <v>182.7</v>
      </c>
      <c r="CL131" s="516">
        <v>177.6</v>
      </c>
      <c r="CM131" s="516">
        <v>201.8</v>
      </c>
      <c r="CN131" s="516">
        <v>191.4</v>
      </c>
      <c r="CO131" s="516">
        <v>189.1</v>
      </c>
      <c r="CP131" s="516">
        <v>182.2</v>
      </c>
      <c r="CQ131" s="516">
        <v>160.5</v>
      </c>
      <c r="CR131" s="516">
        <v>166.5</v>
      </c>
      <c r="CS131" s="516">
        <v>178.5</v>
      </c>
      <c r="CT131" s="516">
        <v>183.2</v>
      </c>
      <c r="CU131" s="516">
        <v>183.2</v>
      </c>
      <c r="CV131" s="516">
        <v>183.2</v>
      </c>
      <c r="CW131" s="516">
        <v>183.2</v>
      </c>
      <c r="CX131" s="516">
        <v>220.4</v>
      </c>
      <c r="CY131" s="516">
        <v>217.7</v>
      </c>
      <c r="CZ131" s="516">
        <v>217.7</v>
      </c>
      <c r="DA131" s="516">
        <v>160.69999999999999</v>
      </c>
      <c r="DB131" s="516">
        <v>178.2</v>
      </c>
      <c r="DC131" s="516">
        <v>179.6</v>
      </c>
      <c r="DD131" s="516">
        <v>208.7</v>
      </c>
      <c r="DE131" s="516">
        <v>202.8</v>
      </c>
      <c r="DF131" s="516">
        <v>227.3</v>
      </c>
      <c r="DG131" s="516">
        <v>228.2</v>
      </c>
      <c r="DH131" s="516">
        <v>209.6</v>
      </c>
      <c r="DI131" s="516">
        <v>159.4</v>
      </c>
      <c r="DJ131" s="516">
        <v>197.2</v>
      </c>
      <c r="DK131" s="516">
        <v>182</v>
      </c>
      <c r="DL131" s="516">
        <v>161</v>
      </c>
      <c r="DM131" s="516">
        <v>196.4</v>
      </c>
      <c r="DN131" s="516">
        <v>174.4</v>
      </c>
      <c r="DO131" s="516">
        <v>224.4</v>
      </c>
      <c r="DP131" s="516">
        <v>245</v>
      </c>
      <c r="DQ131" s="516">
        <v>300.3</v>
      </c>
      <c r="DR131" s="516">
        <v>300.7</v>
      </c>
      <c r="DS131" s="516">
        <v>300.3</v>
      </c>
      <c r="DT131" s="516">
        <v>300.7</v>
      </c>
      <c r="DU131" s="517">
        <v>243.5</v>
      </c>
      <c r="DV131" s="517">
        <v>243.5</v>
      </c>
      <c r="DW131" s="517">
        <v>243.5</v>
      </c>
      <c r="DX131" s="559">
        <v>217.4</v>
      </c>
      <c r="DY131" s="559">
        <v>203</v>
      </c>
      <c r="DZ131" s="559">
        <v>203</v>
      </c>
      <c r="EA131" s="558">
        <v>234.4</v>
      </c>
    </row>
    <row r="132" spans="1:131">
      <c r="A132" s="514" t="s">
        <v>802</v>
      </c>
      <c r="B132" s="514" t="s">
        <v>803</v>
      </c>
      <c r="C132" s="515">
        <v>3.6900000000000001E-3</v>
      </c>
      <c r="D132" s="516">
        <v>94.3</v>
      </c>
      <c r="E132" s="516">
        <v>94.5</v>
      </c>
      <c r="F132" s="516">
        <v>90.3</v>
      </c>
      <c r="G132" s="516">
        <v>106.8</v>
      </c>
      <c r="H132" s="516">
        <v>100.3</v>
      </c>
      <c r="I132" s="516">
        <v>113.4</v>
      </c>
      <c r="J132" s="516">
        <v>115.2</v>
      </c>
      <c r="K132" s="516">
        <v>103.2</v>
      </c>
      <c r="L132" s="516">
        <v>110.7</v>
      </c>
      <c r="M132" s="516">
        <v>117.1</v>
      </c>
      <c r="N132" s="516">
        <v>117.1</v>
      </c>
      <c r="O132" s="516">
        <v>111.6</v>
      </c>
      <c r="P132" s="516">
        <v>109.7</v>
      </c>
      <c r="Q132" s="516">
        <v>111.4</v>
      </c>
      <c r="R132" s="516">
        <v>100.8</v>
      </c>
      <c r="S132" s="516">
        <v>107.7</v>
      </c>
      <c r="T132" s="516">
        <v>117.8</v>
      </c>
      <c r="U132" s="516">
        <v>126.5</v>
      </c>
      <c r="V132" s="516">
        <v>122.4</v>
      </c>
      <c r="W132" s="516">
        <v>127.9</v>
      </c>
      <c r="X132" s="516">
        <v>122.3</v>
      </c>
      <c r="Y132" s="516">
        <v>119.8</v>
      </c>
      <c r="Z132" s="516">
        <v>142.1</v>
      </c>
      <c r="AA132" s="516">
        <v>125.3</v>
      </c>
      <c r="AB132" s="516">
        <v>134.9</v>
      </c>
      <c r="AC132" s="516">
        <v>124.2</v>
      </c>
      <c r="AD132" s="516">
        <v>125.7</v>
      </c>
      <c r="AE132" s="516">
        <v>124.6</v>
      </c>
      <c r="AF132" s="516">
        <v>121.1</v>
      </c>
      <c r="AG132" s="516">
        <v>184.6</v>
      </c>
      <c r="AH132" s="516">
        <v>210.2</v>
      </c>
      <c r="AI132" s="516">
        <v>169.5</v>
      </c>
      <c r="AJ132" s="516">
        <v>142.80000000000001</v>
      </c>
      <c r="AK132" s="516">
        <v>153.1</v>
      </c>
      <c r="AL132" s="516">
        <v>173.6</v>
      </c>
      <c r="AM132" s="516">
        <v>173.6</v>
      </c>
      <c r="AN132" s="516">
        <v>165.7</v>
      </c>
      <c r="AO132" s="516">
        <v>172.9</v>
      </c>
      <c r="AP132" s="516">
        <v>167.8</v>
      </c>
      <c r="AQ132" s="516">
        <v>166.3</v>
      </c>
      <c r="AR132" s="516">
        <v>163.5</v>
      </c>
      <c r="AS132" s="516">
        <v>155.9</v>
      </c>
      <c r="AT132" s="516">
        <v>119.4</v>
      </c>
      <c r="AU132" s="516">
        <v>153.6</v>
      </c>
      <c r="AV132" s="516">
        <v>203.2</v>
      </c>
      <c r="AW132" s="516">
        <v>167.6</v>
      </c>
      <c r="AX132" s="516">
        <v>153.30000000000001</v>
      </c>
      <c r="AY132" s="516">
        <v>153.30000000000001</v>
      </c>
      <c r="AZ132" s="516">
        <v>152.19999999999999</v>
      </c>
      <c r="BA132" s="516">
        <v>137.69999999999999</v>
      </c>
      <c r="BB132" s="516">
        <v>139.30000000000001</v>
      </c>
      <c r="BC132" s="516">
        <v>143.5</v>
      </c>
      <c r="BD132" s="516">
        <v>145.80000000000001</v>
      </c>
      <c r="BE132" s="516">
        <v>150.69999999999999</v>
      </c>
      <c r="BF132" s="516">
        <v>150.5</v>
      </c>
      <c r="BG132" s="516">
        <v>146.80000000000001</v>
      </c>
      <c r="BH132" s="516">
        <v>146.80000000000001</v>
      </c>
      <c r="BI132" s="516">
        <v>146.80000000000001</v>
      </c>
      <c r="BJ132" s="516">
        <v>146.80000000000001</v>
      </c>
      <c r="BK132" s="516">
        <v>162.4</v>
      </c>
      <c r="BL132" s="516">
        <v>176.6</v>
      </c>
      <c r="BM132" s="516">
        <v>140.6</v>
      </c>
      <c r="BN132" s="516">
        <v>171.8</v>
      </c>
      <c r="BO132" s="516">
        <v>170</v>
      </c>
      <c r="BP132" s="516">
        <v>180.8</v>
      </c>
      <c r="BQ132" s="516">
        <v>187.1</v>
      </c>
      <c r="BR132" s="516">
        <v>174.3</v>
      </c>
      <c r="BS132" s="516">
        <v>176.9</v>
      </c>
      <c r="BT132" s="516">
        <v>169.5</v>
      </c>
      <c r="BU132" s="516">
        <v>171.8</v>
      </c>
      <c r="BV132" s="516">
        <v>173.6</v>
      </c>
      <c r="BW132" s="516">
        <v>176.1</v>
      </c>
      <c r="BX132" s="516">
        <v>180</v>
      </c>
      <c r="BY132" s="516">
        <v>179.2</v>
      </c>
      <c r="BZ132" s="516">
        <v>190.8</v>
      </c>
      <c r="CA132" s="516">
        <v>189.7</v>
      </c>
      <c r="CB132" s="516">
        <v>190.8</v>
      </c>
      <c r="CC132" s="516">
        <v>192</v>
      </c>
      <c r="CD132" s="516">
        <v>192</v>
      </c>
      <c r="CE132" s="516">
        <v>193</v>
      </c>
      <c r="CF132" s="516">
        <v>190.4</v>
      </c>
      <c r="CG132" s="516">
        <v>188.2</v>
      </c>
      <c r="CH132" s="516">
        <v>179.3</v>
      </c>
      <c r="CI132" s="516">
        <v>183</v>
      </c>
      <c r="CJ132" s="516">
        <v>175.8</v>
      </c>
      <c r="CK132" s="516">
        <v>173.9</v>
      </c>
      <c r="CL132" s="516">
        <v>198.7</v>
      </c>
      <c r="CM132" s="516">
        <v>203.5</v>
      </c>
      <c r="CN132" s="516">
        <v>204.8</v>
      </c>
      <c r="CO132" s="516">
        <v>213.9</v>
      </c>
      <c r="CP132" s="516">
        <v>216.2</v>
      </c>
      <c r="CQ132" s="516">
        <v>217.4</v>
      </c>
      <c r="CR132" s="516">
        <v>212.6</v>
      </c>
      <c r="CS132" s="516">
        <v>211.5</v>
      </c>
      <c r="CT132" s="516">
        <v>209.7</v>
      </c>
      <c r="CU132" s="516">
        <v>210</v>
      </c>
      <c r="CV132" s="516">
        <v>166.1</v>
      </c>
      <c r="CW132" s="516">
        <v>141.1</v>
      </c>
      <c r="CX132" s="516">
        <v>158.4</v>
      </c>
      <c r="CY132" s="516">
        <v>176.5</v>
      </c>
      <c r="CZ132" s="516">
        <v>181.1</v>
      </c>
      <c r="DA132" s="516">
        <v>193.5</v>
      </c>
      <c r="DB132" s="516">
        <v>191.7</v>
      </c>
      <c r="DC132" s="516">
        <v>191.7</v>
      </c>
      <c r="DD132" s="516">
        <v>192.1</v>
      </c>
      <c r="DE132" s="516">
        <v>192</v>
      </c>
      <c r="DF132" s="516">
        <v>191.4</v>
      </c>
      <c r="DG132" s="516">
        <v>193.1</v>
      </c>
      <c r="DH132" s="516">
        <v>231.9</v>
      </c>
      <c r="DI132" s="516">
        <v>242.6</v>
      </c>
      <c r="DJ132" s="516">
        <v>243.7</v>
      </c>
      <c r="DK132" s="516">
        <v>241</v>
      </c>
      <c r="DL132" s="516">
        <v>238.8</v>
      </c>
      <c r="DM132" s="516">
        <v>237.3</v>
      </c>
      <c r="DN132" s="516">
        <v>242.2</v>
      </c>
      <c r="DO132" s="516">
        <v>251.8</v>
      </c>
      <c r="DP132" s="516">
        <v>249.9</v>
      </c>
      <c r="DQ132" s="516">
        <v>248.6</v>
      </c>
      <c r="DR132" s="516">
        <v>249.2</v>
      </c>
      <c r="DS132" s="516">
        <v>248.6</v>
      </c>
      <c r="DT132" s="516">
        <v>249.2</v>
      </c>
      <c r="DU132" s="517">
        <v>266</v>
      </c>
      <c r="DV132" s="517">
        <v>268.39999999999998</v>
      </c>
      <c r="DW132" s="517">
        <v>266</v>
      </c>
      <c r="DX132" s="559">
        <v>250.2</v>
      </c>
      <c r="DY132" s="559">
        <v>252.5</v>
      </c>
      <c r="DZ132" s="559">
        <v>252.5</v>
      </c>
      <c r="EA132" s="558">
        <v>252.6</v>
      </c>
    </row>
    <row r="133" spans="1:131">
      <c r="A133" s="514" t="s">
        <v>804</v>
      </c>
      <c r="B133" s="514" t="s">
        <v>805</v>
      </c>
      <c r="C133" s="515">
        <v>0.18498999999999999</v>
      </c>
      <c r="D133" s="516">
        <v>114.2</v>
      </c>
      <c r="E133" s="516">
        <v>130.6</v>
      </c>
      <c r="F133" s="516">
        <v>136.80000000000001</v>
      </c>
      <c r="G133" s="516">
        <v>141.80000000000001</v>
      </c>
      <c r="H133" s="516">
        <v>142.30000000000001</v>
      </c>
      <c r="I133" s="516">
        <v>141.69999999999999</v>
      </c>
      <c r="J133" s="516">
        <v>143.5</v>
      </c>
      <c r="K133" s="516">
        <v>143.69999999999999</v>
      </c>
      <c r="L133" s="516">
        <v>145.1</v>
      </c>
      <c r="M133" s="516">
        <v>145.4</v>
      </c>
      <c r="N133" s="516">
        <v>145.69999999999999</v>
      </c>
      <c r="O133" s="516">
        <v>143</v>
      </c>
      <c r="P133" s="516">
        <v>145.5</v>
      </c>
      <c r="Q133" s="516">
        <v>148</v>
      </c>
      <c r="R133" s="516">
        <v>148.80000000000001</v>
      </c>
      <c r="S133" s="516">
        <v>149.19999999999999</v>
      </c>
      <c r="T133" s="516">
        <v>148</v>
      </c>
      <c r="U133" s="516">
        <v>146.1</v>
      </c>
      <c r="V133" s="516">
        <v>148</v>
      </c>
      <c r="W133" s="516">
        <v>145.5</v>
      </c>
      <c r="X133" s="516">
        <v>143.6</v>
      </c>
      <c r="Y133" s="516">
        <v>146.9</v>
      </c>
      <c r="Z133" s="516">
        <v>149.19999999999999</v>
      </c>
      <c r="AA133" s="516">
        <v>142.69999999999999</v>
      </c>
      <c r="AB133" s="516">
        <v>143.6</v>
      </c>
      <c r="AC133" s="516">
        <v>133.1</v>
      </c>
      <c r="AD133" s="516">
        <v>132.69999999999999</v>
      </c>
      <c r="AE133" s="516">
        <v>133.80000000000001</v>
      </c>
      <c r="AF133" s="516">
        <v>136.1</v>
      </c>
      <c r="AG133" s="516">
        <v>133.80000000000001</v>
      </c>
      <c r="AH133" s="516">
        <v>130</v>
      </c>
      <c r="AI133" s="516">
        <v>131.4</v>
      </c>
      <c r="AJ133" s="516">
        <v>153.9</v>
      </c>
      <c r="AK133" s="516">
        <v>151.80000000000001</v>
      </c>
      <c r="AL133" s="516">
        <v>156.1</v>
      </c>
      <c r="AM133" s="516">
        <v>152.5</v>
      </c>
      <c r="AN133" s="516">
        <v>148.30000000000001</v>
      </c>
      <c r="AO133" s="516">
        <v>149.19999999999999</v>
      </c>
      <c r="AP133" s="516">
        <v>150</v>
      </c>
      <c r="AQ133" s="516">
        <v>148.19999999999999</v>
      </c>
      <c r="AR133" s="516">
        <v>150.30000000000001</v>
      </c>
      <c r="AS133" s="516">
        <v>152.5</v>
      </c>
      <c r="AT133" s="516">
        <v>150.9</v>
      </c>
      <c r="AU133" s="516">
        <v>151.4</v>
      </c>
      <c r="AV133" s="516">
        <v>162.80000000000001</v>
      </c>
      <c r="AW133" s="516">
        <v>160.80000000000001</v>
      </c>
      <c r="AX133" s="516">
        <v>162.4</v>
      </c>
      <c r="AY133" s="516">
        <v>162.19999999999999</v>
      </c>
      <c r="AZ133" s="516">
        <v>160.6</v>
      </c>
      <c r="BA133" s="516">
        <v>161.6</v>
      </c>
      <c r="BB133" s="516">
        <v>166</v>
      </c>
      <c r="BC133" s="516">
        <v>165.1</v>
      </c>
      <c r="BD133" s="516">
        <v>162.1</v>
      </c>
      <c r="BE133" s="516">
        <v>161.9</v>
      </c>
      <c r="BF133" s="516">
        <v>165.3</v>
      </c>
      <c r="BG133" s="516">
        <v>170.9</v>
      </c>
      <c r="BH133" s="516">
        <v>172.4</v>
      </c>
      <c r="BI133" s="516">
        <v>162.6</v>
      </c>
      <c r="BJ133" s="516">
        <v>161.69999999999999</v>
      </c>
      <c r="BK133" s="516">
        <v>162.1</v>
      </c>
      <c r="BL133" s="516">
        <v>162.4</v>
      </c>
      <c r="BM133" s="516">
        <v>163.80000000000001</v>
      </c>
      <c r="BN133" s="516">
        <v>170.2</v>
      </c>
      <c r="BO133" s="516">
        <v>169.9</v>
      </c>
      <c r="BP133" s="516">
        <v>166.9</v>
      </c>
      <c r="BQ133" s="516">
        <v>168</v>
      </c>
      <c r="BR133" s="516">
        <v>168.5</v>
      </c>
      <c r="BS133" s="516">
        <v>169</v>
      </c>
      <c r="BT133" s="516">
        <v>167.7</v>
      </c>
      <c r="BU133" s="516">
        <v>171.1</v>
      </c>
      <c r="BV133" s="516">
        <v>173.6</v>
      </c>
      <c r="BW133" s="516">
        <v>180.8</v>
      </c>
      <c r="BX133" s="516">
        <v>182.8</v>
      </c>
      <c r="BY133" s="516">
        <v>181.2</v>
      </c>
      <c r="BZ133" s="516">
        <v>184.6</v>
      </c>
      <c r="CA133" s="516">
        <v>186</v>
      </c>
      <c r="CB133" s="516">
        <v>183.2</v>
      </c>
      <c r="CC133" s="516">
        <v>180.5</v>
      </c>
      <c r="CD133" s="516">
        <v>183.6</v>
      </c>
      <c r="CE133" s="516">
        <v>186.2</v>
      </c>
      <c r="CF133" s="516">
        <v>185</v>
      </c>
      <c r="CG133" s="516">
        <v>183.3</v>
      </c>
      <c r="CH133" s="516">
        <v>182.4</v>
      </c>
      <c r="CI133" s="516">
        <v>183.7</v>
      </c>
      <c r="CJ133" s="516">
        <v>173</v>
      </c>
      <c r="CK133" s="516">
        <v>174</v>
      </c>
      <c r="CL133" s="516">
        <v>176.6</v>
      </c>
      <c r="CM133" s="516">
        <v>177.8</v>
      </c>
      <c r="CN133" s="516">
        <v>175</v>
      </c>
      <c r="CO133" s="516">
        <v>172.3</v>
      </c>
      <c r="CP133" s="516">
        <v>176</v>
      </c>
      <c r="CQ133" s="516">
        <v>176.4</v>
      </c>
      <c r="CR133" s="516">
        <v>182.6</v>
      </c>
      <c r="CS133" s="516">
        <v>186.6</v>
      </c>
      <c r="CT133" s="516">
        <v>190.1</v>
      </c>
      <c r="CU133" s="516">
        <v>187.7</v>
      </c>
      <c r="CV133" s="516">
        <v>185.7</v>
      </c>
      <c r="CW133" s="516">
        <v>174</v>
      </c>
      <c r="CX133" s="516">
        <v>179.7</v>
      </c>
      <c r="CY133" s="516">
        <v>187</v>
      </c>
      <c r="CZ133" s="516">
        <v>185.1</v>
      </c>
      <c r="DA133" s="516">
        <v>176.1</v>
      </c>
      <c r="DB133" s="516">
        <v>176.1</v>
      </c>
      <c r="DC133" s="516">
        <v>183</v>
      </c>
      <c r="DD133" s="516">
        <v>186.3</v>
      </c>
      <c r="DE133" s="516">
        <v>188.5</v>
      </c>
      <c r="DF133" s="516">
        <v>186.2</v>
      </c>
      <c r="DG133" s="516">
        <v>189</v>
      </c>
      <c r="DH133" s="516">
        <v>196.5</v>
      </c>
      <c r="DI133" s="516">
        <v>197.7</v>
      </c>
      <c r="DJ133" s="516">
        <v>203</v>
      </c>
      <c r="DK133" s="516">
        <v>206.5</v>
      </c>
      <c r="DL133" s="516">
        <v>211.7</v>
      </c>
      <c r="DM133" s="516">
        <v>213.2</v>
      </c>
      <c r="DN133" s="516">
        <v>211.2</v>
      </c>
      <c r="DO133" s="516">
        <v>212.1</v>
      </c>
      <c r="DP133" s="516">
        <v>218.2</v>
      </c>
      <c r="DQ133" s="516">
        <v>218</v>
      </c>
      <c r="DR133" s="516">
        <v>218.6</v>
      </c>
      <c r="DS133" s="516">
        <v>218.3</v>
      </c>
      <c r="DT133" s="516">
        <v>218.4</v>
      </c>
      <c r="DU133" s="517">
        <v>224.7</v>
      </c>
      <c r="DV133" s="517">
        <v>223.2</v>
      </c>
      <c r="DW133" s="517">
        <v>225.1</v>
      </c>
      <c r="DX133" s="559">
        <v>247</v>
      </c>
      <c r="DY133" s="559">
        <v>247</v>
      </c>
      <c r="DZ133" s="559">
        <v>246.7</v>
      </c>
      <c r="EA133" s="558">
        <v>246.2</v>
      </c>
    </row>
    <row r="134" spans="1:131">
      <c r="A134" s="514" t="s">
        <v>806</v>
      </c>
      <c r="B134" s="514" t="s">
        <v>807</v>
      </c>
      <c r="C134" s="515">
        <v>0.11352</v>
      </c>
      <c r="D134" s="516">
        <v>111.9</v>
      </c>
      <c r="E134" s="516">
        <v>138.69999999999999</v>
      </c>
      <c r="F134" s="516">
        <v>149.69999999999999</v>
      </c>
      <c r="G134" s="516">
        <v>149.69999999999999</v>
      </c>
      <c r="H134" s="516">
        <v>149.69999999999999</v>
      </c>
      <c r="I134" s="516">
        <v>149.69999999999999</v>
      </c>
      <c r="J134" s="516">
        <v>149.69999999999999</v>
      </c>
      <c r="K134" s="516">
        <v>149.80000000000001</v>
      </c>
      <c r="L134" s="516">
        <v>149.69999999999999</v>
      </c>
      <c r="M134" s="516">
        <v>149.69999999999999</v>
      </c>
      <c r="N134" s="516">
        <v>149.69999999999999</v>
      </c>
      <c r="O134" s="516">
        <v>149.69999999999999</v>
      </c>
      <c r="P134" s="516">
        <v>149.69999999999999</v>
      </c>
      <c r="Q134" s="516">
        <v>149.69999999999999</v>
      </c>
      <c r="R134" s="516">
        <v>149.69999999999999</v>
      </c>
      <c r="S134" s="516">
        <v>149.69999999999999</v>
      </c>
      <c r="T134" s="516">
        <v>148</v>
      </c>
      <c r="U134" s="516">
        <v>145.19999999999999</v>
      </c>
      <c r="V134" s="516">
        <v>145.19999999999999</v>
      </c>
      <c r="W134" s="516">
        <v>145.19999999999999</v>
      </c>
      <c r="X134" s="516">
        <v>145.19999999999999</v>
      </c>
      <c r="Y134" s="516">
        <v>145.19999999999999</v>
      </c>
      <c r="Z134" s="516">
        <v>145.19999999999999</v>
      </c>
      <c r="AA134" s="516">
        <v>137.19999999999999</v>
      </c>
      <c r="AB134" s="516">
        <v>135.80000000000001</v>
      </c>
      <c r="AC134" s="516">
        <v>123.1</v>
      </c>
      <c r="AD134" s="516">
        <v>123.1</v>
      </c>
      <c r="AE134" s="516">
        <v>123.1</v>
      </c>
      <c r="AF134" s="516">
        <v>123.1</v>
      </c>
      <c r="AG134" s="516">
        <v>123.1</v>
      </c>
      <c r="AH134" s="516">
        <v>117.4</v>
      </c>
      <c r="AI134" s="516">
        <v>119.9</v>
      </c>
      <c r="AJ134" s="516">
        <v>151.6</v>
      </c>
      <c r="AK134" s="516">
        <v>151.80000000000001</v>
      </c>
      <c r="AL134" s="516">
        <v>155.69999999999999</v>
      </c>
      <c r="AM134" s="516">
        <v>153</v>
      </c>
      <c r="AN134" s="516">
        <v>142.6</v>
      </c>
      <c r="AO134" s="516">
        <v>142.6</v>
      </c>
      <c r="AP134" s="516">
        <v>144.6</v>
      </c>
      <c r="AQ134" s="516">
        <v>143.4</v>
      </c>
      <c r="AR134" s="516">
        <v>142.19999999999999</v>
      </c>
      <c r="AS134" s="516">
        <v>143.4</v>
      </c>
      <c r="AT134" s="516">
        <v>144.4</v>
      </c>
      <c r="AU134" s="516">
        <v>145.19999999999999</v>
      </c>
      <c r="AV134" s="516">
        <v>158.30000000000001</v>
      </c>
      <c r="AW134" s="516">
        <v>157.5</v>
      </c>
      <c r="AX134" s="516">
        <v>158.80000000000001</v>
      </c>
      <c r="AY134" s="516">
        <v>157.5</v>
      </c>
      <c r="AZ134" s="516">
        <v>154.6</v>
      </c>
      <c r="BA134" s="516">
        <v>155.9</v>
      </c>
      <c r="BB134" s="516">
        <v>156.30000000000001</v>
      </c>
      <c r="BC134" s="516">
        <v>152.6</v>
      </c>
      <c r="BD134" s="516">
        <v>150.4</v>
      </c>
      <c r="BE134" s="516">
        <v>150.1</v>
      </c>
      <c r="BF134" s="516">
        <v>155.4</v>
      </c>
      <c r="BG134" s="516">
        <v>153.80000000000001</v>
      </c>
      <c r="BH134" s="516">
        <v>156.1</v>
      </c>
      <c r="BI134" s="516">
        <v>140.5</v>
      </c>
      <c r="BJ134" s="516">
        <v>139</v>
      </c>
      <c r="BK134" s="516">
        <v>139</v>
      </c>
      <c r="BL134" s="516">
        <v>139.4</v>
      </c>
      <c r="BM134" s="516">
        <v>136.9</v>
      </c>
      <c r="BN134" s="516">
        <v>133.5</v>
      </c>
      <c r="BO134" s="516">
        <v>131.5</v>
      </c>
      <c r="BP134" s="516">
        <v>133.19999999999999</v>
      </c>
      <c r="BQ134" s="516">
        <v>135</v>
      </c>
      <c r="BR134" s="516">
        <v>135.80000000000001</v>
      </c>
      <c r="BS134" s="516">
        <v>136.6</v>
      </c>
      <c r="BT134" s="516">
        <v>134.5</v>
      </c>
      <c r="BU134" s="516">
        <v>133.69999999999999</v>
      </c>
      <c r="BV134" s="516">
        <v>133.6</v>
      </c>
      <c r="BW134" s="516">
        <v>142.19999999999999</v>
      </c>
      <c r="BX134" s="516">
        <v>142.19999999999999</v>
      </c>
      <c r="BY134" s="516">
        <v>142.19999999999999</v>
      </c>
      <c r="BZ134" s="516">
        <v>142.19999999999999</v>
      </c>
      <c r="CA134" s="516">
        <v>142.19999999999999</v>
      </c>
      <c r="CB134" s="516">
        <v>142.19999999999999</v>
      </c>
      <c r="CC134" s="516">
        <v>142.19999999999999</v>
      </c>
      <c r="CD134" s="516">
        <v>146.69999999999999</v>
      </c>
      <c r="CE134" s="516">
        <v>146.69999999999999</v>
      </c>
      <c r="CF134" s="516">
        <v>146.69999999999999</v>
      </c>
      <c r="CG134" s="516">
        <v>146.69999999999999</v>
      </c>
      <c r="CH134" s="516">
        <v>146.69999999999999</v>
      </c>
      <c r="CI134" s="516">
        <v>146.69999999999999</v>
      </c>
      <c r="CJ134" s="516">
        <v>146.69999999999999</v>
      </c>
      <c r="CK134" s="516">
        <v>146.69999999999999</v>
      </c>
      <c r="CL134" s="516">
        <v>146.69999999999999</v>
      </c>
      <c r="CM134" s="516">
        <v>146.69999999999999</v>
      </c>
      <c r="CN134" s="516">
        <v>146.69999999999999</v>
      </c>
      <c r="CO134" s="516">
        <v>146.69999999999999</v>
      </c>
      <c r="CP134" s="516">
        <v>146.69999999999999</v>
      </c>
      <c r="CQ134" s="516">
        <v>146.69999999999999</v>
      </c>
      <c r="CR134" s="516">
        <v>152.6</v>
      </c>
      <c r="CS134" s="516">
        <v>162</v>
      </c>
      <c r="CT134" s="516">
        <v>163</v>
      </c>
      <c r="CU134" s="516">
        <v>163</v>
      </c>
      <c r="CV134" s="516">
        <v>163</v>
      </c>
      <c r="CW134" s="516">
        <v>151</v>
      </c>
      <c r="CX134" s="516">
        <v>163</v>
      </c>
      <c r="CY134" s="516">
        <v>163</v>
      </c>
      <c r="CZ134" s="516">
        <v>163</v>
      </c>
      <c r="DA134" s="516">
        <v>163</v>
      </c>
      <c r="DB134" s="516">
        <v>163</v>
      </c>
      <c r="DC134" s="516">
        <v>163</v>
      </c>
      <c r="DD134" s="516">
        <v>163</v>
      </c>
      <c r="DE134" s="516">
        <v>163</v>
      </c>
      <c r="DF134" s="516">
        <v>163</v>
      </c>
      <c r="DG134" s="516">
        <v>163</v>
      </c>
      <c r="DH134" s="516">
        <v>176.3</v>
      </c>
      <c r="DI134" s="516">
        <v>176.3</v>
      </c>
      <c r="DJ134" s="516">
        <v>187.9</v>
      </c>
      <c r="DK134" s="516">
        <v>193.1</v>
      </c>
      <c r="DL134" s="516">
        <v>201.5</v>
      </c>
      <c r="DM134" s="516">
        <v>204</v>
      </c>
      <c r="DN134" s="516">
        <v>204</v>
      </c>
      <c r="DO134" s="516">
        <v>205.4</v>
      </c>
      <c r="DP134" s="516">
        <v>212.4</v>
      </c>
      <c r="DQ134" s="516">
        <v>212.4</v>
      </c>
      <c r="DR134" s="516">
        <v>212.4</v>
      </c>
      <c r="DS134" s="516">
        <v>212.4</v>
      </c>
      <c r="DT134" s="516">
        <v>212.4</v>
      </c>
      <c r="DU134" s="517">
        <v>222.8</v>
      </c>
      <c r="DV134" s="517">
        <v>222.8</v>
      </c>
      <c r="DW134" s="517">
        <v>222.8</v>
      </c>
      <c r="DX134" s="559">
        <v>254.3</v>
      </c>
      <c r="DY134" s="559">
        <v>254.3</v>
      </c>
      <c r="DZ134" s="559">
        <v>254.3</v>
      </c>
      <c r="EA134" s="558">
        <v>254.3</v>
      </c>
    </row>
    <row r="135" spans="1:131">
      <c r="A135" s="514" t="s">
        <v>808</v>
      </c>
      <c r="B135" s="514" t="s">
        <v>809</v>
      </c>
      <c r="C135" s="515">
        <v>6.9470000000000004E-2</v>
      </c>
      <c r="D135" s="516">
        <v>118.2</v>
      </c>
      <c r="E135" s="516">
        <v>118.2</v>
      </c>
      <c r="F135" s="516">
        <v>116.7</v>
      </c>
      <c r="G135" s="516">
        <v>130.30000000000001</v>
      </c>
      <c r="H135" s="516">
        <v>131.6</v>
      </c>
      <c r="I135" s="516">
        <v>130</v>
      </c>
      <c r="J135" s="516">
        <v>134.9</v>
      </c>
      <c r="K135" s="516">
        <v>135.1</v>
      </c>
      <c r="L135" s="516">
        <v>139.19999999999999</v>
      </c>
      <c r="M135" s="516">
        <v>139.80000000000001</v>
      </c>
      <c r="N135" s="516">
        <v>140.5</v>
      </c>
      <c r="O135" s="516">
        <v>133.6</v>
      </c>
      <c r="P135" s="516">
        <v>140.4</v>
      </c>
      <c r="Q135" s="516">
        <v>146.69999999999999</v>
      </c>
      <c r="R135" s="516">
        <v>148.80000000000001</v>
      </c>
      <c r="S135" s="516">
        <v>150</v>
      </c>
      <c r="T135" s="516">
        <v>149.5</v>
      </c>
      <c r="U135" s="516">
        <v>148.80000000000001</v>
      </c>
      <c r="V135" s="516">
        <v>153.80000000000001</v>
      </c>
      <c r="W135" s="516">
        <v>147.6</v>
      </c>
      <c r="X135" s="516">
        <v>142.19999999999999</v>
      </c>
      <c r="Y135" s="516">
        <v>151.1</v>
      </c>
      <c r="Z135" s="516">
        <v>157.69999999999999</v>
      </c>
      <c r="AA135" s="516">
        <v>152.6</v>
      </c>
      <c r="AB135" s="516">
        <v>157.5</v>
      </c>
      <c r="AC135" s="516">
        <v>150</v>
      </c>
      <c r="AD135" s="516">
        <v>149.30000000000001</v>
      </c>
      <c r="AE135" s="516">
        <v>151.80000000000001</v>
      </c>
      <c r="AF135" s="516">
        <v>158.30000000000001</v>
      </c>
      <c r="AG135" s="516">
        <v>151.69999999999999</v>
      </c>
      <c r="AH135" s="516">
        <v>151.30000000000001</v>
      </c>
      <c r="AI135" s="516">
        <v>150.80000000000001</v>
      </c>
      <c r="AJ135" s="516">
        <v>158.9</v>
      </c>
      <c r="AK135" s="516">
        <v>153</v>
      </c>
      <c r="AL135" s="516">
        <v>158.1</v>
      </c>
      <c r="AM135" s="516">
        <v>152.30000000000001</v>
      </c>
      <c r="AN135" s="516">
        <v>158.1</v>
      </c>
      <c r="AO135" s="516">
        <v>161.30000000000001</v>
      </c>
      <c r="AP135" s="516">
        <v>159.5</v>
      </c>
      <c r="AQ135" s="516">
        <v>157.19999999999999</v>
      </c>
      <c r="AR135" s="516">
        <v>164.7</v>
      </c>
      <c r="AS135" s="516">
        <v>168</v>
      </c>
      <c r="AT135" s="516">
        <v>162.6</v>
      </c>
      <c r="AU135" s="516">
        <v>162.6</v>
      </c>
      <c r="AV135" s="516">
        <v>170.6</v>
      </c>
      <c r="AW135" s="516">
        <v>167.7</v>
      </c>
      <c r="AX135" s="516">
        <v>169.3</v>
      </c>
      <c r="AY135" s="516">
        <v>170.6</v>
      </c>
      <c r="AZ135" s="516">
        <v>172.2</v>
      </c>
      <c r="BA135" s="516">
        <v>172.5</v>
      </c>
      <c r="BB135" s="516">
        <v>182.6</v>
      </c>
      <c r="BC135" s="516">
        <v>187.1</v>
      </c>
      <c r="BD135" s="516">
        <v>181.4</v>
      </c>
      <c r="BE135" s="516">
        <v>182</v>
      </c>
      <c r="BF135" s="516">
        <v>182</v>
      </c>
      <c r="BG135" s="516">
        <v>200</v>
      </c>
      <c r="BH135" s="516">
        <v>200.1</v>
      </c>
      <c r="BI135" s="516">
        <v>199.6</v>
      </c>
      <c r="BJ135" s="516">
        <v>199.6</v>
      </c>
      <c r="BK135" s="516">
        <v>199.6</v>
      </c>
      <c r="BL135" s="516">
        <v>199.6</v>
      </c>
      <c r="BM135" s="516">
        <v>207.2</v>
      </c>
      <c r="BN135" s="516">
        <v>230.1</v>
      </c>
      <c r="BO135" s="516">
        <v>232.6</v>
      </c>
      <c r="BP135" s="516">
        <v>221.7</v>
      </c>
      <c r="BQ135" s="516">
        <v>221.7</v>
      </c>
      <c r="BR135" s="516">
        <v>221.7</v>
      </c>
      <c r="BS135" s="516">
        <v>221.7</v>
      </c>
      <c r="BT135" s="516">
        <v>221.7</v>
      </c>
      <c r="BU135" s="516">
        <v>232</v>
      </c>
      <c r="BV135" s="516">
        <v>238.9</v>
      </c>
      <c r="BW135" s="516">
        <v>243.9</v>
      </c>
      <c r="BX135" s="516">
        <v>249.7</v>
      </c>
      <c r="BY135" s="516">
        <v>245.2</v>
      </c>
      <c r="BZ135" s="516">
        <v>254.1</v>
      </c>
      <c r="CA135" s="516">
        <v>255</v>
      </c>
      <c r="CB135" s="516">
        <v>249.2</v>
      </c>
      <c r="CC135" s="516">
        <v>241.8</v>
      </c>
      <c r="CD135" s="516">
        <v>241.1</v>
      </c>
      <c r="CE135" s="516">
        <v>248.8</v>
      </c>
      <c r="CF135" s="516">
        <v>246.7</v>
      </c>
      <c r="CG135" s="516">
        <v>241.5</v>
      </c>
      <c r="CH135" s="516">
        <v>239.3</v>
      </c>
      <c r="CI135" s="516">
        <v>242.7</v>
      </c>
      <c r="CJ135" s="516">
        <v>214</v>
      </c>
      <c r="CK135" s="516">
        <v>216.7</v>
      </c>
      <c r="CL135" s="516">
        <v>223.8</v>
      </c>
      <c r="CM135" s="516">
        <v>227</v>
      </c>
      <c r="CN135" s="516">
        <v>219.5</v>
      </c>
      <c r="CO135" s="516">
        <v>212.3</v>
      </c>
      <c r="CP135" s="516">
        <v>222</v>
      </c>
      <c r="CQ135" s="516">
        <v>223.2</v>
      </c>
      <c r="CR135" s="516">
        <v>230.1</v>
      </c>
      <c r="CS135" s="516">
        <v>225.2</v>
      </c>
      <c r="CT135" s="516">
        <v>233.1</v>
      </c>
      <c r="CU135" s="516">
        <v>226.7</v>
      </c>
      <c r="CV135" s="516">
        <v>221.2</v>
      </c>
      <c r="CW135" s="516">
        <v>209.6</v>
      </c>
      <c r="CX135" s="516">
        <v>205.4</v>
      </c>
      <c r="CY135" s="516">
        <v>224.6</v>
      </c>
      <c r="CZ135" s="516">
        <v>219.6</v>
      </c>
      <c r="DA135" s="516">
        <v>195.6</v>
      </c>
      <c r="DB135" s="516">
        <v>195.6</v>
      </c>
      <c r="DC135" s="516">
        <v>214.2</v>
      </c>
      <c r="DD135" s="516">
        <v>222.9</v>
      </c>
      <c r="DE135" s="516">
        <v>228.7</v>
      </c>
      <c r="DF135" s="516">
        <v>222.5</v>
      </c>
      <c r="DG135" s="516">
        <v>230</v>
      </c>
      <c r="DH135" s="516">
        <v>228.2</v>
      </c>
      <c r="DI135" s="516">
        <v>231.4</v>
      </c>
      <c r="DJ135" s="516">
        <v>226.1</v>
      </c>
      <c r="DK135" s="516">
        <v>226.1</v>
      </c>
      <c r="DL135" s="516">
        <v>226.1</v>
      </c>
      <c r="DM135" s="516">
        <v>226.1</v>
      </c>
      <c r="DN135" s="516">
        <v>221.2</v>
      </c>
      <c r="DO135" s="516">
        <v>221.2</v>
      </c>
      <c r="DP135" s="516">
        <v>226.1</v>
      </c>
      <c r="DQ135" s="516">
        <v>226.1</v>
      </c>
      <c r="DR135" s="516">
        <v>226.1</v>
      </c>
      <c r="DS135" s="516">
        <v>226.1</v>
      </c>
      <c r="DT135" s="516">
        <v>226.1</v>
      </c>
      <c r="DU135" s="517">
        <v>226.1</v>
      </c>
      <c r="DV135" s="517">
        <v>221.2</v>
      </c>
      <c r="DW135" s="517">
        <v>226.1</v>
      </c>
      <c r="DX135" s="559">
        <v>234.3</v>
      </c>
      <c r="DY135" s="559">
        <v>234.3</v>
      </c>
      <c r="DZ135" s="559">
        <v>234.3</v>
      </c>
      <c r="EA135" s="558">
        <v>233.8</v>
      </c>
    </row>
    <row r="136" spans="1:131">
      <c r="A136" s="514" t="s">
        <v>810</v>
      </c>
      <c r="B136" s="514" t="s">
        <v>811</v>
      </c>
      <c r="C136" s="515">
        <v>1.39E-3</v>
      </c>
      <c r="D136" s="516">
        <v>99.6</v>
      </c>
      <c r="E136" s="516">
        <v>105.4</v>
      </c>
      <c r="F136" s="516">
        <v>101.5</v>
      </c>
      <c r="G136" s="516">
        <v>102.2</v>
      </c>
      <c r="H136" s="516">
        <v>99.6</v>
      </c>
      <c r="I136" s="516">
        <v>99.6</v>
      </c>
      <c r="J136" s="516">
        <v>100.4</v>
      </c>
      <c r="K136" s="516">
        <v>99.9</v>
      </c>
      <c r="L136" s="516">
        <v>93.7</v>
      </c>
      <c r="M136" s="516">
        <v>101.4</v>
      </c>
      <c r="N136" s="516">
        <v>103.8</v>
      </c>
      <c r="O136" s="516">
        <v>99.4</v>
      </c>
      <c r="P136" s="516">
        <v>89.3</v>
      </c>
      <c r="Q136" s="516">
        <v>104.2</v>
      </c>
      <c r="R136" s="516">
        <v>101.8</v>
      </c>
      <c r="S136" s="516">
        <v>98.8</v>
      </c>
      <c r="T136" s="516">
        <v>102.6</v>
      </c>
      <c r="U136" s="516">
        <v>114.5</v>
      </c>
      <c r="V136" s="516">
        <v>107.7</v>
      </c>
      <c r="W136" s="516">
        <v>93.7</v>
      </c>
      <c r="X136" s="516">
        <v>109.6</v>
      </c>
      <c r="Y136" s="516">
        <v>104.9</v>
      </c>
      <c r="Z136" s="516">
        <v>84.2</v>
      </c>
      <c r="AA136" s="516">
        <v>119.6</v>
      </c>
      <c r="AB136" s="516">
        <v>104.9</v>
      </c>
      <c r="AC136" s="516">
        <v>122.5</v>
      </c>
      <c r="AD136" s="516">
        <v>106.5</v>
      </c>
      <c r="AE136" s="516">
        <v>123.6</v>
      </c>
      <c r="AF136" s="516">
        <v>115.9</v>
      </c>
      <c r="AG136" s="516">
        <v>142.4</v>
      </c>
      <c r="AH136" s="516">
        <v>123</v>
      </c>
      <c r="AI136" s="516">
        <v>126.7</v>
      </c>
      <c r="AJ136" s="516">
        <v>131.80000000000001</v>
      </c>
      <c r="AK136" s="516">
        <v>116.3</v>
      </c>
      <c r="AL136" s="516">
        <v>124.2</v>
      </c>
      <c r="AM136" s="516">
        <v>143.30000000000001</v>
      </c>
      <c r="AN136" s="516">
        <v>146.19999999999999</v>
      </c>
      <c r="AO136" s="516">
        <v>111</v>
      </c>
      <c r="AP136" s="516">
        <v>151.30000000000001</v>
      </c>
      <c r="AQ136" s="516">
        <v>121.8</v>
      </c>
      <c r="AR136" s="516">
        <v>115.3</v>
      </c>
      <c r="AS136" s="516">
        <v>158.5</v>
      </c>
      <c r="AT136" s="516">
        <v>134.5</v>
      </c>
      <c r="AU136" s="516">
        <v>128.30000000000001</v>
      </c>
      <c r="AV136" s="516">
        <v>172.4</v>
      </c>
      <c r="AW136" s="516">
        <v>120.6</v>
      </c>
      <c r="AX136" s="516">
        <v>137.4</v>
      </c>
      <c r="AY136" s="516">
        <v>164.7</v>
      </c>
      <c r="AZ136" s="516">
        <v>105.5</v>
      </c>
      <c r="BA136" s="516">
        <v>110.9</v>
      </c>
      <c r="BB136" s="516">
        <v>163.6</v>
      </c>
      <c r="BC136" s="516">
        <v>120.5</v>
      </c>
      <c r="BD136" s="516">
        <v>191.6</v>
      </c>
      <c r="BE136" s="516">
        <v>148.30000000000001</v>
      </c>
      <c r="BF136" s="516">
        <v>168.2</v>
      </c>
      <c r="BG136" s="516">
        <v>152.5</v>
      </c>
      <c r="BH136" s="516">
        <v>152.5</v>
      </c>
      <c r="BI136" s="516">
        <v>152.5</v>
      </c>
      <c r="BJ136" s="516">
        <v>152.5</v>
      </c>
      <c r="BK136" s="516">
        <v>217.9</v>
      </c>
      <c r="BL136" s="516">
        <v>217.9</v>
      </c>
      <c r="BM136" s="516">
        <v>217.9</v>
      </c>
      <c r="BN136" s="516">
        <v>217.9</v>
      </c>
      <c r="BO136" s="516">
        <v>217.9</v>
      </c>
      <c r="BP136" s="516">
        <v>217.9</v>
      </c>
      <c r="BQ136" s="516">
        <v>217.9</v>
      </c>
      <c r="BR136" s="516">
        <v>217.9</v>
      </c>
      <c r="BS136" s="516">
        <v>217.9</v>
      </c>
      <c r="BT136" s="516">
        <v>217.9</v>
      </c>
      <c r="BU136" s="516">
        <v>217.9</v>
      </c>
      <c r="BV136" s="516">
        <v>217.9</v>
      </c>
      <c r="BW136" s="516">
        <v>217.9</v>
      </c>
      <c r="BX136" s="516">
        <v>195.4</v>
      </c>
      <c r="BY136" s="516">
        <v>202.2</v>
      </c>
      <c r="BZ136" s="516">
        <v>221.7</v>
      </c>
      <c r="CA136" s="516">
        <v>355.3</v>
      </c>
      <c r="CB136" s="516">
        <v>280.60000000000002</v>
      </c>
      <c r="CC136" s="516">
        <v>285.89999999999998</v>
      </c>
      <c r="CD136" s="516">
        <v>366.4</v>
      </c>
      <c r="CE136" s="516">
        <v>312.89999999999998</v>
      </c>
      <c r="CF136" s="516">
        <v>266.8</v>
      </c>
      <c r="CG136" s="516">
        <v>297.8</v>
      </c>
      <c r="CH136" s="516">
        <v>287.7</v>
      </c>
      <c r="CI136" s="516">
        <v>287.7</v>
      </c>
      <c r="CJ136" s="516">
        <v>287.7</v>
      </c>
      <c r="CK136" s="516">
        <v>287.7</v>
      </c>
      <c r="CL136" s="516">
        <v>287.7</v>
      </c>
      <c r="CM136" s="516">
        <v>287.7</v>
      </c>
      <c r="CN136" s="516">
        <v>287.7</v>
      </c>
      <c r="CO136" s="516">
        <v>287.7</v>
      </c>
      <c r="CP136" s="516">
        <v>287.7</v>
      </c>
      <c r="CQ136" s="516">
        <v>287.7</v>
      </c>
      <c r="CR136" s="516">
        <v>287.7</v>
      </c>
      <c r="CS136" s="516">
        <v>287.7</v>
      </c>
      <c r="CT136" s="516">
        <v>287.7</v>
      </c>
      <c r="CU136" s="516">
        <v>287.7</v>
      </c>
      <c r="CV136" s="516">
        <v>287.7</v>
      </c>
      <c r="CW136" s="516">
        <v>287.7</v>
      </c>
      <c r="CX136" s="516">
        <v>287.7</v>
      </c>
      <c r="CY136" s="516">
        <v>287.7</v>
      </c>
      <c r="CZ136" s="516">
        <v>287.7</v>
      </c>
      <c r="DA136" s="516">
        <v>287.7</v>
      </c>
      <c r="DB136" s="516">
        <v>287.7</v>
      </c>
      <c r="DC136" s="516">
        <v>287.7</v>
      </c>
      <c r="DD136" s="516">
        <v>287.7</v>
      </c>
      <c r="DE136" s="516">
        <v>287.7</v>
      </c>
      <c r="DF136" s="516">
        <v>287.7</v>
      </c>
      <c r="DG136" s="516">
        <v>287.7</v>
      </c>
      <c r="DH136" s="516">
        <v>287.7</v>
      </c>
      <c r="DI136" s="516">
        <v>287.7</v>
      </c>
      <c r="DJ136" s="516">
        <v>305.8</v>
      </c>
      <c r="DK136" s="516">
        <v>347.5</v>
      </c>
      <c r="DL136" s="516">
        <v>358.5</v>
      </c>
      <c r="DM136" s="516">
        <v>360.6</v>
      </c>
      <c r="DN136" s="516">
        <v>338.7</v>
      </c>
      <c r="DO136" s="516">
        <v>336.3</v>
      </c>
      <c r="DP136" s="516">
        <v>336.3</v>
      </c>
      <c r="DQ136" s="516">
        <v>309.39999999999998</v>
      </c>
      <c r="DR136" s="516">
        <v>384</v>
      </c>
      <c r="DS136" s="516">
        <v>341.3</v>
      </c>
      <c r="DT136" s="516">
        <v>356.8</v>
      </c>
      <c r="DU136" s="517">
        <v>356.8</v>
      </c>
      <c r="DV136" s="517">
        <v>403.4</v>
      </c>
      <c r="DW136" s="517">
        <v>403.4</v>
      </c>
      <c r="DX136" s="559">
        <v>344.1</v>
      </c>
      <c r="DY136" s="559">
        <v>344.3</v>
      </c>
      <c r="DZ136" s="559">
        <v>304.8</v>
      </c>
      <c r="EA136" s="558">
        <v>259.8</v>
      </c>
    </row>
    <row r="137" spans="1:131">
      <c r="A137" s="514" t="s">
        <v>812</v>
      </c>
      <c r="B137" s="514" t="s">
        <v>813</v>
      </c>
      <c r="C137" s="515">
        <v>6.0999999999999997E-4</v>
      </c>
      <c r="D137" s="516">
        <v>100.3</v>
      </c>
      <c r="E137" s="516">
        <v>100.3</v>
      </c>
      <c r="F137" s="516">
        <v>100.3</v>
      </c>
      <c r="G137" s="516">
        <v>82.1</v>
      </c>
      <c r="H137" s="516">
        <v>82.1</v>
      </c>
      <c r="I137" s="516">
        <v>82.1</v>
      </c>
      <c r="J137" s="516">
        <v>82.1</v>
      </c>
      <c r="K137" s="516">
        <v>82.1</v>
      </c>
      <c r="L137" s="516">
        <v>82.1</v>
      </c>
      <c r="M137" s="516">
        <v>82.1</v>
      </c>
      <c r="N137" s="516">
        <v>82.1</v>
      </c>
      <c r="O137" s="516">
        <v>82.1</v>
      </c>
      <c r="P137" s="516">
        <v>82.1</v>
      </c>
      <c r="Q137" s="516">
        <v>82.1</v>
      </c>
      <c r="R137" s="516">
        <v>82.1</v>
      </c>
      <c r="S137" s="516">
        <v>82.1</v>
      </c>
      <c r="T137" s="516">
        <v>82.1</v>
      </c>
      <c r="U137" s="516">
        <v>82.1</v>
      </c>
      <c r="V137" s="516">
        <v>82.1</v>
      </c>
      <c r="W137" s="516">
        <v>82.1</v>
      </c>
      <c r="X137" s="516">
        <v>82.1</v>
      </c>
      <c r="Y137" s="516">
        <v>82.1</v>
      </c>
      <c r="Z137" s="516">
        <v>82.1</v>
      </c>
      <c r="AA137" s="516">
        <v>82.1</v>
      </c>
      <c r="AB137" s="516">
        <v>82.1</v>
      </c>
      <c r="AC137" s="516">
        <v>82.1</v>
      </c>
      <c r="AD137" s="516">
        <v>82.1</v>
      </c>
      <c r="AE137" s="516">
        <v>82.1</v>
      </c>
      <c r="AF137" s="516">
        <v>82.1</v>
      </c>
      <c r="AG137" s="516">
        <v>82.1</v>
      </c>
      <c r="AH137" s="516">
        <v>82.1</v>
      </c>
      <c r="AI137" s="516">
        <v>82.1</v>
      </c>
      <c r="AJ137" s="516">
        <v>82.1</v>
      </c>
      <c r="AK137" s="516">
        <v>82.1</v>
      </c>
      <c r="AL137" s="516">
        <v>82.1</v>
      </c>
      <c r="AM137" s="516">
        <v>82.1</v>
      </c>
      <c r="AN137" s="516">
        <v>82.1</v>
      </c>
      <c r="AO137" s="516">
        <v>82.1</v>
      </c>
      <c r="AP137" s="516">
        <v>82.1</v>
      </c>
      <c r="AQ137" s="516">
        <v>82.1</v>
      </c>
      <c r="AR137" s="516">
        <v>82.1</v>
      </c>
      <c r="AS137" s="516">
        <v>82.1</v>
      </c>
      <c r="AT137" s="516">
        <v>82.1</v>
      </c>
      <c r="AU137" s="516">
        <v>82.1</v>
      </c>
      <c r="AV137" s="516">
        <v>82.1</v>
      </c>
      <c r="AW137" s="516">
        <v>82.1</v>
      </c>
      <c r="AX137" s="516">
        <v>82.1</v>
      </c>
      <c r="AY137" s="516">
        <v>82.1</v>
      </c>
      <c r="AZ137" s="516">
        <v>82.1</v>
      </c>
      <c r="BA137" s="516">
        <v>91</v>
      </c>
      <c r="BB137" s="516">
        <v>82.1</v>
      </c>
      <c r="BC137" s="516">
        <v>82.1</v>
      </c>
      <c r="BD137" s="516">
        <v>82.1</v>
      </c>
      <c r="BE137" s="516">
        <v>106.4</v>
      </c>
      <c r="BF137" s="516">
        <v>82.1</v>
      </c>
      <c r="BG137" s="516">
        <v>82.1</v>
      </c>
      <c r="BH137" s="516">
        <v>82.1</v>
      </c>
      <c r="BI137" s="516">
        <v>91.5</v>
      </c>
      <c r="BJ137" s="516">
        <v>82.1</v>
      </c>
      <c r="BK137" s="516">
        <v>82.1</v>
      </c>
      <c r="BL137" s="516">
        <v>82.1</v>
      </c>
      <c r="BM137" s="516">
        <v>100</v>
      </c>
      <c r="BN137" s="516">
        <v>82.1</v>
      </c>
      <c r="BO137" s="516">
        <v>82.1</v>
      </c>
      <c r="BP137" s="516">
        <v>93.4</v>
      </c>
      <c r="BQ137" s="516">
        <v>82.1</v>
      </c>
      <c r="BR137" s="516">
        <v>82.1</v>
      </c>
      <c r="BS137" s="516">
        <v>90.2</v>
      </c>
      <c r="BT137" s="516">
        <v>82.1</v>
      </c>
      <c r="BU137" s="516">
        <v>82.1</v>
      </c>
      <c r="BV137" s="516">
        <v>82.1</v>
      </c>
      <c r="BW137" s="516">
        <v>88.8</v>
      </c>
      <c r="BX137" s="516">
        <v>82.1</v>
      </c>
      <c r="BY137" s="516">
        <v>95.7</v>
      </c>
      <c r="BZ137" s="516">
        <v>82.1</v>
      </c>
      <c r="CA137" s="516">
        <v>101.1</v>
      </c>
      <c r="CB137" s="516">
        <v>82.1</v>
      </c>
      <c r="CC137" s="516">
        <v>100.2</v>
      </c>
      <c r="CD137" s="516">
        <v>95.9</v>
      </c>
      <c r="CE137" s="516">
        <v>114.3</v>
      </c>
      <c r="CF137" s="516">
        <v>107.4</v>
      </c>
      <c r="CG137" s="516">
        <v>100.3</v>
      </c>
      <c r="CH137" s="516">
        <v>127.6</v>
      </c>
      <c r="CI137" s="516">
        <v>127.6</v>
      </c>
      <c r="CJ137" s="516">
        <v>127.6</v>
      </c>
      <c r="CK137" s="516">
        <v>127.6</v>
      </c>
      <c r="CL137" s="516">
        <v>127.6</v>
      </c>
      <c r="CM137" s="516">
        <v>127.6</v>
      </c>
      <c r="CN137" s="516">
        <v>127.6</v>
      </c>
      <c r="CO137" s="516">
        <v>127.6</v>
      </c>
      <c r="CP137" s="516">
        <v>127.6</v>
      </c>
      <c r="CQ137" s="516">
        <v>127.6</v>
      </c>
      <c r="CR137" s="516">
        <v>127.6</v>
      </c>
      <c r="CS137" s="516">
        <v>127.6</v>
      </c>
      <c r="CT137" s="516">
        <v>127.6</v>
      </c>
      <c r="CU137" s="516">
        <v>127.6</v>
      </c>
      <c r="CV137" s="516">
        <v>127.6</v>
      </c>
      <c r="CW137" s="516">
        <v>127.6</v>
      </c>
      <c r="CX137" s="516">
        <v>127.6</v>
      </c>
      <c r="CY137" s="516">
        <v>127.6</v>
      </c>
      <c r="CZ137" s="516">
        <v>127.6</v>
      </c>
      <c r="DA137" s="516">
        <v>127.6</v>
      </c>
      <c r="DB137" s="516">
        <v>127.6</v>
      </c>
      <c r="DC137" s="516">
        <v>127.6</v>
      </c>
      <c r="DD137" s="516">
        <v>127.6</v>
      </c>
      <c r="DE137" s="516">
        <v>127.6</v>
      </c>
      <c r="DF137" s="516">
        <v>127.6</v>
      </c>
      <c r="DG137" s="516">
        <v>127.6</v>
      </c>
      <c r="DH137" s="516">
        <v>127.6</v>
      </c>
      <c r="DI137" s="516">
        <v>127.6</v>
      </c>
      <c r="DJ137" s="516">
        <v>127.4</v>
      </c>
      <c r="DK137" s="516">
        <v>127</v>
      </c>
      <c r="DL137" s="516">
        <v>126.9</v>
      </c>
      <c r="DM137" s="516">
        <v>127</v>
      </c>
      <c r="DN137" s="516">
        <v>127</v>
      </c>
      <c r="DO137" s="516">
        <v>127.1</v>
      </c>
      <c r="DP137" s="516">
        <v>127.1</v>
      </c>
      <c r="DQ137" s="516">
        <v>127.3</v>
      </c>
      <c r="DR137" s="516">
        <v>127.1</v>
      </c>
      <c r="DS137" s="516">
        <v>127.2</v>
      </c>
      <c r="DT137" s="516">
        <v>127.8</v>
      </c>
      <c r="DU137" s="517">
        <v>127.8</v>
      </c>
      <c r="DV137" s="517">
        <v>127.2</v>
      </c>
      <c r="DW137" s="517">
        <v>127</v>
      </c>
      <c r="DX137" s="559">
        <v>127.1</v>
      </c>
      <c r="DY137" s="559">
        <v>126.9</v>
      </c>
      <c r="DZ137" s="559">
        <v>127.6</v>
      </c>
      <c r="EA137" s="558">
        <v>127.6</v>
      </c>
    </row>
    <row r="138" spans="1:131">
      <c r="A138" s="514" t="s">
        <v>814</v>
      </c>
      <c r="B138" s="514" t="s">
        <v>815</v>
      </c>
      <c r="C138" s="515">
        <v>2.4096000000000002</v>
      </c>
      <c r="D138" s="516">
        <v>113.2</v>
      </c>
      <c r="E138" s="516">
        <v>109.7</v>
      </c>
      <c r="F138" s="516">
        <v>100.4</v>
      </c>
      <c r="G138" s="516">
        <v>104.6</v>
      </c>
      <c r="H138" s="516">
        <v>113</v>
      </c>
      <c r="I138" s="516">
        <v>111.7</v>
      </c>
      <c r="J138" s="516">
        <v>107.3</v>
      </c>
      <c r="K138" s="516">
        <v>109.5</v>
      </c>
      <c r="L138" s="516">
        <v>109.8</v>
      </c>
      <c r="M138" s="516">
        <v>111.1</v>
      </c>
      <c r="N138" s="516">
        <v>112.6</v>
      </c>
      <c r="O138" s="516">
        <v>110.1</v>
      </c>
      <c r="P138" s="516">
        <v>105.3</v>
      </c>
      <c r="Q138" s="516">
        <v>105.8</v>
      </c>
      <c r="R138" s="516">
        <v>112.2</v>
      </c>
      <c r="S138" s="516">
        <v>114</v>
      </c>
      <c r="T138" s="516">
        <v>127.6</v>
      </c>
      <c r="U138" s="516">
        <v>127.8</v>
      </c>
      <c r="V138" s="516">
        <v>125.3</v>
      </c>
      <c r="W138" s="516">
        <v>124.1</v>
      </c>
      <c r="X138" s="516">
        <v>123.4</v>
      </c>
      <c r="Y138" s="516">
        <v>121</v>
      </c>
      <c r="Z138" s="516">
        <v>121.3</v>
      </c>
      <c r="AA138" s="516">
        <v>119.7</v>
      </c>
      <c r="AB138" s="516">
        <v>120.3</v>
      </c>
      <c r="AC138" s="516">
        <v>119.9</v>
      </c>
      <c r="AD138" s="516">
        <v>120.1</v>
      </c>
      <c r="AE138" s="516">
        <v>120.2</v>
      </c>
      <c r="AF138" s="516">
        <v>115.8</v>
      </c>
      <c r="AG138" s="516">
        <v>111.7</v>
      </c>
      <c r="AH138" s="516">
        <v>103.8</v>
      </c>
      <c r="AI138" s="516">
        <v>101.3</v>
      </c>
      <c r="AJ138" s="516">
        <v>87.3</v>
      </c>
      <c r="AK138" s="516">
        <v>75.5</v>
      </c>
      <c r="AL138" s="516">
        <v>83.4</v>
      </c>
      <c r="AM138" s="516">
        <v>82.8</v>
      </c>
      <c r="AN138" s="516">
        <v>83.9</v>
      </c>
      <c r="AO138" s="516">
        <v>88.9</v>
      </c>
      <c r="AP138" s="516">
        <v>88.6</v>
      </c>
      <c r="AQ138" s="516">
        <v>84.9</v>
      </c>
      <c r="AR138" s="516">
        <v>78.3</v>
      </c>
      <c r="AS138" s="516">
        <v>79.8</v>
      </c>
      <c r="AT138" s="516">
        <v>75.3</v>
      </c>
      <c r="AU138" s="516">
        <v>73.900000000000006</v>
      </c>
      <c r="AV138" s="516">
        <v>68.2</v>
      </c>
      <c r="AW138" s="516">
        <v>63.2</v>
      </c>
      <c r="AX138" s="516">
        <v>65.099999999999994</v>
      </c>
      <c r="AY138" s="516">
        <v>69.3</v>
      </c>
      <c r="AZ138" s="516">
        <v>68.099999999999994</v>
      </c>
      <c r="BA138" s="516">
        <v>72.099999999999994</v>
      </c>
      <c r="BB138" s="516">
        <v>73.900000000000006</v>
      </c>
      <c r="BC138" s="516">
        <v>72.3</v>
      </c>
      <c r="BD138" s="516">
        <v>72.7</v>
      </c>
      <c r="BE138" s="516">
        <v>72.7</v>
      </c>
      <c r="BF138" s="516">
        <v>71.3</v>
      </c>
      <c r="BG138" s="516">
        <v>70.5</v>
      </c>
      <c r="BH138" s="516">
        <v>75.7</v>
      </c>
      <c r="BI138" s="516">
        <v>77.3</v>
      </c>
      <c r="BJ138" s="516">
        <v>77</v>
      </c>
      <c r="BK138" s="516">
        <v>74.099999999999994</v>
      </c>
      <c r="BL138" s="516">
        <v>71.099999999999994</v>
      </c>
      <c r="BM138" s="516">
        <v>69.400000000000006</v>
      </c>
      <c r="BN138" s="516">
        <v>64</v>
      </c>
      <c r="BO138" s="516">
        <v>64.5</v>
      </c>
      <c r="BP138" s="516">
        <v>66</v>
      </c>
      <c r="BQ138" s="516">
        <v>67.8</v>
      </c>
      <c r="BR138" s="516">
        <v>74.599999999999994</v>
      </c>
      <c r="BS138" s="516">
        <v>78.3</v>
      </c>
      <c r="BT138" s="516">
        <v>78.5</v>
      </c>
      <c r="BU138" s="516">
        <v>80.2</v>
      </c>
      <c r="BV138" s="516">
        <v>80.099999999999994</v>
      </c>
      <c r="BW138" s="516">
        <v>81.2</v>
      </c>
      <c r="BX138" s="516">
        <v>87.5</v>
      </c>
      <c r="BY138" s="516">
        <v>95.1</v>
      </c>
      <c r="BZ138" s="516">
        <v>94.1</v>
      </c>
      <c r="CA138" s="516">
        <v>94.9</v>
      </c>
      <c r="CB138" s="516">
        <v>95.4</v>
      </c>
      <c r="CC138" s="516">
        <v>99.8</v>
      </c>
      <c r="CD138" s="516">
        <v>104.1</v>
      </c>
      <c r="CE138" s="516">
        <v>92.9</v>
      </c>
      <c r="CF138" s="516">
        <v>83.3</v>
      </c>
      <c r="CG138" s="516">
        <v>84.7</v>
      </c>
      <c r="CH138" s="516">
        <v>88.2</v>
      </c>
      <c r="CI138" s="516">
        <v>88.2</v>
      </c>
      <c r="CJ138" s="516">
        <v>92.7</v>
      </c>
      <c r="CK138" s="516">
        <v>92.4</v>
      </c>
      <c r="CL138" s="516">
        <v>87.2</v>
      </c>
      <c r="CM138" s="516">
        <v>87.2</v>
      </c>
      <c r="CN138" s="516">
        <v>86.4</v>
      </c>
      <c r="CO138" s="516">
        <v>88</v>
      </c>
      <c r="CP138" s="516">
        <v>82.8</v>
      </c>
      <c r="CQ138" s="516">
        <v>86</v>
      </c>
      <c r="CR138" s="516">
        <v>88.2</v>
      </c>
      <c r="CS138" s="516">
        <v>86.9</v>
      </c>
      <c r="CT138" s="516">
        <v>81.3</v>
      </c>
      <c r="CU138" s="516">
        <v>64.7</v>
      </c>
      <c r="CV138" s="516">
        <v>49.9</v>
      </c>
      <c r="CW138" s="516">
        <v>57.8</v>
      </c>
      <c r="CX138" s="516">
        <v>67.7</v>
      </c>
      <c r="CY138" s="516">
        <v>71</v>
      </c>
      <c r="CZ138" s="516">
        <v>72.2</v>
      </c>
      <c r="DA138" s="516">
        <v>67.400000000000006</v>
      </c>
      <c r="DB138" s="516">
        <v>63.8</v>
      </c>
      <c r="DC138" s="516">
        <v>67.5</v>
      </c>
      <c r="DD138" s="516">
        <v>74.099999999999994</v>
      </c>
      <c r="DE138" s="516">
        <v>78.7</v>
      </c>
      <c r="DF138" s="516">
        <v>85.6</v>
      </c>
      <c r="DG138" s="516">
        <v>89.6</v>
      </c>
      <c r="DH138" s="516">
        <v>90.2</v>
      </c>
      <c r="DI138" s="516">
        <v>92.2</v>
      </c>
      <c r="DJ138" s="516">
        <v>99.5</v>
      </c>
      <c r="DK138" s="516">
        <v>101</v>
      </c>
      <c r="DL138" s="516">
        <v>97.1</v>
      </c>
      <c r="DM138" s="516">
        <v>100.4</v>
      </c>
      <c r="DN138" s="516">
        <v>118.9</v>
      </c>
      <c r="DO138" s="516">
        <v>115.5</v>
      </c>
      <c r="DP138" s="516">
        <v>109.3</v>
      </c>
      <c r="DQ138" s="516">
        <v>122.3</v>
      </c>
      <c r="DR138" s="516">
        <v>125.1</v>
      </c>
      <c r="DS138" s="516">
        <v>151.6</v>
      </c>
      <c r="DT138" s="516">
        <v>152.5</v>
      </c>
      <c r="DU138" s="517">
        <v>165.5</v>
      </c>
      <c r="DV138" s="517">
        <v>176.4</v>
      </c>
      <c r="DW138" s="517">
        <v>167.5</v>
      </c>
      <c r="DX138" s="559">
        <v>155.30000000000001</v>
      </c>
      <c r="DY138" s="559">
        <v>145.30000000000001</v>
      </c>
      <c r="DZ138" s="559">
        <v>170.7</v>
      </c>
      <c r="EA138" s="558">
        <v>171.2</v>
      </c>
    </row>
    <row r="139" spans="1:131">
      <c r="A139" s="514" t="s">
        <v>816</v>
      </c>
      <c r="B139" s="514" t="s">
        <v>817</v>
      </c>
      <c r="C139" s="515">
        <v>1.94537</v>
      </c>
      <c r="D139" s="516">
        <v>114.4</v>
      </c>
      <c r="E139" s="516">
        <v>108.8</v>
      </c>
      <c r="F139" s="516">
        <v>96.6</v>
      </c>
      <c r="G139" s="516">
        <v>102.1</v>
      </c>
      <c r="H139" s="516">
        <v>112.4</v>
      </c>
      <c r="I139" s="516">
        <v>111.2</v>
      </c>
      <c r="J139" s="516">
        <v>106.2</v>
      </c>
      <c r="K139" s="516">
        <v>108.1</v>
      </c>
      <c r="L139" s="516">
        <v>108.6</v>
      </c>
      <c r="M139" s="516">
        <v>110.3</v>
      </c>
      <c r="N139" s="516">
        <v>112.4</v>
      </c>
      <c r="O139" s="516">
        <v>109.1</v>
      </c>
      <c r="P139" s="516">
        <v>103</v>
      </c>
      <c r="Q139" s="516">
        <v>103.4</v>
      </c>
      <c r="R139" s="516">
        <v>109.7</v>
      </c>
      <c r="S139" s="516">
        <v>111.3</v>
      </c>
      <c r="T139" s="516">
        <v>126.5</v>
      </c>
      <c r="U139" s="516">
        <v>126.5</v>
      </c>
      <c r="V139" s="516">
        <v>124.4</v>
      </c>
      <c r="W139" s="516">
        <v>122.4</v>
      </c>
      <c r="X139" s="516">
        <v>121.9</v>
      </c>
      <c r="Y139" s="516">
        <v>118.9</v>
      </c>
      <c r="Z139" s="516">
        <v>119.2</v>
      </c>
      <c r="AA139" s="516">
        <v>117.8</v>
      </c>
      <c r="AB139" s="516">
        <v>118.8</v>
      </c>
      <c r="AC139" s="516">
        <v>118.8</v>
      </c>
      <c r="AD139" s="516">
        <v>118.8</v>
      </c>
      <c r="AE139" s="516">
        <v>118.8</v>
      </c>
      <c r="AF139" s="516">
        <v>112.9</v>
      </c>
      <c r="AG139" s="516">
        <v>107.9</v>
      </c>
      <c r="AH139" s="516">
        <v>97.8</v>
      </c>
      <c r="AI139" s="516">
        <v>88.8</v>
      </c>
      <c r="AJ139" s="516">
        <v>70.900000000000006</v>
      </c>
      <c r="AK139" s="516">
        <v>56.5</v>
      </c>
      <c r="AL139" s="516">
        <v>66.400000000000006</v>
      </c>
      <c r="AM139" s="516">
        <v>65.400000000000006</v>
      </c>
      <c r="AN139" s="516">
        <v>68.8</v>
      </c>
      <c r="AO139" s="516">
        <v>74.400000000000006</v>
      </c>
      <c r="AP139" s="516">
        <v>74</v>
      </c>
      <c r="AQ139" s="516">
        <v>69.5</v>
      </c>
      <c r="AR139" s="516">
        <v>60.6</v>
      </c>
      <c r="AS139" s="516">
        <v>61.9</v>
      </c>
      <c r="AT139" s="516">
        <v>61.9</v>
      </c>
      <c r="AU139" s="516">
        <v>59.6</v>
      </c>
      <c r="AV139" s="516">
        <v>52.4</v>
      </c>
      <c r="AW139" s="516">
        <v>45.9</v>
      </c>
      <c r="AX139" s="516">
        <v>47.9</v>
      </c>
      <c r="AY139" s="516">
        <v>53.5</v>
      </c>
      <c r="AZ139" s="516">
        <v>56.3</v>
      </c>
      <c r="BA139" s="516">
        <v>61.1</v>
      </c>
      <c r="BB139" s="516">
        <v>63.1</v>
      </c>
      <c r="BC139" s="516">
        <v>61.2</v>
      </c>
      <c r="BD139" s="516">
        <v>61.8</v>
      </c>
      <c r="BE139" s="516">
        <v>61.9</v>
      </c>
      <c r="BF139" s="516">
        <v>63.2</v>
      </c>
      <c r="BG139" s="516">
        <v>61.9</v>
      </c>
      <c r="BH139" s="516">
        <v>68.2</v>
      </c>
      <c r="BI139" s="516">
        <v>70.2</v>
      </c>
      <c r="BJ139" s="516">
        <v>70</v>
      </c>
      <c r="BK139" s="516">
        <v>66.900000000000006</v>
      </c>
      <c r="BL139" s="516">
        <v>63.8</v>
      </c>
      <c r="BM139" s="516">
        <v>61.7</v>
      </c>
      <c r="BN139" s="516">
        <v>55</v>
      </c>
      <c r="BO139" s="516">
        <v>55.6</v>
      </c>
      <c r="BP139" s="516">
        <v>57.6</v>
      </c>
      <c r="BQ139" s="516">
        <v>59.8</v>
      </c>
      <c r="BR139" s="516">
        <v>65.7</v>
      </c>
      <c r="BS139" s="516">
        <v>70.400000000000006</v>
      </c>
      <c r="BT139" s="516">
        <v>70.900000000000006</v>
      </c>
      <c r="BU139" s="516">
        <v>73.2</v>
      </c>
      <c r="BV139" s="516">
        <v>72.599999999999994</v>
      </c>
      <c r="BW139" s="516">
        <v>73.900000000000006</v>
      </c>
      <c r="BX139" s="516">
        <v>80.5</v>
      </c>
      <c r="BY139" s="516">
        <v>89.2</v>
      </c>
      <c r="BZ139" s="516">
        <v>87.8</v>
      </c>
      <c r="CA139" s="516">
        <v>88.4</v>
      </c>
      <c r="CB139" s="516">
        <v>88.4</v>
      </c>
      <c r="CC139" s="516">
        <v>93.4</v>
      </c>
      <c r="CD139" s="516">
        <v>98.6</v>
      </c>
      <c r="CE139" s="516">
        <v>83.3</v>
      </c>
      <c r="CF139" s="516">
        <v>71.900000000000006</v>
      </c>
      <c r="CG139" s="516">
        <v>73.599999999999994</v>
      </c>
      <c r="CH139" s="516">
        <v>77.7</v>
      </c>
      <c r="CI139" s="516">
        <v>78.5</v>
      </c>
      <c r="CJ139" s="516">
        <v>82.2</v>
      </c>
      <c r="CK139" s="516">
        <v>81.7</v>
      </c>
      <c r="CL139" s="516">
        <v>75.099999999999994</v>
      </c>
      <c r="CM139" s="516">
        <v>75.5</v>
      </c>
      <c r="CN139" s="516">
        <v>73.400000000000006</v>
      </c>
      <c r="CO139" s="516">
        <v>75.3</v>
      </c>
      <c r="CP139" s="516">
        <v>71.900000000000006</v>
      </c>
      <c r="CQ139" s="516">
        <v>75.5</v>
      </c>
      <c r="CR139" s="516">
        <v>78.3</v>
      </c>
      <c r="CS139" s="516">
        <v>76.599999999999994</v>
      </c>
      <c r="CT139" s="516">
        <v>69.599999999999994</v>
      </c>
      <c r="CU139" s="516">
        <v>47.9</v>
      </c>
      <c r="CV139" s="516">
        <v>33.9</v>
      </c>
      <c r="CW139" s="516">
        <v>43.9</v>
      </c>
      <c r="CX139" s="516">
        <v>56.2</v>
      </c>
      <c r="CY139" s="516">
        <v>60.6</v>
      </c>
      <c r="CZ139" s="516">
        <v>62.1</v>
      </c>
      <c r="DA139" s="516">
        <v>56.5</v>
      </c>
      <c r="DB139" s="516">
        <v>56.1</v>
      </c>
      <c r="DC139" s="516">
        <v>60.5</v>
      </c>
      <c r="DD139" s="516">
        <v>68.7</v>
      </c>
      <c r="DE139" s="516">
        <v>74.599999999999994</v>
      </c>
      <c r="DF139" s="516">
        <v>83.2</v>
      </c>
      <c r="DG139" s="516">
        <v>88.2</v>
      </c>
      <c r="DH139" s="516">
        <v>88.9</v>
      </c>
      <c r="DI139" s="516">
        <v>91.4</v>
      </c>
      <c r="DJ139" s="516">
        <v>100.3</v>
      </c>
      <c r="DK139" s="516">
        <v>102.1</v>
      </c>
      <c r="DL139" s="516">
        <v>97.1</v>
      </c>
      <c r="DM139" s="516">
        <v>101.3</v>
      </c>
      <c r="DN139" s="516">
        <v>116</v>
      </c>
      <c r="DO139" s="516">
        <v>111.6</v>
      </c>
      <c r="DP139" s="516">
        <v>104</v>
      </c>
      <c r="DQ139" s="516">
        <v>119.8</v>
      </c>
      <c r="DR139" s="516">
        <v>129.1</v>
      </c>
      <c r="DS139" s="516">
        <v>161.9</v>
      </c>
      <c r="DT139" s="516">
        <v>147.30000000000001</v>
      </c>
      <c r="DU139" s="517">
        <v>163.30000000000001</v>
      </c>
      <c r="DV139" s="517">
        <v>173.5</v>
      </c>
      <c r="DW139" s="517">
        <v>162.1</v>
      </c>
      <c r="DX139" s="559">
        <v>146.19999999999999</v>
      </c>
      <c r="DY139" s="559">
        <v>133.9</v>
      </c>
      <c r="DZ139" s="559">
        <v>151.6</v>
      </c>
      <c r="EA139" s="558">
        <v>149.4</v>
      </c>
    </row>
    <row r="140" spans="1:131">
      <c r="A140" s="514" t="s">
        <v>818</v>
      </c>
      <c r="B140" s="514" t="s">
        <v>819</v>
      </c>
      <c r="C140" s="515">
        <v>0.46422999999999998</v>
      </c>
      <c r="D140" s="516">
        <v>108</v>
      </c>
      <c r="E140" s="516">
        <v>113.2</v>
      </c>
      <c r="F140" s="516">
        <v>116.3</v>
      </c>
      <c r="G140" s="516">
        <v>115.2</v>
      </c>
      <c r="H140" s="516">
        <v>115.4</v>
      </c>
      <c r="I140" s="516">
        <v>113.5</v>
      </c>
      <c r="J140" s="516">
        <v>111.8</v>
      </c>
      <c r="K140" s="516">
        <v>115.2</v>
      </c>
      <c r="L140" s="516">
        <v>115</v>
      </c>
      <c r="M140" s="516">
        <v>114.3</v>
      </c>
      <c r="N140" s="516">
        <v>113.3</v>
      </c>
      <c r="O140" s="516">
        <v>114.5</v>
      </c>
      <c r="P140" s="516">
        <v>114.7</v>
      </c>
      <c r="Q140" s="516">
        <v>116</v>
      </c>
      <c r="R140" s="516">
        <v>122.7</v>
      </c>
      <c r="S140" s="516">
        <v>125.4</v>
      </c>
      <c r="T140" s="516">
        <v>132.1</v>
      </c>
      <c r="U140" s="516">
        <v>133.19999999999999</v>
      </c>
      <c r="V140" s="516">
        <v>129</v>
      </c>
      <c r="W140" s="516">
        <v>131</v>
      </c>
      <c r="X140" s="516">
        <v>129.6</v>
      </c>
      <c r="Y140" s="516">
        <v>129.9</v>
      </c>
      <c r="Z140" s="516">
        <v>130.19999999999999</v>
      </c>
      <c r="AA140" s="516">
        <v>127.8</v>
      </c>
      <c r="AB140" s="516">
        <v>126.8</v>
      </c>
      <c r="AC140" s="516">
        <v>124.7</v>
      </c>
      <c r="AD140" s="516">
        <v>125.6</v>
      </c>
      <c r="AE140" s="516">
        <v>126.2</v>
      </c>
      <c r="AF140" s="516">
        <v>127.9</v>
      </c>
      <c r="AG140" s="516">
        <v>127.8</v>
      </c>
      <c r="AH140" s="516">
        <v>128.80000000000001</v>
      </c>
      <c r="AI140" s="516">
        <v>153.69999999999999</v>
      </c>
      <c r="AJ140" s="516">
        <v>156.1</v>
      </c>
      <c r="AK140" s="516">
        <v>154.9</v>
      </c>
      <c r="AL140" s="516">
        <v>154.4</v>
      </c>
      <c r="AM140" s="516">
        <v>155.4</v>
      </c>
      <c r="AN140" s="516">
        <v>147.30000000000001</v>
      </c>
      <c r="AO140" s="516">
        <v>149.69999999999999</v>
      </c>
      <c r="AP140" s="516">
        <v>149.80000000000001</v>
      </c>
      <c r="AQ140" s="516">
        <v>149.30000000000001</v>
      </c>
      <c r="AR140" s="516">
        <v>152.5</v>
      </c>
      <c r="AS140" s="516">
        <v>154.9</v>
      </c>
      <c r="AT140" s="516">
        <v>131.4</v>
      </c>
      <c r="AU140" s="516">
        <v>133.4</v>
      </c>
      <c r="AV140" s="516">
        <v>134.30000000000001</v>
      </c>
      <c r="AW140" s="516">
        <v>135.5</v>
      </c>
      <c r="AX140" s="516">
        <v>137.4</v>
      </c>
      <c r="AY140" s="516">
        <v>135.19999999999999</v>
      </c>
      <c r="AZ140" s="516">
        <v>117.6</v>
      </c>
      <c r="BA140" s="516">
        <v>118.4</v>
      </c>
      <c r="BB140" s="516">
        <v>119</v>
      </c>
      <c r="BC140" s="516">
        <v>118.9</v>
      </c>
      <c r="BD140" s="516">
        <v>118.4</v>
      </c>
      <c r="BE140" s="516">
        <v>118.1</v>
      </c>
      <c r="BF140" s="516">
        <v>105.4</v>
      </c>
      <c r="BG140" s="516">
        <v>106.7</v>
      </c>
      <c r="BH140" s="516">
        <v>107.1</v>
      </c>
      <c r="BI140" s="516">
        <v>107.4</v>
      </c>
      <c r="BJ140" s="516">
        <v>105.9</v>
      </c>
      <c r="BK140" s="516">
        <v>104.2</v>
      </c>
      <c r="BL140" s="516">
        <v>101.8</v>
      </c>
      <c r="BM140" s="516">
        <v>101.7</v>
      </c>
      <c r="BN140" s="516">
        <v>101.7</v>
      </c>
      <c r="BO140" s="516">
        <v>101.8</v>
      </c>
      <c r="BP140" s="516">
        <v>101</v>
      </c>
      <c r="BQ140" s="516">
        <v>101.7</v>
      </c>
      <c r="BR140" s="516">
        <v>111.9</v>
      </c>
      <c r="BS140" s="516">
        <v>111.6</v>
      </c>
      <c r="BT140" s="516">
        <v>110.6</v>
      </c>
      <c r="BU140" s="516">
        <v>109.6</v>
      </c>
      <c r="BV140" s="516">
        <v>111.5</v>
      </c>
      <c r="BW140" s="516">
        <v>111.8</v>
      </c>
      <c r="BX140" s="516">
        <v>116.7</v>
      </c>
      <c r="BY140" s="516">
        <v>119.9</v>
      </c>
      <c r="BZ140" s="516">
        <v>120.5</v>
      </c>
      <c r="CA140" s="516">
        <v>122</v>
      </c>
      <c r="CB140" s="516">
        <v>124.3</v>
      </c>
      <c r="CC140" s="516">
        <v>127</v>
      </c>
      <c r="CD140" s="516">
        <v>127</v>
      </c>
      <c r="CE140" s="516">
        <v>133.1</v>
      </c>
      <c r="CF140" s="516">
        <v>131.19999999999999</v>
      </c>
      <c r="CG140" s="516">
        <v>131.19999999999999</v>
      </c>
      <c r="CH140" s="516">
        <v>132.1</v>
      </c>
      <c r="CI140" s="516">
        <v>129.1</v>
      </c>
      <c r="CJ140" s="516">
        <v>136.69999999999999</v>
      </c>
      <c r="CK140" s="516">
        <v>137.4</v>
      </c>
      <c r="CL140" s="516">
        <v>137.6</v>
      </c>
      <c r="CM140" s="516">
        <v>136.30000000000001</v>
      </c>
      <c r="CN140" s="516">
        <v>140.69999999999999</v>
      </c>
      <c r="CO140" s="516">
        <v>141</v>
      </c>
      <c r="CP140" s="516">
        <v>128.6</v>
      </c>
      <c r="CQ140" s="516">
        <v>130.30000000000001</v>
      </c>
      <c r="CR140" s="516">
        <v>129.9</v>
      </c>
      <c r="CS140" s="516">
        <v>130.1</v>
      </c>
      <c r="CT140" s="516">
        <v>130.30000000000001</v>
      </c>
      <c r="CU140" s="516">
        <v>135.30000000000001</v>
      </c>
      <c r="CV140" s="516">
        <v>116.9</v>
      </c>
      <c r="CW140" s="516">
        <v>116</v>
      </c>
      <c r="CX140" s="516">
        <v>116.1</v>
      </c>
      <c r="CY140" s="516">
        <v>114.7</v>
      </c>
      <c r="CZ140" s="516">
        <v>114.7</v>
      </c>
      <c r="DA140" s="516">
        <v>113.1</v>
      </c>
      <c r="DB140" s="516">
        <v>96.1</v>
      </c>
      <c r="DC140" s="516">
        <v>96.9</v>
      </c>
      <c r="DD140" s="516">
        <v>96.7</v>
      </c>
      <c r="DE140" s="516">
        <v>95.7</v>
      </c>
      <c r="DF140" s="516">
        <v>95.5</v>
      </c>
      <c r="DG140" s="516">
        <v>95.2</v>
      </c>
      <c r="DH140" s="516">
        <v>95.6</v>
      </c>
      <c r="DI140" s="516">
        <v>95.8</v>
      </c>
      <c r="DJ140" s="516">
        <v>96</v>
      </c>
      <c r="DK140" s="516">
        <v>96.5</v>
      </c>
      <c r="DL140" s="516">
        <v>97</v>
      </c>
      <c r="DM140" s="516">
        <v>96.8</v>
      </c>
      <c r="DN140" s="516">
        <v>130.69999999999999</v>
      </c>
      <c r="DO140" s="516">
        <v>132.19999999999999</v>
      </c>
      <c r="DP140" s="516">
        <v>131.80000000000001</v>
      </c>
      <c r="DQ140" s="516">
        <v>132.6</v>
      </c>
      <c r="DR140" s="516">
        <v>108.3</v>
      </c>
      <c r="DS140" s="516">
        <v>108.4</v>
      </c>
      <c r="DT140" s="516">
        <v>174.6</v>
      </c>
      <c r="DU140" s="517">
        <v>174.7</v>
      </c>
      <c r="DV140" s="517">
        <v>188.8</v>
      </c>
      <c r="DW140" s="517">
        <v>190.5</v>
      </c>
      <c r="DX140" s="559">
        <v>193.2</v>
      </c>
      <c r="DY140" s="559">
        <v>192.9</v>
      </c>
      <c r="DZ140" s="559">
        <v>251</v>
      </c>
      <c r="EA140" s="558">
        <v>262.3</v>
      </c>
    </row>
    <row r="141" spans="1:131">
      <c r="A141" s="514" t="s">
        <v>820</v>
      </c>
      <c r="B141" s="514" t="s">
        <v>821</v>
      </c>
      <c r="C141" s="515">
        <v>13.151899999999999</v>
      </c>
      <c r="D141" s="516">
        <v>106.3</v>
      </c>
      <c r="E141" s="516">
        <v>106.7</v>
      </c>
      <c r="F141" s="516">
        <v>105.5</v>
      </c>
      <c r="G141" s="516">
        <v>103.5</v>
      </c>
      <c r="H141" s="516">
        <v>104.8</v>
      </c>
      <c r="I141" s="516">
        <v>108.1</v>
      </c>
      <c r="J141" s="516">
        <v>107.5</v>
      </c>
      <c r="K141" s="516">
        <v>106.7</v>
      </c>
      <c r="L141" s="516">
        <v>107.1</v>
      </c>
      <c r="M141" s="516">
        <v>108.9</v>
      </c>
      <c r="N141" s="516">
        <v>109.8</v>
      </c>
      <c r="O141" s="516">
        <v>109.8</v>
      </c>
      <c r="P141" s="516">
        <v>108</v>
      </c>
      <c r="Q141" s="516">
        <v>105.2</v>
      </c>
      <c r="R141" s="516">
        <v>107.9</v>
      </c>
      <c r="S141" s="516">
        <v>112</v>
      </c>
      <c r="T141" s="516">
        <v>114.2</v>
      </c>
      <c r="U141" s="516">
        <v>119.2</v>
      </c>
      <c r="V141" s="516">
        <v>117</v>
      </c>
      <c r="W141" s="516">
        <v>116.2</v>
      </c>
      <c r="X141" s="516">
        <v>118.3</v>
      </c>
      <c r="Y141" s="516">
        <v>119.9</v>
      </c>
      <c r="Z141" s="516">
        <v>118.9</v>
      </c>
      <c r="AA141" s="516">
        <v>119.3</v>
      </c>
      <c r="AB141" s="516">
        <v>116.5</v>
      </c>
      <c r="AC141" s="516">
        <v>116.2</v>
      </c>
      <c r="AD141" s="516">
        <v>115.1</v>
      </c>
      <c r="AE141" s="516">
        <v>117.1</v>
      </c>
      <c r="AF141" s="516">
        <v>116.6</v>
      </c>
      <c r="AG141" s="516">
        <v>114.9</v>
      </c>
      <c r="AH141" s="516">
        <v>112.6</v>
      </c>
      <c r="AI141" s="516">
        <v>106.6</v>
      </c>
      <c r="AJ141" s="516">
        <v>101.3</v>
      </c>
      <c r="AK141" s="516">
        <v>94.5</v>
      </c>
      <c r="AL141" s="516">
        <v>88.5</v>
      </c>
      <c r="AM141" s="516">
        <v>92</v>
      </c>
      <c r="AN141" s="516">
        <v>91.3</v>
      </c>
      <c r="AO141" s="516">
        <v>95.5</v>
      </c>
      <c r="AP141" s="516">
        <v>96.4</v>
      </c>
      <c r="AQ141" s="516">
        <v>93.8</v>
      </c>
      <c r="AR141" s="516">
        <v>87.6</v>
      </c>
      <c r="AS141" s="516">
        <v>85.7</v>
      </c>
      <c r="AT141" s="516">
        <v>85.6</v>
      </c>
      <c r="AU141" s="516">
        <v>85.5</v>
      </c>
      <c r="AV141" s="516">
        <v>84.8</v>
      </c>
      <c r="AW141" s="516">
        <v>79.8</v>
      </c>
      <c r="AX141" s="516">
        <v>75.5</v>
      </c>
      <c r="AY141" s="516">
        <v>76.5</v>
      </c>
      <c r="AZ141" s="516">
        <v>78.3</v>
      </c>
      <c r="BA141" s="516">
        <v>81.3</v>
      </c>
      <c r="BB141" s="516">
        <v>85.2</v>
      </c>
      <c r="BC141" s="516">
        <v>84.7</v>
      </c>
      <c r="BD141" s="516">
        <v>81.099999999999994</v>
      </c>
      <c r="BE141" s="516">
        <v>83.2</v>
      </c>
      <c r="BF141" s="516">
        <v>84.6</v>
      </c>
      <c r="BG141" s="516">
        <v>87.3</v>
      </c>
      <c r="BH141" s="516">
        <v>88.4</v>
      </c>
      <c r="BI141" s="516">
        <v>93.1</v>
      </c>
      <c r="BJ141" s="516">
        <v>94.5</v>
      </c>
      <c r="BK141" s="516">
        <v>93.6</v>
      </c>
      <c r="BL141" s="516">
        <v>91.7</v>
      </c>
      <c r="BM141" s="516">
        <v>90.9</v>
      </c>
      <c r="BN141" s="516">
        <v>89.6</v>
      </c>
      <c r="BO141" s="516">
        <v>88.4</v>
      </c>
      <c r="BP141" s="516">
        <v>89.1</v>
      </c>
      <c r="BQ141" s="516">
        <v>91.9</v>
      </c>
      <c r="BR141" s="516">
        <v>93.8</v>
      </c>
      <c r="BS141" s="516">
        <v>94.6</v>
      </c>
      <c r="BT141" s="516">
        <v>95.5</v>
      </c>
      <c r="BU141" s="516">
        <v>97.5</v>
      </c>
      <c r="BV141" s="516">
        <v>98.8</v>
      </c>
      <c r="BW141" s="516">
        <v>98</v>
      </c>
      <c r="BX141" s="516">
        <v>99</v>
      </c>
      <c r="BY141" s="516">
        <v>102.4</v>
      </c>
      <c r="BZ141" s="516">
        <v>104.4</v>
      </c>
      <c r="CA141" s="516">
        <v>104.4</v>
      </c>
      <c r="CB141" s="516">
        <v>104.9</v>
      </c>
      <c r="CC141" s="516">
        <v>107.8</v>
      </c>
      <c r="CD141" s="516">
        <v>111.3</v>
      </c>
      <c r="CE141" s="516">
        <v>109.3</v>
      </c>
      <c r="CF141" s="516">
        <v>102.8</v>
      </c>
      <c r="CG141" s="516">
        <v>99.3</v>
      </c>
      <c r="CH141" s="516">
        <v>100.5</v>
      </c>
      <c r="CI141" s="516">
        <v>102.5</v>
      </c>
      <c r="CJ141" s="516">
        <v>102.8</v>
      </c>
      <c r="CK141" s="516">
        <v>104.4</v>
      </c>
      <c r="CL141" s="516">
        <v>102.2</v>
      </c>
      <c r="CM141" s="516">
        <v>100.6</v>
      </c>
      <c r="CN141" s="516">
        <v>101.2</v>
      </c>
      <c r="CO141" s="516">
        <v>100.6</v>
      </c>
      <c r="CP141" s="516">
        <v>102.3</v>
      </c>
      <c r="CQ141" s="516">
        <v>101.3</v>
      </c>
      <c r="CR141" s="516">
        <v>103.2</v>
      </c>
      <c r="CS141" s="516">
        <v>104.7</v>
      </c>
      <c r="CT141" s="516">
        <v>103.6</v>
      </c>
      <c r="CU141" s="516">
        <v>99.5</v>
      </c>
      <c r="CV141" s="516">
        <v>89.8</v>
      </c>
      <c r="CW141" s="516">
        <v>80.3</v>
      </c>
      <c r="CX141" s="516">
        <v>85.6</v>
      </c>
      <c r="CY141" s="516">
        <v>90.7</v>
      </c>
      <c r="CZ141" s="516">
        <v>92</v>
      </c>
      <c r="DA141" s="516">
        <v>91.9</v>
      </c>
      <c r="DB141" s="516">
        <v>90.9</v>
      </c>
      <c r="DC141" s="516">
        <v>94.2</v>
      </c>
      <c r="DD141" s="516">
        <v>96.9</v>
      </c>
      <c r="DE141" s="516">
        <v>100.7</v>
      </c>
      <c r="DF141" s="516">
        <v>105.7</v>
      </c>
      <c r="DG141" s="516">
        <v>109.2</v>
      </c>
      <c r="DH141" s="516">
        <v>108.9</v>
      </c>
      <c r="DI141" s="516">
        <v>109.8</v>
      </c>
      <c r="DJ141" s="516">
        <v>110.7</v>
      </c>
      <c r="DK141" s="516">
        <v>115.2</v>
      </c>
      <c r="DL141" s="516">
        <v>117.9</v>
      </c>
      <c r="DM141" s="516">
        <v>119</v>
      </c>
      <c r="DN141" s="516">
        <v>126</v>
      </c>
      <c r="DO141" s="516">
        <v>136</v>
      </c>
      <c r="DP141" s="516">
        <v>133.80000000000001</v>
      </c>
      <c r="DQ141" s="516">
        <v>135.30000000000001</v>
      </c>
      <c r="DR141" s="516">
        <v>138.30000000000001</v>
      </c>
      <c r="DS141" s="516">
        <v>146.9</v>
      </c>
      <c r="DT141" s="516">
        <v>151</v>
      </c>
      <c r="DU141" s="517">
        <v>163.6</v>
      </c>
      <c r="DV141" s="517">
        <v>155.4</v>
      </c>
      <c r="DW141" s="517">
        <v>165.6</v>
      </c>
      <c r="DX141" s="559">
        <v>159.19999999999999</v>
      </c>
      <c r="DY141" s="559">
        <v>158.4</v>
      </c>
      <c r="DZ141" s="559">
        <v>155.19999999999999</v>
      </c>
      <c r="EA141" s="558">
        <v>159.6</v>
      </c>
    </row>
    <row r="142" spans="1:131">
      <c r="A142" s="514" t="s">
        <v>822</v>
      </c>
      <c r="B142" s="514" t="s">
        <v>823</v>
      </c>
      <c r="C142" s="515">
        <v>2.1381299999999999</v>
      </c>
      <c r="D142" s="516">
        <v>100.9</v>
      </c>
      <c r="E142" s="516">
        <v>100.4</v>
      </c>
      <c r="F142" s="516">
        <v>101.2</v>
      </c>
      <c r="G142" s="516">
        <v>102.5</v>
      </c>
      <c r="H142" s="516">
        <v>102.5</v>
      </c>
      <c r="I142" s="516">
        <v>102.5</v>
      </c>
      <c r="J142" s="516">
        <v>102.5</v>
      </c>
      <c r="K142" s="516">
        <v>102.5</v>
      </c>
      <c r="L142" s="516">
        <v>102.5</v>
      </c>
      <c r="M142" s="516">
        <v>102.5</v>
      </c>
      <c r="N142" s="516">
        <v>102.5</v>
      </c>
      <c r="O142" s="516">
        <v>102.5</v>
      </c>
      <c r="P142" s="516">
        <v>102.5</v>
      </c>
      <c r="Q142" s="516">
        <v>102.5</v>
      </c>
      <c r="R142" s="516">
        <v>104.5</v>
      </c>
      <c r="S142" s="516">
        <v>104.5</v>
      </c>
      <c r="T142" s="516">
        <v>104.5</v>
      </c>
      <c r="U142" s="516">
        <v>104.5</v>
      </c>
      <c r="V142" s="516">
        <v>104.5</v>
      </c>
      <c r="W142" s="516">
        <v>104.5</v>
      </c>
      <c r="X142" s="516">
        <v>105.6</v>
      </c>
      <c r="Y142" s="516">
        <v>106.7</v>
      </c>
      <c r="Z142" s="516">
        <v>106.7</v>
      </c>
      <c r="AA142" s="516">
        <v>106.7</v>
      </c>
      <c r="AB142" s="516">
        <v>106.7</v>
      </c>
      <c r="AC142" s="516">
        <v>106.7</v>
      </c>
      <c r="AD142" s="516">
        <v>106.7</v>
      </c>
      <c r="AE142" s="516">
        <v>106.7</v>
      </c>
      <c r="AF142" s="516">
        <v>106.7</v>
      </c>
      <c r="AG142" s="516">
        <v>106.7</v>
      </c>
      <c r="AH142" s="516">
        <v>106.7</v>
      </c>
      <c r="AI142" s="516">
        <v>106.7</v>
      </c>
      <c r="AJ142" s="516">
        <v>106.7</v>
      </c>
      <c r="AK142" s="516">
        <v>106.7</v>
      </c>
      <c r="AL142" s="516">
        <v>106.7</v>
      </c>
      <c r="AM142" s="516">
        <v>106.7</v>
      </c>
      <c r="AN142" s="516">
        <v>106.7</v>
      </c>
      <c r="AO142" s="516">
        <v>106.7</v>
      </c>
      <c r="AP142" s="516">
        <v>106.7</v>
      </c>
      <c r="AQ142" s="516">
        <v>106.7</v>
      </c>
      <c r="AR142" s="516">
        <v>106.4</v>
      </c>
      <c r="AS142" s="516">
        <v>106.4</v>
      </c>
      <c r="AT142" s="516">
        <v>106.4</v>
      </c>
      <c r="AU142" s="516">
        <v>106.4</v>
      </c>
      <c r="AV142" s="516">
        <v>106.4</v>
      </c>
      <c r="AW142" s="516">
        <v>106.4</v>
      </c>
      <c r="AX142" s="516">
        <v>106.4</v>
      </c>
      <c r="AY142" s="516">
        <v>106.4</v>
      </c>
      <c r="AZ142" s="516">
        <v>106.4</v>
      </c>
      <c r="BA142" s="516">
        <v>106.3</v>
      </c>
      <c r="BB142" s="516">
        <v>107</v>
      </c>
      <c r="BC142" s="516">
        <v>107</v>
      </c>
      <c r="BD142" s="516">
        <v>107</v>
      </c>
      <c r="BE142" s="516">
        <v>107</v>
      </c>
      <c r="BF142" s="516">
        <v>107</v>
      </c>
      <c r="BG142" s="516">
        <v>107</v>
      </c>
      <c r="BH142" s="516">
        <v>107</v>
      </c>
      <c r="BI142" s="516">
        <v>113.5</v>
      </c>
      <c r="BJ142" s="516">
        <v>115.9</v>
      </c>
      <c r="BK142" s="516">
        <v>116.3</v>
      </c>
      <c r="BL142" s="516">
        <v>117.5</v>
      </c>
      <c r="BM142" s="516">
        <v>117.5</v>
      </c>
      <c r="BN142" s="516">
        <v>117.5</v>
      </c>
      <c r="BO142" s="516">
        <v>117.5</v>
      </c>
      <c r="BP142" s="516">
        <v>117.5</v>
      </c>
      <c r="BQ142" s="516">
        <v>117.5</v>
      </c>
      <c r="BR142" s="516">
        <v>118.3</v>
      </c>
      <c r="BS142" s="516">
        <v>117.6</v>
      </c>
      <c r="BT142" s="516">
        <v>117</v>
      </c>
      <c r="BU142" s="516">
        <v>121.1</v>
      </c>
      <c r="BV142" s="516">
        <v>122.6</v>
      </c>
      <c r="BW142" s="516">
        <v>122.6</v>
      </c>
      <c r="BX142" s="516">
        <v>123.1</v>
      </c>
      <c r="BY142" s="516">
        <v>123</v>
      </c>
      <c r="BZ142" s="516">
        <v>123</v>
      </c>
      <c r="CA142" s="516">
        <v>123</v>
      </c>
      <c r="CB142" s="516">
        <v>123</v>
      </c>
      <c r="CC142" s="516">
        <v>123.2</v>
      </c>
      <c r="CD142" s="516">
        <v>123.4</v>
      </c>
      <c r="CE142" s="516">
        <v>123.4</v>
      </c>
      <c r="CF142" s="516">
        <v>123.4</v>
      </c>
      <c r="CG142" s="516">
        <v>123.6</v>
      </c>
      <c r="CH142" s="516">
        <v>123.6</v>
      </c>
      <c r="CI142" s="516">
        <v>123.6</v>
      </c>
      <c r="CJ142" s="516">
        <v>123.6</v>
      </c>
      <c r="CK142" s="516">
        <v>123.6</v>
      </c>
      <c r="CL142" s="516">
        <v>124</v>
      </c>
      <c r="CM142" s="516">
        <v>124</v>
      </c>
      <c r="CN142" s="516">
        <v>124</v>
      </c>
      <c r="CO142" s="516">
        <v>124.8</v>
      </c>
      <c r="CP142" s="516">
        <v>126.5</v>
      </c>
      <c r="CQ142" s="516">
        <v>126.5</v>
      </c>
      <c r="CR142" s="516">
        <v>126.5</v>
      </c>
      <c r="CS142" s="516">
        <v>126.5</v>
      </c>
      <c r="CT142" s="516">
        <v>126.5</v>
      </c>
      <c r="CU142" s="516">
        <v>126.5</v>
      </c>
      <c r="CV142" s="516">
        <v>126.5</v>
      </c>
      <c r="CW142" s="516">
        <v>126.4</v>
      </c>
      <c r="CX142" s="516">
        <v>126.4</v>
      </c>
      <c r="CY142" s="516">
        <v>126.4</v>
      </c>
      <c r="CZ142" s="516">
        <v>126.4</v>
      </c>
      <c r="DA142" s="516">
        <v>126.4</v>
      </c>
      <c r="DB142" s="516">
        <v>126.4</v>
      </c>
      <c r="DC142" s="516">
        <v>126.5</v>
      </c>
      <c r="DD142" s="516">
        <v>127</v>
      </c>
      <c r="DE142" s="516">
        <v>127</v>
      </c>
      <c r="DF142" s="516">
        <v>126.9</v>
      </c>
      <c r="DG142" s="516">
        <v>126.9</v>
      </c>
      <c r="DH142" s="516">
        <v>127.3</v>
      </c>
      <c r="DI142" s="516">
        <v>127.3</v>
      </c>
      <c r="DJ142" s="516">
        <v>127.3</v>
      </c>
      <c r="DK142" s="516">
        <v>127.5</v>
      </c>
      <c r="DL142" s="516">
        <v>127.7</v>
      </c>
      <c r="DM142" s="516">
        <v>127.7</v>
      </c>
      <c r="DN142" s="516">
        <v>128.9</v>
      </c>
      <c r="DO142" s="516">
        <v>130.4</v>
      </c>
      <c r="DP142" s="516">
        <v>130.9</v>
      </c>
      <c r="DQ142" s="516">
        <v>130.9</v>
      </c>
      <c r="DR142" s="516">
        <v>130.9</v>
      </c>
      <c r="DS142" s="516">
        <v>130.9</v>
      </c>
      <c r="DT142" s="516">
        <v>130.9</v>
      </c>
      <c r="DU142" s="517">
        <v>130.9</v>
      </c>
      <c r="DV142" s="517">
        <v>130.9</v>
      </c>
      <c r="DW142" s="517">
        <v>130.9</v>
      </c>
      <c r="DX142" s="559">
        <v>134.30000000000001</v>
      </c>
      <c r="DY142" s="559">
        <v>134.30000000000001</v>
      </c>
      <c r="DZ142" s="559">
        <v>134.30000000000001</v>
      </c>
      <c r="EA142" s="558">
        <v>134.30000000000001</v>
      </c>
    </row>
    <row r="143" spans="1:131">
      <c r="A143" s="514" t="s">
        <v>824</v>
      </c>
      <c r="B143" s="514" t="s">
        <v>825</v>
      </c>
      <c r="C143" s="515">
        <v>0.64702999999999999</v>
      </c>
      <c r="D143" s="516">
        <v>100</v>
      </c>
      <c r="E143" s="516">
        <v>100</v>
      </c>
      <c r="F143" s="516">
        <v>100</v>
      </c>
      <c r="G143" s="516">
        <v>100</v>
      </c>
      <c r="H143" s="516">
        <v>100</v>
      </c>
      <c r="I143" s="516">
        <v>100</v>
      </c>
      <c r="J143" s="516">
        <v>100</v>
      </c>
      <c r="K143" s="516">
        <v>100</v>
      </c>
      <c r="L143" s="516">
        <v>100</v>
      </c>
      <c r="M143" s="516">
        <v>100</v>
      </c>
      <c r="N143" s="516">
        <v>100</v>
      </c>
      <c r="O143" s="516">
        <v>100</v>
      </c>
      <c r="P143" s="516">
        <v>100</v>
      </c>
      <c r="Q143" s="516">
        <v>100</v>
      </c>
      <c r="R143" s="516">
        <v>101.4</v>
      </c>
      <c r="S143" s="516">
        <v>101.4</v>
      </c>
      <c r="T143" s="516">
        <v>101.4</v>
      </c>
      <c r="U143" s="516">
        <v>101.4</v>
      </c>
      <c r="V143" s="516">
        <v>101.4</v>
      </c>
      <c r="W143" s="516">
        <v>101.4</v>
      </c>
      <c r="X143" s="516">
        <v>101.4</v>
      </c>
      <c r="Y143" s="516">
        <v>101.4</v>
      </c>
      <c r="Z143" s="516">
        <v>101.4</v>
      </c>
      <c r="AA143" s="516">
        <v>101.4</v>
      </c>
      <c r="AB143" s="516">
        <v>101.4</v>
      </c>
      <c r="AC143" s="516">
        <v>101.4</v>
      </c>
      <c r="AD143" s="516">
        <v>101.4</v>
      </c>
      <c r="AE143" s="516">
        <v>101.4</v>
      </c>
      <c r="AF143" s="516">
        <v>101.4</v>
      </c>
      <c r="AG143" s="516">
        <v>101.4</v>
      </c>
      <c r="AH143" s="516">
        <v>101.4</v>
      </c>
      <c r="AI143" s="516">
        <v>101.4</v>
      </c>
      <c r="AJ143" s="516">
        <v>101.4</v>
      </c>
      <c r="AK143" s="516">
        <v>101.4</v>
      </c>
      <c r="AL143" s="516">
        <v>101.4</v>
      </c>
      <c r="AM143" s="516">
        <v>101.4</v>
      </c>
      <c r="AN143" s="516">
        <v>101.4</v>
      </c>
      <c r="AO143" s="516">
        <v>101.4</v>
      </c>
      <c r="AP143" s="516">
        <v>101.4</v>
      </c>
      <c r="AQ143" s="516">
        <v>101.4</v>
      </c>
      <c r="AR143" s="516">
        <v>101.4</v>
      </c>
      <c r="AS143" s="516">
        <v>101.4</v>
      </c>
      <c r="AT143" s="516">
        <v>101.4</v>
      </c>
      <c r="AU143" s="516">
        <v>101.4</v>
      </c>
      <c r="AV143" s="516">
        <v>101.4</v>
      </c>
      <c r="AW143" s="516">
        <v>101.4</v>
      </c>
      <c r="AX143" s="516">
        <v>101.4</v>
      </c>
      <c r="AY143" s="516">
        <v>101.4</v>
      </c>
      <c r="AZ143" s="516">
        <v>101.4</v>
      </c>
      <c r="BA143" s="516">
        <v>101.4</v>
      </c>
      <c r="BB143" s="516">
        <v>101.4</v>
      </c>
      <c r="BC143" s="516">
        <v>101.4</v>
      </c>
      <c r="BD143" s="516">
        <v>101.4</v>
      </c>
      <c r="BE143" s="516">
        <v>101.4</v>
      </c>
      <c r="BF143" s="516">
        <v>101.4</v>
      </c>
      <c r="BG143" s="516">
        <v>101.4</v>
      </c>
      <c r="BH143" s="516">
        <v>101.4</v>
      </c>
      <c r="BI143" s="516">
        <v>123.1</v>
      </c>
      <c r="BJ143" s="516">
        <v>130.80000000000001</v>
      </c>
      <c r="BK143" s="516">
        <v>131.5</v>
      </c>
      <c r="BL143" s="516">
        <v>135.5</v>
      </c>
      <c r="BM143" s="516">
        <v>135.5</v>
      </c>
      <c r="BN143" s="516">
        <v>135.5</v>
      </c>
      <c r="BO143" s="516">
        <v>135.5</v>
      </c>
      <c r="BP143" s="516">
        <v>135.5</v>
      </c>
      <c r="BQ143" s="516">
        <v>135.5</v>
      </c>
      <c r="BR143" s="516">
        <v>135.5</v>
      </c>
      <c r="BS143" s="516">
        <v>133.6</v>
      </c>
      <c r="BT143" s="516">
        <v>131.69999999999999</v>
      </c>
      <c r="BU143" s="516">
        <v>131.69999999999999</v>
      </c>
      <c r="BV143" s="516">
        <v>131.69999999999999</v>
      </c>
      <c r="BW143" s="516">
        <v>131.69999999999999</v>
      </c>
      <c r="BX143" s="516">
        <v>132</v>
      </c>
      <c r="BY143" s="516">
        <v>132</v>
      </c>
      <c r="BZ143" s="516">
        <v>132</v>
      </c>
      <c r="CA143" s="516">
        <v>132</v>
      </c>
      <c r="CB143" s="516">
        <v>132</v>
      </c>
      <c r="CC143" s="516">
        <v>132.80000000000001</v>
      </c>
      <c r="CD143" s="516">
        <v>133.30000000000001</v>
      </c>
      <c r="CE143" s="516">
        <v>133.30000000000001</v>
      </c>
      <c r="CF143" s="516">
        <v>133.30000000000001</v>
      </c>
      <c r="CG143" s="516">
        <v>133.9</v>
      </c>
      <c r="CH143" s="516">
        <v>133.9</v>
      </c>
      <c r="CI143" s="516">
        <v>133.9</v>
      </c>
      <c r="CJ143" s="516">
        <v>133.9</v>
      </c>
      <c r="CK143" s="516">
        <v>133.9</v>
      </c>
      <c r="CL143" s="516">
        <v>133.9</v>
      </c>
      <c r="CM143" s="516">
        <v>133.9</v>
      </c>
      <c r="CN143" s="516">
        <v>133.9</v>
      </c>
      <c r="CO143" s="516">
        <v>136.5</v>
      </c>
      <c r="CP143" s="516">
        <v>141.9</v>
      </c>
      <c r="CQ143" s="516">
        <v>141.9</v>
      </c>
      <c r="CR143" s="516">
        <v>141.9</v>
      </c>
      <c r="CS143" s="516">
        <v>141.9</v>
      </c>
      <c r="CT143" s="516">
        <v>141.9</v>
      </c>
      <c r="CU143" s="516">
        <v>141.9</v>
      </c>
      <c r="CV143" s="516">
        <v>141.9</v>
      </c>
      <c r="CW143" s="516">
        <v>141.6</v>
      </c>
      <c r="CX143" s="516">
        <v>141.6</v>
      </c>
      <c r="CY143" s="516">
        <v>141.6</v>
      </c>
      <c r="CZ143" s="516">
        <v>141.6</v>
      </c>
      <c r="DA143" s="516">
        <v>141.6</v>
      </c>
      <c r="DB143" s="516">
        <v>141.69999999999999</v>
      </c>
      <c r="DC143" s="516">
        <v>141.9</v>
      </c>
      <c r="DD143" s="516">
        <v>141.9</v>
      </c>
      <c r="DE143" s="516">
        <v>141.9</v>
      </c>
      <c r="DF143" s="516">
        <v>141.9</v>
      </c>
      <c r="DG143" s="516">
        <v>141.9</v>
      </c>
      <c r="DH143" s="516">
        <v>141.9</v>
      </c>
      <c r="DI143" s="516">
        <v>141.9</v>
      </c>
      <c r="DJ143" s="516">
        <v>141.9</v>
      </c>
      <c r="DK143" s="516">
        <v>142.5</v>
      </c>
      <c r="DL143" s="516">
        <v>143.4</v>
      </c>
      <c r="DM143" s="516">
        <v>143.4</v>
      </c>
      <c r="DN143" s="516">
        <v>143.4</v>
      </c>
      <c r="DO143" s="516">
        <v>143.4</v>
      </c>
      <c r="DP143" s="516">
        <v>143.4</v>
      </c>
      <c r="DQ143" s="516">
        <v>143.4</v>
      </c>
      <c r="DR143" s="516">
        <v>143.4</v>
      </c>
      <c r="DS143" s="516">
        <v>143.4</v>
      </c>
      <c r="DT143" s="516">
        <v>143.4</v>
      </c>
      <c r="DU143" s="517">
        <v>143.4</v>
      </c>
      <c r="DV143" s="517">
        <v>143.4</v>
      </c>
      <c r="DW143" s="517">
        <v>143.4</v>
      </c>
      <c r="DX143" s="559">
        <v>143.4</v>
      </c>
      <c r="DY143" s="559">
        <v>143.4</v>
      </c>
      <c r="DZ143" s="559">
        <v>143.4</v>
      </c>
      <c r="EA143" s="558">
        <v>143.4</v>
      </c>
    </row>
    <row r="144" spans="1:131">
      <c r="A144" s="514" t="s">
        <v>826</v>
      </c>
      <c r="B144" s="514" t="s">
        <v>827</v>
      </c>
      <c r="C144" s="515">
        <v>0.64702999999999999</v>
      </c>
      <c r="D144" s="516">
        <v>100</v>
      </c>
      <c r="E144" s="516">
        <v>100</v>
      </c>
      <c r="F144" s="516">
        <v>100</v>
      </c>
      <c r="G144" s="516">
        <v>100</v>
      </c>
      <c r="H144" s="516">
        <v>100</v>
      </c>
      <c r="I144" s="516">
        <v>100</v>
      </c>
      <c r="J144" s="516">
        <v>100</v>
      </c>
      <c r="K144" s="516">
        <v>100</v>
      </c>
      <c r="L144" s="516">
        <v>100</v>
      </c>
      <c r="M144" s="516">
        <v>100</v>
      </c>
      <c r="N144" s="516">
        <v>100</v>
      </c>
      <c r="O144" s="516">
        <v>100</v>
      </c>
      <c r="P144" s="516">
        <v>100</v>
      </c>
      <c r="Q144" s="516">
        <v>100</v>
      </c>
      <c r="R144" s="516">
        <v>101.4</v>
      </c>
      <c r="S144" s="516">
        <v>101.4</v>
      </c>
      <c r="T144" s="516">
        <v>101.4</v>
      </c>
      <c r="U144" s="516">
        <v>101.4</v>
      </c>
      <c r="V144" s="516">
        <v>101.4</v>
      </c>
      <c r="W144" s="516">
        <v>101.4</v>
      </c>
      <c r="X144" s="516">
        <v>101.4</v>
      </c>
      <c r="Y144" s="516">
        <v>101.4</v>
      </c>
      <c r="Z144" s="516">
        <v>101.4</v>
      </c>
      <c r="AA144" s="516">
        <v>101.4</v>
      </c>
      <c r="AB144" s="516">
        <v>101.4</v>
      </c>
      <c r="AC144" s="516">
        <v>101.4</v>
      </c>
      <c r="AD144" s="516">
        <v>101.4</v>
      </c>
      <c r="AE144" s="516">
        <v>101.4</v>
      </c>
      <c r="AF144" s="516">
        <v>101.4</v>
      </c>
      <c r="AG144" s="516">
        <v>101.4</v>
      </c>
      <c r="AH144" s="516">
        <v>101.4</v>
      </c>
      <c r="AI144" s="516">
        <v>101.4</v>
      </c>
      <c r="AJ144" s="516">
        <v>101.4</v>
      </c>
      <c r="AK144" s="516">
        <v>101.4</v>
      </c>
      <c r="AL144" s="516">
        <v>101.4</v>
      </c>
      <c r="AM144" s="516">
        <v>101.4</v>
      </c>
      <c r="AN144" s="516">
        <v>101.4</v>
      </c>
      <c r="AO144" s="516">
        <v>101.4</v>
      </c>
      <c r="AP144" s="516">
        <v>101.4</v>
      </c>
      <c r="AQ144" s="516">
        <v>101.4</v>
      </c>
      <c r="AR144" s="516">
        <v>101.4</v>
      </c>
      <c r="AS144" s="516">
        <v>101.4</v>
      </c>
      <c r="AT144" s="516">
        <v>101.4</v>
      </c>
      <c r="AU144" s="516">
        <v>101.4</v>
      </c>
      <c r="AV144" s="516">
        <v>101.4</v>
      </c>
      <c r="AW144" s="516">
        <v>101.4</v>
      </c>
      <c r="AX144" s="516">
        <v>101.4</v>
      </c>
      <c r="AY144" s="516">
        <v>101.4</v>
      </c>
      <c r="AZ144" s="516">
        <v>101.4</v>
      </c>
      <c r="BA144" s="516">
        <v>101.4</v>
      </c>
      <c r="BB144" s="516">
        <v>101.4</v>
      </c>
      <c r="BC144" s="516">
        <v>101.4</v>
      </c>
      <c r="BD144" s="516">
        <v>101.4</v>
      </c>
      <c r="BE144" s="516">
        <v>101.4</v>
      </c>
      <c r="BF144" s="516">
        <v>101.4</v>
      </c>
      <c r="BG144" s="516">
        <v>101.4</v>
      </c>
      <c r="BH144" s="516">
        <v>101.4</v>
      </c>
      <c r="BI144" s="516">
        <v>123.1</v>
      </c>
      <c r="BJ144" s="516">
        <v>130.80000000000001</v>
      </c>
      <c r="BK144" s="516">
        <v>131.5</v>
      </c>
      <c r="BL144" s="516">
        <v>135.5</v>
      </c>
      <c r="BM144" s="516">
        <v>135.5</v>
      </c>
      <c r="BN144" s="516">
        <v>135.5</v>
      </c>
      <c r="BO144" s="516">
        <v>135.5</v>
      </c>
      <c r="BP144" s="516">
        <v>135.5</v>
      </c>
      <c r="BQ144" s="516">
        <v>135.5</v>
      </c>
      <c r="BR144" s="516">
        <v>135.5</v>
      </c>
      <c r="BS144" s="516">
        <v>133.6</v>
      </c>
      <c r="BT144" s="516">
        <v>131.69999999999999</v>
      </c>
      <c r="BU144" s="516">
        <v>131.69999999999999</v>
      </c>
      <c r="BV144" s="516">
        <v>131.69999999999999</v>
      </c>
      <c r="BW144" s="516">
        <v>131.69999999999999</v>
      </c>
      <c r="BX144" s="516">
        <v>132</v>
      </c>
      <c r="BY144" s="516">
        <v>132</v>
      </c>
      <c r="BZ144" s="516">
        <v>132</v>
      </c>
      <c r="CA144" s="516">
        <v>132</v>
      </c>
      <c r="CB144" s="516">
        <v>132</v>
      </c>
      <c r="CC144" s="516">
        <v>132.80000000000001</v>
      </c>
      <c r="CD144" s="516">
        <v>133.30000000000001</v>
      </c>
      <c r="CE144" s="516">
        <v>133.30000000000001</v>
      </c>
      <c r="CF144" s="516">
        <v>133.30000000000001</v>
      </c>
      <c r="CG144" s="516">
        <v>133.9</v>
      </c>
      <c r="CH144" s="516">
        <v>133.9</v>
      </c>
      <c r="CI144" s="516">
        <v>133.9</v>
      </c>
      <c r="CJ144" s="516">
        <v>133.9</v>
      </c>
      <c r="CK144" s="516">
        <v>133.9</v>
      </c>
      <c r="CL144" s="516">
        <v>133.9</v>
      </c>
      <c r="CM144" s="516">
        <v>133.9</v>
      </c>
      <c r="CN144" s="516">
        <v>133.9</v>
      </c>
      <c r="CO144" s="516">
        <v>136.5</v>
      </c>
      <c r="CP144" s="516">
        <v>141.9</v>
      </c>
      <c r="CQ144" s="516">
        <v>141.9</v>
      </c>
      <c r="CR144" s="516">
        <v>141.9</v>
      </c>
      <c r="CS144" s="516">
        <v>141.9</v>
      </c>
      <c r="CT144" s="516">
        <v>141.9</v>
      </c>
      <c r="CU144" s="516">
        <v>141.9</v>
      </c>
      <c r="CV144" s="516">
        <v>141.9</v>
      </c>
      <c r="CW144" s="516">
        <v>141.6</v>
      </c>
      <c r="CX144" s="516">
        <v>141.6</v>
      </c>
      <c r="CY144" s="516">
        <v>141.6</v>
      </c>
      <c r="CZ144" s="516">
        <v>141.6</v>
      </c>
      <c r="DA144" s="516">
        <v>141.6</v>
      </c>
      <c r="DB144" s="516">
        <v>141.69999999999999</v>
      </c>
      <c r="DC144" s="516">
        <v>141.9</v>
      </c>
      <c r="DD144" s="516">
        <v>141.9</v>
      </c>
      <c r="DE144" s="516">
        <v>141.9</v>
      </c>
      <c r="DF144" s="516">
        <v>141.9</v>
      </c>
      <c r="DG144" s="516">
        <v>141.9</v>
      </c>
      <c r="DH144" s="516">
        <v>141.9</v>
      </c>
      <c r="DI144" s="516">
        <v>141.9</v>
      </c>
      <c r="DJ144" s="516">
        <v>141.9</v>
      </c>
      <c r="DK144" s="516">
        <v>142.5</v>
      </c>
      <c r="DL144" s="516">
        <v>143.4</v>
      </c>
      <c r="DM144" s="516">
        <v>143.4</v>
      </c>
      <c r="DN144" s="516">
        <v>143.4</v>
      </c>
      <c r="DO144" s="516">
        <v>143.4</v>
      </c>
      <c r="DP144" s="516">
        <v>143.4</v>
      </c>
      <c r="DQ144" s="516">
        <v>143.4</v>
      </c>
      <c r="DR144" s="516">
        <v>143.4</v>
      </c>
      <c r="DS144" s="516">
        <v>143.4</v>
      </c>
      <c r="DT144" s="516">
        <v>143.4</v>
      </c>
      <c r="DU144" s="517">
        <v>143.4</v>
      </c>
      <c r="DV144" s="517">
        <v>143.4</v>
      </c>
      <c r="DW144" s="517">
        <v>143.4</v>
      </c>
      <c r="DX144" s="559">
        <v>143.4</v>
      </c>
      <c r="DY144" s="559">
        <v>143.4</v>
      </c>
      <c r="DZ144" s="559">
        <v>143.4</v>
      </c>
      <c r="EA144" s="558">
        <v>143.4</v>
      </c>
    </row>
    <row r="145" spans="1:131">
      <c r="A145" s="514" t="s">
        <v>828</v>
      </c>
      <c r="B145" s="514" t="s">
        <v>829</v>
      </c>
      <c r="C145" s="515">
        <v>1.40097</v>
      </c>
      <c r="D145" s="516">
        <v>100.8</v>
      </c>
      <c r="E145" s="516">
        <v>100.8</v>
      </c>
      <c r="F145" s="516">
        <v>102</v>
      </c>
      <c r="G145" s="516">
        <v>103.9</v>
      </c>
      <c r="H145" s="516">
        <v>103.9</v>
      </c>
      <c r="I145" s="516">
        <v>103.9</v>
      </c>
      <c r="J145" s="516">
        <v>103.9</v>
      </c>
      <c r="K145" s="516">
        <v>103.9</v>
      </c>
      <c r="L145" s="516">
        <v>103.9</v>
      </c>
      <c r="M145" s="516">
        <v>103.9</v>
      </c>
      <c r="N145" s="516">
        <v>103.9</v>
      </c>
      <c r="O145" s="516">
        <v>103.9</v>
      </c>
      <c r="P145" s="516">
        <v>103.9</v>
      </c>
      <c r="Q145" s="516">
        <v>103.9</v>
      </c>
      <c r="R145" s="516">
        <v>106.2</v>
      </c>
      <c r="S145" s="516">
        <v>106.2</v>
      </c>
      <c r="T145" s="516">
        <v>106.2</v>
      </c>
      <c r="U145" s="516">
        <v>106.2</v>
      </c>
      <c r="V145" s="516">
        <v>106.2</v>
      </c>
      <c r="W145" s="516">
        <v>106.2</v>
      </c>
      <c r="X145" s="516">
        <v>107.9</v>
      </c>
      <c r="Y145" s="516">
        <v>109.6</v>
      </c>
      <c r="Z145" s="516">
        <v>109.6</v>
      </c>
      <c r="AA145" s="516">
        <v>109.6</v>
      </c>
      <c r="AB145" s="516">
        <v>109.6</v>
      </c>
      <c r="AC145" s="516">
        <v>109.6</v>
      </c>
      <c r="AD145" s="516">
        <v>109.6</v>
      </c>
      <c r="AE145" s="516">
        <v>109.6</v>
      </c>
      <c r="AF145" s="516">
        <v>109.6</v>
      </c>
      <c r="AG145" s="516">
        <v>109.6</v>
      </c>
      <c r="AH145" s="516">
        <v>109.6</v>
      </c>
      <c r="AI145" s="516">
        <v>109.6</v>
      </c>
      <c r="AJ145" s="516">
        <v>109.6</v>
      </c>
      <c r="AK145" s="516">
        <v>109.6</v>
      </c>
      <c r="AL145" s="516">
        <v>109.6</v>
      </c>
      <c r="AM145" s="516">
        <v>109.6</v>
      </c>
      <c r="AN145" s="516">
        <v>109.6</v>
      </c>
      <c r="AO145" s="516">
        <v>109.6</v>
      </c>
      <c r="AP145" s="516">
        <v>109.6</v>
      </c>
      <c r="AQ145" s="516">
        <v>109.6</v>
      </c>
      <c r="AR145" s="516">
        <v>109.6</v>
      </c>
      <c r="AS145" s="516">
        <v>109.6</v>
      </c>
      <c r="AT145" s="516">
        <v>109.6</v>
      </c>
      <c r="AU145" s="516">
        <v>109.6</v>
      </c>
      <c r="AV145" s="516">
        <v>109.6</v>
      </c>
      <c r="AW145" s="516">
        <v>109.6</v>
      </c>
      <c r="AX145" s="516">
        <v>109.6</v>
      </c>
      <c r="AY145" s="516">
        <v>109.6</v>
      </c>
      <c r="AZ145" s="516">
        <v>109.6</v>
      </c>
      <c r="BA145" s="516">
        <v>109.6</v>
      </c>
      <c r="BB145" s="516">
        <v>110.7</v>
      </c>
      <c r="BC145" s="516">
        <v>110.7</v>
      </c>
      <c r="BD145" s="516">
        <v>110.7</v>
      </c>
      <c r="BE145" s="516">
        <v>110.7</v>
      </c>
      <c r="BF145" s="516">
        <v>110.7</v>
      </c>
      <c r="BG145" s="516">
        <v>110.7</v>
      </c>
      <c r="BH145" s="516">
        <v>110.7</v>
      </c>
      <c r="BI145" s="516">
        <v>110.7</v>
      </c>
      <c r="BJ145" s="516">
        <v>110.7</v>
      </c>
      <c r="BK145" s="516">
        <v>110.7</v>
      </c>
      <c r="BL145" s="516">
        <v>110.7</v>
      </c>
      <c r="BM145" s="516">
        <v>110.7</v>
      </c>
      <c r="BN145" s="516">
        <v>110.7</v>
      </c>
      <c r="BO145" s="516">
        <v>110.7</v>
      </c>
      <c r="BP145" s="516">
        <v>110.7</v>
      </c>
      <c r="BQ145" s="516">
        <v>110.7</v>
      </c>
      <c r="BR145" s="516">
        <v>110.7</v>
      </c>
      <c r="BS145" s="516">
        <v>110.4</v>
      </c>
      <c r="BT145" s="516">
        <v>110.4</v>
      </c>
      <c r="BU145" s="516">
        <v>116.8</v>
      </c>
      <c r="BV145" s="516">
        <v>119</v>
      </c>
      <c r="BW145" s="516">
        <v>119</v>
      </c>
      <c r="BX145" s="516">
        <v>119</v>
      </c>
      <c r="BY145" s="516">
        <v>119</v>
      </c>
      <c r="BZ145" s="516">
        <v>119</v>
      </c>
      <c r="CA145" s="516">
        <v>119</v>
      </c>
      <c r="CB145" s="516">
        <v>119</v>
      </c>
      <c r="CC145" s="516">
        <v>119</v>
      </c>
      <c r="CD145" s="516">
        <v>119</v>
      </c>
      <c r="CE145" s="516">
        <v>119</v>
      </c>
      <c r="CF145" s="516">
        <v>119</v>
      </c>
      <c r="CG145" s="516">
        <v>119</v>
      </c>
      <c r="CH145" s="516">
        <v>119</v>
      </c>
      <c r="CI145" s="516">
        <v>119</v>
      </c>
      <c r="CJ145" s="516">
        <v>119</v>
      </c>
      <c r="CK145" s="516">
        <v>119</v>
      </c>
      <c r="CL145" s="516">
        <v>119</v>
      </c>
      <c r="CM145" s="516">
        <v>119</v>
      </c>
      <c r="CN145" s="516">
        <v>119</v>
      </c>
      <c r="CO145" s="516">
        <v>119</v>
      </c>
      <c r="CP145" s="516">
        <v>119</v>
      </c>
      <c r="CQ145" s="516">
        <v>119</v>
      </c>
      <c r="CR145" s="516">
        <v>119</v>
      </c>
      <c r="CS145" s="516">
        <v>119</v>
      </c>
      <c r="CT145" s="516">
        <v>119</v>
      </c>
      <c r="CU145" s="516">
        <v>119</v>
      </c>
      <c r="CV145" s="516">
        <v>119</v>
      </c>
      <c r="CW145" s="516">
        <v>119</v>
      </c>
      <c r="CX145" s="516">
        <v>119</v>
      </c>
      <c r="CY145" s="516">
        <v>119</v>
      </c>
      <c r="CZ145" s="516">
        <v>119</v>
      </c>
      <c r="DA145" s="516">
        <v>119</v>
      </c>
      <c r="DB145" s="516">
        <v>119</v>
      </c>
      <c r="DC145" s="516">
        <v>119</v>
      </c>
      <c r="DD145" s="516">
        <v>119.8</v>
      </c>
      <c r="DE145" s="516">
        <v>119.8</v>
      </c>
      <c r="DF145" s="516">
        <v>119.8</v>
      </c>
      <c r="DG145" s="516">
        <v>119.8</v>
      </c>
      <c r="DH145" s="516">
        <v>119.8</v>
      </c>
      <c r="DI145" s="516">
        <v>119.8</v>
      </c>
      <c r="DJ145" s="516">
        <v>119.8</v>
      </c>
      <c r="DK145" s="516">
        <v>119.8</v>
      </c>
      <c r="DL145" s="516">
        <v>119.8</v>
      </c>
      <c r="DM145" s="516">
        <v>119.8</v>
      </c>
      <c r="DN145" s="516">
        <v>119.8</v>
      </c>
      <c r="DO145" s="516">
        <v>119.8</v>
      </c>
      <c r="DP145" s="516">
        <v>119.8</v>
      </c>
      <c r="DQ145" s="516">
        <v>119.8</v>
      </c>
      <c r="DR145" s="516">
        <v>119.8</v>
      </c>
      <c r="DS145" s="516">
        <v>119.8</v>
      </c>
      <c r="DT145" s="516">
        <v>119.8</v>
      </c>
      <c r="DU145" s="517">
        <v>119.8</v>
      </c>
      <c r="DV145" s="517">
        <v>119.8</v>
      </c>
      <c r="DW145" s="517">
        <v>119.8</v>
      </c>
      <c r="DX145" s="559">
        <v>119.8</v>
      </c>
      <c r="DY145" s="559">
        <v>119.8</v>
      </c>
      <c r="DZ145" s="559">
        <v>119.8</v>
      </c>
      <c r="EA145" s="558">
        <v>119.8</v>
      </c>
    </row>
    <row r="146" spans="1:131">
      <c r="A146" s="514" t="s">
        <v>830</v>
      </c>
      <c r="B146" s="514" t="s">
        <v>831</v>
      </c>
      <c r="C146" s="515">
        <v>0.49990000000000001</v>
      </c>
      <c r="D146" s="516">
        <v>105</v>
      </c>
      <c r="E146" s="516">
        <v>105</v>
      </c>
      <c r="F146" s="516">
        <v>105.3</v>
      </c>
      <c r="G146" s="516">
        <v>105.8</v>
      </c>
      <c r="H146" s="516">
        <v>105.8</v>
      </c>
      <c r="I146" s="516">
        <v>105.8</v>
      </c>
      <c r="J146" s="516">
        <v>105.8</v>
      </c>
      <c r="K146" s="516">
        <v>105.8</v>
      </c>
      <c r="L146" s="516">
        <v>105.8</v>
      </c>
      <c r="M146" s="516">
        <v>105.8</v>
      </c>
      <c r="N146" s="516">
        <v>105.8</v>
      </c>
      <c r="O146" s="516">
        <v>105.8</v>
      </c>
      <c r="P146" s="516">
        <v>105.8</v>
      </c>
      <c r="Q146" s="516">
        <v>105.8</v>
      </c>
      <c r="R146" s="516">
        <v>102.2</v>
      </c>
      <c r="S146" s="516">
        <v>102.2</v>
      </c>
      <c r="T146" s="516">
        <v>102.2</v>
      </c>
      <c r="U146" s="516">
        <v>102.2</v>
      </c>
      <c r="V146" s="516">
        <v>102.2</v>
      </c>
      <c r="W146" s="516">
        <v>102.2</v>
      </c>
      <c r="X146" s="516">
        <v>102.6</v>
      </c>
      <c r="Y146" s="516">
        <v>103</v>
      </c>
      <c r="Z146" s="516">
        <v>103</v>
      </c>
      <c r="AA146" s="516">
        <v>103</v>
      </c>
      <c r="AB146" s="516">
        <v>103</v>
      </c>
      <c r="AC146" s="516">
        <v>103</v>
      </c>
      <c r="AD146" s="516">
        <v>103</v>
      </c>
      <c r="AE146" s="516">
        <v>103</v>
      </c>
      <c r="AF146" s="516">
        <v>103</v>
      </c>
      <c r="AG146" s="516">
        <v>103</v>
      </c>
      <c r="AH146" s="516">
        <v>103</v>
      </c>
      <c r="AI146" s="516">
        <v>103</v>
      </c>
      <c r="AJ146" s="516">
        <v>103</v>
      </c>
      <c r="AK146" s="516">
        <v>103</v>
      </c>
      <c r="AL146" s="516">
        <v>103</v>
      </c>
      <c r="AM146" s="516">
        <v>103</v>
      </c>
      <c r="AN146" s="516">
        <v>103</v>
      </c>
      <c r="AO146" s="516">
        <v>103</v>
      </c>
      <c r="AP146" s="516">
        <v>103</v>
      </c>
      <c r="AQ146" s="516">
        <v>103</v>
      </c>
      <c r="AR146" s="516">
        <v>103</v>
      </c>
      <c r="AS146" s="516">
        <v>103</v>
      </c>
      <c r="AT146" s="516">
        <v>103</v>
      </c>
      <c r="AU146" s="516">
        <v>103</v>
      </c>
      <c r="AV146" s="516">
        <v>103</v>
      </c>
      <c r="AW146" s="516">
        <v>103</v>
      </c>
      <c r="AX146" s="516">
        <v>103</v>
      </c>
      <c r="AY146" s="516">
        <v>103</v>
      </c>
      <c r="AZ146" s="516">
        <v>103</v>
      </c>
      <c r="BA146" s="516">
        <v>103</v>
      </c>
      <c r="BB146" s="516">
        <v>88.6</v>
      </c>
      <c r="BC146" s="516">
        <v>88.6</v>
      </c>
      <c r="BD146" s="516">
        <v>88.6</v>
      </c>
      <c r="BE146" s="516">
        <v>88.6</v>
      </c>
      <c r="BF146" s="516">
        <v>88.6</v>
      </c>
      <c r="BG146" s="516">
        <v>88.6</v>
      </c>
      <c r="BH146" s="516">
        <v>88.6</v>
      </c>
      <c r="BI146" s="516">
        <v>88.6</v>
      </c>
      <c r="BJ146" s="516">
        <v>88.6</v>
      </c>
      <c r="BK146" s="516">
        <v>88.6</v>
      </c>
      <c r="BL146" s="516">
        <v>88.6</v>
      </c>
      <c r="BM146" s="516">
        <v>88.6</v>
      </c>
      <c r="BN146" s="516">
        <v>88.6</v>
      </c>
      <c r="BO146" s="516">
        <v>88.6</v>
      </c>
      <c r="BP146" s="516">
        <v>88.6</v>
      </c>
      <c r="BQ146" s="516">
        <v>88.6</v>
      </c>
      <c r="BR146" s="516">
        <v>88.6</v>
      </c>
      <c r="BS146" s="516">
        <v>87.9</v>
      </c>
      <c r="BT146" s="516">
        <v>87.9</v>
      </c>
      <c r="BU146" s="516">
        <v>87.6</v>
      </c>
      <c r="BV146" s="516">
        <v>87.6</v>
      </c>
      <c r="BW146" s="516">
        <v>87.6</v>
      </c>
      <c r="BX146" s="516">
        <v>87.6</v>
      </c>
      <c r="BY146" s="516">
        <v>87.6</v>
      </c>
      <c r="BZ146" s="516">
        <v>87.6</v>
      </c>
      <c r="CA146" s="516">
        <v>87.6</v>
      </c>
      <c r="CB146" s="516">
        <v>87.6</v>
      </c>
      <c r="CC146" s="516">
        <v>87.6</v>
      </c>
      <c r="CD146" s="516">
        <v>87.6</v>
      </c>
      <c r="CE146" s="516">
        <v>87.6</v>
      </c>
      <c r="CF146" s="516">
        <v>87.6</v>
      </c>
      <c r="CG146" s="516">
        <v>87.6</v>
      </c>
      <c r="CH146" s="516">
        <v>87.6</v>
      </c>
      <c r="CI146" s="516">
        <v>87.6</v>
      </c>
      <c r="CJ146" s="516">
        <v>87.6</v>
      </c>
      <c r="CK146" s="516">
        <v>87.6</v>
      </c>
      <c r="CL146" s="516">
        <v>87.6</v>
      </c>
      <c r="CM146" s="516">
        <v>87.6</v>
      </c>
      <c r="CN146" s="516">
        <v>87.6</v>
      </c>
      <c r="CO146" s="516">
        <v>87.6</v>
      </c>
      <c r="CP146" s="516">
        <v>87.6</v>
      </c>
      <c r="CQ146" s="516">
        <v>87.6</v>
      </c>
      <c r="CR146" s="516">
        <v>87.6</v>
      </c>
      <c r="CS146" s="516">
        <v>87.6</v>
      </c>
      <c r="CT146" s="516">
        <v>87.6</v>
      </c>
      <c r="CU146" s="516">
        <v>87.6</v>
      </c>
      <c r="CV146" s="516">
        <v>87.6</v>
      </c>
      <c r="CW146" s="516">
        <v>87.6</v>
      </c>
      <c r="CX146" s="516">
        <v>87.6</v>
      </c>
      <c r="CY146" s="516">
        <v>87.6</v>
      </c>
      <c r="CZ146" s="516">
        <v>87.6</v>
      </c>
      <c r="DA146" s="516">
        <v>87.6</v>
      </c>
      <c r="DB146" s="516">
        <v>87.6</v>
      </c>
      <c r="DC146" s="516">
        <v>87.6</v>
      </c>
      <c r="DD146" s="516">
        <v>87.8</v>
      </c>
      <c r="DE146" s="516">
        <v>87.8</v>
      </c>
      <c r="DF146" s="516">
        <v>87.8</v>
      </c>
      <c r="DG146" s="516">
        <v>87.8</v>
      </c>
      <c r="DH146" s="516">
        <v>87.8</v>
      </c>
      <c r="DI146" s="516">
        <v>87.8</v>
      </c>
      <c r="DJ146" s="516">
        <v>87.8</v>
      </c>
      <c r="DK146" s="516">
        <v>87.8</v>
      </c>
      <c r="DL146" s="516">
        <v>87.8</v>
      </c>
      <c r="DM146" s="516">
        <v>87.8</v>
      </c>
      <c r="DN146" s="516">
        <v>87.8</v>
      </c>
      <c r="DO146" s="516">
        <v>87.8</v>
      </c>
      <c r="DP146" s="516">
        <v>87.8</v>
      </c>
      <c r="DQ146" s="516">
        <v>87.8</v>
      </c>
      <c r="DR146" s="516">
        <v>87.8</v>
      </c>
      <c r="DS146" s="516">
        <v>87.8</v>
      </c>
      <c r="DT146" s="516">
        <v>87.8</v>
      </c>
      <c r="DU146" s="517">
        <v>87.8</v>
      </c>
      <c r="DV146" s="517">
        <v>87.8</v>
      </c>
      <c r="DW146" s="517">
        <v>87.8</v>
      </c>
      <c r="DX146" s="559">
        <v>87.8</v>
      </c>
      <c r="DY146" s="559">
        <v>87.8</v>
      </c>
      <c r="DZ146" s="559">
        <v>87.8</v>
      </c>
      <c r="EA146" s="558">
        <v>87.8</v>
      </c>
    </row>
    <row r="147" spans="1:131">
      <c r="A147" s="514" t="s">
        <v>832</v>
      </c>
      <c r="B147" s="514" t="s">
        <v>833</v>
      </c>
      <c r="C147" s="515">
        <v>0.88904000000000005</v>
      </c>
      <c r="D147" s="516">
        <v>98.4</v>
      </c>
      <c r="E147" s="516">
        <v>98.4</v>
      </c>
      <c r="F147" s="516">
        <v>100.2</v>
      </c>
      <c r="G147" s="516">
        <v>102.8</v>
      </c>
      <c r="H147" s="516">
        <v>102.8</v>
      </c>
      <c r="I147" s="516">
        <v>102.8</v>
      </c>
      <c r="J147" s="516">
        <v>102.8</v>
      </c>
      <c r="K147" s="516">
        <v>102.8</v>
      </c>
      <c r="L147" s="516">
        <v>102.8</v>
      </c>
      <c r="M147" s="516">
        <v>102.8</v>
      </c>
      <c r="N147" s="516">
        <v>102.8</v>
      </c>
      <c r="O147" s="516">
        <v>102.8</v>
      </c>
      <c r="P147" s="516">
        <v>102.8</v>
      </c>
      <c r="Q147" s="516">
        <v>102.8</v>
      </c>
      <c r="R147" s="516">
        <v>108.4</v>
      </c>
      <c r="S147" s="516">
        <v>108.4</v>
      </c>
      <c r="T147" s="516">
        <v>108.4</v>
      </c>
      <c r="U147" s="516">
        <v>108.4</v>
      </c>
      <c r="V147" s="516">
        <v>108.4</v>
      </c>
      <c r="W147" s="516">
        <v>108.4</v>
      </c>
      <c r="X147" s="516">
        <v>110.8</v>
      </c>
      <c r="Y147" s="516">
        <v>113.3</v>
      </c>
      <c r="Z147" s="516">
        <v>113.3</v>
      </c>
      <c r="AA147" s="516">
        <v>113.3</v>
      </c>
      <c r="AB147" s="516">
        <v>113.3</v>
      </c>
      <c r="AC147" s="516">
        <v>113.3</v>
      </c>
      <c r="AD147" s="516">
        <v>113.3</v>
      </c>
      <c r="AE147" s="516">
        <v>113.3</v>
      </c>
      <c r="AF147" s="516">
        <v>113.3</v>
      </c>
      <c r="AG147" s="516">
        <v>113.3</v>
      </c>
      <c r="AH147" s="516">
        <v>113.3</v>
      </c>
      <c r="AI147" s="516">
        <v>113.3</v>
      </c>
      <c r="AJ147" s="516">
        <v>113.3</v>
      </c>
      <c r="AK147" s="516">
        <v>113.3</v>
      </c>
      <c r="AL147" s="516">
        <v>113.3</v>
      </c>
      <c r="AM147" s="516">
        <v>113.3</v>
      </c>
      <c r="AN147" s="516">
        <v>113.3</v>
      </c>
      <c r="AO147" s="516">
        <v>113.3</v>
      </c>
      <c r="AP147" s="516">
        <v>113.3</v>
      </c>
      <c r="AQ147" s="516">
        <v>113.3</v>
      </c>
      <c r="AR147" s="516">
        <v>113.3</v>
      </c>
      <c r="AS147" s="516">
        <v>113.3</v>
      </c>
      <c r="AT147" s="516">
        <v>113.3</v>
      </c>
      <c r="AU147" s="516">
        <v>113.3</v>
      </c>
      <c r="AV147" s="516">
        <v>113.3</v>
      </c>
      <c r="AW147" s="516">
        <v>113.3</v>
      </c>
      <c r="AX147" s="516">
        <v>113.3</v>
      </c>
      <c r="AY147" s="516">
        <v>113.3</v>
      </c>
      <c r="AZ147" s="516">
        <v>113.3</v>
      </c>
      <c r="BA147" s="516">
        <v>113.3</v>
      </c>
      <c r="BB147" s="516">
        <v>122.8</v>
      </c>
      <c r="BC147" s="516">
        <v>122.8</v>
      </c>
      <c r="BD147" s="516">
        <v>122.8</v>
      </c>
      <c r="BE147" s="516">
        <v>122.8</v>
      </c>
      <c r="BF147" s="516">
        <v>122.8</v>
      </c>
      <c r="BG147" s="516">
        <v>122.8</v>
      </c>
      <c r="BH147" s="516">
        <v>122.8</v>
      </c>
      <c r="BI147" s="516">
        <v>122.8</v>
      </c>
      <c r="BJ147" s="516">
        <v>122.8</v>
      </c>
      <c r="BK147" s="516">
        <v>122.8</v>
      </c>
      <c r="BL147" s="516">
        <v>122.8</v>
      </c>
      <c r="BM147" s="516">
        <v>122.8</v>
      </c>
      <c r="BN147" s="516">
        <v>122.8</v>
      </c>
      <c r="BO147" s="516">
        <v>122.8</v>
      </c>
      <c r="BP147" s="516">
        <v>122.8</v>
      </c>
      <c r="BQ147" s="516">
        <v>122.8</v>
      </c>
      <c r="BR147" s="516">
        <v>122.8</v>
      </c>
      <c r="BS147" s="516">
        <v>122.8</v>
      </c>
      <c r="BT147" s="516">
        <v>122.8</v>
      </c>
      <c r="BU147" s="516">
        <v>133.1</v>
      </c>
      <c r="BV147" s="516">
        <v>136.69999999999999</v>
      </c>
      <c r="BW147" s="516">
        <v>136.69999999999999</v>
      </c>
      <c r="BX147" s="516">
        <v>136.69999999999999</v>
      </c>
      <c r="BY147" s="516">
        <v>136.69999999999999</v>
      </c>
      <c r="BZ147" s="516">
        <v>136.69999999999999</v>
      </c>
      <c r="CA147" s="516">
        <v>136.69999999999999</v>
      </c>
      <c r="CB147" s="516">
        <v>136.69999999999999</v>
      </c>
      <c r="CC147" s="516">
        <v>136.69999999999999</v>
      </c>
      <c r="CD147" s="516">
        <v>136.69999999999999</v>
      </c>
      <c r="CE147" s="516">
        <v>136.69999999999999</v>
      </c>
      <c r="CF147" s="516">
        <v>136.69999999999999</v>
      </c>
      <c r="CG147" s="516">
        <v>136.69999999999999</v>
      </c>
      <c r="CH147" s="516">
        <v>136.69999999999999</v>
      </c>
      <c r="CI147" s="516">
        <v>136.69999999999999</v>
      </c>
      <c r="CJ147" s="516">
        <v>136.69999999999999</v>
      </c>
      <c r="CK147" s="516">
        <v>136.69999999999999</v>
      </c>
      <c r="CL147" s="516">
        <v>136.69999999999999</v>
      </c>
      <c r="CM147" s="516">
        <v>136.69999999999999</v>
      </c>
      <c r="CN147" s="516">
        <v>136.69999999999999</v>
      </c>
      <c r="CO147" s="516">
        <v>136.69999999999999</v>
      </c>
      <c r="CP147" s="516">
        <v>136.69999999999999</v>
      </c>
      <c r="CQ147" s="516">
        <v>136.69999999999999</v>
      </c>
      <c r="CR147" s="516">
        <v>136.69999999999999</v>
      </c>
      <c r="CS147" s="516">
        <v>136.69999999999999</v>
      </c>
      <c r="CT147" s="516">
        <v>136.69999999999999</v>
      </c>
      <c r="CU147" s="516">
        <v>136.69999999999999</v>
      </c>
      <c r="CV147" s="516">
        <v>136.69999999999999</v>
      </c>
      <c r="CW147" s="516">
        <v>136.69999999999999</v>
      </c>
      <c r="CX147" s="516">
        <v>136.69999999999999</v>
      </c>
      <c r="CY147" s="516">
        <v>136.69999999999999</v>
      </c>
      <c r="CZ147" s="516">
        <v>136.69999999999999</v>
      </c>
      <c r="DA147" s="516">
        <v>136.69999999999999</v>
      </c>
      <c r="DB147" s="516">
        <v>136.69999999999999</v>
      </c>
      <c r="DC147" s="516">
        <v>136.69999999999999</v>
      </c>
      <c r="DD147" s="516">
        <v>137.80000000000001</v>
      </c>
      <c r="DE147" s="516">
        <v>137.80000000000001</v>
      </c>
      <c r="DF147" s="516">
        <v>137.80000000000001</v>
      </c>
      <c r="DG147" s="516">
        <v>137.80000000000001</v>
      </c>
      <c r="DH147" s="516">
        <v>137.80000000000001</v>
      </c>
      <c r="DI147" s="516">
        <v>137.80000000000001</v>
      </c>
      <c r="DJ147" s="516">
        <v>137.80000000000001</v>
      </c>
      <c r="DK147" s="516">
        <v>137.80000000000001</v>
      </c>
      <c r="DL147" s="516">
        <v>137.80000000000001</v>
      </c>
      <c r="DM147" s="516">
        <v>137.80000000000001</v>
      </c>
      <c r="DN147" s="516">
        <v>137.80000000000001</v>
      </c>
      <c r="DO147" s="516">
        <v>137.80000000000001</v>
      </c>
      <c r="DP147" s="516">
        <v>137.80000000000001</v>
      </c>
      <c r="DQ147" s="516">
        <v>137.80000000000001</v>
      </c>
      <c r="DR147" s="516">
        <v>137.80000000000001</v>
      </c>
      <c r="DS147" s="516">
        <v>137.80000000000001</v>
      </c>
      <c r="DT147" s="516">
        <v>137.80000000000001</v>
      </c>
      <c r="DU147" s="517">
        <v>137.80000000000001</v>
      </c>
      <c r="DV147" s="517">
        <v>137.80000000000001</v>
      </c>
      <c r="DW147" s="517">
        <v>137.80000000000001</v>
      </c>
      <c r="DX147" s="559">
        <v>137.80000000000001</v>
      </c>
      <c r="DY147" s="559">
        <v>137.80000000000001</v>
      </c>
      <c r="DZ147" s="559">
        <v>137.80000000000001</v>
      </c>
      <c r="EA147" s="558">
        <v>137.80000000000001</v>
      </c>
    </row>
    <row r="148" spans="1:131">
      <c r="A148" s="514" t="s">
        <v>834</v>
      </c>
      <c r="B148" s="514" t="s">
        <v>835</v>
      </c>
      <c r="C148" s="515">
        <v>1.2030000000000001E-2</v>
      </c>
      <c r="D148" s="516">
        <v>100</v>
      </c>
      <c r="E148" s="516">
        <v>100</v>
      </c>
      <c r="F148" s="516">
        <v>101.6</v>
      </c>
      <c r="G148" s="516">
        <v>104.2</v>
      </c>
      <c r="H148" s="516">
        <v>104.2</v>
      </c>
      <c r="I148" s="516">
        <v>104.2</v>
      </c>
      <c r="J148" s="516">
        <v>104.2</v>
      </c>
      <c r="K148" s="516">
        <v>104.2</v>
      </c>
      <c r="L148" s="516">
        <v>104.2</v>
      </c>
      <c r="M148" s="516">
        <v>104.2</v>
      </c>
      <c r="N148" s="516">
        <v>104.2</v>
      </c>
      <c r="O148" s="516">
        <v>104.2</v>
      </c>
      <c r="P148" s="516">
        <v>104.2</v>
      </c>
      <c r="Q148" s="516">
        <v>104.2</v>
      </c>
      <c r="R148" s="516">
        <v>110.4</v>
      </c>
      <c r="S148" s="516">
        <v>110.4</v>
      </c>
      <c r="T148" s="516">
        <v>110.4</v>
      </c>
      <c r="U148" s="516">
        <v>110.4</v>
      </c>
      <c r="V148" s="516">
        <v>110.4</v>
      </c>
      <c r="W148" s="516">
        <v>110.4</v>
      </c>
      <c r="X148" s="516">
        <v>112.9</v>
      </c>
      <c r="Y148" s="516">
        <v>115.4</v>
      </c>
      <c r="Z148" s="516">
        <v>115.4</v>
      </c>
      <c r="AA148" s="516">
        <v>115.4</v>
      </c>
      <c r="AB148" s="516">
        <v>115.4</v>
      </c>
      <c r="AC148" s="516">
        <v>115.4</v>
      </c>
      <c r="AD148" s="516">
        <v>115.4</v>
      </c>
      <c r="AE148" s="516">
        <v>115.4</v>
      </c>
      <c r="AF148" s="516">
        <v>115.4</v>
      </c>
      <c r="AG148" s="516">
        <v>115.4</v>
      </c>
      <c r="AH148" s="516">
        <v>115.4</v>
      </c>
      <c r="AI148" s="516">
        <v>115.4</v>
      </c>
      <c r="AJ148" s="516">
        <v>115.4</v>
      </c>
      <c r="AK148" s="516">
        <v>115.4</v>
      </c>
      <c r="AL148" s="516">
        <v>115.4</v>
      </c>
      <c r="AM148" s="516">
        <v>115.4</v>
      </c>
      <c r="AN148" s="516">
        <v>115.4</v>
      </c>
      <c r="AO148" s="516">
        <v>115.4</v>
      </c>
      <c r="AP148" s="516">
        <v>115.4</v>
      </c>
      <c r="AQ148" s="516">
        <v>115.4</v>
      </c>
      <c r="AR148" s="516">
        <v>115.4</v>
      </c>
      <c r="AS148" s="516">
        <v>115.4</v>
      </c>
      <c r="AT148" s="516">
        <v>115.4</v>
      </c>
      <c r="AU148" s="516">
        <v>115.4</v>
      </c>
      <c r="AV148" s="516">
        <v>115.4</v>
      </c>
      <c r="AW148" s="516">
        <v>115.4</v>
      </c>
      <c r="AX148" s="516">
        <v>115.4</v>
      </c>
      <c r="AY148" s="516">
        <v>115.4</v>
      </c>
      <c r="AZ148" s="516">
        <v>115.4</v>
      </c>
      <c r="BA148" s="516">
        <v>115.4</v>
      </c>
      <c r="BB148" s="516">
        <v>128.5</v>
      </c>
      <c r="BC148" s="516">
        <v>128.5</v>
      </c>
      <c r="BD148" s="516">
        <v>128.5</v>
      </c>
      <c r="BE148" s="516">
        <v>128.5</v>
      </c>
      <c r="BF148" s="516">
        <v>128.5</v>
      </c>
      <c r="BG148" s="516">
        <v>128.5</v>
      </c>
      <c r="BH148" s="516">
        <v>128.5</v>
      </c>
      <c r="BI148" s="516">
        <v>128.5</v>
      </c>
      <c r="BJ148" s="516">
        <v>128.5</v>
      </c>
      <c r="BK148" s="516">
        <v>128.5</v>
      </c>
      <c r="BL148" s="516">
        <v>128.5</v>
      </c>
      <c r="BM148" s="516">
        <v>128.5</v>
      </c>
      <c r="BN148" s="516">
        <v>128.5</v>
      </c>
      <c r="BO148" s="516">
        <v>128.5</v>
      </c>
      <c r="BP148" s="516">
        <v>128.5</v>
      </c>
      <c r="BQ148" s="516">
        <v>128.5</v>
      </c>
      <c r="BR148" s="516">
        <v>128.5</v>
      </c>
      <c r="BS148" s="516">
        <v>128.5</v>
      </c>
      <c r="BT148" s="516">
        <v>128.5</v>
      </c>
      <c r="BU148" s="516">
        <v>124.4</v>
      </c>
      <c r="BV148" s="516">
        <v>123.1</v>
      </c>
      <c r="BW148" s="516">
        <v>123.1</v>
      </c>
      <c r="BX148" s="516">
        <v>123.1</v>
      </c>
      <c r="BY148" s="516">
        <v>123.1</v>
      </c>
      <c r="BZ148" s="516">
        <v>123.1</v>
      </c>
      <c r="CA148" s="516">
        <v>123.1</v>
      </c>
      <c r="CB148" s="516">
        <v>123.1</v>
      </c>
      <c r="CC148" s="516">
        <v>123.1</v>
      </c>
      <c r="CD148" s="516">
        <v>123.1</v>
      </c>
      <c r="CE148" s="516">
        <v>123.1</v>
      </c>
      <c r="CF148" s="516">
        <v>123.1</v>
      </c>
      <c r="CG148" s="516">
        <v>123.1</v>
      </c>
      <c r="CH148" s="516">
        <v>123.1</v>
      </c>
      <c r="CI148" s="516">
        <v>123.1</v>
      </c>
      <c r="CJ148" s="516">
        <v>123.1</v>
      </c>
      <c r="CK148" s="516">
        <v>123.1</v>
      </c>
      <c r="CL148" s="516">
        <v>123.1</v>
      </c>
      <c r="CM148" s="516">
        <v>123.1</v>
      </c>
      <c r="CN148" s="516">
        <v>123.1</v>
      </c>
      <c r="CO148" s="516">
        <v>123.1</v>
      </c>
      <c r="CP148" s="516">
        <v>123.1</v>
      </c>
      <c r="CQ148" s="516">
        <v>123.1</v>
      </c>
      <c r="CR148" s="516">
        <v>123.1</v>
      </c>
      <c r="CS148" s="516">
        <v>123.1</v>
      </c>
      <c r="CT148" s="516">
        <v>123.1</v>
      </c>
      <c r="CU148" s="516">
        <v>123.1</v>
      </c>
      <c r="CV148" s="516">
        <v>123.1</v>
      </c>
      <c r="CW148" s="516">
        <v>123.1</v>
      </c>
      <c r="CX148" s="516">
        <v>123.1</v>
      </c>
      <c r="CY148" s="516">
        <v>123.1</v>
      </c>
      <c r="CZ148" s="516">
        <v>123.1</v>
      </c>
      <c r="DA148" s="516">
        <v>123.1</v>
      </c>
      <c r="DB148" s="516">
        <v>123.1</v>
      </c>
      <c r="DC148" s="516">
        <v>123.1</v>
      </c>
      <c r="DD148" s="516">
        <v>125.2</v>
      </c>
      <c r="DE148" s="516">
        <v>125.2</v>
      </c>
      <c r="DF148" s="516">
        <v>125.2</v>
      </c>
      <c r="DG148" s="516">
        <v>125.2</v>
      </c>
      <c r="DH148" s="516">
        <v>125.2</v>
      </c>
      <c r="DI148" s="516">
        <v>125.2</v>
      </c>
      <c r="DJ148" s="516">
        <v>125.2</v>
      </c>
      <c r="DK148" s="516">
        <v>125.2</v>
      </c>
      <c r="DL148" s="516">
        <v>125.2</v>
      </c>
      <c r="DM148" s="516">
        <v>125.2</v>
      </c>
      <c r="DN148" s="516">
        <v>125.2</v>
      </c>
      <c r="DO148" s="516">
        <v>125.2</v>
      </c>
      <c r="DP148" s="516">
        <v>125.2</v>
      </c>
      <c r="DQ148" s="516">
        <v>125.2</v>
      </c>
      <c r="DR148" s="516">
        <v>125.2</v>
      </c>
      <c r="DS148" s="516">
        <v>125.2</v>
      </c>
      <c r="DT148" s="516">
        <v>125.2</v>
      </c>
      <c r="DU148" s="517">
        <v>125.2</v>
      </c>
      <c r="DV148" s="517">
        <v>125.2</v>
      </c>
      <c r="DW148" s="517">
        <v>125.2</v>
      </c>
      <c r="DX148" s="559">
        <v>125.2</v>
      </c>
      <c r="DY148" s="559">
        <v>125.2</v>
      </c>
      <c r="DZ148" s="559">
        <v>125.2</v>
      </c>
      <c r="EA148" s="558">
        <v>125.2</v>
      </c>
    </row>
    <row r="149" spans="1:131">
      <c r="A149" s="514" t="s">
        <v>836</v>
      </c>
      <c r="B149" s="514" t="s">
        <v>837</v>
      </c>
      <c r="C149" s="515">
        <v>9.0130000000000002E-2</v>
      </c>
      <c r="D149" s="516">
        <v>108.4</v>
      </c>
      <c r="E149" s="516">
        <v>98</v>
      </c>
      <c r="F149" s="516">
        <v>98</v>
      </c>
      <c r="G149" s="516">
        <v>98</v>
      </c>
      <c r="H149" s="516">
        <v>98</v>
      </c>
      <c r="I149" s="516">
        <v>98</v>
      </c>
      <c r="J149" s="516">
        <v>98</v>
      </c>
      <c r="K149" s="516">
        <v>98</v>
      </c>
      <c r="L149" s="516">
        <v>98</v>
      </c>
      <c r="M149" s="516">
        <v>98</v>
      </c>
      <c r="N149" s="516">
        <v>98</v>
      </c>
      <c r="O149" s="516">
        <v>98</v>
      </c>
      <c r="P149" s="516">
        <v>99.2</v>
      </c>
      <c r="Q149" s="516">
        <v>99.2</v>
      </c>
      <c r="R149" s="516">
        <v>99.2</v>
      </c>
      <c r="S149" s="516">
        <v>99.2</v>
      </c>
      <c r="T149" s="516">
        <v>99.2</v>
      </c>
      <c r="U149" s="516">
        <v>99.2</v>
      </c>
      <c r="V149" s="516">
        <v>99.2</v>
      </c>
      <c r="W149" s="516">
        <v>99.2</v>
      </c>
      <c r="X149" s="516">
        <v>99.2</v>
      </c>
      <c r="Y149" s="516">
        <v>99.2</v>
      </c>
      <c r="Z149" s="516">
        <v>99.2</v>
      </c>
      <c r="AA149" s="516">
        <v>99.2</v>
      </c>
      <c r="AB149" s="516">
        <v>99.2</v>
      </c>
      <c r="AC149" s="516">
        <v>99.2</v>
      </c>
      <c r="AD149" s="516">
        <v>99.2</v>
      </c>
      <c r="AE149" s="516">
        <v>99.2</v>
      </c>
      <c r="AF149" s="516">
        <v>99.2</v>
      </c>
      <c r="AG149" s="516">
        <v>99.2</v>
      </c>
      <c r="AH149" s="516">
        <v>99.2</v>
      </c>
      <c r="AI149" s="516">
        <v>99.2</v>
      </c>
      <c r="AJ149" s="516">
        <v>99.2</v>
      </c>
      <c r="AK149" s="516">
        <v>99.2</v>
      </c>
      <c r="AL149" s="516">
        <v>99.2</v>
      </c>
      <c r="AM149" s="516">
        <v>99.2</v>
      </c>
      <c r="AN149" s="516">
        <v>99.2</v>
      </c>
      <c r="AO149" s="516">
        <v>99.2</v>
      </c>
      <c r="AP149" s="516">
        <v>99.2</v>
      </c>
      <c r="AQ149" s="516">
        <v>99.2</v>
      </c>
      <c r="AR149" s="516">
        <v>92.5</v>
      </c>
      <c r="AS149" s="516">
        <v>92.5</v>
      </c>
      <c r="AT149" s="516">
        <v>92.5</v>
      </c>
      <c r="AU149" s="516">
        <v>92.5</v>
      </c>
      <c r="AV149" s="516">
        <v>92.5</v>
      </c>
      <c r="AW149" s="516">
        <v>92.5</v>
      </c>
      <c r="AX149" s="516">
        <v>92.5</v>
      </c>
      <c r="AY149" s="516">
        <v>92.5</v>
      </c>
      <c r="AZ149" s="516">
        <v>92.5</v>
      </c>
      <c r="BA149" s="516">
        <v>90.7</v>
      </c>
      <c r="BB149" s="516">
        <v>90.7</v>
      </c>
      <c r="BC149" s="516">
        <v>90.7</v>
      </c>
      <c r="BD149" s="516">
        <v>88.8</v>
      </c>
      <c r="BE149" s="516">
        <v>88.8</v>
      </c>
      <c r="BF149" s="516">
        <v>88.8</v>
      </c>
      <c r="BG149" s="516">
        <v>88.8</v>
      </c>
      <c r="BH149" s="516">
        <v>88.8</v>
      </c>
      <c r="BI149" s="516">
        <v>88.8</v>
      </c>
      <c r="BJ149" s="516">
        <v>89.9</v>
      </c>
      <c r="BK149" s="516">
        <v>95</v>
      </c>
      <c r="BL149" s="516">
        <v>95</v>
      </c>
      <c r="BM149" s="516">
        <v>95</v>
      </c>
      <c r="BN149" s="516">
        <v>95</v>
      </c>
      <c r="BO149" s="516">
        <v>95</v>
      </c>
      <c r="BP149" s="516">
        <v>95</v>
      </c>
      <c r="BQ149" s="516">
        <v>95</v>
      </c>
      <c r="BR149" s="516">
        <v>112.5</v>
      </c>
      <c r="BS149" s="516">
        <v>113.5</v>
      </c>
      <c r="BT149" s="516">
        <v>113.5</v>
      </c>
      <c r="BU149" s="516">
        <v>113.5</v>
      </c>
      <c r="BV149" s="516">
        <v>113.5</v>
      </c>
      <c r="BW149" s="516">
        <v>113.5</v>
      </c>
      <c r="BX149" s="516">
        <v>122.4</v>
      </c>
      <c r="BY149" s="516">
        <v>120</v>
      </c>
      <c r="BZ149" s="516">
        <v>120</v>
      </c>
      <c r="CA149" s="516">
        <v>120</v>
      </c>
      <c r="CB149" s="516">
        <v>120</v>
      </c>
      <c r="CC149" s="516">
        <v>120</v>
      </c>
      <c r="CD149" s="516">
        <v>120</v>
      </c>
      <c r="CE149" s="516">
        <v>120</v>
      </c>
      <c r="CF149" s="516">
        <v>120</v>
      </c>
      <c r="CG149" s="516">
        <v>120</v>
      </c>
      <c r="CH149" s="516">
        <v>120</v>
      </c>
      <c r="CI149" s="516">
        <v>121.2</v>
      </c>
      <c r="CJ149" s="516">
        <v>121.2</v>
      </c>
      <c r="CK149" s="516">
        <v>121.2</v>
      </c>
      <c r="CL149" s="516">
        <v>129.9</v>
      </c>
      <c r="CM149" s="516">
        <v>129.9</v>
      </c>
      <c r="CN149" s="516">
        <v>129.9</v>
      </c>
      <c r="CO149" s="516">
        <v>129.9</v>
      </c>
      <c r="CP149" s="516">
        <v>131.1</v>
      </c>
      <c r="CQ149" s="516">
        <v>131.1</v>
      </c>
      <c r="CR149" s="516">
        <v>131.1</v>
      </c>
      <c r="CS149" s="516">
        <v>131.1</v>
      </c>
      <c r="CT149" s="516">
        <v>131.1</v>
      </c>
      <c r="CU149" s="516">
        <v>131.1</v>
      </c>
      <c r="CV149" s="516">
        <v>131.1</v>
      </c>
      <c r="CW149" s="516">
        <v>131.1</v>
      </c>
      <c r="CX149" s="516">
        <v>131.1</v>
      </c>
      <c r="CY149" s="516">
        <v>131.1</v>
      </c>
      <c r="CZ149" s="516">
        <v>131.1</v>
      </c>
      <c r="DA149" s="516">
        <v>131.1</v>
      </c>
      <c r="DB149" s="516">
        <v>131.1</v>
      </c>
      <c r="DC149" s="516">
        <v>131.1</v>
      </c>
      <c r="DD149" s="516">
        <v>131.1</v>
      </c>
      <c r="DE149" s="516">
        <v>131.1</v>
      </c>
      <c r="DF149" s="516">
        <v>129.9</v>
      </c>
      <c r="DG149" s="516">
        <v>129.9</v>
      </c>
      <c r="DH149" s="516">
        <v>138.1</v>
      </c>
      <c r="DI149" s="516">
        <v>138.1</v>
      </c>
      <c r="DJ149" s="516">
        <v>138.1</v>
      </c>
      <c r="DK149" s="516">
        <v>138.1</v>
      </c>
      <c r="DL149" s="516">
        <v>138.1</v>
      </c>
      <c r="DM149" s="516">
        <v>138.1</v>
      </c>
      <c r="DN149" s="516">
        <v>166</v>
      </c>
      <c r="DO149" s="516">
        <v>200.5</v>
      </c>
      <c r="DP149" s="516">
        <v>212.6</v>
      </c>
      <c r="DQ149" s="516">
        <v>212.6</v>
      </c>
      <c r="DR149" s="516">
        <v>212.6</v>
      </c>
      <c r="DS149" s="516">
        <v>212.6</v>
      </c>
      <c r="DT149" s="516">
        <v>212.6</v>
      </c>
      <c r="DU149" s="517">
        <v>212.6</v>
      </c>
      <c r="DV149" s="517">
        <v>212.6</v>
      </c>
      <c r="DW149" s="517">
        <v>212.6</v>
      </c>
      <c r="DX149" s="559">
        <v>294.60000000000002</v>
      </c>
      <c r="DY149" s="559">
        <v>294.3</v>
      </c>
      <c r="DZ149" s="559">
        <v>294.3</v>
      </c>
      <c r="EA149" s="558">
        <v>294.3</v>
      </c>
    </row>
    <row r="150" spans="1:131">
      <c r="A150" s="514" t="s">
        <v>838</v>
      </c>
      <c r="B150" s="514" t="s">
        <v>839</v>
      </c>
      <c r="C150" s="515">
        <v>9.0130000000000002E-2</v>
      </c>
      <c r="D150" s="516">
        <v>108.4</v>
      </c>
      <c r="E150" s="516">
        <v>98</v>
      </c>
      <c r="F150" s="516">
        <v>98</v>
      </c>
      <c r="G150" s="516">
        <v>98</v>
      </c>
      <c r="H150" s="516">
        <v>98</v>
      </c>
      <c r="I150" s="516">
        <v>98</v>
      </c>
      <c r="J150" s="516">
        <v>98</v>
      </c>
      <c r="K150" s="516">
        <v>98</v>
      </c>
      <c r="L150" s="516">
        <v>98</v>
      </c>
      <c r="M150" s="516">
        <v>98</v>
      </c>
      <c r="N150" s="516">
        <v>98</v>
      </c>
      <c r="O150" s="516">
        <v>98</v>
      </c>
      <c r="P150" s="516">
        <v>99.2</v>
      </c>
      <c r="Q150" s="516">
        <v>99.2</v>
      </c>
      <c r="R150" s="516">
        <v>99.2</v>
      </c>
      <c r="S150" s="516">
        <v>99.2</v>
      </c>
      <c r="T150" s="516">
        <v>99.2</v>
      </c>
      <c r="U150" s="516">
        <v>99.2</v>
      </c>
      <c r="V150" s="516">
        <v>99.2</v>
      </c>
      <c r="W150" s="516">
        <v>99.2</v>
      </c>
      <c r="X150" s="516">
        <v>99.2</v>
      </c>
      <c r="Y150" s="516">
        <v>99.2</v>
      </c>
      <c r="Z150" s="516">
        <v>99.2</v>
      </c>
      <c r="AA150" s="516">
        <v>99.2</v>
      </c>
      <c r="AB150" s="516">
        <v>99.2</v>
      </c>
      <c r="AC150" s="516">
        <v>99.2</v>
      </c>
      <c r="AD150" s="516">
        <v>99.2</v>
      </c>
      <c r="AE150" s="516">
        <v>99.2</v>
      </c>
      <c r="AF150" s="516">
        <v>99.2</v>
      </c>
      <c r="AG150" s="516">
        <v>99.2</v>
      </c>
      <c r="AH150" s="516">
        <v>99.2</v>
      </c>
      <c r="AI150" s="516">
        <v>99.2</v>
      </c>
      <c r="AJ150" s="516">
        <v>99.2</v>
      </c>
      <c r="AK150" s="516">
        <v>99.2</v>
      </c>
      <c r="AL150" s="516">
        <v>99.2</v>
      </c>
      <c r="AM150" s="516">
        <v>99.2</v>
      </c>
      <c r="AN150" s="516">
        <v>99.2</v>
      </c>
      <c r="AO150" s="516">
        <v>99.2</v>
      </c>
      <c r="AP150" s="516">
        <v>99.2</v>
      </c>
      <c r="AQ150" s="516">
        <v>99.2</v>
      </c>
      <c r="AR150" s="516">
        <v>92.5</v>
      </c>
      <c r="AS150" s="516">
        <v>92.5</v>
      </c>
      <c r="AT150" s="516">
        <v>92.5</v>
      </c>
      <c r="AU150" s="516">
        <v>92.5</v>
      </c>
      <c r="AV150" s="516">
        <v>92.5</v>
      </c>
      <c r="AW150" s="516">
        <v>92.5</v>
      </c>
      <c r="AX150" s="516">
        <v>92.5</v>
      </c>
      <c r="AY150" s="516">
        <v>92.5</v>
      </c>
      <c r="AZ150" s="516">
        <v>92.5</v>
      </c>
      <c r="BA150" s="516">
        <v>90.7</v>
      </c>
      <c r="BB150" s="516">
        <v>90.7</v>
      </c>
      <c r="BC150" s="516">
        <v>90.7</v>
      </c>
      <c r="BD150" s="516">
        <v>88.8</v>
      </c>
      <c r="BE150" s="516">
        <v>88.8</v>
      </c>
      <c r="BF150" s="516">
        <v>88.8</v>
      </c>
      <c r="BG150" s="516">
        <v>88.8</v>
      </c>
      <c r="BH150" s="516">
        <v>88.8</v>
      </c>
      <c r="BI150" s="516">
        <v>88.8</v>
      </c>
      <c r="BJ150" s="516">
        <v>89.9</v>
      </c>
      <c r="BK150" s="516">
        <v>95</v>
      </c>
      <c r="BL150" s="516">
        <v>95</v>
      </c>
      <c r="BM150" s="516">
        <v>95</v>
      </c>
      <c r="BN150" s="516">
        <v>95</v>
      </c>
      <c r="BO150" s="516">
        <v>95</v>
      </c>
      <c r="BP150" s="516">
        <v>95</v>
      </c>
      <c r="BQ150" s="516">
        <v>95</v>
      </c>
      <c r="BR150" s="516">
        <v>112.5</v>
      </c>
      <c r="BS150" s="516">
        <v>113.5</v>
      </c>
      <c r="BT150" s="516">
        <v>113.5</v>
      </c>
      <c r="BU150" s="516">
        <v>113.5</v>
      </c>
      <c r="BV150" s="516">
        <v>113.5</v>
      </c>
      <c r="BW150" s="516">
        <v>113.5</v>
      </c>
      <c r="BX150" s="516">
        <v>122.4</v>
      </c>
      <c r="BY150" s="516">
        <v>120</v>
      </c>
      <c r="BZ150" s="516">
        <v>120</v>
      </c>
      <c r="CA150" s="516">
        <v>120</v>
      </c>
      <c r="CB150" s="516">
        <v>120</v>
      </c>
      <c r="CC150" s="516">
        <v>120</v>
      </c>
      <c r="CD150" s="516">
        <v>120</v>
      </c>
      <c r="CE150" s="516">
        <v>120</v>
      </c>
      <c r="CF150" s="516">
        <v>120</v>
      </c>
      <c r="CG150" s="516">
        <v>120</v>
      </c>
      <c r="CH150" s="516">
        <v>120</v>
      </c>
      <c r="CI150" s="516">
        <v>121.2</v>
      </c>
      <c r="CJ150" s="516">
        <v>121.2</v>
      </c>
      <c r="CK150" s="516">
        <v>121.2</v>
      </c>
      <c r="CL150" s="516">
        <v>129.9</v>
      </c>
      <c r="CM150" s="516">
        <v>129.9</v>
      </c>
      <c r="CN150" s="516">
        <v>129.9</v>
      </c>
      <c r="CO150" s="516">
        <v>129.9</v>
      </c>
      <c r="CP150" s="516">
        <v>131.1</v>
      </c>
      <c r="CQ150" s="516">
        <v>131.1</v>
      </c>
      <c r="CR150" s="516">
        <v>131.1</v>
      </c>
      <c r="CS150" s="516">
        <v>131.1</v>
      </c>
      <c r="CT150" s="516">
        <v>131.1</v>
      </c>
      <c r="CU150" s="516">
        <v>131.1</v>
      </c>
      <c r="CV150" s="516">
        <v>131.1</v>
      </c>
      <c r="CW150" s="516">
        <v>131.1</v>
      </c>
      <c r="CX150" s="516">
        <v>131.1</v>
      </c>
      <c r="CY150" s="516">
        <v>131.1</v>
      </c>
      <c r="CZ150" s="516">
        <v>131.1</v>
      </c>
      <c r="DA150" s="516">
        <v>131.1</v>
      </c>
      <c r="DB150" s="516">
        <v>131.1</v>
      </c>
      <c r="DC150" s="516">
        <v>131.1</v>
      </c>
      <c r="DD150" s="516">
        <v>131.1</v>
      </c>
      <c r="DE150" s="516">
        <v>131.1</v>
      </c>
      <c r="DF150" s="516">
        <v>129.9</v>
      </c>
      <c r="DG150" s="516">
        <v>129.9</v>
      </c>
      <c r="DH150" s="516">
        <v>138.1</v>
      </c>
      <c r="DI150" s="516">
        <v>138.1</v>
      </c>
      <c r="DJ150" s="516">
        <v>138.1</v>
      </c>
      <c r="DK150" s="516">
        <v>138.1</v>
      </c>
      <c r="DL150" s="516">
        <v>138.1</v>
      </c>
      <c r="DM150" s="516">
        <v>138.1</v>
      </c>
      <c r="DN150" s="516">
        <v>166</v>
      </c>
      <c r="DO150" s="516">
        <v>200.5</v>
      </c>
      <c r="DP150" s="516">
        <v>212.6</v>
      </c>
      <c r="DQ150" s="516">
        <v>212.6</v>
      </c>
      <c r="DR150" s="516">
        <v>212.6</v>
      </c>
      <c r="DS150" s="516">
        <v>212.6</v>
      </c>
      <c r="DT150" s="516">
        <v>212.6</v>
      </c>
      <c r="DU150" s="517">
        <v>212.6</v>
      </c>
      <c r="DV150" s="517">
        <v>212.6</v>
      </c>
      <c r="DW150" s="517">
        <v>212.6</v>
      </c>
      <c r="DX150" s="559">
        <v>294.60000000000002</v>
      </c>
      <c r="DY150" s="559">
        <v>294.3</v>
      </c>
      <c r="DZ150" s="559">
        <v>294.3</v>
      </c>
      <c r="EA150" s="558">
        <v>294.3</v>
      </c>
    </row>
    <row r="151" spans="1:131">
      <c r="A151" s="514" t="s">
        <v>840</v>
      </c>
      <c r="B151" s="514" t="s">
        <v>841</v>
      </c>
      <c r="C151" s="515">
        <v>7.9496799999999999</v>
      </c>
      <c r="D151" s="516">
        <v>111.2</v>
      </c>
      <c r="E151" s="516">
        <v>110.6</v>
      </c>
      <c r="F151" s="516">
        <v>107.9</v>
      </c>
      <c r="G151" s="516">
        <v>104.4</v>
      </c>
      <c r="H151" s="516">
        <v>107.9</v>
      </c>
      <c r="I151" s="516">
        <v>113.8</v>
      </c>
      <c r="J151" s="516">
        <v>111.1</v>
      </c>
      <c r="K151" s="516">
        <v>109.8</v>
      </c>
      <c r="L151" s="516">
        <v>110.5</v>
      </c>
      <c r="M151" s="516">
        <v>112.3</v>
      </c>
      <c r="N151" s="516">
        <v>115.4</v>
      </c>
      <c r="O151" s="516">
        <v>116.3</v>
      </c>
      <c r="P151" s="516">
        <v>112.2</v>
      </c>
      <c r="Q151" s="516">
        <v>107.6</v>
      </c>
      <c r="R151" s="516">
        <v>111.4</v>
      </c>
      <c r="S151" s="516">
        <v>117.8</v>
      </c>
      <c r="T151" s="516">
        <v>121</v>
      </c>
      <c r="U151" s="516">
        <v>128.80000000000001</v>
      </c>
      <c r="V151" s="516">
        <v>125.6</v>
      </c>
      <c r="W151" s="516">
        <v>124.4</v>
      </c>
      <c r="X151" s="516">
        <v>126.7</v>
      </c>
      <c r="Y151" s="516">
        <v>128.9</v>
      </c>
      <c r="Z151" s="516">
        <v>127.3</v>
      </c>
      <c r="AA151" s="516">
        <v>127.7</v>
      </c>
      <c r="AB151" s="516">
        <v>123.2</v>
      </c>
      <c r="AC151" s="516">
        <v>124</v>
      </c>
      <c r="AD151" s="516">
        <v>122.4</v>
      </c>
      <c r="AE151" s="516">
        <v>125.4</v>
      </c>
      <c r="AF151" s="516">
        <v>123.4</v>
      </c>
      <c r="AG151" s="516">
        <v>120.9</v>
      </c>
      <c r="AH151" s="516">
        <v>117.4</v>
      </c>
      <c r="AI151" s="516">
        <v>106.7</v>
      </c>
      <c r="AJ151" s="516">
        <v>97.2</v>
      </c>
      <c r="AK151" s="516">
        <v>85.5</v>
      </c>
      <c r="AL151" s="516">
        <v>76.099999999999994</v>
      </c>
      <c r="AM151" s="516">
        <v>82.1</v>
      </c>
      <c r="AN151" s="516">
        <v>80.8</v>
      </c>
      <c r="AO151" s="516">
        <v>88.4</v>
      </c>
      <c r="AP151" s="516">
        <v>89.9</v>
      </c>
      <c r="AQ151" s="516">
        <v>85.4</v>
      </c>
      <c r="AR151" s="516">
        <v>75.7</v>
      </c>
      <c r="AS151" s="516">
        <v>72.2</v>
      </c>
      <c r="AT151" s="516">
        <v>73.3</v>
      </c>
      <c r="AU151" s="516">
        <v>72.599999999999994</v>
      </c>
      <c r="AV151" s="516">
        <v>71.3</v>
      </c>
      <c r="AW151" s="516">
        <v>62.6</v>
      </c>
      <c r="AX151" s="516">
        <v>56.4</v>
      </c>
      <c r="AY151" s="516">
        <v>58.2</v>
      </c>
      <c r="AZ151" s="516">
        <v>61.9</v>
      </c>
      <c r="BA151" s="516">
        <v>66.5</v>
      </c>
      <c r="BB151" s="516">
        <v>72.5</v>
      </c>
      <c r="BC151" s="516">
        <v>71.8</v>
      </c>
      <c r="BD151" s="516">
        <v>65.7</v>
      </c>
      <c r="BE151" s="516">
        <v>68.900000000000006</v>
      </c>
      <c r="BF151" s="516">
        <v>71.2</v>
      </c>
      <c r="BG151" s="516">
        <v>74.8</v>
      </c>
      <c r="BH151" s="516">
        <v>76.599999999999994</v>
      </c>
      <c r="BI151" s="516">
        <v>81.900000000000006</v>
      </c>
      <c r="BJ151" s="516">
        <v>83.8</v>
      </c>
      <c r="BK151" s="516">
        <v>83.9</v>
      </c>
      <c r="BL151" s="516">
        <v>80.3</v>
      </c>
      <c r="BM151" s="516">
        <v>79.099999999999994</v>
      </c>
      <c r="BN151" s="516">
        <v>77.3</v>
      </c>
      <c r="BO151" s="516">
        <v>75.3</v>
      </c>
      <c r="BP151" s="516">
        <v>77</v>
      </c>
      <c r="BQ151" s="516">
        <v>79.599999999999994</v>
      </c>
      <c r="BR151" s="516">
        <v>82.4</v>
      </c>
      <c r="BS151" s="516">
        <v>85.2</v>
      </c>
      <c r="BT151" s="516">
        <v>87</v>
      </c>
      <c r="BU151" s="516">
        <v>88.3</v>
      </c>
      <c r="BV151" s="516">
        <v>89.8</v>
      </c>
      <c r="BW151" s="516">
        <v>88.5</v>
      </c>
      <c r="BX151" s="516">
        <v>90.2</v>
      </c>
      <c r="BY151" s="516">
        <v>93.6</v>
      </c>
      <c r="BZ151" s="516">
        <v>97.3</v>
      </c>
      <c r="CA151" s="516">
        <v>97.5</v>
      </c>
      <c r="CB151" s="516">
        <v>98.3</v>
      </c>
      <c r="CC151" s="516">
        <v>101.9</v>
      </c>
      <c r="CD151" s="516">
        <v>107.6</v>
      </c>
      <c r="CE151" s="516">
        <v>105.5</v>
      </c>
      <c r="CF151" s="516">
        <v>94.2</v>
      </c>
      <c r="CG151" s="516">
        <v>88.4</v>
      </c>
      <c r="CH151" s="516">
        <v>91.4</v>
      </c>
      <c r="CI151" s="516">
        <v>95</v>
      </c>
      <c r="CJ151" s="516">
        <v>95.4</v>
      </c>
      <c r="CK151" s="516">
        <v>96.8</v>
      </c>
      <c r="CL151" s="516">
        <v>94</v>
      </c>
      <c r="CM151" s="516">
        <v>91.4</v>
      </c>
      <c r="CN151" s="516">
        <v>91.4</v>
      </c>
      <c r="CO151" s="516">
        <v>90.5</v>
      </c>
      <c r="CP151" s="516">
        <v>92.8</v>
      </c>
      <c r="CQ151" s="516">
        <v>91.1</v>
      </c>
      <c r="CR151" s="516">
        <v>91.3</v>
      </c>
      <c r="CS151" s="516">
        <v>93.8</v>
      </c>
      <c r="CT151" s="516">
        <v>92.4</v>
      </c>
      <c r="CU151" s="516">
        <v>86.7</v>
      </c>
      <c r="CV151" s="516">
        <v>70.599999999999994</v>
      </c>
      <c r="CW151" s="516">
        <v>58.4</v>
      </c>
      <c r="CX151" s="516">
        <v>68.599999999999994</v>
      </c>
      <c r="CY151" s="516">
        <v>77.099999999999994</v>
      </c>
      <c r="CZ151" s="516">
        <v>78.400000000000006</v>
      </c>
      <c r="DA151" s="516">
        <v>77.5</v>
      </c>
      <c r="DB151" s="516">
        <v>75.8</v>
      </c>
      <c r="DC151" s="516">
        <v>76.599999999999994</v>
      </c>
      <c r="DD151" s="516">
        <v>81.099999999999994</v>
      </c>
      <c r="DE151" s="516">
        <v>87.4</v>
      </c>
      <c r="DF151" s="516">
        <v>95.3</v>
      </c>
      <c r="DG151" s="516">
        <v>103.7</v>
      </c>
      <c r="DH151" s="516">
        <v>103.1</v>
      </c>
      <c r="DI151" s="516">
        <v>106.9</v>
      </c>
      <c r="DJ151" s="516">
        <v>111</v>
      </c>
      <c r="DK151" s="516">
        <v>118.5</v>
      </c>
      <c r="DL151" s="516">
        <v>119.7</v>
      </c>
      <c r="DM151" s="516">
        <v>117.6</v>
      </c>
      <c r="DN151" s="516">
        <v>128.9</v>
      </c>
      <c r="DO151" s="516">
        <v>139.30000000000001</v>
      </c>
      <c r="DP151" s="516">
        <v>134</v>
      </c>
      <c r="DQ151" s="516">
        <v>136.5</v>
      </c>
      <c r="DR151" s="516">
        <v>142.9</v>
      </c>
      <c r="DS151" s="516">
        <v>155.69999999999999</v>
      </c>
      <c r="DT151" s="516">
        <v>167.5</v>
      </c>
      <c r="DU151" s="517">
        <v>186.7</v>
      </c>
      <c r="DV151" s="517">
        <v>174.8</v>
      </c>
      <c r="DW151" s="517">
        <v>188.7</v>
      </c>
      <c r="DX151" s="559">
        <v>174.6</v>
      </c>
      <c r="DY151" s="559">
        <v>171.7</v>
      </c>
      <c r="DZ151" s="559">
        <v>166.4</v>
      </c>
      <c r="EA151" s="558">
        <v>172.4</v>
      </c>
    </row>
    <row r="152" spans="1:131">
      <c r="A152" s="514" t="s">
        <v>842</v>
      </c>
      <c r="B152" s="514" t="s">
        <v>843</v>
      </c>
      <c r="C152" s="515">
        <v>0.64480999999999999</v>
      </c>
      <c r="D152" s="516">
        <v>111.1</v>
      </c>
      <c r="E152" s="516">
        <v>106.3</v>
      </c>
      <c r="F152" s="516">
        <v>101.7</v>
      </c>
      <c r="G152" s="516">
        <v>97.4</v>
      </c>
      <c r="H152" s="516">
        <v>91.9</v>
      </c>
      <c r="I152" s="516">
        <v>99.1</v>
      </c>
      <c r="J152" s="516">
        <v>113.1</v>
      </c>
      <c r="K152" s="516">
        <v>113.6</v>
      </c>
      <c r="L152" s="516">
        <v>116</v>
      </c>
      <c r="M152" s="516">
        <v>115.5</v>
      </c>
      <c r="N152" s="516">
        <v>116.2</v>
      </c>
      <c r="O152" s="516">
        <v>111.8</v>
      </c>
      <c r="P152" s="516">
        <v>111.2</v>
      </c>
      <c r="Q152" s="516">
        <v>105.1</v>
      </c>
      <c r="R152" s="516">
        <v>100.1</v>
      </c>
      <c r="S152" s="516">
        <v>103.9</v>
      </c>
      <c r="T152" s="516">
        <v>108.8</v>
      </c>
      <c r="U152" s="516">
        <v>115.3</v>
      </c>
      <c r="V152" s="516">
        <v>122.6</v>
      </c>
      <c r="W152" s="516">
        <v>117</v>
      </c>
      <c r="X152" s="516">
        <v>123.8</v>
      </c>
      <c r="Y152" s="516">
        <v>147.6</v>
      </c>
      <c r="Z152" s="516">
        <v>136.4</v>
      </c>
      <c r="AA152" s="516">
        <v>130.9</v>
      </c>
      <c r="AB152" s="516">
        <v>120</v>
      </c>
      <c r="AC152" s="516">
        <v>113.7</v>
      </c>
      <c r="AD152" s="516">
        <v>111.5</v>
      </c>
      <c r="AE152" s="516">
        <v>113.4</v>
      </c>
      <c r="AF152" s="516">
        <v>113.2</v>
      </c>
      <c r="AG152" s="516">
        <v>110.9</v>
      </c>
      <c r="AH152" s="516">
        <v>108.4</v>
      </c>
      <c r="AI152" s="516">
        <v>106.7</v>
      </c>
      <c r="AJ152" s="516">
        <v>93.7</v>
      </c>
      <c r="AK152" s="516">
        <v>90.9</v>
      </c>
      <c r="AL152" s="516">
        <v>79.7</v>
      </c>
      <c r="AM152" s="516">
        <v>80.2</v>
      </c>
      <c r="AN152" s="516">
        <v>81.2</v>
      </c>
      <c r="AO152" s="516">
        <v>80.599999999999994</v>
      </c>
      <c r="AP152" s="516">
        <v>81.900000000000006</v>
      </c>
      <c r="AQ152" s="516">
        <v>78.7</v>
      </c>
      <c r="AR152" s="516">
        <v>75.900000000000006</v>
      </c>
      <c r="AS152" s="516">
        <v>73</v>
      </c>
      <c r="AT152" s="516">
        <v>68.5</v>
      </c>
      <c r="AU152" s="516">
        <v>71.8</v>
      </c>
      <c r="AV152" s="516">
        <v>79.2</v>
      </c>
      <c r="AW152" s="516">
        <v>84.7</v>
      </c>
      <c r="AX152" s="516">
        <v>74.8</v>
      </c>
      <c r="AY152" s="516">
        <v>69.8</v>
      </c>
      <c r="AZ152" s="516">
        <v>66.900000000000006</v>
      </c>
      <c r="BA152" s="516">
        <v>68.8</v>
      </c>
      <c r="BB152" s="516">
        <v>71.3</v>
      </c>
      <c r="BC152" s="516">
        <v>70.2</v>
      </c>
      <c r="BD152" s="516">
        <v>63.8</v>
      </c>
      <c r="BE152" s="516">
        <v>61.2</v>
      </c>
      <c r="BF152" s="516">
        <v>63.7</v>
      </c>
      <c r="BG152" s="516">
        <v>69</v>
      </c>
      <c r="BH152" s="516">
        <v>75.7</v>
      </c>
      <c r="BI152" s="516">
        <v>75.900000000000006</v>
      </c>
      <c r="BJ152" s="516">
        <v>83.5</v>
      </c>
      <c r="BK152" s="516">
        <v>93.6</v>
      </c>
      <c r="BL152" s="516">
        <v>92.1</v>
      </c>
      <c r="BM152" s="516">
        <v>81.3</v>
      </c>
      <c r="BN152" s="516">
        <v>71.8</v>
      </c>
      <c r="BO152" s="516">
        <v>70.400000000000006</v>
      </c>
      <c r="BP152" s="516">
        <v>66.400000000000006</v>
      </c>
      <c r="BQ152" s="516">
        <v>74.599999999999994</v>
      </c>
      <c r="BR152" s="516">
        <v>80.599999999999994</v>
      </c>
      <c r="BS152" s="516">
        <v>91.3</v>
      </c>
      <c r="BT152" s="516">
        <v>91.7</v>
      </c>
      <c r="BU152" s="516">
        <v>91</v>
      </c>
      <c r="BV152" s="516">
        <v>90.6</v>
      </c>
      <c r="BW152" s="516">
        <v>85.1</v>
      </c>
      <c r="BX152" s="516">
        <v>81</v>
      </c>
      <c r="BY152" s="516">
        <v>80.7</v>
      </c>
      <c r="BZ152" s="516">
        <v>86.3</v>
      </c>
      <c r="CA152" s="516">
        <v>92.6</v>
      </c>
      <c r="CB152" s="516">
        <v>97</v>
      </c>
      <c r="CC152" s="516">
        <v>99.6</v>
      </c>
      <c r="CD152" s="516">
        <v>105.9</v>
      </c>
      <c r="CE152" s="516">
        <v>112.5</v>
      </c>
      <c r="CF152" s="516">
        <v>98</v>
      </c>
      <c r="CG152" s="516">
        <v>84.2</v>
      </c>
      <c r="CH152" s="516">
        <v>81</v>
      </c>
      <c r="CI152" s="516">
        <v>85.9</v>
      </c>
      <c r="CJ152" s="516">
        <v>90</v>
      </c>
      <c r="CK152" s="516">
        <v>91.5</v>
      </c>
      <c r="CL152" s="516">
        <v>92.2</v>
      </c>
      <c r="CM152" s="516">
        <v>78.7</v>
      </c>
      <c r="CN152" s="516">
        <v>69.900000000000006</v>
      </c>
      <c r="CO152" s="516">
        <v>72.099999999999994</v>
      </c>
      <c r="CP152" s="516">
        <v>73.3</v>
      </c>
      <c r="CQ152" s="516">
        <v>82.2</v>
      </c>
      <c r="CR152" s="516">
        <v>83.6</v>
      </c>
      <c r="CS152" s="516">
        <v>85.9</v>
      </c>
      <c r="CT152" s="516">
        <v>98.7</v>
      </c>
      <c r="CU152" s="516">
        <v>96.1</v>
      </c>
      <c r="CV152" s="516">
        <v>89</v>
      </c>
      <c r="CW152" s="516">
        <v>65.3</v>
      </c>
      <c r="CX152" s="516">
        <v>73.8</v>
      </c>
      <c r="CY152" s="516">
        <v>74.2</v>
      </c>
      <c r="CZ152" s="516">
        <v>74.2</v>
      </c>
      <c r="DA152" s="516">
        <v>74.400000000000006</v>
      </c>
      <c r="DB152" s="516">
        <v>75.5</v>
      </c>
      <c r="DC152" s="516">
        <v>79.7</v>
      </c>
      <c r="DD152" s="516">
        <v>85.4</v>
      </c>
      <c r="DE152" s="516">
        <v>88.2</v>
      </c>
      <c r="DF152" s="516">
        <v>100.1</v>
      </c>
      <c r="DG152" s="516">
        <v>106.5</v>
      </c>
      <c r="DH152" s="516">
        <v>108.1</v>
      </c>
      <c r="DI152" s="516">
        <v>104.8</v>
      </c>
      <c r="DJ152" s="516">
        <v>97</v>
      </c>
      <c r="DK152" s="516">
        <v>102.5</v>
      </c>
      <c r="DL152" s="516">
        <v>109.9</v>
      </c>
      <c r="DM152" s="516">
        <v>114.8</v>
      </c>
      <c r="DN152" s="516">
        <v>116.1</v>
      </c>
      <c r="DO152" s="516">
        <v>132.80000000000001</v>
      </c>
      <c r="DP152" s="516">
        <v>136.9</v>
      </c>
      <c r="DQ152" s="516">
        <v>131.4</v>
      </c>
      <c r="DR152" s="516">
        <v>126.4</v>
      </c>
      <c r="DS152" s="516">
        <v>133</v>
      </c>
      <c r="DT152" s="516">
        <v>149.69999999999999</v>
      </c>
      <c r="DU152" s="517">
        <v>154.80000000000001</v>
      </c>
      <c r="DV152" s="517">
        <v>148.6</v>
      </c>
      <c r="DW152" s="517">
        <v>135.30000000000001</v>
      </c>
      <c r="DX152" s="559">
        <v>131.6</v>
      </c>
      <c r="DY152" s="559">
        <v>124.5</v>
      </c>
      <c r="DZ152" s="559">
        <v>121.7</v>
      </c>
      <c r="EA152" s="558">
        <v>115</v>
      </c>
    </row>
    <row r="153" spans="1:131">
      <c r="A153" s="514" t="s">
        <v>844</v>
      </c>
      <c r="B153" s="514" t="s">
        <v>845</v>
      </c>
      <c r="C153" s="515">
        <v>1.6047</v>
      </c>
      <c r="D153" s="516">
        <v>106.2</v>
      </c>
      <c r="E153" s="516">
        <v>108.6</v>
      </c>
      <c r="F153" s="516">
        <v>112.1</v>
      </c>
      <c r="G153" s="516">
        <v>105.7</v>
      </c>
      <c r="H153" s="516">
        <v>110.6</v>
      </c>
      <c r="I153" s="516">
        <v>118.5</v>
      </c>
      <c r="J153" s="516">
        <v>120.7</v>
      </c>
      <c r="K153" s="516">
        <v>118</v>
      </c>
      <c r="L153" s="516">
        <v>117.9</v>
      </c>
      <c r="M153" s="516">
        <v>117.8</v>
      </c>
      <c r="N153" s="516">
        <v>119.9</v>
      </c>
      <c r="O153" s="516">
        <v>122.6</v>
      </c>
      <c r="P153" s="516">
        <v>116.5</v>
      </c>
      <c r="Q153" s="516">
        <v>108.1</v>
      </c>
      <c r="R153" s="516">
        <v>114.1</v>
      </c>
      <c r="S153" s="516">
        <v>123.4</v>
      </c>
      <c r="T153" s="516">
        <v>126.8</v>
      </c>
      <c r="U153" s="516">
        <v>136.30000000000001</v>
      </c>
      <c r="V153" s="516">
        <v>128.5</v>
      </c>
      <c r="W153" s="516">
        <v>125.7</v>
      </c>
      <c r="X153" s="516">
        <v>127</v>
      </c>
      <c r="Y153" s="516">
        <v>129</v>
      </c>
      <c r="Z153" s="516">
        <v>128.69999999999999</v>
      </c>
      <c r="AA153" s="516">
        <v>130.6</v>
      </c>
      <c r="AB153" s="516">
        <v>127.2</v>
      </c>
      <c r="AC153" s="516">
        <v>126.8</v>
      </c>
      <c r="AD153" s="516">
        <v>126.6</v>
      </c>
      <c r="AE153" s="516">
        <v>131.80000000000001</v>
      </c>
      <c r="AF153" s="516">
        <v>125.7</v>
      </c>
      <c r="AG153" s="516">
        <v>120.1</v>
      </c>
      <c r="AH153" s="516">
        <v>117.4</v>
      </c>
      <c r="AI153" s="516">
        <v>107</v>
      </c>
      <c r="AJ153" s="516">
        <v>94.7</v>
      </c>
      <c r="AK153" s="516">
        <v>78.400000000000006</v>
      </c>
      <c r="AL153" s="516">
        <v>70.8</v>
      </c>
      <c r="AM153" s="516">
        <v>76.099999999999994</v>
      </c>
      <c r="AN153" s="516">
        <v>78.5</v>
      </c>
      <c r="AO153" s="516">
        <v>90.7</v>
      </c>
      <c r="AP153" s="516">
        <v>94.5</v>
      </c>
      <c r="AQ153" s="516">
        <v>91.5</v>
      </c>
      <c r="AR153" s="516">
        <v>81.3</v>
      </c>
      <c r="AS153" s="516">
        <v>75.400000000000006</v>
      </c>
      <c r="AT153" s="516">
        <v>75.900000000000006</v>
      </c>
      <c r="AU153" s="516">
        <v>71</v>
      </c>
      <c r="AV153" s="516">
        <v>68.8</v>
      </c>
      <c r="AW153" s="516">
        <v>64</v>
      </c>
      <c r="AX153" s="516">
        <v>59</v>
      </c>
      <c r="AY153" s="516">
        <v>57.4</v>
      </c>
      <c r="AZ153" s="516">
        <v>62.8</v>
      </c>
      <c r="BA153" s="516">
        <v>65.900000000000006</v>
      </c>
      <c r="BB153" s="516">
        <v>72.400000000000006</v>
      </c>
      <c r="BC153" s="516">
        <v>67.7</v>
      </c>
      <c r="BD153" s="516">
        <v>61.5</v>
      </c>
      <c r="BE153" s="516">
        <v>68.400000000000006</v>
      </c>
      <c r="BF153" s="516">
        <v>71.5</v>
      </c>
      <c r="BG153" s="516">
        <v>73.8</v>
      </c>
      <c r="BH153" s="516">
        <v>76.099999999999994</v>
      </c>
      <c r="BI153" s="516">
        <v>82.6</v>
      </c>
      <c r="BJ153" s="516">
        <v>83.2</v>
      </c>
      <c r="BK153" s="516">
        <v>82.3</v>
      </c>
      <c r="BL153" s="516">
        <v>78.3</v>
      </c>
      <c r="BM153" s="516">
        <v>77.7</v>
      </c>
      <c r="BN153" s="516">
        <v>76.8</v>
      </c>
      <c r="BO153" s="516">
        <v>74.2</v>
      </c>
      <c r="BP153" s="516">
        <v>77.3</v>
      </c>
      <c r="BQ153" s="516">
        <v>79.599999999999994</v>
      </c>
      <c r="BR153" s="516">
        <v>80.599999999999994</v>
      </c>
      <c r="BS153" s="516">
        <v>82.1</v>
      </c>
      <c r="BT153" s="516">
        <v>82.9</v>
      </c>
      <c r="BU153" s="516">
        <v>83.7</v>
      </c>
      <c r="BV153" s="516">
        <v>85.3</v>
      </c>
      <c r="BW153" s="516">
        <v>84.5</v>
      </c>
      <c r="BX153" s="516">
        <v>86.2</v>
      </c>
      <c r="BY153" s="516">
        <v>88.5</v>
      </c>
      <c r="BZ153" s="516">
        <v>90.8</v>
      </c>
      <c r="CA153" s="516">
        <v>89.6</v>
      </c>
      <c r="CB153" s="516">
        <v>90.1</v>
      </c>
      <c r="CC153" s="516">
        <v>93.3</v>
      </c>
      <c r="CD153" s="516">
        <v>96.8</v>
      </c>
      <c r="CE153" s="516">
        <v>92</v>
      </c>
      <c r="CF153" s="516">
        <v>83.6</v>
      </c>
      <c r="CG153" s="516">
        <v>80.900000000000006</v>
      </c>
      <c r="CH153" s="516">
        <v>82.9</v>
      </c>
      <c r="CI153" s="516">
        <v>86</v>
      </c>
      <c r="CJ153" s="516">
        <v>87.8</v>
      </c>
      <c r="CK153" s="516">
        <v>88.2</v>
      </c>
      <c r="CL153" s="516">
        <v>85.5</v>
      </c>
      <c r="CM153" s="516">
        <v>85.1</v>
      </c>
      <c r="CN153" s="516">
        <v>84.9</v>
      </c>
      <c r="CO153" s="516">
        <v>84.7</v>
      </c>
      <c r="CP153" s="516">
        <v>86.2</v>
      </c>
      <c r="CQ153" s="516">
        <v>85.8</v>
      </c>
      <c r="CR153" s="516">
        <v>87.3</v>
      </c>
      <c r="CS153" s="516">
        <v>87.5</v>
      </c>
      <c r="CT153" s="516">
        <v>84.6</v>
      </c>
      <c r="CU153" s="516">
        <v>80.099999999999994</v>
      </c>
      <c r="CV153" s="516">
        <v>66.8</v>
      </c>
      <c r="CW153" s="516">
        <v>61.5</v>
      </c>
      <c r="CX153" s="516">
        <v>66.400000000000006</v>
      </c>
      <c r="CY153" s="516">
        <v>73</v>
      </c>
      <c r="CZ153" s="516">
        <v>73.3</v>
      </c>
      <c r="DA153" s="516">
        <v>74.2</v>
      </c>
      <c r="DB153" s="516">
        <v>73.7</v>
      </c>
      <c r="DC153" s="516">
        <v>73.2</v>
      </c>
      <c r="DD153" s="516">
        <v>76</v>
      </c>
      <c r="DE153" s="516">
        <v>81.099999999999994</v>
      </c>
      <c r="DF153" s="516">
        <v>88.8</v>
      </c>
      <c r="DG153" s="516">
        <v>97.5</v>
      </c>
      <c r="DH153" s="516">
        <v>97.8</v>
      </c>
      <c r="DI153" s="516">
        <v>101.4</v>
      </c>
      <c r="DJ153" s="516">
        <v>106.2</v>
      </c>
      <c r="DK153" s="516">
        <v>116.1</v>
      </c>
      <c r="DL153" s="516">
        <v>118.4</v>
      </c>
      <c r="DM153" s="516">
        <v>114.9</v>
      </c>
      <c r="DN153" s="516">
        <v>125.1</v>
      </c>
      <c r="DO153" s="516">
        <v>138.9</v>
      </c>
      <c r="DP153" s="516">
        <v>133.1</v>
      </c>
      <c r="DQ153" s="516">
        <v>135.1</v>
      </c>
      <c r="DR153" s="516">
        <v>139.1</v>
      </c>
      <c r="DS153" s="516">
        <v>149.6</v>
      </c>
      <c r="DT153" s="516">
        <v>157.1</v>
      </c>
      <c r="DU153" s="517">
        <v>173.5</v>
      </c>
      <c r="DV153" s="517">
        <v>167.6</v>
      </c>
      <c r="DW153" s="517">
        <v>180.3</v>
      </c>
      <c r="DX153" s="559">
        <v>164.2</v>
      </c>
      <c r="DY153" s="559">
        <v>161.30000000000001</v>
      </c>
      <c r="DZ153" s="559">
        <v>156.4</v>
      </c>
      <c r="EA153" s="558">
        <v>158.5</v>
      </c>
    </row>
    <row r="154" spans="1:131">
      <c r="A154" s="514" t="s">
        <v>846</v>
      </c>
      <c r="B154" s="514" t="s">
        <v>847</v>
      </c>
      <c r="C154" s="515">
        <v>0.18684999999999999</v>
      </c>
      <c r="D154" s="516">
        <v>107</v>
      </c>
      <c r="E154" s="516">
        <v>107.3</v>
      </c>
      <c r="F154" s="516">
        <v>106.6</v>
      </c>
      <c r="G154" s="516">
        <v>103.8</v>
      </c>
      <c r="H154" s="516">
        <v>105</v>
      </c>
      <c r="I154" s="516">
        <v>108.5</v>
      </c>
      <c r="J154" s="516">
        <v>109.4</v>
      </c>
      <c r="K154" s="516">
        <v>107.3</v>
      </c>
      <c r="L154" s="516">
        <v>107</v>
      </c>
      <c r="M154" s="516">
        <v>106.7</v>
      </c>
      <c r="N154" s="516">
        <v>107.5</v>
      </c>
      <c r="O154" s="516">
        <v>109</v>
      </c>
      <c r="P154" s="516">
        <v>106.6</v>
      </c>
      <c r="Q154" s="516">
        <v>104.4</v>
      </c>
      <c r="R154" s="516">
        <v>104.2</v>
      </c>
      <c r="S154" s="516">
        <v>106.6</v>
      </c>
      <c r="T154" s="516">
        <v>109.1</v>
      </c>
      <c r="U154" s="516">
        <v>111.7</v>
      </c>
      <c r="V154" s="516">
        <v>112.7</v>
      </c>
      <c r="W154" s="516">
        <v>110.8</v>
      </c>
      <c r="X154" s="516">
        <v>111.1</v>
      </c>
      <c r="Y154" s="516">
        <v>111.9</v>
      </c>
      <c r="Z154" s="516">
        <v>110.7</v>
      </c>
      <c r="AA154" s="516">
        <v>111.2</v>
      </c>
      <c r="AB154" s="516">
        <v>109.7</v>
      </c>
      <c r="AC154" s="516">
        <v>109.2</v>
      </c>
      <c r="AD154" s="516">
        <v>108.5</v>
      </c>
      <c r="AE154" s="516">
        <v>108.7</v>
      </c>
      <c r="AF154" s="516">
        <v>108.6</v>
      </c>
      <c r="AG154" s="516">
        <v>108.4</v>
      </c>
      <c r="AH154" s="516">
        <v>107.1</v>
      </c>
      <c r="AI154" s="516">
        <v>104</v>
      </c>
      <c r="AJ154" s="516">
        <v>102.3</v>
      </c>
      <c r="AK154" s="516">
        <v>96.4</v>
      </c>
      <c r="AL154" s="516">
        <v>89.7</v>
      </c>
      <c r="AM154" s="516">
        <v>89.7</v>
      </c>
      <c r="AN154" s="516">
        <v>92.4</v>
      </c>
      <c r="AO154" s="516">
        <v>93.1</v>
      </c>
      <c r="AP154" s="516">
        <v>96.2</v>
      </c>
      <c r="AQ154" s="516">
        <v>94.7</v>
      </c>
      <c r="AR154" s="516">
        <v>90.8</v>
      </c>
      <c r="AS154" s="516">
        <v>86.9</v>
      </c>
      <c r="AT154" s="516">
        <v>88.9</v>
      </c>
      <c r="AU154" s="516">
        <v>88.7</v>
      </c>
      <c r="AV154" s="516">
        <v>88.3</v>
      </c>
      <c r="AW154" s="516">
        <v>83.5</v>
      </c>
      <c r="AX154" s="516">
        <v>77.5</v>
      </c>
      <c r="AY154" s="516">
        <v>79.8</v>
      </c>
      <c r="AZ154" s="516">
        <v>82.9</v>
      </c>
      <c r="BA154" s="516">
        <v>83.4</v>
      </c>
      <c r="BB154" s="516">
        <v>86.8</v>
      </c>
      <c r="BC154" s="516">
        <v>90.1</v>
      </c>
      <c r="BD154" s="516">
        <v>89.5</v>
      </c>
      <c r="BE154" s="516">
        <v>89.6</v>
      </c>
      <c r="BF154" s="516">
        <v>92.9</v>
      </c>
      <c r="BG154" s="516">
        <v>98.1</v>
      </c>
      <c r="BH154" s="516">
        <v>98.8</v>
      </c>
      <c r="BI154" s="516">
        <v>104.5</v>
      </c>
      <c r="BJ154" s="516">
        <v>107.4</v>
      </c>
      <c r="BK154" s="516">
        <v>107.6</v>
      </c>
      <c r="BL154" s="516">
        <v>106.3</v>
      </c>
      <c r="BM154" s="516">
        <v>108.7</v>
      </c>
      <c r="BN154" s="516">
        <v>108.9</v>
      </c>
      <c r="BO154" s="516">
        <v>108.8</v>
      </c>
      <c r="BP154" s="516">
        <v>112</v>
      </c>
      <c r="BQ154" s="516">
        <v>116.1</v>
      </c>
      <c r="BR154" s="516">
        <v>119.5</v>
      </c>
      <c r="BS154" s="516">
        <v>120.5</v>
      </c>
      <c r="BT154" s="516">
        <v>123.5</v>
      </c>
      <c r="BU154" s="516">
        <v>125.4</v>
      </c>
      <c r="BV154" s="516">
        <v>130.69999999999999</v>
      </c>
      <c r="BW154" s="516">
        <v>133.1</v>
      </c>
      <c r="BX154" s="516">
        <v>135.19999999999999</v>
      </c>
      <c r="BY154" s="516">
        <v>140.9</v>
      </c>
      <c r="BZ154" s="516">
        <v>147.19999999999999</v>
      </c>
      <c r="CA154" s="516">
        <v>147.69999999999999</v>
      </c>
      <c r="CB154" s="516">
        <v>150.9</v>
      </c>
      <c r="CC154" s="516">
        <v>153.30000000000001</v>
      </c>
      <c r="CD154" s="516">
        <v>159.9</v>
      </c>
      <c r="CE154" s="516">
        <v>165.4</v>
      </c>
      <c r="CF154" s="516">
        <v>160.4</v>
      </c>
      <c r="CG154" s="516">
        <v>152.5</v>
      </c>
      <c r="CH154" s="516">
        <v>154.19999999999999</v>
      </c>
      <c r="CI154" s="516">
        <v>161.6</v>
      </c>
      <c r="CJ154" s="516">
        <v>164.2</v>
      </c>
      <c r="CK154" s="516">
        <v>167.5</v>
      </c>
      <c r="CL154" s="516">
        <v>169.2</v>
      </c>
      <c r="CM154" s="516">
        <v>165.8</v>
      </c>
      <c r="CN154" s="516">
        <v>170.2</v>
      </c>
      <c r="CO154" s="516">
        <v>171.2</v>
      </c>
      <c r="CP154" s="516">
        <v>175.6</v>
      </c>
      <c r="CQ154" s="516">
        <v>175.3</v>
      </c>
      <c r="CR154" s="516">
        <v>177.2</v>
      </c>
      <c r="CS154" s="516">
        <v>181</v>
      </c>
      <c r="CT154" s="516">
        <v>182.8</v>
      </c>
      <c r="CU154" s="516">
        <v>173.5</v>
      </c>
      <c r="CV154" s="516">
        <v>118.2</v>
      </c>
      <c r="CW154" s="516">
        <v>55.8</v>
      </c>
      <c r="CX154" s="516">
        <v>64.099999999999994</v>
      </c>
      <c r="CY154" s="516">
        <v>113.3</v>
      </c>
      <c r="CZ154" s="516">
        <v>122.9</v>
      </c>
      <c r="DA154" s="516">
        <v>119.5</v>
      </c>
      <c r="DB154" s="516">
        <v>107.4</v>
      </c>
      <c r="DC154" s="516">
        <v>113.4</v>
      </c>
      <c r="DD154" s="516">
        <v>121.6</v>
      </c>
      <c r="DE154" s="516">
        <v>142.1</v>
      </c>
      <c r="DF154" s="516">
        <v>154</v>
      </c>
      <c r="DG154" s="516">
        <v>169.7</v>
      </c>
      <c r="DH154" s="516">
        <v>177</v>
      </c>
      <c r="DI154" s="516">
        <v>177.7</v>
      </c>
      <c r="DJ154" s="516">
        <v>191.2</v>
      </c>
      <c r="DK154" s="516">
        <v>200.9</v>
      </c>
      <c r="DL154" s="516">
        <v>208.1</v>
      </c>
      <c r="DM154" s="516">
        <v>199.9</v>
      </c>
      <c r="DN154" s="516">
        <v>210.8</v>
      </c>
      <c r="DO154" s="516">
        <v>249.6</v>
      </c>
      <c r="DP154" s="516">
        <v>243.1</v>
      </c>
      <c r="DQ154" s="516">
        <v>231.7</v>
      </c>
      <c r="DR154" s="516">
        <v>265.39999999999998</v>
      </c>
      <c r="DS154" s="516">
        <v>307</v>
      </c>
      <c r="DT154" s="516">
        <v>386.2</v>
      </c>
      <c r="DU154" s="517">
        <v>399.7</v>
      </c>
      <c r="DV154" s="517">
        <v>424.3</v>
      </c>
      <c r="DW154" s="517">
        <v>498.1</v>
      </c>
      <c r="DX154" s="559">
        <v>429.9</v>
      </c>
      <c r="DY154" s="559">
        <v>409.6</v>
      </c>
      <c r="DZ154" s="559">
        <v>389.1</v>
      </c>
      <c r="EA154" s="558">
        <v>403.3</v>
      </c>
    </row>
    <row r="155" spans="1:131">
      <c r="A155" s="514" t="s">
        <v>848</v>
      </c>
      <c r="B155" s="514" t="s">
        <v>849</v>
      </c>
      <c r="C155" s="515">
        <v>0.31991000000000003</v>
      </c>
      <c r="D155" s="516">
        <v>113.7</v>
      </c>
      <c r="E155" s="516">
        <v>112.7</v>
      </c>
      <c r="F155" s="516">
        <v>106.2</v>
      </c>
      <c r="G155" s="516">
        <v>102.7</v>
      </c>
      <c r="H155" s="516">
        <v>110.5</v>
      </c>
      <c r="I155" s="516">
        <v>121.4</v>
      </c>
      <c r="J155" s="516">
        <v>114.8</v>
      </c>
      <c r="K155" s="516">
        <v>113.5</v>
      </c>
      <c r="L155" s="516">
        <v>112.2</v>
      </c>
      <c r="M155" s="516">
        <v>111.5</v>
      </c>
      <c r="N155" s="516">
        <v>113.9</v>
      </c>
      <c r="O155" s="516">
        <v>118.6</v>
      </c>
      <c r="P155" s="516">
        <v>111</v>
      </c>
      <c r="Q155" s="516">
        <v>104.4</v>
      </c>
      <c r="R155" s="516">
        <v>104</v>
      </c>
      <c r="S155" s="516">
        <v>111.2</v>
      </c>
      <c r="T155" s="516">
        <v>118.9</v>
      </c>
      <c r="U155" s="516">
        <v>127.3</v>
      </c>
      <c r="V155" s="516">
        <v>130.9</v>
      </c>
      <c r="W155" s="516">
        <v>124.3</v>
      </c>
      <c r="X155" s="516">
        <v>125.4</v>
      </c>
      <c r="Y155" s="516">
        <v>128.30000000000001</v>
      </c>
      <c r="Z155" s="516">
        <v>124.3</v>
      </c>
      <c r="AA155" s="516">
        <v>125.8</v>
      </c>
      <c r="AB155" s="516">
        <v>121</v>
      </c>
      <c r="AC155" s="516">
        <v>119.5</v>
      </c>
      <c r="AD155" s="516">
        <v>117</v>
      </c>
      <c r="AE155" s="516">
        <v>117.7</v>
      </c>
      <c r="AF155" s="516">
        <v>117.4</v>
      </c>
      <c r="AG155" s="516">
        <v>116.6</v>
      </c>
      <c r="AH155" s="516">
        <v>112.7</v>
      </c>
      <c r="AI155" s="516">
        <v>103.5</v>
      </c>
      <c r="AJ155" s="516">
        <v>98.6</v>
      </c>
      <c r="AK155" s="516">
        <v>84.3</v>
      </c>
      <c r="AL155" s="516">
        <v>73.2</v>
      </c>
      <c r="AM155" s="516">
        <v>80</v>
      </c>
      <c r="AN155" s="516">
        <v>78.900000000000006</v>
      </c>
      <c r="AO155" s="516">
        <v>79.5</v>
      </c>
      <c r="AP155" s="516">
        <v>86.3</v>
      </c>
      <c r="AQ155" s="516">
        <v>82.5</v>
      </c>
      <c r="AR155" s="516">
        <v>73.5</v>
      </c>
      <c r="AS155" s="516">
        <v>66.5</v>
      </c>
      <c r="AT155" s="516">
        <v>67.7</v>
      </c>
      <c r="AU155" s="516">
        <v>67.3</v>
      </c>
      <c r="AV155" s="516">
        <v>66.3</v>
      </c>
      <c r="AW155" s="516">
        <v>58.3</v>
      </c>
      <c r="AX155" s="516">
        <v>49.7</v>
      </c>
      <c r="AY155" s="516">
        <v>57.7</v>
      </c>
      <c r="AZ155" s="516">
        <v>59</v>
      </c>
      <c r="BA155" s="516">
        <v>60</v>
      </c>
      <c r="BB155" s="516">
        <v>66.599999999999994</v>
      </c>
      <c r="BC155" s="516">
        <v>70.8</v>
      </c>
      <c r="BD155" s="516">
        <v>67.5</v>
      </c>
      <c r="BE155" s="516">
        <v>64.5</v>
      </c>
      <c r="BF155" s="516">
        <v>66.599999999999994</v>
      </c>
      <c r="BG155" s="516">
        <v>72.5</v>
      </c>
      <c r="BH155" s="516">
        <v>69.3</v>
      </c>
      <c r="BI155" s="516">
        <v>76.3</v>
      </c>
      <c r="BJ155" s="516">
        <v>79</v>
      </c>
      <c r="BK155" s="516">
        <v>79.400000000000006</v>
      </c>
      <c r="BL155" s="516">
        <v>74.7</v>
      </c>
      <c r="BM155" s="516">
        <v>74.8</v>
      </c>
      <c r="BN155" s="516">
        <v>71.400000000000006</v>
      </c>
      <c r="BO155" s="516">
        <v>68.099999999999994</v>
      </c>
      <c r="BP155" s="516">
        <v>69.400000000000006</v>
      </c>
      <c r="BQ155" s="516">
        <v>72.7</v>
      </c>
      <c r="BR155" s="516">
        <v>78</v>
      </c>
      <c r="BS155" s="516">
        <v>79.8</v>
      </c>
      <c r="BT155" s="516">
        <v>85.3</v>
      </c>
      <c r="BU155" s="516">
        <v>85.9</v>
      </c>
      <c r="BV155" s="516">
        <v>91.7</v>
      </c>
      <c r="BW155" s="516">
        <v>92</v>
      </c>
      <c r="BX155" s="516">
        <v>92.3</v>
      </c>
      <c r="BY155" s="516">
        <v>98.8</v>
      </c>
      <c r="BZ155" s="516">
        <v>106.2</v>
      </c>
      <c r="CA155" s="516">
        <v>103.6</v>
      </c>
      <c r="CB155" s="516">
        <v>105.4</v>
      </c>
      <c r="CC155" s="516">
        <v>106</v>
      </c>
      <c r="CD155" s="516">
        <v>114.5</v>
      </c>
      <c r="CE155" s="516">
        <v>121.1</v>
      </c>
      <c r="CF155" s="516">
        <v>107.2</v>
      </c>
      <c r="CG155" s="516">
        <v>89.9</v>
      </c>
      <c r="CH155" s="516">
        <v>89.9</v>
      </c>
      <c r="CI155" s="516">
        <v>98.2</v>
      </c>
      <c r="CJ155" s="516">
        <v>99.4</v>
      </c>
      <c r="CK155" s="516">
        <v>102</v>
      </c>
      <c r="CL155" s="516">
        <v>101.8</v>
      </c>
      <c r="CM155" s="516">
        <v>94.2</v>
      </c>
      <c r="CN155" s="516">
        <v>97.8</v>
      </c>
      <c r="CO155" s="516">
        <v>96.8</v>
      </c>
      <c r="CP155" s="516">
        <v>100.2</v>
      </c>
      <c r="CQ155" s="516">
        <v>96.7</v>
      </c>
      <c r="CR155" s="516">
        <v>96.8</v>
      </c>
      <c r="CS155" s="516">
        <v>99.7</v>
      </c>
      <c r="CT155" s="516">
        <v>99.9</v>
      </c>
      <c r="CU155" s="516">
        <v>81</v>
      </c>
      <c r="CV155" s="516">
        <v>44.7</v>
      </c>
      <c r="CW155" s="516">
        <v>27.9</v>
      </c>
      <c r="CX155" s="516">
        <v>52.7</v>
      </c>
      <c r="CY155" s="516">
        <v>63.2</v>
      </c>
      <c r="CZ155" s="516">
        <v>64.900000000000006</v>
      </c>
      <c r="DA155" s="516">
        <v>59.6</v>
      </c>
      <c r="DB155" s="516">
        <v>58.9</v>
      </c>
      <c r="DC155" s="516">
        <v>60.8</v>
      </c>
      <c r="DD155" s="516">
        <v>69.3</v>
      </c>
      <c r="DE155" s="516">
        <v>76.400000000000006</v>
      </c>
      <c r="DF155" s="516">
        <v>81.599999999999994</v>
      </c>
      <c r="DG155" s="516">
        <v>90.4</v>
      </c>
      <c r="DH155" s="516">
        <v>87</v>
      </c>
      <c r="DI155" s="516">
        <v>93.9</v>
      </c>
      <c r="DJ155" s="516">
        <v>96.9</v>
      </c>
      <c r="DK155" s="516">
        <v>103.7</v>
      </c>
      <c r="DL155" s="516">
        <v>102.8</v>
      </c>
      <c r="DM155" s="516">
        <v>99.6</v>
      </c>
      <c r="DN155" s="516">
        <v>114.8</v>
      </c>
      <c r="DO155" s="516">
        <v>124.3</v>
      </c>
      <c r="DP155" s="516">
        <v>113.6</v>
      </c>
      <c r="DQ155" s="516">
        <v>119</v>
      </c>
      <c r="DR155" s="516">
        <v>135.1</v>
      </c>
      <c r="DS155" s="516">
        <v>158.5</v>
      </c>
      <c r="DT155" s="516">
        <v>178.4</v>
      </c>
      <c r="DU155" s="517">
        <v>190.4</v>
      </c>
      <c r="DV155" s="517">
        <v>205.7</v>
      </c>
      <c r="DW155" s="517">
        <v>223.4</v>
      </c>
      <c r="DX155" s="559">
        <v>195.4</v>
      </c>
      <c r="DY155" s="559">
        <v>191</v>
      </c>
      <c r="DZ155" s="559">
        <v>182.2</v>
      </c>
      <c r="EA155" s="558">
        <v>190.2</v>
      </c>
    </row>
    <row r="156" spans="1:131">
      <c r="A156" s="514" t="s">
        <v>850</v>
      </c>
      <c r="B156" s="514" t="s">
        <v>851</v>
      </c>
      <c r="C156" s="515">
        <v>3.0954799999999998</v>
      </c>
      <c r="D156" s="516">
        <v>111.9</v>
      </c>
      <c r="E156" s="516">
        <v>111.5</v>
      </c>
      <c r="F156" s="516">
        <v>109.6</v>
      </c>
      <c r="G156" s="516">
        <v>108.5</v>
      </c>
      <c r="H156" s="516">
        <v>111</v>
      </c>
      <c r="I156" s="516">
        <v>114.3</v>
      </c>
      <c r="J156" s="516">
        <v>108.4</v>
      </c>
      <c r="K156" s="516">
        <v>108</v>
      </c>
      <c r="L156" s="516">
        <v>108.1</v>
      </c>
      <c r="M156" s="516">
        <v>112</v>
      </c>
      <c r="N156" s="516">
        <v>117.6</v>
      </c>
      <c r="O156" s="516">
        <v>118.4</v>
      </c>
      <c r="P156" s="516">
        <v>114.6</v>
      </c>
      <c r="Q156" s="516">
        <v>112.1</v>
      </c>
      <c r="R156" s="516">
        <v>117.1</v>
      </c>
      <c r="S156" s="516">
        <v>123.4</v>
      </c>
      <c r="T156" s="516">
        <v>126.3</v>
      </c>
      <c r="U156" s="516">
        <v>132.80000000000001</v>
      </c>
      <c r="V156" s="516">
        <v>130.1</v>
      </c>
      <c r="W156" s="516">
        <v>130.30000000000001</v>
      </c>
      <c r="X156" s="516">
        <v>132.5</v>
      </c>
      <c r="Y156" s="516">
        <v>131.80000000000001</v>
      </c>
      <c r="Z156" s="516">
        <v>131.6</v>
      </c>
      <c r="AA156" s="516">
        <v>133.1</v>
      </c>
      <c r="AB156" s="516">
        <v>130</v>
      </c>
      <c r="AC156" s="516">
        <v>131.19999999999999</v>
      </c>
      <c r="AD156" s="516">
        <v>129</v>
      </c>
      <c r="AE156" s="516">
        <v>131.6</v>
      </c>
      <c r="AF156" s="516">
        <v>130.9</v>
      </c>
      <c r="AG156" s="516">
        <v>129.6</v>
      </c>
      <c r="AH156" s="516">
        <v>125.8</v>
      </c>
      <c r="AI156" s="516">
        <v>112.7</v>
      </c>
      <c r="AJ156" s="516">
        <v>103.5</v>
      </c>
      <c r="AK156" s="516">
        <v>87.9</v>
      </c>
      <c r="AL156" s="516">
        <v>79.099999999999994</v>
      </c>
      <c r="AM156" s="516">
        <v>86.6</v>
      </c>
      <c r="AN156" s="516">
        <v>83.3</v>
      </c>
      <c r="AO156" s="516">
        <v>91.7</v>
      </c>
      <c r="AP156" s="516">
        <v>92.7</v>
      </c>
      <c r="AQ156" s="516">
        <v>86.5</v>
      </c>
      <c r="AR156" s="516">
        <v>73.099999999999994</v>
      </c>
      <c r="AS156" s="516">
        <v>71.3</v>
      </c>
      <c r="AT156" s="516">
        <v>73.8</v>
      </c>
      <c r="AU156" s="516">
        <v>74.2</v>
      </c>
      <c r="AV156" s="516">
        <v>72.3</v>
      </c>
      <c r="AW156" s="516">
        <v>57.1</v>
      </c>
      <c r="AX156" s="516">
        <v>50.3</v>
      </c>
      <c r="AY156" s="516">
        <v>54.9</v>
      </c>
      <c r="AZ156" s="516">
        <v>59.1</v>
      </c>
      <c r="BA156" s="516">
        <v>66.5</v>
      </c>
      <c r="BB156" s="516">
        <v>75</v>
      </c>
      <c r="BC156" s="516">
        <v>74.7</v>
      </c>
      <c r="BD156" s="516">
        <v>67</v>
      </c>
      <c r="BE156" s="516">
        <v>70.7</v>
      </c>
      <c r="BF156" s="516">
        <v>72.599999999999994</v>
      </c>
      <c r="BG156" s="516">
        <v>76.5</v>
      </c>
      <c r="BH156" s="516">
        <v>77.3</v>
      </c>
      <c r="BI156" s="516">
        <v>83.4</v>
      </c>
      <c r="BJ156" s="516">
        <v>85</v>
      </c>
      <c r="BK156" s="516">
        <v>84.9</v>
      </c>
      <c r="BL156" s="516">
        <v>81.5</v>
      </c>
      <c r="BM156" s="516">
        <v>81.3</v>
      </c>
      <c r="BN156" s="516">
        <v>80</v>
      </c>
      <c r="BO156" s="516">
        <v>78.8</v>
      </c>
      <c r="BP156" s="516">
        <v>80.900000000000006</v>
      </c>
      <c r="BQ156" s="516">
        <v>82.5</v>
      </c>
      <c r="BR156" s="516">
        <v>84.5</v>
      </c>
      <c r="BS156" s="516">
        <v>85.8</v>
      </c>
      <c r="BT156" s="516">
        <v>87.1</v>
      </c>
      <c r="BU156" s="516">
        <v>89.5</v>
      </c>
      <c r="BV156" s="516">
        <v>91.3</v>
      </c>
      <c r="BW156" s="516">
        <v>90.1</v>
      </c>
      <c r="BX156" s="516">
        <v>92.5</v>
      </c>
      <c r="BY156" s="516">
        <v>95.4</v>
      </c>
      <c r="BZ156" s="516">
        <v>97.5</v>
      </c>
      <c r="CA156" s="516">
        <v>96.8</v>
      </c>
      <c r="CB156" s="516">
        <v>97</v>
      </c>
      <c r="CC156" s="516">
        <v>100.8</v>
      </c>
      <c r="CD156" s="516">
        <v>104.9</v>
      </c>
      <c r="CE156" s="516">
        <v>103.1</v>
      </c>
      <c r="CF156" s="516">
        <v>93.9</v>
      </c>
      <c r="CG156" s="516">
        <v>91.2</v>
      </c>
      <c r="CH156" s="516">
        <v>94.8</v>
      </c>
      <c r="CI156" s="516">
        <v>96.7</v>
      </c>
      <c r="CJ156" s="516">
        <v>95.5</v>
      </c>
      <c r="CK156" s="516">
        <v>96.6</v>
      </c>
      <c r="CL156" s="516">
        <v>94.9</v>
      </c>
      <c r="CM156" s="516">
        <v>93.2</v>
      </c>
      <c r="CN156" s="516">
        <v>93.5</v>
      </c>
      <c r="CO156" s="516">
        <v>93.6</v>
      </c>
      <c r="CP156" s="516">
        <v>94.9</v>
      </c>
      <c r="CQ156" s="516">
        <v>93.6</v>
      </c>
      <c r="CR156" s="516">
        <v>94.1</v>
      </c>
      <c r="CS156" s="516">
        <v>96</v>
      </c>
      <c r="CT156" s="516">
        <v>91.9</v>
      </c>
      <c r="CU156" s="516">
        <v>86.5</v>
      </c>
      <c r="CV156" s="516">
        <v>76</v>
      </c>
      <c r="CW156" s="516">
        <v>62.9</v>
      </c>
      <c r="CX156" s="516">
        <v>71.599999999999994</v>
      </c>
      <c r="CY156" s="516">
        <v>79.2</v>
      </c>
      <c r="CZ156" s="516">
        <v>80.099999999999994</v>
      </c>
      <c r="DA156" s="516">
        <v>77.8</v>
      </c>
      <c r="DB156" s="516">
        <v>75.2</v>
      </c>
      <c r="DC156" s="516">
        <v>75.400000000000006</v>
      </c>
      <c r="DD156" s="516">
        <v>79.8</v>
      </c>
      <c r="DE156" s="516">
        <v>86.1</v>
      </c>
      <c r="DF156" s="516">
        <v>94.8</v>
      </c>
      <c r="DG156" s="516">
        <v>103.6</v>
      </c>
      <c r="DH156" s="516">
        <v>101</v>
      </c>
      <c r="DI156" s="516">
        <v>106.4</v>
      </c>
      <c r="DJ156" s="516">
        <v>114.5</v>
      </c>
      <c r="DK156" s="516">
        <v>121.8</v>
      </c>
      <c r="DL156" s="516">
        <v>120.7</v>
      </c>
      <c r="DM156" s="516">
        <v>118.1</v>
      </c>
      <c r="DN156" s="516">
        <v>131.69999999999999</v>
      </c>
      <c r="DO156" s="516">
        <v>141.1</v>
      </c>
      <c r="DP156" s="516">
        <v>136.1</v>
      </c>
      <c r="DQ156" s="516">
        <v>141.19999999999999</v>
      </c>
      <c r="DR156" s="516">
        <v>147.5</v>
      </c>
      <c r="DS156" s="516">
        <v>157.69999999999999</v>
      </c>
      <c r="DT156" s="516">
        <v>167.8</v>
      </c>
      <c r="DU156" s="517">
        <v>204.3</v>
      </c>
      <c r="DV156" s="517">
        <v>177.4</v>
      </c>
      <c r="DW156" s="517">
        <v>210</v>
      </c>
      <c r="DX156" s="559">
        <v>194.7</v>
      </c>
      <c r="DY156" s="559">
        <v>196</v>
      </c>
      <c r="DZ156" s="559">
        <v>188.4</v>
      </c>
      <c r="EA156" s="558">
        <v>200.5</v>
      </c>
    </row>
    <row r="157" spans="1:131">
      <c r="A157" s="514" t="s">
        <v>852</v>
      </c>
      <c r="B157" s="514" t="s">
        <v>853</v>
      </c>
      <c r="C157" s="515">
        <v>0.86677999999999999</v>
      </c>
      <c r="D157" s="516">
        <v>118</v>
      </c>
      <c r="E157" s="516">
        <v>113.3</v>
      </c>
      <c r="F157" s="516">
        <v>99</v>
      </c>
      <c r="G157" s="516">
        <v>93.3</v>
      </c>
      <c r="H157" s="516">
        <v>104.4</v>
      </c>
      <c r="I157" s="516">
        <v>116.5</v>
      </c>
      <c r="J157" s="516">
        <v>110.5</v>
      </c>
      <c r="K157" s="516">
        <v>109.7</v>
      </c>
      <c r="L157" s="516">
        <v>110.7</v>
      </c>
      <c r="M157" s="516">
        <v>112.2</v>
      </c>
      <c r="N157" s="516">
        <v>114.4</v>
      </c>
      <c r="O157" s="516">
        <v>115.4</v>
      </c>
      <c r="P157" s="516">
        <v>106.8</v>
      </c>
      <c r="Q157" s="516">
        <v>99.6</v>
      </c>
      <c r="R157" s="516">
        <v>105.7</v>
      </c>
      <c r="S157" s="516">
        <v>113.1</v>
      </c>
      <c r="T157" s="516">
        <v>118.3</v>
      </c>
      <c r="U157" s="516">
        <v>131.6</v>
      </c>
      <c r="V157" s="516">
        <v>123.4</v>
      </c>
      <c r="W157" s="516">
        <v>124.4</v>
      </c>
      <c r="X157" s="516">
        <v>129.19999999999999</v>
      </c>
      <c r="Y157" s="516">
        <v>129.69999999999999</v>
      </c>
      <c r="Z157" s="516">
        <v>125.9</v>
      </c>
      <c r="AA157" s="516">
        <v>125.1</v>
      </c>
      <c r="AB157" s="516">
        <v>121.5</v>
      </c>
      <c r="AC157" s="516">
        <v>124</v>
      </c>
      <c r="AD157" s="516">
        <v>121.1</v>
      </c>
      <c r="AE157" s="516">
        <v>126.3</v>
      </c>
      <c r="AF157" s="516">
        <v>122.6</v>
      </c>
      <c r="AG157" s="516">
        <v>117</v>
      </c>
      <c r="AH157" s="516">
        <v>110.5</v>
      </c>
      <c r="AI157" s="516">
        <v>94</v>
      </c>
      <c r="AJ157" s="516">
        <v>84.5</v>
      </c>
      <c r="AK157" s="516">
        <v>77.099999999999994</v>
      </c>
      <c r="AL157" s="516">
        <v>63.6</v>
      </c>
      <c r="AM157" s="516">
        <v>74.3</v>
      </c>
      <c r="AN157" s="516">
        <v>72</v>
      </c>
      <c r="AO157" s="516">
        <v>80.599999999999994</v>
      </c>
      <c r="AP157" s="516">
        <v>79.8</v>
      </c>
      <c r="AQ157" s="516">
        <v>75.099999999999994</v>
      </c>
      <c r="AR157" s="516">
        <v>66.400000000000006</v>
      </c>
      <c r="AS157" s="516">
        <v>63.3</v>
      </c>
      <c r="AT157" s="516">
        <v>67.8</v>
      </c>
      <c r="AU157" s="516">
        <v>67.900000000000006</v>
      </c>
      <c r="AV157" s="516">
        <v>67</v>
      </c>
      <c r="AW157" s="516">
        <v>59.9</v>
      </c>
      <c r="AX157" s="516">
        <v>50.7</v>
      </c>
      <c r="AY157" s="516">
        <v>52.6</v>
      </c>
      <c r="AZ157" s="516">
        <v>58.5</v>
      </c>
      <c r="BA157" s="516">
        <v>61.1</v>
      </c>
      <c r="BB157" s="516">
        <v>65.099999999999994</v>
      </c>
      <c r="BC157" s="516">
        <v>64</v>
      </c>
      <c r="BD157" s="516">
        <v>57.3</v>
      </c>
      <c r="BE157" s="516">
        <v>60.3</v>
      </c>
      <c r="BF157" s="516">
        <v>63.4</v>
      </c>
      <c r="BG157" s="516">
        <v>67.3</v>
      </c>
      <c r="BH157" s="516">
        <v>69.900000000000006</v>
      </c>
      <c r="BI157" s="516">
        <v>75.2</v>
      </c>
      <c r="BJ157" s="516">
        <v>79.400000000000006</v>
      </c>
      <c r="BK157" s="516">
        <v>75.900000000000006</v>
      </c>
      <c r="BL157" s="516">
        <v>69.900000000000006</v>
      </c>
      <c r="BM157" s="516">
        <v>68.2</v>
      </c>
      <c r="BN157" s="516">
        <v>65.599999999999994</v>
      </c>
      <c r="BO157" s="516">
        <v>61.5</v>
      </c>
      <c r="BP157" s="516">
        <v>65.599999999999994</v>
      </c>
      <c r="BQ157" s="516">
        <v>69.8</v>
      </c>
      <c r="BR157" s="516">
        <v>75.400000000000006</v>
      </c>
      <c r="BS157" s="516">
        <v>81.400000000000006</v>
      </c>
      <c r="BT157" s="516">
        <v>84.9</v>
      </c>
      <c r="BU157" s="516">
        <v>85.9</v>
      </c>
      <c r="BV157" s="516">
        <v>84.5</v>
      </c>
      <c r="BW157" s="516">
        <v>81.8</v>
      </c>
      <c r="BX157" s="516">
        <v>85.7</v>
      </c>
      <c r="BY157" s="516">
        <v>93.5</v>
      </c>
      <c r="BZ157" s="516">
        <v>99.7</v>
      </c>
      <c r="CA157" s="516">
        <v>98</v>
      </c>
      <c r="CB157" s="516">
        <v>99.5</v>
      </c>
      <c r="CC157" s="516">
        <v>104</v>
      </c>
      <c r="CD157" s="516">
        <v>113.2</v>
      </c>
      <c r="CE157" s="516">
        <v>100.5</v>
      </c>
      <c r="CF157" s="516">
        <v>79.3</v>
      </c>
      <c r="CG157" s="516">
        <v>73.5</v>
      </c>
      <c r="CH157" s="516">
        <v>78.8</v>
      </c>
      <c r="CI157" s="516">
        <v>85.5</v>
      </c>
      <c r="CJ157" s="516">
        <v>87.7</v>
      </c>
      <c r="CK157" s="516">
        <v>91.2</v>
      </c>
      <c r="CL157" s="516">
        <v>80.8</v>
      </c>
      <c r="CM157" s="516">
        <v>78</v>
      </c>
      <c r="CN157" s="516">
        <v>77.7</v>
      </c>
      <c r="CO157" s="516">
        <v>75.099999999999994</v>
      </c>
      <c r="CP157" s="516">
        <v>80.7</v>
      </c>
      <c r="CQ157" s="516">
        <v>81.599999999999994</v>
      </c>
      <c r="CR157" s="516">
        <v>88</v>
      </c>
      <c r="CS157" s="516">
        <v>90.5</v>
      </c>
      <c r="CT157" s="516">
        <v>84.1</v>
      </c>
      <c r="CU157" s="516">
        <v>72.5</v>
      </c>
      <c r="CV157" s="516">
        <v>36.799999999999997</v>
      </c>
      <c r="CW157" s="516">
        <v>28</v>
      </c>
      <c r="CX157" s="516">
        <v>53</v>
      </c>
      <c r="CY157" s="516">
        <v>66.8</v>
      </c>
      <c r="CZ157" s="516">
        <v>68.400000000000006</v>
      </c>
      <c r="DA157" s="516">
        <v>67.900000000000006</v>
      </c>
      <c r="DB157" s="516">
        <v>67.400000000000006</v>
      </c>
      <c r="DC157" s="516">
        <v>64.900000000000006</v>
      </c>
      <c r="DD157" s="516">
        <v>68.2</v>
      </c>
      <c r="DE157" s="516">
        <v>79</v>
      </c>
      <c r="DF157" s="516">
        <v>86.3</v>
      </c>
      <c r="DG157" s="516">
        <v>94.9</v>
      </c>
      <c r="DH157" s="516">
        <v>92.3</v>
      </c>
      <c r="DI157" s="516">
        <v>95.8</v>
      </c>
      <c r="DJ157" s="516">
        <v>99.2</v>
      </c>
      <c r="DK157" s="516">
        <v>109.1</v>
      </c>
      <c r="DL157" s="516">
        <v>110.6</v>
      </c>
      <c r="DM157" s="516">
        <v>104.6</v>
      </c>
      <c r="DN157" s="516">
        <v>118.8</v>
      </c>
      <c r="DO157" s="516">
        <v>127.1</v>
      </c>
      <c r="DP157" s="516">
        <v>118.4</v>
      </c>
      <c r="DQ157" s="516">
        <v>123.2</v>
      </c>
      <c r="DR157" s="516">
        <v>132.69999999999999</v>
      </c>
      <c r="DS157" s="516">
        <v>158.1</v>
      </c>
      <c r="DT157" s="516">
        <v>159.4</v>
      </c>
      <c r="DU157" s="517">
        <v>147.80000000000001</v>
      </c>
      <c r="DV157" s="517">
        <v>145.1</v>
      </c>
      <c r="DW157" s="517">
        <v>138.80000000000001</v>
      </c>
      <c r="DX157" s="559">
        <v>133.80000000000001</v>
      </c>
      <c r="DY157" s="559">
        <v>124</v>
      </c>
      <c r="DZ157" s="559">
        <v>126.7</v>
      </c>
      <c r="EA157" s="558">
        <v>131.4</v>
      </c>
    </row>
    <row r="158" spans="1:131">
      <c r="A158" s="514" t="s">
        <v>854</v>
      </c>
      <c r="B158" s="514" t="s">
        <v>855</v>
      </c>
      <c r="C158" s="515">
        <v>0.22677</v>
      </c>
      <c r="D158" s="516">
        <v>102</v>
      </c>
      <c r="E158" s="516">
        <v>103.9</v>
      </c>
      <c r="F158" s="516">
        <v>106.1</v>
      </c>
      <c r="G158" s="516">
        <v>106.1</v>
      </c>
      <c r="H158" s="516">
        <v>105.9</v>
      </c>
      <c r="I158" s="516">
        <v>104.7</v>
      </c>
      <c r="J158" s="516">
        <v>88.7</v>
      </c>
      <c r="K158" s="516">
        <v>85.3</v>
      </c>
      <c r="L158" s="516">
        <v>101</v>
      </c>
      <c r="M158" s="516">
        <v>107.4</v>
      </c>
      <c r="N158" s="516">
        <v>103.4</v>
      </c>
      <c r="O158" s="516">
        <v>101.4</v>
      </c>
      <c r="P158" s="516">
        <v>103.5</v>
      </c>
      <c r="Q158" s="516">
        <v>103.5</v>
      </c>
      <c r="R158" s="516">
        <v>106.2</v>
      </c>
      <c r="S158" s="516">
        <v>109.1</v>
      </c>
      <c r="T158" s="516">
        <v>111.9</v>
      </c>
      <c r="U158" s="516">
        <v>119.2</v>
      </c>
      <c r="V158" s="516">
        <v>114.3</v>
      </c>
      <c r="W158" s="516">
        <v>115.9</v>
      </c>
      <c r="X158" s="516">
        <v>115.9</v>
      </c>
      <c r="Y158" s="516">
        <v>115.9</v>
      </c>
      <c r="Z158" s="516">
        <v>115.6</v>
      </c>
      <c r="AA158" s="516">
        <v>114</v>
      </c>
      <c r="AB158" s="516">
        <v>112.2</v>
      </c>
      <c r="AC158" s="516">
        <v>112</v>
      </c>
      <c r="AD158" s="516">
        <v>109.6</v>
      </c>
      <c r="AE158" s="516">
        <v>111.5</v>
      </c>
      <c r="AF158" s="516">
        <v>113.4</v>
      </c>
      <c r="AG158" s="516">
        <v>113.8</v>
      </c>
      <c r="AH158" s="516">
        <v>113.9</v>
      </c>
      <c r="AI158" s="516">
        <v>113.4</v>
      </c>
      <c r="AJ158" s="516">
        <v>102.9</v>
      </c>
      <c r="AK158" s="516">
        <v>101.9</v>
      </c>
      <c r="AL158" s="516">
        <v>86.8</v>
      </c>
      <c r="AM158" s="516">
        <v>82.1</v>
      </c>
      <c r="AN158" s="516">
        <v>83.2</v>
      </c>
      <c r="AO158" s="516">
        <v>87.1</v>
      </c>
      <c r="AP158" s="516">
        <v>88.2</v>
      </c>
      <c r="AQ158" s="516">
        <v>88.9</v>
      </c>
      <c r="AR158" s="516">
        <v>86.9</v>
      </c>
      <c r="AS158" s="516">
        <v>82.5</v>
      </c>
      <c r="AT158" s="516">
        <v>76.5</v>
      </c>
      <c r="AU158" s="516">
        <v>75.8</v>
      </c>
      <c r="AV158" s="516">
        <v>73.3</v>
      </c>
      <c r="AW158" s="516">
        <v>65.599999999999994</v>
      </c>
      <c r="AX158" s="516">
        <v>58.9</v>
      </c>
      <c r="AY158" s="516">
        <v>57.8</v>
      </c>
      <c r="AZ158" s="516">
        <v>65.400000000000006</v>
      </c>
      <c r="BA158" s="516">
        <v>67.3</v>
      </c>
      <c r="BB158" s="516">
        <v>65.400000000000006</v>
      </c>
      <c r="BC158" s="516">
        <v>64.400000000000006</v>
      </c>
      <c r="BD158" s="516">
        <v>63.1</v>
      </c>
      <c r="BE158" s="516">
        <v>64</v>
      </c>
      <c r="BF158" s="516">
        <v>64.3</v>
      </c>
      <c r="BG158" s="516">
        <v>70.900000000000006</v>
      </c>
      <c r="BH158" s="516">
        <v>69.400000000000006</v>
      </c>
      <c r="BI158" s="516">
        <v>73</v>
      </c>
      <c r="BJ158" s="516">
        <v>75.5</v>
      </c>
      <c r="BK158" s="516">
        <v>73.400000000000006</v>
      </c>
      <c r="BL158" s="516">
        <v>69.900000000000006</v>
      </c>
      <c r="BM158" s="516">
        <v>68.5</v>
      </c>
      <c r="BN158" s="516">
        <v>68.599999999999994</v>
      </c>
      <c r="BO158" s="516">
        <v>66.3</v>
      </c>
      <c r="BP158" s="516">
        <v>65.599999999999994</v>
      </c>
      <c r="BQ158" s="516">
        <v>66.099999999999994</v>
      </c>
      <c r="BR158" s="516">
        <v>67.900000000000006</v>
      </c>
      <c r="BS158" s="516">
        <v>70.2</v>
      </c>
      <c r="BT158" s="516">
        <v>79.400000000000006</v>
      </c>
      <c r="BU158" s="516">
        <v>79.400000000000006</v>
      </c>
      <c r="BV158" s="516">
        <v>77.5</v>
      </c>
      <c r="BW158" s="516">
        <v>76.599999999999994</v>
      </c>
      <c r="BX158" s="516">
        <v>76.2</v>
      </c>
      <c r="BY158" s="516">
        <v>75.7</v>
      </c>
      <c r="BZ158" s="516">
        <v>78.400000000000006</v>
      </c>
      <c r="CA158" s="516">
        <v>84.5</v>
      </c>
      <c r="CB158" s="516">
        <v>85.2</v>
      </c>
      <c r="CC158" s="516">
        <v>86.9</v>
      </c>
      <c r="CD158" s="516">
        <v>102.8</v>
      </c>
      <c r="CE158" s="516">
        <v>103.4</v>
      </c>
      <c r="CF158" s="516">
        <v>93.8</v>
      </c>
      <c r="CG158" s="516">
        <v>80.599999999999994</v>
      </c>
      <c r="CH158" s="516">
        <v>79</v>
      </c>
      <c r="CI158" s="516">
        <v>80.099999999999994</v>
      </c>
      <c r="CJ158" s="516">
        <v>80.400000000000006</v>
      </c>
      <c r="CK158" s="516">
        <v>80.7</v>
      </c>
      <c r="CL158" s="516">
        <v>77</v>
      </c>
      <c r="CM158" s="516">
        <v>78.8</v>
      </c>
      <c r="CN158" s="516">
        <v>85.7</v>
      </c>
      <c r="CO158" s="516">
        <v>84.6</v>
      </c>
      <c r="CP158" s="516">
        <v>92.2</v>
      </c>
      <c r="CQ158" s="516">
        <v>88.6</v>
      </c>
      <c r="CR158" s="516">
        <v>82.2</v>
      </c>
      <c r="CS158" s="516">
        <v>78.900000000000006</v>
      </c>
      <c r="CT158" s="516">
        <v>82.4</v>
      </c>
      <c r="CU158" s="516">
        <v>82.3</v>
      </c>
      <c r="CV158" s="516">
        <v>71.7</v>
      </c>
      <c r="CW158" s="516">
        <v>62.2</v>
      </c>
      <c r="CX158" s="516">
        <v>64.5</v>
      </c>
      <c r="CY158" s="516">
        <v>74.400000000000006</v>
      </c>
      <c r="CZ158" s="516">
        <v>72.3</v>
      </c>
      <c r="DA158" s="516">
        <v>72.7</v>
      </c>
      <c r="DB158" s="516">
        <v>67.900000000000006</v>
      </c>
      <c r="DC158" s="516">
        <v>68.5</v>
      </c>
      <c r="DD158" s="516">
        <v>82.9</v>
      </c>
      <c r="DE158" s="516">
        <v>94.8</v>
      </c>
      <c r="DF158" s="516">
        <v>101.4</v>
      </c>
      <c r="DG158" s="516">
        <v>101</v>
      </c>
      <c r="DH158" s="516">
        <v>104.7</v>
      </c>
      <c r="DI158" s="516">
        <v>107.9</v>
      </c>
      <c r="DJ158" s="516">
        <v>105.7</v>
      </c>
      <c r="DK158" s="516">
        <v>99.6</v>
      </c>
      <c r="DL158" s="516">
        <v>102.6</v>
      </c>
      <c r="DM158" s="516">
        <v>99.6</v>
      </c>
      <c r="DN158" s="516">
        <v>106.5</v>
      </c>
      <c r="DO158" s="516">
        <v>126.5</v>
      </c>
      <c r="DP158" s="516">
        <v>124.6</v>
      </c>
      <c r="DQ158" s="516">
        <v>114.6</v>
      </c>
      <c r="DR158" s="516">
        <v>125.5</v>
      </c>
      <c r="DS158" s="516">
        <v>140.69999999999999</v>
      </c>
      <c r="DT158" s="516">
        <v>143.4</v>
      </c>
      <c r="DU158" s="517">
        <v>142.19999999999999</v>
      </c>
      <c r="DV158" s="517">
        <v>136.19999999999999</v>
      </c>
      <c r="DW158" s="517">
        <v>128.6</v>
      </c>
      <c r="DX158" s="559">
        <v>120.2</v>
      </c>
      <c r="DY158" s="559">
        <v>125.8</v>
      </c>
      <c r="DZ158" s="559">
        <v>124.1</v>
      </c>
      <c r="EA158" s="558">
        <v>136.19999999999999</v>
      </c>
    </row>
    <row r="159" spans="1:131">
      <c r="A159" s="514" t="s">
        <v>856</v>
      </c>
      <c r="B159" s="514" t="s">
        <v>857</v>
      </c>
      <c r="C159" s="515">
        <v>0.66576000000000002</v>
      </c>
      <c r="D159" s="516">
        <v>117.6</v>
      </c>
      <c r="E159" s="516">
        <v>116.7</v>
      </c>
      <c r="F159" s="516">
        <v>107.8</v>
      </c>
      <c r="G159" s="516">
        <v>101.7</v>
      </c>
      <c r="H159" s="516">
        <v>107</v>
      </c>
      <c r="I159" s="516">
        <v>114.1</v>
      </c>
      <c r="J159" s="516">
        <v>107.1</v>
      </c>
      <c r="K159" s="516">
        <v>103</v>
      </c>
      <c r="L159" s="516">
        <v>102.6</v>
      </c>
      <c r="M159" s="516">
        <v>103.5</v>
      </c>
      <c r="N159" s="516">
        <v>105.1</v>
      </c>
      <c r="O159" s="516">
        <v>106.3</v>
      </c>
      <c r="P159" s="516">
        <v>105.2</v>
      </c>
      <c r="Q159" s="516">
        <v>101.7</v>
      </c>
      <c r="R159" s="516">
        <v>104.8</v>
      </c>
      <c r="S159" s="516">
        <v>111.9</v>
      </c>
      <c r="T159" s="516">
        <v>109.8</v>
      </c>
      <c r="U159" s="516">
        <v>119.2</v>
      </c>
      <c r="V159" s="516">
        <v>115.2</v>
      </c>
      <c r="W159" s="516">
        <v>114.2</v>
      </c>
      <c r="X159" s="516">
        <v>113.8</v>
      </c>
      <c r="Y159" s="516">
        <v>113.8</v>
      </c>
      <c r="Z159" s="516">
        <v>114.1</v>
      </c>
      <c r="AA159" s="516">
        <v>113.9</v>
      </c>
      <c r="AB159" s="516">
        <v>100.3</v>
      </c>
      <c r="AC159" s="516">
        <v>109</v>
      </c>
      <c r="AD159" s="516">
        <v>109.1</v>
      </c>
      <c r="AE159" s="516">
        <v>111.1</v>
      </c>
      <c r="AF159" s="516">
        <v>108.4</v>
      </c>
      <c r="AG159" s="516">
        <v>107.4</v>
      </c>
      <c r="AH159" s="516">
        <v>103.1</v>
      </c>
      <c r="AI159" s="516">
        <v>89.8</v>
      </c>
      <c r="AJ159" s="516">
        <v>79.900000000000006</v>
      </c>
      <c r="AK159" s="516">
        <v>73.8</v>
      </c>
      <c r="AL159" s="516">
        <v>61.8</v>
      </c>
      <c r="AM159" s="516">
        <v>69.599999999999994</v>
      </c>
      <c r="AN159" s="516">
        <v>64.099999999999994</v>
      </c>
      <c r="AO159" s="516">
        <v>74.8</v>
      </c>
      <c r="AP159" s="516">
        <v>74.400000000000006</v>
      </c>
      <c r="AQ159" s="516">
        <v>66.900000000000006</v>
      </c>
      <c r="AR159" s="516">
        <v>58.9</v>
      </c>
      <c r="AS159" s="516">
        <v>51.8</v>
      </c>
      <c r="AT159" s="516">
        <v>52</v>
      </c>
      <c r="AU159" s="516">
        <v>51.5</v>
      </c>
      <c r="AV159" s="516">
        <v>46</v>
      </c>
      <c r="AW159" s="516">
        <v>36.700000000000003</v>
      </c>
      <c r="AX159" s="516">
        <v>36.1</v>
      </c>
      <c r="AY159" s="516">
        <v>38.1</v>
      </c>
      <c r="AZ159" s="516">
        <v>40.6</v>
      </c>
      <c r="BA159" s="516">
        <v>46</v>
      </c>
      <c r="BB159" s="516">
        <v>51.6</v>
      </c>
      <c r="BC159" s="516">
        <v>54.7</v>
      </c>
      <c r="BD159" s="516">
        <v>52.1</v>
      </c>
      <c r="BE159" s="516">
        <v>56.7</v>
      </c>
      <c r="BF159" s="516">
        <v>58.4</v>
      </c>
      <c r="BG159" s="516">
        <v>60.9</v>
      </c>
      <c r="BH159" s="516">
        <v>64.900000000000006</v>
      </c>
      <c r="BI159" s="516">
        <v>71.7</v>
      </c>
      <c r="BJ159" s="516">
        <v>70.3</v>
      </c>
      <c r="BK159" s="516">
        <v>68.900000000000006</v>
      </c>
      <c r="BL159" s="516">
        <v>63.5</v>
      </c>
      <c r="BM159" s="516">
        <v>64.099999999999994</v>
      </c>
      <c r="BN159" s="516">
        <v>64.900000000000006</v>
      </c>
      <c r="BO159" s="516">
        <v>61.8</v>
      </c>
      <c r="BP159" s="516">
        <v>62.9</v>
      </c>
      <c r="BQ159" s="516">
        <v>64.099999999999994</v>
      </c>
      <c r="BR159" s="516">
        <v>68.7</v>
      </c>
      <c r="BS159" s="516">
        <v>72.099999999999994</v>
      </c>
      <c r="BT159" s="516">
        <v>74.099999999999994</v>
      </c>
      <c r="BU159" s="516">
        <v>75.3</v>
      </c>
      <c r="BV159" s="516">
        <v>77.400000000000006</v>
      </c>
      <c r="BW159" s="516">
        <v>76.7</v>
      </c>
      <c r="BX159" s="516">
        <v>79.400000000000006</v>
      </c>
      <c r="BY159" s="516">
        <v>87</v>
      </c>
      <c r="BZ159" s="516">
        <v>96</v>
      </c>
      <c r="CA159" s="516">
        <v>98</v>
      </c>
      <c r="CB159" s="516">
        <v>98</v>
      </c>
      <c r="CC159" s="516">
        <v>100.1</v>
      </c>
      <c r="CD159" s="516">
        <v>110.2</v>
      </c>
      <c r="CE159" s="516">
        <v>111.5</v>
      </c>
      <c r="CF159" s="516">
        <v>92.8</v>
      </c>
      <c r="CG159" s="516">
        <v>79.3</v>
      </c>
      <c r="CH159" s="516">
        <v>88.4</v>
      </c>
      <c r="CI159" s="516">
        <v>95.8</v>
      </c>
      <c r="CJ159" s="516">
        <v>93.8</v>
      </c>
      <c r="CK159" s="516">
        <v>95</v>
      </c>
      <c r="CL159" s="516">
        <v>89.8</v>
      </c>
      <c r="CM159" s="516">
        <v>88.8</v>
      </c>
      <c r="CN159" s="516">
        <v>92.3</v>
      </c>
      <c r="CO159" s="516">
        <v>83.5</v>
      </c>
      <c r="CP159" s="516">
        <v>87.6</v>
      </c>
      <c r="CQ159" s="516">
        <v>67.5</v>
      </c>
      <c r="CR159" s="516">
        <v>57.4</v>
      </c>
      <c r="CS159" s="516">
        <v>71.599999999999994</v>
      </c>
      <c r="CT159" s="516">
        <v>73.7</v>
      </c>
      <c r="CU159" s="516">
        <v>70.400000000000006</v>
      </c>
      <c r="CV159" s="516">
        <v>49.2</v>
      </c>
      <c r="CW159" s="516">
        <v>39.6</v>
      </c>
      <c r="CX159" s="516">
        <v>55.2</v>
      </c>
      <c r="CY159" s="516">
        <v>64.099999999999994</v>
      </c>
      <c r="CZ159" s="516">
        <v>68.7</v>
      </c>
      <c r="DA159" s="516">
        <v>69.7</v>
      </c>
      <c r="DB159" s="516">
        <v>67</v>
      </c>
      <c r="DC159" s="516">
        <v>72</v>
      </c>
      <c r="DD159" s="516">
        <v>76.099999999999994</v>
      </c>
      <c r="DE159" s="516">
        <v>79.400000000000006</v>
      </c>
      <c r="DF159" s="516">
        <v>82.9</v>
      </c>
      <c r="DG159" s="516">
        <v>90.6</v>
      </c>
      <c r="DH159" s="516">
        <v>91.8</v>
      </c>
      <c r="DI159" s="516">
        <v>95.7</v>
      </c>
      <c r="DJ159" s="516">
        <v>94.5</v>
      </c>
      <c r="DK159" s="516">
        <v>103.2</v>
      </c>
      <c r="DL159" s="516">
        <v>103.3</v>
      </c>
      <c r="DM159" s="516">
        <v>106</v>
      </c>
      <c r="DN159" s="516">
        <v>119.2</v>
      </c>
      <c r="DO159" s="516">
        <v>115.5</v>
      </c>
      <c r="DP159" s="516">
        <v>104.7</v>
      </c>
      <c r="DQ159" s="516">
        <v>111.1</v>
      </c>
      <c r="DR159" s="516">
        <v>120.8</v>
      </c>
      <c r="DS159" s="516">
        <v>132</v>
      </c>
      <c r="DT159" s="516">
        <v>151.4</v>
      </c>
      <c r="DU159" s="517">
        <v>168</v>
      </c>
      <c r="DV159" s="517">
        <v>161.69999999999999</v>
      </c>
      <c r="DW159" s="517">
        <v>141.69999999999999</v>
      </c>
      <c r="DX159" s="559">
        <v>124.3</v>
      </c>
      <c r="DY159" s="559">
        <v>119</v>
      </c>
      <c r="DZ159" s="559">
        <v>112.7</v>
      </c>
      <c r="EA159" s="558">
        <v>110.7</v>
      </c>
    </row>
    <row r="160" spans="1:131">
      <c r="A160" s="514" t="s">
        <v>858</v>
      </c>
      <c r="B160" s="514" t="s">
        <v>859</v>
      </c>
      <c r="C160" s="515">
        <v>0.29199000000000003</v>
      </c>
      <c r="D160" s="516">
        <v>106</v>
      </c>
      <c r="E160" s="516">
        <v>106</v>
      </c>
      <c r="F160" s="516">
        <v>110.3</v>
      </c>
      <c r="G160" s="516">
        <v>110.3</v>
      </c>
      <c r="H160" s="516">
        <v>110.3</v>
      </c>
      <c r="I160" s="516">
        <v>110.3</v>
      </c>
      <c r="J160" s="516">
        <v>110.3</v>
      </c>
      <c r="K160" s="516">
        <v>110.3</v>
      </c>
      <c r="L160" s="516">
        <v>110.3</v>
      </c>
      <c r="M160" s="516">
        <v>110.3</v>
      </c>
      <c r="N160" s="516">
        <v>110.3</v>
      </c>
      <c r="O160" s="516">
        <v>110.3</v>
      </c>
      <c r="P160" s="516">
        <v>112.1</v>
      </c>
      <c r="Q160" s="516">
        <v>112.1</v>
      </c>
      <c r="R160" s="516">
        <v>112.1</v>
      </c>
      <c r="S160" s="516">
        <v>112.1</v>
      </c>
      <c r="T160" s="516">
        <v>115.3</v>
      </c>
      <c r="U160" s="516">
        <v>115.3</v>
      </c>
      <c r="V160" s="516">
        <v>115.3</v>
      </c>
      <c r="W160" s="516">
        <v>115.3</v>
      </c>
      <c r="X160" s="516">
        <v>115.3</v>
      </c>
      <c r="Y160" s="516">
        <v>115.3</v>
      </c>
      <c r="Z160" s="516">
        <v>115.3</v>
      </c>
      <c r="AA160" s="516">
        <v>115.3</v>
      </c>
      <c r="AB160" s="516">
        <v>117</v>
      </c>
      <c r="AC160" s="516">
        <v>117</v>
      </c>
      <c r="AD160" s="516">
        <v>117</v>
      </c>
      <c r="AE160" s="516">
        <v>117</v>
      </c>
      <c r="AF160" s="516">
        <v>117</v>
      </c>
      <c r="AG160" s="516">
        <v>120</v>
      </c>
      <c r="AH160" s="516">
        <v>120</v>
      </c>
      <c r="AI160" s="516">
        <v>120</v>
      </c>
      <c r="AJ160" s="516">
        <v>120</v>
      </c>
      <c r="AK160" s="516">
        <v>120</v>
      </c>
      <c r="AL160" s="516">
        <v>120</v>
      </c>
      <c r="AM160" s="516">
        <v>120.1</v>
      </c>
      <c r="AN160" s="516">
        <v>120.8</v>
      </c>
      <c r="AO160" s="516">
        <v>120.8</v>
      </c>
      <c r="AP160" s="516">
        <v>120.8</v>
      </c>
      <c r="AQ160" s="516">
        <v>120.8</v>
      </c>
      <c r="AR160" s="516">
        <v>120.8</v>
      </c>
      <c r="AS160" s="516">
        <v>120.8</v>
      </c>
      <c r="AT160" s="516">
        <v>120.8</v>
      </c>
      <c r="AU160" s="516">
        <v>120.8</v>
      </c>
      <c r="AV160" s="516">
        <v>120.8</v>
      </c>
      <c r="AW160" s="516">
        <v>120.8</v>
      </c>
      <c r="AX160" s="516">
        <v>120.8</v>
      </c>
      <c r="AY160" s="516">
        <v>120.8</v>
      </c>
      <c r="AZ160" s="516">
        <v>120.8</v>
      </c>
      <c r="BA160" s="516">
        <v>120.8</v>
      </c>
      <c r="BB160" s="516">
        <v>120.8</v>
      </c>
      <c r="BC160" s="516">
        <v>120.8</v>
      </c>
      <c r="BD160" s="516">
        <v>114.8</v>
      </c>
      <c r="BE160" s="516">
        <v>114.8</v>
      </c>
      <c r="BF160" s="516">
        <v>114.8</v>
      </c>
      <c r="BG160" s="516">
        <v>114.8</v>
      </c>
      <c r="BH160" s="516">
        <v>114.8</v>
      </c>
      <c r="BI160" s="516">
        <v>114.8</v>
      </c>
      <c r="BJ160" s="516">
        <v>114.8</v>
      </c>
      <c r="BK160" s="516">
        <v>114.8</v>
      </c>
      <c r="BL160" s="516">
        <v>114.8</v>
      </c>
      <c r="BM160" s="516">
        <v>114</v>
      </c>
      <c r="BN160" s="516">
        <v>113.3</v>
      </c>
      <c r="BO160" s="516">
        <v>112.9</v>
      </c>
      <c r="BP160" s="516">
        <v>112.9</v>
      </c>
      <c r="BQ160" s="516">
        <v>112.9</v>
      </c>
      <c r="BR160" s="516">
        <v>112.9</v>
      </c>
      <c r="BS160" s="516">
        <v>112.9</v>
      </c>
      <c r="BT160" s="516">
        <v>112.9</v>
      </c>
      <c r="BU160" s="516">
        <v>114</v>
      </c>
      <c r="BV160" s="516">
        <v>117.3</v>
      </c>
      <c r="BW160" s="516">
        <v>117.3</v>
      </c>
      <c r="BX160" s="516">
        <v>117.3</v>
      </c>
      <c r="BY160" s="516">
        <v>117.3</v>
      </c>
      <c r="BZ160" s="516">
        <v>117.3</v>
      </c>
      <c r="CA160" s="516">
        <v>117.3</v>
      </c>
      <c r="CB160" s="516">
        <v>117.3</v>
      </c>
      <c r="CC160" s="516">
        <v>130.19999999999999</v>
      </c>
      <c r="CD160" s="516">
        <v>130.19999999999999</v>
      </c>
      <c r="CE160" s="516">
        <v>130.19999999999999</v>
      </c>
      <c r="CF160" s="516">
        <v>130.19999999999999</v>
      </c>
      <c r="CG160" s="516">
        <v>130.19999999999999</v>
      </c>
      <c r="CH160" s="516">
        <v>130.19999999999999</v>
      </c>
      <c r="CI160" s="516">
        <v>130.19999999999999</v>
      </c>
      <c r="CJ160" s="516">
        <v>130.5</v>
      </c>
      <c r="CK160" s="516">
        <v>131.5</v>
      </c>
      <c r="CL160" s="516">
        <v>131.6</v>
      </c>
      <c r="CM160" s="516">
        <v>131.6</v>
      </c>
      <c r="CN160" s="516">
        <v>131.6</v>
      </c>
      <c r="CO160" s="516">
        <v>131.6</v>
      </c>
      <c r="CP160" s="516">
        <v>131.6</v>
      </c>
      <c r="CQ160" s="516">
        <v>131.6</v>
      </c>
      <c r="CR160" s="516">
        <v>131.6</v>
      </c>
      <c r="CS160" s="516">
        <v>131.6</v>
      </c>
      <c r="CT160" s="516">
        <v>133</v>
      </c>
      <c r="CU160" s="516">
        <v>133</v>
      </c>
      <c r="CV160" s="516">
        <v>133</v>
      </c>
      <c r="CW160" s="516">
        <v>133</v>
      </c>
      <c r="CX160" s="516">
        <v>133</v>
      </c>
      <c r="CY160" s="516">
        <v>133</v>
      </c>
      <c r="CZ160" s="516">
        <v>133.5</v>
      </c>
      <c r="DA160" s="516">
        <v>134.1</v>
      </c>
      <c r="DB160" s="516">
        <v>136.1</v>
      </c>
      <c r="DC160" s="516">
        <v>136.1</v>
      </c>
      <c r="DD160" s="516">
        <v>138.69999999999999</v>
      </c>
      <c r="DE160" s="516">
        <v>139.6</v>
      </c>
      <c r="DF160" s="516">
        <v>144.30000000000001</v>
      </c>
      <c r="DG160" s="516">
        <v>151.80000000000001</v>
      </c>
      <c r="DH160" s="516">
        <v>158.9</v>
      </c>
      <c r="DI160" s="516">
        <v>162.30000000000001</v>
      </c>
      <c r="DJ160" s="516">
        <v>162.30000000000001</v>
      </c>
      <c r="DK160" s="516">
        <v>162.30000000000001</v>
      </c>
      <c r="DL160" s="516">
        <v>162.30000000000001</v>
      </c>
      <c r="DM160" s="516">
        <v>162.30000000000001</v>
      </c>
      <c r="DN160" s="516">
        <v>162.30000000000001</v>
      </c>
      <c r="DO160" s="516">
        <v>162.30000000000001</v>
      </c>
      <c r="DP160" s="516">
        <v>162.30000000000001</v>
      </c>
      <c r="DQ160" s="516">
        <v>162.30000000000001</v>
      </c>
      <c r="DR160" s="516">
        <v>162.30000000000001</v>
      </c>
      <c r="DS160" s="516">
        <v>162.30000000000001</v>
      </c>
      <c r="DT160" s="516">
        <v>171.6</v>
      </c>
      <c r="DU160" s="517">
        <v>171.6</v>
      </c>
      <c r="DV160" s="517">
        <v>171.6</v>
      </c>
      <c r="DW160" s="517">
        <v>171.6</v>
      </c>
      <c r="DX160" s="559">
        <v>183.6</v>
      </c>
      <c r="DY160" s="559">
        <v>183.6</v>
      </c>
      <c r="DZ160" s="559">
        <v>183.6</v>
      </c>
      <c r="EA160" s="558">
        <v>183.6</v>
      </c>
    </row>
    <row r="161" spans="1:131">
      <c r="A161" s="514" t="s">
        <v>860</v>
      </c>
      <c r="B161" s="514" t="s">
        <v>861</v>
      </c>
      <c r="C161" s="515">
        <v>4.6629999999999998E-2</v>
      </c>
      <c r="D161" s="516">
        <v>101.4</v>
      </c>
      <c r="E161" s="516">
        <v>102</v>
      </c>
      <c r="F161" s="516">
        <v>102</v>
      </c>
      <c r="G161" s="516">
        <v>99.5</v>
      </c>
      <c r="H161" s="516">
        <v>98.7</v>
      </c>
      <c r="I161" s="516">
        <v>98.4</v>
      </c>
      <c r="J161" s="516">
        <v>98.4</v>
      </c>
      <c r="K161" s="516">
        <v>98.4</v>
      </c>
      <c r="L161" s="516">
        <v>98.4</v>
      </c>
      <c r="M161" s="516">
        <v>98.4</v>
      </c>
      <c r="N161" s="516">
        <v>98.4</v>
      </c>
      <c r="O161" s="516">
        <v>98.4</v>
      </c>
      <c r="P161" s="516">
        <v>89.4</v>
      </c>
      <c r="Q161" s="516">
        <v>89.4</v>
      </c>
      <c r="R161" s="516">
        <v>89.4</v>
      </c>
      <c r="S161" s="516">
        <v>92.3</v>
      </c>
      <c r="T161" s="516">
        <v>92.6</v>
      </c>
      <c r="U161" s="516">
        <v>94.6</v>
      </c>
      <c r="V161" s="516">
        <v>94.3</v>
      </c>
      <c r="W161" s="516">
        <v>95.2</v>
      </c>
      <c r="X161" s="516">
        <v>95.4</v>
      </c>
      <c r="Y161" s="516">
        <v>93.6</v>
      </c>
      <c r="Z161" s="516">
        <v>93.8</v>
      </c>
      <c r="AA161" s="516">
        <v>94</v>
      </c>
      <c r="AB161" s="516">
        <v>96.9</v>
      </c>
      <c r="AC161" s="516">
        <v>98</v>
      </c>
      <c r="AD161" s="516">
        <v>97.3</v>
      </c>
      <c r="AE161" s="516">
        <v>95.7</v>
      </c>
      <c r="AF161" s="516">
        <v>96</v>
      </c>
      <c r="AG161" s="516">
        <v>96</v>
      </c>
      <c r="AH161" s="516">
        <v>95.3</v>
      </c>
      <c r="AI161" s="516">
        <v>92.5</v>
      </c>
      <c r="AJ161" s="516">
        <v>91.6</v>
      </c>
      <c r="AK161" s="516">
        <v>91.5</v>
      </c>
      <c r="AL161" s="516">
        <v>91</v>
      </c>
      <c r="AM161" s="516">
        <v>89.9</v>
      </c>
      <c r="AN161" s="516">
        <v>88.7</v>
      </c>
      <c r="AO161" s="516">
        <v>88.6</v>
      </c>
      <c r="AP161" s="516">
        <v>87.3</v>
      </c>
      <c r="AQ161" s="516">
        <v>87.6</v>
      </c>
      <c r="AR161" s="516">
        <v>88.7</v>
      </c>
      <c r="AS161" s="516">
        <v>89.1</v>
      </c>
      <c r="AT161" s="516">
        <v>87.9</v>
      </c>
      <c r="AU161" s="516">
        <v>75</v>
      </c>
      <c r="AV161" s="516">
        <v>63.3</v>
      </c>
      <c r="AW161" s="516">
        <v>58.8</v>
      </c>
      <c r="AX161" s="516">
        <v>61.2</v>
      </c>
      <c r="AY161" s="516">
        <v>63.4</v>
      </c>
      <c r="AZ161" s="516">
        <v>68.5</v>
      </c>
      <c r="BA161" s="516">
        <v>73</v>
      </c>
      <c r="BB161" s="516">
        <v>79.8</v>
      </c>
      <c r="BC161" s="516">
        <v>88.8</v>
      </c>
      <c r="BD161" s="516">
        <v>96.1</v>
      </c>
      <c r="BE161" s="516">
        <v>95.9</v>
      </c>
      <c r="BF161" s="516">
        <v>104.4</v>
      </c>
      <c r="BG161" s="516">
        <v>105.6</v>
      </c>
      <c r="BH161" s="516">
        <v>105.9</v>
      </c>
      <c r="BI161" s="516">
        <v>100</v>
      </c>
      <c r="BJ161" s="516">
        <v>99.4</v>
      </c>
      <c r="BK161" s="516">
        <v>98</v>
      </c>
      <c r="BL161" s="516">
        <v>101.3</v>
      </c>
      <c r="BM161" s="516">
        <v>107.3</v>
      </c>
      <c r="BN161" s="516">
        <v>110.5</v>
      </c>
      <c r="BO161" s="516">
        <v>114.2</v>
      </c>
      <c r="BP161" s="516">
        <v>112.4</v>
      </c>
      <c r="BQ161" s="516">
        <v>112.5</v>
      </c>
      <c r="BR161" s="516">
        <v>121.3</v>
      </c>
      <c r="BS161" s="516">
        <v>125.6</v>
      </c>
      <c r="BT161" s="516">
        <v>123.3</v>
      </c>
      <c r="BU161" s="516">
        <v>120.6</v>
      </c>
      <c r="BV161" s="516">
        <v>122</v>
      </c>
      <c r="BW161" s="516">
        <v>134.80000000000001</v>
      </c>
      <c r="BX161" s="516">
        <v>142</v>
      </c>
      <c r="BY161" s="516">
        <v>145.9</v>
      </c>
      <c r="BZ161" s="516">
        <v>148</v>
      </c>
      <c r="CA161" s="516">
        <v>155.6</v>
      </c>
      <c r="CB161" s="516">
        <v>160</v>
      </c>
      <c r="CC161" s="516">
        <v>156.1</v>
      </c>
      <c r="CD161" s="516">
        <v>157.19999999999999</v>
      </c>
      <c r="CE161" s="516">
        <v>152</v>
      </c>
      <c r="CF161" s="516">
        <v>140.9</v>
      </c>
      <c r="CG161" s="516">
        <v>142.30000000000001</v>
      </c>
      <c r="CH161" s="516">
        <v>145.80000000000001</v>
      </c>
      <c r="CI161" s="516">
        <v>150</v>
      </c>
      <c r="CJ161" s="516">
        <v>145.9</v>
      </c>
      <c r="CK161" s="516">
        <v>145.69999999999999</v>
      </c>
      <c r="CL161" s="516">
        <v>146.19999999999999</v>
      </c>
      <c r="CM161" s="516">
        <v>140.6</v>
      </c>
      <c r="CN161" s="516">
        <v>137.19999999999999</v>
      </c>
      <c r="CO161" s="516">
        <v>135</v>
      </c>
      <c r="CP161" s="516">
        <v>135.69999999999999</v>
      </c>
      <c r="CQ161" s="516">
        <v>132.4</v>
      </c>
      <c r="CR161" s="516">
        <v>101.2</v>
      </c>
      <c r="CS161" s="516">
        <v>101.1</v>
      </c>
      <c r="CT161" s="516">
        <v>107.2</v>
      </c>
      <c r="CU161" s="516">
        <v>114.8</v>
      </c>
      <c r="CV161" s="516">
        <v>118</v>
      </c>
      <c r="CW161" s="516">
        <v>115.2</v>
      </c>
      <c r="CX161" s="516">
        <v>105.7</v>
      </c>
      <c r="CY161" s="516">
        <v>106.4</v>
      </c>
      <c r="CZ161" s="516">
        <v>119.5</v>
      </c>
      <c r="DA161" s="516">
        <v>129.19999999999999</v>
      </c>
      <c r="DB161" s="516">
        <v>134.9</v>
      </c>
      <c r="DC161" s="516">
        <v>144.30000000000001</v>
      </c>
      <c r="DD161" s="516">
        <v>144.5</v>
      </c>
      <c r="DE161" s="516">
        <v>146.9</v>
      </c>
      <c r="DF161" s="516">
        <v>156</v>
      </c>
      <c r="DG161" s="516">
        <v>167.8</v>
      </c>
      <c r="DH161" s="516">
        <v>174.4</v>
      </c>
      <c r="DI161" s="516">
        <v>178.8</v>
      </c>
      <c r="DJ161" s="516">
        <v>178.4</v>
      </c>
      <c r="DK161" s="516">
        <v>184.4</v>
      </c>
      <c r="DL161" s="516">
        <v>205.5</v>
      </c>
      <c r="DM161" s="516">
        <v>219.9</v>
      </c>
      <c r="DN161" s="516">
        <v>242.2</v>
      </c>
      <c r="DO161" s="516">
        <v>277.10000000000002</v>
      </c>
      <c r="DP161" s="516">
        <v>271</v>
      </c>
      <c r="DQ161" s="516">
        <v>239.2</v>
      </c>
      <c r="DR161" s="516">
        <v>224.8</v>
      </c>
      <c r="DS161" s="516">
        <v>244.9</v>
      </c>
      <c r="DT161" s="516">
        <v>271.89999999999998</v>
      </c>
      <c r="DU161" s="517">
        <v>341.4</v>
      </c>
      <c r="DV161" s="517">
        <v>339.3</v>
      </c>
      <c r="DW161" s="517">
        <v>325.8</v>
      </c>
      <c r="DX161" s="559">
        <v>304.8</v>
      </c>
      <c r="DY161" s="559">
        <v>271.89999999999998</v>
      </c>
      <c r="DZ161" s="559">
        <v>270.2</v>
      </c>
      <c r="EA161" s="558">
        <v>285</v>
      </c>
    </row>
    <row r="162" spans="1:131">
      <c r="A162" s="514" t="s">
        <v>862</v>
      </c>
      <c r="B162" s="514" t="s">
        <v>863</v>
      </c>
      <c r="C162" s="515">
        <v>3.0640900000000002</v>
      </c>
      <c r="D162" s="516">
        <v>97.4</v>
      </c>
      <c r="E162" s="516">
        <v>100.8</v>
      </c>
      <c r="F162" s="516">
        <v>102.5</v>
      </c>
      <c r="G162" s="516">
        <v>101.8</v>
      </c>
      <c r="H162" s="516">
        <v>98.5</v>
      </c>
      <c r="I162" s="516">
        <v>97.4</v>
      </c>
      <c r="J162" s="516">
        <v>101.4</v>
      </c>
      <c r="K162" s="516">
        <v>101.6</v>
      </c>
      <c r="L162" s="516">
        <v>101.3</v>
      </c>
      <c r="M162" s="516">
        <v>104.5</v>
      </c>
      <c r="N162" s="516">
        <v>100.6</v>
      </c>
      <c r="O162" s="516">
        <v>98.2</v>
      </c>
      <c r="P162" s="516">
        <v>101.1</v>
      </c>
      <c r="Q162" s="516">
        <v>101</v>
      </c>
      <c r="R162" s="516">
        <v>101.5</v>
      </c>
      <c r="S162" s="516">
        <v>102.3</v>
      </c>
      <c r="T162" s="516">
        <v>103.1</v>
      </c>
      <c r="U162" s="516">
        <v>104.6</v>
      </c>
      <c r="V162" s="516">
        <v>103.3</v>
      </c>
      <c r="W162" s="516">
        <v>103.1</v>
      </c>
      <c r="X162" s="516">
        <v>105.6</v>
      </c>
      <c r="Y162" s="516">
        <v>105.8</v>
      </c>
      <c r="Z162" s="516">
        <v>105.9</v>
      </c>
      <c r="AA162" s="516">
        <v>106.4</v>
      </c>
      <c r="AB162" s="516">
        <v>106</v>
      </c>
      <c r="AC162" s="516">
        <v>102.7</v>
      </c>
      <c r="AD162" s="516">
        <v>101.9</v>
      </c>
      <c r="AE162" s="516">
        <v>102.7</v>
      </c>
      <c r="AF162" s="516">
        <v>106.1</v>
      </c>
      <c r="AG162" s="516">
        <v>104.9</v>
      </c>
      <c r="AH162" s="516">
        <v>104.3</v>
      </c>
      <c r="AI162" s="516">
        <v>106.5</v>
      </c>
      <c r="AJ162" s="516">
        <v>108.4</v>
      </c>
      <c r="AK162" s="516">
        <v>109.1</v>
      </c>
      <c r="AL162" s="516">
        <v>107.8</v>
      </c>
      <c r="AM162" s="516">
        <v>107.5</v>
      </c>
      <c r="AN162" s="516">
        <v>108</v>
      </c>
      <c r="AO162" s="516">
        <v>106.1</v>
      </c>
      <c r="AP162" s="516">
        <v>105.9</v>
      </c>
      <c r="AQ162" s="516">
        <v>106.5</v>
      </c>
      <c r="AR162" s="516">
        <v>105.4</v>
      </c>
      <c r="AS162" s="516">
        <v>106.3</v>
      </c>
      <c r="AT162" s="516">
        <v>103.1</v>
      </c>
      <c r="AU162" s="516">
        <v>104.5</v>
      </c>
      <c r="AV162" s="516">
        <v>104.9</v>
      </c>
      <c r="AW162" s="516">
        <v>105.9</v>
      </c>
      <c r="AX162" s="516">
        <v>103.5</v>
      </c>
      <c r="AY162" s="516">
        <v>102.9</v>
      </c>
      <c r="AZ162" s="516">
        <v>101.1</v>
      </c>
      <c r="BA162" s="516">
        <v>102.2</v>
      </c>
      <c r="BB162" s="516">
        <v>102.8</v>
      </c>
      <c r="BC162" s="516">
        <v>102.7</v>
      </c>
      <c r="BD162" s="516">
        <v>103.2</v>
      </c>
      <c r="BE162" s="516">
        <v>103.8</v>
      </c>
      <c r="BF162" s="516">
        <v>103.9</v>
      </c>
      <c r="BG162" s="516">
        <v>105.9</v>
      </c>
      <c r="BH162" s="516">
        <v>106.2</v>
      </c>
      <c r="BI162" s="516">
        <v>107.9</v>
      </c>
      <c r="BJ162" s="516">
        <v>107.4</v>
      </c>
      <c r="BK162" s="516">
        <v>102.7</v>
      </c>
      <c r="BL162" s="516">
        <v>103.3</v>
      </c>
      <c r="BM162" s="516">
        <v>102.8</v>
      </c>
      <c r="BN162" s="516">
        <v>102</v>
      </c>
      <c r="BO162" s="516">
        <v>102</v>
      </c>
      <c r="BP162" s="516">
        <v>100.6</v>
      </c>
      <c r="BQ162" s="516">
        <v>106.1</v>
      </c>
      <c r="BR162" s="516">
        <v>106.1</v>
      </c>
      <c r="BS162" s="516">
        <v>102.7</v>
      </c>
      <c r="BT162" s="516">
        <v>102.4</v>
      </c>
      <c r="BU162" s="516">
        <v>105</v>
      </c>
      <c r="BV162" s="516">
        <v>105.4</v>
      </c>
      <c r="BW162" s="516">
        <v>105.4</v>
      </c>
      <c r="BX162" s="516">
        <v>104.9</v>
      </c>
      <c r="BY162" s="516">
        <v>110.7</v>
      </c>
      <c r="BZ162" s="516">
        <v>109.6</v>
      </c>
      <c r="CA162" s="516">
        <v>109.6</v>
      </c>
      <c r="CB162" s="516">
        <v>109.4</v>
      </c>
      <c r="CC162" s="516">
        <v>112.4</v>
      </c>
      <c r="CD162" s="516">
        <v>112.4</v>
      </c>
      <c r="CE162" s="516">
        <v>109.3</v>
      </c>
      <c r="CF162" s="516">
        <v>110.7</v>
      </c>
      <c r="CG162" s="516">
        <v>110.7</v>
      </c>
      <c r="CH162" s="516">
        <v>108.2</v>
      </c>
      <c r="CI162" s="516">
        <v>107.3</v>
      </c>
      <c r="CJ162" s="516">
        <v>107.3</v>
      </c>
      <c r="CK162" s="516">
        <v>110.7</v>
      </c>
      <c r="CL162" s="516">
        <v>108.3</v>
      </c>
      <c r="CM162" s="516">
        <v>108.3</v>
      </c>
      <c r="CN162" s="516">
        <v>110.7</v>
      </c>
      <c r="CO162" s="516">
        <v>110</v>
      </c>
      <c r="CP162" s="516">
        <v>110</v>
      </c>
      <c r="CQ162" s="516">
        <v>110</v>
      </c>
      <c r="CR162" s="516">
        <v>117.9</v>
      </c>
      <c r="CS162" s="516">
        <v>117.9</v>
      </c>
      <c r="CT162" s="516">
        <v>116.6</v>
      </c>
      <c r="CU162" s="516">
        <v>113.9</v>
      </c>
      <c r="CV162" s="516">
        <v>113.9</v>
      </c>
      <c r="CW162" s="516">
        <v>105</v>
      </c>
      <c r="CX162" s="516">
        <v>101</v>
      </c>
      <c r="CY162" s="516">
        <v>101</v>
      </c>
      <c r="CZ162" s="516">
        <v>103.4</v>
      </c>
      <c r="DA162" s="516">
        <v>105.3</v>
      </c>
      <c r="DB162" s="516">
        <v>105.3</v>
      </c>
      <c r="DC162" s="516">
        <v>117.4</v>
      </c>
      <c r="DD162" s="516">
        <v>116.9</v>
      </c>
      <c r="DE162" s="516">
        <v>116.9</v>
      </c>
      <c r="DF162" s="516">
        <v>117.6</v>
      </c>
      <c r="DG162" s="516">
        <v>111.1</v>
      </c>
      <c r="DH162" s="516">
        <v>111.1</v>
      </c>
      <c r="DI162" s="516">
        <v>105.2</v>
      </c>
      <c r="DJ162" s="516">
        <v>98.2</v>
      </c>
      <c r="DK162" s="516">
        <v>98.2</v>
      </c>
      <c r="DL162" s="516">
        <v>106.4</v>
      </c>
      <c r="DM162" s="516">
        <v>116.7</v>
      </c>
      <c r="DN162" s="516">
        <v>116.7</v>
      </c>
      <c r="DO162" s="516">
        <v>131.5</v>
      </c>
      <c r="DP162" s="516">
        <v>135.30000000000001</v>
      </c>
      <c r="DQ162" s="516">
        <v>135.30000000000001</v>
      </c>
      <c r="DR162" s="516">
        <v>131.80000000000001</v>
      </c>
      <c r="DS162" s="516">
        <v>135.30000000000001</v>
      </c>
      <c r="DT162" s="516">
        <v>122.2</v>
      </c>
      <c r="DU162" s="517">
        <v>126.4</v>
      </c>
      <c r="DV162" s="517">
        <v>122.2</v>
      </c>
      <c r="DW162" s="517">
        <v>130</v>
      </c>
      <c r="DX162" s="559">
        <v>136.5</v>
      </c>
      <c r="DY162" s="559">
        <v>140.6</v>
      </c>
      <c r="DZ162" s="559">
        <v>140.6</v>
      </c>
      <c r="EA162" s="558">
        <v>144</v>
      </c>
    </row>
    <row r="163" spans="1:131">
      <c r="A163" s="514" t="s">
        <v>864</v>
      </c>
      <c r="B163" s="514" t="s">
        <v>865</v>
      </c>
      <c r="C163" s="515">
        <v>3.0640900000000002</v>
      </c>
      <c r="D163" s="516">
        <v>97.4</v>
      </c>
      <c r="E163" s="516">
        <v>100.8</v>
      </c>
      <c r="F163" s="516">
        <v>102.5</v>
      </c>
      <c r="G163" s="516">
        <v>101.8</v>
      </c>
      <c r="H163" s="516">
        <v>98.5</v>
      </c>
      <c r="I163" s="516">
        <v>97.4</v>
      </c>
      <c r="J163" s="516">
        <v>101.4</v>
      </c>
      <c r="K163" s="516">
        <v>101.6</v>
      </c>
      <c r="L163" s="516">
        <v>101.3</v>
      </c>
      <c r="M163" s="516">
        <v>104.5</v>
      </c>
      <c r="N163" s="516">
        <v>100.6</v>
      </c>
      <c r="O163" s="516">
        <v>98.2</v>
      </c>
      <c r="P163" s="516">
        <v>101.1</v>
      </c>
      <c r="Q163" s="516">
        <v>101</v>
      </c>
      <c r="R163" s="516">
        <v>101.5</v>
      </c>
      <c r="S163" s="516">
        <v>102.3</v>
      </c>
      <c r="T163" s="516">
        <v>103.1</v>
      </c>
      <c r="U163" s="516">
        <v>104.6</v>
      </c>
      <c r="V163" s="516">
        <v>103.3</v>
      </c>
      <c r="W163" s="516">
        <v>103.1</v>
      </c>
      <c r="X163" s="516">
        <v>105.6</v>
      </c>
      <c r="Y163" s="516">
        <v>105.8</v>
      </c>
      <c r="Z163" s="516">
        <v>105.9</v>
      </c>
      <c r="AA163" s="516">
        <v>106.4</v>
      </c>
      <c r="AB163" s="516">
        <v>106</v>
      </c>
      <c r="AC163" s="516">
        <v>102.7</v>
      </c>
      <c r="AD163" s="516">
        <v>101.9</v>
      </c>
      <c r="AE163" s="516">
        <v>102.7</v>
      </c>
      <c r="AF163" s="516">
        <v>106.1</v>
      </c>
      <c r="AG163" s="516">
        <v>104.9</v>
      </c>
      <c r="AH163" s="516">
        <v>104.3</v>
      </c>
      <c r="AI163" s="516">
        <v>106.5</v>
      </c>
      <c r="AJ163" s="516">
        <v>108.4</v>
      </c>
      <c r="AK163" s="516">
        <v>109.1</v>
      </c>
      <c r="AL163" s="516">
        <v>107.8</v>
      </c>
      <c r="AM163" s="516">
        <v>107.5</v>
      </c>
      <c r="AN163" s="516">
        <v>108</v>
      </c>
      <c r="AO163" s="516">
        <v>106.1</v>
      </c>
      <c r="AP163" s="516">
        <v>105.9</v>
      </c>
      <c r="AQ163" s="516">
        <v>106.5</v>
      </c>
      <c r="AR163" s="516">
        <v>105.4</v>
      </c>
      <c r="AS163" s="516">
        <v>106.3</v>
      </c>
      <c r="AT163" s="516">
        <v>103.1</v>
      </c>
      <c r="AU163" s="516">
        <v>104.5</v>
      </c>
      <c r="AV163" s="516">
        <v>104.9</v>
      </c>
      <c r="AW163" s="516">
        <v>105.9</v>
      </c>
      <c r="AX163" s="516">
        <v>103.5</v>
      </c>
      <c r="AY163" s="516">
        <v>102.9</v>
      </c>
      <c r="AZ163" s="516">
        <v>101.1</v>
      </c>
      <c r="BA163" s="516">
        <v>102.2</v>
      </c>
      <c r="BB163" s="516">
        <v>102.8</v>
      </c>
      <c r="BC163" s="516">
        <v>102.7</v>
      </c>
      <c r="BD163" s="516">
        <v>103.2</v>
      </c>
      <c r="BE163" s="516">
        <v>103.8</v>
      </c>
      <c r="BF163" s="516">
        <v>103.9</v>
      </c>
      <c r="BG163" s="516">
        <v>105.9</v>
      </c>
      <c r="BH163" s="516">
        <v>106.2</v>
      </c>
      <c r="BI163" s="516">
        <v>107.9</v>
      </c>
      <c r="BJ163" s="516">
        <v>107.4</v>
      </c>
      <c r="BK163" s="516">
        <v>102.7</v>
      </c>
      <c r="BL163" s="516">
        <v>103.3</v>
      </c>
      <c r="BM163" s="516">
        <v>102.8</v>
      </c>
      <c r="BN163" s="516">
        <v>102</v>
      </c>
      <c r="BO163" s="516">
        <v>102</v>
      </c>
      <c r="BP163" s="516">
        <v>100.6</v>
      </c>
      <c r="BQ163" s="516">
        <v>106.1</v>
      </c>
      <c r="BR163" s="516">
        <v>106.1</v>
      </c>
      <c r="BS163" s="516">
        <v>102.7</v>
      </c>
      <c r="BT163" s="516">
        <v>102.4</v>
      </c>
      <c r="BU163" s="516">
        <v>105</v>
      </c>
      <c r="BV163" s="516">
        <v>105.4</v>
      </c>
      <c r="BW163" s="516">
        <v>105.4</v>
      </c>
      <c r="BX163" s="516">
        <v>104.9</v>
      </c>
      <c r="BY163" s="516">
        <v>110.7</v>
      </c>
      <c r="BZ163" s="516">
        <v>109.6</v>
      </c>
      <c r="CA163" s="516">
        <v>109.6</v>
      </c>
      <c r="CB163" s="516">
        <v>109.4</v>
      </c>
      <c r="CC163" s="516">
        <v>112.4</v>
      </c>
      <c r="CD163" s="516">
        <v>112.4</v>
      </c>
      <c r="CE163" s="516">
        <v>109.3</v>
      </c>
      <c r="CF163" s="516">
        <v>110.7</v>
      </c>
      <c r="CG163" s="516">
        <v>110.7</v>
      </c>
      <c r="CH163" s="516">
        <v>108.2</v>
      </c>
      <c r="CI163" s="516">
        <v>107.3</v>
      </c>
      <c r="CJ163" s="516">
        <v>107.3</v>
      </c>
      <c r="CK163" s="516">
        <v>110.7</v>
      </c>
      <c r="CL163" s="516">
        <v>108.3</v>
      </c>
      <c r="CM163" s="516">
        <v>108.3</v>
      </c>
      <c r="CN163" s="516">
        <v>110.7</v>
      </c>
      <c r="CO163" s="516">
        <v>110</v>
      </c>
      <c r="CP163" s="516">
        <v>110</v>
      </c>
      <c r="CQ163" s="516">
        <v>110</v>
      </c>
      <c r="CR163" s="516">
        <v>117.9</v>
      </c>
      <c r="CS163" s="516">
        <v>117.9</v>
      </c>
      <c r="CT163" s="516">
        <v>116.6</v>
      </c>
      <c r="CU163" s="516">
        <v>113.9</v>
      </c>
      <c r="CV163" s="516">
        <v>113.9</v>
      </c>
      <c r="CW163" s="516">
        <v>105</v>
      </c>
      <c r="CX163" s="516">
        <v>101</v>
      </c>
      <c r="CY163" s="516">
        <v>101</v>
      </c>
      <c r="CZ163" s="516">
        <v>103.4</v>
      </c>
      <c r="DA163" s="516">
        <v>105.3</v>
      </c>
      <c r="DB163" s="516">
        <v>105.3</v>
      </c>
      <c r="DC163" s="516">
        <v>117.4</v>
      </c>
      <c r="DD163" s="516">
        <v>116.9</v>
      </c>
      <c r="DE163" s="516">
        <v>116.9</v>
      </c>
      <c r="DF163" s="516">
        <v>117.6</v>
      </c>
      <c r="DG163" s="516">
        <v>111.1</v>
      </c>
      <c r="DH163" s="516">
        <v>111.1</v>
      </c>
      <c r="DI163" s="516">
        <v>105.2</v>
      </c>
      <c r="DJ163" s="516">
        <v>98.2</v>
      </c>
      <c r="DK163" s="516">
        <v>98.2</v>
      </c>
      <c r="DL163" s="516">
        <v>106.4</v>
      </c>
      <c r="DM163" s="516">
        <v>116.7</v>
      </c>
      <c r="DN163" s="516">
        <v>116.7</v>
      </c>
      <c r="DO163" s="516">
        <v>131.5</v>
      </c>
      <c r="DP163" s="516">
        <v>135.30000000000001</v>
      </c>
      <c r="DQ163" s="516">
        <v>135.30000000000001</v>
      </c>
      <c r="DR163" s="516">
        <v>131.80000000000001</v>
      </c>
      <c r="DS163" s="516">
        <v>135.30000000000001</v>
      </c>
      <c r="DT163" s="516">
        <v>122.2</v>
      </c>
      <c r="DU163" s="517">
        <v>126.4</v>
      </c>
      <c r="DV163" s="517">
        <v>122.2</v>
      </c>
      <c r="DW163" s="517">
        <v>130</v>
      </c>
      <c r="DX163" s="559">
        <v>136.5</v>
      </c>
      <c r="DY163" s="559">
        <v>140.6</v>
      </c>
      <c r="DZ163" s="559">
        <v>140.6</v>
      </c>
      <c r="EA163" s="558">
        <v>144</v>
      </c>
    </row>
    <row r="164" spans="1:131">
      <c r="A164" s="514" t="s">
        <v>866</v>
      </c>
      <c r="B164" s="514" t="s">
        <v>867</v>
      </c>
      <c r="C164" s="515">
        <v>64.230540000000005</v>
      </c>
      <c r="D164" s="516">
        <v>103.5</v>
      </c>
      <c r="E164" s="516">
        <v>104.2</v>
      </c>
      <c r="F164" s="516">
        <v>104.4</v>
      </c>
      <c r="G164" s="516">
        <v>104.9</v>
      </c>
      <c r="H164" s="516">
        <v>105.3</v>
      </c>
      <c r="I164" s="516">
        <v>105.9</v>
      </c>
      <c r="J164" s="516">
        <v>106.1</v>
      </c>
      <c r="K164" s="516">
        <v>105.6</v>
      </c>
      <c r="L164" s="516">
        <v>105.3</v>
      </c>
      <c r="M164" s="516">
        <v>105.8</v>
      </c>
      <c r="N164" s="516">
        <v>105.8</v>
      </c>
      <c r="O164" s="516">
        <v>106.2</v>
      </c>
      <c r="P164" s="516">
        <v>106.5</v>
      </c>
      <c r="Q164" s="516">
        <v>106.4</v>
      </c>
      <c r="R164" s="516">
        <v>106.8</v>
      </c>
      <c r="S164" s="516">
        <v>107.4</v>
      </c>
      <c r="T164" s="516">
        <v>108.1</v>
      </c>
      <c r="U164" s="516">
        <v>109.1</v>
      </c>
      <c r="V164" s="516">
        <v>109.2</v>
      </c>
      <c r="W164" s="516">
        <v>108.9</v>
      </c>
      <c r="X164" s="516">
        <v>109</v>
      </c>
      <c r="Y164" s="516">
        <v>109.5</v>
      </c>
      <c r="Z164" s="516">
        <v>109.9</v>
      </c>
      <c r="AA164" s="516">
        <v>110.7</v>
      </c>
      <c r="AB164" s="516">
        <v>111</v>
      </c>
      <c r="AC164" s="516">
        <v>111.3</v>
      </c>
      <c r="AD164" s="516">
        <v>111.5</v>
      </c>
      <c r="AE164" s="516">
        <v>111.8</v>
      </c>
      <c r="AF164" s="516">
        <v>112.3</v>
      </c>
      <c r="AG164" s="516">
        <v>112.2</v>
      </c>
      <c r="AH164" s="516">
        <v>112.1</v>
      </c>
      <c r="AI164" s="516">
        <v>111.3</v>
      </c>
      <c r="AJ164" s="516">
        <v>110.5</v>
      </c>
      <c r="AK164" s="516">
        <v>110.6</v>
      </c>
      <c r="AL164" s="516">
        <v>110.1</v>
      </c>
      <c r="AM164" s="516">
        <v>110</v>
      </c>
      <c r="AN164" s="516">
        <v>110.1</v>
      </c>
      <c r="AO164" s="516">
        <v>110.5</v>
      </c>
      <c r="AP164" s="516">
        <v>110.3</v>
      </c>
      <c r="AQ164" s="516">
        <v>109.9</v>
      </c>
      <c r="AR164" s="516">
        <v>109.2</v>
      </c>
      <c r="AS164" s="516">
        <v>109.2</v>
      </c>
      <c r="AT164" s="516">
        <v>109.4</v>
      </c>
      <c r="AU164" s="516">
        <v>108.8</v>
      </c>
      <c r="AV164" s="516">
        <v>108.4</v>
      </c>
      <c r="AW164" s="516">
        <v>108</v>
      </c>
      <c r="AX164" s="516">
        <v>108.3</v>
      </c>
      <c r="AY164" s="516">
        <v>108.8</v>
      </c>
      <c r="AZ164" s="516">
        <v>109.2</v>
      </c>
      <c r="BA164" s="516">
        <v>109.8</v>
      </c>
      <c r="BB164" s="516">
        <v>110</v>
      </c>
      <c r="BC164" s="516">
        <v>110.3</v>
      </c>
      <c r="BD164" s="516">
        <v>110.2</v>
      </c>
      <c r="BE164" s="516">
        <v>110.4</v>
      </c>
      <c r="BF164" s="516">
        <v>110.8</v>
      </c>
      <c r="BG164" s="516">
        <v>111</v>
      </c>
      <c r="BH164" s="516">
        <v>111.1</v>
      </c>
      <c r="BI164" s="516">
        <v>111.6</v>
      </c>
      <c r="BJ164" s="516">
        <v>111.8</v>
      </c>
      <c r="BK164" s="516">
        <v>112.3</v>
      </c>
      <c r="BL164" s="516">
        <v>112.6</v>
      </c>
      <c r="BM164" s="516">
        <v>112.6</v>
      </c>
      <c r="BN164" s="516">
        <v>112.6</v>
      </c>
      <c r="BO164" s="516">
        <v>112.6</v>
      </c>
      <c r="BP164" s="516">
        <v>112.8</v>
      </c>
      <c r="BQ164" s="516">
        <v>113.7</v>
      </c>
      <c r="BR164" s="516">
        <v>113.7</v>
      </c>
      <c r="BS164" s="516">
        <v>114</v>
      </c>
      <c r="BT164" s="516">
        <v>114.2</v>
      </c>
      <c r="BU164" s="516">
        <v>114.9</v>
      </c>
      <c r="BV164" s="516">
        <v>115.5</v>
      </c>
      <c r="BW164" s="516">
        <v>115.8</v>
      </c>
      <c r="BX164" s="516">
        <v>116.3</v>
      </c>
      <c r="BY164" s="516">
        <v>116.9</v>
      </c>
      <c r="BZ164" s="516">
        <v>117.3</v>
      </c>
      <c r="CA164" s="516">
        <v>117.7</v>
      </c>
      <c r="CB164" s="516">
        <v>117.8</v>
      </c>
      <c r="CC164" s="516">
        <v>118.4</v>
      </c>
      <c r="CD164" s="516">
        <v>118.9</v>
      </c>
      <c r="CE164" s="516">
        <v>118.8</v>
      </c>
      <c r="CF164" s="516">
        <v>118.3</v>
      </c>
      <c r="CG164" s="516">
        <v>118.1</v>
      </c>
      <c r="CH164" s="516">
        <v>118.2</v>
      </c>
      <c r="CI164" s="516">
        <v>118.3</v>
      </c>
      <c r="CJ164" s="516">
        <v>118.5</v>
      </c>
      <c r="CK164" s="516">
        <v>118.6</v>
      </c>
      <c r="CL164" s="516">
        <v>118.5</v>
      </c>
      <c r="CM164" s="516">
        <v>118</v>
      </c>
      <c r="CN164" s="516">
        <v>117.8</v>
      </c>
      <c r="CO164" s="516">
        <v>117.9</v>
      </c>
      <c r="CP164" s="516">
        <v>117.8</v>
      </c>
      <c r="CQ164" s="516">
        <v>117.8</v>
      </c>
      <c r="CR164" s="516">
        <v>118</v>
      </c>
      <c r="CS164" s="516">
        <v>118.8</v>
      </c>
      <c r="CT164" s="516">
        <v>118.8</v>
      </c>
      <c r="CU164" s="516">
        <v>118.6</v>
      </c>
      <c r="CV164" s="516">
        <v>118.7</v>
      </c>
      <c r="CW164" s="516">
        <v>118.2</v>
      </c>
      <c r="CX164" s="516">
        <v>118.6</v>
      </c>
      <c r="CY164" s="516">
        <v>118.7</v>
      </c>
      <c r="CZ164" s="516">
        <v>119.4</v>
      </c>
      <c r="DA164" s="516">
        <v>120.1</v>
      </c>
      <c r="DB164" s="516">
        <v>120.4</v>
      </c>
      <c r="DC164" s="516">
        <v>121.6</v>
      </c>
      <c r="DD164" s="516">
        <v>123.3</v>
      </c>
      <c r="DE164" s="516">
        <v>125.3</v>
      </c>
      <c r="DF164" s="516">
        <v>126</v>
      </c>
      <c r="DG164" s="516">
        <v>127.9</v>
      </c>
      <c r="DH164" s="516">
        <v>129.9</v>
      </c>
      <c r="DI164" s="516">
        <v>131.5</v>
      </c>
      <c r="DJ164" s="516">
        <v>131.6</v>
      </c>
      <c r="DK164" s="516">
        <v>132.30000000000001</v>
      </c>
      <c r="DL164" s="516">
        <v>133.19999999999999</v>
      </c>
      <c r="DM164" s="516">
        <v>134</v>
      </c>
      <c r="DN164" s="516">
        <v>135.9</v>
      </c>
      <c r="DO164" s="516">
        <v>136.6</v>
      </c>
      <c r="DP164" s="516">
        <v>136.5</v>
      </c>
      <c r="DQ164" s="516">
        <v>137.19999999999999</v>
      </c>
      <c r="DR164" s="516">
        <v>138.9</v>
      </c>
      <c r="DS164" s="516">
        <v>141.6</v>
      </c>
      <c r="DT164" s="516">
        <v>144</v>
      </c>
      <c r="DU164" s="517">
        <v>145</v>
      </c>
      <c r="DV164" s="517">
        <v>143.69999999999999</v>
      </c>
      <c r="DW164" s="517">
        <v>143.1</v>
      </c>
      <c r="DX164" s="559">
        <v>143.19999999999999</v>
      </c>
      <c r="DY164" s="559">
        <v>142.19999999999999</v>
      </c>
      <c r="DZ164" s="559">
        <v>141.9</v>
      </c>
      <c r="EA164" s="558">
        <v>141.5</v>
      </c>
    </row>
    <row r="165" spans="1:131">
      <c r="A165" s="514" t="s">
        <v>868</v>
      </c>
      <c r="B165" s="514" t="s">
        <v>869</v>
      </c>
      <c r="C165" s="515">
        <v>9.1217299999999994</v>
      </c>
      <c r="D165" s="516">
        <v>105.5</v>
      </c>
      <c r="E165" s="516">
        <v>106.3</v>
      </c>
      <c r="F165" s="516">
        <v>106.8</v>
      </c>
      <c r="G165" s="516">
        <v>108.8</v>
      </c>
      <c r="H165" s="516">
        <v>111</v>
      </c>
      <c r="I165" s="516">
        <v>111.6</v>
      </c>
      <c r="J165" s="516">
        <v>109.6</v>
      </c>
      <c r="K165" s="516">
        <v>109.4</v>
      </c>
      <c r="L165" s="516">
        <v>108.7</v>
      </c>
      <c r="M165" s="516">
        <v>108.7</v>
      </c>
      <c r="N165" s="516">
        <v>108.7</v>
      </c>
      <c r="O165" s="516">
        <v>108.8</v>
      </c>
      <c r="P165" s="516">
        <v>110.7</v>
      </c>
      <c r="Q165" s="516">
        <v>111.6</v>
      </c>
      <c r="R165" s="516">
        <v>112.5</v>
      </c>
      <c r="S165" s="516">
        <v>113.1</v>
      </c>
      <c r="T165" s="516">
        <v>114</v>
      </c>
      <c r="U165" s="516">
        <v>114.9</v>
      </c>
      <c r="V165" s="516">
        <v>115.3</v>
      </c>
      <c r="W165" s="516">
        <v>115.8</v>
      </c>
      <c r="X165" s="516">
        <v>115.3</v>
      </c>
      <c r="Y165" s="516">
        <v>114.5</v>
      </c>
      <c r="Z165" s="516">
        <v>115.1</v>
      </c>
      <c r="AA165" s="516">
        <v>116.4</v>
      </c>
      <c r="AB165" s="516">
        <v>118.2</v>
      </c>
      <c r="AC165" s="516">
        <v>118</v>
      </c>
      <c r="AD165" s="516">
        <v>117.5</v>
      </c>
      <c r="AE165" s="516">
        <v>117.9</v>
      </c>
      <c r="AF165" s="516">
        <v>118.1</v>
      </c>
      <c r="AG165" s="516">
        <v>117.2</v>
      </c>
      <c r="AH165" s="516">
        <v>116.3</v>
      </c>
      <c r="AI165" s="516">
        <v>115.3</v>
      </c>
      <c r="AJ165" s="516">
        <v>114.2</v>
      </c>
      <c r="AK165" s="516">
        <v>114.5</v>
      </c>
      <c r="AL165" s="516">
        <v>113.9</v>
      </c>
      <c r="AM165" s="516">
        <v>112.8</v>
      </c>
      <c r="AN165" s="516">
        <v>113.2</v>
      </c>
      <c r="AO165" s="516">
        <v>113.1</v>
      </c>
      <c r="AP165" s="516">
        <v>113.1</v>
      </c>
      <c r="AQ165" s="516">
        <v>113.2</v>
      </c>
      <c r="AR165" s="516">
        <v>113.6</v>
      </c>
      <c r="AS165" s="516">
        <v>114.2</v>
      </c>
      <c r="AT165" s="516">
        <v>115.1</v>
      </c>
      <c r="AU165" s="516">
        <v>114.5</v>
      </c>
      <c r="AV165" s="516">
        <v>115.4</v>
      </c>
      <c r="AW165" s="516">
        <v>115.6</v>
      </c>
      <c r="AX165" s="516">
        <v>116.1</v>
      </c>
      <c r="AY165" s="516">
        <v>117.1</v>
      </c>
      <c r="AZ165" s="516">
        <v>120</v>
      </c>
      <c r="BA165" s="516">
        <v>121.4</v>
      </c>
      <c r="BB165" s="516">
        <v>122.9</v>
      </c>
      <c r="BC165" s="516">
        <v>124.3</v>
      </c>
      <c r="BD165" s="516">
        <v>125</v>
      </c>
      <c r="BE165" s="516">
        <v>125.9</v>
      </c>
      <c r="BF165" s="516">
        <v>126.7</v>
      </c>
      <c r="BG165" s="516">
        <v>127.3</v>
      </c>
      <c r="BH165" s="516">
        <v>127.7</v>
      </c>
      <c r="BI165" s="516">
        <v>128</v>
      </c>
      <c r="BJ165" s="516">
        <v>128</v>
      </c>
      <c r="BK165" s="516">
        <v>127.3</v>
      </c>
      <c r="BL165" s="516">
        <v>127.2</v>
      </c>
      <c r="BM165" s="516">
        <v>126.9</v>
      </c>
      <c r="BN165" s="516">
        <v>127.1</v>
      </c>
      <c r="BO165" s="516">
        <v>126.8</v>
      </c>
      <c r="BP165" s="516">
        <v>127.4</v>
      </c>
      <c r="BQ165" s="516">
        <v>128.4</v>
      </c>
      <c r="BR165" s="516">
        <v>128.19999999999999</v>
      </c>
      <c r="BS165" s="516">
        <v>128.1</v>
      </c>
      <c r="BT165" s="516">
        <v>127.4</v>
      </c>
      <c r="BU165" s="516">
        <v>126.8</v>
      </c>
      <c r="BV165" s="516">
        <v>126.6</v>
      </c>
      <c r="BW165" s="516">
        <v>127.9</v>
      </c>
      <c r="BX165" s="516">
        <v>127.9</v>
      </c>
      <c r="BY165" s="516">
        <v>127.2</v>
      </c>
      <c r="BZ165" s="516">
        <v>128.5</v>
      </c>
      <c r="CA165" s="516">
        <v>129</v>
      </c>
      <c r="CB165" s="516">
        <v>129.6</v>
      </c>
      <c r="CC165" s="516">
        <v>129.5</v>
      </c>
      <c r="CD165" s="516">
        <v>129.69999999999999</v>
      </c>
      <c r="CE165" s="516">
        <v>128.80000000000001</v>
      </c>
      <c r="CF165" s="516">
        <v>127.8</v>
      </c>
      <c r="CG165" s="516">
        <v>128.4</v>
      </c>
      <c r="CH165" s="516">
        <v>128.69999999999999</v>
      </c>
      <c r="CI165" s="516">
        <v>128.4</v>
      </c>
      <c r="CJ165" s="516">
        <v>129.4</v>
      </c>
      <c r="CK165" s="516">
        <v>129.9</v>
      </c>
      <c r="CL165" s="516">
        <v>130.80000000000001</v>
      </c>
      <c r="CM165" s="516">
        <v>131.30000000000001</v>
      </c>
      <c r="CN165" s="516">
        <v>132.5</v>
      </c>
      <c r="CO165" s="516">
        <v>134.1</v>
      </c>
      <c r="CP165" s="516">
        <v>134.6</v>
      </c>
      <c r="CQ165" s="516">
        <v>135.4</v>
      </c>
      <c r="CR165" s="516">
        <v>137</v>
      </c>
      <c r="CS165" s="516">
        <v>138.30000000000001</v>
      </c>
      <c r="CT165" s="516">
        <v>137</v>
      </c>
      <c r="CU165" s="516">
        <v>136.5</v>
      </c>
      <c r="CV165" s="516">
        <v>136.30000000000001</v>
      </c>
      <c r="CW165" s="516">
        <v>136.1</v>
      </c>
      <c r="CX165" s="516">
        <v>137.5</v>
      </c>
      <c r="CY165" s="516">
        <v>137.80000000000001</v>
      </c>
      <c r="CZ165" s="516">
        <v>139.80000000000001</v>
      </c>
      <c r="DA165" s="516">
        <v>140.69999999999999</v>
      </c>
      <c r="DB165" s="516">
        <v>140.5</v>
      </c>
      <c r="DC165" s="516">
        <v>142.4</v>
      </c>
      <c r="DD165" s="516">
        <v>144</v>
      </c>
      <c r="DE165" s="516">
        <v>145.19999999999999</v>
      </c>
      <c r="DF165" s="516">
        <v>146.6</v>
      </c>
      <c r="DG165" s="516">
        <v>149.80000000000001</v>
      </c>
      <c r="DH165" s="516">
        <v>154.19999999999999</v>
      </c>
      <c r="DI165" s="516">
        <v>157.30000000000001</v>
      </c>
      <c r="DJ165" s="516">
        <v>155.80000000000001</v>
      </c>
      <c r="DK165" s="516">
        <v>155.80000000000001</v>
      </c>
      <c r="DL165" s="516">
        <v>157.6</v>
      </c>
      <c r="DM165" s="516">
        <v>158.80000000000001</v>
      </c>
      <c r="DN165" s="516">
        <v>158.5</v>
      </c>
      <c r="DO165" s="516">
        <v>157.6</v>
      </c>
      <c r="DP165" s="516">
        <v>156.6</v>
      </c>
      <c r="DQ165" s="516">
        <v>156.9</v>
      </c>
      <c r="DR165" s="516">
        <v>160.5</v>
      </c>
      <c r="DS165" s="516">
        <v>164.6</v>
      </c>
      <c r="DT165" s="516">
        <v>169.1</v>
      </c>
      <c r="DU165" s="517">
        <v>170.8</v>
      </c>
      <c r="DV165" s="517">
        <v>169.6</v>
      </c>
      <c r="DW165" s="517">
        <v>167</v>
      </c>
      <c r="DX165" s="559">
        <v>166.7</v>
      </c>
      <c r="DY165" s="559">
        <v>163.30000000000001</v>
      </c>
      <c r="DZ165" s="559">
        <v>163.4</v>
      </c>
      <c r="EA165" s="558">
        <v>164.6</v>
      </c>
    </row>
    <row r="166" spans="1:131">
      <c r="A166" s="514" t="s">
        <v>870</v>
      </c>
      <c r="B166" s="514" t="s">
        <v>871</v>
      </c>
      <c r="C166" s="515">
        <v>0.13405</v>
      </c>
      <c r="D166" s="516">
        <v>102.7</v>
      </c>
      <c r="E166" s="516">
        <v>104.9</v>
      </c>
      <c r="F166" s="516">
        <v>110</v>
      </c>
      <c r="G166" s="516">
        <v>115.4</v>
      </c>
      <c r="H166" s="516">
        <v>117.7</v>
      </c>
      <c r="I166" s="516">
        <v>112.8</v>
      </c>
      <c r="J166" s="516">
        <v>112.8</v>
      </c>
      <c r="K166" s="516">
        <v>112</v>
      </c>
      <c r="L166" s="516">
        <v>109.8</v>
      </c>
      <c r="M166" s="516">
        <v>111</v>
      </c>
      <c r="N166" s="516">
        <v>112</v>
      </c>
      <c r="O166" s="516">
        <v>114</v>
      </c>
      <c r="P166" s="516">
        <v>116.7</v>
      </c>
      <c r="Q166" s="516">
        <v>119.3</v>
      </c>
      <c r="R166" s="516">
        <v>120.8</v>
      </c>
      <c r="S166" s="516">
        <v>124.5</v>
      </c>
      <c r="T166" s="516">
        <v>128.9</v>
      </c>
      <c r="U166" s="516">
        <v>131.80000000000001</v>
      </c>
      <c r="V166" s="516">
        <v>128.5</v>
      </c>
      <c r="W166" s="516">
        <v>125.9</v>
      </c>
      <c r="X166" s="516">
        <v>125.7</v>
      </c>
      <c r="Y166" s="516">
        <v>124.2</v>
      </c>
      <c r="Z166" s="516">
        <v>127.3</v>
      </c>
      <c r="AA166" s="516">
        <v>129.69999999999999</v>
      </c>
      <c r="AB166" s="516">
        <v>128.30000000000001</v>
      </c>
      <c r="AC166" s="516">
        <v>126.9</v>
      </c>
      <c r="AD166" s="516">
        <v>127.1</v>
      </c>
      <c r="AE166" s="516">
        <v>129.4</v>
      </c>
      <c r="AF166" s="516">
        <v>129.4</v>
      </c>
      <c r="AG166" s="516">
        <v>126.5</v>
      </c>
      <c r="AH166" s="516">
        <v>130.6</v>
      </c>
      <c r="AI166" s="516">
        <v>131</v>
      </c>
      <c r="AJ166" s="516">
        <v>131.19999999999999</v>
      </c>
      <c r="AK166" s="516">
        <v>132.4</v>
      </c>
      <c r="AL166" s="516">
        <v>135.9</v>
      </c>
      <c r="AM166" s="516">
        <v>132.30000000000001</v>
      </c>
      <c r="AN166" s="516">
        <v>131.4</v>
      </c>
      <c r="AO166" s="516">
        <v>134.5</v>
      </c>
      <c r="AP166" s="516">
        <v>135.80000000000001</v>
      </c>
      <c r="AQ166" s="516">
        <v>138</v>
      </c>
      <c r="AR166" s="516">
        <v>137.69999999999999</v>
      </c>
      <c r="AS166" s="516">
        <v>135.5</v>
      </c>
      <c r="AT166" s="516">
        <v>136.4</v>
      </c>
      <c r="AU166" s="516">
        <v>134.4</v>
      </c>
      <c r="AV166" s="516">
        <v>133.5</v>
      </c>
      <c r="AW166" s="516">
        <v>129.80000000000001</v>
      </c>
      <c r="AX166" s="516">
        <v>126.6</v>
      </c>
      <c r="AY166" s="516">
        <v>130</v>
      </c>
      <c r="AZ166" s="516">
        <v>132.69999999999999</v>
      </c>
      <c r="BA166" s="516">
        <v>134.5</v>
      </c>
      <c r="BB166" s="516">
        <v>140.1</v>
      </c>
      <c r="BC166" s="516">
        <v>138</v>
      </c>
      <c r="BD166" s="516">
        <v>136.4</v>
      </c>
      <c r="BE166" s="516">
        <v>135.19999999999999</v>
      </c>
      <c r="BF166" s="516">
        <v>136.30000000000001</v>
      </c>
      <c r="BG166" s="516">
        <v>139.4</v>
      </c>
      <c r="BH166" s="516">
        <v>141.4</v>
      </c>
      <c r="BI166" s="516">
        <v>136.4</v>
      </c>
      <c r="BJ166" s="516">
        <v>138</v>
      </c>
      <c r="BK166" s="516">
        <v>136.30000000000001</v>
      </c>
      <c r="BL166" s="516">
        <v>136.6</v>
      </c>
      <c r="BM166" s="516">
        <v>136</v>
      </c>
      <c r="BN166" s="516">
        <v>135</v>
      </c>
      <c r="BO166" s="516">
        <v>134.1</v>
      </c>
      <c r="BP166" s="516">
        <v>132.69999999999999</v>
      </c>
      <c r="BQ166" s="516">
        <v>133</v>
      </c>
      <c r="BR166" s="516">
        <v>133</v>
      </c>
      <c r="BS166" s="516">
        <v>133</v>
      </c>
      <c r="BT166" s="516">
        <v>133.69999999999999</v>
      </c>
      <c r="BU166" s="516">
        <v>133</v>
      </c>
      <c r="BV166" s="516">
        <v>136.4</v>
      </c>
      <c r="BW166" s="516">
        <v>136.4</v>
      </c>
      <c r="BX166" s="516">
        <v>137.4</v>
      </c>
      <c r="BY166" s="516">
        <v>137</v>
      </c>
      <c r="BZ166" s="516">
        <v>137.6</v>
      </c>
      <c r="CA166" s="516">
        <v>137.6</v>
      </c>
      <c r="CB166" s="516">
        <v>137.5</v>
      </c>
      <c r="CC166" s="516">
        <v>137.69999999999999</v>
      </c>
      <c r="CD166" s="516">
        <v>138.1</v>
      </c>
      <c r="CE166" s="516">
        <v>137.1</v>
      </c>
      <c r="CF166" s="516">
        <v>136.4</v>
      </c>
      <c r="CG166" s="516">
        <v>135.30000000000001</v>
      </c>
      <c r="CH166" s="516">
        <v>134.30000000000001</v>
      </c>
      <c r="CI166" s="516">
        <v>134.19999999999999</v>
      </c>
      <c r="CJ166" s="516">
        <v>135.6</v>
      </c>
      <c r="CK166" s="516">
        <v>138.19999999999999</v>
      </c>
      <c r="CL166" s="516">
        <v>140.5</v>
      </c>
      <c r="CM166" s="516">
        <v>139</v>
      </c>
      <c r="CN166" s="516">
        <v>138.1</v>
      </c>
      <c r="CO166" s="516">
        <v>136.80000000000001</v>
      </c>
      <c r="CP166" s="516">
        <v>139.6</v>
      </c>
      <c r="CQ166" s="516">
        <v>137.6</v>
      </c>
      <c r="CR166" s="516">
        <v>135.80000000000001</v>
      </c>
      <c r="CS166" s="516">
        <v>135.80000000000001</v>
      </c>
      <c r="CT166" s="516">
        <v>136.80000000000001</v>
      </c>
      <c r="CU166" s="516">
        <v>136</v>
      </c>
      <c r="CV166" s="516">
        <v>136.19999999999999</v>
      </c>
      <c r="CW166" s="516">
        <v>133.80000000000001</v>
      </c>
      <c r="CX166" s="516">
        <v>134.80000000000001</v>
      </c>
      <c r="CY166" s="516">
        <v>135.30000000000001</v>
      </c>
      <c r="CZ166" s="516">
        <v>138.1</v>
      </c>
      <c r="DA166" s="516">
        <v>138.30000000000001</v>
      </c>
      <c r="DB166" s="516">
        <v>137.19999999999999</v>
      </c>
      <c r="DC166" s="516">
        <v>137.19999999999999</v>
      </c>
      <c r="DD166" s="516">
        <v>137.6</v>
      </c>
      <c r="DE166" s="516">
        <v>138.69999999999999</v>
      </c>
      <c r="DF166" s="516">
        <v>137.80000000000001</v>
      </c>
      <c r="DG166" s="516">
        <v>141.30000000000001</v>
      </c>
      <c r="DH166" s="516">
        <v>143.4</v>
      </c>
      <c r="DI166" s="516">
        <v>143.6</v>
      </c>
      <c r="DJ166" s="516">
        <v>144.30000000000001</v>
      </c>
      <c r="DK166" s="516">
        <v>142.19999999999999</v>
      </c>
      <c r="DL166" s="516">
        <v>142.4</v>
      </c>
      <c r="DM166" s="516">
        <v>142.69999999999999</v>
      </c>
      <c r="DN166" s="516">
        <v>142.4</v>
      </c>
      <c r="DO166" s="516">
        <v>142.6</v>
      </c>
      <c r="DP166" s="516">
        <v>143.69999999999999</v>
      </c>
      <c r="DQ166" s="516">
        <v>142.30000000000001</v>
      </c>
      <c r="DR166" s="516">
        <v>141</v>
      </c>
      <c r="DS166" s="516">
        <v>142.1</v>
      </c>
      <c r="DT166" s="516">
        <v>143.6</v>
      </c>
      <c r="DU166" s="517">
        <v>145.9</v>
      </c>
      <c r="DV166" s="517">
        <v>147.1</v>
      </c>
      <c r="DW166" s="517">
        <v>147.30000000000001</v>
      </c>
      <c r="DX166" s="559">
        <v>143.4</v>
      </c>
      <c r="DY166" s="559">
        <v>141.4</v>
      </c>
      <c r="DZ166" s="559">
        <v>141.4</v>
      </c>
      <c r="EA166" s="558">
        <v>139.4</v>
      </c>
    </row>
    <row r="167" spans="1:131">
      <c r="A167" s="514" t="s">
        <v>872</v>
      </c>
      <c r="B167" s="514" t="s">
        <v>873</v>
      </c>
      <c r="C167" s="515">
        <v>7.4380000000000002E-2</v>
      </c>
      <c r="D167" s="516">
        <v>101.7</v>
      </c>
      <c r="E167" s="516">
        <v>104.8</v>
      </c>
      <c r="F167" s="516">
        <v>112.1</v>
      </c>
      <c r="G167" s="516">
        <v>119.6</v>
      </c>
      <c r="H167" s="516">
        <v>122.9</v>
      </c>
      <c r="I167" s="516">
        <v>115.9</v>
      </c>
      <c r="J167" s="516">
        <v>115.4</v>
      </c>
      <c r="K167" s="516">
        <v>115.1</v>
      </c>
      <c r="L167" s="516">
        <v>111.3</v>
      </c>
      <c r="M167" s="516">
        <v>113.5</v>
      </c>
      <c r="N167" s="516">
        <v>113.8</v>
      </c>
      <c r="O167" s="516">
        <v>117.4</v>
      </c>
      <c r="P167" s="516">
        <v>115.4</v>
      </c>
      <c r="Q167" s="516">
        <v>119.4</v>
      </c>
      <c r="R167" s="516">
        <v>119.7</v>
      </c>
      <c r="S167" s="516">
        <v>124.5</v>
      </c>
      <c r="T167" s="516">
        <v>130</v>
      </c>
      <c r="U167" s="516">
        <v>135.19999999999999</v>
      </c>
      <c r="V167" s="516">
        <v>128.4</v>
      </c>
      <c r="W167" s="516">
        <v>124.7</v>
      </c>
      <c r="X167" s="516">
        <v>124.9</v>
      </c>
      <c r="Y167" s="516">
        <v>125.6</v>
      </c>
      <c r="Z167" s="516">
        <v>131.5</v>
      </c>
      <c r="AA167" s="516">
        <v>134.9</v>
      </c>
      <c r="AB167" s="516">
        <v>131.30000000000001</v>
      </c>
      <c r="AC167" s="516">
        <v>126.9</v>
      </c>
      <c r="AD167" s="516">
        <v>127</v>
      </c>
      <c r="AE167" s="516">
        <v>129</v>
      </c>
      <c r="AF167" s="516">
        <v>129.5</v>
      </c>
      <c r="AG167" s="516">
        <v>124.1</v>
      </c>
      <c r="AH167" s="516">
        <v>128.9</v>
      </c>
      <c r="AI167" s="516">
        <v>130.1</v>
      </c>
      <c r="AJ167" s="516">
        <v>129.19999999999999</v>
      </c>
      <c r="AK167" s="516">
        <v>131.5</v>
      </c>
      <c r="AL167" s="516">
        <v>138</v>
      </c>
      <c r="AM167" s="516">
        <v>132.4</v>
      </c>
      <c r="AN167" s="516">
        <v>130.69999999999999</v>
      </c>
      <c r="AO167" s="516">
        <v>135.6</v>
      </c>
      <c r="AP167" s="516">
        <v>137.1</v>
      </c>
      <c r="AQ167" s="516">
        <v>139.1</v>
      </c>
      <c r="AR167" s="516">
        <v>139.5</v>
      </c>
      <c r="AS167" s="516">
        <v>136.1</v>
      </c>
      <c r="AT167" s="516">
        <v>137.4</v>
      </c>
      <c r="AU167" s="516">
        <v>133.9</v>
      </c>
      <c r="AV167" s="516">
        <v>132.5</v>
      </c>
      <c r="AW167" s="516">
        <v>125</v>
      </c>
      <c r="AX167" s="516">
        <v>119.8</v>
      </c>
      <c r="AY167" s="516">
        <v>126.2</v>
      </c>
      <c r="AZ167" s="516">
        <v>132.1</v>
      </c>
      <c r="BA167" s="516">
        <v>133.80000000000001</v>
      </c>
      <c r="BB167" s="516">
        <v>144.19999999999999</v>
      </c>
      <c r="BC167" s="516">
        <v>139.80000000000001</v>
      </c>
      <c r="BD167" s="516">
        <v>138</v>
      </c>
      <c r="BE167" s="516">
        <v>134.5</v>
      </c>
      <c r="BF167" s="516">
        <v>137.1</v>
      </c>
      <c r="BG167" s="516">
        <v>143.5</v>
      </c>
      <c r="BH167" s="516">
        <v>145.9</v>
      </c>
      <c r="BI167" s="516">
        <v>134.9</v>
      </c>
      <c r="BJ167" s="516">
        <v>136.4</v>
      </c>
      <c r="BK167" s="516">
        <v>134.9</v>
      </c>
      <c r="BL167" s="516">
        <v>135.19999999999999</v>
      </c>
      <c r="BM167" s="516">
        <v>133.80000000000001</v>
      </c>
      <c r="BN167" s="516">
        <v>131.4</v>
      </c>
      <c r="BO167" s="516">
        <v>129.80000000000001</v>
      </c>
      <c r="BP167" s="516">
        <v>128.5</v>
      </c>
      <c r="BQ167" s="516">
        <v>129.4</v>
      </c>
      <c r="BR167" s="516">
        <v>129</v>
      </c>
      <c r="BS167" s="516">
        <v>129.1</v>
      </c>
      <c r="BT167" s="516">
        <v>129.9</v>
      </c>
      <c r="BU167" s="516">
        <v>129.4</v>
      </c>
      <c r="BV167" s="516">
        <v>134.80000000000001</v>
      </c>
      <c r="BW167" s="516">
        <v>135.19999999999999</v>
      </c>
      <c r="BX167" s="516">
        <v>137</v>
      </c>
      <c r="BY167" s="516">
        <v>135.9</v>
      </c>
      <c r="BZ167" s="516">
        <v>136.9</v>
      </c>
      <c r="CA167" s="516">
        <v>137.1</v>
      </c>
      <c r="CB167" s="516">
        <v>137.4</v>
      </c>
      <c r="CC167" s="516">
        <v>136.80000000000001</v>
      </c>
      <c r="CD167" s="516">
        <v>136.5</v>
      </c>
      <c r="CE167" s="516">
        <v>134.4</v>
      </c>
      <c r="CF167" s="516">
        <v>133.1</v>
      </c>
      <c r="CG167" s="516">
        <v>130.9</v>
      </c>
      <c r="CH167" s="516">
        <v>127.7</v>
      </c>
      <c r="CI167" s="516">
        <v>127</v>
      </c>
      <c r="CJ167" s="516">
        <v>128.6</v>
      </c>
      <c r="CK167" s="516">
        <v>133</v>
      </c>
      <c r="CL167" s="516">
        <v>137.4</v>
      </c>
      <c r="CM167" s="516">
        <v>137.19999999999999</v>
      </c>
      <c r="CN167" s="516">
        <v>133.69999999999999</v>
      </c>
      <c r="CO167" s="516">
        <v>131.6</v>
      </c>
      <c r="CP167" s="516">
        <v>136.80000000000001</v>
      </c>
      <c r="CQ167" s="516">
        <v>133.30000000000001</v>
      </c>
      <c r="CR167" s="516">
        <v>129.4</v>
      </c>
      <c r="CS167" s="516">
        <v>129.1</v>
      </c>
      <c r="CT167" s="516">
        <v>131.19999999999999</v>
      </c>
      <c r="CU167" s="516">
        <v>131.1</v>
      </c>
      <c r="CV167" s="516">
        <v>131.30000000000001</v>
      </c>
      <c r="CW167" s="516">
        <v>129.30000000000001</v>
      </c>
      <c r="CX167" s="516">
        <v>129.6</v>
      </c>
      <c r="CY167" s="516">
        <v>130.30000000000001</v>
      </c>
      <c r="CZ167" s="516">
        <v>135.6</v>
      </c>
      <c r="DA167" s="516">
        <v>136</v>
      </c>
      <c r="DB167" s="516">
        <v>134</v>
      </c>
      <c r="DC167" s="516">
        <v>130.4</v>
      </c>
      <c r="DD167" s="516">
        <v>132.69999999999999</v>
      </c>
      <c r="DE167" s="516">
        <v>134.30000000000001</v>
      </c>
      <c r="DF167" s="516">
        <v>132.6</v>
      </c>
      <c r="DG167" s="516">
        <v>137.6</v>
      </c>
      <c r="DH167" s="516">
        <v>140.19999999999999</v>
      </c>
      <c r="DI167" s="516">
        <v>142</v>
      </c>
      <c r="DJ167" s="516">
        <v>143.1</v>
      </c>
      <c r="DK167" s="516">
        <v>138.1</v>
      </c>
      <c r="DL167" s="516">
        <v>138</v>
      </c>
      <c r="DM167" s="516">
        <v>136.6</v>
      </c>
      <c r="DN167" s="516">
        <v>135.9</v>
      </c>
      <c r="DO167" s="516">
        <v>135.4</v>
      </c>
      <c r="DP167" s="516">
        <v>136.69999999999999</v>
      </c>
      <c r="DQ167" s="516">
        <v>135.5</v>
      </c>
      <c r="DR167" s="516">
        <v>133.80000000000001</v>
      </c>
      <c r="DS167" s="516">
        <v>135.19999999999999</v>
      </c>
      <c r="DT167" s="516">
        <v>136.6</v>
      </c>
      <c r="DU167" s="517">
        <v>140.30000000000001</v>
      </c>
      <c r="DV167" s="517">
        <v>142.1</v>
      </c>
      <c r="DW167" s="517">
        <v>143.19999999999999</v>
      </c>
      <c r="DX167" s="559">
        <v>139.80000000000001</v>
      </c>
      <c r="DY167" s="559">
        <v>136</v>
      </c>
      <c r="DZ167" s="559">
        <v>135.80000000000001</v>
      </c>
      <c r="EA167" s="558">
        <v>132.5</v>
      </c>
    </row>
    <row r="168" spans="1:131">
      <c r="A168" s="514" t="s">
        <v>874</v>
      </c>
      <c r="B168" s="514" t="s">
        <v>875</v>
      </c>
      <c r="C168" s="515">
        <v>2.9430000000000001E-2</v>
      </c>
      <c r="D168" s="516">
        <v>104.8</v>
      </c>
      <c r="E168" s="516">
        <v>105.8</v>
      </c>
      <c r="F168" s="516">
        <v>108.3</v>
      </c>
      <c r="G168" s="516">
        <v>109.2</v>
      </c>
      <c r="H168" s="516">
        <v>110.2</v>
      </c>
      <c r="I168" s="516">
        <v>106.4</v>
      </c>
      <c r="J168" s="516">
        <v>106.1</v>
      </c>
      <c r="K168" s="516">
        <v>105.1</v>
      </c>
      <c r="L168" s="516">
        <v>106.1</v>
      </c>
      <c r="M168" s="516">
        <v>107</v>
      </c>
      <c r="N168" s="516">
        <v>107.7</v>
      </c>
      <c r="O168" s="516">
        <v>106.4</v>
      </c>
      <c r="P168" s="516">
        <v>117.1</v>
      </c>
      <c r="Q168" s="516">
        <v>117.1</v>
      </c>
      <c r="R168" s="516">
        <v>123.2</v>
      </c>
      <c r="S168" s="516">
        <v>126.8</v>
      </c>
      <c r="T168" s="516">
        <v>131.1</v>
      </c>
      <c r="U168" s="516">
        <v>131.9</v>
      </c>
      <c r="V168" s="516">
        <v>135.6</v>
      </c>
      <c r="W168" s="516">
        <v>133</v>
      </c>
      <c r="X168" s="516">
        <v>132.80000000000001</v>
      </c>
      <c r="Y168" s="516">
        <v>124.4</v>
      </c>
      <c r="Z168" s="516">
        <v>122.4</v>
      </c>
      <c r="AA168" s="516">
        <v>127</v>
      </c>
      <c r="AB168" s="516">
        <v>126.9</v>
      </c>
      <c r="AC168" s="516">
        <v>128.80000000000001</v>
      </c>
      <c r="AD168" s="516">
        <v>129.1</v>
      </c>
      <c r="AE168" s="516">
        <v>134</v>
      </c>
      <c r="AF168" s="516">
        <v>133.19999999999999</v>
      </c>
      <c r="AG168" s="516">
        <v>135.30000000000001</v>
      </c>
      <c r="AH168" s="516">
        <v>137.80000000000001</v>
      </c>
      <c r="AI168" s="516">
        <v>136</v>
      </c>
      <c r="AJ168" s="516">
        <v>138.30000000000001</v>
      </c>
      <c r="AK168" s="516">
        <v>138.9</v>
      </c>
      <c r="AL168" s="516">
        <v>138.9</v>
      </c>
      <c r="AM168" s="516">
        <v>136.80000000000001</v>
      </c>
      <c r="AN168" s="516">
        <v>135.4</v>
      </c>
      <c r="AO168" s="516">
        <v>135.69999999999999</v>
      </c>
      <c r="AP168" s="516">
        <v>137.80000000000001</v>
      </c>
      <c r="AQ168" s="516">
        <v>140.80000000000001</v>
      </c>
      <c r="AR168" s="516">
        <v>140</v>
      </c>
      <c r="AS168" s="516">
        <v>139.4</v>
      </c>
      <c r="AT168" s="516">
        <v>139.4</v>
      </c>
      <c r="AU168" s="516">
        <v>138.9</v>
      </c>
      <c r="AV168" s="516">
        <v>139</v>
      </c>
      <c r="AW168" s="516">
        <v>140.1</v>
      </c>
      <c r="AX168" s="516">
        <v>139.5</v>
      </c>
      <c r="AY168" s="516">
        <v>137.80000000000001</v>
      </c>
      <c r="AZ168" s="516">
        <v>137.80000000000001</v>
      </c>
      <c r="BA168" s="516">
        <v>137.80000000000001</v>
      </c>
      <c r="BB168" s="516">
        <v>137.80000000000001</v>
      </c>
      <c r="BC168" s="516">
        <v>137.80000000000001</v>
      </c>
      <c r="BD168" s="516">
        <v>137.80000000000001</v>
      </c>
      <c r="BE168" s="516">
        <v>137.80000000000001</v>
      </c>
      <c r="BF168" s="516">
        <v>137.80000000000001</v>
      </c>
      <c r="BG168" s="516">
        <v>137.80000000000001</v>
      </c>
      <c r="BH168" s="516">
        <v>137.80000000000001</v>
      </c>
      <c r="BI168" s="516">
        <v>137.80000000000001</v>
      </c>
      <c r="BJ168" s="516">
        <v>137.80000000000001</v>
      </c>
      <c r="BK168" s="516">
        <v>137.80000000000001</v>
      </c>
      <c r="BL168" s="516">
        <v>137.80000000000001</v>
      </c>
      <c r="BM168" s="516">
        <v>137.80000000000001</v>
      </c>
      <c r="BN168" s="516">
        <v>137.80000000000001</v>
      </c>
      <c r="BO168" s="516">
        <v>137.80000000000001</v>
      </c>
      <c r="BP168" s="516">
        <v>137.80000000000001</v>
      </c>
      <c r="BQ168" s="516">
        <v>137.80000000000001</v>
      </c>
      <c r="BR168" s="516">
        <v>137.80000000000001</v>
      </c>
      <c r="BS168" s="516">
        <v>137.80000000000001</v>
      </c>
      <c r="BT168" s="516">
        <v>137.80000000000001</v>
      </c>
      <c r="BU168" s="516">
        <v>137.80000000000001</v>
      </c>
      <c r="BV168" s="516">
        <v>137.80000000000001</v>
      </c>
      <c r="BW168" s="516">
        <v>137.80000000000001</v>
      </c>
      <c r="BX168" s="516">
        <v>137.80000000000001</v>
      </c>
      <c r="BY168" s="516">
        <v>137.80000000000001</v>
      </c>
      <c r="BZ168" s="516">
        <v>137.80000000000001</v>
      </c>
      <c r="CA168" s="516">
        <v>137.80000000000001</v>
      </c>
      <c r="CB168" s="516">
        <v>137.80000000000001</v>
      </c>
      <c r="CC168" s="516">
        <v>137.80000000000001</v>
      </c>
      <c r="CD168" s="516">
        <v>137.80000000000001</v>
      </c>
      <c r="CE168" s="516">
        <v>137.80000000000001</v>
      </c>
      <c r="CF168" s="516">
        <v>137.80000000000001</v>
      </c>
      <c r="CG168" s="516">
        <v>137.80000000000001</v>
      </c>
      <c r="CH168" s="516">
        <v>137.80000000000001</v>
      </c>
      <c r="CI168" s="516">
        <v>137.80000000000001</v>
      </c>
      <c r="CJ168" s="516">
        <v>137.80000000000001</v>
      </c>
      <c r="CK168" s="516">
        <v>137.80000000000001</v>
      </c>
      <c r="CL168" s="516">
        <v>137.80000000000001</v>
      </c>
      <c r="CM168" s="516">
        <v>137.80000000000001</v>
      </c>
      <c r="CN168" s="516">
        <v>137.80000000000001</v>
      </c>
      <c r="CO168" s="516">
        <v>137.80000000000001</v>
      </c>
      <c r="CP168" s="516">
        <v>137.80000000000001</v>
      </c>
      <c r="CQ168" s="516">
        <v>137.80000000000001</v>
      </c>
      <c r="CR168" s="516">
        <v>137.80000000000001</v>
      </c>
      <c r="CS168" s="516">
        <v>137.80000000000001</v>
      </c>
      <c r="CT168" s="516">
        <v>137.80000000000001</v>
      </c>
      <c r="CU168" s="516">
        <v>137.80000000000001</v>
      </c>
      <c r="CV168" s="516">
        <v>137.80000000000001</v>
      </c>
      <c r="CW168" s="516">
        <v>137.80000000000001</v>
      </c>
      <c r="CX168" s="516">
        <v>137.80000000000001</v>
      </c>
      <c r="CY168" s="516">
        <v>137.80000000000001</v>
      </c>
      <c r="CZ168" s="516">
        <v>137.80000000000001</v>
      </c>
      <c r="DA168" s="516">
        <v>137.80000000000001</v>
      </c>
      <c r="DB168" s="516">
        <v>137.80000000000001</v>
      </c>
      <c r="DC168" s="516">
        <v>137.80000000000001</v>
      </c>
      <c r="DD168" s="516">
        <v>137.80000000000001</v>
      </c>
      <c r="DE168" s="516">
        <v>137.80000000000001</v>
      </c>
      <c r="DF168" s="516">
        <v>137.80000000000001</v>
      </c>
      <c r="DG168" s="516">
        <v>137.80000000000001</v>
      </c>
      <c r="DH168" s="516">
        <v>137.80000000000001</v>
      </c>
      <c r="DI168" s="516">
        <v>137.80000000000001</v>
      </c>
      <c r="DJ168" s="516">
        <v>137.80000000000001</v>
      </c>
      <c r="DK168" s="516">
        <v>137.80000000000001</v>
      </c>
      <c r="DL168" s="516">
        <v>137.80000000000001</v>
      </c>
      <c r="DM168" s="516">
        <v>137.80000000000001</v>
      </c>
      <c r="DN168" s="516">
        <v>137.69999999999999</v>
      </c>
      <c r="DO168" s="516">
        <v>137.69999999999999</v>
      </c>
      <c r="DP168" s="516">
        <v>137.69999999999999</v>
      </c>
      <c r="DQ168" s="516">
        <v>137.69999999999999</v>
      </c>
      <c r="DR168" s="516">
        <v>137.69999999999999</v>
      </c>
      <c r="DS168" s="516">
        <v>137.69999999999999</v>
      </c>
      <c r="DT168" s="516">
        <v>137.69999999999999</v>
      </c>
      <c r="DU168" s="517">
        <v>136.6</v>
      </c>
      <c r="DV168" s="517">
        <v>136.6</v>
      </c>
      <c r="DW168" s="517">
        <v>136.6</v>
      </c>
      <c r="DX168" s="559">
        <v>131.4</v>
      </c>
      <c r="DY168" s="559">
        <v>131.19999999999999</v>
      </c>
      <c r="DZ168" s="559">
        <v>131.19999999999999</v>
      </c>
      <c r="EA168" s="558">
        <v>131.19999999999999</v>
      </c>
    </row>
    <row r="169" spans="1:131">
      <c r="A169" s="514" t="s">
        <v>876</v>
      </c>
      <c r="B169" s="514" t="s">
        <v>877</v>
      </c>
      <c r="C169" s="515">
        <v>1.934E-2</v>
      </c>
      <c r="D169" s="516">
        <v>103.9</v>
      </c>
      <c r="E169" s="516">
        <v>105.2</v>
      </c>
      <c r="F169" s="516">
        <v>107.7</v>
      </c>
      <c r="G169" s="516">
        <v>114</v>
      </c>
      <c r="H169" s="516">
        <v>114.9</v>
      </c>
      <c r="I169" s="516">
        <v>113.8</v>
      </c>
      <c r="J169" s="516">
        <v>113.6</v>
      </c>
      <c r="K169" s="516">
        <v>110.3</v>
      </c>
      <c r="L169" s="516">
        <v>108.8</v>
      </c>
      <c r="M169" s="516">
        <v>108</v>
      </c>
      <c r="N169" s="516">
        <v>110.4</v>
      </c>
      <c r="O169" s="516">
        <v>111.3</v>
      </c>
      <c r="P169" s="516">
        <v>116.3</v>
      </c>
      <c r="Q169" s="516">
        <v>117.5</v>
      </c>
      <c r="R169" s="516">
        <v>119</v>
      </c>
      <c r="S169" s="516">
        <v>120.1</v>
      </c>
      <c r="T169" s="516">
        <v>121.8</v>
      </c>
      <c r="U169" s="516">
        <v>120.7</v>
      </c>
      <c r="V169" s="516">
        <v>120.2</v>
      </c>
      <c r="W169" s="516">
        <v>120.2</v>
      </c>
      <c r="X169" s="516">
        <v>119.3</v>
      </c>
      <c r="Y169" s="516">
        <v>119.2</v>
      </c>
      <c r="Z169" s="516">
        <v>120.8</v>
      </c>
      <c r="AA169" s="516">
        <v>119.2</v>
      </c>
      <c r="AB169" s="516">
        <v>120.9</v>
      </c>
      <c r="AC169" s="516">
        <v>123.9</v>
      </c>
      <c r="AD169" s="516">
        <v>124</v>
      </c>
      <c r="AE169" s="516">
        <v>125</v>
      </c>
      <c r="AF169" s="516">
        <v>124.4</v>
      </c>
      <c r="AG169" s="516">
        <v>123.5</v>
      </c>
      <c r="AH169" s="516">
        <v>129</v>
      </c>
      <c r="AI169" s="516">
        <v>129.6</v>
      </c>
      <c r="AJ169" s="516">
        <v>130.80000000000001</v>
      </c>
      <c r="AK169" s="516">
        <v>129.80000000000001</v>
      </c>
      <c r="AL169" s="516">
        <v>129.1</v>
      </c>
      <c r="AM169" s="516">
        <v>128.9</v>
      </c>
      <c r="AN169" s="516">
        <v>130.4</v>
      </c>
      <c r="AO169" s="516">
        <v>131.19999999999999</v>
      </c>
      <c r="AP169" s="516">
        <v>131.4</v>
      </c>
      <c r="AQ169" s="516">
        <v>133.19999999999999</v>
      </c>
      <c r="AR169" s="516">
        <v>131.4</v>
      </c>
      <c r="AS169" s="516">
        <v>131</v>
      </c>
      <c r="AT169" s="516">
        <v>131.5</v>
      </c>
      <c r="AU169" s="516">
        <v>131.6</v>
      </c>
      <c r="AV169" s="516">
        <v>131.19999999999999</v>
      </c>
      <c r="AW169" s="516">
        <v>131.9</v>
      </c>
      <c r="AX169" s="516">
        <v>130.5</v>
      </c>
      <c r="AY169" s="516">
        <v>131.69999999999999</v>
      </c>
      <c r="AZ169" s="516">
        <v>129.6</v>
      </c>
      <c r="BA169" s="516">
        <v>132.4</v>
      </c>
      <c r="BB169" s="516">
        <v>131.80000000000001</v>
      </c>
      <c r="BC169" s="516">
        <v>133.4</v>
      </c>
      <c r="BD169" s="516">
        <v>131.80000000000001</v>
      </c>
      <c r="BE169" s="516">
        <v>135.6</v>
      </c>
      <c r="BF169" s="516">
        <v>133.5</v>
      </c>
      <c r="BG169" s="516">
        <v>130</v>
      </c>
      <c r="BH169" s="516">
        <v>134.5</v>
      </c>
      <c r="BI169" s="516">
        <v>139.69999999999999</v>
      </c>
      <c r="BJ169" s="516">
        <v>144.19999999999999</v>
      </c>
      <c r="BK169" s="516">
        <v>139</v>
      </c>
      <c r="BL169" s="516">
        <v>139.80000000000001</v>
      </c>
      <c r="BM169" s="516">
        <v>140.5</v>
      </c>
      <c r="BN169" s="516">
        <v>143</v>
      </c>
      <c r="BO169" s="516">
        <v>142.69999999999999</v>
      </c>
      <c r="BP169" s="516">
        <v>141</v>
      </c>
      <c r="BQ169" s="516">
        <v>139.30000000000001</v>
      </c>
      <c r="BR169" s="516">
        <v>139.6</v>
      </c>
      <c r="BS169" s="516">
        <v>139.9</v>
      </c>
      <c r="BT169" s="516">
        <v>143.1</v>
      </c>
      <c r="BU169" s="516">
        <v>140.5</v>
      </c>
      <c r="BV169" s="516">
        <v>142.80000000000001</v>
      </c>
      <c r="BW169" s="516">
        <v>141.19999999999999</v>
      </c>
      <c r="BX169" s="516">
        <v>141.80000000000001</v>
      </c>
      <c r="BY169" s="516">
        <v>141.4</v>
      </c>
      <c r="BZ169" s="516">
        <v>142</v>
      </c>
      <c r="CA169" s="516">
        <v>142.19999999999999</v>
      </c>
      <c r="CB169" s="516">
        <v>142.4</v>
      </c>
      <c r="CC169" s="516">
        <v>145.4</v>
      </c>
      <c r="CD169" s="516">
        <v>150.9</v>
      </c>
      <c r="CE169" s="516">
        <v>152.30000000000001</v>
      </c>
      <c r="CF169" s="516">
        <v>151.4</v>
      </c>
      <c r="CG169" s="516">
        <v>150.5</v>
      </c>
      <c r="CH169" s="516">
        <v>158.30000000000001</v>
      </c>
      <c r="CI169" s="516">
        <v>158.19999999999999</v>
      </c>
      <c r="CJ169" s="516">
        <v>157.5</v>
      </c>
      <c r="CK169" s="516">
        <v>156.69999999999999</v>
      </c>
      <c r="CL169" s="516">
        <v>158</v>
      </c>
      <c r="CM169" s="516">
        <v>150.5</v>
      </c>
      <c r="CN169" s="516">
        <v>156.5</v>
      </c>
      <c r="CO169" s="516">
        <v>157.69999999999999</v>
      </c>
      <c r="CP169" s="516">
        <v>154.69999999999999</v>
      </c>
      <c r="CQ169" s="516">
        <v>151.6</v>
      </c>
      <c r="CR169" s="516">
        <v>157.4</v>
      </c>
      <c r="CS169" s="516">
        <v>158</v>
      </c>
      <c r="CT169" s="516">
        <v>157.9</v>
      </c>
      <c r="CU169" s="516">
        <v>156.4</v>
      </c>
      <c r="CV169" s="516">
        <v>155.80000000000001</v>
      </c>
      <c r="CW169" s="516">
        <v>146.6</v>
      </c>
      <c r="CX169" s="516">
        <v>149.69999999999999</v>
      </c>
      <c r="CY169" s="516">
        <v>149.9</v>
      </c>
      <c r="CZ169" s="516">
        <v>146.69999999999999</v>
      </c>
      <c r="DA169" s="516">
        <v>146</v>
      </c>
      <c r="DB169" s="516">
        <v>144.80000000000001</v>
      </c>
      <c r="DC169" s="516">
        <v>155.69999999999999</v>
      </c>
      <c r="DD169" s="516">
        <v>148.5</v>
      </c>
      <c r="DE169" s="516">
        <v>150.5</v>
      </c>
      <c r="DF169" s="516">
        <v>147.9</v>
      </c>
      <c r="DG169" s="516">
        <v>151.30000000000001</v>
      </c>
      <c r="DH169" s="516">
        <v>156.80000000000001</v>
      </c>
      <c r="DI169" s="516">
        <v>152.69999999999999</v>
      </c>
      <c r="DJ169" s="516">
        <v>152</v>
      </c>
      <c r="DK169" s="516">
        <v>154.5</v>
      </c>
      <c r="DL169" s="516">
        <v>154.4</v>
      </c>
      <c r="DM169" s="516">
        <v>159.6</v>
      </c>
      <c r="DN169" s="516">
        <v>160.6</v>
      </c>
      <c r="DO169" s="516">
        <v>161.9</v>
      </c>
      <c r="DP169" s="516">
        <v>163.19999999999999</v>
      </c>
      <c r="DQ169" s="516">
        <v>159.69999999999999</v>
      </c>
      <c r="DR169" s="516">
        <v>158.9</v>
      </c>
      <c r="DS169" s="516">
        <v>159.19999999999999</v>
      </c>
      <c r="DT169" s="516">
        <v>161.30000000000001</v>
      </c>
      <c r="DU169" s="517">
        <v>165.8</v>
      </c>
      <c r="DV169" s="517">
        <v>167.6</v>
      </c>
      <c r="DW169" s="517">
        <v>169.1</v>
      </c>
      <c r="DX169" s="559">
        <v>167.4</v>
      </c>
      <c r="DY169" s="559">
        <v>167.9</v>
      </c>
      <c r="DZ169" s="559">
        <v>167.7</v>
      </c>
      <c r="EA169" s="558">
        <v>168.2</v>
      </c>
    </row>
    <row r="170" spans="1:131">
      <c r="A170" s="514" t="s">
        <v>878</v>
      </c>
      <c r="B170" s="514" t="s">
        <v>879</v>
      </c>
      <c r="C170" s="515">
        <v>1.09E-2</v>
      </c>
      <c r="D170" s="516">
        <v>102.2</v>
      </c>
      <c r="E170" s="516">
        <v>102.3</v>
      </c>
      <c r="F170" s="516">
        <v>103.7</v>
      </c>
      <c r="G170" s="516">
        <v>106.1</v>
      </c>
      <c r="H170" s="516">
        <v>107.3</v>
      </c>
      <c r="I170" s="516">
        <v>107.3</v>
      </c>
      <c r="J170" s="516">
        <v>111.3</v>
      </c>
      <c r="K170" s="516">
        <v>112.9</v>
      </c>
      <c r="L170" s="516">
        <v>111.3</v>
      </c>
      <c r="M170" s="516">
        <v>111</v>
      </c>
      <c r="N170" s="516">
        <v>114.3</v>
      </c>
      <c r="O170" s="516">
        <v>116</v>
      </c>
      <c r="P170" s="516">
        <v>124.8</v>
      </c>
      <c r="Q170" s="516">
        <v>127.4</v>
      </c>
      <c r="R170" s="516">
        <v>124.9</v>
      </c>
      <c r="S170" s="516">
        <v>126.2</v>
      </c>
      <c r="T170" s="516">
        <v>128.4</v>
      </c>
      <c r="U170" s="516">
        <v>127.2</v>
      </c>
      <c r="V170" s="516">
        <v>125</v>
      </c>
      <c r="W170" s="516">
        <v>125</v>
      </c>
      <c r="X170" s="516">
        <v>123.9</v>
      </c>
      <c r="Y170" s="516">
        <v>123.5</v>
      </c>
      <c r="Z170" s="516">
        <v>123.6</v>
      </c>
      <c r="AA170" s="516">
        <v>120</v>
      </c>
      <c r="AB170" s="516">
        <v>124.9</v>
      </c>
      <c r="AC170" s="516">
        <v>127.8</v>
      </c>
      <c r="AD170" s="516">
        <v>127.5</v>
      </c>
      <c r="AE170" s="516">
        <v>127.4</v>
      </c>
      <c r="AF170" s="516">
        <v>127.2</v>
      </c>
      <c r="AG170" s="516">
        <v>124.2</v>
      </c>
      <c r="AH170" s="516">
        <v>126.3</v>
      </c>
      <c r="AI170" s="516">
        <v>126</v>
      </c>
      <c r="AJ170" s="516">
        <v>127.2</v>
      </c>
      <c r="AK170" s="516">
        <v>125.5</v>
      </c>
      <c r="AL170" s="516">
        <v>125.2</v>
      </c>
      <c r="AM170" s="516">
        <v>125.3</v>
      </c>
      <c r="AN170" s="516">
        <v>127.3</v>
      </c>
      <c r="AO170" s="516">
        <v>129.1</v>
      </c>
      <c r="AP170" s="516">
        <v>129.69999999999999</v>
      </c>
      <c r="AQ170" s="516">
        <v>131.6</v>
      </c>
      <c r="AR170" s="516">
        <v>130.30000000000001</v>
      </c>
      <c r="AS170" s="516">
        <v>129.1</v>
      </c>
      <c r="AT170" s="516">
        <v>130.19999999999999</v>
      </c>
      <c r="AU170" s="516">
        <v>130.1</v>
      </c>
      <c r="AV170" s="516">
        <v>129.80000000000001</v>
      </c>
      <c r="AW170" s="516">
        <v>130.9</v>
      </c>
      <c r="AX170" s="516">
        <v>131.4</v>
      </c>
      <c r="AY170" s="516">
        <v>132.6</v>
      </c>
      <c r="AZ170" s="516">
        <v>129.5</v>
      </c>
      <c r="BA170" s="516">
        <v>134.19999999999999</v>
      </c>
      <c r="BB170" s="516">
        <v>132.9</v>
      </c>
      <c r="BC170" s="516">
        <v>133.80000000000001</v>
      </c>
      <c r="BD170" s="516">
        <v>130.5</v>
      </c>
      <c r="BE170" s="516">
        <v>132.69999999999999</v>
      </c>
      <c r="BF170" s="516">
        <v>132.19999999999999</v>
      </c>
      <c r="BG170" s="516">
        <v>132.80000000000001</v>
      </c>
      <c r="BH170" s="516">
        <v>132.9</v>
      </c>
      <c r="BI170" s="516">
        <v>136.9</v>
      </c>
      <c r="BJ170" s="516">
        <v>138.6</v>
      </c>
      <c r="BK170" s="516">
        <v>137.19999999999999</v>
      </c>
      <c r="BL170" s="516">
        <v>137.80000000000001</v>
      </c>
      <c r="BM170" s="516">
        <v>138.30000000000001</v>
      </c>
      <c r="BN170" s="516">
        <v>138.19999999999999</v>
      </c>
      <c r="BO170" s="516">
        <v>138.19999999999999</v>
      </c>
      <c r="BP170" s="516">
        <v>132.80000000000001</v>
      </c>
      <c r="BQ170" s="516">
        <v>133.9</v>
      </c>
      <c r="BR170" s="516">
        <v>135.30000000000001</v>
      </c>
      <c r="BS170" s="516">
        <v>134.9</v>
      </c>
      <c r="BT170" s="516">
        <v>132.19999999999999</v>
      </c>
      <c r="BU170" s="516">
        <v>131.9</v>
      </c>
      <c r="BV170" s="516">
        <v>132</v>
      </c>
      <c r="BW170" s="516">
        <v>132.4</v>
      </c>
      <c r="BX170" s="516">
        <v>131.4</v>
      </c>
      <c r="BY170" s="516">
        <v>134.69999999999999</v>
      </c>
      <c r="BZ170" s="516">
        <v>134.9</v>
      </c>
      <c r="CA170" s="516">
        <v>133</v>
      </c>
      <c r="CB170" s="516">
        <v>128.69999999999999</v>
      </c>
      <c r="CC170" s="516">
        <v>129.4</v>
      </c>
      <c r="CD170" s="516">
        <v>127.5</v>
      </c>
      <c r="CE170" s="516">
        <v>127.1</v>
      </c>
      <c r="CF170" s="516">
        <v>128.69999999999999</v>
      </c>
      <c r="CG170" s="516">
        <v>132</v>
      </c>
      <c r="CH170" s="516">
        <v>128.30000000000001</v>
      </c>
      <c r="CI170" s="516">
        <v>131</v>
      </c>
      <c r="CJ170" s="516">
        <v>139.19999999999999</v>
      </c>
      <c r="CK170" s="516">
        <v>141.5</v>
      </c>
      <c r="CL170" s="516">
        <v>138.30000000000001</v>
      </c>
      <c r="CM170" s="516">
        <v>134.6</v>
      </c>
      <c r="CN170" s="516">
        <v>136.30000000000001</v>
      </c>
      <c r="CO170" s="516">
        <v>133.19999999999999</v>
      </c>
      <c r="CP170" s="516">
        <v>137.1</v>
      </c>
      <c r="CQ170" s="516">
        <v>141.80000000000001</v>
      </c>
      <c r="CR170" s="516">
        <v>135.9</v>
      </c>
      <c r="CS170" s="516">
        <v>136.69999999999999</v>
      </c>
      <c r="CT170" s="516">
        <v>135</v>
      </c>
      <c r="CU170" s="516">
        <v>128.1</v>
      </c>
      <c r="CV170" s="516">
        <v>130.30000000000001</v>
      </c>
      <c r="CW170" s="516">
        <v>130.69999999999999</v>
      </c>
      <c r="CX170" s="516">
        <v>135.6</v>
      </c>
      <c r="CY170" s="516">
        <v>137.30000000000001</v>
      </c>
      <c r="CZ170" s="516">
        <v>141.1</v>
      </c>
      <c r="DA170" s="516">
        <v>141.30000000000001</v>
      </c>
      <c r="DB170" s="516">
        <v>144.5</v>
      </c>
      <c r="DC170" s="516">
        <v>148.5</v>
      </c>
      <c r="DD170" s="516">
        <v>151</v>
      </c>
      <c r="DE170" s="516">
        <v>150.1</v>
      </c>
      <c r="DF170" s="516">
        <v>155.4</v>
      </c>
      <c r="DG170" s="516">
        <v>158.19999999999999</v>
      </c>
      <c r="DH170" s="516">
        <v>156.80000000000001</v>
      </c>
      <c r="DI170" s="516">
        <v>154.69999999999999</v>
      </c>
      <c r="DJ170" s="516">
        <v>156.69999999999999</v>
      </c>
      <c r="DK170" s="516">
        <v>161</v>
      </c>
      <c r="DL170" s="516">
        <v>163.6</v>
      </c>
      <c r="DM170" s="516">
        <v>168</v>
      </c>
      <c r="DN170" s="516">
        <v>166.8</v>
      </c>
      <c r="DO170" s="516">
        <v>171</v>
      </c>
      <c r="DP170" s="516">
        <v>173.8</v>
      </c>
      <c r="DQ170" s="516">
        <v>170.1</v>
      </c>
      <c r="DR170" s="516">
        <v>167.9</v>
      </c>
      <c r="DS170" s="516">
        <v>170.6</v>
      </c>
      <c r="DT170" s="516">
        <v>176</v>
      </c>
      <c r="DU170" s="517">
        <v>173.6</v>
      </c>
      <c r="DV170" s="517">
        <v>173.7</v>
      </c>
      <c r="DW170" s="517">
        <v>165.8</v>
      </c>
      <c r="DX170" s="559">
        <v>157.19999999999999</v>
      </c>
      <c r="DY170" s="559">
        <v>159.19999999999999</v>
      </c>
      <c r="DZ170" s="559">
        <v>159.9</v>
      </c>
      <c r="EA170" s="558">
        <v>156.6</v>
      </c>
    </row>
    <row r="171" spans="1:131">
      <c r="A171" s="514" t="s">
        <v>880</v>
      </c>
      <c r="B171" s="514" t="s">
        <v>881</v>
      </c>
      <c r="C171" s="515">
        <v>0.20396</v>
      </c>
      <c r="D171" s="516">
        <v>103.5</v>
      </c>
      <c r="E171" s="516">
        <v>106.3</v>
      </c>
      <c r="F171" s="516">
        <v>103.4</v>
      </c>
      <c r="G171" s="516">
        <v>102.3</v>
      </c>
      <c r="H171" s="516">
        <v>98.1</v>
      </c>
      <c r="I171" s="516">
        <v>97.6</v>
      </c>
      <c r="J171" s="516">
        <v>99.3</v>
      </c>
      <c r="K171" s="516">
        <v>100.2</v>
      </c>
      <c r="L171" s="516">
        <v>98.8</v>
      </c>
      <c r="M171" s="516">
        <v>98.6</v>
      </c>
      <c r="N171" s="516">
        <v>98.2</v>
      </c>
      <c r="O171" s="516">
        <v>102.2</v>
      </c>
      <c r="P171" s="516">
        <v>108.4</v>
      </c>
      <c r="Q171" s="516">
        <v>108.7</v>
      </c>
      <c r="R171" s="516">
        <v>114.6</v>
      </c>
      <c r="S171" s="516">
        <v>118</v>
      </c>
      <c r="T171" s="516">
        <v>125.1</v>
      </c>
      <c r="U171" s="516">
        <v>123.2</v>
      </c>
      <c r="V171" s="516">
        <v>126.5</v>
      </c>
      <c r="W171" s="516">
        <v>134.1</v>
      </c>
      <c r="X171" s="516">
        <v>126.7</v>
      </c>
      <c r="Y171" s="516">
        <v>128.4</v>
      </c>
      <c r="Z171" s="516">
        <v>126.4</v>
      </c>
      <c r="AA171" s="516">
        <v>127</v>
      </c>
      <c r="AB171" s="516">
        <v>122.3</v>
      </c>
      <c r="AC171" s="516">
        <v>125.1</v>
      </c>
      <c r="AD171" s="516">
        <v>118.6</v>
      </c>
      <c r="AE171" s="516">
        <v>121.5</v>
      </c>
      <c r="AF171" s="516">
        <v>125.7</v>
      </c>
      <c r="AG171" s="516">
        <v>131.19999999999999</v>
      </c>
      <c r="AH171" s="516">
        <v>130.9</v>
      </c>
      <c r="AI171" s="516">
        <v>125.8</v>
      </c>
      <c r="AJ171" s="516">
        <v>122.9</v>
      </c>
      <c r="AK171" s="516">
        <v>119.3</v>
      </c>
      <c r="AL171" s="516">
        <v>122.6</v>
      </c>
      <c r="AM171" s="516">
        <v>124.2</v>
      </c>
      <c r="AN171" s="516">
        <v>119.9</v>
      </c>
      <c r="AO171" s="516">
        <v>119.4</v>
      </c>
      <c r="AP171" s="516">
        <v>122.1</v>
      </c>
      <c r="AQ171" s="516">
        <v>124.1</v>
      </c>
      <c r="AR171" s="516">
        <v>135.19999999999999</v>
      </c>
      <c r="AS171" s="516">
        <v>128</v>
      </c>
      <c r="AT171" s="516">
        <v>124.7</v>
      </c>
      <c r="AU171" s="516">
        <v>122.6</v>
      </c>
      <c r="AV171" s="516">
        <v>119.8</v>
      </c>
      <c r="AW171" s="516">
        <v>123.7</v>
      </c>
      <c r="AX171" s="516">
        <v>123.4</v>
      </c>
      <c r="AY171" s="516">
        <v>120.5</v>
      </c>
      <c r="AZ171" s="516">
        <v>123.9</v>
      </c>
      <c r="BA171" s="516">
        <v>128.19999999999999</v>
      </c>
      <c r="BB171" s="516">
        <v>127.7</v>
      </c>
      <c r="BC171" s="516">
        <v>126.4</v>
      </c>
      <c r="BD171" s="516">
        <v>129</v>
      </c>
      <c r="BE171" s="516">
        <v>126.2</v>
      </c>
      <c r="BF171" s="516">
        <v>130.69999999999999</v>
      </c>
      <c r="BG171" s="516">
        <v>127.4</v>
      </c>
      <c r="BH171" s="516">
        <v>126.6</v>
      </c>
      <c r="BI171" s="516">
        <v>128</v>
      </c>
      <c r="BJ171" s="516">
        <v>130.6</v>
      </c>
      <c r="BK171" s="516">
        <v>127.6</v>
      </c>
      <c r="BL171" s="516">
        <v>128.4</v>
      </c>
      <c r="BM171" s="516">
        <v>131.30000000000001</v>
      </c>
      <c r="BN171" s="516">
        <v>124.9</v>
      </c>
      <c r="BO171" s="516">
        <v>123.5</v>
      </c>
      <c r="BP171" s="516">
        <v>128.19999999999999</v>
      </c>
      <c r="BQ171" s="516">
        <v>129.19999999999999</v>
      </c>
      <c r="BR171" s="516">
        <v>130.5</v>
      </c>
      <c r="BS171" s="516">
        <v>130.9</v>
      </c>
      <c r="BT171" s="516">
        <v>133.1</v>
      </c>
      <c r="BU171" s="516">
        <v>128.69999999999999</v>
      </c>
      <c r="BV171" s="516">
        <v>124.6</v>
      </c>
      <c r="BW171" s="516">
        <v>123.4</v>
      </c>
      <c r="BX171" s="516">
        <v>126.1</v>
      </c>
      <c r="BY171" s="516">
        <v>126.2</v>
      </c>
      <c r="BZ171" s="516">
        <v>124.4</v>
      </c>
      <c r="CA171" s="516">
        <v>123.6</v>
      </c>
      <c r="CB171" s="516">
        <v>137.9</v>
      </c>
      <c r="CC171" s="516">
        <v>137.80000000000001</v>
      </c>
      <c r="CD171" s="516">
        <v>140.6</v>
      </c>
      <c r="CE171" s="516">
        <v>135</v>
      </c>
      <c r="CF171" s="516">
        <v>134.80000000000001</v>
      </c>
      <c r="CG171" s="516">
        <v>135.69999999999999</v>
      </c>
      <c r="CH171" s="516">
        <v>132.30000000000001</v>
      </c>
      <c r="CI171" s="516">
        <v>131.19999999999999</v>
      </c>
      <c r="CJ171" s="516">
        <v>133.6</v>
      </c>
      <c r="CK171" s="516">
        <v>135</v>
      </c>
      <c r="CL171" s="516">
        <v>132.30000000000001</v>
      </c>
      <c r="CM171" s="516">
        <v>133.1</v>
      </c>
      <c r="CN171" s="516">
        <v>136.6</v>
      </c>
      <c r="CO171" s="516">
        <v>141.5</v>
      </c>
      <c r="CP171" s="516">
        <v>139.30000000000001</v>
      </c>
      <c r="CQ171" s="516">
        <v>137.9</v>
      </c>
      <c r="CR171" s="516">
        <v>136.6</v>
      </c>
      <c r="CS171" s="516">
        <v>134.30000000000001</v>
      </c>
      <c r="CT171" s="516">
        <v>136</v>
      </c>
      <c r="CU171" s="516">
        <v>136.69999999999999</v>
      </c>
      <c r="CV171" s="516">
        <v>132</v>
      </c>
      <c r="CW171" s="516">
        <v>141.5</v>
      </c>
      <c r="CX171" s="516">
        <v>139.30000000000001</v>
      </c>
      <c r="CY171" s="516">
        <v>137</v>
      </c>
      <c r="CZ171" s="516">
        <v>140.1</v>
      </c>
      <c r="DA171" s="516">
        <v>142.1</v>
      </c>
      <c r="DB171" s="516">
        <v>135.1</v>
      </c>
      <c r="DC171" s="516">
        <v>135.80000000000001</v>
      </c>
      <c r="DD171" s="516">
        <v>135.4</v>
      </c>
      <c r="DE171" s="516">
        <v>140.30000000000001</v>
      </c>
      <c r="DF171" s="516">
        <v>144.5</v>
      </c>
      <c r="DG171" s="516">
        <v>145.1</v>
      </c>
      <c r="DH171" s="516">
        <v>143.19999999999999</v>
      </c>
      <c r="DI171" s="516">
        <v>139.80000000000001</v>
      </c>
      <c r="DJ171" s="516">
        <v>139.69999999999999</v>
      </c>
      <c r="DK171" s="516">
        <v>142.19999999999999</v>
      </c>
      <c r="DL171" s="516">
        <v>140.19999999999999</v>
      </c>
      <c r="DM171" s="516">
        <v>141.5</v>
      </c>
      <c r="DN171" s="516">
        <v>146.5</v>
      </c>
      <c r="DO171" s="516">
        <v>150.30000000000001</v>
      </c>
      <c r="DP171" s="516">
        <v>149.1</v>
      </c>
      <c r="DQ171" s="516">
        <v>146.30000000000001</v>
      </c>
      <c r="DR171" s="516">
        <v>147.30000000000001</v>
      </c>
      <c r="DS171" s="516">
        <v>142.80000000000001</v>
      </c>
      <c r="DT171" s="516">
        <v>144.80000000000001</v>
      </c>
      <c r="DU171" s="517">
        <v>145.6</v>
      </c>
      <c r="DV171" s="517">
        <v>144</v>
      </c>
      <c r="DW171" s="517">
        <v>148.6</v>
      </c>
      <c r="DX171" s="559">
        <v>151</v>
      </c>
      <c r="DY171" s="559">
        <v>148.1</v>
      </c>
      <c r="DZ171" s="559">
        <v>140.6</v>
      </c>
      <c r="EA171" s="558">
        <v>140.1</v>
      </c>
    </row>
    <row r="172" spans="1:131">
      <c r="A172" s="514" t="s">
        <v>882</v>
      </c>
      <c r="B172" s="514" t="s">
        <v>883</v>
      </c>
      <c r="C172" s="515">
        <v>6.3289999999999999E-2</v>
      </c>
      <c r="D172" s="516">
        <v>98.2</v>
      </c>
      <c r="E172" s="516">
        <v>100.5</v>
      </c>
      <c r="F172" s="516">
        <v>94</v>
      </c>
      <c r="G172" s="516">
        <v>90.4</v>
      </c>
      <c r="H172" s="516">
        <v>90</v>
      </c>
      <c r="I172" s="516">
        <v>89.4</v>
      </c>
      <c r="J172" s="516">
        <v>92.2</v>
      </c>
      <c r="K172" s="516">
        <v>93.9</v>
      </c>
      <c r="L172" s="516">
        <v>96.4</v>
      </c>
      <c r="M172" s="516">
        <v>95.4</v>
      </c>
      <c r="N172" s="516">
        <v>98.7</v>
      </c>
      <c r="O172" s="516">
        <v>109.6</v>
      </c>
      <c r="P172" s="516">
        <v>111.2</v>
      </c>
      <c r="Q172" s="516">
        <v>104.2</v>
      </c>
      <c r="R172" s="516">
        <v>107.7</v>
      </c>
      <c r="S172" s="516">
        <v>118.7</v>
      </c>
      <c r="T172" s="516">
        <v>132.5</v>
      </c>
      <c r="U172" s="516">
        <v>144.30000000000001</v>
      </c>
      <c r="V172" s="516">
        <v>148.5</v>
      </c>
      <c r="W172" s="516">
        <v>152.5</v>
      </c>
      <c r="X172" s="516">
        <v>150.6</v>
      </c>
      <c r="Y172" s="516">
        <v>155.69999999999999</v>
      </c>
      <c r="Z172" s="516">
        <v>152.30000000000001</v>
      </c>
      <c r="AA172" s="516">
        <v>147.9</v>
      </c>
      <c r="AB172" s="516">
        <v>137.80000000000001</v>
      </c>
      <c r="AC172" s="516">
        <v>134.30000000000001</v>
      </c>
      <c r="AD172" s="516">
        <v>133.80000000000001</v>
      </c>
      <c r="AE172" s="516">
        <v>136.6</v>
      </c>
      <c r="AF172" s="516">
        <v>139.69999999999999</v>
      </c>
      <c r="AG172" s="516">
        <v>147.19999999999999</v>
      </c>
      <c r="AH172" s="516">
        <v>142.30000000000001</v>
      </c>
      <c r="AI172" s="516">
        <v>136.80000000000001</v>
      </c>
      <c r="AJ172" s="516">
        <v>136</v>
      </c>
      <c r="AK172" s="516">
        <v>127.1</v>
      </c>
      <c r="AL172" s="516">
        <v>124.7</v>
      </c>
      <c r="AM172" s="516">
        <v>122.2</v>
      </c>
      <c r="AN172" s="516">
        <v>114</v>
      </c>
      <c r="AO172" s="516">
        <v>110.5</v>
      </c>
      <c r="AP172" s="516">
        <v>107.3</v>
      </c>
      <c r="AQ172" s="516">
        <v>108.1</v>
      </c>
      <c r="AR172" s="516">
        <v>112.2</v>
      </c>
      <c r="AS172" s="516">
        <v>117.5</v>
      </c>
      <c r="AT172" s="516">
        <v>117</v>
      </c>
      <c r="AU172" s="516">
        <v>115.2</v>
      </c>
      <c r="AV172" s="516">
        <v>117.8</v>
      </c>
      <c r="AW172" s="516">
        <v>123.7</v>
      </c>
      <c r="AX172" s="516">
        <v>122.1</v>
      </c>
      <c r="AY172" s="516">
        <v>120</v>
      </c>
      <c r="AZ172" s="516">
        <v>119.2</v>
      </c>
      <c r="BA172" s="516">
        <v>124.6</v>
      </c>
      <c r="BB172" s="516">
        <v>127.1</v>
      </c>
      <c r="BC172" s="516">
        <v>124.8</v>
      </c>
      <c r="BD172" s="516">
        <v>129.19999999999999</v>
      </c>
      <c r="BE172" s="516">
        <v>120.8</v>
      </c>
      <c r="BF172" s="516">
        <v>127.9</v>
      </c>
      <c r="BG172" s="516">
        <v>126</v>
      </c>
      <c r="BH172" s="516">
        <v>124</v>
      </c>
      <c r="BI172" s="516">
        <v>123.4</v>
      </c>
      <c r="BJ172" s="516">
        <v>121.2</v>
      </c>
      <c r="BK172" s="516">
        <v>122.2</v>
      </c>
      <c r="BL172" s="516">
        <v>121.6</v>
      </c>
      <c r="BM172" s="516">
        <v>122.4</v>
      </c>
      <c r="BN172" s="516">
        <v>121.1</v>
      </c>
      <c r="BO172" s="516">
        <v>122.2</v>
      </c>
      <c r="BP172" s="516">
        <v>122.7</v>
      </c>
      <c r="BQ172" s="516">
        <v>122.7</v>
      </c>
      <c r="BR172" s="516">
        <v>121.6</v>
      </c>
      <c r="BS172" s="516">
        <v>121.9</v>
      </c>
      <c r="BT172" s="516">
        <v>122.2</v>
      </c>
      <c r="BU172" s="516">
        <v>122.2</v>
      </c>
      <c r="BV172" s="516">
        <v>121.9</v>
      </c>
      <c r="BW172" s="516">
        <v>120.5</v>
      </c>
      <c r="BX172" s="516">
        <v>120</v>
      </c>
      <c r="BY172" s="516">
        <v>120.1</v>
      </c>
      <c r="BZ172" s="516">
        <v>122.3</v>
      </c>
      <c r="CA172" s="516">
        <v>119.8</v>
      </c>
      <c r="CB172" s="516">
        <v>126.4</v>
      </c>
      <c r="CC172" s="516">
        <v>126.4</v>
      </c>
      <c r="CD172" s="516">
        <v>121.7</v>
      </c>
      <c r="CE172" s="516">
        <v>117.5</v>
      </c>
      <c r="CF172" s="516">
        <v>116.9</v>
      </c>
      <c r="CG172" s="516">
        <v>117.3</v>
      </c>
      <c r="CH172" s="516">
        <v>111.7</v>
      </c>
      <c r="CI172" s="516">
        <v>115.5</v>
      </c>
      <c r="CJ172" s="516">
        <v>118.3</v>
      </c>
      <c r="CK172" s="516">
        <v>119.6</v>
      </c>
      <c r="CL172" s="516">
        <v>119.4</v>
      </c>
      <c r="CM172" s="516">
        <v>119.4</v>
      </c>
      <c r="CN172" s="516">
        <v>120.1</v>
      </c>
      <c r="CO172" s="516">
        <v>120.3</v>
      </c>
      <c r="CP172" s="516">
        <v>120</v>
      </c>
      <c r="CQ172" s="516">
        <v>118.3</v>
      </c>
      <c r="CR172" s="516">
        <v>120.1</v>
      </c>
      <c r="CS172" s="516">
        <v>120.4</v>
      </c>
      <c r="CT172" s="516">
        <v>120.4</v>
      </c>
      <c r="CU172" s="516">
        <v>119.6</v>
      </c>
      <c r="CV172" s="516">
        <v>120.2</v>
      </c>
      <c r="CW172" s="516">
        <v>121.4</v>
      </c>
      <c r="CX172" s="516">
        <v>121.9</v>
      </c>
      <c r="CY172" s="516">
        <v>121.6</v>
      </c>
      <c r="CZ172" s="516">
        <v>121.6</v>
      </c>
      <c r="DA172" s="516">
        <v>121.6</v>
      </c>
      <c r="DB172" s="516">
        <v>121.6</v>
      </c>
      <c r="DC172" s="516">
        <v>121.5</v>
      </c>
      <c r="DD172" s="516">
        <v>121.2</v>
      </c>
      <c r="DE172" s="516">
        <v>120.1</v>
      </c>
      <c r="DF172" s="516">
        <v>120.5</v>
      </c>
      <c r="DG172" s="516">
        <v>121.4</v>
      </c>
      <c r="DH172" s="516">
        <v>120.5</v>
      </c>
      <c r="DI172" s="516">
        <v>121.1</v>
      </c>
      <c r="DJ172" s="516">
        <v>121</v>
      </c>
      <c r="DK172" s="516">
        <v>121.4</v>
      </c>
      <c r="DL172" s="516">
        <v>121.9</v>
      </c>
      <c r="DM172" s="516">
        <v>121.5</v>
      </c>
      <c r="DN172" s="516">
        <v>121.9</v>
      </c>
      <c r="DO172" s="516">
        <v>121.9</v>
      </c>
      <c r="DP172" s="516">
        <v>121.2</v>
      </c>
      <c r="DQ172" s="516">
        <v>121.4</v>
      </c>
      <c r="DR172" s="516">
        <v>122.2</v>
      </c>
      <c r="DS172" s="516">
        <v>122.4</v>
      </c>
      <c r="DT172" s="516">
        <v>121.8</v>
      </c>
      <c r="DU172" s="517">
        <v>122</v>
      </c>
      <c r="DV172" s="517">
        <v>122.2</v>
      </c>
      <c r="DW172" s="517">
        <v>122.2</v>
      </c>
      <c r="DX172" s="559">
        <v>123.2</v>
      </c>
      <c r="DY172" s="559">
        <v>123.4</v>
      </c>
      <c r="DZ172" s="559">
        <v>123.4</v>
      </c>
      <c r="EA172" s="558">
        <v>122.6</v>
      </c>
    </row>
    <row r="173" spans="1:131">
      <c r="A173" s="514" t="s">
        <v>884</v>
      </c>
      <c r="B173" s="514" t="s">
        <v>885</v>
      </c>
      <c r="C173" s="515">
        <v>0.14066999999999999</v>
      </c>
      <c r="D173" s="516">
        <v>105.8</v>
      </c>
      <c r="E173" s="516">
        <v>108.9</v>
      </c>
      <c r="F173" s="516">
        <v>107.7</v>
      </c>
      <c r="G173" s="516">
        <v>107.7</v>
      </c>
      <c r="H173" s="516">
        <v>101.7</v>
      </c>
      <c r="I173" s="516">
        <v>101.3</v>
      </c>
      <c r="J173" s="516">
        <v>102.5</v>
      </c>
      <c r="K173" s="516">
        <v>103</v>
      </c>
      <c r="L173" s="516">
        <v>99.9</v>
      </c>
      <c r="M173" s="516">
        <v>100.1</v>
      </c>
      <c r="N173" s="516">
        <v>98</v>
      </c>
      <c r="O173" s="516">
        <v>98.9</v>
      </c>
      <c r="P173" s="516">
        <v>107.2</v>
      </c>
      <c r="Q173" s="516">
        <v>110.7</v>
      </c>
      <c r="R173" s="516">
        <v>117.7</v>
      </c>
      <c r="S173" s="516">
        <v>117.7</v>
      </c>
      <c r="T173" s="516">
        <v>121.8</v>
      </c>
      <c r="U173" s="516">
        <v>113.7</v>
      </c>
      <c r="V173" s="516">
        <v>116.6</v>
      </c>
      <c r="W173" s="516">
        <v>125.8</v>
      </c>
      <c r="X173" s="516">
        <v>116</v>
      </c>
      <c r="Y173" s="516">
        <v>116.2</v>
      </c>
      <c r="Z173" s="516">
        <v>114.7</v>
      </c>
      <c r="AA173" s="516">
        <v>117.6</v>
      </c>
      <c r="AB173" s="516">
        <v>115.3</v>
      </c>
      <c r="AC173" s="516">
        <v>120.9</v>
      </c>
      <c r="AD173" s="516">
        <v>111.7</v>
      </c>
      <c r="AE173" s="516">
        <v>114.6</v>
      </c>
      <c r="AF173" s="516">
        <v>119.4</v>
      </c>
      <c r="AG173" s="516">
        <v>124</v>
      </c>
      <c r="AH173" s="516">
        <v>125.8</v>
      </c>
      <c r="AI173" s="516">
        <v>120.9</v>
      </c>
      <c r="AJ173" s="516">
        <v>117</v>
      </c>
      <c r="AK173" s="516">
        <v>115.7</v>
      </c>
      <c r="AL173" s="516">
        <v>121.6</v>
      </c>
      <c r="AM173" s="516">
        <v>125.1</v>
      </c>
      <c r="AN173" s="516">
        <v>122.6</v>
      </c>
      <c r="AO173" s="516">
        <v>123.4</v>
      </c>
      <c r="AP173" s="516">
        <v>128.80000000000001</v>
      </c>
      <c r="AQ173" s="516">
        <v>131.30000000000001</v>
      </c>
      <c r="AR173" s="516">
        <v>145.6</v>
      </c>
      <c r="AS173" s="516">
        <v>132.80000000000001</v>
      </c>
      <c r="AT173" s="516">
        <v>128.1</v>
      </c>
      <c r="AU173" s="516">
        <v>125.9</v>
      </c>
      <c r="AV173" s="516">
        <v>120.7</v>
      </c>
      <c r="AW173" s="516">
        <v>123.8</v>
      </c>
      <c r="AX173" s="516">
        <v>124</v>
      </c>
      <c r="AY173" s="516">
        <v>120.7</v>
      </c>
      <c r="AZ173" s="516">
        <v>126</v>
      </c>
      <c r="BA173" s="516">
        <v>129.9</v>
      </c>
      <c r="BB173" s="516">
        <v>127.9</v>
      </c>
      <c r="BC173" s="516">
        <v>127.2</v>
      </c>
      <c r="BD173" s="516">
        <v>129</v>
      </c>
      <c r="BE173" s="516">
        <v>128.6</v>
      </c>
      <c r="BF173" s="516">
        <v>131.9</v>
      </c>
      <c r="BG173" s="516">
        <v>128</v>
      </c>
      <c r="BH173" s="516">
        <v>127.8</v>
      </c>
      <c r="BI173" s="516">
        <v>130</v>
      </c>
      <c r="BJ173" s="516">
        <v>134.9</v>
      </c>
      <c r="BK173" s="516">
        <v>130</v>
      </c>
      <c r="BL173" s="516">
        <v>131.4</v>
      </c>
      <c r="BM173" s="516">
        <v>135.4</v>
      </c>
      <c r="BN173" s="516">
        <v>126.6</v>
      </c>
      <c r="BO173" s="516">
        <v>124.1</v>
      </c>
      <c r="BP173" s="516">
        <v>130.6</v>
      </c>
      <c r="BQ173" s="516">
        <v>132.1</v>
      </c>
      <c r="BR173" s="516">
        <v>134.5</v>
      </c>
      <c r="BS173" s="516">
        <v>134.9</v>
      </c>
      <c r="BT173" s="516">
        <v>138</v>
      </c>
      <c r="BU173" s="516">
        <v>131.69999999999999</v>
      </c>
      <c r="BV173" s="516">
        <v>125.8</v>
      </c>
      <c r="BW173" s="516">
        <v>124.7</v>
      </c>
      <c r="BX173" s="516">
        <v>128.80000000000001</v>
      </c>
      <c r="BY173" s="516">
        <v>129</v>
      </c>
      <c r="BZ173" s="516">
        <v>125.3</v>
      </c>
      <c r="CA173" s="516">
        <v>125.3</v>
      </c>
      <c r="CB173" s="516">
        <v>143</v>
      </c>
      <c r="CC173" s="516">
        <v>142.9</v>
      </c>
      <c r="CD173" s="516">
        <v>149.1</v>
      </c>
      <c r="CE173" s="516">
        <v>142.80000000000001</v>
      </c>
      <c r="CF173" s="516">
        <v>142.80000000000001</v>
      </c>
      <c r="CG173" s="516">
        <v>144</v>
      </c>
      <c r="CH173" s="516">
        <v>141.6</v>
      </c>
      <c r="CI173" s="516">
        <v>138.30000000000001</v>
      </c>
      <c r="CJ173" s="516">
        <v>140.5</v>
      </c>
      <c r="CK173" s="516">
        <v>141.9</v>
      </c>
      <c r="CL173" s="516">
        <v>138.1</v>
      </c>
      <c r="CM173" s="516">
        <v>139.30000000000001</v>
      </c>
      <c r="CN173" s="516">
        <v>144.1</v>
      </c>
      <c r="CO173" s="516">
        <v>151.1</v>
      </c>
      <c r="CP173" s="516">
        <v>148</v>
      </c>
      <c r="CQ173" s="516">
        <v>146.69999999999999</v>
      </c>
      <c r="CR173" s="516">
        <v>144</v>
      </c>
      <c r="CS173" s="516">
        <v>140.5</v>
      </c>
      <c r="CT173" s="516">
        <v>143.1</v>
      </c>
      <c r="CU173" s="516">
        <v>144.30000000000001</v>
      </c>
      <c r="CV173" s="516">
        <v>137.30000000000001</v>
      </c>
      <c r="CW173" s="516">
        <v>150.6</v>
      </c>
      <c r="CX173" s="516">
        <v>147.19999999999999</v>
      </c>
      <c r="CY173" s="516">
        <v>144</v>
      </c>
      <c r="CZ173" s="516">
        <v>148.5</v>
      </c>
      <c r="DA173" s="516">
        <v>151.30000000000001</v>
      </c>
      <c r="DB173" s="516">
        <v>141.19999999999999</v>
      </c>
      <c r="DC173" s="516">
        <v>142.19999999999999</v>
      </c>
      <c r="DD173" s="516">
        <v>141.80000000000001</v>
      </c>
      <c r="DE173" s="516">
        <v>149.30000000000001</v>
      </c>
      <c r="DF173" s="516">
        <v>155.30000000000001</v>
      </c>
      <c r="DG173" s="516">
        <v>155.69999999999999</v>
      </c>
      <c r="DH173" s="516">
        <v>153.30000000000001</v>
      </c>
      <c r="DI173" s="516">
        <v>148.19999999999999</v>
      </c>
      <c r="DJ173" s="516">
        <v>148.19999999999999</v>
      </c>
      <c r="DK173" s="516">
        <v>151.5</v>
      </c>
      <c r="DL173" s="516">
        <v>148.4</v>
      </c>
      <c r="DM173" s="516">
        <v>150.5</v>
      </c>
      <c r="DN173" s="516">
        <v>157.5</v>
      </c>
      <c r="DO173" s="516">
        <v>163.1</v>
      </c>
      <c r="DP173" s="516">
        <v>161.69999999999999</v>
      </c>
      <c r="DQ173" s="516">
        <v>157.6</v>
      </c>
      <c r="DR173" s="516">
        <v>158.6</v>
      </c>
      <c r="DS173" s="516">
        <v>151.9</v>
      </c>
      <c r="DT173" s="516">
        <v>155.19999999999999</v>
      </c>
      <c r="DU173" s="517">
        <v>156.19999999999999</v>
      </c>
      <c r="DV173" s="517">
        <v>153.80000000000001</v>
      </c>
      <c r="DW173" s="517">
        <v>160.5</v>
      </c>
      <c r="DX173" s="559">
        <v>163.5</v>
      </c>
      <c r="DY173" s="559">
        <v>159.19999999999999</v>
      </c>
      <c r="DZ173" s="559">
        <v>148.4</v>
      </c>
      <c r="EA173" s="558">
        <v>147.9</v>
      </c>
    </row>
    <row r="174" spans="1:131">
      <c r="A174" s="514" t="s">
        <v>886</v>
      </c>
      <c r="B174" s="514" t="s">
        <v>887</v>
      </c>
      <c r="C174" s="515">
        <v>0.13808999999999999</v>
      </c>
      <c r="D174" s="516">
        <v>100.7</v>
      </c>
      <c r="E174" s="516">
        <v>103.4</v>
      </c>
      <c r="F174" s="516">
        <v>103.4</v>
      </c>
      <c r="G174" s="516">
        <v>105.3</v>
      </c>
      <c r="H174" s="516">
        <v>106</v>
      </c>
      <c r="I174" s="516">
        <v>104.7</v>
      </c>
      <c r="J174" s="516">
        <v>104</v>
      </c>
      <c r="K174" s="516">
        <v>103.9</v>
      </c>
      <c r="L174" s="516">
        <v>103.1</v>
      </c>
      <c r="M174" s="516">
        <v>104.2</v>
      </c>
      <c r="N174" s="516">
        <v>104.5</v>
      </c>
      <c r="O174" s="516">
        <v>105.3</v>
      </c>
      <c r="P174" s="516">
        <v>105.6</v>
      </c>
      <c r="Q174" s="516">
        <v>106.8</v>
      </c>
      <c r="R174" s="516">
        <v>106.8</v>
      </c>
      <c r="S174" s="516">
        <v>106.5</v>
      </c>
      <c r="T174" s="516">
        <v>106.6</v>
      </c>
      <c r="U174" s="516">
        <v>107</v>
      </c>
      <c r="V174" s="516">
        <v>107.4</v>
      </c>
      <c r="W174" s="516">
        <v>108.3</v>
      </c>
      <c r="X174" s="516">
        <v>108.4</v>
      </c>
      <c r="Y174" s="516">
        <v>107.9</v>
      </c>
      <c r="Z174" s="516">
        <v>108.6</v>
      </c>
      <c r="AA174" s="516">
        <v>109.5</v>
      </c>
      <c r="AB174" s="516">
        <v>110.2</v>
      </c>
      <c r="AC174" s="516">
        <v>111.5</v>
      </c>
      <c r="AD174" s="516">
        <v>111.3</v>
      </c>
      <c r="AE174" s="516">
        <v>111.9</v>
      </c>
      <c r="AF174" s="516">
        <v>113</v>
      </c>
      <c r="AG174" s="516">
        <v>112.7</v>
      </c>
      <c r="AH174" s="516">
        <v>111.2</v>
      </c>
      <c r="AI174" s="516">
        <v>111.8</v>
      </c>
      <c r="AJ174" s="516">
        <v>110.9</v>
      </c>
      <c r="AK174" s="516">
        <v>112.3</v>
      </c>
      <c r="AL174" s="516">
        <v>113.2</v>
      </c>
      <c r="AM174" s="516">
        <v>113.4</v>
      </c>
      <c r="AN174" s="516">
        <v>113.7</v>
      </c>
      <c r="AO174" s="516">
        <v>115.5</v>
      </c>
      <c r="AP174" s="516">
        <v>115.7</v>
      </c>
      <c r="AQ174" s="516">
        <v>115.2</v>
      </c>
      <c r="AR174" s="516">
        <v>116.1</v>
      </c>
      <c r="AS174" s="516">
        <v>115.9</v>
      </c>
      <c r="AT174" s="516">
        <v>116</v>
      </c>
      <c r="AU174" s="516">
        <v>118.5</v>
      </c>
      <c r="AV174" s="516">
        <v>118.8</v>
      </c>
      <c r="AW174" s="516">
        <v>118.7</v>
      </c>
      <c r="AX174" s="516">
        <v>119</v>
      </c>
      <c r="AY174" s="516">
        <v>119.2</v>
      </c>
      <c r="AZ174" s="516">
        <v>118.4</v>
      </c>
      <c r="BA174" s="516">
        <v>120.5</v>
      </c>
      <c r="BB174" s="516">
        <v>120.9</v>
      </c>
      <c r="BC174" s="516">
        <v>120.7</v>
      </c>
      <c r="BD174" s="516">
        <v>120.8</v>
      </c>
      <c r="BE174" s="516">
        <v>120.6</v>
      </c>
      <c r="BF174" s="516">
        <v>121.1</v>
      </c>
      <c r="BG174" s="516">
        <v>121.7</v>
      </c>
      <c r="BH174" s="516">
        <v>120.3</v>
      </c>
      <c r="BI174" s="516">
        <v>118.6</v>
      </c>
      <c r="BJ174" s="516">
        <v>118.9</v>
      </c>
      <c r="BK174" s="516">
        <v>119.3</v>
      </c>
      <c r="BL174" s="516">
        <v>120</v>
      </c>
      <c r="BM174" s="516">
        <v>120.5</v>
      </c>
      <c r="BN174" s="516">
        <v>120</v>
      </c>
      <c r="BO174" s="516">
        <v>119.5</v>
      </c>
      <c r="BP174" s="516">
        <v>119.4</v>
      </c>
      <c r="BQ174" s="516">
        <v>118.1</v>
      </c>
      <c r="BR174" s="516">
        <v>119.5</v>
      </c>
      <c r="BS174" s="516">
        <v>119.3</v>
      </c>
      <c r="BT174" s="516">
        <v>119.7</v>
      </c>
      <c r="BU174" s="516">
        <v>118.4</v>
      </c>
      <c r="BV174" s="516">
        <v>117.2</v>
      </c>
      <c r="BW174" s="516">
        <v>117.6</v>
      </c>
      <c r="BX174" s="516">
        <v>118.7</v>
      </c>
      <c r="BY174" s="516">
        <v>116.3</v>
      </c>
      <c r="BZ174" s="516">
        <v>116.1</v>
      </c>
      <c r="CA174" s="516">
        <v>114</v>
      </c>
      <c r="CB174" s="516">
        <v>113.9</v>
      </c>
      <c r="CC174" s="516">
        <v>114.2</v>
      </c>
      <c r="CD174" s="516">
        <v>114.1</v>
      </c>
      <c r="CE174" s="516">
        <v>113.9</v>
      </c>
      <c r="CF174" s="516">
        <v>113.4</v>
      </c>
      <c r="CG174" s="516">
        <v>112.4</v>
      </c>
      <c r="CH174" s="516">
        <v>113.1</v>
      </c>
      <c r="CI174" s="516">
        <v>111.2</v>
      </c>
      <c r="CJ174" s="516">
        <v>112.2</v>
      </c>
      <c r="CK174" s="516">
        <v>113.9</v>
      </c>
      <c r="CL174" s="516">
        <v>115.6</v>
      </c>
      <c r="CM174" s="516">
        <v>113.9</v>
      </c>
      <c r="CN174" s="516">
        <v>114.5</v>
      </c>
      <c r="CO174" s="516">
        <v>113.7</v>
      </c>
      <c r="CP174" s="516">
        <v>113.5</v>
      </c>
      <c r="CQ174" s="516">
        <v>114.9</v>
      </c>
      <c r="CR174" s="516">
        <v>115</v>
      </c>
      <c r="CS174" s="516">
        <v>114.6</v>
      </c>
      <c r="CT174" s="516">
        <v>114.9</v>
      </c>
      <c r="CU174" s="516">
        <v>115.1</v>
      </c>
      <c r="CV174" s="516">
        <v>116.2</v>
      </c>
      <c r="CW174" s="516">
        <v>118.6</v>
      </c>
      <c r="CX174" s="516">
        <v>119.3</v>
      </c>
      <c r="CY174" s="516">
        <v>119.6</v>
      </c>
      <c r="CZ174" s="516">
        <v>119.9</v>
      </c>
      <c r="DA174" s="516">
        <v>119.7</v>
      </c>
      <c r="DB174" s="516">
        <v>120.4</v>
      </c>
      <c r="DC174" s="516">
        <v>122.4</v>
      </c>
      <c r="DD174" s="516">
        <v>121.8</v>
      </c>
      <c r="DE174" s="516">
        <v>121.1</v>
      </c>
      <c r="DF174" s="516">
        <v>121.7</v>
      </c>
      <c r="DG174" s="516">
        <v>121.7</v>
      </c>
      <c r="DH174" s="516">
        <v>121.5</v>
      </c>
      <c r="DI174" s="516">
        <v>122.2</v>
      </c>
      <c r="DJ174" s="516">
        <v>121.9</v>
      </c>
      <c r="DK174" s="516">
        <v>123.3</v>
      </c>
      <c r="DL174" s="516">
        <v>124.3</v>
      </c>
      <c r="DM174" s="516">
        <v>122.2</v>
      </c>
      <c r="DN174" s="516">
        <v>122.1</v>
      </c>
      <c r="DO174" s="516">
        <v>122</v>
      </c>
      <c r="DP174" s="516">
        <v>120.9</v>
      </c>
      <c r="DQ174" s="516">
        <v>122.5</v>
      </c>
      <c r="DR174" s="516">
        <v>122.5</v>
      </c>
      <c r="DS174" s="516">
        <v>122.1</v>
      </c>
      <c r="DT174" s="516">
        <v>123.4</v>
      </c>
      <c r="DU174" s="517">
        <v>122.8</v>
      </c>
      <c r="DV174" s="517">
        <v>123.9</v>
      </c>
      <c r="DW174" s="517">
        <v>125.1</v>
      </c>
      <c r="DX174" s="559">
        <v>125.2</v>
      </c>
      <c r="DY174" s="559">
        <v>125.4</v>
      </c>
      <c r="DZ174" s="559">
        <v>126.4</v>
      </c>
      <c r="EA174" s="558">
        <v>127.4</v>
      </c>
    </row>
    <row r="175" spans="1:131">
      <c r="A175" s="514" t="s">
        <v>888</v>
      </c>
      <c r="B175" s="514" t="s">
        <v>889</v>
      </c>
      <c r="C175" s="515">
        <v>4.6949999999999999E-2</v>
      </c>
      <c r="D175" s="516">
        <v>100.5</v>
      </c>
      <c r="E175" s="516">
        <v>102.4</v>
      </c>
      <c r="F175" s="516">
        <v>101.7</v>
      </c>
      <c r="G175" s="516">
        <v>106.3</v>
      </c>
      <c r="H175" s="516">
        <v>109</v>
      </c>
      <c r="I175" s="516">
        <v>105.1</v>
      </c>
      <c r="J175" s="516">
        <v>103.1</v>
      </c>
      <c r="K175" s="516">
        <v>101.5</v>
      </c>
      <c r="L175" s="516">
        <v>100</v>
      </c>
      <c r="M175" s="516">
        <v>101.3</v>
      </c>
      <c r="N175" s="516">
        <v>101.2</v>
      </c>
      <c r="O175" s="516">
        <v>103.1</v>
      </c>
      <c r="P175" s="516">
        <v>104.1</v>
      </c>
      <c r="Q175" s="516">
        <v>106.6</v>
      </c>
      <c r="R175" s="516">
        <v>108.6</v>
      </c>
      <c r="S175" s="516">
        <v>106.7</v>
      </c>
      <c r="T175" s="516">
        <v>105.7</v>
      </c>
      <c r="U175" s="516">
        <v>106.2</v>
      </c>
      <c r="V175" s="516">
        <v>107.8</v>
      </c>
      <c r="W175" s="516">
        <v>110</v>
      </c>
      <c r="X175" s="516">
        <v>107.8</v>
      </c>
      <c r="Y175" s="516">
        <v>104.7</v>
      </c>
      <c r="Z175" s="516">
        <v>107.3</v>
      </c>
      <c r="AA175" s="516">
        <v>107.4</v>
      </c>
      <c r="AB175" s="516">
        <v>108.2</v>
      </c>
      <c r="AC175" s="516">
        <v>111.5</v>
      </c>
      <c r="AD175" s="516">
        <v>110.6</v>
      </c>
      <c r="AE175" s="516">
        <v>110.5</v>
      </c>
      <c r="AF175" s="516">
        <v>109.3</v>
      </c>
      <c r="AG175" s="516">
        <v>109.2</v>
      </c>
      <c r="AH175" s="516">
        <v>104.4</v>
      </c>
      <c r="AI175" s="516">
        <v>106.2</v>
      </c>
      <c r="AJ175" s="516">
        <v>96.6</v>
      </c>
      <c r="AK175" s="516">
        <v>101.3</v>
      </c>
      <c r="AL175" s="516">
        <v>104.2</v>
      </c>
      <c r="AM175" s="516">
        <v>101.9</v>
      </c>
      <c r="AN175" s="516">
        <v>104.4</v>
      </c>
      <c r="AO175" s="516">
        <v>108.2</v>
      </c>
      <c r="AP175" s="516">
        <v>108.8</v>
      </c>
      <c r="AQ175" s="516">
        <v>105.4</v>
      </c>
      <c r="AR175" s="516">
        <v>109.6</v>
      </c>
      <c r="AS175" s="516">
        <v>109.5</v>
      </c>
      <c r="AT175" s="516">
        <v>110.8</v>
      </c>
      <c r="AU175" s="516">
        <v>112</v>
      </c>
      <c r="AV175" s="516">
        <v>112.8</v>
      </c>
      <c r="AW175" s="516">
        <v>114</v>
      </c>
      <c r="AX175" s="516">
        <v>112.5</v>
      </c>
      <c r="AY175" s="516">
        <v>112.9</v>
      </c>
      <c r="AZ175" s="516">
        <v>111.3</v>
      </c>
      <c r="BA175" s="516">
        <v>113.7</v>
      </c>
      <c r="BB175" s="516">
        <v>112.4</v>
      </c>
      <c r="BC175" s="516">
        <v>111.3</v>
      </c>
      <c r="BD175" s="516">
        <v>111.1</v>
      </c>
      <c r="BE175" s="516">
        <v>111.3</v>
      </c>
      <c r="BF175" s="516">
        <v>111.6</v>
      </c>
      <c r="BG175" s="516">
        <v>111.4</v>
      </c>
      <c r="BH175" s="516">
        <v>109.1</v>
      </c>
      <c r="BI175" s="516">
        <v>107.4</v>
      </c>
      <c r="BJ175" s="516">
        <v>109.3</v>
      </c>
      <c r="BK175" s="516">
        <v>111.4</v>
      </c>
      <c r="BL175" s="516">
        <v>110.8</v>
      </c>
      <c r="BM175" s="516">
        <v>112.4</v>
      </c>
      <c r="BN175" s="516">
        <v>112.8</v>
      </c>
      <c r="BO175" s="516">
        <v>115.2</v>
      </c>
      <c r="BP175" s="516">
        <v>114.4</v>
      </c>
      <c r="BQ175" s="516">
        <v>112.4</v>
      </c>
      <c r="BR175" s="516">
        <v>113.5</v>
      </c>
      <c r="BS175" s="516">
        <v>114.1</v>
      </c>
      <c r="BT175" s="516">
        <v>114.8</v>
      </c>
      <c r="BU175" s="516">
        <v>113.1</v>
      </c>
      <c r="BV175" s="516">
        <v>112.6</v>
      </c>
      <c r="BW175" s="516">
        <v>111.2</v>
      </c>
      <c r="BX175" s="516">
        <v>112.5</v>
      </c>
      <c r="BY175" s="516">
        <v>104.7</v>
      </c>
      <c r="BZ175" s="516">
        <v>109.9</v>
      </c>
      <c r="CA175" s="516">
        <v>106</v>
      </c>
      <c r="CB175" s="516">
        <v>105.8</v>
      </c>
      <c r="CC175" s="516">
        <v>105.5</v>
      </c>
      <c r="CD175" s="516">
        <v>106.3</v>
      </c>
      <c r="CE175" s="516">
        <v>104.6</v>
      </c>
      <c r="CF175" s="516">
        <v>104.6</v>
      </c>
      <c r="CG175" s="516">
        <v>103.7</v>
      </c>
      <c r="CH175" s="516">
        <v>104.8</v>
      </c>
      <c r="CI175" s="516">
        <v>103.2</v>
      </c>
      <c r="CJ175" s="516">
        <v>103</v>
      </c>
      <c r="CK175" s="516">
        <v>103.4</v>
      </c>
      <c r="CL175" s="516">
        <v>109.1</v>
      </c>
      <c r="CM175" s="516">
        <v>106.6</v>
      </c>
      <c r="CN175" s="516">
        <v>105.6</v>
      </c>
      <c r="CO175" s="516">
        <v>106</v>
      </c>
      <c r="CP175" s="516">
        <v>103.7</v>
      </c>
      <c r="CQ175" s="516">
        <v>107.3</v>
      </c>
      <c r="CR175" s="516">
        <v>106.5</v>
      </c>
      <c r="CS175" s="516">
        <v>107.1</v>
      </c>
      <c r="CT175" s="516">
        <v>107.3</v>
      </c>
      <c r="CU175" s="516">
        <v>106.5</v>
      </c>
      <c r="CV175" s="516">
        <v>104.5</v>
      </c>
      <c r="CW175" s="516">
        <v>109.2</v>
      </c>
      <c r="CX175" s="516">
        <v>109.9</v>
      </c>
      <c r="CY175" s="516">
        <v>109.5</v>
      </c>
      <c r="CZ175" s="516">
        <v>111</v>
      </c>
      <c r="DA175" s="516">
        <v>110.4</v>
      </c>
      <c r="DB175" s="516">
        <v>109.8</v>
      </c>
      <c r="DC175" s="516">
        <v>110.4</v>
      </c>
      <c r="DD175" s="516">
        <v>109.6</v>
      </c>
      <c r="DE175" s="516">
        <v>110</v>
      </c>
      <c r="DF175" s="516">
        <v>110.5</v>
      </c>
      <c r="DG175" s="516">
        <v>111.8</v>
      </c>
      <c r="DH175" s="516">
        <v>109.8</v>
      </c>
      <c r="DI175" s="516">
        <v>110</v>
      </c>
      <c r="DJ175" s="516">
        <v>109.4</v>
      </c>
      <c r="DK175" s="516">
        <v>109.6</v>
      </c>
      <c r="DL175" s="516">
        <v>109.9</v>
      </c>
      <c r="DM175" s="516">
        <v>111.5</v>
      </c>
      <c r="DN175" s="516">
        <v>111.2</v>
      </c>
      <c r="DO175" s="516">
        <v>112.3</v>
      </c>
      <c r="DP175" s="516">
        <v>109</v>
      </c>
      <c r="DQ175" s="516">
        <v>111.4</v>
      </c>
      <c r="DR175" s="516">
        <v>112.1</v>
      </c>
      <c r="DS175" s="516">
        <v>112.4</v>
      </c>
      <c r="DT175" s="516">
        <v>114.1</v>
      </c>
      <c r="DU175" s="517">
        <v>109.7</v>
      </c>
      <c r="DV175" s="517">
        <v>110.6</v>
      </c>
      <c r="DW175" s="517">
        <v>112.4</v>
      </c>
      <c r="DX175" s="559">
        <v>111.9</v>
      </c>
      <c r="DY175" s="559">
        <v>112.8</v>
      </c>
      <c r="DZ175" s="559">
        <v>112.9</v>
      </c>
      <c r="EA175" s="558">
        <v>114.9</v>
      </c>
    </row>
    <row r="176" spans="1:131">
      <c r="A176" s="514" t="s">
        <v>890</v>
      </c>
      <c r="B176" s="514" t="s">
        <v>891</v>
      </c>
      <c r="C176" s="515">
        <v>3.3259999999999998E-2</v>
      </c>
      <c r="D176" s="516">
        <v>100.3</v>
      </c>
      <c r="E176" s="516">
        <v>104.8</v>
      </c>
      <c r="F176" s="516">
        <v>104.8</v>
      </c>
      <c r="G176" s="516">
        <v>104.8</v>
      </c>
      <c r="H176" s="516">
        <v>104.8</v>
      </c>
      <c r="I176" s="516">
        <v>104.8</v>
      </c>
      <c r="J176" s="516">
        <v>104.8</v>
      </c>
      <c r="K176" s="516">
        <v>104.8</v>
      </c>
      <c r="L176" s="516">
        <v>104.8</v>
      </c>
      <c r="M176" s="516">
        <v>104.8</v>
      </c>
      <c r="N176" s="516">
        <v>105.9</v>
      </c>
      <c r="O176" s="516">
        <v>105.9</v>
      </c>
      <c r="P176" s="516">
        <v>105.9</v>
      </c>
      <c r="Q176" s="516">
        <v>110.2</v>
      </c>
      <c r="R176" s="516">
        <v>109.4</v>
      </c>
      <c r="S176" s="516">
        <v>108.9</v>
      </c>
      <c r="T176" s="516">
        <v>108.9</v>
      </c>
      <c r="U176" s="516">
        <v>110</v>
      </c>
      <c r="V176" s="516">
        <v>110</v>
      </c>
      <c r="W176" s="516">
        <v>110</v>
      </c>
      <c r="X176" s="516">
        <v>110</v>
      </c>
      <c r="Y176" s="516">
        <v>111.1</v>
      </c>
      <c r="Z176" s="516">
        <v>111.1</v>
      </c>
      <c r="AA176" s="516">
        <v>112.8</v>
      </c>
      <c r="AB176" s="516">
        <v>112.8</v>
      </c>
      <c r="AC176" s="516">
        <v>112.8</v>
      </c>
      <c r="AD176" s="516">
        <v>112.8</v>
      </c>
      <c r="AE176" s="516">
        <v>112.8</v>
      </c>
      <c r="AF176" s="516">
        <v>112.8</v>
      </c>
      <c r="AG176" s="516">
        <v>112.8</v>
      </c>
      <c r="AH176" s="516">
        <v>112.8</v>
      </c>
      <c r="AI176" s="516">
        <v>112.8</v>
      </c>
      <c r="AJ176" s="516">
        <v>120</v>
      </c>
      <c r="AK176" s="516">
        <v>120</v>
      </c>
      <c r="AL176" s="516">
        <v>120</v>
      </c>
      <c r="AM176" s="516">
        <v>120</v>
      </c>
      <c r="AN176" s="516">
        <v>120</v>
      </c>
      <c r="AO176" s="516">
        <v>120</v>
      </c>
      <c r="AP176" s="516">
        <v>120.5</v>
      </c>
      <c r="AQ176" s="516">
        <v>121.8</v>
      </c>
      <c r="AR176" s="516">
        <v>121.8</v>
      </c>
      <c r="AS176" s="516">
        <v>121.8</v>
      </c>
      <c r="AT176" s="516">
        <v>121.8</v>
      </c>
      <c r="AU176" s="516">
        <v>121.8</v>
      </c>
      <c r="AV176" s="516">
        <v>121.8</v>
      </c>
      <c r="AW176" s="516">
        <v>121.8</v>
      </c>
      <c r="AX176" s="516">
        <v>121.8</v>
      </c>
      <c r="AY176" s="516">
        <v>123.6</v>
      </c>
      <c r="AZ176" s="516">
        <v>123.6</v>
      </c>
      <c r="BA176" s="516">
        <v>122.3</v>
      </c>
      <c r="BB176" s="516">
        <v>123.2</v>
      </c>
      <c r="BC176" s="516">
        <v>126.9</v>
      </c>
      <c r="BD176" s="516">
        <v>126.9</v>
      </c>
      <c r="BE176" s="516">
        <v>126.9</v>
      </c>
      <c r="BF176" s="516">
        <v>126.9</v>
      </c>
      <c r="BG176" s="516">
        <v>126.9</v>
      </c>
      <c r="BH176" s="516">
        <v>126.9</v>
      </c>
      <c r="BI176" s="516">
        <v>121.7</v>
      </c>
      <c r="BJ176" s="516">
        <v>121.7</v>
      </c>
      <c r="BK176" s="516">
        <v>119.7</v>
      </c>
      <c r="BL176" s="516">
        <v>119.7</v>
      </c>
      <c r="BM176" s="516">
        <v>119.7</v>
      </c>
      <c r="BN176" s="516">
        <v>117.6</v>
      </c>
      <c r="BO176" s="516">
        <v>116.9</v>
      </c>
      <c r="BP176" s="516">
        <v>116.9</v>
      </c>
      <c r="BQ176" s="516">
        <v>116.9</v>
      </c>
      <c r="BR176" s="516">
        <v>116.9</v>
      </c>
      <c r="BS176" s="516">
        <v>116.9</v>
      </c>
      <c r="BT176" s="516">
        <v>116.9</v>
      </c>
      <c r="BU176" s="516">
        <v>116.9</v>
      </c>
      <c r="BV176" s="516">
        <v>116.9</v>
      </c>
      <c r="BW176" s="516">
        <v>118.1</v>
      </c>
      <c r="BX176" s="516">
        <v>118.1</v>
      </c>
      <c r="BY176" s="516">
        <v>118.2</v>
      </c>
      <c r="BZ176" s="516">
        <v>105.7</v>
      </c>
      <c r="CA176" s="516">
        <v>105.3</v>
      </c>
      <c r="CB176" s="516">
        <v>105.3</v>
      </c>
      <c r="CC176" s="516">
        <v>105.3</v>
      </c>
      <c r="CD176" s="516">
        <v>105.3</v>
      </c>
      <c r="CE176" s="516">
        <v>105.5</v>
      </c>
      <c r="CF176" s="516">
        <v>105.3</v>
      </c>
      <c r="CG176" s="516">
        <v>105.3</v>
      </c>
      <c r="CH176" s="516">
        <v>105.3</v>
      </c>
      <c r="CI176" s="516">
        <v>105.3</v>
      </c>
      <c r="CJ176" s="516">
        <v>105.3</v>
      </c>
      <c r="CK176" s="516">
        <v>107.3</v>
      </c>
      <c r="CL176" s="516">
        <v>107.3</v>
      </c>
      <c r="CM176" s="516">
        <v>107.3</v>
      </c>
      <c r="CN176" s="516">
        <v>108.5</v>
      </c>
      <c r="CO176" s="516">
        <v>107.3</v>
      </c>
      <c r="CP176" s="516">
        <v>107.4</v>
      </c>
      <c r="CQ176" s="516">
        <v>107.8</v>
      </c>
      <c r="CR176" s="516">
        <v>107.8</v>
      </c>
      <c r="CS176" s="516">
        <v>106</v>
      </c>
      <c r="CT176" s="516">
        <v>107.8</v>
      </c>
      <c r="CU176" s="516">
        <v>107.8</v>
      </c>
      <c r="CV176" s="516">
        <v>107.8</v>
      </c>
      <c r="CW176" s="516">
        <v>107.8</v>
      </c>
      <c r="CX176" s="516">
        <v>108.2</v>
      </c>
      <c r="CY176" s="516">
        <v>108.2</v>
      </c>
      <c r="CZ176" s="516">
        <v>108.2</v>
      </c>
      <c r="DA176" s="516">
        <v>108.2</v>
      </c>
      <c r="DB176" s="516">
        <v>111.4</v>
      </c>
      <c r="DC176" s="516">
        <v>111.4</v>
      </c>
      <c r="DD176" s="516">
        <v>112.5</v>
      </c>
      <c r="DE176" s="516">
        <v>110.4</v>
      </c>
      <c r="DF176" s="516">
        <v>110.4</v>
      </c>
      <c r="DG176" s="516">
        <v>110.4</v>
      </c>
      <c r="DH176" s="516">
        <v>110.4</v>
      </c>
      <c r="DI176" s="516">
        <v>110.5</v>
      </c>
      <c r="DJ176" s="516">
        <v>110.5</v>
      </c>
      <c r="DK176" s="516">
        <v>110.5</v>
      </c>
      <c r="DL176" s="516">
        <v>110.5</v>
      </c>
      <c r="DM176" s="516">
        <v>110.5</v>
      </c>
      <c r="DN176" s="516">
        <v>110.5</v>
      </c>
      <c r="DO176" s="516">
        <v>110.5</v>
      </c>
      <c r="DP176" s="516">
        <v>110.5</v>
      </c>
      <c r="DQ176" s="516">
        <v>110.5</v>
      </c>
      <c r="DR176" s="516">
        <v>110.5</v>
      </c>
      <c r="DS176" s="516">
        <v>110.9</v>
      </c>
      <c r="DT176" s="516">
        <v>110.9</v>
      </c>
      <c r="DU176" s="517">
        <v>119.1</v>
      </c>
      <c r="DV176" s="517">
        <v>118.1</v>
      </c>
      <c r="DW176" s="517">
        <v>122.4</v>
      </c>
      <c r="DX176" s="559">
        <v>121.6</v>
      </c>
      <c r="DY176" s="559">
        <v>121.6</v>
      </c>
      <c r="DZ176" s="559">
        <v>121.6</v>
      </c>
      <c r="EA176" s="558">
        <v>121.7</v>
      </c>
    </row>
    <row r="177" spans="1:131">
      <c r="A177" s="514" t="s">
        <v>892</v>
      </c>
      <c r="B177" s="514" t="s">
        <v>893</v>
      </c>
      <c r="C177" s="515">
        <v>2.3910000000000001E-2</v>
      </c>
      <c r="D177" s="516">
        <v>98.6</v>
      </c>
      <c r="E177" s="516">
        <v>103.4</v>
      </c>
      <c r="F177" s="516">
        <v>105.4</v>
      </c>
      <c r="G177" s="516">
        <v>106.5</v>
      </c>
      <c r="H177" s="516">
        <v>106</v>
      </c>
      <c r="I177" s="516">
        <v>106.2</v>
      </c>
      <c r="J177" s="516">
        <v>105.9</v>
      </c>
      <c r="K177" s="516">
        <v>108</v>
      </c>
      <c r="L177" s="516">
        <v>106.1</v>
      </c>
      <c r="M177" s="516">
        <v>108.4</v>
      </c>
      <c r="N177" s="516">
        <v>108.4</v>
      </c>
      <c r="O177" s="516">
        <v>109.8</v>
      </c>
      <c r="P177" s="516">
        <v>108.8</v>
      </c>
      <c r="Q177" s="516">
        <v>112.7</v>
      </c>
      <c r="R177" s="516">
        <v>109.7</v>
      </c>
      <c r="S177" s="516">
        <v>111.7</v>
      </c>
      <c r="T177" s="516">
        <v>114.3</v>
      </c>
      <c r="U177" s="516">
        <v>113.5</v>
      </c>
      <c r="V177" s="516">
        <v>113</v>
      </c>
      <c r="W177" s="516">
        <v>113.1</v>
      </c>
      <c r="X177" s="516">
        <v>114.1</v>
      </c>
      <c r="Y177" s="516">
        <v>113.4</v>
      </c>
      <c r="Z177" s="516">
        <v>113</v>
      </c>
      <c r="AA177" s="516">
        <v>115.5</v>
      </c>
      <c r="AB177" s="516">
        <v>116.6</v>
      </c>
      <c r="AC177" s="516">
        <v>117.9</v>
      </c>
      <c r="AD177" s="516">
        <v>117.5</v>
      </c>
      <c r="AE177" s="516">
        <v>119.2</v>
      </c>
      <c r="AF177" s="516">
        <v>120.1</v>
      </c>
      <c r="AG177" s="516">
        <v>119.2</v>
      </c>
      <c r="AH177" s="516">
        <v>120.1</v>
      </c>
      <c r="AI177" s="516">
        <v>118.7</v>
      </c>
      <c r="AJ177" s="516">
        <v>119.5</v>
      </c>
      <c r="AK177" s="516">
        <v>117.1</v>
      </c>
      <c r="AL177" s="516">
        <v>117</v>
      </c>
      <c r="AM177" s="516">
        <v>122.1</v>
      </c>
      <c r="AN177" s="516">
        <v>121.9</v>
      </c>
      <c r="AO177" s="516">
        <v>123.8</v>
      </c>
      <c r="AP177" s="516">
        <v>124.3</v>
      </c>
      <c r="AQ177" s="516">
        <v>127.9</v>
      </c>
      <c r="AR177" s="516">
        <v>126.1</v>
      </c>
      <c r="AS177" s="516">
        <v>124.9</v>
      </c>
      <c r="AT177" s="516">
        <v>123.4</v>
      </c>
      <c r="AU177" s="516">
        <v>136.19999999999999</v>
      </c>
      <c r="AV177" s="516">
        <v>134.5</v>
      </c>
      <c r="AW177" s="516">
        <v>129.9</v>
      </c>
      <c r="AX177" s="516">
        <v>134</v>
      </c>
      <c r="AY177" s="516">
        <v>133.19999999999999</v>
      </c>
      <c r="AZ177" s="516">
        <v>132</v>
      </c>
      <c r="BA177" s="516">
        <v>137</v>
      </c>
      <c r="BB177" s="516">
        <v>140.1</v>
      </c>
      <c r="BC177" s="516">
        <v>136.30000000000001</v>
      </c>
      <c r="BD177" s="516">
        <v>135.5</v>
      </c>
      <c r="BE177" s="516">
        <v>135.1</v>
      </c>
      <c r="BF177" s="516">
        <v>136.80000000000001</v>
      </c>
      <c r="BG177" s="516">
        <v>140.6</v>
      </c>
      <c r="BH177" s="516">
        <v>137.80000000000001</v>
      </c>
      <c r="BI177" s="516">
        <v>139</v>
      </c>
      <c r="BJ177" s="516">
        <v>135.4</v>
      </c>
      <c r="BK177" s="516">
        <v>137.80000000000001</v>
      </c>
      <c r="BL177" s="516">
        <v>142.1</v>
      </c>
      <c r="BM177" s="516">
        <v>141.80000000000001</v>
      </c>
      <c r="BN177" s="516">
        <v>141.9</v>
      </c>
      <c r="BO177" s="516">
        <v>146.4</v>
      </c>
      <c r="BP177" s="516">
        <v>145.69999999999999</v>
      </c>
      <c r="BQ177" s="516">
        <v>143</v>
      </c>
      <c r="BR177" s="516">
        <v>148.30000000000001</v>
      </c>
      <c r="BS177" s="516">
        <v>145.9</v>
      </c>
      <c r="BT177" s="516">
        <v>148.6</v>
      </c>
      <c r="BU177" s="516">
        <v>146.9</v>
      </c>
      <c r="BV177" s="516">
        <v>141.5</v>
      </c>
      <c r="BW177" s="516">
        <v>143.5</v>
      </c>
      <c r="BX177" s="516">
        <v>148.19999999999999</v>
      </c>
      <c r="BY177" s="516">
        <v>148.9</v>
      </c>
      <c r="BZ177" s="516">
        <v>156</v>
      </c>
      <c r="CA177" s="516">
        <v>148.19999999999999</v>
      </c>
      <c r="CB177" s="516">
        <v>147.5</v>
      </c>
      <c r="CC177" s="516">
        <v>150.19999999999999</v>
      </c>
      <c r="CD177" s="516">
        <v>148</v>
      </c>
      <c r="CE177" s="516">
        <v>150</v>
      </c>
      <c r="CF177" s="516">
        <v>148.5</v>
      </c>
      <c r="CG177" s="516">
        <v>145.5</v>
      </c>
      <c r="CH177" s="516">
        <v>148.19999999999999</v>
      </c>
      <c r="CI177" s="516">
        <v>144.80000000000001</v>
      </c>
      <c r="CJ177" s="516">
        <v>146.69999999999999</v>
      </c>
      <c r="CK177" s="516">
        <v>152.1</v>
      </c>
      <c r="CL177" s="516">
        <v>150.69999999999999</v>
      </c>
      <c r="CM177" s="516">
        <v>144.9</v>
      </c>
      <c r="CN177" s="516">
        <v>148.30000000000001</v>
      </c>
      <c r="CO177" s="516">
        <v>145.1</v>
      </c>
      <c r="CP177" s="516">
        <v>147.69999999999999</v>
      </c>
      <c r="CQ177" s="516">
        <v>148.1</v>
      </c>
      <c r="CR177" s="516">
        <v>149.5</v>
      </c>
      <c r="CS177" s="516">
        <v>147.6</v>
      </c>
      <c r="CT177" s="516">
        <v>145.69999999999999</v>
      </c>
      <c r="CU177" s="516">
        <v>148.30000000000001</v>
      </c>
      <c r="CV177" s="516">
        <v>158.5</v>
      </c>
      <c r="CW177" s="516">
        <v>160.80000000000001</v>
      </c>
      <c r="CX177" s="516">
        <v>161.6</v>
      </c>
      <c r="CY177" s="516">
        <v>163.9</v>
      </c>
      <c r="CZ177" s="516">
        <v>162.6</v>
      </c>
      <c r="DA177" s="516">
        <v>162.1</v>
      </c>
      <c r="DB177" s="516">
        <v>152.4</v>
      </c>
      <c r="DC177" s="516">
        <v>161.69999999999999</v>
      </c>
      <c r="DD177" s="516">
        <v>158.5</v>
      </c>
      <c r="DE177" s="516">
        <v>157.5</v>
      </c>
      <c r="DF177" s="516">
        <v>159.6</v>
      </c>
      <c r="DG177" s="516">
        <v>156.19999999999999</v>
      </c>
      <c r="DH177" s="516">
        <v>158.30000000000001</v>
      </c>
      <c r="DI177" s="516">
        <v>161.5</v>
      </c>
      <c r="DJ177" s="516">
        <v>160.9</v>
      </c>
      <c r="DK177" s="516">
        <v>168</v>
      </c>
      <c r="DL177" s="516">
        <v>171.5</v>
      </c>
      <c r="DM177" s="516">
        <v>163.1</v>
      </c>
      <c r="DN177" s="516">
        <v>163</v>
      </c>
      <c r="DO177" s="516">
        <v>161.6</v>
      </c>
      <c r="DP177" s="516">
        <v>162.6</v>
      </c>
      <c r="DQ177" s="516">
        <v>163.5</v>
      </c>
      <c r="DR177" s="516">
        <v>161.5</v>
      </c>
      <c r="DS177" s="516">
        <v>158.6</v>
      </c>
      <c r="DT177" s="516">
        <v>161.1</v>
      </c>
      <c r="DU177" s="517">
        <v>153.6</v>
      </c>
      <c r="DV177" s="517">
        <v>161.19999999999999</v>
      </c>
      <c r="DW177" s="517">
        <v>154.69999999999999</v>
      </c>
      <c r="DX177" s="559">
        <v>155.80000000000001</v>
      </c>
      <c r="DY177" s="559">
        <v>155.30000000000001</v>
      </c>
      <c r="DZ177" s="559">
        <v>159.19999999999999</v>
      </c>
      <c r="EA177" s="558">
        <v>158.30000000000001</v>
      </c>
    </row>
    <row r="178" spans="1:131">
      <c r="A178" s="514" t="s">
        <v>894</v>
      </c>
      <c r="B178" s="514" t="s">
        <v>895</v>
      </c>
      <c r="C178" s="515">
        <v>3.397E-2</v>
      </c>
      <c r="D178" s="516">
        <v>102.7</v>
      </c>
      <c r="E178" s="516">
        <v>103.5</v>
      </c>
      <c r="F178" s="516">
        <v>103</v>
      </c>
      <c r="G178" s="516">
        <v>103.4</v>
      </c>
      <c r="H178" s="516">
        <v>102.8</v>
      </c>
      <c r="I178" s="516">
        <v>103</v>
      </c>
      <c r="J178" s="516">
        <v>103.3</v>
      </c>
      <c r="K178" s="516">
        <v>103.4</v>
      </c>
      <c r="L178" s="516">
        <v>103.7</v>
      </c>
      <c r="M178" s="516">
        <v>104.9</v>
      </c>
      <c r="N178" s="516">
        <v>105</v>
      </c>
      <c r="O178" s="516">
        <v>104.4</v>
      </c>
      <c r="P178" s="516">
        <v>105.1</v>
      </c>
      <c r="Q178" s="516">
        <v>99.8</v>
      </c>
      <c r="R178" s="516">
        <v>99.6</v>
      </c>
      <c r="S178" s="516">
        <v>100.1</v>
      </c>
      <c r="T178" s="516">
        <v>100.1</v>
      </c>
      <c r="U178" s="516">
        <v>100.6</v>
      </c>
      <c r="V178" s="516">
        <v>100.6</v>
      </c>
      <c r="W178" s="516">
        <v>100.9</v>
      </c>
      <c r="X178" s="516">
        <v>103.5</v>
      </c>
      <c r="Y178" s="516">
        <v>105.3</v>
      </c>
      <c r="Z178" s="516">
        <v>104.8</v>
      </c>
      <c r="AA178" s="516">
        <v>104.9</v>
      </c>
      <c r="AB178" s="516">
        <v>106</v>
      </c>
      <c r="AC178" s="516">
        <v>105.7</v>
      </c>
      <c r="AD178" s="516">
        <v>106.4</v>
      </c>
      <c r="AE178" s="516">
        <v>107.9</v>
      </c>
      <c r="AF178" s="516">
        <v>113.1</v>
      </c>
      <c r="AG178" s="516">
        <v>113</v>
      </c>
      <c r="AH178" s="516">
        <v>112.8</v>
      </c>
      <c r="AI178" s="516">
        <v>113.9</v>
      </c>
      <c r="AJ178" s="516">
        <v>115.6</v>
      </c>
      <c r="AK178" s="516">
        <v>116.6</v>
      </c>
      <c r="AL178" s="516">
        <v>116.4</v>
      </c>
      <c r="AM178" s="516">
        <v>116.6</v>
      </c>
      <c r="AN178" s="516">
        <v>114.8</v>
      </c>
      <c r="AO178" s="516">
        <v>115.4</v>
      </c>
      <c r="AP178" s="516">
        <v>114.6</v>
      </c>
      <c r="AQ178" s="516">
        <v>113.2</v>
      </c>
      <c r="AR178" s="516">
        <v>112.6</v>
      </c>
      <c r="AS178" s="516">
        <v>112.8</v>
      </c>
      <c r="AT178" s="516">
        <v>112.2</v>
      </c>
      <c r="AU178" s="516">
        <v>111.8</v>
      </c>
      <c r="AV178" s="516">
        <v>113.2</v>
      </c>
      <c r="AW178" s="516">
        <v>114.2</v>
      </c>
      <c r="AX178" s="516">
        <v>114.7</v>
      </c>
      <c r="AY178" s="516">
        <v>113.8</v>
      </c>
      <c r="AZ178" s="516">
        <v>113.4</v>
      </c>
      <c r="BA178" s="516">
        <v>116.4</v>
      </c>
      <c r="BB178" s="516">
        <v>116.9</v>
      </c>
      <c r="BC178" s="516">
        <v>116.6</v>
      </c>
      <c r="BD178" s="516">
        <v>117.9</v>
      </c>
      <c r="BE178" s="516">
        <v>117.1</v>
      </c>
      <c r="BF178" s="516">
        <v>117.3</v>
      </c>
      <c r="BG178" s="516">
        <v>117.6</v>
      </c>
      <c r="BH178" s="516">
        <v>117</v>
      </c>
      <c r="BI178" s="516">
        <v>116.9</v>
      </c>
      <c r="BJ178" s="516">
        <v>118</v>
      </c>
      <c r="BK178" s="516">
        <v>117</v>
      </c>
      <c r="BL178" s="516">
        <v>117.6</v>
      </c>
      <c r="BM178" s="516">
        <v>117.8</v>
      </c>
      <c r="BN178" s="516">
        <v>117</v>
      </c>
      <c r="BO178" s="516">
        <v>109.2</v>
      </c>
      <c r="BP178" s="516">
        <v>110.4</v>
      </c>
      <c r="BQ178" s="516">
        <v>109.8</v>
      </c>
      <c r="BR178" s="516">
        <v>110</v>
      </c>
      <c r="BS178" s="516">
        <v>110</v>
      </c>
      <c r="BT178" s="516">
        <v>109</v>
      </c>
      <c r="BU178" s="516">
        <v>107.1</v>
      </c>
      <c r="BV178" s="516">
        <v>107.1</v>
      </c>
      <c r="BW178" s="516">
        <v>107.6</v>
      </c>
      <c r="BX178" s="516">
        <v>107.1</v>
      </c>
      <c r="BY178" s="516">
        <v>107.5</v>
      </c>
      <c r="BZ178" s="516">
        <v>106.7</v>
      </c>
      <c r="CA178" s="516">
        <v>109.3</v>
      </c>
      <c r="CB178" s="516">
        <v>109.8</v>
      </c>
      <c r="CC178" s="516">
        <v>109.7</v>
      </c>
      <c r="CD178" s="516">
        <v>109.6</v>
      </c>
      <c r="CE178" s="516">
        <v>109.6</v>
      </c>
      <c r="CF178" s="516">
        <v>108.9</v>
      </c>
      <c r="CG178" s="516">
        <v>108.2</v>
      </c>
      <c r="CH178" s="516">
        <v>107.5</v>
      </c>
      <c r="CI178" s="516">
        <v>104.4</v>
      </c>
      <c r="CJ178" s="516">
        <v>107.4</v>
      </c>
      <c r="CK178" s="516">
        <v>108.1</v>
      </c>
      <c r="CL178" s="516">
        <v>107.9</v>
      </c>
      <c r="CM178" s="516">
        <v>108.5</v>
      </c>
      <c r="CN178" s="516">
        <v>108.8</v>
      </c>
      <c r="CO178" s="516">
        <v>108.5</v>
      </c>
      <c r="CP178" s="516">
        <v>108.8</v>
      </c>
      <c r="CQ178" s="516">
        <v>108.9</v>
      </c>
      <c r="CR178" s="516">
        <v>109.5</v>
      </c>
      <c r="CS178" s="516">
        <v>110.1</v>
      </c>
      <c r="CT178" s="516">
        <v>110.7</v>
      </c>
      <c r="CU178" s="516">
        <v>110.6</v>
      </c>
      <c r="CV178" s="516">
        <v>110.9</v>
      </c>
      <c r="CW178" s="516">
        <v>112.7</v>
      </c>
      <c r="CX178" s="516">
        <v>113.4</v>
      </c>
      <c r="CY178" s="516">
        <v>113.7</v>
      </c>
      <c r="CZ178" s="516">
        <v>113.7</v>
      </c>
      <c r="DA178" s="516">
        <v>114</v>
      </c>
      <c r="DB178" s="516">
        <v>121.4</v>
      </c>
      <c r="DC178" s="516">
        <v>122</v>
      </c>
      <c r="DD178" s="516">
        <v>121.9</v>
      </c>
      <c r="DE178" s="516">
        <v>121.1</v>
      </c>
      <c r="DF178" s="516">
        <v>121.7</v>
      </c>
      <c r="DG178" s="516">
        <v>122.2</v>
      </c>
      <c r="DH178" s="516">
        <v>122.5</v>
      </c>
      <c r="DI178" s="516">
        <v>123.1</v>
      </c>
      <c r="DJ178" s="516">
        <v>122.7</v>
      </c>
      <c r="DK178" s="516">
        <v>123.1</v>
      </c>
      <c r="DL178" s="516">
        <v>124.5</v>
      </c>
      <c r="DM178" s="516">
        <v>119.8</v>
      </c>
      <c r="DN178" s="516">
        <v>119.5</v>
      </c>
      <c r="DO178" s="516">
        <v>119</v>
      </c>
      <c r="DP178" s="516">
        <v>118</v>
      </c>
      <c r="DQ178" s="516">
        <v>120.9</v>
      </c>
      <c r="DR178" s="516">
        <v>121.4</v>
      </c>
      <c r="DS178" s="516">
        <v>120.9</v>
      </c>
      <c r="DT178" s="516">
        <v>122.1</v>
      </c>
      <c r="DU178" s="517">
        <v>123</v>
      </c>
      <c r="DV178" s="517">
        <v>121.7</v>
      </c>
      <c r="DW178" s="517">
        <v>124.4</v>
      </c>
      <c r="DX178" s="559">
        <v>125.5</v>
      </c>
      <c r="DY178" s="559">
        <v>125.3</v>
      </c>
      <c r="DZ178" s="559">
        <v>126.4</v>
      </c>
      <c r="EA178" s="558">
        <v>128.69999999999999</v>
      </c>
    </row>
    <row r="179" spans="1:131">
      <c r="A179" s="514" t="s">
        <v>896</v>
      </c>
      <c r="B179" s="514" t="s">
        <v>897</v>
      </c>
      <c r="C179" s="515">
        <v>2.6429299999999998</v>
      </c>
      <c r="D179" s="516">
        <v>109.7</v>
      </c>
      <c r="E179" s="516">
        <v>110.1</v>
      </c>
      <c r="F179" s="516">
        <v>109.4</v>
      </c>
      <c r="G179" s="516">
        <v>111.3</v>
      </c>
      <c r="H179" s="516">
        <v>112</v>
      </c>
      <c r="I179" s="516">
        <v>110.6</v>
      </c>
      <c r="J179" s="516">
        <v>104.9</v>
      </c>
      <c r="K179" s="516">
        <v>103.3</v>
      </c>
      <c r="L179" s="516">
        <v>101.2</v>
      </c>
      <c r="M179" s="516">
        <v>101.7</v>
      </c>
      <c r="N179" s="516">
        <v>101.3</v>
      </c>
      <c r="O179" s="516">
        <v>100</v>
      </c>
      <c r="P179" s="516">
        <v>99.8</v>
      </c>
      <c r="Q179" s="516">
        <v>99.9</v>
      </c>
      <c r="R179" s="516">
        <v>100.9</v>
      </c>
      <c r="S179" s="516">
        <v>101.9</v>
      </c>
      <c r="T179" s="516">
        <v>103.5</v>
      </c>
      <c r="U179" s="516">
        <v>104.7</v>
      </c>
      <c r="V179" s="516">
        <v>105.3</v>
      </c>
      <c r="W179" s="516">
        <v>106.8</v>
      </c>
      <c r="X179" s="516">
        <v>106.9</v>
      </c>
      <c r="Y179" s="516">
        <v>105.7</v>
      </c>
      <c r="Z179" s="516">
        <v>105.6</v>
      </c>
      <c r="AA179" s="516">
        <v>107.4</v>
      </c>
      <c r="AB179" s="516">
        <v>107.7</v>
      </c>
      <c r="AC179" s="516">
        <v>106.6</v>
      </c>
      <c r="AD179" s="516">
        <v>104.7</v>
      </c>
      <c r="AE179" s="516">
        <v>105.1</v>
      </c>
      <c r="AF179" s="516">
        <v>103.5</v>
      </c>
      <c r="AG179" s="516">
        <v>101.3</v>
      </c>
      <c r="AH179" s="516">
        <v>100.4</v>
      </c>
      <c r="AI179" s="516">
        <v>98.9</v>
      </c>
      <c r="AJ179" s="516">
        <v>98.4</v>
      </c>
      <c r="AK179" s="516">
        <v>99.7</v>
      </c>
      <c r="AL179" s="516">
        <v>99.2</v>
      </c>
      <c r="AM179" s="516">
        <v>99</v>
      </c>
      <c r="AN179" s="516">
        <v>98.5</v>
      </c>
      <c r="AO179" s="516">
        <v>99.3</v>
      </c>
      <c r="AP179" s="516">
        <v>100</v>
      </c>
      <c r="AQ179" s="516">
        <v>99.9</v>
      </c>
      <c r="AR179" s="516">
        <v>97.9</v>
      </c>
      <c r="AS179" s="516">
        <v>97.8</v>
      </c>
      <c r="AT179" s="516">
        <v>99.1</v>
      </c>
      <c r="AU179" s="516">
        <v>98.7</v>
      </c>
      <c r="AV179" s="516">
        <v>98.4</v>
      </c>
      <c r="AW179" s="516">
        <v>97.3</v>
      </c>
      <c r="AX179" s="516">
        <v>98.1</v>
      </c>
      <c r="AY179" s="516">
        <v>99.8</v>
      </c>
      <c r="AZ179" s="516">
        <v>103.1</v>
      </c>
      <c r="BA179" s="516">
        <v>104.5</v>
      </c>
      <c r="BB179" s="516">
        <v>104.1</v>
      </c>
      <c r="BC179" s="516">
        <v>104.3</v>
      </c>
      <c r="BD179" s="516">
        <v>105.8</v>
      </c>
      <c r="BE179" s="516">
        <v>107.6</v>
      </c>
      <c r="BF179" s="516">
        <v>107.6</v>
      </c>
      <c r="BG179" s="516">
        <v>108</v>
      </c>
      <c r="BH179" s="516">
        <v>110.1</v>
      </c>
      <c r="BI179" s="516">
        <v>111</v>
      </c>
      <c r="BJ179" s="516">
        <v>110</v>
      </c>
      <c r="BK179" s="516">
        <v>108.4</v>
      </c>
      <c r="BL179" s="516">
        <v>107.2</v>
      </c>
      <c r="BM179" s="516">
        <v>106</v>
      </c>
      <c r="BN179" s="516">
        <v>105.9</v>
      </c>
      <c r="BO179" s="516">
        <v>105.9</v>
      </c>
      <c r="BP179" s="516">
        <v>106.3</v>
      </c>
      <c r="BQ179" s="516">
        <v>107.8</v>
      </c>
      <c r="BR179" s="516">
        <v>108.5</v>
      </c>
      <c r="BS179" s="516">
        <v>110.5</v>
      </c>
      <c r="BT179" s="516">
        <v>111.5</v>
      </c>
      <c r="BU179" s="516">
        <v>112.5</v>
      </c>
      <c r="BV179" s="516">
        <v>113.5</v>
      </c>
      <c r="BW179" s="516">
        <v>117</v>
      </c>
      <c r="BX179" s="516">
        <v>119.2</v>
      </c>
      <c r="BY179" s="516">
        <v>120</v>
      </c>
      <c r="BZ179" s="516">
        <v>120.6</v>
      </c>
      <c r="CA179" s="516">
        <v>120.2</v>
      </c>
      <c r="CB179" s="516">
        <v>118.8</v>
      </c>
      <c r="CC179" s="516">
        <v>119</v>
      </c>
      <c r="CD179" s="516">
        <v>118.8</v>
      </c>
      <c r="CE179" s="516">
        <v>116.4</v>
      </c>
      <c r="CF179" s="516">
        <v>113.9</v>
      </c>
      <c r="CG179" s="516">
        <v>114.8</v>
      </c>
      <c r="CH179" s="516">
        <v>115.5</v>
      </c>
      <c r="CI179" s="516">
        <v>113.7</v>
      </c>
      <c r="CJ179" s="516">
        <v>113.9</v>
      </c>
      <c r="CK179" s="516">
        <v>112.9</v>
      </c>
      <c r="CL179" s="516">
        <v>112.4</v>
      </c>
      <c r="CM179" s="516">
        <v>112.3</v>
      </c>
      <c r="CN179" s="516">
        <v>113.9</v>
      </c>
      <c r="CO179" s="516">
        <v>115.7</v>
      </c>
      <c r="CP179" s="516">
        <v>116.6</v>
      </c>
      <c r="CQ179" s="516">
        <v>119.4</v>
      </c>
      <c r="CR179" s="516">
        <v>126.4</v>
      </c>
      <c r="CS179" s="516">
        <v>131.6</v>
      </c>
      <c r="CT179" s="516">
        <v>129.30000000000001</v>
      </c>
      <c r="CU179" s="516">
        <v>127.3</v>
      </c>
      <c r="CV179" s="516">
        <v>126.4</v>
      </c>
      <c r="CW179" s="516">
        <v>125.7</v>
      </c>
      <c r="CX179" s="516">
        <v>128.5</v>
      </c>
      <c r="CY179" s="516">
        <v>130.1</v>
      </c>
      <c r="CZ179" s="516">
        <v>134.1</v>
      </c>
      <c r="DA179" s="516">
        <v>137.30000000000001</v>
      </c>
      <c r="DB179" s="516">
        <v>140.6</v>
      </c>
      <c r="DC179" s="516">
        <v>148.1</v>
      </c>
      <c r="DD179" s="516">
        <v>155</v>
      </c>
      <c r="DE179" s="516">
        <v>159</v>
      </c>
      <c r="DF179" s="516">
        <v>164.4</v>
      </c>
      <c r="DG179" s="516">
        <v>172.5</v>
      </c>
      <c r="DH179" s="516">
        <v>182.7</v>
      </c>
      <c r="DI179" s="516">
        <v>191</v>
      </c>
      <c r="DJ179" s="516">
        <v>184.5</v>
      </c>
      <c r="DK179" s="516">
        <v>185.6</v>
      </c>
      <c r="DL179" s="516">
        <v>188.7</v>
      </c>
      <c r="DM179" s="516">
        <v>188.6</v>
      </c>
      <c r="DN179" s="516">
        <v>187.3</v>
      </c>
      <c r="DO179" s="516">
        <v>184.2</v>
      </c>
      <c r="DP179" s="516">
        <v>180.1</v>
      </c>
      <c r="DQ179" s="516">
        <v>180.8</v>
      </c>
      <c r="DR179" s="516">
        <v>190.1</v>
      </c>
      <c r="DS179" s="516">
        <v>200.2</v>
      </c>
      <c r="DT179" s="516">
        <v>210.2</v>
      </c>
      <c r="DU179" s="517">
        <v>213.6</v>
      </c>
      <c r="DV179" s="517">
        <v>207.3</v>
      </c>
      <c r="DW179" s="517">
        <v>193.4</v>
      </c>
      <c r="DX179" s="559">
        <v>186.4</v>
      </c>
      <c r="DY179" s="559">
        <v>173.1</v>
      </c>
      <c r="DZ179" s="559">
        <v>174.2</v>
      </c>
      <c r="EA179" s="558">
        <v>174.8</v>
      </c>
    </row>
    <row r="180" spans="1:131">
      <c r="A180" s="514" t="s">
        <v>898</v>
      </c>
      <c r="B180" s="514" t="s">
        <v>899</v>
      </c>
      <c r="C180" s="515">
        <v>0.37936999999999999</v>
      </c>
      <c r="D180" s="516">
        <v>105.9</v>
      </c>
      <c r="E180" s="516">
        <v>107</v>
      </c>
      <c r="F180" s="516">
        <v>106.3</v>
      </c>
      <c r="G180" s="516">
        <v>107</v>
      </c>
      <c r="H180" s="516">
        <v>108.1</v>
      </c>
      <c r="I180" s="516">
        <v>107.3</v>
      </c>
      <c r="J180" s="516">
        <v>102.7</v>
      </c>
      <c r="K180" s="516">
        <v>101.4</v>
      </c>
      <c r="L180" s="516">
        <v>99.7</v>
      </c>
      <c r="M180" s="516">
        <v>99.9</v>
      </c>
      <c r="N180" s="516">
        <v>98.6</v>
      </c>
      <c r="O180" s="516">
        <v>96.9</v>
      </c>
      <c r="P180" s="516">
        <v>96.7</v>
      </c>
      <c r="Q180" s="516">
        <v>97.9</v>
      </c>
      <c r="R180" s="516">
        <v>98.3</v>
      </c>
      <c r="S180" s="516">
        <v>100.4</v>
      </c>
      <c r="T180" s="516">
        <v>100</v>
      </c>
      <c r="U180" s="516">
        <v>101.9</v>
      </c>
      <c r="V180" s="516">
        <v>100.8</v>
      </c>
      <c r="W180" s="516">
        <v>103</v>
      </c>
      <c r="X180" s="516">
        <v>105.6</v>
      </c>
      <c r="Y180" s="516">
        <v>106</v>
      </c>
      <c r="Z180" s="516">
        <v>105.4</v>
      </c>
      <c r="AA180" s="516">
        <v>104.1</v>
      </c>
      <c r="AB180" s="516">
        <v>107.6</v>
      </c>
      <c r="AC180" s="516">
        <v>106.6</v>
      </c>
      <c r="AD180" s="516">
        <v>105.4</v>
      </c>
      <c r="AE180" s="516">
        <v>107.4</v>
      </c>
      <c r="AF180" s="516">
        <v>104.8</v>
      </c>
      <c r="AG180" s="516">
        <v>104.5</v>
      </c>
      <c r="AH180" s="516">
        <v>101.7</v>
      </c>
      <c r="AI180" s="516">
        <v>100.6</v>
      </c>
      <c r="AJ180" s="516">
        <v>101.3</v>
      </c>
      <c r="AK180" s="516">
        <v>101.6</v>
      </c>
      <c r="AL180" s="516">
        <v>99.1</v>
      </c>
      <c r="AM180" s="516">
        <v>99.4</v>
      </c>
      <c r="AN180" s="516">
        <v>98.9</v>
      </c>
      <c r="AO180" s="516">
        <v>98.3</v>
      </c>
      <c r="AP180" s="516">
        <v>99.6</v>
      </c>
      <c r="AQ180" s="516">
        <v>98</v>
      </c>
      <c r="AR180" s="516">
        <v>96.6</v>
      </c>
      <c r="AS180" s="516">
        <v>96.3</v>
      </c>
      <c r="AT180" s="516">
        <v>97.1</v>
      </c>
      <c r="AU180" s="516">
        <v>96.1</v>
      </c>
      <c r="AV180" s="516">
        <v>94.6</v>
      </c>
      <c r="AW180" s="516">
        <v>94.8</v>
      </c>
      <c r="AX180" s="516">
        <v>96.7</v>
      </c>
      <c r="AY180" s="516">
        <v>98.6</v>
      </c>
      <c r="AZ180" s="516">
        <v>102.9</v>
      </c>
      <c r="BA180" s="516">
        <v>105.5</v>
      </c>
      <c r="BB180" s="516">
        <v>102.6</v>
      </c>
      <c r="BC180" s="516">
        <v>102.7</v>
      </c>
      <c r="BD180" s="516">
        <v>102.3</v>
      </c>
      <c r="BE180" s="516">
        <v>103.6</v>
      </c>
      <c r="BF180" s="516">
        <v>106.7</v>
      </c>
      <c r="BG180" s="516">
        <v>110</v>
      </c>
      <c r="BH180" s="516">
        <v>111.8</v>
      </c>
      <c r="BI180" s="516">
        <v>112.7</v>
      </c>
      <c r="BJ180" s="516">
        <v>113</v>
      </c>
      <c r="BK180" s="516">
        <v>109.9</v>
      </c>
      <c r="BL180" s="516">
        <v>109.3</v>
      </c>
      <c r="BM180" s="516">
        <v>108.3</v>
      </c>
      <c r="BN180" s="516">
        <v>108.7</v>
      </c>
      <c r="BO180" s="516">
        <v>107.4</v>
      </c>
      <c r="BP180" s="516">
        <v>108.9</v>
      </c>
      <c r="BQ180" s="516">
        <v>108.1</v>
      </c>
      <c r="BR180" s="516">
        <v>108.4</v>
      </c>
      <c r="BS180" s="516">
        <v>112.9</v>
      </c>
      <c r="BT180" s="516">
        <v>111.9</v>
      </c>
      <c r="BU180" s="516">
        <v>114.1</v>
      </c>
      <c r="BV180" s="516">
        <v>114.8</v>
      </c>
      <c r="BW180" s="516">
        <v>120.7</v>
      </c>
      <c r="BX180" s="516">
        <v>121.8</v>
      </c>
      <c r="BY180" s="516">
        <v>121.8</v>
      </c>
      <c r="BZ180" s="516">
        <v>122</v>
      </c>
      <c r="CA180" s="516">
        <v>121.8</v>
      </c>
      <c r="CB180" s="516">
        <v>120.5</v>
      </c>
      <c r="CC180" s="516">
        <v>118.8</v>
      </c>
      <c r="CD180" s="516">
        <v>119.4</v>
      </c>
      <c r="CE180" s="516">
        <v>118.6</v>
      </c>
      <c r="CF180" s="516">
        <v>117.3</v>
      </c>
      <c r="CG180" s="516">
        <v>118.7</v>
      </c>
      <c r="CH180" s="516">
        <v>118.7</v>
      </c>
      <c r="CI180" s="516">
        <v>117.8</v>
      </c>
      <c r="CJ180" s="516">
        <v>123.2</v>
      </c>
      <c r="CK180" s="516">
        <v>121.7</v>
      </c>
      <c r="CL180" s="516">
        <v>121.5</v>
      </c>
      <c r="CM180" s="516">
        <v>122</v>
      </c>
      <c r="CN180" s="516">
        <v>122.8</v>
      </c>
      <c r="CO180" s="516">
        <v>124.7</v>
      </c>
      <c r="CP180" s="516">
        <v>125</v>
      </c>
      <c r="CQ180" s="516">
        <v>128.4</v>
      </c>
      <c r="CR180" s="516">
        <v>131.4</v>
      </c>
      <c r="CS180" s="516">
        <v>132.30000000000001</v>
      </c>
      <c r="CT180" s="516">
        <v>130.6</v>
      </c>
      <c r="CU180" s="516">
        <v>132</v>
      </c>
      <c r="CV180" s="516">
        <v>130.19999999999999</v>
      </c>
      <c r="CW180" s="516">
        <v>133.5</v>
      </c>
      <c r="CX180" s="516">
        <v>134.19999999999999</v>
      </c>
      <c r="CY180" s="516">
        <v>133</v>
      </c>
      <c r="CZ180" s="516">
        <v>138.1</v>
      </c>
      <c r="DA180" s="516">
        <v>136.69999999999999</v>
      </c>
      <c r="DB180" s="516">
        <v>135.4</v>
      </c>
      <c r="DC180" s="516">
        <v>144.6</v>
      </c>
      <c r="DD180" s="516">
        <v>146</v>
      </c>
      <c r="DE180" s="516">
        <v>146.9</v>
      </c>
      <c r="DF180" s="516">
        <v>157.4</v>
      </c>
      <c r="DG180" s="516">
        <v>161.5</v>
      </c>
      <c r="DH180" s="516">
        <v>167.3</v>
      </c>
      <c r="DI180" s="516">
        <v>173.2</v>
      </c>
      <c r="DJ180" s="516">
        <v>166.3</v>
      </c>
      <c r="DK180" s="516">
        <v>167.7</v>
      </c>
      <c r="DL180" s="516">
        <v>168.8</v>
      </c>
      <c r="DM180" s="516">
        <v>166.4</v>
      </c>
      <c r="DN180" s="516">
        <v>168.4</v>
      </c>
      <c r="DO180" s="516">
        <v>169.6</v>
      </c>
      <c r="DP180" s="516">
        <v>166.7</v>
      </c>
      <c r="DQ180" s="516">
        <v>170.1</v>
      </c>
      <c r="DR180" s="516">
        <v>181</v>
      </c>
      <c r="DS180" s="516">
        <v>184.1</v>
      </c>
      <c r="DT180" s="516">
        <v>192.1</v>
      </c>
      <c r="DU180" s="517">
        <v>190.9</v>
      </c>
      <c r="DV180" s="517">
        <v>188.8</v>
      </c>
      <c r="DW180" s="517">
        <v>181.3</v>
      </c>
      <c r="DX180" s="559">
        <v>169.2</v>
      </c>
      <c r="DY180" s="559">
        <v>157.9</v>
      </c>
      <c r="DZ180" s="559">
        <v>159.6</v>
      </c>
      <c r="EA180" s="558">
        <v>160.1</v>
      </c>
    </row>
    <row r="181" spans="1:131">
      <c r="A181" s="514" t="s">
        <v>900</v>
      </c>
      <c r="B181" s="514" t="s">
        <v>901</v>
      </c>
      <c r="C181" s="515">
        <v>0.18053</v>
      </c>
      <c r="D181" s="516">
        <v>115.6</v>
      </c>
      <c r="E181" s="516">
        <v>115.2</v>
      </c>
      <c r="F181" s="516">
        <v>115.1</v>
      </c>
      <c r="G181" s="516">
        <v>118.8</v>
      </c>
      <c r="H181" s="516">
        <v>122.1</v>
      </c>
      <c r="I181" s="516">
        <v>121</v>
      </c>
      <c r="J181" s="516">
        <v>118.2</v>
      </c>
      <c r="K181" s="516">
        <v>118.5</v>
      </c>
      <c r="L181" s="516">
        <v>118.5</v>
      </c>
      <c r="M181" s="516">
        <v>116.2</v>
      </c>
      <c r="N181" s="516">
        <v>114.6</v>
      </c>
      <c r="O181" s="516">
        <v>109.3</v>
      </c>
      <c r="P181" s="516">
        <v>105.8</v>
      </c>
      <c r="Q181" s="516">
        <v>103.8</v>
      </c>
      <c r="R181" s="516">
        <v>103.7</v>
      </c>
      <c r="S181" s="516">
        <v>102.5</v>
      </c>
      <c r="T181" s="516">
        <v>102.4</v>
      </c>
      <c r="U181" s="516">
        <v>104.4</v>
      </c>
      <c r="V181" s="516">
        <v>106.9</v>
      </c>
      <c r="W181" s="516">
        <v>109.7</v>
      </c>
      <c r="X181" s="516">
        <v>109.1</v>
      </c>
      <c r="Y181" s="516">
        <v>108.1</v>
      </c>
      <c r="Z181" s="516">
        <v>105.8</v>
      </c>
      <c r="AA181" s="516">
        <v>107.4</v>
      </c>
      <c r="AB181" s="516">
        <v>105.8</v>
      </c>
      <c r="AC181" s="516">
        <v>106.7</v>
      </c>
      <c r="AD181" s="516">
        <v>105.9</v>
      </c>
      <c r="AE181" s="516">
        <v>106.7</v>
      </c>
      <c r="AF181" s="516">
        <v>106.7</v>
      </c>
      <c r="AG181" s="516">
        <v>107.7</v>
      </c>
      <c r="AH181" s="516">
        <v>107.8</v>
      </c>
      <c r="AI181" s="516">
        <v>109.3</v>
      </c>
      <c r="AJ181" s="516">
        <v>113.2</v>
      </c>
      <c r="AK181" s="516">
        <v>116.8</v>
      </c>
      <c r="AL181" s="516">
        <v>114.3</v>
      </c>
      <c r="AM181" s="516">
        <v>112.4</v>
      </c>
      <c r="AN181" s="516">
        <v>113.1</v>
      </c>
      <c r="AO181" s="516">
        <v>117.6</v>
      </c>
      <c r="AP181" s="516">
        <v>123.5</v>
      </c>
      <c r="AQ181" s="516">
        <v>125.5</v>
      </c>
      <c r="AR181" s="516">
        <v>124.7</v>
      </c>
      <c r="AS181" s="516">
        <v>127.1</v>
      </c>
      <c r="AT181" s="516">
        <v>135.19999999999999</v>
      </c>
      <c r="AU181" s="516">
        <v>135</v>
      </c>
      <c r="AV181" s="516">
        <v>130.30000000000001</v>
      </c>
      <c r="AW181" s="516">
        <v>124.3</v>
      </c>
      <c r="AX181" s="516">
        <v>119.7</v>
      </c>
      <c r="AY181" s="516">
        <v>117.6</v>
      </c>
      <c r="AZ181" s="516">
        <v>120.4</v>
      </c>
      <c r="BA181" s="516">
        <v>120.4</v>
      </c>
      <c r="BB181" s="516">
        <v>120.4</v>
      </c>
      <c r="BC181" s="516">
        <v>128.1</v>
      </c>
      <c r="BD181" s="516">
        <v>128.4</v>
      </c>
      <c r="BE181" s="516">
        <v>131.30000000000001</v>
      </c>
      <c r="BF181" s="516">
        <v>128.1</v>
      </c>
      <c r="BG181" s="516">
        <v>128.69999999999999</v>
      </c>
      <c r="BH181" s="516">
        <v>127.6</v>
      </c>
      <c r="BI181" s="516">
        <v>125.8</v>
      </c>
      <c r="BJ181" s="516">
        <v>120.1</v>
      </c>
      <c r="BK181" s="516">
        <v>117.6</v>
      </c>
      <c r="BL181" s="516">
        <v>118.1</v>
      </c>
      <c r="BM181" s="516">
        <v>117.9</v>
      </c>
      <c r="BN181" s="516">
        <v>115.9</v>
      </c>
      <c r="BO181" s="516">
        <v>113.5</v>
      </c>
      <c r="BP181" s="516">
        <v>115.6</v>
      </c>
      <c r="BQ181" s="516">
        <v>116.4</v>
      </c>
      <c r="BR181" s="516">
        <v>118.9</v>
      </c>
      <c r="BS181" s="516">
        <v>119.4</v>
      </c>
      <c r="BT181" s="516">
        <v>120.9</v>
      </c>
      <c r="BU181" s="516">
        <v>120.8</v>
      </c>
      <c r="BV181" s="516">
        <v>120.6</v>
      </c>
      <c r="BW181" s="516">
        <v>119.3</v>
      </c>
      <c r="BX181" s="516">
        <v>120.3</v>
      </c>
      <c r="BY181" s="516">
        <v>120.7</v>
      </c>
      <c r="BZ181" s="516">
        <v>122.3</v>
      </c>
      <c r="CA181" s="516">
        <v>127</v>
      </c>
      <c r="CB181" s="516">
        <v>126.6</v>
      </c>
      <c r="CC181" s="516">
        <v>127</v>
      </c>
      <c r="CD181" s="516">
        <v>126.2</v>
      </c>
      <c r="CE181" s="516">
        <v>127</v>
      </c>
      <c r="CF181" s="516">
        <v>126.1</v>
      </c>
      <c r="CG181" s="516">
        <v>124.7</v>
      </c>
      <c r="CH181" s="516">
        <v>123.6</v>
      </c>
      <c r="CI181" s="516">
        <v>122.9</v>
      </c>
      <c r="CJ181" s="516">
        <v>120.2</v>
      </c>
      <c r="CK181" s="516">
        <v>121.2</v>
      </c>
      <c r="CL181" s="516">
        <v>122</v>
      </c>
      <c r="CM181" s="516">
        <v>122.8</v>
      </c>
      <c r="CN181" s="516">
        <v>122.6</v>
      </c>
      <c r="CO181" s="516">
        <v>122.6</v>
      </c>
      <c r="CP181" s="516">
        <v>124.7</v>
      </c>
      <c r="CQ181" s="516">
        <v>129.19999999999999</v>
      </c>
      <c r="CR181" s="516">
        <v>132.80000000000001</v>
      </c>
      <c r="CS181" s="516">
        <v>133.4</v>
      </c>
      <c r="CT181" s="516">
        <v>131.30000000000001</v>
      </c>
      <c r="CU181" s="516">
        <v>131.4</v>
      </c>
      <c r="CV181" s="516">
        <v>133</v>
      </c>
      <c r="CW181" s="516">
        <v>138.9</v>
      </c>
      <c r="CX181" s="516">
        <v>145.69999999999999</v>
      </c>
      <c r="CY181" s="516">
        <v>147.69999999999999</v>
      </c>
      <c r="CZ181" s="516">
        <v>152.19999999999999</v>
      </c>
      <c r="DA181" s="516">
        <v>158</v>
      </c>
      <c r="DB181" s="516">
        <v>164.5</v>
      </c>
      <c r="DC181" s="516">
        <v>169.5</v>
      </c>
      <c r="DD181" s="516">
        <v>172.3</v>
      </c>
      <c r="DE181" s="516">
        <v>173.6</v>
      </c>
      <c r="DF181" s="516">
        <v>175.9</v>
      </c>
      <c r="DG181" s="516">
        <v>176.3</v>
      </c>
      <c r="DH181" s="516">
        <v>197.4</v>
      </c>
      <c r="DI181" s="516">
        <v>208.5</v>
      </c>
      <c r="DJ181" s="516">
        <v>204.7</v>
      </c>
      <c r="DK181" s="516">
        <v>211.5</v>
      </c>
      <c r="DL181" s="516">
        <v>222.6</v>
      </c>
      <c r="DM181" s="516">
        <v>235.1</v>
      </c>
      <c r="DN181" s="516">
        <v>232.5</v>
      </c>
      <c r="DO181" s="516">
        <v>235.2</v>
      </c>
      <c r="DP181" s="516">
        <v>226.5</v>
      </c>
      <c r="DQ181" s="516">
        <v>224.5</v>
      </c>
      <c r="DR181" s="516">
        <v>223.4</v>
      </c>
      <c r="DS181" s="516">
        <v>218.9</v>
      </c>
      <c r="DT181" s="516">
        <v>217.6</v>
      </c>
      <c r="DU181" s="517">
        <v>216.1</v>
      </c>
      <c r="DV181" s="517">
        <v>211.8</v>
      </c>
      <c r="DW181" s="517">
        <v>202.9</v>
      </c>
      <c r="DX181" s="559">
        <v>199.4</v>
      </c>
      <c r="DY181" s="559">
        <v>189.3</v>
      </c>
      <c r="DZ181" s="559">
        <v>193.8</v>
      </c>
      <c r="EA181" s="558">
        <v>203.8</v>
      </c>
    </row>
    <row r="182" spans="1:131">
      <c r="A182" s="514" t="s">
        <v>902</v>
      </c>
      <c r="B182" s="514" t="s">
        <v>903</v>
      </c>
      <c r="C182" s="515">
        <v>0.34250999999999998</v>
      </c>
      <c r="D182" s="516">
        <v>108.3</v>
      </c>
      <c r="E182" s="516">
        <v>109</v>
      </c>
      <c r="F182" s="516">
        <v>107.1</v>
      </c>
      <c r="G182" s="516">
        <v>113.5</v>
      </c>
      <c r="H182" s="516">
        <v>115.2</v>
      </c>
      <c r="I182" s="516">
        <v>116</v>
      </c>
      <c r="J182" s="516">
        <v>109.4</v>
      </c>
      <c r="K182" s="516">
        <v>110.2</v>
      </c>
      <c r="L182" s="516">
        <v>110.8</v>
      </c>
      <c r="M182" s="516">
        <v>111.1</v>
      </c>
      <c r="N182" s="516">
        <v>112.1</v>
      </c>
      <c r="O182" s="516">
        <v>107.5</v>
      </c>
      <c r="P182" s="516">
        <v>108.1</v>
      </c>
      <c r="Q182" s="516">
        <v>109.1</v>
      </c>
      <c r="R182" s="516">
        <v>107.5</v>
      </c>
      <c r="S182" s="516">
        <v>108.3</v>
      </c>
      <c r="T182" s="516">
        <v>107.4</v>
      </c>
      <c r="U182" s="516">
        <v>106.7</v>
      </c>
      <c r="V182" s="516">
        <v>107.5</v>
      </c>
      <c r="W182" s="516">
        <v>107.2</v>
      </c>
      <c r="X182" s="516">
        <v>105.8</v>
      </c>
      <c r="Y182" s="516">
        <v>106.1</v>
      </c>
      <c r="Z182" s="516">
        <v>105.8</v>
      </c>
      <c r="AA182" s="516">
        <v>107.4</v>
      </c>
      <c r="AB182" s="516">
        <v>106.9</v>
      </c>
      <c r="AC182" s="516">
        <v>106.6</v>
      </c>
      <c r="AD182" s="516">
        <v>105.1</v>
      </c>
      <c r="AE182" s="516">
        <v>104.8</v>
      </c>
      <c r="AF182" s="516">
        <v>103.9</v>
      </c>
      <c r="AG182" s="516">
        <v>101.2</v>
      </c>
      <c r="AH182" s="516">
        <v>101.5</v>
      </c>
      <c r="AI182" s="516">
        <v>99.2</v>
      </c>
      <c r="AJ182" s="516">
        <v>98.3</v>
      </c>
      <c r="AK182" s="516">
        <v>102.6</v>
      </c>
      <c r="AL182" s="516">
        <v>102.1</v>
      </c>
      <c r="AM182" s="516">
        <v>100</v>
      </c>
      <c r="AN182" s="516">
        <v>98.9</v>
      </c>
      <c r="AO182" s="516">
        <v>98</v>
      </c>
      <c r="AP182" s="516">
        <v>97</v>
      </c>
      <c r="AQ182" s="516">
        <v>98</v>
      </c>
      <c r="AR182" s="516">
        <v>95.9</v>
      </c>
      <c r="AS182" s="516">
        <v>96.9</v>
      </c>
      <c r="AT182" s="516">
        <v>97.3</v>
      </c>
      <c r="AU182" s="516">
        <v>98.6</v>
      </c>
      <c r="AV182" s="516">
        <v>100.5</v>
      </c>
      <c r="AW182" s="516">
        <v>100.8</v>
      </c>
      <c r="AX182" s="516">
        <v>99.9</v>
      </c>
      <c r="AY182" s="516">
        <v>99.7</v>
      </c>
      <c r="AZ182" s="516">
        <v>101.4</v>
      </c>
      <c r="BA182" s="516">
        <v>102</v>
      </c>
      <c r="BB182" s="516">
        <v>101.8</v>
      </c>
      <c r="BC182" s="516">
        <v>102.4</v>
      </c>
      <c r="BD182" s="516">
        <v>102.7</v>
      </c>
      <c r="BE182" s="516">
        <v>103.8</v>
      </c>
      <c r="BF182" s="516">
        <v>105.4</v>
      </c>
      <c r="BG182" s="516">
        <v>106.7</v>
      </c>
      <c r="BH182" s="516">
        <v>107.8</v>
      </c>
      <c r="BI182" s="516">
        <v>108.1</v>
      </c>
      <c r="BJ182" s="516">
        <v>106.2</v>
      </c>
      <c r="BK182" s="516">
        <v>105.4</v>
      </c>
      <c r="BL182" s="516">
        <v>103</v>
      </c>
      <c r="BM182" s="516">
        <v>102.6</v>
      </c>
      <c r="BN182" s="516">
        <v>103.4</v>
      </c>
      <c r="BO182" s="516">
        <v>103.1</v>
      </c>
      <c r="BP182" s="516">
        <v>103.6</v>
      </c>
      <c r="BQ182" s="516">
        <v>105.8</v>
      </c>
      <c r="BR182" s="516">
        <v>105.2</v>
      </c>
      <c r="BS182" s="516">
        <v>105.8</v>
      </c>
      <c r="BT182" s="516">
        <v>106.1</v>
      </c>
      <c r="BU182" s="516">
        <v>110.7</v>
      </c>
      <c r="BV182" s="516">
        <v>111.3</v>
      </c>
      <c r="BW182" s="516">
        <v>112.6</v>
      </c>
      <c r="BX182" s="516">
        <v>114.4</v>
      </c>
      <c r="BY182" s="516">
        <v>112.6</v>
      </c>
      <c r="BZ182" s="516">
        <v>111.6</v>
      </c>
      <c r="CA182" s="516">
        <v>112</v>
      </c>
      <c r="CB182" s="516">
        <v>111.7</v>
      </c>
      <c r="CC182" s="516">
        <v>111.4</v>
      </c>
      <c r="CD182" s="516">
        <v>112.6</v>
      </c>
      <c r="CE182" s="516">
        <v>111.8</v>
      </c>
      <c r="CF182" s="516">
        <v>111.1</v>
      </c>
      <c r="CG182" s="516">
        <v>112.7</v>
      </c>
      <c r="CH182" s="516">
        <v>113.5</v>
      </c>
      <c r="CI182" s="516">
        <v>112.5</v>
      </c>
      <c r="CJ182" s="516">
        <v>111.6</v>
      </c>
      <c r="CK182" s="516">
        <v>111.4</v>
      </c>
      <c r="CL182" s="516">
        <v>111.5</v>
      </c>
      <c r="CM182" s="516">
        <v>110.8</v>
      </c>
      <c r="CN182" s="516">
        <v>111.2</v>
      </c>
      <c r="CO182" s="516">
        <v>111.6</v>
      </c>
      <c r="CP182" s="516">
        <v>112.3</v>
      </c>
      <c r="CQ182" s="516">
        <v>113.7</v>
      </c>
      <c r="CR182" s="516">
        <v>117.6</v>
      </c>
      <c r="CS182" s="516">
        <v>121.7</v>
      </c>
      <c r="CT182" s="516">
        <v>121.3</v>
      </c>
      <c r="CU182" s="516">
        <v>118.2</v>
      </c>
      <c r="CV182" s="516">
        <v>119.3</v>
      </c>
      <c r="CW182" s="516">
        <v>116.4</v>
      </c>
      <c r="CX182" s="516">
        <v>115.3</v>
      </c>
      <c r="CY182" s="516">
        <v>118.1</v>
      </c>
      <c r="CZ182" s="516">
        <v>120.6</v>
      </c>
      <c r="DA182" s="516">
        <v>123.6</v>
      </c>
      <c r="DB182" s="516">
        <v>128.6</v>
      </c>
      <c r="DC182" s="516">
        <v>137.69999999999999</v>
      </c>
      <c r="DD182" s="516">
        <v>146.30000000000001</v>
      </c>
      <c r="DE182" s="516">
        <v>151.6</v>
      </c>
      <c r="DF182" s="516">
        <v>153.5</v>
      </c>
      <c r="DG182" s="516">
        <v>161.9</v>
      </c>
      <c r="DH182" s="516">
        <v>173</v>
      </c>
      <c r="DI182" s="516">
        <v>183.5</v>
      </c>
      <c r="DJ182" s="516">
        <v>180.9</v>
      </c>
      <c r="DK182" s="516">
        <v>179.6</v>
      </c>
      <c r="DL182" s="516">
        <v>182.9</v>
      </c>
      <c r="DM182" s="516">
        <v>188</v>
      </c>
      <c r="DN182" s="516">
        <v>180.6</v>
      </c>
      <c r="DO182" s="516">
        <v>174.8</v>
      </c>
      <c r="DP182" s="516">
        <v>170.2</v>
      </c>
      <c r="DQ182" s="516">
        <v>170.2</v>
      </c>
      <c r="DR182" s="516">
        <v>178.1</v>
      </c>
      <c r="DS182" s="516">
        <v>193</v>
      </c>
      <c r="DT182" s="516">
        <v>202.2</v>
      </c>
      <c r="DU182" s="517">
        <v>206.3</v>
      </c>
      <c r="DV182" s="517">
        <v>200.9</v>
      </c>
      <c r="DW182" s="517">
        <v>181</v>
      </c>
      <c r="DX182" s="559">
        <v>175.9</v>
      </c>
      <c r="DY182" s="559">
        <v>168.1</v>
      </c>
      <c r="DZ182" s="559">
        <v>171.3</v>
      </c>
      <c r="EA182" s="558">
        <v>180.5</v>
      </c>
    </row>
    <row r="183" spans="1:131">
      <c r="A183" s="514" t="s">
        <v>904</v>
      </c>
      <c r="B183" s="514" t="s">
        <v>905</v>
      </c>
      <c r="C183" s="515">
        <v>0.23133000000000001</v>
      </c>
      <c r="D183" s="516">
        <v>102.2</v>
      </c>
      <c r="E183" s="516">
        <v>102</v>
      </c>
      <c r="F183" s="516">
        <v>101</v>
      </c>
      <c r="G183" s="516">
        <v>105.5</v>
      </c>
      <c r="H183" s="516">
        <v>106.2</v>
      </c>
      <c r="I183" s="516">
        <v>107</v>
      </c>
      <c r="J183" s="516">
        <v>105.7</v>
      </c>
      <c r="K183" s="516">
        <v>106.2</v>
      </c>
      <c r="L183" s="516">
        <v>106.2</v>
      </c>
      <c r="M183" s="516">
        <v>108.3</v>
      </c>
      <c r="N183" s="516">
        <v>109.3</v>
      </c>
      <c r="O183" s="516">
        <v>107.1</v>
      </c>
      <c r="P183" s="516">
        <v>107.5</v>
      </c>
      <c r="Q183" s="516">
        <v>107.1</v>
      </c>
      <c r="R183" s="516">
        <v>110.5</v>
      </c>
      <c r="S183" s="516">
        <v>108.2</v>
      </c>
      <c r="T183" s="516">
        <v>110.2</v>
      </c>
      <c r="U183" s="516">
        <v>110.6</v>
      </c>
      <c r="V183" s="516">
        <v>109.6</v>
      </c>
      <c r="W183" s="516">
        <v>108.6</v>
      </c>
      <c r="X183" s="516">
        <v>103.7</v>
      </c>
      <c r="Y183" s="516">
        <v>100.9</v>
      </c>
      <c r="Z183" s="516">
        <v>101.2</v>
      </c>
      <c r="AA183" s="516">
        <v>100.5</v>
      </c>
      <c r="AB183" s="516">
        <v>101.2</v>
      </c>
      <c r="AC183" s="516">
        <v>97.4</v>
      </c>
      <c r="AD183" s="516">
        <v>96.9</v>
      </c>
      <c r="AE183" s="516">
        <v>96.3</v>
      </c>
      <c r="AF183" s="516">
        <v>95.3</v>
      </c>
      <c r="AG183" s="516">
        <v>91.7</v>
      </c>
      <c r="AH183" s="516">
        <v>92.9</v>
      </c>
      <c r="AI183" s="516">
        <v>93.2</v>
      </c>
      <c r="AJ183" s="516">
        <v>93.6</v>
      </c>
      <c r="AK183" s="516">
        <v>95.9</v>
      </c>
      <c r="AL183" s="516">
        <v>95.8</v>
      </c>
      <c r="AM183" s="516">
        <v>94.1</v>
      </c>
      <c r="AN183" s="516">
        <v>94.7</v>
      </c>
      <c r="AO183" s="516">
        <v>99.1</v>
      </c>
      <c r="AP183" s="516">
        <v>99.6</v>
      </c>
      <c r="AQ183" s="516">
        <v>99.3</v>
      </c>
      <c r="AR183" s="516">
        <v>98.5</v>
      </c>
      <c r="AS183" s="516">
        <v>102</v>
      </c>
      <c r="AT183" s="516">
        <v>105.9</v>
      </c>
      <c r="AU183" s="516">
        <v>103.3</v>
      </c>
      <c r="AV183" s="516">
        <v>104.7</v>
      </c>
      <c r="AW183" s="516">
        <v>104.2</v>
      </c>
      <c r="AX183" s="516">
        <v>102.8</v>
      </c>
      <c r="AY183" s="516">
        <v>101.3</v>
      </c>
      <c r="AZ183" s="516">
        <v>105.4</v>
      </c>
      <c r="BA183" s="516">
        <v>104.7</v>
      </c>
      <c r="BB183" s="516">
        <v>104</v>
      </c>
      <c r="BC183" s="516">
        <v>104</v>
      </c>
      <c r="BD183" s="516">
        <v>103.6</v>
      </c>
      <c r="BE183" s="516">
        <v>105.5</v>
      </c>
      <c r="BF183" s="516">
        <v>105.3</v>
      </c>
      <c r="BG183" s="516">
        <v>105.1</v>
      </c>
      <c r="BH183" s="516">
        <v>106.8</v>
      </c>
      <c r="BI183" s="516">
        <v>106.4</v>
      </c>
      <c r="BJ183" s="516">
        <v>105.6</v>
      </c>
      <c r="BK183" s="516">
        <v>103.9</v>
      </c>
      <c r="BL183" s="516">
        <v>102.5</v>
      </c>
      <c r="BM183" s="516">
        <v>101.8</v>
      </c>
      <c r="BN183" s="516">
        <v>101.4</v>
      </c>
      <c r="BO183" s="516">
        <v>102.4</v>
      </c>
      <c r="BP183" s="516">
        <v>101.9</v>
      </c>
      <c r="BQ183" s="516">
        <v>102.1</v>
      </c>
      <c r="BR183" s="516">
        <v>101.7</v>
      </c>
      <c r="BS183" s="516">
        <v>102.7</v>
      </c>
      <c r="BT183" s="516">
        <v>105</v>
      </c>
      <c r="BU183" s="516">
        <v>105.8</v>
      </c>
      <c r="BV183" s="516">
        <v>106.3</v>
      </c>
      <c r="BW183" s="516">
        <v>107.4</v>
      </c>
      <c r="BX183" s="516">
        <v>107.4</v>
      </c>
      <c r="BY183" s="516">
        <v>108.3</v>
      </c>
      <c r="BZ183" s="516">
        <v>109.2</v>
      </c>
      <c r="CA183" s="516">
        <v>109.8</v>
      </c>
      <c r="CB183" s="516">
        <v>110.6</v>
      </c>
      <c r="CC183" s="516">
        <v>111.7</v>
      </c>
      <c r="CD183" s="516">
        <v>111.4</v>
      </c>
      <c r="CE183" s="516">
        <v>110.3</v>
      </c>
      <c r="CF183" s="516">
        <v>110</v>
      </c>
      <c r="CG183" s="516">
        <v>110.4</v>
      </c>
      <c r="CH183" s="516">
        <v>110.5</v>
      </c>
      <c r="CI183" s="516">
        <v>109.4</v>
      </c>
      <c r="CJ183" s="516">
        <v>108.7</v>
      </c>
      <c r="CK183" s="516">
        <v>108.5</v>
      </c>
      <c r="CL183" s="516">
        <v>109.4</v>
      </c>
      <c r="CM183" s="516">
        <v>110.5</v>
      </c>
      <c r="CN183" s="516">
        <v>112.4</v>
      </c>
      <c r="CO183" s="516">
        <v>112.4</v>
      </c>
      <c r="CP183" s="516">
        <v>112.4</v>
      </c>
      <c r="CQ183" s="516">
        <v>113.2</v>
      </c>
      <c r="CR183" s="516">
        <v>116</v>
      </c>
      <c r="CS183" s="516">
        <v>116.2</v>
      </c>
      <c r="CT183" s="516">
        <v>114.1</v>
      </c>
      <c r="CU183" s="516">
        <v>112.8</v>
      </c>
      <c r="CV183" s="516">
        <v>115.1</v>
      </c>
      <c r="CW183" s="516">
        <v>116.3</v>
      </c>
      <c r="CX183" s="516">
        <v>119.2</v>
      </c>
      <c r="CY183" s="516">
        <v>119.6</v>
      </c>
      <c r="CZ183" s="516">
        <v>121.6</v>
      </c>
      <c r="DA183" s="516">
        <v>130.1</v>
      </c>
      <c r="DB183" s="516">
        <v>134.19999999999999</v>
      </c>
      <c r="DC183" s="516">
        <v>138</v>
      </c>
      <c r="DD183" s="516">
        <v>145.19999999999999</v>
      </c>
      <c r="DE183" s="516">
        <v>150.9</v>
      </c>
      <c r="DF183" s="516">
        <v>157.6</v>
      </c>
      <c r="DG183" s="516">
        <v>165.6</v>
      </c>
      <c r="DH183" s="516">
        <v>172.4</v>
      </c>
      <c r="DI183" s="516">
        <v>175</v>
      </c>
      <c r="DJ183" s="516">
        <v>162.80000000000001</v>
      </c>
      <c r="DK183" s="516">
        <v>161.6</v>
      </c>
      <c r="DL183" s="516">
        <v>160.5</v>
      </c>
      <c r="DM183" s="516">
        <v>161.30000000000001</v>
      </c>
      <c r="DN183" s="516">
        <v>160.19999999999999</v>
      </c>
      <c r="DO183" s="516">
        <v>153.4</v>
      </c>
      <c r="DP183" s="516">
        <v>152.19999999999999</v>
      </c>
      <c r="DQ183" s="516">
        <v>152.30000000000001</v>
      </c>
      <c r="DR183" s="516">
        <v>156.4</v>
      </c>
      <c r="DS183" s="516">
        <v>168.2</v>
      </c>
      <c r="DT183" s="516">
        <v>180.1</v>
      </c>
      <c r="DU183" s="517">
        <v>184.1</v>
      </c>
      <c r="DV183" s="517">
        <v>181.7</v>
      </c>
      <c r="DW183" s="517">
        <v>176.9</v>
      </c>
      <c r="DX183" s="559">
        <v>170.1</v>
      </c>
      <c r="DY183" s="559">
        <v>162.9</v>
      </c>
      <c r="DZ183" s="559">
        <v>165.7</v>
      </c>
      <c r="EA183" s="558">
        <v>166.9</v>
      </c>
    </row>
    <row r="184" spans="1:131">
      <c r="A184" s="514" t="s">
        <v>906</v>
      </c>
      <c r="B184" s="514" t="s">
        <v>907</v>
      </c>
      <c r="C184" s="515">
        <v>5.8340000000000003E-2</v>
      </c>
      <c r="D184" s="516">
        <v>118.9</v>
      </c>
      <c r="E184" s="516">
        <v>121.9</v>
      </c>
      <c r="F184" s="516">
        <v>121.1</v>
      </c>
      <c r="G184" s="516">
        <v>120.7</v>
      </c>
      <c r="H184" s="516">
        <v>124.4</v>
      </c>
      <c r="I184" s="516">
        <v>122.2</v>
      </c>
      <c r="J184" s="516">
        <v>117.9</v>
      </c>
      <c r="K184" s="516">
        <v>120.2</v>
      </c>
      <c r="L184" s="516">
        <v>127.2</v>
      </c>
      <c r="M184" s="516">
        <v>127.4</v>
      </c>
      <c r="N184" s="516">
        <v>127.6</v>
      </c>
      <c r="O184" s="516">
        <v>123.8</v>
      </c>
      <c r="P184" s="516">
        <v>124.3</v>
      </c>
      <c r="Q184" s="516">
        <v>122.3</v>
      </c>
      <c r="R184" s="516">
        <v>116.4</v>
      </c>
      <c r="S184" s="516">
        <v>109</v>
      </c>
      <c r="T184" s="516">
        <v>105.2</v>
      </c>
      <c r="U184" s="516">
        <v>102.9</v>
      </c>
      <c r="V184" s="516">
        <v>102.4</v>
      </c>
      <c r="W184" s="516">
        <v>98.3</v>
      </c>
      <c r="X184" s="516">
        <v>95.2</v>
      </c>
      <c r="Y184" s="516">
        <v>91.2</v>
      </c>
      <c r="Z184" s="516">
        <v>90.1</v>
      </c>
      <c r="AA184" s="516">
        <v>92</v>
      </c>
      <c r="AB184" s="516">
        <v>91</v>
      </c>
      <c r="AC184" s="516">
        <v>91.5</v>
      </c>
      <c r="AD184" s="516">
        <v>90.5</v>
      </c>
      <c r="AE184" s="516">
        <v>92.1</v>
      </c>
      <c r="AF184" s="516">
        <v>93.2</v>
      </c>
      <c r="AG184" s="516">
        <v>95.1</v>
      </c>
      <c r="AH184" s="516">
        <v>94.2</v>
      </c>
      <c r="AI184" s="516">
        <v>93.3</v>
      </c>
      <c r="AJ184" s="516">
        <v>93.8</v>
      </c>
      <c r="AK184" s="516">
        <v>97.6</v>
      </c>
      <c r="AL184" s="516">
        <v>98.6</v>
      </c>
      <c r="AM184" s="516">
        <v>103</v>
      </c>
      <c r="AN184" s="516">
        <v>104.3</v>
      </c>
      <c r="AO184" s="516">
        <v>107</v>
      </c>
      <c r="AP184" s="516">
        <v>109.8</v>
      </c>
      <c r="AQ184" s="516">
        <v>111.4</v>
      </c>
      <c r="AR184" s="516">
        <v>112.9</v>
      </c>
      <c r="AS184" s="516">
        <v>113.5</v>
      </c>
      <c r="AT184" s="516">
        <v>112.2</v>
      </c>
      <c r="AU184" s="516">
        <v>107.2</v>
      </c>
      <c r="AV184" s="516">
        <v>108.8</v>
      </c>
      <c r="AW184" s="516">
        <v>110</v>
      </c>
      <c r="AX184" s="516">
        <v>109.8</v>
      </c>
      <c r="AY184" s="516">
        <v>112.2</v>
      </c>
      <c r="AZ184" s="516">
        <v>118.7</v>
      </c>
      <c r="BA184" s="516">
        <v>121.3</v>
      </c>
      <c r="BB184" s="516">
        <v>123</v>
      </c>
      <c r="BC184" s="516">
        <v>124.9</v>
      </c>
      <c r="BD184" s="516">
        <v>127</v>
      </c>
      <c r="BE184" s="516">
        <v>123.3</v>
      </c>
      <c r="BF184" s="516">
        <v>118.3</v>
      </c>
      <c r="BG184" s="516">
        <v>114.8</v>
      </c>
      <c r="BH184" s="516">
        <v>115.1</v>
      </c>
      <c r="BI184" s="516">
        <v>114</v>
      </c>
      <c r="BJ184" s="516">
        <v>114.5</v>
      </c>
      <c r="BK184" s="516">
        <v>118.7</v>
      </c>
      <c r="BL184" s="516">
        <v>119</v>
      </c>
      <c r="BM184" s="516">
        <v>117.5</v>
      </c>
      <c r="BN184" s="516">
        <v>111.6</v>
      </c>
      <c r="BO184" s="516">
        <v>109.9</v>
      </c>
      <c r="BP184" s="516">
        <v>107.4</v>
      </c>
      <c r="BQ184" s="516">
        <v>105.1</v>
      </c>
      <c r="BR184" s="516">
        <v>105.4</v>
      </c>
      <c r="BS184" s="516">
        <v>104.9</v>
      </c>
      <c r="BT184" s="516">
        <v>105.6</v>
      </c>
      <c r="BU184" s="516">
        <v>104.3</v>
      </c>
      <c r="BV184" s="516">
        <v>106.1</v>
      </c>
      <c r="BW184" s="516">
        <v>103.7</v>
      </c>
      <c r="BX184" s="516">
        <v>103.3</v>
      </c>
      <c r="BY184" s="516">
        <v>103.8</v>
      </c>
      <c r="BZ184" s="516">
        <v>103.4</v>
      </c>
      <c r="CA184" s="516">
        <v>105</v>
      </c>
      <c r="CB184" s="516">
        <v>110.4</v>
      </c>
      <c r="CC184" s="516">
        <v>110.6</v>
      </c>
      <c r="CD184" s="516">
        <v>112</v>
      </c>
      <c r="CE184" s="516">
        <v>114.3</v>
      </c>
      <c r="CF184" s="516">
        <v>112.5</v>
      </c>
      <c r="CG184" s="516">
        <v>112.6</v>
      </c>
      <c r="CH184" s="516">
        <v>113.5</v>
      </c>
      <c r="CI184" s="516">
        <v>112.7</v>
      </c>
      <c r="CJ184" s="516">
        <v>114.8</v>
      </c>
      <c r="CK184" s="516">
        <v>119.7</v>
      </c>
      <c r="CL184" s="516">
        <v>118</v>
      </c>
      <c r="CM184" s="516">
        <v>118.9</v>
      </c>
      <c r="CN184" s="516">
        <v>120</v>
      </c>
      <c r="CO184" s="516">
        <v>120</v>
      </c>
      <c r="CP184" s="516">
        <v>119.7</v>
      </c>
      <c r="CQ184" s="516">
        <v>120.1</v>
      </c>
      <c r="CR184" s="516">
        <v>127</v>
      </c>
      <c r="CS184" s="516">
        <v>125.7</v>
      </c>
      <c r="CT184" s="516">
        <v>127.7</v>
      </c>
      <c r="CU184" s="516">
        <v>132.1</v>
      </c>
      <c r="CV184" s="516">
        <v>137.80000000000001</v>
      </c>
      <c r="CW184" s="516">
        <v>137.9</v>
      </c>
      <c r="CX184" s="516">
        <v>137.6</v>
      </c>
      <c r="CY184" s="516">
        <v>137.69999999999999</v>
      </c>
      <c r="CZ184" s="516">
        <v>137.19999999999999</v>
      </c>
      <c r="DA184" s="516">
        <v>138.30000000000001</v>
      </c>
      <c r="DB184" s="516">
        <v>140.6</v>
      </c>
      <c r="DC184" s="516">
        <v>145.19999999999999</v>
      </c>
      <c r="DD184" s="516">
        <v>148.30000000000001</v>
      </c>
      <c r="DE184" s="516">
        <v>151.80000000000001</v>
      </c>
      <c r="DF184" s="516">
        <v>159</v>
      </c>
      <c r="DG184" s="516">
        <v>165.3</v>
      </c>
      <c r="DH184" s="516">
        <v>168.4</v>
      </c>
      <c r="DI184" s="516">
        <v>167.7</v>
      </c>
      <c r="DJ184" s="516">
        <v>158.30000000000001</v>
      </c>
      <c r="DK184" s="516">
        <v>158.30000000000001</v>
      </c>
      <c r="DL184" s="516">
        <v>160.80000000000001</v>
      </c>
      <c r="DM184" s="516">
        <v>159.6</v>
      </c>
      <c r="DN184" s="516">
        <v>160.6</v>
      </c>
      <c r="DO184" s="516">
        <v>156</v>
      </c>
      <c r="DP184" s="516">
        <v>153.1</v>
      </c>
      <c r="DQ184" s="516">
        <v>154.1</v>
      </c>
      <c r="DR184" s="516">
        <v>158.4</v>
      </c>
      <c r="DS184" s="516">
        <v>168.7</v>
      </c>
      <c r="DT184" s="516">
        <v>177.1</v>
      </c>
      <c r="DU184" s="517">
        <v>176.1</v>
      </c>
      <c r="DV184" s="517">
        <v>177.1</v>
      </c>
      <c r="DW184" s="517">
        <v>177.3</v>
      </c>
      <c r="DX184" s="559">
        <v>174.3</v>
      </c>
      <c r="DY184" s="559">
        <v>173.6</v>
      </c>
      <c r="DZ184" s="559">
        <v>175</v>
      </c>
      <c r="EA184" s="558">
        <v>174.1</v>
      </c>
    </row>
    <row r="185" spans="1:131">
      <c r="A185" s="514" t="s">
        <v>908</v>
      </c>
      <c r="B185" s="514" t="s">
        <v>909</v>
      </c>
      <c r="C185" s="515">
        <v>2.955E-2</v>
      </c>
      <c r="D185" s="516">
        <v>91.8</v>
      </c>
      <c r="E185" s="516">
        <v>88.4</v>
      </c>
      <c r="F185" s="516">
        <v>87.6</v>
      </c>
      <c r="G185" s="516">
        <v>91.3</v>
      </c>
      <c r="H185" s="516">
        <v>95.9</v>
      </c>
      <c r="I185" s="516">
        <v>96.5</v>
      </c>
      <c r="J185" s="516">
        <v>95.4</v>
      </c>
      <c r="K185" s="516">
        <v>91.8</v>
      </c>
      <c r="L185" s="516">
        <v>93.8</v>
      </c>
      <c r="M185" s="516">
        <v>94</v>
      </c>
      <c r="N185" s="516">
        <v>93.4</v>
      </c>
      <c r="O185" s="516">
        <v>94.5</v>
      </c>
      <c r="P185" s="516">
        <v>95</v>
      </c>
      <c r="Q185" s="516">
        <v>93.3</v>
      </c>
      <c r="R185" s="516">
        <v>93.3</v>
      </c>
      <c r="S185" s="516">
        <v>92.8</v>
      </c>
      <c r="T185" s="516">
        <v>93.1</v>
      </c>
      <c r="U185" s="516">
        <v>94.3</v>
      </c>
      <c r="V185" s="516">
        <v>93.5</v>
      </c>
      <c r="W185" s="516">
        <v>96.6</v>
      </c>
      <c r="X185" s="516">
        <v>103.5</v>
      </c>
      <c r="Y185" s="516">
        <v>102.9</v>
      </c>
      <c r="Z185" s="516">
        <v>103.8</v>
      </c>
      <c r="AA185" s="516">
        <v>104.2</v>
      </c>
      <c r="AB185" s="516">
        <v>102.8</v>
      </c>
      <c r="AC185" s="516">
        <v>100.4</v>
      </c>
      <c r="AD185" s="516">
        <v>104.6</v>
      </c>
      <c r="AE185" s="516">
        <v>105.4</v>
      </c>
      <c r="AF185" s="516">
        <v>102.2</v>
      </c>
      <c r="AG185" s="516">
        <v>104.1</v>
      </c>
      <c r="AH185" s="516">
        <v>103.6</v>
      </c>
      <c r="AI185" s="516">
        <v>107</v>
      </c>
      <c r="AJ185" s="516">
        <v>108.3</v>
      </c>
      <c r="AK185" s="516">
        <v>104.6</v>
      </c>
      <c r="AL185" s="516">
        <v>101.7</v>
      </c>
      <c r="AM185" s="516">
        <v>95.8</v>
      </c>
      <c r="AN185" s="516">
        <v>95.4</v>
      </c>
      <c r="AO185" s="516">
        <v>97.6</v>
      </c>
      <c r="AP185" s="516">
        <v>97.9</v>
      </c>
      <c r="AQ185" s="516">
        <v>101.4</v>
      </c>
      <c r="AR185" s="516">
        <v>100.3</v>
      </c>
      <c r="AS185" s="516">
        <v>103.5</v>
      </c>
      <c r="AT185" s="516">
        <v>102.1</v>
      </c>
      <c r="AU185" s="516">
        <v>101</v>
      </c>
      <c r="AV185" s="516">
        <v>98</v>
      </c>
      <c r="AW185" s="516">
        <v>94.6</v>
      </c>
      <c r="AX185" s="516">
        <v>89.6</v>
      </c>
      <c r="AY185" s="516">
        <v>87.7</v>
      </c>
      <c r="AZ185" s="516">
        <v>89.7</v>
      </c>
      <c r="BA185" s="516">
        <v>90.5</v>
      </c>
      <c r="BB185" s="516">
        <v>90.6</v>
      </c>
      <c r="BC185" s="516">
        <v>93.4</v>
      </c>
      <c r="BD185" s="516">
        <v>95.2</v>
      </c>
      <c r="BE185" s="516">
        <v>97.8</v>
      </c>
      <c r="BF185" s="516">
        <v>98.2</v>
      </c>
      <c r="BG185" s="516">
        <v>98.5</v>
      </c>
      <c r="BH185" s="516">
        <v>98.5</v>
      </c>
      <c r="BI185" s="516">
        <v>98.8</v>
      </c>
      <c r="BJ185" s="516">
        <v>99.6</v>
      </c>
      <c r="BK185" s="516">
        <v>100.3</v>
      </c>
      <c r="BL185" s="516">
        <v>104.4</v>
      </c>
      <c r="BM185" s="516">
        <v>103.9</v>
      </c>
      <c r="BN185" s="516">
        <v>104.7</v>
      </c>
      <c r="BO185" s="516">
        <v>106.9</v>
      </c>
      <c r="BP185" s="516">
        <v>108</v>
      </c>
      <c r="BQ185" s="516">
        <v>108.6</v>
      </c>
      <c r="BR185" s="516">
        <v>108.6</v>
      </c>
      <c r="BS185" s="516">
        <v>108.1</v>
      </c>
      <c r="BT185" s="516">
        <v>109.7</v>
      </c>
      <c r="BU185" s="516">
        <v>106.7</v>
      </c>
      <c r="BV185" s="516">
        <v>105.9</v>
      </c>
      <c r="BW185" s="516">
        <v>106</v>
      </c>
      <c r="BX185" s="516">
        <v>104.4</v>
      </c>
      <c r="BY185" s="516">
        <v>103.2</v>
      </c>
      <c r="BZ185" s="516">
        <v>103.7</v>
      </c>
      <c r="CA185" s="516">
        <v>107.8</v>
      </c>
      <c r="CB185" s="516">
        <v>109.3</v>
      </c>
      <c r="CC185" s="516">
        <v>110</v>
      </c>
      <c r="CD185" s="516">
        <v>116</v>
      </c>
      <c r="CE185" s="516">
        <v>120.7</v>
      </c>
      <c r="CF185" s="516">
        <v>118.8</v>
      </c>
      <c r="CG185" s="516">
        <v>118.2</v>
      </c>
      <c r="CH185" s="516">
        <v>118.9</v>
      </c>
      <c r="CI185" s="516">
        <v>121.1</v>
      </c>
      <c r="CJ185" s="516">
        <v>124.7</v>
      </c>
      <c r="CK185" s="516">
        <v>126.4</v>
      </c>
      <c r="CL185" s="516">
        <v>124.6</v>
      </c>
      <c r="CM185" s="516">
        <v>125.2</v>
      </c>
      <c r="CN185" s="516">
        <v>125.7</v>
      </c>
      <c r="CO185" s="516">
        <v>118</v>
      </c>
      <c r="CP185" s="516">
        <v>110.6</v>
      </c>
      <c r="CQ185" s="516">
        <v>110.8</v>
      </c>
      <c r="CR185" s="516">
        <v>110.7</v>
      </c>
      <c r="CS185" s="516">
        <v>107.5</v>
      </c>
      <c r="CT185" s="516">
        <v>105.5</v>
      </c>
      <c r="CU185" s="516">
        <v>105.7</v>
      </c>
      <c r="CV185" s="516">
        <v>106.9</v>
      </c>
      <c r="CW185" s="516">
        <v>102.9</v>
      </c>
      <c r="CX185" s="516">
        <v>103.5</v>
      </c>
      <c r="CY185" s="516">
        <v>105.8</v>
      </c>
      <c r="CZ185" s="516">
        <v>107.7</v>
      </c>
      <c r="DA185" s="516">
        <v>108.6</v>
      </c>
      <c r="DB185" s="516">
        <v>113.2</v>
      </c>
      <c r="DC185" s="516">
        <v>115.3</v>
      </c>
      <c r="DD185" s="516">
        <v>114.3</v>
      </c>
      <c r="DE185" s="516">
        <v>116.6</v>
      </c>
      <c r="DF185" s="516">
        <v>118.9</v>
      </c>
      <c r="DG185" s="516">
        <v>118.1</v>
      </c>
      <c r="DH185" s="516">
        <v>126.4</v>
      </c>
      <c r="DI185" s="516">
        <v>125.7</v>
      </c>
      <c r="DJ185" s="516">
        <v>129.4</v>
      </c>
      <c r="DK185" s="516">
        <v>132.6</v>
      </c>
      <c r="DL185" s="516">
        <v>141.4</v>
      </c>
      <c r="DM185" s="516">
        <v>141</v>
      </c>
      <c r="DN185" s="516">
        <v>146.1</v>
      </c>
      <c r="DO185" s="516">
        <v>145.4</v>
      </c>
      <c r="DP185" s="516">
        <v>142</v>
      </c>
      <c r="DQ185" s="516">
        <v>144.9</v>
      </c>
      <c r="DR185" s="516">
        <v>150.19999999999999</v>
      </c>
      <c r="DS185" s="516">
        <v>156.9</v>
      </c>
      <c r="DT185" s="516">
        <v>155</v>
      </c>
      <c r="DU185" s="517">
        <v>170</v>
      </c>
      <c r="DV185" s="517">
        <v>172.6</v>
      </c>
      <c r="DW185" s="517">
        <v>169.4</v>
      </c>
      <c r="DX185" s="559">
        <v>168.4</v>
      </c>
      <c r="DY185" s="559">
        <v>168.5</v>
      </c>
      <c r="DZ185" s="559">
        <v>167</v>
      </c>
      <c r="EA185" s="558">
        <v>163.9</v>
      </c>
    </row>
    <row r="186" spans="1:131">
      <c r="A186" s="514" t="s">
        <v>910</v>
      </c>
      <c r="B186" s="514" t="s">
        <v>911</v>
      </c>
      <c r="C186" s="515">
        <v>0.29613</v>
      </c>
      <c r="D186" s="516">
        <v>109.9</v>
      </c>
      <c r="E186" s="516">
        <v>110.2</v>
      </c>
      <c r="F186" s="516">
        <v>110.9</v>
      </c>
      <c r="G186" s="516">
        <v>111.9</v>
      </c>
      <c r="H186" s="516">
        <v>112.1</v>
      </c>
      <c r="I186" s="516">
        <v>111.5</v>
      </c>
      <c r="J186" s="516">
        <v>109.6</v>
      </c>
      <c r="K186" s="516">
        <v>108.8</v>
      </c>
      <c r="L186" s="516">
        <v>104</v>
      </c>
      <c r="M186" s="516">
        <v>104.6</v>
      </c>
      <c r="N186" s="516">
        <v>101.8</v>
      </c>
      <c r="O186" s="516">
        <v>100.2</v>
      </c>
      <c r="P186" s="516">
        <v>97.2</v>
      </c>
      <c r="Q186" s="516">
        <v>96.4</v>
      </c>
      <c r="R186" s="516">
        <v>97.7</v>
      </c>
      <c r="S186" s="516">
        <v>98.7</v>
      </c>
      <c r="T186" s="516">
        <v>102</v>
      </c>
      <c r="U186" s="516">
        <v>102.9</v>
      </c>
      <c r="V186" s="516">
        <v>103.8</v>
      </c>
      <c r="W186" s="516">
        <v>107.5</v>
      </c>
      <c r="X186" s="516">
        <v>105.1</v>
      </c>
      <c r="Y186" s="516">
        <v>102.8</v>
      </c>
      <c r="Z186" s="516">
        <v>102.1</v>
      </c>
      <c r="AA186" s="516">
        <v>103.8</v>
      </c>
      <c r="AB186" s="516">
        <v>104.9</v>
      </c>
      <c r="AC186" s="516">
        <v>105</v>
      </c>
      <c r="AD186" s="516">
        <v>103.8</v>
      </c>
      <c r="AE186" s="516">
        <v>103</v>
      </c>
      <c r="AF186" s="516">
        <v>103.6</v>
      </c>
      <c r="AG186" s="516">
        <v>103.3</v>
      </c>
      <c r="AH186" s="516">
        <v>102.7</v>
      </c>
      <c r="AI186" s="516">
        <v>100.5</v>
      </c>
      <c r="AJ186" s="516">
        <v>97.5</v>
      </c>
      <c r="AK186" s="516">
        <v>98.2</v>
      </c>
      <c r="AL186" s="516">
        <v>99.1</v>
      </c>
      <c r="AM186" s="516">
        <v>98.1</v>
      </c>
      <c r="AN186" s="516">
        <v>97.8</v>
      </c>
      <c r="AO186" s="516">
        <v>99</v>
      </c>
      <c r="AP186" s="516">
        <v>99.7</v>
      </c>
      <c r="AQ186" s="516">
        <v>98.9</v>
      </c>
      <c r="AR186" s="516">
        <v>96.3</v>
      </c>
      <c r="AS186" s="516">
        <v>97.4</v>
      </c>
      <c r="AT186" s="516">
        <v>99.8</v>
      </c>
      <c r="AU186" s="516">
        <v>99.9</v>
      </c>
      <c r="AV186" s="516">
        <v>99.2</v>
      </c>
      <c r="AW186" s="516">
        <v>96</v>
      </c>
      <c r="AX186" s="516">
        <v>97.6</v>
      </c>
      <c r="AY186" s="516">
        <v>100.2</v>
      </c>
      <c r="AZ186" s="516">
        <v>104</v>
      </c>
      <c r="BA186" s="516">
        <v>104.2</v>
      </c>
      <c r="BB186" s="516">
        <v>105.5</v>
      </c>
      <c r="BC186" s="516">
        <v>106.9</v>
      </c>
      <c r="BD186" s="516">
        <v>108.1</v>
      </c>
      <c r="BE186" s="516">
        <v>108.3</v>
      </c>
      <c r="BF186" s="516">
        <v>112</v>
      </c>
      <c r="BG186" s="516">
        <v>112.5</v>
      </c>
      <c r="BH186" s="516">
        <v>113.9</v>
      </c>
      <c r="BI186" s="516">
        <v>114.6</v>
      </c>
      <c r="BJ186" s="516">
        <v>112.5</v>
      </c>
      <c r="BK186" s="516">
        <v>110.1</v>
      </c>
      <c r="BL186" s="516">
        <v>107.8</v>
      </c>
      <c r="BM186" s="516">
        <v>105.3</v>
      </c>
      <c r="BN186" s="516">
        <v>104.6</v>
      </c>
      <c r="BO186" s="516">
        <v>106.5</v>
      </c>
      <c r="BP186" s="516">
        <v>109.2</v>
      </c>
      <c r="BQ186" s="516">
        <v>110.8</v>
      </c>
      <c r="BR186" s="516">
        <v>112</v>
      </c>
      <c r="BS186" s="516">
        <v>114.4</v>
      </c>
      <c r="BT186" s="516">
        <v>115.6</v>
      </c>
      <c r="BU186" s="516">
        <v>114.1</v>
      </c>
      <c r="BV186" s="516">
        <v>114</v>
      </c>
      <c r="BW186" s="516">
        <v>120.6</v>
      </c>
      <c r="BX186" s="516">
        <v>122.1</v>
      </c>
      <c r="BY186" s="516">
        <v>125.4</v>
      </c>
      <c r="BZ186" s="516">
        <v>126.5</v>
      </c>
      <c r="CA186" s="516">
        <v>127.6</v>
      </c>
      <c r="CB186" s="516">
        <v>127.3</v>
      </c>
      <c r="CC186" s="516">
        <v>128.1</v>
      </c>
      <c r="CD186" s="516">
        <v>126.5</v>
      </c>
      <c r="CE186" s="516">
        <v>125.4</v>
      </c>
      <c r="CF186" s="516">
        <v>119.9</v>
      </c>
      <c r="CG186" s="516">
        <v>118.1</v>
      </c>
      <c r="CH186" s="516">
        <v>117</v>
      </c>
      <c r="CI186" s="516">
        <v>113.9</v>
      </c>
      <c r="CJ186" s="516">
        <v>113.4</v>
      </c>
      <c r="CK186" s="516">
        <v>112.3</v>
      </c>
      <c r="CL186" s="516">
        <v>112.3</v>
      </c>
      <c r="CM186" s="516">
        <v>114.3</v>
      </c>
      <c r="CN186" s="516">
        <v>118.6</v>
      </c>
      <c r="CO186" s="516">
        <v>120.9</v>
      </c>
      <c r="CP186" s="516">
        <v>121.9</v>
      </c>
      <c r="CQ186" s="516">
        <v>123.5</v>
      </c>
      <c r="CR186" s="516">
        <v>130.69999999999999</v>
      </c>
      <c r="CS186" s="516">
        <v>133.1</v>
      </c>
      <c r="CT186" s="516">
        <v>127.5</v>
      </c>
      <c r="CU186" s="516">
        <v>122.4</v>
      </c>
      <c r="CV186" s="516">
        <v>125.6</v>
      </c>
      <c r="CW186" s="516">
        <v>124.9</v>
      </c>
      <c r="CX186" s="516">
        <v>128.69999999999999</v>
      </c>
      <c r="CY186" s="516">
        <v>131.69999999999999</v>
      </c>
      <c r="CZ186" s="516">
        <v>136.1</v>
      </c>
      <c r="DA186" s="516">
        <v>143.5</v>
      </c>
      <c r="DB186" s="516">
        <v>144.4</v>
      </c>
      <c r="DC186" s="516">
        <v>152.19999999999999</v>
      </c>
      <c r="DD186" s="516">
        <v>158.5</v>
      </c>
      <c r="DE186" s="516">
        <v>160.5</v>
      </c>
      <c r="DF186" s="516">
        <v>159.30000000000001</v>
      </c>
      <c r="DG186" s="516">
        <v>170.2</v>
      </c>
      <c r="DH186" s="516">
        <v>180.4</v>
      </c>
      <c r="DI186" s="516">
        <v>192.5</v>
      </c>
      <c r="DJ186" s="516">
        <v>195.2</v>
      </c>
      <c r="DK186" s="516">
        <v>197.4</v>
      </c>
      <c r="DL186" s="516">
        <v>206.3</v>
      </c>
      <c r="DM186" s="516">
        <v>206.2</v>
      </c>
      <c r="DN186" s="516">
        <v>206.2</v>
      </c>
      <c r="DO186" s="516">
        <v>195</v>
      </c>
      <c r="DP186" s="516">
        <v>186.7</v>
      </c>
      <c r="DQ186" s="516">
        <v>185.9</v>
      </c>
      <c r="DR186" s="516">
        <v>195.8</v>
      </c>
      <c r="DS186" s="516">
        <v>209.2</v>
      </c>
      <c r="DT186" s="516">
        <v>225.5</v>
      </c>
      <c r="DU186" s="517">
        <v>225.3</v>
      </c>
      <c r="DV186" s="517">
        <v>220.3</v>
      </c>
      <c r="DW186" s="517">
        <v>206.1</v>
      </c>
      <c r="DX186" s="559">
        <v>199.7</v>
      </c>
      <c r="DY186" s="559">
        <v>187.6</v>
      </c>
      <c r="DZ186" s="559">
        <v>191.8</v>
      </c>
      <c r="EA186" s="558">
        <v>191.4</v>
      </c>
    </row>
    <row r="187" spans="1:131">
      <c r="A187" s="514" t="s">
        <v>912</v>
      </c>
      <c r="B187" s="514" t="s">
        <v>913</v>
      </c>
      <c r="C187" s="515">
        <v>1.0150699999999999</v>
      </c>
      <c r="D187" s="516">
        <v>112.5</v>
      </c>
      <c r="E187" s="516">
        <v>113.3</v>
      </c>
      <c r="F187" s="516">
        <v>112.4</v>
      </c>
      <c r="G187" s="516">
        <v>112.5</v>
      </c>
      <c r="H187" s="516">
        <v>111.9</v>
      </c>
      <c r="I187" s="516">
        <v>108.9</v>
      </c>
      <c r="J187" s="516">
        <v>100</v>
      </c>
      <c r="K187" s="516">
        <v>96</v>
      </c>
      <c r="L187" s="516">
        <v>92.1</v>
      </c>
      <c r="M187" s="516">
        <v>93</v>
      </c>
      <c r="N187" s="516">
        <v>93.4</v>
      </c>
      <c r="O187" s="516">
        <v>94.2</v>
      </c>
      <c r="P187" s="516">
        <v>94.9</v>
      </c>
      <c r="Q187" s="516">
        <v>95.3</v>
      </c>
      <c r="R187" s="516">
        <v>97.2</v>
      </c>
      <c r="S187" s="516">
        <v>99.6</v>
      </c>
      <c r="T187" s="516">
        <v>102.8</v>
      </c>
      <c r="U187" s="516">
        <v>104.7</v>
      </c>
      <c r="V187" s="516">
        <v>105.8</v>
      </c>
      <c r="W187" s="516">
        <v>107.5</v>
      </c>
      <c r="X187" s="516">
        <v>109.4</v>
      </c>
      <c r="Y187" s="516">
        <v>107.7</v>
      </c>
      <c r="Z187" s="516">
        <v>108.2</v>
      </c>
      <c r="AA187" s="516">
        <v>111.8</v>
      </c>
      <c r="AB187" s="516">
        <v>110.9</v>
      </c>
      <c r="AC187" s="516">
        <v>109.4</v>
      </c>
      <c r="AD187" s="516">
        <v>105.8</v>
      </c>
      <c r="AE187" s="516">
        <v>106.1</v>
      </c>
      <c r="AF187" s="516">
        <v>103.2</v>
      </c>
      <c r="AG187" s="516">
        <v>99</v>
      </c>
      <c r="AH187" s="516">
        <v>97.9</v>
      </c>
      <c r="AI187" s="516">
        <v>95.6</v>
      </c>
      <c r="AJ187" s="516">
        <v>94.9</v>
      </c>
      <c r="AK187" s="516">
        <v>94.9</v>
      </c>
      <c r="AL187" s="516">
        <v>95</v>
      </c>
      <c r="AM187" s="516">
        <v>96.3</v>
      </c>
      <c r="AN187" s="516">
        <v>95.3</v>
      </c>
      <c r="AO187" s="516">
        <v>95.1</v>
      </c>
      <c r="AP187" s="516">
        <v>95.2</v>
      </c>
      <c r="AQ187" s="516">
        <v>95</v>
      </c>
      <c r="AR187" s="516">
        <v>92.2</v>
      </c>
      <c r="AS187" s="516">
        <v>89.8</v>
      </c>
      <c r="AT187" s="516">
        <v>90.1</v>
      </c>
      <c r="AU187" s="516">
        <v>90</v>
      </c>
      <c r="AV187" s="516">
        <v>89.7</v>
      </c>
      <c r="AW187" s="516">
        <v>89.2</v>
      </c>
      <c r="AX187" s="516">
        <v>91.8</v>
      </c>
      <c r="AY187" s="516">
        <v>95.5</v>
      </c>
      <c r="AZ187" s="516">
        <v>99.3</v>
      </c>
      <c r="BA187" s="516">
        <v>101.4</v>
      </c>
      <c r="BB187" s="516">
        <v>101.1</v>
      </c>
      <c r="BC187" s="516">
        <v>99.5</v>
      </c>
      <c r="BD187" s="516">
        <v>102.8</v>
      </c>
      <c r="BE187" s="516">
        <v>105.5</v>
      </c>
      <c r="BF187" s="516">
        <v>103.4</v>
      </c>
      <c r="BG187" s="516">
        <v>103</v>
      </c>
      <c r="BH187" s="516">
        <v>106.4</v>
      </c>
      <c r="BI187" s="516">
        <v>108.7</v>
      </c>
      <c r="BJ187" s="516">
        <v>108.3</v>
      </c>
      <c r="BK187" s="516">
        <v>106.8</v>
      </c>
      <c r="BL187" s="516">
        <v>105.9</v>
      </c>
      <c r="BM187" s="516">
        <v>104.4</v>
      </c>
      <c r="BN187" s="516">
        <v>104.5</v>
      </c>
      <c r="BO187" s="516">
        <v>104.4</v>
      </c>
      <c r="BP187" s="516">
        <v>103.6</v>
      </c>
      <c r="BQ187" s="516">
        <v>106.2</v>
      </c>
      <c r="BR187" s="516">
        <v>107.5</v>
      </c>
      <c r="BS187" s="516">
        <v>109.8</v>
      </c>
      <c r="BT187" s="516">
        <v>110.8</v>
      </c>
      <c r="BU187" s="516">
        <v>111.6</v>
      </c>
      <c r="BV187" s="516">
        <v>113.5</v>
      </c>
      <c r="BW187" s="516">
        <v>118.1</v>
      </c>
      <c r="BX187" s="516">
        <v>122</v>
      </c>
      <c r="BY187" s="516">
        <v>123.3</v>
      </c>
      <c r="BZ187" s="516">
        <v>124.3</v>
      </c>
      <c r="CA187" s="516">
        <v>121.6</v>
      </c>
      <c r="CB187" s="516">
        <v>118</v>
      </c>
      <c r="CC187" s="516">
        <v>118.7</v>
      </c>
      <c r="CD187" s="516">
        <v>118.2</v>
      </c>
      <c r="CE187" s="516">
        <v>113</v>
      </c>
      <c r="CF187" s="516">
        <v>109.2</v>
      </c>
      <c r="CG187" s="516">
        <v>111</v>
      </c>
      <c r="CH187" s="516">
        <v>112.9</v>
      </c>
      <c r="CI187" s="516">
        <v>110.3</v>
      </c>
      <c r="CJ187" s="516">
        <v>109.9</v>
      </c>
      <c r="CK187" s="516">
        <v>107.9</v>
      </c>
      <c r="CL187" s="516">
        <v>106.5</v>
      </c>
      <c r="CM187" s="516">
        <v>105</v>
      </c>
      <c r="CN187" s="516">
        <v>106.9</v>
      </c>
      <c r="CO187" s="516">
        <v>110.2</v>
      </c>
      <c r="CP187" s="516">
        <v>111.7</v>
      </c>
      <c r="CQ187" s="516">
        <v>115.8</v>
      </c>
      <c r="CR187" s="516">
        <v>127.3</v>
      </c>
      <c r="CS187" s="516">
        <v>138.1</v>
      </c>
      <c r="CT187" s="516">
        <v>135.69999999999999</v>
      </c>
      <c r="CU187" s="516">
        <v>132.80000000000001</v>
      </c>
      <c r="CV187" s="516">
        <v>128.30000000000001</v>
      </c>
      <c r="CW187" s="516">
        <v>125.5</v>
      </c>
      <c r="CX187" s="516">
        <v>129.80000000000001</v>
      </c>
      <c r="CY187" s="516">
        <v>131.80000000000001</v>
      </c>
      <c r="CZ187" s="516">
        <v>136.6</v>
      </c>
      <c r="DA187" s="516">
        <v>138.9</v>
      </c>
      <c r="DB187" s="516">
        <v>143</v>
      </c>
      <c r="DC187" s="516">
        <v>151.19999999999999</v>
      </c>
      <c r="DD187" s="516">
        <v>161.19999999999999</v>
      </c>
      <c r="DE187" s="516">
        <v>166.7</v>
      </c>
      <c r="DF187" s="516">
        <v>173.8</v>
      </c>
      <c r="DG187" s="516">
        <v>184.3</v>
      </c>
      <c r="DH187" s="516">
        <v>195.3</v>
      </c>
      <c r="DI187" s="516">
        <v>204.8</v>
      </c>
      <c r="DJ187" s="516">
        <v>194.3</v>
      </c>
      <c r="DK187" s="516">
        <v>195.4</v>
      </c>
      <c r="DL187" s="516">
        <v>197</v>
      </c>
      <c r="DM187" s="516">
        <v>193.8</v>
      </c>
      <c r="DN187" s="516">
        <v>192.9</v>
      </c>
      <c r="DO187" s="516">
        <v>191.9</v>
      </c>
      <c r="DP187" s="516">
        <v>188.8</v>
      </c>
      <c r="DQ187" s="516">
        <v>189.6</v>
      </c>
      <c r="DR187" s="516">
        <v>201.8</v>
      </c>
      <c r="DS187" s="516">
        <v>214.4</v>
      </c>
      <c r="DT187" s="516">
        <v>226.6</v>
      </c>
      <c r="DU187" s="517">
        <v>233.2</v>
      </c>
      <c r="DV187" s="517">
        <v>222.6</v>
      </c>
      <c r="DW187" s="517">
        <v>203.4</v>
      </c>
      <c r="DX187" s="559">
        <v>196.1</v>
      </c>
      <c r="DY187" s="559">
        <v>175.9</v>
      </c>
      <c r="DZ187" s="559">
        <v>174.2</v>
      </c>
      <c r="EA187" s="558">
        <v>171.1</v>
      </c>
    </row>
    <row r="188" spans="1:131">
      <c r="A188" s="514" t="s">
        <v>914</v>
      </c>
      <c r="B188" s="514" t="s">
        <v>915</v>
      </c>
      <c r="C188" s="515">
        <v>1.1599999999999999E-2</v>
      </c>
      <c r="D188" s="516">
        <v>118.2</v>
      </c>
      <c r="E188" s="516">
        <v>113.1</v>
      </c>
      <c r="F188" s="516">
        <v>113.8</v>
      </c>
      <c r="G188" s="516">
        <v>118.9</v>
      </c>
      <c r="H188" s="516">
        <v>120.8</v>
      </c>
      <c r="I188" s="516">
        <v>119.2</v>
      </c>
      <c r="J188" s="516">
        <v>113</v>
      </c>
      <c r="K188" s="516">
        <v>114.4</v>
      </c>
      <c r="L188" s="516">
        <v>114</v>
      </c>
      <c r="M188" s="516">
        <v>111.8</v>
      </c>
      <c r="N188" s="516">
        <v>111.9</v>
      </c>
      <c r="O188" s="516">
        <v>107.6</v>
      </c>
      <c r="P188" s="516">
        <v>106.4</v>
      </c>
      <c r="Q188" s="516">
        <v>106.3</v>
      </c>
      <c r="R188" s="516">
        <v>108.2</v>
      </c>
      <c r="S188" s="516">
        <v>107.5</v>
      </c>
      <c r="T188" s="516">
        <v>108.3</v>
      </c>
      <c r="U188" s="516">
        <v>108</v>
      </c>
      <c r="V188" s="516">
        <v>108.2</v>
      </c>
      <c r="W188" s="516">
        <v>110.4</v>
      </c>
      <c r="X188" s="516">
        <v>110.4</v>
      </c>
      <c r="Y188" s="516">
        <v>108.3</v>
      </c>
      <c r="Z188" s="516">
        <v>106.7</v>
      </c>
      <c r="AA188" s="516">
        <v>107.1</v>
      </c>
      <c r="AB188" s="516">
        <v>106.2</v>
      </c>
      <c r="AC188" s="516">
        <v>105.9</v>
      </c>
      <c r="AD188" s="516">
        <v>105.9</v>
      </c>
      <c r="AE188" s="516">
        <v>107.2</v>
      </c>
      <c r="AF188" s="516">
        <v>106.8</v>
      </c>
      <c r="AG188" s="516">
        <v>106.9</v>
      </c>
      <c r="AH188" s="516">
        <v>104.5</v>
      </c>
      <c r="AI188" s="516">
        <v>106.8</v>
      </c>
      <c r="AJ188" s="516">
        <v>112.5</v>
      </c>
      <c r="AK188" s="516">
        <v>111</v>
      </c>
      <c r="AL188" s="516">
        <v>106.8</v>
      </c>
      <c r="AM188" s="516">
        <v>105.6</v>
      </c>
      <c r="AN188" s="516">
        <v>107.6</v>
      </c>
      <c r="AO188" s="516">
        <v>115.5</v>
      </c>
      <c r="AP188" s="516">
        <v>118.2</v>
      </c>
      <c r="AQ188" s="516">
        <v>118.9</v>
      </c>
      <c r="AR188" s="516">
        <v>120.5</v>
      </c>
      <c r="AS188" s="516">
        <v>122.3</v>
      </c>
      <c r="AT188" s="516">
        <v>126.8</v>
      </c>
      <c r="AU188" s="516">
        <v>126.7</v>
      </c>
      <c r="AV188" s="516">
        <v>124.4</v>
      </c>
      <c r="AW188" s="516">
        <v>122.8</v>
      </c>
      <c r="AX188" s="516">
        <v>117.7</v>
      </c>
      <c r="AY188" s="516">
        <v>115.8</v>
      </c>
      <c r="AZ188" s="516">
        <v>118.4</v>
      </c>
      <c r="BA188" s="516">
        <v>118.7</v>
      </c>
      <c r="BB188" s="516">
        <v>120.1</v>
      </c>
      <c r="BC188" s="516">
        <v>121.7</v>
      </c>
      <c r="BD188" s="516">
        <v>123.9</v>
      </c>
      <c r="BE188" s="516">
        <v>124.3</v>
      </c>
      <c r="BF188" s="516">
        <v>122.9</v>
      </c>
      <c r="BG188" s="516">
        <v>119.8</v>
      </c>
      <c r="BH188" s="516">
        <v>117.4</v>
      </c>
      <c r="BI188" s="516">
        <v>115.8</v>
      </c>
      <c r="BJ188" s="516">
        <v>112.4</v>
      </c>
      <c r="BK188" s="516">
        <v>112.4</v>
      </c>
      <c r="BL188" s="516">
        <v>109.7</v>
      </c>
      <c r="BM188" s="516">
        <v>111.4</v>
      </c>
      <c r="BN188" s="516">
        <v>110.8</v>
      </c>
      <c r="BO188" s="516">
        <v>111.3</v>
      </c>
      <c r="BP188" s="516">
        <v>112.2</v>
      </c>
      <c r="BQ188" s="516">
        <v>112</v>
      </c>
      <c r="BR188" s="516">
        <v>111.3</v>
      </c>
      <c r="BS188" s="516">
        <v>111.6</v>
      </c>
      <c r="BT188" s="516">
        <v>111.7</v>
      </c>
      <c r="BU188" s="516">
        <v>112.1</v>
      </c>
      <c r="BV188" s="516">
        <v>110.9</v>
      </c>
      <c r="BW188" s="516">
        <v>109.8</v>
      </c>
      <c r="BX188" s="516">
        <v>109.8</v>
      </c>
      <c r="BY188" s="516">
        <v>110.5</v>
      </c>
      <c r="BZ188" s="516">
        <v>111.6</v>
      </c>
      <c r="CA188" s="516">
        <v>112.1</v>
      </c>
      <c r="CB188" s="516">
        <v>112.5</v>
      </c>
      <c r="CC188" s="516">
        <v>112.1</v>
      </c>
      <c r="CD188" s="516">
        <v>112.3</v>
      </c>
      <c r="CE188" s="516">
        <v>112.4</v>
      </c>
      <c r="CF188" s="516">
        <v>112.3</v>
      </c>
      <c r="CG188" s="516">
        <v>112.6</v>
      </c>
      <c r="CH188" s="516">
        <v>112.7</v>
      </c>
      <c r="CI188" s="516">
        <v>114.4</v>
      </c>
      <c r="CJ188" s="516">
        <v>111.7</v>
      </c>
      <c r="CK188" s="516">
        <v>111.7</v>
      </c>
      <c r="CL188" s="516">
        <v>111</v>
      </c>
      <c r="CM188" s="516">
        <v>115</v>
      </c>
      <c r="CN188" s="516">
        <v>115.6</v>
      </c>
      <c r="CO188" s="516">
        <v>115.1</v>
      </c>
      <c r="CP188" s="516">
        <v>117.2</v>
      </c>
      <c r="CQ188" s="516">
        <v>118</v>
      </c>
      <c r="CR188" s="516">
        <v>125.9</v>
      </c>
      <c r="CS188" s="516">
        <v>124.2</v>
      </c>
      <c r="CT188" s="516">
        <v>121.3</v>
      </c>
      <c r="CU188" s="516">
        <v>120.8</v>
      </c>
      <c r="CV188" s="516">
        <v>120.4</v>
      </c>
      <c r="CW188" s="516">
        <v>124.7</v>
      </c>
      <c r="CX188" s="516">
        <v>128.30000000000001</v>
      </c>
      <c r="CY188" s="516">
        <v>131.1</v>
      </c>
      <c r="CZ188" s="516">
        <v>133.9</v>
      </c>
      <c r="DA188" s="516">
        <v>135.1</v>
      </c>
      <c r="DB188" s="516">
        <v>139.4</v>
      </c>
      <c r="DC188" s="516">
        <v>143.1</v>
      </c>
      <c r="DD188" s="516">
        <v>143.19999999999999</v>
      </c>
      <c r="DE188" s="516">
        <v>142.4</v>
      </c>
      <c r="DF188" s="516">
        <v>140.80000000000001</v>
      </c>
      <c r="DG188" s="516">
        <v>142</v>
      </c>
      <c r="DH188" s="516">
        <v>151.4</v>
      </c>
      <c r="DI188" s="516">
        <v>157.30000000000001</v>
      </c>
      <c r="DJ188" s="516">
        <v>174.9</v>
      </c>
      <c r="DK188" s="516">
        <v>177.4</v>
      </c>
      <c r="DL188" s="516">
        <v>189</v>
      </c>
      <c r="DM188" s="516">
        <v>192.3</v>
      </c>
      <c r="DN188" s="516">
        <v>192.7</v>
      </c>
      <c r="DO188" s="516">
        <v>189.7</v>
      </c>
      <c r="DP188" s="516">
        <v>185</v>
      </c>
      <c r="DQ188" s="516">
        <v>185.8</v>
      </c>
      <c r="DR188" s="516">
        <v>191.6</v>
      </c>
      <c r="DS188" s="516">
        <v>189.6</v>
      </c>
      <c r="DT188" s="516">
        <v>188.4</v>
      </c>
      <c r="DU188" s="517">
        <v>183.1</v>
      </c>
      <c r="DV188" s="517">
        <v>176.3</v>
      </c>
      <c r="DW188" s="517">
        <v>167.1</v>
      </c>
      <c r="DX188" s="559">
        <v>162.80000000000001</v>
      </c>
      <c r="DY188" s="559">
        <v>156.4</v>
      </c>
      <c r="DZ188" s="559">
        <v>158.5</v>
      </c>
      <c r="EA188" s="558">
        <v>166.4</v>
      </c>
    </row>
    <row r="189" spans="1:131">
      <c r="A189" s="514" t="s">
        <v>916</v>
      </c>
      <c r="B189" s="514" t="s">
        <v>917</v>
      </c>
      <c r="C189" s="515">
        <v>2.7689999999999999E-2</v>
      </c>
      <c r="D189" s="516">
        <v>100</v>
      </c>
      <c r="E189" s="516">
        <v>96.9</v>
      </c>
      <c r="F189" s="516">
        <v>92.1</v>
      </c>
      <c r="G189" s="516">
        <v>93.2</v>
      </c>
      <c r="H189" s="516">
        <v>89.9</v>
      </c>
      <c r="I189" s="516">
        <v>88.4</v>
      </c>
      <c r="J189" s="516">
        <v>87</v>
      </c>
      <c r="K189" s="516">
        <v>87.8</v>
      </c>
      <c r="L189" s="516">
        <v>89</v>
      </c>
      <c r="M189" s="516">
        <v>91.7</v>
      </c>
      <c r="N189" s="516">
        <v>92.5</v>
      </c>
      <c r="O189" s="516">
        <v>91.1</v>
      </c>
      <c r="P189" s="516">
        <v>90.6</v>
      </c>
      <c r="Q189" s="516">
        <v>89</v>
      </c>
      <c r="R189" s="516">
        <v>89.7</v>
      </c>
      <c r="S189" s="516">
        <v>91.8</v>
      </c>
      <c r="T189" s="516">
        <v>98.5</v>
      </c>
      <c r="U189" s="516">
        <v>106</v>
      </c>
      <c r="V189" s="516">
        <v>111.6</v>
      </c>
      <c r="W189" s="516">
        <v>115.4</v>
      </c>
      <c r="X189" s="516">
        <v>116.4</v>
      </c>
      <c r="Y189" s="516">
        <v>122.8</v>
      </c>
      <c r="Z189" s="516">
        <v>128.6</v>
      </c>
      <c r="AA189" s="516">
        <v>132.4</v>
      </c>
      <c r="AB189" s="516">
        <v>145</v>
      </c>
      <c r="AC189" s="516">
        <v>143</v>
      </c>
      <c r="AD189" s="516">
        <v>150.4</v>
      </c>
      <c r="AE189" s="516">
        <v>155.1</v>
      </c>
      <c r="AF189" s="516">
        <v>159.80000000000001</v>
      </c>
      <c r="AG189" s="516">
        <v>163.19999999999999</v>
      </c>
      <c r="AH189" s="516">
        <v>162.80000000000001</v>
      </c>
      <c r="AI189" s="516">
        <v>161.69999999999999</v>
      </c>
      <c r="AJ189" s="516">
        <v>156.4</v>
      </c>
      <c r="AK189" s="516">
        <v>157</v>
      </c>
      <c r="AL189" s="516">
        <v>155.69999999999999</v>
      </c>
      <c r="AM189" s="516">
        <v>152.80000000000001</v>
      </c>
      <c r="AN189" s="516">
        <v>150</v>
      </c>
      <c r="AO189" s="516">
        <v>155.4</v>
      </c>
      <c r="AP189" s="516">
        <v>148.5</v>
      </c>
      <c r="AQ189" s="516">
        <v>144.6</v>
      </c>
      <c r="AR189" s="516">
        <v>143.9</v>
      </c>
      <c r="AS189" s="516">
        <v>144</v>
      </c>
      <c r="AT189" s="516">
        <v>138</v>
      </c>
      <c r="AU189" s="516">
        <v>140.1</v>
      </c>
      <c r="AV189" s="516">
        <v>139.9</v>
      </c>
      <c r="AW189" s="516">
        <v>133.69999999999999</v>
      </c>
      <c r="AX189" s="516">
        <v>133.1</v>
      </c>
      <c r="AY189" s="516">
        <v>124.1</v>
      </c>
      <c r="AZ189" s="516">
        <v>123.1</v>
      </c>
      <c r="BA189" s="516">
        <v>126.9</v>
      </c>
      <c r="BB189" s="516">
        <v>124.6</v>
      </c>
      <c r="BC189" s="516">
        <v>116</v>
      </c>
      <c r="BD189" s="516">
        <v>120.7</v>
      </c>
      <c r="BE189" s="516">
        <v>126.5</v>
      </c>
      <c r="BF189" s="516">
        <v>126.8</v>
      </c>
      <c r="BG189" s="516">
        <v>128.19999999999999</v>
      </c>
      <c r="BH189" s="516">
        <v>134.9</v>
      </c>
      <c r="BI189" s="516">
        <v>139.19999999999999</v>
      </c>
      <c r="BJ189" s="516">
        <v>142.9</v>
      </c>
      <c r="BK189" s="516">
        <v>143.4</v>
      </c>
      <c r="BL189" s="516">
        <v>142.6</v>
      </c>
      <c r="BM189" s="516">
        <v>142.6</v>
      </c>
      <c r="BN189" s="516">
        <v>143.9</v>
      </c>
      <c r="BO189" s="516">
        <v>153.1</v>
      </c>
      <c r="BP189" s="516">
        <v>156.4</v>
      </c>
      <c r="BQ189" s="516">
        <v>163</v>
      </c>
      <c r="BR189" s="516">
        <v>163.4</v>
      </c>
      <c r="BS189" s="516">
        <v>171.3</v>
      </c>
      <c r="BT189" s="516">
        <v>182.6</v>
      </c>
      <c r="BU189" s="516">
        <v>178.5</v>
      </c>
      <c r="BV189" s="516">
        <v>176.3</v>
      </c>
      <c r="BW189" s="516">
        <v>175.4</v>
      </c>
      <c r="BX189" s="516">
        <v>180</v>
      </c>
      <c r="BY189" s="516">
        <v>184.5</v>
      </c>
      <c r="BZ189" s="516">
        <v>182.8</v>
      </c>
      <c r="CA189" s="516">
        <v>180.6</v>
      </c>
      <c r="CB189" s="516">
        <v>180.9</v>
      </c>
      <c r="CC189" s="516">
        <v>179.5</v>
      </c>
      <c r="CD189" s="516">
        <v>180.9</v>
      </c>
      <c r="CE189" s="516">
        <v>177.5</v>
      </c>
      <c r="CF189" s="516">
        <v>180.4</v>
      </c>
      <c r="CG189" s="516">
        <v>185</v>
      </c>
      <c r="CH189" s="516">
        <v>185.1</v>
      </c>
      <c r="CI189" s="516">
        <v>177.6</v>
      </c>
      <c r="CJ189" s="516">
        <v>172.1</v>
      </c>
      <c r="CK189" s="516">
        <v>167.3</v>
      </c>
      <c r="CL189" s="516">
        <v>164.4</v>
      </c>
      <c r="CM189" s="516">
        <v>163</v>
      </c>
      <c r="CN189" s="516">
        <v>164</v>
      </c>
      <c r="CO189" s="516">
        <v>166.3</v>
      </c>
      <c r="CP189" s="516">
        <v>168.4</v>
      </c>
      <c r="CQ189" s="516">
        <v>166.8</v>
      </c>
      <c r="CR189" s="516">
        <v>169</v>
      </c>
      <c r="CS189" s="516">
        <v>170.4</v>
      </c>
      <c r="CT189" s="516">
        <v>166.6</v>
      </c>
      <c r="CU189" s="516">
        <v>166.6</v>
      </c>
      <c r="CV189" s="516">
        <v>167.7</v>
      </c>
      <c r="CW189" s="516">
        <v>167.3</v>
      </c>
      <c r="CX189" s="516">
        <v>168</v>
      </c>
      <c r="CY189" s="516">
        <v>167.8</v>
      </c>
      <c r="CZ189" s="516">
        <v>173.8</v>
      </c>
      <c r="DA189" s="516">
        <v>176.3</v>
      </c>
      <c r="DB189" s="516">
        <v>180.3</v>
      </c>
      <c r="DC189" s="516">
        <v>186.8</v>
      </c>
      <c r="DD189" s="516">
        <v>189.4</v>
      </c>
      <c r="DE189" s="516">
        <v>191.4</v>
      </c>
      <c r="DF189" s="516">
        <v>194.5</v>
      </c>
      <c r="DG189" s="516">
        <v>199.8</v>
      </c>
      <c r="DH189" s="516">
        <v>199.8</v>
      </c>
      <c r="DI189" s="516">
        <v>199.6</v>
      </c>
      <c r="DJ189" s="516">
        <v>201.3</v>
      </c>
      <c r="DK189" s="516">
        <v>200.1</v>
      </c>
      <c r="DL189" s="516">
        <v>193</v>
      </c>
      <c r="DM189" s="516">
        <v>188</v>
      </c>
      <c r="DN189" s="516">
        <v>187.1</v>
      </c>
      <c r="DO189" s="516">
        <v>190.3</v>
      </c>
      <c r="DP189" s="516">
        <v>188.7</v>
      </c>
      <c r="DQ189" s="516">
        <v>188.5</v>
      </c>
      <c r="DR189" s="516">
        <v>189.8</v>
      </c>
      <c r="DS189" s="516">
        <v>188.4</v>
      </c>
      <c r="DT189" s="516">
        <v>188.3</v>
      </c>
      <c r="DU189" s="517">
        <v>184.8</v>
      </c>
      <c r="DV189" s="517">
        <v>174.6</v>
      </c>
      <c r="DW189" s="517">
        <v>173</v>
      </c>
      <c r="DX189" s="559">
        <v>170.1</v>
      </c>
      <c r="DY189" s="559">
        <v>167.2</v>
      </c>
      <c r="DZ189" s="559">
        <v>165.3</v>
      </c>
      <c r="EA189" s="558">
        <v>162.4</v>
      </c>
    </row>
    <row r="190" spans="1:131">
      <c r="A190" s="514" t="s">
        <v>918</v>
      </c>
      <c r="B190" s="514" t="s">
        <v>919</v>
      </c>
      <c r="C190" s="515">
        <v>7.0809999999999998E-2</v>
      </c>
      <c r="D190" s="516">
        <v>107.5</v>
      </c>
      <c r="E190" s="516">
        <v>106</v>
      </c>
      <c r="F190" s="516">
        <v>106.3</v>
      </c>
      <c r="G190" s="516">
        <v>110.1</v>
      </c>
      <c r="H190" s="516">
        <v>113.3</v>
      </c>
      <c r="I190" s="516">
        <v>113.2</v>
      </c>
      <c r="J190" s="516">
        <v>109.1</v>
      </c>
      <c r="K190" s="516">
        <v>109.9</v>
      </c>
      <c r="L190" s="516">
        <v>104.8</v>
      </c>
      <c r="M190" s="516">
        <v>101.8</v>
      </c>
      <c r="N190" s="516">
        <v>99.7</v>
      </c>
      <c r="O190" s="516">
        <v>99.6</v>
      </c>
      <c r="P190" s="516">
        <v>99.9</v>
      </c>
      <c r="Q190" s="516">
        <v>101.4</v>
      </c>
      <c r="R190" s="516">
        <v>102.6</v>
      </c>
      <c r="S190" s="516">
        <v>102.9</v>
      </c>
      <c r="T190" s="516">
        <v>103.1</v>
      </c>
      <c r="U190" s="516">
        <v>104</v>
      </c>
      <c r="V190" s="516">
        <v>106.1</v>
      </c>
      <c r="W190" s="516">
        <v>105.7</v>
      </c>
      <c r="X190" s="516">
        <v>102</v>
      </c>
      <c r="Y190" s="516">
        <v>99.5</v>
      </c>
      <c r="Z190" s="516">
        <v>100.3</v>
      </c>
      <c r="AA190" s="516">
        <v>103.9</v>
      </c>
      <c r="AB190" s="516">
        <v>104.8</v>
      </c>
      <c r="AC190" s="516">
        <v>104.8</v>
      </c>
      <c r="AD190" s="516">
        <v>103.7</v>
      </c>
      <c r="AE190" s="516">
        <v>104.9</v>
      </c>
      <c r="AF190" s="516">
        <v>104.6</v>
      </c>
      <c r="AG190" s="516">
        <v>102</v>
      </c>
      <c r="AH190" s="516">
        <v>100.4</v>
      </c>
      <c r="AI190" s="516">
        <v>95.8</v>
      </c>
      <c r="AJ190" s="516">
        <v>91.2</v>
      </c>
      <c r="AK190" s="516">
        <v>93.4</v>
      </c>
      <c r="AL190" s="516">
        <v>93.3</v>
      </c>
      <c r="AM190" s="516">
        <v>92.7</v>
      </c>
      <c r="AN190" s="516">
        <v>94.3</v>
      </c>
      <c r="AO190" s="516">
        <v>97.8</v>
      </c>
      <c r="AP190" s="516">
        <v>98.7</v>
      </c>
      <c r="AQ190" s="516">
        <v>98.5</v>
      </c>
      <c r="AR190" s="516">
        <v>98.9</v>
      </c>
      <c r="AS190" s="516">
        <v>99</v>
      </c>
      <c r="AT190" s="516">
        <v>100.2</v>
      </c>
      <c r="AU190" s="516">
        <v>96.9</v>
      </c>
      <c r="AV190" s="516">
        <v>97.4</v>
      </c>
      <c r="AW190" s="516">
        <v>97.1</v>
      </c>
      <c r="AX190" s="516">
        <v>97.4</v>
      </c>
      <c r="AY190" s="516">
        <v>98.6</v>
      </c>
      <c r="AZ190" s="516">
        <v>94.9</v>
      </c>
      <c r="BA190" s="516">
        <v>96.1</v>
      </c>
      <c r="BB190" s="516">
        <v>97.4</v>
      </c>
      <c r="BC190" s="516">
        <v>100.1</v>
      </c>
      <c r="BD190" s="516">
        <v>102.2</v>
      </c>
      <c r="BE190" s="516">
        <v>102.1</v>
      </c>
      <c r="BF190" s="516">
        <v>103.6</v>
      </c>
      <c r="BG190" s="516">
        <v>101.8</v>
      </c>
      <c r="BH190" s="516">
        <v>103.6</v>
      </c>
      <c r="BI190" s="516">
        <v>102.9</v>
      </c>
      <c r="BJ190" s="516">
        <v>104.1</v>
      </c>
      <c r="BK190" s="516">
        <v>100.4</v>
      </c>
      <c r="BL190" s="516">
        <v>98.3</v>
      </c>
      <c r="BM190" s="516">
        <v>96.7</v>
      </c>
      <c r="BN190" s="516">
        <v>97.9</v>
      </c>
      <c r="BO190" s="516">
        <v>100.1</v>
      </c>
      <c r="BP190" s="516">
        <v>102.1</v>
      </c>
      <c r="BQ190" s="516">
        <v>101.5</v>
      </c>
      <c r="BR190" s="516">
        <v>100.5</v>
      </c>
      <c r="BS190" s="516">
        <v>100.7</v>
      </c>
      <c r="BT190" s="516">
        <v>102.9</v>
      </c>
      <c r="BU190" s="516">
        <v>103.7</v>
      </c>
      <c r="BV190" s="516">
        <v>105.3</v>
      </c>
      <c r="BW190" s="516">
        <v>109</v>
      </c>
      <c r="BX190" s="516">
        <v>110.4</v>
      </c>
      <c r="BY190" s="516">
        <v>110.2</v>
      </c>
      <c r="BZ190" s="516">
        <v>110.4</v>
      </c>
      <c r="CA190" s="516">
        <v>112</v>
      </c>
      <c r="CB190" s="516">
        <v>113.8</v>
      </c>
      <c r="CC190" s="516">
        <v>113.3</v>
      </c>
      <c r="CD190" s="516">
        <v>111.7</v>
      </c>
      <c r="CE190" s="516">
        <v>107.9</v>
      </c>
      <c r="CF190" s="516">
        <v>105.5</v>
      </c>
      <c r="CG190" s="516">
        <v>106.7</v>
      </c>
      <c r="CH190" s="516">
        <v>109.7</v>
      </c>
      <c r="CI190" s="516">
        <v>108.3</v>
      </c>
      <c r="CJ190" s="516">
        <v>108.6</v>
      </c>
      <c r="CK190" s="516">
        <v>109.1</v>
      </c>
      <c r="CL190" s="516">
        <v>110.1</v>
      </c>
      <c r="CM190" s="516">
        <v>111.8</v>
      </c>
      <c r="CN190" s="516">
        <v>112.9</v>
      </c>
      <c r="CO190" s="516">
        <v>111.9</v>
      </c>
      <c r="CP190" s="516">
        <v>112.4</v>
      </c>
      <c r="CQ190" s="516">
        <v>113.9</v>
      </c>
      <c r="CR190" s="516">
        <v>118.6</v>
      </c>
      <c r="CS190" s="516">
        <v>121.7</v>
      </c>
      <c r="CT190" s="516">
        <v>118.4</v>
      </c>
      <c r="CU190" s="516">
        <v>115.7</v>
      </c>
      <c r="CV190" s="516">
        <v>117.7</v>
      </c>
      <c r="CW190" s="516">
        <v>116.2</v>
      </c>
      <c r="CX190" s="516">
        <v>117.1</v>
      </c>
      <c r="CY190" s="516">
        <v>118.4</v>
      </c>
      <c r="CZ190" s="516">
        <v>122.2</v>
      </c>
      <c r="DA190" s="516">
        <v>125.4</v>
      </c>
      <c r="DB190" s="516">
        <v>131.1</v>
      </c>
      <c r="DC190" s="516">
        <v>136</v>
      </c>
      <c r="DD190" s="516">
        <v>142.80000000000001</v>
      </c>
      <c r="DE190" s="516">
        <v>146.4</v>
      </c>
      <c r="DF190" s="516">
        <v>150.4</v>
      </c>
      <c r="DG190" s="516">
        <v>159.5</v>
      </c>
      <c r="DH190" s="516">
        <v>170.6</v>
      </c>
      <c r="DI190" s="516">
        <v>174.6</v>
      </c>
      <c r="DJ190" s="516">
        <v>172.6</v>
      </c>
      <c r="DK190" s="516">
        <v>173.3</v>
      </c>
      <c r="DL190" s="516">
        <v>176.9</v>
      </c>
      <c r="DM190" s="516">
        <v>176.9</v>
      </c>
      <c r="DN190" s="516">
        <v>174.9</v>
      </c>
      <c r="DO190" s="516">
        <v>160.69999999999999</v>
      </c>
      <c r="DP190" s="516">
        <v>156</v>
      </c>
      <c r="DQ190" s="516">
        <v>158</v>
      </c>
      <c r="DR190" s="516">
        <v>173.9</v>
      </c>
      <c r="DS190" s="516">
        <v>186</v>
      </c>
      <c r="DT190" s="516">
        <v>191.2</v>
      </c>
      <c r="DU190" s="517">
        <v>195.4</v>
      </c>
      <c r="DV190" s="517">
        <v>192.4</v>
      </c>
      <c r="DW190" s="517">
        <v>188.3</v>
      </c>
      <c r="DX190" s="559">
        <v>182.2</v>
      </c>
      <c r="DY190" s="559">
        <v>175.1</v>
      </c>
      <c r="DZ190" s="559">
        <v>177.3</v>
      </c>
      <c r="EA190" s="558">
        <v>173.4</v>
      </c>
    </row>
    <row r="191" spans="1:131">
      <c r="A191" s="514" t="s">
        <v>920</v>
      </c>
      <c r="B191" s="514" t="s">
        <v>921</v>
      </c>
      <c r="C191" s="515">
        <v>1.1654500000000001</v>
      </c>
      <c r="D191" s="516">
        <v>103.2</v>
      </c>
      <c r="E191" s="516">
        <v>102.7</v>
      </c>
      <c r="F191" s="516">
        <v>103.4</v>
      </c>
      <c r="G191" s="516">
        <v>104.5</v>
      </c>
      <c r="H191" s="516">
        <v>104.2</v>
      </c>
      <c r="I191" s="516">
        <v>104.5</v>
      </c>
      <c r="J191" s="516">
        <v>103.3</v>
      </c>
      <c r="K191" s="516">
        <v>103.1</v>
      </c>
      <c r="L191" s="516">
        <v>102.1</v>
      </c>
      <c r="M191" s="516">
        <v>102.4</v>
      </c>
      <c r="N191" s="516">
        <v>102.7</v>
      </c>
      <c r="O191" s="516">
        <v>103.4</v>
      </c>
      <c r="P191" s="516">
        <v>105.3</v>
      </c>
      <c r="Q191" s="516">
        <v>106.6</v>
      </c>
      <c r="R191" s="516">
        <v>107</v>
      </c>
      <c r="S191" s="516">
        <v>107.8</v>
      </c>
      <c r="T191" s="516">
        <v>109.3</v>
      </c>
      <c r="U191" s="516">
        <v>112.5</v>
      </c>
      <c r="V191" s="516">
        <v>114.3</v>
      </c>
      <c r="W191" s="516">
        <v>115.4</v>
      </c>
      <c r="X191" s="516">
        <v>116.1</v>
      </c>
      <c r="Y191" s="516">
        <v>118.7</v>
      </c>
      <c r="Z191" s="516">
        <v>119</v>
      </c>
      <c r="AA191" s="516">
        <v>120.7</v>
      </c>
      <c r="AB191" s="516">
        <v>122.3</v>
      </c>
      <c r="AC191" s="516">
        <v>123.6</v>
      </c>
      <c r="AD191" s="516">
        <v>124</v>
      </c>
      <c r="AE191" s="516">
        <v>124.6</v>
      </c>
      <c r="AF191" s="516">
        <v>125.2</v>
      </c>
      <c r="AG191" s="516">
        <v>125.1</v>
      </c>
      <c r="AH191" s="516">
        <v>124.5</v>
      </c>
      <c r="AI191" s="516">
        <v>124.6</v>
      </c>
      <c r="AJ191" s="516">
        <v>122.4</v>
      </c>
      <c r="AK191" s="516">
        <v>123.1</v>
      </c>
      <c r="AL191" s="516">
        <v>122.5</v>
      </c>
      <c r="AM191" s="516">
        <v>122.2</v>
      </c>
      <c r="AN191" s="516">
        <v>123.4</v>
      </c>
      <c r="AO191" s="516">
        <v>122.9</v>
      </c>
      <c r="AP191" s="516">
        <v>122.7</v>
      </c>
      <c r="AQ191" s="516">
        <v>124.1</v>
      </c>
      <c r="AR191" s="516">
        <v>123.1</v>
      </c>
      <c r="AS191" s="516">
        <v>124.2</v>
      </c>
      <c r="AT191" s="516">
        <v>124.1</v>
      </c>
      <c r="AU191" s="516">
        <v>123.3</v>
      </c>
      <c r="AV191" s="516">
        <v>124.4</v>
      </c>
      <c r="AW191" s="516">
        <v>123.3</v>
      </c>
      <c r="AX191" s="516">
        <v>123.6</v>
      </c>
      <c r="AY191" s="516">
        <v>124.2</v>
      </c>
      <c r="AZ191" s="516">
        <v>125.7</v>
      </c>
      <c r="BA191" s="516">
        <v>126.8</v>
      </c>
      <c r="BB191" s="516">
        <v>128.1</v>
      </c>
      <c r="BC191" s="516">
        <v>128.69999999999999</v>
      </c>
      <c r="BD191" s="516">
        <v>130.19999999999999</v>
      </c>
      <c r="BE191" s="516">
        <v>131.5</v>
      </c>
      <c r="BF191" s="516">
        <v>133.1</v>
      </c>
      <c r="BG191" s="516">
        <v>133.30000000000001</v>
      </c>
      <c r="BH191" s="516">
        <v>134.6</v>
      </c>
      <c r="BI191" s="516">
        <v>136.69999999999999</v>
      </c>
      <c r="BJ191" s="516">
        <v>138.6</v>
      </c>
      <c r="BK191" s="516">
        <v>140.4</v>
      </c>
      <c r="BL191" s="516">
        <v>141</v>
      </c>
      <c r="BM191" s="516">
        <v>141.80000000000001</v>
      </c>
      <c r="BN191" s="516">
        <v>143.30000000000001</v>
      </c>
      <c r="BO191" s="516">
        <v>142.4</v>
      </c>
      <c r="BP191" s="516">
        <v>143.4</v>
      </c>
      <c r="BQ191" s="516">
        <v>145.19999999999999</v>
      </c>
      <c r="BR191" s="516">
        <v>143.80000000000001</v>
      </c>
      <c r="BS191" s="516">
        <v>142</v>
      </c>
      <c r="BT191" s="516">
        <v>141.69999999999999</v>
      </c>
      <c r="BU191" s="516">
        <v>140.6</v>
      </c>
      <c r="BV191" s="516">
        <v>139.69999999999999</v>
      </c>
      <c r="BW191" s="516">
        <v>139.69999999999999</v>
      </c>
      <c r="BX191" s="516">
        <v>139</v>
      </c>
      <c r="BY191" s="516">
        <v>138.5</v>
      </c>
      <c r="BZ191" s="516">
        <v>138.30000000000001</v>
      </c>
      <c r="CA191" s="516">
        <v>137.5</v>
      </c>
      <c r="CB191" s="516">
        <v>136.1</v>
      </c>
      <c r="CC191" s="516">
        <v>136.69999999999999</v>
      </c>
      <c r="CD191" s="516">
        <v>136</v>
      </c>
      <c r="CE191" s="516">
        <v>134.9</v>
      </c>
      <c r="CF191" s="516">
        <v>133.30000000000001</v>
      </c>
      <c r="CG191" s="516">
        <v>134.6</v>
      </c>
      <c r="CH191" s="516">
        <v>134.4</v>
      </c>
      <c r="CI191" s="516">
        <v>134.5</v>
      </c>
      <c r="CJ191" s="516">
        <v>135.1</v>
      </c>
      <c r="CK191" s="516">
        <v>137</v>
      </c>
      <c r="CL191" s="516">
        <v>139.80000000000001</v>
      </c>
      <c r="CM191" s="516">
        <v>141.69999999999999</v>
      </c>
      <c r="CN191" s="516">
        <v>143.1</v>
      </c>
      <c r="CO191" s="516">
        <v>145.6</v>
      </c>
      <c r="CP191" s="516">
        <v>145.80000000000001</v>
      </c>
      <c r="CQ191" s="516">
        <v>147.6</v>
      </c>
      <c r="CR191" s="516">
        <v>149.5</v>
      </c>
      <c r="CS191" s="516">
        <v>151.4</v>
      </c>
      <c r="CT191" s="516">
        <v>151</v>
      </c>
      <c r="CU191" s="516">
        <v>152.1</v>
      </c>
      <c r="CV191" s="516">
        <v>151.1</v>
      </c>
      <c r="CW191" s="516">
        <v>147.80000000000001</v>
      </c>
      <c r="CX191" s="516">
        <v>148.69999999999999</v>
      </c>
      <c r="CY191" s="516">
        <v>145.9</v>
      </c>
      <c r="CZ191" s="516">
        <v>145.6</v>
      </c>
      <c r="DA191" s="516">
        <v>145.80000000000001</v>
      </c>
      <c r="DB191" s="516">
        <v>144.69999999999999</v>
      </c>
      <c r="DC191" s="516">
        <v>144.9</v>
      </c>
      <c r="DD191" s="516">
        <v>146.6</v>
      </c>
      <c r="DE191" s="516">
        <v>147</v>
      </c>
      <c r="DF191" s="516">
        <v>146.4</v>
      </c>
      <c r="DG191" s="516">
        <v>148</v>
      </c>
      <c r="DH191" s="516">
        <v>148.9</v>
      </c>
      <c r="DI191" s="516">
        <v>148.5</v>
      </c>
      <c r="DJ191" s="516">
        <v>147.9</v>
      </c>
      <c r="DK191" s="516">
        <v>148</v>
      </c>
      <c r="DL191" s="516">
        <v>148.30000000000001</v>
      </c>
      <c r="DM191" s="516">
        <v>149</v>
      </c>
      <c r="DN191" s="516">
        <v>148.80000000000001</v>
      </c>
      <c r="DO191" s="516">
        <v>148</v>
      </c>
      <c r="DP191" s="516">
        <v>148.30000000000001</v>
      </c>
      <c r="DQ191" s="516">
        <v>149.30000000000001</v>
      </c>
      <c r="DR191" s="516">
        <v>151.9</v>
      </c>
      <c r="DS191" s="516">
        <v>155</v>
      </c>
      <c r="DT191" s="516">
        <v>158.4</v>
      </c>
      <c r="DU191" s="517">
        <v>160.69999999999999</v>
      </c>
      <c r="DV191" s="517">
        <v>160.5</v>
      </c>
      <c r="DW191" s="517">
        <v>161.9</v>
      </c>
      <c r="DX191" s="559">
        <v>163.9</v>
      </c>
      <c r="DY191" s="559">
        <v>166.6</v>
      </c>
      <c r="DZ191" s="559">
        <v>166.8</v>
      </c>
      <c r="EA191" s="558">
        <v>168.4</v>
      </c>
    </row>
    <row r="192" spans="1:131">
      <c r="A192" s="514" t="s">
        <v>922</v>
      </c>
      <c r="B192" s="514" t="s">
        <v>923</v>
      </c>
      <c r="C192" s="515">
        <v>2.154E-2</v>
      </c>
      <c r="D192" s="516">
        <v>108.2</v>
      </c>
      <c r="E192" s="516">
        <v>108.4</v>
      </c>
      <c r="F192" s="516">
        <v>110.8</v>
      </c>
      <c r="G192" s="516">
        <v>112</v>
      </c>
      <c r="H192" s="516">
        <v>112.3</v>
      </c>
      <c r="I192" s="516">
        <v>111.7</v>
      </c>
      <c r="J192" s="516">
        <v>112.3</v>
      </c>
      <c r="K192" s="516">
        <v>110.5</v>
      </c>
      <c r="L192" s="516">
        <v>111.2</v>
      </c>
      <c r="M192" s="516">
        <v>111.5</v>
      </c>
      <c r="N192" s="516">
        <v>109.6</v>
      </c>
      <c r="O192" s="516">
        <v>111.6</v>
      </c>
      <c r="P192" s="516">
        <v>112.7</v>
      </c>
      <c r="Q192" s="516">
        <v>116.9</v>
      </c>
      <c r="R192" s="516">
        <v>116.8</v>
      </c>
      <c r="S192" s="516">
        <v>116.4</v>
      </c>
      <c r="T192" s="516">
        <v>116.3</v>
      </c>
      <c r="U192" s="516">
        <v>117.1</v>
      </c>
      <c r="V192" s="516">
        <v>120.6</v>
      </c>
      <c r="W192" s="516">
        <v>120.7</v>
      </c>
      <c r="X192" s="516">
        <v>124.5</v>
      </c>
      <c r="Y192" s="516">
        <v>127.4</v>
      </c>
      <c r="Z192" s="516">
        <v>128</v>
      </c>
      <c r="AA192" s="516">
        <v>131.69999999999999</v>
      </c>
      <c r="AB192" s="516">
        <v>133.80000000000001</v>
      </c>
      <c r="AC192" s="516">
        <v>134.6</v>
      </c>
      <c r="AD192" s="516">
        <v>137.30000000000001</v>
      </c>
      <c r="AE192" s="516">
        <v>137.30000000000001</v>
      </c>
      <c r="AF192" s="516">
        <v>136.30000000000001</v>
      </c>
      <c r="AG192" s="516">
        <v>135.80000000000001</v>
      </c>
      <c r="AH192" s="516">
        <v>133.6</v>
      </c>
      <c r="AI192" s="516">
        <v>134.4</v>
      </c>
      <c r="AJ192" s="516">
        <v>134.6</v>
      </c>
      <c r="AK192" s="516">
        <v>136.30000000000001</v>
      </c>
      <c r="AL192" s="516">
        <v>132.6</v>
      </c>
      <c r="AM192" s="516">
        <v>135.1</v>
      </c>
      <c r="AN192" s="516">
        <v>134.1</v>
      </c>
      <c r="AO192" s="516">
        <v>137.5</v>
      </c>
      <c r="AP192" s="516">
        <v>137.19999999999999</v>
      </c>
      <c r="AQ192" s="516">
        <v>135.6</v>
      </c>
      <c r="AR192" s="516">
        <v>135.1</v>
      </c>
      <c r="AS192" s="516">
        <v>134.80000000000001</v>
      </c>
      <c r="AT192" s="516">
        <v>134.9</v>
      </c>
      <c r="AU192" s="516">
        <v>135.4</v>
      </c>
      <c r="AV192" s="516">
        <v>138.4</v>
      </c>
      <c r="AW192" s="516">
        <v>139.5</v>
      </c>
      <c r="AX192" s="516">
        <v>139.69999999999999</v>
      </c>
      <c r="AY192" s="516">
        <v>140.69999999999999</v>
      </c>
      <c r="AZ192" s="516">
        <v>138.9</v>
      </c>
      <c r="BA192" s="516">
        <v>140.4</v>
      </c>
      <c r="BB192" s="516">
        <v>141.6</v>
      </c>
      <c r="BC192" s="516">
        <v>141.80000000000001</v>
      </c>
      <c r="BD192" s="516">
        <v>141.9</v>
      </c>
      <c r="BE192" s="516">
        <v>142.1</v>
      </c>
      <c r="BF192" s="516">
        <v>142.80000000000001</v>
      </c>
      <c r="BG192" s="516">
        <v>146.1</v>
      </c>
      <c r="BH192" s="516">
        <v>143.5</v>
      </c>
      <c r="BI192" s="516">
        <v>144.5</v>
      </c>
      <c r="BJ192" s="516">
        <v>142</v>
      </c>
      <c r="BK192" s="516">
        <v>144</v>
      </c>
      <c r="BL192" s="516">
        <v>144.30000000000001</v>
      </c>
      <c r="BM192" s="516">
        <v>146</v>
      </c>
      <c r="BN192" s="516">
        <v>150.5</v>
      </c>
      <c r="BO192" s="516">
        <v>150.5</v>
      </c>
      <c r="BP192" s="516">
        <v>150.30000000000001</v>
      </c>
      <c r="BQ192" s="516">
        <v>150.6</v>
      </c>
      <c r="BR192" s="516">
        <v>150.9</v>
      </c>
      <c r="BS192" s="516">
        <v>151.80000000000001</v>
      </c>
      <c r="BT192" s="516">
        <v>151.69999999999999</v>
      </c>
      <c r="BU192" s="516">
        <v>149.5</v>
      </c>
      <c r="BV192" s="516">
        <v>144.69999999999999</v>
      </c>
      <c r="BW192" s="516">
        <v>144.6</v>
      </c>
      <c r="BX192" s="516">
        <v>144.1</v>
      </c>
      <c r="BY192" s="516">
        <v>144.69999999999999</v>
      </c>
      <c r="BZ192" s="516">
        <v>145.9</v>
      </c>
      <c r="CA192" s="516">
        <v>145.69999999999999</v>
      </c>
      <c r="CB192" s="516">
        <v>141.30000000000001</v>
      </c>
      <c r="CC192" s="516">
        <v>140.6</v>
      </c>
      <c r="CD192" s="516">
        <v>139</v>
      </c>
      <c r="CE192" s="516">
        <v>139.69999999999999</v>
      </c>
      <c r="CF192" s="516">
        <v>139.4</v>
      </c>
      <c r="CG192" s="516">
        <v>138.1</v>
      </c>
      <c r="CH192" s="516">
        <v>138.80000000000001</v>
      </c>
      <c r="CI192" s="516">
        <v>142.80000000000001</v>
      </c>
      <c r="CJ192" s="516">
        <v>142.6</v>
      </c>
      <c r="CK192" s="516">
        <v>142.69999999999999</v>
      </c>
      <c r="CL192" s="516">
        <v>143.30000000000001</v>
      </c>
      <c r="CM192" s="516">
        <v>144.19999999999999</v>
      </c>
      <c r="CN192" s="516">
        <v>144.5</v>
      </c>
      <c r="CO192" s="516">
        <v>144.6</v>
      </c>
      <c r="CP192" s="516">
        <v>144</v>
      </c>
      <c r="CQ192" s="516">
        <v>145.69999999999999</v>
      </c>
      <c r="CR192" s="516">
        <v>148.6</v>
      </c>
      <c r="CS192" s="516">
        <v>149.69999999999999</v>
      </c>
      <c r="CT192" s="516">
        <v>149.80000000000001</v>
      </c>
      <c r="CU192" s="516">
        <v>152.69999999999999</v>
      </c>
      <c r="CV192" s="516">
        <v>152.69999999999999</v>
      </c>
      <c r="CW192" s="516">
        <v>153.19999999999999</v>
      </c>
      <c r="CX192" s="516">
        <v>152.30000000000001</v>
      </c>
      <c r="CY192" s="516">
        <v>150.30000000000001</v>
      </c>
      <c r="CZ192" s="516">
        <v>150.4</v>
      </c>
      <c r="DA192" s="516">
        <v>150.4</v>
      </c>
      <c r="DB192" s="516">
        <v>150.19999999999999</v>
      </c>
      <c r="DC192" s="516">
        <v>150</v>
      </c>
      <c r="DD192" s="516">
        <v>150.1</v>
      </c>
      <c r="DE192" s="516">
        <v>149.9</v>
      </c>
      <c r="DF192" s="516">
        <v>150.30000000000001</v>
      </c>
      <c r="DG192" s="516">
        <v>151.4</v>
      </c>
      <c r="DH192" s="516">
        <v>152.9</v>
      </c>
      <c r="DI192" s="516">
        <v>152.80000000000001</v>
      </c>
      <c r="DJ192" s="516">
        <v>153.30000000000001</v>
      </c>
      <c r="DK192" s="516">
        <v>153.4</v>
      </c>
      <c r="DL192" s="516">
        <v>153.30000000000001</v>
      </c>
      <c r="DM192" s="516">
        <v>153.69999999999999</v>
      </c>
      <c r="DN192" s="516">
        <v>153.6</v>
      </c>
      <c r="DO192" s="516">
        <v>154.4</v>
      </c>
      <c r="DP192" s="516">
        <v>143.4</v>
      </c>
      <c r="DQ192" s="516">
        <v>143.5</v>
      </c>
      <c r="DR192" s="516">
        <v>146.19999999999999</v>
      </c>
      <c r="DS192" s="516">
        <v>145.19999999999999</v>
      </c>
      <c r="DT192" s="516">
        <v>147.6</v>
      </c>
      <c r="DU192" s="517">
        <v>148.30000000000001</v>
      </c>
      <c r="DV192" s="517">
        <v>149.4</v>
      </c>
      <c r="DW192" s="517">
        <v>148</v>
      </c>
      <c r="DX192" s="559">
        <v>149.4</v>
      </c>
      <c r="DY192" s="559">
        <v>149.4</v>
      </c>
      <c r="DZ192" s="559">
        <v>152</v>
      </c>
      <c r="EA192" s="558">
        <v>151</v>
      </c>
    </row>
    <row r="193" spans="1:131">
      <c r="A193" s="514" t="s">
        <v>924</v>
      </c>
      <c r="B193" s="514" t="s">
        <v>925</v>
      </c>
      <c r="C193" s="515">
        <v>0.39349000000000001</v>
      </c>
      <c r="D193" s="516">
        <v>105.1</v>
      </c>
      <c r="E193" s="516">
        <v>104.8</v>
      </c>
      <c r="F193" s="516">
        <v>105.6</v>
      </c>
      <c r="G193" s="516">
        <v>105.9</v>
      </c>
      <c r="H193" s="516">
        <v>106</v>
      </c>
      <c r="I193" s="516">
        <v>104.2</v>
      </c>
      <c r="J193" s="516">
        <v>103.2</v>
      </c>
      <c r="K193" s="516">
        <v>103.1</v>
      </c>
      <c r="L193" s="516">
        <v>101.7</v>
      </c>
      <c r="M193" s="516">
        <v>101.6</v>
      </c>
      <c r="N193" s="516">
        <v>102.3</v>
      </c>
      <c r="O193" s="516">
        <v>101.9</v>
      </c>
      <c r="P193" s="516">
        <v>102.5</v>
      </c>
      <c r="Q193" s="516">
        <v>103.3</v>
      </c>
      <c r="R193" s="516">
        <v>104</v>
      </c>
      <c r="S193" s="516">
        <v>105.4</v>
      </c>
      <c r="T193" s="516">
        <v>106.1</v>
      </c>
      <c r="U193" s="516">
        <v>109.5</v>
      </c>
      <c r="V193" s="516">
        <v>111.8</v>
      </c>
      <c r="W193" s="516">
        <v>114.2</v>
      </c>
      <c r="X193" s="516">
        <v>114.3</v>
      </c>
      <c r="Y193" s="516">
        <v>116.8</v>
      </c>
      <c r="Z193" s="516">
        <v>116.3</v>
      </c>
      <c r="AA193" s="516">
        <v>119.2</v>
      </c>
      <c r="AB193" s="516">
        <v>121.2</v>
      </c>
      <c r="AC193" s="516">
        <v>122.4</v>
      </c>
      <c r="AD193" s="516">
        <v>121.5</v>
      </c>
      <c r="AE193" s="516">
        <v>121.7</v>
      </c>
      <c r="AF193" s="516">
        <v>122.6</v>
      </c>
      <c r="AG193" s="516">
        <v>123.3</v>
      </c>
      <c r="AH193" s="516">
        <v>122.5</v>
      </c>
      <c r="AI193" s="516">
        <v>124.3</v>
      </c>
      <c r="AJ193" s="516">
        <v>121.9</v>
      </c>
      <c r="AK193" s="516">
        <v>124.1</v>
      </c>
      <c r="AL193" s="516">
        <v>122.4</v>
      </c>
      <c r="AM193" s="516">
        <v>121.5</v>
      </c>
      <c r="AN193" s="516">
        <v>122.4</v>
      </c>
      <c r="AO193" s="516">
        <v>121</v>
      </c>
      <c r="AP193" s="516">
        <v>121.1</v>
      </c>
      <c r="AQ193" s="516">
        <v>120.5</v>
      </c>
      <c r="AR193" s="516">
        <v>121.4</v>
      </c>
      <c r="AS193" s="516">
        <v>121.9</v>
      </c>
      <c r="AT193" s="516">
        <v>121.2</v>
      </c>
      <c r="AU193" s="516">
        <v>122</v>
      </c>
      <c r="AV193" s="516">
        <v>122.3</v>
      </c>
      <c r="AW193" s="516">
        <v>122.1</v>
      </c>
      <c r="AX193" s="516">
        <v>122.1</v>
      </c>
      <c r="AY193" s="516">
        <v>121.7</v>
      </c>
      <c r="AZ193" s="516">
        <v>124.5</v>
      </c>
      <c r="BA193" s="516">
        <v>125.5</v>
      </c>
      <c r="BB193" s="516">
        <v>127.2</v>
      </c>
      <c r="BC193" s="516">
        <v>128.30000000000001</v>
      </c>
      <c r="BD193" s="516">
        <v>129.5</v>
      </c>
      <c r="BE193" s="516">
        <v>131</v>
      </c>
      <c r="BF193" s="516">
        <v>132.4</v>
      </c>
      <c r="BG193" s="516">
        <v>133</v>
      </c>
      <c r="BH193" s="516">
        <v>133.9</v>
      </c>
      <c r="BI193" s="516">
        <v>136.30000000000001</v>
      </c>
      <c r="BJ193" s="516">
        <v>138.30000000000001</v>
      </c>
      <c r="BK193" s="516">
        <v>141</v>
      </c>
      <c r="BL193" s="516">
        <v>141.80000000000001</v>
      </c>
      <c r="BM193" s="516">
        <v>142</v>
      </c>
      <c r="BN193" s="516">
        <v>142.1</v>
      </c>
      <c r="BO193" s="516">
        <v>142.5</v>
      </c>
      <c r="BP193" s="516">
        <v>144.4</v>
      </c>
      <c r="BQ193" s="516">
        <v>146.4</v>
      </c>
      <c r="BR193" s="516">
        <v>144.9</v>
      </c>
      <c r="BS193" s="516">
        <v>142.69999999999999</v>
      </c>
      <c r="BT193" s="516">
        <v>142.69999999999999</v>
      </c>
      <c r="BU193" s="516">
        <v>142.80000000000001</v>
      </c>
      <c r="BV193" s="516">
        <v>143.9</v>
      </c>
      <c r="BW193" s="516">
        <v>143.69999999999999</v>
      </c>
      <c r="BX193" s="516">
        <v>143.6</v>
      </c>
      <c r="BY193" s="516">
        <v>142.4</v>
      </c>
      <c r="BZ193" s="516">
        <v>142.5</v>
      </c>
      <c r="CA193" s="516">
        <v>141.4</v>
      </c>
      <c r="CB193" s="516">
        <v>141.1</v>
      </c>
      <c r="CC193" s="516">
        <v>140.9</v>
      </c>
      <c r="CD193" s="516">
        <v>141.30000000000001</v>
      </c>
      <c r="CE193" s="516">
        <v>140.80000000000001</v>
      </c>
      <c r="CF193" s="516">
        <v>139.19999999999999</v>
      </c>
      <c r="CG193" s="516">
        <v>139.4</v>
      </c>
      <c r="CH193" s="516">
        <v>140.69999999999999</v>
      </c>
      <c r="CI193" s="516">
        <v>140.19999999999999</v>
      </c>
      <c r="CJ193" s="516">
        <v>140</v>
      </c>
      <c r="CK193" s="516">
        <v>139.4</v>
      </c>
      <c r="CL193" s="516">
        <v>141.5</v>
      </c>
      <c r="CM193" s="516">
        <v>143.9</v>
      </c>
      <c r="CN193" s="516">
        <v>144.69999999999999</v>
      </c>
      <c r="CO193" s="516">
        <v>146.30000000000001</v>
      </c>
      <c r="CP193" s="516">
        <v>146.19999999999999</v>
      </c>
      <c r="CQ193" s="516">
        <v>146.69999999999999</v>
      </c>
      <c r="CR193" s="516">
        <v>149.69999999999999</v>
      </c>
      <c r="CS193" s="516">
        <v>152.9</v>
      </c>
      <c r="CT193" s="516">
        <v>153.1</v>
      </c>
      <c r="CU193" s="516">
        <v>154.19999999999999</v>
      </c>
      <c r="CV193" s="516">
        <v>152.69999999999999</v>
      </c>
      <c r="CW193" s="516">
        <v>152.30000000000001</v>
      </c>
      <c r="CX193" s="516">
        <v>151.6</v>
      </c>
      <c r="CY193" s="516">
        <v>151.30000000000001</v>
      </c>
      <c r="CZ193" s="516">
        <v>150.4</v>
      </c>
      <c r="DA193" s="516">
        <v>150.6</v>
      </c>
      <c r="DB193" s="516">
        <v>149.9</v>
      </c>
      <c r="DC193" s="516">
        <v>149.6</v>
      </c>
      <c r="DD193" s="516">
        <v>151.19999999999999</v>
      </c>
      <c r="DE193" s="516">
        <v>151.6</v>
      </c>
      <c r="DF193" s="516">
        <v>150.19999999999999</v>
      </c>
      <c r="DG193" s="516">
        <v>151.4</v>
      </c>
      <c r="DH193" s="516">
        <v>151.4</v>
      </c>
      <c r="DI193" s="516">
        <v>152.1</v>
      </c>
      <c r="DJ193" s="516">
        <v>151.4</v>
      </c>
      <c r="DK193" s="516">
        <v>150.69999999999999</v>
      </c>
      <c r="DL193" s="516">
        <v>151.4</v>
      </c>
      <c r="DM193" s="516">
        <v>151</v>
      </c>
      <c r="DN193" s="516">
        <v>150.69999999999999</v>
      </c>
      <c r="DO193" s="516">
        <v>150.4</v>
      </c>
      <c r="DP193" s="516">
        <v>152.4</v>
      </c>
      <c r="DQ193" s="516">
        <v>153.30000000000001</v>
      </c>
      <c r="DR193" s="516">
        <v>155.30000000000001</v>
      </c>
      <c r="DS193" s="516">
        <v>159</v>
      </c>
      <c r="DT193" s="516">
        <v>161</v>
      </c>
      <c r="DU193" s="517">
        <v>164.7</v>
      </c>
      <c r="DV193" s="517">
        <v>164.7</v>
      </c>
      <c r="DW193" s="517">
        <v>165.9</v>
      </c>
      <c r="DX193" s="559">
        <v>169.9</v>
      </c>
      <c r="DY193" s="559">
        <v>172.2</v>
      </c>
      <c r="DZ193" s="559">
        <v>172.8</v>
      </c>
      <c r="EA193" s="558">
        <v>173.7</v>
      </c>
    </row>
    <row r="194" spans="1:131">
      <c r="A194" s="514" t="s">
        <v>926</v>
      </c>
      <c r="B194" s="514" t="s">
        <v>927</v>
      </c>
      <c r="C194" s="515">
        <v>0.52137999999999995</v>
      </c>
      <c r="D194" s="516">
        <v>100.4</v>
      </c>
      <c r="E194" s="516">
        <v>100.3</v>
      </c>
      <c r="F194" s="516">
        <v>100.7</v>
      </c>
      <c r="G194" s="516">
        <v>102.5</v>
      </c>
      <c r="H194" s="516">
        <v>102.3</v>
      </c>
      <c r="I194" s="516">
        <v>104.5</v>
      </c>
      <c r="J194" s="516">
        <v>103.3</v>
      </c>
      <c r="K194" s="516">
        <v>103</v>
      </c>
      <c r="L194" s="516">
        <v>101.8</v>
      </c>
      <c r="M194" s="516">
        <v>102.1</v>
      </c>
      <c r="N194" s="516">
        <v>102.4</v>
      </c>
      <c r="O194" s="516">
        <v>104.1</v>
      </c>
      <c r="P194" s="516">
        <v>105.3</v>
      </c>
      <c r="Q194" s="516">
        <v>107.1</v>
      </c>
      <c r="R194" s="516">
        <v>106.7</v>
      </c>
      <c r="S194" s="516">
        <v>107.3</v>
      </c>
      <c r="T194" s="516">
        <v>109.5</v>
      </c>
      <c r="U194" s="516">
        <v>113.1</v>
      </c>
      <c r="V194" s="516">
        <v>114.4</v>
      </c>
      <c r="W194" s="516">
        <v>115.3</v>
      </c>
      <c r="X194" s="516">
        <v>116.4</v>
      </c>
      <c r="Y194" s="516">
        <v>118.7</v>
      </c>
      <c r="Z194" s="516">
        <v>118.8</v>
      </c>
      <c r="AA194" s="516">
        <v>119.8</v>
      </c>
      <c r="AB194" s="516">
        <v>121.4</v>
      </c>
      <c r="AC194" s="516">
        <v>122.8</v>
      </c>
      <c r="AD194" s="516">
        <v>123.3</v>
      </c>
      <c r="AE194" s="516">
        <v>123.8</v>
      </c>
      <c r="AF194" s="516">
        <v>124.2</v>
      </c>
      <c r="AG194" s="516">
        <v>124.1</v>
      </c>
      <c r="AH194" s="516">
        <v>123.4</v>
      </c>
      <c r="AI194" s="516">
        <v>122.8</v>
      </c>
      <c r="AJ194" s="516">
        <v>120.4</v>
      </c>
      <c r="AK194" s="516">
        <v>119.5</v>
      </c>
      <c r="AL194" s="516">
        <v>119.7</v>
      </c>
      <c r="AM194" s="516">
        <v>119.7</v>
      </c>
      <c r="AN194" s="516">
        <v>122</v>
      </c>
      <c r="AO194" s="516">
        <v>122</v>
      </c>
      <c r="AP194" s="516">
        <v>121.4</v>
      </c>
      <c r="AQ194" s="516">
        <v>125</v>
      </c>
      <c r="AR194" s="516">
        <v>123.9</v>
      </c>
      <c r="AS194" s="516">
        <v>126</v>
      </c>
      <c r="AT194" s="516">
        <v>127.4</v>
      </c>
      <c r="AU194" s="516">
        <v>125.4</v>
      </c>
      <c r="AV194" s="516">
        <v>128.1</v>
      </c>
      <c r="AW194" s="516">
        <v>126.4</v>
      </c>
      <c r="AX194" s="516">
        <v>127.2</v>
      </c>
      <c r="AY194" s="516">
        <v>128.9</v>
      </c>
      <c r="AZ194" s="516">
        <v>130.4</v>
      </c>
      <c r="BA194" s="516">
        <v>131.30000000000001</v>
      </c>
      <c r="BB194" s="516">
        <v>132.4</v>
      </c>
      <c r="BC194" s="516">
        <v>133.30000000000001</v>
      </c>
      <c r="BD194" s="516">
        <v>136.19999999999999</v>
      </c>
      <c r="BE194" s="516">
        <v>137.80000000000001</v>
      </c>
      <c r="BF194" s="516">
        <v>140.1</v>
      </c>
      <c r="BG194" s="516">
        <v>140.4</v>
      </c>
      <c r="BH194" s="516">
        <v>141.6</v>
      </c>
      <c r="BI194" s="516">
        <v>142.30000000000001</v>
      </c>
      <c r="BJ194" s="516">
        <v>144.6</v>
      </c>
      <c r="BK194" s="516">
        <v>145.69999999999999</v>
      </c>
      <c r="BL194" s="516">
        <v>145.69999999999999</v>
      </c>
      <c r="BM194" s="516">
        <v>146.80000000000001</v>
      </c>
      <c r="BN194" s="516">
        <v>149.19999999999999</v>
      </c>
      <c r="BO194" s="516">
        <v>148.4</v>
      </c>
      <c r="BP194" s="516">
        <v>149.4</v>
      </c>
      <c r="BQ194" s="516">
        <v>150.4</v>
      </c>
      <c r="BR194" s="516">
        <v>148.9</v>
      </c>
      <c r="BS194" s="516">
        <v>148.19999999999999</v>
      </c>
      <c r="BT194" s="516">
        <v>148.69999999999999</v>
      </c>
      <c r="BU194" s="516">
        <v>146.69999999999999</v>
      </c>
      <c r="BV194" s="516">
        <v>144.80000000000001</v>
      </c>
      <c r="BW194" s="516">
        <v>144.9</v>
      </c>
      <c r="BX194" s="516">
        <v>143.69999999999999</v>
      </c>
      <c r="BY194" s="516">
        <v>144.5</v>
      </c>
      <c r="BZ194" s="516">
        <v>144.6</v>
      </c>
      <c r="CA194" s="516">
        <v>144.6</v>
      </c>
      <c r="CB194" s="516">
        <v>141.30000000000001</v>
      </c>
      <c r="CC194" s="516">
        <v>142.9</v>
      </c>
      <c r="CD194" s="516">
        <v>140</v>
      </c>
      <c r="CE194" s="516">
        <v>139</v>
      </c>
      <c r="CF194" s="516">
        <v>137</v>
      </c>
      <c r="CG194" s="516">
        <v>137.30000000000001</v>
      </c>
      <c r="CH194" s="516">
        <v>135.30000000000001</v>
      </c>
      <c r="CI194" s="516">
        <v>135.80000000000001</v>
      </c>
      <c r="CJ194" s="516">
        <v>136.5</v>
      </c>
      <c r="CK194" s="516">
        <v>139.30000000000001</v>
      </c>
      <c r="CL194" s="516">
        <v>141.19999999999999</v>
      </c>
      <c r="CM194" s="516">
        <v>142.4</v>
      </c>
      <c r="CN194" s="516">
        <v>145.4</v>
      </c>
      <c r="CO194" s="516">
        <v>147.1</v>
      </c>
      <c r="CP194" s="516">
        <v>147.19999999999999</v>
      </c>
      <c r="CQ194" s="516">
        <v>149.69999999999999</v>
      </c>
      <c r="CR194" s="516">
        <v>151.4</v>
      </c>
      <c r="CS194" s="516">
        <v>151.80000000000001</v>
      </c>
      <c r="CT194" s="516">
        <v>150.6</v>
      </c>
      <c r="CU194" s="516">
        <v>151.9</v>
      </c>
      <c r="CV194" s="516">
        <v>150.9</v>
      </c>
      <c r="CW194" s="516">
        <v>145.4</v>
      </c>
      <c r="CX194" s="516">
        <v>148.19999999999999</v>
      </c>
      <c r="CY194" s="516">
        <v>143.5</v>
      </c>
      <c r="CZ194" s="516">
        <v>143.30000000000001</v>
      </c>
      <c r="DA194" s="516">
        <v>144.4</v>
      </c>
      <c r="DB194" s="516">
        <v>144.9</v>
      </c>
      <c r="DC194" s="516">
        <v>145.30000000000001</v>
      </c>
      <c r="DD194" s="516">
        <v>146.6</v>
      </c>
      <c r="DE194" s="516">
        <v>145.9</v>
      </c>
      <c r="DF194" s="516">
        <v>145.4</v>
      </c>
      <c r="DG194" s="516">
        <v>147</v>
      </c>
      <c r="DH194" s="516">
        <v>149.30000000000001</v>
      </c>
      <c r="DI194" s="516">
        <v>148</v>
      </c>
      <c r="DJ194" s="516">
        <v>147.4</v>
      </c>
      <c r="DK194" s="516">
        <v>147.9</v>
      </c>
      <c r="DL194" s="516">
        <v>148.19999999999999</v>
      </c>
      <c r="DM194" s="516">
        <v>150.19999999999999</v>
      </c>
      <c r="DN194" s="516">
        <v>150.19999999999999</v>
      </c>
      <c r="DO194" s="516">
        <v>148.30000000000001</v>
      </c>
      <c r="DP194" s="516">
        <v>147.9</v>
      </c>
      <c r="DQ194" s="516">
        <v>148.9</v>
      </c>
      <c r="DR194" s="516">
        <v>152</v>
      </c>
      <c r="DS194" s="516">
        <v>154.30000000000001</v>
      </c>
      <c r="DT194" s="516">
        <v>158</v>
      </c>
      <c r="DU194" s="517">
        <v>159.1</v>
      </c>
      <c r="DV194" s="517">
        <v>159.4</v>
      </c>
      <c r="DW194" s="517">
        <v>160.1</v>
      </c>
      <c r="DX194" s="559">
        <v>162.1</v>
      </c>
      <c r="DY194" s="559">
        <v>166.1</v>
      </c>
      <c r="DZ194" s="559">
        <v>166.2</v>
      </c>
      <c r="EA194" s="558">
        <v>168.6</v>
      </c>
    </row>
    <row r="195" spans="1:131">
      <c r="A195" s="514" t="s">
        <v>928</v>
      </c>
      <c r="B195" s="514" t="s">
        <v>929</v>
      </c>
      <c r="C195" s="515">
        <v>6.1890000000000001E-2</v>
      </c>
      <c r="D195" s="516">
        <v>104.5</v>
      </c>
      <c r="E195" s="516">
        <v>104.2</v>
      </c>
      <c r="F195" s="516">
        <v>104.3</v>
      </c>
      <c r="G195" s="516">
        <v>104.4</v>
      </c>
      <c r="H195" s="516">
        <v>104.4</v>
      </c>
      <c r="I195" s="516">
        <v>106</v>
      </c>
      <c r="J195" s="516">
        <v>106.6</v>
      </c>
      <c r="K195" s="516">
        <v>105.9</v>
      </c>
      <c r="L195" s="516">
        <v>106.6</v>
      </c>
      <c r="M195" s="516">
        <v>106.2</v>
      </c>
      <c r="N195" s="516">
        <v>106.3</v>
      </c>
      <c r="O195" s="516">
        <v>107</v>
      </c>
      <c r="P195" s="516">
        <v>109.2</v>
      </c>
      <c r="Q195" s="516">
        <v>106.8</v>
      </c>
      <c r="R195" s="516">
        <v>107.8</v>
      </c>
      <c r="S195" s="516">
        <v>108.5</v>
      </c>
      <c r="T195" s="516">
        <v>109.8</v>
      </c>
      <c r="U195" s="516">
        <v>110.1</v>
      </c>
      <c r="V195" s="516">
        <v>111.4</v>
      </c>
      <c r="W195" s="516">
        <v>108.1</v>
      </c>
      <c r="X195" s="516">
        <v>107.7</v>
      </c>
      <c r="Y195" s="516">
        <v>111.3</v>
      </c>
      <c r="Z195" s="516">
        <v>114.5</v>
      </c>
      <c r="AA195" s="516">
        <v>114.7</v>
      </c>
      <c r="AB195" s="516">
        <v>117.5</v>
      </c>
      <c r="AC195" s="516">
        <v>116.5</v>
      </c>
      <c r="AD195" s="516">
        <v>117.9</v>
      </c>
      <c r="AE195" s="516">
        <v>119</v>
      </c>
      <c r="AF195" s="516">
        <v>119.2</v>
      </c>
      <c r="AG195" s="516">
        <v>121.1</v>
      </c>
      <c r="AH195" s="516">
        <v>121.1</v>
      </c>
      <c r="AI195" s="516">
        <v>120.2</v>
      </c>
      <c r="AJ195" s="516">
        <v>121.7</v>
      </c>
      <c r="AK195" s="516">
        <v>122.6</v>
      </c>
      <c r="AL195" s="516">
        <v>122.6</v>
      </c>
      <c r="AM195" s="516">
        <v>123.5</v>
      </c>
      <c r="AN195" s="516">
        <v>122.8</v>
      </c>
      <c r="AO195" s="516">
        <v>120.3</v>
      </c>
      <c r="AP195" s="516">
        <v>121.2</v>
      </c>
      <c r="AQ195" s="516">
        <v>123.4</v>
      </c>
      <c r="AR195" s="516">
        <v>122.7</v>
      </c>
      <c r="AS195" s="516">
        <v>123.5</v>
      </c>
      <c r="AT195" s="516">
        <v>124</v>
      </c>
      <c r="AU195" s="516">
        <v>124.5</v>
      </c>
      <c r="AV195" s="516">
        <v>124.1</v>
      </c>
      <c r="AW195" s="516">
        <v>124</v>
      </c>
      <c r="AX195" s="516">
        <v>126.8</v>
      </c>
      <c r="AY195" s="516">
        <v>126.5</v>
      </c>
      <c r="AZ195" s="516">
        <v>124.9</v>
      </c>
      <c r="BA195" s="516">
        <v>126</v>
      </c>
      <c r="BB195" s="516">
        <v>125.4</v>
      </c>
      <c r="BC195" s="516">
        <v>125.7</v>
      </c>
      <c r="BD195" s="516">
        <v>125.3</v>
      </c>
      <c r="BE195" s="516">
        <v>126.6</v>
      </c>
      <c r="BF195" s="516">
        <v>127.1</v>
      </c>
      <c r="BG195" s="516">
        <v>126.7</v>
      </c>
      <c r="BH195" s="516">
        <v>126</v>
      </c>
      <c r="BI195" s="516">
        <v>126.5</v>
      </c>
      <c r="BJ195" s="516">
        <v>127.1</v>
      </c>
      <c r="BK195" s="516">
        <v>128.1</v>
      </c>
      <c r="BL195" s="516">
        <v>128</v>
      </c>
      <c r="BM195" s="516">
        <v>128.1</v>
      </c>
      <c r="BN195" s="516">
        <v>127.3</v>
      </c>
      <c r="BO195" s="516">
        <v>126.7</v>
      </c>
      <c r="BP195" s="516">
        <v>129.1</v>
      </c>
      <c r="BQ195" s="516">
        <v>131</v>
      </c>
      <c r="BR195" s="516">
        <v>130.9</v>
      </c>
      <c r="BS195" s="516">
        <v>128.30000000000001</v>
      </c>
      <c r="BT195" s="516">
        <v>128.80000000000001</v>
      </c>
      <c r="BU195" s="516">
        <v>128.5</v>
      </c>
      <c r="BV195" s="516">
        <v>127.7</v>
      </c>
      <c r="BW195" s="516">
        <v>128.4</v>
      </c>
      <c r="BX195" s="516">
        <v>128.69999999999999</v>
      </c>
      <c r="BY195" s="516">
        <v>130.5</v>
      </c>
      <c r="BZ195" s="516">
        <v>129.19999999999999</v>
      </c>
      <c r="CA195" s="516">
        <v>127.8</v>
      </c>
      <c r="CB195" s="516">
        <v>130</v>
      </c>
      <c r="CC195" s="516">
        <v>131</v>
      </c>
      <c r="CD195" s="516">
        <v>129.69999999999999</v>
      </c>
      <c r="CE195" s="516">
        <v>129.80000000000001</v>
      </c>
      <c r="CF195" s="516">
        <v>129.30000000000001</v>
      </c>
      <c r="CG195" s="516">
        <v>129.69999999999999</v>
      </c>
      <c r="CH195" s="516">
        <v>130</v>
      </c>
      <c r="CI195" s="516">
        <v>130</v>
      </c>
      <c r="CJ195" s="516">
        <v>130.1</v>
      </c>
      <c r="CK195" s="516">
        <v>129.69999999999999</v>
      </c>
      <c r="CL195" s="516">
        <v>130.19999999999999</v>
      </c>
      <c r="CM195" s="516">
        <v>128.30000000000001</v>
      </c>
      <c r="CN195" s="516">
        <v>129.4</v>
      </c>
      <c r="CO195" s="516">
        <v>130.1</v>
      </c>
      <c r="CP195" s="516">
        <v>130.9</v>
      </c>
      <c r="CQ195" s="516">
        <v>133.19999999999999</v>
      </c>
      <c r="CR195" s="516">
        <v>133.6</v>
      </c>
      <c r="CS195" s="516">
        <v>135</v>
      </c>
      <c r="CT195" s="516">
        <v>136.30000000000001</v>
      </c>
      <c r="CU195" s="516">
        <v>135.1</v>
      </c>
      <c r="CV195" s="516">
        <v>134.4</v>
      </c>
      <c r="CW195" s="516">
        <v>134.1</v>
      </c>
      <c r="CX195" s="516">
        <v>135.4</v>
      </c>
      <c r="CY195" s="516">
        <v>133.6</v>
      </c>
      <c r="CZ195" s="516">
        <v>134.69999999999999</v>
      </c>
      <c r="DA195" s="516">
        <v>134.9</v>
      </c>
      <c r="DB195" s="516">
        <v>135.30000000000001</v>
      </c>
      <c r="DC195" s="516">
        <v>135.5</v>
      </c>
      <c r="DD195" s="516">
        <v>138.69999999999999</v>
      </c>
      <c r="DE195" s="516">
        <v>139.4</v>
      </c>
      <c r="DF195" s="516">
        <v>140</v>
      </c>
      <c r="DG195" s="516">
        <v>142.19999999999999</v>
      </c>
      <c r="DH195" s="516">
        <v>142.19999999999999</v>
      </c>
      <c r="DI195" s="516">
        <v>141.4</v>
      </c>
      <c r="DJ195" s="516">
        <v>142.9</v>
      </c>
      <c r="DK195" s="516">
        <v>145.1</v>
      </c>
      <c r="DL195" s="516">
        <v>147.80000000000001</v>
      </c>
      <c r="DM195" s="516">
        <v>147.30000000000001</v>
      </c>
      <c r="DN195" s="516">
        <v>148.5</v>
      </c>
      <c r="DO195" s="516">
        <v>147.80000000000001</v>
      </c>
      <c r="DP195" s="516">
        <v>149</v>
      </c>
      <c r="DQ195" s="516">
        <v>150.19999999999999</v>
      </c>
      <c r="DR195" s="516">
        <v>149.9</v>
      </c>
      <c r="DS195" s="516">
        <v>151.19999999999999</v>
      </c>
      <c r="DT195" s="516">
        <v>151.30000000000001</v>
      </c>
      <c r="DU195" s="517">
        <v>155.4</v>
      </c>
      <c r="DV195" s="517">
        <v>156.19999999999999</v>
      </c>
      <c r="DW195" s="517">
        <v>155.4</v>
      </c>
      <c r="DX195" s="559">
        <v>152.30000000000001</v>
      </c>
      <c r="DY195" s="559">
        <v>152.69999999999999</v>
      </c>
      <c r="DZ195" s="559">
        <v>152</v>
      </c>
      <c r="EA195" s="558">
        <v>151.9</v>
      </c>
    </row>
    <row r="196" spans="1:131">
      <c r="A196" s="514" t="s">
        <v>930</v>
      </c>
      <c r="B196" s="514" t="s">
        <v>931</v>
      </c>
      <c r="C196" s="515">
        <v>0.16714999999999999</v>
      </c>
      <c r="D196" s="516">
        <v>105.9</v>
      </c>
      <c r="E196" s="516">
        <v>103.7</v>
      </c>
      <c r="F196" s="516">
        <v>105.2</v>
      </c>
      <c r="G196" s="516">
        <v>106.2</v>
      </c>
      <c r="H196" s="516">
        <v>105</v>
      </c>
      <c r="I196" s="516">
        <v>103.7</v>
      </c>
      <c r="J196" s="516">
        <v>101.3</v>
      </c>
      <c r="K196" s="516">
        <v>101.6</v>
      </c>
      <c r="L196" s="516">
        <v>101.5</v>
      </c>
      <c r="M196" s="516">
        <v>102.9</v>
      </c>
      <c r="N196" s="516">
        <v>102.5</v>
      </c>
      <c r="O196" s="516">
        <v>102.5</v>
      </c>
      <c r="P196" s="516">
        <v>109.5</v>
      </c>
      <c r="Q196" s="516">
        <v>111.3</v>
      </c>
      <c r="R196" s="516">
        <v>113.3</v>
      </c>
      <c r="S196" s="516">
        <v>113.7</v>
      </c>
      <c r="T196" s="516">
        <v>115.1</v>
      </c>
      <c r="U196" s="516">
        <v>118</v>
      </c>
      <c r="V196" s="516">
        <v>119.5</v>
      </c>
      <c r="W196" s="516">
        <v>120.6</v>
      </c>
      <c r="X196" s="516">
        <v>121.5</v>
      </c>
      <c r="Y196" s="516">
        <v>124.4</v>
      </c>
      <c r="Z196" s="516">
        <v>126.4</v>
      </c>
      <c r="AA196" s="516">
        <v>128</v>
      </c>
      <c r="AB196" s="516">
        <v>128.30000000000001</v>
      </c>
      <c r="AC196" s="516">
        <v>129.80000000000001</v>
      </c>
      <c r="AD196" s="516">
        <v>132.69999999999999</v>
      </c>
      <c r="AE196" s="516">
        <v>134.80000000000001</v>
      </c>
      <c r="AF196" s="516">
        <v>135.5</v>
      </c>
      <c r="AG196" s="516">
        <v>132.80000000000001</v>
      </c>
      <c r="AH196" s="516">
        <v>132.30000000000001</v>
      </c>
      <c r="AI196" s="516">
        <v>131.6</v>
      </c>
      <c r="AJ196" s="516">
        <v>128.69999999999999</v>
      </c>
      <c r="AK196" s="516">
        <v>130.5</v>
      </c>
      <c r="AL196" s="516">
        <v>130.30000000000001</v>
      </c>
      <c r="AM196" s="516">
        <v>129.4</v>
      </c>
      <c r="AN196" s="516">
        <v>128.80000000000001</v>
      </c>
      <c r="AO196" s="516">
        <v>129.30000000000001</v>
      </c>
      <c r="AP196" s="516">
        <v>129.19999999999999</v>
      </c>
      <c r="AQ196" s="516">
        <v>128.6</v>
      </c>
      <c r="AR196" s="516">
        <v>123.3</v>
      </c>
      <c r="AS196" s="516">
        <v>122.7</v>
      </c>
      <c r="AT196" s="516">
        <v>119.2</v>
      </c>
      <c r="AU196" s="516">
        <v>117.9</v>
      </c>
      <c r="AV196" s="516">
        <v>115.9</v>
      </c>
      <c r="AW196" s="516">
        <v>114.5</v>
      </c>
      <c r="AX196" s="516">
        <v>112.5</v>
      </c>
      <c r="AY196" s="516">
        <v>112.6</v>
      </c>
      <c r="AZ196" s="516">
        <v>112.1</v>
      </c>
      <c r="BA196" s="516">
        <v>114.4</v>
      </c>
      <c r="BB196" s="516">
        <v>116.1</v>
      </c>
      <c r="BC196" s="516">
        <v>114.9</v>
      </c>
      <c r="BD196" s="516">
        <v>113.7</v>
      </c>
      <c r="BE196" s="516">
        <v>113.3</v>
      </c>
      <c r="BF196" s="516">
        <v>113.9</v>
      </c>
      <c r="BG196" s="516">
        <v>112.8</v>
      </c>
      <c r="BH196" s="516">
        <v>116.9</v>
      </c>
      <c r="BI196" s="516">
        <v>122.9</v>
      </c>
      <c r="BJ196" s="516">
        <v>124.7</v>
      </c>
      <c r="BK196" s="516">
        <v>126.4</v>
      </c>
      <c r="BL196" s="516">
        <v>128.5</v>
      </c>
      <c r="BM196" s="516">
        <v>130.19999999999999</v>
      </c>
      <c r="BN196" s="516">
        <v>132.5</v>
      </c>
      <c r="BO196" s="516">
        <v>128.19999999999999</v>
      </c>
      <c r="BP196" s="516">
        <v>126.2</v>
      </c>
      <c r="BQ196" s="516">
        <v>130.4</v>
      </c>
      <c r="BR196" s="516">
        <v>129.4</v>
      </c>
      <c r="BS196" s="516">
        <v>124.6</v>
      </c>
      <c r="BT196" s="516">
        <v>120.9</v>
      </c>
      <c r="BU196" s="516">
        <v>119.7</v>
      </c>
      <c r="BV196" s="516">
        <v>117.8</v>
      </c>
      <c r="BW196" s="516">
        <v>117.8</v>
      </c>
      <c r="BX196" s="516">
        <v>116.9</v>
      </c>
      <c r="BY196" s="516">
        <v>113</v>
      </c>
      <c r="BZ196" s="516">
        <v>111.2</v>
      </c>
      <c r="CA196" s="516">
        <v>108.7</v>
      </c>
      <c r="CB196" s="516">
        <v>109.8</v>
      </c>
      <c r="CC196" s="516">
        <v>109</v>
      </c>
      <c r="CD196" s="516">
        <v>112.9</v>
      </c>
      <c r="CE196" s="516">
        <v>109.6</v>
      </c>
      <c r="CF196" s="516">
        <v>108.1</v>
      </c>
      <c r="CG196" s="516">
        <v>116.2</v>
      </c>
      <c r="CH196" s="516">
        <v>118</v>
      </c>
      <c r="CI196" s="516">
        <v>117.9</v>
      </c>
      <c r="CJ196" s="516">
        <v>120.2</v>
      </c>
      <c r="CK196" s="516">
        <v>126.2</v>
      </c>
      <c r="CL196" s="516">
        <v>134.9</v>
      </c>
      <c r="CM196" s="516">
        <v>139.1</v>
      </c>
      <c r="CN196" s="516">
        <v>136.9</v>
      </c>
      <c r="CO196" s="516">
        <v>144.80000000000001</v>
      </c>
      <c r="CP196" s="516">
        <v>146.5</v>
      </c>
      <c r="CQ196" s="516">
        <v>149</v>
      </c>
      <c r="CR196" s="516">
        <v>149.69999999999999</v>
      </c>
      <c r="CS196" s="516">
        <v>152.9</v>
      </c>
      <c r="CT196" s="516">
        <v>152.9</v>
      </c>
      <c r="CU196" s="516">
        <v>154.1</v>
      </c>
      <c r="CV196" s="516">
        <v>154</v>
      </c>
      <c r="CW196" s="516">
        <v>149.4</v>
      </c>
      <c r="CX196" s="516">
        <v>147.80000000000001</v>
      </c>
      <c r="CY196" s="516">
        <v>144.80000000000001</v>
      </c>
      <c r="CZ196" s="516">
        <v>145.1</v>
      </c>
      <c r="DA196" s="516">
        <v>142.19999999999999</v>
      </c>
      <c r="DB196" s="516">
        <v>134.80000000000001</v>
      </c>
      <c r="DC196" s="516">
        <v>135</v>
      </c>
      <c r="DD196" s="516">
        <v>138.4</v>
      </c>
      <c r="DE196" s="516">
        <v>142</v>
      </c>
      <c r="DF196" s="516">
        <v>142.5</v>
      </c>
      <c r="DG196" s="516">
        <v>145.19999999999999</v>
      </c>
      <c r="DH196" s="516">
        <v>143.9</v>
      </c>
      <c r="DI196" s="516">
        <v>143.19999999999999</v>
      </c>
      <c r="DJ196" s="516">
        <v>142.30000000000001</v>
      </c>
      <c r="DK196" s="516">
        <v>142.19999999999999</v>
      </c>
      <c r="DL196" s="516">
        <v>140.6</v>
      </c>
      <c r="DM196" s="516">
        <v>140.19999999999999</v>
      </c>
      <c r="DN196" s="516">
        <v>139.9</v>
      </c>
      <c r="DO196" s="516">
        <v>140.80000000000001</v>
      </c>
      <c r="DP196" s="516">
        <v>140</v>
      </c>
      <c r="DQ196" s="516">
        <v>141.4</v>
      </c>
      <c r="DR196" s="516">
        <v>145.30000000000001</v>
      </c>
      <c r="DS196" s="516">
        <v>150.19999999999999</v>
      </c>
      <c r="DT196" s="516">
        <v>157.80000000000001</v>
      </c>
      <c r="DU196" s="517">
        <v>159.69999999999999</v>
      </c>
      <c r="DV196" s="517">
        <v>157</v>
      </c>
      <c r="DW196" s="517">
        <v>161.9</v>
      </c>
      <c r="DX196" s="559">
        <v>161.30000000000001</v>
      </c>
      <c r="DY196" s="559">
        <v>162</v>
      </c>
      <c r="DZ196" s="559">
        <v>161.6</v>
      </c>
      <c r="EA196" s="558">
        <v>163.9</v>
      </c>
    </row>
    <row r="197" spans="1:131">
      <c r="A197" s="514" t="s">
        <v>932</v>
      </c>
      <c r="B197" s="514" t="s">
        <v>933</v>
      </c>
      <c r="C197" s="515">
        <v>2.0095200000000002</v>
      </c>
      <c r="D197" s="516">
        <v>104.4</v>
      </c>
      <c r="E197" s="516">
        <v>104.8</v>
      </c>
      <c r="F197" s="516">
        <v>106.8</v>
      </c>
      <c r="G197" s="516">
        <v>108.9</v>
      </c>
      <c r="H197" s="516">
        <v>112.1</v>
      </c>
      <c r="I197" s="516">
        <v>113.9</v>
      </c>
      <c r="J197" s="516">
        <v>114.5</v>
      </c>
      <c r="K197" s="516">
        <v>115.2</v>
      </c>
      <c r="L197" s="516">
        <v>115.2</v>
      </c>
      <c r="M197" s="516">
        <v>116.4</v>
      </c>
      <c r="N197" s="516">
        <v>117.3</v>
      </c>
      <c r="O197" s="516">
        <v>118</v>
      </c>
      <c r="P197" s="516">
        <v>122.1</v>
      </c>
      <c r="Q197" s="516">
        <v>123</v>
      </c>
      <c r="R197" s="516">
        <v>124.7</v>
      </c>
      <c r="S197" s="516">
        <v>125.1</v>
      </c>
      <c r="T197" s="516">
        <v>125.2</v>
      </c>
      <c r="U197" s="516">
        <v>125.2</v>
      </c>
      <c r="V197" s="516">
        <v>125.2</v>
      </c>
      <c r="W197" s="516">
        <v>126.1</v>
      </c>
      <c r="X197" s="516">
        <v>124.7</v>
      </c>
      <c r="Y197" s="516">
        <v>124.5</v>
      </c>
      <c r="Z197" s="516">
        <v>125.8</v>
      </c>
      <c r="AA197" s="516">
        <v>125.6</v>
      </c>
      <c r="AB197" s="516">
        <v>127.7</v>
      </c>
      <c r="AC197" s="516">
        <v>127</v>
      </c>
      <c r="AD197" s="516">
        <v>126.3</v>
      </c>
      <c r="AE197" s="516">
        <v>128.1</v>
      </c>
      <c r="AF197" s="516">
        <v>129.19999999999999</v>
      </c>
      <c r="AG197" s="516">
        <v>129</v>
      </c>
      <c r="AH197" s="516">
        <v>128.9</v>
      </c>
      <c r="AI197" s="516">
        <v>127.2</v>
      </c>
      <c r="AJ197" s="516">
        <v>125.9</v>
      </c>
      <c r="AK197" s="516">
        <v>126.5</v>
      </c>
      <c r="AL197" s="516">
        <v>126.2</v>
      </c>
      <c r="AM197" s="516">
        <v>124</v>
      </c>
      <c r="AN197" s="516">
        <v>122.1</v>
      </c>
      <c r="AO197" s="516">
        <v>121.5</v>
      </c>
      <c r="AP197" s="516">
        <v>122.3</v>
      </c>
      <c r="AQ197" s="516">
        <v>122.8</v>
      </c>
      <c r="AR197" s="516">
        <v>123.5</v>
      </c>
      <c r="AS197" s="516">
        <v>124.4</v>
      </c>
      <c r="AT197" s="516">
        <v>126</v>
      </c>
      <c r="AU197" s="516">
        <v>123.8</v>
      </c>
      <c r="AV197" s="516">
        <v>125.9</v>
      </c>
      <c r="AW197" s="516">
        <v>125.2</v>
      </c>
      <c r="AX197" s="516">
        <v>125.8</v>
      </c>
      <c r="AY197" s="516">
        <v>124.9</v>
      </c>
      <c r="AZ197" s="516">
        <v>126.6</v>
      </c>
      <c r="BA197" s="516">
        <v>128.69999999999999</v>
      </c>
      <c r="BB197" s="516">
        <v>133.1</v>
      </c>
      <c r="BC197" s="516">
        <v>136.19999999999999</v>
      </c>
      <c r="BD197" s="516">
        <v>135.69999999999999</v>
      </c>
      <c r="BE197" s="516">
        <v>137.1</v>
      </c>
      <c r="BF197" s="516">
        <v>138.80000000000001</v>
      </c>
      <c r="BG197" s="516">
        <v>141.5</v>
      </c>
      <c r="BH197" s="516">
        <v>141.6</v>
      </c>
      <c r="BI197" s="516">
        <v>139.30000000000001</v>
      </c>
      <c r="BJ197" s="516">
        <v>138.6</v>
      </c>
      <c r="BK197" s="516">
        <v>137.4</v>
      </c>
      <c r="BL197" s="516">
        <v>136.9</v>
      </c>
      <c r="BM197" s="516">
        <v>136.1</v>
      </c>
      <c r="BN197" s="516">
        <v>136</v>
      </c>
      <c r="BO197" s="516">
        <v>136.4</v>
      </c>
      <c r="BP197" s="516">
        <v>137.4</v>
      </c>
      <c r="BQ197" s="516">
        <v>139</v>
      </c>
      <c r="BR197" s="516">
        <v>138.5</v>
      </c>
      <c r="BS197" s="516">
        <v>137.6</v>
      </c>
      <c r="BT197" s="516">
        <v>137.30000000000001</v>
      </c>
      <c r="BU197" s="516">
        <v>137</v>
      </c>
      <c r="BV197" s="516">
        <v>138.69999999999999</v>
      </c>
      <c r="BW197" s="516">
        <v>137.69999999999999</v>
      </c>
      <c r="BX197" s="516">
        <v>138</v>
      </c>
      <c r="BY197" s="516">
        <v>137.69999999999999</v>
      </c>
      <c r="BZ197" s="516">
        <v>137.80000000000001</v>
      </c>
      <c r="CA197" s="516">
        <v>138.6</v>
      </c>
      <c r="CB197" s="516">
        <v>141.80000000000001</v>
      </c>
      <c r="CC197" s="516">
        <v>142.6</v>
      </c>
      <c r="CD197" s="516">
        <v>143</v>
      </c>
      <c r="CE197" s="516">
        <v>143.1</v>
      </c>
      <c r="CF197" s="516">
        <v>144</v>
      </c>
      <c r="CG197" s="516">
        <v>144.4</v>
      </c>
      <c r="CH197" s="516">
        <v>144.19999999999999</v>
      </c>
      <c r="CI197" s="516">
        <v>144.30000000000001</v>
      </c>
      <c r="CJ197" s="516">
        <v>143.4</v>
      </c>
      <c r="CK197" s="516">
        <v>143.80000000000001</v>
      </c>
      <c r="CL197" s="516">
        <v>145</v>
      </c>
      <c r="CM197" s="516">
        <v>145.6</v>
      </c>
      <c r="CN197" s="516">
        <v>146.6</v>
      </c>
      <c r="CO197" s="516">
        <v>147.5</v>
      </c>
      <c r="CP197" s="516">
        <v>148.30000000000001</v>
      </c>
      <c r="CQ197" s="516">
        <v>148.1</v>
      </c>
      <c r="CR197" s="516">
        <v>147.5</v>
      </c>
      <c r="CS197" s="516">
        <v>147.1</v>
      </c>
      <c r="CT197" s="516">
        <v>146.19999999999999</v>
      </c>
      <c r="CU197" s="516">
        <v>146.30000000000001</v>
      </c>
      <c r="CV197" s="516">
        <v>146.4</v>
      </c>
      <c r="CW197" s="516">
        <v>145.69999999999999</v>
      </c>
      <c r="CX197" s="516">
        <v>145.1</v>
      </c>
      <c r="CY197" s="516">
        <v>144.19999999999999</v>
      </c>
      <c r="CZ197" s="516">
        <v>144.4</v>
      </c>
      <c r="DA197" s="516">
        <v>143.80000000000001</v>
      </c>
      <c r="DB197" s="516">
        <v>142.80000000000001</v>
      </c>
      <c r="DC197" s="516">
        <v>142.30000000000001</v>
      </c>
      <c r="DD197" s="516">
        <v>141.6</v>
      </c>
      <c r="DE197" s="516">
        <v>142</v>
      </c>
      <c r="DF197" s="516">
        <v>141.80000000000001</v>
      </c>
      <c r="DG197" s="516">
        <v>141.5</v>
      </c>
      <c r="DH197" s="516">
        <v>142.69999999999999</v>
      </c>
      <c r="DI197" s="516">
        <v>143.4</v>
      </c>
      <c r="DJ197" s="516">
        <v>144</v>
      </c>
      <c r="DK197" s="516">
        <v>142.9</v>
      </c>
      <c r="DL197" s="516">
        <v>144</v>
      </c>
      <c r="DM197" s="516">
        <v>145.80000000000001</v>
      </c>
      <c r="DN197" s="516">
        <v>146</v>
      </c>
      <c r="DO197" s="516">
        <v>146.69999999999999</v>
      </c>
      <c r="DP197" s="516">
        <v>146.5</v>
      </c>
      <c r="DQ197" s="516">
        <v>147.1</v>
      </c>
      <c r="DR197" s="516">
        <v>147.6</v>
      </c>
      <c r="DS197" s="516">
        <v>149.9</v>
      </c>
      <c r="DT197" s="516">
        <v>150.9</v>
      </c>
      <c r="DU197" s="517">
        <v>151.69999999999999</v>
      </c>
      <c r="DV197" s="517">
        <v>152.19999999999999</v>
      </c>
      <c r="DW197" s="517">
        <v>156.5</v>
      </c>
      <c r="DX197" s="559">
        <v>161.5</v>
      </c>
      <c r="DY197" s="559">
        <v>163</v>
      </c>
      <c r="DZ197" s="559">
        <v>163.30000000000001</v>
      </c>
      <c r="EA197" s="558">
        <v>165.9</v>
      </c>
    </row>
    <row r="198" spans="1:131">
      <c r="A198" s="514" t="s">
        <v>934</v>
      </c>
      <c r="B198" s="514" t="s">
        <v>935</v>
      </c>
      <c r="C198" s="515">
        <v>0.19044</v>
      </c>
      <c r="D198" s="516">
        <v>99.9</v>
      </c>
      <c r="E198" s="516">
        <v>100</v>
      </c>
      <c r="F198" s="516">
        <v>100.6</v>
      </c>
      <c r="G198" s="516">
        <v>106.8</v>
      </c>
      <c r="H198" s="516">
        <v>117.8</v>
      </c>
      <c r="I198" s="516">
        <v>123.8</v>
      </c>
      <c r="J198" s="516">
        <v>122.7</v>
      </c>
      <c r="K198" s="516">
        <v>124.6</v>
      </c>
      <c r="L198" s="516">
        <v>124.5</v>
      </c>
      <c r="M198" s="516">
        <v>124.7</v>
      </c>
      <c r="N198" s="516">
        <v>126</v>
      </c>
      <c r="O198" s="516">
        <v>125.1</v>
      </c>
      <c r="P198" s="516">
        <v>122.7</v>
      </c>
      <c r="Q198" s="516">
        <v>123.3</v>
      </c>
      <c r="R198" s="516">
        <v>128.30000000000001</v>
      </c>
      <c r="S198" s="516">
        <v>130.80000000000001</v>
      </c>
      <c r="T198" s="516">
        <v>131.19999999999999</v>
      </c>
      <c r="U198" s="516">
        <v>131.80000000000001</v>
      </c>
      <c r="V198" s="516">
        <v>133.80000000000001</v>
      </c>
      <c r="W198" s="516">
        <v>135.19999999999999</v>
      </c>
      <c r="X198" s="516">
        <v>135.1</v>
      </c>
      <c r="Y198" s="516">
        <v>135.69999999999999</v>
      </c>
      <c r="Z198" s="516">
        <v>135.30000000000001</v>
      </c>
      <c r="AA198" s="516">
        <v>134.30000000000001</v>
      </c>
      <c r="AB198" s="516">
        <v>130.1</v>
      </c>
      <c r="AC198" s="516">
        <v>128</v>
      </c>
      <c r="AD198" s="516">
        <v>127.6</v>
      </c>
      <c r="AE198" s="516">
        <v>130.80000000000001</v>
      </c>
      <c r="AF198" s="516">
        <v>132.69999999999999</v>
      </c>
      <c r="AG198" s="516">
        <v>132.80000000000001</v>
      </c>
      <c r="AH198" s="516">
        <v>133.6</v>
      </c>
      <c r="AI198" s="516">
        <v>131.9</v>
      </c>
      <c r="AJ198" s="516">
        <v>132.4</v>
      </c>
      <c r="AK198" s="516">
        <v>133.30000000000001</v>
      </c>
      <c r="AL198" s="516">
        <v>133.1</v>
      </c>
      <c r="AM198" s="516">
        <v>130.5</v>
      </c>
      <c r="AN198" s="516">
        <v>125</v>
      </c>
      <c r="AO198" s="516">
        <v>122.5</v>
      </c>
      <c r="AP198" s="516">
        <v>123.5</v>
      </c>
      <c r="AQ198" s="516">
        <v>125.8</v>
      </c>
      <c r="AR198" s="516">
        <v>128.19999999999999</v>
      </c>
      <c r="AS198" s="516">
        <v>129.1</v>
      </c>
      <c r="AT198" s="516">
        <v>132.4</v>
      </c>
      <c r="AU198" s="516">
        <v>133.6</v>
      </c>
      <c r="AV198" s="516">
        <v>132.6</v>
      </c>
      <c r="AW198" s="516">
        <v>133.30000000000001</v>
      </c>
      <c r="AX198" s="516">
        <v>133.6</v>
      </c>
      <c r="AY198" s="516">
        <v>133.69999999999999</v>
      </c>
      <c r="AZ198" s="516">
        <v>131.1</v>
      </c>
      <c r="BA198" s="516">
        <v>132</v>
      </c>
      <c r="BB198" s="516">
        <v>138.30000000000001</v>
      </c>
      <c r="BC198" s="516">
        <v>142.30000000000001</v>
      </c>
      <c r="BD198" s="516">
        <v>144</v>
      </c>
      <c r="BE198" s="516">
        <v>145.80000000000001</v>
      </c>
      <c r="BF198" s="516">
        <v>146.5</v>
      </c>
      <c r="BG198" s="516">
        <v>151.5</v>
      </c>
      <c r="BH198" s="516">
        <v>153</v>
      </c>
      <c r="BI198" s="516">
        <v>150.5</v>
      </c>
      <c r="BJ198" s="516">
        <v>145.80000000000001</v>
      </c>
      <c r="BK198" s="516">
        <v>142.19999999999999</v>
      </c>
      <c r="BL198" s="516">
        <v>137.19999999999999</v>
      </c>
      <c r="BM198" s="516">
        <v>135.80000000000001</v>
      </c>
      <c r="BN198" s="516">
        <v>134.19999999999999</v>
      </c>
      <c r="BO198" s="516">
        <v>136.1</v>
      </c>
      <c r="BP198" s="516">
        <v>138.4</v>
      </c>
      <c r="BQ198" s="516">
        <v>138.5</v>
      </c>
      <c r="BR198" s="516">
        <v>138</v>
      </c>
      <c r="BS198" s="516">
        <v>138.4</v>
      </c>
      <c r="BT198" s="516">
        <v>136.1</v>
      </c>
      <c r="BU198" s="516">
        <v>136</v>
      </c>
      <c r="BV198" s="516">
        <v>136.80000000000001</v>
      </c>
      <c r="BW198" s="516">
        <v>136.4</v>
      </c>
      <c r="BX198" s="516">
        <v>135.30000000000001</v>
      </c>
      <c r="BY198" s="516">
        <v>134.69999999999999</v>
      </c>
      <c r="BZ198" s="516">
        <v>135.80000000000001</v>
      </c>
      <c r="CA198" s="516">
        <v>142.6</v>
      </c>
      <c r="CB198" s="516">
        <v>149.19999999999999</v>
      </c>
      <c r="CC198" s="516">
        <v>153.19999999999999</v>
      </c>
      <c r="CD198" s="516">
        <v>156.69999999999999</v>
      </c>
      <c r="CE198" s="516">
        <v>156.6</v>
      </c>
      <c r="CF198" s="516">
        <v>156.6</v>
      </c>
      <c r="CG198" s="516">
        <v>158.30000000000001</v>
      </c>
      <c r="CH198" s="516">
        <v>157.1</v>
      </c>
      <c r="CI198" s="516">
        <v>156</v>
      </c>
      <c r="CJ198" s="516">
        <v>150.69999999999999</v>
      </c>
      <c r="CK198" s="516">
        <v>147.6</v>
      </c>
      <c r="CL198" s="516">
        <v>149.6</v>
      </c>
      <c r="CM198" s="516">
        <v>153.4</v>
      </c>
      <c r="CN198" s="516">
        <v>158.4</v>
      </c>
      <c r="CO198" s="516">
        <v>159.5</v>
      </c>
      <c r="CP198" s="516">
        <v>160.9</v>
      </c>
      <c r="CQ198" s="516">
        <v>161</v>
      </c>
      <c r="CR198" s="516">
        <v>161.80000000000001</v>
      </c>
      <c r="CS198" s="516">
        <v>163.1</v>
      </c>
      <c r="CT198" s="516">
        <v>160.9</v>
      </c>
      <c r="CU198" s="516">
        <v>158.30000000000001</v>
      </c>
      <c r="CV198" s="516">
        <v>151.9</v>
      </c>
      <c r="CW198" s="516">
        <v>147.5</v>
      </c>
      <c r="CX198" s="516">
        <v>149.5</v>
      </c>
      <c r="CY198" s="516">
        <v>151.80000000000001</v>
      </c>
      <c r="CZ198" s="516">
        <v>148</v>
      </c>
      <c r="DA198" s="516">
        <v>144</v>
      </c>
      <c r="DB198" s="516">
        <v>140.6</v>
      </c>
      <c r="DC198" s="516">
        <v>139.19999999999999</v>
      </c>
      <c r="DD198" s="516">
        <v>138.4</v>
      </c>
      <c r="DE198" s="516">
        <v>141.19999999999999</v>
      </c>
      <c r="DF198" s="516">
        <v>142.19999999999999</v>
      </c>
      <c r="DG198" s="516">
        <v>141.5</v>
      </c>
      <c r="DH198" s="516">
        <v>140.4</v>
      </c>
      <c r="DI198" s="516">
        <v>138.19999999999999</v>
      </c>
      <c r="DJ198" s="516">
        <v>138.19999999999999</v>
      </c>
      <c r="DK198" s="516">
        <v>140.80000000000001</v>
      </c>
      <c r="DL198" s="516">
        <v>144.9</v>
      </c>
      <c r="DM198" s="516">
        <v>150.4</v>
      </c>
      <c r="DN198" s="516">
        <v>153.30000000000001</v>
      </c>
      <c r="DO198" s="516">
        <v>154</v>
      </c>
      <c r="DP198" s="516">
        <v>153.19999999999999</v>
      </c>
      <c r="DQ198" s="516">
        <v>154.19999999999999</v>
      </c>
      <c r="DR198" s="516">
        <v>155.5</v>
      </c>
      <c r="DS198" s="516">
        <v>161.19999999999999</v>
      </c>
      <c r="DT198" s="516">
        <v>164.8</v>
      </c>
      <c r="DU198" s="517">
        <v>165.5</v>
      </c>
      <c r="DV198" s="517">
        <v>165.9</v>
      </c>
      <c r="DW198" s="517">
        <v>173.2</v>
      </c>
      <c r="DX198" s="559">
        <v>184.1</v>
      </c>
      <c r="DY198" s="559">
        <v>186.5</v>
      </c>
      <c r="DZ198" s="559">
        <v>188.6</v>
      </c>
      <c r="EA198" s="558">
        <v>193.4</v>
      </c>
    </row>
    <row r="199" spans="1:131">
      <c r="A199" s="514" t="s">
        <v>936</v>
      </c>
      <c r="B199" s="514" t="s">
        <v>937</v>
      </c>
      <c r="C199" s="515">
        <v>0.21121000000000001</v>
      </c>
      <c r="D199" s="516">
        <v>104.9</v>
      </c>
      <c r="E199" s="516">
        <v>100.2</v>
      </c>
      <c r="F199" s="516">
        <v>101.7</v>
      </c>
      <c r="G199" s="516">
        <v>106.2</v>
      </c>
      <c r="H199" s="516">
        <v>115.9</v>
      </c>
      <c r="I199" s="516">
        <v>120.2</v>
      </c>
      <c r="J199" s="516">
        <v>121.9</v>
      </c>
      <c r="K199" s="516">
        <v>122</v>
      </c>
      <c r="L199" s="516">
        <v>125.7</v>
      </c>
      <c r="M199" s="516">
        <v>122.1</v>
      </c>
      <c r="N199" s="516">
        <v>122.1</v>
      </c>
      <c r="O199" s="516">
        <v>120.6</v>
      </c>
      <c r="P199" s="516">
        <v>119</v>
      </c>
      <c r="Q199" s="516">
        <v>117.4</v>
      </c>
      <c r="R199" s="516">
        <v>123.8</v>
      </c>
      <c r="S199" s="516">
        <v>124.6</v>
      </c>
      <c r="T199" s="516">
        <v>125.2</v>
      </c>
      <c r="U199" s="516">
        <v>124.8</v>
      </c>
      <c r="V199" s="516">
        <v>126.1</v>
      </c>
      <c r="W199" s="516">
        <v>126</v>
      </c>
      <c r="X199" s="516">
        <v>130.1</v>
      </c>
      <c r="Y199" s="516">
        <v>127.3</v>
      </c>
      <c r="Z199" s="516">
        <v>130.1</v>
      </c>
      <c r="AA199" s="516">
        <v>127.9</v>
      </c>
      <c r="AB199" s="516">
        <v>129.19999999999999</v>
      </c>
      <c r="AC199" s="516">
        <v>124.3</v>
      </c>
      <c r="AD199" s="516">
        <v>125.4</v>
      </c>
      <c r="AE199" s="516">
        <v>128</v>
      </c>
      <c r="AF199" s="516">
        <v>126.9</v>
      </c>
      <c r="AG199" s="516">
        <v>130.19999999999999</v>
      </c>
      <c r="AH199" s="516">
        <v>127.6</v>
      </c>
      <c r="AI199" s="516">
        <v>130.30000000000001</v>
      </c>
      <c r="AJ199" s="516">
        <v>132</v>
      </c>
      <c r="AK199" s="516">
        <v>132.80000000000001</v>
      </c>
      <c r="AL199" s="516">
        <v>130.80000000000001</v>
      </c>
      <c r="AM199" s="516">
        <v>128</v>
      </c>
      <c r="AN199" s="516">
        <v>128</v>
      </c>
      <c r="AO199" s="516">
        <v>126.2</v>
      </c>
      <c r="AP199" s="516">
        <v>125.7</v>
      </c>
      <c r="AQ199" s="516">
        <v>127.1</v>
      </c>
      <c r="AR199" s="516">
        <v>125.1</v>
      </c>
      <c r="AS199" s="516">
        <v>126.2</v>
      </c>
      <c r="AT199" s="516">
        <v>129.30000000000001</v>
      </c>
      <c r="AU199" s="516">
        <v>130.4</v>
      </c>
      <c r="AV199" s="516">
        <v>129.9</v>
      </c>
      <c r="AW199" s="516">
        <v>130</v>
      </c>
      <c r="AX199" s="516">
        <v>130.9</v>
      </c>
      <c r="AY199" s="516">
        <v>130.5</v>
      </c>
      <c r="AZ199" s="516">
        <v>130.1</v>
      </c>
      <c r="BA199" s="516">
        <v>131.69999999999999</v>
      </c>
      <c r="BB199" s="516">
        <v>136</v>
      </c>
      <c r="BC199" s="516">
        <v>137.80000000000001</v>
      </c>
      <c r="BD199" s="516">
        <v>139.4</v>
      </c>
      <c r="BE199" s="516">
        <v>141.6</v>
      </c>
      <c r="BF199" s="516">
        <v>144</v>
      </c>
      <c r="BG199" s="516">
        <v>151.69999999999999</v>
      </c>
      <c r="BH199" s="516">
        <v>153.19999999999999</v>
      </c>
      <c r="BI199" s="516">
        <v>151.30000000000001</v>
      </c>
      <c r="BJ199" s="516">
        <v>148.4</v>
      </c>
      <c r="BK199" s="516">
        <v>145.30000000000001</v>
      </c>
      <c r="BL199" s="516">
        <v>142.30000000000001</v>
      </c>
      <c r="BM199" s="516">
        <v>138.80000000000001</v>
      </c>
      <c r="BN199" s="516">
        <v>136.1</v>
      </c>
      <c r="BO199" s="516">
        <v>137</v>
      </c>
      <c r="BP199" s="516">
        <v>138.6</v>
      </c>
      <c r="BQ199" s="516">
        <v>138</v>
      </c>
      <c r="BR199" s="516">
        <v>139.4</v>
      </c>
      <c r="BS199" s="516">
        <v>141</v>
      </c>
      <c r="BT199" s="516">
        <v>140.6</v>
      </c>
      <c r="BU199" s="516">
        <v>140.5</v>
      </c>
      <c r="BV199" s="516">
        <v>140.69999999999999</v>
      </c>
      <c r="BW199" s="516">
        <v>140.80000000000001</v>
      </c>
      <c r="BX199" s="516">
        <v>140.6</v>
      </c>
      <c r="BY199" s="516">
        <v>139.19999999999999</v>
      </c>
      <c r="BZ199" s="516">
        <v>139.80000000000001</v>
      </c>
      <c r="CA199" s="516">
        <v>143.6</v>
      </c>
      <c r="CB199" s="516">
        <v>148.4</v>
      </c>
      <c r="CC199" s="516">
        <v>151.4</v>
      </c>
      <c r="CD199" s="516">
        <v>152.1</v>
      </c>
      <c r="CE199" s="516">
        <v>152.1</v>
      </c>
      <c r="CF199" s="516">
        <v>154</v>
      </c>
      <c r="CG199" s="516">
        <v>153.9</v>
      </c>
      <c r="CH199" s="516">
        <v>155.4</v>
      </c>
      <c r="CI199" s="516">
        <v>154.4</v>
      </c>
      <c r="CJ199" s="516">
        <v>151.1</v>
      </c>
      <c r="CK199" s="516">
        <v>150.5</v>
      </c>
      <c r="CL199" s="516">
        <v>151.19999999999999</v>
      </c>
      <c r="CM199" s="516">
        <v>152.80000000000001</v>
      </c>
      <c r="CN199" s="516">
        <v>155.30000000000001</v>
      </c>
      <c r="CO199" s="516">
        <v>156.1</v>
      </c>
      <c r="CP199" s="516">
        <v>157.30000000000001</v>
      </c>
      <c r="CQ199" s="516">
        <v>158.69999999999999</v>
      </c>
      <c r="CR199" s="516">
        <v>159.1</v>
      </c>
      <c r="CS199" s="516">
        <v>160.69999999999999</v>
      </c>
      <c r="CT199" s="516">
        <v>158.6</v>
      </c>
      <c r="CU199" s="516">
        <v>158.69999999999999</v>
      </c>
      <c r="CV199" s="516">
        <v>156.30000000000001</v>
      </c>
      <c r="CW199" s="516">
        <v>152.30000000000001</v>
      </c>
      <c r="CX199" s="516">
        <v>149.19999999999999</v>
      </c>
      <c r="CY199" s="516">
        <v>149.1</v>
      </c>
      <c r="CZ199" s="516">
        <v>147.9</v>
      </c>
      <c r="DA199" s="516">
        <v>145.30000000000001</v>
      </c>
      <c r="DB199" s="516">
        <v>142.6</v>
      </c>
      <c r="DC199" s="516">
        <v>141.9</v>
      </c>
      <c r="DD199" s="516">
        <v>141.69999999999999</v>
      </c>
      <c r="DE199" s="516">
        <v>143.30000000000001</v>
      </c>
      <c r="DF199" s="516">
        <v>143.80000000000001</v>
      </c>
      <c r="DG199" s="516">
        <v>144.1</v>
      </c>
      <c r="DH199" s="516">
        <v>145.6</v>
      </c>
      <c r="DI199" s="516">
        <v>144.69999999999999</v>
      </c>
      <c r="DJ199" s="516">
        <v>143.69999999999999</v>
      </c>
      <c r="DK199" s="516">
        <v>143.9</v>
      </c>
      <c r="DL199" s="516">
        <v>146.9</v>
      </c>
      <c r="DM199" s="516">
        <v>150.80000000000001</v>
      </c>
      <c r="DN199" s="516">
        <v>153.1</v>
      </c>
      <c r="DO199" s="516">
        <v>154.19999999999999</v>
      </c>
      <c r="DP199" s="516">
        <v>154.30000000000001</v>
      </c>
      <c r="DQ199" s="516">
        <v>155</v>
      </c>
      <c r="DR199" s="516">
        <v>155.6</v>
      </c>
      <c r="DS199" s="516">
        <v>160.19999999999999</v>
      </c>
      <c r="DT199" s="516">
        <v>160.1</v>
      </c>
      <c r="DU199" s="517">
        <v>164.2</v>
      </c>
      <c r="DV199" s="517">
        <v>163.30000000000001</v>
      </c>
      <c r="DW199" s="517">
        <v>169.6</v>
      </c>
      <c r="DX199" s="559">
        <v>178.5</v>
      </c>
      <c r="DY199" s="559">
        <v>180.6</v>
      </c>
      <c r="DZ199" s="559">
        <v>182.4</v>
      </c>
      <c r="EA199" s="558">
        <v>188.2</v>
      </c>
    </row>
    <row r="200" spans="1:131">
      <c r="A200" s="514" t="s">
        <v>938</v>
      </c>
      <c r="B200" s="514" t="s">
        <v>939</v>
      </c>
      <c r="C200" s="515">
        <v>3.9699999999999999E-2</v>
      </c>
      <c r="D200" s="516">
        <v>111.6</v>
      </c>
      <c r="E200" s="516">
        <v>110.6</v>
      </c>
      <c r="F200" s="516">
        <v>107.4</v>
      </c>
      <c r="G200" s="516">
        <v>107.1</v>
      </c>
      <c r="H200" s="516">
        <v>112.7</v>
      </c>
      <c r="I200" s="516">
        <v>117.6</v>
      </c>
      <c r="J200" s="516">
        <v>120</v>
      </c>
      <c r="K200" s="516">
        <v>127.4</v>
      </c>
      <c r="L200" s="516">
        <v>129.6</v>
      </c>
      <c r="M200" s="516">
        <v>130.1</v>
      </c>
      <c r="N200" s="516">
        <v>130</v>
      </c>
      <c r="O200" s="516">
        <v>128.6</v>
      </c>
      <c r="P200" s="516">
        <v>128</v>
      </c>
      <c r="Q200" s="516">
        <v>127.5</v>
      </c>
      <c r="R200" s="516">
        <v>125.8</v>
      </c>
      <c r="S200" s="516">
        <v>118.2</v>
      </c>
      <c r="T200" s="516">
        <v>121.1</v>
      </c>
      <c r="U200" s="516">
        <v>123.5</v>
      </c>
      <c r="V200" s="516">
        <v>128.1</v>
      </c>
      <c r="W200" s="516">
        <v>136.1</v>
      </c>
      <c r="X200" s="516">
        <v>137.69999999999999</v>
      </c>
      <c r="Y200" s="516">
        <v>138.9</v>
      </c>
      <c r="Z200" s="516">
        <v>138.6</v>
      </c>
      <c r="AA200" s="516">
        <v>138.4</v>
      </c>
      <c r="AB200" s="516">
        <v>137.4</v>
      </c>
      <c r="AC200" s="516">
        <v>138</v>
      </c>
      <c r="AD200" s="516">
        <v>132.5</v>
      </c>
      <c r="AE200" s="516">
        <v>126.5</v>
      </c>
      <c r="AF200" s="516">
        <v>127.2</v>
      </c>
      <c r="AG200" s="516">
        <v>130.9</v>
      </c>
      <c r="AH200" s="516">
        <v>135.1</v>
      </c>
      <c r="AI200" s="516">
        <v>138.80000000000001</v>
      </c>
      <c r="AJ200" s="516">
        <v>141.30000000000001</v>
      </c>
      <c r="AK200" s="516">
        <v>146.19999999999999</v>
      </c>
      <c r="AL200" s="516">
        <v>145.30000000000001</v>
      </c>
      <c r="AM200" s="516">
        <v>144.30000000000001</v>
      </c>
      <c r="AN200" s="516">
        <v>142.19999999999999</v>
      </c>
      <c r="AO200" s="516">
        <v>138.1</v>
      </c>
      <c r="AP200" s="516">
        <v>132.5</v>
      </c>
      <c r="AQ200" s="516">
        <v>128.19999999999999</v>
      </c>
      <c r="AR200" s="516">
        <v>131.19999999999999</v>
      </c>
      <c r="AS200" s="516">
        <v>135.4</v>
      </c>
      <c r="AT200" s="516">
        <v>139</v>
      </c>
      <c r="AU200" s="516">
        <v>142</v>
      </c>
      <c r="AV200" s="516">
        <v>144.69999999999999</v>
      </c>
      <c r="AW200" s="516">
        <v>148.30000000000001</v>
      </c>
      <c r="AX200" s="516">
        <v>149.9</v>
      </c>
      <c r="AY200" s="516">
        <v>150.5</v>
      </c>
      <c r="AZ200" s="516">
        <v>151.19999999999999</v>
      </c>
      <c r="BA200" s="516">
        <v>154</v>
      </c>
      <c r="BB200" s="516">
        <v>150.6</v>
      </c>
      <c r="BC200" s="516">
        <v>147.80000000000001</v>
      </c>
      <c r="BD200" s="516">
        <v>151.5</v>
      </c>
      <c r="BE200" s="516">
        <v>152.80000000000001</v>
      </c>
      <c r="BF200" s="516">
        <v>154.5</v>
      </c>
      <c r="BG200" s="516">
        <v>164.9</v>
      </c>
      <c r="BH200" s="516">
        <v>169.5</v>
      </c>
      <c r="BI200" s="516">
        <v>166.4</v>
      </c>
      <c r="BJ200" s="516">
        <v>162.69999999999999</v>
      </c>
      <c r="BK200" s="516">
        <v>158.80000000000001</v>
      </c>
      <c r="BL200" s="516">
        <v>157.19999999999999</v>
      </c>
      <c r="BM200" s="516">
        <v>154.19999999999999</v>
      </c>
      <c r="BN200" s="516">
        <v>150.30000000000001</v>
      </c>
      <c r="BO200" s="516">
        <v>148.30000000000001</v>
      </c>
      <c r="BP200" s="516">
        <v>148.80000000000001</v>
      </c>
      <c r="BQ200" s="516">
        <v>147.30000000000001</v>
      </c>
      <c r="BR200" s="516">
        <v>147.5</v>
      </c>
      <c r="BS200" s="516">
        <v>149.9</v>
      </c>
      <c r="BT200" s="516">
        <v>153.30000000000001</v>
      </c>
      <c r="BU200" s="516">
        <v>160.30000000000001</v>
      </c>
      <c r="BV200" s="516">
        <v>160.6</v>
      </c>
      <c r="BW200" s="516">
        <v>160.69999999999999</v>
      </c>
      <c r="BX200" s="516">
        <v>159.4</v>
      </c>
      <c r="BY200" s="516">
        <v>158.4</v>
      </c>
      <c r="BZ200" s="516">
        <v>153.4</v>
      </c>
      <c r="CA200" s="516">
        <v>153.4</v>
      </c>
      <c r="CB200" s="516">
        <v>154.1</v>
      </c>
      <c r="CC200" s="516">
        <v>154.30000000000001</v>
      </c>
      <c r="CD200" s="516">
        <v>153.4</v>
      </c>
      <c r="CE200" s="516">
        <v>160.69999999999999</v>
      </c>
      <c r="CF200" s="516">
        <v>169.6</v>
      </c>
      <c r="CG200" s="516">
        <v>174.1</v>
      </c>
      <c r="CH200" s="516">
        <v>176.8</v>
      </c>
      <c r="CI200" s="516">
        <v>177.7</v>
      </c>
      <c r="CJ200" s="516">
        <v>175.3</v>
      </c>
      <c r="CK200" s="516">
        <v>177</v>
      </c>
      <c r="CL200" s="516">
        <v>176.5</v>
      </c>
      <c r="CM200" s="516">
        <v>177.2</v>
      </c>
      <c r="CN200" s="516">
        <v>176.9</v>
      </c>
      <c r="CO200" s="516">
        <v>175.5</v>
      </c>
      <c r="CP200" s="516">
        <v>177.9</v>
      </c>
      <c r="CQ200" s="516">
        <v>180.2</v>
      </c>
      <c r="CR200" s="516">
        <v>186</v>
      </c>
      <c r="CS200" s="516">
        <v>194.1</v>
      </c>
      <c r="CT200" s="516">
        <v>192.9</v>
      </c>
      <c r="CU200" s="516">
        <v>192.7</v>
      </c>
      <c r="CV200" s="516">
        <v>200.2</v>
      </c>
      <c r="CW200" s="516">
        <v>183.1</v>
      </c>
      <c r="CX200" s="516">
        <v>173</v>
      </c>
      <c r="CY200" s="516">
        <v>164</v>
      </c>
      <c r="CZ200" s="516">
        <v>157.6</v>
      </c>
      <c r="DA200" s="516">
        <v>152.30000000000001</v>
      </c>
      <c r="DB200" s="516">
        <v>158.9</v>
      </c>
      <c r="DC200" s="516">
        <v>164.8</v>
      </c>
      <c r="DD200" s="516">
        <v>163.80000000000001</v>
      </c>
      <c r="DE200" s="516">
        <v>169.5</v>
      </c>
      <c r="DF200" s="516">
        <v>170.5</v>
      </c>
      <c r="DG200" s="516">
        <v>168.1</v>
      </c>
      <c r="DH200" s="516">
        <v>175.4</v>
      </c>
      <c r="DI200" s="516">
        <v>182.1</v>
      </c>
      <c r="DJ200" s="516">
        <v>172.8</v>
      </c>
      <c r="DK200" s="516">
        <v>160.1</v>
      </c>
      <c r="DL200" s="516">
        <v>162.19999999999999</v>
      </c>
      <c r="DM200" s="516">
        <v>166.1</v>
      </c>
      <c r="DN200" s="516">
        <v>172.5</v>
      </c>
      <c r="DO200" s="516">
        <v>180.2</v>
      </c>
      <c r="DP200" s="516">
        <v>182.5</v>
      </c>
      <c r="DQ200" s="516">
        <v>186.1</v>
      </c>
      <c r="DR200" s="516">
        <v>190.6</v>
      </c>
      <c r="DS200" s="516">
        <v>193.9</v>
      </c>
      <c r="DT200" s="516">
        <v>194.9</v>
      </c>
      <c r="DU200" s="517">
        <v>191.7</v>
      </c>
      <c r="DV200" s="517">
        <v>185.4</v>
      </c>
      <c r="DW200" s="517">
        <v>186.6</v>
      </c>
      <c r="DX200" s="559">
        <v>193.1</v>
      </c>
      <c r="DY200" s="559">
        <v>192.9</v>
      </c>
      <c r="DZ200" s="559">
        <v>199.5</v>
      </c>
      <c r="EA200" s="558">
        <v>211.6</v>
      </c>
    </row>
    <row r="201" spans="1:131">
      <c r="A201" s="514" t="s">
        <v>940</v>
      </c>
      <c r="B201" s="514" t="s">
        <v>941</v>
      </c>
      <c r="C201" s="515">
        <v>2.4729999999999999E-2</v>
      </c>
      <c r="D201" s="516">
        <v>100.9</v>
      </c>
      <c r="E201" s="516">
        <v>101.7</v>
      </c>
      <c r="F201" s="516">
        <v>101.6</v>
      </c>
      <c r="G201" s="516">
        <v>106</v>
      </c>
      <c r="H201" s="516">
        <v>112.7</v>
      </c>
      <c r="I201" s="516">
        <v>116.5</v>
      </c>
      <c r="J201" s="516">
        <v>120.1</v>
      </c>
      <c r="K201" s="516">
        <v>123</v>
      </c>
      <c r="L201" s="516">
        <v>123</v>
      </c>
      <c r="M201" s="516">
        <v>122.1</v>
      </c>
      <c r="N201" s="516">
        <v>122.3</v>
      </c>
      <c r="O201" s="516">
        <v>123.8</v>
      </c>
      <c r="P201" s="516">
        <v>122.5</v>
      </c>
      <c r="Q201" s="516">
        <v>121.1</v>
      </c>
      <c r="R201" s="516">
        <v>126.2</v>
      </c>
      <c r="S201" s="516">
        <v>127</v>
      </c>
      <c r="T201" s="516">
        <v>129.5</v>
      </c>
      <c r="U201" s="516">
        <v>128.30000000000001</v>
      </c>
      <c r="V201" s="516">
        <v>130.30000000000001</v>
      </c>
      <c r="W201" s="516">
        <v>133.4</v>
      </c>
      <c r="X201" s="516">
        <v>130.9</v>
      </c>
      <c r="Y201" s="516">
        <v>133.69999999999999</v>
      </c>
      <c r="Z201" s="516">
        <v>130.5</v>
      </c>
      <c r="AA201" s="516">
        <v>130.19999999999999</v>
      </c>
      <c r="AB201" s="516">
        <v>130.1</v>
      </c>
      <c r="AC201" s="516">
        <v>129.4</v>
      </c>
      <c r="AD201" s="516">
        <v>127.9</v>
      </c>
      <c r="AE201" s="516">
        <v>130.6</v>
      </c>
      <c r="AF201" s="516">
        <v>131.1</v>
      </c>
      <c r="AG201" s="516">
        <v>132.80000000000001</v>
      </c>
      <c r="AH201" s="516">
        <v>133</v>
      </c>
      <c r="AI201" s="516">
        <v>132.6</v>
      </c>
      <c r="AJ201" s="516">
        <v>131.6</v>
      </c>
      <c r="AK201" s="516">
        <v>133.4</v>
      </c>
      <c r="AL201" s="516">
        <v>132.1</v>
      </c>
      <c r="AM201" s="516">
        <v>130.80000000000001</v>
      </c>
      <c r="AN201" s="516">
        <v>127.8</v>
      </c>
      <c r="AO201" s="516">
        <v>125.8</v>
      </c>
      <c r="AP201" s="516">
        <v>128.6</v>
      </c>
      <c r="AQ201" s="516">
        <v>130.6</v>
      </c>
      <c r="AR201" s="516">
        <v>130</v>
      </c>
      <c r="AS201" s="516">
        <v>133.1</v>
      </c>
      <c r="AT201" s="516">
        <v>138.6</v>
      </c>
      <c r="AU201" s="516">
        <v>138.19999999999999</v>
      </c>
      <c r="AV201" s="516">
        <v>133.4</v>
      </c>
      <c r="AW201" s="516">
        <v>133.5</v>
      </c>
      <c r="AX201" s="516">
        <v>132.1</v>
      </c>
      <c r="AY201" s="516">
        <v>131</v>
      </c>
      <c r="AZ201" s="516">
        <v>130.5</v>
      </c>
      <c r="BA201" s="516">
        <v>132.1</v>
      </c>
      <c r="BB201" s="516">
        <v>137.4</v>
      </c>
      <c r="BC201" s="516">
        <v>138.4</v>
      </c>
      <c r="BD201" s="516">
        <v>140.1</v>
      </c>
      <c r="BE201" s="516">
        <v>141.9</v>
      </c>
      <c r="BF201" s="516">
        <v>144.69999999999999</v>
      </c>
      <c r="BG201" s="516">
        <v>149.5</v>
      </c>
      <c r="BH201" s="516">
        <v>148.80000000000001</v>
      </c>
      <c r="BI201" s="516">
        <v>148</v>
      </c>
      <c r="BJ201" s="516">
        <v>146.9</v>
      </c>
      <c r="BK201" s="516">
        <v>143.6</v>
      </c>
      <c r="BL201" s="516">
        <v>141</v>
      </c>
      <c r="BM201" s="516">
        <v>138.9</v>
      </c>
      <c r="BN201" s="516">
        <v>137.1</v>
      </c>
      <c r="BO201" s="516">
        <v>138.30000000000001</v>
      </c>
      <c r="BP201" s="516">
        <v>139.4</v>
      </c>
      <c r="BQ201" s="516">
        <v>139.1</v>
      </c>
      <c r="BR201" s="516">
        <v>140.19999999999999</v>
      </c>
      <c r="BS201" s="516">
        <v>139</v>
      </c>
      <c r="BT201" s="516">
        <v>137.30000000000001</v>
      </c>
      <c r="BU201" s="516">
        <v>138</v>
      </c>
      <c r="BV201" s="516">
        <v>138.30000000000001</v>
      </c>
      <c r="BW201" s="516">
        <v>137</v>
      </c>
      <c r="BX201" s="516">
        <v>135</v>
      </c>
      <c r="BY201" s="516">
        <v>135.1</v>
      </c>
      <c r="BZ201" s="516">
        <v>136.5</v>
      </c>
      <c r="CA201" s="516">
        <v>140.19999999999999</v>
      </c>
      <c r="CB201" s="516">
        <v>148.1</v>
      </c>
      <c r="CC201" s="516">
        <v>151.30000000000001</v>
      </c>
      <c r="CD201" s="516">
        <v>153.30000000000001</v>
      </c>
      <c r="CE201" s="516">
        <v>153.4</v>
      </c>
      <c r="CF201" s="516">
        <v>152.69999999999999</v>
      </c>
      <c r="CG201" s="516">
        <v>153.30000000000001</v>
      </c>
      <c r="CH201" s="516">
        <v>152.30000000000001</v>
      </c>
      <c r="CI201" s="516">
        <v>150.9</v>
      </c>
      <c r="CJ201" s="516">
        <v>147.9</v>
      </c>
      <c r="CK201" s="516">
        <v>146.1</v>
      </c>
      <c r="CL201" s="516">
        <v>148.1</v>
      </c>
      <c r="CM201" s="516">
        <v>150.5</v>
      </c>
      <c r="CN201" s="516">
        <v>153.80000000000001</v>
      </c>
      <c r="CO201" s="516">
        <v>155.30000000000001</v>
      </c>
      <c r="CP201" s="516">
        <v>156.19999999999999</v>
      </c>
      <c r="CQ201" s="516">
        <v>156.6</v>
      </c>
      <c r="CR201" s="516">
        <v>156.1</v>
      </c>
      <c r="CS201" s="516">
        <v>157.4</v>
      </c>
      <c r="CT201" s="516">
        <v>154.80000000000001</v>
      </c>
      <c r="CU201" s="516">
        <v>155</v>
      </c>
      <c r="CV201" s="516">
        <v>159.30000000000001</v>
      </c>
      <c r="CW201" s="516">
        <v>158.1</v>
      </c>
      <c r="CX201" s="516">
        <v>151.6</v>
      </c>
      <c r="CY201" s="516">
        <v>150.9</v>
      </c>
      <c r="CZ201" s="516">
        <v>149.30000000000001</v>
      </c>
      <c r="DA201" s="516">
        <v>147</v>
      </c>
      <c r="DB201" s="516">
        <v>144.30000000000001</v>
      </c>
      <c r="DC201" s="516">
        <v>144.4</v>
      </c>
      <c r="DD201" s="516">
        <v>142.19999999999999</v>
      </c>
      <c r="DE201" s="516">
        <v>142.6</v>
      </c>
      <c r="DF201" s="516">
        <v>143.4</v>
      </c>
      <c r="DG201" s="516">
        <v>143.9</v>
      </c>
      <c r="DH201" s="516">
        <v>144</v>
      </c>
      <c r="DI201" s="516">
        <v>144.5</v>
      </c>
      <c r="DJ201" s="516">
        <v>143.19999999999999</v>
      </c>
      <c r="DK201" s="516">
        <v>141.9</v>
      </c>
      <c r="DL201" s="516">
        <v>143.4</v>
      </c>
      <c r="DM201" s="516">
        <v>146.80000000000001</v>
      </c>
      <c r="DN201" s="516">
        <v>149.4</v>
      </c>
      <c r="DO201" s="516">
        <v>150.19999999999999</v>
      </c>
      <c r="DP201" s="516">
        <v>149.80000000000001</v>
      </c>
      <c r="DQ201" s="516">
        <v>150.30000000000001</v>
      </c>
      <c r="DR201" s="516">
        <v>152</v>
      </c>
      <c r="DS201" s="516">
        <v>155</v>
      </c>
      <c r="DT201" s="516">
        <v>159.9</v>
      </c>
      <c r="DU201" s="517">
        <v>159.69999999999999</v>
      </c>
      <c r="DV201" s="517">
        <v>160.30000000000001</v>
      </c>
      <c r="DW201" s="517">
        <v>165.9</v>
      </c>
      <c r="DX201" s="559">
        <v>174.1</v>
      </c>
      <c r="DY201" s="559">
        <v>175.6</v>
      </c>
      <c r="DZ201" s="559">
        <v>176.9</v>
      </c>
      <c r="EA201" s="558">
        <v>179.4</v>
      </c>
    </row>
    <row r="202" spans="1:131">
      <c r="A202" s="514" t="s">
        <v>942</v>
      </c>
      <c r="B202" s="514" t="s">
        <v>943</v>
      </c>
      <c r="C202" s="515">
        <v>7.4200000000000004E-3</v>
      </c>
      <c r="D202" s="516">
        <v>107.6</v>
      </c>
      <c r="E202" s="516">
        <v>122.6</v>
      </c>
      <c r="F202" s="516">
        <v>139</v>
      </c>
      <c r="G202" s="516">
        <v>136.6</v>
      </c>
      <c r="H202" s="516">
        <v>143.6</v>
      </c>
      <c r="I202" s="516">
        <v>147.4</v>
      </c>
      <c r="J202" s="516">
        <v>137</v>
      </c>
      <c r="K202" s="516">
        <v>132.9</v>
      </c>
      <c r="L202" s="516">
        <v>135</v>
      </c>
      <c r="M202" s="516">
        <v>138</v>
      </c>
      <c r="N202" s="516">
        <v>129.1</v>
      </c>
      <c r="O202" s="516">
        <v>130.69999999999999</v>
      </c>
      <c r="P202" s="516">
        <v>132</v>
      </c>
      <c r="Q202" s="516">
        <v>141.6</v>
      </c>
      <c r="R202" s="516">
        <v>146.80000000000001</v>
      </c>
      <c r="S202" s="516">
        <v>140.5</v>
      </c>
      <c r="T202" s="516">
        <v>141.1</v>
      </c>
      <c r="U202" s="516">
        <v>142.5</v>
      </c>
      <c r="V202" s="516">
        <v>136.5</v>
      </c>
      <c r="W202" s="516">
        <v>135.4</v>
      </c>
      <c r="X202" s="516">
        <v>140.69999999999999</v>
      </c>
      <c r="Y202" s="516">
        <v>138.1</v>
      </c>
      <c r="Z202" s="516">
        <v>138.4</v>
      </c>
      <c r="AA202" s="516">
        <v>144</v>
      </c>
      <c r="AB202" s="516">
        <v>146.6</v>
      </c>
      <c r="AC202" s="516">
        <v>149.6</v>
      </c>
      <c r="AD202" s="516">
        <v>152.5</v>
      </c>
      <c r="AE202" s="516">
        <v>151.9</v>
      </c>
      <c r="AF202" s="516">
        <v>147.1</v>
      </c>
      <c r="AG202" s="516">
        <v>145.1</v>
      </c>
      <c r="AH202" s="516">
        <v>145.69999999999999</v>
      </c>
      <c r="AI202" s="516">
        <v>146</v>
      </c>
      <c r="AJ202" s="516">
        <v>138.6</v>
      </c>
      <c r="AK202" s="516">
        <v>139.4</v>
      </c>
      <c r="AL202" s="516">
        <v>153.30000000000001</v>
      </c>
      <c r="AM202" s="516">
        <v>139.5</v>
      </c>
      <c r="AN202" s="516">
        <v>145.30000000000001</v>
      </c>
      <c r="AO202" s="516">
        <v>165.9</v>
      </c>
      <c r="AP202" s="516">
        <v>168.2</v>
      </c>
      <c r="AQ202" s="516">
        <v>167.9</v>
      </c>
      <c r="AR202" s="516">
        <v>171.1</v>
      </c>
      <c r="AS202" s="516">
        <v>169.4</v>
      </c>
      <c r="AT202" s="516">
        <v>158.30000000000001</v>
      </c>
      <c r="AU202" s="516">
        <v>157.5</v>
      </c>
      <c r="AV202" s="516">
        <v>155.9</v>
      </c>
      <c r="AW202" s="516">
        <v>157.5</v>
      </c>
      <c r="AX202" s="516">
        <v>165.2</v>
      </c>
      <c r="AY202" s="516">
        <v>167.3</v>
      </c>
      <c r="AZ202" s="516">
        <v>178.3</v>
      </c>
      <c r="BA202" s="516">
        <v>176.9</v>
      </c>
      <c r="BB202" s="516">
        <v>190.7</v>
      </c>
      <c r="BC202" s="516">
        <v>185</v>
      </c>
      <c r="BD202" s="516">
        <v>177.8</v>
      </c>
      <c r="BE202" s="516">
        <v>198.5</v>
      </c>
      <c r="BF202" s="516">
        <v>183.1</v>
      </c>
      <c r="BG202" s="516">
        <v>179.5</v>
      </c>
      <c r="BH202" s="516">
        <v>175.9</v>
      </c>
      <c r="BI202" s="516">
        <v>167.7</v>
      </c>
      <c r="BJ202" s="516">
        <v>158</v>
      </c>
      <c r="BK202" s="516">
        <v>164.2</v>
      </c>
      <c r="BL202" s="516">
        <v>162.1</v>
      </c>
      <c r="BM202" s="516">
        <v>162.4</v>
      </c>
      <c r="BN202" s="516">
        <v>173.2</v>
      </c>
      <c r="BO202" s="516">
        <v>170.3</v>
      </c>
      <c r="BP202" s="516">
        <v>174.8</v>
      </c>
      <c r="BQ202" s="516">
        <v>172.9</v>
      </c>
      <c r="BR202" s="516">
        <v>168.7</v>
      </c>
      <c r="BS202" s="516">
        <v>165.3</v>
      </c>
      <c r="BT202" s="516">
        <v>162.80000000000001</v>
      </c>
      <c r="BU202" s="516">
        <v>154.19999999999999</v>
      </c>
      <c r="BV202" s="516">
        <v>155.80000000000001</v>
      </c>
      <c r="BW202" s="516">
        <v>153</v>
      </c>
      <c r="BX202" s="516">
        <v>153.30000000000001</v>
      </c>
      <c r="BY202" s="516">
        <v>154.4</v>
      </c>
      <c r="BZ202" s="516">
        <v>162.19999999999999</v>
      </c>
      <c r="CA202" s="516">
        <v>173.5</v>
      </c>
      <c r="CB202" s="516">
        <v>167.9</v>
      </c>
      <c r="CC202" s="516">
        <v>168.2</v>
      </c>
      <c r="CD202" s="516">
        <v>170.7</v>
      </c>
      <c r="CE202" s="516">
        <v>175.3</v>
      </c>
      <c r="CF202" s="516">
        <v>174.5</v>
      </c>
      <c r="CG202" s="516">
        <v>169.2</v>
      </c>
      <c r="CH202" s="516">
        <v>166.5</v>
      </c>
      <c r="CI202" s="516">
        <v>180.3</v>
      </c>
      <c r="CJ202" s="516">
        <v>179.4</v>
      </c>
      <c r="CK202" s="516">
        <v>176</v>
      </c>
      <c r="CL202" s="516">
        <v>186.1</v>
      </c>
      <c r="CM202" s="516">
        <v>191.6</v>
      </c>
      <c r="CN202" s="516">
        <v>191.9</v>
      </c>
      <c r="CO202" s="516">
        <v>192</v>
      </c>
      <c r="CP202" s="516">
        <v>193.3</v>
      </c>
      <c r="CQ202" s="516">
        <v>192.3</v>
      </c>
      <c r="CR202" s="516">
        <v>193.4</v>
      </c>
      <c r="CS202" s="516">
        <v>192</v>
      </c>
      <c r="CT202" s="516">
        <v>186.6</v>
      </c>
      <c r="CU202" s="516">
        <v>186</v>
      </c>
      <c r="CV202" s="516">
        <v>195</v>
      </c>
      <c r="CW202" s="516">
        <v>195.7</v>
      </c>
      <c r="CX202" s="516">
        <v>195.9</v>
      </c>
      <c r="CY202" s="516">
        <v>195.9</v>
      </c>
      <c r="CZ202" s="516">
        <v>201.8</v>
      </c>
      <c r="DA202" s="516">
        <v>218.1</v>
      </c>
      <c r="DB202" s="516">
        <v>220.2</v>
      </c>
      <c r="DC202" s="516">
        <v>213.3</v>
      </c>
      <c r="DD202" s="516">
        <v>211.5</v>
      </c>
      <c r="DE202" s="516">
        <v>209.2</v>
      </c>
      <c r="DF202" s="516">
        <v>216.4</v>
      </c>
      <c r="DG202" s="516">
        <v>219.2</v>
      </c>
      <c r="DH202" s="516">
        <v>208.8</v>
      </c>
      <c r="DI202" s="516">
        <v>223.2</v>
      </c>
      <c r="DJ202" s="516">
        <v>228.3</v>
      </c>
      <c r="DK202" s="516">
        <v>238.1</v>
      </c>
      <c r="DL202" s="516">
        <v>241.7</v>
      </c>
      <c r="DM202" s="516">
        <v>254.7</v>
      </c>
      <c r="DN202" s="516">
        <v>247.1</v>
      </c>
      <c r="DO202" s="516">
        <v>250.3</v>
      </c>
      <c r="DP202" s="516">
        <v>234.8</v>
      </c>
      <c r="DQ202" s="516">
        <v>243.9</v>
      </c>
      <c r="DR202" s="516">
        <v>245.4</v>
      </c>
      <c r="DS202" s="516">
        <v>239.8</v>
      </c>
      <c r="DT202" s="516">
        <v>245.5</v>
      </c>
      <c r="DU202" s="517">
        <v>238</v>
      </c>
      <c r="DV202" s="517">
        <v>236.9</v>
      </c>
      <c r="DW202" s="517">
        <v>247.3</v>
      </c>
      <c r="DX202" s="559">
        <v>237.7</v>
      </c>
      <c r="DY202" s="559">
        <v>242</v>
      </c>
      <c r="DZ202" s="559">
        <v>244.4</v>
      </c>
      <c r="EA202" s="558">
        <v>240.9</v>
      </c>
    </row>
    <row r="203" spans="1:131">
      <c r="A203" s="514" t="s">
        <v>944</v>
      </c>
      <c r="B203" s="514" t="s">
        <v>945</v>
      </c>
      <c r="C203" s="515">
        <v>9.5899999999999999E-2</v>
      </c>
      <c r="D203" s="516">
        <v>113.2</v>
      </c>
      <c r="E203" s="516">
        <v>119.7</v>
      </c>
      <c r="F203" s="516">
        <v>125.2</v>
      </c>
      <c r="G203" s="516">
        <v>133.19999999999999</v>
      </c>
      <c r="H203" s="516">
        <v>140.5</v>
      </c>
      <c r="I203" s="516">
        <v>139.1</v>
      </c>
      <c r="J203" s="516">
        <v>136.4</v>
      </c>
      <c r="K203" s="516">
        <v>136.5</v>
      </c>
      <c r="L203" s="516">
        <v>131</v>
      </c>
      <c r="M203" s="516">
        <v>125.5</v>
      </c>
      <c r="N203" s="516">
        <v>119.7</v>
      </c>
      <c r="O203" s="516">
        <v>114.4</v>
      </c>
      <c r="P203" s="516">
        <v>112.1</v>
      </c>
      <c r="Q203" s="516">
        <v>110.2</v>
      </c>
      <c r="R203" s="516">
        <v>107.6</v>
      </c>
      <c r="S203" s="516">
        <v>105.2</v>
      </c>
      <c r="T203" s="516">
        <v>103.8</v>
      </c>
      <c r="U203" s="516">
        <v>106.9</v>
      </c>
      <c r="V203" s="516">
        <v>103.9</v>
      </c>
      <c r="W203" s="516">
        <v>102.2</v>
      </c>
      <c r="X203" s="516">
        <v>98.7</v>
      </c>
      <c r="Y203" s="516">
        <v>96.5</v>
      </c>
      <c r="Z203" s="516">
        <v>96.1</v>
      </c>
      <c r="AA203" s="516">
        <v>99.8</v>
      </c>
      <c r="AB203" s="516">
        <v>100.4</v>
      </c>
      <c r="AC203" s="516">
        <v>98</v>
      </c>
      <c r="AD203" s="516">
        <v>95.6</v>
      </c>
      <c r="AE203" s="516">
        <v>96.5</v>
      </c>
      <c r="AF203" s="516">
        <v>96.7</v>
      </c>
      <c r="AG203" s="516">
        <v>97.2</v>
      </c>
      <c r="AH203" s="516">
        <v>97.1</v>
      </c>
      <c r="AI203" s="516">
        <v>98</v>
      </c>
      <c r="AJ203" s="516">
        <v>99.3</v>
      </c>
      <c r="AK203" s="516">
        <v>107.3</v>
      </c>
      <c r="AL203" s="516">
        <v>109.1</v>
      </c>
      <c r="AM203" s="516">
        <v>110.1</v>
      </c>
      <c r="AN203" s="516">
        <v>119.9</v>
      </c>
      <c r="AO203" s="516">
        <v>133.4</v>
      </c>
      <c r="AP203" s="516">
        <v>137.4</v>
      </c>
      <c r="AQ203" s="516">
        <v>140.19999999999999</v>
      </c>
      <c r="AR203" s="516">
        <v>141.5</v>
      </c>
      <c r="AS203" s="516">
        <v>144.69999999999999</v>
      </c>
      <c r="AT203" s="516">
        <v>152.1</v>
      </c>
      <c r="AU203" s="516">
        <v>147.80000000000001</v>
      </c>
      <c r="AV203" s="516">
        <v>151.6</v>
      </c>
      <c r="AW203" s="516">
        <v>147.4</v>
      </c>
      <c r="AX203" s="516">
        <v>142.4</v>
      </c>
      <c r="AY203" s="516">
        <v>145.1</v>
      </c>
      <c r="AZ203" s="516">
        <v>159.19999999999999</v>
      </c>
      <c r="BA203" s="516">
        <v>171.6</v>
      </c>
      <c r="BB203" s="516">
        <v>188.7</v>
      </c>
      <c r="BC203" s="516">
        <v>219.8</v>
      </c>
      <c r="BD203" s="516">
        <v>217.9</v>
      </c>
      <c r="BE203" s="516">
        <v>220.7</v>
      </c>
      <c r="BF203" s="516">
        <v>248.6</v>
      </c>
      <c r="BG203" s="516">
        <v>255.8</v>
      </c>
      <c r="BH203" s="516">
        <v>244.7</v>
      </c>
      <c r="BI203" s="516">
        <v>208.1</v>
      </c>
      <c r="BJ203" s="516">
        <v>183.8</v>
      </c>
      <c r="BK203" s="516">
        <v>174</v>
      </c>
      <c r="BL203" s="516">
        <v>173.1</v>
      </c>
      <c r="BM203" s="516">
        <v>173.6</v>
      </c>
      <c r="BN203" s="516">
        <v>173.8</v>
      </c>
      <c r="BO203" s="516">
        <v>168</v>
      </c>
      <c r="BP203" s="516">
        <v>171.9</v>
      </c>
      <c r="BQ203" s="516">
        <v>182.4</v>
      </c>
      <c r="BR203" s="516">
        <v>177.4</v>
      </c>
      <c r="BS203" s="516">
        <v>165.1</v>
      </c>
      <c r="BT203" s="516">
        <v>154.30000000000001</v>
      </c>
      <c r="BU203" s="516">
        <v>141.69999999999999</v>
      </c>
      <c r="BV203" s="516">
        <v>136.5</v>
      </c>
      <c r="BW203" s="516">
        <v>131.9</v>
      </c>
      <c r="BX203" s="516">
        <v>130.4</v>
      </c>
      <c r="BY203" s="516">
        <v>126.3</v>
      </c>
      <c r="BZ203" s="516">
        <v>126.1</v>
      </c>
      <c r="CA203" s="516">
        <v>136.80000000000001</v>
      </c>
      <c r="CB203" s="516">
        <v>142.9</v>
      </c>
      <c r="CC203" s="516">
        <v>137.30000000000001</v>
      </c>
      <c r="CD203" s="516">
        <v>140.1</v>
      </c>
      <c r="CE203" s="516">
        <v>146.19999999999999</v>
      </c>
      <c r="CF203" s="516">
        <v>147.9</v>
      </c>
      <c r="CG203" s="516">
        <v>143.30000000000001</v>
      </c>
      <c r="CH203" s="516">
        <v>142.69999999999999</v>
      </c>
      <c r="CI203" s="516">
        <v>141.19999999999999</v>
      </c>
      <c r="CJ203" s="516">
        <v>144.19999999999999</v>
      </c>
      <c r="CK203" s="516">
        <v>147.30000000000001</v>
      </c>
      <c r="CL203" s="516">
        <v>148.30000000000001</v>
      </c>
      <c r="CM203" s="516">
        <v>145.9</v>
      </c>
      <c r="CN203" s="516">
        <v>146.4</v>
      </c>
      <c r="CO203" s="516">
        <v>144.30000000000001</v>
      </c>
      <c r="CP203" s="516">
        <v>145</v>
      </c>
      <c r="CQ203" s="516">
        <v>146.19999999999999</v>
      </c>
      <c r="CR203" s="516">
        <v>145.1</v>
      </c>
      <c r="CS203" s="516">
        <v>146.19999999999999</v>
      </c>
      <c r="CT203" s="516">
        <v>143</v>
      </c>
      <c r="CU203" s="516">
        <v>140.9</v>
      </c>
      <c r="CV203" s="516">
        <v>144.80000000000001</v>
      </c>
      <c r="CW203" s="516">
        <v>145.19999999999999</v>
      </c>
      <c r="CX203" s="516">
        <v>142.30000000000001</v>
      </c>
      <c r="CY203" s="516">
        <v>143.5</v>
      </c>
      <c r="CZ203" s="516">
        <v>147</v>
      </c>
      <c r="DA203" s="516">
        <v>158.4</v>
      </c>
      <c r="DB203" s="516">
        <v>163.30000000000001</v>
      </c>
      <c r="DC203" s="516">
        <v>164.1</v>
      </c>
      <c r="DD203" s="516">
        <v>159.80000000000001</v>
      </c>
      <c r="DE203" s="516">
        <v>154.5</v>
      </c>
      <c r="DF203" s="516">
        <v>154.80000000000001</v>
      </c>
      <c r="DG203" s="516">
        <v>158</v>
      </c>
      <c r="DH203" s="516">
        <v>161.5</v>
      </c>
      <c r="DI203" s="516">
        <v>167.6</v>
      </c>
      <c r="DJ203" s="516">
        <v>161.69999999999999</v>
      </c>
      <c r="DK203" s="516">
        <v>159.30000000000001</v>
      </c>
      <c r="DL203" s="516">
        <v>163.4</v>
      </c>
      <c r="DM203" s="516">
        <v>167.9</v>
      </c>
      <c r="DN203" s="516">
        <v>166.1</v>
      </c>
      <c r="DO203" s="516">
        <v>162.9</v>
      </c>
      <c r="DP203" s="516">
        <v>158.9</v>
      </c>
      <c r="DQ203" s="516">
        <v>158.80000000000001</v>
      </c>
      <c r="DR203" s="516">
        <v>158.5</v>
      </c>
      <c r="DS203" s="516">
        <v>159.1</v>
      </c>
      <c r="DT203" s="516">
        <v>159.9</v>
      </c>
      <c r="DU203" s="517">
        <v>158.30000000000001</v>
      </c>
      <c r="DV203" s="517">
        <v>157.30000000000001</v>
      </c>
      <c r="DW203" s="517">
        <v>157.4</v>
      </c>
      <c r="DX203" s="559">
        <v>159.19999999999999</v>
      </c>
      <c r="DY203" s="559">
        <v>158.19999999999999</v>
      </c>
      <c r="DZ203" s="559">
        <v>158.80000000000001</v>
      </c>
      <c r="EA203" s="558">
        <v>158.6</v>
      </c>
    </row>
    <row r="204" spans="1:131">
      <c r="A204" s="514" t="s">
        <v>946</v>
      </c>
      <c r="B204" s="514" t="s">
        <v>947</v>
      </c>
      <c r="C204" s="515">
        <v>0.94347000000000003</v>
      </c>
      <c r="D204" s="516">
        <v>103.6</v>
      </c>
      <c r="E204" s="516">
        <v>104.9</v>
      </c>
      <c r="F204" s="516">
        <v>107.9</v>
      </c>
      <c r="G204" s="516">
        <v>108.9</v>
      </c>
      <c r="H204" s="516">
        <v>109.9</v>
      </c>
      <c r="I204" s="516">
        <v>111.4</v>
      </c>
      <c r="J204" s="516">
        <v>113.2</v>
      </c>
      <c r="K204" s="516">
        <v>113.8</v>
      </c>
      <c r="L204" s="516">
        <v>113.5</v>
      </c>
      <c r="M204" s="516">
        <v>116.5</v>
      </c>
      <c r="N204" s="516">
        <v>118.7</v>
      </c>
      <c r="O204" s="516">
        <v>121.7</v>
      </c>
      <c r="P204" s="516">
        <v>125.4</v>
      </c>
      <c r="Q204" s="516">
        <v>127.5</v>
      </c>
      <c r="R204" s="516">
        <v>128.5</v>
      </c>
      <c r="S204" s="516">
        <v>129.1</v>
      </c>
      <c r="T204" s="516">
        <v>128.9</v>
      </c>
      <c r="U204" s="516">
        <v>128.69999999999999</v>
      </c>
      <c r="V204" s="516">
        <v>127.8</v>
      </c>
      <c r="W204" s="516">
        <v>128.5</v>
      </c>
      <c r="X204" s="516">
        <v>124.8</v>
      </c>
      <c r="Y204" s="516">
        <v>125.6</v>
      </c>
      <c r="Z204" s="516">
        <v>127.9</v>
      </c>
      <c r="AA204" s="516">
        <v>127.8</v>
      </c>
      <c r="AB204" s="516">
        <v>130.69999999999999</v>
      </c>
      <c r="AC204" s="516">
        <v>130.80000000000001</v>
      </c>
      <c r="AD204" s="516">
        <v>129.5</v>
      </c>
      <c r="AE204" s="516">
        <v>131.9</v>
      </c>
      <c r="AF204" s="516">
        <v>133.80000000000001</v>
      </c>
      <c r="AG204" s="516">
        <v>133.5</v>
      </c>
      <c r="AH204" s="516">
        <v>133.69999999999999</v>
      </c>
      <c r="AI204" s="516">
        <v>132.19999999999999</v>
      </c>
      <c r="AJ204" s="516">
        <v>129.80000000000001</v>
      </c>
      <c r="AK204" s="516">
        <v>129.80000000000001</v>
      </c>
      <c r="AL204" s="516">
        <v>129.4</v>
      </c>
      <c r="AM204" s="516">
        <v>128.69999999999999</v>
      </c>
      <c r="AN204" s="516">
        <v>127.3</v>
      </c>
      <c r="AO204" s="516">
        <v>126.4</v>
      </c>
      <c r="AP204" s="516">
        <v>127.4</v>
      </c>
      <c r="AQ204" s="516">
        <v>127</v>
      </c>
      <c r="AR204" s="516">
        <v>128</v>
      </c>
      <c r="AS204" s="516">
        <v>128.9</v>
      </c>
      <c r="AT204" s="516">
        <v>129.80000000000001</v>
      </c>
      <c r="AU204" s="516">
        <v>130</v>
      </c>
      <c r="AV204" s="516">
        <v>131.30000000000001</v>
      </c>
      <c r="AW204" s="516">
        <v>130.1</v>
      </c>
      <c r="AX204" s="516">
        <v>131.19999999999999</v>
      </c>
      <c r="AY204" s="516">
        <v>132.5</v>
      </c>
      <c r="AZ204" s="516">
        <v>134.30000000000001</v>
      </c>
      <c r="BA204" s="516">
        <v>136.80000000000001</v>
      </c>
      <c r="BB204" s="516">
        <v>140.19999999999999</v>
      </c>
      <c r="BC204" s="516">
        <v>143.69999999999999</v>
      </c>
      <c r="BD204" s="516">
        <v>143.30000000000001</v>
      </c>
      <c r="BE204" s="516">
        <v>144.80000000000001</v>
      </c>
      <c r="BF204" s="516">
        <v>144.5</v>
      </c>
      <c r="BG204" s="516">
        <v>146.4</v>
      </c>
      <c r="BH204" s="516">
        <v>146.19999999999999</v>
      </c>
      <c r="BI204" s="516">
        <v>146.19999999999999</v>
      </c>
      <c r="BJ204" s="516">
        <v>147.9</v>
      </c>
      <c r="BK204" s="516">
        <v>147.19999999999999</v>
      </c>
      <c r="BL204" s="516">
        <v>147.69999999999999</v>
      </c>
      <c r="BM204" s="516">
        <v>148.30000000000001</v>
      </c>
      <c r="BN204" s="516">
        <v>148.9</v>
      </c>
      <c r="BO204" s="516">
        <v>150.19999999999999</v>
      </c>
      <c r="BP204" s="516">
        <v>152.4</v>
      </c>
      <c r="BQ204" s="516">
        <v>152.4</v>
      </c>
      <c r="BR204" s="516">
        <v>151.6</v>
      </c>
      <c r="BS204" s="516">
        <v>150.9</v>
      </c>
      <c r="BT204" s="516">
        <v>152</v>
      </c>
      <c r="BU204" s="516">
        <v>152.1</v>
      </c>
      <c r="BV204" s="516">
        <v>153.9</v>
      </c>
      <c r="BW204" s="516">
        <v>151.5</v>
      </c>
      <c r="BX204" s="516">
        <v>151.5</v>
      </c>
      <c r="BY204" s="516">
        <v>150.9</v>
      </c>
      <c r="BZ204" s="516">
        <v>150.5</v>
      </c>
      <c r="CA204" s="516">
        <v>148.5</v>
      </c>
      <c r="CB204" s="516">
        <v>149.4</v>
      </c>
      <c r="CC204" s="516">
        <v>149.9</v>
      </c>
      <c r="CD204" s="516">
        <v>150.30000000000001</v>
      </c>
      <c r="CE204" s="516">
        <v>149.30000000000001</v>
      </c>
      <c r="CF204" s="516">
        <v>149.4</v>
      </c>
      <c r="CG204" s="516">
        <v>150.69999999999999</v>
      </c>
      <c r="CH204" s="516">
        <v>150.6</v>
      </c>
      <c r="CI204" s="516">
        <v>151.1</v>
      </c>
      <c r="CJ204" s="516">
        <v>150.9</v>
      </c>
      <c r="CK204" s="516">
        <v>151.80000000000001</v>
      </c>
      <c r="CL204" s="516">
        <v>153.6</v>
      </c>
      <c r="CM204" s="516">
        <v>153.9</v>
      </c>
      <c r="CN204" s="516">
        <v>154.80000000000001</v>
      </c>
      <c r="CO204" s="516">
        <v>156.5</v>
      </c>
      <c r="CP204" s="516">
        <v>157.6</v>
      </c>
      <c r="CQ204" s="516">
        <v>156.5</v>
      </c>
      <c r="CR204" s="516">
        <v>155.19999999999999</v>
      </c>
      <c r="CS204" s="516">
        <v>154.69999999999999</v>
      </c>
      <c r="CT204" s="516">
        <v>154.5</v>
      </c>
      <c r="CU204" s="516">
        <v>155.5</v>
      </c>
      <c r="CV204" s="516">
        <v>156.30000000000001</v>
      </c>
      <c r="CW204" s="516">
        <v>157.6</v>
      </c>
      <c r="CX204" s="516">
        <v>157.4</v>
      </c>
      <c r="CY204" s="516">
        <v>155.6</v>
      </c>
      <c r="CZ204" s="516">
        <v>156.9</v>
      </c>
      <c r="DA204" s="516">
        <v>155.9</v>
      </c>
      <c r="DB204" s="516">
        <v>154</v>
      </c>
      <c r="DC204" s="516">
        <v>152.9</v>
      </c>
      <c r="DD204" s="516">
        <v>151.4</v>
      </c>
      <c r="DE204" s="516">
        <v>151.30000000000001</v>
      </c>
      <c r="DF204" s="516">
        <v>151.6</v>
      </c>
      <c r="DG204" s="516">
        <v>151.69999999999999</v>
      </c>
      <c r="DH204" s="516">
        <v>152</v>
      </c>
      <c r="DI204" s="516">
        <v>152.1</v>
      </c>
      <c r="DJ204" s="516">
        <v>153.9</v>
      </c>
      <c r="DK204" s="516">
        <v>151.4</v>
      </c>
      <c r="DL204" s="516">
        <v>151.5</v>
      </c>
      <c r="DM204" s="516">
        <v>152.30000000000001</v>
      </c>
      <c r="DN204" s="516">
        <v>152.1</v>
      </c>
      <c r="DO204" s="516">
        <v>153</v>
      </c>
      <c r="DP204" s="516">
        <v>152.69999999999999</v>
      </c>
      <c r="DQ204" s="516">
        <v>152.80000000000001</v>
      </c>
      <c r="DR204" s="516">
        <v>152.6</v>
      </c>
      <c r="DS204" s="516">
        <v>154.69999999999999</v>
      </c>
      <c r="DT204" s="516">
        <v>155</v>
      </c>
      <c r="DU204" s="517">
        <v>156</v>
      </c>
      <c r="DV204" s="517">
        <v>157.4</v>
      </c>
      <c r="DW204" s="517">
        <v>160.6</v>
      </c>
      <c r="DX204" s="559">
        <v>165.7</v>
      </c>
      <c r="DY204" s="559">
        <v>167.8</v>
      </c>
      <c r="DZ204" s="559">
        <v>167.7</v>
      </c>
      <c r="EA204" s="558">
        <v>169.6</v>
      </c>
    </row>
    <row r="205" spans="1:131">
      <c r="A205" s="514" t="s">
        <v>948</v>
      </c>
      <c r="B205" s="514" t="s">
        <v>949</v>
      </c>
      <c r="C205" s="515">
        <v>0.4264</v>
      </c>
      <c r="D205" s="516">
        <v>105.3</v>
      </c>
      <c r="E205" s="516">
        <v>105.1</v>
      </c>
      <c r="F205" s="516">
        <v>105.5</v>
      </c>
      <c r="G205" s="516">
        <v>105.6</v>
      </c>
      <c r="H205" s="516">
        <v>105.6</v>
      </c>
      <c r="I205" s="516">
        <v>105.5</v>
      </c>
      <c r="J205" s="516">
        <v>105.1</v>
      </c>
      <c r="K205" s="516">
        <v>105.2</v>
      </c>
      <c r="L205" s="516">
        <v>104.5</v>
      </c>
      <c r="M205" s="516">
        <v>106.5</v>
      </c>
      <c r="N205" s="516">
        <v>106.5</v>
      </c>
      <c r="O205" s="516">
        <v>105.6</v>
      </c>
      <c r="P205" s="516">
        <v>118.9</v>
      </c>
      <c r="Q205" s="516">
        <v>119</v>
      </c>
      <c r="R205" s="516">
        <v>118.9</v>
      </c>
      <c r="S205" s="516">
        <v>118.9</v>
      </c>
      <c r="T205" s="516">
        <v>118.9</v>
      </c>
      <c r="U205" s="516">
        <v>118.9</v>
      </c>
      <c r="V205" s="516">
        <v>119</v>
      </c>
      <c r="W205" s="516">
        <v>121.1</v>
      </c>
      <c r="X205" s="516">
        <v>121.7</v>
      </c>
      <c r="Y205" s="516">
        <v>121</v>
      </c>
      <c r="Z205" s="516">
        <v>121</v>
      </c>
      <c r="AA205" s="516">
        <v>121</v>
      </c>
      <c r="AB205" s="516">
        <v>125.5</v>
      </c>
      <c r="AC205" s="516">
        <v>125.2</v>
      </c>
      <c r="AD205" s="516">
        <v>125.2</v>
      </c>
      <c r="AE205" s="516">
        <v>125.2</v>
      </c>
      <c r="AF205" s="516">
        <v>125.3</v>
      </c>
      <c r="AG205" s="516">
        <v>122.3</v>
      </c>
      <c r="AH205" s="516">
        <v>122.6</v>
      </c>
      <c r="AI205" s="516">
        <v>118.3</v>
      </c>
      <c r="AJ205" s="516">
        <v>117</v>
      </c>
      <c r="AK205" s="516">
        <v>116.7</v>
      </c>
      <c r="AL205" s="516">
        <v>116.7</v>
      </c>
      <c r="AM205" s="516">
        <v>110.9</v>
      </c>
      <c r="AN205" s="516">
        <v>105.7</v>
      </c>
      <c r="AO205" s="516">
        <v>103.7</v>
      </c>
      <c r="AP205" s="516">
        <v>104.1</v>
      </c>
      <c r="AQ205" s="516">
        <v>104.2</v>
      </c>
      <c r="AR205" s="516">
        <v>105</v>
      </c>
      <c r="AS205" s="516">
        <v>105</v>
      </c>
      <c r="AT205" s="516">
        <v>106.2</v>
      </c>
      <c r="AU205" s="516">
        <v>95.2</v>
      </c>
      <c r="AV205" s="516">
        <v>102.1</v>
      </c>
      <c r="AW205" s="516">
        <v>101.8</v>
      </c>
      <c r="AX205" s="516">
        <v>103.3</v>
      </c>
      <c r="AY205" s="516">
        <v>95.3</v>
      </c>
      <c r="AZ205" s="516">
        <v>96.7</v>
      </c>
      <c r="BA205" s="516">
        <v>96.3</v>
      </c>
      <c r="BB205" s="516">
        <v>99.5</v>
      </c>
      <c r="BC205" s="516">
        <v>95.8</v>
      </c>
      <c r="BD205" s="516">
        <v>93</v>
      </c>
      <c r="BE205" s="516">
        <v>93.2</v>
      </c>
      <c r="BF205" s="516">
        <v>93.6</v>
      </c>
      <c r="BG205" s="516">
        <v>93.7</v>
      </c>
      <c r="BH205" s="516">
        <v>95.8</v>
      </c>
      <c r="BI205" s="516">
        <v>95.9</v>
      </c>
      <c r="BJ205" s="516">
        <v>98.3</v>
      </c>
      <c r="BK205" s="516">
        <v>99.8</v>
      </c>
      <c r="BL205" s="516">
        <v>100.7</v>
      </c>
      <c r="BM205" s="516">
        <v>98</v>
      </c>
      <c r="BN205" s="516">
        <v>98</v>
      </c>
      <c r="BO205" s="516">
        <v>96.4</v>
      </c>
      <c r="BP205" s="516">
        <v>93.2</v>
      </c>
      <c r="BQ205" s="516">
        <v>99.3</v>
      </c>
      <c r="BR205" s="516">
        <v>99.4</v>
      </c>
      <c r="BS205" s="516">
        <v>99.1</v>
      </c>
      <c r="BT205" s="516">
        <v>98.7</v>
      </c>
      <c r="BU205" s="516">
        <v>98.7</v>
      </c>
      <c r="BV205" s="516">
        <v>102.7</v>
      </c>
      <c r="BW205" s="516">
        <v>104.2</v>
      </c>
      <c r="BX205" s="516">
        <v>105.7</v>
      </c>
      <c r="BY205" s="516">
        <v>106</v>
      </c>
      <c r="BZ205" s="516">
        <v>106.1</v>
      </c>
      <c r="CA205" s="516">
        <v>107.3</v>
      </c>
      <c r="CB205" s="516">
        <v>113</v>
      </c>
      <c r="CC205" s="516">
        <v>113.3</v>
      </c>
      <c r="CD205" s="516">
        <v>113.3</v>
      </c>
      <c r="CE205" s="516">
        <v>114.5</v>
      </c>
      <c r="CF205" s="516">
        <v>116.3</v>
      </c>
      <c r="CG205" s="516">
        <v>115.6</v>
      </c>
      <c r="CH205" s="516">
        <v>115.6</v>
      </c>
      <c r="CI205" s="516">
        <v>115.9</v>
      </c>
      <c r="CJ205" s="516">
        <v>115.9</v>
      </c>
      <c r="CK205" s="516">
        <v>116.5</v>
      </c>
      <c r="CL205" s="516">
        <v>116.5</v>
      </c>
      <c r="CM205" s="516">
        <v>116.5</v>
      </c>
      <c r="CN205" s="516">
        <v>115.3</v>
      </c>
      <c r="CO205" s="516">
        <v>115.3</v>
      </c>
      <c r="CP205" s="516">
        <v>115.3</v>
      </c>
      <c r="CQ205" s="516">
        <v>115.9</v>
      </c>
      <c r="CR205" s="516">
        <v>115</v>
      </c>
      <c r="CS205" s="516">
        <v>111.9</v>
      </c>
      <c r="CT205" s="516">
        <v>111.9</v>
      </c>
      <c r="CU205" s="516">
        <v>110.8</v>
      </c>
      <c r="CV205" s="516">
        <v>110.8</v>
      </c>
      <c r="CW205" s="516">
        <v>110.8</v>
      </c>
      <c r="CX205" s="516">
        <v>110.8</v>
      </c>
      <c r="CY205" s="516">
        <v>110.8</v>
      </c>
      <c r="CZ205" s="516">
        <v>110.8</v>
      </c>
      <c r="DA205" s="516">
        <v>111.2</v>
      </c>
      <c r="DB205" s="516">
        <v>111.7</v>
      </c>
      <c r="DC205" s="516">
        <v>112.4</v>
      </c>
      <c r="DD205" s="516">
        <v>113.8</v>
      </c>
      <c r="DE205" s="516">
        <v>115.1</v>
      </c>
      <c r="DF205" s="516">
        <v>112.4</v>
      </c>
      <c r="DG205" s="516">
        <v>110.5</v>
      </c>
      <c r="DH205" s="516">
        <v>112.9</v>
      </c>
      <c r="DI205" s="516">
        <v>115</v>
      </c>
      <c r="DJ205" s="516">
        <v>116.8</v>
      </c>
      <c r="DK205" s="516">
        <v>117.5</v>
      </c>
      <c r="DL205" s="516">
        <v>117.9</v>
      </c>
      <c r="DM205" s="516">
        <v>117.9</v>
      </c>
      <c r="DN205" s="516">
        <v>116.9</v>
      </c>
      <c r="DO205" s="516">
        <v>116.9</v>
      </c>
      <c r="DP205" s="516">
        <v>117.9</v>
      </c>
      <c r="DQ205" s="516">
        <v>119.1</v>
      </c>
      <c r="DR205" s="516">
        <v>120.8</v>
      </c>
      <c r="DS205" s="516">
        <v>120.8</v>
      </c>
      <c r="DT205" s="516">
        <v>123</v>
      </c>
      <c r="DU205" s="517">
        <v>123</v>
      </c>
      <c r="DV205" s="517">
        <v>123</v>
      </c>
      <c r="DW205" s="517">
        <v>128.19999999999999</v>
      </c>
      <c r="DX205" s="559">
        <v>128</v>
      </c>
      <c r="DY205" s="559">
        <v>128.6</v>
      </c>
      <c r="DZ205" s="559">
        <v>128.6</v>
      </c>
      <c r="EA205" s="558">
        <v>131.19999999999999</v>
      </c>
    </row>
    <row r="206" spans="1:131">
      <c r="A206" s="514" t="s">
        <v>950</v>
      </c>
      <c r="B206" s="514" t="s">
        <v>951</v>
      </c>
      <c r="C206" s="515">
        <v>7.0250000000000007E-2</v>
      </c>
      <c r="D206" s="516">
        <v>104.2</v>
      </c>
      <c r="E206" s="516">
        <v>102.8</v>
      </c>
      <c r="F206" s="516">
        <v>103.7</v>
      </c>
      <c r="G206" s="516">
        <v>109.2</v>
      </c>
      <c r="H206" s="516">
        <v>111</v>
      </c>
      <c r="I206" s="516">
        <v>109.8</v>
      </c>
      <c r="J206" s="516">
        <v>108.2</v>
      </c>
      <c r="K206" s="516">
        <v>109.3</v>
      </c>
      <c r="L206" s="516">
        <v>110.8</v>
      </c>
      <c r="M206" s="516">
        <v>112.3</v>
      </c>
      <c r="N206" s="516">
        <v>112.9</v>
      </c>
      <c r="O206" s="516">
        <v>111.9</v>
      </c>
      <c r="P206" s="516">
        <v>114.8</v>
      </c>
      <c r="Q206" s="516">
        <v>117</v>
      </c>
      <c r="R206" s="516">
        <v>120.6</v>
      </c>
      <c r="S206" s="516">
        <v>123.3</v>
      </c>
      <c r="T206" s="516">
        <v>124.2</v>
      </c>
      <c r="U206" s="516">
        <v>123</v>
      </c>
      <c r="V206" s="516">
        <v>124.8</v>
      </c>
      <c r="W206" s="516">
        <v>122.7</v>
      </c>
      <c r="X206" s="516">
        <v>121.4</v>
      </c>
      <c r="Y206" s="516">
        <v>117.9</v>
      </c>
      <c r="Z206" s="516">
        <v>118</v>
      </c>
      <c r="AA206" s="516">
        <v>118.7</v>
      </c>
      <c r="AB206" s="516">
        <v>120</v>
      </c>
      <c r="AC206" s="516">
        <v>121.6</v>
      </c>
      <c r="AD206" s="516">
        <v>123.4</v>
      </c>
      <c r="AE206" s="516">
        <v>126.2</v>
      </c>
      <c r="AF206" s="516">
        <v>129.69999999999999</v>
      </c>
      <c r="AG206" s="516">
        <v>133.80000000000001</v>
      </c>
      <c r="AH206" s="516">
        <v>130.19999999999999</v>
      </c>
      <c r="AI206" s="516">
        <v>120</v>
      </c>
      <c r="AJ206" s="516">
        <v>115.6</v>
      </c>
      <c r="AK206" s="516">
        <v>115.1</v>
      </c>
      <c r="AL206" s="516">
        <v>115.7</v>
      </c>
      <c r="AM206" s="516">
        <v>114</v>
      </c>
      <c r="AN206" s="516">
        <v>114.4</v>
      </c>
      <c r="AO206" s="516">
        <v>114.3</v>
      </c>
      <c r="AP206" s="516">
        <v>116.4</v>
      </c>
      <c r="AQ206" s="516">
        <v>121.8</v>
      </c>
      <c r="AR206" s="516">
        <v>120.7</v>
      </c>
      <c r="AS206" s="516">
        <v>120.9</v>
      </c>
      <c r="AT206" s="516">
        <v>118.7</v>
      </c>
      <c r="AU206" s="516">
        <v>115.9</v>
      </c>
      <c r="AV206" s="516">
        <v>114.7</v>
      </c>
      <c r="AW206" s="516">
        <v>114.3</v>
      </c>
      <c r="AX206" s="516">
        <v>112</v>
      </c>
      <c r="AY206" s="516">
        <v>112.3</v>
      </c>
      <c r="AZ206" s="516">
        <v>115.6</v>
      </c>
      <c r="BA206" s="516">
        <v>119.6</v>
      </c>
      <c r="BB206" s="516">
        <v>126.3</v>
      </c>
      <c r="BC206" s="516">
        <v>133</v>
      </c>
      <c r="BD206" s="516">
        <v>130.4</v>
      </c>
      <c r="BE206" s="516">
        <v>131</v>
      </c>
      <c r="BF206" s="516">
        <v>134.6</v>
      </c>
      <c r="BG206" s="516">
        <v>131</v>
      </c>
      <c r="BH206" s="516">
        <v>129.9</v>
      </c>
      <c r="BI206" s="516">
        <v>129.4</v>
      </c>
      <c r="BJ206" s="516">
        <v>129.30000000000001</v>
      </c>
      <c r="BK206" s="516">
        <v>129</v>
      </c>
      <c r="BL206" s="516">
        <v>129.80000000000001</v>
      </c>
      <c r="BM206" s="516">
        <v>132.5</v>
      </c>
      <c r="BN206" s="516">
        <v>135.5</v>
      </c>
      <c r="BO206" s="516">
        <v>138.5</v>
      </c>
      <c r="BP206" s="516">
        <v>139.1</v>
      </c>
      <c r="BQ206" s="516">
        <v>137.4</v>
      </c>
      <c r="BR206" s="516">
        <v>136.1</v>
      </c>
      <c r="BS206" s="516">
        <v>132.4</v>
      </c>
      <c r="BT206" s="516">
        <v>134.19999999999999</v>
      </c>
      <c r="BU206" s="516">
        <v>138</v>
      </c>
      <c r="BV206" s="516">
        <v>142.69999999999999</v>
      </c>
      <c r="BW206" s="516">
        <v>144.80000000000001</v>
      </c>
      <c r="BX206" s="516">
        <v>151.1</v>
      </c>
      <c r="BY206" s="516">
        <v>158.19999999999999</v>
      </c>
      <c r="BZ206" s="516">
        <v>163.6</v>
      </c>
      <c r="CA206" s="516">
        <v>159.80000000000001</v>
      </c>
      <c r="CB206" s="516">
        <v>162.1</v>
      </c>
      <c r="CC206" s="516">
        <v>161.5</v>
      </c>
      <c r="CD206" s="516">
        <v>153.5</v>
      </c>
      <c r="CE206" s="516">
        <v>149.19999999999999</v>
      </c>
      <c r="CF206" s="516">
        <v>147.80000000000001</v>
      </c>
      <c r="CG206" s="516">
        <v>146.4</v>
      </c>
      <c r="CH206" s="516">
        <v>142.80000000000001</v>
      </c>
      <c r="CI206" s="516">
        <v>140.9</v>
      </c>
      <c r="CJ206" s="516">
        <v>142</v>
      </c>
      <c r="CK206" s="516">
        <v>144.1</v>
      </c>
      <c r="CL206" s="516">
        <v>143.30000000000001</v>
      </c>
      <c r="CM206" s="516">
        <v>142.80000000000001</v>
      </c>
      <c r="CN206" s="516">
        <v>143.5</v>
      </c>
      <c r="CO206" s="516">
        <v>144.19999999999999</v>
      </c>
      <c r="CP206" s="516">
        <v>143.6</v>
      </c>
      <c r="CQ206" s="516">
        <v>141.69999999999999</v>
      </c>
      <c r="CR206" s="516">
        <v>140.4</v>
      </c>
      <c r="CS206" s="516">
        <v>139.6</v>
      </c>
      <c r="CT206" s="516">
        <v>137.19999999999999</v>
      </c>
      <c r="CU206" s="516">
        <v>141.19999999999999</v>
      </c>
      <c r="CV206" s="516">
        <v>147.9</v>
      </c>
      <c r="CW206" s="516">
        <v>143.4</v>
      </c>
      <c r="CX206" s="516">
        <v>143.5</v>
      </c>
      <c r="CY206" s="516">
        <v>139.69999999999999</v>
      </c>
      <c r="CZ206" s="516">
        <v>142.30000000000001</v>
      </c>
      <c r="DA206" s="516">
        <v>141.9</v>
      </c>
      <c r="DB206" s="516">
        <v>141.19999999999999</v>
      </c>
      <c r="DC206" s="516">
        <v>140.69999999999999</v>
      </c>
      <c r="DD206" s="516">
        <v>141.4</v>
      </c>
      <c r="DE206" s="516">
        <v>139.30000000000001</v>
      </c>
      <c r="DF206" s="516">
        <v>140.69999999999999</v>
      </c>
      <c r="DG206" s="516">
        <v>140.19999999999999</v>
      </c>
      <c r="DH206" s="516">
        <v>145.5</v>
      </c>
      <c r="DI206" s="516">
        <v>145.4</v>
      </c>
      <c r="DJ206" s="516">
        <v>143.9</v>
      </c>
      <c r="DK206" s="516">
        <v>141.6</v>
      </c>
      <c r="DL206" s="516">
        <v>144.30000000000001</v>
      </c>
      <c r="DM206" s="516">
        <v>147.1</v>
      </c>
      <c r="DN206" s="516">
        <v>146.5</v>
      </c>
      <c r="DO206" s="516">
        <v>147.19999999999999</v>
      </c>
      <c r="DP206" s="516">
        <v>147</v>
      </c>
      <c r="DQ206" s="516">
        <v>146.80000000000001</v>
      </c>
      <c r="DR206" s="516">
        <v>146.6</v>
      </c>
      <c r="DS206" s="516">
        <v>149.80000000000001</v>
      </c>
      <c r="DT206" s="516">
        <v>150.69999999999999</v>
      </c>
      <c r="DU206" s="517">
        <v>149.6</v>
      </c>
      <c r="DV206" s="517">
        <v>152.6</v>
      </c>
      <c r="DW206" s="517">
        <v>157.30000000000001</v>
      </c>
      <c r="DX206" s="559">
        <v>168.2</v>
      </c>
      <c r="DY206" s="559">
        <v>165.5</v>
      </c>
      <c r="DZ206" s="559">
        <v>162.6</v>
      </c>
      <c r="EA206" s="558">
        <v>158</v>
      </c>
    </row>
    <row r="207" spans="1:131">
      <c r="A207" s="514" t="s">
        <v>952</v>
      </c>
      <c r="B207" s="514" t="s">
        <v>953</v>
      </c>
      <c r="C207" s="515">
        <v>0.10954999999999999</v>
      </c>
      <c r="D207" s="516">
        <v>98.6</v>
      </c>
      <c r="E207" s="516">
        <v>98.5</v>
      </c>
      <c r="F207" s="516">
        <v>98.5</v>
      </c>
      <c r="G207" s="516">
        <v>100.4</v>
      </c>
      <c r="H207" s="516">
        <v>108.6</v>
      </c>
      <c r="I207" s="516">
        <v>109.8</v>
      </c>
      <c r="J207" s="516">
        <v>108.3</v>
      </c>
      <c r="K207" s="516">
        <v>106.5</v>
      </c>
      <c r="L207" s="516">
        <v>109.1</v>
      </c>
      <c r="M207" s="516">
        <v>112</v>
      </c>
      <c r="N207" s="516">
        <v>111.5</v>
      </c>
      <c r="O207" s="516">
        <v>110.6</v>
      </c>
      <c r="P207" s="516">
        <v>110.3</v>
      </c>
      <c r="Q207" s="516">
        <v>106.6</v>
      </c>
      <c r="R207" s="516">
        <v>108</v>
      </c>
      <c r="S207" s="516">
        <v>112</v>
      </c>
      <c r="T207" s="516">
        <v>113.5</v>
      </c>
      <c r="U207" s="516">
        <v>113.4</v>
      </c>
      <c r="V207" s="516">
        <v>114.1</v>
      </c>
      <c r="W207" s="516">
        <v>112.4</v>
      </c>
      <c r="X207" s="516">
        <v>112.3</v>
      </c>
      <c r="Y207" s="516">
        <v>111.9</v>
      </c>
      <c r="Z207" s="516">
        <v>111.4</v>
      </c>
      <c r="AA207" s="516">
        <v>111.7</v>
      </c>
      <c r="AB207" s="516">
        <v>111.2</v>
      </c>
      <c r="AC207" s="516">
        <v>110.8</v>
      </c>
      <c r="AD207" s="516">
        <v>110.4</v>
      </c>
      <c r="AE207" s="516">
        <v>111.1</v>
      </c>
      <c r="AF207" s="516">
        <v>110.6</v>
      </c>
      <c r="AG207" s="516">
        <v>111.4</v>
      </c>
      <c r="AH207" s="516">
        <v>108</v>
      </c>
      <c r="AI207" s="516">
        <v>106.6</v>
      </c>
      <c r="AJ207" s="516">
        <v>106.7</v>
      </c>
      <c r="AK207" s="516">
        <v>107.2</v>
      </c>
      <c r="AL207" s="516">
        <v>105.7</v>
      </c>
      <c r="AM207" s="516">
        <v>106.5</v>
      </c>
      <c r="AN207" s="516">
        <v>107.8</v>
      </c>
      <c r="AO207" s="516">
        <v>105.9</v>
      </c>
      <c r="AP207" s="516">
        <v>106</v>
      </c>
      <c r="AQ207" s="516">
        <v>105.8</v>
      </c>
      <c r="AR207" s="516">
        <v>108.9</v>
      </c>
      <c r="AS207" s="516">
        <v>110.9</v>
      </c>
      <c r="AT207" s="516">
        <v>112</v>
      </c>
      <c r="AU207" s="516">
        <v>112.5</v>
      </c>
      <c r="AV207" s="516">
        <v>115</v>
      </c>
      <c r="AW207" s="516">
        <v>116</v>
      </c>
      <c r="AX207" s="516">
        <v>115</v>
      </c>
      <c r="AY207" s="516">
        <v>115.3</v>
      </c>
      <c r="AZ207" s="516">
        <v>114.3</v>
      </c>
      <c r="BA207" s="516">
        <v>114.4</v>
      </c>
      <c r="BB207" s="516">
        <v>114.5</v>
      </c>
      <c r="BC207" s="516">
        <v>119.9</v>
      </c>
      <c r="BD207" s="516">
        <v>119.4</v>
      </c>
      <c r="BE207" s="516">
        <v>117.4</v>
      </c>
      <c r="BF207" s="516">
        <v>114.3</v>
      </c>
      <c r="BG207" s="516">
        <v>112.6</v>
      </c>
      <c r="BH207" s="516">
        <v>110.5</v>
      </c>
      <c r="BI207" s="516">
        <v>111.6</v>
      </c>
      <c r="BJ207" s="516">
        <v>112.9</v>
      </c>
      <c r="BK207" s="516">
        <v>112.8</v>
      </c>
      <c r="BL207" s="516">
        <v>113.8</v>
      </c>
      <c r="BM207" s="516">
        <v>113.3</v>
      </c>
      <c r="BN207" s="516">
        <v>113.5</v>
      </c>
      <c r="BO207" s="516">
        <v>111.8</v>
      </c>
      <c r="BP207" s="516">
        <v>111.7</v>
      </c>
      <c r="BQ207" s="516">
        <v>112.5</v>
      </c>
      <c r="BR207" s="516">
        <v>112.2</v>
      </c>
      <c r="BS207" s="516">
        <v>111.7</v>
      </c>
      <c r="BT207" s="516">
        <v>112</v>
      </c>
      <c r="BU207" s="516">
        <v>112.8</v>
      </c>
      <c r="BV207" s="516">
        <v>112.8</v>
      </c>
      <c r="BW207" s="516">
        <v>112.7</v>
      </c>
      <c r="BX207" s="516">
        <v>111.7</v>
      </c>
      <c r="BY207" s="516">
        <v>110.6</v>
      </c>
      <c r="BZ207" s="516">
        <v>110.1</v>
      </c>
      <c r="CA207" s="516">
        <v>110.4</v>
      </c>
      <c r="CB207" s="516">
        <v>110.6</v>
      </c>
      <c r="CC207" s="516">
        <v>111.2</v>
      </c>
      <c r="CD207" s="516">
        <v>113.3</v>
      </c>
      <c r="CE207" s="516">
        <v>115.3</v>
      </c>
      <c r="CF207" s="516">
        <v>120.1</v>
      </c>
      <c r="CG207" s="516">
        <v>124.7</v>
      </c>
      <c r="CH207" s="516">
        <v>129.9</v>
      </c>
      <c r="CI207" s="516">
        <v>131.69999999999999</v>
      </c>
      <c r="CJ207" s="516">
        <v>133.30000000000001</v>
      </c>
      <c r="CK207" s="516">
        <v>137.19999999999999</v>
      </c>
      <c r="CL207" s="516">
        <v>136</v>
      </c>
      <c r="CM207" s="516">
        <v>137.30000000000001</v>
      </c>
      <c r="CN207" s="516">
        <v>136.9</v>
      </c>
      <c r="CO207" s="516">
        <v>138</v>
      </c>
      <c r="CP207" s="516">
        <v>136.80000000000001</v>
      </c>
      <c r="CQ207" s="516">
        <v>135.1</v>
      </c>
      <c r="CR207" s="516">
        <v>133.69999999999999</v>
      </c>
      <c r="CS207" s="516">
        <v>136.1</v>
      </c>
      <c r="CT207" s="516">
        <v>133.4</v>
      </c>
      <c r="CU207" s="516">
        <v>131.6</v>
      </c>
      <c r="CV207" s="516">
        <v>127</v>
      </c>
      <c r="CW207" s="516">
        <v>125</v>
      </c>
      <c r="CX207" s="516">
        <v>117.2</v>
      </c>
      <c r="CY207" s="516">
        <v>112.6</v>
      </c>
      <c r="CZ207" s="516">
        <v>107.7</v>
      </c>
      <c r="DA207" s="516">
        <v>105.8</v>
      </c>
      <c r="DB207" s="516">
        <v>107.8</v>
      </c>
      <c r="DC207" s="516">
        <v>111.4</v>
      </c>
      <c r="DD207" s="516">
        <v>119.1</v>
      </c>
      <c r="DE207" s="516">
        <v>118.9</v>
      </c>
      <c r="DF207" s="516">
        <v>118</v>
      </c>
      <c r="DG207" s="516">
        <v>120.1</v>
      </c>
      <c r="DH207" s="516">
        <v>121.5</v>
      </c>
      <c r="DI207" s="516">
        <v>124.2</v>
      </c>
      <c r="DJ207" s="516">
        <v>124.7</v>
      </c>
      <c r="DK207" s="516">
        <v>125.9</v>
      </c>
      <c r="DL207" s="516">
        <v>129.1</v>
      </c>
      <c r="DM207" s="516">
        <v>129.19999999999999</v>
      </c>
      <c r="DN207" s="516">
        <v>130.30000000000001</v>
      </c>
      <c r="DO207" s="516">
        <v>136.30000000000001</v>
      </c>
      <c r="DP207" s="516">
        <v>138.30000000000001</v>
      </c>
      <c r="DQ207" s="516">
        <v>142</v>
      </c>
      <c r="DR207" s="516">
        <v>146.69999999999999</v>
      </c>
      <c r="DS207" s="516">
        <v>151</v>
      </c>
      <c r="DT207" s="516">
        <v>154.19999999999999</v>
      </c>
      <c r="DU207" s="517">
        <v>159.5</v>
      </c>
      <c r="DV207" s="517">
        <v>155.1</v>
      </c>
      <c r="DW207" s="517">
        <v>155.19999999999999</v>
      </c>
      <c r="DX207" s="559">
        <v>159.4</v>
      </c>
      <c r="DY207" s="559">
        <v>160.80000000000001</v>
      </c>
      <c r="DZ207" s="559">
        <v>163.4</v>
      </c>
      <c r="EA207" s="558">
        <v>160.69999999999999</v>
      </c>
    </row>
    <row r="208" spans="1:131">
      <c r="A208" s="514" t="s">
        <v>954</v>
      </c>
      <c r="B208" s="514" t="s">
        <v>955</v>
      </c>
      <c r="C208" s="515">
        <v>0.10954999999999999</v>
      </c>
      <c r="D208" s="516">
        <v>98.6</v>
      </c>
      <c r="E208" s="516">
        <v>98.5</v>
      </c>
      <c r="F208" s="516">
        <v>98.5</v>
      </c>
      <c r="G208" s="516">
        <v>100.4</v>
      </c>
      <c r="H208" s="516">
        <v>108.6</v>
      </c>
      <c r="I208" s="516">
        <v>109.8</v>
      </c>
      <c r="J208" s="516">
        <v>108.3</v>
      </c>
      <c r="K208" s="516">
        <v>106.5</v>
      </c>
      <c r="L208" s="516">
        <v>109.1</v>
      </c>
      <c r="M208" s="516">
        <v>112</v>
      </c>
      <c r="N208" s="516">
        <v>111.5</v>
      </c>
      <c r="O208" s="516">
        <v>110.6</v>
      </c>
      <c r="P208" s="516">
        <v>110.3</v>
      </c>
      <c r="Q208" s="516">
        <v>106.6</v>
      </c>
      <c r="R208" s="516">
        <v>108</v>
      </c>
      <c r="S208" s="516">
        <v>112</v>
      </c>
      <c r="T208" s="516">
        <v>113.5</v>
      </c>
      <c r="U208" s="516">
        <v>113.4</v>
      </c>
      <c r="V208" s="516">
        <v>114.1</v>
      </c>
      <c r="W208" s="516">
        <v>112.4</v>
      </c>
      <c r="X208" s="516">
        <v>112.3</v>
      </c>
      <c r="Y208" s="516">
        <v>111.9</v>
      </c>
      <c r="Z208" s="516">
        <v>111.4</v>
      </c>
      <c r="AA208" s="516">
        <v>111.7</v>
      </c>
      <c r="AB208" s="516">
        <v>111.2</v>
      </c>
      <c r="AC208" s="516">
        <v>110.8</v>
      </c>
      <c r="AD208" s="516">
        <v>110.4</v>
      </c>
      <c r="AE208" s="516">
        <v>111.1</v>
      </c>
      <c r="AF208" s="516">
        <v>110.6</v>
      </c>
      <c r="AG208" s="516">
        <v>111.4</v>
      </c>
      <c r="AH208" s="516">
        <v>108</v>
      </c>
      <c r="AI208" s="516">
        <v>106.6</v>
      </c>
      <c r="AJ208" s="516">
        <v>106.7</v>
      </c>
      <c r="AK208" s="516">
        <v>107.2</v>
      </c>
      <c r="AL208" s="516">
        <v>105.7</v>
      </c>
      <c r="AM208" s="516">
        <v>106.5</v>
      </c>
      <c r="AN208" s="516">
        <v>107.8</v>
      </c>
      <c r="AO208" s="516">
        <v>105.9</v>
      </c>
      <c r="AP208" s="516">
        <v>106</v>
      </c>
      <c r="AQ208" s="516">
        <v>105.8</v>
      </c>
      <c r="AR208" s="516">
        <v>108.9</v>
      </c>
      <c r="AS208" s="516">
        <v>110.9</v>
      </c>
      <c r="AT208" s="516">
        <v>112</v>
      </c>
      <c r="AU208" s="516">
        <v>112.5</v>
      </c>
      <c r="AV208" s="516">
        <v>115</v>
      </c>
      <c r="AW208" s="516">
        <v>116</v>
      </c>
      <c r="AX208" s="516">
        <v>115</v>
      </c>
      <c r="AY208" s="516">
        <v>115.3</v>
      </c>
      <c r="AZ208" s="516">
        <v>114.3</v>
      </c>
      <c r="BA208" s="516">
        <v>114.4</v>
      </c>
      <c r="BB208" s="516">
        <v>114.5</v>
      </c>
      <c r="BC208" s="516">
        <v>119.9</v>
      </c>
      <c r="BD208" s="516">
        <v>119.4</v>
      </c>
      <c r="BE208" s="516">
        <v>117.4</v>
      </c>
      <c r="BF208" s="516">
        <v>114.3</v>
      </c>
      <c r="BG208" s="516">
        <v>112.6</v>
      </c>
      <c r="BH208" s="516">
        <v>110.5</v>
      </c>
      <c r="BI208" s="516">
        <v>111.6</v>
      </c>
      <c r="BJ208" s="516">
        <v>112.9</v>
      </c>
      <c r="BK208" s="516">
        <v>112.8</v>
      </c>
      <c r="BL208" s="516">
        <v>113.8</v>
      </c>
      <c r="BM208" s="516">
        <v>113.3</v>
      </c>
      <c r="BN208" s="516">
        <v>113.5</v>
      </c>
      <c r="BO208" s="516">
        <v>111.8</v>
      </c>
      <c r="BP208" s="516">
        <v>111.7</v>
      </c>
      <c r="BQ208" s="516">
        <v>112.5</v>
      </c>
      <c r="BR208" s="516">
        <v>112.2</v>
      </c>
      <c r="BS208" s="516">
        <v>111.7</v>
      </c>
      <c r="BT208" s="516">
        <v>112</v>
      </c>
      <c r="BU208" s="516">
        <v>112.8</v>
      </c>
      <c r="BV208" s="516">
        <v>112.8</v>
      </c>
      <c r="BW208" s="516">
        <v>112.7</v>
      </c>
      <c r="BX208" s="516">
        <v>111.7</v>
      </c>
      <c r="BY208" s="516">
        <v>110.6</v>
      </c>
      <c r="BZ208" s="516">
        <v>110.1</v>
      </c>
      <c r="CA208" s="516">
        <v>110.4</v>
      </c>
      <c r="CB208" s="516">
        <v>110.6</v>
      </c>
      <c r="CC208" s="516">
        <v>111.2</v>
      </c>
      <c r="CD208" s="516">
        <v>113.3</v>
      </c>
      <c r="CE208" s="516">
        <v>115.3</v>
      </c>
      <c r="CF208" s="516">
        <v>120.1</v>
      </c>
      <c r="CG208" s="516">
        <v>124.7</v>
      </c>
      <c r="CH208" s="516">
        <v>129.9</v>
      </c>
      <c r="CI208" s="516">
        <v>131.69999999999999</v>
      </c>
      <c r="CJ208" s="516">
        <v>133.30000000000001</v>
      </c>
      <c r="CK208" s="516">
        <v>137.19999999999999</v>
      </c>
      <c r="CL208" s="516">
        <v>136</v>
      </c>
      <c r="CM208" s="516">
        <v>137.30000000000001</v>
      </c>
      <c r="CN208" s="516">
        <v>136.9</v>
      </c>
      <c r="CO208" s="516">
        <v>138</v>
      </c>
      <c r="CP208" s="516">
        <v>136.80000000000001</v>
      </c>
      <c r="CQ208" s="516">
        <v>135.1</v>
      </c>
      <c r="CR208" s="516">
        <v>133.69999999999999</v>
      </c>
      <c r="CS208" s="516">
        <v>136.1</v>
      </c>
      <c r="CT208" s="516">
        <v>133.4</v>
      </c>
      <c r="CU208" s="516">
        <v>131.6</v>
      </c>
      <c r="CV208" s="516">
        <v>127</v>
      </c>
      <c r="CW208" s="516">
        <v>125</v>
      </c>
      <c r="CX208" s="516">
        <v>117.2</v>
      </c>
      <c r="CY208" s="516">
        <v>112.6</v>
      </c>
      <c r="CZ208" s="516">
        <v>107.7</v>
      </c>
      <c r="DA208" s="516">
        <v>105.8</v>
      </c>
      <c r="DB208" s="516">
        <v>107.8</v>
      </c>
      <c r="DC208" s="516">
        <v>111.4</v>
      </c>
      <c r="DD208" s="516">
        <v>119.1</v>
      </c>
      <c r="DE208" s="516">
        <v>118.9</v>
      </c>
      <c r="DF208" s="516">
        <v>118</v>
      </c>
      <c r="DG208" s="516">
        <v>120.1</v>
      </c>
      <c r="DH208" s="516">
        <v>121.5</v>
      </c>
      <c r="DI208" s="516">
        <v>124.2</v>
      </c>
      <c r="DJ208" s="516">
        <v>124.7</v>
      </c>
      <c r="DK208" s="516">
        <v>125.9</v>
      </c>
      <c r="DL208" s="516">
        <v>129.1</v>
      </c>
      <c r="DM208" s="516">
        <v>129.19999999999999</v>
      </c>
      <c r="DN208" s="516">
        <v>130.30000000000001</v>
      </c>
      <c r="DO208" s="516">
        <v>136.30000000000001</v>
      </c>
      <c r="DP208" s="516">
        <v>138.30000000000001</v>
      </c>
      <c r="DQ208" s="516">
        <v>142</v>
      </c>
      <c r="DR208" s="516">
        <v>146.69999999999999</v>
      </c>
      <c r="DS208" s="516">
        <v>151</v>
      </c>
      <c r="DT208" s="516">
        <v>154.19999999999999</v>
      </c>
      <c r="DU208" s="517">
        <v>159.5</v>
      </c>
      <c r="DV208" s="517">
        <v>155.1</v>
      </c>
      <c r="DW208" s="517">
        <v>155.19999999999999</v>
      </c>
      <c r="DX208" s="559">
        <v>159.4</v>
      </c>
      <c r="DY208" s="559">
        <v>160.80000000000001</v>
      </c>
      <c r="DZ208" s="559">
        <v>163.4</v>
      </c>
      <c r="EA208" s="558">
        <v>160.69999999999999</v>
      </c>
    </row>
    <row r="209" spans="1:131">
      <c r="A209" s="514" t="s">
        <v>956</v>
      </c>
      <c r="B209" s="514" t="s">
        <v>957</v>
      </c>
      <c r="C209" s="515">
        <v>0.21459</v>
      </c>
      <c r="D209" s="516">
        <v>103</v>
      </c>
      <c r="E209" s="516">
        <v>104</v>
      </c>
      <c r="F209" s="516">
        <v>104.7</v>
      </c>
      <c r="G209" s="516">
        <v>105.2</v>
      </c>
      <c r="H209" s="516">
        <v>105.4</v>
      </c>
      <c r="I209" s="516">
        <v>109.4</v>
      </c>
      <c r="J209" s="516">
        <v>108</v>
      </c>
      <c r="K209" s="516">
        <v>109.1</v>
      </c>
      <c r="L209" s="516">
        <v>109.4</v>
      </c>
      <c r="M209" s="516">
        <v>109.9</v>
      </c>
      <c r="N209" s="516">
        <v>109.7</v>
      </c>
      <c r="O209" s="516">
        <v>110.1</v>
      </c>
      <c r="P209" s="516">
        <v>112.4</v>
      </c>
      <c r="Q209" s="516">
        <v>113.2</v>
      </c>
      <c r="R209" s="516">
        <v>113.3</v>
      </c>
      <c r="S209" s="516">
        <v>114.5</v>
      </c>
      <c r="T209" s="516">
        <v>115.1</v>
      </c>
      <c r="U209" s="516">
        <v>114.5</v>
      </c>
      <c r="V209" s="516">
        <v>113.9</v>
      </c>
      <c r="W209" s="516">
        <v>114.4</v>
      </c>
      <c r="X209" s="516">
        <v>114</v>
      </c>
      <c r="Y209" s="516">
        <v>115.1</v>
      </c>
      <c r="Z209" s="516">
        <v>115.7</v>
      </c>
      <c r="AA209" s="516">
        <v>115.8</v>
      </c>
      <c r="AB209" s="516">
        <v>116.3</v>
      </c>
      <c r="AC209" s="516">
        <v>117.7</v>
      </c>
      <c r="AD209" s="516">
        <v>119.5</v>
      </c>
      <c r="AE209" s="516">
        <v>119.5</v>
      </c>
      <c r="AF209" s="516">
        <v>120.3</v>
      </c>
      <c r="AG209" s="516">
        <v>121.2</v>
      </c>
      <c r="AH209" s="516">
        <v>121</v>
      </c>
      <c r="AI209" s="516">
        <v>121.4</v>
      </c>
      <c r="AJ209" s="516">
        <v>121.4</v>
      </c>
      <c r="AK209" s="516">
        <v>120.6</v>
      </c>
      <c r="AL209" s="516">
        <v>121.4</v>
      </c>
      <c r="AM209" s="516">
        <v>123.4</v>
      </c>
      <c r="AN209" s="516">
        <v>122</v>
      </c>
      <c r="AO209" s="516">
        <v>120.7</v>
      </c>
      <c r="AP209" s="516">
        <v>120.5</v>
      </c>
      <c r="AQ209" s="516">
        <v>122.8</v>
      </c>
      <c r="AR209" s="516">
        <v>123.9</v>
      </c>
      <c r="AS209" s="516">
        <v>123.5</v>
      </c>
      <c r="AT209" s="516">
        <v>124.6</v>
      </c>
      <c r="AU209" s="516">
        <v>125.5</v>
      </c>
      <c r="AV209" s="516">
        <v>125.1</v>
      </c>
      <c r="AW209" s="516">
        <v>124.8</v>
      </c>
      <c r="AX209" s="516">
        <v>125</v>
      </c>
      <c r="AY209" s="516">
        <v>124.6</v>
      </c>
      <c r="AZ209" s="516">
        <v>124.6</v>
      </c>
      <c r="BA209" s="516">
        <v>124.7</v>
      </c>
      <c r="BB209" s="516">
        <v>125.9</v>
      </c>
      <c r="BC209" s="516">
        <v>126.5</v>
      </c>
      <c r="BD209" s="516">
        <v>126.9</v>
      </c>
      <c r="BE209" s="516">
        <v>126.8</v>
      </c>
      <c r="BF209" s="516">
        <v>127.8</v>
      </c>
      <c r="BG209" s="516">
        <v>127.9</v>
      </c>
      <c r="BH209" s="516">
        <v>128</v>
      </c>
      <c r="BI209" s="516">
        <v>128.5</v>
      </c>
      <c r="BJ209" s="516">
        <v>128</v>
      </c>
      <c r="BK209" s="516">
        <v>128.5</v>
      </c>
      <c r="BL209" s="516">
        <v>129.19999999999999</v>
      </c>
      <c r="BM209" s="516">
        <v>130.5</v>
      </c>
      <c r="BN209" s="516">
        <v>130.6</v>
      </c>
      <c r="BO209" s="516">
        <v>129.19999999999999</v>
      </c>
      <c r="BP209" s="516">
        <v>128.4</v>
      </c>
      <c r="BQ209" s="516">
        <v>127.8</v>
      </c>
      <c r="BR209" s="516">
        <v>128.4</v>
      </c>
      <c r="BS209" s="516">
        <v>128.69999999999999</v>
      </c>
      <c r="BT209" s="516">
        <v>128.1</v>
      </c>
      <c r="BU209" s="516">
        <v>129.19999999999999</v>
      </c>
      <c r="BV209" s="516">
        <v>128.5</v>
      </c>
      <c r="BW209" s="516">
        <v>127.4</v>
      </c>
      <c r="BX209" s="516">
        <v>127.3</v>
      </c>
      <c r="BY209" s="516">
        <v>127.5</v>
      </c>
      <c r="BZ209" s="516">
        <v>127.9</v>
      </c>
      <c r="CA209" s="516">
        <v>129</v>
      </c>
      <c r="CB209" s="516">
        <v>129.1</v>
      </c>
      <c r="CC209" s="516">
        <v>129.30000000000001</v>
      </c>
      <c r="CD209" s="516">
        <v>129.80000000000001</v>
      </c>
      <c r="CE209" s="516">
        <v>129.5</v>
      </c>
      <c r="CF209" s="516">
        <v>129.69999999999999</v>
      </c>
      <c r="CG209" s="516">
        <v>130</v>
      </c>
      <c r="CH209" s="516">
        <v>130.69999999999999</v>
      </c>
      <c r="CI209" s="516">
        <v>131.19999999999999</v>
      </c>
      <c r="CJ209" s="516">
        <v>131.30000000000001</v>
      </c>
      <c r="CK209" s="516">
        <v>131.1</v>
      </c>
      <c r="CL209" s="516">
        <v>132.19999999999999</v>
      </c>
      <c r="CM209" s="516">
        <v>132.30000000000001</v>
      </c>
      <c r="CN209" s="516">
        <v>132.30000000000001</v>
      </c>
      <c r="CO209" s="516">
        <v>132.9</v>
      </c>
      <c r="CP209" s="516">
        <v>133.30000000000001</v>
      </c>
      <c r="CQ209" s="516">
        <v>133.9</v>
      </c>
      <c r="CR209" s="516">
        <v>134.6</v>
      </c>
      <c r="CS209" s="516">
        <v>135.69999999999999</v>
      </c>
      <c r="CT209" s="516">
        <v>136.4</v>
      </c>
      <c r="CU209" s="516">
        <v>136.5</v>
      </c>
      <c r="CV209" s="516">
        <v>136.6</v>
      </c>
      <c r="CW209" s="516">
        <v>137</v>
      </c>
      <c r="CX209" s="516">
        <v>137.5</v>
      </c>
      <c r="CY209" s="516">
        <v>137.6</v>
      </c>
      <c r="CZ209" s="516">
        <v>137.5</v>
      </c>
      <c r="DA209" s="516">
        <v>138.1</v>
      </c>
      <c r="DB209" s="516">
        <v>138.1</v>
      </c>
      <c r="DC209" s="516">
        <v>138.5</v>
      </c>
      <c r="DD209" s="516">
        <v>138.9</v>
      </c>
      <c r="DE209" s="516">
        <v>138.6</v>
      </c>
      <c r="DF209" s="516">
        <v>139.30000000000001</v>
      </c>
      <c r="DG209" s="516">
        <v>139.30000000000001</v>
      </c>
      <c r="DH209" s="516">
        <v>140.9</v>
      </c>
      <c r="DI209" s="516">
        <v>142</v>
      </c>
      <c r="DJ209" s="516">
        <v>142.9</v>
      </c>
      <c r="DK209" s="516">
        <v>142.6</v>
      </c>
      <c r="DL209" s="516">
        <v>143.6</v>
      </c>
      <c r="DM209" s="516">
        <v>144.5</v>
      </c>
      <c r="DN209" s="516">
        <v>145.6</v>
      </c>
      <c r="DO209" s="516">
        <v>148.1</v>
      </c>
      <c r="DP209" s="516">
        <v>150</v>
      </c>
      <c r="DQ209" s="516">
        <v>150.80000000000001</v>
      </c>
      <c r="DR209" s="516">
        <v>150.80000000000001</v>
      </c>
      <c r="DS209" s="516">
        <v>152.5</v>
      </c>
      <c r="DT209" s="516">
        <v>154.80000000000001</v>
      </c>
      <c r="DU209" s="517">
        <v>156.30000000000001</v>
      </c>
      <c r="DV209" s="517">
        <v>159.4</v>
      </c>
      <c r="DW209" s="517">
        <v>162.69999999999999</v>
      </c>
      <c r="DX209" s="559">
        <v>163.69999999999999</v>
      </c>
      <c r="DY209" s="559">
        <v>164.7</v>
      </c>
      <c r="DZ209" s="559">
        <v>162.69999999999999</v>
      </c>
      <c r="EA209" s="558">
        <v>163.5</v>
      </c>
    </row>
    <row r="210" spans="1:131">
      <c r="A210" s="514" t="s">
        <v>958</v>
      </c>
      <c r="B210" s="514" t="s">
        <v>959</v>
      </c>
      <c r="C210" s="515">
        <v>0.15875</v>
      </c>
      <c r="D210" s="516">
        <v>102.8</v>
      </c>
      <c r="E210" s="516">
        <v>104</v>
      </c>
      <c r="F210" s="516">
        <v>104.5</v>
      </c>
      <c r="G210" s="516">
        <v>104.6</v>
      </c>
      <c r="H210" s="516">
        <v>104.3</v>
      </c>
      <c r="I210" s="516">
        <v>108.8</v>
      </c>
      <c r="J210" s="516">
        <v>106.4</v>
      </c>
      <c r="K210" s="516">
        <v>107.6</v>
      </c>
      <c r="L210" s="516">
        <v>108.3</v>
      </c>
      <c r="M210" s="516">
        <v>108.7</v>
      </c>
      <c r="N210" s="516">
        <v>108.4</v>
      </c>
      <c r="O210" s="516">
        <v>109</v>
      </c>
      <c r="P210" s="516">
        <v>112</v>
      </c>
      <c r="Q210" s="516">
        <v>113.3</v>
      </c>
      <c r="R210" s="516">
        <v>112.2</v>
      </c>
      <c r="S210" s="516">
        <v>113.2</v>
      </c>
      <c r="T210" s="516">
        <v>113.8</v>
      </c>
      <c r="U210" s="516">
        <v>112.8</v>
      </c>
      <c r="V210" s="516">
        <v>112.5</v>
      </c>
      <c r="W210" s="516">
        <v>112.3</v>
      </c>
      <c r="X210" s="516">
        <v>111.9</v>
      </c>
      <c r="Y210" s="516">
        <v>112.4</v>
      </c>
      <c r="Z210" s="516">
        <v>113.2</v>
      </c>
      <c r="AA210" s="516">
        <v>113.2</v>
      </c>
      <c r="AB210" s="516">
        <v>114</v>
      </c>
      <c r="AC210" s="516">
        <v>115.6</v>
      </c>
      <c r="AD210" s="516">
        <v>117.6</v>
      </c>
      <c r="AE210" s="516">
        <v>116.8</v>
      </c>
      <c r="AF210" s="516">
        <v>117.7</v>
      </c>
      <c r="AG210" s="516">
        <v>119.1</v>
      </c>
      <c r="AH210" s="516">
        <v>118.7</v>
      </c>
      <c r="AI210" s="516">
        <v>119</v>
      </c>
      <c r="AJ210" s="516">
        <v>119.1</v>
      </c>
      <c r="AK210" s="516">
        <v>117.9</v>
      </c>
      <c r="AL210" s="516">
        <v>118.8</v>
      </c>
      <c r="AM210" s="516">
        <v>121.2</v>
      </c>
      <c r="AN210" s="516">
        <v>119.6</v>
      </c>
      <c r="AO210" s="516">
        <v>118.2</v>
      </c>
      <c r="AP210" s="516">
        <v>117.6</v>
      </c>
      <c r="AQ210" s="516">
        <v>120.3</v>
      </c>
      <c r="AR210" s="516">
        <v>121.5</v>
      </c>
      <c r="AS210" s="516">
        <v>121.3</v>
      </c>
      <c r="AT210" s="516">
        <v>122.6</v>
      </c>
      <c r="AU210" s="516">
        <v>123.1</v>
      </c>
      <c r="AV210" s="516">
        <v>123.1</v>
      </c>
      <c r="AW210" s="516">
        <v>122.9</v>
      </c>
      <c r="AX210" s="516">
        <v>123</v>
      </c>
      <c r="AY210" s="516">
        <v>122.4</v>
      </c>
      <c r="AZ210" s="516">
        <v>122.5</v>
      </c>
      <c r="BA210" s="516">
        <v>122.2</v>
      </c>
      <c r="BB210" s="516">
        <v>123.2</v>
      </c>
      <c r="BC210" s="516">
        <v>124.1</v>
      </c>
      <c r="BD210" s="516">
        <v>123.9</v>
      </c>
      <c r="BE210" s="516">
        <v>123.8</v>
      </c>
      <c r="BF210" s="516">
        <v>124.5</v>
      </c>
      <c r="BG210" s="516">
        <v>124.3</v>
      </c>
      <c r="BH210" s="516">
        <v>124.2</v>
      </c>
      <c r="BI210" s="516">
        <v>124.9</v>
      </c>
      <c r="BJ210" s="516">
        <v>123.6</v>
      </c>
      <c r="BK210" s="516">
        <v>123.9</v>
      </c>
      <c r="BL210" s="516">
        <v>125.2</v>
      </c>
      <c r="BM210" s="516">
        <v>127.2</v>
      </c>
      <c r="BN210" s="516">
        <v>127.2</v>
      </c>
      <c r="BO210" s="516">
        <v>125.2</v>
      </c>
      <c r="BP210" s="516">
        <v>123.6</v>
      </c>
      <c r="BQ210" s="516">
        <v>123.1</v>
      </c>
      <c r="BR210" s="516">
        <v>123.8</v>
      </c>
      <c r="BS210" s="516">
        <v>124.6</v>
      </c>
      <c r="BT210" s="516">
        <v>123.7</v>
      </c>
      <c r="BU210" s="516">
        <v>125.1</v>
      </c>
      <c r="BV210" s="516">
        <v>124</v>
      </c>
      <c r="BW210" s="516">
        <v>122.5</v>
      </c>
      <c r="BX210" s="516">
        <v>122.2</v>
      </c>
      <c r="BY210" s="516">
        <v>122.6</v>
      </c>
      <c r="BZ210" s="516">
        <v>123</v>
      </c>
      <c r="CA210" s="516">
        <v>124.3</v>
      </c>
      <c r="CB210" s="516">
        <v>124</v>
      </c>
      <c r="CC210" s="516">
        <v>123.7</v>
      </c>
      <c r="CD210" s="516">
        <v>124.2</v>
      </c>
      <c r="CE210" s="516">
        <v>124</v>
      </c>
      <c r="CF210" s="516">
        <v>124</v>
      </c>
      <c r="CG210" s="516">
        <v>123.8</v>
      </c>
      <c r="CH210" s="516">
        <v>124</v>
      </c>
      <c r="CI210" s="516">
        <v>124.6</v>
      </c>
      <c r="CJ210" s="516">
        <v>124.5</v>
      </c>
      <c r="CK210" s="516">
        <v>123.3</v>
      </c>
      <c r="CL210" s="516">
        <v>124.2</v>
      </c>
      <c r="CM210" s="516">
        <v>124.1</v>
      </c>
      <c r="CN210" s="516">
        <v>123.9</v>
      </c>
      <c r="CO210" s="516">
        <v>124.5</v>
      </c>
      <c r="CP210" s="516">
        <v>124.8</v>
      </c>
      <c r="CQ210" s="516">
        <v>124.8</v>
      </c>
      <c r="CR210" s="516">
        <v>125.3</v>
      </c>
      <c r="CS210" s="516">
        <v>126.4</v>
      </c>
      <c r="CT210" s="516">
        <v>126.6</v>
      </c>
      <c r="CU210" s="516">
        <v>126.8</v>
      </c>
      <c r="CV210" s="516">
        <v>126.7</v>
      </c>
      <c r="CW210" s="516">
        <v>127.1</v>
      </c>
      <c r="CX210" s="516">
        <v>127.8</v>
      </c>
      <c r="CY210" s="516">
        <v>127.9</v>
      </c>
      <c r="CZ210" s="516">
        <v>127.5</v>
      </c>
      <c r="DA210" s="516">
        <v>128.30000000000001</v>
      </c>
      <c r="DB210" s="516">
        <v>128.30000000000001</v>
      </c>
      <c r="DC210" s="516">
        <v>128.5</v>
      </c>
      <c r="DD210" s="516">
        <v>128.80000000000001</v>
      </c>
      <c r="DE210" s="516">
        <v>128.5</v>
      </c>
      <c r="DF210" s="516">
        <v>129</v>
      </c>
      <c r="DG210" s="516">
        <v>129.1</v>
      </c>
      <c r="DH210" s="516">
        <v>130.80000000000001</v>
      </c>
      <c r="DI210" s="516">
        <v>132.30000000000001</v>
      </c>
      <c r="DJ210" s="516">
        <v>133</v>
      </c>
      <c r="DK210" s="516">
        <v>132.1</v>
      </c>
      <c r="DL210" s="516">
        <v>133.19999999999999</v>
      </c>
      <c r="DM210" s="516">
        <v>133.9</v>
      </c>
      <c r="DN210" s="516">
        <v>135.4</v>
      </c>
      <c r="DO210" s="516">
        <v>137.9</v>
      </c>
      <c r="DP210" s="516">
        <v>138.80000000000001</v>
      </c>
      <c r="DQ210" s="516">
        <v>140</v>
      </c>
      <c r="DR210" s="516">
        <v>139.9</v>
      </c>
      <c r="DS210" s="516">
        <v>141.5</v>
      </c>
      <c r="DT210" s="516">
        <v>143.69999999999999</v>
      </c>
      <c r="DU210" s="517">
        <v>144.80000000000001</v>
      </c>
      <c r="DV210" s="517">
        <v>148.19999999999999</v>
      </c>
      <c r="DW210" s="517">
        <v>152.5</v>
      </c>
      <c r="DX210" s="559">
        <v>154</v>
      </c>
      <c r="DY210" s="559">
        <v>155</v>
      </c>
      <c r="DZ210" s="559">
        <v>153.4</v>
      </c>
      <c r="EA210" s="558">
        <v>153.30000000000001</v>
      </c>
    </row>
    <row r="211" spans="1:131">
      <c r="A211" s="514" t="s">
        <v>960</v>
      </c>
      <c r="B211" s="514" t="s">
        <v>961</v>
      </c>
      <c r="C211" s="515">
        <v>3.5000000000000003E-2</v>
      </c>
      <c r="D211" s="516">
        <v>104</v>
      </c>
      <c r="E211" s="516">
        <v>104.1</v>
      </c>
      <c r="F211" s="516">
        <v>104</v>
      </c>
      <c r="G211" s="516">
        <v>105.7</v>
      </c>
      <c r="H211" s="516">
        <v>108.1</v>
      </c>
      <c r="I211" s="516">
        <v>112.5</v>
      </c>
      <c r="J211" s="516">
        <v>114.3</v>
      </c>
      <c r="K211" s="516">
        <v>114.1</v>
      </c>
      <c r="L211" s="516">
        <v>115</v>
      </c>
      <c r="M211" s="516">
        <v>114.1</v>
      </c>
      <c r="N211" s="516">
        <v>114.5</v>
      </c>
      <c r="O211" s="516">
        <v>114.3</v>
      </c>
      <c r="P211" s="516">
        <v>116.3</v>
      </c>
      <c r="Q211" s="516">
        <v>115.7</v>
      </c>
      <c r="R211" s="516">
        <v>116.7</v>
      </c>
      <c r="S211" s="516">
        <v>119.3</v>
      </c>
      <c r="T211" s="516">
        <v>120.6</v>
      </c>
      <c r="U211" s="516">
        <v>120.5</v>
      </c>
      <c r="V211" s="516">
        <v>120.9</v>
      </c>
      <c r="W211" s="516">
        <v>121.5</v>
      </c>
      <c r="X211" s="516">
        <v>123</v>
      </c>
      <c r="Y211" s="516">
        <v>124.1</v>
      </c>
      <c r="Z211" s="516">
        <v>125.2</v>
      </c>
      <c r="AA211" s="516">
        <v>125.6</v>
      </c>
      <c r="AB211" s="516">
        <v>125.5</v>
      </c>
      <c r="AC211" s="516">
        <v>127.2</v>
      </c>
      <c r="AD211" s="516">
        <v>127.9</v>
      </c>
      <c r="AE211" s="516">
        <v>128.4</v>
      </c>
      <c r="AF211" s="516">
        <v>129.30000000000001</v>
      </c>
      <c r="AG211" s="516">
        <v>129</v>
      </c>
      <c r="AH211" s="516">
        <v>129.30000000000001</v>
      </c>
      <c r="AI211" s="516">
        <v>129.6</v>
      </c>
      <c r="AJ211" s="516">
        <v>131</v>
      </c>
      <c r="AK211" s="516">
        <v>130.80000000000001</v>
      </c>
      <c r="AL211" s="516">
        <v>130.80000000000001</v>
      </c>
      <c r="AM211" s="516">
        <v>131.80000000000001</v>
      </c>
      <c r="AN211" s="516">
        <v>131</v>
      </c>
      <c r="AO211" s="516">
        <v>130.80000000000001</v>
      </c>
      <c r="AP211" s="516">
        <v>130.30000000000001</v>
      </c>
      <c r="AQ211" s="516">
        <v>130.6</v>
      </c>
      <c r="AR211" s="516">
        <v>131.19999999999999</v>
      </c>
      <c r="AS211" s="516">
        <v>131.1</v>
      </c>
      <c r="AT211" s="516">
        <v>131.1</v>
      </c>
      <c r="AU211" s="516">
        <v>133</v>
      </c>
      <c r="AV211" s="516">
        <v>132.6</v>
      </c>
      <c r="AW211" s="516">
        <v>132.80000000000001</v>
      </c>
      <c r="AX211" s="516">
        <v>132.6</v>
      </c>
      <c r="AY211" s="516">
        <v>133.9</v>
      </c>
      <c r="AZ211" s="516">
        <v>133.1</v>
      </c>
      <c r="BA211" s="516">
        <v>135.80000000000001</v>
      </c>
      <c r="BB211" s="516">
        <v>135</v>
      </c>
      <c r="BC211" s="516">
        <v>134.9</v>
      </c>
      <c r="BD211" s="516">
        <v>137.69999999999999</v>
      </c>
      <c r="BE211" s="516">
        <v>138.6</v>
      </c>
      <c r="BF211" s="516">
        <v>140.9</v>
      </c>
      <c r="BG211" s="516">
        <v>142.1</v>
      </c>
      <c r="BH211" s="516">
        <v>143.1</v>
      </c>
      <c r="BI211" s="516">
        <v>144.1</v>
      </c>
      <c r="BJ211" s="516">
        <v>146.1</v>
      </c>
      <c r="BK211" s="516">
        <v>147.80000000000001</v>
      </c>
      <c r="BL211" s="516">
        <v>146</v>
      </c>
      <c r="BM211" s="516">
        <v>145.6</v>
      </c>
      <c r="BN211" s="516">
        <v>145.30000000000001</v>
      </c>
      <c r="BO211" s="516">
        <v>145.69999999999999</v>
      </c>
      <c r="BP211" s="516">
        <v>147.19999999999999</v>
      </c>
      <c r="BQ211" s="516">
        <v>145.6</v>
      </c>
      <c r="BR211" s="516">
        <v>146.6</v>
      </c>
      <c r="BS211" s="516">
        <v>146.4</v>
      </c>
      <c r="BT211" s="516">
        <v>146.4</v>
      </c>
      <c r="BU211" s="516">
        <v>145.9</v>
      </c>
      <c r="BV211" s="516">
        <v>146.4</v>
      </c>
      <c r="BW211" s="516">
        <v>146.5</v>
      </c>
      <c r="BX211" s="516">
        <v>146.5</v>
      </c>
      <c r="BY211" s="516">
        <v>146</v>
      </c>
      <c r="BZ211" s="516">
        <v>146.4</v>
      </c>
      <c r="CA211" s="516">
        <v>147.19999999999999</v>
      </c>
      <c r="CB211" s="516">
        <v>149.19999999999999</v>
      </c>
      <c r="CC211" s="516">
        <v>152.5</v>
      </c>
      <c r="CD211" s="516">
        <v>153.19999999999999</v>
      </c>
      <c r="CE211" s="516">
        <v>152.4</v>
      </c>
      <c r="CF211" s="516">
        <v>153.1</v>
      </c>
      <c r="CG211" s="516">
        <v>155.69999999999999</v>
      </c>
      <c r="CH211" s="516">
        <v>157.4</v>
      </c>
      <c r="CI211" s="516">
        <v>157.9</v>
      </c>
      <c r="CJ211" s="516">
        <v>157.69999999999999</v>
      </c>
      <c r="CK211" s="516">
        <v>161.1</v>
      </c>
      <c r="CL211" s="516">
        <v>161.9</v>
      </c>
      <c r="CM211" s="516">
        <v>162.19999999999999</v>
      </c>
      <c r="CN211" s="516">
        <v>162.80000000000001</v>
      </c>
      <c r="CO211" s="516">
        <v>163.19999999999999</v>
      </c>
      <c r="CP211" s="516">
        <v>163.5</v>
      </c>
      <c r="CQ211" s="516">
        <v>165.7</v>
      </c>
      <c r="CR211" s="516">
        <v>166.4</v>
      </c>
      <c r="CS211" s="516">
        <v>168</v>
      </c>
      <c r="CT211" s="516">
        <v>171</v>
      </c>
      <c r="CU211" s="516">
        <v>171.4</v>
      </c>
      <c r="CV211" s="516">
        <v>172.4</v>
      </c>
      <c r="CW211" s="516">
        <v>172.3</v>
      </c>
      <c r="CX211" s="516">
        <v>173</v>
      </c>
      <c r="CY211" s="516">
        <v>173.5</v>
      </c>
      <c r="CZ211" s="516">
        <v>174.4</v>
      </c>
      <c r="DA211" s="516">
        <v>174.4</v>
      </c>
      <c r="DB211" s="516">
        <v>174</v>
      </c>
      <c r="DC211" s="516">
        <v>174</v>
      </c>
      <c r="DD211" s="516">
        <v>174.6</v>
      </c>
      <c r="DE211" s="516">
        <v>174</v>
      </c>
      <c r="DF211" s="516">
        <v>174.1</v>
      </c>
      <c r="DG211" s="516">
        <v>174.4</v>
      </c>
      <c r="DH211" s="516">
        <v>175.4</v>
      </c>
      <c r="DI211" s="516">
        <v>176.1</v>
      </c>
      <c r="DJ211" s="516">
        <v>177.9</v>
      </c>
      <c r="DK211" s="516">
        <v>180.3</v>
      </c>
      <c r="DL211" s="516">
        <v>180.7</v>
      </c>
      <c r="DM211" s="516">
        <v>183.4</v>
      </c>
      <c r="DN211" s="516">
        <v>183.4</v>
      </c>
      <c r="DO211" s="516">
        <v>186.2</v>
      </c>
      <c r="DP211" s="516">
        <v>189.2</v>
      </c>
      <c r="DQ211" s="516">
        <v>190</v>
      </c>
      <c r="DR211" s="516">
        <v>190.4</v>
      </c>
      <c r="DS211" s="516">
        <v>193</v>
      </c>
      <c r="DT211" s="516">
        <v>195.7</v>
      </c>
      <c r="DU211" s="517">
        <v>198</v>
      </c>
      <c r="DV211" s="517">
        <v>200</v>
      </c>
      <c r="DW211" s="517">
        <v>202</v>
      </c>
      <c r="DX211" s="559">
        <v>202</v>
      </c>
      <c r="DY211" s="559">
        <v>203.7</v>
      </c>
      <c r="DZ211" s="559">
        <v>202.9</v>
      </c>
      <c r="EA211" s="558">
        <v>205.7</v>
      </c>
    </row>
    <row r="212" spans="1:131">
      <c r="A212" s="514" t="s">
        <v>962</v>
      </c>
      <c r="B212" s="514" t="s">
        <v>963</v>
      </c>
      <c r="C212" s="515">
        <v>2.0840000000000001E-2</v>
      </c>
      <c r="D212" s="516">
        <v>103</v>
      </c>
      <c r="E212" s="516">
        <v>104.3</v>
      </c>
      <c r="F212" s="516">
        <v>106.6</v>
      </c>
      <c r="G212" s="516">
        <v>109.2</v>
      </c>
      <c r="H212" s="516">
        <v>108.7</v>
      </c>
      <c r="I212" s="516">
        <v>108.9</v>
      </c>
      <c r="J212" s="516">
        <v>109.8</v>
      </c>
      <c r="K212" s="516">
        <v>111.9</v>
      </c>
      <c r="L212" s="516">
        <v>109.1</v>
      </c>
      <c r="M212" s="516">
        <v>111.6</v>
      </c>
      <c r="N212" s="516">
        <v>111.7</v>
      </c>
      <c r="O212" s="516">
        <v>111.3</v>
      </c>
      <c r="P212" s="516">
        <v>109.1</v>
      </c>
      <c r="Q212" s="516">
        <v>108.5</v>
      </c>
      <c r="R212" s="516">
        <v>116.2</v>
      </c>
      <c r="S212" s="516">
        <v>116.1</v>
      </c>
      <c r="T212" s="516">
        <v>115.6</v>
      </c>
      <c r="U212" s="516">
        <v>117</v>
      </c>
      <c r="V212" s="516">
        <v>113.6</v>
      </c>
      <c r="W212" s="516">
        <v>117.9</v>
      </c>
      <c r="X212" s="516">
        <v>114.7</v>
      </c>
      <c r="Y212" s="516">
        <v>120.3</v>
      </c>
      <c r="Z212" s="516">
        <v>119.6</v>
      </c>
      <c r="AA212" s="516">
        <v>119.5</v>
      </c>
      <c r="AB212" s="516">
        <v>118.3</v>
      </c>
      <c r="AC212" s="516">
        <v>118.3</v>
      </c>
      <c r="AD212" s="516">
        <v>119.9</v>
      </c>
      <c r="AE212" s="516">
        <v>125.4</v>
      </c>
      <c r="AF212" s="516">
        <v>125.6</v>
      </c>
      <c r="AG212" s="516">
        <v>124.5</v>
      </c>
      <c r="AH212" s="516">
        <v>124.6</v>
      </c>
      <c r="AI212" s="516">
        <v>125.9</v>
      </c>
      <c r="AJ212" s="516">
        <v>123.2</v>
      </c>
      <c r="AK212" s="516">
        <v>123.7</v>
      </c>
      <c r="AL212" s="516">
        <v>124.7</v>
      </c>
      <c r="AM212" s="516">
        <v>126.1</v>
      </c>
      <c r="AN212" s="516">
        <v>125.5</v>
      </c>
      <c r="AO212" s="516">
        <v>123.4</v>
      </c>
      <c r="AP212" s="516">
        <v>126.2</v>
      </c>
      <c r="AQ212" s="516">
        <v>129.1</v>
      </c>
      <c r="AR212" s="516">
        <v>129.4</v>
      </c>
      <c r="AS212" s="516">
        <v>128.1</v>
      </c>
      <c r="AT212" s="516">
        <v>128.80000000000001</v>
      </c>
      <c r="AU212" s="516">
        <v>130.4</v>
      </c>
      <c r="AV212" s="516">
        <v>128.30000000000001</v>
      </c>
      <c r="AW212" s="516">
        <v>126.5</v>
      </c>
      <c r="AX212" s="516">
        <v>127</v>
      </c>
      <c r="AY212" s="516">
        <v>126.2</v>
      </c>
      <c r="AZ212" s="516">
        <v>126.1</v>
      </c>
      <c r="BA212" s="516">
        <v>125.7</v>
      </c>
      <c r="BB212" s="516">
        <v>131</v>
      </c>
      <c r="BC212" s="516">
        <v>130.30000000000001</v>
      </c>
      <c r="BD212" s="516">
        <v>131.4</v>
      </c>
      <c r="BE212" s="516">
        <v>130.30000000000001</v>
      </c>
      <c r="BF212" s="516">
        <v>131.6</v>
      </c>
      <c r="BG212" s="516">
        <v>131.6</v>
      </c>
      <c r="BH212" s="516">
        <v>131.6</v>
      </c>
      <c r="BI212" s="516">
        <v>129.9</v>
      </c>
      <c r="BJ212" s="516">
        <v>131.19999999999999</v>
      </c>
      <c r="BK212" s="516">
        <v>131.30000000000001</v>
      </c>
      <c r="BL212" s="516">
        <v>131.80000000000001</v>
      </c>
      <c r="BM212" s="516">
        <v>130.69999999999999</v>
      </c>
      <c r="BN212" s="516">
        <v>131.6</v>
      </c>
      <c r="BO212" s="516">
        <v>132.19999999999999</v>
      </c>
      <c r="BP212" s="516">
        <v>133.4</v>
      </c>
      <c r="BQ212" s="516">
        <v>134.19999999999999</v>
      </c>
      <c r="BR212" s="516">
        <v>133.30000000000001</v>
      </c>
      <c r="BS212" s="516">
        <v>130.4</v>
      </c>
      <c r="BT212" s="516">
        <v>130.30000000000001</v>
      </c>
      <c r="BU212" s="516">
        <v>132.80000000000001</v>
      </c>
      <c r="BV212" s="516">
        <v>132.9</v>
      </c>
      <c r="BW212" s="516">
        <v>132.9</v>
      </c>
      <c r="BX212" s="516">
        <v>133.69999999999999</v>
      </c>
      <c r="BY212" s="516">
        <v>134.1</v>
      </c>
      <c r="BZ212" s="516">
        <v>133.9</v>
      </c>
      <c r="CA212" s="516">
        <v>134.1</v>
      </c>
      <c r="CB212" s="516">
        <v>133.9</v>
      </c>
      <c r="CC212" s="516">
        <v>133.30000000000001</v>
      </c>
      <c r="CD212" s="516">
        <v>133.19999999999999</v>
      </c>
      <c r="CE212" s="516">
        <v>133.19999999999999</v>
      </c>
      <c r="CF212" s="516">
        <v>133.6</v>
      </c>
      <c r="CG212" s="516">
        <v>134.1</v>
      </c>
      <c r="CH212" s="516">
        <v>136.4</v>
      </c>
      <c r="CI212" s="516">
        <v>136.69999999999999</v>
      </c>
      <c r="CJ212" s="516">
        <v>139.5</v>
      </c>
      <c r="CK212" s="516">
        <v>140.5</v>
      </c>
      <c r="CL212" s="516">
        <v>142.9</v>
      </c>
      <c r="CM212" s="516">
        <v>144.4</v>
      </c>
      <c r="CN212" s="516">
        <v>144.9</v>
      </c>
      <c r="CO212" s="516">
        <v>145.9</v>
      </c>
      <c r="CP212" s="516">
        <v>147.30000000000001</v>
      </c>
      <c r="CQ212" s="516">
        <v>149.19999999999999</v>
      </c>
      <c r="CR212" s="516">
        <v>151.9</v>
      </c>
      <c r="CS212" s="516">
        <v>152.5</v>
      </c>
      <c r="CT212" s="516">
        <v>152.19999999999999</v>
      </c>
      <c r="CU212" s="516">
        <v>152.4</v>
      </c>
      <c r="CV212" s="516">
        <v>152.5</v>
      </c>
      <c r="CW212" s="516">
        <v>152.4</v>
      </c>
      <c r="CX212" s="516">
        <v>152.4</v>
      </c>
      <c r="CY212" s="516">
        <v>151.69999999999999</v>
      </c>
      <c r="CZ212" s="516">
        <v>151.69999999999999</v>
      </c>
      <c r="DA212" s="516">
        <v>151.6</v>
      </c>
      <c r="DB212" s="516">
        <v>152.1</v>
      </c>
      <c r="DC212" s="516">
        <v>155.19999999999999</v>
      </c>
      <c r="DD212" s="516">
        <v>155.9</v>
      </c>
      <c r="DE212" s="516">
        <v>156.4</v>
      </c>
      <c r="DF212" s="516">
        <v>158.6</v>
      </c>
      <c r="DG212" s="516">
        <v>158.6</v>
      </c>
      <c r="DH212" s="516">
        <v>159.1</v>
      </c>
      <c r="DI212" s="516">
        <v>159</v>
      </c>
      <c r="DJ212" s="516">
        <v>159.9</v>
      </c>
      <c r="DK212" s="516">
        <v>159.4</v>
      </c>
      <c r="DL212" s="516">
        <v>160.19999999999999</v>
      </c>
      <c r="DM212" s="516">
        <v>160.19999999999999</v>
      </c>
      <c r="DN212" s="516">
        <v>159.9</v>
      </c>
      <c r="DO212" s="516">
        <v>162.30000000000001</v>
      </c>
      <c r="DP212" s="516">
        <v>169.4</v>
      </c>
      <c r="DQ212" s="516">
        <v>167.7</v>
      </c>
      <c r="DR212" s="516">
        <v>168.1</v>
      </c>
      <c r="DS212" s="516">
        <v>168.6</v>
      </c>
      <c r="DT212" s="516">
        <v>170</v>
      </c>
      <c r="DU212" s="517">
        <v>174.4</v>
      </c>
      <c r="DV212" s="517">
        <v>176.9</v>
      </c>
      <c r="DW212" s="517">
        <v>175</v>
      </c>
      <c r="DX212" s="559">
        <v>173.6</v>
      </c>
      <c r="DY212" s="559">
        <v>172.7</v>
      </c>
      <c r="DZ212" s="559">
        <v>166.2</v>
      </c>
      <c r="EA212" s="558">
        <v>170.8</v>
      </c>
    </row>
    <row r="213" spans="1:131">
      <c r="A213" s="514" t="s">
        <v>964</v>
      </c>
      <c r="B213" s="514" t="s">
        <v>965</v>
      </c>
      <c r="C213" s="515">
        <v>1.16275</v>
      </c>
      <c r="D213" s="516">
        <v>103.6</v>
      </c>
      <c r="E213" s="516">
        <v>104.6</v>
      </c>
      <c r="F213" s="516">
        <v>103.5</v>
      </c>
      <c r="G213" s="516">
        <v>108.1</v>
      </c>
      <c r="H213" s="516">
        <v>114.6</v>
      </c>
      <c r="I213" s="516">
        <v>117.8</v>
      </c>
      <c r="J213" s="516">
        <v>115.6</v>
      </c>
      <c r="K213" s="516">
        <v>116.5</v>
      </c>
      <c r="L213" s="516">
        <v>116.9</v>
      </c>
      <c r="M213" s="516">
        <v>114.2</v>
      </c>
      <c r="N213" s="516">
        <v>113.8</v>
      </c>
      <c r="O213" s="516">
        <v>111.8</v>
      </c>
      <c r="P213" s="516">
        <v>111.1</v>
      </c>
      <c r="Q213" s="516">
        <v>112.2</v>
      </c>
      <c r="R213" s="516">
        <v>111.1</v>
      </c>
      <c r="S213" s="516">
        <v>110.8</v>
      </c>
      <c r="T213" s="516">
        <v>109.5</v>
      </c>
      <c r="U213" s="516">
        <v>109.1</v>
      </c>
      <c r="V213" s="516">
        <v>108.2</v>
      </c>
      <c r="W213" s="516">
        <v>106.9</v>
      </c>
      <c r="X213" s="516">
        <v>108.4</v>
      </c>
      <c r="Y213" s="516">
        <v>103.2</v>
      </c>
      <c r="Z213" s="516">
        <v>105.2</v>
      </c>
      <c r="AA213" s="516">
        <v>108.8</v>
      </c>
      <c r="AB213" s="516">
        <v>113</v>
      </c>
      <c r="AC213" s="516">
        <v>111.6</v>
      </c>
      <c r="AD213" s="516">
        <v>112.5</v>
      </c>
      <c r="AE213" s="516">
        <v>112.5</v>
      </c>
      <c r="AF213" s="516">
        <v>112</v>
      </c>
      <c r="AG213" s="516">
        <v>110.4</v>
      </c>
      <c r="AH213" s="516">
        <v>108.6</v>
      </c>
      <c r="AI213" s="516">
        <v>108.3</v>
      </c>
      <c r="AJ213" s="516">
        <v>105.6</v>
      </c>
      <c r="AK213" s="516">
        <v>105</v>
      </c>
      <c r="AL213" s="516">
        <v>102.1</v>
      </c>
      <c r="AM213" s="516">
        <v>98.3</v>
      </c>
      <c r="AN213" s="516">
        <v>99.4</v>
      </c>
      <c r="AO213" s="516">
        <v>97.5</v>
      </c>
      <c r="AP213" s="516">
        <v>93.6</v>
      </c>
      <c r="AQ213" s="516">
        <v>90</v>
      </c>
      <c r="AR213" s="516">
        <v>92.3</v>
      </c>
      <c r="AS213" s="516">
        <v>94.2</v>
      </c>
      <c r="AT213" s="516">
        <v>96.4</v>
      </c>
      <c r="AU213" s="516">
        <v>97.2</v>
      </c>
      <c r="AV213" s="516">
        <v>99.9</v>
      </c>
      <c r="AW213" s="516">
        <v>104.9</v>
      </c>
      <c r="AX213" s="516">
        <v>107.5</v>
      </c>
      <c r="AY213" s="516">
        <v>109.8</v>
      </c>
      <c r="AZ213" s="516">
        <v>117</v>
      </c>
      <c r="BA213" s="516">
        <v>118.1</v>
      </c>
      <c r="BB213" s="516">
        <v>118.9</v>
      </c>
      <c r="BC213" s="516">
        <v>121.5</v>
      </c>
      <c r="BD213" s="516">
        <v>122.8</v>
      </c>
      <c r="BE213" s="516">
        <v>124</v>
      </c>
      <c r="BF213" s="516">
        <v>126.3</v>
      </c>
      <c r="BG213" s="516">
        <v>127.1</v>
      </c>
      <c r="BH213" s="516">
        <v>125.7</v>
      </c>
      <c r="BI213" s="516">
        <v>130.4</v>
      </c>
      <c r="BJ213" s="516">
        <v>132.9</v>
      </c>
      <c r="BK213" s="516">
        <v>133.4</v>
      </c>
      <c r="BL213" s="516">
        <v>132.5</v>
      </c>
      <c r="BM213" s="516">
        <v>133.1</v>
      </c>
      <c r="BN213" s="516">
        <v>132.19999999999999</v>
      </c>
      <c r="BO213" s="516">
        <v>133</v>
      </c>
      <c r="BP213" s="516">
        <v>133.4</v>
      </c>
      <c r="BQ213" s="516">
        <v>133.1</v>
      </c>
      <c r="BR213" s="516">
        <v>131.9</v>
      </c>
      <c r="BS213" s="516">
        <v>130.4</v>
      </c>
      <c r="BT213" s="516">
        <v>124.1</v>
      </c>
      <c r="BU213" s="516">
        <v>119.9</v>
      </c>
      <c r="BV213" s="516">
        <v>116.6</v>
      </c>
      <c r="BW213" s="516">
        <v>115.4</v>
      </c>
      <c r="BX213" s="516">
        <v>108.5</v>
      </c>
      <c r="BY213" s="516">
        <v>104</v>
      </c>
      <c r="BZ213" s="516">
        <v>110.5</v>
      </c>
      <c r="CA213" s="516">
        <v>114.3</v>
      </c>
      <c r="CB213" s="516">
        <v>114.2</v>
      </c>
      <c r="CC213" s="516">
        <v>111.9</v>
      </c>
      <c r="CD213" s="516">
        <v>113.2</v>
      </c>
      <c r="CE213" s="516">
        <v>112.7</v>
      </c>
      <c r="CF213" s="516">
        <v>110.2</v>
      </c>
      <c r="CG213" s="516">
        <v>111.4</v>
      </c>
      <c r="CH213" s="516">
        <v>111.7</v>
      </c>
      <c r="CI213" s="516">
        <v>111.9</v>
      </c>
      <c r="CJ213" s="516">
        <v>112.9</v>
      </c>
      <c r="CK213" s="516">
        <v>116.8</v>
      </c>
      <c r="CL213" s="516">
        <v>117.3</v>
      </c>
      <c r="CM213" s="516">
        <v>116.8</v>
      </c>
      <c r="CN213" s="516">
        <v>119</v>
      </c>
      <c r="CO213" s="516">
        <v>120.2</v>
      </c>
      <c r="CP213" s="516">
        <v>119.9</v>
      </c>
      <c r="CQ213" s="516">
        <v>119.5</v>
      </c>
      <c r="CR213" s="516">
        <v>119.3</v>
      </c>
      <c r="CS213" s="516">
        <v>120.2</v>
      </c>
      <c r="CT213" s="516">
        <v>119.2</v>
      </c>
      <c r="CU213" s="516">
        <v>118.5</v>
      </c>
      <c r="CV213" s="516">
        <v>118.4</v>
      </c>
      <c r="CW213" s="516">
        <v>117</v>
      </c>
      <c r="CX213" s="516">
        <v>119.2</v>
      </c>
      <c r="CY213" s="516">
        <v>120.5</v>
      </c>
      <c r="CZ213" s="516">
        <v>120.1</v>
      </c>
      <c r="DA213" s="516">
        <v>119.7</v>
      </c>
      <c r="DB213" s="516">
        <v>118.6</v>
      </c>
      <c r="DC213" s="516">
        <v>118.4</v>
      </c>
      <c r="DD213" s="516">
        <v>118.2</v>
      </c>
      <c r="DE213" s="516">
        <v>116.8</v>
      </c>
      <c r="DF213" s="516">
        <v>116.7</v>
      </c>
      <c r="DG213" s="516">
        <v>116.8</v>
      </c>
      <c r="DH213" s="516">
        <v>118.4</v>
      </c>
      <c r="DI213" s="516">
        <v>119.4</v>
      </c>
      <c r="DJ213" s="516">
        <v>118.8</v>
      </c>
      <c r="DK213" s="516">
        <v>118</v>
      </c>
      <c r="DL213" s="516">
        <v>120.9</v>
      </c>
      <c r="DM213" s="516">
        <v>126.5</v>
      </c>
      <c r="DN213" s="516">
        <v>127.9</v>
      </c>
      <c r="DO213" s="516">
        <v>125.5</v>
      </c>
      <c r="DP213" s="516">
        <v>125.1</v>
      </c>
      <c r="DQ213" s="516">
        <v>124.7</v>
      </c>
      <c r="DR213" s="516">
        <v>124.8</v>
      </c>
      <c r="DS213" s="516">
        <v>124.6</v>
      </c>
      <c r="DT213" s="516">
        <v>125.2</v>
      </c>
      <c r="DU213" s="517">
        <v>126.3</v>
      </c>
      <c r="DV213" s="517">
        <v>125.9</v>
      </c>
      <c r="DW213" s="517">
        <v>125.9</v>
      </c>
      <c r="DX213" s="559">
        <v>126.4</v>
      </c>
      <c r="DY213" s="559">
        <v>127.3</v>
      </c>
      <c r="DZ213" s="559">
        <v>127.5</v>
      </c>
      <c r="EA213" s="558">
        <v>128.1</v>
      </c>
    </row>
    <row r="214" spans="1:131">
      <c r="A214" s="514" t="s">
        <v>966</v>
      </c>
      <c r="B214" s="514" t="s">
        <v>967</v>
      </c>
      <c r="C214" s="515">
        <v>1.0555300000000001</v>
      </c>
      <c r="D214" s="516">
        <v>103.6</v>
      </c>
      <c r="E214" s="516">
        <v>104.6</v>
      </c>
      <c r="F214" s="516">
        <v>103.2</v>
      </c>
      <c r="G214" s="516">
        <v>108</v>
      </c>
      <c r="H214" s="516">
        <v>114.9</v>
      </c>
      <c r="I214" s="516">
        <v>118.3</v>
      </c>
      <c r="J214" s="516">
        <v>115.5</v>
      </c>
      <c r="K214" s="516">
        <v>116.3</v>
      </c>
      <c r="L214" s="516">
        <v>116.9</v>
      </c>
      <c r="M214" s="516">
        <v>113.9</v>
      </c>
      <c r="N214" s="516">
        <v>113.5</v>
      </c>
      <c r="O214" s="516">
        <v>111.3</v>
      </c>
      <c r="P214" s="516">
        <v>110.2</v>
      </c>
      <c r="Q214" s="516">
        <v>111.2</v>
      </c>
      <c r="R214" s="516">
        <v>110</v>
      </c>
      <c r="S214" s="516">
        <v>109.5</v>
      </c>
      <c r="T214" s="516">
        <v>107.8</v>
      </c>
      <c r="U214" s="516">
        <v>107.3</v>
      </c>
      <c r="V214" s="516">
        <v>106.1</v>
      </c>
      <c r="W214" s="516">
        <v>104.9</v>
      </c>
      <c r="X214" s="516">
        <v>106.6</v>
      </c>
      <c r="Y214" s="516">
        <v>100.7</v>
      </c>
      <c r="Z214" s="516">
        <v>103</v>
      </c>
      <c r="AA214" s="516">
        <v>106.8</v>
      </c>
      <c r="AB214" s="516">
        <v>111.1</v>
      </c>
      <c r="AC214" s="516">
        <v>109.2</v>
      </c>
      <c r="AD214" s="516">
        <v>109.9</v>
      </c>
      <c r="AE214" s="516">
        <v>109.8</v>
      </c>
      <c r="AF214" s="516">
        <v>109.3</v>
      </c>
      <c r="AG214" s="516">
        <v>107.3</v>
      </c>
      <c r="AH214" s="516">
        <v>105.5</v>
      </c>
      <c r="AI214" s="516">
        <v>105.3</v>
      </c>
      <c r="AJ214" s="516">
        <v>102.6</v>
      </c>
      <c r="AK214" s="516">
        <v>102.5</v>
      </c>
      <c r="AL214" s="516">
        <v>99.6</v>
      </c>
      <c r="AM214" s="516">
        <v>95.5</v>
      </c>
      <c r="AN214" s="516">
        <v>96.7</v>
      </c>
      <c r="AO214" s="516">
        <v>94.3</v>
      </c>
      <c r="AP214" s="516">
        <v>89.9</v>
      </c>
      <c r="AQ214" s="516">
        <v>85.9</v>
      </c>
      <c r="AR214" s="516">
        <v>88.2</v>
      </c>
      <c r="AS214" s="516">
        <v>90.4</v>
      </c>
      <c r="AT214" s="516">
        <v>92.9</v>
      </c>
      <c r="AU214" s="516">
        <v>93.7</v>
      </c>
      <c r="AV214" s="516">
        <v>96.7</v>
      </c>
      <c r="AW214" s="516">
        <v>102.1</v>
      </c>
      <c r="AX214" s="516">
        <v>104.8</v>
      </c>
      <c r="AY214" s="516">
        <v>107.3</v>
      </c>
      <c r="AZ214" s="516">
        <v>115</v>
      </c>
      <c r="BA214" s="516">
        <v>116.1</v>
      </c>
      <c r="BB214" s="516">
        <v>116.7</v>
      </c>
      <c r="BC214" s="516">
        <v>119.6</v>
      </c>
      <c r="BD214" s="516">
        <v>120.7</v>
      </c>
      <c r="BE214" s="516">
        <v>121.9</v>
      </c>
      <c r="BF214" s="516">
        <v>124</v>
      </c>
      <c r="BG214" s="516">
        <v>124.6</v>
      </c>
      <c r="BH214" s="516">
        <v>123.3</v>
      </c>
      <c r="BI214" s="516">
        <v>128.1</v>
      </c>
      <c r="BJ214" s="516">
        <v>130.4</v>
      </c>
      <c r="BK214" s="516">
        <v>130.69999999999999</v>
      </c>
      <c r="BL214" s="516">
        <v>129.80000000000001</v>
      </c>
      <c r="BM214" s="516">
        <v>130.5</v>
      </c>
      <c r="BN214" s="516">
        <v>129.4</v>
      </c>
      <c r="BO214" s="516">
        <v>130.30000000000001</v>
      </c>
      <c r="BP214" s="516">
        <v>131</v>
      </c>
      <c r="BQ214" s="516">
        <v>130.9</v>
      </c>
      <c r="BR214" s="516">
        <v>130.30000000000001</v>
      </c>
      <c r="BS214" s="516">
        <v>129.80000000000001</v>
      </c>
      <c r="BT214" s="516">
        <v>124.2</v>
      </c>
      <c r="BU214" s="516">
        <v>120.7</v>
      </c>
      <c r="BV214" s="516">
        <v>117.6</v>
      </c>
      <c r="BW214" s="516">
        <v>116.8</v>
      </c>
      <c r="BX214" s="516">
        <v>109.6</v>
      </c>
      <c r="BY214" s="516">
        <v>105.1</v>
      </c>
      <c r="BZ214" s="516">
        <v>112.1</v>
      </c>
      <c r="CA214" s="516">
        <v>116.6</v>
      </c>
      <c r="CB214" s="516">
        <v>116.4</v>
      </c>
      <c r="CC214" s="516">
        <v>113.9</v>
      </c>
      <c r="CD214" s="516">
        <v>115.4</v>
      </c>
      <c r="CE214" s="516">
        <v>115</v>
      </c>
      <c r="CF214" s="516">
        <v>112.5</v>
      </c>
      <c r="CG214" s="516">
        <v>113.7</v>
      </c>
      <c r="CH214" s="516">
        <v>114.1</v>
      </c>
      <c r="CI214" s="516">
        <v>114.2</v>
      </c>
      <c r="CJ214" s="516">
        <v>115.2</v>
      </c>
      <c r="CK214" s="516">
        <v>117.3</v>
      </c>
      <c r="CL214" s="516">
        <v>116.4</v>
      </c>
      <c r="CM214" s="516">
        <v>115.4</v>
      </c>
      <c r="CN214" s="516">
        <v>118</v>
      </c>
      <c r="CO214" s="516">
        <v>119.3</v>
      </c>
      <c r="CP214" s="516">
        <v>119.1</v>
      </c>
      <c r="CQ214" s="516">
        <v>118.5</v>
      </c>
      <c r="CR214" s="516">
        <v>118.1</v>
      </c>
      <c r="CS214" s="516">
        <v>118.9</v>
      </c>
      <c r="CT214" s="516">
        <v>117.6</v>
      </c>
      <c r="CU214" s="516">
        <v>117</v>
      </c>
      <c r="CV214" s="516">
        <v>116.7</v>
      </c>
      <c r="CW214" s="516">
        <v>115.3</v>
      </c>
      <c r="CX214" s="516">
        <v>117.8</v>
      </c>
      <c r="CY214" s="516">
        <v>119.2</v>
      </c>
      <c r="CZ214" s="516">
        <v>118.6</v>
      </c>
      <c r="DA214" s="516">
        <v>118.3</v>
      </c>
      <c r="DB214" s="516">
        <v>117.3</v>
      </c>
      <c r="DC214" s="516">
        <v>117.7</v>
      </c>
      <c r="DD214" s="516">
        <v>117.7</v>
      </c>
      <c r="DE214" s="516">
        <v>116.3</v>
      </c>
      <c r="DF214" s="516">
        <v>116.1</v>
      </c>
      <c r="DG214" s="516">
        <v>116</v>
      </c>
      <c r="DH214" s="516">
        <v>117.5</v>
      </c>
      <c r="DI214" s="516">
        <v>118.2</v>
      </c>
      <c r="DJ214" s="516">
        <v>117.4</v>
      </c>
      <c r="DK214" s="516">
        <v>116.4</v>
      </c>
      <c r="DL214" s="516">
        <v>119.6</v>
      </c>
      <c r="DM214" s="516">
        <v>125.6</v>
      </c>
      <c r="DN214" s="516">
        <v>126.8</v>
      </c>
      <c r="DO214" s="516">
        <v>124.4</v>
      </c>
      <c r="DP214" s="516">
        <v>123.7</v>
      </c>
      <c r="DQ214" s="516">
        <v>123.4</v>
      </c>
      <c r="DR214" s="516">
        <v>123.2</v>
      </c>
      <c r="DS214" s="516">
        <v>123.1</v>
      </c>
      <c r="DT214" s="516">
        <v>123.5</v>
      </c>
      <c r="DU214" s="517">
        <v>124.5</v>
      </c>
      <c r="DV214" s="517">
        <v>124</v>
      </c>
      <c r="DW214" s="517">
        <v>123.5</v>
      </c>
      <c r="DX214" s="559">
        <v>124.3</v>
      </c>
      <c r="DY214" s="559">
        <v>125</v>
      </c>
      <c r="DZ214" s="559">
        <v>125.2</v>
      </c>
      <c r="EA214" s="558">
        <v>126</v>
      </c>
    </row>
    <row r="215" spans="1:131">
      <c r="A215" s="514" t="s">
        <v>968</v>
      </c>
      <c r="B215" s="514" t="s">
        <v>969</v>
      </c>
      <c r="C215" s="515">
        <v>4.4859999999999997E-2</v>
      </c>
      <c r="D215" s="516">
        <v>104.4</v>
      </c>
      <c r="E215" s="516">
        <v>105.3</v>
      </c>
      <c r="F215" s="516">
        <v>106.8</v>
      </c>
      <c r="G215" s="516">
        <v>108.7</v>
      </c>
      <c r="H215" s="516">
        <v>110.8</v>
      </c>
      <c r="I215" s="516">
        <v>115.1</v>
      </c>
      <c r="J215" s="516">
        <v>121.5</v>
      </c>
      <c r="K215" s="516">
        <v>126.6</v>
      </c>
      <c r="L215" s="516">
        <v>124.7</v>
      </c>
      <c r="M215" s="516">
        <v>126.4</v>
      </c>
      <c r="N215" s="516">
        <v>125.2</v>
      </c>
      <c r="O215" s="516">
        <v>124</v>
      </c>
      <c r="P215" s="516">
        <v>126.4</v>
      </c>
      <c r="Q215" s="516">
        <v>127.5</v>
      </c>
      <c r="R215" s="516">
        <v>128.19999999999999</v>
      </c>
      <c r="S215" s="516">
        <v>129.9</v>
      </c>
      <c r="T215" s="516">
        <v>132.1</v>
      </c>
      <c r="U215" s="516">
        <v>134.1</v>
      </c>
      <c r="V215" s="516">
        <v>136.5</v>
      </c>
      <c r="W215" s="516">
        <v>136.1</v>
      </c>
      <c r="X215" s="516">
        <v>136.1</v>
      </c>
      <c r="Y215" s="516">
        <v>138.1</v>
      </c>
      <c r="Z215" s="516">
        <v>137.80000000000001</v>
      </c>
      <c r="AA215" s="516">
        <v>138.30000000000001</v>
      </c>
      <c r="AB215" s="516">
        <v>143.5</v>
      </c>
      <c r="AC215" s="516">
        <v>144.1</v>
      </c>
      <c r="AD215" s="516">
        <v>147.69999999999999</v>
      </c>
      <c r="AE215" s="516">
        <v>149.80000000000001</v>
      </c>
      <c r="AF215" s="516">
        <v>149.9</v>
      </c>
      <c r="AG215" s="516">
        <v>153.5</v>
      </c>
      <c r="AH215" s="516">
        <v>151.6</v>
      </c>
      <c r="AI215" s="516">
        <v>152.9</v>
      </c>
      <c r="AJ215" s="516">
        <v>148.9</v>
      </c>
      <c r="AK215" s="516">
        <v>136.69999999999999</v>
      </c>
      <c r="AL215" s="516">
        <v>132.69999999999999</v>
      </c>
      <c r="AM215" s="516">
        <v>128.1</v>
      </c>
      <c r="AN215" s="516">
        <v>126.5</v>
      </c>
      <c r="AO215" s="516">
        <v>130.4</v>
      </c>
      <c r="AP215" s="516">
        <v>133.9</v>
      </c>
      <c r="AQ215" s="516">
        <v>137.6</v>
      </c>
      <c r="AR215" s="516">
        <v>137.6</v>
      </c>
      <c r="AS215" s="516">
        <v>137.5</v>
      </c>
      <c r="AT215" s="516">
        <v>136.30000000000001</v>
      </c>
      <c r="AU215" s="516">
        <v>137.30000000000001</v>
      </c>
      <c r="AV215" s="516">
        <v>135.9</v>
      </c>
      <c r="AW215" s="516">
        <v>140</v>
      </c>
      <c r="AX215" s="516">
        <v>146</v>
      </c>
      <c r="AY215" s="516">
        <v>146.9</v>
      </c>
      <c r="AZ215" s="516">
        <v>151.5</v>
      </c>
      <c r="BA215" s="516">
        <v>155.4</v>
      </c>
      <c r="BB215" s="516">
        <v>156.4</v>
      </c>
      <c r="BC215" s="516">
        <v>157.19999999999999</v>
      </c>
      <c r="BD215" s="516">
        <v>163.30000000000001</v>
      </c>
      <c r="BE215" s="516">
        <v>166.2</v>
      </c>
      <c r="BF215" s="516">
        <v>167.6</v>
      </c>
      <c r="BG215" s="516">
        <v>173.1</v>
      </c>
      <c r="BH215" s="516">
        <v>169.1</v>
      </c>
      <c r="BI215" s="516">
        <v>173.4</v>
      </c>
      <c r="BJ215" s="516">
        <v>179.2</v>
      </c>
      <c r="BK215" s="516">
        <v>181.6</v>
      </c>
      <c r="BL215" s="516">
        <v>180.1</v>
      </c>
      <c r="BM215" s="516">
        <v>179</v>
      </c>
      <c r="BN215" s="516">
        <v>178.9</v>
      </c>
      <c r="BO215" s="516">
        <v>176.5</v>
      </c>
      <c r="BP215" s="516">
        <v>169</v>
      </c>
      <c r="BQ215" s="516">
        <v>165.7</v>
      </c>
      <c r="BR215" s="516">
        <v>145.19999999999999</v>
      </c>
      <c r="BS215" s="516">
        <v>126.4</v>
      </c>
      <c r="BT215" s="516">
        <v>101.5</v>
      </c>
      <c r="BU215" s="516">
        <v>77.599999999999994</v>
      </c>
      <c r="BV215" s="516">
        <v>65.900000000000006</v>
      </c>
      <c r="BW215" s="516">
        <v>56.2</v>
      </c>
      <c r="BX215" s="516">
        <v>47.2</v>
      </c>
      <c r="BY215" s="516">
        <v>37</v>
      </c>
      <c r="BZ215" s="516">
        <v>37.299999999999997</v>
      </c>
      <c r="CA215" s="516">
        <v>29.5</v>
      </c>
      <c r="CB215" s="516">
        <v>29.8</v>
      </c>
      <c r="CC215" s="516">
        <v>29.2</v>
      </c>
      <c r="CD215" s="516">
        <v>27.4</v>
      </c>
      <c r="CE215" s="516">
        <v>27.4</v>
      </c>
      <c r="CF215" s="516">
        <v>25.9</v>
      </c>
      <c r="CG215" s="516">
        <v>26.4</v>
      </c>
      <c r="CH215" s="516">
        <v>26.4</v>
      </c>
      <c r="CI215" s="516">
        <v>26.9</v>
      </c>
      <c r="CJ215" s="516">
        <v>27.4</v>
      </c>
      <c r="CK215" s="516">
        <v>74.3</v>
      </c>
      <c r="CL215" s="516">
        <v>107</v>
      </c>
      <c r="CM215" s="516">
        <v>113.8</v>
      </c>
      <c r="CN215" s="516">
        <v>110</v>
      </c>
      <c r="CO215" s="516">
        <v>108.1</v>
      </c>
      <c r="CP215" s="516">
        <v>106.4</v>
      </c>
      <c r="CQ215" s="516">
        <v>109.4</v>
      </c>
      <c r="CR215" s="516">
        <v>113.7</v>
      </c>
      <c r="CS215" s="516">
        <v>115</v>
      </c>
      <c r="CT215" s="516">
        <v>121.7</v>
      </c>
      <c r="CU215" s="516">
        <v>123.9</v>
      </c>
      <c r="CV215" s="516">
        <v>124.8</v>
      </c>
      <c r="CW215" s="516">
        <v>122.4</v>
      </c>
      <c r="CX215" s="516">
        <v>119.2</v>
      </c>
      <c r="CY215" s="516">
        <v>117.4</v>
      </c>
      <c r="CZ215" s="516">
        <v>118.4</v>
      </c>
      <c r="DA215" s="516">
        <v>114.1</v>
      </c>
      <c r="DB215" s="516">
        <v>113.1</v>
      </c>
      <c r="DC215" s="516">
        <v>110.9</v>
      </c>
      <c r="DD215" s="516">
        <v>113.1</v>
      </c>
      <c r="DE215" s="516">
        <v>111.9</v>
      </c>
      <c r="DF215" s="516">
        <v>114</v>
      </c>
      <c r="DG215" s="516">
        <v>117</v>
      </c>
      <c r="DH215" s="516">
        <v>121.3</v>
      </c>
      <c r="DI215" s="516">
        <v>124.3</v>
      </c>
      <c r="DJ215" s="516">
        <v>127.4</v>
      </c>
      <c r="DK215" s="516">
        <v>127.8</v>
      </c>
      <c r="DL215" s="516">
        <v>127.9</v>
      </c>
      <c r="DM215" s="516">
        <v>131</v>
      </c>
      <c r="DN215" s="516">
        <v>131.5</v>
      </c>
      <c r="DO215" s="516">
        <v>131.1</v>
      </c>
      <c r="DP215" s="516">
        <v>132.1</v>
      </c>
      <c r="DQ215" s="516">
        <v>133.19999999999999</v>
      </c>
      <c r="DR215" s="516">
        <v>136.1</v>
      </c>
      <c r="DS215" s="516">
        <v>136.80000000000001</v>
      </c>
      <c r="DT215" s="516">
        <v>139.30000000000001</v>
      </c>
      <c r="DU215" s="517">
        <v>140.69999999999999</v>
      </c>
      <c r="DV215" s="517">
        <v>141.9</v>
      </c>
      <c r="DW215" s="517">
        <v>146.4</v>
      </c>
      <c r="DX215" s="559">
        <v>144.69999999999999</v>
      </c>
      <c r="DY215" s="559">
        <v>144.69999999999999</v>
      </c>
      <c r="DZ215" s="559">
        <v>144.5</v>
      </c>
      <c r="EA215" s="558">
        <v>141.6</v>
      </c>
    </row>
    <row r="216" spans="1:131">
      <c r="A216" s="514" t="s">
        <v>970</v>
      </c>
      <c r="B216" s="514" t="s">
        <v>971</v>
      </c>
      <c r="C216" s="515">
        <v>2.76E-2</v>
      </c>
      <c r="D216" s="516">
        <v>102.8</v>
      </c>
      <c r="E216" s="516">
        <v>103.7</v>
      </c>
      <c r="F216" s="516">
        <v>106</v>
      </c>
      <c r="G216" s="516">
        <v>106.9</v>
      </c>
      <c r="H216" s="516">
        <v>109.7</v>
      </c>
      <c r="I216" s="516">
        <v>108.9</v>
      </c>
      <c r="J216" s="516">
        <v>111.8</v>
      </c>
      <c r="K216" s="516">
        <v>117.4</v>
      </c>
      <c r="L216" s="516">
        <v>117.3</v>
      </c>
      <c r="M216" s="516">
        <v>117.3</v>
      </c>
      <c r="N216" s="516">
        <v>116.3</v>
      </c>
      <c r="O216" s="516">
        <v>118.1</v>
      </c>
      <c r="P216" s="516">
        <v>121.9</v>
      </c>
      <c r="Q216" s="516">
        <v>122.5</v>
      </c>
      <c r="R216" s="516">
        <v>119.6</v>
      </c>
      <c r="S216" s="516">
        <v>122</v>
      </c>
      <c r="T216" s="516">
        <v>125.3</v>
      </c>
      <c r="U216" s="516">
        <v>125.6</v>
      </c>
      <c r="V216" s="516">
        <v>129.4</v>
      </c>
      <c r="W216" s="516">
        <v>131.19999999999999</v>
      </c>
      <c r="X216" s="516">
        <v>131.6</v>
      </c>
      <c r="Y216" s="516">
        <v>129.80000000000001</v>
      </c>
      <c r="Z216" s="516">
        <v>131</v>
      </c>
      <c r="AA216" s="516">
        <v>134.9</v>
      </c>
      <c r="AB216" s="516">
        <v>135.30000000000001</v>
      </c>
      <c r="AC216" s="516">
        <v>136.19999999999999</v>
      </c>
      <c r="AD216" s="516">
        <v>135.80000000000001</v>
      </c>
      <c r="AE216" s="516">
        <v>133.19999999999999</v>
      </c>
      <c r="AF216" s="516">
        <v>133.30000000000001</v>
      </c>
      <c r="AG216" s="516">
        <v>131.80000000000001</v>
      </c>
      <c r="AH216" s="516">
        <v>131.5</v>
      </c>
      <c r="AI216" s="516">
        <v>134.30000000000001</v>
      </c>
      <c r="AJ216" s="516">
        <v>132.6</v>
      </c>
      <c r="AK216" s="516">
        <v>130.6</v>
      </c>
      <c r="AL216" s="516">
        <v>130.1</v>
      </c>
      <c r="AM216" s="516">
        <v>130.6</v>
      </c>
      <c r="AN216" s="516">
        <v>131.5</v>
      </c>
      <c r="AO216" s="516">
        <v>133.4</v>
      </c>
      <c r="AP216" s="516">
        <v>134.4</v>
      </c>
      <c r="AQ216" s="516">
        <v>133.4</v>
      </c>
      <c r="AR216" s="516">
        <v>133.4</v>
      </c>
      <c r="AS216" s="516">
        <v>132.5</v>
      </c>
      <c r="AT216" s="516">
        <v>132.6</v>
      </c>
      <c r="AU216" s="516">
        <v>134.80000000000001</v>
      </c>
      <c r="AV216" s="516">
        <v>139.80000000000001</v>
      </c>
      <c r="AW216" s="516">
        <v>133</v>
      </c>
      <c r="AX216" s="516">
        <v>135.4</v>
      </c>
      <c r="AY216" s="516">
        <v>135</v>
      </c>
      <c r="AZ216" s="516">
        <v>135.19999999999999</v>
      </c>
      <c r="BA216" s="516">
        <v>135.30000000000001</v>
      </c>
      <c r="BB216" s="516">
        <v>135.80000000000001</v>
      </c>
      <c r="BC216" s="516">
        <v>135.80000000000001</v>
      </c>
      <c r="BD216" s="516">
        <v>135.9</v>
      </c>
      <c r="BE216" s="516">
        <v>136.9</v>
      </c>
      <c r="BF216" s="516">
        <v>137.80000000000001</v>
      </c>
      <c r="BG216" s="516">
        <v>142.69999999999999</v>
      </c>
      <c r="BH216" s="516">
        <v>143.5</v>
      </c>
      <c r="BI216" s="516">
        <v>145.80000000000001</v>
      </c>
      <c r="BJ216" s="516">
        <v>151.4</v>
      </c>
      <c r="BK216" s="516">
        <v>152.69999999999999</v>
      </c>
      <c r="BL216" s="516">
        <v>152.9</v>
      </c>
      <c r="BM216" s="516">
        <v>151.69999999999999</v>
      </c>
      <c r="BN216" s="516">
        <v>151.6</v>
      </c>
      <c r="BO216" s="516">
        <v>152.6</v>
      </c>
      <c r="BP216" s="516">
        <v>154.30000000000001</v>
      </c>
      <c r="BQ216" s="516">
        <v>153.69999999999999</v>
      </c>
      <c r="BR216" s="516">
        <v>152.19999999999999</v>
      </c>
      <c r="BS216" s="516">
        <v>145</v>
      </c>
      <c r="BT216" s="516">
        <v>145.19999999999999</v>
      </c>
      <c r="BU216" s="516">
        <v>146.1</v>
      </c>
      <c r="BV216" s="516">
        <v>145.1</v>
      </c>
      <c r="BW216" s="516">
        <v>142.4</v>
      </c>
      <c r="BX216" s="516">
        <v>142.69999999999999</v>
      </c>
      <c r="BY216" s="516">
        <v>141.80000000000001</v>
      </c>
      <c r="BZ216" s="516">
        <v>143.5</v>
      </c>
      <c r="CA216" s="516">
        <v>142</v>
      </c>
      <c r="CB216" s="516">
        <v>142.1</v>
      </c>
      <c r="CC216" s="516">
        <v>142.1</v>
      </c>
      <c r="CD216" s="516">
        <v>142.30000000000001</v>
      </c>
      <c r="CE216" s="516">
        <v>137.1</v>
      </c>
      <c r="CF216" s="516">
        <v>139.1</v>
      </c>
      <c r="CG216" s="516">
        <v>136.80000000000001</v>
      </c>
      <c r="CH216" s="516">
        <v>136.19999999999999</v>
      </c>
      <c r="CI216" s="516">
        <v>137.9</v>
      </c>
      <c r="CJ216" s="516">
        <v>140.69999999999999</v>
      </c>
      <c r="CK216" s="516">
        <v>143.6</v>
      </c>
      <c r="CL216" s="516">
        <v>145</v>
      </c>
      <c r="CM216" s="516">
        <v>143.9</v>
      </c>
      <c r="CN216" s="516">
        <v>144.1</v>
      </c>
      <c r="CO216" s="516">
        <v>143.30000000000001</v>
      </c>
      <c r="CP216" s="516">
        <v>142.80000000000001</v>
      </c>
      <c r="CQ216" s="516">
        <v>149.80000000000001</v>
      </c>
      <c r="CR216" s="516">
        <v>150.30000000000001</v>
      </c>
      <c r="CS216" s="516">
        <v>154.5</v>
      </c>
      <c r="CT216" s="516">
        <v>154.30000000000001</v>
      </c>
      <c r="CU216" s="516">
        <v>146.1</v>
      </c>
      <c r="CV216" s="516">
        <v>149.4</v>
      </c>
      <c r="CW216" s="516">
        <v>146.6</v>
      </c>
      <c r="CX216" s="516">
        <v>145.1</v>
      </c>
      <c r="CY216" s="516">
        <v>144.9</v>
      </c>
      <c r="CZ216" s="516">
        <v>143.30000000000001</v>
      </c>
      <c r="DA216" s="516">
        <v>142.5</v>
      </c>
      <c r="DB216" s="516">
        <v>142.19999999999999</v>
      </c>
      <c r="DC216" s="516">
        <v>128.30000000000001</v>
      </c>
      <c r="DD216" s="516">
        <v>125.3</v>
      </c>
      <c r="DE216" s="516">
        <v>120.7</v>
      </c>
      <c r="DF216" s="516">
        <v>122.9</v>
      </c>
      <c r="DG216" s="516">
        <v>125.8</v>
      </c>
      <c r="DH216" s="516">
        <v>125.5</v>
      </c>
      <c r="DI216" s="516">
        <v>128.6</v>
      </c>
      <c r="DJ216" s="516">
        <v>126.9</v>
      </c>
      <c r="DK216" s="516">
        <v>126.9</v>
      </c>
      <c r="DL216" s="516">
        <v>126.9</v>
      </c>
      <c r="DM216" s="516">
        <v>127.4</v>
      </c>
      <c r="DN216" s="516">
        <v>129.5</v>
      </c>
      <c r="DO216" s="516">
        <v>128.4</v>
      </c>
      <c r="DP216" s="516">
        <v>133.69999999999999</v>
      </c>
      <c r="DQ216" s="516">
        <v>134.6</v>
      </c>
      <c r="DR216" s="516">
        <v>135.5</v>
      </c>
      <c r="DS216" s="516">
        <v>139.19999999999999</v>
      </c>
      <c r="DT216" s="516">
        <v>141.69999999999999</v>
      </c>
      <c r="DU216" s="517">
        <v>145.9</v>
      </c>
      <c r="DV216" s="517">
        <v>143.9</v>
      </c>
      <c r="DW216" s="517">
        <v>146.80000000000001</v>
      </c>
      <c r="DX216" s="559">
        <v>145.80000000000001</v>
      </c>
      <c r="DY216" s="559">
        <v>146.4</v>
      </c>
      <c r="DZ216" s="559">
        <v>144.80000000000001</v>
      </c>
      <c r="EA216" s="558">
        <v>146.30000000000001</v>
      </c>
    </row>
    <row r="217" spans="1:131">
      <c r="A217" s="514" t="s">
        <v>972</v>
      </c>
      <c r="B217" s="514" t="s">
        <v>973</v>
      </c>
      <c r="C217" s="515">
        <v>2.3539999999999998E-2</v>
      </c>
      <c r="D217" s="516">
        <v>102.5</v>
      </c>
      <c r="E217" s="516">
        <v>107.8</v>
      </c>
      <c r="F217" s="516">
        <v>112.9</v>
      </c>
      <c r="G217" s="516">
        <v>115.6</v>
      </c>
      <c r="H217" s="516">
        <v>121.4</v>
      </c>
      <c r="I217" s="516">
        <v>121.4</v>
      </c>
      <c r="J217" s="516">
        <v>119</v>
      </c>
      <c r="K217" s="516">
        <v>112</v>
      </c>
      <c r="L217" s="516">
        <v>108.7</v>
      </c>
      <c r="M217" s="516">
        <v>107.7</v>
      </c>
      <c r="N217" s="516">
        <v>106.6</v>
      </c>
      <c r="O217" s="516">
        <v>107.8</v>
      </c>
      <c r="P217" s="516">
        <v>112.3</v>
      </c>
      <c r="Q217" s="516">
        <v>116.8</v>
      </c>
      <c r="R217" s="516">
        <v>120.7</v>
      </c>
      <c r="S217" s="516">
        <v>122</v>
      </c>
      <c r="T217" s="516">
        <v>125.2</v>
      </c>
      <c r="U217" s="516">
        <v>126.6</v>
      </c>
      <c r="V217" s="516">
        <v>125.5</v>
      </c>
      <c r="W217" s="516">
        <v>112.7</v>
      </c>
      <c r="X217" s="516">
        <v>110</v>
      </c>
      <c r="Y217" s="516">
        <v>107.3</v>
      </c>
      <c r="Z217" s="516">
        <v>107</v>
      </c>
      <c r="AA217" s="516">
        <v>108.1</v>
      </c>
      <c r="AB217" s="516">
        <v>110.4</v>
      </c>
      <c r="AC217" s="516">
        <v>116.1</v>
      </c>
      <c r="AD217" s="516">
        <v>122.3</v>
      </c>
      <c r="AE217" s="516">
        <v>126.4</v>
      </c>
      <c r="AF217" s="516">
        <v>126.5</v>
      </c>
      <c r="AG217" s="516">
        <v>126.2</v>
      </c>
      <c r="AH217" s="516">
        <v>125.7</v>
      </c>
      <c r="AI217" s="516">
        <v>113.7</v>
      </c>
      <c r="AJ217" s="516">
        <v>109.6</v>
      </c>
      <c r="AK217" s="516">
        <v>109.1</v>
      </c>
      <c r="AL217" s="516">
        <v>106.4</v>
      </c>
      <c r="AM217" s="516">
        <v>107.4</v>
      </c>
      <c r="AN217" s="516">
        <v>108.9</v>
      </c>
      <c r="AO217" s="516">
        <v>111.9</v>
      </c>
      <c r="AP217" s="516">
        <v>111.1</v>
      </c>
      <c r="AQ217" s="516">
        <v>110.4</v>
      </c>
      <c r="AR217" s="516">
        <v>113.7</v>
      </c>
      <c r="AS217" s="516">
        <v>112.1</v>
      </c>
      <c r="AT217" s="516">
        <v>112.1</v>
      </c>
      <c r="AU217" s="516">
        <v>107.9</v>
      </c>
      <c r="AV217" s="516">
        <v>106.8</v>
      </c>
      <c r="AW217" s="516">
        <v>108.4</v>
      </c>
      <c r="AX217" s="516">
        <v>107.6</v>
      </c>
      <c r="AY217" s="516">
        <v>107.5</v>
      </c>
      <c r="AZ217" s="516">
        <v>112.4</v>
      </c>
      <c r="BA217" s="516">
        <v>114.3</v>
      </c>
      <c r="BB217" s="516">
        <v>114.9</v>
      </c>
      <c r="BC217" s="516">
        <v>116.9</v>
      </c>
      <c r="BD217" s="516">
        <v>119.8</v>
      </c>
      <c r="BE217" s="516">
        <v>121.7</v>
      </c>
      <c r="BF217" s="516">
        <v>136.4</v>
      </c>
      <c r="BG217" s="516">
        <v>127.9</v>
      </c>
      <c r="BH217" s="516">
        <v>123.8</v>
      </c>
      <c r="BI217" s="516">
        <v>126.6</v>
      </c>
      <c r="BJ217" s="516">
        <v>129.9</v>
      </c>
      <c r="BK217" s="516">
        <v>132.19999999999999</v>
      </c>
      <c r="BL217" s="516">
        <v>132.1</v>
      </c>
      <c r="BM217" s="516">
        <v>134.69999999999999</v>
      </c>
      <c r="BN217" s="516">
        <v>137.9</v>
      </c>
      <c r="BO217" s="516">
        <v>138.1</v>
      </c>
      <c r="BP217" s="516">
        <v>139.1</v>
      </c>
      <c r="BQ217" s="516">
        <v>141.30000000000001</v>
      </c>
      <c r="BR217" s="516">
        <v>143.30000000000001</v>
      </c>
      <c r="BS217" s="516">
        <v>136.69999999999999</v>
      </c>
      <c r="BT217" s="516">
        <v>128.19999999999999</v>
      </c>
      <c r="BU217" s="516">
        <v>125.6</v>
      </c>
      <c r="BV217" s="516">
        <v>120.1</v>
      </c>
      <c r="BW217" s="516">
        <v>120.2</v>
      </c>
      <c r="BX217" s="516">
        <v>118.6</v>
      </c>
      <c r="BY217" s="516">
        <v>120.2</v>
      </c>
      <c r="BZ217" s="516">
        <v>124.1</v>
      </c>
      <c r="CA217" s="516">
        <v>127</v>
      </c>
      <c r="CB217" s="516">
        <v>129.9</v>
      </c>
      <c r="CC217" s="516">
        <v>131.69999999999999</v>
      </c>
      <c r="CD217" s="516">
        <v>130.80000000000001</v>
      </c>
      <c r="CE217" s="516">
        <v>128.69999999999999</v>
      </c>
      <c r="CF217" s="516">
        <v>122.1</v>
      </c>
      <c r="CG217" s="516">
        <v>123.4</v>
      </c>
      <c r="CH217" s="516">
        <v>120.8</v>
      </c>
      <c r="CI217" s="516">
        <v>121.7</v>
      </c>
      <c r="CJ217" s="516">
        <v>122.2</v>
      </c>
      <c r="CK217" s="516">
        <v>127</v>
      </c>
      <c r="CL217" s="516">
        <v>132.4</v>
      </c>
      <c r="CM217" s="516">
        <v>135.30000000000001</v>
      </c>
      <c r="CN217" s="516">
        <v>135.1</v>
      </c>
      <c r="CO217" s="516">
        <v>136.9</v>
      </c>
      <c r="CP217" s="516">
        <v>137.9</v>
      </c>
      <c r="CQ217" s="516">
        <v>130.19999999999999</v>
      </c>
      <c r="CR217" s="516">
        <v>128</v>
      </c>
      <c r="CS217" s="516">
        <v>132.69999999999999</v>
      </c>
      <c r="CT217" s="516">
        <v>128.1</v>
      </c>
      <c r="CU217" s="516">
        <v>126.2</v>
      </c>
      <c r="CV217" s="516">
        <v>127</v>
      </c>
      <c r="CW217" s="516">
        <v>134.4</v>
      </c>
      <c r="CX217" s="516">
        <v>134.6</v>
      </c>
      <c r="CY217" s="516">
        <v>139.5</v>
      </c>
      <c r="CZ217" s="516">
        <v>141.19999999999999</v>
      </c>
      <c r="DA217" s="516">
        <v>143.6</v>
      </c>
      <c r="DB217" s="516">
        <v>140.5</v>
      </c>
      <c r="DC217" s="516">
        <v>132.5</v>
      </c>
      <c r="DD217" s="516">
        <v>125.5</v>
      </c>
      <c r="DE217" s="516">
        <v>126.1</v>
      </c>
      <c r="DF217" s="516">
        <v>124.9</v>
      </c>
      <c r="DG217" s="516">
        <v>124.4</v>
      </c>
      <c r="DH217" s="516">
        <v>127.4</v>
      </c>
      <c r="DI217" s="516">
        <v>131.5</v>
      </c>
      <c r="DJ217" s="516">
        <v>132.19999999999999</v>
      </c>
      <c r="DK217" s="516">
        <v>134.1</v>
      </c>
      <c r="DL217" s="516">
        <v>135.30000000000001</v>
      </c>
      <c r="DM217" s="516">
        <v>137</v>
      </c>
      <c r="DN217" s="516">
        <v>143.69999999999999</v>
      </c>
      <c r="DO217" s="516">
        <v>136.80000000000001</v>
      </c>
      <c r="DP217" s="516">
        <v>135.5</v>
      </c>
      <c r="DQ217" s="516">
        <v>130</v>
      </c>
      <c r="DR217" s="516">
        <v>138.80000000000001</v>
      </c>
      <c r="DS217" s="516">
        <v>131.9</v>
      </c>
      <c r="DT217" s="516">
        <v>134.30000000000001</v>
      </c>
      <c r="DU217" s="517">
        <v>135.1</v>
      </c>
      <c r="DV217" s="517">
        <v>137.80000000000001</v>
      </c>
      <c r="DW217" s="517">
        <v>142.9</v>
      </c>
      <c r="DX217" s="559">
        <v>137.80000000000001</v>
      </c>
      <c r="DY217" s="559">
        <v>150.9</v>
      </c>
      <c r="DZ217" s="559">
        <v>154.30000000000001</v>
      </c>
      <c r="EA217" s="558">
        <v>149.1</v>
      </c>
    </row>
    <row r="218" spans="1:131">
      <c r="A218" s="514" t="s">
        <v>974</v>
      </c>
      <c r="B218" s="514" t="s">
        <v>975</v>
      </c>
      <c r="C218" s="515">
        <v>1.1220000000000001E-2</v>
      </c>
      <c r="D218" s="516">
        <v>103.6</v>
      </c>
      <c r="E218" s="516">
        <v>101.2</v>
      </c>
      <c r="F218" s="516">
        <v>95.5</v>
      </c>
      <c r="G218" s="516">
        <v>101.1</v>
      </c>
      <c r="H218" s="516">
        <v>98.6</v>
      </c>
      <c r="I218" s="516">
        <v>99.4</v>
      </c>
      <c r="J218" s="516">
        <v>99.1</v>
      </c>
      <c r="K218" s="516">
        <v>99.4</v>
      </c>
      <c r="L218" s="516">
        <v>99.3</v>
      </c>
      <c r="M218" s="516">
        <v>100.8</v>
      </c>
      <c r="N218" s="516">
        <v>103.5</v>
      </c>
      <c r="O218" s="516">
        <v>102.3</v>
      </c>
      <c r="P218" s="516">
        <v>106.1</v>
      </c>
      <c r="Q218" s="516">
        <v>106</v>
      </c>
      <c r="R218" s="516">
        <v>105.8</v>
      </c>
      <c r="S218" s="516">
        <v>105.8</v>
      </c>
      <c r="T218" s="516">
        <v>107.1</v>
      </c>
      <c r="U218" s="516">
        <v>107.8</v>
      </c>
      <c r="V218" s="516">
        <v>108.8</v>
      </c>
      <c r="W218" s="516">
        <v>109.2</v>
      </c>
      <c r="X218" s="516">
        <v>108.8</v>
      </c>
      <c r="Y218" s="516">
        <v>116.4</v>
      </c>
      <c r="Z218" s="516">
        <v>116.3</v>
      </c>
      <c r="AA218" s="516">
        <v>120.5</v>
      </c>
      <c r="AB218" s="516">
        <v>122.8</v>
      </c>
      <c r="AC218" s="516">
        <v>137.1</v>
      </c>
      <c r="AD218" s="516">
        <v>136.80000000000001</v>
      </c>
      <c r="AE218" s="516">
        <v>136.80000000000001</v>
      </c>
      <c r="AF218" s="516">
        <v>137</v>
      </c>
      <c r="AG218" s="516">
        <v>137</v>
      </c>
      <c r="AH218" s="516">
        <v>136.80000000000001</v>
      </c>
      <c r="AI218" s="516">
        <v>136.5</v>
      </c>
      <c r="AJ218" s="516">
        <v>140</v>
      </c>
      <c r="AK218" s="516">
        <v>140.4</v>
      </c>
      <c r="AL218" s="516">
        <v>142.30000000000001</v>
      </c>
      <c r="AM218" s="516">
        <v>143.69999999999999</v>
      </c>
      <c r="AN218" s="516">
        <v>144.19999999999999</v>
      </c>
      <c r="AO218" s="516">
        <v>144.5</v>
      </c>
      <c r="AP218" s="516">
        <v>143.1</v>
      </c>
      <c r="AQ218" s="516">
        <v>143.69999999999999</v>
      </c>
      <c r="AR218" s="516">
        <v>143.9</v>
      </c>
      <c r="AS218" s="516">
        <v>143.80000000000001</v>
      </c>
      <c r="AT218" s="516">
        <v>145.6</v>
      </c>
      <c r="AU218" s="516">
        <v>151</v>
      </c>
      <c r="AV218" s="516">
        <v>152.19999999999999</v>
      </c>
      <c r="AW218" s="516">
        <v>152.4</v>
      </c>
      <c r="AX218" s="516">
        <v>139.6</v>
      </c>
      <c r="AY218" s="516">
        <v>136.6</v>
      </c>
      <c r="AZ218" s="516">
        <v>134.69999999999999</v>
      </c>
      <c r="BA218" s="516">
        <v>129.80000000000001</v>
      </c>
      <c r="BB218" s="516">
        <v>143</v>
      </c>
      <c r="BC218" s="516">
        <v>128.5</v>
      </c>
      <c r="BD218" s="516">
        <v>128.30000000000001</v>
      </c>
      <c r="BE218" s="516">
        <v>128.30000000000001</v>
      </c>
      <c r="BF218" s="516">
        <v>128.19999999999999</v>
      </c>
      <c r="BG218" s="516">
        <v>131</v>
      </c>
      <c r="BH218" s="516">
        <v>139.6</v>
      </c>
      <c r="BI218" s="516">
        <v>139.6</v>
      </c>
      <c r="BJ218" s="516">
        <v>150.30000000000001</v>
      </c>
      <c r="BK218" s="516">
        <v>150.30000000000001</v>
      </c>
      <c r="BL218" s="516">
        <v>143.5</v>
      </c>
      <c r="BM218" s="516">
        <v>144.80000000000001</v>
      </c>
      <c r="BN218" s="516">
        <v>144.80000000000001</v>
      </c>
      <c r="BO218" s="516">
        <v>146.30000000000001</v>
      </c>
      <c r="BP218" s="516">
        <v>148.30000000000001</v>
      </c>
      <c r="BQ218" s="516">
        <v>141.69999999999999</v>
      </c>
      <c r="BR218" s="516">
        <v>150.80000000000001</v>
      </c>
      <c r="BS218" s="516">
        <v>150.80000000000001</v>
      </c>
      <c r="BT218" s="516">
        <v>144.4</v>
      </c>
      <c r="BU218" s="516">
        <v>143.69999999999999</v>
      </c>
      <c r="BV218" s="516">
        <v>141.80000000000001</v>
      </c>
      <c r="BW218" s="516">
        <v>146.5</v>
      </c>
      <c r="BX218" s="516">
        <v>139.80000000000001</v>
      </c>
      <c r="BY218" s="516">
        <v>142.1</v>
      </c>
      <c r="BZ218" s="516">
        <v>142.5</v>
      </c>
      <c r="CA218" s="516">
        <v>139.6</v>
      </c>
      <c r="CB218" s="516">
        <v>142.69999999999999</v>
      </c>
      <c r="CC218" s="516">
        <v>137.80000000000001</v>
      </c>
      <c r="CD218" s="516">
        <v>137.9</v>
      </c>
      <c r="CE218" s="516">
        <v>142.80000000000001</v>
      </c>
      <c r="CF218" s="516">
        <v>137.5</v>
      </c>
      <c r="CG218" s="516">
        <v>143</v>
      </c>
      <c r="CH218" s="516">
        <v>143.1</v>
      </c>
      <c r="CI218" s="516">
        <v>148.6</v>
      </c>
      <c r="CJ218" s="516">
        <v>149.69999999999999</v>
      </c>
      <c r="CK218" s="516">
        <v>151</v>
      </c>
      <c r="CL218" s="516">
        <v>148.4</v>
      </c>
      <c r="CM218" s="516">
        <v>149.80000000000001</v>
      </c>
      <c r="CN218" s="516">
        <v>149.69999999999999</v>
      </c>
      <c r="CO218" s="516">
        <v>162.1</v>
      </c>
      <c r="CP218" s="516">
        <v>158.1</v>
      </c>
      <c r="CQ218" s="516">
        <v>162.19999999999999</v>
      </c>
      <c r="CR218" s="516">
        <v>156.69999999999999</v>
      </c>
      <c r="CS218" s="516">
        <v>154</v>
      </c>
      <c r="CT218" s="516">
        <v>154.30000000000001</v>
      </c>
      <c r="CU218" s="516">
        <v>150.1</v>
      </c>
      <c r="CV218" s="516">
        <v>150.1</v>
      </c>
      <c r="CW218" s="516">
        <v>146.80000000000001</v>
      </c>
      <c r="CX218" s="516">
        <v>155.9</v>
      </c>
      <c r="CY218" s="516">
        <v>155.30000000000001</v>
      </c>
      <c r="CZ218" s="516">
        <v>165.9</v>
      </c>
      <c r="DA218" s="516">
        <v>163</v>
      </c>
      <c r="DB218" s="516">
        <v>151.6</v>
      </c>
      <c r="DC218" s="516">
        <v>160.30000000000001</v>
      </c>
      <c r="DD218" s="516">
        <v>158.9</v>
      </c>
      <c r="DE218" s="516">
        <v>153.1</v>
      </c>
      <c r="DF218" s="516">
        <v>157.4</v>
      </c>
      <c r="DG218" s="516">
        <v>159.1</v>
      </c>
      <c r="DH218" s="516">
        <v>161.4</v>
      </c>
      <c r="DI218" s="516">
        <v>164.2</v>
      </c>
      <c r="DJ218" s="516">
        <v>164</v>
      </c>
      <c r="DK218" s="516">
        <v>170.2</v>
      </c>
      <c r="DL218" s="516">
        <v>169.2</v>
      </c>
      <c r="DM218" s="516">
        <v>171.5</v>
      </c>
      <c r="DN218" s="516">
        <v>172.2</v>
      </c>
      <c r="DO218" s="516">
        <v>171.9</v>
      </c>
      <c r="DP218" s="516">
        <v>182.1</v>
      </c>
      <c r="DQ218" s="516">
        <v>183.5</v>
      </c>
      <c r="DR218" s="516">
        <v>178.1</v>
      </c>
      <c r="DS218" s="516">
        <v>172.2</v>
      </c>
      <c r="DT218" s="516">
        <v>171.3</v>
      </c>
      <c r="DU218" s="517">
        <v>175.2</v>
      </c>
      <c r="DV218" s="517">
        <v>178.1</v>
      </c>
      <c r="DW218" s="517">
        <v>178.7</v>
      </c>
      <c r="DX218" s="559">
        <v>182.8</v>
      </c>
      <c r="DY218" s="559">
        <v>185.1</v>
      </c>
      <c r="DZ218" s="559">
        <v>184.9</v>
      </c>
      <c r="EA218" s="558">
        <v>181.3</v>
      </c>
    </row>
    <row r="219" spans="1:131">
      <c r="A219" s="514" t="s">
        <v>976</v>
      </c>
      <c r="B219" s="514" t="s">
        <v>977</v>
      </c>
      <c r="C219" s="515">
        <v>0.17501</v>
      </c>
      <c r="D219" s="516">
        <v>101.4</v>
      </c>
      <c r="E219" s="516">
        <v>101.2</v>
      </c>
      <c r="F219" s="516">
        <v>104.1</v>
      </c>
      <c r="G219" s="516">
        <v>103.8</v>
      </c>
      <c r="H219" s="516">
        <v>105.6</v>
      </c>
      <c r="I219" s="516">
        <v>106.8</v>
      </c>
      <c r="J219" s="516">
        <v>105.4</v>
      </c>
      <c r="K219" s="516">
        <v>107.1</v>
      </c>
      <c r="L219" s="516">
        <v>106.6</v>
      </c>
      <c r="M219" s="516">
        <v>106.3</v>
      </c>
      <c r="N219" s="516">
        <v>107</v>
      </c>
      <c r="O219" s="516">
        <v>106.2</v>
      </c>
      <c r="P219" s="516">
        <v>105.1</v>
      </c>
      <c r="Q219" s="516">
        <v>106.3</v>
      </c>
      <c r="R219" s="516">
        <v>104.7</v>
      </c>
      <c r="S219" s="516">
        <v>108.3</v>
      </c>
      <c r="T219" s="516">
        <v>109.3</v>
      </c>
      <c r="U219" s="516">
        <v>110</v>
      </c>
      <c r="V219" s="516">
        <v>113.7</v>
      </c>
      <c r="W219" s="516">
        <v>111.1</v>
      </c>
      <c r="X219" s="516">
        <v>111.2</v>
      </c>
      <c r="Y219" s="516">
        <v>113.8</v>
      </c>
      <c r="Z219" s="516">
        <v>113.3</v>
      </c>
      <c r="AA219" s="516">
        <v>111.7</v>
      </c>
      <c r="AB219" s="516">
        <v>114.2</v>
      </c>
      <c r="AC219" s="516">
        <v>113.4</v>
      </c>
      <c r="AD219" s="516">
        <v>115.1</v>
      </c>
      <c r="AE219" s="516">
        <v>112.5</v>
      </c>
      <c r="AF219" s="516">
        <v>117.3</v>
      </c>
      <c r="AG219" s="516">
        <v>117.6</v>
      </c>
      <c r="AH219" s="516">
        <v>117</v>
      </c>
      <c r="AI219" s="516">
        <v>117</v>
      </c>
      <c r="AJ219" s="516">
        <v>117.8</v>
      </c>
      <c r="AK219" s="516">
        <v>118.5</v>
      </c>
      <c r="AL219" s="516">
        <v>117.5</v>
      </c>
      <c r="AM219" s="516">
        <v>118.4</v>
      </c>
      <c r="AN219" s="516">
        <v>119.7</v>
      </c>
      <c r="AO219" s="516">
        <v>113.4</v>
      </c>
      <c r="AP219" s="516">
        <v>116.8</v>
      </c>
      <c r="AQ219" s="516">
        <v>119</v>
      </c>
      <c r="AR219" s="516">
        <v>121.7</v>
      </c>
      <c r="AS219" s="516">
        <v>120.5</v>
      </c>
      <c r="AT219" s="516">
        <v>121.2</v>
      </c>
      <c r="AU219" s="516">
        <v>117</v>
      </c>
      <c r="AV219" s="516">
        <v>117.7</v>
      </c>
      <c r="AW219" s="516">
        <v>122.6</v>
      </c>
      <c r="AX219" s="516">
        <v>117.9</v>
      </c>
      <c r="AY219" s="516">
        <v>118.8</v>
      </c>
      <c r="AZ219" s="516">
        <v>128.1</v>
      </c>
      <c r="BA219" s="516">
        <v>124.3</v>
      </c>
      <c r="BB219" s="516">
        <v>124.5</v>
      </c>
      <c r="BC219" s="516">
        <v>125.2</v>
      </c>
      <c r="BD219" s="516">
        <v>129.4</v>
      </c>
      <c r="BE219" s="516">
        <v>126.6</v>
      </c>
      <c r="BF219" s="516">
        <v>125.9</v>
      </c>
      <c r="BG219" s="516">
        <v>124.7</v>
      </c>
      <c r="BH219" s="516">
        <v>125.9</v>
      </c>
      <c r="BI219" s="516">
        <v>124.3</v>
      </c>
      <c r="BJ219" s="516">
        <v>124.1</v>
      </c>
      <c r="BK219" s="516">
        <v>123.3</v>
      </c>
      <c r="BL219" s="516">
        <v>123.3</v>
      </c>
      <c r="BM219" s="516">
        <v>123.6</v>
      </c>
      <c r="BN219" s="516">
        <v>126.7</v>
      </c>
      <c r="BO219" s="516">
        <v>125.4</v>
      </c>
      <c r="BP219" s="516">
        <v>127</v>
      </c>
      <c r="BQ219" s="516">
        <v>126.6</v>
      </c>
      <c r="BR219" s="516">
        <v>126.5</v>
      </c>
      <c r="BS219" s="516">
        <v>125.3</v>
      </c>
      <c r="BT219" s="516">
        <v>126.9</v>
      </c>
      <c r="BU219" s="516">
        <v>127.5</v>
      </c>
      <c r="BV219" s="516">
        <v>126.9</v>
      </c>
      <c r="BW219" s="516">
        <v>127.1</v>
      </c>
      <c r="BX219" s="516">
        <v>126.9</v>
      </c>
      <c r="BY219" s="516">
        <v>123.6</v>
      </c>
      <c r="BZ219" s="516">
        <v>125.2</v>
      </c>
      <c r="CA219" s="516">
        <v>124.9</v>
      </c>
      <c r="CB219" s="516">
        <v>127.7</v>
      </c>
      <c r="CC219" s="516">
        <v>128.1</v>
      </c>
      <c r="CD219" s="516">
        <v>129.19999999999999</v>
      </c>
      <c r="CE219" s="516">
        <v>126.8</v>
      </c>
      <c r="CF219" s="516">
        <v>126.6</v>
      </c>
      <c r="CG219" s="516">
        <v>127.7</v>
      </c>
      <c r="CH219" s="516">
        <v>127</v>
      </c>
      <c r="CI219" s="516">
        <v>126.9</v>
      </c>
      <c r="CJ219" s="516">
        <v>128.19999999999999</v>
      </c>
      <c r="CK219" s="516">
        <v>127.7</v>
      </c>
      <c r="CL219" s="516">
        <v>128.4</v>
      </c>
      <c r="CM219" s="516">
        <v>126.2</v>
      </c>
      <c r="CN219" s="516">
        <v>127.2</v>
      </c>
      <c r="CO219" s="516">
        <v>127.6</v>
      </c>
      <c r="CP219" s="516">
        <v>128.5</v>
      </c>
      <c r="CQ219" s="516">
        <v>126.8</v>
      </c>
      <c r="CR219" s="516">
        <v>128</v>
      </c>
      <c r="CS219" s="516">
        <v>125.7</v>
      </c>
      <c r="CT219" s="516">
        <v>126.4</v>
      </c>
      <c r="CU219" s="516">
        <v>125.6</v>
      </c>
      <c r="CV219" s="516">
        <v>127.8</v>
      </c>
      <c r="CW219" s="516">
        <v>128.30000000000001</v>
      </c>
      <c r="CX219" s="516">
        <v>127.9</v>
      </c>
      <c r="CY219" s="516">
        <v>128.19999999999999</v>
      </c>
      <c r="CZ219" s="516">
        <v>127.5</v>
      </c>
      <c r="DA219" s="516">
        <v>127.5</v>
      </c>
      <c r="DB219" s="516">
        <v>127.8</v>
      </c>
      <c r="DC219" s="516">
        <v>128.5</v>
      </c>
      <c r="DD219" s="516">
        <v>128.1</v>
      </c>
      <c r="DE219" s="516">
        <v>128.4</v>
      </c>
      <c r="DF219" s="516">
        <v>127.6</v>
      </c>
      <c r="DG219" s="516">
        <v>128</v>
      </c>
      <c r="DH219" s="516">
        <v>128.19999999999999</v>
      </c>
      <c r="DI219" s="516">
        <v>129.69999999999999</v>
      </c>
      <c r="DJ219" s="516">
        <v>128.9</v>
      </c>
      <c r="DK219" s="516">
        <v>127</v>
      </c>
      <c r="DL219" s="516">
        <v>128.4</v>
      </c>
      <c r="DM219" s="516">
        <v>128.80000000000001</v>
      </c>
      <c r="DN219" s="516">
        <v>131.30000000000001</v>
      </c>
      <c r="DO219" s="516">
        <v>130.30000000000001</v>
      </c>
      <c r="DP219" s="516">
        <v>132</v>
      </c>
      <c r="DQ219" s="516">
        <v>132.80000000000001</v>
      </c>
      <c r="DR219" s="516">
        <v>133.80000000000001</v>
      </c>
      <c r="DS219" s="516">
        <v>133.6</v>
      </c>
      <c r="DT219" s="516">
        <v>134.6</v>
      </c>
      <c r="DU219" s="517">
        <v>134.30000000000001</v>
      </c>
      <c r="DV219" s="517">
        <v>134.6</v>
      </c>
      <c r="DW219" s="517">
        <v>134.4</v>
      </c>
      <c r="DX219" s="559">
        <v>134.4</v>
      </c>
      <c r="DY219" s="559">
        <v>136.1</v>
      </c>
      <c r="DZ219" s="559">
        <v>135.30000000000001</v>
      </c>
      <c r="EA219" s="558">
        <v>136.4</v>
      </c>
    </row>
    <row r="220" spans="1:131">
      <c r="A220" s="514" t="s">
        <v>978</v>
      </c>
      <c r="B220" s="514" t="s">
        <v>979</v>
      </c>
      <c r="C220" s="515">
        <v>9.6850000000000006E-2</v>
      </c>
      <c r="D220" s="516">
        <v>100.9</v>
      </c>
      <c r="E220" s="516">
        <v>100.2</v>
      </c>
      <c r="F220" s="516">
        <v>105.5</v>
      </c>
      <c r="G220" s="516">
        <v>103.6</v>
      </c>
      <c r="H220" s="516">
        <v>104.5</v>
      </c>
      <c r="I220" s="516">
        <v>105.4</v>
      </c>
      <c r="J220" s="516">
        <v>105.8</v>
      </c>
      <c r="K220" s="516">
        <v>107.5</v>
      </c>
      <c r="L220" s="516">
        <v>107.5</v>
      </c>
      <c r="M220" s="516">
        <v>106.5</v>
      </c>
      <c r="N220" s="516">
        <v>106.6</v>
      </c>
      <c r="O220" s="516">
        <v>105.4</v>
      </c>
      <c r="P220" s="516">
        <v>104.2</v>
      </c>
      <c r="Q220" s="516">
        <v>106.3</v>
      </c>
      <c r="R220" s="516">
        <v>104.4</v>
      </c>
      <c r="S220" s="516">
        <v>110.2</v>
      </c>
      <c r="T220" s="516">
        <v>111.7</v>
      </c>
      <c r="U220" s="516">
        <v>113.1</v>
      </c>
      <c r="V220" s="516">
        <v>119.2</v>
      </c>
      <c r="W220" s="516">
        <v>114.2</v>
      </c>
      <c r="X220" s="516">
        <v>114.3</v>
      </c>
      <c r="Y220" s="516">
        <v>117.8</v>
      </c>
      <c r="Z220" s="516">
        <v>116.6</v>
      </c>
      <c r="AA220" s="516">
        <v>113.6</v>
      </c>
      <c r="AB220" s="516">
        <v>118.8</v>
      </c>
      <c r="AC220" s="516">
        <v>116.5</v>
      </c>
      <c r="AD220" s="516">
        <v>119.1</v>
      </c>
      <c r="AE220" s="516">
        <v>113.1</v>
      </c>
      <c r="AF220" s="516">
        <v>121.9</v>
      </c>
      <c r="AG220" s="516">
        <v>122.2</v>
      </c>
      <c r="AH220" s="516">
        <v>120</v>
      </c>
      <c r="AI220" s="516">
        <v>120</v>
      </c>
      <c r="AJ220" s="516">
        <v>121.7</v>
      </c>
      <c r="AK220" s="516">
        <v>122.9</v>
      </c>
      <c r="AL220" s="516">
        <v>122.6</v>
      </c>
      <c r="AM220" s="516">
        <v>123.3</v>
      </c>
      <c r="AN220" s="516">
        <v>126.5</v>
      </c>
      <c r="AO220" s="516">
        <v>114.1</v>
      </c>
      <c r="AP220" s="516">
        <v>120.7</v>
      </c>
      <c r="AQ220" s="516">
        <v>125.4</v>
      </c>
      <c r="AR220" s="516">
        <v>127.4</v>
      </c>
      <c r="AS220" s="516">
        <v>126.7</v>
      </c>
      <c r="AT220" s="516">
        <v>126.4</v>
      </c>
      <c r="AU220" s="516">
        <v>119</v>
      </c>
      <c r="AV220" s="516">
        <v>119.8</v>
      </c>
      <c r="AW220" s="516">
        <v>128.30000000000001</v>
      </c>
      <c r="AX220" s="516">
        <v>119.7</v>
      </c>
      <c r="AY220" s="516">
        <v>120.7</v>
      </c>
      <c r="AZ220" s="516">
        <v>135.6</v>
      </c>
      <c r="BA220" s="516">
        <v>128.5</v>
      </c>
      <c r="BB220" s="516">
        <v>128.4</v>
      </c>
      <c r="BC220" s="516">
        <v>128.6</v>
      </c>
      <c r="BD220" s="516">
        <v>135.69999999999999</v>
      </c>
      <c r="BE220" s="516">
        <v>130.9</v>
      </c>
      <c r="BF220" s="516">
        <v>130.1</v>
      </c>
      <c r="BG220" s="516">
        <v>128.1</v>
      </c>
      <c r="BH220" s="516">
        <v>130.1</v>
      </c>
      <c r="BI220" s="516">
        <v>126.7</v>
      </c>
      <c r="BJ220" s="516">
        <v>126.4</v>
      </c>
      <c r="BK220" s="516">
        <v>123.9</v>
      </c>
      <c r="BL220" s="516">
        <v>123.7</v>
      </c>
      <c r="BM220" s="516">
        <v>123.7</v>
      </c>
      <c r="BN220" s="516">
        <v>128.6</v>
      </c>
      <c r="BO220" s="516">
        <v>125.5</v>
      </c>
      <c r="BP220" s="516">
        <v>130.6</v>
      </c>
      <c r="BQ220" s="516">
        <v>129.30000000000001</v>
      </c>
      <c r="BR220" s="516">
        <v>128.80000000000001</v>
      </c>
      <c r="BS220" s="516">
        <v>127.5</v>
      </c>
      <c r="BT220" s="516">
        <v>130.1</v>
      </c>
      <c r="BU220" s="516">
        <v>128.6</v>
      </c>
      <c r="BV220" s="516">
        <v>126.7</v>
      </c>
      <c r="BW220" s="516">
        <v>126.6</v>
      </c>
      <c r="BX220" s="516">
        <v>128.4</v>
      </c>
      <c r="BY220" s="516">
        <v>126.1</v>
      </c>
      <c r="BZ220" s="516">
        <v>129.1</v>
      </c>
      <c r="CA220" s="516">
        <v>128</v>
      </c>
      <c r="CB220" s="516">
        <v>133.9</v>
      </c>
      <c r="CC220" s="516">
        <v>133.30000000000001</v>
      </c>
      <c r="CD220" s="516">
        <v>134.1</v>
      </c>
      <c r="CE220" s="516">
        <v>130</v>
      </c>
      <c r="CF220" s="516">
        <v>128.1</v>
      </c>
      <c r="CG220" s="516">
        <v>130.69999999999999</v>
      </c>
      <c r="CH220" s="516">
        <v>129.30000000000001</v>
      </c>
      <c r="CI220" s="516">
        <v>127.9</v>
      </c>
      <c r="CJ220" s="516">
        <v>129.5</v>
      </c>
      <c r="CK220" s="516">
        <v>129.69999999999999</v>
      </c>
      <c r="CL220" s="516">
        <v>129.6</v>
      </c>
      <c r="CM220" s="516">
        <v>124.7</v>
      </c>
      <c r="CN220" s="516">
        <v>127</v>
      </c>
      <c r="CO220" s="516">
        <v>127.8</v>
      </c>
      <c r="CP220" s="516">
        <v>130.4</v>
      </c>
      <c r="CQ220" s="516">
        <v>126.2</v>
      </c>
      <c r="CR220" s="516">
        <v>127.5</v>
      </c>
      <c r="CS220" s="516">
        <v>125.5</v>
      </c>
      <c r="CT220" s="516">
        <v>125.4</v>
      </c>
      <c r="CU220" s="516">
        <v>124</v>
      </c>
      <c r="CV220" s="516">
        <v>125</v>
      </c>
      <c r="CW220" s="516">
        <v>126.4</v>
      </c>
      <c r="CX220" s="516">
        <v>125.5</v>
      </c>
      <c r="CY220" s="516">
        <v>125.9</v>
      </c>
      <c r="CZ220" s="516">
        <v>125.6</v>
      </c>
      <c r="DA220" s="516">
        <v>125.6</v>
      </c>
      <c r="DB220" s="516">
        <v>126.3</v>
      </c>
      <c r="DC220" s="516">
        <v>127.1</v>
      </c>
      <c r="DD220" s="516">
        <v>126.7</v>
      </c>
      <c r="DE220" s="516">
        <v>126.5</v>
      </c>
      <c r="DF220" s="516">
        <v>126.8</v>
      </c>
      <c r="DG220" s="516">
        <v>126.9</v>
      </c>
      <c r="DH220" s="516">
        <v>127.3</v>
      </c>
      <c r="DI220" s="516">
        <v>128.69999999999999</v>
      </c>
      <c r="DJ220" s="516">
        <v>129.1</v>
      </c>
      <c r="DK220" s="516">
        <v>130.19999999999999</v>
      </c>
      <c r="DL220" s="516">
        <v>129.80000000000001</v>
      </c>
      <c r="DM220" s="516">
        <v>131.19999999999999</v>
      </c>
      <c r="DN220" s="516">
        <v>133.9</v>
      </c>
      <c r="DO220" s="516">
        <v>133.4</v>
      </c>
      <c r="DP220" s="516">
        <v>133.80000000000001</v>
      </c>
      <c r="DQ220" s="516">
        <v>134.9</v>
      </c>
      <c r="DR220" s="516">
        <v>136.80000000000001</v>
      </c>
      <c r="DS220" s="516">
        <v>135.69999999999999</v>
      </c>
      <c r="DT220" s="516">
        <v>137.30000000000001</v>
      </c>
      <c r="DU220" s="517">
        <v>137.80000000000001</v>
      </c>
      <c r="DV220" s="517">
        <v>136.30000000000001</v>
      </c>
      <c r="DW220" s="517">
        <v>137</v>
      </c>
      <c r="DX220" s="559">
        <v>137.5</v>
      </c>
      <c r="DY220" s="559">
        <v>138.80000000000001</v>
      </c>
      <c r="DZ220" s="559">
        <v>138.4</v>
      </c>
      <c r="EA220" s="558">
        <v>139.19999999999999</v>
      </c>
    </row>
    <row r="221" spans="1:131">
      <c r="A221" s="514" t="s">
        <v>980</v>
      </c>
      <c r="B221" s="514" t="s">
        <v>981</v>
      </c>
      <c r="C221" s="515">
        <v>7.8159999999999993E-2</v>
      </c>
      <c r="D221" s="516">
        <v>102.1</v>
      </c>
      <c r="E221" s="516">
        <v>102.5</v>
      </c>
      <c r="F221" s="516">
        <v>102.4</v>
      </c>
      <c r="G221" s="516">
        <v>104</v>
      </c>
      <c r="H221" s="516">
        <v>107</v>
      </c>
      <c r="I221" s="516">
        <v>108.5</v>
      </c>
      <c r="J221" s="516">
        <v>104.8</v>
      </c>
      <c r="K221" s="516">
        <v>106.6</v>
      </c>
      <c r="L221" s="516">
        <v>105.3</v>
      </c>
      <c r="M221" s="516">
        <v>106.1</v>
      </c>
      <c r="N221" s="516">
        <v>107.5</v>
      </c>
      <c r="O221" s="516">
        <v>107.3</v>
      </c>
      <c r="P221" s="516">
        <v>106.2</v>
      </c>
      <c r="Q221" s="516">
        <v>106.3</v>
      </c>
      <c r="R221" s="516">
        <v>104.9</v>
      </c>
      <c r="S221" s="516">
        <v>106</v>
      </c>
      <c r="T221" s="516">
        <v>106.3</v>
      </c>
      <c r="U221" s="516">
        <v>106.2</v>
      </c>
      <c r="V221" s="516">
        <v>107</v>
      </c>
      <c r="W221" s="516">
        <v>107.3</v>
      </c>
      <c r="X221" s="516">
        <v>107.4</v>
      </c>
      <c r="Y221" s="516">
        <v>108.7</v>
      </c>
      <c r="Z221" s="516">
        <v>109.1</v>
      </c>
      <c r="AA221" s="516">
        <v>109.3</v>
      </c>
      <c r="AB221" s="516">
        <v>108.5</v>
      </c>
      <c r="AC221" s="516">
        <v>109.6</v>
      </c>
      <c r="AD221" s="516">
        <v>110.1</v>
      </c>
      <c r="AE221" s="516">
        <v>111.7</v>
      </c>
      <c r="AF221" s="516">
        <v>111.7</v>
      </c>
      <c r="AG221" s="516">
        <v>112</v>
      </c>
      <c r="AH221" s="516">
        <v>113.2</v>
      </c>
      <c r="AI221" s="516">
        <v>113.2</v>
      </c>
      <c r="AJ221" s="516">
        <v>112.9</v>
      </c>
      <c r="AK221" s="516">
        <v>113</v>
      </c>
      <c r="AL221" s="516">
        <v>111.3</v>
      </c>
      <c r="AM221" s="516">
        <v>112.4</v>
      </c>
      <c r="AN221" s="516">
        <v>111.3</v>
      </c>
      <c r="AO221" s="516">
        <v>112.5</v>
      </c>
      <c r="AP221" s="516">
        <v>112</v>
      </c>
      <c r="AQ221" s="516">
        <v>111.1</v>
      </c>
      <c r="AR221" s="516">
        <v>114.7</v>
      </c>
      <c r="AS221" s="516">
        <v>112.8</v>
      </c>
      <c r="AT221" s="516">
        <v>114.8</v>
      </c>
      <c r="AU221" s="516">
        <v>114.4</v>
      </c>
      <c r="AV221" s="516">
        <v>115.2</v>
      </c>
      <c r="AW221" s="516">
        <v>115.4</v>
      </c>
      <c r="AX221" s="516">
        <v>115.6</v>
      </c>
      <c r="AY221" s="516">
        <v>116.6</v>
      </c>
      <c r="AZ221" s="516">
        <v>118.8</v>
      </c>
      <c r="BA221" s="516">
        <v>119.1</v>
      </c>
      <c r="BB221" s="516">
        <v>119.7</v>
      </c>
      <c r="BC221" s="516">
        <v>120.9</v>
      </c>
      <c r="BD221" s="516">
        <v>121.6</v>
      </c>
      <c r="BE221" s="516">
        <v>121.3</v>
      </c>
      <c r="BF221" s="516">
        <v>120.7</v>
      </c>
      <c r="BG221" s="516">
        <v>120.5</v>
      </c>
      <c r="BH221" s="516">
        <v>120.8</v>
      </c>
      <c r="BI221" s="516">
        <v>121.3</v>
      </c>
      <c r="BJ221" s="516">
        <v>121.2</v>
      </c>
      <c r="BK221" s="516">
        <v>122.7</v>
      </c>
      <c r="BL221" s="516">
        <v>122.9</v>
      </c>
      <c r="BM221" s="516">
        <v>123.6</v>
      </c>
      <c r="BN221" s="516">
        <v>124.5</v>
      </c>
      <c r="BO221" s="516">
        <v>125.3</v>
      </c>
      <c r="BP221" s="516">
        <v>122.5</v>
      </c>
      <c r="BQ221" s="516">
        <v>123.2</v>
      </c>
      <c r="BR221" s="516">
        <v>123.6</v>
      </c>
      <c r="BS221" s="516">
        <v>122.6</v>
      </c>
      <c r="BT221" s="516">
        <v>123</v>
      </c>
      <c r="BU221" s="516">
        <v>126.2</v>
      </c>
      <c r="BV221" s="516">
        <v>127.2</v>
      </c>
      <c r="BW221" s="516">
        <v>127.6</v>
      </c>
      <c r="BX221" s="516">
        <v>124.9</v>
      </c>
      <c r="BY221" s="516">
        <v>120.5</v>
      </c>
      <c r="BZ221" s="516">
        <v>120.3</v>
      </c>
      <c r="CA221" s="516">
        <v>121.1</v>
      </c>
      <c r="CB221" s="516">
        <v>119.9</v>
      </c>
      <c r="CC221" s="516">
        <v>121.7</v>
      </c>
      <c r="CD221" s="516">
        <v>123.1</v>
      </c>
      <c r="CE221" s="516">
        <v>123</v>
      </c>
      <c r="CF221" s="516">
        <v>124.7</v>
      </c>
      <c r="CG221" s="516">
        <v>124</v>
      </c>
      <c r="CH221" s="516">
        <v>124.2</v>
      </c>
      <c r="CI221" s="516">
        <v>125.8</v>
      </c>
      <c r="CJ221" s="516">
        <v>126.5</v>
      </c>
      <c r="CK221" s="516">
        <v>125.2</v>
      </c>
      <c r="CL221" s="516">
        <v>126.9</v>
      </c>
      <c r="CM221" s="516">
        <v>128</v>
      </c>
      <c r="CN221" s="516">
        <v>127.5</v>
      </c>
      <c r="CO221" s="516">
        <v>127.4</v>
      </c>
      <c r="CP221" s="516">
        <v>126.1</v>
      </c>
      <c r="CQ221" s="516">
        <v>127.5</v>
      </c>
      <c r="CR221" s="516">
        <v>128.5</v>
      </c>
      <c r="CS221" s="516">
        <v>125.9</v>
      </c>
      <c r="CT221" s="516">
        <v>127.5</v>
      </c>
      <c r="CU221" s="516">
        <v>127.6</v>
      </c>
      <c r="CV221" s="516">
        <v>131.30000000000001</v>
      </c>
      <c r="CW221" s="516">
        <v>130.6</v>
      </c>
      <c r="CX221" s="516">
        <v>130.9</v>
      </c>
      <c r="CY221" s="516">
        <v>131.19999999999999</v>
      </c>
      <c r="CZ221" s="516">
        <v>129.80000000000001</v>
      </c>
      <c r="DA221" s="516">
        <v>129.9</v>
      </c>
      <c r="DB221" s="516">
        <v>129.69999999999999</v>
      </c>
      <c r="DC221" s="516">
        <v>130.19999999999999</v>
      </c>
      <c r="DD221" s="516">
        <v>129.9</v>
      </c>
      <c r="DE221" s="516">
        <v>130.80000000000001</v>
      </c>
      <c r="DF221" s="516">
        <v>128.6</v>
      </c>
      <c r="DG221" s="516">
        <v>129.30000000000001</v>
      </c>
      <c r="DH221" s="516">
        <v>129.19999999999999</v>
      </c>
      <c r="DI221" s="516">
        <v>131.1</v>
      </c>
      <c r="DJ221" s="516">
        <v>128.6</v>
      </c>
      <c r="DK221" s="516">
        <v>123.1</v>
      </c>
      <c r="DL221" s="516">
        <v>126.7</v>
      </c>
      <c r="DM221" s="516">
        <v>125.9</v>
      </c>
      <c r="DN221" s="516">
        <v>128.1</v>
      </c>
      <c r="DO221" s="516">
        <v>126.6</v>
      </c>
      <c r="DP221" s="516">
        <v>129.80000000000001</v>
      </c>
      <c r="DQ221" s="516">
        <v>130.1</v>
      </c>
      <c r="DR221" s="516">
        <v>130.1</v>
      </c>
      <c r="DS221" s="516">
        <v>131</v>
      </c>
      <c r="DT221" s="516">
        <v>131.19999999999999</v>
      </c>
      <c r="DU221" s="517">
        <v>130</v>
      </c>
      <c r="DV221" s="517">
        <v>132.4</v>
      </c>
      <c r="DW221" s="517">
        <v>131.19999999999999</v>
      </c>
      <c r="DX221" s="559">
        <v>130.69999999999999</v>
      </c>
      <c r="DY221" s="559">
        <v>132.6</v>
      </c>
      <c r="DZ221" s="559">
        <v>131.5</v>
      </c>
      <c r="EA221" s="558">
        <v>133</v>
      </c>
    </row>
    <row r="222" spans="1:131">
      <c r="A222" s="514" t="s">
        <v>982</v>
      </c>
      <c r="B222" s="514" t="s">
        <v>983</v>
      </c>
      <c r="C222" s="515">
        <v>2.64E-2</v>
      </c>
      <c r="D222" s="516">
        <v>102.8</v>
      </c>
      <c r="E222" s="516">
        <v>101</v>
      </c>
      <c r="F222" s="516">
        <v>105</v>
      </c>
      <c r="G222" s="516">
        <v>110.6</v>
      </c>
      <c r="H222" s="516">
        <v>105.5</v>
      </c>
      <c r="I222" s="516">
        <v>105.9</v>
      </c>
      <c r="J222" s="516">
        <v>106.8</v>
      </c>
      <c r="K222" s="516">
        <v>107.5</v>
      </c>
      <c r="L222" s="516">
        <v>110.4</v>
      </c>
      <c r="M222" s="516">
        <v>110</v>
      </c>
      <c r="N222" s="516">
        <v>113.4</v>
      </c>
      <c r="O222" s="516">
        <v>108.7</v>
      </c>
      <c r="P222" s="516">
        <v>109</v>
      </c>
      <c r="Q222" s="516">
        <v>108.8</v>
      </c>
      <c r="R222" s="516">
        <v>110.3</v>
      </c>
      <c r="S222" s="516">
        <v>109.7</v>
      </c>
      <c r="T222" s="516">
        <v>110.3</v>
      </c>
      <c r="U222" s="516">
        <v>110.1</v>
      </c>
      <c r="V222" s="516">
        <v>112.6</v>
      </c>
      <c r="W222" s="516">
        <v>115.7</v>
      </c>
      <c r="X222" s="516">
        <v>111.8</v>
      </c>
      <c r="Y222" s="516">
        <v>116.6</v>
      </c>
      <c r="Z222" s="516">
        <v>118.8</v>
      </c>
      <c r="AA222" s="516">
        <v>117.4</v>
      </c>
      <c r="AB222" s="516">
        <v>115</v>
      </c>
      <c r="AC222" s="516">
        <v>111.9</v>
      </c>
      <c r="AD222" s="516">
        <v>110.1</v>
      </c>
      <c r="AE222" s="516">
        <v>110.8</v>
      </c>
      <c r="AF222" s="516">
        <v>114.5</v>
      </c>
      <c r="AG222" s="516">
        <v>113.2</v>
      </c>
      <c r="AH222" s="516">
        <v>117.2</v>
      </c>
      <c r="AI222" s="516">
        <v>118.2</v>
      </c>
      <c r="AJ222" s="516">
        <v>117.2</v>
      </c>
      <c r="AK222" s="516">
        <v>124.7</v>
      </c>
      <c r="AL222" s="516">
        <v>129.19999999999999</v>
      </c>
      <c r="AM222" s="516">
        <v>124.2</v>
      </c>
      <c r="AN222" s="516">
        <v>132.69999999999999</v>
      </c>
      <c r="AO222" s="516">
        <v>120.6</v>
      </c>
      <c r="AP222" s="516">
        <v>119.2</v>
      </c>
      <c r="AQ222" s="516">
        <v>119.2</v>
      </c>
      <c r="AR222" s="516">
        <v>119.2</v>
      </c>
      <c r="AS222" s="516">
        <v>119.2</v>
      </c>
      <c r="AT222" s="516">
        <v>112.1</v>
      </c>
      <c r="AU222" s="516">
        <v>120.9</v>
      </c>
      <c r="AV222" s="516">
        <v>121.8</v>
      </c>
      <c r="AW222" s="516">
        <v>123.4</v>
      </c>
      <c r="AX222" s="516">
        <v>123.5</v>
      </c>
      <c r="AY222" s="516">
        <v>133.80000000000001</v>
      </c>
      <c r="AZ222" s="516">
        <v>121</v>
      </c>
      <c r="BA222" s="516">
        <v>127.3</v>
      </c>
      <c r="BB222" s="516">
        <v>131.69999999999999</v>
      </c>
      <c r="BC222" s="516">
        <v>141.4</v>
      </c>
      <c r="BD222" s="516">
        <v>141.5</v>
      </c>
      <c r="BE222" s="516">
        <v>143.19999999999999</v>
      </c>
      <c r="BF222" s="516">
        <v>144.30000000000001</v>
      </c>
      <c r="BG222" s="516">
        <v>151</v>
      </c>
      <c r="BH222" s="516">
        <v>146.80000000000001</v>
      </c>
      <c r="BI222" s="516">
        <v>131.19999999999999</v>
      </c>
      <c r="BJ222" s="516">
        <v>133.4</v>
      </c>
      <c r="BK222" s="516">
        <v>132.1</v>
      </c>
      <c r="BL222" s="516">
        <v>140.80000000000001</v>
      </c>
      <c r="BM222" s="516">
        <v>137</v>
      </c>
      <c r="BN222" s="516">
        <v>134.4</v>
      </c>
      <c r="BO222" s="516">
        <v>131</v>
      </c>
      <c r="BP222" s="516">
        <v>130.4</v>
      </c>
      <c r="BQ222" s="516">
        <v>132.30000000000001</v>
      </c>
      <c r="BR222" s="516">
        <v>128</v>
      </c>
      <c r="BS222" s="516">
        <v>128.5</v>
      </c>
      <c r="BT222" s="516">
        <v>132.19999999999999</v>
      </c>
      <c r="BU222" s="516">
        <v>125.8</v>
      </c>
      <c r="BV222" s="516">
        <v>127.2</v>
      </c>
      <c r="BW222" s="516">
        <v>129.19999999999999</v>
      </c>
      <c r="BX222" s="516">
        <v>128.80000000000001</v>
      </c>
      <c r="BY222" s="516">
        <v>128.30000000000001</v>
      </c>
      <c r="BZ222" s="516">
        <v>131.5</v>
      </c>
      <c r="CA222" s="516">
        <v>133.30000000000001</v>
      </c>
      <c r="CB222" s="516">
        <v>133.30000000000001</v>
      </c>
      <c r="CC222" s="516">
        <v>137.6</v>
      </c>
      <c r="CD222" s="516">
        <v>133.5</v>
      </c>
      <c r="CE222" s="516">
        <v>136.30000000000001</v>
      </c>
      <c r="CF222" s="516">
        <v>137</v>
      </c>
      <c r="CG222" s="516">
        <v>136.4</v>
      </c>
      <c r="CH222" s="516">
        <v>142.6</v>
      </c>
      <c r="CI222" s="516">
        <v>135.1</v>
      </c>
      <c r="CJ222" s="516">
        <v>133.1</v>
      </c>
      <c r="CK222" s="516">
        <v>137.80000000000001</v>
      </c>
      <c r="CL222" s="516">
        <v>133.69999999999999</v>
      </c>
      <c r="CM222" s="516">
        <v>132.80000000000001</v>
      </c>
      <c r="CN222" s="516">
        <v>131.69999999999999</v>
      </c>
      <c r="CO222" s="516">
        <v>137.9</v>
      </c>
      <c r="CP222" s="516">
        <v>135.80000000000001</v>
      </c>
      <c r="CQ222" s="516">
        <v>132.6</v>
      </c>
      <c r="CR222" s="516">
        <v>123.4</v>
      </c>
      <c r="CS222" s="516">
        <v>131.69999999999999</v>
      </c>
      <c r="CT222" s="516">
        <v>130.5</v>
      </c>
      <c r="CU222" s="516">
        <v>131.30000000000001</v>
      </c>
      <c r="CV222" s="516">
        <v>126.3</v>
      </c>
      <c r="CW222" s="516">
        <v>133.80000000000001</v>
      </c>
      <c r="CX222" s="516">
        <v>133.80000000000001</v>
      </c>
      <c r="CY222" s="516">
        <v>132.1</v>
      </c>
      <c r="CZ222" s="516">
        <v>134.4</v>
      </c>
      <c r="DA222" s="516">
        <v>132.4</v>
      </c>
      <c r="DB222" s="516">
        <v>131.30000000000001</v>
      </c>
      <c r="DC222" s="516">
        <v>133.5</v>
      </c>
      <c r="DD222" s="516">
        <v>131.6</v>
      </c>
      <c r="DE222" s="516">
        <v>130.19999999999999</v>
      </c>
      <c r="DF222" s="516">
        <v>132.19999999999999</v>
      </c>
      <c r="DG222" s="516">
        <v>135.6</v>
      </c>
      <c r="DH222" s="516">
        <v>131.5</v>
      </c>
      <c r="DI222" s="516">
        <v>130.5</v>
      </c>
      <c r="DJ222" s="516">
        <v>133.5</v>
      </c>
      <c r="DK222" s="516">
        <v>131.9</v>
      </c>
      <c r="DL222" s="516">
        <v>132.19999999999999</v>
      </c>
      <c r="DM222" s="516">
        <v>138.4</v>
      </c>
      <c r="DN222" s="516">
        <v>139</v>
      </c>
      <c r="DO222" s="516">
        <v>133.4</v>
      </c>
      <c r="DP222" s="516">
        <v>131.4</v>
      </c>
      <c r="DQ222" s="516">
        <v>142.30000000000001</v>
      </c>
      <c r="DR222" s="516">
        <v>144.30000000000001</v>
      </c>
      <c r="DS222" s="516">
        <v>142.80000000000001</v>
      </c>
      <c r="DT222" s="516">
        <v>160.6</v>
      </c>
      <c r="DU222" s="517">
        <v>158</v>
      </c>
      <c r="DV222" s="517">
        <v>156.5</v>
      </c>
      <c r="DW222" s="517">
        <v>160.69999999999999</v>
      </c>
      <c r="DX222" s="559">
        <v>157.19999999999999</v>
      </c>
      <c r="DY222" s="559">
        <v>156.19999999999999</v>
      </c>
      <c r="DZ222" s="559">
        <v>162.5</v>
      </c>
      <c r="EA222" s="558">
        <v>159.80000000000001</v>
      </c>
    </row>
    <row r="223" spans="1:131">
      <c r="A223" s="514" t="s">
        <v>984</v>
      </c>
      <c r="B223" s="514" t="s">
        <v>985</v>
      </c>
      <c r="C223" s="515">
        <v>2.64E-2</v>
      </c>
      <c r="D223" s="516">
        <v>102.8</v>
      </c>
      <c r="E223" s="516">
        <v>101</v>
      </c>
      <c r="F223" s="516">
        <v>105</v>
      </c>
      <c r="G223" s="516">
        <v>110.6</v>
      </c>
      <c r="H223" s="516">
        <v>105.5</v>
      </c>
      <c r="I223" s="516">
        <v>105.9</v>
      </c>
      <c r="J223" s="516">
        <v>106.8</v>
      </c>
      <c r="K223" s="516">
        <v>107.5</v>
      </c>
      <c r="L223" s="516">
        <v>110.4</v>
      </c>
      <c r="M223" s="516">
        <v>110</v>
      </c>
      <c r="N223" s="516">
        <v>113.4</v>
      </c>
      <c r="O223" s="516">
        <v>108.7</v>
      </c>
      <c r="P223" s="516">
        <v>109</v>
      </c>
      <c r="Q223" s="516">
        <v>108.8</v>
      </c>
      <c r="R223" s="516">
        <v>110.3</v>
      </c>
      <c r="S223" s="516">
        <v>109.7</v>
      </c>
      <c r="T223" s="516">
        <v>110.3</v>
      </c>
      <c r="U223" s="516">
        <v>110.1</v>
      </c>
      <c r="V223" s="516">
        <v>112.6</v>
      </c>
      <c r="W223" s="516">
        <v>115.7</v>
      </c>
      <c r="X223" s="516">
        <v>111.8</v>
      </c>
      <c r="Y223" s="516">
        <v>116.6</v>
      </c>
      <c r="Z223" s="516">
        <v>118.8</v>
      </c>
      <c r="AA223" s="516">
        <v>117.4</v>
      </c>
      <c r="AB223" s="516">
        <v>115</v>
      </c>
      <c r="AC223" s="516">
        <v>111.9</v>
      </c>
      <c r="AD223" s="516">
        <v>110.1</v>
      </c>
      <c r="AE223" s="516">
        <v>110.8</v>
      </c>
      <c r="AF223" s="516">
        <v>114.5</v>
      </c>
      <c r="AG223" s="516">
        <v>113.2</v>
      </c>
      <c r="AH223" s="516">
        <v>117.2</v>
      </c>
      <c r="AI223" s="516">
        <v>118.2</v>
      </c>
      <c r="AJ223" s="516">
        <v>117.2</v>
      </c>
      <c r="AK223" s="516">
        <v>124.7</v>
      </c>
      <c r="AL223" s="516">
        <v>129.19999999999999</v>
      </c>
      <c r="AM223" s="516">
        <v>124.2</v>
      </c>
      <c r="AN223" s="516">
        <v>132.69999999999999</v>
      </c>
      <c r="AO223" s="516">
        <v>120.6</v>
      </c>
      <c r="AP223" s="516">
        <v>119.2</v>
      </c>
      <c r="AQ223" s="516">
        <v>119.2</v>
      </c>
      <c r="AR223" s="516">
        <v>119.2</v>
      </c>
      <c r="AS223" s="516">
        <v>119.2</v>
      </c>
      <c r="AT223" s="516">
        <v>112.1</v>
      </c>
      <c r="AU223" s="516">
        <v>120.9</v>
      </c>
      <c r="AV223" s="516">
        <v>121.8</v>
      </c>
      <c r="AW223" s="516">
        <v>123.4</v>
      </c>
      <c r="AX223" s="516">
        <v>123.5</v>
      </c>
      <c r="AY223" s="516">
        <v>133.80000000000001</v>
      </c>
      <c r="AZ223" s="516">
        <v>121</v>
      </c>
      <c r="BA223" s="516">
        <v>127.3</v>
      </c>
      <c r="BB223" s="516">
        <v>131.69999999999999</v>
      </c>
      <c r="BC223" s="516">
        <v>141.4</v>
      </c>
      <c r="BD223" s="516">
        <v>141.5</v>
      </c>
      <c r="BE223" s="516">
        <v>143.19999999999999</v>
      </c>
      <c r="BF223" s="516">
        <v>144.30000000000001</v>
      </c>
      <c r="BG223" s="516">
        <v>151</v>
      </c>
      <c r="BH223" s="516">
        <v>146.80000000000001</v>
      </c>
      <c r="BI223" s="516">
        <v>131.19999999999999</v>
      </c>
      <c r="BJ223" s="516">
        <v>133.4</v>
      </c>
      <c r="BK223" s="516">
        <v>132.1</v>
      </c>
      <c r="BL223" s="516">
        <v>140.80000000000001</v>
      </c>
      <c r="BM223" s="516">
        <v>137</v>
      </c>
      <c r="BN223" s="516">
        <v>134.4</v>
      </c>
      <c r="BO223" s="516">
        <v>131</v>
      </c>
      <c r="BP223" s="516">
        <v>130.4</v>
      </c>
      <c r="BQ223" s="516">
        <v>132.30000000000001</v>
      </c>
      <c r="BR223" s="516">
        <v>128</v>
      </c>
      <c r="BS223" s="516">
        <v>128.5</v>
      </c>
      <c r="BT223" s="516">
        <v>132.19999999999999</v>
      </c>
      <c r="BU223" s="516">
        <v>125.8</v>
      </c>
      <c r="BV223" s="516">
        <v>127.2</v>
      </c>
      <c r="BW223" s="516">
        <v>129.19999999999999</v>
      </c>
      <c r="BX223" s="516">
        <v>128.80000000000001</v>
      </c>
      <c r="BY223" s="516">
        <v>128.30000000000001</v>
      </c>
      <c r="BZ223" s="516">
        <v>131.5</v>
      </c>
      <c r="CA223" s="516">
        <v>133.30000000000001</v>
      </c>
      <c r="CB223" s="516">
        <v>133.30000000000001</v>
      </c>
      <c r="CC223" s="516">
        <v>137.6</v>
      </c>
      <c r="CD223" s="516">
        <v>133.5</v>
      </c>
      <c r="CE223" s="516">
        <v>136.30000000000001</v>
      </c>
      <c r="CF223" s="516">
        <v>137</v>
      </c>
      <c r="CG223" s="516">
        <v>136.4</v>
      </c>
      <c r="CH223" s="516">
        <v>142.6</v>
      </c>
      <c r="CI223" s="516">
        <v>135.1</v>
      </c>
      <c r="CJ223" s="516">
        <v>133.1</v>
      </c>
      <c r="CK223" s="516">
        <v>137.80000000000001</v>
      </c>
      <c r="CL223" s="516">
        <v>133.69999999999999</v>
      </c>
      <c r="CM223" s="516">
        <v>132.80000000000001</v>
      </c>
      <c r="CN223" s="516">
        <v>131.69999999999999</v>
      </c>
      <c r="CO223" s="516">
        <v>137.9</v>
      </c>
      <c r="CP223" s="516">
        <v>135.80000000000001</v>
      </c>
      <c r="CQ223" s="516">
        <v>132.6</v>
      </c>
      <c r="CR223" s="516">
        <v>123.4</v>
      </c>
      <c r="CS223" s="516">
        <v>131.69999999999999</v>
      </c>
      <c r="CT223" s="516">
        <v>130.5</v>
      </c>
      <c r="CU223" s="516">
        <v>131.30000000000001</v>
      </c>
      <c r="CV223" s="516">
        <v>126.3</v>
      </c>
      <c r="CW223" s="516">
        <v>133.80000000000001</v>
      </c>
      <c r="CX223" s="516">
        <v>133.80000000000001</v>
      </c>
      <c r="CY223" s="516">
        <v>132.1</v>
      </c>
      <c r="CZ223" s="516">
        <v>134.4</v>
      </c>
      <c r="DA223" s="516">
        <v>132.4</v>
      </c>
      <c r="DB223" s="516">
        <v>131.30000000000001</v>
      </c>
      <c r="DC223" s="516">
        <v>133.5</v>
      </c>
      <c r="DD223" s="516">
        <v>131.6</v>
      </c>
      <c r="DE223" s="516">
        <v>130.19999999999999</v>
      </c>
      <c r="DF223" s="516">
        <v>132.19999999999999</v>
      </c>
      <c r="DG223" s="516">
        <v>135.6</v>
      </c>
      <c r="DH223" s="516">
        <v>131.5</v>
      </c>
      <c r="DI223" s="516">
        <v>130.5</v>
      </c>
      <c r="DJ223" s="516">
        <v>133.5</v>
      </c>
      <c r="DK223" s="516">
        <v>131.9</v>
      </c>
      <c r="DL223" s="516">
        <v>132.19999999999999</v>
      </c>
      <c r="DM223" s="516">
        <v>138.4</v>
      </c>
      <c r="DN223" s="516">
        <v>139</v>
      </c>
      <c r="DO223" s="516">
        <v>133.4</v>
      </c>
      <c r="DP223" s="516">
        <v>131.4</v>
      </c>
      <c r="DQ223" s="516">
        <v>142.30000000000001</v>
      </c>
      <c r="DR223" s="516">
        <v>144.30000000000001</v>
      </c>
      <c r="DS223" s="516">
        <v>142.80000000000001</v>
      </c>
      <c r="DT223" s="516">
        <v>160.6</v>
      </c>
      <c r="DU223" s="517">
        <v>158</v>
      </c>
      <c r="DV223" s="517">
        <v>156.5</v>
      </c>
      <c r="DW223" s="517">
        <v>160.69999999999999</v>
      </c>
      <c r="DX223" s="559">
        <v>157.19999999999999</v>
      </c>
      <c r="DY223" s="559">
        <v>156.19999999999999</v>
      </c>
      <c r="DZ223" s="559">
        <v>162.5</v>
      </c>
      <c r="EA223" s="558">
        <v>159.80000000000001</v>
      </c>
    </row>
    <row r="224" spans="1:131">
      <c r="A224" s="514" t="s">
        <v>986</v>
      </c>
      <c r="B224" s="514" t="s">
        <v>987</v>
      </c>
      <c r="C224" s="515">
        <v>0.37082999999999999</v>
      </c>
      <c r="D224" s="516">
        <v>109.2</v>
      </c>
      <c r="E224" s="516">
        <v>112.8</v>
      </c>
      <c r="F224" s="516">
        <v>116.1</v>
      </c>
      <c r="G224" s="516">
        <v>112.1</v>
      </c>
      <c r="H224" s="516">
        <v>110.8</v>
      </c>
      <c r="I224" s="516">
        <v>110</v>
      </c>
      <c r="J224" s="516">
        <v>108.6</v>
      </c>
      <c r="K224" s="516">
        <v>110.6</v>
      </c>
      <c r="L224" s="516">
        <v>112.5</v>
      </c>
      <c r="M224" s="516">
        <v>110.2</v>
      </c>
      <c r="N224" s="516">
        <v>109.4</v>
      </c>
      <c r="O224" s="516">
        <v>117.2</v>
      </c>
      <c r="P224" s="516">
        <v>122.6</v>
      </c>
      <c r="Q224" s="516">
        <v>126.7</v>
      </c>
      <c r="R224" s="516">
        <v>125.7</v>
      </c>
      <c r="S224" s="516">
        <v>125.6</v>
      </c>
      <c r="T224" s="516">
        <v>125.6</v>
      </c>
      <c r="U224" s="516">
        <v>126.7</v>
      </c>
      <c r="V224" s="516">
        <v>124.3</v>
      </c>
      <c r="W224" s="516">
        <v>121.9</v>
      </c>
      <c r="X224" s="516">
        <v>118.4</v>
      </c>
      <c r="Y224" s="516">
        <v>116.1</v>
      </c>
      <c r="Z224" s="516">
        <v>115.6</v>
      </c>
      <c r="AA224" s="516">
        <v>116.7</v>
      </c>
      <c r="AB224" s="516">
        <v>126.5</v>
      </c>
      <c r="AC224" s="516">
        <v>126.3</v>
      </c>
      <c r="AD224" s="516">
        <v>127.4</v>
      </c>
      <c r="AE224" s="516">
        <v>121.7</v>
      </c>
      <c r="AF224" s="516">
        <v>125</v>
      </c>
      <c r="AG224" s="516">
        <v>123.4</v>
      </c>
      <c r="AH224" s="516">
        <v>120.3</v>
      </c>
      <c r="AI224" s="516">
        <v>122.9</v>
      </c>
      <c r="AJ224" s="516">
        <v>122.8</v>
      </c>
      <c r="AK224" s="516">
        <v>117.4</v>
      </c>
      <c r="AL224" s="516">
        <v>112.6</v>
      </c>
      <c r="AM224" s="516">
        <v>112.3</v>
      </c>
      <c r="AN224" s="516">
        <v>123.3</v>
      </c>
      <c r="AO224" s="516">
        <v>124.8</v>
      </c>
      <c r="AP224" s="516">
        <v>125.7</v>
      </c>
      <c r="AQ224" s="516">
        <v>126.5</v>
      </c>
      <c r="AR224" s="516">
        <v>125.7</v>
      </c>
      <c r="AS224" s="516">
        <v>126</v>
      </c>
      <c r="AT224" s="516">
        <v>123.2</v>
      </c>
      <c r="AU224" s="516">
        <v>123.6</v>
      </c>
      <c r="AV224" s="516">
        <v>122</v>
      </c>
      <c r="AW224" s="516">
        <v>121.5</v>
      </c>
      <c r="AX224" s="516">
        <v>117.1</v>
      </c>
      <c r="AY224" s="516">
        <v>127.6</v>
      </c>
      <c r="AZ224" s="516">
        <v>130</v>
      </c>
      <c r="BA224" s="516">
        <v>129.4</v>
      </c>
      <c r="BB224" s="516">
        <v>132.1</v>
      </c>
      <c r="BC224" s="516">
        <v>131.1</v>
      </c>
      <c r="BD224" s="516">
        <v>129.5</v>
      </c>
      <c r="BE224" s="516">
        <v>127.7</v>
      </c>
      <c r="BF224" s="516">
        <v>126.5</v>
      </c>
      <c r="BG224" s="516">
        <v>125.4</v>
      </c>
      <c r="BH224" s="516">
        <v>122.5</v>
      </c>
      <c r="BI224" s="516">
        <v>121.3</v>
      </c>
      <c r="BJ224" s="516">
        <v>117.2</v>
      </c>
      <c r="BK224" s="516">
        <v>117.6</v>
      </c>
      <c r="BL224" s="516">
        <v>125.6</v>
      </c>
      <c r="BM224" s="516">
        <v>127.1</v>
      </c>
      <c r="BN224" s="516">
        <v>133.1</v>
      </c>
      <c r="BO224" s="516">
        <v>130.6</v>
      </c>
      <c r="BP224" s="516">
        <v>131.30000000000001</v>
      </c>
      <c r="BQ224" s="516">
        <v>130.69999999999999</v>
      </c>
      <c r="BR224" s="516">
        <v>132.19999999999999</v>
      </c>
      <c r="BS224" s="516">
        <v>131.30000000000001</v>
      </c>
      <c r="BT224" s="516">
        <v>128.69999999999999</v>
      </c>
      <c r="BU224" s="516">
        <v>127.2</v>
      </c>
      <c r="BV224" s="516">
        <v>119</v>
      </c>
      <c r="BW224" s="516">
        <v>132.1</v>
      </c>
      <c r="BX224" s="516">
        <v>141.30000000000001</v>
      </c>
      <c r="BY224" s="516">
        <v>138.6</v>
      </c>
      <c r="BZ224" s="516">
        <v>144.80000000000001</v>
      </c>
      <c r="CA224" s="516">
        <v>143.30000000000001</v>
      </c>
      <c r="CB224" s="516">
        <v>141.9</v>
      </c>
      <c r="CC224" s="516">
        <v>138.6</v>
      </c>
      <c r="CD224" s="516">
        <v>138.5</v>
      </c>
      <c r="CE224" s="516">
        <v>137.9</v>
      </c>
      <c r="CF224" s="516">
        <v>136.5</v>
      </c>
      <c r="CG224" s="516">
        <v>131.1</v>
      </c>
      <c r="CH224" s="516">
        <v>128.30000000000001</v>
      </c>
      <c r="CI224" s="516">
        <v>131.19999999999999</v>
      </c>
      <c r="CJ224" s="516">
        <v>146.19999999999999</v>
      </c>
      <c r="CK224" s="516">
        <v>139.6</v>
      </c>
      <c r="CL224" s="516">
        <v>145.80000000000001</v>
      </c>
      <c r="CM224" s="516">
        <v>146.4</v>
      </c>
      <c r="CN224" s="516">
        <v>143.80000000000001</v>
      </c>
      <c r="CO224" s="516">
        <v>144</v>
      </c>
      <c r="CP224" s="516">
        <v>142.80000000000001</v>
      </c>
      <c r="CQ224" s="516">
        <v>142.80000000000001</v>
      </c>
      <c r="CR224" s="516">
        <v>138.5</v>
      </c>
      <c r="CS224" s="516">
        <v>130.1</v>
      </c>
      <c r="CT224" s="516">
        <v>126.2</v>
      </c>
      <c r="CU224" s="516">
        <v>129.69999999999999</v>
      </c>
      <c r="CV224" s="516">
        <v>138.1</v>
      </c>
      <c r="CW224" s="516">
        <v>152.4</v>
      </c>
      <c r="CX224" s="516">
        <v>163.80000000000001</v>
      </c>
      <c r="CY224" s="516">
        <v>171.6</v>
      </c>
      <c r="CZ224" s="516">
        <v>189.7</v>
      </c>
      <c r="DA224" s="516">
        <v>191.6</v>
      </c>
      <c r="DB224" s="516">
        <v>183.2</v>
      </c>
      <c r="DC224" s="516">
        <v>172.2</v>
      </c>
      <c r="DD224" s="516">
        <v>161.1</v>
      </c>
      <c r="DE224" s="516">
        <v>158.30000000000001</v>
      </c>
      <c r="DF224" s="516">
        <v>152.1</v>
      </c>
      <c r="DG224" s="516">
        <v>163.80000000000001</v>
      </c>
      <c r="DH224" s="516">
        <v>171.4</v>
      </c>
      <c r="DI224" s="516">
        <v>174.8</v>
      </c>
      <c r="DJ224" s="516">
        <v>178.5</v>
      </c>
      <c r="DK224" s="516">
        <v>172.5</v>
      </c>
      <c r="DL224" s="516">
        <v>168.1</v>
      </c>
      <c r="DM224" s="516">
        <v>168.7</v>
      </c>
      <c r="DN224" s="516">
        <v>168.4</v>
      </c>
      <c r="DO224" s="516">
        <v>172</v>
      </c>
      <c r="DP224" s="516">
        <v>175.4</v>
      </c>
      <c r="DQ224" s="516">
        <v>168.1</v>
      </c>
      <c r="DR224" s="516">
        <v>165.8</v>
      </c>
      <c r="DS224" s="516">
        <v>166.6</v>
      </c>
      <c r="DT224" s="516">
        <v>171.3</v>
      </c>
      <c r="DU224" s="517">
        <v>178</v>
      </c>
      <c r="DV224" s="517">
        <v>187.4</v>
      </c>
      <c r="DW224" s="517">
        <v>190.1</v>
      </c>
      <c r="DX224" s="559">
        <v>186.5</v>
      </c>
      <c r="DY224" s="559">
        <v>181.4</v>
      </c>
      <c r="DZ224" s="559">
        <v>176.9</v>
      </c>
      <c r="EA224" s="558">
        <v>177</v>
      </c>
    </row>
    <row r="225" spans="1:131">
      <c r="A225" s="514" t="s">
        <v>988</v>
      </c>
      <c r="B225" s="514" t="s">
        <v>989</v>
      </c>
      <c r="C225" s="515">
        <v>0.33174999999999999</v>
      </c>
      <c r="D225" s="516">
        <v>109.4</v>
      </c>
      <c r="E225" s="516">
        <v>113.3</v>
      </c>
      <c r="F225" s="516">
        <v>116.8</v>
      </c>
      <c r="G225" s="516">
        <v>112.3</v>
      </c>
      <c r="H225" s="516">
        <v>110.7</v>
      </c>
      <c r="I225" s="516">
        <v>109.9</v>
      </c>
      <c r="J225" s="516">
        <v>108.4</v>
      </c>
      <c r="K225" s="516">
        <v>110.3</v>
      </c>
      <c r="L225" s="516">
        <v>112.3</v>
      </c>
      <c r="M225" s="516">
        <v>109.8</v>
      </c>
      <c r="N225" s="516">
        <v>108.8</v>
      </c>
      <c r="O225" s="516">
        <v>117.8</v>
      </c>
      <c r="P225" s="516">
        <v>124</v>
      </c>
      <c r="Q225" s="516">
        <v>128.5</v>
      </c>
      <c r="R225" s="516">
        <v>127.4</v>
      </c>
      <c r="S225" s="516">
        <v>127.1</v>
      </c>
      <c r="T225" s="516">
        <v>126.9</v>
      </c>
      <c r="U225" s="516">
        <v>127.9</v>
      </c>
      <c r="V225" s="516">
        <v>125.3</v>
      </c>
      <c r="W225" s="516">
        <v>122.6</v>
      </c>
      <c r="X225" s="516">
        <v>118.6</v>
      </c>
      <c r="Y225" s="516">
        <v>116.4</v>
      </c>
      <c r="Z225" s="516">
        <v>116</v>
      </c>
      <c r="AA225" s="516">
        <v>117.2</v>
      </c>
      <c r="AB225" s="516">
        <v>128.19999999999999</v>
      </c>
      <c r="AC225" s="516">
        <v>127.8</v>
      </c>
      <c r="AD225" s="516">
        <v>128.9</v>
      </c>
      <c r="AE225" s="516">
        <v>122.1</v>
      </c>
      <c r="AF225" s="516">
        <v>125.8</v>
      </c>
      <c r="AG225" s="516">
        <v>123.9</v>
      </c>
      <c r="AH225" s="516">
        <v>120.2</v>
      </c>
      <c r="AI225" s="516">
        <v>123.1</v>
      </c>
      <c r="AJ225" s="516">
        <v>122.8</v>
      </c>
      <c r="AK225" s="516">
        <v>116.9</v>
      </c>
      <c r="AL225" s="516">
        <v>111.5</v>
      </c>
      <c r="AM225" s="516">
        <v>111.1</v>
      </c>
      <c r="AN225" s="516">
        <v>123.1</v>
      </c>
      <c r="AO225" s="516">
        <v>125.1</v>
      </c>
      <c r="AP225" s="516">
        <v>126.1</v>
      </c>
      <c r="AQ225" s="516">
        <v>126.5</v>
      </c>
      <c r="AR225" s="516">
        <v>125.6</v>
      </c>
      <c r="AS225" s="516">
        <v>125.9</v>
      </c>
      <c r="AT225" s="516">
        <v>122.9</v>
      </c>
      <c r="AU225" s="516">
        <v>123.7</v>
      </c>
      <c r="AV225" s="516">
        <v>121.8</v>
      </c>
      <c r="AW225" s="516">
        <v>121.4</v>
      </c>
      <c r="AX225" s="516">
        <v>116.7</v>
      </c>
      <c r="AY225" s="516">
        <v>128.5</v>
      </c>
      <c r="AZ225" s="516">
        <v>131.5</v>
      </c>
      <c r="BA225" s="516">
        <v>130.19999999999999</v>
      </c>
      <c r="BB225" s="516">
        <v>134.1</v>
      </c>
      <c r="BC225" s="516">
        <v>132.4</v>
      </c>
      <c r="BD225" s="516">
        <v>130.80000000000001</v>
      </c>
      <c r="BE225" s="516">
        <v>128.80000000000001</v>
      </c>
      <c r="BF225" s="516">
        <v>127.2</v>
      </c>
      <c r="BG225" s="516">
        <v>126.1</v>
      </c>
      <c r="BH225" s="516">
        <v>122.9</v>
      </c>
      <c r="BI225" s="516">
        <v>121.1</v>
      </c>
      <c r="BJ225" s="516">
        <v>116.9</v>
      </c>
      <c r="BK225" s="516">
        <v>117.3</v>
      </c>
      <c r="BL225" s="516">
        <v>125.6</v>
      </c>
      <c r="BM225" s="516">
        <v>127.1</v>
      </c>
      <c r="BN225" s="516">
        <v>134.19999999999999</v>
      </c>
      <c r="BO225" s="516">
        <v>131.30000000000001</v>
      </c>
      <c r="BP225" s="516">
        <v>132.4</v>
      </c>
      <c r="BQ225" s="516">
        <v>131.30000000000001</v>
      </c>
      <c r="BR225" s="516">
        <v>133.19999999999999</v>
      </c>
      <c r="BS225" s="516">
        <v>132.5</v>
      </c>
      <c r="BT225" s="516">
        <v>129.5</v>
      </c>
      <c r="BU225" s="516">
        <v>127.9</v>
      </c>
      <c r="BV225" s="516">
        <v>118.7</v>
      </c>
      <c r="BW225" s="516">
        <v>133.6</v>
      </c>
      <c r="BX225" s="516">
        <v>144</v>
      </c>
      <c r="BY225" s="516">
        <v>140.69999999999999</v>
      </c>
      <c r="BZ225" s="516">
        <v>148</v>
      </c>
      <c r="CA225" s="516">
        <v>146.30000000000001</v>
      </c>
      <c r="CB225" s="516">
        <v>145</v>
      </c>
      <c r="CC225" s="516">
        <v>141.19999999999999</v>
      </c>
      <c r="CD225" s="516">
        <v>140.80000000000001</v>
      </c>
      <c r="CE225" s="516">
        <v>140.4</v>
      </c>
      <c r="CF225" s="516">
        <v>138.69999999999999</v>
      </c>
      <c r="CG225" s="516">
        <v>132.5</v>
      </c>
      <c r="CH225" s="516">
        <v>129.30000000000001</v>
      </c>
      <c r="CI225" s="516">
        <v>132.80000000000001</v>
      </c>
      <c r="CJ225" s="516">
        <v>149.6</v>
      </c>
      <c r="CK225" s="516">
        <v>142</v>
      </c>
      <c r="CL225" s="516">
        <v>148.9</v>
      </c>
      <c r="CM225" s="516">
        <v>149.4</v>
      </c>
      <c r="CN225" s="516">
        <v>146.5</v>
      </c>
      <c r="CO225" s="516">
        <v>146.80000000000001</v>
      </c>
      <c r="CP225" s="516">
        <v>145.4</v>
      </c>
      <c r="CQ225" s="516">
        <v>145.30000000000001</v>
      </c>
      <c r="CR225" s="516">
        <v>140.30000000000001</v>
      </c>
      <c r="CS225" s="516">
        <v>131.19999999999999</v>
      </c>
      <c r="CT225" s="516">
        <v>126.8</v>
      </c>
      <c r="CU225" s="516">
        <v>130.5</v>
      </c>
      <c r="CV225" s="516">
        <v>138.1</v>
      </c>
      <c r="CW225" s="516">
        <v>156</v>
      </c>
      <c r="CX225" s="516">
        <v>168.7</v>
      </c>
      <c r="CY225" s="516">
        <v>177.4</v>
      </c>
      <c r="CZ225" s="516">
        <v>197.5</v>
      </c>
      <c r="DA225" s="516">
        <v>200</v>
      </c>
      <c r="DB225" s="516">
        <v>190.6</v>
      </c>
      <c r="DC225" s="516">
        <v>178.2</v>
      </c>
      <c r="DD225" s="516">
        <v>165.7</v>
      </c>
      <c r="DE225" s="516">
        <v>162.6</v>
      </c>
      <c r="DF225" s="516">
        <v>155.80000000000001</v>
      </c>
      <c r="DG225" s="516">
        <v>168.8</v>
      </c>
      <c r="DH225" s="516">
        <v>177.2</v>
      </c>
      <c r="DI225" s="516">
        <v>181.2</v>
      </c>
      <c r="DJ225" s="516">
        <v>185.3</v>
      </c>
      <c r="DK225" s="516">
        <v>178.4</v>
      </c>
      <c r="DL225" s="516">
        <v>173.2</v>
      </c>
      <c r="DM225" s="516">
        <v>173.7</v>
      </c>
      <c r="DN225" s="516">
        <v>173.4</v>
      </c>
      <c r="DO225" s="516">
        <v>177.4</v>
      </c>
      <c r="DP225" s="516">
        <v>180.8</v>
      </c>
      <c r="DQ225" s="516">
        <v>172.4</v>
      </c>
      <c r="DR225" s="516">
        <v>169.5</v>
      </c>
      <c r="DS225" s="516">
        <v>170.2</v>
      </c>
      <c r="DT225" s="516">
        <v>175.4</v>
      </c>
      <c r="DU225" s="517">
        <v>183</v>
      </c>
      <c r="DV225" s="517">
        <v>193.4</v>
      </c>
      <c r="DW225" s="517">
        <v>196.3</v>
      </c>
      <c r="DX225" s="559">
        <v>191.7</v>
      </c>
      <c r="DY225" s="559">
        <v>185.7</v>
      </c>
      <c r="DZ225" s="559">
        <v>180.8</v>
      </c>
      <c r="EA225" s="558">
        <v>180.6</v>
      </c>
    </row>
    <row r="226" spans="1:131">
      <c r="A226" s="514" t="s">
        <v>990</v>
      </c>
      <c r="B226" s="514" t="s">
        <v>991</v>
      </c>
      <c r="C226" s="515">
        <v>3.2919999999999998E-2</v>
      </c>
      <c r="D226" s="516">
        <v>109.1</v>
      </c>
      <c r="E226" s="516">
        <v>108.8</v>
      </c>
      <c r="F226" s="516">
        <v>110.9</v>
      </c>
      <c r="G226" s="516">
        <v>111.9</v>
      </c>
      <c r="H226" s="516">
        <v>111.9</v>
      </c>
      <c r="I226" s="516">
        <v>110.5</v>
      </c>
      <c r="J226" s="516">
        <v>111.7</v>
      </c>
      <c r="K226" s="516">
        <v>114.4</v>
      </c>
      <c r="L226" s="516">
        <v>115.7</v>
      </c>
      <c r="M226" s="516">
        <v>113.6</v>
      </c>
      <c r="N226" s="516">
        <v>115.4</v>
      </c>
      <c r="O226" s="516">
        <v>112.5</v>
      </c>
      <c r="P226" s="516">
        <v>110.8</v>
      </c>
      <c r="Q226" s="516">
        <v>111.2</v>
      </c>
      <c r="R226" s="516">
        <v>111.5</v>
      </c>
      <c r="S226" s="516">
        <v>114</v>
      </c>
      <c r="T226" s="516">
        <v>115.9</v>
      </c>
      <c r="U226" s="516">
        <v>118.1</v>
      </c>
      <c r="V226" s="516">
        <v>116.6</v>
      </c>
      <c r="W226" s="516">
        <v>117.3</v>
      </c>
      <c r="X226" s="516">
        <v>117</v>
      </c>
      <c r="Y226" s="516">
        <v>113.8</v>
      </c>
      <c r="Z226" s="516">
        <v>112</v>
      </c>
      <c r="AA226" s="516">
        <v>112.6</v>
      </c>
      <c r="AB226" s="516">
        <v>111.3</v>
      </c>
      <c r="AC226" s="516">
        <v>113.1</v>
      </c>
      <c r="AD226" s="516">
        <v>113.5</v>
      </c>
      <c r="AE226" s="516">
        <v>117.6</v>
      </c>
      <c r="AF226" s="516">
        <v>118.2</v>
      </c>
      <c r="AG226" s="516">
        <v>119.3</v>
      </c>
      <c r="AH226" s="516">
        <v>120.7</v>
      </c>
      <c r="AI226" s="516">
        <v>119.8</v>
      </c>
      <c r="AJ226" s="516">
        <v>121.8</v>
      </c>
      <c r="AK226" s="516">
        <v>120.3</v>
      </c>
      <c r="AL226" s="516">
        <v>121.3</v>
      </c>
      <c r="AM226" s="516">
        <v>121.1</v>
      </c>
      <c r="AN226" s="516">
        <v>124.4</v>
      </c>
      <c r="AO226" s="516">
        <v>120.9</v>
      </c>
      <c r="AP226" s="516">
        <v>121.4</v>
      </c>
      <c r="AQ226" s="516">
        <v>126.1</v>
      </c>
      <c r="AR226" s="516">
        <v>126.4</v>
      </c>
      <c r="AS226" s="516">
        <v>125.5</v>
      </c>
      <c r="AT226" s="516">
        <v>123.7</v>
      </c>
      <c r="AU226" s="516">
        <v>119.9</v>
      </c>
      <c r="AV226" s="516">
        <v>120.2</v>
      </c>
      <c r="AW226" s="516">
        <v>118.8</v>
      </c>
      <c r="AX226" s="516">
        <v>115.7</v>
      </c>
      <c r="AY226" s="516">
        <v>115.1</v>
      </c>
      <c r="AZ226" s="516">
        <v>112.3</v>
      </c>
      <c r="BA226" s="516">
        <v>117.6</v>
      </c>
      <c r="BB226" s="516">
        <v>109.5</v>
      </c>
      <c r="BC226" s="516">
        <v>114.7</v>
      </c>
      <c r="BD226" s="516">
        <v>114.7</v>
      </c>
      <c r="BE226" s="516">
        <v>114.3</v>
      </c>
      <c r="BF226" s="516">
        <v>115.3</v>
      </c>
      <c r="BG226" s="516">
        <v>115.7</v>
      </c>
      <c r="BH226" s="516">
        <v>116</v>
      </c>
      <c r="BI226" s="516">
        <v>119.1</v>
      </c>
      <c r="BJ226" s="516">
        <v>116.1</v>
      </c>
      <c r="BK226" s="516">
        <v>116.9</v>
      </c>
      <c r="BL226" s="516">
        <v>122.2</v>
      </c>
      <c r="BM226" s="516">
        <v>123.7</v>
      </c>
      <c r="BN226" s="516">
        <v>120.8</v>
      </c>
      <c r="BO226" s="516">
        <v>121.3</v>
      </c>
      <c r="BP226" s="516">
        <v>119.7</v>
      </c>
      <c r="BQ226" s="516">
        <v>122.8</v>
      </c>
      <c r="BR226" s="516">
        <v>120.2</v>
      </c>
      <c r="BS226" s="516">
        <v>119.6</v>
      </c>
      <c r="BT226" s="516">
        <v>119.4</v>
      </c>
      <c r="BU226" s="516">
        <v>118.3</v>
      </c>
      <c r="BV226" s="516">
        <v>119.1</v>
      </c>
      <c r="BW226" s="516">
        <v>116.3</v>
      </c>
      <c r="BX226" s="516">
        <v>115.8</v>
      </c>
      <c r="BY226" s="516">
        <v>117.7</v>
      </c>
      <c r="BZ226" s="516">
        <v>113.4</v>
      </c>
      <c r="CA226" s="516">
        <v>114.8</v>
      </c>
      <c r="CB226" s="516">
        <v>110.8</v>
      </c>
      <c r="CC226" s="516">
        <v>112.1</v>
      </c>
      <c r="CD226" s="516">
        <v>115</v>
      </c>
      <c r="CE226" s="516">
        <v>110.8</v>
      </c>
      <c r="CF226" s="516">
        <v>113.2</v>
      </c>
      <c r="CG226" s="516">
        <v>113.4</v>
      </c>
      <c r="CH226" s="516">
        <v>115.5</v>
      </c>
      <c r="CI226" s="516">
        <v>111.8</v>
      </c>
      <c r="CJ226" s="516">
        <v>111.9</v>
      </c>
      <c r="CK226" s="516">
        <v>112.8</v>
      </c>
      <c r="CL226" s="516">
        <v>112.8</v>
      </c>
      <c r="CM226" s="516">
        <v>114.8</v>
      </c>
      <c r="CN226" s="516">
        <v>115.6</v>
      </c>
      <c r="CO226" s="516">
        <v>114</v>
      </c>
      <c r="CP226" s="516">
        <v>115.9</v>
      </c>
      <c r="CQ226" s="516">
        <v>115.5</v>
      </c>
      <c r="CR226" s="516">
        <v>117.5</v>
      </c>
      <c r="CS226" s="516">
        <v>116.4</v>
      </c>
      <c r="CT226" s="516">
        <v>116.5</v>
      </c>
      <c r="CU226" s="516">
        <v>116.4</v>
      </c>
      <c r="CV226" s="516">
        <v>135.30000000000001</v>
      </c>
      <c r="CW226" s="516">
        <v>116.5</v>
      </c>
      <c r="CX226" s="516">
        <v>117</v>
      </c>
      <c r="CY226" s="516">
        <v>118.5</v>
      </c>
      <c r="CZ226" s="516">
        <v>118</v>
      </c>
      <c r="DA226" s="516">
        <v>117.7</v>
      </c>
      <c r="DB226" s="516">
        <v>117.6</v>
      </c>
      <c r="DC226" s="516">
        <v>118.8</v>
      </c>
      <c r="DD226" s="516">
        <v>118.9</v>
      </c>
      <c r="DE226" s="516">
        <v>118.5</v>
      </c>
      <c r="DF226" s="516">
        <v>117.2</v>
      </c>
      <c r="DG226" s="516">
        <v>117.4</v>
      </c>
      <c r="DH226" s="516">
        <v>117.8</v>
      </c>
      <c r="DI226" s="516">
        <v>115.4</v>
      </c>
      <c r="DJ226" s="516">
        <v>116.3</v>
      </c>
      <c r="DK226" s="516">
        <v>118.1</v>
      </c>
      <c r="DL226" s="516">
        <v>118.2</v>
      </c>
      <c r="DM226" s="516">
        <v>118.1</v>
      </c>
      <c r="DN226" s="516">
        <v>118.4</v>
      </c>
      <c r="DO226" s="516">
        <v>119.1</v>
      </c>
      <c r="DP226" s="516">
        <v>122.3</v>
      </c>
      <c r="DQ226" s="516">
        <v>124.5</v>
      </c>
      <c r="DR226" s="516">
        <v>127</v>
      </c>
      <c r="DS226" s="516">
        <v>129.9</v>
      </c>
      <c r="DT226" s="516">
        <v>130</v>
      </c>
      <c r="DU226" s="517">
        <v>128.30000000000001</v>
      </c>
      <c r="DV226" s="517">
        <v>128.6</v>
      </c>
      <c r="DW226" s="517">
        <v>131.4</v>
      </c>
      <c r="DX226" s="559">
        <v>135</v>
      </c>
      <c r="DY226" s="559">
        <v>136.80000000000001</v>
      </c>
      <c r="DZ226" s="559">
        <v>137.69999999999999</v>
      </c>
      <c r="EA226" s="558">
        <v>138.6</v>
      </c>
    </row>
    <row r="227" spans="1:131">
      <c r="A227" s="514" t="s">
        <v>992</v>
      </c>
      <c r="B227" s="514" t="s">
        <v>993</v>
      </c>
      <c r="C227" s="515">
        <v>6.1599999999999997E-3</v>
      </c>
      <c r="D227" s="516">
        <v>104.3</v>
      </c>
      <c r="E227" s="516">
        <v>106</v>
      </c>
      <c r="F227" s="516">
        <v>106</v>
      </c>
      <c r="G227" s="516">
        <v>105</v>
      </c>
      <c r="H227" s="516">
        <v>110.2</v>
      </c>
      <c r="I227" s="516">
        <v>110.6</v>
      </c>
      <c r="J227" s="516">
        <v>105.8</v>
      </c>
      <c r="K227" s="516">
        <v>106.9</v>
      </c>
      <c r="L227" s="516">
        <v>108.4</v>
      </c>
      <c r="M227" s="516">
        <v>108.4</v>
      </c>
      <c r="N227" s="516">
        <v>109.5</v>
      </c>
      <c r="O227" s="516">
        <v>109.5</v>
      </c>
      <c r="P227" s="516">
        <v>109.5</v>
      </c>
      <c r="Q227" s="516">
        <v>109.5</v>
      </c>
      <c r="R227" s="516">
        <v>109.5</v>
      </c>
      <c r="S227" s="516">
        <v>109.5</v>
      </c>
      <c r="T227" s="516">
        <v>108.4</v>
      </c>
      <c r="U227" s="516">
        <v>109.5</v>
      </c>
      <c r="V227" s="516">
        <v>111.7</v>
      </c>
      <c r="W227" s="516">
        <v>111.7</v>
      </c>
      <c r="X227" s="516">
        <v>112.7</v>
      </c>
      <c r="Y227" s="516">
        <v>111.9</v>
      </c>
      <c r="Z227" s="516">
        <v>109.8</v>
      </c>
      <c r="AA227" s="516">
        <v>110.9</v>
      </c>
      <c r="AB227" s="516">
        <v>114.2</v>
      </c>
      <c r="AC227" s="516">
        <v>120.5</v>
      </c>
      <c r="AD227" s="516">
        <v>120.5</v>
      </c>
      <c r="AE227" s="516">
        <v>120.5</v>
      </c>
      <c r="AF227" s="516">
        <v>120.5</v>
      </c>
      <c r="AG227" s="516">
        <v>120.5</v>
      </c>
      <c r="AH227" s="516">
        <v>122.7</v>
      </c>
      <c r="AI227" s="516">
        <v>127.8</v>
      </c>
      <c r="AJ227" s="516">
        <v>127.8</v>
      </c>
      <c r="AK227" s="516">
        <v>127.8</v>
      </c>
      <c r="AL227" s="516">
        <v>125.6</v>
      </c>
      <c r="AM227" s="516">
        <v>128.80000000000001</v>
      </c>
      <c r="AN227" s="516">
        <v>127.8</v>
      </c>
      <c r="AO227" s="516">
        <v>126.7</v>
      </c>
      <c r="AP227" s="516">
        <v>127.8</v>
      </c>
      <c r="AQ227" s="516">
        <v>127.8</v>
      </c>
      <c r="AR227" s="516">
        <v>127.8</v>
      </c>
      <c r="AS227" s="516">
        <v>133.80000000000001</v>
      </c>
      <c r="AT227" s="516">
        <v>134.80000000000001</v>
      </c>
      <c r="AU227" s="516">
        <v>137.6</v>
      </c>
      <c r="AV227" s="516">
        <v>141.9</v>
      </c>
      <c r="AW227" s="516">
        <v>141.9</v>
      </c>
      <c r="AX227" s="516">
        <v>143.80000000000001</v>
      </c>
      <c r="AY227" s="516">
        <v>144.69999999999999</v>
      </c>
      <c r="AZ227" s="516">
        <v>147.4</v>
      </c>
      <c r="BA227" s="516">
        <v>147.4</v>
      </c>
      <c r="BB227" s="516">
        <v>148.30000000000001</v>
      </c>
      <c r="BC227" s="516">
        <v>145.6</v>
      </c>
      <c r="BD227" s="516">
        <v>141.6</v>
      </c>
      <c r="BE227" s="516">
        <v>140.69999999999999</v>
      </c>
      <c r="BF227" s="516">
        <v>144.19999999999999</v>
      </c>
      <c r="BG227" s="516">
        <v>142.5</v>
      </c>
      <c r="BH227" s="516">
        <v>136.1</v>
      </c>
      <c r="BI227" s="516">
        <v>142.5</v>
      </c>
      <c r="BJ227" s="516">
        <v>141.6</v>
      </c>
      <c r="BK227" s="516">
        <v>140.6</v>
      </c>
      <c r="BL227" s="516">
        <v>139.6</v>
      </c>
      <c r="BM227" s="516">
        <v>143.80000000000001</v>
      </c>
      <c r="BN227" s="516">
        <v>140.9</v>
      </c>
      <c r="BO227" s="516">
        <v>142.5</v>
      </c>
      <c r="BP227" s="516">
        <v>137.6</v>
      </c>
      <c r="BQ227" s="516">
        <v>137.6</v>
      </c>
      <c r="BR227" s="516">
        <v>141</v>
      </c>
      <c r="BS227" s="516">
        <v>132.69999999999999</v>
      </c>
      <c r="BT227" s="516">
        <v>133.6</v>
      </c>
      <c r="BU227" s="516">
        <v>132.69999999999999</v>
      </c>
      <c r="BV227" s="516">
        <v>133.6</v>
      </c>
      <c r="BW227" s="516">
        <v>134.9</v>
      </c>
      <c r="BX227" s="516">
        <v>132</v>
      </c>
      <c r="BY227" s="516">
        <v>135.80000000000001</v>
      </c>
      <c r="BZ227" s="516">
        <v>140.30000000000001</v>
      </c>
      <c r="CA227" s="516">
        <v>135.80000000000001</v>
      </c>
      <c r="CB227" s="516">
        <v>138.5</v>
      </c>
      <c r="CC227" s="516">
        <v>143.6</v>
      </c>
      <c r="CD227" s="516">
        <v>139.4</v>
      </c>
      <c r="CE227" s="516">
        <v>146.80000000000001</v>
      </c>
      <c r="CF227" s="516">
        <v>140.19999999999999</v>
      </c>
      <c r="CG227" s="516">
        <v>148.4</v>
      </c>
      <c r="CH227" s="516">
        <v>146.69999999999999</v>
      </c>
      <c r="CI227" s="516">
        <v>150.1</v>
      </c>
      <c r="CJ227" s="516">
        <v>147.5</v>
      </c>
      <c r="CK227" s="516">
        <v>150.6</v>
      </c>
      <c r="CL227" s="516">
        <v>153.19999999999999</v>
      </c>
      <c r="CM227" s="516">
        <v>151.1</v>
      </c>
      <c r="CN227" s="516">
        <v>149.30000000000001</v>
      </c>
      <c r="CO227" s="516">
        <v>152.9</v>
      </c>
      <c r="CP227" s="516">
        <v>147.4</v>
      </c>
      <c r="CQ227" s="516">
        <v>152.9</v>
      </c>
      <c r="CR227" s="516">
        <v>151.1</v>
      </c>
      <c r="CS227" s="516">
        <v>148.4</v>
      </c>
      <c r="CT227" s="516">
        <v>147.4</v>
      </c>
      <c r="CU227" s="516">
        <v>152.9</v>
      </c>
      <c r="CV227" s="516">
        <v>152.9</v>
      </c>
      <c r="CW227" s="516">
        <v>148.19999999999999</v>
      </c>
      <c r="CX227" s="516">
        <v>148.19999999999999</v>
      </c>
      <c r="CY227" s="516">
        <v>146.19999999999999</v>
      </c>
      <c r="CZ227" s="516">
        <v>151.1</v>
      </c>
      <c r="DA227" s="516">
        <v>136.19999999999999</v>
      </c>
      <c r="DB227" s="516">
        <v>136.19999999999999</v>
      </c>
      <c r="DC227" s="516">
        <v>138.1</v>
      </c>
      <c r="DD227" s="516">
        <v>139.4</v>
      </c>
      <c r="DE227" s="516">
        <v>139</v>
      </c>
      <c r="DF227" s="516">
        <v>142.5</v>
      </c>
      <c r="DG227" s="516">
        <v>143.30000000000001</v>
      </c>
      <c r="DH227" s="516">
        <v>146</v>
      </c>
      <c r="DI227" s="516">
        <v>146.9</v>
      </c>
      <c r="DJ227" s="516">
        <v>144.1</v>
      </c>
      <c r="DK227" s="516">
        <v>148.4</v>
      </c>
      <c r="DL227" s="516">
        <v>161.9</v>
      </c>
      <c r="DM227" s="516">
        <v>167.5</v>
      </c>
      <c r="DN227" s="516">
        <v>165.5</v>
      </c>
      <c r="DO227" s="516">
        <v>165.5</v>
      </c>
      <c r="DP227" s="516">
        <v>172.8</v>
      </c>
      <c r="DQ227" s="516">
        <v>166.8</v>
      </c>
      <c r="DR227" s="516">
        <v>172.8</v>
      </c>
      <c r="DS227" s="516">
        <v>168.8</v>
      </c>
      <c r="DT227" s="516">
        <v>175.1</v>
      </c>
      <c r="DU227" s="517">
        <v>171.8</v>
      </c>
      <c r="DV227" s="517">
        <v>174.2</v>
      </c>
      <c r="DW227" s="517">
        <v>174.7</v>
      </c>
      <c r="DX227" s="559">
        <v>179.8</v>
      </c>
      <c r="DY227" s="559">
        <v>189.9</v>
      </c>
      <c r="DZ227" s="559">
        <v>178.9</v>
      </c>
      <c r="EA227" s="558">
        <v>189.2</v>
      </c>
    </row>
    <row r="228" spans="1:131">
      <c r="A228" s="514" t="s">
        <v>994</v>
      </c>
      <c r="B228" s="514" t="s">
        <v>995</v>
      </c>
      <c r="C228" s="515">
        <v>0.16302</v>
      </c>
      <c r="D228" s="516">
        <v>93.1</v>
      </c>
      <c r="E228" s="516">
        <v>93.5</v>
      </c>
      <c r="F228" s="516">
        <v>94.5</v>
      </c>
      <c r="G228" s="516">
        <v>93.4</v>
      </c>
      <c r="H228" s="516">
        <v>98</v>
      </c>
      <c r="I228" s="516">
        <v>98</v>
      </c>
      <c r="J228" s="516">
        <v>95.8</v>
      </c>
      <c r="K228" s="516">
        <v>94.9</v>
      </c>
      <c r="L228" s="516">
        <v>97.5</v>
      </c>
      <c r="M228" s="516">
        <v>100.4</v>
      </c>
      <c r="N228" s="516">
        <v>101.3</v>
      </c>
      <c r="O228" s="516">
        <v>100.7</v>
      </c>
      <c r="P228" s="516">
        <v>101.3</v>
      </c>
      <c r="Q228" s="516">
        <v>105</v>
      </c>
      <c r="R228" s="516">
        <v>107.2</v>
      </c>
      <c r="S228" s="516">
        <v>104.5</v>
      </c>
      <c r="T228" s="516">
        <v>106.8</v>
      </c>
      <c r="U228" s="516">
        <v>109.3</v>
      </c>
      <c r="V228" s="516">
        <v>104.9</v>
      </c>
      <c r="W228" s="516">
        <v>107.1</v>
      </c>
      <c r="X228" s="516">
        <v>107</v>
      </c>
      <c r="Y228" s="516">
        <v>108.4</v>
      </c>
      <c r="Z228" s="516">
        <v>108.9</v>
      </c>
      <c r="AA228" s="516">
        <v>108.2</v>
      </c>
      <c r="AB228" s="516">
        <v>110.3</v>
      </c>
      <c r="AC228" s="516">
        <v>112</v>
      </c>
      <c r="AD228" s="516">
        <v>114.4</v>
      </c>
      <c r="AE228" s="516">
        <v>112.3</v>
      </c>
      <c r="AF228" s="516">
        <v>115</v>
      </c>
      <c r="AG228" s="516">
        <v>116.4</v>
      </c>
      <c r="AH228" s="516">
        <v>112.2</v>
      </c>
      <c r="AI228" s="516">
        <v>115.8</v>
      </c>
      <c r="AJ228" s="516">
        <v>114.8</v>
      </c>
      <c r="AK228" s="516">
        <v>117.4</v>
      </c>
      <c r="AL228" s="516">
        <v>118</v>
      </c>
      <c r="AM228" s="516">
        <v>116.5</v>
      </c>
      <c r="AN228" s="516">
        <v>116.8</v>
      </c>
      <c r="AO228" s="516">
        <v>118.8</v>
      </c>
      <c r="AP228" s="516">
        <v>121</v>
      </c>
      <c r="AQ228" s="516">
        <v>119.1</v>
      </c>
      <c r="AR228" s="516">
        <v>120.5</v>
      </c>
      <c r="AS228" s="516">
        <v>122.7</v>
      </c>
      <c r="AT228" s="516">
        <v>122.3</v>
      </c>
      <c r="AU228" s="516">
        <v>121.3</v>
      </c>
      <c r="AV228" s="516">
        <v>123.1</v>
      </c>
      <c r="AW228" s="516">
        <v>126.4</v>
      </c>
      <c r="AX228" s="516">
        <v>124.4</v>
      </c>
      <c r="AY228" s="516">
        <v>122.9</v>
      </c>
      <c r="AZ228" s="516">
        <v>122.3</v>
      </c>
      <c r="BA228" s="516">
        <v>124.1</v>
      </c>
      <c r="BB228" s="516">
        <v>126.4</v>
      </c>
      <c r="BC228" s="516">
        <v>127</v>
      </c>
      <c r="BD228" s="516">
        <v>126.8</v>
      </c>
      <c r="BE228" s="516">
        <v>125.9</v>
      </c>
      <c r="BF228" s="516">
        <v>125.9</v>
      </c>
      <c r="BG228" s="516">
        <v>128.1</v>
      </c>
      <c r="BH228" s="516">
        <v>127.2</v>
      </c>
      <c r="BI228" s="516">
        <v>122.3</v>
      </c>
      <c r="BJ228" s="516">
        <v>120.9</v>
      </c>
      <c r="BK228" s="516">
        <v>117.4</v>
      </c>
      <c r="BL228" s="516">
        <v>115</v>
      </c>
      <c r="BM228" s="516">
        <v>115.3</v>
      </c>
      <c r="BN228" s="516">
        <v>116.3</v>
      </c>
      <c r="BO228" s="516">
        <v>115.6</v>
      </c>
      <c r="BP228" s="516">
        <v>114.8</v>
      </c>
      <c r="BQ228" s="516">
        <v>117.5</v>
      </c>
      <c r="BR228" s="516">
        <v>118.4</v>
      </c>
      <c r="BS228" s="516">
        <v>120.1</v>
      </c>
      <c r="BT228" s="516">
        <v>121.3</v>
      </c>
      <c r="BU228" s="516">
        <v>120.4</v>
      </c>
      <c r="BV228" s="516">
        <v>121.6</v>
      </c>
      <c r="BW228" s="516">
        <v>122.5</v>
      </c>
      <c r="BX228" s="516">
        <v>118.9</v>
      </c>
      <c r="BY228" s="516">
        <v>119.3</v>
      </c>
      <c r="BZ228" s="516">
        <v>121.3</v>
      </c>
      <c r="CA228" s="516">
        <v>120.7</v>
      </c>
      <c r="CB228" s="516">
        <v>121.9</v>
      </c>
      <c r="CC228" s="516">
        <v>121.8</v>
      </c>
      <c r="CD228" s="516">
        <v>120.5</v>
      </c>
      <c r="CE228" s="516">
        <v>123</v>
      </c>
      <c r="CF228" s="516">
        <v>123.4</v>
      </c>
      <c r="CG228" s="516">
        <v>124.9</v>
      </c>
      <c r="CH228" s="516">
        <v>125.1</v>
      </c>
      <c r="CI228" s="516">
        <v>125.8</v>
      </c>
      <c r="CJ228" s="516">
        <v>125.3</v>
      </c>
      <c r="CK228" s="516">
        <v>126.7</v>
      </c>
      <c r="CL228" s="516">
        <v>124.8</v>
      </c>
      <c r="CM228" s="516">
        <v>126.6</v>
      </c>
      <c r="CN228" s="516">
        <v>129.80000000000001</v>
      </c>
      <c r="CO228" s="516">
        <v>131.9</v>
      </c>
      <c r="CP228" s="516">
        <v>134.4</v>
      </c>
      <c r="CQ228" s="516">
        <v>137.1</v>
      </c>
      <c r="CR228" s="516">
        <v>135.69999999999999</v>
      </c>
      <c r="CS228" s="516">
        <v>135.80000000000001</v>
      </c>
      <c r="CT228" s="516">
        <v>140.4</v>
      </c>
      <c r="CU228" s="516">
        <v>140.1</v>
      </c>
      <c r="CV228" s="516">
        <v>144</v>
      </c>
      <c r="CW228" s="516">
        <v>146.9</v>
      </c>
      <c r="CX228" s="516">
        <v>143.80000000000001</v>
      </c>
      <c r="CY228" s="516">
        <v>145.9</v>
      </c>
      <c r="CZ228" s="516">
        <v>146</v>
      </c>
      <c r="DA228" s="516">
        <v>145.9</v>
      </c>
      <c r="DB228" s="516">
        <v>145.80000000000001</v>
      </c>
      <c r="DC228" s="516">
        <v>147.5</v>
      </c>
      <c r="DD228" s="516">
        <v>149.1</v>
      </c>
      <c r="DE228" s="516">
        <v>149.1</v>
      </c>
      <c r="DF228" s="516">
        <v>150.5</v>
      </c>
      <c r="DG228" s="516">
        <v>149</v>
      </c>
      <c r="DH228" s="516">
        <v>152.80000000000001</v>
      </c>
      <c r="DI228" s="516">
        <v>153.9</v>
      </c>
      <c r="DJ228" s="516">
        <v>153.80000000000001</v>
      </c>
      <c r="DK228" s="516">
        <v>153.6</v>
      </c>
      <c r="DL228" s="516">
        <v>154.80000000000001</v>
      </c>
      <c r="DM228" s="516">
        <v>156.5</v>
      </c>
      <c r="DN228" s="516">
        <v>155.9</v>
      </c>
      <c r="DO228" s="516">
        <v>158</v>
      </c>
      <c r="DP228" s="516">
        <v>157.4</v>
      </c>
      <c r="DQ228" s="516">
        <v>163.80000000000001</v>
      </c>
      <c r="DR228" s="516">
        <v>163.69999999999999</v>
      </c>
      <c r="DS228" s="516">
        <v>165</v>
      </c>
      <c r="DT228" s="516">
        <v>169.1</v>
      </c>
      <c r="DU228" s="517">
        <v>170.3</v>
      </c>
      <c r="DV228" s="517">
        <v>169.6</v>
      </c>
      <c r="DW228" s="517">
        <v>171.6</v>
      </c>
      <c r="DX228" s="559">
        <v>176.5</v>
      </c>
      <c r="DY228" s="559">
        <v>176.9</v>
      </c>
      <c r="DZ228" s="559">
        <v>178</v>
      </c>
      <c r="EA228" s="558">
        <v>178.4</v>
      </c>
    </row>
    <row r="229" spans="1:131">
      <c r="A229" s="514" t="s">
        <v>996</v>
      </c>
      <c r="B229" s="514" t="s">
        <v>997</v>
      </c>
      <c r="C229" s="515">
        <v>0.1361</v>
      </c>
      <c r="D229" s="516">
        <v>91</v>
      </c>
      <c r="E229" s="516">
        <v>91.5</v>
      </c>
      <c r="F229" s="516">
        <v>92.7</v>
      </c>
      <c r="G229" s="516">
        <v>90.5</v>
      </c>
      <c r="H229" s="516">
        <v>96.1</v>
      </c>
      <c r="I229" s="516">
        <v>95.8</v>
      </c>
      <c r="J229" s="516">
        <v>93.3</v>
      </c>
      <c r="K229" s="516">
        <v>92.3</v>
      </c>
      <c r="L229" s="516">
        <v>95</v>
      </c>
      <c r="M229" s="516">
        <v>98.2</v>
      </c>
      <c r="N229" s="516">
        <v>99.6</v>
      </c>
      <c r="O229" s="516">
        <v>98.3</v>
      </c>
      <c r="P229" s="516">
        <v>99.4</v>
      </c>
      <c r="Q229" s="516">
        <v>103.7</v>
      </c>
      <c r="R229" s="516">
        <v>106.4</v>
      </c>
      <c r="S229" s="516">
        <v>103.1</v>
      </c>
      <c r="T229" s="516">
        <v>105.7</v>
      </c>
      <c r="U229" s="516">
        <v>108.8</v>
      </c>
      <c r="V229" s="516">
        <v>103.5</v>
      </c>
      <c r="W229" s="516">
        <v>105.8</v>
      </c>
      <c r="X229" s="516">
        <v>105</v>
      </c>
      <c r="Y229" s="516">
        <v>107</v>
      </c>
      <c r="Z229" s="516">
        <v>106.9</v>
      </c>
      <c r="AA229" s="516">
        <v>106</v>
      </c>
      <c r="AB229" s="516">
        <v>108.8</v>
      </c>
      <c r="AC229" s="516">
        <v>111</v>
      </c>
      <c r="AD229" s="516">
        <v>113.7</v>
      </c>
      <c r="AE229" s="516">
        <v>111.2</v>
      </c>
      <c r="AF229" s="516">
        <v>114.2</v>
      </c>
      <c r="AG229" s="516">
        <v>115.6</v>
      </c>
      <c r="AH229" s="516">
        <v>111.4</v>
      </c>
      <c r="AI229" s="516">
        <v>115.7</v>
      </c>
      <c r="AJ229" s="516">
        <v>115.6</v>
      </c>
      <c r="AK229" s="516">
        <v>118.2</v>
      </c>
      <c r="AL229" s="516">
        <v>118.8</v>
      </c>
      <c r="AM229" s="516">
        <v>117.4</v>
      </c>
      <c r="AN229" s="516">
        <v>117.4</v>
      </c>
      <c r="AO229" s="516">
        <v>121</v>
      </c>
      <c r="AP229" s="516">
        <v>123.1</v>
      </c>
      <c r="AQ229" s="516">
        <v>119.5</v>
      </c>
      <c r="AR229" s="516">
        <v>121.7</v>
      </c>
      <c r="AS229" s="516">
        <v>125.3</v>
      </c>
      <c r="AT229" s="516">
        <v>124.9</v>
      </c>
      <c r="AU229" s="516">
        <v>123.5</v>
      </c>
      <c r="AV229" s="516">
        <v>125.4</v>
      </c>
      <c r="AW229" s="516">
        <v>129.1</v>
      </c>
      <c r="AX229" s="516">
        <v>127</v>
      </c>
      <c r="AY229" s="516">
        <v>125.2</v>
      </c>
      <c r="AZ229" s="516">
        <v>124.6</v>
      </c>
      <c r="BA229" s="516">
        <v>126.4</v>
      </c>
      <c r="BB229" s="516">
        <v>129.30000000000001</v>
      </c>
      <c r="BC229" s="516">
        <v>130.19999999999999</v>
      </c>
      <c r="BD229" s="516">
        <v>129.80000000000001</v>
      </c>
      <c r="BE229" s="516">
        <v>128.69999999999999</v>
      </c>
      <c r="BF229" s="516">
        <v>128.6</v>
      </c>
      <c r="BG229" s="516">
        <v>131.5</v>
      </c>
      <c r="BH229" s="516">
        <v>129.80000000000001</v>
      </c>
      <c r="BI229" s="516">
        <v>124.9</v>
      </c>
      <c r="BJ229" s="516">
        <v>123</v>
      </c>
      <c r="BK229" s="516">
        <v>119</v>
      </c>
      <c r="BL229" s="516">
        <v>116.1</v>
      </c>
      <c r="BM229" s="516">
        <v>116.7</v>
      </c>
      <c r="BN229" s="516">
        <v>117.3</v>
      </c>
      <c r="BO229" s="516">
        <v>115.8</v>
      </c>
      <c r="BP229" s="516">
        <v>114.5</v>
      </c>
      <c r="BQ229" s="516">
        <v>117.7</v>
      </c>
      <c r="BR229" s="516">
        <v>119.2</v>
      </c>
      <c r="BS229" s="516">
        <v>122</v>
      </c>
      <c r="BT229" s="516">
        <v>122.8</v>
      </c>
      <c r="BU229" s="516">
        <v>121.1</v>
      </c>
      <c r="BV229" s="516">
        <v>122.7</v>
      </c>
      <c r="BW229" s="516">
        <v>124.3</v>
      </c>
      <c r="BX229" s="516">
        <v>120.2</v>
      </c>
      <c r="BY229" s="516">
        <v>121.3</v>
      </c>
      <c r="BZ229" s="516">
        <v>123.1</v>
      </c>
      <c r="CA229" s="516">
        <v>122.5</v>
      </c>
      <c r="CB229" s="516">
        <v>123.6</v>
      </c>
      <c r="CC229" s="516">
        <v>123.6</v>
      </c>
      <c r="CD229" s="516">
        <v>121.6</v>
      </c>
      <c r="CE229" s="516">
        <v>124.6</v>
      </c>
      <c r="CF229" s="516">
        <v>125</v>
      </c>
      <c r="CG229" s="516">
        <v>126</v>
      </c>
      <c r="CH229" s="516">
        <v>126.2</v>
      </c>
      <c r="CI229" s="516">
        <v>127</v>
      </c>
      <c r="CJ229" s="516">
        <v>126.4</v>
      </c>
      <c r="CK229" s="516">
        <v>128</v>
      </c>
      <c r="CL229" s="516">
        <v>126</v>
      </c>
      <c r="CM229" s="516">
        <v>128</v>
      </c>
      <c r="CN229" s="516">
        <v>131.5</v>
      </c>
      <c r="CO229" s="516">
        <v>133.9</v>
      </c>
      <c r="CP229" s="516">
        <v>136</v>
      </c>
      <c r="CQ229" s="516">
        <v>139.9</v>
      </c>
      <c r="CR229" s="516">
        <v>138.19999999999999</v>
      </c>
      <c r="CS229" s="516">
        <v>139.1</v>
      </c>
      <c r="CT229" s="516">
        <v>143.80000000000001</v>
      </c>
      <c r="CU229" s="516">
        <v>143.30000000000001</v>
      </c>
      <c r="CV229" s="516">
        <v>147.19999999999999</v>
      </c>
      <c r="CW229" s="516">
        <v>150.9</v>
      </c>
      <c r="CX229" s="516">
        <v>147.1</v>
      </c>
      <c r="CY229" s="516">
        <v>149.1</v>
      </c>
      <c r="CZ229" s="516">
        <v>149.1</v>
      </c>
      <c r="DA229" s="516">
        <v>149</v>
      </c>
      <c r="DB229" s="516">
        <v>148.69999999999999</v>
      </c>
      <c r="DC229" s="516">
        <v>150.30000000000001</v>
      </c>
      <c r="DD229" s="516">
        <v>152.6</v>
      </c>
      <c r="DE229" s="516">
        <v>152.30000000000001</v>
      </c>
      <c r="DF229" s="516">
        <v>153.80000000000001</v>
      </c>
      <c r="DG229" s="516">
        <v>152.1</v>
      </c>
      <c r="DH229" s="516">
        <v>156.6</v>
      </c>
      <c r="DI229" s="516">
        <v>157.80000000000001</v>
      </c>
      <c r="DJ229" s="516">
        <v>157.30000000000001</v>
      </c>
      <c r="DK229" s="516">
        <v>156.30000000000001</v>
      </c>
      <c r="DL229" s="516">
        <v>157.4</v>
      </c>
      <c r="DM229" s="516">
        <v>159.30000000000001</v>
      </c>
      <c r="DN229" s="516">
        <v>157.80000000000001</v>
      </c>
      <c r="DO229" s="516">
        <v>160.19999999999999</v>
      </c>
      <c r="DP229" s="516">
        <v>159.1</v>
      </c>
      <c r="DQ229" s="516">
        <v>166.4</v>
      </c>
      <c r="DR229" s="516">
        <v>165.8</v>
      </c>
      <c r="DS229" s="516">
        <v>167</v>
      </c>
      <c r="DT229" s="516">
        <v>171.4</v>
      </c>
      <c r="DU229" s="517">
        <v>172.7</v>
      </c>
      <c r="DV229" s="517">
        <v>171.1</v>
      </c>
      <c r="DW229" s="517">
        <v>173.4</v>
      </c>
      <c r="DX229" s="559">
        <v>178.8</v>
      </c>
      <c r="DY229" s="559">
        <v>178.6</v>
      </c>
      <c r="DZ229" s="559">
        <v>179.5</v>
      </c>
      <c r="EA229" s="558">
        <v>180.8</v>
      </c>
    </row>
    <row r="230" spans="1:131">
      <c r="A230" s="514" t="s">
        <v>998</v>
      </c>
      <c r="B230" s="514" t="s">
        <v>999</v>
      </c>
      <c r="C230" s="515">
        <v>2.6919999999999999E-2</v>
      </c>
      <c r="D230" s="516">
        <v>103.7</v>
      </c>
      <c r="E230" s="516">
        <v>103.9</v>
      </c>
      <c r="F230" s="516">
        <v>103.8</v>
      </c>
      <c r="G230" s="516">
        <v>108.2</v>
      </c>
      <c r="H230" s="516">
        <v>107.4</v>
      </c>
      <c r="I230" s="516">
        <v>109</v>
      </c>
      <c r="J230" s="516">
        <v>108.7</v>
      </c>
      <c r="K230" s="516">
        <v>108</v>
      </c>
      <c r="L230" s="516">
        <v>110.1</v>
      </c>
      <c r="M230" s="516">
        <v>111.3</v>
      </c>
      <c r="N230" s="516">
        <v>109.8</v>
      </c>
      <c r="O230" s="516">
        <v>112.6</v>
      </c>
      <c r="P230" s="516">
        <v>110.8</v>
      </c>
      <c r="Q230" s="516">
        <v>111.7</v>
      </c>
      <c r="R230" s="516">
        <v>110.9</v>
      </c>
      <c r="S230" s="516">
        <v>111.9</v>
      </c>
      <c r="T230" s="516">
        <v>112.8</v>
      </c>
      <c r="U230" s="516">
        <v>112</v>
      </c>
      <c r="V230" s="516">
        <v>112</v>
      </c>
      <c r="W230" s="516">
        <v>113.5</v>
      </c>
      <c r="X230" s="516">
        <v>117</v>
      </c>
      <c r="Y230" s="516">
        <v>115</v>
      </c>
      <c r="Z230" s="516">
        <v>118.9</v>
      </c>
      <c r="AA230" s="516">
        <v>119.5</v>
      </c>
      <c r="AB230" s="516">
        <v>117.8</v>
      </c>
      <c r="AC230" s="516">
        <v>116.9</v>
      </c>
      <c r="AD230" s="516">
        <v>118.1</v>
      </c>
      <c r="AE230" s="516">
        <v>118.3</v>
      </c>
      <c r="AF230" s="516">
        <v>119</v>
      </c>
      <c r="AG230" s="516">
        <v>120.3</v>
      </c>
      <c r="AH230" s="516">
        <v>115.8</v>
      </c>
      <c r="AI230" s="516">
        <v>116.2</v>
      </c>
      <c r="AJ230" s="516">
        <v>111</v>
      </c>
      <c r="AK230" s="516">
        <v>113.4</v>
      </c>
      <c r="AL230" s="516">
        <v>114</v>
      </c>
      <c r="AM230" s="516">
        <v>112.2</v>
      </c>
      <c r="AN230" s="516">
        <v>113.9</v>
      </c>
      <c r="AO230" s="516">
        <v>107.6</v>
      </c>
      <c r="AP230" s="516">
        <v>110.5</v>
      </c>
      <c r="AQ230" s="516">
        <v>116.8</v>
      </c>
      <c r="AR230" s="516">
        <v>114.5</v>
      </c>
      <c r="AS230" s="516">
        <v>109.6</v>
      </c>
      <c r="AT230" s="516">
        <v>108.9</v>
      </c>
      <c r="AU230" s="516">
        <v>110.2</v>
      </c>
      <c r="AV230" s="516">
        <v>111.9</v>
      </c>
      <c r="AW230" s="516">
        <v>112.4</v>
      </c>
      <c r="AX230" s="516">
        <v>111.5</v>
      </c>
      <c r="AY230" s="516">
        <v>111.2</v>
      </c>
      <c r="AZ230" s="516">
        <v>110.8</v>
      </c>
      <c r="BA230" s="516">
        <v>111.9</v>
      </c>
      <c r="BB230" s="516">
        <v>111.8</v>
      </c>
      <c r="BC230" s="516">
        <v>110.8</v>
      </c>
      <c r="BD230" s="516">
        <v>111.2</v>
      </c>
      <c r="BE230" s="516">
        <v>111.5</v>
      </c>
      <c r="BF230" s="516">
        <v>112.4</v>
      </c>
      <c r="BG230" s="516">
        <v>110.5</v>
      </c>
      <c r="BH230" s="516">
        <v>114.2</v>
      </c>
      <c r="BI230" s="516">
        <v>109.4</v>
      </c>
      <c r="BJ230" s="516">
        <v>110.2</v>
      </c>
      <c r="BK230" s="516">
        <v>109.3</v>
      </c>
      <c r="BL230" s="516">
        <v>108.9</v>
      </c>
      <c r="BM230" s="516">
        <v>108.2</v>
      </c>
      <c r="BN230" s="516">
        <v>111.5</v>
      </c>
      <c r="BO230" s="516">
        <v>114.6</v>
      </c>
      <c r="BP230" s="516">
        <v>116.1</v>
      </c>
      <c r="BQ230" s="516">
        <v>116.1</v>
      </c>
      <c r="BR230" s="516">
        <v>114.4</v>
      </c>
      <c r="BS230" s="516">
        <v>110.8</v>
      </c>
      <c r="BT230" s="516">
        <v>114.2</v>
      </c>
      <c r="BU230" s="516">
        <v>117.1</v>
      </c>
      <c r="BV230" s="516">
        <v>116.2</v>
      </c>
      <c r="BW230" s="516">
        <v>113.4</v>
      </c>
      <c r="BX230" s="516">
        <v>112.4</v>
      </c>
      <c r="BY230" s="516">
        <v>109.4</v>
      </c>
      <c r="BZ230" s="516">
        <v>112.6</v>
      </c>
      <c r="CA230" s="516">
        <v>111.3</v>
      </c>
      <c r="CB230" s="516">
        <v>113.1</v>
      </c>
      <c r="CC230" s="516">
        <v>112.8</v>
      </c>
      <c r="CD230" s="516">
        <v>114.7</v>
      </c>
      <c r="CE230" s="516">
        <v>115.2</v>
      </c>
      <c r="CF230" s="516">
        <v>115.3</v>
      </c>
      <c r="CG230" s="516">
        <v>119.4</v>
      </c>
      <c r="CH230" s="516">
        <v>120</v>
      </c>
      <c r="CI230" s="516">
        <v>119.7</v>
      </c>
      <c r="CJ230" s="516">
        <v>119.5</v>
      </c>
      <c r="CK230" s="516">
        <v>120.1</v>
      </c>
      <c r="CL230" s="516">
        <v>119</v>
      </c>
      <c r="CM230" s="516">
        <v>119.5</v>
      </c>
      <c r="CN230" s="516">
        <v>121.1</v>
      </c>
      <c r="CO230" s="516">
        <v>122</v>
      </c>
      <c r="CP230" s="516">
        <v>126.1</v>
      </c>
      <c r="CQ230" s="516">
        <v>122.9</v>
      </c>
      <c r="CR230" s="516">
        <v>123</v>
      </c>
      <c r="CS230" s="516">
        <v>119.3</v>
      </c>
      <c r="CT230" s="516">
        <v>123.3</v>
      </c>
      <c r="CU230" s="516">
        <v>124.2</v>
      </c>
      <c r="CV230" s="516">
        <v>128.19999999999999</v>
      </c>
      <c r="CW230" s="516">
        <v>126.7</v>
      </c>
      <c r="CX230" s="516">
        <v>127.4</v>
      </c>
      <c r="CY230" s="516">
        <v>129.4</v>
      </c>
      <c r="CZ230" s="516">
        <v>130.19999999999999</v>
      </c>
      <c r="DA230" s="516">
        <v>130.19999999999999</v>
      </c>
      <c r="DB230" s="516">
        <v>131.30000000000001</v>
      </c>
      <c r="DC230" s="516">
        <v>133.30000000000001</v>
      </c>
      <c r="DD230" s="516">
        <v>131.69999999999999</v>
      </c>
      <c r="DE230" s="516">
        <v>132.69999999999999</v>
      </c>
      <c r="DF230" s="516">
        <v>133.80000000000001</v>
      </c>
      <c r="DG230" s="516">
        <v>133.5</v>
      </c>
      <c r="DH230" s="516">
        <v>133.6</v>
      </c>
      <c r="DI230" s="516">
        <v>134.30000000000001</v>
      </c>
      <c r="DJ230" s="516">
        <v>136.1</v>
      </c>
      <c r="DK230" s="516">
        <v>139.6</v>
      </c>
      <c r="DL230" s="516">
        <v>141.6</v>
      </c>
      <c r="DM230" s="516">
        <v>142</v>
      </c>
      <c r="DN230" s="516">
        <v>146.19999999999999</v>
      </c>
      <c r="DO230" s="516">
        <v>146.5</v>
      </c>
      <c r="DP230" s="516">
        <v>148.6</v>
      </c>
      <c r="DQ230" s="516">
        <v>151.1</v>
      </c>
      <c r="DR230" s="516">
        <v>153.19999999999999</v>
      </c>
      <c r="DS230" s="516">
        <v>155</v>
      </c>
      <c r="DT230" s="516">
        <v>157.30000000000001</v>
      </c>
      <c r="DU230" s="517">
        <v>158.30000000000001</v>
      </c>
      <c r="DV230" s="517">
        <v>162.30000000000001</v>
      </c>
      <c r="DW230" s="517">
        <v>162.4</v>
      </c>
      <c r="DX230" s="559">
        <v>165</v>
      </c>
      <c r="DY230" s="559">
        <v>168.4</v>
      </c>
      <c r="DZ230" s="559">
        <v>170.7</v>
      </c>
      <c r="EA230" s="558">
        <v>166.3</v>
      </c>
    </row>
    <row r="231" spans="1:131">
      <c r="A231" s="514" t="s">
        <v>1000</v>
      </c>
      <c r="B231" s="514" t="s">
        <v>1001</v>
      </c>
      <c r="C231" s="515">
        <v>2.4279999999999999E-2</v>
      </c>
      <c r="D231" s="516">
        <v>104.7</v>
      </c>
      <c r="E231" s="516">
        <v>106.4</v>
      </c>
      <c r="F231" s="516">
        <v>103.3</v>
      </c>
      <c r="G231" s="516">
        <v>105.1</v>
      </c>
      <c r="H231" s="516">
        <v>105.6</v>
      </c>
      <c r="I231" s="516">
        <v>106.3</v>
      </c>
      <c r="J231" s="516">
        <v>104.9</v>
      </c>
      <c r="K231" s="516">
        <v>105.7</v>
      </c>
      <c r="L231" s="516">
        <v>106.5</v>
      </c>
      <c r="M231" s="516">
        <v>104.7</v>
      </c>
      <c r="N231" s="516">
        <v>105.9</v>
      </c>
      <c r="O231" s="516">
        <v>105.8</v>
      </c>
      <c r="P231" s="516">
        <v>109</v>
      </c>
      <c r="Q231" s="516">
        <v>109.2</v>
      </c>
      <c r="R231" s="516">
        <v>108.7</v>
      </c>
      <c r="S231" s="516">
        <v>107.4</v>
      </c>
      <c r="T231" s="516">
        <v>106.4</v>
      </c>
      <c r="U231" s="516">
        <v>109</v>
      </c>
      <c r="V231" s="516">
        <v>109.5</v>
      </c>
      <c r="W231" s="516">
        <v>106.6</v>
      </c>
      <c r="X231" s="516">
        <v>108.1</v>
      </c>
      <c r="Y231" s="516">
        <v>107.9</v>
      </c>
      <c r="Z231" s="516">
        <v>108.6</v>
      </c>
      <c r="AA231" s="516">
        <v>111.8</v>
      </c>
      <c r="AB231" s="516">
        <v>113.4</v>
      </c>
      <c r="AC231" s="516">
        <v>116.5</v>
      </c>
      <c r="AD231" s="516">
        <v>117.6</v>
      </c>
      <c r="AE231" s="516">
        <v>118.4</v>
      </c>
      <c r="AF231" s="516">
        <v>119.2</v>
      </c>
      <c r="AG231" s="516">
        <v>118</v>
      </c>
      <c r="AH231" s="516">
        <v>117.4</v>
      </c>
      <c r="AI231" s="516">
        <v>115</v>
      </c>
      <c r="AJ231" s="516">
        <v>114.8</v>
      </c>
      <c r="AK231" s="516">
        <v>116.2</v>
      </c>
      <c r="AL231" s="516">
        <v>116.7</v>
      </c>
      <c r="AM231" s="516">
        <v>117.7</v>
      </c>
      <c r="AN231" s="516">
        <v>118.2</v>
      </c>
      <c r="AO231" s="516">
        <v>119</v>
      </c>
      <c r="AP231" s="516">
        <v>120.3</v>
      </c>
      <c r="AQ231" s="516">
        <v>122.8</v>
      </c>
      <c r="AR231" s="516">
        <v>123.2</v>
      </c>
      <c r="AS231" s="516">
        <v>123.3</v>
      </c>
      <c r="AT231" s="516">
        <v>122.4</v>
      </c>
      <c r="AU231" s="516">
        <v>123.8</v>
      </c>
      <c r="AV231" s="516">
        <v>124.2</v>
      </c>
      <c r="AW231" s="516">
        <v>125.3</v>
      </c>
      <c r="AX231" s="516">
        <v>126.1</v>
      </c>
      <c r="AY231" s="516">
        <v>127.6</v>
      </c>
      <c r="AZ231" s="516">
        <v>127.6</v>
      </c>
      <c r="BA231" s="516">
        <v>129.30000000000001</v>
      </c>
      <c r="BB231" s="516">
        <v>125</v>
      </c>
      <c r="BC231" s="516">
        <v>127.4</v>
      </c>
      <c r="BD231" s="516">
        <v>126.1</v>
      </c>
      <c r="BE231" s="516">
        <v>125.3</v>
      </c>
      <c r="BF231" s="516">
        <v>126.7</v>
      </c>
      <c r="BG231" s="516">
        <v>125.6</v>
      </c>
      <c r="BH231" s="516">
        <v>126.7</v>
      </c>
      <c r="BI231" s="516">
        <v>125.1</v>
      </c>
      <c r="BJ231" s="516">
        <v>124.7</v>
      </c>
      <c r="BK231" s="516">
        <v>125.5</v>
      </c>
      <c r="BL231" s="516">
        <v>126.3</v>
      </c>
      <c r="BM231" s="516">
        <v>127.4</v>
      </c>
      <c r="BN231" s="516">
        <v>127.3</v>
      </c>
      <c r="BO231" s="516">
        <v>127.1</v>
      </c>
      <c r="BP231" s="516">
        <v>127</v>
      </c>
      <c r="BQ231" s="516">
        <v>126.5</v>
      </c>
      <c r="BR231" s="516">
        <v>128.5</v>
      </c>
      <c r="BS231" s="516">
        <v>127.2</v>
      </c>
      <c r="BT231" s="516">
        <v>127.6</v>
      </c>
      <c r="BU231" s="516">
        <v>126.4</v>
      </c>
      <c r="BV231" s="516">
        <v>127.1</v>
      </c>
      <c r="BW231" s="516">
        <v>127.9</v>
      </c>
      <c r="BX231" s="516">
        <v>125.8</v>
      </c>
      <c r="BY231" s="516">
        <v>125.8</v>
      </c>
      <c r="BZ231" s="516">
        <v>128.80000000000001</v>
      </c>
      <c r="CA231" s="516">
        <v>125.4</v>
      </c>
      <c r="CB231" s="516">
        <v>126.5</v>
      </c>
      <c r="CC231" s="516">
        <v>126.6</v>
      </c>
      <c r="CD231" s="516">
        <v>126.6</v>
      </c>
      <c r="CE231" s="516">
        <v>126</v>
      </c>
      <c r="CF231" s="516">
        <v>127.3</v>
      </c>
      <c r="CG231" s="516">
        <v>128.4</v>
      </c>
      <c r="CH231" s="516">
        <v>126.9</v>
      </c>
      <c r="CI231" s="516">
        <v>129.4</v>
      </c>
      <c r="CJ231" s="516">
        <v>128.30000000000001</v>
      </c>
      <c r="CK231" s="516">
        <v>125.8</v>
      </c>
      <c r="CL231" s="516">
        <v>131.6</v>
      </c>
      <c r="CM231" s="516">
        <v>128</v>
      </c>
      <c r="CN231" s="516">
        <v>128.5</v>
      </c>
      <c r="CO231" s="516">
        <v>127.9</v>
      </c>
      <c r="CP231" s="516">
        <v>126.7</v>
      </c>
      <c r="CQ231" s="516">
        <v>128.30000000000001</v>
      </c>
      <c r="CR231" s="516">
        <v>129.1</v>
      </c>
      <c r="CS231" s="516">
        <v>129.9</v>
      </c>
      <c r="CT231" s="516">
        <v>130.30000000000001</v>
      </c>
      <c r="CU231" s="516">
        <v>130.30000000000001</v>
      </c>
      <c r="CV231" s="516">
        <v>133.1</v>
      </c>
      <c r="CW231" s="516">
        <v>130.19999999999999</v>
      </c>
      <c r="CX231" s="516">
        <v>129.69999999999999</v>
      </c>
      <c r="CY231" s="516">
        <v>130.19999999999999</v>
      </c>
      <c r="CZ231" s="516">
        <v>132.6</v>
      </c>
      <c r="DA231" s="516">
        <v>131.4</v>
      </c>
      <c r="DB231" s="516">
        <v>130</v>
      </c>
      <c r="DC231" s="516">
        <v>131.80000000000001</v>
      </c>
      <c r="DD231" s="516">
        <v>133.19999999999999</v>
      </c>
      <c r="DE231" s="516">
        <v>132.4</v>
      </c>
      <c r="DF231" s="516">
        <v>134.80000000000001</v>
      </c>
      <c r="DG231" s="516">
        <v>136.6</v>
      </c>
      <c r="DH231" s="516">
        <v>137.9</v>
      </c>
      <c r="DI231" s="516">
        <v>137.4</v>
      </c>
      <c r="DJ231" s="516">
        <v>140.19999999999999</v>
      </c>
      <c r="DK231" s="516">
        <v>136.6</v>
      </c>
      <c r="DL231" s="516">
        <v>134.9</v>
      </c>
      <c r="DM231" s="516">
        <v>135.30000000000001</v>
      </c>
      <c r="DN231" s="516">
        <v>135.4</v>
      </c>
      <c r="DO231" s="516">
        <v>135.5</v>
      </c>
      <c r="DP231" s="516">
        <v>136.30000000000001</v>
      </c>
      <c r="DQ231" s="516">
        <v>137.1</v>
      </c>
      <c r="DR231" s="516">
        <v>138.6</v>
      </c>
      <c r="DS231" s="516">
        <v>138.69999999999999</v>
      </c>
      <c r="DT231" s="516">
        <v>141</v>
      </c>
      <c r="DU231" s="517">
        <v>140.80000000000001</v>
      </c>
      <c r="DV231" s="517">
        <v>140.9</v>
      </c>
      <c r="DW231" s="517">
        <v>141.69999999999999</v>
      </c>
      <c r="DX231" s="559">
        <v>139.4</v>
      </c>
      <c r="DY231" s="559">
        <v>141</v>
      </c>
      <c r="DZ231" s="559">
        <v>140.69999999999999</v>
      </c>
      <c r="EA231" s="558">
        <v>142</v>
      </c>
    </row>
    <row r="232" spans="1:131">
      <c r="A232" s="514" t="s">
        <v>1002</v>
      </c>
      <c r="B232" s="514" t="s">
        <v>1003</v>
      </c>
      <c r="C232" s="515">
        <v>2.4279999999999999E-2</v>
      </c>
      <c r="D232" s="516">
        <v>104.7</v>
      </c>
      <c r="E232" s="516">
        <v>106.4</v>
      </c>
      <c r="F232" s="516">
        <v>103.3</v>
      </c>
      <c r="G232" s="516">
        <v>105.1</v>
      </c>
      <c r="H232" s="516">
        <v>105.6</v>
      </c>
      <c r="I232" s="516">
        <v>106.3</v>
      </c>
      <c r="J232" s="516">
        <v>104.9</v>
      </c>
      <c r="K232" s="516">
        <v>105.7</v>
      </c>
      <c r="L232" s="516">
        <v>106.5</v>
      </c>
      <c r="M232" s="516">
        <v>104.7</v>
      </c>
      <c r="N232" s="516">
        <v>105.9</v>
      </c>
      <c r="O232" s="516">
        <v>105.8</v>
      </c>
      <c r="P232" s="516">
        <v>109</v>
      </c>
      <c r="Q232" s="516">
        <v>109.2</v>
      </c>
      <c r="R232" s="516">
        <v>108.7</v>
      </c>
      <c r="S232" s="516">
        <v>107.4</v>
      </c>
      <c r="T232" s="516">
        <v>106.4</v>
      </c>
      <c r="U232" s="516">
        <v>109</v>
      </c>
      <c r="V232" s="516">
        <v>109.5</v>
      </c>
      <c r="W232" s="516">
        <v>106.6</v>
      </c>
      <c r="X232" s="516">
        <v>108.1</v>
      </c>
      <c r="Y232" s="516">
        <v>107.9</v>
      </c>
      <c r="Z232" s="516">
        <v>108.6</v>
      </c>
      <c r="AA232" s="516">
        <v>111.8</v>
      </c>
      <c r="AB232" s="516">
        <v>113.4</v>
      </c>
      <c r="AC232" s="516">
        <v>116.5</v>
      </c>
      <c r="AD232" s="516">
        <v>117.6</v>
      </c>
      <c r="AE232" s="516">
        <v>118.4</v>
      </c>
      <c r="AF232" s="516">
        <v>119.2</v>
      </c>
      <c r="AG232" s="516">
        <v>118</v>
      </c>
      <c r="AH232" s="516">
        <v>117.4</v>
      </c>
      <c r="AI232" s="516">
        <v>115</v>
      </c>
      <c r="AJ232" s="516">
        <v>114.8</v>
      </c>
      <c r="AK232" s="516">
        <v>116.2</v>
      </c>
      <c r="AL232" s="516">
        <v>116.7</v>
      </c>
      <c r="AM232" s="516">
        <v>117.7</v>
      </c>
      <c r="AN232" s="516">
        <v>118.2</v>
      </c>
      <c r="AO232" s="516">
        <v>119</v>
      </c>
      <c r="AP232" s="516">
        <v>120.3</v>
      </c>
      <c r="AQ232" s="516">
        <v>122.8</v>
      </c>
      <c r="AR232" s="516">
        <v>123.2</v>
      </c>
      <c r="AS232" s="516">
        <v>123.3</v>
      </c>
      <c r="AT232" s="516">
        <v>122.4</v>
      </c>
      <c r="AU232" s="516">
        <v>123.8</v>
      </c>
      <c r="AV232" s="516">
        <v>124.2</v>
      </c>
      <c r="AW232" s="516">
        <v>125.3</v>
      </c>
      <c r="AX232" s="516">
        <v>126.1</v>
      </c>
      <c r="AY232" s="516">
        <v>127.6</v>
      </c>
      <c r="AZ232" s="516">
        <v>127.6</v>
      </c>
      <c r="BA232" s="516">
        <v>129.30000000000001</v>
      </c>
      <c r="BB232" s="516">
        <v>125</v>
      </c>
      <c r="BC232" s="516">
        <v>127.4</v>
      </c>
      <c r="BD232" s="516">
        <v>126.1</v>
      </c>
      <c r="BE232" s="516">
        <v>125.3</v>
      </c>
      <c r="BF232" s="516">
        <v>126.7</v>
      </c>
      <c r="BG232" s="516">
        <v>125.6</v>
      </c>
      <c r="BH232" s="516">
        <v>126.7</v>
      </c>
      <c r="BI232" s="516">
        <v>125.1</v>
      </c>
      <c r="BJ232" s="516">
        <v>124.7</v>
      </c>
      <c r="BK232" s="516">
        <v>125.5</v>
      </c>
      <c r="BL232" s="516">
        <v>126.3</v>
      </c>
      <c r="BM232" s="516">
        <v>127.4</v>
      </c>
      <c r="BN232" s="516">
        <v>127.3</v>
      </c>
      <c r="BO232" s="516">
        <v>127.1</v>
      </c>
      <c r="BP232" s="516">
        <v>127</v>
      </c>
      <c r="BQ232" s="516">
        <v>126.5</v>
      </c>
      <c r="BR232" s="516">
        <v>128.5</v>
      </c>
      <c r="BS232" s="516">
        <v>127.2</v>
      </c>
      <c r="BT232" s="516">
        <v>127.6</v>
      </c>
      <c r="BU232" s="516">
        <v>126.4</v>
      </c>
      <c r="BV232" s="516">
        <v>127.1</v>
      </c>
      <c r="BW232" s="516">
        <v>127.9</v>
      </c>
      <c r="BX232" s="516">
        <v>125.8</v>
      </c>
      <c r="BY232" s="516">
        <v>125.8</v>
      </c>
      <c r="BZ232" s="516">
        <v>128.80000000000001</v>
      </c>
      <c r="CA232" s="516">
        <v>125.4</v>
      </c>
      <c r="CB232" s="516">
        <v>126.5</v>
      </c>
      <c r="CC232" s="516">
        <v>126.6</v>
      </c>
      <c r="CD232" s="516">
        <v>126.6</v>
      </c>
      <c r="CE232" s="516">
        <v>126</v>
      </c>
      <c r="CF232" s="516">
        <v>127.3</v>
      </c>
      <c r="CG232" s="516">
        <v>128.4</v>
      </c>
      <c r="CH232" s="516">
        <v>126.9</v>
      </c>
      <c r="CI232" s="516">
        <v>129.4</v>
      </c>
      <c r="CJ232" s="516">
        <v>128.30000000000001</v>
      </c>
      <c r="CK232" s="516">
        <v>125.8</v>
      </c>
      <c r="CL232" s="516">
        <v>131.6</v>
      </c>
      <c r="CM232" s="516">
        <v>128</v>
      </c>
      <c r="CN232" s="516">
        <v>128.5</v>
      </c>
      <c r="CO232" s="516">
        <v>127.9</v>
      </c>
      <c r="CP232" s="516">
        <v>126.7</v>
      </c>
      <c r="CQ232" s="516">
        <v>128.30000000000001</v>
      </c>
      <c r="CR232" s="516">
        <v>129.1</v>
      </c>
      <c r="CS232" s="516">
        <v>129.9</v>
      </c>
      <c r="CT232" s="516">
        <v>130.30000000000001</v>
      </c>
      <c r="CU232" s="516">
        <v>130.30000000000001</v>
      </c>
      <c r="CV232" s="516">
        <v>133.1</v>
      </c>
      <c r="CW232" s="516">
        <v>130.19999999999999</v>
      </c>
      <c r="CX232" s="516">
        <v>129.69999999999999</v>
      </c>
      <c r="CY232" s="516">
        <v>130.19999999999999</v>
      </c>
      <c r="CZ232" s="516">
        <v>132.6</v>
      </c>
      <c r="DA232" s="516">
        <v>131.4</v>
      </c>
      <c r="DB232" s="516">
        <v>130</v>
      </c>
      <c r="DC232" s="516">
        <v>131.80000000000001</v>
      </c>
      <c r="DD232" s="516">
        <v>133.19999999999999</v>
      </c>
      <c r="DE232" s="516">
        <v>132.4</v>
      </c>
      <c r="DF232" s="516">
        <v>134.80000000000001</v>
      </c>
      <c r="DG232" s="516">
        <v>136.6</v>
      </c>
      <c r="DH232" s="516">
        <v>137.9</v>
      </c>
      <c r="DI232" s="516">
        <v>137.4</v>
      </c>
      <c r="DJ232" s="516">
        <v>140.19999999999999</v>
      </c>
      <c r="DK232" s="516">
        <v>136.6</v>
      </c>
      <c r="DL232" s="516">
        <v>134.9</v>
      </c>
      <c r="DM232" s="516">
        <v>135.30000000000001</v>
      </c>
      <c r="DN232" s="516">
        <v>135.4</v>
      </c>
      <c r="DO232" s="516">
        <v>135.5</v>
      </c>
      <c r="DP232" s="516">
        <v>136.30000000000001</v>
      </c>
      <c r="DQ232" s="516">
        <v>137.1</v>
      </c>
      <c r="DR232" s="516">
        <v>138.6</v>
      </c>
      <c r="DS232" s="516">
        <v>138.69999999999999</v>
      </c>
      <c r="DT232" s="516">
        <v>141</v>
      </c>
      <c r="DU232" s="517">
        <v>140.80000000000001</v>
      </c>
      <c r="DV232" s="517">
        <v>140.9</v>
      </c>
      <c r="DW232" s="517">
        <v>141.69999999999999</v>
      </c>
      <c r="DX232" s="559">
        <v>139.4</v>
      </c>
      <c r="DY232" s="559">
        <v>141</v>
      </c>
      <c r="DZ232" s="559">
        <v>140.69999999999999</v>
      </c>
      <c r="EA232" s="558">
        <v>142</v>
      </c>
    </row>
    <row r="233" spans="1:131">
      <c r="A233" s="514" t="s">
        <v>1004</v>
      </c>
      <c r="B233" s="514" t="s">
        <v>1005</v>
      </c>
      <c r="C233" s="515">
        <v>0.22500000000000001</v>
      </c>
      <c r="D233" s="516">
        <v>101.2</v>
      </c>
      <c r="E233" s="516">
        <v>104.5</v>
      </c>
      <c r="F233" s="516">
        <v>102.8</v>
      </c>
      <c r="G233" s="516">
        <v>106.1</v>
      </c>
      <c r="H233" s="516">
        <v>109.4</v>
      </c>
      <c r="I233" s="516">
        <v>109.9</v>
      </c>
      <c r="J233" s="516">
        <v>110</v>
      </c>
      <c r="K233" s="516">
        <v>107.2</v>
      </c>
      <c r="L233" s="516">
        <v>108</v>
      </c>
      <c r="M233" s="516">
        <v>108</v>
      </c>
      <c r="N233" s="516">
        <v>105.3</v>
      </c>
      <c r="O233" s="516">
        <v>105.9</v>
      </c>
      <c r="P233" s="516">
        <v>114</v>
      </c>
      <c r="Q233" s="516">
        <v>115.2</v>
      </c>
      <c r="R233" s="516">
        <v>121.3</v>
      </c>
      <c r="S233" s="516">
        <v>120.5</v>
      </c>
      <c r="T233" s="516">
        <v>122.7</v>
      </c>
      <c r="U233" s="516">
        <v>121.7</v>
      </c>
      <c r="V233" s="516">
        <v>128.1</v>
      </c>
      <c r="W233" s="516">
        <v>124.3</v>
      </c>
      <c r="X233" s="516">
        <v>122.8</v>
      </c>
      <c r="Y233" s="516">
        <v>121.7</v>
      </c>
      <c r="Z233" s="516">
        <v>122</v>
      </c>
      <c r="AA233" s="516">
        <v>122</v>
      </c>
      <c r="AB233" s="516">
        <v>124.6</v>
      </c>
      <c r="AC233" s="516">
        <v>126.4</v>
      </c>
      <c r="AD233" s="516">
        <v>125.9</v>
      </c>
      <c r="AE233" s="516">
        <v>125.6</v>
      </c>
      <c r="AF233" s="516">
        <v>130.30000000000001</v>
      </c>
      <c r="AG233" s="516">
        <v>129.19999999999999</v>
      </c>
      <c r="AH233" s="516">
        <v>129.6</v>
      </c>
      <c r="AI233" s="516">
        <v>127</v>
      </c>
      <c r="AJ233" s="516">
        <v>127.4</v>
      </c>
      <c r="AK233" s="516">
        <v>124.8</v>
      </c>
      <c r="AL233" s="516">
        <v>128.4</v>
      </c>
      <c r="AM233" s="516">
        <v>127.1</v>
      </c>
      <c r="AN233" s="516">
        <v>129.80000000000001</v>
      </c>
      <c r="AO233" s="516">
        <v>129.80000000000001</v>
      </c>
      <c r="AP233" s="516">
        <v>127.8</v>
      </c>
      <c r="AQ233" s="516">
        <v>130.4</v>
      </c>
      <c r="AR233" s="516">
        <v>133</v>
      </c>
      <c r="AS233" s="516">
        <v>135.6</v>
      </c>
      <c r="AT233" s="516">
        <v>134.19999999999999</v>
      </c>
      <c r="AU233" s="516">
        <v>140.80000000000001</v>
      </c>
      <c r="AV233" s="516">
        <v>142.19999999999999</v>
      </c>
      <c r="AW233" s="516">
        <v>142</v>
      </c>
      <c r="AX233" s="516">
        <v>141.6</v>
      </c>
      <c r="AY233" s="516">
        <v>141.1</v>
      </c>
      <c r="AZ233" s="516">
        <v>140.69999999999999</v>
      </c>
      <c r="BA233" s="516">
        <v>141.69999999999999</v>
      </c>
      <c r="BB233" s="516">
        <v>143</v>
      </c>
      <c r="BC233" s="516">
        <v>146.5</v>
      </c>
      <c r="BD233" s="516">
        <v>145.1</v>
      </c>
      <c r="BE233" s="516">
        <v>145.69999999999999</v>
      </c>
      <c r="BF233" s="516">
        <v>145.6</v>
      </c>
      <c r="BG233" s="516">
        <v>141.4</v>
      </c>
      <c r="BH233" s="516">
        <v>141.4</v>
      </c>
      <c r="BI233" s="516">
        <v>143</v>
      </c>
      <c r="BJ233" s="516">
        <v>142.19999999999999</v>
      </c>
      <c r="BK233" s="516">
        <v>142.19999999999999</v>
      </c>
      <c r="BL233" s="516">
        <v>143.1</v>
      </c>
      <c r="BM233" s="516">
        <v>140.19999999999999</v>
      </c>
      <c r="BN233" s="516">
        <v>144.19999999999999</v>
      </c>
      <c r="BO233" s="516">
        <v>143.80000000000001</v>
      </c>
      <c r="BP233" s="516">
        <v>142.69999999999999</v>
      </c>
      <c r="BQ233" s="516">
        <v>144.30000000000001</v>
      </c>
      <c r="BR233" s="516">
        <v>141.19999999999999</v>
      </c>
      <c r="BS233" s="516">
        <v>140.30000000000001</v>
      </c>
      <c r="BT233" s="516">
        <v>139.1</v>
      </c>
      <c r="BU233" s="516">
        <v>137.9</v>
      </c>
      <c r="BV233" s="516">
        <v>136.9</v>
      </c>
      <c r="BW233" s="516">
        <v>140</v>
      </c>
      <c r="BX233" s="516">
        <v>138.1</v>
      </c>
      <c r="BY233" s="516">
        <v>137.6</v>
      </c>
      <c r="BZ233" s="516">
        <v>138.9</v>
      </c>
      <c r="CA233" s="516">
        <v>140.19999999999999</v>
      </c>
      <c r="CB233" s="516">
        <v>141.19999999999999</v>
      </c>
      <c r="CC233" s="516">
        <v>139.5</v>
      </c>
      <c r="CD233" s="516">
        <v>139.6</v>
      </c>
      <c r="CE233" s="516">
        <v>142.30000000000001</v>
      </c>
      <c r="CF233" s="516">
        <v>145.9</v>
      </c>
      <c r="CG233" s="516">
        <v>148.19999999999999</v>
      </c>
      <c r="CH233" s="516">
        <v>154.6</v>
      </c>
      <c r="CI233" s="516">
        <v>156.6</v>
      </c>
      <c r="CJ233" s="516">
        <v>158.69999999999999</v>
      </c>
      <c r="CK233" s="516">
        <v>156.9</v>
      </c>
      <c r="CL233" s="516">
        <v>154.5</v>
      </c>
      <c r="CM233" s="516">
        <v>162.19999999999999</v>
      </c>
      <c r="CN233" s="516">
        <v>159.6</v>
      </c>
      <c r="CO233" s="516">
        <v>165.1</v>
      </c>
      <c r="CP233" s="516">
        <v>167.5</v>
      </c>
      <c r="CQ233" s="516">
        <v>163.9</v>
      </c>
      <c r="CR233" s="516">
        <v>159.69999999999999</v>
      </c>
      <c r="CS233" s="516">
        <v>157.19999999999999</v>
      </c>
      <c r="CT233" s="516">
        <v>156.4</v>
      </c>
      <c r="CU233" s="516">
        <v>156.9</v>
      </c>
      <c r="CV233" s="516">
        <v>151.30000000000001</v>
      </c>
      <c r="CW233" s="516">
        <v>147</v>
      </c>
      <c r="CX233" s="516">
        <v>147</v>
      </c>
      <c r="CY233" s="516">
        <v>144.30000000000001</v>
      </c>
      <c r="CZ233" s="516">
        <v>146.80000000000001</v>
      </c>
      <c r="DA233" s="516">
        <v>143.19999999999999</v>
      </c>
      <c r="DB233" s="516">
        <v>140.6</v>
      </c>
      <c r="DC233" s="516">
        <v>140.4</v>
      </c>
      <c r="DD233" s="516">
        <v>137.9</v>
      </c>
      <c r="DE233" s="516">
        <v>138.80000000000001</v>
      </c>
      <c r="DF233" s="516">
        <v>139.30000000000001</v>
      </c>
      <c r="DG233" s="516">
        <v>138.19999999999999</v>
      </c>
      <c r="DH233" s="516">
        <v>142.4</v>
      </c>
      <c r="DI233" s="516">
        <v>145.30000000000001</v>
      </c>
      <c r="DJ233" s="516">
        <v>147.5</v>
      </c>
      <c r="DK233" s="516">
        <v>151.5</v>
      </c>
      <c r="DL233" s="516">
        <v>154.30000000000001</v>
      </c>
      <c r="DM233" s="516">
        <v>155.1</v>
      </c>
      <c r="DN233" s="516">
        <v>154.6</v>
      </c>
      <c r="DO233" s="516">
        <v>154.30000000000001</v>
      </c>
      <c r="DP233" s="516">
        <v>153.1</v>
      </c>
      <c r="DQ233" s="516">
        <v>152.5</v>
      </c>
      <c r="DR233" s="516">
        <v>164.2</v>
      </c>
      <c r="DS233" s="516">
        <v>165.2</v>
      </c>
      <c r="DT233" s="516">
        <v>172.4</v>
      </c>
      <c r="DU233" s="517">
        <v>170.4</v>
      </c>
      <c r="DV233" s="517">
        <v>177.1</v>
      </c>
      <c r="DW233" s="517">
        <v>178.2</v>
      </c>
      <c r="DX233" s="559">
        <v>180.3</v>
      </c>
      <c r="DY233" s="559">
        <v>184.2</v>
      </c>
      <c r="DZ233" s="559">
        <v>184.4</v>
      </c>
      <c r="EA233" s="558">
        <v>182.2</v>
      </c>
    </row>
    <row r="234" spans="1:131">
      <c r="A234" s="514" t="s">
        <v>1006</v>
      </c>
      <c r="B234" s="514" t="s">
        <v>1007</v>
      </c>
      <c r="C234" s="515">
        <v>0.18476999999999999</v>
      </c>
      <c r="D234" s="516">
        <v>101.1</v>
      </c>
      <c r="E234" s="516">
        <v>104.5</v>
      </c>
      <c r="F234" s="516">
        <v>101.8</v>
      </c>
      <c r="G234" s="516">
        <v>104.9</v>
      </c>
      <c r="H234" s="516">
        <v>109.2</v>
      </c>
      <c r="I234" s="516">
        <v>109.2</v>
      </c>
      <c r="J234" s="516">
        <v>109.3</v>
      </c>
      <c r="K234" s="516">
        <v>107.5</v>
      </c>
      <c r="L234" s="516">
        <v>107.9</v>
      </c>
      <c r="M234" s="516">
        <v>108.3</v>
      </c>
      <c r="N234" s="516">
        <v>104.4</v>
      </c>
      <c r="O234" s="516">
        <v>102.8</v>
      </c>
      <c r="P234" s="516">
        <v>111.9</v>
      </c>
      <c r="Q234" s="516">
        <v>112.9</v>
      </c>
      <c r="R234" s="516">
        <v>117.8</v>
      </c>
      <c r="S234" s="516">
        <v>116.2</v>
      </c>
      <c r="T234" s="516">
        <v>118.5</v>
      </c>
      <c r="U234" s="516">
        <v>116.7</v>
      </c>
      <c r="V234" s="516">
        <v>123.8</v>
      </c>
      <c r="W234" s="516">
        <v>119.4</v>
      </c>
      <c r="X234" s="516">
        <v>116.8</v>
      </c>
      <c r="Y234" s="516">
        <v>115.1</v>
      </c>
      <c r="Z234" s="516">
        <v>115.1</v>
      </c>
      <c r="AA234" s="516">
        <v>114.6</v>
      </c>
      <c r="AB234" s="516">
        <v>118.1</v>
      </c>
      <c r="AC234" s="516">
        <v>120.9</v>
      </c>
      <c r="AD234" s="516">
        <v>122.7</v>
      </c>
      <c r="AE234" s="516">
        <v>122.7</v>
      </c>
      <c r="AF234" s="516">
        <v>129.1</v>
      </c>
      <c r="AG234" s="516">
        <v>128.4</v>
      </c>
      <c r="AH234" s="516">
        <v>127.9</v>
      </c>
      <c r="AI234" s="516">
        <v>125.7</v>
      </c>
      <c r="AJ234" s="516">
        <v>125.6</v>
      </c>
      <c r="AK234" s="516">
        <v>122.9</v>
      </c>
      <c r="AL234" s="516">
        <v>126.7</v>
      </c>
      <c r="AM234" s="516">
        <v>125.2</v>
      </c>
      <c r="AN234" s="516">
        <v>126.7</v>
      </c>
      <c r="AO234" s="516">
        <v>126.2</v>
      </c>
      <c r="AP234" s="516">
        <v>124</v>
      </c>
      <c r="AQ234" s="516">
        <v>127.7</v>
      </c>
      <c r="AR234" s="516">
        <v>130.80000000000001</v>
      </c>
      <c r="AS234" s="516">
        <v>134.19999999999999</v>
      </c>
      <c r="AT234" s="516">
        <v>133.1</v>
      </c>
      <c r="AU234" s="516">
        <v>140.80000000000001</v>
      </c>
      <c r="AV234" s="516">
        <v>142.80000000000001</v>
      </c>
      <c r="AW234" s="516">
        <v>142.69999999999999</v>
      </c>
      <c r="AX234" s="516">
        <v>142.69999999999999</v>
      </c>
      <c r="AY234" s="516">
        <v>142.1</v>
      </c>
      <c r="AZ234" s="516">
        <v>141.9</v>
      </c>
      <c r="BA234" s="516">
        <v>143.30000000000001</v>
      </c>
      <c r="BB234" s="516">
        <v>144.9</v>
      </c>
      <c r="BC234" s="516">
        <v>149.6</v>
      </c>
      <c r="BD234" s="516">
        <v>148.9</v>
      </c>
      <c r="BE234" s="516">
        <v>150.4</v>
      </c>
      <c r="BF234" s="516">
        <v>150.1</v>
      </c>
      <c r="BG234" s="516">
        <v>145.69999999999999</v>
      </c>
      <c r="BH234" s="516">
        <v>145.69999999999999</v>
      </c>
      <c r="BI234" s="516">
        <v>147.6</v>
      </c>
      <c r="BJ234" s="516">
        <v>146.6</v>
      </c>
      <c r="BK234" s="516">
        <v>146.5</v>
      </c>
      <c r="BL234" s="516">
        <v>147.5</v>
      </c>
      <c r="BM234" s="516">
        <v>144</v>
      </c>
      <c r="BN234" s="516">
        <v>149</v>
      </c>
      <c r="BO234" s="516">
        <v>148.4</v>
      </c>
      <c r="BP234" s="516">
        <v>147.19999999999999</v>
      </c>
      <c r="BQ234" s="516">
        <v>149.19999999999999</v>
      </c>
      <c r="BR234" s="516">
        <v>145.30000000000001</v>
      </c>
      <c r="BS234" s="516">
        <v>144.30000000000001</v>
      </c>
      <c r="BT234" s="516">
        <v>142.80000000000001</v>
      </c>
      <c r="BU234" s="516">
        <v>141.30000000000001</v>
      </c>
      <c r="BV234" s="516">
        <v>140</v>
      </c>
      <c r="BW234" s="516">
        <v>143.9</v>
      </c>
      <c r="BX234" s="516">
        <v>141.6</v>
      </c>
      <c r="BY234" s="516">
        <v>140.9</v>
      </c>
      <c r="BZ234" s="516">
        <v>142.6</v>
      </c>
      <c r="CA234" s="516">
        <v>144.1</v>
      </c>
      <c r="CB234" s="516">
        <v>145.30000000000001</v>
      </c>
      <c r="CC234" s="516">
        <v>143.9</v>
      </c>
      <c r="CD234" s="516">
        <v>144</v>
      </c>
      <c r="CE234" s="516">
        <v>147.30000000000001</v>
      </c>
      <c r="CF234" s="516">
        <v>151.6</v>
      </c>
      <c r="CG234" s="516">
        <v>154.5</v>
      </c>
      <c r="CH234" s="516">
        <v>162.19999999999999</v>
      </c>
      <c r="CI234" s="516">
        <v>164.6</v>
      </c>
      <c r="CJ234" s="516">
        <v>167.2</v>
      </c>
      <c r="CK234" s="516">
        <v>165</v>
      </c>
      <c r="CL234" s="516">
        <v>162.19999999999999</v>
      </c>
      <c r="CM234" s="516">
        <v>171.5</v>
      </c>
      <c r="CN234" s="516">
        <v>168.4</v>
      </c>
      <c r="CO234" s="516">
        <v>175.1</v>
      </c>
      <c r="CP234" s="516">
        <v>178</v>
      </c>
      <c r="CQ234" s="516">
        <v>173.5</v>
      </c>
      <c r="CR234" s="516">
        <v>168.5</v>
      </c>
      <c r="CS234" s="516">
        <v>165.4</v>
      </c>
      <c r="CT234" s="516">
        <v>164.5</v>
      </c>
      <c r="CU234" s="516">
        <v>165.1</v>
      </c>
      <c r="CV234" s="516">
        <v>161</v>
      </c>
      <c r="CW234" s="516">
        <v>155.69999999999999</v>
      </c>
      <c r="CX234" s="516">
        <v>155.80000000000001</v>
      </c>
      <c r="CY234" s="516">
        <v>152.5</v>
      </c>
      <c r="CZ234" s="516">
        <v>155.5</v>
      </c>
      <c r="DA234" s="516">
        <v>151.1</v>
      </c>
      <c r="DB234" s="516">
        <v>148</v>
      </c>
      <c r="DC234" s="516">
        <v>147.69999999999999</v>
      </c>
      <c r="DD234" s="516">
        <v>144.69999999999999</v>
      </c>
      <c r="DE234" s="516">
        <v>145.80000000000001</v>
      </c>
      <c r="DF234" s="516">
        <v>146.30000000000001</v>
      </c>
      <c r="DG234" s="516">
        <v>145</v>
      </c>
      <c r="DH234" s="516">
        <v>150.1</v>
      </c>
      <c r="DI234" s="516">
        <v>153.69999999999999</v>
      </c>
      <c r="DJ234" s="516">
        <v>156.4</v>
      </c>
      <c r="DK234" s="516">
        <v>161.19999999999999</v>
      </c>
      <c r="DL234" s="516">
        <v>164.4</v>
      </c>
      <c r="DM234" s="516">
        <v>163.9</v>
      </c>
      <c r="DN234" s="516">
        <v>163.19999999999999</v>
      </c>
      <c r="DO234" s="516">
        <v>162.80000000000001</v>
      </c>
      <c r="DP234" s="516">
        <v>161.4</v>
      </c>
      <c r="DQ234" s="516">
        <v>161.30000000000001</v>
      </c>
      <c r="DR234" s="516">
        <v>172.3</v>
      </c>
      <c r="DS234" s="516">
        <v>174</v>
      </c>
      <c r="DT234" s="516">
        <v>182.9</v>
      </c>
      <c r="DU234" s="517">
        <v>178.9</v>
      </c>
      <c r="DV234" s="517">
        <v>187.1</v>
      </c>
      <c r="DW234" s="517">
        <v>186.1</v>
      </c>
      <c r="DX234" s="559">
        <v>189.7</v>
      </c>
      <c r="DY234" s="559">
        <v>193.1</v>
      </c>
      <c r="DZ234" s="559">
        <v>193.2</v>
      </c>
      <c r="EA234" s="558">
        <v>190.4</v>
      </c>
    </row>
    <row r="235" spans="1:131">
      <c r="A235" s="514" t="s">
        <v>1008</v>
      </c>
      <c r="B235" s="514" t="s">
        <v>1009</v>
      </c>
      <c r="C235" s="515">
        <v>4.0230000000000002E-2</v>
      </c>
      <c r="D235" s="516">
        <v>101.5</v>
      </c>
      <c r="E235" s="516">
        <v>104.3</v>
      </c>
      <c r="F235" s="516">
        <v>107.6</v>
      </c>
      <c r="G235" s="516">
        <v>111.3</v>
      </c>
      <c r="H235" s="516">
        <v>110.4</v>
      </c>
      <c r="I235" s="516">
        <v>113</v>
      </c>
      <c r="J235" s="516">
        <v>113</v>
      </c>
      <c r="K235" s="516">
        <v>105.9</v>
      </c>
      <c r="L235" s="516">
        <v>108.7</v>
      </c>
      <c r="M235" s="516">
        <v>106.5</v>
      </c>
      <c r="N235" s="516">
        <v>109.5</v>
      </c>
      <c r="O235" s="516">
        <v>119.9</v>
      </c>
      <c r="P235" s="516">
        <v>123.5</v>
      </c>
      <c r="Q235" s="516">
        <v>125.9</v>
      </c>
      <c r="R235" s="516">
        <v>137.69999999999999</v>
      </c>
      <c r="S235" s="516">
        <v>140.19999999999999</v>
      </c>
      <c r="T235" s="516">
        <v>142</v>
      </c>
      <c r="U235" s="516">
        <v>144.9</v>
      </c>
      <c r="V235" s="516">
        <v>147.9</v>
      </c>
      <c r="W235" s="516">
        <v>147.19999999999999</v>
      </c>
      <c r="X235" s="516">
        <v>150.19999999999999</v>
      </c>
      <c r="Y235" s="516">
        <v>151.9</v>
      </c>
      <c r="Z235" s="516">
        <v>153.4</v>
      </c>
      <c r="AA235" s="516">
        <v>155.80000000000001</v>
      </c>
      <c r="AB235" s="516">
        <v>154.6</v>
      </c>
      <c r="AC235" s="516">
        <v>152</v>
      </c>
      <c r="AD235" s="516">
        <v>140.6</v>
      </c>
      <c r="AE235" s="516">
        <v>139.1</v>
      </c>
      <c r="AF235" s="516">
        <v>135.9</v>
      </c>
      <c r="AG235" s="516">
        <v>133</v>
      </c>
      <c r="AH235" s="516">
        <v>137.6</v>
      </c>
      <c r="AI235" s="516">
        <v>132.69999999999999</v>
      </c>
      <c r="AJ235" s="516">
        <v>135.6</v>
      </c>
      <c r="AK235" s="516">
        <v>133.30000000000001</v>
      </c>
      <c r="AL235" s="516">
        <v>136.4</v>
      </c>
      <c r="AM235" s="516">
        <v>135.4</v>
      </c>
      <c r="AN235" s="516">
        <v>144.19999999999999</v>
      </c>
      <c r="AO235" s="516">
        <v>146</v>
      </c>
      <c r="AP235" s="516">
        <v>145.4</v>
      </c>
      <c r="AQ235" s="516">
        <v>142.9</v>
      </c>
      <c r="AR235" s="516">
        <v>143.30000000000001</v>
      </c>
      <c r="AS235" s="516">
        <v>142.4</v>
      </c>
      <c r="AT235" s="516">
        <v>139.1</v>
      </c>
      <c r="AU235" s="516">
        <v>141</v>
      </c>
      <c r="AV235" s="516">
        <v>139.5</v>
      </c>
      <c r="AW235" s="516">
        <v>138.80000000000001</v>
      </c>
      <c r="AX235" s="516">
        <v>136.6</v>
      </c>
      <c r="AY235" s="516">
        <v>136.6</v>
      </c>
      <c r="AZ235" s="516">
        <v>135</v>
      </c>
      <c r="BA235" s="516">
        <v>134.6</v>
      </c>
      <c r="BB235" s="516">
        <v>134.19999999999999</v>
      </c>
      <c r="BC235" s="516">
        <v>132.5</v>
      </c>
      <c r="BD235" s="516">
        <v>127.6</v>
      </c>
      <c r="BE235" s="516">
        <v>124</v>
      </c>
      <c r="BF235" s="516">
        <v>124.9</v>
      </c>
      <c r="BG235" s="516">
        <v>121.7</v>
      </c>
      <c r="BH235" s="516">
        <v>121.7</v>
      </c>
      <c r="BI235" s="516">
        <v>121.9</v>
      </c>
      <c r="BJ235" s="516">
        <v>122.2</v>
      </c>
      <c r="BK235" s="516">
        <v>122.6</v>
      </c>
      <c r="BL235" s="516">
        <v>122.6</v>
      </c>
      <c r="BM235" s="516">
        <v>122.6</v>
      </c>
      <c r="BN235" s="516">
        <v>122.2</v>
      </c>
      <c r="BO235" s="516">
        <v>122.2</v>
      </c>
      <c r="BP235" s="516">
        <v>122.2</v>
      </c>
      <c r="BQ235" s="516">
        <v>122.2</v>
      </c>
      <c r="BR235" s="516">
        <v>122.2</v>
      </c>
      <c r="BS235" s="516">
        <v>122.2</v>
      </c>
      <c r="BT235" s="516">
        <v>122.2</v>
      </c>
      <c r="BU235" s="516">
        <v>122.2</v>
      </c>
      <c r="BV235" s="516">
        <v>122.2</v>
      </c>
      <c r="BW235" s="516">
        <v>122.2</v>
      </c>
      <c r="BX235" s="516">
        <v>122.2</v>
      </c>
      <c r="BY235" s="516">
        <v>122.2</v>
      </c>
      <c r="BZ235" s="516">
        <v>122.2</v>
      </c>
      <c r="CA235" s="516">
        <v>122.2</v>
      </c>
      <c r="CB235" s="516">
        <v>122.2</v>
      </c>
      <c r="CC235" s="516">
        <v>119.5</v>
      </c>
      <c r="CD235" s="516">
        <v>119.5</v>
      </c>
      <c r="CE235" s="516">
        <v>119.5</v>
      </c>
      <c r="CF235" s="516">
        <v>119.5</v>
      </c>
      <c r="CG235" s="516">
        <v>119.5</v>
      </c>
      <c r="CH235" s="516">
        <v>119.5</v>
      </c>
      <c r="CI235" s="516">
        <v>119.5</v>
      </c>
      <c r="CJ235" s="516">
        <v>119.5</v>
      </c>
      <c r="CK235" s="516">
        <v>119.5</v>
      </c>
      <c r="CL235" s="516">
        <v>119.5</v>
      </c>
      <c r="CM235" s="516">
        <v>119.5</v>
      </c>
      <c r="CN235" s="516">
        <v>119.5</v>
      </c>
      <c r="CO235" s="516">
        <v>119.5</v>
      </c>
      <c r="CP235" s="516">
        <v>119.5</v>
      </c>
      <c r="CQ235" s="516">
        <v>119.5</v>
      </c>
      <c r="CR235" s="516">
        <v>119.5</v>
      </c>
      <c r="CS235" s="516">
        <v>119.5</v>
      </c>
      <c r="CT235" s="516">
        <v>119.5</v>
      </c>
      <c r="CU235" s="516">
        <v>119.5</v>
      </c>
      <c r="CV235" s="516">
        <v>106.8</v>
      </c>
      <c r="CW235" s="516">
        <v>106.8</v>
      </c>
      <c r="CX235" s="516">
        <v>106.8</v>
      </c>
      <c r="CY235" s="516">
        <v>106.8</v>
      </c>
      <c r="CZ235" s="516">
        <v>106.8</v>
      </c>
      <c r="DA235" s="516">
        <v>106.8</v>
      </c>
      <c r="DB235" s="516">
        <v>106.8</v>
      </c>
      <c r="DC235" s="516">
        <v>106.8</v>
      </c>
      <c r="DD235" s="516">
        <v>106.8</v>
      </c>
      <c r="DE235" s="516">
        <v>106.8</v>
      </c>
      <c r="DF235" s="516">
        <v>106.8</v>
      </c>
      <c r="DG235" s="516">
        <v>106.8</v>
      </c>
      <c r="DH235" s="516">
        <v>106.8</v>
      </c>
      <c r="DI235" s="516">
        <v>106.8</v>
      </c>
      <c r="DJ235" s="516">
        <v>106.8</v>
      </c>
      <c r="DK235" s="516">
        <v>106.8</v>
      </c>
      <c r="DL235" s="516">
        <v>108</v>
      </c>
      <c r="DM235" s="516">
        <v>114.6</v>
      </c>
      <c r="DN235" s="516">
        <v>115.1</v>
      </c>
      <c r="DO235" s="516">
        <v>115.1</v>
      </c>
      <c r="DP235" s="516">
        <v>115.1</v>
      </c>
      <c r="DQ235" s="516">
        <v>112.5</v>
      </c>
      <c r="DR235" s="516">
        <v>126.9</v>
      </c>
      <c r="DS235" s="516">
        <v>124.4</v>
      </c>
      <c r="DT235" s="516">
        <v>124.4</v>
      </c>
      <c r="DU235" s="517">
        <v>131.30000000000001</v>
      </c>
      <c r="DV235" s="517">
        <v>131.30000000000001</v>
      </c>
      <c r="DW235" s="517">
        <v>142</v>
      </c>
      <c r="DX235" s="559">
        <v>136.9</v>
      </c>
      <c r="DY235" s="559">
        <v>143.6</v>
      </c>
      <c r="DZ235" s="559">
        <v>144.4</v>
      </c>
      <c r="EA235" s="558">
        <v>144.4</v>
      </c>
    </row>
    <row r="236" spans="1:131">
      <c r="A236" s="514" t="s">
        <v>1010</v>
      </c>
      <c r="B236" s="514" t="s">
        <v>1011</v>
      </c>
      <c r="C236" s="515">
        <v>0.35630000000000001</v>
      </c>
      <c r="D236" s="516">
        <v>108.5</v>
      </c>
      <c r="E236" s="516">
        <v>112.3</v>
      </c>
      <c r="F236" s="516">
        <v>115</v>
      </c>
      <c r="G236" s="516">
        <v>122.4</v>
      </c>
      <c r="H236" s="516">
        <v>129</v>
      </c>
      <c r="I236" s="516">
        <v>133.4</v>
      </c>
      <c r="J236" s="516">
        <v>134.4</v>
      </c>
      <c r="K236" s="516">
        <v>135</v>
      </c>
      <c r="L236" s="516">
        <v>131.1</v>
      </c>
      <c r="M236" s="516">
        <v>128.4</v>
      </c>
      <c r="N236" s="516">
        <v>127.6</v>
      </c>
      <c r="O236" s="516">
        <v>130.69999999999999</v>
      </c>
      <c r="P236" s="516">
        <v>135.19999999999999</v>
      </c>
      <c r="Q236" s="516">
        <v>137</v>
      </c>
      <c r="R236" s="516">
        <v>138.30000000000001</v>
      </c>
      <c r="S236" s="516">
        <v>138.5</v>
      </c>
      <c r="T236" s="516">
        <v>139.6</v>
      </c>
      <c r="U236" s="516">
        <v>140.9</v>
      </c>
      <c r="V236" s="516">
        <v>142.1</v>
      </c>
      <c r="W236" s="516">
        <v>140.6</v>
      </c>
      <c r="X236" s="516">
        <v>137</v>
      </c>
      <c r="Y236" s="516">
        <v>135.6</v>
      </c>
      <c r="Z236" s="516">
        <v>136.5</v>
      </c>
      <c r="AA236" s="516">
        <v>138.1</v>
      </c>
      <c r="AB236" s="516">
        <v>140.5</v>
      </c>
      <c r="AC236" s="516">
        <v>144.19999999999999</v>
      </c>
      <c r="AD236" s="516">
        <v>143.6</v>
      </c>
      <c r="AE236" s="516">
        <v>143.9</v>
      </c>
      <c r="AF236" s="516">
        <v>142.6</v>
      </c>
      <c r="AG236" s="516">
        <v>140.6</v>
      </c>
      <c r="AH236" s="516">
        <v>136.9</v>
      </c>
      <c r="AI236" s="516">
        <v>134.5</v>
      </c>
      <c r="AJ236" s="516">
        <v>134.6</v>
      </c>
      <c r="AK236" s="516">
        <v>135.5</v>
      </c>
      <c r="AL236" s="516">
        <v>135.69999999999999</v>
      </c>
      <c r="AM236" s="516">
        <v>136.30000000000001</v>
      </c>
      <c r="AN236" s="516">
        <v>140.30000000000001</v>
      </c>
      <c r="AO236" s="516">
        <v>144.80000000000001</v>
      </c>
      <c r="AP236" s="516">
        <v>146.1</v>
      </c>
      <c r="AQ236" s="516">
        <v>146.69999999999999</v>
      </c>
      <c r="AR236" s="516">
        <v>153.19999999999999</v>
      </c>
      <c r="AS236" s="516">
        <v>155.1</v>
      </c>
      <c r="AT236" s="516">
        <v>157.69999999999999</v>
      </c>
      <c r="AU236" s="516">
        <v>155.6</v>
      </c>
      <c r="AV236" s="516">
        <v>156.80000000000001</v>
      </c>
      <c r="AW236" s="516">
        <v>158.5</v>
      </c>
      <c r="AX236" s="516">
        <v>159.5</v>
      </c>
      <c r="AY236" s="516">
        <v>159.9</v>
      </c>
      <c r="AZ236" s="516">
        <v>162.9</v>
      </c>
      <c r="BA236" s="516">
        <v>164.8</v>
      </c>
      <c r="BB236" s="516">
        <v>168.1</v>
      </c>
      <c r="BC236" s="516">
        <v>170.8</v>
      </c>
      <c r="BD236" s="516">
        <v>171.2</v>
      </c>
      <c r="BE236" s="516">
        <v>171</v>
      </c>
      <c r="BF236" s="516">
        <v>168.1</v>
      </c>
      <c r="BG236" s="516">
        <v>165.4</v>
      </c>
      <c r="BH236" s="516">
        <v>163.19999999999999</v>
      </c>
      <c r="BI236" s="516">
        <v>161.6</v>
      </c>
      <c r="BJ236" s="516">
        <v>159.9</v>
      </c>
      <c r="BK236" s="516">
        <v>158.19999999999999</v>
      </c>
      <c r="BL236" s="516">
        <v>158.4</v>
      </c>
      <c r="BM236" s="516">
        <v>157.6</v>
      </c>
      <c r="BN236" s="516">
        <v>155.6</v>
      </c>
      <c r="BO236" s="516">
        <v>153.4</v>
      </c>
      <c r="BP236" s="516">
        <v>152.9</v>
      </c>
      <c r="BQ236" s="516">
        <v>152.5</v>
      </c>
      <c r="BR236" s="516">
        <v>150.5</v>
      </c>
      <c r="BS236" s="516">
        <v>150.19999999999999</v>
      </c>
      <c r="BT236" s="516">
        <v>149.80000000000001</v>
      </c>
      <c r="BU236" s="516">
        <v>149.69999999999999</v>
      </c>
      <c r="BV236" s="516">
        <v>152.5</v>
      </c>
      <c r="BW236" s="516">
        <v>152.9</v>
      </c>
      <c r="BX236" s="516">
        <v>152.19999999999999</v>
      </c>
      <c r="BY236" s="516">
        <v>152.30000000000001</v>
      </c>
      <c r="BZ236" s="516">
        <v>153.4</v>
      </c>
      <c r="CA236" s="516">
        <v>154.80000000000001</v>
      </c>
      <c r="CB236" s="516">
        <v>158</v>
      </c>
      <c r="CC236" s="516">
        <v>158.6</v>
      </c>
      <c r="CD236" s="516">
        <v>159.4</v>
      </c>
      <c r="CE236" s="516">
        <v>160.80000000000001</v>
      </c>
      <c r="CF236" s="516">
        <v>159.19999999999999</v>
      </c>
      <c r="CG236" s="516">
        <v>159.1</v>
      </c>
      <c r="CH236" s="516">
        <v>160.5</v>
      </c>
      <c r="CI236" s="516">
        <v>161.5</v>
      </c>
      <c r="CJ236" s="516">
        <v>165.3</v>
      </c>
      <c r="CK236" s="516">
        <v>169</v>
      </c>
      <c r="CL236" s="516">
        <v>172.1</v>
      </c>
      <c r="CM236" s="516">
        <v>175.2</v>
      </c>
      <c r="CN236" s="516">
        <v>177.2</v>
      </c>
      <c r="CO236" s="516">
        <v>179.9</v>
      </c>
      <c r="CP236" s="516">
        <v>180.1</v>
      </c>
      <c r="CQ236" s="516">
        <v>178.2</v>
      </c>
      <c r="CR236" s="516">
        <v>175.7</v>
      </c>
      <c r="CS236" s="516">
        <v>174.9</v>
      </c>
      <c r="CT236" s="516">
        <v>170</v>
      </c>
      <c r="CU236" s="516">
        <v>166</v>
      </c>
      <c r="CV236" s="516">
        <v>166.1</v>
      </c>
      <c r="CW236" s="516">
        <v>165.7</v>
      </c>
      <c r="CX236" s="516">
        <v>167.7</v>
      </c>
      <c r="CY236" s="516">
        <v>167.4</v>
      </c>
      <c r="CZ236" s="516">
        <v>168.5</v>
      </c>
      <c r="DA236" s="516">
        <v>170.6</v>
      </c>
      <c r="DB236" s="516">
        <v>169.9</v>
      </c>
      <c r="DC236" s="516">
        <v>171.6</v>
      </c>
      <c r="DD236" s="516">
        <v>171.4</v>
      </c>
      <c r="DE236" s="516">
        <v>172.6</v>
      </c>
      <c r="DF236" s="516">
        <v>175.4</v>
      </c>
      <c r="DG236" s="516">
        <v>179.5</v>
      </c>
      <c r="DH236" s="516">
        <v>187.9</v>
      </c>
      <c r="DI236" s="516">
        <v>194.7</v>
      </c>
      <c r="DJ236" s="516">
        <v>197.7</v>
      </c>
      <c r="DK236" s="516">
        <v>202.1</v>
      </c>
      <c r="DL236" s="516">
        <v>209</v>
      </c>
      <c r="DM236" s="516">
        <v>208.1</v>
      </c>
      <c r="DN236" s="516">
        <v>201</v>
      </c>
      <c r="DO236" s="516">
        <v>197.1</v>
      </c>
      <c r="DP236" s="516">
        <v>199.5</v>
      </c>
      <c r="DQ236" s="516">
        <v>199.7</v>
      </c>
      <c r="DR236" s="516">
        <v>204.1</v>
      </c>
      <c r="DS236" s="516">
        <v>210.1</v>
      </c>
      <c r="DT236" s="516">
        <v>213.9</v>
      </c>
      <c r="DU236" s="517">
        <v>207</v>
      </c>
      <c r="DV236" s="517">
        <v>209.2</v>
      </c>
      <c r="DW236" s="517">
        <v>206.5</v>
      </c>
      <c r="DX236" s="559">
        <v>212.6</v>
      </c>
      <c r="DY236" s="559">
        <v>207.3</v>
      </c>
      <c r="DZ236" s="559">
        <v>207.8</v>
      </c>
      <c r="EA236" s="558">
        <v>212.4</v>
      </c>
    </row>
    <row r="237" spans="1:131">
      <c r="A237" s="514" t="s">
        <v>1012</v>
      </c>
      <c r="B237" s="514" t="s">
        <v>1013</v>
      </c>
      <c r="C237" s="515">
        <v>0.21073</v>
      </c>
      <c r="D237" s="516">
        <v>106.7</v>
      </c>
      <c r="E237" s="516">
        <v>109.8</v>
      </c>
      <c r="F237" s="516">
        <v>112.6</v>
      </c>
      <c r="G237" s="516">
        <v>118.3</v>
      </c>
      <c r="H237" s="516">
        <v>123.3</v>
      </c>
      <c r="I237" s="516">
        <v>128.69999999999999</v>
      </c>
      <c r="J237" s="516">
        <v>131.1</v>
      </c>
      <c r="K237" s="516">
        <v>131.9</v>
      </c>
      <c r="L237" s="516">
        <v>130.9</v>
      </c>
      <c r="M237" s="516">
        <v>129.69999999999999</v>
      </c>
      <c r="N237" s="516">
        <v>130.5</v>
      </c>
      <c r="O237" s="516">
        <v>133.80000000000001</v>
      </c>
      <c r="P237" s="516">
        <v>138.19999999999999</v>
      </c>
      <c r="Q237" s="516">
        <v>139.5</v>
      </c>
      <c r="R237" s="516">
        <v>140</v>
      </c>
      <c r="S237" s="516">
        <v>140.19999999999999</v>
      </c>
      <c r="T237" s="516">
        <v>140.4</v>
      </c>
      <c r="U237" s="516">
        <v>142</v>
      </c>
      <c r="V237" s="516">
        <v>142.80000000000001</v>
      </c>
      <c r="W237" s="516">
        <v>143.4</v>
      </c>
      <c r="X237" s="516">
        <v>142.30000000000001</v>
      </c>
      <c r="Y237" s="516">
        <v>140.6</v>
      </c>
      <c r="Z237" s="516">
        <v>140.80000000000001</v>
      </c>
      <c r="AA237" s="516">
        <v>141.80000000000001</v>
      </c>
      <c r="AB237" s="516">
        <v>144</v>
      </c>
      <c r="AC237" s="516">
        <v>147.5</v>
      </c>
      <c r="AD237" s="516">
        <v>146.6</v>
      </c>
      <c r="AE237" s="516">
        <v>146</v>
      </c>
      <c r="AF237" s="516">
        <v>144.19999999999999</v>
      </c>
      <c r="AG237" s="516">
        <v>141.5</v>
      </c>
      <c r="AH237" s="516">
        <v>138.9</v>
      </c>
      <c r="AI237" s="516">
        <v>137.1</v>
      </c>
      <c r="AJ237" s="516">
        <v>137.19999999999999</v>
      </c>
      <c r="AK237" s="516">
        <v>138.4</v>
      </c>
      <c r="AL237" s="516">
        <v>139</v>
      </c>
      <c r="AM237" s="516">
        <v>138.69999999999999</v>
      </c>
      <c r="AN237" s="516">
        <v>140.80000000000001</v>
      </c>
      <c r="AO237" s="516">
        <v>143.5</v>
      </c>
      <c r="AP237" s="516">
        <v>144.80000000000001</v>
      </c>
      <c r="AQ237" s="516">
        <v>145</v>
      </c>
      <c r="AR237" s="516">
        <v>147.19999999999999</v>
      </c>
      <c r="AS237" s="516">
        <v>148.80000000000001</v>
      </c>
      <c r="AT237" s="516">
        <v>150.6</v>
      </c>
      <c r="AU237" s="516">
        <v>150.4</v>
      </c>
      <c r="AV237" s="516">
        <v>150.30000000000001</v>
      </c>
      <c r="AW237" s="516">
        <v>151.30000000000001</v>
      </c>
      <c r="AX237" s="516">
        <v>153.80000000000001</v>
      </c>
      <c r="AY237" s="516">
        <v>154.4</v>
      </c>
      <c r="AZ237" s="516">
        <v>155.4</v>
      </c>
      <c r="BA237" s="516">
        <v>155.9</v>
      </c>
      <c r="BB237" s="516">
        <v>158.9</v>
      </c>
      <c r="BC237" s="516">
        <v>161.30000000000001</v>
      </c>
      <c r="BD237" s="516">
        <v>161.80000000000001</v>
      </c>
      <c r="BE237" s="516">
        <v>160.9</v>
      </c>
      <c r="BF237" s="516">
        <v>159</v>
      </c>
      <c r="BG237" s="516">
        <v>158.6</v>
      </c>
      <c r="BH237" s="516">
        <v>157.9</v>
      </c>
      <c r="BI237" s="516">
        <v>157.30000000000001</v>
      </c>
      <c r="BJ237" s="516">
        <v>157.6</v>
      </c>
      <c r="BK237" s="516">
        <v>155.19999999999999</v>
      </c>
      <c r="BL237" s="516">
        <v>155.69999999999999</v>
      </c>
      <c r="BM237" s="516">
        <v>156.4</v>
      </c>
      <c r="BN237" s="516">
        <v>155.4</v>
      </c>
      <c r="BO237" s="516">
        <v>154.5</v>
      </c>
      <c r="BP237" s="516">
        <v>154.6</v>
      </c>
      <c r="BQ237" s="516">
        <v>154.9</v>
      </c>
      <c r="BR237" s="516">
        <v>154</v>
      </c>
      <c r="BS237" s="516">
        <v>152.9</v>
      </c>
      <c r="BT237" s="516">
        <v>151.19999999999999</v>
      </c>
      <c r="BU237" s="516">
        <v>150.6</v>
      </c>
      <c r="BV237" s="516">
        <v>154.30000000000001</v>
      </c>
      <c r="BW237" s="516">
        <v>154.4</v>
      </c>
      <c r="BX237" s="516">
        <v>154.69999999999999</v>
      </c>
      <c r="BY237" s="516">
        <v>154.80000000000001</v>
      </c>
      <c r="BZ237" s="516">
        <v>154.9</v>
      </c>
      <c r="CA237" s="516">
        <v>154.5</v>
      </c>
      <c r="CB237" s="516">
        <v>156.1</v>
      </c>
      <c r="CC237" s="516">
        <v>155.1</v>
      </c>
      <c r="CD237" s="516">
        <v>155.19999999999999</v>
      </c>
      <c r="CE237" s="516">
        <v>159.4</v>
      </c>
      <c r="CF237" s="516">
        <v>159.6</v>
      </c>
      <c r="CG237" s="516">
        <v>160.9</v>
      </c>
      <c r="CH237" s="516">
        <v>162.30000000000001</v>
      </c>
      <c r="CI237" s="516">
        <v>161.69999999999999</v>
      </c>
      <c r="CJ237" s="516">
        <v>165.7</v>
      </c>
      <c r="CK237" s="516">
        <v>169</v>
      </c>
      <c r="CL237" s="516">
        <v>171.9</v>
      </c>
      <c r="CM237" s="516">
        <v>175.5</v>
      </c>
      <c r="CN237" s="516">
        <v>176.8</v>
      </c>
      <c r="CO237" s="516">
        <v>178.2</v>
      </c>
      <c r="CP237" s="516">
        <v>178.5</v>
      </c>
      <c r="CQ237" s="516">
        <v>178</v>
      </c>
      <c r="CR237" s="516">
        <v>177.8</v>
      </c>
      <c r="CS237" s="516">
        <v>178.5</v>
      </c>
      <c r="CT237" s="516">
        <v>174.9</v>
      </c>
      <c r="CU237" s="516">
        <v>171.7</v>
      </c>
      <c r="CV237" s="516">
        <v>173.6</v>
      </c>
      <c r="CW237" s="516">
        <v>172.2</v>
      </c>
      <c r="CX237" s="516">
        <v>171.7</v>
      </c>
      <c r="CY237" s="516">
        <v>170.1</v>
      </c>
      <c r="CZ237" s="516">
        <v>170.1</v>
      </c>
      <c r="DA237" s="516">
        <v>169.1</v>
      </c>
      <c r="DB237" s="516">
        <v>169.1</v>
      </c>
      <c r="DC237" s="516">
        <v>170</v>
      </c>
      <c r="DD237" s="516">
        <v>171.7</v>
      </c>
      <c r="DE237" s="516">
        <v>173.2</v>
      </c>
      <c r="DF237" s="516">
        <v>174.2</v>
      </c>
      <c r="DG237" s="516">
        <v>178.3</v>
      </c>
      <c r="DH237" s="516">
        <v>185.4</v>
      </c>
      <c r="DI237" s="516">
        <v>190.7</v>
      </c>
      <c r="DJ237" s="516">
        <v>194.5</v>
      </c>
      <c r="DK237" s="516">
        <v>199.2</v>
      </c>
      <c r="DL237" s="516">
        <v>206</v>
      </c>
      <c r="DM237" s="516">
        <v>205.6</v>
      </c>
      <c r="DN237" s="516">
        <v>196.7</v>
      </c>
      <c r="DO237" s="516">
        <v>194.1</v>
      </c>
      <c r="DP237" s="516">
        <v>198.1</v>
      </c>
      <c r="DQ237" s="516">
        <v>197.1</v>
      </c>
      <c r="DR237" s="516">
        <v>200.5</v>
      </c>
      <c r="DS237" s="516">
        <v>205.6</v>
      </c>
      <c r="DT237" s="516">
        <v>210.9</v>
      </c>
      <c r="DU237" s="517">
        <v>208.4</v>
      </c>
      <c r="DV237" s="517">
        <v>208.4</v>
      </c>
      <c r="DW237" s="517">
        <v>210.6</v>
      </c>
      <c r="DX237" s="559">
        <v>214.4</v>
      </c>
      <c r="DY237" s="559">
        <v>212.5</v>
      </c>
      <c r="DZ237" s="559">
        <v>212.2</v>
      </c>
      <c r="EA237" s="558">
        <v>216.6</v>
      </c>
    </row>
    <row r="238" spans="1:131">
      <c r="A238" s="514" t="s">
        <v>1014</v>
      </c>
      <c r="B238" s="514" t="s">
        <v>1015</v>
      </c>
      <c r="C238" s="515">
        <v>3.918E-2</v>
      </c>
      <c r="D238" s="516">
        <v>103.5</v>
      </c>
      <c r="E238" s="516">
        <v>108</v>
      </c>
      <c r="F238" s="516">
        <v>112.1</v>
      </c>
      <c r="G238" s="516">
        <v>118.9</v>
      </c>
      <c r="H238" s="516">
        <v>121.6</v>
      </c>
      <c r="I238" s="516">
        <v>125.6</v>
      </c>
      <c r="J238" s="516">
        <v>124.2</v>
      </c>
      <c r="K238" s="516">
        <v>125.1</v>
      </c>
      <c r="L238" s="516">
        <v>117.8</v>
      </c>
      <c r="M238" s="516">
        <v>117.6</v>
      </c>
      <c r="N238" s="516">
        <v>118.6</v>
      </c>
      <c r="O238" s="516">
        <v>122</v>
      </c>
      <c r="P238" s="516">
        <v>121.7</v>
      </c>
      <c r="Q238" s="516">
        <v>123.2</v>
      </c>
      <c r="R238" s="516">
        <v>128.9</v>
      </c>
      <c r="S238" s="516">
        <v>132.30000000000001</v>
      </c>
      <c r="T238" s="516">
        <v>137.6</v>
      </c>
      <c r="U238" s="516">
        <v>134.6</v>
      </c>
      <c r="V238" s="516">
        <v>137.80000000000001</v>
      </c>
      <c r="W238" s="516">
        <v>138</v>
      </c>
      <c r="X238" s="516">
        <v>123.8</v>
      </c>
      <c r="Y238" s="516">
        <v>116.5</v>
      </c>
      <c r="Z238" s="516">
        <v>120.7</v>
      </c>
      <c r="AA238" s="516">
        <v>124.3</v>
      </c>
      <c r="AB238" s="516">
        <v>123.2</v>
      </c>
      <c r="AC238" s="516">
        <v>126.8</v>
      </c>
      <c r="AD238" s="516">
        <v>128.1</v>
      </c>
      <c r="AE238" s="516">
        <v>126.9</v>
      </c>
      <c r="AF238" s="516">
        <v>125.6</v>
      </c>
      <c r="AG238" s="516">
        <v>127.3</v>
      </c>
      <c r="AH238" s="516">
        <v>124.2</v>
      </c>
      <c r="AI238" s="516">
        <v>119.5</v>
      </c>
      <c r="AJ238" s="516">
        <v>112</v>
      </c>
      <c r="AK238" s="516">
        <v>112.2</v>
      </c>
      <c r="AL238" s="516">
        <v>114.3</v>
      </c>
      <c r="AM238" s="516">
        <v>110.6</v>
      </c>
      <c r="AN238" s="516">
        <v>107.8</v>
      </c>
      <c r="AO238" s="516">
        <v>115.2</v>
      </c>
      <c r="AP238" s="516">
        <v>119.9</v>
      </c>
      <c r="AQ238" s="516">
        <v>124</v>
      </c>
      <c r="AR238" s="516">
        <v>130.69999999999999</v>
      </c>
      <c r="AS238" s="516">
        <v>127.7</v>
      </c>
      <c r="AT238" s="516">
        <v>131</v>
      </c>
      <c r="AU238" s="516">
        <v>126.1</v>
      </c>
      <c r="AV238" s="516">
        <v>124.8</v>
      </c>
      <c r="AW238" s="516">
        <v>125.5</v>
      </c>
      <c r="AX238" s="516">
        <v>124.7</v>
      </c>
      <c r="AY238" s="516">
        <v>123.7</v>
      </c>
      <c r="AZ238" s="516">
        <v>127.6</v>
      </c>
      <c r="BA238" s="516">
        <v>138.30000000000001</v>
      </c>
      <c r="BB238" s="516">
        <v>145.80000000000001</v>
      </c>
      <c r="BC238" s="516">
        <v>148.30000000000001</v>
      </c>
      <c r="BD238" s="516">
        <v>146.5</v>
      </c>
      <c r="BE238" s="516">
        <v>152.19999999999999</v>
      </c>
      <c r="BF238" s="516">
        <v>146.6</v>
      </c>
      <c r="BG238" s="516">
        <v>144</v>
      </c>
      <c r="BH238" s="516">
        <v>138.19999999999999</v>
      </c>
      <c r="BI238" s="516">
        <v>134.4</v>
      </c>
      <c r="BJ238" s="516">
        <v>137.5</v>
      </c>
      <c r="BK238" s="516">
        <v>137.80000000000001</v>
      </c>
      <c r="BL238" s="516">
        <v>138.5</v>
      </c>
      <c r="BM238" s="516">
        <v>134.80000000000001</v>
      </c>
      <c r="BN238" s="516">
        <v>133.6</v>
      </c>
      <c r="BO238" s="516">
        <v>135</v>
      </c>
      <c r="BP238" s="516">
        <v>138.30000000000001</v>
      </c>
      <c r="BQ238" s="516">
        <v>139.1</v>
      </c>
      <c r="BR238" s="516">
        <v>133.9</v>
      </c>
      <c r="BS238" s="516">
        <v>135.30000000000001</v>
      </c>
      <c r="BT238" s="516">
        <v>132.4</v>
      </c>
      <c r="BU238" s="516">
        <v>132.9</v>
      </c>
      <c r="BV238" s="516">
        <v>133</v>
      </c>
      <c r="BW238" s="516">
        <v>137.5</v>
      </c>
      <c r="BX238" s="516">
        <v>137.9</v>
      </c>
      <c r="BY238" s="516">
        <v>138</v>
      </c>
      <c r="BZ238" s="516">
        <v>140.9</v>
      </c>
      <c r="CA238" s="516">
        <v>146.30000000000001</v>
      </c>
      <c r="CB238" s="516">
        <v>153.5</v>
      </c>
      <c r="CC238" s="516">
        <v>152.30000000000001</v>
      </c>
      <c r="CD238" s="516">
        <v>151.6</v>
      </c>
      <c r="CE238" s="516">
        <v>151</v>
      </c>
      <c r="CF238" s="516">
        <v>140.69999999999999</v>
      </c>
      <c r="CG238" s="516">
        <v>138</v>
      </c>
      <c r="CH238" s="516">
        <v>142.9</v>
      </c>
      <c r="CI238" s="516">
        <v>147</v>
      </c>
      <c r="CJ238" s="516">
        <v>149.6</v>
      </c>
      <c r="CK238" s="516">
        <v>153.1</v>
      </c>
      <c r="CL238" s="516">
        <v>158.30000000000001</v>
      </c>
      <c r="CM238" s="516">
        <v>163.9</v>
      </c>
      <c r="CN238" s="516">
        <v>166.6</v>
      </c>
      <c r="CO238" s="516">
        <v>172.4</v>
      </c>
      <c r="CP238" s="516">
        <v>172.3</v>
      </c>
      <c r="CQ238" s="516">
        <v>177.6</v>
      </c>
      <c r="CR238" s="516">
        <v>170.2</v>
      </c>
      <c r="CS238" s="516">
        <v>165.2</v>
      </c>
      <c r="CT238" s="516">
        <v>153.9</v>
      </c>
      <c r="CU238" s="516">
        <v>139.30000000000001</v>
      </c>
      <c r="CV238" s="516">
        <v>138.5</v>
      </c>
      <c r="CW238" s="516">
        <v>138.4</v>
      </c>
      <c r="CX238" s="516">
        <v>151.69999999999999</v>
      </c>
      <c r="CY238" s="516">
        <v>155</v>
      </c>
      <c r="CZ238" s="516">
        <v>162</v>
      </c>
      <c r="DA238" s="516">
        <v>178.7</v>
      </c>
      <c r="DB238" s="516">
        <v>164</v>
      </c>
      <c r="DC238" s="516">
        <v>160.6</v>
      </c>
      <c r="DD238" s="516">
        <v>149</v>
      </c>
      <c r="DE238" s="516">
        <v>148.9</v>
      </c>
      <c r="DF238" s="516">
        <v>150.6</v>
      </c>
      <c r="DG238" s="516">
        <v>158.30000000000001</v>
      </c>
      <c r="DH238" s="516">
        <v>166.6</v>
      </c>
      <c r="DI238" s="516">
        <v>179.5</v>
      </c>
      <c r="DJ238" s="516">
        <v>173.4</v>
      </c>
      <c r="DK238" s="516">
        <v>178.3</v>
      </c>
      <c r="DL238" s="516">
        <v>191</v>
      </c>
      <c r="DM238" s="516">
        <v>176.7</v>
      </c>
      <c r="DN238" s="516">
        <v>179.7</v>
      </c>
      <c r="DO238" s="516">
        <v>176.7</v>
      </c>
      <c r="DP238" s="516">
        <v>169.5</v>
      </c>
      <c r="DQ238" s="516">
        <v>164</v>
      </c>
      <c r="DR238" s="516">
        <v>182.5</v>
      </c>
      <c r="DS238" s="516">
        <v>209.7</v>
      </c>
      <c r="DT238" s="516">
        <v>211.3</v>
      </c>
      <c r="DU238" s="517">
        <v>206.1</v>
      </c>
      <c r="DV238" s="517">
        <v>209.7</v>
      </c>
      <c r="DW238" s="517">
        <v>207.3</v>
      </c>
      <c r="DX238" s="559">
        <v>241.5</v>
      </c>
      <c r="DY238" s="559">
        <v>220.2</v>
      </c>
      <c r="DZ238" s="559">
        <v>231.9</v>
      </c>
      <c r="EA238" s="558">
        <v>240.8</v>
      </c>
    </row>
    <row r="239" spans="1:131">
      <c r="A239" s="514" t="s">
        <v>1016</v>
      </c>
      <c r="B239" s="514" t="s">
        <v>1017</v>
      </c>
      <c r="C239" s="515">
        <v>1.0120000000000001E-2</v>
      </c>
      <c r="D239" s="516">
        <v>115.9</v>
      </c>
      <c r="E239" s="516">
        <v>120</v>
      </c>
      <c r="F239" s="516">
        <v>126.6</v>
      </c>
      <c r="G239" s="516">
        <v>134.19999999999999</v>
      </c>
      <c r="H239" s="516">
        <v>140.80000000000001</v>
      </c>
      <c r="I239" s="516">
        <v>148.19999999999999</v>
      </c>
      <c r="J239" s="516">
        <v>138.69999999999999</v>
      </c>
      <c r="K239" s="516">
        <v>136.1</v>
      </c>
      <c r="L239" s="516">
        <v>129.30000000000001</v>
      </c>
      <c r="M239" s="516">
        <v>129.5</v>
      </c>
      <c r="N239" s="516">
        <v>129.30000000000001</v>
      </c>
      <c r="O239" s="516">
        <v>136</v>
      </c>
      <c r="P239" s="516">
        <v>141.9</v>
      </c>
      <c r="Q239" s="516">
        <v>154.69999999999999</v>
      </c>
      <c r="R239" s="516">
        <v>155.6</v>
      </c>
      <c r="S239" s="516">
        <v>151.80000000000001</v>
      </c>
      <c r="T239" s="516">
        <v>150.69999999999999</v>
      </c>
      <c r="U239" s="516">
        <v>152</v>
      </c>
      <c r="V239" s="516">
        <v>150.69999999999999</v>
      </c>
      <c r="W239" s="516">
        <v>151.4</v>
      </c>
      <c r="X239" s="516">
        <v>151.30000000000001</v>
      </c>
      <c r="Y239" s="516">
        <v>151.9</v>
      </c>
      <c r="Z239" s="516">
        <v>151.9</v>
      </c>
      <c r="AA239" s="516">
        <v>156</v>
      </c>
      <c r="AB239" s="516">
        <v>164.2</v>
      </c>
      <c r="AC239" s="516">
        <v>167.8</v>
      </c>
      <c r="AD239" s="516">
        <v>167.3</v>
      </c>
      <c r="AE239" s="516">
        <v>166.8</v>
      </c>
      <c r="AF239" s="516">
        <v>167.2</v>
      </c>
      <c r="AG239" s="516">
        <v>162.1</v>
      </c>
      <c r="AH239" s="516">
        <v>153.4</v>
      </c>
      <c r="AI239" s="516">
        <v>152.69999999999999</v>
      </c>
      <c r="AJ239" s="516">
        <v>152.19999999999999</v>
      </c>
      <c r="AK239" s="516">
        <v>153.30000000000001</v>
      </c>
      <c r="AL239" s="516">
        <v>153.30000000000001</v>
      </c>
      <c r="AM239" s="516">
        <v>151.30000000000001</v>
      </c>
      <c r="AN239" s="516">
        <v>156.6</v>
      </c>
      <c r="AO239" s="516">
        <v>162.1</v>
      </c>
      <c r="AP239" s="516">
        <v>158</v>
      </c>
      <c r="AQ239" s="516">
        <v>153.9</v>
      </c>
      <c r="AR239" s="516">
        <v>152.5</v>
      </c>
      <c r="AS239" s="516">
        <v>154.1</v>
      </c>
      <c r="AT239" s="516">
        <v>157.30000000000001</v>
      </c>
      <c r="AU239" s="516">
        <v>157.19999999999999</v>
      </c>
      <c r="AV239" s="516">
        <v>156.30000000000001</v>
      </c>
      <c r="AW239" s="516">
        <v>156</v>
      </c>
      <c r="AX239" s="516">
        <v>157.30000000000001</v>
      </c>
      <c r="AY239" s="516">
        <v>154.80000000000001</v>
      </c>
      <c r="AZ239" s="516">
        <v>161.9</v>
      </c>
      <c r="BA239" s="516">
        <v>160.6</v>
      </c>
      <c r="BB239" s="516">
        <v>161.9</v>
      </c>
      <c r="BC239" s="516">
        <v>159.69999999999999</v>
      </c>
      <c r="BD239" s="516">
        <v>158</v>
      </c>
      <c r="BE239" s="516">
        <v>153.6</v>
      </c>
      <c r="BF239" s="516">
        <v>148.1</v>
      </c>
      <c r="BG239" s="516">
        <v>146.30000000000001</v>
      </c>
      <c r="BH239" s="516">
        <v>143.19999999999999</v>
      </c>
      <c r="BI239" s="516">
        <v>141.80000000000001</v>
      </c>
      <c r="BJ239" s="516">
        <v>142.1</v>
      </c>
      <c r="BK239" s="516">
        <v>143.30000000000001</v>
      </c>
      <c r="BL239" s="516">
        <v>144.69999999999999</v>
      </c>
      <c r="BM239" s="516">
        <v>143.69999999999999</v>
      </c>
      <c r="BN239" s="516">
        <v>141</v>
      </c>
      <c r="BO239" s="516">
        <v>138.5</v>
      </c>
      <c r="BP239" s="516">
        <v>139.1</v>
      </c>
      <c r="BQ239" s="516">
        <v>137.69999999999999</v>
      </c>
      <c r="BR239" s="516">
        <v>134.4</v>
      </c>
      <c r="BS239" s="516">
        <v>135.5</v>
      </c>
      <c r="BT239" s="516">
        <v>138.30000000000001</v>
      </c>
      <c r="BU239" s="516">
        <v>138</v>
      </c>
      <c r="BV239" s="516">
        <v>141.19999999999999</v>
      </c>
      <c r="BW239" s="516">
        <v>142.1</v>
      </c>
      <c r="BX239" s="516">
        <v>141.30000000000001</v>
      </c>
      <c r="BY239" s="516">
        <v>150.4</v>
      </c>
      <c r="BZ239" s="516">
        <v>149</v>
      </c>
      <c r="CA239" s="516">
        <v>144</v>
      </c>
      <c r="CB239" s="516">
        <v>141.9</v>
      </c>
      <c r="CC239" s="516">
        <v>140.4</v>
      </c>
      <c r="CD239" s="516">
        <v>138.80000000000001</v>
      </c>
      <c r="CE239" s="516">
        <v>140.19999999999999</v>
      </c>
      <c r="CF239" s="516">
        <v>140.1</v>
      </c>
      <c r="CG239" s="516">
        <v>139.80000000000001</v>
      </c>
      <c r="CH239" s="516">
        <v>142.5</v>
      </c>
      <c r="CI239" s="516">
        <v>143.80000000000001</v>
      </c>
      <c r="CJ239" s="516">
        <v>143.19999999999999</v>
      </c>
      <c r="CK239" s="516">
        <v>141.80000000000001</v>
      </c>
      <c r="CL239" s="516">
        <v>142.1</v>
      </c>
      <c r="CM239" s="516">
        <v>141.80000000000001</v>
      </c>
      <c r="CN239" s="516">
        <v>141.9</v>
      </c>
      <c r="CO239" s="516">
        <v>142.80000000000001</v>
      </c>
      <c r="CP239" s="516">
        <v>145.4</v>
      </c>
      <c r="CQ239" s="516">
        <v>144.80000000000001</v>
      </c>
      <c r="CR239" s="516">
        <v>145.19999999999999</v>
      </c>
      <c r="CS239" s="516">
        <v>150.1</v>
      </c>
      <c r="CT239" s="516">
        <v>147.80000000000001</v>
      </c>
      <c r="CU239" s="516">
        <v>147.19999999999999</v>
      </c>
      <c r="CV239" s="516">
        <v>145.69999999999999</v>
      </c>
      <c r="CW239" s="516">
        <v>144.5</v>
      </c>
      <c r="CX239" s="516">
        <v>144.19999999999999</v>
      </c>
      <c r="CY239" s="516">
        <v>146.4</v>
      </c>
      <c r="CZ239" s="516">
        <v>146.4</v>
      </c>
      <c r="DA239" s="516">
        <v>147</v>
      </c>
      <c r="DB239" s="516">
        <v>149.1</v>
      </c>
      <c r="DC239" s="516">
        <v>152.4</v>
      </c>
      <c r="DD239" s="516">
        <v>155.4</v>
      </c>
      <c r="DE239" s="516">
        <v>157.5</v>
      </c>
      <c r="DF239" s="516">
        <v>159.5</v>
      </c>
      <c r="DG239" s="516">
        <v>160.30000000000001</v>
      </c>
      <c r="DH239" s="516">
        <v>175.9</v>
      </c>
      <c r="DI239" s="516">
        <v>192.7</v>
      </c>
      <c r="DJ239" s="516">
        <v>192.7</v>
      </c>
      <c r="DK239" s="516">
        <v>199.1</v>
      </c>
      <c r="DL239" s="516">
        <v>212.8</v>
      </c>
      <c r="DM239" s="516">
        <v>213.3</v>
      </c>
      <c r="DN239" s="516">
        <v>199.2</v>
      </c>
      <c r="DO239" s="516">
        <v>194.7</v>
      </c>
      <c r="DP239" s="516">
        <v>197.8</v>
      </c>
      <c r="DQ239" s="516">
        <v>197.1</v>
      </c>
      <c r="DR239" s="516">
        <v>197.6</v>
      </c>
      <c r="DS239" s="516">
        <v>200.1</v>
      </c>
      <c r="DT239" s="516">
        <v>203.2</v>
      </c>
      <c r="DU239" s="517">
        <v>199.4</v>
      </c>
      <c r="DV239" s="517">
        <v>196.2</v>
      </c>
      <c r="DW239" s="517">
        <v>193.7</v>
      </c>
      <c r="DX239" s="559">
        <v>192</v>
      </c>
      <c r="DY239" s="559">
        <v>182.9</v>
      </c>
      <c r="DZ239" s="559">
        <v>175.3</v>
      </c>
      <c r="EA239" s="558">
        <v>175.3</v>
      </c>
    </row>
    <row r="240" spans="1:131">
      <c r="A240" s="514" t="s">
        <v>1018</v>
      </c>
      <c r="B240" s="514" t="s">
        <v>1019</v>
      </c>
      <c r="C240" s="515">
        <v>6.1150000000000003E-2</v>
      </c>
      <c r="D240" s="516">
        <v>104.3</v>
      </c>
      <c r="E240" s="516">
        <v>104.3</v>
      </c>
      <c r="F240" s="516">
        <v>105.8</v>
      </c>
      <c r="G240" s="516">
        <v>115.5</v>
      </c>
      <c r="H240" s="516">
        <v>125.3</v>
      </c>
      <c r="I240" s="516">
        <v>127.5</v>
      </c>
      <c r="J240" s="516">
        <v>125</v>
      </c>
      <c r="K240" s="516">
        <v>123.1</v>
      </c>
      <c r="L240" s="516">
        <v>113.6</v>
      </c>
      <c r="M240" s="516">
        <v>109.2</v>
      </c>
      <c r="N240" s="516">
        <v>108.9</v>
      </c>
      <c r="O240" s="516">
        <v>114.7</v>
      </c>
      <c r="P240" s="516">
        <v>124.2</v>
      </c>
      <c r="Q240" s="516">
        <v>127.7</v>
      </c>
      <c r="R240" s="516">
        <v>130.6</v>
      </c>
      <c r="S240" s="516">
        <v>130.9</v>
      </c>
      <c r="T240" s="516">
        <v>134.5</v>
      </c>
      <c r="U240" s="516">
        <v>136.6</v>
      </c>
      <c r="V240" s="516">
        <v>136.30000000000001</v>
      </c>
      <c r="W240" s="516">
        <v>123.4</v>
      </c>
      <c r="X240" s="516">
        <v>116</v>
      </c>
      <c r="Y240" s="516">
        <v>120.2</v>
      </c>
      <c r="Z240" s="516">
        <v>122.8</v>
      </c>
      <c r="AA240" s="516">
        <v>123.2</v>
      </c>
      <c r="AB240" s="516">
        <v>127.8</v>
      </c>
      <c r="AC240" s="516">
        <v>133.30000000000001</v>
      </c>
      <c r="AD240" s="516">
        <v>134.5</v>
      </c>
      <c r="AE240" s="516">
        <v>141</v>
      </c>
      <c r="AF240" s="516">
        <v>141.9</v>
      </c>
      <c r="AG240" s="516">
        <v>138</v>
      </c>
      <c r="AH240" s="516">
        <v>128.4</v>
      </c>
      <c r="AI240" s="516">
        <v>120</v>
      </c>
      <c r="AJ240" s="516">
        <v>117.5</v>
      </c>
      <c r="AK240" s="516">
        <v>119.5</v>
      </c>
      <c r="AL240" s="516">
        <v>120.1</v>
      </c>
      <c r="AM240" s="516">
        <v>125.8</v>
      </c>
      <c r="AN240" s="516">
        <v>136.6</v>
      </c>
      <c r="AO240" s="516">
        <v>142.69999999999999</v>
      </c>
      <c r="AP240" s="516">
        <v>144.6</v>
      </c>
      <c r="AQ240" s="516">
        <v>146.30000000000001</v>
      </c>
      <c r="AR240" s="516">
        <v>148.9</v>
      </c>
      <c r="AS240" s="516">
        <v>150.30000000000001</v>
      </c>
      <c r="AT240" s="516">
        <v>151.9</v>
      </c>
      <c r="AU240" s="516">
        <v>141.69999999999999</v>
      </c>
      <c r="AV240" s="516">
        <v>145.1</v>
      </c>
      <c r="AW240" s="516">
        <v>154.9</v>
      </c>
      <c r="AX240" s="516">
        <v>157.19999999999999</v>
      </c>
      <c r="AY240" s="516">
        <v>161.69999999999999</v>
      </c>
      <c r="AZ240" s="516">
        <v>171.4</v>
      </c>
      <c r="BA240" s="516">
        <v>172</v>
      </c>
      <c r="BB240" s="516">
        <v>173.8</v>
      </c>
      <c r="BC240" s="516">
        <v>176.9</v>
      </c>
      <c r="BD240" s="516">
        <v>178.8</v>
      </c>
      <c r="BE240" s="516">
        <v>178.3</v>
      </c>
      <c r="BF240" s="516">
        <v>173.1</v>
      </c>
      <c r="BG240" s="516">
        <v>158.9</v>
      </c>
      <c r="BH240" s="516">
        <v>157.1</v>
      </c>
      <c r="BI240" s="516">
        <v>159.5</v>
      </c>
      <c r="BJ240" s="516">
        <v>162.19999999999999</v>
      </c>
      <c r="BK240" s="516">
        <v>162.6</v>
      </c>
      <c r="BL240" s="516">
        <v>160.80000000000001</v>
      </c>
      <c r="BM240" s="516">
        <v>157.69999999999999</v>
      </c>
      <c r="BN240" s="516">
        <v>153.9</v>
      </c>
      <c r="BO240" s="516">
        <v>151.30000000000001</v>
      </c>
      <c r="BP240" s="516">
        <v>147.5</v>
      </c>
      <c r="BQ240" s="516">
        <v>144.9</v>
      </c>
      <c r="BR240" s="516">
        <v>138.80000000000001</v>
      </c>
      <c r="BS240" s="516">
        <v>135.19999999999999</v>
      </c>
      <c r="BT240" s="516">
        <v>140</v>
      </c>
      <c r="BU240" s="516">
        <v>141.69999999999999</v>
      </c>
      <c r="BV240" s="516">
        <v>140.19999999999999</v>
      </c>
      <c r="BW240" s="516">
        <v>137.9</v>
      </c>
      <c r="BX240" s="516">
        <v>134.9</v>
      </c>
      <c r="BY240" s="516">
        <v>133.80000000000001</v>
      </c>
      <c r="BZ240" s="516">
        <v>139.5</v>
      </c>
      <c r="CA240" s="516">
        <v>147.5</v>
      </c>
      <c r="CB240" s="516">
        <v>155</v>
      </c>
      <c r="CC240" s="516">
        <v>161.4</v>
      </c>
      <c r="CD240" s="516">
        <v>163.69999999999999</v>
      </c>
      <c r="CE240" s="516">
        <v>157.30000000000001</v>
      </c>
      <c r="CF240" s="516">
        <v>154.1</v>
      </c>
      <c r="CG240" s="516">
        <v>151.5</v>
      </c>
      <c r="CH240" s="516">
        <v>153</v>
      </c>
      <c r="CI240" s="516">
        <v>158</v>
      </c>
      <c r="CJ240" s="516">
        <v>166.5</v>
      </c>
      <c r="CK240" s="516">
        <v>173.9</v>
      </c>
      <c r="CL240" s="516">
        <v>177.3</v>
      </c>
      <c r="CM240" s="516">
        <v>179.1</v>
      </c>
      <c r="CN240" s="516">
        <v>183.5</v>
      </c>
      <c r="CO240" s="516">
        <v>187.5</v>
      </c>
      <c r="CP240" s="516">
        <v>185</v>
      </c>
      <c r="CQ240" s="516">
        <v>168.4</v>
      </c>
      <c r="CR240" s="516">
        <v>159.30000000000001</v>
      </c>
      <c r="CS240" s="516">
        <v>156.69999999999999</v>
      </c>
      <c r="CT240" s="516">
        <v>151.19999999999999</v>
      </c>
      <c r="CU240" s="516">
        <v>146.4</v>
      </c>
      <c r="CV240" s="516">
        <v>151.80000000000001</v>
      </c>
      <c r="CW240" s="516">
        <v>155.1</v>
      </c>
      <c r="CX240" s="516">
        <v>160.1</v>
      </c>
      <c r="CY240" s="516">
        <v>160.1</v>
      </c>
      <c r="CZ240" s="516">
        <v>158.80000000000001</v>
      </c>
      <c r="DA240" s="516">
        <v>159.19999999999999</v>
      </c>
      <c r="DB240" s="516">
        <v>158.19999999999999</v>
      </c>
      <c r="DC240" s="516">
        <v>159</v>
      </c>
      <c r="DD240" s="516">
        <v>159.1</v>
      </c>
      <c r="DE240" s="516">
        <v>159.5</v>
      </c>
      <c r="DF240" s="516">
        <v>170.3</v>
      </c>
      <c r="DG240" s="516">
        <v>178.5</v>
      </c>
      <c r="DH240" s="516">
        <v>186.1</v>
      </c>
      <c r="DI240" s="516">
        <v>193.2</v>
      </c>
      <c r="DJ240" s="516">
        <v>203.8</v>
      </c>
      <c r="DK240" s="516">
        <v>206</v>
      </c>
      <c r="DL240" s="516">
        <v>208.9</v>
      </c>
      <c r="DM240" s="516">
        <v>210.9</v>
      </c>
      <c r="DN240" s="516">
        <v>197.8</v>
      </c>
      <c r="DO240" s="516">
        <v>184</v>
      </c>
      <c r="DP240" s="516">
        <v>192.1</v>
      </c>
      <c r="DQ240" s="516">
        <v>204.5</v>
      </c>
      <c r="DR240" s="516">
        <v>207.6</v>
      </c>
      <c r="DS240" s="516">
        <v>209.2</v>
      </c>
      <c r="DT240" s="516">
        <v>213.1</v>
      </c>
      <c r="DU240" s="517">
        <v>205.2</v>
      </c>
      <c r="DV240" s="517">
        <v>203.2</v>
      </c>
      <c r="DW240" s="517">
        <v>198.6</v>
      </c>
      <c r="DX240" s="559">
        <v>197.7</v>
      </c>
      <c r="DY240" s="559">
        <v>193.3</v>
      </c>
      <c r="DZ240" s="559">
        <v>190.8</v>
      </c>
      <c r="EA240" s="558">
        <v>195.9</v>
      </c>
    </row>
    <row r="241" spans="1:131">
      <c r="A241" s="514" t="s">
        <v>1020</v>
      </c>
      <c r="B241" s="514" t="s">
        <v>1021</v>
      </c>
      <c r="C241" s="515">
        <v>3.5119999999999998E-2</v>
      </c>
      <c r="D241" s="516">
        <v>130</v>
      </c>
      <c r="E241" s="516">
        <v>143.5</v>
      </c>
      <c r="F241" s="516">
        <v>145.1</v>
      </c>
      <c r="G241" s="516">
        <v>159.1</v>
      </c>
      <c r="H241" s="516">
        <v>174.5</v>
      </c>
      <c r="I241" s="516">
        <v>176.2</v>
      </c>
      <c r="J241" s="516">
        <v>181.2</v>
      </c>
      <c r="K241" s="516">
        <v>185.1</v>
      </c>
      <c r="L241" s="516">
        <v>178.3</v>
      </c>
      <c r="M241" s="516">
        <v>165.3</v>
      </c>
      <c r="N241" s="516">
        <v>152.19999999999999</v>
      </c>
      <c r="O241" s="516">
        <v>148.30000000000001</v>
      </c>
      <c r="P241" s="516">
        <v>149.9</v>
      </c>
      <c r="Q241" s="516">
        <v>147.9</v>
      </c>
      <c r="R241" s="516">
        <v>146.5</v>
      </c>
      <c r="S241" s="516">
        <v>144.4</v>
      </c>
      <c r="T241" s="516">
        <v>143.19999999999999</v>
      </c>
      <c r="U241" s="516">
        <v>146</v>
      </c>
      <c r="V241" s="516">
        <v>150.80000000000001</v>
      </c>
      <c r="W241" s="516">
        <v>153.30000000000001</v>
      </c>
      <c r="X241" s="516">
        <v>152.80000000000001</v>
      </c>
      <c r="Y241" s="516">
        <v>149.1</v>
      </c>
      <c r="Z241" s="516">
        <v>148.1</v>
      </c>
      <c r="AA241" s="516">
        <v>152.5</v>
      </c>
      <c r="AB241" s="516">
        <v>153.5</v>
      </c>
      <c r="AC241" s="516">
        <v>155.6</v>
      </c>
      <c r="AD241" s="516">
        <v>151.9</v>
      </c>
      <c r="AE241" s="516">
        <v>148.69999999999999</v>
      </c>
      <c r="AF241" s="516">
        <v>146.19999999999999</v>
      </c>
      <c r="AG241" s="516">
        <v>148.6</v>
      </c>
      <c r="AH241" s="516">
        <v>149</v>
      </c>
      <c r="AI241" s="516">
        <v>155.80000000000001</v>
      </c>
      <c r="AJ241" s="516">
        <v>168.9</v>
      </c>
      <c r="AK241" s="516">
        <v>166.4</v>
      </c>
      <c r="AL241" s="516">
        <v>162</v>
      </c>
      <c r="AM241" s="516">
        <v>164.9</v>
      </c>
      <c r="AN241" s="516">
        <v>175</v>
      </c>
      <c r="AO241" s="516">
        <v>183.8</v>
      </c>
      <c r="AP241" s="516">
        <v>181.7</v>
      </c>
      <c r="AQ241" s="516">
        <v>181</v>
      </c>
      <c r="AR241" s="516">
        <v>222.6</v>
      </c>
      <c r="AS241" s="516">
        <v>232</v>
      </c>
      <c r="AT241" s="516">
        <v>240.6</v>
      </c>
      <c r="AU241" s="516">
        <v>243.6</v>
      </c>
      <c r="AV241" s="516">
        <v>252.1</v>
      </c>
      <c r="AW241" s="516">
        <v>245.7</v>
      </c>
      <c r="AX241" s="516">
        <v>237.2</v>
      </c>
      <c r="AY241" s="516">
        <v>231.4</v>
      </c>
      <c r="AZ241" s="516">
        <v>232.9</v>
      </c>
      <c r="BA241" s="516">
        <v>236.2</v>
      </c>
      <c r="BB241" s="516">
        <v>240.8</v>
      </c>
      <c r="BC241" s="516">
        <v>244.9</v>
      </c>
      <c r="BD241" s="516">
        <v>246.3</v>
      </c>
      <c r="BE241" s="516">
        <v>244.5</v>
      </c>
      <c r="BF241" s="516">
        <v>244.2</v>
      </c>
      <c r="BG241" s="516">
        <v>247.2</v>
      </c>
      <c r="BH241" s="516">
        <v>239</v>
      </c>
      <c r="BI241" s="516">
        <v>226.7</v>
      </c>
      <c r="BJ241" s="516">
        <v>199.8</v>
      </c>
      <c r="BK241" s="516">
        <v>195.8</v>
      </c>
      <c r="BL241" s="516">
        <v>196.8</v>
      </c>
      <c r="BM241" s="516">
        <v>193.9</v>
      </c>
      <c r="BN241" s="516">
        <v>188.2</v>
      </c>
      <c r="BO241" s="516">
        <v>175.5</v>
      </c>
      <c r="BP241" s="516">
        <v>172.1</v>
      </c>
      <c r="BQ241" s="516">
        <v>170.6</v>
      </c>
      <c r="BR241" s="516">
        <v>173</v>
      </c>
      <c r="BS241" s="516">
        <v>180.4</v>
      </c>
      <c r="BT241" s="516">
        <v>181.6</v>
      </c>
      <c r="BU241" s="516">
        <v>180.4</v>
      </c>
      <c r="BV241" s="516">
        <v>187.9</v>
      </c>
      <c r="BW241" s="516">
        <v>190.4</v>
      </c>
      <c r="BX241" s="516">
        <v>186.7</v>
      </c>
      <c r="BY241" s="516">
        <v>186</v>
      </c>
      <c r="BZ241" s="516">
        <v>184.2</v>
      </c>
      <c r="CA241" s="516">
        <v>181.8</v>
      </c>
      <c r="CB241" s="516">
        <v>184.7</v>
      </c>
      <c r="CC241" s="516">
        <v>186.7</v>
      </c>
      <c r="CD241" s="516">
        <v>191.7</v>
      </c>
      <c r="CE241" s="516">
        <v>192</v>
      </c>
      <c r="CF241" s="516">
        <v>191.9</v>
      </c>
      <c r="CG241" s="516">
        <v>190.2</v>
      </c>
      <c r="CH241" s="516">
        <v>187.6</v>
      </c>
      <c r="CI241" s="516">
        <v>187.6</v>
      </c>
      <c r="CJ241" s="516">
        <v>184.4</v>
      </c>
      <c r="CK241" s="516">
        <v>186.4</v>
      </c>
      <c r="CL241" s="516">
        <v>188.6</v>
      </c>
      <c r="CM241" s="516">
        <v>189</v>
      </c>
      <c r="CN241" s="516">
        <v>190.4</v>
      </c>
      <c r="CO241" s="516">
        <v>195.4</v>
      </c>
      <c r="CP241" s="516">
        <v>200.1</v>
      </c>
      <c r="CQ241" s="516">
        <v>206.7</v>
      </c>
      <c r="CR241" s="516">
        <v>206.4</v>
      </c>
      <c r="CS241" s="516">
        <v>203.2</v>
      </c>
      <c r="CT241" s="516">
        <v>197.7</v>
      </c>
      <c r="CU241" s="516">
        <v>200.6</v>
      </c>
      <c r="CV241" s="516">
        <v>183.1</v>
      </c>
      <c r="CW241" s="516">
        <v>181.8</v>
      </c>
      <c r="CX241" s="516">
        <v>181.2</v>
      </c>
      <c r="CY241" s="516">
        <v>183.9</v>
      </c>
      <c r="CZ241" s="516">
        <v>189.5</v>
      </c>
      <c r="DA241" s="516">
        <v>196.6</v>
      </c>
      <c r="DB241" s="516">
        <v>208.1</v>
      </c>
      <c r="DC241" s="516">
        <v>220.8</v>
      </c>
      <c r="DD241" s="516">
        <v>221</v>
      </c>
      <c r="DE241" s="516">
        <v>222.4</v>
      </c>
      <c r="DF241" s="516">
        <v>224.1</v>
      </c>
      <c r="DG241" s="516">
        <v>217.8</v>
      </c>
      <c r="DH241" s="516">
        <v>233.7</v>
      </c>
      <c r="DI241" s="516">
        <v>238.7</v>
      </c>
      <c r="DJ241" s="516">
        <v>234.8</v>
      </c>
      <c r="DK241" s="516">
        <v>239.9</v>
      </c>
      <c r="DL241" s="516">
        <v>246.9</v>
      </c>
      <c r="DM241" s="516">
        <v>251.5</v>
      </c>
      <c r="DN241" s="516">
        <v>256.8</v>
      </c>
      <c r="DO241" s="516">
        <v>261.10000000000002</v>
      </c>
      <c r="DP241" s="516">
        <v>255.1</v>
      </c>
      <c r="DQ241" s="516">
        <v>246.9</v>
      </c>
      <c r="DR241" s="516">
        <v>245.3</v>
      </c>
      <c r="DS241" s="516">
        <v>241.9</v>
      </c>
      <c r="DT241" s="516">
        <v>239.1</v>
      </c>
      <c r="DU241" s="517">
        <v>204.6</v>
      </c>
      <c r="DV241" s="517">
        <v>227.8</v>
      </c>
      <c r="DW241" s="517">
        <v>198.8</v>
      </c>
      <c r="DX241" s="559">
        <v>201</v>
      </c>
      <c r="DY241" s="559">
        <v>193.6</v>
      </c>
      <c r="DZ241" s="559">
        <v>193.6</v>
      </c>
      <c r="EA241" s="558">
        <v>195.6</v>
      </c>
    </row>
    <row r="242" spans="1:131">
      <c r="A242" s="514" t="s">
        <v>1022</v>
      </c>
      <c r="B242" s="514" t="s">
        <v>1023</v>
      </c>
      <c r="C242" s="515">
        <v>0.90907000000000004</v>
      </c>
      <c r="D242" s="516">
        <v>101.9</v>
      </c>
      <c r="E242" s="516">
        <v>102</v>
      </c>
      <c r="F242" s="516">
        <v>102</v>
      </c>
      <c r="G242" s="516">
        <v>103.1</v>
      </c>
      <c r="H242" s="516">
        <v>103.7</v>
      </c>
      <c r="I242" s="516">
        <v>104.7</v>
      </c>
      <c r="J242" s="516">
        <v>105.3</v>
      </c>
      <c r="K242" s="516">
        <v>105.2</v>
      </c>
      <c r="L242" s="516">
        <v>106.2</v>
      </c>
      <c r="M242" s="516">
        <v>106.5</v>
      </c>
      <c r="N242" s="516">
        <v>106.6</v>
      </c>
      <c r="O242" s="516">
        <v>107.1</v>
      </c>
      <c r="P242" s="516">
        <v>109</v>
      </c>
      <c r="Q242" s="516">
        <v>108.7</v>
      </c>
      <c r="R242" s="516">
        <v>109.2</v>
      </c>
      <c r="S242" s="516">
        <v>108.7</v>
      </c>
      <c r="T242" s="516">
        <v>109.1</v>
      </c>
      <c r="U242" s="516">
        <v>109.2</v>
      </c>
      <c r="V242" s="516">
        <v>109.3</v>
      </c>
      <c r="W242" s="516">
        <v>110.3</v>
      </c>
      <c r="X242" s="516">
        <v>112</v>
      </c>
      <c r="Y242" s="516">
        <v>111.8</v>
      </c>
      <c r="Z242" s="516">
        <v>111.8</v>
      </c>
      <c r="AA242" s="516">
        <v>112.3</v>
      </c>
      <c r="AB242" s="516">
        <v>112.2</v>
      </c>
      <c r="AC242" s="516">
        <v>112.6</v>
      </c>
      <c r="AD242" s="516">
        <v>112.7</v>
      </c>
      <c r="AE242" s="516">
        <v>112.5</v>
      </c>
      <c r="AF242" s="516">
        <v>113.2</v>
      </c>
      <c r="AG242" s="516">
        <v>113.5</v>
      </c>
      <c r="AH242" s="516">
        <v>114.3</v>
      </c>
      <c r="AI242" s="516">
        <v>114.8</v>
      </c>
      <c r="AJ242" s="516">
        <v>114.7</v>
      </c>
      <c r="AK242" s="516">
        <v>114</v>
      </c>
      <c r="AL242" s="516">
        <v>112</v>
      </c>
      <c r="AM242" s="516">
        <v>112.5</v>
      </c>
      <c r="AN242" s="516">
        <v>113</v>
      </c>
      <c r="AO242" s="516">
        <v>112.5</v>
      </c>
      <c r="AP242" s="516">
        <v>113.3</v>
      </c>
      <c r="AQ242" s="516">
        <v>113.7</v>
      </c>
      <c r="AR242" s="516">
        <v>113.1</v>
      </c>
      <c r="AS242" s="516">
        <v>113.1</v>
      </c>
      <c r="AT242" s="516">
        <v>114.3</v>
      </c>
      <c r="AU242" s="516">
        <v>114.7</v>
      </c>
      <c r="AV242" s="516">
        <v>114.6</v>
      </c>
      <c r="AW242" s="516">
        <v>114.9</v>
      </c>
      <c r="AX242" s="516">
        <v>114.9</v>
      </c>
      <c r="AY242" s="516">
        <v>114.9</v>
      </c>
      <c r="AZ242" s="516">
        <v>115.5</v>
      </c>
      <c r="BA242" s="516">
        <v>115.7</v>
      </c>
      <c r="BB242" s="516">
        <v>115.1</v>
      </c>
      <c r="BC242" s="516">
        <v>115.4</v>
      </c>
      <c r="BD242" s="516">
        <v>115.4</v>
      </c>
      <c r="BE242" s="516">
        <v>115.8</v>
      </c>
      <c r="BF242" s="516">
        <v>115.9</v>
      </c>
      <c r="BG242" s="516">
        <v>116.3</v>
      </c>
      <c r="BH242" s="516">
        <v>117</v>
      </c>
      <c r="BI242" s="516">
        <v>116.6</v>
      </c>
      <c r="BJ242" s="516">
        <v>116.9</v>
      </c>
      <c r="BK242" s="516">
        <v>117.4</v>
      </c>
      <c r="BL242" s="516">
        <v>117.8</v>
      </c>
      <c r="BM242" s="516">
        <v>117.3</v>
      </c>
      <c r="BN242" s="516">
        <v>117.5</v>
      </c>
      <c r="BO242" s="516">
        <v>119.3</v>
      </c>
      <c r="BP242" s="516">
        <v>118.6</v>
      </c>
      <c r="BQ242" s="516">
        <v>118.8</v>
      </c>
      <c r="BR242" s="516">
        <v>118.9</v>
      </c>
      <c r="BS242" s="516">
        <v>119.5</v>
      </c>
      <c r="BT242" s="516">
        <v>119.9</v>
      </c>
      <c r="BU242" s="516">
        <v>119.9</v>
      </c>
      <c r="BV242" s="516">
        <v>119.9</v>
      </c>
      <c r="BW242" s="516">
        <v>119.7</v>
      </c>
      <c r="BX242" s="516">
        <v>119.2</v>
      </c>
      <c r="BY242" s="516">
        <v>119.2</v>
      </c>
      <c r="BZ242" s="516">
        <v>119.3</v>
      </c>
      <c r="CA242" s="516">
        <v>119.7</v>
      </c>
      <c r="CB242" s="516">
        <v>120</v>
      </c>
      <c r="CC242" s="516">
        <v>120.3</v>
      </c>
      <c r="CD242" s="516">
        <v>121.4</v>
      </c>
      <c r="CE242" s="516">
        <v>122.1</v>
      </c>
      <c r="CF242" s="516">
        <v>121.8</v>
      </c>
      <c r="CG242" s="516">
        <v>121.9</v>
      </c>
      <c r="CH242" s="516">
        <v>121.7</v>
      </c>
      <c r="CI242" s="516">
        <v>122</v>
      </c>
      <c r="CJ242" s="516">
        <v>122.7</v>
      </c>
      <c r="CK242" s="516">
        <v>122.7</v>
      </c>
      <c r="CL242" s="516">
        <v>123.3</v>
      </c>
      <c r="CM242" s="516">
        <v>123.7</v>
      </c>
      <c r="CN242" s="516">
        <v>123.7</v>
      </c>
      <c r="CO242" s="516">
        <v>123.9</v>
      </c>
      <c r="CP242" s="516">
        <v>123.2</v>
      </c>
      <c r="CQ242" s="516">
        <v>123.7</v>
      </c>
      <c r="CR242" s="516">
        <v>123.7</v>
      </c>
      <c r="CS242" s="516">
        <v>124.1</v>
      </c>
      <c r="CT242" s="516">
        <v>123.9</v>
      </c>
      <c r="CU242" s="516">
        <v>124.6</v>
      </c>
      <c r="CV242" s="516">
        <v>125</v>
      </c>
      <c r="CW242" s="516">
        <v>125.4</v>
      </c>
      <c r="CX242" s="516">
        <v>125.5</v>
      </c>
      <c r="CY242" s="516">
        <v>125</v>
      </c>
      <c r="CZ242" s="516">
        <v>125.3</v>
      </c>
      <c r="DA242" s="516">
        <v>123.9</v>
      </c>
      <c r="DB242" s="516">
        <v>123.7</v>
      </c>
      <c r="DC242" s="516">
        <v>123.6</v>
      </c>
      <c r="DD242" s="516">
        <v>123</v>
      </c>
      <c r="DE242" s="516">
        <v>123.8</v>
      </c>
      <c r="DF242" s="516">
        <v>124.6</v>
      </c>
      <c r="DG242" s="516">
        <v>125</v>
      </c>
      <c r="DH242" s="516">
        <v>125.7</v>
      </c>
      <c r="DI242" s="516">
        <v>125.8</v>
      </c>
      <c r="DJ242" s="516">
        <v>125.6</v>
      </c>
      <c r="DK242" s="516">
        <v>126.5</v>
      </c>
      <c r="DL242" s="516">
        <v>127.2</v>
      </c>
      <c r="DM242" s="516">
        <v>126.9</v>
      </c>
      <c r="DN242" s="516">
        <v>127.4</v>
      </c>
      <c r="DO242" s="516">
        <v>127.3</v>
      </c>
      <c r="DP242" s="516">
        <v>127.2</v>
      </c>
      <c r="DQ242" s="516">
        <v>127.3</v>
      </c>
      <c r="DR242" s="516">
        <v>127.6</v>
      </c>
      <c r="DS242" s="516">
        <v>127.6</v>
      </c>
      <c r="DT242" s="516">
        <v>127.6</v>
      </c>
      <c r="DU242" s="517">
        <v>128.4</v>
      </c>
      <c r="DV242" s="517">
        <v>128.5</v>
      </c>
      <c r="DW242" s="517">
        <v>128.4</v>
      </c>
      <c r="DX242" s="559">
        <v>128.30000000000001</v>
      </c>
      <c r="DY242" s="559">
        <v>128.4</v>
      </c>
      <c r="DZ242" s="559">
        <v>128.69999999999999</v>
      </c>
      <c r="EA242" s="558">
        <v>128.80000000000001</v>
      </c>
    </row>
    <row r="243" spans="1:131">
      <c r="A243" s="514" t="s">
        <v>1024</v>
      </c>
      <c r="B243" s="514" t="s">
        <v>1025</v>
      </c>
      <c r="C243" s="515">
        <v>0.40833000000000003</v>
      </c>
      <c r="D243" s="516">
        <v>101.7</v>
      </c>
      <c r="E243" s="516">
        <v>102</v>
      </c>
      <c r="F243" s="516">
        <v>101</v>
      </c>
      <c r="G243" s="516">
        <v>102.9</v>
      </c>
      <c r="H243" s="516">
        <v>104.5</v>
      </c>
      <c r="I243" s="516">
        <v>106.1</v>
      </c>
      <c r="J243" s="516">
        <v>106.3</v>
      </c>
      <c r="K243" s="516">
        <v>107.1</v>
      </c>
      <c r="L243" s="516">
        <v>108.1</v>
      </c>
      <c r="M243" s="516">
        <v>107.7</v>
      </c>
      <c r="N243" s="516">
        <v>108</v>
      </c>
      <c r="O243" s="516">
        <v>107.5</v>
      </c>
      <c r="P243" s="516">
        <v>108.6</v>
      </c>
      <c r="Q243" s="516">
        <v>108.8</v>
      </c>
      <c r="R243" s="516">
        <v>109.1</v>
      </c>
      <c r="S243" s="516">
        <v>110.3</v>
      </c>
      <c r="T243" s="516">
        <v>109.5</v>
      </c>
      <c r="U243" s="516">
        <v>109.4</v>
      </c>
      <c r="V243" s="516">
        <v>110.1</v>
      </c>
      <c r="W243" s="516">
        <v>111.4</v>
      </c>
      <c r="X243" s="516">
        <v>112.6</v>
      </c>
      <c r="Y243" s="516">
        <v>112.2</v>
      </c>
      <c r="Z243" s="516">
        <v>112.5</v>
      </c>
      <c r="AA243" s="516">
        <v>111.7</v>
      </c>
      <c r="AB243" s="516">
        <v>112.1</v>
      </c>
      <c r="AC243" s="516">
        <v>112.9</v>
      </c>
      <c r="AD243" s="516">
        <v>112.5</v>
      </c>
      <c r="AE243" s="516">
        <v>112.7</v>
      </c>
      <c r="AF243" s="516">
        <v>113</v>
      </c>
      <c r="AG243" s="516">
        <v>113.7</v>
      </c>
      <c r="AH243" s="516">
        <v>114.2</v>
      </c>
      <c r="AI243" s="516">
        <v>115</v>
      </c>
      <c r="AJ243" s="516">
        <v>114.8</v>
      </c>
      <c r="AK243" s="516">
        <v>113.3</v>
      </c>
      <c r="AL243" s="516">
        <v>109.6</v>
      </c>
      <c r="AM243" s="516">
        <v>109.1</v>
      </c>
      <c r="AN243" s="516">
        <v>109.5</v>
      </c>
      <c r="AO243" s="516">
        <v>108.5</v>
      </c>
      <c r="AP243" s="516">
        <v>109.8</v>
      </c>
      <c r="AQ243" s="516">
        <v>110.2</v>
      </c>
      <c r="AR243" s="516">
        <v>110.3</v>
      </c>
      <c r="AS243" s="516">
        <v>110.3</v>
      </c>
      <c r="AT243" s="516">
        <v>111.4</v>
      </c>
      <c r="AU243" s="516">
        <v>112.3</v>
      </c>
      <c r="AV243" s="516">
        <v>111.7</v>
      </c>
      <c r="AW243" s="516">
        <v>112</v>
      </c>
      <c r="AX243" s="516">
        <v>111.7</v>
      </c>
      <c r="AY243" s="516">
        <v>111.9</v>
      </c>
      <c r="AZ243" s="516">
        <v>111.8</v>
      </c>
      <c r="BA243" s="516">
        <v>111.1</v>
      </c>
      <c r="BB243" s="516">
        <v>111</v>
      </c>
      <c r="BC243" s="516">
        <v>112.7</v>
      </c>
      <c r="BD243" s="516">
        <v>112.9</v>
      </c>
      <c r="BE243" s="516">
        <v>113.6</v>
      </c>
      <c r="BF243" s="516">
        <v>113.9</v>
      </c>
      <c r="BG243" s="516">
        <v>114.8</v>
      </c>
      <c r="BH243" s="516">
        <v>115.1</v>
      </c>
      <c r="BI243" s="516">
        <v>113.8</v>
      </c>
      <c r="BJ243" s="516">
        <v>114.1</v>
      </c>
      <c r="BK243" s="516">
        <v>114.7</v>
      </c>
      <c r="BL243" s="516">
        <v>114.7</v>
      </c>
      <c r="BM243" s="516">
        <v>113.6</v>
      </c>
      <c r="BN243" s="516">
        <v>114.4</v>
      </c>
      <c r="BO243" s="516">
        <v>114.6</v>
      </c>
      <c r="BP243" s="516">
        <v>114.1</v>
      </c>
      <c r="BQ243" s="516">
        <v>113.7</v>
      </c>
      <c r="BR243" s="516">
        <v>114.1</v>
      </c>
      <c r="BS243" s="516">
        <v>113.8</v>
      </c>
      <c r="BT243" s="516">
        <v>113.4</v>
      </c>
      <c r="BU243" s="516">
        <v>113.5</v>
      </c>
      <c r="BV243" s="516">
        <v>113.3</v>
      </c>
      <c r="BW243" s="516">
        <v>112.8</v>
      </c>
      <c r="BX243" s="516">
        <v>112.1</v>
      </c>
      <c r="BY243" s="516">
        <v>111.9</v>
      </c>
      <c r="BZ243" s="516">
        <v>112.1</v>
      </c>
      <c r="CA243" s="516">
        <v>112.7</v>
      </c>
      <c r="CB243" s="516">
        <v>112.9</v>
      </c>
      <c r="CC243" s="516">
        <v>113.7</v>
      </c>
      <c r="CD243" s="516">
        <v>114.8</v>
      </c>
      <c r="CE243" s="516">
        <v>115.1</v>
      </c>
      <c r="CF243" s="516">
        <v>115.3</v>
      </c>
      <c r="CG243" s="516">
        <v>115.3</v>
      </c>
      <c r="CH243" s="516">
        <v>114</v>
      </c>
      <c r="CI243" s="516">
        <v>115.1</v>
      </c>
      <c r="CJ243" s="516">
        <v>115.6</v>
      </c>
      <c r="CK243" s="516">
        <v>115.8</v>
      </c>
      <c r="CL243" s="516">
        <v>116.4</v>
      </c>
      <c r="CM243" s="516">
        <v>117.6</v>
      </c>
      <c r="CN243" s="516">
        <v>117.8</v>
      </c>
      <c r="CO243" s="516">
        <v>118.3</v>
      </c>
      <c r="CP243" s="516">
        <v>117.9</v>
      </c>
      <c r="CQ243" s="516">
        <v>118.4</v>
      </c>
      <c r="CR243" s="516">
        <v>118.6</v>
      </c>
      <c r="CS243" s="516">
        <v>118.3</v>
      </c>
      <c r="CT243" s="516">
        <v>119.1</v>
      </c>
      <c r="CU243" s="516">
        <v>119.5</v>
      </c>
      <c r="CV243" s="516">
        <v>119.8</v>
      </c>
      <c r="CW243" s="516">
        <v>120.4</v>
      </c>
      <c r="CX243" s="516">
        <v>121</v>
      </c>
      <c r="CY243" s="516">
        <v>121.1</v>
      </c>
      <c r="CZ243" s="516">
        <v>120.3</v>
      </c>
      <c r="DA243" s="516">
        <v>120</v>
      </c>
      <c r="DB243" s="516">
        <v>120.1</v>
      </c>
      <c r="DC243" s="516">
        <v>119.6</v>
      </c>
      <c r="DD243" s="516">
        <v>119.3</v>
      </c>
      <c r="DE243" s="516">
        <v>119.7</v>
      </c>
      <c r="DF243" s="516">
        <v>120.1</v>
      </c>
      <c r="DG243" s="516">
        <v>120.4</v>
      </c>
      <c r="DH243" s="516">
        <v>121.7</v>
      </c>
      <c r="DI243" s="516">
        <v>122.2</v>
      </c>
      <c r="DJ243" s="516">
        <v>122.4</v>
      </c>
      <c r="DK243" s="516">
        <v>123</v>
      </c>
      <c r="DL243" s="516">
        <v>123.8</v>
      </c>
      <c r="DM243" s="516">
        <v>123.4</v>
      </c>
      <c r="DN243" s="516">
        <v>123.7</v>
      </c>
      <c r="DO243" s="516">
        <v>123.9</v>
      </c>
      <c r="DP243" s="516">
        <v>124.1</v>
      </c>
      <c r="DQ243" s="516">
        <v>124.1</v>
      </c>
      <c r="DR243" s="516">
        <v>124.9</v>
      </c>
      <c r="DS243" s="516">
        <v>125.4</v>
      </c>
      <c r="DT243" s="516">
        <v>126.8</v>
      </c>
      <c r="DU243" s="517">
        <v>127.6</v>
      </c>
      <c r="DV243" s="517">
        <v>127.6</v>
      </c>
      <c r="DW243" s="517">
        <v>127.9</v>
      </c>
      <c r="DX243" s="559">
        <v>128.30000000000001</v>
      </c>
      <c r="DY243" s="559">
        <v>129.1</v>
      </c>
      <c r="DZ243" s="559">
        <v>129.19999999999999</v>
      </c>
      <c r="EA243" s="558">
        <v>130</v>
      </c>
    </row>
    <row r="244" spans="1:131">
      <c r="A244" s="514" t="s">
        <v>1026</v>
      </c>
      <c r="B244" s="514" t="s">
        <v>1027</v>
      </c>
      <c r="C244" s="515">
        <v>0.23996999999999999</v>
      </c>
      <c r="D244" s="516">
        <v>102.6</v>
      </c>
      <c r="E244" s="516">
        <v>102.8</v>
      </c>
      <c r="F244" s="516">
        <v>101.7</v>
      </c>
      <c r="G244" s="516">
        <v>103</v>
      </c>
      <c r="H244" s="516">
        <v>103.8</v>
      </c>
      <c r="I244" s="516">
        <v>105.6</v>
      </c>
      <c r="J244" s="516">
        <v>105.8</v>
      </c>
      <c r="K244" s="516">
        <v>106.6</v>
      </c>
      <c r="L244" s="516">
        <v>108.6</v>
      </c>
      <c r="M244" s="516">
        <v>108.8</v>
      </c>
      <c r="N244" s="516">
        <v>108.8</v>
      </c>
      <c r="O244" s="516">
        <v>107.7</v>
      </c>
      <c r="P244" s="516">
        <v>109.4</v>
      </c>
      <c r="Q244" s="516">
        <v>109.7</v>
      </c>
      <c r="R244" s="516">
        <v>110</v>
      </c>
      <c r="S244" s="516">
        <v>111.7</v>
      </c>
      <c r="T244" s="516">
        <v>109.7</v>
      </c>
      <c r="U244" s="516">
        <v>108.3</v>
      </c>
      <c r="V244" s="516">
        <v>108.7</v>
      </c>
      <c r="W244" s="516">
        <v>110.5</v>
      </c>
      <c r="X244" s="516">
        <v>111.7</v>
      </c>
      <c r="Y244" s="516">
        <v>111.3</v>
      </c>
      <c r="Z244" s="516">
        <v>111.5</v>
      </c>
      <c r="AA244" s="516">
        <v>110.8</v>
      </c>
      <c r="AB244" s="516">
        <v>110.8</v>
      </c>
      <c r="AC244" s="516">
        <v>112</v>
      </c>
      <c r="AD244" s="516">
        <v>110.9</v>
      </c>
      <c r="AE244" s="516">
        <v>111</v>
      </c>
      <c r="AF244" s="516">
        <v>110.9</v>
      </c>
      <c r="AG244" s="516">
        <v>112.2</v>
      </c>
      <c r="AH244" s="516">
        <v>112.6</v>
      </c>
      <c r="AI244" s="516">
        <v>114.3</v>
      </c>
      <c r="AJ244" s="516">
        <v>114.5</v>
      </c>
      <c r="AK244" s="516">
        <v>113.2</v>
      </c>
      <c r="AL244" s="516">
        <v>107.8</v>
      </c>
      <c r="AM244" s="516">
        <v>107.6</v>
      </c>
      <c r="AN244" s="516">
        <v>109.5</v>
      </c>
      <c r="AO244" s="516">
        <v>106.8</v>
      </c>
      <c r="AP244" s="516">
        <v>107.4</v>
      </c>
      <c r="AQ244" s="516">
        <v>108</v>
      </c>
      <c r="AR244" s="516">
        <v>107.7</v>
      </c>
      <c r="AS244" s="516">
        <v>106.7</v>
      </c>
      <c r="AT244" s="516">
        <v>107.1</v>
      </c>
      <c r="AU244" s="516">
        <v>107.5</v>
      </c>
      <c r="AV244" s="516">
        <v>107.4</v>
      </c>
      <c r="AW244" s="516">
        <v>107.1</v>
      </c>
      <c r="AX244" s="516">
        <v>106.4</v>
      </c>
      <c r="AY244" s="516">
        <v>107.1</v>
      </c>
      <c r="AZ244" s="516">
        <v>106.3</v>
      </c>
      <c r="BA244" s="516">
        <v>105.5</v>
      </c>
      <c r="BB244" s="516">
        <v>104.8</v>
      </c>
      <c r="BC244" s="516">
        <v>106.6</v>
      </c>
      <c r="BD244" s="516">
        <v>107.3</v>
      </c>
      <c r="BE244" s="516">
        <v>107.9</v>
      </c>
      <c r="BF244" s="516">
        <v>107.9</v>
      </c>
      <c r="BG244" s="516">
        <v>108.5</v>
      </c>
      <c r="BH244" s="516">
        <v>108.7</v>
      </c>
      <c r="BI244" s="516">
        <v>106.5</v>
      </c>
      <c r="BJ244" s="516">
        <v>107.5</v>
      </c>
      <c r="BK244" s="516">
        <v>107.8</v>
      </c>
      <c r="BL244" s="516">
        <v>108</v>
      </c>
      <c r="BM244" s="516">
        <v>105.9</v>
      </c>
      <c r="BN244" s="516">
        <v>107.4</v>
      </c>
      <c r="BO244" s="516">
        <v>107.2</v>
      </c>
      <c r="BP244" s="516">
        <v>105.9</v>
      </c>
      <c r="BQ244" s="516">
        <v>105</v>
      </c>
      <c r="BR244" s="516">
        <v>106.8</v>
      </c>
      <c r="BS244" s="516">
        <v>106.9</v>
      </c>
      <c r="BT244" s="516">
        <v>105.8</v>
      </c>
      <c r="BU244" s="516">
        <v>106.5</v>
      </c>
      <c r="BV244" s="516">
        <v>107.1</v>
      </c>
      <c r="BW244" s="516">
        <v>106.7</v>
      </c>
      <c r="BX244" s="516">
        <v>105.5</v>
      </c>
      <c r="BY244" s="516">
        <v>105</v>
      </c>
      <c r="BZ244" s="516">
        <v>105.4</v>
      </c>
      <c r="CA244" s="516">
        <v>105.8</v>
      </c>
      <c r="CB244" s="516">
        <v>105.9</v>
      </c>
      <c r="CC244" s="516">
        <v>106.8</v>
      </c>
      <c r="CD244" s="516">
        <v>107.3</v>
      </c>
      <c r="CE244" s="516">
        <v>107.3</v>
      </c>
      <c r="CF244" s="516">
        <v>107.7</v>
      </c>
      <c r="CG244" s="516">
        <v>107.1</v>
      </c>
      <c r="CH244" s="516">
        <v>106.9</v>
      </c>
      <c r="CI244" s="516">
        <v>107.7</v>
      </c>
      <c r="CJ244" s="516">
        <v>108.2</v>
      </c>
      <c r="CK244" s="516">
        <v>108.3</v>
      </c>
      <c r="CL244" s="516">
        <v>108.4</v>
      </c>
      <c r="CM244" s="516">
        <v>110.1</v>
      </c>
      <c r="CN244" s="516">
        <v>110</v>
      </c>
      <c r="CO244" s="516">
        <v>110.4</v>
      </c>
      <c r="CP244" s="516">
        <v>110.5</v>
      </c>
      <c r="CQ244" s="516">
        <v>111</v>
      </c>
      <c r="CR244" s="516">
        <v>110.6</v>
      </c>
      <c r="CS244" s="516">
        <v>110.1</v>
      </c>
      <c r="CT244" s="516">
        <v>110.3</v>
      </c>
      <c r="CU244" s="516">
        <v>110.6</v>
      </c>
      <c r="CV244" s="516">
        <v>110.4</v>
      </c>
      <c r="CW244" s="516">
        <v>111.6</v>
      </c>
      <c r="CX244" s="516">
        <v>112.4</v>
      </c>
      <c r="CY244" s="516">
        <v>112</v>
      </c>
      <c r="CZ244" s="516">
        <v>110.7</v>
      </c>
      <c r="DA244" s="516">
        <v>110.7</v>
      </c>
      <c r="DB244" s="516">
        <v>111.5</v>
      </c>
      <c r="DC244" s="516">
        <v>110.4</v>
      </c>
      <c r="DD244" s="516">
        <v>109.9</v>
      </c>
      <c r="DE244" s="516">
        <v>110.2</v>
      </c>
      <c r="DF244" s="516">
        <v>110.5</v>
      </c>
      <c r="DG244" s="516">
        <v>111</v>
      </c>
      <c r="DH244" s="516">
        <v>113.3</v>
      </c>
      <c r="DI244" s="516">
        <v>113.7</v>
      </c>
      <c r="DJ244" s="516">
        <v>114.3</v>
      </c>
      <c r="DK244" s="516">
        <v>115.1</v>
      </c>
      <c r="DL244" s="516">
        <v>115.6</v>
      </c>
      <c r="DM244" s="516">
        <v>115.1</v>
      </c>
      <c r="DN244" s="516">
        <v>115.3</v>
      </c>
      <c r="DO244" s="516">
        <v>115.3</v>
      </c>
      <c r="DP244" s="516">
        <v>114.6</v>
      </c>
      <c r="DQ244" s="516">
        <v>113.8</v>
      </c>
      <c r="DR244" s="516">
        <v>114.9</v>
      </c>
      <c r="DS244" s="516">
        <v>114.8</v>
      </c>
      <c r="DT244" s="516">
        <v>115.9</v>
      </c>
      <c r="DU244" s="517">
        <v>116.9</v>
      </c>
      <c r="DV244" s="517">
        <v>116.9</v>
      </c>
      <c r="DW244" s="517">
        <v>117</v>
      </c>
      <c r="DX244" s="559">
        <v>116.7</v>
      </c>
      <c r="DY244" s="559">
        <v>117.2</v>
      </c>
      <c r="DZ244" s="559">
        <v>117</v>
      </c>
      <c r="EA244" s="558">
        <v>117.6</v>
      </c>
    </row>
    <row r="245" spans="1:131">
      <c r="A245" s="514" t="s">
        <v>1028</v>
      </c>
      <c r="B245" s="514" t="s">
        <v>1029</v>
      </c>
      <c r="C245" s="515">
        <v>9.4789999999999999E-2</v>
      </c>
      <c r="D245" s="516">
        <v>100.2</v>
      </c>
      <c r="E245" s="516">
        <v>101.2</v>
      </c>
      <c r="F245" s="516">
        <v>100.3</v>
      </c>
      <c r="G245" s="516">
        <v>101.7</v>
      </c>
      <c r="H245" s="516">
        <v>101.7</v>
      </c>
      <c r="I245" s="516">
        <v>102.7</v>
      </c>
      <c r="J245" s="516">
        <v>100.7</v>
      </c>
      <c r="K245" s="516">
        <v>101.4</v>
      </c>
      <c r="L245" s="516">
        <v>101.5</v>
      </c>
      <c r="M245" s="516">
        <v>101.5</v>
      </c>
      <c r="N245" s="516">
        <v>102.6</v>
      </c>
      <c r="O245" s="516">
        <v>105.6</v>
      </c>
      <c r="P245" s="516">
        <v>104.7</v>
      </c>
      <c r="Q245" s="516">
        <v>105.6</v>
      </c>
      <c r="R245" s="516">
        <v>105.8</v>
      </c>
      <c r="S245" s="516">
        <v>105.3</v>
      </c>
      <c r="T245" s="516">
        <v>105.8</v>
      </c>
      <c r="U245" s="516">
        <v>106</v>
      </c>
      <c r="V245" s="516">
        <v>106</v>
      </c>
      <c r="W245" s="516">
        <v>106.8</v>
      </c>
      <c r="X245" s="516">
        <v>107.3</v>
      </c>
      <c r="Y245" s="516">
        <v>105.5</v>
      </c>
      <c r="Z245" s="516">
        <v>106.3</v>
      </c>
      <c r="AA245" s="516">
        <v>105.1</v>
      </c>
      <c r="AB245" s="516">
        <v>106</v>
      </c>
      <c r="AC245" s="516">
        <v>105.2</v>
      </c>
      <c r="AD245" s="516">
        <v>106</v>
      </c>
      <c r="AE245" s="516">
        <v>105.6</v>
      </c>
      <c r="AF245" s="516">
        <v>106.5</v>
      </c>
      <c r="AG245" s="516">
        <v>105.4</v>
      </c>
      <c r="AH245" s="516">
        <v>105.2</v>
      </c>
      <c r="AI245" s="516">
        <v>105.2</v>
      </c>
      <c r="AJ245" s="516">
        <v>106.2</v>
      </c>
      <c r="AK245" s="516">
        <v>105.1</v>
      </c>
      <c r="AL245" s="516">
        <v>105.1</v>
      </c>
      <c r="AM245" s="516">
        <v>105.9</v>
      </c>
      <c r="AN245" s="516">
        <v>105.6</v>
      </c>
      <c r="AO245" s="516">
        <v>105.2</v>
      </c>
      <c r="AP245" s="516">
        <v>109.3</v>
      </c>
      <c r="AQ245" s="516">
        <v>107.2</v>
      </c>
      <c r="AR245" s="516">
        <v>107.1</v>
      </c>
      <c r="AS245" s="516">
        <v>109.3</v>
      </c>
      <c r="AT245" s="516">
        <v>112.6</v>
      </c>
      <c r="AU245" s="516">
        <v>114.9</v>
      </c>
      <c r="AV245" s="516">
        <v>114.6</v>
      </c>
      <c r="AW245" s="516">
        <v>115.5</v>
      </c>
      <c r="AX245" s="516">
        <v>114.3</v>
      </c>
      <c r="AY245" s="516">
        <v>113.4</v>
      </c>
      <c r="AZ245" s="516">
        <v>113.9</v>
      </c>
      <c r="BA245" s="516">
        <v>111.9</v>
      </c>
      <c r="BB245" s="516">
        <v>113.9</v>
      </c>
      <c r="BC245" s="516">
        <v>115</v>
      </c>
      <c r="BD245" s="516">
        <v>114.2</v>
      </c>
      <c r="BE245" s="516">
        <v>113.6</v>
      </c>
      <c r="BF245" s="516">
        <v>115.6</v>
      </c>
      <c r="BG245" s="516">
        <v>116.7</v>
      </c>
      <c r="BH245" s="516">
        <v>116.5</v>
      </c>
      <c r="BI245" s="516">
        <v>117.1</v>
      </c>
      <c r="BJ245" s="516">
        <v>117</v>
      </c>
      <c r="BK245" s="516">
        <v>118.8</v>
      </c>
      <c r="BL245" s="516">
        <v>117.4</v>
      </c>
      <c r="BM245" s="516">
        <v>118.3</v>
      </c>
      <c r="BN245" s="516">
        <v>118.1</v>
      </c>
      <c r="BO245" s="516">
        <v>118.8</v>
      </c>
      <c r="BP245" s="516">
        <v>119.3</v>
      </c>
      <c r="BQ245" s="516">
        <v>119.9</v>
      </c>
      <c r="BR245" s="516">
        <v>117.6</v>
      </c>
      <c r="BS245" s="516">
        <v>117.4</v>
      </c>
      <c r="BT245" s="516">
        <v>118.6</v>
      </c>
      <c r="BU245" s="516">
        <v>118.8</v>
      </c>
      <c r="BV245" s="516">
        <v>118.8</v>
      </c>
      <c r="BW245" s="516">
        <v>119</v>
      </c>
      <c r="BX245" s="516">
        <v>118.5</v>
      </c>
      <c r="BY245" s="516">
        <v>118.3</v>
      </c>
      <c r="BZ245" s="516">
        <v>119.2</v>
      </c>
      <c r="CA245" s="516">
        <v>119.4</v>
      </c>
      <c r="CB245" s="516">
        <v>119.8</v>
      </c>
      <c r="CC245" s="516">
        <v>119.8</v>
      </c>
      <c r="CD245" s="516">
        <v>120.6</v>
      </c>
      <c r="CE245" s="516">
        <v>120.6</v>
      </c>
      <c r="CF245" s="516">
        <v>120.4</v>
      </c>
      <c r="CG245" s="516">
        <v>120.7</v>
      </c>
      <c r="CH245" s="516">
        <v>115.4</v>
      </c>
      <c r="CI245" s="516">
        <v>117.5</v>
      </c>
      <c r="CJ245" s="516">
        <v>117.3</v>
      </c>
      <c r="CK245" s="516">
        <v>117.3</v>
      </c>
      <c r="CL245" s="516">
        <v>117.2</v>
      </c>
      <c r="CM245" s="516">
        <v>117.3</v>
      </c>
      <c r="CN245" s="516">
        <v>117.3</v>
      </c>
      <c r="CO245" s="516">
        <v>117.2</v>
      </c>
      <c r="CP245" s="516">
        <v>116.7</v>
      </c>
      <c r="CQ245" s="516">
        <v>116.8</v>
      </c>
      <c r="CR245" s="516">
        <v>117</v>
      </c>
      <c r="CS245" s="516">
        <v>115.7</v>
      </c>
      <c r="CT245" s="516">
        <v>117.4</v>
      </c>
      <c r="CU245" s="516">
        <v>117.3</v>
      </c>
      <c r="CV245" s="516">
        <v>117.3</v>
      </c>
      <c r="CW245" s="516">
        <v>117.2</v>
      </c>
      <c r="CX245" s="516">
        <v>117.6</v>
      </c>
      <c r="CY245" s="516">
        <v>117.4</v>
      </c>
      <c r="CZ245" s="516">
        <v>117.6</v>
      </c>
      <c r="DA245" s="516">
        <v>118</v>
      </c>
      <c r="DB245" s="516">
        <v>118.3</v>
      </c>
      <c r="DC245" s="516">
        <v>118.9</v>
      </c>
      <c r="DD245" s="516">
        <v>119</v>
      </c>
      <c r="DE245" s="516">
        <v>120</v>
      </c>
      <c r="DF245" s="516">
        <v>120.2</v>
      </c>
      <c r="DG245" s="516">
        <v>120</v>
      </c>
      <c r="DH245" s="516">
        <v>118.8</v>
      </c>
      <c r="DI245" s="516">
        <v>119.2</v>
      </c>
      <c r="DJ245" s="516">
        <v>119.4</v>
      </c>
      <c r="DK245" s="516">
        <v>118.7</v>
      </c>
      <c r="DL245" s="516">
        <v>120.5</v>
      </c>
      <c r="DM245" s="516">
        <v>120.2</v>
      </c>
      <c r="DN245" s="516">
        <v>120.3</v>
      </c>
      <c r="DO245" s="516">
        <v>120.1</v>
      </c>
      <c r="DP245" s="516">
        <v>120.7</v>
      </c>
      <c r="DQ245" s="516">
        <v>120.6</v>
      </c>
      <c r="DR245" s="516">
        <v>120.5</v>
      </c>
      <c r="DS245" s="516">
        <v>120.6</v>
      </c>
      <c r="DT245" s="516">
        <v>122.5</v>
      </c>
      <c r="DU245" s="517">
        <v>124.2</v>
      </c>
      <c r="DV245" s="517">
        <v>124.1</v>
      </c>
      <c r="DW245" s="517">
        <v>124</v>
      </c>
      <c r="DX245" s="559">
        <v>125.1</v>
      </c>
      <c r="DY245" s="559">
        <v>126</v>
      </c>
      <c r="DZ245" s="559">
        <v>126.1</v>
      </c>
      <c r="EA245" s="558">
        <v>126.9</v>
      </c>
    </row>
    <row r="246" spans="1:131">
      <c r="A246" s="514" t="s">
        <v>1030</v>
      </c>
      <c r="B246" s="514" t="s">
        <v>1031</v>
      </c>
      <c r="C246" s="515">
        <v>7.3569999999999997E-2</v>
      </c>
      <c r="D246" s="516">
        <v>100.9</v>
      </c>
      <c r="E246" s="516">
        <v>100.2</v>
      </c>
      <c r="F246" s="516">
        <v>100</v>
      </c>
      <c r="G246" s="516">
        <v>104.2</v>
      </c>
      <c r="H246" s="516">
        <v>110.4</v>
      </c>
      <c r="I246" s="516">
        <v>112.6</v>
      </c>
      <c r="J246" s="516">
        <v>115.1</v>
      </c>
      <c r="K246" s="516">
        <v>116</v>
      </c>
      <c r="L246" s="516">
        <v>114.8</v>
      </c>
      <c r="M246" s="516">
        <v>112.3</v>
      </c>
      <c r="N246" s="516">
        <v>112.3</v>
      </c>
      <c r="O246" s="516">
        <v>109.1</v>
      </c>
      <c r="P246" s="516">
        <v>110.9</v>
      </c>
      <c r="Q246" s="516">
        <v>110.3</v>
      </c>
      <c r="R246" s="516">
        <v>110.6</v>
      </c>
      <c r="S246" s="516">
        <v>111.9</v>
      </c>
      <c r="T246" s="516">
        <v>113.7</v>
      </c>
      <c r="U246" s="516">
        <v>117.1</v>
      </c>
      <c r="V246" s="516">
        <v>119.7</v>
      </c>
      <c r="W246" s="516">
        <v>120.3</v>
      </c>
      <c r="X246" s="516">
        <v>122.5</v>
      </c>
      <c r="Y246" s="516">
        <v>123.7</v>
      </c>
      <c r="Z246" s="516">
        <v>123.6</v>
      </c>
      <c r="AA246" s="516">
        <v>123</v>
      </c>
      <c r="AB246" s="516">
        <v>124.6</v>
      </c>
      <c r="AC246" s="516">
        <v>125.8</v>
      </c>
      <c r="AD246" s="516">
        <v>126.2</v>
      </c>
      <c r="AE246" s="516">
        <v>127.2</v>
      </c>
      <c r="AF246" s="516">
        <v>128.1</v>
      </c>
      <c r="AG246" s="516">
        <v>129.19999999999999</v>
      </c>
      <c r="AH246" s="516">
        <v>130.80000000000001</v>
      </c>
      <c r="AI246" s="516">
        <v>130.19999999999999</v>
      </c>
      <c r="AJ246" s="516">
        <v>126.9</v>
      </c>
      <c r="AK246" s="516">
        <v>124.3</v>
      </c>
      <c r="AL246" s="516">
        <v>121</v>
      </c>
      <c r="AM246" s="516">
        <v>118.4</v>
      </c>
      <c r="AN246" s="516">
        <v>114.6</v>
      </c>
      <c r="AO246" s="516">
        <v>118.2</v>
      </c>
      <c r="AP246" s="516">
        <v>118.3</v>
      </c>
      <c r="AQ246" s="516">
        <v>121.3</v>
      </c>
      <c r="AR246" s="516">
        <v>123</v>
      </c>
      <c r="AS246" s="516">
        <v>123.5</v>
      </c>
      <c r="AT246" s="516">
        <v>124.1</v>
      </c>
      <c r="AU246" s="516">
        <v>124.7</v>
      </c>
      <c r="AV246" s="516">
        <v>122.3</v>
      </c>
      <c r="AW246" s="516">
        <v>123.4</v>
      </c>
      <c r="AX246" s="516">
        <v>125.6</v>
      </c>
      <c r="AY246" s="516">
        <v>125.7</v>
      </c>
      <c r="AZ246" s="516">
        <v>126.7</v>
      </c>
      <c r="BA246" s="516">
        <v>128.1</v>
      </c>
      <c r="BB246" s="516">
        <v>127.2</v>
      </c>
      <c r="BC246" s="516">
        <v>129.80000000000001</v>
      </c>
      <c r="BD246" s="516">
        <v>129.4</v>
      </c>
      <c r="BE246" s="516">
        <v>132.30000000000001</v>
      </c>
      <c r="BF246" s="516">
        <v>131.19999999999999</v>
      </c>
      <c r="BG246" s="516">
        <v>133.1</v>
      </c>
      <c r="BH246" s="516">
        <v>134.4</v>
      </c>
      <c r="BI246" s="516">
        <v>133.1</v>
      </c>
      <c r="BJ246" s="516">
        <v>131.9</v>
      </c>
      <c r="BK246" s="516">
        <v>131.9</v>
      </c>
      <c r="BL246" s="516">
        <v>133.1</v>
      </c>
      <c r="BM246" s="516">
        <v>132.5</v>
      </c>
      <c r="BN246" s="516">
        <v>132.19999999999999</v>
      </c>
      <c r="BO246" s="516">
        <v>133.5</v>
      </c>
      <c r="BP246" s="516">
        <v>134.19999999999999</v>
      </c>
      <c r="BQ246" s="516">
        <v>134</v>
      </c>
      <c r="BR246" s="516">
        <v>133.4</v>
      </c>
      <c r="BS246" s="516">
        <v>131.69999999999999</v>
      </c>
      <c r="BT246" s="516">
        <v>131.6</v>
      </c>
      <c r="BU246" s="516">
        <v>129.1</v>
      </c>
      <c r="BV246" s="516">
        <v>126.5</v>
      </c>
      <c r="BW246" s="516">
        <v>125</v>
      </c>
      <c r="BX246" s="516">
        <v>125</v>
      </c>
      <c r="BY246" s="516">
        <v>126.2</v>
      </c>
      <c r="BZ246" s="516">
        <v>124.9</v>
      </c>
      <c r="CA246" s="516">
        <v>126.4</v>
      </c>
      <c r="CB246" s="516">
        <v>126.8</v>
      </c>
      <c r="CC246" s="516">
        <v>128.80000000000001</v>
      </c>
      <c r="CD246" s="516">
        <v>131.69999999999999</v>
      </c>
      <c r="CE246" s="516">
        <v>133.5</v>
      </c>
      <c r="CF246" s="516">
        <v>133.4</v>
      </c>
      <c r="CG246" s="516">
        <v>135.4</v>
      </c>
      <c r="CH246" s="516">
        <v>135.30000000000001</v>
      </c>
      <c r="CI246" s="516">
        <v>136.1</v>
      </c>
      <c r="CJ246" s="516">
        <v>137.4</v>
      </c>
      <c r="CK246" s="516">
        <v>138.4</v>
      </c>
      <c r="CL246" s="516">
        <v>141.30000000000001</v>
      </c>
      <c r="CM246" s="516">
        <v>142.69999999999999</v>
      </c>
      <c r="CN246" s="516">
        <v>143.6</v>
      </c>
      <c r="CO246" s="516">
        <v>145.5</v>
      </c>
      <c r="CP246" s="516">
        <v>143.5</v>
      </c>
      <c r="CQ246" s="516">
        <v>144.4</v>
      </c>
      <c r="CR246" s="516">
        <v>146.9</v>
      </c>
      <c r="CS246" s="516">
        <v>148</v>
      </c>
      <c r="CT246" s="516">
        <v>149.6</v>
      </c>
      <c r="CU246" s="516">
        <v>151.4</v>
      </c>
      <c r="CV246" s="516">
        <v>153.5</v>
      </c>
      <c r="CW246" s="516">
        <v>153</v>
      </c>
      <c r="CX246" s="516">
        <v>153.6</v>
      </c>
      <c r="CY246" s="516">
        <v>155.30000000000001</v>
      </c>
      <c r="CZ246" s="516">
        <v>154.9</v>
      </c>
      <c r="DA246" s="516">
        <v>153.30000000000001</v>
      </c>
      <c r="DB246" s="516">
        <v>150.5</v>
      </c>
      <c r="DC246" s="516">
        <v>150.1</v>
      </c>
      <c r="DD246" s="516">
        <v>150.19999999999999</v>
      </c>
      <c r="DE246" s="516">
        <v>150.30000000000001</v>
      </c>
      <c r="DF246" s="516">
        <v>151.30000000000001</v>
      </c>
      <c r="DG246" s="516">
        <v>151.69999999999999</v>
      </c>
      <c r="DH246" s="516">
        <v>153.1</v>
      </c>
      <c r="DI246" s="516">
        <v>153.69999999999999</v>
      </c>
      <c r="DJ246" s="516">
        <v>153</v>
      </c>
      <c r="DK246" s="516">
        <v>154.1</v>
      </c>
      <c r="DL246" s="516">
        <v>154.5</v>
      </c>
      <c r="DM246" s="516">
        <v>154.6</v>
      </c>
      <c r="DN246" s="516">
        <v>155.69999999999999</v>
      </c>
      <c r="DO246" s="516">
        <v>157</v>
      </c>
      <c r="DP246" s="516">
        <v>159.80000000000001</v>
      </c>
      <c r="DQ246" s="516">
        <v>161.9</v>
      </c>
      <c r="DR246" s="516">
        <v>163.19999999999999</v>
      </c>
      <c r="DS246" s="516">
        <v>166</v>
      </c>
      <c r="DT246" s="516">
        <v>167.9</v>
      </c>
      <c r="DU246" s="517">
        <v>166.8</v>
      </c>
      <c r="DV246" s="517">
        <v>167.4</v>
      </c>
      <c r="DW246" s="517">
        <v>168.3</v>
      </c>
      <c r="DX246" s="559">
        <v>170.4</v>
      </c>
      <c r="DY246" s="559">
        <v>171.8</v>
      </c>
      <c r="DZ246" s="559">
        <v>172.7</v>
      </c>
      <c r="EA246" s="558">
        <v>174.4</v>
      </c>
    </row>
    <row r="247" spans="1:131">
      <c r="A247" s="514" t="s">
        <v>1032</v>
      </c>
      <c r="B247" s="514" t="s">
        <v>1033</v>
      </c>
      <c r="C247" s="515">
        <v>0.22525999999999999</v>
      </c>
      <c r="D247" s="516">
        <v>102</v>
      </c>
      <c r="E247" s="516">
        <v>101.2</v>
      </c>
      <c r="F247" s="516">
        <v>101.9</v>
      </c>
      <c r="G247" s="516">
        <v>101.7</v>
      </c>
      <c r="H247" s="516">
        <v>101.8</v>
      </c>
      <c r="I247" s="516">
        <v>102.2</v>
      </c>
      <c r="J247" s="516">
        <v>103.7</v>
      </c>
      <c r="K247" s="516">
        <v>101.4</v>
      </c>
      <c r="L247" s="516">
        <v>102.3</v>
      </c>
      <c r="M247" s="516">
        <v>101.2</v>
      </c>
      <c r="N247" s="516">
        <v>100.3</v>
      </c>
      <c r="O247" s="516">
        <v>100.7</v>
      </c>
      <c r="P247" s="516">
        <v>105.3</v>
      </c>
      <c r="Q247" s="516">
        <v>104.3</v>
      </c>
      <c r="R247" s="516">
        <v>107.3</v>
      </c>
      <c r="S247" s="516">
        <v>104.5</v>
      </c>
      <c r="T247" s="516">
        <v>107.2</v>
      </c>
      <c r="U247" s="516">
        <v>107.5</v>
      </c>
      <c r="V247" s="516">
        <v>106.2</v>
      </c>
      <c r="W247" s="516">
        <v>106.6</v>
      </c>
      <c r="X247" s="516">
        <v>108.2</v>
      </c>
      <c r="Y247" s="516">
        <v>109.3</v>
      </c>
      <c r="Z247" s="516">
        <v>108.5</v>
      </c>
      <c r="AA247" s="516">
        <v>109.8</v>
      </c>
      <c r="AB247" s="516">
        <v>109.7</v>
      </c>
      <c r="AC247" s="516">
        <v>111.3</v>
      </c>
      <c r="AD247" s="516">
        <v>111.6</v>
      </c>
      <c r="AE247" s="516">
        <v>110.2</v>
      </c>
      <c r="AF247" s="516">
        <v>111.2</v>
      </c>
      <c r="AG247" s="516">
        <v>111.1</v>
      </c>
      <c r="AH247" s="516">
        <v>113.1</v>
      </c>
      <c r="AI247" s="516">
        <v>112.6</v>
      </c>
      <c r="AJ247" s="516">
        <v>111.1</v>
      </c>
      <c r="AK247" s="516">
        <v>110.1</v>
      </c>
      <c r="AL247" s="516">
        <v>110.7</v>
      </c>
      <c r="AM247" s="516">
        <v>113.3</v>
      </c>
      <c r="AN247" s="516">
        <v>113.3</v>
      </c>
      <c r="AO247" s="516">
        <v>112.8</v>
      </c>
      <c r="AP247" s="516">
        <v>113.8</v>
      </c>
      <c r="AQ247" s="516">
        <v>114.1</v>
      </c>
      <c r="AR247" s="516">
        <v>110</v>
      </c>
      <c r="AS247" s="516">
        <v>110.5</v>
      </c>
      <c r="AT247" s="516">
        <v>109.8</v>
      </c>
      <c r="AU247" s="516">
        <v>109.7</v>
      </c>
      <c r="AV247" s="516">
        <v>109.6</v>
      </c>
      <c r="AW247" s="516">
        <v>110.3</v>
      </c>
      <c r="AX247" s="516">
        <v>111</v>
      </c>
      <c r="AY247" s="516">
        <v>111.7</v>
      </c>
      <c r="AZ247" s="516">
        <v>112.4</v>
      </c>
      <c r="BA247" s="516">
        <v>113.5</v>
      </c>
      <c r="BB247" s="516">
        <v>112.9</v>
      </c>
      <c r="BC247" s="516">
        <v>113.7</v>
      </c>
      <c r="BD247" s="516">
        <v>114.2</v>
      </c>
      <c r="BE247" s="516">
        <v>115.3</v>
      </c>
      <c r="BF247" s="516">
        <v>114.9</v>
      </c>
      <c r="BG247" s="516">
        <v>114.8</v>
      </c>
      <c r="BH247" s="516">
        <v>114.1</v>
      </c>
      <c r="BI247" s="516">
        <v>114</v>
      </c>
      <c r="BJ247" s="516">
        <v>115</v>
      </c>
      <c r="BK247" s="516">
        <v>115.6</v>
      </c>
      <c r="BL247" s="516">
        <v>116.6</v>
      </c>
      <c r="BM247" s="516">
        <v>116.6</v>
      </c>
      <c r="BN247" s="516">
        <v>116.6</v>
      </c>
      <c r="BO247" s="516">
        <v>117.6</v>
      </c>
      <c r="BP247" s="516">
        <v>117.8</v>
      </c>
      <c r="BQ247" s="516">
        <v>118.5</v>
      </c>
      <c r="BR247" s="516">
        <v>117.8</v>
      </c>
      <c r="BS247" s="516">
        <v>118.3</v>
      </c>
      <c r="BT247" s="516">
        <v>118.2</v>
      </c>
      <c r="BU247" s="516">
        <v>118.2</v>
      </c>
      <c r="BV247" s="516">
        <v>119.6</v>
      </c>
      <c r="BW247" s="516">
        <v>119.2</v>
      </c>
      <c r="BX247" s="516">
        <v>116.8</v>
      </c>
      <c r="BY247" s="516">
        <v>118.3</v>
      </c>
      <c r="BZ247" s="516">
        <v>119.4</v>
      </c>
      <c r="CA247" s="516">
        <v>120.1</v>
      </c>
      <c r="CB247" s="516">
        <v>121.3</v>
      </c>
      <c r="CC247" s="516">
        <v>120.3</v>
      </c>
      <c r="CD247" s="516">
        <v>121.4</v>
      </c>
      <c r="CE247" s="516">
        <v>121.7</v>
      </c>
      <c r="CF247" s="516">
        <v>121.4</v>
      </c>
      <c r="CG247" s="516">
        <v>121.6</v>
      </c>
      <c r="CH247" s="516">
        <v>122.1</v>
      </c>
      <c r="CI247" s="516">
        <v>122.1</v>
      </c>
      <c r="CJ247" s="516">
        <v>122.6</v>
      </c>
      <c r="CK247" s="516">
        <v>123.6</v>
      </c>
      <c r="CL247" s="516">
        <v>124.8</v>
      </c>
      <c r="CM247" s="516">
        <v>126.4</v>
      </c>
      <c r="CN247" s="516">
        <v>126.8</v>
      </c>
      <c r="CO247" s="516">
        <v>126.8</v>
      </c>
      <c r="CP247" s="516">
        <v>126.4</v>
      </c>
      <c r="CQ247" s="516">
        <v>125.1</v>
      </c>
      <c r="CR247" s="516">
        <v>125.8</v>
      </c>
      <c r="CS247" s="516">
        <v>126.3</v>
      </c>
      <c r="CT247" s="516">
        <v>126.5</v>
      </c>
      <c r="CU247" s="516">
        <v>127.4</v>
      </c>
      <c r="CV247" s="516">
        <v>127.6</v>
      </c>
      <c r="CW247" s="516">
        <v>127.7</v>
      </c>
      <c r="CX247" s="516">
        <v>127.5</v>
      </c>
      <c r="CY247" s="516">
        <v>126.6</v>
      </c>
      <c r="CZ247" s="516">
        <v>128.80000000000001</v>
      </c>
      <c r="DA247" s="516">
        <v>126.8</v>
      </c>
      <c r="DB247" s="516">
        <v>124.4</v>
      </c>
      <c r="DC247" s="516">
        <v>125.9</v>
      </c>
      <c r="DD247" s="516">
        <v>124.3</v>
      </c>
      <c r="DE247" s="516">
        <v>124.6</v>
      </c>
      <c r="DF247" s="516">
        <v>125.8</v>
      </c>
      <c r="DG247" s="516">
        <v>127.8</v>
      </c>
      <c r="DH247" s="516">
        <v>128.4</v>
      </c>
      <c r="DI247" s="516">
        <v>127.7</v>
      </c>
      <c r="DJ247" s="516">
        <v>127.4</v>
      </c>
      <c r="DK247" s="516">
        <v>129.6</v>
      </c>
      <c r="DL247" s="516">
        <v>130.19999999999999</v>
      </c>
      <c r="DM247" s="516">
        <v>130.19999999999999</v>
      </c>
      <c r="DN247" s="516">
        <v>131.6</v>
      </c>
      <c r="DO247" s="516">
        <v>131.5</v>
      </c>
      <c r="DP247" s="516">
        <v>131.1</v>
      </c>
      <c r="DQ247" s="516">
        <v>131.80000000000001</v>
      </c>
      <c r="DR247" s="516">
        <v>132.69999999999999</v>
      </c>
      <c r="DS247" s="516">
        <v>132.6</v>
      </c>
      <c r="DT247" s="516">
        <v>134.30000000000001</v>
      </c>
      <c r="DU247" s="517">
        <v>135</v>
      </c>
      <c r="DV247" s="517">
        <v>135.5</v>
      </c>
      <c r="DW247" s="517">
        <v>135.6</v>
      </c>
      <c r="DX247" s="559">
        <v>134.80000000000001</v>
      </c>
      <c r="DY247" s="559">
        <v>134</v>
      </c>
      <c r="DZ247" s="559">
        <v>134.5</v>
      </c>
      <c r="EA247" s="558">
        <v>133.80000000000001</v>
      </c>
    </row>
    <row r="248" spans="1:131">
      <c r="A248" s="514" t="s">
        <v>1034</v>
      </c>
      <c r="B248" s="514" t="s">
        <v>1035</v>
      </c>
      <c r="C248" s="515">
        <v>0.16275999999999999</v>
      </c>
      <c r="D248" s="516">
        <v>102.2</v>
      </c>
      <c r="E248" s="516">
        <v>101.2</v>
      </c>
      <c r="F248" s="516">
        <v>101.7</v>
      </c>
      <c r="G248" s="516">
        <v>101.7</v>
      </c>
      <c r="H248" s="516">
        <v>101.5</v>
      </c>
      <c r="I248" s="516">
        <v>101.3</v>
      </c>
      <c r="J248" s="516">
        <v>103.6</v>
      </c>
      <c r="K248" s="516">
        <v>100.4</v>
      </c>
      <c r="L248" s="516">
        <v>100.8</v>
      </c>
      <c r="M248" s="516">
        <v>99.9</v>
      </c>
      <c r="N248" s="516">
        <v>98.8</v>
      </c>
      <c r="O248" s="516">
        <v>99.8</v>
      </c>
      <c r="P248" s="516">
        <v>105.1</v>
      </c>
      <c r="Q248" s="516">
        <v>103.7</v>
      </c>
      <c r="R248" s="516">
        <v>107.5</v>
      </c>
      <c r="S248" s="516">
        <v>104.1</v>
      </c>
      <c r="T248" s="516">
        <v>106.6</v>
      </c>
      <c r="U248" s="516">
        <v>106.3</v>
      </c>
      <c r="V248" s="516">
        <v>105.4</v>
      </c>
      <c r="W248" s="516">
        <v>105.5</v>
      </c>
      <c r="X248" s="516">
        <v>108.2</v>
      </c>
      <c r="Y248" s="516">
        <v>109.7</v>
      </c>
      <c r="Z248" s="516">
        <v>108.4</v>
      </c>
      <c r="AA248" s="516">
        <v>110</v>
      </c>
      <c r="AB248" s="516">
        <v>109.1</v>
      </c>
      <c r="AC248" s="516">
        <v>110.8</v>
      </c>
      <c r="AD248" s="516">
        <v>110.9</v>
      </c>
      <c r="AE248" s="516">
        <v>109</v>
      </c>
      <c r="AF248" s="516">
        <v>110.5</v>
      </c>
      <c r="AG248" s="516">
        <v>110</v>
      </c>
      <c r="AH248" s="516">
        <v>112.1</v>
      </c>
      <c r="AI248" s="516">
        <v>111.2</v>
      </c>
      <c r="AJ248" s="516">
        <v>109.7</v>
      </c>
      <c r="AK248" s="516">
        <v>108.2</v>
      </c>
      <c r="AL248" s="516">
        <v>108.9</v>
      </c>
      <c r="AM248" s="516">
        <v>112.9</v>
      </c>
      <c r="AN248" s="516">
        <v>112.5</v>
      </c>
      <c r="AO248" s="516">
        <v>112.3</v>
      </c>
      <c r="AP248" s="516">
        <v>113.3</v>
      </c>
      <c r="AQ248" s="516">
        <v>113.8</v>
      </c>
      <c r="AR248" s="516">
        <v>113</v>
      </c>
      <c r="AS248" s="516">
        <v>113.4</v>
      </c>
      <c r="AT248" s="516">
        <v>112.4</v>
      </c>
      <c r="AU248" s="516">
        <v>112.6</v>
      </c>
      <c r="AV248" s="516">
        <v>112.8</v>
      </c>
      <c r="AW248" s="516">
        <v>113.1</v>
      </c>
      <c r="AX248" s="516">
        <v>113.8</v>
      </c>
      <c r="AY248" s="516">
        <v>114.7</v>
      </c>
      <c r="AZ248" s="516">
        <v>115.3</v>
      </c>
      <c r="BA248" s="516">
        <v>116.7</v>
      </c>
      <c r="BB248" s="516">
        <v>115.8</v>
      </c>
      <c r="BC248" s="516">
        <v>116.9</v>
      </c>
      <c r="BD248" s="516">
        <v>117.2</v>
      </c>
      <c r="BE248" s="516">
        <v>118.3</v>
      </c>
      <c r="BF248" s="516">
        <v>118.3</v>
      </c>
      <c r="BG248" s="516">
        <v>118</v>
      </c>
      <c r="BH248" s="516">
        <v>117.7</v>
      </c>
      <c r="BI248" s="516">
        <v>117.6</v>
      </c>
      <c r="BJ248" s="516">
        <v>118.8</v>
      </c>
      <c r="BK248" s="516">
        <v>119.8</v>
      </c>
      <c r="BL248" s="516">
        <v>121</v>
      </c>
      <c r="BM248" s="516">
        <v>121</v>
      </c>
      <c r="BN248" s="516">
        <v>121.3</v>
      </c>
      <c r="BO248" s="516">
        <v>122.1</v>
      </c>
      <c r="BP248" s="516">
        <v>122</v>
      </c>
      <c r="BQ248" s="516">
        <v>122.9</v>
      </c>
      <c r="BR248" s="516">
        <v>121.8</v>
      </c>
      <c r="BS248" s="516">
        <v>122.4</v>
      </c>
      <c r="BT248" s="516">
        <v>122.2</v>
      </c>
      <c r="BU248" s="516">
        <v>122.4</v>
      </c>
      <c r="BV248" s="516">
        <v>125.1</v>
      </c>
      <c r="BW248" s="516">
        <v>124.8</v>
      </c>
      <c r="BX248" s="516">
        <v>122</v>
      </c>
      <c r="BY248" s="516">
        <v>124.2</v>
      </c>
      <c r="BZ248" s="516">
        <v>124.8</v>
      </c>
      <c r="CA248" s="516">
        <v>124.5</v>
      </c>
      <c r="CB248" s="516">
        <v>126.2</v>
      </c>
      <c r="CC248" s="516">
        <v>124.9</v>
      </c>
      <c r="CD248" s="516">
        <v>125.9</v>
      </c>
      <c r="CE248" s="516">
        <v>125.9</v>
      </c>
      <c r="CF248" s="516">
        <v>125.5</v>
      </c>
      <c r="CG248" s="516">
        <v>125.3</v>
      </c>
      <c r="CH248" s="516">
        <v>126.2</v>
      </c>
      <c r="CI248" s="516">
        <v>126.2</v>
      </c>
      <c r="CJ248" s="516">
        <v>126.6</v>
      </c>
      <c r="CK248" s="516">
        <v>127.4</v>
      </c>
      <c r="CL248" s="516">
        <v>128.4</v>
      </c>
      <c r="CM248" s="516">
        <v>130</v>
      </c>
      <c r="CN248" s="516">
        <v>129.9</v>
      </c>
      <c r="CO248" s="516">
        <v>129.30000000000001</v>
      </c>
      <c r="CP248" s="516">
        <v>128.9</v>
      </c>
      <c r="CQ248" s="516">
        <v>127.6</v>
      </c>
      <c r="CR248" s="516">
        <v>128.80000000000001</v>
      </c>
      <c r="CS248" s="516">
        <v>128.9</v>
      </c>
      <c r="CT248" s="516">
        <v>128.9</v>
      </c>
      <c r="CU248" s="516">
        <v>130.1</v>
      </c>
      <c r="CV248" s="516">
        <v>130.1</v>
      </c>
      <c r="CW248" s="516">
        <v>130.30000000000001</v>
      </c>
      <c r="CX248" s="516">
        <v>130.30000000000001</v>
      </c>
      <c r="CY248" s="516">
        <v>129.30000000000001</v>
      </c>
      <c r="CZ248" s="516">
        <v>132.30000000000001</v>
      </c>
      <c r="DA248" s="516">
        <v>129.4</v>
      </c>
      <c r="DB248" s="516">
        <v>126.5</v>
      </c>
      <c r="DC248" s="516">
        <v>127.9</v>
      </c>
      <c r="DD248" s="516">
        <v>125.3</v>
      </c>
      <c r="DE248" s="516">
        <v>125.4</v>
      </c>
      <c r="DF248" s="516">
        <v>126.8</v>
      </c>
      <c r="DG248" s="516">
        <v>129.5</v>
      </c>
      <c r="DH248" s="516">
        <v>129.5</v>
      </c>
      <c r="DI248" s="516">
        <v>128.80000000000001</v>
      </c>
      <c r="DJ248" s="516">
        <v>128.5</v>
      </c>
      <c r="DK248" s="516">
        <v>131.30000000000001</v>
      </c>
      <c r="DL248" s="516">
        <v>131.80000000000001</v>
      </c>
      <c r="DM248" s="516">
        <v>130.9</v>
      </c>
      <c r="DN248" s="516">
        <v>132.80000000000001</v>
      </c>
      <c r="DO248" s="516">
        <v>132.69999999999999</v>
      </c>
      <c r="DP248" s="516">
        <v>131.9</v>
      </c>
      <c r="DQ248" s="516">
        <v>132.5</v>
      </c>
      <c r="DR248" s="516">
        <v>133.5</v>
      </c>
      <c r="DS248" s="516">
        <v>133.5</v>
      </c>
      <c r="DT248" s="516">
        <v>135.4</v>
      </c>
      <c r="DU248" s="517">
        <v>137.6</v>
      </c>
      <c r="DV248" s="517">
        <v>137.19999999999999</v>
      </c>
      <c r="DW248" s="517">
        <v>136.69999999999999</v>
      </c>
      <c r="DX248" s="559">
        <v>135.4</v>
      </c>
      <c r="DY248" s="559">
        <v>134.6</v>
      </c>
      <c r="DZ248" s="559">
        <v>135</v>
      </c>
      <c r="EA248" s="558">
        <v>133.69999999999999</v>
      </c>
    </row>
    <row r="249" spans="1:131">
      <c r="A249" s="514" t="s">
        <v>1036</v>
      </c>
      <c r="B249" s="514" t="s">
        <v>1037</v>
      </c>
      <c r="C249" s="515">
        <v>6.25E-2</v>
      </c>
      <c r="D249" s="516">
        <v>101.6</v>
      </c>
      <c r="E249" s="516">
        <v>101.3</v>
      </c>
      <c r="F249" s="516">
        <v>102.3</v>
      </c>
      <c r="G249" s="516">
        <v>101.7</v>
      </c>
      <c r="H249" s="516">
        <v>102.6</v>
      </c>
      <c r="I249" s="516">
        <v>104.3</v>
      </c>
      <c r="J249" s="516">
        <v>104.1</v>
      </c>
      <c r="K249" s="516">
        <v>104.3</v>
      </c>
      <c r="L249" s="516">
        <v>106.2</v>
      </c>
      <c r="M249" s="516">
        <v>104.6</v>
      </c>
      <c r="N249" s="516">
        <v>104.2</v>
      </c>
      <c r="O249" s="516">
        <v>103.3</v>
      </c>
      <c r="P249" s="516">
        <v>105.9</v>
      </c>
      <c r="Q249" s="516">
        <v>105.6</v>
      </c>
      <c r="R249" s="516">
        <v>106.8</v>
      </c>
      <c r="S249" s="516">
        <v>105.7</v>
      </c>
      <c r="T249" s="516">
        <v>108.7</v>
      </c>
      <c r="U249" s="516">
        <v>110.6</v>
      </c>
      <c r="V249" s="516">
        <v>108.4</v>
      </c>
      <c r="W249" s="516">
        <v>109.4</v>
      </c>
      <c r="X249" s="516">
        <v>108.5</v>
      </c>
      <c r="Y249" s="516">
        <v>108.3</v>
      </c>
      <c r="Z249" s="516">
        <v>108.5</v>
      </c>
      <c r="AA249" s="516">
        <v>109.3</v>
      </c>
      <c r="AB249" s="516">
        <v>111.3</v>
      </c>
      <c r="AC249" s="516">
        <v>112.7</v>
      </c>
      <c r="AD249" s="516">
        <v>113.5</v>
      </c>
      <c r="AE249" s="516">
        <v>113.2</v>
      </c>
      <c r="AF249" s="516">
        <v>113</v>
      </c>
      <c r="AG249" s="516">
        <v>114.1</v>
      </c>
      <c r="AH249" s="516">
        <v>115.7</v>
      </c>
      <c r="AI249" s="516">
        <v>116.1</v>
      </c>
      <c r="AJ249" s="516">
        <v>114.7</v>
      </c>
      <c r="AK249" s="516">
        <v>115.3</v>
      </c>
      <c r="AL249" s="516">
        <v>115.3</v>
      </c>
      <c r="AM249" s="516">
        <v>114.4</v>
      </c>
      <c r="AN249" s="516">
        <v>115.6</v>
      </c>
      <c r="AO249" s="516">
        <v>114.2</v>
      </c>
      <c r="AP249" s="516">
        <v>115</v>
      </c>
      <c r="AQ249" s="516">
        <v>114.9</v>
      </c>
      <c r="AR249" s="516">
        <v>102.2</v>
      </c>
      <c r="AS249" s="516">
        <v>103.1</v>
      </c>
      <c r="AT249" s="516">
        <v>103.2</v>
      </c>
      <c r="AU249" s="516">
        <v>102.2</v>
      </c>
      <c r="AV249" s="516">
        <v>101.3</v>
      </c>
      <c r="AW249" s="516">
        <v>102.8</v>
      </c>
      <c r="AX249" s="516">
        <v>103.7</v>
      </c>
      <c r="AY249" s="516">
        <v>104</v>
      </c>
      <c r="AZ249" s="516">
        <v>104.9</v>
      </c>
      <c r="BA249" s="516">
        <v>105.2</v>
      </c>
      <c r="BB249" s="516">
        <v>105.2</v>
      </c>
      <c r="BC249" s="516">
        <v>105.3</v>
      </c>
      <c r="BD249" s="516">
        <v>106.4</v>
      </c>
      <c r="BE249" s="516">
        <v>107.5</v>
      </c>
      <c r="BF249" s="516">
        <v>106.2</v>
      </c>
      <c r="BG249" s="516">
        <v>106.5</v>
      </c>
      <c r="BH249" s="516">
        <v>104.7</v>
      </c>
      <c r="BI249" s="516">
        <v>104.6</v>
      </c>
      <c r="BJ249" s="516">
        <v>105</v>
      </c>
      <c r="BK249" s="516">
        <v>104.6</v>
      </c>
      <c r="BL249" s="516">
        <v>105.3</v>
      </c>
      <c r="BM249" s="516">
        <v>105.2</v>
      </c>
      <c r="BN249" s="516">
        <v>104.5</v>
      </c>
      <c r="BO249" s="516">
        <v>106</v>
      </c>
      <c r="BP249" s="516">
        <v>107</v>
      </c>
      <c r="BQ249" s="516">
        <v>107.2</v>
      </c>
      <c r="BR249" s="516">
        <v>107.3</v>
      </c>
      <c r="BS249" s="516">
        <v>107.8</v>
      </c>
      <c r="BT249" s="516">
        <v>107.8</v>
      </c>
      <c r="BU249" s="516">
        <v>107.1</v>
      </c>
      <c r="BV249" s="516">
        <v>105.3</v>
      </c>
      <c r="BW249" s="516">
        <v>104.5</v>
      </c>
      <c r="BX249" s="516">
        <v>103.2</v>
      </c>
      <c r="BY249" s="516">
        <v>103.1</v>
      </c>
      <c r="BZ249" s="516">
        <v>105.5</v>
      </c>
      <c r="CA249" s="516">
        <v>108.7</v>
      </c>
      <c r="CB249" s="516">
        <v>108.5</v>
      </c>
      <c r="CC249" s="516">
        <v>108.3</v>
      </c>
      <c r="CD249" s="516">
        <v>109.7</v>
      </c>
      <c r="CE249" s="516">
        <v>110.9</v>
      </c>
      <c r="CF249" s="516">
        <v>110.5</v>
      </c>
      <c r="CG249" s="516">
        <v>112</v>
      </c>
      <c r="CH249" s="516">
        <v>111.4</v>
      </c>
      <c r="CI249" s="516">
        <v>111.4</v>
      </c>
      <c r="CJ249" s="516">
        <v>112</v>
      </c>
      <c r="CK249" s="516">
        <v>113.8</v>
      </c>
      <c r="CL249" s="516">
        <v>115.5</v>
      </c>
      <c r="CM249" s="516">
        <v>116.9</v>
      </c>
      <c r="CN249" s="516">
        <v>118.8</v>
      </c>
      <c r="CO249" s="516">
        <v>120.2</v>
      </c>
      <c r="CP249" s="516">
        <v>120</v>
      </c>
      <c r="CQ249" s="516">
        <v>118.4</v>
      </c>
      <c r="CR249" s="516">
        <v>118.1</v>
      </c>
      <c r="CS249" s="516">
        <v>119.5</v>
      </c>
      <c r="CT249" s="516">
        <v>120.3</v>
      </c>
      <c r="CU249" s="516">
        <v>120.2</v>
      </c>
      <c r="CV249" s="516">
        <v>121.1</v>
      </c>
      <c r="CW249" s="516">
        <v>120.8</v>
      </c>
      <c r="CX249" s="516">
        <v>120</v>
      </c>
      <c r="CY249" s="516">
        <v>119.4</v>
      </c>
      <c r="CZ249" s="516">
        <v>119.5</v>
      </c>
      <c r="DA249" s="516">
        <v>120.1</v>
      </c>
      <c r="DB249" s="516">
        <v>119.1</v>
      </c>
      <c r="DC249" s="516">
        <v>120.6</v>
      </c>
      <c r="DD249" s="516">
        <v>121.6</v>
      </c>
      <c r="DE249" s="516">
        <v>122.6</v>
      </c>
      <c r="DF249" s="516">
        <v>123</v>
      </c>
      <c r="DG249" s="516">
        <v>123.3</v>
      </c>
      <c r="DH249" s="516">
        <v>125.3</v>
      </c>
      <c r="DI249" s="516">
        <v>124.8</v>
      </c>
      <c r="DJ249" s="516">
        <v>124.7</v>
      </c>
      <c r="DK249" s="516">
        <v>125.3</v>
      </c>
      <c r="DL249" s="516">
        <v>126.2</v>
      </c>
      <c r="DM249" s="516">
        <v>128.1</v>
      </c>
      <c r="DN249" s="516">
        <v>128.5</v>
      </c>
      <c r="DO249" s="516">
        <v>128.6</v>
      </c>
      <c r="DP249" s="516">
        <v>129.1</v>
      </c>
      <c r="DQ249" s="516">
        <v>130.19999999999999</v>
      </c>
      <c r="DR249" s="516">
        <v>130.80000000000001</v>
      </c>
      <c r="DS249" s="516">
        <v>130.1</v>
      </c>
      <c r="DT249" s="516">
        <v>131.5</v>
      </c>
      <c r="DU249" s="517">
        <v>128.1</v>
      </c>
      <c r="DV249" s="517">
        <v>130.9</v>
      </c>
      <c r="DW249" s="517">
        <v>132.80000000000001</v>
      </c>
      <c r="DX249" s="559">
        <v>133.1</v>
      </c>
      <c r="DY249" s="559">
        <v>132.5</v>
      </c>
      <c r="DZ249" s="559">
        <v>133.1</v>
      </c>
      <c r="EA249" s="558">
        <v>134</v>
      </c>
    </row>
    <row r="250" spans="1:131">
      <c r="A250" s="514" t="s">
        <v>1038</v>
      </c>
      <c r="B250" s="514" t="s">
        <v>1039</v>
      </c>
      <c r="C250" s="515">
        <v>0.27548</v>
      </c>
      <c r="D250" s="516">
        <v>102</v>
      </c>
      <c r="E250" s="516">
        <v>102.7</v>
      </c>
      <c r="F250" s="516">
        <v>103.4</v>
      </c>
      <c r="G250" s="516">
        <v>104.5</v>
      </c>
      <c r="H250" s="516">
        <v>104.2</v>
      </c>
      <c r="I250" s="516">
        <v>104.6</v>
      </c>
      <c r="J250" s="516">
        <v>105.3</v>
      </c>
      <c r="K250" s="516">
        <v>105.6</v>
      </c>
      <c r="L250" s="516">
        <v>106.6</v>
      </c>
      <c r="M250" s="516">
        <v>108.9</v>
      </c>
      <c r="N250" s="516">
        <v>109.6</v>
      </c>
      <c r="O250" s="516">
        <v>111.7</v>
      </c>
      <c r="P250" s="516">
        <v>112.5</v>
      </c>
      <c r="Q250" s="516">
        <v>112</v>
      </c>
      <c r="R250" s="516">
        <v>110.8</v>
      </c>
      <c r="S250" s="516">
        <v>109.9</v>
      </c>
      <c r="T250" s="516">
        <v>110.1</v>
      </c>
      <c r="U250" s="516">
        <v>110.4</v>
      </c>
      <c r="V250" s="516">
        <v>110.7</v>
      </c>
      <c r="W250" s="516">
        <v>111.7</v>
      </c>
      <c r="X250" s="516">
        <v>114</v>
      </c>
      <c r="Y250" s="516">
        <v>113.3</v>
      </c>
      <c r="Z250" s="516">
        <v>113.5</v>
      </c>
      <c r="AA250" s="516">
        <v>115.3</v>
      </c>
      <c r="AB250" s="516">
        <v>114.3</v>
      </c>
      <c r="AC250" s="516">
        <v>113.3</v>
      </c>
      <c r="AD250" s="516">
        <v>113.8</v>
      </c>
      <c r="AE250" s="516">
        <v>114.2</v>
      </c>
      <c r="AF250" s="516">
        <v>115.2</v>
      </c>
      <c r="AG250" s="516">
        <v>115.1</v>
      </c>
      <c r="AH250" s="516">
        <v>115.6</v>
      </c>
      <c r="AI250" s="516">
        <v>116.4</v>
      </c>
      <c r="AJ250" s="516">
        <v>117.6</v>
      </c>
      <c r="AK250" s="516">
        <v>118.1</v>
      </c>
      <c r="AL250" s="516">
        <v>116.8</v>
      </c>
      <c r="AM250" s="516">
        <v>116.9</v>
      </c>
      <c r="AN250" s="516">
        <v>117.9</v>
      </c>
      <c r="AO250" s="516">
        <v>118.3</v>
      </c>
      <c r="AP250" s="516">
        <v>118</v>
      </c>
      <c r="AQ250" s="516">
        <v>118.5</v>
      </c>
      <c r="AR250" s="516">
        <v>119.7</v>
      </c>
      <c r="AS250" s="516">
        <v>119.5</v>
      </c>
      <c r="AT250" s="516">
        <v>122.3</v>
      </c>
      <c r="AU250" s="516">
        <v>122.2</v>
      </c>
      <c r="AV250" s="516">
        <v>122.8</v>
      </c>
      <c r="AW250" s="516">
        <v>122.8</v>
      </c>
      <c r="AX250" s="516">
        <v>122.8</v>
      </c>
      <c r="AY250" s="516">
        <v>122.1</v>
      </c>
      <c r="AZ250" s="516">
        <v>123.5</v>
      </c>
      <c r="BA250" s="516">
        <v>124.3</v>
      </c>
      <c r="BB250" s="516">
        <v>123</v>
      </c>
      <c r="BC250" s="516">
        <v>120.9</v>
      </c>
      <c r="BD250" s="516">
        <v>120.1</v>
      </c>
      <c r="BE250" s="516">
        <v>119.5</v>
      </c>
      <c r="BF250" s="516">
        <v>119.6</v>
      </c>
      <c r="BG250" s="516">
        <v>119.6</v>
      </c>
      <c r="BH250" s="516">
        <v>122</v>
      </c>
      <c r="BI250" s="516">
        <v>123</v>
      </c>
      <c r="BJ250" s="516">
        <v>122.7</v>
      </c>
      <c r="BK250" s="516">
        <v>122.9</v>
      </c>
      <c r="BL250" s="516">
        <v>123.5</v>
      </c>
      <c r="BM250" s="516">
        <v>123.6</v>
      </c>
      <c r="BN250" s="516">
        <v>123</v>
      </c>
      <c r="BO250" s="516">
        <v>127.8</v>
      </c>
      <c r="BP250" s="516">
        <v>125.8</v>
      </c>
      <c r="BQ250" s="516">
        <v>126.6</v>
      </c>
      <c r="BR250" s="516">
        <v>127</v>
      </c>
      <c r="BS250" s="516">
        <v>129</v>
      </c>
      <c r="BT250" s="516">
        <v>130.69999999999999</v>
      </c>
      <c r="BU250" s="516">
        <v>131</v>
      </c>
      <c r="BV250" s="516">
        <v>129.9</v>
      </c>
      <c r="BW250" s="516">
        <v>130.5</v>
      </c>
      <c r="BX250" s="516">
        <v>131.69999999999999</v>
      </c>
      <c r="BY250" s="516">
        <v>130.80000000000001</v>
      </c>
      <c r="BZ250" s="516">
        <v>129.9</v>
      </c>
      <c r="CA250" s="516">
        <v>129.69999999999999</v>
      </c>
      <c r="CB250" s="516">
        <v>129.5</v>
      </c>
      <c r="CC250" s="516">
        <v>130</v>
      </c>
      <c r="CD250" s="516">
        <v>131.1</v>
      </c>
      <c r="CE250" s="516">
        <v>132.80000000000001</v>
      </c>
      <c r="CF250" s="516">
        <v>131.9</v>
      </c>
      <c r="CG250" s="516">
        <v>131.9</v>
      </c>
      <c r="CH250" s="516">
        <v>132.69999999999999</v>
      </c>
      <c r="CI250" s="516">
        <v>132.1</v>
      </c>
      <c r="CJ250" s="516">
        <v>133.30000000000001</v>
      </c>
      <c r="CK250" s="516">
        <v>132</v>
      </c>
      <c r="CL250" s="516">
        <v>132.5</v>
      </c>
      <c r="CM250" s="516">
        <v>130.4</v>
      </c>
      <c r="CN250" s="516">
        <v>129.80000000000001</v>
      </c>
      <c r="CO250" s="516">
        <v>129.80000000000001</v>
      </c>
      <c r="CP250" s="516">
        <v>128.6</v>
      </c>
      <c r="CQ250" s="516">
        <v>130.5</v>
      </c>
      <c r="CR250" s="516">
        <v>129.5</v>
      </c>
      <c r="CS250" s="516">
        <v>130.80000000000001</v>
      </c>
      <c r="CT250" s="516">
        <v>129.1</v>
      </c>
      <c r="CU250" s="516">
        <v>129.9</v>
      </c>
      <c r="CV250" s="516">
        <v>130.69999999999999</v>
      </c>
      <c r="CW250" s="516">
        <v>131.1</v>
      </c>
      <c r="CX250" s="516">
        <v>130.5</v>
      </c>
      <c r="CY250" s="516">
        <v>129.69999999999999</v>
      </c>
      <c r="CZ250" s="516">
        <v>129.9</v>
      </c>
      <c r="DA250" s="516">
        <v>127.4</v>
      </c>
      <c r="DB250" s="516">
        <v>128.5</v>
      </c>
      <c r="DC250" s="516">
        <v>127.8</v>
      </c>
      <c r="DD250" s="516">
        <v>127.6</v>
      </c>
      <c r="DE250" s="516">
        <v>129.1</v>
      </c>
      <c r="DF250" s="516">
        <v>130.4</v>
      </c>
      <c r="DG250" s="516">
        <v>129.6</v>
      </c>
      <c r="DH250" s="516">
        <v>129.5</v>
      </c>
      <c r="DI250" s="516">
        <v>129.6</v>
      </c>
      <c r="DJ250" s="516">
        <v>128.80000000000001</v>
      </c>
      <c r="DK250" s="516">
        <v>129.30000000000001</v>
      </c>
      <c r="DL250" s="516">
        <v>129.9</v>
      </c>
      <c r="DM250" s="516">
        <v>129.5</v>
      </c>
      <c r="DN250" s="516">
        <v>129.4</v>
      </c>
      <c r="DO250" s="516">
        <v>128.69999999999999</v>
      </c>
      <c r="DP250" s="516">
        <v>128.5</v>
      </c>
      <c r="DQ250" s="516">
        <v>128.4</v>
      </c>
      <c r="DR250" s="516">
        <v>127.3</v>
      </c>
      <c r="DS250" s="516">
        <v>126.9</v>
      </c>
      <c r="DT250" s="516">
        <v>123.3</v>
      </c>
      <c r="DU250" s="517">
        <v>124.1</v>
      </c>
      <c r="DV250" s="517">
        <v>124</v>
      </c>
      <c r="DW250" s="517">
        <v>123.2</v>
      </c>
      <c r="DX250" s="559">
        <v>123</v>
      </c>
      <c r="DY250" s="559">
        <v>122.7</v>
      </c>
      <c r="DZ250" s="559">
        <v>123.3</v>
      </c>
      <c r="EA250" s="558">
        <v>122.9</v>
      </c>
    </row>
    <row r="251" spans="1:131">
      <c r="A251" s="514" t="s">
        <v>1040</v>
      </c>
      <c r="B251" s="514" t="s">
        <v>1041</v>
      </c>
      <c r="C251" s="515">
        <v>0.25792999999999999</v>
      </c>
      <c r="D251" s="516">
        <v>102</v>
      </c>
      <c r="E251" s="516">
        <v>102.8</v>
      </c>
      <c r="F251" s="516">
        <v>103.5</v>
      </c>
      <c r="G251" s="516">
        <v>104.7</v>
      </c>
      <c r="H251" s="516">
        <v>104.3</v>
      </c>
      <c r="I251" s="516">
        <v>104.7</v>
      </c>
      <c r="J251" s="516">
        <v>105.4</v>
      </c>
      <c r="K251" s="516">
        <v>105.7</v>
      </c>
      <c r="L251" s="516">
        <v>106.6</v>
      </c>
      <c r="M251" s="516">
        <v>108.9</v>
      </c>
      <c r="N251" s="516">
        <v>109.6</v>
      </c>
      <c r="O251" s="516">
        <v>111.8</v>
      </c>
      <c r="P251" s="516">
        <v>112.5</v>
      </c>
      <c r="Q251" s="516">
        <v>111.9</v>
      </c>
      <c r="R251" s="516">
        <v>110.8</v>
      </c>
      <c r="S251" s="516">
        <v>109.7</v>
      </c>
      <c r="T251" s="516">
        <v>110</v>
      </c>
      <c r="U251" s="516">
        <v>110.3</v>
      </c>
      <c r="V251" s="516">
        <v>110.7</v>
      </c>
      <c r="W251" s="516">
        <v>111.7</v>
      </c>
      <c r="X251" s="516">
        <v>114.1</v>
      </c>
      <c r="Y251" s="516">
        <v>113.2</v>
      </c>
      <c r="Z251" s="516">
        <v>113.4</v>
      </c>
      <c r="AA251" s="516">
        <v>115.3</v>
      </c>
      <c r="AB251" s="516">
        <v>114</v>
      </c>
      <c r="AC251" s="516">
        <v>113.1</v>
      </c>
      <c r="AD251" s="516">
        <v>113.7</v>
      </c>
      <c r="AE251" s="516">
        <v>113.9</v>
      </c>
      <c r="AF251" s="516">
        <v>115.1</v>
      </c>
      <c r="AG251" s="516">
        <v>115.1</v>
      </c>
      <c r="AH251" s="516">
        <v>115.4</v>
      </c>
      <c r="AI251" s="516">
        <v>116.3</v>
      </c>
      <c r="AJ251" s="516">
        <v>117.7</v>
      </c>
      <c r="AK251" s="516">
        <v>117.9</v>
      </c>
      <c r="AL251" s="516">
        <v>116.6</v>
      </c>
      <c r="AM251" s="516">
        <v>116.7</v>
      </c>
      <c r="AN251" s="516">
        <v>117.9</v>
      </c>
      <c r="AO251" s="516">
        <v>118.3</v>
      </c>
      <c r="AP251" s="516">
        <v>118</v>
      </c>
      <c r="AQ251" s="516">
        <v>118.6</v>
      </c>
      <c r="AR251" s="516">
        <v>120.2</v>
      </c>
      <c r="AS251" s="516">
        <v>119.9</v>
      </c>
      <c r="AT251" s="516">
        <v>122.9</v>
      </c>
      <c r="AU251" s="516">
        <v>122.8</v>
      </c>
      <c r="AV251" s="516">
        <v>123.4</v>
      </c>
      <c r="AW251" s="516">
        <v>123.3</v>
      </c>
      <c r="AX251" s="516">
        <v>123.3</v>
      </c>
      <c r="AY251" s="516">
        <v>122.4</v>
      </c>
      <c r="AZ251" s="516">
        <v>123.9</v>
      </c>
      <c r="BA251" s="516">
        <v>124.7</v>
      </c>
      <c r="BB251" s="516">
        <v>123.4</v>
      </c>
      <c r="BC251" s="516">
        <v>121.1</v>
      </c>
      <c r="BD251" s="516">
        <v>120.2</v>
      </c>
      <c r="BE251" s="516">
        <v>119.7</v>
      </c>
      <c r="BF251" s="516">
        <v>119.7</v>
      </c>
      <c r="BG251" s="516">
        <v>119.9</v>
      </c>
      <c r="BH251" s="516">
        <v>122.2</v>
      </c>
      <c r="BI251" s="516">
        <v>123.4</v>
      </c>
      <c r="BJ251" s="516">
        <v>123.1</v>
      </c>
      <c r="BK251" s="516">
        <v>123.3</v>
      </c>
      <c r="BL251" s="516">
        <v>124</v>
      </c>
      <c r="BM251" s="516">
        <v>124</v>
      </c>
      <c r="BN251" s="516">
        <v>123.3</v>
      </c>
      <c r="BO251" s="516">
        <v>127.8</v>
      </c>
      <c r="BP251" s="516">
        <v>125.9</v>
      </c>
      <c r="BQ251" s="516">
        <v>126.8</v>
      </c>
      <c r="BR251" s="516">
        <v>127.2</v>
      </c>
      <c r="BS251" s="516">
        <v>129.30000000000001</v>
      </c>
      <c r="BT251" s="516">
        <v>131</v>
      </c>
      <c r="BU251" s="516">
        <v>131.4</v>
      </c>
      <c r="BV251" s="516">
        <v>130.30000000000001</v>
      </c>
      <c r="BW251" s="516">
        <v>130.9</v>
      </c>
      <c r="BX251" s="516">
        <v>132.19999999999999</v>
      </c>
      <c r="BY251" s="516">
        <v>131.19999999999999</v>
      </c>
      <c r="BZ251" s="516">
        <v>130.30000000000001</v>
      </c>
      <c r="CA251" s="516">
        <v>129.9</v>
      </c>
      <c r="CB251" s="516">
        <v>129.69999999999999</v>
      </c>
      <c r="CC251" s="516">
        <v>130.30000000000001</v>
      </c>
      <c r="CD251" s="516">
        <v>131.5</v>
      </c>
      <c r="CE251" s="516">
        <v>133.4</v>
      </c>
      <c r="CF251" s="516">
        <v>132.4</v>
      </c>
      <c r="CG251" s="516">
        <v>132.4</v>
      </c>
      <c r="CH251" s="516">
        <v>133.19999999999999</v>
      </c>
      <c r="CI251" s="516">
        <v>132.5</v>
      </c>
      <c r="CJ251" s="516">
        <v>133.9</v>
      </c>
      <c r="CK251" s="516">
        <v>132.5</v>
      </c>
      <c r="CL251" s="516">
        <v>133</v>
      </c>
      <c r="CM251" s="516">
        <v>130.69999999999999</v>
      </c>
      <c r="CN251" s="516">
        <v>130.1</v>
      </c>
      <c r="CO251" s="516">
        <v>130.19999999999999</v>
      </c>
      <c r="CP251" s="516">
        <v>128.80000000000001</v>
      </c>
      <c r="CQ251" s="516">
        <v>131</v>
      </c>
      <c r="CR251" s="516">
        <v>130</v>
      </c>
      <c r="CS251" s="516">
        <v>131.4</v>
      </c>
      <c r="CT251" s="516">
        <v>129.6</v>
      </c>
      <c r="CU251" s="516">
        <v>130</v>
      </c>
      <c r="CV251" s="516">
        <v>130.6</v>
      </c>
      <c r="CW251" s="516">
        <v>131.1</v>
      </c>
      <c r="CX251" s="516">
        <v>130.6</v>
      </c>
      <c r="CY251" s="516">
        <v>130</v>
      </c>
      <c r="CZ251" s="516">
        <v>130.30000000000001</v>
      </c>
      <c r="DA251" s="516">
        <v>127.7</v>
      </c>
      <c r="DB251" s="516">
        <v>128.9</v>
      </c>
      <c r="DC251" s="516">
        <v>128.19999999999999</v>
      </c>
      <c r="DD251" s="516">
        <v>128</v>
      </c>
      <c r="DE251" s="516">
        <v>129.4</v>
      </c>
      <c r="DF251" s="516">
        <v>130.69999999999999</v>
      </c>
      <c r="DG251" s="516">
        <v>129.9</v>
      </c>
      <c r="DH251" s="516">
        <v>129.69999999999999</v>
      </c>
      <c r="DI251" s="516">
        <v>129.80000000000001</v>
      </c>
      <c r="DJ251" s="516">
        <v>128.9</v>
      </c>
      <c r="DK251" s="516">
        <v>129.4</v>
      </c>
      <c r="DL251" s="516">
        <v>129.9</v>
      </c>
      <c r="DM251" s="516">
        <v>129.6</v>
      </c>
      <c r="DN251" s="516">
        <v>129.6</v>
      </c>
      <c r="DO251" s="516">
        <v>128.9</v>
      </c>
      <c r="DP251" s="516">
        <v>128.69999999999999</v>
      </c>
      <c r="DQ251" s="516">
        <v>128.5</v>
      </c>
      <c r="DR251" s="516">
        <v>127.4</v>
      </c>
      <c r="DS251" s="516">
        <v>126.9</v>
      </c>
      <c r="DT251" s="516">
        <v>123.2</v>
      </c>
      <c r="DU251" s="517">
        <v>124</v>
      </c>
      <c r="DV251" s="517">
        <v>123.9</v>
      </c>
      <c r="DW251" s="517">
        <v>122.8</v>
      </c>
      <c r="DX251" s="559">
        <v>122.7</v>
      </c>
      <c r="DY251" s="559">
        <v>122.4</v>
      </c>
      <c r="DZ251" s="559">
        <v>122.9</v>
      </c>
      <c r="EA251" s="558">
        <v>122.5</v>
      </c>
    </row>
    <row r="252" spans="1:131">
      <c r="A252" s="514" t="s">
        <v>1042</v>
      </c>
      <c r="B252" s="514" t="s">
        <v>1043</v>
      </c>
      <c r="C252" s="515">
        <v>1.755E-2</v>
      </c>
      <c r="D252" s="516">
        <v>101.7</v>
      </c>
      <c r="E252" s="516">
        <v>101.8</v>
      </c>
      <c r="F252" s="516">
        <v>102.1</v>
      </c>
      <c r="G252" s="516">
        <v>102.1</v>
      </c>
      <c r="H252" s="516">
        <v>102</v>
      </c>
      <c r="I252" s="516">
        <v>102.2</v>
      </c>
      <c r="J252" s="516">
        <v>102.5</v>
      </c>
      <c r="K252" s="516">
        <v>104.3</v>
      </c>
      <c r="L252" s="516">
        <v>106.4</v>
      </c>
      <c r="M252" s="516">
        <v>108.6</v>
      </c>
      <c r="N252" s="516">
        <v>109.5</v>
      </c>
      <c r="O252" s="516">
        <v>109.3</v>
      </c>
      <c r="P252" s="516">
        <v>112.8</v>
      </c>
      <c r="Q252" s="516">
        <v>113</v>
      </c>
      <c r="R252" s="516">
        <v>111.8</v>
      </c>
      <c r="S252" s="516">
        <v>112.6</v>
      </c>
      <c r="T252" s="516">
        <v>110.8</v>
      </c>
      <c r="U252" s="516">
        <v>111.8</v>
      </c>
      <c r="V252" s="516">
        <v>110.7</v>
      </c>
      <c r="W252" s="516">
        <v>111.9</v>
      </c>
      <c r="X252" s="516">
        <v>112.7</v>
      </c>
      <c r="Y252" s="516">
        <v>114.3</v>
      </c>
      <c r="Z252" s="516">
        <v>115.1</v>
      </c>
      <c r="AA252" s="516">
        <v>115.2</v>
      </c>
      <c r="AB252" s="516">
        <v>117.6</v>
      </c>
      <c r="AC252" s="516">
        <v>116.6</v>
      </c>
      <c r="AD252" s="516">
        <v>116.4</v>
      </c>
      <c r="AE252" s="516">
        <v>118.6</v>
      </c>
      <c r="AF252" s="516">
        <v>117.2</v>
      </c>
      <c r="AG252" s="516">
        <v>115.5</v>
      </c>
      <c r="AH252" s="516">
        <v>117.5</v>
      </c>
      <c r="AI252" s="516">
        <v>117</v>
      </c>
      <c r="AJ252" s="516">
        <v>117.4</v>
      </c>
      <c r="AK252" s="516">
        <v>120.2</v>
      </c>
      <c r="AL252" s="516">
        <v>120.5</v>
      </c>
      <c r="AM252" s="516">
        <v>120.8</v>
      </c>
      <c r="AN252" s="516">
        <v>118.4</v>
      </c>
      <c r="AO252" s="516">
        <v>118.6</v>
      </c>
      <c r="AP252" s="516">
        <v>117.6</v>
      </c>
      <c r="AQ252" s="516">
        <v>116.7</v>
      </c>
      <c r="AR252" s="516">
        <v>112.6</v>
      </c>
      <c r="AS252" s="516">
        <v>113.3</v>
      </c>
      <c r="AT252" s="516">
        <v>112.9</v>
      </c>
      <c r="AU252" s="516">
        <v>113</v>
      </c>
      <c r="AV252" s="516">
        <v>114.3</v>
      </c>
      <c r="AW252" s="516">
        <v>115.3</v>
      </c>
      <c r="AX252" s="516">
        <v>115.1</v>
      </c>
      <c r="AY252" s="516">
        <v>117.2</v>
      </c>
      <c r="AZ252" s="516">
        <v>117.6</v>
      </c>
      <c r="BA252" s="516">
        <v>117.5</v>
      </c>
      <c r="BB252" s="516">
        <v>118.1</v>
      </c>
      <c r="BC252" s="516">
        <v>117.6</v>
      </c>
      <c r="BD252" s="516">
        <v>118.9</v>
      </c>
      <c r="BE252" s="516">
        <v>117.1</v>
      </c>
      <c r="BF252" s="516">
        <v>117.1</v>
      </c>
      <c r="BG252" s="516">
        <v>115</v>
      </c>
      <c r="BH252" s="516">
        <v>118.4</v>
      </c>
      <c r="BI252" s="516">
        <v>117.2</v>
      </c>
      <c r="BJ252" s="516">
        <v>117.4</v>
      </c>
      <c r="BK252" s="516">
        <v>116.3</v>
      </c>
      <c r="BL252" s="516">
        <v>117.1</v>
      </c>
      <c r="BM252" s="516">
        <v>117.7</v>
      </c>
      <c r="BN252" s="516">
        <v>117.9</v>
      </c>
      <c r="BO252" s="516">
        <v>127.7</v>
      </c>
      <c r="BP252" s="516">
        <v>125.4</v>
      </c>
      <c r="BQ252" s="516">
        <v>124.4</v>
      </c>
      <c r="BR252" s="516">
        <v>123.6</v>
      </c>
      <c r="BS252" s="516">
        <v>124.1</v>
      </c>
      <c r="BT252" s="516">
        <v>126.8</v>
      </c>
      <c r="BU252" s="516">
        <v>125.1</v>
      </c>
      <c r="BV252" s="516">
        <v>124</v>
      </c>
      <c r="BW252" s="516">
        <v>124</v>
      </c>
      <c r="BX252" s="516">
        <v>125.4</v>
      </c>
      <c r="BY252" s="516">
        <v>125.1</v>
      </c>
      <c r="BZ252" s="516">
        <v>124.1</v>
      </c>
      <c r="CA252" s="516">
        <v>126.8</v>
      </c>
      <c r="CB252" s="516">
        <v>125.9</v>
      </c>
      <c r="CC252" s="516">
        <v>125.6</v>
      </c>
      <c r="CD252" s="516">
        <v>125.4</v>
      </c>
      <c r="CE252" s="516">
        <v>124.7</v>
      </c>
      <c r="CF252" s="516">
        <v>123.9</v>
      </c>
      <c r="CG252" s="516">
        <v>124.3</v>
      </c>
      <c r="CH252" s="516">
        <v>125.8</v>
      </c>
      <c r="CI252" s="516">
        <v>125.7</v>
      </c>
      <c r="CJ252" s="516">
        <v>123.9</v>
      </c>
      <c r="CK252" s="516">
        <v>125</v>
      </c>
      <c r="CL252" s="516">
        <v>124.1</v>
      </c>
      <c r="CM252" s="516">
        <v>126.2</v>
      </c>
      <c r="CN252" s="516">
        <v>124.8</v>
      </c>
      <c r="CO252" s="516">
        <v>125</v>
      </c>
      <c r="CP252" s="516">
        <v>124.3</v>
      </c>
      <c r="CQ252" s="516">
        <v>123.2</v>
      </c>
      <c r="CR252" s="516">
        <v>122.5</v>
      </c>
      <c r="CS252" s="516">
        <v>123.1</v>
      </c>
      <c r="CT252" s="516">
        <v>121.9</v>
      </c>
      <c r="CU252" s="516">
        <v>128.19999999999999</v>
      </c>
      <c r="CV252" s="516">
        <v>131.1</v>
      </c>
      <c r="CW252" s="516">
        <v>131.69999999999999</v>
      </c>
      <c r="CX252" s="516">
        <v>129.30000000000001</v>
      </c>
      <c r="CY252" s="516">
        <v>124.8</v>
      </c>
      <c r="CZ252" s="516">
        <v>124.8</v>
      </c>
      <c r="DA252" s="516">
        <v>123.4</v>
      </c>
      <c r="DB252" s="516">
        <v>122.8</v>
      </c>
      <c r="DC252" s="516">
        <v>122.6</v>
      </c>
      <c r="DD252" s="516">
        <v>121.5</v>
      </c>
      <c r="DE252" s="516">
        <v>125.5</v>
      </c>
      <c r="DF252" s="516">
        <v>126.2</v>
      </c>
      <c r="DG252" s="516">
        <v>124.9</v>
      </c>
      <c r="DH252" s="516">
        <v>126.8</v>
      </c>
      <c r="DI252" s="516">
        <v>126.8</v>
      </c>
      <c r="DJ252" s="516">
        <v>127.2</v>
      </c>
      <c r="DK252" s="516">
        <v>126.6</v>
      </c>
      <c r="DL252" s="516">
        <v>129.4</v>
      </c>
      <c r="DM252" s="516">
        <v>127.8</v>
      </c>
      <c r="DN252" s="516">
        <v>126.4</v>
      </c>
      <c r="DO252" s="516">
        <v>125.6</v>
      </c>
      <c r="DP252" s="516">
        <v>125.2</v>
      </c>
      <c r="DQ252" s="516">
        <v>126.1</v>
      </c>
      <c r="DR252" s="516">
        <v>126.5</v>
      </c>
      <c r="DS252" s="516">
        <v>127.4</v>
      </c>
      <c r="DT252" s="516">
        <v>125.3</v>
      </c>
      <c r="DU252" s="517">
        <v>126.6</v>
      </c>
      <c r="DV252" s="517">
        <v>125.6</v>
      </c>
      <c r="DW252" s="517">
        <v>127.7</v>
      </c>
      <c r="DX252" s="559">
        <v>127</v>
      </c>
      <c r="DY252" s="559">
        <v>127.3</v>
      </c>
      <c r="DZ252" s="559">
        <v>129</v>
      </c>
      <c r="EA252" s="558">
        <v>128</v>
      </c>
    </row>
    <row r="253" spans="1:131">
      <c r="A253" s="514" t="s">
        <v>1044</v>
      </c>
      <c r="B253" s="514" t="s">
        <v>1045</v>
      </c>
      <c r="C253" s="515">
        <v>0.51356999999999997</v>
      </c>
      <c r="D253" s="516">
        <v>106.1</v>
      </c>
      <c r="E253" s="516">
        <v>107.9</v>
      </c>
      <c r="F253" s="516">
        <v>108.2</v>
      </c>
      <c r="G253" s="516">
        <v>107.2</v>
      </c>
      <c r="H253" s="516">
        <v>107.9</v>
      </c>
      <c r="I253" s="516">
        <v>107</v>
      </c>
      <c r="J253" s="516">
        <v>107.5</v>
      </c>
      <c r="K253" s="516">
        <v>108.8</v>
      </c>
      <c r="L253" s="516">
        <v>109.2</v>
      </c>
      <c r="M253" s="516">
        <v>109.8</v>
      </c>
      <c r="N253" s="516">
        <v>110</v>
      </c>
      <c r="O253" s="516">
        <v>111.4</v>
      </c>
      <c r="P253" s="516">
        <v>112.7</v>
      </c>
      <c r="Q253" s="516">
        <v>108.6</v>
      </c>
      <c r="R253" s="516">
        <v>114.1</v>
      </c>
      <c r="S253" s="516">
        <v>114.2</v>
      </c>
      <c r="T253" s="516">
        <v>114.6</v>
      </c>
      <c r="U253" s="516">
        <v>113.9</v>
      </c>
      <c r="V253" s="516">
        <v>114.1</v>
      </c>
      <c r="W253" s="516">
        <v>115</v>
      </c>
      <c r="X253" s="516">
        <v>117.3</v>
      </c>
      <c r="Y253" s="516">
        <v>114</v>
      </c>
      <c r="Z253" s="516">
        <v>116.3</v>
      </c>
      <c r="AA253" s="516">
        <v>118.4</v>
      </c>
      <c r="AB253" s="516">
        <v>117.3</v>
      </c>
      <c r="AC253" s="516">
        <v>116</v>
      </c>
      <c r="AD253" s="516">
        <v>118.4</v>
      </c>
      <c r="AE253" s="516">
        <v>119.6</v>
      </c>
      <c r="AF253" s="516">
        <v>125</v>
      </c>
      <c r="AG253" s="516">
        <v>123.4</v>
      </c>
      <c r="AH253" s="516">
        <v>124.5</v>
      </c>
      <c r="AI253" s="516">
        <v>124.7</v>
      </c>
      <c r="AJ253" s="516">
        <v>126</v>
      </c>
      <c r="AK253" s="516">
        <v>125.7</v>
      </c>
      <c r="AL253" s="516">
        <v>129.1</v>
      </c>
      <c r="AM253" s="516">
        <v>129.9</v>
      </c>
      <c r="AN253" s="516">
        <v>132.30000000000001</v>
      </c>
      <c r="AO253" s="516">
        <v>131.80000000000001</v>
      </c>
      <c r="AP253" s="516">
        <v>134</v>
      </c>
      <c r="AQ253" s="516">
        <v>130.5</v>
      </c>
      <c r="AR253" s="516">
        <v>134.6</v>
      </c>
      <c r="AS253" s="516">
        <v>133.5</v>
      </c>
      <c r="AT253" s="516">
        <v>131.30000000000001</v>
      </c>
      <c r="AU253" s="516">
        <v>131.19999999999999</v>
      </c>
      <c r="AV253" s="516">
        <v>134.1</v>
      </c>
      <c r="AW253" s="516">
        <v>131.4</v>
      </c>
      <c r="AX253" s="516">
        <v>134.30000000000001</v>
      </c>
      <c r="AY253" s="516">
        <v>136.69999999999999</v>
      </c>
      <c r="AZ253" s="516">
        <v>142.69999999999999</v>
      </c>
      <c r="BA253" s="516">
        <v>140.4</v>
      </c>
      <c r="BB253" s="516">
        <v>141.30000000000001</v>
      </c>
      <c r="BC253" s="516">
        <v>139.4</v>
      </c>
      <c r="BD253" s="516">
        <v>140.9</v>
      </c>
      <c r="BE253" s="516">
        <v>142.80000000000001</v>
      </c>
      <c r="BF253" s="516">
        <v>140.6</v>
      </c>
      <c r="BG253" s="516">
        <v>142.1</v>
      </c>
      <c r="BH253" s="516">
        <v>142.80000000000001</v>
      </c>
      <c r="BI253" s="516">
        <v>142.9</v>
      </c>
      <c r="BJ253" s="516">
        <v>141.1</v>
      </c>
      <c r="BK253" s="516">
        <v>142.19999999999999</v>
      </c>
      <c r="BL253" s="516">
        <v>143.1</v>
      </c>
      <c r="BM253" s="516">
        <v>141.5</v>
      </c>
      <c r="BN253" s="516">
        <v>144.30000000000001</v>
      </c>
      <c r="BO253" s="516">
        <v>145.30000000000001</v>
      </c>
      <c r="BP253" s="516">
        <v>149.69999999999999</v>
      </c>
      <c r="BQ253" s="516">
        <v>150.19999999999999</v>
      </c>
      <c r="BR253" s="516">
        <v>149.9</v>
      </c>
      <c r="BS253" s="516">
        <v>151.19999999999999</v>
      </c>
      <c r="BT253" s="516">
        <v>151.80000000000001</v>
      </c>
      <c r="BU253" s="516">
        <v>151.19999999999999</v>
      </c>
      <c r="BV253" s="516">
        <v>152</v>
      </c>
      <c r="BW253" s="516">
        <v>150.30000000000001</v>
      </c>
      <c r="BX253" s="516">
        <v>148.4</v>
      </c>
      <c r="BY253" s="516">
        <v>149.80000000000001</v>
      </c>
      <c r="BZ253" s="516">
        <v>150.80000000000001</v>
      </c>
      <c r="CA253" s="516">
        <v>149.4</v>
      </c>
      <c r="CB253" s="516">
        <v>150.19999999999999</v>
      </c>
      <c r="CC253" s="516">
        <v>150</v>
      </c>
      <c r="CD253" s="516">
        <v>149.9</v>
      </c>
      <c r="CE253" s="516">
        <v>149.6</v>
      </c>
      <c r="CF253" s="516">
        <v>149.19999999999999</v>
      </c>
      <c r="CG253" s="516">
        <v>150.69999999999999</v>
      </c>
      <c r="CH253" s="516">
        <v>152.5</v>
      </c>
      <c r="CI253" s="516">
        <v>153.80000000000001</v>
      </c>
      <c r="CJ253" s="516">
        <v>153.19999999999999</v>
      </c>
      <c r="CK253" s="516">
        <v>153.19999999999999</v>
      </c>
      <c r="CL253" s="516">
        <v>154</v>
      </c>
      <c r="CM253" s="516">
        <v>152.5</v>
      </c>
      <c r="CN253" s="516">
        <v>153.9</v>
      </c>
      <c r="CO253" s="516">
        <v>154.6</v>
      </c>
      <c r="CP253" s="516">
        <v>154.4</v>
      </c>
      <c r="CQ253" s="516">
        <v>153</v>
      </c>
      <c r="CR253" s="516">
        <v>151</v>
      </c>
      <c r="CS253" s="516">
        <v>152</v>
      </c>
      <c r="CT253" s="516">
        <v>155</v>
      </c>
      <c r="CU253" s="516">
        <v>154.5</v>
      </c>
      <c r="CV253" s="516">
        <v>156.4</v>
      </c>
      <c r="CW253" s="516">
        <v>160.6</v>
      </c>
      <c r="CX253" s="516">
        <v>158.6</v>
      </c>
      <c r="CY253" s="516">
        <v>157.6</v>
      </c>
      <c r="CZ253" s="516">
        <v>153</v>
      </c>
      <c r="DA253" s="516">
        <v>155.30000000000001</v>
      </c>
      <c r="DB253" s="516">
        <v>157.6</v>
      </c>
      <c r="DC253" s="516">
        <v>156.1</v>
      </c>
      <c r="DD253" s="516">
        <v>157.19999999999999</v>
      </c>
      <c r="DE253" s="516">
        <v>157.69999999999999</v>
      </c>
      <c r="DF253" s="516">
        <v>159</v>
      </c>
      <c r="DG253" s="516">
        <v>157.80000000000001</v>
      </c>
      <c r="DH253" s="516">
        <v>160.30000000000001</v>
      </c>
      <c r="DI253" s="516">
        <v>159.30000000000001</v>
      </c>
      <c r="DJ253" s="516">
        <v>157.6</v>
      </c>
      <c r="DK253" s="516">
        <v>161.1</v>
      </c>
      <c r="DL253" s="516">
        <v>160.6</v>
      </c>
      <c r="DM253" s="516">
        <v>159.9</v>
      </c>
      <c r="DN253" s="516">
        <v>160.19999999999999</v>
      </c>
      <c r="DO253" s="516">
        <v>159.1</v>
      </c>
      <c r="DP253" s="516">
        <v>161.9</v>
      </c>
      <c r="DQ253" s="516">
        <v>160.69999999999999</v>
      </c>
      <c r="DR253" s="516">
        <v>159.80000000000001</v>
      </c>
      <c r="DS253" s="516">
        <v>161.30000000000001</v>
      </c>
      <c r="DT253" s="516">
        <v>163.30000000000001</v>
      </c>
      <c r="DU253" s="517">
        <v>164.3</v>
      </c>
      <c r="DV253" s="517">
        <v>164</v>
      </c>
      <c r="DW253" s="517">
        <v>164.8</v>
      </c>
      <c r="DX253" s="559">
        <v>164.2</v>
      </c>
      <c r="DY253" s="559">
        <v>164.4</v>
      </c>
      <c r="DZ253" s="559">
        <v>163.80000000000001</v>
      </c>
      <c r="EA253" s="558">
        <v>165.4</v>
      </c>
    </row>
    <row r="254" spans="1:131">
      <c r="A254" s="514" t="s">
        <v>1046</v>
      </c>
      <c r="B254" s="514" t="s">
        <v>1047</v>
      </c>
      <c r="C254" s="515">
        <v>0.51356999999999997</v>
      </c>
      <c r="D254" s="516">
        <v>106.1</v>
      </c>
      <c r="E254" s="516">
        <v>107.9</v>
      </c>
      <c r="F254" s="516">
        <v>108.2</v>
      </c>
      <c r="G254" s="516">
        <v>107.2</v>
      </c>
      <c r="H254" s="516">
        <v>107.9</v>
      </c>
      <c r="I254" s="516">
        <v>107</v>
      </c>
      <c r="J254" s="516">
        <v>107.5</v>
      </c>
      <c r="K254" s="516">
        <v>108.8</v>
      </c>
      <c r="L254" s="516">
        <v>109.2</v>
      </c>
      <c r="M254" s="516">
        <v>109.8</v>
      </c>
      <c r="N254" s="516">
        <v>110</v>
      </c>
      <c r="O254" s="516">
        <v>111.4</v>
      </c>
      <c r="P254" s="516">
        <v>112.7</v>
      </c>
      <c r="Q254" s="516">
        <v>108.6</v>
      </c>
      <c r="R254" s="516">
        <v>114.1</v>
      </c>
      <c r="S254" s="516">
        <v>114.2</v>
      </c>
      <c r="T254" s="516">
        <v>114.6</v>
      </c>
      <c r="U254" s="516">
        <v>113.9</v>
      </c>
      <c r="V254" s="516">
        <v>114.1</v>
      </c>
      <c r="W254" s="516">
        <v>115</v>
      </c>
      <c r="X254" s="516">
        <v>117.3</v>
      </c>
      <c r="Y254" s="516">
        <v>114</v>
      </c>
      <c r="Z254" s="516">
        <v>116.3</v>
      </c>
      <c r="AA254" s="516">
        <v>118.4</v>
      </c>
      <c r="AB254" s="516">
        <v>117.3</v>
      </c>
      <c r="AC254" s="516">
        <v>116</v>
      </c>
      <c r="AD254" s="516">
        <v>118.4</v>
      </c>
      <c r="AE254" s="516">
        <v>119.6</v>
      </c>
      <c r="AF254" s="516">
        <v>125</v>
      </c>
      <c r="AG254" s="516">
        <v>123.4</v>
      </c>
      <c r="AH254" s="516">
        <v>124.5</v>
      </c>
      <c r="AI254" s="516">
        <v>124.7</v>
      </c>
      <c r="AJ254" s="516">
        <v>126</v>
      </c>
      <c r="AK254" s="516">
        <v>125.7</v>
      </c>
      <c r="AL254" s="516">
        <v>129.1</v>
      </c>
      <c r="AM254" s="516">
        <v>129.9</v>
      </c>
      <c r="AN254" s="516">
        <v>132.30000000000001</v>
      </c>
      <c r="AO254" s="516">
        <v>131.80000000000001</v>
      </c>
      <c r="AP254" s="516">
        <v>134</v>
      </c>
      <c r="AQ254" s="516">
        <v>130.5</v>
      </c>
      <c r="AR254" s="516">
        <v>134.6</v>
      </c>
      <c r="AS254" s="516">
        <v>133.5</v>
      </c>
      <c r="AT254" s="516">
        <v>131.30000000000001</v>
      </c>
      <c r="AU254" s="516">
        <v>131.19999999999999</v>
      </c>
      <c r="AV254" s="516">
        <v>134.1</v>
      </c>
      <c r="AW254" s="516">
        <v>131.4</v>
      </c>
      <c r="AX254" s="516">
        <v>134.30000000000001</v>
      </c>
      <c r="AY254" s="516">
        <v>136.69999999999999</v>
      </c>
      <c r="AZ254" s="516">
        <v>142.69999999999999</v>
      </c>
      <c r="BA254" s="516">
        <v>140.4</v>
      </c>
      <c r="BB254" s="516">
        <v>141.30000000000001</v>
      </c>
      <c r="BC254" s="516">
        <v>139.4</v>
      </c>
      <c r="BD254" s="516">
        <v>140.9</v>
      </c>
      <c r="BE254" s="516">
        <v>142.80000000000001</v>
      </c>
      <c r="BF254" s="516">
        <v>140.6</v>
      </c>
      <c r="BG254" s="516">
        <v>142.1</v>
      </c>
      <c r="BH254" s="516">
        <v>142.80000000000001</v>
      </c>
      <c r="BI254" s="516">
        <v>142.9</v>
      </c>
      <c r="BJ254" s="516">
        <v>141.1</v>
      </c>
      <c r="BK254" s="516">
        <v>142.19999999999999</v>
      </c>
      <c r="BL254" s="516">
        <v>143.1</v>
      </c>
      <c r="BM254" s="516">
        <v>141.5</v>
      </c>
      <c r="BN254" s="516">
        <v>144.30000000000001</v>
      </c>
      <c r="BO254" s="516">
        <v>145.30000000000001</v>
      </c>
      <c r="BP254" s="516">
        <v>149.69999999999999</v>
      </c>
      <c r="BQ254" s="516">
        <v>150.19999999999999</v>
      </c>
      <c r="BR254" s="516">
        <v>149.9</v>
      </c>
      <c r="BS254" s="516">
        <v>151.19999999999999</v>
      </c>
      <c r="BT254" s="516">
        <v>151.80000000000001</v>
      </c>
      <c r="BU254" s="516">
        <v>151.19999999999999</v>
      </c>
      <c r="BV254" s="516">
        <v>152</v>
      </c>
      <c r="BW254" s="516">
        <v>150.30000000000001</v>
      </c>
      <c r="BX254" s="516">
        <v>148.4</v>
      </c>
      <c r="BY254" s="516">
        <v>149.80000000000001</v>
      </c>
      <c r="BZ254" s="516">
        <v>150.80000000000001</v>
      </c>
      <c r="CA254" s="516">
        <v>149.4</v>
      </c>
      <c r="CB254" s="516">
        <v>150.19999999999999</v>
      </c>
      <c r="CC254" s="516">
        <v>150</v>
      </c>
      <c r="CD254" s="516">
        <v>149.9</v>
      </c>
      <c r="CE254" s="516">
        <v>149.6</v>
      </c>
      <c r="CF254" s="516">
        <v>149.19999999999999</v>
      </c>
      <c r="CG254" s="516">
        <v>150.69999999999999</v>
      </c>
      <c r="CH254" s="516">
        <v>152.5</v>
      </c>
      <c r="CI254" s="516">
        <v>153.80000000000001</v>
      </c>
      <c r="CJ254" s="516">
        <v>153.19999999999999</v>
      </c>
      <c r="CK254" s="516">
        <v>153.19999999999999</v>
      </c>
      <c r="CL254" s="516">
        <v>154</v>
      </c>
      <c r="CM254" s="516">
        <v>152.5</v>
      </c>
      <c r="CN254" s="516">
        <v>153.9</v>
      </c>
      <c r="CO254" s="516">
        <v>154.6</v>
      </c>
      <c r="CP254" s="516">
        <v>154.4</v>
      </c>
      <c r="CQ254" s="516">
        <v>153</v>
      </c>
      <c r="CR254" s="516">
        <v>151</v>
      </c>
      <c r="CS254" s="516">
        <v>152</v>
      </c>
      <c r="CT254" s="516">
        <v>155</v>
      </c>
      <c r="CU254" s="516">
        <v>154.5</v>
      </c>
      <c r="CV254" s="516">
        <v>156.4</v>
      </c>
      <c r="CW254" s="516">
        <v>160.6</v>
      </c>
      <c r="CX254" s="516">
        <v>158.6</v>
      </c>
      <c r="CY254" s="516">
        <v>157.6</v>
      </c>
      <c r="CZ254" s="516">
        <v>153</v>
      </c>
      <c r="DA254" s="516">
        <v>155.30000000000001</v>
      </c>
      <c r="DB254" s="516">
        <v>157.6</v>
      </c>
      <c r="DC254" s="516">
        <v>156.1</v>
      </c>
      <c r="DD254" s="516">
        <v>157.19999999999999</v>
      </c>
      <c r="DE254" s="516">
        <v>157.69999999999999</v>
      </c>
      <c r="DF254" s="516">
        <v>159</v>
      </c>
      <c r="DG254" s="516">
        <v>157.80000000000001</v>
      </c>
      <c r="DH254" s="516">
        <v>160.30000000000001</v>
      </c>
      <c r="DI254" s="516">
        <v>159.30000000000001</v>
      </c>
      <c r="DJ254" s="516">
        <v>157.6</v>
      </c>
      <c r="DK254" s="516">
        <v>161.1</v>
      </c>
      <c r="DL254" s="516">
        <v>160.6</v>
      </c>
      <c r="DM254" s="516">
        <v>159.9</v>
      </c>
      <c r="DN254" s="516">
        <v>160.19999999999999</v>
      </c>
      <c r="DO254" s="516">
        <v>159.1</v>
      </c>
      <c r="DP254" s="516">
        <v>161.9</v>
      </c>
      <c r="DQ254" s="516">
        <v>160.69999999999999</v>
      </c>
      <c r="DR254" s="516">
        <v>159.80000000000001</v>
      </c>
      <c r="DS254" s="516">
        <v>161.30000000000001</v>
      </c>
      <c r="DT254" s="516">
        <v>163.30000000000001</v>
      </c>
      <c r="DU254" s="517">
        <v>164.3</v>
      </c>
      <c r="DV254" s="517">
        <v>164</v>
      </c>
      <c r="DW254" s="517">
        <v>164.8</v>
      </c>
      <c r="DX254" s="559">
        <v>164.2</v>
      </c>
      <c r="DY254" s="559">
        <v>164.4</v>
      </c>
      <c r="DZ254" s="559">
        <v>163.80000000000001</v>
      </c>
      <c r="EA254" s="558">
        <v>165.4</v>
      </c>
    </row>
    <row r="255" spans="1:131">
      <c r="A255" s="514" t="s">
        <v>1048</v>
      </c>
      <c r="B255" s="514" t="s">
        <v>1049</v>
      </c>
      <c r="C255" s="515">
        <v>0.16619</v>
      </c>
      <c r="D255" s="516">
        <v>106.8</v>
      </c>
      <c r="E255" s="516">
        <v>109.2</v>
      </c>
      <c r="F255" s="516">
        <v>107.2</v>
      </c>
      <c r="G255" s="516">
        <v>108.7</v>
      </c>
      <c r="H255" s="516">
        <v>108.2</v>
      </c>
      <c r="I255" s="516">
        <v>109</v>
      </c>
      <c r="J255" s="516">
        <v>110</v>
      </c>
      <c r="K255" s="516">
        <v>110.3</v>
      </c>
      <c r="L255" s="516">
        <v>111.4</v>
      </c>
      <c r="M255" s="516">
        <v>112.8</v>
      </c>
      <c r="N255" s="516">
        <v>114.6</v>
      </c>
      <c r="O255" s="516">
        <v>120.8</v>
      </c>
      <c r="P255" s="516">
        <v>113.9</v>
      </c>
      <c r="Q255" s="516">
        <v>113.8</v>
      </c>
      <c r="R255" s="516">
        <v>115.4</v>
      </c>
      <c r="S255" s="516">
        <v>116.1</v>
      </c>
      <c r="T255" s="516">
        <v>116.6</v>
      </c>
      <c r="U255" s="516">
        <v>112.5</v>
      </c>
      <c r="V255" s="516">
        <v>112.9</v>
      </c>
      <c r="W255" s="516">
        <v>114.1</v>
      </c>
      <c r="X255" s="516">
        <v>118.8</v>
      </c>
      <c r="Y255" s="516">
        <v>117.6</v>
      </c>
      <c r="Z255" s="516">
        <v>117.3</v>
      </c>
      <c r="AA255" s="516">
        <v>119.1</v>
      </c>
      <c r="AB255" s="516">
        <v>121.7</v>
      </c>
      <c r="AC255" s="516">
        <v>124.8</v>
      </c>
      <c r="AD255" s="516">
        <v>123.1</v>
      </c>
      <c r="AE255" s="516">
        <v>126.5</v>
      </c>
      <c r="AF255" s="516">
        <v>134.80000000000001</v>
      </c>
      <c r="AG255" s="516">
        <v>132.9</v>
      </c>
      <c r="AH255" s="516">
        <v>135.69999999999999</v>
      </c>
      <c r="AI255" s="516">
        <v>136.5</v>
      </c>
      <c r="AJ255" s="516">
        <v>135.80000000000001</v>
      </c>
      <c r="AK255" s="516">
        <v>138.30000000000001</v>
      </c>
      <c r="AL255" s="516">
        <v>143.30000000000001</v>
      </c>
      <c r="AM255" s="516">
        <v>146.6</v>
      </c>
      <c r="AN255" s="516">
        <v>148.69999999999999</v>
      </c>
      <c r="AO255" s="516">
        <v>150</v>
      </c>
      <c r="AP255" s="516">
        <v>149.6</v>
      </c>
      <c r="AQ255" s="516">
        <v>147.5</v>
      </c>
      <c r="AR255" s="516">
        <v>150.69999999999999</v>
      </c>
      <c r="AS255" s="516">
        <v>145.9</v>
      </c>
      <c r="AT255" s="516">
        <v>150</v>
      </c>
      <c r="AU255" s="516">
        <v>150.19999999999999</v>
      </c>
      <c r="AV255" s="516">
        <v>154.5</v>
      </c>
      <c r="AW255" s="516">
        <v>149.19999999999999</v>
      </c>
      <c r="AX255" s="516">
        <v>153</v>
      </c>
      <c r="AY255" s="516">
        <v>155.6</v>
      </c>
      <c r="AZ255" s="516">
        <v>163</v>
      </c>
      <c r="BA255" s="516">
        <v>160.1</v>
      </c>
      <c r="BB255" s="516">
        <v>155.4</v>
      </c>
      <c r="BC255" s="516">
        <v>157.5</v>
      </c>
      <c r="BD255" s="516">
        <v>162.6</v>
      </c>
      <c r="BE255" s="516">
        <v>161.30000000000001</v>
      </c>
      <c r="BF255" s="516">
        <v>157.6</v>
      </c>
      <c r="BG255" s="516">
        <v>161.30000000000001</v>
      </c>
      <c r="BH255" s="516">
        <v>160.80000000000001</v>
      </c>
      <c r="BI255" s="516">
        <v>162.30000000000001</v>
      </c>
      <c r="BJ255" s="516">
        <v>155.30000000000001</v>
      </c>
      <c r="BK255" s="516">
        <v>155.9</v>
      </c>
      <c r="BL255" s="516">
        <v>155.30000000000001</v>
      </c>
      <c r="BM255" s="516">
        <v>149.9</v>
      </c>
      <c r="BN255" s="516">
        <v>152.69999999999999</v>
      </c>
      <c r="BO255" s="516">
        <v>149.69999999999999</v>
      </c>
      <c r="BP255" s="516">
        <v>151.1</v>
      </c>
      <c r="BQ255" s="516">
        <v>159</v>
      </c>
      <c r="BR255" s="516">
        <v>155.30000000000001</v>
      </c>
      <c r="BS255" s="516">
        <v>148.6</v>
      </c>
      <c r="BT255" s="516">
        <v>152.4</v>
      </c>
      <c r="BU255" s="516">
        <v>153</v>
      </c>
      <c r="BV255" s="516">
        <v>153.6</v>
      </c>
      <c r="BW255" s="516">
        <v>152.80000000000001</v>
      </c>
      <c r="BX255" s="516">
        <v>155.1</v>
      </c>
      <c r="BY255" s="516">
        <v>156.5</v>
      </c>
      <c r="BZ255" s="516">
        <v>156.69999999999999</v>
      </c>
      <c r="CA255" s="516">
        <v>158.4</v>
      </c>
      <c r="CB255" s="516">
        <v>157.19999999999999</v>
      </c>
      <c r="CC255" s="516">
        <v>157.80000000000001</v>
      </c>
      <c r="CD255" s="516">
        <v>157.19999999999999</v>
      </c>
      <c r="CE255" s="516">
        <v>157</v>
      </c>
      <c r="CF255" s="516">
        <v>156.5</v>
      </c>
      <c r="CG255" s="516">
        <v>160.6</v>
      </c>
      <c r="CH255" s="516">
        <v>165.4</v>
      </c>
      <c r="CI255" s="516">
        <v>165.6</v>
      </c>
      <c r="CJ255" s="516">
        <v>166</v>
      </c>
      <c r="CK255" s="516">
        <v>169.2</v>
      </c>
      <c r="CL255" s="516">
        <v>173.2</v>
      </c>
      <c r="CM255" s="516">
        <v>164.3</v>
      </c>
      <c r="CN255" s="516">
        <v>170.6</v>
      </c>
      <c r="CO255" s="516">
        <v>169.9</v>
      </c>
      <c r="CP255" s="516">
        <v>169.1</v>
      </c>
      <c r="CQ255" s="516">
        <v>166.8</v>
      </c>
      <c r="CR255" s="516">
        <v>166.4</v>
      </c>
      <c r="CS255" s="516">
        <v>166.7</v>
      </c>
      <c r="CT255" s="516">
        <v>174.1</v>
      </c>
      <c r="CU255" s="516">
        <v>171.4</v>
      </c>
      <c r="CV255" s="516">
        <v>176.2</v>
      </c>
      <c r="CW255" s="516">
        <v>187.3</v>
      </c>
      <c r="CX255" s="516">
        <v>180.5</v>
      </c>
      <c r="CY255" s="516">
        <v>179.7</v>
      </c>
      <c r="CZ255" s="516">
        <v>171.8</v>
      </c>
      <c r="DA255" s="516">
        <v>174.1</v>
      </c>
      <c r="DB255" s="516">
        <v>174.4</v>
      </c>
      <c r="DC255" s="516">
        <v>172.6</v>
      </c>
      <c r="DD255" s="516">
        <v>172.8</v>
      </c>
      <c r="DE255" s="516">
        <v>171.7</v>
      </c>
      <c r="DF255" s="516">
        <v>174.9</v>
      </c>
      <c r="DG255" s="516">
        <v>173.3</v>
      </c>
      <c r="DH255" s="516">
        <v>175.8</v>
      </c>
      <c r="DI255" s="516">
        <v>176.3</v>
      </c>
      <c r="DJ255" s="516">
        <v>172.2</v>
      </c>
      <c r="DK255" s="516">
        <v>178.5</v>
      </c>
      <c r="DL255" s="516">
        <v>175.7</v>
      </c>
      <c r="DM255" s="516">
        <v>176.5</v>
      </c>
      <c r="DN255" s="516">
        <v>175</v>
      </c>
      <c r="DO255" s="516">
        <v>172.8</v>
      </c>
      <c r="DP255" s="516">
        <v>175.6</v>
      </c>
      <c r="DQ255" s="516">
        <v>173</v>
      </c>
      <c r="DR255" s="516">
        <v>173</v>
      </c>
      <c r="DS255" s="516">
        <v>175.9</v>
      </c>
      <c r="DT255" s="516">
        <v>176.8</v>
      </c>
      <c r="DU255" s="517">
        <v>173.4</v>
      </c>
      <c r="DV255" s="517">
        <v>173.8</v>
      </c>
      <c r="DW255" s="517">
        <v>175.1</v>
      </c>
      <c r="DX255" s="559">
        <v>174.3</v>
      </c>
      <c r="DY255" s="559">
        <v>173.3</v>
      </c>
      <c r="DZ255" s="559">
        <v>172.7</v>
      </c>
      <c r="EA255" s="558">
        <v>171.9</v>
      </c>
    </row>
    <row r="256" spans="1:131">
      <c r="A256" s="514" t="s">
        <v>1050</v>
      </c>
      <c r="B256" s="514" t="s">
        <v>1051</v>
      </c>
      <c r="C256" s="515">
        <v>0.11183</v>
      </c>
      <c r="D256" s="516">
        <v>109.7</v>
      </c>
      <c r="E256" s="516">
        <v>110.2</v>
      </c>
      <c r="F256" s="516">
        <v>111.5</v>
      </c>
      <c r="G256" s="516">
        <v>112</v>
      </c>
      <c r="H256" s="516">
        <v>111.8</v>
      </c>
      <c r="I256" s="516">
        <v>112.1</v>
      </c>
      <c r="J256" s="516">
        <v>111.8</v>
      </c>
      <c r="K256" s="516">
        <v>112.3</v>
      </c>
      <c r="L256" s="516">
        <v>112.1</v>
      </c>
      <c r="M256" s="516">
        <v>111.5</v>
      </c>
      <c r="N256" s="516">
        <v>111.3</v>
      </c>
      <c r="O256" s="516">
        <v>111.6</v>
      </c>
      <c r="P256" s="516">
        <v>115.6</v>
      </c>
      <c r="Q256" s="516">
        <v>117.3</v>
      </c>
      <c r="R256" s="516">
        <v>118.4</v>
      </c>
      <c r="S256" s="516">
        <v>118.3</v>
      </c>
      <c r="T256" s="516">
        <v>118</v>
      </c>
      <c r="U256" s="516">
        <v>117.9</v>
      </c>
      <c r="V256" s="516">
        <v>118.9</v>
      </c>
      <c r="W256" s="516">
        <v>120.3</v>
      </c>
      <c r="X256" s="516">
        <v>119.7</v>
      </c>
      <c r="Y256" s="516">
        <v>120</v>
      </c>
      <c r="Z256" s="516">
        <v>119.5</v>
      </c>
      <c r="AA256" s="516">
        <v>119.8</v>
      </c>
      <c r="AB256" s="516">
        <v>125.2</v>
      </c>
      <c r="AC256" s="516">
        <v>125.9</v>
      </c>
      <c r="AD256" s="516">
        <v>126.4</v>
      </c>
      <c r="AE256" s="516">
        <v>125.7</v>
      </c>
      <c r="AF256" s="516">
        <v>126.9</v>
      </c>
      <c r="AG256" s="516">
        <v>126.8</v>
      </c>
      <c r="AH256" s="516">
        <v>126.7</v>
      </c>
      <c r="AI256" s="516">
        <v>127</v>
      </c>
      <c r="AJ256" s="516">
        <v>127.4</v>
      </c>
      <c r="AK256" s="516">
        <v>127.1</v>
      </c>
      <c r="AL256" s="516">
        <v>126.9</v>
      </c>
      <c r="AM256" s="516">
        <v>127.4</v>
      </c>
      <c r="AN256" s="516">
        <v>133.69999999999999</v>
      </c>
      <c r="AO256" s="516">
        <v>134</v>
      </c>
      <c r="AP256" s="516">
        <v>134.6</v>
      </c>
      <c r="AQ256" s="516">
        <v>134</v>
      </c>
      <c r="AR256" s="516">
        <v>137.1</v>
      </c>
      <c r="AS256" s="516">
        <v>138.5</v>
      </c>
      <c r="AT256" s="516">
        <v>138.6</v>
      </c>
      <c r="AU256" s="516">
        <v>142</v>
      </c>
      <c r="AV256" s="516">
        <v>141.80000000000001</v>
      </c>
      <c r="AW256" s="516">
        <v>141.69999999999999</v>
      </c>
      <c r="AX256" s="516">
        <v>142.5</v>
      </c>
      <c r="AY256" s="516">
        <v>142.6</v>
      </c>
      <c r="AZ256" s="516">
        <v>146</v>
      </c>
      <c r="BA256" s="516">
        <v>146.5</v>
      </c>
      <c r="BB256" s="516">
        <v>147.69999999999999</v>
      </c>
      <c r="BC256" s="516">
        <v>148</v>
      </c>
      <c r="BD256" s="516">
        <v>149.6</v>
      </c>
      <c r="BE256" s="516">
        <v>150.5</v>
      </c>
      <c r="BF256" s="516">
        <v>151.80000000000001</v>
      </c>
      <c r="BG256" s="516">
        <v>151.4</v>
      </c>
      <c r="BH256" s="516">
        <v>152.4</v>
      </c>
      <c r="BI256" s="516">
        <v>151.9</v>
      </c>
      <c r="BJ256" s="516">
        <v>153</v>
      </c>
      <c r="BK256" s="516">
        <v>153.1</v>
      </c>
      <c r="BL256" s="516">
        <v>159.5</v>
      </c>
      <c r="BM256" s="516">
        <v>160.80000000000001</v>
      </c>
      <c r="BN256" s="516">
        <v>162.9</v>
      </c>
      <c r="BO256" s="516">
        <v>165.4</v>
      </c>
      <c r="BP256" s="516">
        <v>170.4</v>
      </c>
      <c r="BQ256" s="516">
        <v>170.8</v>
      </c>
      <c r="BR256" s="516">
        <v>176.1</v>
      </c>
      <c r="BS256" s="516">
        <v>180.9</v>
      </c>
      <c r="BT256" s="516">
        <v>183.4</v>
      </c>
      <c r="BU256" s="516">
        <v>183.9</v>
      </c>
      <c r="BV256" s="516">
        <v>184.8</v>
      </c>
      <c r="BW256" s="516">
        <v>186</v>
      </c>
      <c r="BX256" s="516">
        <v>186.8</v>
      </c>
      <c r="BY256" s="516">
        <v>187.1</v>
      </c>
      <c r="BZ256" s="516">
        <v>186.9</v>
      </c>
      <c r="CA256" s="516">
        <v>187.7</v>
      </c>
      <c r="CB256" s="516">
        <v>188.2</v>
      </c>
      <c r="CC256" s="516">
        <v>187.6</v>
      </c>
      <c r="CD256" s="516">
        <v>187.8</v>
      </c>
      <c r="CE256" s="516">
        <v>187.4</v>
      </c>
      <c r="CF256" s="516">
        <v>186.9</v>
      </c>
      <c r="CG256" s="516">
        <v>187.6</v>
      </c>
      <c r="CH256" s="516">
        <v>187.5</v>
      </c>
      <c r="CI256" s="516">
        <v>188.1</v>
      </c>
      <c r="CJ256" s="516">
        <v>187.2</v>
      </c>
      <c r="CK256" s="516">
        <v>186.9</v>
      </c>
      <c r="CL256" s="516">
        <v>187.4</v>
      </c>
      <c r="CM256" s="516">
        <v>187.1</v>
      </c>
      <c r="CN256" s="516">
        <v>189.1</v>
      </c>
      <c r="CO256" s="516">
        <v>188.8</v>
      </c>
      <c r="CP256" s="516">
        <v>189</v>
      </c>
      <c r="CQ256" s="516">
        <v>190.4</v>
      </c>
      <c r="CR256" s="516">
        <v>190.3</v>
      </c>
      <c r="CS256" s="516">
        <v>191.5</v>
      </c>
      <c r="CT256" s="516">
        <v>191.6</v>
      </c>
      <c r="CU256" s="516">
        <v>192.2</v>
      </c>
      <c r="CV256" s="516">
        <v>192.3</v>
      </c>
      <c r="CW256" s="516">
        <v>192.4</v>
      </c>
      <c r="CX256" s="516">
        <v>192.5</v>
      </c>
      <c r="CY256" s="516">
        <v>192.5</v>
      </c>
      <c r="CZ256" s="516">
        <v>193.3</v>
      </c>
      <c r="DA256" s="516">
        <v>194.1</v>
      </c>
      <c r="DB256" s="516">
        <v>194.3</v>
      </c>
      <c r="DC256" s="516">
        <v>194.3</v>
      </c>
      <c r="DD256" s="516">
        <v>194.4</v>
      </c>
      <c r="DE256" s="516">
        <v>194.2</v>
      </c>
      <c r="DF256" s="516">
        <v>194.2</v>
      </c>
      <c r="DG256" s="516">
        <v>194.5</v>
      </c>
      <c r="DH256" s="516">
        <v>196.3</v>
      </c>
      <c r="DI256" s="516">
        <v>198.9</v>
      </c>
      <c r="DJ256" s="516">
        <v>199.8</v>
      </c>
      <c r="DK256" s="516">
        <v>202.4</v>
      </c>
      <c r="DL256" s="516">
        <v>201.5</v>
      </c>
      <c r="DM256" s="516">
        <v>202.7</v>
      </c>
      <c r="DN256" s="516">
        <v>203.9</v>
      </c>
      <c r="DO256" s="516">
        <v>205.1</v>
      </c>
      <c r="DP256" s="516">
        <v>205.9</v>
      </c>
      <c r="DQ256" s="516">
        <v>206.2</v>
      </c>
      <c r="DR256" s="516">
        <v>206.4</v>
      </c>
      <c r="DS256" s="516">
        <v>207.9</v>
      </c>
      <c r="DT256" s="516">
        <v>212.4</v>
      </c>
      <c r="DU256" s="517">
        <v>212.3</v>
      </c>
      <c r="DV256" s="517">
        <v>210.3</v>
      </c>
      <c r="DW256" s="517">
        <v>208.2</v>
      </c>
      <c r="DX256" s="559">
        <v>207.1</v>
      </c>
      <c r="DY256" s="559">
        <v>207.6</v>
      </c>
      <c r="DZ256" s="559">
        <v>207.5</v>
      </c>
      <c r="EA256" s="558">
        <v>207.9</v>
      </c>
    </row>
    <row r="257" spans="1:131">
      <c r="A257" s="514" t="s">
        <v>1052</v>
      </c>
      <c r="B257" s="514" t="s">
        <v>1053</v>
      </c>
      <c r="C257" s="515">
        <v>0.23555000000000001</v>
      </c>
      <c r="D257" s="516">
        <v>103.9</v>
      </c>
      <c r="E257" s="516">
        <v>105.9</v>
      </c>
      <c r="F257" s="516">
        <v>107.5</v>
      </c>
      <c r="G257" s="516">
        <v>103.9</v>
      </c>
      <c r="H257" s="516">
        <v>105.8</v>
      </c>
      <c r="I257" s="516">
        <v>103.2</v>
      </c>
      <c r="J257" s="516">
        <v>103.7</v>
      </c>
      <c r="K257" s="516">
        <v>106.1</v>
      </c>
      <c r="L257" s="516">
        <v>106.3</v>
      </c>
      <c r="M257" s="516">
        <v>106.9</v>
      </c>
      <c r="N257" s="516">
        <v>106.1</v>
      </c>
      <c r="O257" s="516">
        <v>104.8</v>
      </c>
      <c r="P257" s="516">
        <v>110.4</v>
      </c>
      <c r="Q257" s="516">
        <v>100.8</v>
      </c>
      <c r="R257" s="516">
        <v>111.1</v>
      </c>
      <c r="S257" s="516">
        <v>111</v>
      </c>
      <c r="T257" s="516">
        <v>111.6</v>
      </c>
      <c r="U257" s="516">
        <v>113</v>
      </c>
      <c r="V257" s="516">
        <v>112.6</v>
      </c>
      <c r="W257" s="516">
        <v>113.2</v>
      </c>
      <c r="X257" s="516">
        <v>115</v>
      </c>
      <c r="Y257" s="516">
        <v>108.5</v>
      </c>
      <c r="Z257" s="516">
        <v>114</v>
      </c>
      <c r="AA257" s="516">
        <v>117.2</v>
      </c>
      <c r="AB257" s="516">
        <v>110.4</v>
      </c>
      <c r="AC257" s="516">
        <v>105.1</v>
      </c>
      <c r="AD257" s="516">
        <v>111.2</v>
      </c>
      <c r="AE257" s="516">
        <v>111.8</v>
      </c>
      <c r="AF257" s="516">
        <v>117.2</v>
      </c>
      <c r="AG257" s="516">
        <v>115.2</v>
      </c>
      <c r="AH257" s="516">
        <v>115.5</v>
      </c>
      <c r="AI257" s="516">
        <v>115.4</v>
      </c>
      <c r="AJ257" s="516">
        <v>118.3</v>
      </c>
      <c r="AK257" s="516">
        <v>116.2</v>
      </c>
      <c r="AL257" s="516">
        <v>120.1</v>
      </c>
      <c r="AM257" s="516">
        <v>119.3</v>
      </c>
      <c r="AN257" s="516">
        <v>120</v>
      </c>
      <c r="AO257" s="516">
        <v>117.8</v>
      </c>
      <c r="AP257" s="516">
        <v>122.6</v>
      </c>
      <c r="AQ257" s="516">
        <v>116.9</v>
      </c>
      <c r="AR257" s="516">
        <v>122</v>
      </c>
      <c r="AS257" s="516">
        <v>122.4</v>
      </c>
      <c r="AT257" s="516">
        <v>114.6</v>
      </c>
      <c r="AU257" s="516">
        <v>112.6</v>
      </c>
      <c r="AV257" s="516">
        <v>116.1</v>
      </c>
      <c r="AW257" s="516">
        <v>113.9</v>
      </c>
      <c r="AX257" s="516">
        <v>117.2</v>
      </c>
      <c r="AY257" s="516">
        <v>120.6</v>
      </c>
      <c r="AZ257" s="516">
        <v>126.9</v>
      </c>
      <c r="BA257" s="516">
        <v>123.6</v>
      </c>
      <c r="BB257" s="516">
        <v>128.19999999999999</v>
      </c>
      <c r="BC257" s="516">
        <v>122.6</v>
      </c>
      <c r="BD257" s="516">
        <v>121.5</v>
      </c>
      <c r="BE257" s="516">
        <v>126</v>
      </c>
      <c r="BF257" s="516">
        <v>123.3</v>
      </c>
      <c r="BG257" s="516">
        <v>124.2</v>
      </c>
      <c r="BH257" s="516">
        <v>125.5</v>
      </c>
      <c r="BI257" s="516">
        <v>124.9</v>
      </c>
      <c r="BJ257" s="516">
        <v>125.5</v>
      </c>
      <c r="BK257" s="516">
        <v>127.3</v>
      </c>
      <c r="BL257" s="516">
        <v>126.6</v>
      </c>
      <c r="BM257" s="516">
        <v>126.5</v>
      </c>
      <c r="BN257" s="516">
        <v>129.5</v>
      </c>
      <c r="BO257" s="516">
        <v>132.5</v>
      </c>
      <c r="BP257" s="516">
        <v>138.9</v>
      </c>
      <c r="BQ257" s="516">
        <v>134.19999999999999</v>
      </c>
      <c r="BR257" s="516">
        <v>133.6</v>
      </c>
      <c r="BS257" s="516">
        <v>139.1</v>
      </c>
      <c r="BT257" s="516">
        <v>136.4</v>
      </c>
      <c r="BU257" s="516">
        <v>134.5</v>
      </c>
      <c r="BV257" s="516">
        <v>135.19999999999999</v>
      </c>
      <c r="BW257" s="516">
        <v>131.6</v>
      </c>
      <c r="BX257" s="516">
        <v>125.4</v>
      </c>
      <c r="BY257" s="516">
        <v>127.5</v>
      </c>
      <c r="BZ257" s="516">
        <v>129.5</v>
      </c>
      <c r="CA257" s="516">
        <v>124.8</v>
      </c>
      <c r="CB257" s="516">
        <v>127.2</v>
      </c>
      <c r="CC257" s="516">
        <v>126.6</v>
      </c>
      <c r="CD257" s="516">
        <v>126.8</v>
      </c>
      <c r="CE257" s="516">
        <v>126.5</v>
      </c>
      <c r="CF257" s="516">
        <v>126.1</v>
      </c>
      <c r="CG257" s="516">
        <v>126.2</v>
      </c>
      <c r="CH257" s="516">
        <v>126.9</v>
      </c>
      <c r="CI257" s="516">
        <v>129.30000000000001</v>
      </c>
      <c r="CJ257" s="516">
        <v>128</v>
      </c>
      <c r="CK257" s="516">
        <v>126</v>
      </c>
      <c r="CL257" s="516">
        <v>124.7</v>
      </c>
      <c r="CM257" s="516">
        <v>127.6</v>
      </c>
      <c r="CN257" s="516">
        <v>125.3</v>
      </c>
      <c r="CO257" s="516">
        <v>127.5</v>
      </c>
      <c r="CP257" s="516">
        <v>127.6</v>
      </c>
      <c r="CQ257" s="516">
        <v>125.4</v>
      </c>
      <c r="CR257" s="516">
        <v>121.4</v>
      </c>
      <c r="CS257" s="516">
        <v>122.8</v>
      </c>
      <c r="CT257" s="516">
        <v>124.1</v>
      </c>
      <c r="CU257" s="516">
        <v>124.6</v>
      </c>
      <c r="CV257" s="516">
        <v>125.3</v>
      </c>
      <c r="CW257" s="516">
        <v>126.7</v>
      </c>
      <c r="CX257" s="516">
        <v>127</v>
      </c>
      <c r="CY257" s="516">
        <v>125.5</v>
      </c>
      <c r="CZ257" s="516">
        <v>120.7</v>
      </c>
      <c r="DA257" s="516">
        <v>123.6</v>
      </c>
      <c r="DB257" s="516">
        <v>128.5</v>
      </c>
      <c r="DC257" s="516">
        <v>126.4</v>
      </c>
      <c r="DD257" s="516">
        <v>128.6</v>
      </c>
      <c r="DE257" s="516">
        <v>130.6</v>
      </c>
      <c r="DF257" s="516">
        <v>131</v>
      </c>
      <c r="DG257" s="516">
        <v>129.5</v>
      </c>
      <c r="DH257" s="516">
        <v>132.30000000000001</v>
      </c>
      <c r="DI257" s="516">
        <v>128.6</v>
      </c>
      <c r="DJ257" s="516">
        <v>127.3</v>
      </c>
      <c r="DK257" s="516">
        <v>129.30000000000001</v>
      </c>
      <c r="DL257" s="516">
        <v>130.5</v>
      </c>
      <c r="DM257" s="516">
        <v>127.8</v>
      </c>
      <c r="DN257" s="516">
        <v>129.1</v>
      </c>
      <c r="DO257" s="516">
        <v>127.6</v>
      </c>
      <c r="DP257" s="516">
        <v>131.30000000000001</v>
      </c>
      <c r="DQ257" s="516">
        <v>130.5</v>
      </c>
      <c r="DR257" s="516">
        <v>128.4</v>
      </c>
      <c r="DS257" s="516">
        <v>128.9</v>
      </c>
      <c r="DT257" s="516">
        <v>130.5</v>
      </c>
      <c r="DU257" s="517">
        <v>135.1</v>
      </c>
      <c r="DV257" s="517">
        <v>135.1</v>
      </c>
      <c r="DW257" s="517">
        <v>137</v>
      </c>
      <c r="DX257" s="559">
        <v>136.6</v>
      </c>
      <c r="DY257" s="559">
        <v>137.69999999999999</v>
      </c>
      <c r="DZ257" s="559">
        <v>136.80000000000001</v>
      </c>
      <c r="EA257" s="558">
        <v>140.6</v>
      </c>
    </row>
    <row r="258" spans="1:131">
      <c r="A258" s="514" t="s">
        <v>1054</v>
      </c>
      <c r="B258" s="514" t="s">
        <v>1055</v>
      </c>
      <c r="C258" s="515">
        <v>4.8806799999999999</v>
      </c>
      <c r="D258" s="516">
        <v>100.8</v>
      </c>
      <c r="E258" s="516">
        <v>102</v>
      </c>
      <c r="F258" s="516">
        <v>102.6</v>
      </c>
      <c r="G258" s="516">
        <v>102.7</v>
      </c>
      <c r="H258" s="516">
        <v>104.1</v>
      </c>
      <c r="I258" s="516">
        <v>105</v>
      </c>
      <c r="J258" s="516">
        <v>104.6</v>
      </c>
      <c r="K258" s="516">
        <v>104.2</v>
      </c>
      <c r="L258" s="516">
        <v>104.2</v>
      </c>
      <c r="M258" s="516">
        <v>104.8</v>
      </c>
      <c r="N258" s="516">
        <v>105.7</v>
      </c>
      <c r="O258" s="516">
        <v>106.8</v>
      </c>
      <c r="P258" s="516">
        <v>107.9</v>
      </c>
      <c r="Q258" s="516">
        <v>107.9</v>
      </c>
      <c r="R258" s="516">
        <v>109</v>
      </c>
      <c r="S258" s="516">
        <v>110.8</v>
      </c>
      <c r="T258" s="516">
        <v>112.4</v>
      </c>
      <c r="U258" s="516">
        <v>113.7</v>
      </c>
      <c r="V258" s="516">
        <v>113.8</v>
      </c>
      <c r="W258" s="516">
        <v>112.6</v>
      </c>
      <c r="X258" s="516">
        <v>112.6</v>
      </c>
      <c r="Y258" s="516">
        <v>113.2</v>
      </c>
      <c r="Z258" s="516">
        <v>113.8</v>
      </c>
      <c r="AA258" s="516">
        <v>113.6</v>
      </c>
      <c r="AB258" s="516">
        <v>114.2</v>
      </c>
      <c r="AC258" s="516">
        <v>115</v>
      </c>
      <c r="AD258" s="516">
        <v>114.6</v>
      </c>
      <c r="AE258" s="516">
        <v>115.7</v>
      </c>
      <c r="AF258" s="516">
        <v>115.3</v>
      </c>
      <c r="AG258" s="516">
        <v>114.2</v>
      </c>
      <c r="AH258" s="516">
        <v>112.6</v>
      </c>
      <c r="AI258" s="516">
        <v>111.1</v>
      </c>
      <c r="AJ258" s="516">
        <v>110.7</v>
      </c>
      <c r="AK258" s="516">
        <v>109.8</v>
      </c>
      <c r="AL258" s="516">
        <v>109.5</v>
      </c>
      <c r="AM258" s="516">
        <v>109.6</v>
      </c>
      <c r="AN258" s="516">
        <v>109.4</v>
      </c>
      <c r="AO258" s="516">
        <v>109.7</v>
      </c>
      <c r="AP258" s="516">
        <v>110.2</v>
      </c>
      <c r="AQ258" s="516">
        <v>110.3</v>
      </c>
      <c r="AR258" s="516">
        <v>109.7</v>
      </c>
      <c r="AS258" s="516">
        <v>109.1</v>
      </c>
      <c r="AT258" s="516">
        <v>108.7</v>
      </c>
      <c r="AU258" s="516">
        <v>108.4</v>
      </c>
      <c r="AV258" s="516">
        <v>108.6</v>
      </c>
      <c r="AW258" s="516">
        <v>107.8</v>
      </c>
      <c r="AX258" s="516">
        <v>108.8</v>
      </c>
      <c r="AY258" s="516">
        <v>108.7</v>
      </c>
      <c r="AZ258" s="516">
        <v>109.5</v>
      </c>
      <c r="BA258" s="516">
        <v>110</v>
      </c>
      <c r="BB258" s="516">
        <v>110.2</v>
      </c>
      <c r="BC258" s="516">
        <v>111.3</v>
      </c>
      <c r="BD258" s="516">
        <v>112.2</v>
      </c>
      <c r="BE258" s="516">
        <v>112.1</v>
      </c>
      <c r="BF258" s="516">
        <v>110.8</v>
      </c>
      <c r="BG258" s="516">
        <v>110.8</v>
      </c>
      <c r="BH258" s="516">
        <v>110.9</v>
      </c>
      <c r="BI258" s="516">
        <v>111.4</v>
      </c>
      <c r="BJ258" s="516">
        <v>112</v>
      </c>
      <c r="BK258" s="516">
        <v>112.9</v>
      </c>
      <c r="BL258" s="516">
        <v>113.8</v>
      </c>
      <c r="BM258" s="516">
        <v>113.6</v>
      </c>
      <c r="BN258" s="516">
        <v>113.6</v>
      </c>
      <c r="BO258" s="516">
        <v>113.3</v>
      </c>
      <c r="BP258" s="516">
        <v>113.7</v>
      </c>
      <c r="BQ258" s="516">
        <v>113.2</v>
      </c>
      <c r="BR258" s="516">
        <v>112.7</v>
      </c>
      <c r="BS258" s="516">
        <v>112.9</v>
      </c>
      <c r="BT258" s="516">
        <v>113.2</v>
      </c>
      <c r="BU258" s="516">
        <v>113.3</v>
      </c>
      <c r="BV258" s="516">
        <v>113.8</v>
      </c>
      <c r="BW258" s="516">
        <v>114.2</v>
      </c>
      <c r="BX258" s="516">
        <v>114.9</v>
      </c>
      <c r="BY258" s="516">
        <v>115.7</v>
      </c>
      <c r="BZ258" s="516">
        <v>116.2</v>
      </c>
      <c r="CA258" s="516">
        <v>117.7</v>
      </c>
      <c r="CB258" s="516">
        <v>118.3</v>
      </c>
      <c r="CC258" s="516">
        <v>118.6</v>
      </c>
      <c r="CD258" s="516">
        <v>119.2</v>
      </c>
      <c r="CE258" s="516">
        <v>119</v>
      </c>
      <c r="CF258" s="516">
        <v>118.9</v>
      </c>
      <c r="CG258" s="516">
        <v>119</v>
      </c>
      <c r="CH258" s="516">
        <v>119.2</v>
      </c>
      <c r="CI258" s="516">
        <v>118.6</v>
      </c>
      <c r="CJ258" s="516">
        <v>119.4</v>
      </c>
      <c r="CK258" s="516">
        <v>119.6</v>
      </c>
      <c r="CL258" s="516">
        <v>119.4</v>
      </c>
      <c r="CM258" s="516">
        <v>118.9</v>
      </c>
      <c r="CN258" s="516">
        <v>118.1</v>
      </c>
      <c r="CO258" s="516">
        <v>117.6</v>
      </c>
      <c r="CP258" s="516">
        <v>117.3</v>
      </c>
      <c r="CQ258" s="516">
        <v>116.5</v>
      </c>
      <c r="CR258" s="516">
        <v>116</v>
      </c>
      <c r="CS258" s="516">
        <v>116.4</v>
      </c>
      <c r="CT258" s="516">
        <v>116.9</v>
      </c>
      <c r="CU258" s="516">
        <v>116.7</v>
      </c>
      <c r="CV258" s="516">
        <v>117</v>
      </c>
      <c r="CW258" s="516">
        <v>115.2</v>
      </c>
      <c r="CX258" s="516">
        <v>113.6</v>
      </c>
      <c r="CY258" s="516">
        <v>112.9</v>
      </c>
      <c r="CZ258" s="516">
        <v>113</v>
      </c>
      <c r="DA258" s="516">
        <v>113.6</v>
      </c>
      <c r="DB258" s="516">
        <v>114.8</v>
      </c>
      <c r="DC258" s="516">
        <v>116.8</v>
      </c>
      <c r="DD258" s="516">
        <v>119.1</v>
      </c>
      <c r="DE258" s="516">
        <v>123.1</v>
      </c>
      <c r="DF258" s="516">
        <v>124.9</v>
      </c>
      <c r="DG258" s="516">
        <v>127.4</v>
      </c>
      <c r="DH258" s="516">
        <v>128.69999999999999</v>
      </c>
      <c r="DI258" s="516">
        <v>128.5</v>
      </c>
      <c r="DJ258" s="516">
        <v>129.69999999999999</v>
      </c>
      <c r="DK258" s="516">
        <v>130.80000000000001</v>
      </c>
      <c r="DL258" s="516">
        <v>132.6</v>
      </c>
      <c r="DM258" s="516">
        <v>133.30000000000001</v>
      </c>
      <c r="DN258" s="516">
        <v>134.80000000000001</v>
      </c>
      <c r="DO258" s="516">
        <v>138.1</v>
      </c>
      <c r="DP258" s="516">
        <v>139.19999999999999</v>
      </c>
      <c r="DQ258" s="516">
        <v>140.19999999999999</v>
      </c>
      <c r="DR258" s="516">
        <v>142.4</v>
      </c>
      <c r="DS258" s="516">
        <v>143.5</v>
      </c>
      <c r="DT258" s="516">
        <v>145.4</v>
      </c>
      <c r="DU258" s="517">
        <v>148.5</v>
      </c>
      <c r="DV258" s="517">
        <v>148.6</v>
      </c>
      <c r="DW258" s="517">
        <v>147.19999999999999</v>
      </c>
      <c r="DX258" s="559">
        <v>146.5</v>
      </c>
      <c r="DY258" s="559">
        <v>144.5</v>
      </c>
      <c r="DZ258" s="559">
        <v>143.4</v>
      </c>
      <c r="EA258" s="558">
        <v>140.30000000000001</v>
      </c>
    </row>
    <row r="259" spans="1:131">
      <c r="A259" s="514" t="s">
        <v>1056</v>
      </c>
      <c r="B259" s="514" t="s">
        <v>1057</v>
      </c>
      <c r="C259" s="515">
        <v>2.5815399999999999</v>
      </c>
      <c r="D259" s="516">
        <v>100.6</v>
      </c>
      <c r="E259" s="516">
        <v>102.1</v>
      </c>
      <c r="F259" s="516">
        <v>102.3</v>
      </c>
      <c r="G259" s="516">
        <v>102.3</v>
      </c>
      <c r="H259" s="516">
        <v>104.2</v>
      </c>
      <c r="I259" s="516">
        <v>105.4</v>
      </c>
      <c r="J259" s="516">
        <v>104.6</v>
      </c>
      <c r="K259" s="516">
        <v>103.6</v>
      </c>
      <c r="L259" s="516">
        <v>103.8</v>
      </c>
      <c r="M259" s="516">
        <v>104.7</v>
      </c>
      <c r="N259" s="516">
        <v>105.8</v>
      </c>
      <c r="O259" s="516">
        <v>106.9</v>
      </c>
      <c r="P259" s="516">
        <v>108.2</v>
      </c>
      <c r="Q259" s="516">
        <v>107.7</v>
      </c>
      <c r="R259" s="516">
        <v>109.4</v>
      </c>
      <c r="S259" s="516">
        <v>111.5</v>
      </c>
      <c r="T259" s="516">
        <v>114.5</v>
      </c>
      <c r="U259" s="516">
        <v>116.4</v>
      </c>
      <c r="V259" s="516">
        <v>116.7</v>
      </c>
      <c r="W259" s="516">
        <v>114.3</v>
      </c>
      <c r="X259" s="516">
        <v>113.6</v>
      </c>
      <c r="Y259" s="516">
        <v>114</v>
      </c>
      <c r="Z259" s="516">
        <v>114.8</v>
      </c>
      <c r="AA259" s="516">
        <v>114.6</v>
      </c>
      <c r="AB259" s="516">
        <v>114.6</v>
      </c>
      <c r="AC259" s="516">
        <v>115.2</v>
      </c>
      <c r="AD259" s="516">
        <v>114.4</v>
      </c>
      <c r="AE259" s="516">
        <v>115.8</v>
      </c>
      <c r="AF259" s="516">
        <v>115.5</v>
      </c>
      <c r="AG259" s="516">
        <v>113.6</v>
      </c>
      <c r="AH259" s="516">
        <v>110.8</v>
      </c>
      <c r="AI259" s="516">
        <v>108.2</v>
      </c>
      <c r="AJ259" s="516">
        <v>107.2</v>
      </c>
      <c r="AK259" s="516">
        <v>105.9</v>
      </c>
      <c r="AL259" s="516">
        <v>104.9</v>
      </c>
      <c r="AM259" s="516">
        <v>104.6</v>
      </c>
      <c r="AN259" s="516">
        <v>104.3</v>
      </c>
      <c r="AO259" s="516">
        <v>105.5</v>
      </c>
      <c r="AP259" s="516">
        <v>105.7</v>
      </c>
      <c r="AQ259" s="516">
        <v>104.9</v>
      </c>
      <c r="AR259" s="516">
        <v>103.8</v>
      </c>
      <c r="AS259" s="516">
        <v>102.3</v>
      </c>
      <c r="AT259" s="516">
        <v>101</v>
      </c>
      <c r="AU259" s="516">
        <v>99.8</v>
      </c>
      <c r="AV259" s="516">
        <v>99.6</v>
      </c>
      <c r="AW259" s="516">
        <v>99.1</v>
      </c>
      <c r="AX259" s="516">
        <v>100.1</v>
      </c>
      <c r="AY259" s="516">
        <v>99.9</v>
      </c>
      <c r="AZ259" s="516">
        <v>100.1</v>
      </c>
      <c r="BA259" s="516">
        <v>100.8</v>
      </c>
      <c r="BB259" s="516">
        <v>101.6</v>
      </c>
      <c r="BC259" s="516">
        <v>103.2</v>
      </c>
      <c r="BD259" s="516">
        <v>104.9</v>
      </c>
      <c r="BE259" s="516">
        <v>104.5</v>
      </c>
      <c r="BF259" s="516">
        <v>103.3</v>
      </c>
      <c r="BG259" s="516">
        <v>102.8</v>
      </c>
      <c r="BH259" s="516">
        <v>102.9</v>
      </c>
      <c r="BI259" s="516">
        <v>103.7</v>
      </c>
      <c r="BJ259" s="516">
        <v>104.8</v>
      </c>
      <c r="BK259" s="516">
        <v>106.5</v>
      </c>
      <c r="BL259" s="516">
        <v>107.7</v>
      </c>
      <c r="BM259" s="516">
        <v>107.2</v>
      </c>
      <c r="BN259" s="516">
        <v>106.6</v>
      </c>
      <c r="BO259" s="516">
        <v>106.5</v>
      </c>
      <c r="BP259" s="516">
        <v>106.3</v>
      </c>
      <c r="BQ259" s="516">
        <v>105.5</v>
      </c>
      <c r="BR259" s="516">
        <v>104.7</v>
      </c>
      <c r="BS259" s="516">
        <v>104.8</v>
      </c>
      <c r="BT259" s="516">
        <v>105.5</v>
      </c>
      <c r="BU259" s="516">
        <v>106.1</v>
      </c>
      <c r="BV259" s="516">
        <v>106.3</v>
      </c>
      <c r="BW259" s="516">
        <v>106.8</v>
      </c>
      <c r="BX259" s="516">
        <v>107.3</v>
      </c>
      <c r="BY259" s="516">
        <v>108.4</v>
      </c>
      <c r="BZ259" s="516">
        <v>109</v>
      </c>
      <c r="CA259" s="516">
        <v>110.3</v>
      </c>
      <c r="CB259" s="516">
        <v>111.4</v>
      </c>
      <c r="CC259" s="516">
        <v>112.5</v>
      </c>
      <c r="CD259" s="516">
        <v>112.6</v>
      </c>
      <c r="CE259" s="516">
        <v>112</v>
      </c>
      <c r="CF259" s="516">
        <v>110.9</v>
      </c>
      <c r="CG259" s="516">
        <v>111.3</v>
      </c>
      <c r="CH259" s="516">
        <v>111.2</v>
      </c>
      <c r="CI259" s="516">
        <v>110.4</v>
      </c>
      <c r="CJ259" s="516">
        <v>111.7</v>
      </c>
      <c r="CK259" s="516">
        <v>111</v>
      </c>
      <c r="CL259" s="516">
        <v>110.7</v>
      </c>
      <c r="CM259" s="516">
        <v>110</v>
      </c>
      <c r="CN259" s="516">
        <v>109</v>
      </c>
      <c r="CO259" s="516">
        <v>107.9</v>
      </c>
      <c r="CP259" s="516">
        <v>107.4</v>
      </c>
      <c r="CQ259" s="516">
        <v>105.2</v>
      </c>
      <c r="CR259" s="516">
        <v>105.1</v>
      </c>
      <c r="CS259" s="516">
        <v>105.5</v>
      </c>
      <c r="CT259" s="516">
        <v>105.8</v>
      </c>
      <c r="CU259" s="516">
        <v>105.6</v>
      </c>
      <c r="CV259" s="516">
        <v>105.7</v>
      </c>
      <c r="CW259" s="516">
        <v>102.5</v>
      </c>
      <c r="CX259" s="516">
        <v>100.6</v>
      </c>
      <c r="CY259" s="516">
        <v>100.6</v>
      </c>
      <c r="CZ259" s="516">
        <v>100.3</v>
      </c>
      <c r="DA259" s="516">
        <v>101.2</v>
      </c>
      <c r="DB259" s="516">
        <v>102.5</v>
      </c>
      <c r="DC259" s="516">
        <v>105.5</v>
      </c>
      <c r="DD259" s="516">
        <v>108.5</v>
      </c>
      <c r="DE259" s="516">
        <v>114.4</v>
      </c>
      <c r="DF259" s="516">
        <v>117</v>
      </c>
      <c r="DG259" s="516">
        <v>120</v>
      </c>
      <c r="DH259" s="516">
        <v>121</v>
      </c>
      <c r="DI259" s="516">
        <v>120.6</v>
      </c>
      <c r="DJ259" s="516">
        <v>121.2</v>
      </c>
      <c r="DK259" s="516">
        <v>121.3</v>
      </c>
      <c r="DL259" s="516">
        <v>123.6</v>
      </c>
      <c r="DM259" s="516">
        <v>125</v>
      </c>
      <c r="DN259" s="516">
        <v>127.1</v>
      </c>
      <c r="DO259" s="516">
        <v>132.6</v>
      </c>
      <c r="DP259" s="516">
        <v>133.4</v>
      </c>
      <c r="DQ259" s="516">
        <v>135.19999999999999</v>
      </c>
      <c r="DR259" s="516">
        <v>137.9</v>
      </c>
      <c r="DS259" s="516">
        <v>138.30000000000001</v>
      </c>
      <c r="DT259" s="516">
        <v>140.1</v>
      </c>
      <c r="DU259" s="517">
        <v>143.5</v>
      </c>
      <c r="DV259" s="517">
        <v>143.30000000000001</v>
      </c>
      <c r="DW259" s="517">
        <v>140.1</v>
      </c>
      <c r="DX259" s="559">
        <v>139</v>
      </c>
      <c r="DY259" s="559">
        <v>136.30000000000001</v>
      </c>
      <c r="DZ259" s="559">
        <v>133.9</v>
      </c>
      <c r="EA259" s="558">
        <v>128.6</v>
      </c>
    </row>
    <row r="260" spans="1:131">
      <c r="A260" s="514" t="s">
        <v>1058</v>
      </c>
      <c r="B260" s="514" t="s">
        <v>1059</v>
      </c>
      <c r="C260" s="515">
        <v>1.34192</v>
      </c>
      <c r="D260" s="516">
        <v>100.4</v>
      </c>
      <c r="E260" s="516">
        <v>102.2</v>
      </c>
      <c r="F260" s="516">
        <v>103.1</v>
      </c>
      <c r="G260" s="516">
        <v>103.3</v>
      </c>
      <c r="H260" s="516">
        <v>105.5</v>
      </c>
      <c r="I260" s="516">
        <v>106.2</v>
      </c>
      <c r="J260" s="516">
        <v>105.7</v>
      </c>
      <c r="K260" s="516">
        <v>105.1</v>
      </c>
      <c r="L260" s="516">
        <v>104.1</v>
      </c>
      <c r="M260" s="516">
        <v>105.2</v>
      </c>
      <c r="N260" s="516">
        <v>106.8</v>
      </c>
      <c r="O260" s="516">
        <v>109.4</v>
      </c>
      <c r="P260" s="516">
        <v>111.9</v>
      </c>
      <c r="Q260" s="516">
        <v>111.5</v>
      </c>
      <c r="R260" s="516">
        <v>112</v>
      </c>
      <c r="S260" s="516">
        <v>113.9</v>
      </c>
      <c r="T260" s="516">
        <v>116.9</v>
      </c>
      <c r="U260" s="516">
        <v>119.7</v>
      </c>
      <c r="V260" s="516">
        <v>120.5</v>
      </c>
      <c r="W260" s="516">
        <v>118.3</v>
      </c>
      <c r="X260" s="516">
        <v>118</v>
      </c>
      <c r="Y260" s="516">
        <v>117.9</v>
      </c>
      <c r="Z260" s="516">
        <v>120.1</v>
      </c>
      <c r="AA260" s="516">
        <v>120.3</v>
      </c>
      <c r="AB260" s="516">
        <v>120.3</v>
      </c>
      <c r="AC260" s="516">
        <v>120.8</v>
      </c>
      <c r="AD260" s="516">
        <v>120.5</v>
      </c>
      <c r="AE260" s="516">
        <v>119.9</v>
      </c>
      <c r="AF260" s="516">
        <v>118.5</v>
      </c>
      <c r="AG260" s="516">
        <v>116.9</v>
      </c>
      <c r="AH260" s="516">
        <v>113.9</v>
      </c>
      <c r="AI260" s="516">
        <v>110.6</v>
      </c>
      <c r="AJ260" s="516">
        <v>109.9</v>
      </c>
      <c r="AK260" s="516">
        <v>110.1</v>
      </c>
      <c r="AL260" s="516">
        <v>108.4</v>
      </c>
      <c r="AM260" s="516">
        <v>107.8</v>
      </c>
      <c r="AN260" s="516">
        <v>107.9</v>
      </c>
      <c r="AO260" s="516">
        <v>109.1</v>
      </c>
      <c r="AP260" s="516">
        <v>109.9</v>
      </c>
      <c r="AQ260" s="516">
        <v>108.8</v>
      </c>
      <c r="AR260" s="516">
        <v>108.6</v>
      </c>
      <c r="AS260" s="516">
        <v>106.6</v>
      </c>
      <c r="AT260" s="516">
        <v>106</v>
      </c>
      <c r="AU260" s="516">
        <v>104.5</v>
      </c>
      <c r="AV260" s="516">
        <v>104.4</v>
      </c>
      <c r="AW260" s="516">
        <v>103.3</v>
      </c>
      <c r="AX260" s="516">
        <v>105.6</v>
      </c>
      <c r="AY260" s="516">
        <v>105.3</v>
      </c>
      <c r="AZ260" s="516">
        <v>105.4</v>
      </c>
      <c r="BA260" s="516">
        <v>106.5</v>
      </c>
      <c r="BB260" s="516">
        <v>107.6</v>
      </c>
      <c r="BC260" s="516">
        <v>110.4</v>
      </c>
      <c r="BD260" s="516">
        <v>113.1</v>
      </c>
      <c r="BE260" s="516">
        <v>112.1</v>
      </c>
      <c r="BF260" s="516">
        <v>110.3</v>
      </c>
      <c r="BG260" s="516">
        <v>110.2</v>
      </c>
      <c r="BH260" s="516">
        <v>110.4</v>
      </c>
      <c r="BI260" s="516">
        <v>110.7</v>
      </c>
      <c r="BJ260" s="516">
        <v>111.7</v>
      </c>
      <c r="BK260" s="516">
        <v>114.3</v>
      </c>
      <c r="BL260" s="516">
        <v>116.5</v>
      </c>
      <c r="BM260" s="516">
        <v>115.7</v>
      </c>
      <c r="BN260" s="516">
        <v>115.3</v>
      </c>
      <c r="BO260" s="516">
        <v>115</v>
      </c>
      <c r="BP260" s="516">
        <v>114.3</v>
      </c>
      <c r="BQ260" s="516">
        <v>112.7</v>
      </c>
      <c r="BR260" s="516">
        <v>110.9</v>
      </c>
      <c r="BS260" s="516">
        <v>110.2</v>
      </c>
      <c r="BT260" s="516">
        <v>110.7</v>
      </c>
      <c r="BU260" s="516">
        <v>112.5</v>
      </c>
      <c r="BV260" s="516">
        <v>112.6</v>
      </c>
      <c r="BW260" s="516">
        <v>112.9</v>
      </c>
      <c r="BX260" s="516">
        <v>113.3</v>
      </c>
      <c r="BY260" s="516">
        <v>114.2</v>
      </c>
      <c r="BZ260" s="516">
        <v>115.1</v>
      </c>
      <c r="CA260" s="516">
        <v>117.2</v>
      </c>
      <c r="CB260" s="516">
        <v>118.1</v>
      </c>
      <c r="CC260" s="516">
        <v>117.9</v>
      </c>
      <c r="CD260" s="516">
        <v>117.3</v>
      </c>
      <c r="CE260" s="516">
        <v>117.5</v>
      </c>
      <c r="CF260" s="516">
        <v>117.4</v>
      </c>
      <c r="CG260" s="516">
        <v>118.6</v>
      </c>
      <c r="CH260" s="516">
        <v>118.4</v>
      </c>
      <c r="CI260" s="516">
        <v>117</v>
      </c>
      <c r="CJ260" s="516">
        <v>119.2</v>
      </c>
      <c r="CK260" s="516">
        <v>117.8</v>
      </c>
      <c r="CL260" s="516">
        <v>118.1</v>
      </c>
      <c r="CM260" s="516">
        <v>116.9</v>
      </c>
      <c r="CN260" s="516">
        <v>115.6</v>
      </c>
      <c r="CO260" s="516">
        <v>114.8</v>
      </c>
      <c r="CP260" s="516">
        <v>114.4</v>
      </c>
      <c r="CQ260" s="516">
        <v>111</v>
      </c>
      <c r="CR260" s="516">
        <v>110.8</v>
      </c>
      <c r="CS260" s="516">
        <v>111.7</v>
      </c>
      <c r="CT260" s="516">
        <v>112.4</v>
      </c>
      <c r="CU260" s="516">
        <v>112.2</v>
      </c>
      <c r="CV260" s="516">
        <v>112.5</v>
      </c>
      <c r="CW260" s="516">
        <v>111.1</v>
      </c>
      <c r="CX260" s="516">
        <v>108.4</v>
      </c>
      <c r="CY260" s="516">
        <v>108.3</v>
      </c>
      <c r="CZ260" s="516">
        <v>108.1</v>
      </c>
      <c r="DA260" s="516">
        <v>109</v>
      </c>
      <c r="DB260" s="516">
        <v>110.6</v>
      </c>
      <c r="DC260" s="516">
        <v>112.6</v>
      </c>
      <c r="DD260" s="516">
        <v>115.3</v>
      </c>
      <c r="DE260" s="516">
        <v>122.2</v>
      </c>
      <c r="DF260" s="516">
        <v>124.5</v>
      </c>
      <c r="DG260" s="516">
        <v>128.19999999999999</v>
      </c>
      <c r="DH260" s="516">
        <v>130.1</v>
      </c>
      <c r="DI260" s="516">
        <v>130.5</v>
      </c>
      <c r="DJ260" s="516">
        <v>131.30000000000001</v>
      </c>
      <c r="DK260" s="516">
        <v>132.1</v>
      </c>
      <c r="DL260" s="516">
        <v>134.9</v>
      </c>
      <c r="DM260" s="516">
        <v>136.4</v>
      </c>
      <c r="DN260" s="516">
        <v>137.30000000000001</v>
      </c>
      <c r="DO260" s="516">
        <v>143.80000000000001</v>
      </c>
      <c r="DP260" s="516">
        <v>147.19999999999999</v>
      </c>
      <c r="DQ260" s="516">
        <v>150.6</v>
      </c>
      <c r="DR260" s="516">
        <v>153.69999999999999</v>
      </c>
      <c r="DS260" s="516">
        <v>153.80000000000001</v>
      </c>
      <c r="DT260" s="516">
        <v>156.6</v>
      </c>
      <c r="DU260" s="517">
        <v>163.5</v>
      </c>
      <c r="DV260" s="517">
        <v>163.1</v>
      </c>
      <c r="DW260" s="517">
        <v>159.4</v>
      </c>
      <c r="DX260" s="559">
        <v>158.69999999999999</v>
      </c>
      <c r="DY260" s="559">
        <v>155.80000000000001</v>
      </c>
      <c r="DZ260" s="559">
        <v>152.1</v>
      </c>
      <c r="EA260" s="558">
        <v>143.6</v>
      </c>
    </row>
    <row r="261" spans="1:131">
      <c r="A261" s="514" t="s">
        <v>1060</v>
      </c>
      <c r="B261" s="514" t="s">
        <v>1061</v>
      </c>
      <c r="C261" s="515">
        <v>0.53793999999999997</v>
      </c>
      <c r="D261" s="516">
        <v>99.9</v>
      </c>
      <c r="E261" s="516">
        <v>101.3</v>
      </c>
      <c r="F261" s="516">
        <v>101.6</v>
      </c>
      <c r="G261" s="516">
        <v>100.4</v>
      </c>
      <c r="H261" s="516">
        <v>103.9</v>
      </c>
      <c r="I261" s="516">
        <v>105.2</v>
      </c>
      <c r="J261" s="516">
        <v>103.6</v>
      </c>
      <c r="K261" s="516">
        <v>102.8</v>
      </c>
      <c r="L261" s="516">
        <v>103.5</v>
      </c>
      <c r="M261" s="516">
        <v>105.3</v>
      </c>
      <c r="N261" s="516">
        <v>105.3</v>
      </c>
      <c r="O261" s="516">
        <v>105</v>
      </c>
      <c r="P261" s="516">
        <v>104.4</v>
      </c>
      <c r="Q261" s="516">
        <v>104.1</v>
      </c>
      <c r="R261" s="516">
        <v>105.4</v>
      </c>
      <c r="S261" s="516">
        <v>107.9</v>
      </c>
      <c r="T261" s="516">
        <v>111</v>
      </c>
      <c r="U261" s="516">
        <v>112.8</v>
      </c>
      <c r="V261" s="516">
        <v>113.1</v>
      </c>
      <c r="W261" s="516">
        <v>109.6</v>
      </c>
      <c r="X261" s="516">
        <v>108.6</v>
      </c>
      <c r="Y261" s="516">
        <v>108.2</v>
      </c>
      <c r="Z261" s="516">
        <v>107.2</v>
      </c>
      <c r="AA261" s="516">
        <v>106.8</v>
      </c>
      <c r="AB261" s="516">
        <v>107.2</v>
      </c>
      <c r="AC261" s="516">
        <v>108.3</v>
      </c>
      <c r="AD261" s="516">
        <v>107.1</v>
      </c>
      <c r="AE261" s="516">
        <v>109.3</v>
      </c>
      <c r="AF261" s="516">
        <v>110.2</v>
      </c>
      <c r="AG261" s="516">
        <v>108.7</v>
      </c>
      <c r="AH261" s="516">
        <v>106.2</v>
      </c>
      <c r="AI261" s="516">
        <v>103.8</v>
      </c>
      <c r="AJ261" s="516">
        <v>101.8</v>
      </c>
      <c r="AK261" s="516">
        <v>99.1</v>
      </c>
      <c r="AL261" s="516">
        <v>99.2</v>
      </c>
      <c r="AM261" s="516">
        <v>100.2</v>
      </c>
      <c r="AN261" s="516">
        <v>100</v>
      </c>
      <c r="AO261" s="516">
        <v>102.5</v>
      </c>
      <c r="AP261" s="516">
        <v>101.7</v>
      </c>
      <c r="AQ261" s="516">
        <v>101.2</v>
      </c>
      <c r="AR261" s="516">
        <v>99.2</v>
      </c>
      <c r="AS261" s="516">
        <v>98.2</v>
      </c>
      <c r="AT261" s="516">
        <v>96.6</v>
      </c>
      <c r="AU261" s="516">
        <v>95.6</v>
      </c>
      <c r="AV261" s="516">
        <v>94.6</v>
      </c>
      <c r="AW261" s="516">
        <v>93.9</v>
      </c>
      <c r="AX261" s="516">
        <v>93.7</v>
      </c>
      <c r="AY261" s="516">
        <v>94.2</v>
      </c>
      <c r="AZ261" s="516">
        <v>95.2</v>
      </c>
      <c r="BA261" s="516">
        <v>95.5</v>
      </c>
      <c r="BB261" s="516">
        <v>95.4</v>
      </c>
      <c r="BC261" s="516">
        <v>95.9</v>
      </c>
      <c r="BD261" s="516">
        <v>96.1</v>
      </c>
      <c r="BE261" s="516">
        <v>96.7</v>
      </c>
      <c r="BF261" s="516">
        <v>95.5</v>
      </c>
      <c r="BG261" s="516">
        <v>94.1</v>
      </c>
      <c r="BH261" s="516">
        <v>94.3</v>
      </c>
      <c r="BI261" s="516">
        <v>95.7</v>
      </c>
      <c r="BJ261" s="516">
        <v>96.9</v>
      </c>
      <c r="BK261" s="516">
        <v>98.3</v>
      </c>
      <c r="BL261" s="516">
        <v>97.4</v>
      </c>
      <c r="BM261" s="516">
        <v>97.1</v>
      </c>
      <c r="BN261" s="516">
        <v>95.8</v>
      </c>
      <c r="BO261" s="516">
        <v>94.8</v>
      </c>
      <c r="BP261" s="516">
        <v>95.7</v>
      </c>
      <c r="BQ261" s="516">
        <v>95.5</v>
      </c>
      <c r="BR261" s="516">
        <v>95</v>
      </c>
      <c r="BS261" s="516">
        <v>96.5</v>
      </c>
      <c r="BT261" s="516">
        <v>97.8</v>
      </c>
      <c r="BU261" s="516">
        <v>96.9</v>
      </c>
      <c r="BV261" s="516">
        <v>97.2</v>
      </c>
      <c r="BW261" s="516">
        <v>98.6</v>
      </c>
      <c r="BX261" s="516">
        <v>98.9</v>
      </c>
      <c r="BY261" s="516">
        <v>100.6</v>
      </c>
      <c r="BZ261" s="516">
        <v>101.7</v>
      </c>
      <c r="CA261" s="516">
        <v>102.2</v>
      </c>
      <c r="CB261" s="516">
        <v>104.3</v>
      </c>
      <c r="CC261" s="516">
        <v>107.5</v>
      </c>
      <c r="CD261" s="516">
        <v>108.6</v>
      </c>
      <c r="CE261" s="516">
        <v>106.7</v>
      </c>
      <c r="CF261" s="516">
        <v>103.7</v>
      </c>
      <c r="CG261" s="516">
        <v>102.7</v>
      </c>
      <c r="CH261" s="516">
        <v>102.5</v>
      </c>
      <c r="CI261" s="516">
        <v>102.1</v>
      </c>
      <c r="CJ261" s="516">
        <v>102.4</v>
      </c>
      <c r="CK261" s="516">
        <v>103</v>
      </c>
      <c r="CL261" s="516">
        <v>102.2</v>
      </c>
      <c r="CM261" s="516">
        <v>102.2</v>
      </c>
      <c r="CN261" s="516">
        <v>100.7</v>
      </c>
      <c r="CO261" s="516">
        <v>98.9</v>
      </c>
      <c r="CP261" s="516">
        <v>98</v>
      </c>
      <c r="CQ261" s="516">
        <v>97.1</v>
      </c>
      <c r="CR261" s="516">
        <v>96.9</v>
      </c>
      <c r="CS261" s="516">
        <v>97</v>
      </c>
      <c r="CT261" s="516">
        <v>97</v>
      </c>
      <c r="CU261" s="516">
        <v>96</v>
      </c>
      <c r="CV261" s="516">
        <v>97</v>
      </c>
      <c r="CW261" s="516">
        <v>92.1</v>
      </c>
      <c r="CX261" s="516">
        <v>90</v>
      </c>
      <c r="CY261" s="516">
        <v>90.4</v>
      </c>
      <c r="CZ261" s="516">
        <v>90</v>
      </c>
      <c r="DA261" s="516">
        <v>90.4</v>
      </c>
      <c r="DB261" s="516">
        <v>90.5</v>
      </c>
      <c r="DC261" s="516">
        <v>94</v>
      </c>
      <c r="DD261" s="516">
        <v>97.2</v>
      </c>
      <c r="DE261" s="516">
        <v>102.8</v>
      </c>
      <c r="DF261" s="516">
        <v>105.4</v>
      </c>
      <c r="DG261" s="516">
        <v>107.3</v>
      </c>
      <c r="DH261" s="516">
        <v>107.7</v>
      </c>
      <c r="DI261" s="516">
        <v>106.6</v>
      </c>
      <c r="DJ261" s="516">
        <v>107.2</v>
      </c>
      <c r="DK261" s="516">
        <v>106.8</v>
      </c>
      <c r="DL261" s="516">
        <v>108.4</v>
      </c>
      <c r="DM261" s="516">
        <v>109.4</v>
      </c>
      <c r="DN261" s="516">
        <v>113.9</v>
      </c>
      <c r="DO261" s="516">
        <v>117.5</v>
      </c>
      <c r="DP261" s="516">
        <v>116.1</v>
      </c>
      <c r="DQ261" s="516">
        <v>116.8</v>
      </c>
      <c r="DR261" s="516">
        <v>119</v>
      </c>
      <c r="DS261" s="516">
        <v>119.6</v>
      </c>
      <c r="DT261" s="516">
        <v>120</v>
      </c>
      <c r="DU261" s="517">
        <v>120.4</v>
      </c>
      <c r="DV261" s="517">
        <v>121.2</v>
      </c>
      <c r="DW261" s="517">
        <v>119.7</v>
      </c>
      <c r="DX261" s="559">
        <v>117.5</v>
      </c>
      <c r="DY261" s="559">
        <v>115.4</v>
      </c>
      <c r="DZ261" s="559">
        <v>114.1</v>
      </c>
      <c r="EA261" s="558">
        <v>112.3</v>
      </c>
    </row>
    <row r="262" spans="1:131">
      <c r="A262" s="514" t="s">
        <v>1062</v>
      </c>
      <c r="B262" s="514" t="s">
        <v>1063</v>
      </c>
      <c r="C262" s="515">
        <v>9.0190000000000006E-2</v>
      </c>
      <c r="D262" s="516">
        <v>106.1</v>
      </c>
      <c r="E262" s="516">
        <v>103.3</v>
      </c>
      <c r="F262" s="516">
        <v>105.3</v>
      </c>
      <c r="G262" s="516">
        <v>104.4</v>
      </c>
      <c r="H262" s="516">
        <v>108.6</v>
      </c>
      <c r="I262" s="516">
        <v>109.2</v>
      </c>
      <c r="J262" s="516">
        <v>108.5</v>
      </c>
      <c r="K262" s="516">
        <v>107.7</v>
      </c>
      <c r="L262" s="516">
        <v>109.7</v>
      </c>
      <c r="M262" s="516">
        <v>109.1</v>
      </c>
      <c r="N262" s="516">
        <v>109.5</v>
      </c>
      <c r="O262" s="516">
        <v>105.5</v>
      </c>
      <c r="P262" s="516">
        <v>106.2</v>
      </c>
      <c r="Q262" s="516">
        <v>105.5</v>
      </c>
      <c r="R262" s="516">
        <v>104.9</v>
      </c>
      <c r="S262" s="516">
        <v>107.3</v>
      </c>
      <c r="T262" s="516">
        <v>109.8</v>
      </c>
      <c r="U262" s="516">
        <v>109.6</v>
      </c>
      <c r="V262" s="516">
        <v>110</v>
      </c>
      <c r="W262" s="516">
        <v>107.7</v>
      </c>
      <c r="X262" s="516">
        <v>108.5</v>
      </c>
      <c r="Y262" s="516">
        <v>109.8</v>
      </c>
      <c r="Z262" s="516">
        <v>109.7</v>
      </c>
      <c r="AA262" s="516">
        <v>109.1</v>
      </c>
      <c r="AB262" s="516">
        <v>108.7</v>
      </c>
      <c r="AC262" s="516">
        <v>109.9</v>
      </c>
      <c r="AD262" s="516">
        <v>109</v>
      </c>
      <c r="AE262" s="516">
        <v>108.6</v>
      </c>
      <c r="AF262" s="516">
        <v>109.1</v>
      </c>
      <c r="AG262" s="516">
        <v>108.3</v>
      </c>
      <c r="AH262" s="516">
        <v>107</v>
      </c>
      <c r="AI262" s="516">
        <v>104.6</v>
      </c>
      <c r="AJ262" s="516">
        <v>103.6</v>
      </c>
      <c r="AK262" s="516">
        <v>104.4</v>
      </c>
      <c r="AL262" s="516">
        <v>103</v>
      </c>
      <c r="AM262" s="516">
        <v>103.5</v>
      </c>
      <c r="AN262" s="516">
        <v>105</v>
      </c>
      <c r="AO262" s="516">
        <v>105.5</v>
      </c>
      <c r="AP262" s="516">
        <v>105.7</v>
      </c>
      <c r="AQ262" s="516">
        <v>102.7</v>
      </c>
      <c r="AR262" s="516">
        <v>100.9</v>
      </c>
      <c r="AS262" s="516">
        <v>100.8</v>
      </c>
      <c r="AT262" s="516">
        <v>99.6</v>
      </c>
      <c r="AU262" s="516">
        <v>100.9</v>
      </c>
      <c r="AV262" s="516">
        <v>101.6</v>
      </c>
      <c r="AW262" s="516">
        <v>103.9</v>
      </c>
      <c r="AX262" s="516">
        <v>103.2</v>
      </c>
      <c r="AY262" s="516">
        <v>103.9</v>
      </c>
      <c r="AZ262" s="516">
        <v>104.5</v>
      </c>
      <c r="BA262" s="516">
        <v>105.2</v>
      </c>
      <c r="BB262" s="516">
        <v>105.9</v>
      </c>
      <c r="BC262" s="516">
        <v>108.6</v>
      </c>
      <c r="BD262" s="516">
        <v>108</v>
      </c>
      <c r="BE262" s="516">
        <v>106.5</v>
      </c>
      <c r="BF262" s="516">
        <v>106.4</v>
      </c>
      <c r="BG262" s="516">
        <v>104.4</v>
      </c>
      <c r="BH262" s="516">
        <v>106.1</v>
      </c>
      <c r="BI262" s="516">
        <v>107.1</v>
      </c>
      <c r="BJ262" s="516">
        <v>109.1</v>
      </c>
      <c r="BK262" s="516">
        <v>112.8</v>
      </c>
      <c r="BL262" s="516">
        <v>112.5</v>
      </c>
      <c r="BM262" s="516">
        <v>113</v>
      </c>
      <c r="BN262" s="516">
        <v>112.9</v>
      </c>
      <c r="BO262" s="516">
        <v>108.8</v>
      </c>
      <c r="BP262" s="516">
        <v>103.8</v>
      </c>
      <c r="BQ262" s="516">
        <v>105.3</v>
      </c>
      <c r="BR262" s="516">
        <v>107.5</v>
      </c>
      <c r="BS262" s="516">
        <v>108.1</v>
      </c>
      <c r="BT262" s="516">
        <v>109.8</v>
      </c>
      <c r="BU262" s="516">
        <v>110.4</v>
      </c>
      <c r="BV262" s="516">
        <v>110.5</v>
      </c>
      <c r="BW262" s="516">
        <v>112.1</v>
      </c>
      <c r="BX262" s="516">
        <v>112.9</v>
      </c>
      <c r="BY262" s="516">
        <v>111.4</v>
      </c>
      <c r="BZ262" s="516">
        <v>112.2</v>
      </c>
      <c r="CA262" s="516">
        <v>113.1</v>
      </c>
      <c r="CB262" s="516">
        <v>112.7</v>
      </c>
      <c r="CC262" s="516">
        <v>114.2</v>
      </c>
      <c r="CD262" s="516">
        <v>114.9</v>
      </c>
      <c r="CE262" s="516">
        <v>113.2</v>
      </c>
      <c r="CF262" s="516">
        <v>113.3</v>
      </c>
      <c r="CG262" s="516">
        <v>115</v>
      </c>
      <c r="CH262" s="516">
        <v>115.4</v>
      </c>
      <c r="CI262" s="516">
        <v>115.7</v>
      </c>
      <c r="CJ262" s="516">
        <v>116.1</v>
      </c>
      <c r="CK262" s="516">
        <v>115.5</v>
      </c>
      <c r="CL262" s="516">
        <v>114.4</v>
      </c>
      <c r="CM262" s="516">
        <v>113.9</v>
      </c>
      <c r="CN262" s="516">
        <v>114.2</v>
      </c>
      <c r="CO262" s="516">
        <v>113.7</v>
      </c>
      <c r="CP262" s="516">
        <v>114</v>
      </c>
      <c r="CQ262" s="516">
        <v>112.2</v>
      </c>
      <c r="CR262" s="516">
        <v>112.5</v>
      </c>
      <c r="CS262" s="516">
        <v>112.7</v>
      </c>
      <c r="CT262" s="516">
        <v>112.7</v>
      </c>
      <c r="CU262" s="516">
        <v>114.5</v>
      </c>
      <c r="CV262" s="516">
        <v>114.5</v>
      </c>
      <c r="CW262" s="516">
        <v>106.9</v>
      </c>
      <c r="CX262" s="516">
        <v>109</v>
      </c>
      <c r="CY262" s="516">
        <v>104.7</v>
      </c>
      <c r="CZ262" s="516">
        <v>106.8</v>
      </c>
      <c r="DA262" s="516">
        <v>107.3</v>
      </c>
      <c r="DB262" s="516">
        <v>108.8</v>
      </c>
      <c r="DC262" s="516">
        <v>110.4</v>
      </c>
      <c r="DD262" s="516">
        <v>110</v>
      </c>
      <c r="DE262" s="516">
        <v>112.6</v>
      </c>
      <c r="DF262" s="516">
        <v>114.4</v>
      </c>
      <c r="DG262" s="516">
        <v>115.8</v>
      </c>
      <c r="DH262" s="516">
        <v>113.3</v>
      </c>
      <c r="DI262" s="516">
        <v>116.9</v>
      </c>
      <c r="DJ262" s="516">
        <v>115.4</v>
      </c>
      <c r="DK262" s="516">
        <v>112.5</v>
      </c>
      <c r="DL262" s="516">
        <v>116.2</v>
      </c>
      <c r="DM262" s="516">
        <v>120.2</v>
      </c>
      <c r="DN262" s="516">
        <v>128.6</v>
      </c>
      <c r="DO262" s="516">
        <v>132.9</v>
      </c>
      <c r="DP262" s="516">
        <v>129.6</v>
      </c>
      <c r="DQ262" s="516">
        <v>128.9</v>
      </c>
      <c r="DR262" s="516">
        <v>134.4</v>
      </c>
      <c r="DS262" s="516">
        <v>138.19999999999999</v>
      </c>
      <c r="DT262" s="516">
        <v>140.9</v>
      </c>
      <c r="DU262" s="517">
        <v>138</v>
      </c>
      <c r="DV262" s="517">
        <v>137</v>
      </c>
      <c r="DW262" s="517">
        <v>134.69999999999999</v>
      </c>
      <c r="DX262" s="559">
        <v>133</v>
      </c>
      <c r="DY262" s="559">
        <v>126.8</v>
      </c>
      <c r="DZ262" s="559">
        <v>124.6</v>
      </c>
      <c r="EA262" s="558">
        <v>118.3</v>
      </c>
    </row>
    <row r="263" spans="1:131">
      <c r="A263" s="514" t="s">
        <v>1064</v>
      </c>
      <c r="B263" s="514" t="s">
        <v>1065</v>
      </c>
      <c r="C263" s="515">
        <v>0.10192</v>
      </c>
      <c r="D263" s="516">
        <v>98</v>
      </c>
      <c r="E263" s="516">
        <v>97.5</v>
      </c>
      <c r="F263" s="516">
        <v>98.2</v>
      </c>
      <c r="G263" s="516">
        <v>101.5</v>
      </c>
      <c r="H263" s="516">
        <v>102</v>
      </c>
      <c r="I263" s="516">
        <v>102.2</v>
      </c>
      <c r="J263" s="516">
        <v>102.4</v>
      </c>
      <c r="K263" s="516">
        <v>102.5</v>
      </c>
      <c r="L263" s="516">
        <v>103.2</v>
      </c>
      <c r="M263" s="516">
        <v>102.4</v>
      </c>
      <c r="N263" s="516">
        <v>101.8</v>
      </c>
      <c r="O263" s="516">
        <v>102</v>
      </c>
      <c r="P263" s="516">
        <v>103.7</v>
      </c>
      <c r="Q263" s="516">
        <v>105.7</v>
      </c>
      <c r="R263" s="516">
        <v>106.4</v>
      </c>
      <c r="S263" s="516">
        <v>105.6</v>
      </c>
      <c r="T263" s="516">
        <v>107.3</v>
      </c>
      <c r="U263" s="516">
        <v>109.6</v>
      </c>
      <c r="V263" s="516">
        <v>111.6</v>
      </c>
      <c r="W263" s="516">
        <v>109.7</v>
      </c>
      <c r="X263" s="516">
        <v>109.6</v>
      </c>
      <c r="Y263" s="516">
        <v>110.2</v>
      </c>
      <c r="Z263" s="516">
        <v>109</v>
      </c>
      <c r="AA263" s="516">
        <v>108.3</v>
      </c>
      <c r="AB263" s="516">
        <v>110.1</v>
      </c>
      <c r="AC263" s="516">
        <v>110.7</v>
      </c>
      <c r="AD263" s="516">
        <v>109.5</v>
      </c>
      <c r="AE263" s="516">
        <v>113.7</v>
      </c>
      <c r="AF263" s="516">
        <v>113.6</v>
      </c>
      <c r="AG263" s="516">
        <v>112.6</v>
      </c>
      <c r="AH263" s="516">
        <v>113.4</v>
      </c>
      <c r="AI263" s="516">
        <v>111</v>
      </c>
      <c r="AJ263" s="516">
        <v>110.8</v>
      </c>
      <c r="AK263" s="516">
        <v>110.5</v>
      </c>
      <c r="AL263" s="516">
        <v>111.5</v>
      </c>
      <c r="AM263" s="516">
        <v>109.2</v>
      </c>
      <c r="AN263" s="516">
        <v>106.5</v>
      </c>
      <c r="AO263" s="516">
        <v>106.6</v>
      </c>
      <c r="AP263" s="516">
        <v>104.6</v>
      </c>
      <c r="AQ263" s="516">
        <v>108.8</v>
      </c>
      <c r="AR263" s="516">
        <v>104.9</v>
      </c>
      <c r="AS263" s="516">
        <v>104.1</v>
      </c>
      <c r="AT263" s="516">
        <v>103.4</v>
      </c>
      <c r="AU263" s="516">
        <v>105</v>
      </c>
      <c r="AV263" s="516">
        <v>105.8</v>
      </c>
      <c r="AW263" s="516">
        <v>106</v>
      </c>
      <c r="AX263" s="516">
        <v>106.5</v>
      </c>
      <c r="AY263" s="516">
        <v>103.7</v>
      </c>
      <c r="AZ263" s="516">
        <v>103.4</v>
      </c>
      <c r="BA263" s="516">
        <v>103.6</v>
      </c>
      <c r="BB263" s="516">
        <v>104</v>
      </c>
      <c r="BC263" s="516">
        <v>106.2</v>
      </c>
      <c r="BD263" s="516">
        <v>106.6</v>
      </c>
      <c r="BE263" s="516">
        <v>107.4</v>
      </c>
      <c r="BF263" s="516">
        <v>106.9</v>
      </c>
      <c r="BG263" s="516">
        <v>107.2</v>
      </c>
      <c r="BH263" s="516">
        <v>106.2</v>
      </c>
      <c r="BI263" s="516">
        <v>106.3</v>
      </c>
      <c r="BJ263" s="516">
        <v>107.3</v>
      </c>
      <c r="BK263" s="516">
        <v>106.5</v>
      </c>
      <c r="BL263" s="516">
        <v>106.7</v>
      </c>
      <c r="BM263" s="516">
        <v>106.6</v>
      </c>
      <c r="BN263" s="516">
        <v>107.8</v>
      </c>
      <c r="BO263" s="516">
        <v>106.9</v>
      </c>
      <c r="BP263" s="516">
        <v>106</v>
      </c>
      <c r="BQ263" s="516">
        <v>106.4</v>
      </c>
      <c r="BR263" s="516">
        <v>105.9</v>
      </c>
      <c r="BS263" s="516">
        <v>106.9</v>
      </c>
      <c r="BT263" s="516">
        <v>109.3</v>
      </c>
      <c r="BU263" s="516">
        <v>110.6</v>
      </c>
      <c r="BV263" s="516">
        <v>109.2</v>
      </c>
      <c r="BW263" s="516">
        <v>108.9</v>
      </c>
      <c r="BX263" s="516">
        <v>109</v>
      </c>
      <c r="BY263" s="516">
        <v>109.1</v>
      </c>
      <c r="BZ263" s="516">
        <v>108.3</v>
      </c>
      <c r="CA263" s="516">
        <v>109.2</v>
      </c>
      <c r="CB263" s="516">
        <v>111.5</v>
      </c>
      <c r="CC263" s="516">
        <v>113.8</v>
      </c>
      <c r="CD263" s="516">
        <v>115</v>
      </c>
      <c r="CE263" s="516">
        <v>115.8</v>
      </c>
      <c r="CF263" s="516">
        <v>115.9</v>
      </c>
      <c r="CG263" s="516">
        <v>116.6</v>
      </c>
      <c r="CH263" s="516">
        <v>116.9</v>
      </c>
      <c r="CI263" s="516">
        <v>116.9</v>
      </c>
      <c r="CJ263" s="516">
        <v>116.1</v>
      </c>
      <c r="CK263" s="516">
        <v>116.4</v>
      </c>
      <c r="CL263" s="516">
        <v>115.1</v>
      </c>
      <c r="CM263" s="516">
        <v>114.7</v>
      </c>
      <c r="CN263" s="516">
        <v>114.9</v>
      </c>
      <c r="CO263" s="516">
        <v>114.2</v>
      </c>
      <c r="CP263" s="516">
        <v>114.6</v>
      </c>
      <c r="CQ263" s="516">
        <v>114.5</v>
      </c>
      <c r="CR263" s="516">
        <v>114</v>
      </c>
      <c r="CS263" s="516">
        <v>114.3</v>
      </c>
      <c r="CT263" s="516">
        <v>114.1</v>
      </c>
      <c r="CU263" s="516">
        <v>113.7</v>
      </c>
      <c r="CV263" s="516">
        <v>113.9</v>
      </c>
      <c r="CW263" s="516">
        <v>111.1</v>
      </c>
      <c r="CX263" s="516">
        <v>105.6</v>
      </c>
      <c r="CY263" s="516">
        <v>105.4</v>
      </c>
      <c r="CZ263" s="516">
        <v>107.1</v>
      </c>
      <c r="DA263" s="516">
        <v>101.5</v>
      </c>
      <c r="DB263" s="516">
        <v>106.1</v>
      </c>
      <c r="DC263" s="516">
        <v>113.5</v>
      </c>
      <c r="DD263" s="516">
        <v>110.6</v>
      </c>
      <c r="DE263" s="516">
        <v>109</v>
      </c>
      <c r="DF263" s="516">
        <v>111.5</v>
      </c>
      <c r="DG263" s="516">
        <v>110.3</v>
      </c>
      <c r="DH263" s="516">
        <v>112.1</v>
      </c>
      <c r="DI263" s="516">
        <v>115.2</v>
      </c>
      <c r="DJ263" s="516">
        <v>113.8</v>
      </c>
      <c r="DK263" s="516">
        <v>115.5</v>
      </c>
      <c r="DL263" s="516">
        <v>114.3</v>
      </c>
      <c r="DM263" s="516">
        <v>113.8</v>
      </c>
      <c r="DN263" s="516">
        <v>112.8</v>
      </c>
      <c r="DO263" s="516">
        <v>116.8</v>
      </c>
      <c r="DP263" s="516">
        <v>117.1</v>
      </c>
      <c r="DQ263" s="516">
        <v>119.4</v>
      </c>
      <c r="DR263" s="516">
        <v>122.1</v>
      </c>
      <c r="DS263" s="516">
        <v>116.2</v>
      </c>
      <c r="DT263" s="516">
        <v>121.8</v>
      </c>
      <c r="DU263" s="517">
        <v>116.4</v>
      </c>
      <c r="DV263" s="517">
        <v>112.1</v>
      </c>
      <c r="DW263" s="517">
        <v>113.2</v>
      </c>
      <c r="DX263" s="559">
        <v>114.1</v>
      </c>
      <c r="DY263" s="559">
        <v>113.4</v>
      </c>
      <c r="DZ263" s="559">
        <v>113.1</v>
      </c>
      <c r="EA263" s="558">
        <v>113.7</v>
      </c>
    </row>
    <row r="264" spans="1:131">
      <c r="A264" s="514" t="s">
        <v>1066</v>
      </c>
      <c r="B264" s="514" t="s">
        <v>1067</v>
      </c>
      <c r="C264" s="515">
        <v>0.50956999999999997</v>
      </c>
      <c r="D264" s="516">
        <v>101.3</v>
      </c>
      <c r="E264" s="516">
        <v>103</v>
      </c>
      <c r="F264" s="516">
        <v>101.2</v>
      </c>
      <c r="G264" s="516">
        <v>101.2</v>
      </c>
      <c r="H264" s="516">
        <v>100.7</v>
      </c>
      <c r="I264" s="516">
        <v>103.5</v>
      </c>
      <c r="J264" s="516">
        <v>102.3</v>
      </c>
      <c r="K264" s="516">
        <v>100.1</v>
      </c>
      <c r="L264" s="516">
        <v>102.1</v>
      </c>
      <c r="M264" s="516">
        <v>102.6</v>
      </c>
      <c r="N264" s="516">
        <v>103.8</v>
      </c>
      <c r="O264" s="516">
        <v>103.4</v>
      </c>
      <c r="P264" s="516">
        <v>103.9</v>
      </c>
      <c r="Q264" s="516">
        <v>102.2</v>
      </c>
      <c r="R264" s="516">
        <v>108.1</v>
      </c>
      <c r="S264" s="516">
        <v>110.8</v>
      </c>
      <c r="T264" s="516">
        <v>114.1</v>
      </c>
      <c r="U264" s="516">
        <v>114.2</v>
      </c>
      <c r="V264" s="516">
        <v>112.5</v>
      </c>
      <c r="W264" s="516">
        <v>110.9</v>
      </c>
      <c r="X264" s="516">
        <v>109.1</v>
      </c>
      <c r="Y264" s="516">
        <v>111.1</v>
      </c>
      <c r="Z264" s="516">
        <v>111.1</v>
      </c>
      <c r="AA264" s="516">
        <v>110</v>
      </c>
      <c r="AB264" s="516">
        <v>109.3</v>
      </c>
      <c r="AC264" s="516">
        <v>109.4</v>
      </c>
      <c r="AD264" s="516">
        <v>107.7</v>
      </c>
      <c r="AE264" s="516">
        <v>113.5</v>
      </c>
      <c r="AF264" s="516">
        <v>114.8</v>
      </c>
      <c r="AG264" s="516">
        <v>111.1</v>
      </c>
      <c r="AH264" s="516">
        <v>107.8</v>
      </c>
      <c r="AI264" s="516">
        <v>106.4</v>
      </c>
      <c r="AJ264" s="516">
        <v>105.6</v>
      </c>
      <c r="AK264" s="516">
        <v>101.2</v>
      </c>
      <c r="AL264" s="516">
        <v>100.7</v>
      </c>
      <c r="AM264" s="516">
        <v>100.1</v>
      </c>
      <c r="AN264" s="516">
        <v>99</v>
      </c>
      <c r="AO264" s="516">
        <v>98.7</v>
      </c>
      <c r="AP264" s="516">
        <v>99.2</v>
      </c>
      <c r="AQ264" s="516">
        <v>98.2</v>
      </c>
      <c r="AR264" s="516">
        <v>96.4</v>
      </c>
      <c r="AS264" s="516">
        <v>95.2</v>
      </c>
      <c r="AT264" s="516">
        <v>92.3</v>
      </c>
      <c r="AU264" s="516">
        <v>90.6</v>
      </c>
      <c r="AV264" s="516">
        <v>90.5</v>
      </c>
      <c r="AW264" s="516">
        <v>90.9</v>
      </c>
      <c r="AX264" s="516">
        <v>90.6</v>
      </c>
      <c r="AY264" s="516">
        <v>90.1</v>
      </c>
      <c r="AZ264" s="516">
        <v>89.6</v>
      </c>
      <c r="BA264" s="516">
        <v>90.3</v>
      </c>
      <c r="BB264" s="516">
        <v>91.3</v>
      </c>
      <c r="BC264" s="516">
        <v>90.4</v>
      </c>
      <c r="BD264" s="516">
        <v>91.4</v>
      </c>
      <c r="BE264" s="516">
        <v>92</v>
      </c>
      <c r="BF264" s="516">
        <v>91.6</v>
      </c>
      <c r="BG264" s="516">
        <v>91.2</v>
      </c>
      <c r="BH264" s="516">
        <v>91.3</v>
      </c>
      <c r="BI264" s="516">
        <v>92.6</v>
      </c>
      <c r="BJ264" s="516">
        <v>93.8</v>
      </c>
      <c r="BK264" s="516">
        <v>93.5</v>
      </c>
      <c r="BL264" s="516">
        <v>94.6</v>
      </c>
      <c r="BM264" s="516">
        <v>94.7</v>
      </c>
      <c r="BN264" s="516">
        <v>93.6</v>
      </c>
      <c r="BO264" s="516">
        <v>95.9</v>
      </c>
      <c r="BP264" s="516">
        <v>96.7</v>
      </c>
      <c r="BQ264" s="516">
        <v>97.1</v>
      </c>
      <c r="BR264" s="516">
        <v>97.8</v>
      </c>
      <c r="BS264" s="516">
        <v>98.4</v>
      </c>
      <c r="BT264" s="516">
        <v>98.3</v>
      </c>
      <c r="BU264" s="516">
        <v>97.5</v>
      </c>
      <c r="BV264" s="516">
        <v>97.9</v>
      </c>
      <c r="BW264" s="516">
        <v>98</v>
      </c>
      <c r="BX264" s="516">
        <v>98.9</v>
      </c>
      <c r="BY264" s="516">
        <v>100.5</v>
      </c>
      <c r="BZ264" s="516">
        <v>100.4</v>
      </c>
      <c r="CA264" s="516">
        <v>100.5</v>
      </c>
      <c r="CB264" s="516">
        <v>101</v>
      </c>
      <c r="CC264" s="516">
        <v>103.1</v>
      </c>
      <c r="CD264" s="516">
        <v>103.7</v>
      </c>
      <c r="CE264" s="516">
        <v>102</v>
      </c>
      <c r="CF264" s="516">
        <v>100</v>
      </c>
      <c r="CG264" s="516">
        <v>99.6</v>
      </c>
      <c r="CH264" s="516">
        <v>99.5</v>
      </c>
      <c r="CI264" s="516">
        <v>99.6</v>
      </c>
      <c r="CJ264" s="516">
        <v>99.8</v>
      </c>
      <c r="CK264" s="516">
        <v>99.7</v>
      </c>
      <c r="CL264" s="516">
        <v>98.7</v>
      </c>
      <c r="CM264" s="516">
        <v>98.6</v>
      </c>
      <c r="CN264" s="516">
        <v>98.3</v>
      </c>
      <c r="CO264" s="516">
        <v>97</v>
      </c>
      <c r="CP264" s="516">
        <v>96.4</v>
      </c>
      <c r="CQ264" s="516">
        <v>95.3</v>
      </c>
      <c r="CR264" s="516">
        <v>95.4</v>
      </c>
      <c r="CS264" s="516">
        <v>95.2</v>
      </c>
      <c r="CT264" s="516">
        <v>95</v>
      </c>
      <c r="CU264" s="516">
        <v>95.2</v>
      </c>
      <c r="CV264" s="516">
        <v>93.9</v>
      </c>
      <c r="CW264" s="516">
        <v>88.5</v>
      </c>
      <c r="CX264" s="516">
        <v>88.6</v>
      </c>
      <c r="CY264" s="516">
        <v>89.2</v>
      </c>
      <c r="CZ264" s="516">
        <v>88.2</v>
      </c>
      <c r="DA264" s="516">
        <v>90.8</v>
      </c>
      <c r="DB264" s="516">
        <v>92</v>
      </c>
      <c r="DC264" s="516">
        <v>96.3</v>
      </c>
      <c r="DD264" s="516">
        <v>101.9</v>
      </c>
      <c r="DE264" s="516">
        <v>107.7</v>
      </c>
      <c r="DF264" s="516">
        <v>111.3</v>
      </c>
      <c r="DG264" s="516">
        <v>114.8</v>
      </c>
      <c r="DH264" s="516">
        <v>113.9</v>
      </c>
      <c r="DI264" s="516">
        <v>111.4</v>
      </c>
      <c r="DJ264" s="516">
        <v>112</v>
      </c>
      <c r="DK264" s="516">
        <v>110.9</v>
      </c>
      <c r="DL264" s="516">
        <v>113</v>
      </c>
      <c r="DM264" s="516">
        <v>114.4</v>
      </c>
      <c r="DN264" s="516">
        <v>117</v>
      </c>
      <c r="DO264" s="516">
        <v>121.8</v>
      </c>
      <c r="DP264" s="516">
        <v>119</v>
      </c>
      <c r="DQ264" s="516">
        <v>118.1</v>
      </c>
      <c r="DR264" s="516">
        <v>120</v>
      </c>
      <c r="DS264" s="516">
        <v>121.8</v>
      </c>
      <c r="DT264" s="516">
        <v>121.7</v>
      </c>
      <c r="DU264" s="517">
        <v>121.7</v>
      </c>
      <c r="DV264" s="517">
        <v>121.7</v>
      </c>
      <c r="DW264" s="517">
        <v>117.1</v>
      </c>
      <c r="DX264" s="559">
        <v>115.7</v>
      </c>
      <c r="DY264" s="559">
        <v>113.6</v>
      </c>
      <c r="DZ264" s="559">
        <v>113</v>
      </c>
      <c r="EA264" s="558">
        <v>110.9</v>
      </c>
    </row>
    <row r="265" spans="1:131">
      <c r="A265" s="514" t="s">
        <v>1068</v>
      </c>
      <c r="B265" s="514" t="s">
        <v>1069</v>
      </c>
      <c r="C265" s="515">
        <v>1.5090300000000001</v>
      </c>
      <c r="D265" s="516">
        <v>100.2</v>
      </c>
      <c r="E265" s="516">
        <v>101.1</v>
      </c>
      <c r="F265" s="516">
        <v>101.8</v>
      </c>
      <c r="G265" s="516">
        <v>102.5</v>
      </c>
      <c r="H265" s="516">
        <v>103.5</v>
      </c>
      <c r="I265" s="516">
        <v>104.2</v>
      </c>
      <c r="J265" s="516">
        <v>104.6</v>
      </c>
      <c r="K265" s="516">
        <v>104.8</v>
      </c>
      <c r="L265" s="516">
        <v>104.4</v>
      </c>
      <c r="M265" s="516">
        <v>104.4</v>
      </c>
      <c r="N265" s="516">
        <v>105.3</v>
      </c>
      <c r="O265" s="516">
        <v>106.6</v>
      </c>
      <c r="P265" s="516">
        <v>107.1</v>
      </c>
      <c r="Q265" s="516">
        <v>107.8</v>
      </c>
      <c r="R265" s="516">
        <v>108.4</v>
      </c>
      <c r="S265" s="516">
        <v>109.6</v>
      </c>
      <c r="T265" s="516">
        <v>109.6</v>
      </c>
      <c r="U265" s="516">
        <v>109.9</v>
      </c>
      <c r="V265" s="516">
        <v>109.3</v>
      </c>
      <c r="W265" s="516">
        <v>109.7</v>
      </c>
      <c r="X265" s="516">
        <v>110.8</v>
      </c>
      <c r="Y265" s="516">
        <v>111.7</v>
      </c>
      <c r="Z265" s="516">
        <v>111.9</v>
      </c>
      <c r="AA265" s="516">
        <v>111.5</v>
      </c>
      <c r="AB265" s="516">
        <v>113.3</v>
      </c>
      <c r="AC265" s="516">
        <v>115.2</v>
      </c>
      <c r="AD265" s="516">
        <v>115</v>
      </c>
      <c r="AE265" s="516">
        <v>115.7</v>
      </c>
      <c r="AF265" s="516">
        <v>115.1</v>
      </c>
      <c r="AG265" s="516">
        <v>114.2</v>
      </c>
      <c r="AH265" s="516">
        <v>113.9</v>
      </c>
      <c r="AI265" s="516">
        <v>113.6</v>
      </c>
      <c r="AJ265" s="516">
        <v>113.6</v>
      </c>
      <c r="AK265" s="516">
        <v>112.9</v>
      </c>
      <c r="AL265" s="516">
        <v>114.1</v>
      </c>
      <c r="AM265" s="516">
        <v>115.3</v>
      </c>
      <c r="AN265" s="516">
        <v>114.8</v>
      </c>
      <c r="AO265" s="516">
        <v>113.8</v>
      </c>
      <c r="AP265" s="516">
        <v>115</v>
      </c>
      <c r="AQ265" s="516">
        <v>116.7</v>
      </c>
      <c r="AR265" s="516">
        <v>116.8</v>
      </c>
      <c r="AS265" s="516">
        <v>117.3</v>
      </c>
      <c r="AT265" s="516">
        <v>117.9</v>
      </c>
      <c r="AU265" s="516">
        <v>118.5</v>
      </c>
      <c r="AV265" s="516">
        <v>119.2</v>
      </c>
      <c r="AW265" s="516">
        <v>118.1</v>
      </c>
      <c r="AX265" s="516">
        <v>119.4</v>
      </c>
      <c r="AY265" s="516">
        <v>119.6</v>
      </c>
      <c r="AZ265" s="516">
        <v>121.3</v>
      </c>
      <c r="BA265" s="516">
        <v>121.4</v>
      </c>
      <c r="BB265" s="516">
        <v>121.1</v>
      </c>
      <c r="BC265" s="516">
        <v>121.6</v>
      </c>
      <c r="BD265" s="516">
        <v>122</v>
      </c>
      <c r="BE265" s="516">
        <v>122.6</v>
      </c>
      <c r="BF265" s="516">
        <v>120.2</v>
      </c>
      <c r="BG265" s="516">
        <v>120.6</v>
      </c>
      <c r="BH265" s="516">
        <v>120.2</v>
      </c>
      <c r="BI265" s="516">
        <v>120</v>
      </c>
      <c r="BJ265" s="516">
        <v>119.7</v>
      </c>
      <c r="BK265" s="516">
        <v>119.8</v>
      </c>
      <c r="BL265" s="516">
        <v>120.6</v>
      </c>
      <c r="BM265" s="516">
        <v>120.6</v>
      </c>
      <c r="BN265" s="516">
        <v>121.3</v>
      </c>
      <c r="BO265" s="516">
        <v>121</v>
      </c>
      <c r="BP265" s="516">
        <v>123.1</v>
      </c>
      <c r="BQ265" s="516">
        <v>122.5</v>
      </c>
      <c r="BR265" s="516">
        <v>122.2</v>
      </c>
      <c r="BS265" s="516">
        <v>122.7</v>
      </c>
      <c r="BT265" s="516">
        <v>122.4</v>
      </c>
      <c r="BU265" s="516">
        <v>121.5</v>
      </c>
      <c r="BV265" s="516">
        <v>122.5</v>
      </c>
      <c r="BW265" s="516">
        <v>123.2</v>
      </c>
      <c r="BX265" s="516">
        <v>124.7</v>
      </c>
      <c r="BY265" s="516">
        <v>125.4</v>
      </c>
      <c r="BZ265" s="516">
        <v>125.3</v>
      </c>
      <c r="CA265" s="516">
        <v>127</v>
      </c>
      <c r="CB265" s="516">
        <v>126.7</v>
      </c>
      <c r="CC265" s="516">
        <v>126.3</v>
      </c>
      <c r="CD265" s="516">
        <v>127.8</v>
      </c>
      <c r="CE265" s="516">
        <v>128.1</v>
      </c>
      <c r="CF265" s="516">
        <v>128.4</v>
      </c>
      <c r="CG265" s="516">
        <v>128.4</v>
      </c>
      <c r="CH265" s="516">
        <v>129.69999999999999</v>
      </c>
      <c r="CI265" s="516">
        <v>129.6</v>
      </c>
      <c r="CJ265" s="516">
        <v>130.30000000000001</v>
      </c>
      <c r="CK265" s="516">
        <v>131</v>
      </c>
      <c r="CL265" s="516">
        <v>130.69999999999999</v>
      </c>
      <c r="CM265" s="516">
        <v>130.5</v>
      </c>
      <c r="CN265" s="516">
        <v>129.30000000000001</v>
      </c>
      <c r="CO265" s="516">
        <v>129.1</v>
      </c>
      <c r="CP265" s="516">
        <v>129.30000000000001</v>
      </c>
      <c r="CQ265" s="516">
        <v>130.19999999999999</v>
      </c>
      <c r="CR265" s="516">
        <v>129.30000000000001</v>
      </c>
      <c r="CS265" s="516">
        <v>129.80000000000001</v>
      </c>
      <c r="CT265" s="516">
        <v>130.9</v>
      </c>
      <c r="CU265" s="516">
        <v>130.69999999999999</v>
      </c>
      <c r="CV265" s="516">
        <v>131.5</v>
      </c>
      <c r="CW265" s="516">
        <v>130.9</v>
      </c>
      <c r="CX265" s="516">
        <v>129.1</v>
      </c>
      <c r="CY265" s="516">
        <v>127.1</v>
      </c>
      <c r="CZ265" s="516">
        <v>128.5</v>
      </c>
      <c r="DA265" s="516">
        <v>128.6</v>
      </c>
      <c r="DB265" s="516">
        <v>130.1</v>
      </c>
      <c r="DC265" s="516">
        <v>130.9</v>
      </c>
      <c r="DD265" s="516">
        <v>133.30000000000001</v>
      </c>
      <c r="DE265" s="516">
        <v>135.19999999999999</v>
      </c>
      <c r="DF265" s="516">
        <v>136.19999999999999</v>
      </c>
      <c r="DG265" s="516">
        <v>138.5</v>
      </c>
      <c r="DH265" s="516">
        <v>140.1</v>
      </c>
      <c r="DI265" s="516">
        <v>139.80000000000001</v>
      </c>
      <c r="DJ265" s="516">
        <v>142.4</v>
      </c>
      <c r="DK265" s="516">
        <v>145.5</v>
      </c>
      <c r="DL265" s="516">
        <v>147.1</v>
      </c>
      <c r="DM265" s="516">
        <v>146.19999999999999</v>
      </c>
      <c r="DN265" s="516">
        <v>147</v>
      </c>
      <c r="DO265" s="516">
        <v>147.9</v>
      </c>
      <c r="DP265" s="516">
        <v>149.69999999999999</v>
      </c>
      <c r="DQ265" s="516">
        <v>149.69999999999999</v>
      </c>
      <c r="DR265" s="516">
        <v>151.80000000000001</v>
      </c>
      <c r="DS265" s="516">
        <v>154.1</v>
      </c>
      <c r="DT265" s="516">
        <v>155.6</v>
      </c>
      <c r="DU265" s="517">
        <v>158.9</v>
      </c>
      <c r="DV265" s="517">
        <v>159.6</v>
      </c>
      <c r="DW265" s="517">
        <v>160.1</v>
      </c>
      <c r="DX265" s="559">
        <v>159.80000000000001</v>
      </c>
      <c r="DY265" s="559">
        <v>158.4</v>
      </c>
      <c r="DZ265" s="559">
        <v>159.69999999999999</v>
      </c>
      <c r="EA265" s="558">
        <v>159.5</v>
      </c>
    </row>
    <row r="266" spans="1:131">
      <c r="A266" s="514" t="s">
        <v>1070</v>
      </c>
      <c r="B266" s="514" t="s">
        <v>1071</v>
      </c>
      <c r="C266" s="515">
        <v>9.4199999999999996E-3</v>
      </c>
      <c r="D266" s="516">
        <v>97.1</v>
      </c>
      <c r="E266" s="516">
        <v>101.2</v>
      </c>
      <c r="F266" s="516">
        <v>102.1</v>
      </c>
      <c r="G266" s="516">
        <v>99.9</v>
      </c>
      <c r="H266" s="516">
        <v>102.7</v>
      </c>
      <c r="I266" s="516">
        <v>102.1</v>
      </c>
      <c r="J266" s="516">
        <v>101.3</v>
      </c>
      <c r="K266" s="516">
        <v>102.6</v>
      </c>
      <c r="L266" s="516">
        <v>102.8</v>
      </c>
      <c r="M266" s="516">
        <v>103.4</v>
      </c>
      <c r="N266" s="516">
        <v>101.8</v>
      </c>
      <c r="O266" s="516">
        <v>102.9</v>
      </c>
      <c r="P266" s="516">
        <v>108.6</v>
      </c>
      <c r="Q266" s="516">
        <v>108.2</v>
      </c>
      <c r="R266" s="516">
        <v>106.7</v>
      </c>
      <c r="S266" s="516">
        <v>108.3</v>
      </c>
      <c r="T266" s="516">
        <v>110</v>
      </c>
      <c r="U266" s="516">
        <v>110.8</v>
      </c>
      <c r="V266" s="516">
        <v>112</v>
      </c>
      <c r="W266" s="516">
        <v>111.3</v>
      </c>
      <c r="X266" s="516">
        <v>113</v>
      </c>
      <c r="Y266" s="516">
        <v>113.4</v>
      </c>
      <c r="Z266" s="516">
        <v>113.2</v>
      </c>
      <c r="AA266" s="516">
        <v>111.8</v>
      </c>
      <c r="AB266" s="516">
        <v>113.1</v>
      </c>
      <c r="AC266" s="516">
        <v>113.2</v>
      </c>
      <c r="AD266" s="516">
        <v>114</v>
      </c>
      <c r="AE266" s="516">
        <v>113.4</v>
      </c>
      <c r="AF266" s="516">
        <v>113</v>
      </c>
      <c r="AG266" s="516">
        <v>115.1</v>
      </c>
      <c r="AH266" s="516">
        <v>115.6</v>
      </c>
      <c r="AI266" s="516">
        <v>115.5</v>
      </c>
      <c r="AJ266" s="516">
        <v>113.2</v>
      </c>
      <c r="AK266" s="516">
        <v>114.2</v>
      </c>
      <c r="AL266" s="516">
        <v>114.1</v>
      </c>
      <c r="AM266" s="516">
        <v>114.4</v>
      </c>
      <c r="AN266" s="516">
        <v>116.7</v>
      </c>
      <c r="AO266" s="516">
        <v>115.8</v>
      </c>
      <c r="AP266" s="516">
        <v>115.3</v>
      </c>
      <c r="AQ266" s="516">
        <v>113.3</v>
      </c>
      <c r="AR266" s="516">
        <v>114.1</v>
      </c>
      <c r="AS266" s="516">
        <v>114.8</v>
      </c>
      <c r="AT266" s="516">
        <v>116.8</v>
      </c>
      <c r="AU266" s="516">
        <v>112.9</v>
      </c>
      <c r="AV266" s="516">
        <v>114.2</v>
      </c>
      <c r="AW266" s="516">
        <v>114.7</v>
      </c>
      <c r="AX266" s="516">
        <v>115.1</v>
      </c>
      <c r="AY266" s="516">
        <v>113.8</v>
      </c>
      <c r="AZ266" s="516">
        <v>115.7</v>
      </c>
      <c r="BA266" s="516">
        <v>114</v>
      </c>
      <c r="BB266" s="516">
        <v>114.9</v>
      </c>
      <c r="BC266" s="516">
        <v>116.6</v>
      </c>
      <c r="BD266" s="516">
        <v>117.8</v>
      </c>
      <c r="BE266" s="516">
        <v>116.5</v>
      </c>
      <c r="BF266" s="516">
        <v>118.4</v>
      </c>
      <c r="BG266" s="516">
        <v>116</v>
      </c>
      <c r="BH266" s="516">
        <v>114.8</v>
      </c>
      <c r="BI266" s="516">
        <v>114.9</v>
      </c>
      <c r="BJ266" s="516">
        <v>115.6</v>
      </c>
      <c r="BK266" s="516">
        <v>116</v>
      </c>
      <c r="BL266" s="516">
        <v>116.9</v>
      </c>
      <c r="BM266" s="516">
        <v>114.6</v>
      </c>
      <c r="BN266" s="516">
        <v>115.9</v>
      </c>
      <c r="BO266" s="516">
        <v>117.2</v>
      </c>
      <c r="BP266" s="516">
        <v>114.6</v>
      </c>
      <c r="BQ266" s="516">
        <v>117</v>
      </c>
      <c r="BR266" s="516">
        <v>115.8</v>
      </c>
      <c r="BS266" s="516">
        <v>112.5</v>
      </c>
      <c r="BT266" s="516">
        <v>113.5</v>
      </c>
      <c r="BU266" s="516">
        <v>110.7</v>
      </c>
      <c r="BV266" s="516">
        <v>111.3</v>
      </c>
      <c r="BW266" s="516">
        <v>111</v>
      </c>
      <c r="BX266" s="516">
        <v>113.8</v>
      </c>
      <c r="BY266" s="516">
        <v>114</v>
      </c>
      <c r="BZ266" s="516">
        <v>111.6</v>
      </c>
      <c r="CA266" s="516">
        <v>113.3</v>
      </c>
      <c r="CB266" s="516">
        <v>113.5</v>
      </c>
      <c r="CC266" s="516">
        <v>114.1</v>
      </c>
      <c r="CD266" s="516">
        <v>112.6</v>
      </c>
      <c r="CE266" s="516">
        <v>111.3</v>
      </c>
      <c r="CF266" s="516">
        <v>111.2</v>
      </c>
      <c r="CG266" s="516">
        <v>109.9</v>
      </c>
      <c r="CH266" s="516">
        <v>108.2</v>
      </c>
      <c r="CI266" s="516">
        <v>110.5</v>
      </c>
      <c r="CJ266" s="516">
        <v>110.1</v>
      </c>
      <c r="CK266" s="516">
        <v>109</v>
      </c>
      <c r="CL266" s="516">
        <v>107.6</v>
      </c>
      <c r="CM266" s="516">
        <v>109.8</v>
      </c>
      <c r="CN266" s="516">
        <v>110.1</v>
      </c>
      <c r="CO266" s="516">
        <v>111</v>
      </c>
      <c r="CP266" s="516">
        <v>108.9</v>
      </c>
      <c r="CQ266" s="516">
        <v>108.8</v>
      </c>
      <c r="CR266" s="516">
        <v>108</v>
      </c>
      <c r="CS266" s="516">
        <v>108.6</v>
      </c>
      <c r="CT266" s="516">
        <v>111.7</v>
      </c>
      <c r="CU266" s="516">
        <v>112.7</v>
      </c>
      <c r="CV266" s="516">
        <v>112.8</v>
      </c>
      <c r="CW266" s="516">
        <v>109.9</v>
      </c>
      <c r="CX266" s="516">
        <v>115.7</v>
      </c>
      <c r="CY266" s="516">
        <v>108.4</v>
      </c>
      <c r="CZ266" s="516">
        <v>117.5</v>
      </c>
      <c r="DA266" s="516">
        <v>109.7</v>
      </c>
      <c r="DB266" s="516">
        <v>110.3</v>
      </c>
      <c r="DC266" s="516">
        <v>111.3</v>
      </c>
      <c r="DD266" s="516">
        <v>112.9</v>
      </c>
      <c r="DE266" s="516">
        <v>114.1</v>
      </c>
      <c r="DF266" s="516">
        <v>114.7</v>
      </c>
      <c r="DG266" s="516">
        <v>115.9</v>
      </c>
      <c r="DH266" s="516">
        <v>118.5</v>
      </c>
      <c r="DI266" s="516">
        <v>119.1</v>
      </c>
      <c r="DJ266" s="516">
        <v>120.6</v>
      </c>
      <c r="DK266" s="516">
        <v>120</v>
      </c>
      <c r="DL266" s="516">
        <v>118.7</v>
      </c>
      <c r="DM266" s="516">
        <v>119.1</v>
      </c>
      <c r="DN266" s="516">
        <v>120.3</v>
      </c>
      <c r="DO266" s="516">
        <v>120.7</v>
      </c>
      <c r="DP266" s="516">
        <v>122.7</v>
      </c>
      <c r="DQ266" s="516">
        <v>127.8</v>
      </c>
      <c r="DR266" s="516">
        <v>131.4</v>
      </c>
      <c r="DS266" s="516">
        <v>132.6</v>
      </c>
      <c r="DT266" s="516">
        <v>137.1</v>
      </c>
      <c r="DU266" s="517">
        <v>138.9</v>
      </c>
      <c r="DV266" s="517">
        <v>139.1</v>
      </c>
      <c r="DW266" s="517">
        <v>140.1</v>
      </c>
      <c r="DX266" s="559">
        <v>140.19999999999999</v>
      </c>
      <c r="DY266" s="559">
        <v>140.80000000000001</v>
      </c>
      <c r="DZ266" s="559">
        <v>138.69999999999999</v>
      </c>
      <c r="EA266" s="558">
        <v>141</v>
      </c>
    </row>
    <row r="267" spans="1:131">
      <c r="A267" s="514" t="s">
        <v>1072</v>
      </c>
      <c r="B267" s="514" t="s">
        <v>1073</v>
      </c>
      <c r="C267" s="515">
        <v>4.5060000000000003E-2</v>
      </c>
      <c r="D267" s="516">
        <v>108.4</v>
      </c>
      <c r="E267" s="516">
        <v>108.4</v>
      </c>
      <c r="F267" s="516">
        <v>109.9</v>
      </c>
      <c r="G267" s="516">
        <v>108.2</v>
      </c>
      <c r="H267" s="516">
        <v>108.5</v>
      </c>
      <c r="I267" s="516">
        <v>108.6</v>
      </c>
      <c r="J267" s="516">
        <v>109.5</v>
      </c>
      <c r="K267" s="516">
        <v>109.1</v>
      </c>
      <c r="L267" s="516">
        <v>106.8</v>
      </c>
      <c r="M267" s="516">
        <v>106.3</v>
      </c>
      <c r="N267" s="516">
        <v>108.8</v>
      </c>
      <c r="O267" s="516">
        <v>108.3</v>
      </c>
      <c r="P267" s="516">
        <v>110.5</v>
      </c>
      <c r="Q267" s="516">
        <v>111.6</v>
      </c>
      <c r="R267" s="516">
        <v>113.6</v>
      </c>
      <c r="S267" s="516">
        <v>112.9</v>
      </c>
      <c r="T267" s="516">
        <v>113.2</v>
      </c>
      <c r="U267" s="516">
        <v>113</v>
      </c>
      <c r="V267" s="516">
        <v>114</v>
      </c>
      <c r="W267" s="516">
        <v>113.8</v>
      </c>
      <c r="X267" s="516">
        <v>114.7</v>
      </c>
      <c r="Y267" s="516">
        <v>114.7</v>
      </c>
      <c r="Z267" s="516">
        <v>115.3</v>
      </c>
      <c r="AA267" s="516">
        <v>115.1</v>
      </c>
      <c r="AB267" s="516">
        <v>115.9</v>
      </c>
      <c r="AC267" s="516">
        <v>118.2</v>
      </c>
      <c r="AD267" s="516">
        <v>116.7</v>
      </c>
      <c r="AE267" s="516">
        <v>117.3</v>
      </c>
      <c r="AF267" s="516">
        <v>117.5</v>
      </c>
      <c r="AG267" s="516">
        <v>115.6</v>
      </c>
      <c r="AH267" s="516">
        <v>116.6</v>
      </c>
      <c r="AI267" s="516">
        <v>118</v>
      </c>
      <c r="AJ267" s="516">
        <v>116.4</v>
      </c>
      <c r="AK267" s="516">
        <v>116.1</v>
      </c>
      <c r="AL267" s="516">
        <v>115.6</v>
      </c>
      <c r="AM267" s="516">
        <v>116.4</v>
      </c>
      <c r="AN267" s="516">
        <v>114.7</v>
      </c>
      <c r="AO267" s="516">
        <v>114.8</v>
      </c>
      <c r="AP267" s="516">
        <v>114.4</v>
      </c>
      <c r="AQ267" s="516">
        <v>116.9</v>
      </c>
      <c r="AR267" s="516">
        <v>117.6</v>
      </c>
      <c r="AS267" s="516">
        <v>114.2</v>
      </c>
      <c r="AT267" s="516">
        <v>119.5</v>
      </c>
      <c r="AU267" s="516">
        <v>113.2</v>
      </c>
      <c r="AV267" s="516">
        <v>113.2</v>
      </c>
      <c r="AW267" s="516">
        <v>114.1</v>
      </c>
      <c r="AX267" s="516">
        <v>114.1</v>
      </c>
      <c r="AY267" s="516">
        <v>114.1</v>
      </c>
      <c r="AZ267" s="516">
        <v>114.7</v>
      </c>
      <c r="BA267" s="516">
        <v>111.6</v>
      </c>
      <c r="BB267" s="516">
        <v>115.2</v>
      </c>
      <c r="BC267" s="516">
        <v>114.8</v>
      </c>
      <c r="BD267" s="516">
        <v>115.8</v>
      </c>
      <c r="BE267" s="516">
        <v>116.2</v>
      </c>
      <c r="BF267" s="516">
        <v>116.1</v>
      </c>
      <c r="BG267" s="516">
        <v>116.4</v>
      </c>
      <c r="BH267" s="516">
        <v>117.1</v>
      </c>
      <c r="BI267" s="516">
        <v>112.7</v>
      </c>
      <c r="BJ267" s="516">
        <v>113.1</v>
      </c>
      <c r="BK267" s="516">
        <v>112.9</v>
      </c>
      <c r="BL267" s="516">
        <v>113.7</v>
      </c>
      <c r="BM267" s="516">
        <v>115.1</v>
      </c>
      <c r="BN267" s="516">
        <v>114.4</v>
      </c>
      <c r="BO267" s="516">
        <v>115.5</v>
      </c>
      <c r="BP267" s="516">
        <v>113.9</v>
      </c>
      <c r="BQ267" s="516">
        <v>114.6</v>
      </c>
      <c r="BR267" s="516">
        <v>113.7</v>
      </c>
      <c r="BS267" s="516">
        <v>113.7</v>
      </c>
      <c r="BT267" s="516">
        <v>113.4</v>
      </c>
      <c r="BU267" s="516">
        <v>115.5</v>
      </c>
      <c r="BV267" s="516">
        <v>118.5</v>
      </c>
      <c r="BW267" s="516">
        <v>121</v>
      </c>
      <c r="BX267" s="516">
        <v>119.4</v>
      </c>
      <c r="BY267" s="516">
        <v>122.4</v>
      </c>
      <c r="BZ267" s="516">
        <v>123.3</v>
      </c>
      <c r="CA267" s="516">
        <v>121.4</v>
      </c>
      <c r="CB267" s="516">
        <v>122.4</v>
      </c>
      <c r="CC267" s="516">
        <v>122</v>
      </c>
      <c r="CD267" s="516">
        <v>123.5</v>
      </c>
      <c r="CE267" s="516">
        <v>123.8</v>
      </c>
      <c r="CF267" s="516">
        <v>125.3</v>
      </c>
      <c r="CG267" s="516">
        <v>125.4</v>
      </c>
      <c r="CH267" s="516">
        <v>124.4</v>
      </c>
      <c r="CI267" s="516">
        <v>124.3</v>
      </c>
      <c r="CJ267" s="516">
        <v>124.4</v>
      </c>
      <c r="CK267" s="516">
        <v>122.1</v>
      </c>
      <c r="CL267" s="516">
        <v>125.2</v>
      </c>
      <c r="CM267" s="516">
        <v>125.3</v>
      </c>
      <c r="CN267" s="516">
        <v>125.1</v>
      </c>
      <c r="CO267" s="516">
        <v>126.9</v>
      </c>
      <c r="CP267" s="516">
        <v>126.6</v>
      </c>
      <c r="CQ267" s="516">
        <v>127</v>
      </c>
      <c r="CR267" s="516">
        <v>127.6</v>
      </c>
      <c r="CS267" s="516">
        <v>127.5</v>
      </c>
      <c r="CT267" s="516">
        <v>127.4</v>
      </c>
      <c r="CU267" s="516">
        <v>127.1</v>
      </c>
      <c r="CV267" s="516">
        <v>127.1</v>
      </c>
      <c r="CW267" s="516">
        <v>127.2</v>
      </c>
      <c r="CX267" s="516">
        <v>126.2</v>
      </c>
      <c r="CY267" s="516">
        <v>127.6</v>
      </c>
      <c r="CZ267" s="516">
        <v>127.3</v>
      </c>
      <c r="DA267" s="516">
        <v>125.3</v>
      </c>
      <c r="DB267" s="516">
        <v>126.1</v>
      </c>
      <c r="DC267" s="516">
        <v>125.5</v>
      </c>
      <c r="DD267" s="516">
        <v>125.5</v>
      </c>
      <c r="DE267" s="516">
        <v>126.2</v>
      </c>
      <c r="DF267" s="516">
        <v>125.4</v>
      </c>
      <c r="DG267" s="516">
        <v>125.8</v>
      </c>
      <c r="DH267" s="516">
        <v>125.3</v>
      </c>
      <c r="DI267" s="516">
        <v>126.2</v>
      </c>
      <c r="DJ267" s="516">
        <v>125.5</v>
      </c>
      <c r="DK267" s="516">
        <v>126.1</v>
      </c>
      <c r="DL267" s="516">
        <v>127.8</v>
      </c>
      <c r="DM267" s="516">
        <v>126.1</v>
      </c>
      <c r="DN267" s="516">
        <v>128.80000000000001</v>
      </c>
      <c r="DO267" s="516">
        <v>127.8</v>
      </c>
      <c r="DP267" s="516">
        <v>128.69999999999999</v>
      </c>
      <c r="DQ267" s="516">
        <v>129.80000000000001</v>
      </c>
      <c r="DR267" s="516">
        <v>128.9</v>
      </c>
      <c r="DS267" s="516">
        <v>130.1</v>
      </c>
      <c r="DT267" s="516">
        <v>129.30000000000001</v>
      </c>
      <c r="DU267" s="517">
        <v>130.4</v>
      </c>
      <c r="DV267" s="517">
        <v>129.6</v>
      </c>
      <c r="DW267" s="517">
        <v>130.69999999999999</v>
      </c>
      <c r="DX267" s="559">
        <v>129.80000000000001</v>
      </c>
      <c r="DY267" s="559">
        <v>131</v>
      </c>
      <c r="DZ267" s="559">
        <v>130.1</v>
      </c>
      <c r="EA267" s="558">
        <v>131.4</v>
      </c>
    </row>
    <row r="268" spans="1:131">
      <c r="A268" s="514" t="s">
        <v>1074</v>
      </c>
      <c r="B268" s="514" t="s">
        <v>1075</v>
      </c>
      <c r="C268" s="515">
        <v>5.493E-2</v>
      </c>
      <c r="D268" s="516">
        <v>101.4</v>
      </c>
      <c r="E268" s="516">
        <v>101</v>
      </c>
      <c r="F268" s="516">
        <v>102.1</v>
      </c>
      <c r="G268" s="516">
        <v>102.9</v>
      </c>
      <c r="H268" s="516">
        <v>103.6</v>
      </c>
      <c r="I268" s="516">
        <v>105.1</v>
      </c>
      <c r="J268" s="516">
        <v>104.7</v>
      </c>
      <c r="K268" s="516">
        <v>103.1</v>
      </c>
      <c r="L268" s="516">
        <v>102.8</v>
      </c>
      <c r="M268" s="516">
        <v>103.9</v>
      </c>
      <c r="N268" s="516">
        <v>103.4</v>
      </c>
      <c r="O268" s="516">
        <v>105.3</v>
      </c>
      <c r="P268" s="516">
        <v>106.2</v>
      </c>
      <c r="Q268" s="516">
        <v>105</v>
      </c>
      <c r="R268" s="516">
        <v>104.8</v>
      </c>
      <c r="S268" s="516">
        <v>105.1</v>
      </c>
      <c r="T268" s="516">
        <v>106.3</v>
      </c>
      <c r="U268" s="516">
        <v>108.1</v>
      </c>
      <c r="V268" s="516">
        <v>107.5</v>
      </c>
      <c r="W268" s="516">
        <v>108.5</v>
      </c>
      <c r="X268" s="516">
        <v>107.2</v>
      </c>
      <c r="Y268" s="516">
        <v>107.2</v>
      </c>
      <c r="Z268" s="516">
        <v>107.5</v>
      </c>
      <c r="AA268" s="516">
        <v>108.2</v>
      </c>
      <c r="AB268" s="516">
        <v>107.9</v>
      </c>
      <c r="AC268" s="516">
        <v>109.2</v>
      </c>
      <c r="AD268" s="516">
        <v>109.6</v>
      </c>
      <c r="AE268" s="516">
        <v>109.2</v>
      </c>
      <c r="AF268" s="516">
        <v>110.5</v>
      </c>
      <c r="AG268" s="516">
        <v>109.7</v>
      </c>
      <c r="AH268" s="516">
        <v>108.9</v>
      </c>
      <c r="AI268" s="516">
        <v>107.7</v>
      </c>
      <c r="AJ268" s="516">
        <v>105.9</v>
      </c>
      <c r="AK268" s="516">
        <v>106.3</v>
      </c>
      <c r="AL268" s="516">
        <v>106</v>
      </c>
      <c r="AM268" s="516">
        <v>106.7</v>
      </c>
      <c r="AN268" s="516">
        <v>106</v>
      </c>
      <c r="AO268" s="516">
        <v>107.5</v>
      </c>
      <c r="AP268" s="516">
        <v>106.6</v>
      </c>
      <c r="AQ268" s="516">
        <v>107.8</v>
      </c>
      <c r="AR268" s="516">
        <v>110.6</v>
      </c>
      <c r="AS268" s="516">
        <v>109.8</v>
      </c>
      <c r="AT268" s="516">
        <v>107.6</v>
      </c>
      <c r="AU268" s="516">
        <v>108.6</v>
      </c>
      <c r="AV268" s="516">
        <v>108.8</v>
      </c>
      <c r="AW268" s="516">
        <v>108</v>
      </c>
      <c r="AX268" s="516">
        <v>108.6</v>
      </c>
      <c r="AY268" s="516">
        <v>109.5</v>
      </c>
      <c r="AZ268" s="516">
        <v>107.9</v>
      </c>
      <c r="BA268" s="516">
        <v>108.4</v>
      </c>
      <c r="BB268" s="516">
        <v>108.1</v>
      </c>
      <c r="BC268" s="516">
        <v>107.8</v>
      </c>
      <c r="BD268" s="516">
        <v>108.8</v>
      </c>
      <c r="BE268" s="516">
        <v>109.9</v>
      </c>
      <c r="BF268" s="516">
        <v>109.6</v>
      </c>
      <c r="BG268" s="516">
        <v>110.1</v>
      </c>
      <c r="BH268" s="516">
        <v>108.1</v>
      </c>
      <c r="BI268" s="516">
        <v>110</v>
      </c>
      <c r="BJ268" s="516">
        <v>110.2</v>
      </c>
      <c r="BK268" s="516">
        <v>111.1</v>
      </c>
      <c r="BL268" s="516">
        <v>111.1</v>
      </c>
      <c r="BM268" s="516">
        <v>109.7</v>
      </c>
      <c r="BN268" s="516">
        <v>110.7</v>
      </c>
      <c r="BO268" s="516">
        <v>109.6</v>
      </c>
      <c r="BP268" s="516">
        <v>111.5</v>
      </c>
      <c r="BQ268" s="516">
        <v>110.1</v>
      </c>
      <c r="BR268" s="516">
        <v>109.5</v>
      </c>
      <c r="BS268" s="516">
        <v>109.5</v>
      </c>
      <c r="BT268" s="516">
        <v>110.1</v>
      </c>
      <c r="BU268" s="516">
        <v>110.7</v>
      </c>
      <c r="BV268" s="516">
        <v>110.1</v>
      </c>
      <c r="BW268" s="516">
        <v>111.7</v>
      </c>
      <c r="BX268" s="516">
        <v>112</v>
      </c>
      <c r="BY268" s="516">
        <v>112.5</v>
      </c>
      <c r="BZ268" s="516">
        <v>111.8</v>
      </c>
      <c r="CA268" s="516">
        <v>112.5</v>
      </c>
      <c r="CB268" s="516">
        <v>113.5</v>
      </c>
      <c r="CC268" s="516">
        <v>114.4</v>
      </c>
      <c r="CD268" s="516">
        <v>113.1</v>
      </c>
      <c r="CE268" s="516">
        <v>114.2</v>
      </c>
      <c r="CF268" s="516">
        <v>113.1</v>
      </c>
      <c r="CG268" s="516">
        <v>112.5</v>
      </c>
      <c r="CH268" s="516">
        <v>110.2</v>
      </c>
      <c r="CI268" s="516">
        <v>111.1</v>
      </c>
      <c r="CJ268" s="516">
        <v>111.6</v>
      </c>
      <c r="CK268" s="516">
        <v>112</v>
      </c>
      <c r="CL268" s="516">
        <v>111.9</v>
      </c>
      <c r="CM268" s="516">
        <v>113.3</v>
      </c>
      <c r="CN268" s="516">
        <v>111.8</v>
      </c>
      <c r="CO268" s="516">
        <v>111.8</v>
      </c>
      <c r="CP268" s="516">
        <v>112.5</v>
      </c>
      <c r="CQ268" s="516">
        <v>110.9</v>
      </c>
      <c r="CR268" s="516">
        <v>109.8</v>
      </c>
      <c r="CS268" s="516">
        <v>110.5</v>
      </c>
      <c r="CT268" s="516">
        <v>110.2</v>
      </c>
      <c r="CU268" s="516">
        <v>108.9</v>
      </c>
      <c r="CV268" s="516">
        <v>108.9</v>
      </c>
      <c r="CW268" s="516">
        <v>103.9</v>
      </c>
      <c r="CX268" s="516">
        <v>105.5</v>
      </c>
      <c r="CY268" s="516">
        <v>105.3</v>
      </c>
      <c r="CZ268" s="516">
        <v>105.4</v>
      </c>
      <c r="DA268" s="516">
        <v>104</v>
      </c>
      <c r="DB268" s="516">
        <v>102.3</v>
      </c>
      <c r="DC268" s="516">
        <v>103.6</v>
      </c>
      <c r="DD268" s="516">
        <v>105.5</v>
      </c>
      <c r="DE268" s="516">
        <v>107.3</v>
      </c>
      <c r="DF268" s="516">
        <v>108.8</v>
      </c>
      <c r="DG268" s="516">
        <v>111.5</v>
      </c>
      <c r="DH268" s="516">
        <v>112.9</v>
      </c>
      <c r="DI268" s="516">
        <v>110</v>
      </c>
      <c r="DJ268" s="516">
        <v>113.8</v>
      </c>
      <c r="DK268" s="516">
        <v>113.7</v>
      </c>
      <c r="DL268" s="516">
        <v>113.2</v>
      </c>
      <c r="DM268" s="516">
        <v>115.5</v>
      </c>
      <c r="DN268" s="516">
        <v>119.3</v>
      </c>
      <c r="DO268" s="516">
        <v>121.4</v>
      </c>
      <c r="DP268" s="516">
        <v>121.4</v>
      </c>
      <c r="DQ268" s="516">
        <v>122.3</v>
      </c>
      <c r="DR268" s="516">
        <v>126.1</v>
      </c>
      <c r="DS268" s="516">
        <v>127.8</v>
      </c>
      <c r="DT268" s="516">
        <v>129.4</v>
      </c>
      <c r="DU268" s="517">
        <v>132</v>
      </c>
      <c r="DV268" s="517">
        <v>134.6</v>
      </c>
      <c r="DW268" s="517">
        <v>134.6</v>
      </c>
      <c r="DX268" s="559">
        <v>131.19999999999999</v>
      </c>
      <c r="DY268" s="559">
        <v>131.80000000000001</v>
      </c>
      <c r="DZ268" s="559">
        <v>131.19999999999999</v>
      </c>
      <c r="EA268" s="558">
        <v>131.4</v>
      </c>
    </row>
    <row r="269" spans="1:131">
      <c r="A269" s="514" t="s">
        <v>1076</v>
      </c>
      <c r="B269" s="514" t="s">
        <v>1077</v>
      </c>
      <c r="C269" s="515">
        <v>0.94618999999999998</v>
      </c>
      <c r="D269" s="516">
        <v>100.1</v>
      </c>
      <c r="E269" s="516">
        <v>100.9</v>
      </c>
      <c r="F269" s="516">
        <v>101.3</v>
      </c>
      <c r="G269" s="516">
        <v>102.3</v>
      </c>
      <c r="H269" s="516">
        <v>102.6</v>
      </c>
      <c r="I269" s="516">
        <v>103</v>
      </c>
      <c r="J269" s="516">
        <v>103.6</v>
      </c>
      <c r="K269" s="516">
        <v>103.9</v>
      </c>
      <c r="L269" s="516">
        <v>103.6</v>
      </c>
      <c r="M269" s="516">
        <v>103.6</v>
      </c>
      <c r="N269" s="516">
        <v>104.5</v>
      </c>
      <c r="O269" s="516">
        <v>105.9</v>
      </c>
      <c r="P269" s="516">
        <v>106.6</v>
      </c>
      <c r="Q269" s="516">
        <v>107.5</v>
      </c>
      <c r="R269" s="516">
        <v>108.1</v>
      </c>
      <c r="S269" s="516">
        <v>110.4</v>
      </c>
      <c r="T269" s="516">
        <v>110.1</v>
      </c>
      <c r="U269" s="516">
        <v>110.9</v>
      </c>
      <c r="V269" s="516">
        <v>109.9</v>
      </c>
      <c r="W269" s="516">
        <v>110.7</v>
      </c>
      <c r="X269" s="516">
        <v>112.2</v>
      </c>
      <c r="Y269" s="516">
        <v>112.8</v>
      </c>
      <c r="Z269" s="516">
        <v>112.6</v>
      </c>
      <c r="AA269" s="516">
        <v>111.7</v>
      </c>
      <c r="AB269" s="516">
        <v>114.3</v>
      </c>
      <c r="AC269" s="516">
        <v>116</v>
      </c>
      <c r="AD269" s="516">
        <v>116</v>
      </c>
      <c r="AE269" s="516">
        <v>117</v>
      </c>
      <c r="AF269" s="516">
        <v>115.9</v>
      </c>
      <c r="AG269" s="516">
        <v>115.2</v>
      </c>
      <c r="AH269" s="516">
        <v>114.6</v>
      </c>
      <c r="AI269" s="516">
        <v>114.5</v>
      </c>
      <c r="AJ269" s="516">
        <v>114.1</v>
      </c>
      <c r="AK269" s="516">
        <v>112.2</v>
      </c>
      <c r="AL269" s="516">
        <v>113.4</v>
      </c>
      <c r="AM269" s="516">
        <v>114.4</v>
      </c>
      <c r="AN269" s="516">
        <v>113.4</v>
      </c>
      <c r="AO269" s="516">
        <v>111.9</v>
      </c>
      <c r="AP269" s="516">
        <v>112.9</v>
      </c>
      <c r="AQ269" s="516">
        <v>113.8</v>
      </c>
      <c r="AR269" s="516">
        <v>113.8</v>
      </c>
      <c r="AS269" s="516">
        <v>113.5</v>
      </c>
      <c r="AT269" s="516">
        <v>112.5</v>
      </c>
      <c r="AU269" s="516">
        <v>113.1</v>
      </c>
      <c r="AV269" s="516">
        <v>112.6</v>
      </c>
      <c r="AW269" s="516">
        <v>110.9</v>
      </c>
      <c r="AX269" s="516">
        <v>112.8</v>
      </c>
      <c r="AY269" s="516">
        <v>111.9</v>
      </c>
      <c r="AZ269" s="516">
        <v>113.1</v>
      </c>
      <c r="BA269" s="516">
        <v>113.8</v>
      </c>
      <c r="BB269" s="516">
        <v>113.1</v>
      </c>
      <c r="BC269" s="516">
        <v>112.7</v>
      </c>
      <c r="BD269" s="516">
        <v>114.2</v>
      </c>
      <c r="BE269" s="516">
        <v>116.5</v>
      </c>
      <c r="BF269" s="516">
        <v>114.1</v>
      </c>
      <c r="BG269" s="516">
        <v>114.7</v>
      </c>
      <c r="BH269" s="516">
        <v>114.8</v>
      </c>
      <c r="BI269" s="516">
        <v>114.2</v>
      </c>
      <c r="BJ269" s="516">
        <v>113.1</v>
      </c>
      <c r="BK269" s="516">
        <v>112.7</v>
      </c>
      <c r="BL269" s="516">
        <v>114.3</v>
      </c>
      <c r="BM269" s="516">
        <v>114.8</v>
      </c>
      <c r="BN269" s="516">
        <v>115.3</v>
      </c>
      <c r="BO269" s="516">
        <v>115.2</v>
      </c>
      <c r="BP269" s="516">
        <v>119.3</v>
      </c>
      <c r="BQ269" s="516">
        <v>118</v>
      </c>
      <c r="BR269" s="516">
        <v>117</v>
      </c>
      <c r="BS269" s="516">
        <v>117.8</v>
      </c>
      <c r="BT269" s="516">
        <v>117.4</v>
      </c>
      <c r="BU269" s="516">
        <v>116.2</v>
      </c>
      <c r="BV269" s="516">
        <v>117</v>
      </c>
      <c r="BW269" s="516">
        <v>117.7</v>
      </c>
      <c r="BX269" s="516">
        <v>119.9</v>
      </c>
      <c r="BY269" s="516">
        <v>120.5</v>
      </c>
      <c r="BZ269" s="516">
        <v>120.2</v>
      </c>
      <c r="CA269" s="516">
        <v>122.8</v>
      </c>
      <c r="CB269" s="516">
        <v>122.2</v>
      </c>
      <c r="CC269" s="516">
        <v>121.5</v>
      </c>
      <c r="CD269" s="516">
        <v>123.6</v>
      </c>
      <c r="CE269" s="516">
        <v>123.9</v>
      </c>
      <c r="CF269" s="516">
        <v>123.9</v>
      </c>
      <c r="CG269" s="516">
        <v>123.6</v>
      </c>
      <c r="CH269" s="516">
        <v>124.4</v>
      </c>
      <c r="CI269" s="516">
        <v>124.4</v>
      </c>
      <c r="CJ269" s="516">
        <v>124.8</v>
      </c>
      <c r="CK269" s="516">
        <v>126.2</v>
      </c>
      <c r="CL269" s="516">
        <v>125.8</v>
      </c>
      <c r="CM269" s="516">
        <v>126.1</v>
      </c>
      <c r="CN269" s="516">
        <v>124.7</v>
      </c>
      <c r="CO269" s="516">
        <v>124.5</v>
      </c>
      <c r="CP269" s="516">
        <v>124.6</v>
      </c>
      <c r="CQ269" s="516">
        <v>125.4</v>
      </c>
      <c r="CR269" s="516">
        <v>123.4</v>
      </c>
      <c r="CS269" s="516">
        <v>123.9</v>
      </c>
      <c r="CT269" s="516">
        <v>124.8</v>
      </c>
      <c r="CU269" s="516">
        <v>124.4</v>
      </c>
      <c r="CV269" s="516">
        <v>124.6</v>
      </c>
      <c r="CW269" s="516">
        <v>123.8</v>
      </c>
      <c r="CX269" s="516">
        <v>121.5</v>
      </c>
      <c r="CY269" s="516">
        <v>118.1</v>
      </c>
      <c r="CZ269" s="516">
        <v>119.6</v>
      </c>
      <c r="DA269" s="516">
        <v>119.8</v>
      </c>
      <c r="DB269" s="516">
        <v>121</v>
      </c>
      <c r="DC269" s="516">
        <v>121.5</v>
      </c>
      <c r="DD269" s="516">
        <v>123.5</v>
      </c>
      <c r="DE269" s="516">
        <v>125</v>
      </c>
      <c r="DF269" s="516">
        <v>124.8</v>
      </c>
      <c r="DG269" s="516">
        <v>126.6</v>
      </c>
      <c r="DH269" s="516">
        <v>127.4</v>
      </c>
      <c r="DI269" s="516">
        <v>126.3</v>
      </c>
      <c r="DJ269" s="516">
        <v>129.1</v>
      </c>
      <c r="DK269" s="516">
        <v>133.5</v>
      </c>
      <c r="DL269" s="516">
        <v>135.5</v>
      </c>
      <c r="DM269" s="516">
        <v>136.30000000000001</v>
      </c>
      <c r="DN269" s="516">
        <v>137.4</v>
      </c>
      <c r="DO269" s="516">
        <v>138.6</v>
      </c>
      <c r="DP269" s="516">
        <v>141.6</v>
      </c>
      <c r="DQ269" s="516">
        <v>140.69999999999999</v>
      </c>
      <c r="DR269" s="516">
        <v>143.30000000000001</v>
      </c>
      <c r="DS269" s="516">
        <v>145.9</v>
      </c>
      <c r="DT269" s="516">
        <v>148.5</v>
      </c>
      <c r="DU269" s="517">
        <v>153.69999999999999</v>
      </c>
      <c r="DV269" s="517">
        <v>155.4</v>
      </c>
      <c r="DW269" s="517">
        <v>156.4</v>
      </c>
      <c r="DX269" s="559">
        <v>156.5</v>
      </c>
      <c r="DY269" s="559">
        <v>154.19999999999999</v>
      </c>
      <c r="DZ269" s="559">
        <v>156.5</v>
      </c>
      <c r="EA269" s="558">
        <v>157.1</v>
      </c>
    </row>
    <row r="270" spans="1:131">
      <c r="A270" s="514" t="s">
        <v>1078</v>
      </c>
      <c r="B270" s="514" t="s">
        <v>1079</v>
      </c>
      <c r="C270" s="515">
        <v>5.3039999999999997E-2</v>
      </c>
      <c r="D270" s="516">
        <v>107.2</v>
      </c>
      <c r="E270" s="516">
        <v>109.2</v>
      </c>
      <c r="F270" s="516">
        <v>109.6</v>
      </c>
      <c r="G270" s="516">
        <v>107.7</v>
      </c>
      <c r="H270" s="516">
        <v>111.1</v>
      </c>
      <c r="I270" s="516">
        <v>113</v>
      </c>
      <c r="J270" s="516">
        <v>109.4</v>
      </c>
      <c r="K270" s="516">
        <v>110.8</v>
      </c>
      <c r="L270" s="516">
        <v>112.3</v>
      </c>
      <c r="M270" s="516">
        <v>112.6</v>
      </c>
      <c r="N270" s="516">
        <v>113</v>
      </c>
      <c r="O270" s="516">
        <v>113.8</v>
      </c>
      <c r="P270" s="516">
        <v>113.9</v>
      </c>
      <c r="Q270" s="516">
        <v>112.3</v>
      </c>
      <c r="R270" s="516">
        <v>115</v>
      </c>
      <c r="S270" s="516">
        <v>119</v>
      </c>
      <c r="T270" s="516">
        <v>118.3</v>
      </c>
      <c r="U270" s="516">
        <v>119.8</v>
      </c>
      <c r="V270" s="516">
        <v>120.5</v>
      </c>
      <c r="W270" s="516">
        <v>122.5</v>
      </c>
      <c r="X270" s="516">
        <v>123.5</v>
      </c>
      <c r="Y270" s="516">
        <v>124.8</v>
      </c>
      <c r="Z270" s="516">
        <v>126.3</v>
      </c>
      <c r="AA270" s="516">
        <v>126.8</v>
      </c>
      <c r="AB270" s="516">
        <v>124.4</v>
      </c>
      <c r="AC270" s="516">
        <v>124.2</v>
      </c>
      <c r="AD270" s="516">
        <v>121.2</v>
      </c>
      <c r="AE270" s="516">
        <v>121.7</v>
      </c>
      <c r="AF270" s="516">
        <v>123.3</v>
      </c>
      <c r="AG270" s="516">
        <v>124.3</v>
      </c>
      <c r="AH270" s="516">
        <v>123.9</v>
      </c>
      <c r="AI270" s="516">
        <v>124.9</v>
      </c>
      <c r="AJ270" s="516">
        <v>122.4</v>
      </c>
      <c r="AK270" s="516">
        <v>118.6</v>
      </c>
      <c r="AL270" s="516">
        <v>114.2</v>
      </c>
      <c r="AM270" s="516">
        <v>117.6</v>
      </c>
      <c r="AN270" s="516">
        <v>118.3</v>
      </c>
      <c r="AO270" s="516">
        <v>119.4</v>
      </c>
      <c r="AP270" s="516">
        <v>120.6</v>
      </c>
      <c r="AQ270" s="516">
        <v>118.7</v>
      </c>
      <c r="AR270" s="516">
        <v>117.8</v>
      </c>
      <c r="AS270" s="516">
        <v>117.2</v>
      </c>
      <c r="AT270" s="516">
        <v>116.5</v>
      </c>
      <c r="AU270" s="516">
        <v>114.6</v>
      </c>
      <c r="AV270" s="516">
        <v>114.8</v>
      </c>
      <c r="AW270" s="516">
        <v>111.2</v>
      </c>
      <c r="AX270" s="516">
        <v>110</v>
      </c>
      <c r="AY270" s="516">
        <v>110.5</v>
      </c>
      <c r="AZ270" s="516">
        <v>112.2</v>
      </c>
      <c r="BA270" s="516">
        <v>113.6</v>
      </c>
      <c r="BB270" s="516">
        <v>112.6</v>
      </c>
      <c r="BC270" s="516">
        <v>114.2</v>
      </c>
      <c r="BD270" s="516">
        <v>114</v>
      </c>
      <c r="BE270" s="516">
        <v>112.1</v>
      </c>
      <c r="BF270" s="516">
        <v>112.7</v>
      </c>
      <c r="BG270" s="516">
        <v>112.8</v>
      </c>
      <c r="BH270" s="516">
        <v>113</v>
      </c>
      <c r="BI270" s="516">
        <v>112.6</v>
      </c>
      <c r="BJ270" s="516">
        <v>113.2</v>
      </c>
      <c r="BK270" s="516">
        <v>113.7</v>
      </c>
      <c r="BL270" s="516">
        <v>116.3</v>
      </c>
      <c r="BM270" s="516">
        <v>114.9</v>
      </c>
      <c r="BN270" s="516">
        <v>116.3</v>
      </c>
      <c r="BO270" s="516">
        <v>114.9</v>
      </c>
      <c r="BP270" s="516">
        <v>113.5</v>
      </c>
      <c r="BQ270" s="516">
        <v>114.7</v>
      </c>
      <c r="BR270" s="516">
        <v>116.2</v>
      </c>
      <c r="BS270" s="516">
        <v>116.6</v>
      </c>
      <c r="BT270" s="516">
        <v>118.6</v>
      </c>
      <c r="BU270" s="516">
        <v>117.6</v>
      </c>
      <c r="BV270" s="516">
        <v>120.4</v>
      </c>
      <c r="BW270" s="516">
        <v>122.4</v>
      </c>
      <c r="BX270" s="516">
        <v>121.7</v>
      </c>
      <c r="BY270" s="516">
        <v>122.3</v>
      </c>
      <c r="BZ270" s="516">
        <v>123.7</v>
      </c>
      <c r="CA270" s="516">
        <v>124.6</v>
      </c>
      <c r="CB270" s="516">
        <v>122.2</v>
      </c>
      <c r="CC270" s="516">
        <v>125.4</v>
      </c>
      <c r="CD270" s="516">
        <v>125.6</v>
      </c>
      <c r="CE270" s="516">
        <v>124.7</v>
      </c>
      <c r="CF270" s="516">
        <v>121.1</v>
      </c>
      <c r="CG270" s="516">
        <v>119.1</v>
      </c>
      <c r="CH270" s="516">
        <v>119.4</v>
      </c>
      <c r="CI270" s="516">
        <v>121.6</v>
      </c>
      <c r="CJ270" s="516">
        <v>121.4</v>
      </c>
      <c r="CK270" s="516">
        <v>121.5</v>
      </c>
      <c r="CL270" s="516">
        <v>120.6</v>
      </c>
      <c r="CM270" s="516">
        <v>118.8</v>
      </c>
      <c r="CN270" s="516">
        <v>118.3</v>
      </c>
      <c r="CO270" s="516">
        <v>117.8</v>
      </c>
      <c r="CP270" s="516">
        <v>117.4</v>
      </c>
      <c r="CQ270" s="516">
        <v>115.3</v>
      </c>
      <c r="CR270" s="516">
        <v>113.8</v>
      </c>
      <c r="CS270" s="516">
        <v>114.2</v>
      </c>
      <c r="CT270" s="516">
        <v>113.6</v>
      </c>
      <c r="CU270" s="516">
        <v>113.6</v>
      </c>
      <c r="CV270" s="516">
        <v>112.3</v>
      </c>
      <c r="CW270" s="516">
        <v>112.7</v>
      </c>
      <c r="CX270" s="516">
        <v>112.5</v>
      </c>
      <c r="CY270" s="516">
        <v>114.1</v>
      </c>
      <c r="CZ270" s="516">
        <v>115</v>
      </c>
      <c r="DA270" s="516">
        <v>115.4</v>
      </c>
      <c r="DB270" s="516">
        <v>117.1</v>
      </c>
      <c r="DC270" s="516">
        <v>119.5</v>
      </c>
      <c r="DD270" s="516">
        <v>119.1</v>
      </c>
      <c r="DE270" s="516">
        <v>119.3</v>
      </c>
      <c r="DF270" s="516">
        <v>123.1</v>
      </c>
      <c r="DG270" s="516">
        <v>128.30000000000001</v>
      </c>
      <c r="DH270" s="516">
        <v>130.80000000000001</v>
      </c>
      <c r="DI270" s="516">
        <v>129.69999999999999</v>
      </c>
      <c r="DJ270" s="516">
        <v>126.2</v>
      </c>
      <c r="DK270" s="516">
        <v>126.3</v>
      </c>
      <c r="DL270" s="516">
        <v>127.6</v>
      </c>
      <c r="DM270" s="516">
        <v>128.80000000000001</v>
      </c>
      <c r="DN270" s="516">
        <v>132.6</v>
      </c>
      <c r="DO270" s="516">
        <v>133.69999999999999</v>
      </c>
      <c r="DP270" s="516">
        <v>130</v>
      </c>
      <c r="DQ270" s="516">
        <v>128.69999999999999</v>
      </c>
      <c r="DR270" s="516">
        <v>129.19999999999999</v>
      </c>
      <c r="DS270" s="516">
        <v>134.30000000000001</v>
      </c>
      <c r="DT270" s="516">
        <v>135.1</v>
      </c>
      <c r="DU270" s="517">
        <v>132.5</v>
      </c>
      <c r="DV270" s="517">
        <v>130.19999999999999</v>
      </c>
      <c r="DW270" s="517">
        <v>128.4</v>
      </c>
      <c r="DX270" s="559">
        <v>124</v>
      </c>
      <c r="DY270" s="559">
        <v>124.3</v>
      </c>
      <c r="DZ270" s="559">
        <v>124.2</v>
      </c>
      <c r="EA270" s="558">
        <v>121.1</v>
      </c>
    </row>
    <row r="271" spans="1:131">
      <c r="A271" s="514" t="s">
        <v>1080</v>
      </c>
      <c r="B271" s="514" t="s">
        <v>1081</v>
      </c>
      <c r="C271" s="515">
        <v>8.362E-2</v>
      </c>
      <c r="D271" s="516">
        <v>99</v>
      </c>
      <c r="E271" s="516">
        <v>100.1</v>
      </c>
      <c r="F271" s="516">
        <v>102.6</v>
      </c>
      <c r="G271" s="516">
        <v>104.6</v>
      </c>
      <c r="H271" s="516">
        <v>107</v>
      </c>
      <c r="I271" s="516">
        <v>106.6</v>
      </c>
      <c r="J271" s="516">
        <v>109.2</v>
      </c>
      <c r="K271" s="516">
        <v>109.2</v>
      </c>
      <c r="L271" s="516">
        <v>108.8</v>
      </c>
      <c r="M271" s="516">
        <v>107.3</v>
      </c>
      <c r="N271" s="516">
        <v>110.3</v>
      </c>
      <c r="O271" s="516">
        <v>110.5</v>
      </c>
      <c r="P271" s="516">
        <v>106.2</v>
      </c>
      <c r="Q271" s="516">
        <v>108</v>
      </c>
      <c r="R271" s="516">
        <v>111.1</v>
      </c>
      <c r="S271" s="516">
        <v>108.9</v>
      </c>
      <c r="T271" s="516">
        <v>115.7</v>
      </c>
      <c r="U271" s="516">
        <v>116.2</v>
      </c>
      <c r="V271" s="516">
        <v>112.4</v>
      </c>
      <c r="W271" s="516">
        <v>113</v>
      </c>
      <c r="X271" s="516">
        <v>110.7</v>
      </c>
      <c r="Y271" s="516">
        <v>111</v>
      </c>
      <c r="Z271" s="516">
        <v>111.6</v>
      </c>
      <c r="AA271" s="516">
        <v>114.6</v>
      </c>
      <c r="AB271" s="516">
        <v>119.3</v>
      </c>
      <c r="AC271" s="516">
        <v>120.4</v>
      </c>
      <c r="AD271" s="516">
        <v>116.5</v>
      </c>
      <c r="AE271" s="516">
        <v>117.9</v>
      </c>
      <c r="AF271" s="516">
        <v>117.6</v>
      </c>
      <c r="AG271" s="516">
        <v>112.8</v>
      </c>
      <c r="AH271" s="516">
        <v>112.8</v>
      </c>
      <c r="AI271" s="516">
        <v>107.6</v>
      </c>
      <c r="AJ271" s="516">
        <v>106.6</v>
      </c>
      <c r="AK271" s="516">
        <v>107.9</v>
      </c>
      <c r="AL271" s="516">
        <v>112.1</v>
      </c>
      <c r="AM271" s="516">
        <v>110.5</v>
      </c>
      <c r="AN271" s="516">
        <v>116.2</v>
      </c>
      <c r="AO271" s="516">
        <v>111.5</v>
      </c>
      <c r="AP271" s="516">
        <v>110.7</v>
      </c>
      <c r="AQ271" s="516">
        <v>108.7</v>
      </c>
      <c r="AR271" s="516">
        <v>98.9</v>
      </c>
      <c r="AS271" s="516">
        <v>98.2</v>
      </c>
      <c r="AT271" s="516">
        <v>97.4</v>
      </c>
      <c r="AU271" s="516">
        <v>97.2</v>
      </c>
      <c r="AV271" s="516">
        <v>98.3</v>
      </c>
      <c r="AW271" s="516">
        <v>98.1</v>
      </c>
      <c r="AX271" s="516">
        <v>99.1</v>
      </c>
      <c r="AY271" s="516">
        <v>99.1</v>
      </c>
      <c r="AZ271" s="516">
        <v>103</v>
      </c>
      <c r="BA271" s="516">
        <v>101.4</v>
      </c>
      <c r="BB271" s="516">
        <v>101.6</v>
      </c>
      <c r="BC271" s="516">
        <v>102.1</v>
      </c>
      <c r="BD271" s="516">
        <v>103.4</v>
      </c>
      <c r="BE271" s="516">
        <v>105.2</v>
      </c>
      <c r="BF271" s="516">
        <v>100</v>
      </c>
      <c r="BG271" s="516">
        <v>102.9</v>
      </c>
      <c r="BH271" s="516">
        <v>104.2</v>
      </c>
      <c r="BI271" s="516">
        <v>106.7</v>
      </c>
      <c r="BJ271" s="516">
        <v>108.6</v>
      </c>
      <c r="BK271" s="516">
        <v>110.1</v>
      </c>
      <c r="BL271" s="516">
        <v>110</v>
      </c>
      <c r="BM271" s="516">
        <v>110.7</v>
      </c>
      <c r="BN271" s="516">
        <v>115.1</v>
      </c>
      <c r="BO271" s="516">
        <v>113.6</v>
      </c>
      <c r="BP271" s="516">
        <v>114.1</v>
      </c>
      <c r="BQ271" s="516">
        <v>114.1</v>
      </c>
      <c r="BR271" s="516">
        <v>113.5</v>
      </c>
      <c r="BS271" s="516">
        <v>112.8</v>
      </c>
      <c r="BT271" s="516">
        <v>113.1</v>
      </c>
      <c r="BU271" s="516">
        <v>113.1</v>
      </c>
      <c r="BV271" s="516">
        <v>113.1</v>
      </c>
      <c r="BW271" s="516">
        <v>112.8</v>
      </c>
      <c r="BX271" s="516">
        <v>112.8</v>
      </c>
      <c r="BY271" s="516">
        <v>115</v>
      </c>
      <c r="BZ271" s="516">
        <v>117.2</v>
      </c>
      <c r="CA271" s="516">
        <v>116.7</v>
      </c>
      <c r="CB271" s="516">
        <v>117</v>
      </c>
      <c r="CC271" s="516">
        <v>115.3</v>
      </c>
      <c r="CD271" s="516">
        <v>116.2</v>
      </c>
      <c r="CE271" s="516">
        <v>116.3</v>
      </c>
      <c r="CF271" s="516">
        <v>115</v>
      </c>
      <c r="CG271" s="516">
        <v>116.5</v>
      </c>
      <c r="CH271" s="516">
        <v>118.4</v>
      </c>
      <c r="CI271" s="516">
        <v>114.8</v>
      </c>
      <c r="CJ271" s="516">
        <v>115.6</v>
      </c>
      <c r="CK271" s="516">
        <v>114.6</v>
      </c>
      <c r="CL271" s="516">
        <v>116.1</v>
      </c>
      <c r="CM271" s="516">
        <v>116</v>
      </c>
      <c r="CN271" s="516">
        <v>114.6</v>
      </c>
      <c r="CO271" s="516">
        <v>113.9</v>
      </c>
      <c r="CP271" s="516">
        <v>110.8</v>
      </c>
      <c r="CQ271" s="516">
        <v>111.2</v>
      </c>
      <c r="CR271" s="516">
        <v>110.4</v>
      </c>
      <c r="CS271" s="516">
        <v>110.5</v>
      </c>
      <c r="CT271" s="516">
        <v>112.1</v>
      </c>
      <c r="CU271" s="516">
        <v>112.6</v>
      </c>
      <c r="CV271" s="516">
        <v>112.6</v>
      </c>
      <c r="CW271" s="516">
        <v>106.3</v>
      </c>
      <c r="CX271" s="516">
        <v>108.1</v>
      </c>
      <c r="CY271" s="516">
        <v>108.2</v>
      </c>
      <c r="CZ271" s="516">
        <v>109.8</v>
      </c>
      <c r="DA271" s="516">
        <v>106.3</v>
      </c>
      <c r="DB271" s="516">
        <v>105.8</v>
      </c>
      <c r="DC271" s="516">
        <v>106.7</v>
      </c>
      <c r="DD271" s="516">
        <v>106.9</v>
      </c>
      <c r="DE271" s="516">
        <v>112.3</v>
      </c>
      <c r="DF271" s="516">
        <v>112.6</v>
      </c>
      <c r="DG271" s="516">
        <v>114.2</v>
      </c>
      <c r="DH271" s="516">
        <v>116</v>
      </c>
      <c r="DI271" s="516">
        <v>114.9</v>
      </c>
      <c r="DJ271" s="516">
        <v>118</v>
      </c>
      <c r="DK271" s="516">
        <v>118.5</v>
      </c>
      <c r="DL271" s="516">
        <v>122.8</v>
      </c>
      <c r="DM271" s="516">
        <v>124</v>
      </c>
      <c r="DN271" s="516">
        <v>126.7</v>
      </c>
      <c r="DO271" s="516">
        <v>126.8</v>
      </c>
      <c r="DP271" s="516">
        <v>124.2</v>
      </c>
      <c r="DQ271" s="516">
        <v>128.19999999999999</v>
      </c>
      <c r="DR271" s="516">
        <v>126.5</v>
      </c>
      <c r="DS271" s="516">
        <v>130.80000000000001</v>
      </c>
      <c r="DT271" s="516">
        <v>128.69999999999999</v>
      </c>
      <c r="DU271" s="517">
        <v>131.80000000000001</v>
      </c>
      <c r="DV271" s="517">
        <v>129.69999999999999</v>
      </c>
      <c r="DW271" s="517">
        <v>132.69999999999999</v>
      </c>
      <c r="DX271" s="559">
        <v>130</v>
      </c>
      <c r="DY271" s="559">
        <v>132.9</v>
      </c>
      <c r="DZ271" s="559">
        <v>130</v>
      </c>
      <c r="EA271" s="558">
        <v>133.5</v>
      </c>
    </row>
    <row r="272" spans="1:131">
      <c r="A272" s="514" t="s">
        <v>1082</v>
      </c>
      <c r="B272" s="514" t="s">
        <v>1083</v>
      </c>
      <c r="C272" s="515">
        <v>0.31677</v>
      </c>
      <c r="D272" s="516">
        <v>98.3</v>
      </c>
      <c r="E272" s="516">
        <v>99.5</v>
      </c>
      <c r="F272" s="516">
        <v>100.7</v>
      </c>
      <c r="G272" s="516">
        <v>100.8</v>
      </c>
      <c r="H272" s="516">
        <v>103.2</v>
      </c>
      <c r="I272" s="516">
        <v>105</v>
      </c>
      <c r="J272" s="516">
        <v>105</v>
      </c>
      <c r="K272" s="516">
        <v>105.4</v>
      </c>
      <c r="L272" s="516">
        <v>104.4</v>
      </c>
      <c r="M272" s="516">
        <v>104.3</v>
      </c>
      <c r="N272" s="516">
        <v>105.2</v>
      </c>
      <c r="O272" s="516">
        <v>106.5</v>
      </c>
      <c r="P272" s="516">
        <v>107.1</v>
      </c>
      <c r="Q272" s="516">
        <v>107.7</v>
      </c>
      <c r="R272" s="516">
        <v>107.8</v>
      </c>
      <c r="S272" s="516">
        <v>106.3</v>
      </c>
      <c r="T272" s="516">
        <v>104.9</v>
      </c>
      <c r="U272" s="516">
        <v>103.6</v>
      </c>
      <c r="V272" s="516">
        <v>104.4</v>
      </c>
      <c r="W272" s="516">
        <v>103.3</v>
      </c>
      <c r="X272" s="516">
        <v>104.9</v>
      </c>
      <c r="Y272" s="516">
        <v>106.4</v>
      </c>
      <c r="Z272" s="516">
        <v>107.9</v>
      </c>
      <c r="AA272" s="516">
        <v>107.8</v>
      </c>
      <c r="AB272" s="516">
        <v>107.3</v>
      </c>
      <c r="AC272" s="516">
        <v>110.5</v>
      </c>
      <c r="AD272" s="516">
        <v>111.2</v>
      </c>
      <c r="AE272" s="516">
        <v>111.5</v>
      </c>
      <c r="AF272" s="516">
        <v>111.3</v>
      </c>
      <c r="AG272" s="516">
        <v>110.4</v>
      </c>
      <c r="AH272" s="516">
        <v>111</v>
      </c>
      <c r="AI272" s="516">
        <v>110.7</v>
      </c>
      <c r="AJ272" s="516">
        <v>113.4</v>
      </c>
      <c r="AK272" s="516">
        <v>116</v>
      </c>
      <c r="AL272" s="516">
        <v>118</v>
      </c>
      <c r="AM272" s="516">
        <v>120.5</v>
      </c>
      <c r="AN272" s="516">
        <v>119.8</v>
      </c>
      <c r="AO272" s="516">
        <v>120</v>
      </c>
      <c r="AP272" s="516">
        <v>123</v>
      </c>
      <c r="AQ272" s="516">
        <v>128.5</v>
      </c>
      <c r="AR272" s="516">
        <v>131.5</v>
      </c>
      <c r="AS272" s="516">
        <v>135.4</v>
      </c>
      <c r="AT272" s="516">
        <v>141.19999999999999</v>
      </c>
      <c r="AU272" s="516">
        <v>143.5</v>
      </c>
      <c r="AV272" s="516">
        <v>147.9</v>
      </c>
      <c r="AW272" s="516">
        <v>148.6</v>
      </c>
      <c r="AX272" s="516">
        <v>148.9</v>
      </c>
      <c r="AY272" s="516">
        <v>152.5</v>
      </c>
      <c r="AZ272" s="516">
        <v>155.6</v>
      </c>
      <c r="BA272" s="516">
        <v>154.69999999999999</v>
      </c>
      <c r="BB272" s="516">
        <v>155</v>
      </c>
      <c r="BC272" s="516">
        <v>158</v>
      </c>
      <c r="BD272" s="516">
        <v>155</v>
      </c>
      <c r="BE272" s="516">
        <v>150.4</v>
      </c>
      <c r="BF272" s="516">
        <v>147.6</v>
      </c>
      <c r="BG272" s="516">
        <v>146.9</v>
      </c>
      <c r="BH272" s="516">
        <v>144.19999999999999</v>
      </c>
      <c r="BI272" s="516">
        <v>145.19999999999999</v>
      </c>
      <c r="BJ272" s="516">
        <v>146.19999999999999</v>
      </c>
      <c r="BK272" s="516">
        <v>146.9</v>
      </c>
      <c r="BL272" s="516">
        <v>145.6</v>
      </c>
      <c r="BM272" s="516">
        <v>144.1</v>
      </c>
      <c r="BN272" s="516">
        <v>144.5</v>
      </c>
      <c r="BO272" s="516">
        <v>144.19999999999999</v>
      </c>
      <c r="BP272" s="516">
        <v>142.1</v>
      </c>
      <c r="BQ272" s="516">
        <v>143</v>
      </c>
      <c r="BR272" s="516">
        <v>144.6</v>
      </c>
      <c r="BS272" s="516">
        <v>145</v>
      </c>
      <c r="BT272" s="516">
        <v>144.30000000000001</v>
      </c>
      <c r="BU272" s="516">
        <v>143.1</v>
      </c>
      <c r="BV272" s="516">
        <v>145</v>
      </c>
      <c r="BW272" s="516">
        <v>145.30000000000001</v>
      </c>
      <c r="BX272" s="516">
        <v>145.80000000000001</v>
      </c>
      <c r="BY272" s="516">
        <v>146.19999999999999</v>
      </c>
      <c r="BZ272" s="516">
        <v>146</v>
      </c>
      <c r="CA272" s="516">
        <v>146.6</v>
      </c>
      <c r="CB272" s="516">
        <v>146.5</v>
      </c>
      <c r="CC272" s="516">
        <v>146.69999999999999</v>
      </c>
      <c r="CD272" s="516">
        <v>147.4</v>
      </c>
      <c r="CE272" s="516">
        <v>147.9</v>
      </c>
      <c r="CF272" s="516">
        <v>149.9</v>
      </c>
      <c r="CG272" s="516">
        <v>151.30000000000001</v>
      </c>
      <c r="CH272" s="516">
        <v>154.69999999999999</v>
      </c>
      <c r="CI272" s="516">
        <v>155.1</v>
      </c>
      <c r="CJ272" s="516">
        <v>156.5</v>
      </c>
      <c r="CK272" s="516">
        <v>156.30000000000001</v>
      </c>
      <c r="CL272" s="516">
        <v>155.4</v>
      </c>
      <c r="CM272" s="516">
        <v>153.80000000000001</v>
      </c>
      <c r="CN272" s="516">
        <v>152.80000000000001</v>
      </c>
      <c r="CO272" s="516">
        <v>152.69999999999999</v>
      </c>
      <c r="CP272" s="516">
        <v>154.4</v>
      </c>
      <c r="CQ272" s="516">
        <v>156.69999999999999</v>
      </c>
      <c r="CR272" s="516">
        <v>158.4</v>
      </c>
      <c r="CS272" s="516">
        <v>159.69999999999999</v>
      </c>
      <c r="CT272" s="516">
        <v>161.80000000000001</v>
      </c>
      <c r="CU272" s="516">
        <v>162.30000000000001</v>
      </c>
      <c r="CV272" s="516">
        <v>165.4</v>
      </c>
      <c r="CW272" s="516">
        <v>167.6</v>
      </c>
      <c r="CX272" s="516">
        <v>164.9</v>
      </c>
      <c r="CY272" s="516">
        <v>165.6</v>
      </c>
      <c r="CZ272" s="516">
        <v>166.8</v>
      </c>
      <c r="DA272" s="516">
        <v>168.1</v>
      </c>
      <c r="DB272" s="516">
        <v>171.6</v>
      </c>
      <c r="DC272" s="516">
        <v>173.6</v>
      </c>
      <c r="DD272" s="516">
        <v>178.4</v>
      </c>
      <c r="DE272" s="516">
        <v>181.3</v>
      </c>
      <c r="DF272" s="516">
        <v>185.5</v>
      </c>
      <c r="DG272" s="516">
        <v>189.4</v>
      </c>
      <c r="DH272" s="516">
        <v>193.4</v>
      </c>
      <c r="DI272" s="516">
        <v>196.2</v>
      </c>
      <c r="DJ272" s="516">
        <v>199.3</v>
      </c>
      <c r="DK272" s="516">
        <v>200.7</v>
      </c>
      <c r="DL272" s="516">
        <v>201</v>
      </c>
      <c r="DM272" s="516">
        <v>193.3</v>
      </c>
      <c r="DN272" s="516">
        <v>191.9</v>
      </c>
      <c r="DO272" s="516">
        <v>192</v>
      </c>
      <c r="DP272" s="516">
        <v>192.9</v>
      </c>
      <c r="DQ272" s="516">
        <v>193.8</v>
      </c>
      <c r="DR272" s="516">
        <v>196</v>
      </c>
      <c r="DS272" s="516">
        <v>196.4</v>
      </c>
      <c r="DT272" s="516">
        <v>196.2</v>
      </c>
      <c r="DU272" s="517">
        <v>195</v>
      </c>
      <c r="DV272" s="517">
        <v>194.1</v>
      </c>
      <c r="DW272" s="517">
        <v>193</v>
      </c>
      <c r="DX272" s="559">
        <v>193.3</v>
      </c>
      <c r="DY272" s="559">
        <v>192.5</v>
      </c>
      <c r="DZ272" s="559">
        <v>192.6</v>
      </c>
      <c r="EA272" s="558">
        <v>189.3</v>
      </c>
    </row>
    <row r="273" spans="1:131">
      <c r="A273" s="514" t="s">
        <v>1084</v>
      </c>
      <c r="B273" s="514" t="s">
        <v>1085</v>
      </c>
      <c r="C273" s="515">
        <v>0.19295999999999999</v>
      </c>
      <c r="D273" s="516">
        <v>101.3</v>
      </c>
      <c r="E273" s="516">
        <v>103.6</v>
      </c>
      <c r="F273" s="516">
        <v>105.2</v>
      </c>
      <c r="G273" s="516">
        <v>105.6</v>
      </c>
      <c r="H273" s="516">
        <v>105.6</v>
      </c>
      <c r="I273" s="516">
        <v>106.1</v>
      </c>
      <c r="J273" s="516">
        <v>104.9</v>
      </c>
      <c r="K273" s="516">
        <v>105.4</v>
      </c>
      <c r="L273" s="516">
        <v>106.6</v>
      </c>
      <c r="M273" s="516">
        <v>108.3</v>
      </c>
      <c r="N273" s="516">
        <v>108.5</v>
      </c>
      <c r="O273" s="516">
        <v>109.8</v>
      </c>
      <c r="P273" s="516">
        <v>111.3</v>
      </c>
      <c r="Q273" s="516">
        <v>110.9</v>
      </c>
      <c r="R273" s="516">
        <v>110.8</v>
      </c>
      <c r="S273" s="516">
        <v>111.5</v>
      </c>
      <c r="T273" s="516">
        <v>112.4</v>
      </c>
      <c r="U273" s="516">
        <v>113</v>
      </c>
      <c r="V273" s="516">
        <v>114.3</v>
      </c>
      <c r="W273" s="516">
        <v>113.3</v>
      </c>
      <c r="X273" s="516">
        <v>114.1</v>
      </c>
      <c r="Y273" s="516">
        <v>114.3</v>
      </c>
      <c r="Z273" s="516">
        <v>114.2</v>
      </c>
      <c r="AA273" s="516">
        <v>113.7</v>
      </c>
      <c r="AB273" s="516">
        <v>113.8</v>
      </c>
      <c r="AC273" s="516">
        <v>112.1</v>
      </c>
      <c r="AD273" s="516">
        <v>113.2</v>
      </c>
      <c r="AE273" s="516">
        <v>114.1</v>
      </c>
      <c r="AF273" s="516">
        <v>113.5</v>
      </c>
      <c r="AG273" s="516">
        <v>114.9</v>
      </c>
      <c r="AH273" s="516">
        <v>113</v>
      </c>
      <c r="AI273" s="516">
        <v>111.6</v>
      </c>
      <c r="AJ273" s="516">
        <v>112.7</v>
      </c>
      <c r="AK273" s="516">
        <v>111.7</v>
      </c>
      <c r="AL273" s="516">
        <v>109.3</v>
      </c>
      <c r="AM273" s="516">
        <v>108.2</v>
      </c>
      <c r="AN273" s="516">
        <v>106.6</v>
      </c>
      <c r="AO273" s="516">
        <v>106.5</v>
      </c>
      <c r="AP273" s="516">
        <v>106.1</v>
      </c>
      <c r="AQ273" s="516">
        <v>106.4</v>
      </c>
      <c r="AR273" s="516">
        <v>104.8</v>
      </c>
      <c r="AS273" s="516">
        <v>105.4</v>
      </c>
      <c r="AT273" s="516">
        <v>105.8</v>
      </c>
      <c r="AU273" s="516">
        <v>106.7</v>
      </c>
      <c r="AV273" s="516">
        <v>106.3</v>
      </c>
      <c r="AW273" s="516">
        <v>104.1</v>
      </c>
      <c r="AX273" s="516">
        <v>104.9</v>
      </c>
      <c r="AY273" s="516">
        <v>106.4</v>
      </c>
      <c r="AZ273" s="516">
        <v>107.4</v>
      </c>
      <c r="BA273" s="516">
        <v>107</v>
      </c>
      <c r="BB273" s="516">
        <v>106.4</v>
      </c>
      <c r="BC273" s="516">
        <v>106</v>
      </c>
      <c r="BD273" s="516">
        <v>106.9</v>
      </c>
      <c r="BE273" s="516">
        <v>107.3</v>
      </c>
      <c r="BF273" s="516">
        <v>106.4</v>
      </c>
      <c r="BG273" s="516">
        <v>105.9</v>
      </c>
      <c r="BH273" s="516">
        <v>106.5</v>
      </c>
      <c r="BI273" s="516">
        <v>108.6</v>
      </c>
      <c r="BJ273" s="516">
        <v>108.5</v>
      </c>
      <c r="BK273" s="516">
        <v>108</v>
      </c>
      <c r="BL273" s="516">
        <v>108.4</v>
      </c>
      <c r="BM273" s="516">
        <v>109.3</v>
      </c>
      <c r="BN273" s="516">
        <v>109.2</v>
      </c>
      <c r="BO273" s="516">
        <v>109.5</v>
      </c>
      <c r="BP273" s="516">
        <v>107.2</v>
      </c>
      <c r="BQ273" s="516">
        <v>106.6</v>
      </c>
      <c r="BR273" s="516">
        <v>108.4</v>
      </c>
      <c r="BS273" s="516">
        <v>107.6</v>
      </c>
      <c r="BT273" s="516">
        <v>108.1</v>
      </c>
      <c r="BU273" s="516">
        <v>108.8</v>
      </c>
      <c r="BV273" s="516">
        <v>109.2</v>
      </c>
      <c r="BW273" s="516">
        <v>110.6</v>
      </c>
      <c r="BX273" s="516">
        <v>110.8</v>
      </c>
      <c r="BY273" s="516">
        <v>111.6</v>
      </c>
      <c r="BZ273" s="516">
        <v>112.2</v>
      </c>
      <c r="CA273" s="516">
        <v>114.4</v>
      </c>
      <c r="CB273" s="516">
        <v>115</v>
      </c>
      <c r="CC273" s="516">
        <v>113.5</v>
      </c>
      <c r="CD273" s="516">
        <v>113.6</v>
      </c>
      <c r="CE273" s="516">
        <v>113.8</v>
      </c>
      <c r="CF273" s="516">
        <v>113.8</v>
      </c>
      <c r="CG273" s="516">
        <v>112.8</v>
      </c>
      <c r="CH273" s="516">
        <v>112.3</v>
      </c>
      <c r="CI273" s="516">
        <v>110.6</v>
      </c>
      <c r="CJ273" s="516">
        <v>111.6</v>
      </c>
      <c r="CK273" s="516">
        <v>114.3</v>
      </c>
      <c r="CL273" s="516">
        <v>115</v>
      </c>
      <c r="CM273" s="516">
        <v>115.6</v>
      </c>
      <c r="CN273" s="516">
        <v>115.4</v>
      </c>
      <c r="CO273" s="516">
        <v>115.9</v>
      </c>
      <c r="CP273" s="516">
        <v>115.2</v>
      </c>
      <c r="CQ273" s="516">
        <v>114.7</v>
      </c>
      <c r="CR273" s="516">
        <v>114.8</v>
      </c>
      <c r="CS273" s="516">
        <v>114.9</v>
      </c>
      <c r="CT273" s="516">
        <v>113.8</v>
      </c>
      <c r="CU273" s="516">
        <v>113.3</v>
      </c>
      <c r="CV273" s="516">
        <v>113.1</v>
      </c>
      <c r="CW273" s="516">
        <v>114.2</v>
      </c>
      <c r="CX273" s="516">
        <v>117</v>
      </c>
      <c r="CY273" s="516">
        <v>114.4</v>
      </c>
      <c r="CZ273" s="516">
        <v>115.1</v>
      </c>
      <c r="DA273" s="516">
        <v>114.2</v>
      </c>
      <c r="DB273" s="516">
        <v>113.7</v>
      </c>
      <c r="DC273" s="516">
        <v>115</v>
      </c>
      <c r="DD273" s="516">
        <v>114.2</v>
      </c>
      <c r="DE273" s="516">
        <v>115.6</v>
      </c>
      <c r="DF273" s="516">
        <v>116.4</v>
      </c>
      <c r="DG273" s="516">
        <v>119</v>
      </c>
      <c r="DH273" s="516">
        <v>121.9</v>
      </c>
      <c r="DI273" s="516">
        <v>122.7</v>
      </c>
      <c r="DJ273" s="516">
        <v>122.1</v>
      </c>
      <c r="DK273" s="516">
        <v>123.4</v>
      </c>
      <c r="DL273" s="516">
        <v>124.2</v>
      </c>
      <c r="DM273" s="516">
        <v>124.7</v>
      </c>
      <c r="DN273" s="516">
        <v>124.1</v>
      </c>
      <c r="DO273" s="516">
        <v>126.8</v>
      </c>
      <c r="DP273" s="516">
        <v>127.5</v>
      </c>
      <c r="DQ273" s="516">
        <v>130.30000000000001</v>
      </c>
      <c r="DR273" s="516">
        <v>130</v>
      </c>
      <c r="DS273" s="516">
        <v>127.7</v>
      </c>
      <c r="DT273" s="516">
        <v>131.9</v>
      </c>
      <c r="DU273" s="517">
        <v>133.4</v>
      </c>
      <c r="DV273" s="517">
        <v>133.30000000000001</v>
      </c>
      <c r="DW273" s="517">
        <v>133.5</v>
      </c>
      <c r="DX273" s="559">
        <v>134.5</v>
      </c>
      <c r="DY273" s="559">
        <v>133.80000000000001</v>
      </c>
      <c r="DZ273" s="559">
        <v>131.80000000000001</v>
      </c>
      <c r="EA273" s="558">
        <v>130.6</v>
      </c>
    </row>
    <row r="274" spans="1:131">
      <c r="A274" s="514" t="s">
        <v>1086</v>
      </c>
      <c r="B274" s="514" t="s">
        <v>1087</v>
      </c>
      <c r="C274" s="515">
        <v>0.17713999999999999</v>
      </c>
      <c r="D274" s="516">
        <v>101.4</v>
      </c>
      <c r="E274" s="516">
        <v>104</v>
      </c>
      <c r="F274" s="516">
        <v>105.3</v>
      </c>
      <c r="G274" s="516">
        <v>105.7</v>
      </c>
      <c r="H274" s="516">
        <v>105.5</v>
      </c>
      <c r="I274" s="516">
        <v>106.1</v>
      </c>
      <c r="J274" s="516">
        <v>104.9</v>
      </c>
      <c r="K274" s="516">
        <v>105.3</v>
      </c>
      <c r="L274" s="516">
        <v>106.6</v>
      </c>
      <c r="M274" s="516">
        <v>108.3</v>
      </c>
      <c r="N274" s="516">
        <v>108.8</v>
      </c>
      <c r="O274" s="516">
        <v>110.1</v>
      </c>
      <c r="P274" s="516">
        <v>111.8</v>
      </c>
      <c r="Q274" s="516">
        <v>111</v>
      </c>
      <c r="R274" s="516">
        <v>110.6</v>
      </c>
      <c r="S274" s="516">
        <v>111.5</v>
      </c>
      <c r="T274" s="516">
        <v>112.2</v>
      </c>
      <c r="U274" s="516">
        <v>112.7</v>
      </c>
      <c r="V274" s="516">
        <v>114.2</v>
      </c>
      <c r="W274" s="516">
        <v>113.1</v>
      </c>
      <c r="X274" s="516">
        <v>113.7</v>
      </c>
      <c r="Y274" s="516">
        <v>113.6</v>
      </c>
      <c r="Z274" s="516">
        <v>113.9</v>
      </c>
      <c r="AA274" s="516">
        <v>113.3</v>
      </c>
      <c r="AB274" s="516">
        <v>113.7</v>
      </c>
      <c r="AC274" s="516">
        <v>111.6</v>
      </c>
      <c r="AD274" s="516">
        <v>112.6</v>
      </c>
      <c r="AE274" s="516">
        <v>113.5</v>
      </c>
      <c r="AF274" s="516">
        <v>112.9</v>
      </c>
      <c r="AG274" s="516">
        <v>114.5</v>
      </c>
      <c r="AH274" s="516">
        <v>112.6</v>
      </c>
      <c r="AI274" s="516">
        <v>111.1</v>
      </c>
      <c r="AJ274" s="516">
        <v>112.1</v>
      </c>
      <c r="AK274" s="516">
        <v>111</v>
      </c>
      <c r="AL274" s="516">
        <v>108.6</v>
      </c>
      <c r="AM274" s="516">
        <v>107.5</v>
      </c>
      <c r="AN274" s="516">
        <v>105.7</v>
      </c>
      <c r="AO274" s="516">
        <v>105.5</v>
      </c>
      <c r="AP274" s="516">
        <v>105.1</v>
      </c>
      <c r="AQ274" s="516">
        <v>105.4</v>
      </c>
      <c r="AR274" s="516">
        <v>103.8</v>
      </c>
      <c r="AS274" s="516">
        <v>104.5</v>
      </c>
      <c r="AT274" s="516">
        <v>105</v>
      </c>
      <c r="AU274" s="516">
        <v>105.9</v>
      </c>
      <c r="AV274" s="516">
        <v>105.6</v>
      </c>
      <c r="AW274" s="516">
        <v>103</v>
      </c>
      <c r="AX274" s="516">
        <v>104.1</v>
      </c>
      <c r="AY274" s="516">
        <v>105.6</v>
      </c>
      <c r="AZ274" s="516">
        <v>106.7</v>
      </c>
      <c r="BA274" s="516">
        <v>106.2</v>
      </c>
      <c r="BB274" s="516">
        <v>105.6</v>
      </c>
      <c r="BC274" s="516">
        <v>105.1</v>
      </c>
      <c r="BD274" s="516">
        <v>106.1</v>
      </c>
      <c r="BE274" s="516">
        <v>106.5</v>
      </c>
      <c r="BF274" s="516">
        <v>105.4</v>
      </c>
      <c r="BG274" s="516">
        <v>104.9</v>
      </c>
      <c r="BH274" s="516">
        <v>105.5</v>
      </c>
      <c r="BI274" s="516">
        <v>107.9</v>
      </c>
      <c r="BJ274" s="516">
        <v>107.7</v>
      </c>
      <c r="BK274" s="516">
        <v>107.1</v>
      </c>
      <c r="BL274" s="516">
        <v>107.5</v>
      </c>
      <c r="BM274" s="516">
        <v>108.5</v>
      </c>
      <c r="BN274" s="516">
        <v>108.3</v>
      </c>
      <c r="BO274" s="516">
        <v>108.6</v>
      </c>
      <c r="BP274" s="516">
        <v>106.4</v>
      </c>
      <c r="BQ274" s="516">
        <v>105.9</v>
      </c>
      <c r="BR274" s="516">
        <v>107.9</v>
      </c>
      <c r="BS274" s="516">
        <v>107</v>
      </c>
      <c r="BT274" s="516">
        <v>107.7</v>
      </c>
      <c r="BU274" s="516">
        <v>108.3</v>
      </c>
      <c r="BV274" s="516">
        <v>108.8</v>
      </c>
      <c r="BW274" s="516">
        <v>110.3</v>
      </c>
      <c r="BX274" s="516">
        <v>110.5</v>
      </c>
      <c r="BY274" s="516">
        <v>111.3</v>
      </c>
      <c r="BZ274" s="516">
        <v>111.8</v>
      </c>
      <c r="CA274" s="516">
        <v>113.8</v>
      </c>
      <c r="CB274" s="516">
        <v>114.4</v>
      </c>
      <c r="CC274" s="516">
        <v>113.1</v>
      </c>
      <c r="CD274" s="516">
        <v>113.3</v>
      </c>
      <c r="CE274" s="516">
        <v>113.5</v>
      </c>
      <c r="CF274" s="516">
        <v>113.4</v>
      </c>
      <c r="CG274" s="516">
        <v>112.3</v>
      </c>
      <c r="CH274" s="516">
        <v>111.9</v>
      </c>
      <c r="CI274" s="516">
        <v>110.2</v>
      </c>
      <c r="CJ274" s="516">
        <v>111.1</v>
      </c>
      <c r="CK274" s="516">
        <v>114.1</v>
      </c>
      <c r="CL274" s="516">
        <v>114.8</v>
      </c>
      <c r="CM274" s="516">
        <v>115.6</v>
      </c>
      <c r="CN274" s="516">
        <v>115.4</v>
      </c>
      <c r="CO274" s="516">
        <v>116</v>
      </c>
      <c r="CP274" s="516">
        <v>115.2</v>
      </c>
      <c r="CQ274" s="516">
        <v>114.7</v>
      </c>
      <c r="CR274" s="516">
        <v>114.8</v>
      </c>
      <c r="CS274" s="516">
        <v>114.9</v>
      </c>
      <c r="CT274" s="516">
        <v>113.8</v>
      </c>
      <c r="CU274" s="516">
        <v>113.2</v>
      </c>
      <c r="CV274" s="516">
        <v>113</v>
      </c>
      <c r="CW274" s="516">
        <v>114</v>
      </c>
      <c r="CX274" s="516">
        <v>116.9</v>
      </c>
      <c r="CY274" s="516">
        <v>114.2</v>
      </c>
      <c r="CZ274" s="516">
        <v>115</v>
      </c>
      <c r="DA274" s="516">
        <v>114.1</v>
      </c>
      <c r="DB274" s="516">
        <v>113.7</v>
      </c>
      <c r="DC274" s="516">
        <v>114.8</v>
      </c>
      <c r="DD274" s="516">
        <v>114</v>
      </c>
      <c r="DE274" s="516">
        <v>115</v>
      </c>
      <c r="DF274" s="516">
        <v>115.6</v>
      </c>
      <c r="DG274" s="516">
        <v>118.2</v>
      </c>
      <c r="DH274" s="516">
        <v>121.2</v>
      </c>
      <c r="DI274" s="516">
        <v>122</v>
      </c>
      <c r="DJ274" s="516">
        <v>121.5</v>
      </c>
      <c r="DK274" s="516">
        <v>122.7</v>
      </c>
      <c r="DL274" s="516">
        <v>123.6</v>
      </c>
      <c r="DM274" s="516">
        <v>124.2</v>
      </c>
      <c r="DN274" s="516">
        <v>123.1</v>
      </c>
      <c r="DO274" s="516">
        <v>125.8</v>
      </c>
      <c r="DP274" s="516">
        <v>126.5</v>
      </c>
      <c r="DQ274" s="516">
        <v>129.5</v>
      </c>
      <c r="DR274" s="516">
        <v>129</v>
      </c>
      <c r="DS274" s="516">
        <v>126.8</v>
      </c>
      <c r="DT274" s="516">
        <v>131</v>
      </c>
      <c r="DU274" s="517">
        <v>132.6</v>
      </c>
      <c r="DV274" s="517">
        <v>132.69999999999999</v>
      </c>
      <c r="DW274" s="517">
        <v>132.80000000000001</v>
      </c>
      <c r="DX274" s="559">
        <v>134</v>
      </c>
      <c r="DY274" s="559">
        <v>132.9</v>
      </c>
      <c r="DZ274" s="559">
        <v>130.9</v>
      </c>
      <c r="EA274" s="558">
        <v>129.80000000000001</v>
      </c>
    </row>
    <row r="275" spans="1:131">
      <c r="A275" s="514" t="s">
        <v>1088</v>
      </c>
      <c r="B275" s="514" t="s">
        <v>1089</v>
      </c>
      <c r="C275" s="515">
        <v>1.5820000000000001E-2</v>
      </c>
      <c r="D275" s="516">
        <v>100.2</v>
      </c>
      <c r="E275" s="516">
        <v>99.1</v>
      </c>
      <c r="F275" s="516">
        <v>103.1</v>
      </c>
      <c r="G275" s="516">
        <v>104.8</v>
      </c>
      <c r="H275" s="516">
        <v>106.1</v>
      </c>
      <c r="I275" s="516">
        <v>105.3</v>
      </c>
      <c r="J275" s="516">
        <v>105.4</v>
      </c>
      <c r="K275" s="516">
        <v>106.6</v>
      </c>
      <c r="L275" s="516">
        <v>106.4</v>
      </c>
      <c r="M275" s="516">
        <v>108.6</v>
      </c>
      <c r="N275" s="516">
        <v>105.1</v>
      </c>
      <c r="O275" s="516">
        <v>106</v>
      </c>
      <c r="P275" s="516">
        <v>106.2</v>
      </c>
      <c r="Q275" s="516">
        <v>109.8</v>
      </c>
      <c r="R275" s="516">
        <v>112.8</v>
      </c>
      <c r="S275" s="516">
        <v>112.4</v>
      </c>
      <c r="T275" s="516">
        <v>114.1</v>
      </c>
      <c r="U275" s="516">
        <v>116</v>
      </c>
      <c r="V275" s="516">
        <v>115.3</v>
      </c>
      <c r="W275" s="516">
        <v>116.2</v>
      </c>
      <c r="X275" s="516">
        <v>118.6</v>
      </c>
      <c r="Y275" s="516">
        <v>121.6</v>
      </c>
      <c r="Z275" s="516">
        <v>117.9</v>
      </c>
      <c r="AA275" s="516">
        <v>118.7</v>
      </c>
      <c r="AB275" s="516">
        <v>115.6</v>
      </c>
      <c r="AC275" s="516">
        <v>117.5</v>
      </c>
      <c r="AD275" s="516">
        <v>119.2</v>
      </c>
      <c r="AE275" s="516">
        <v>121.7</v>
      </c>
      <c r="AF275" s="516">
        <v>120.8</v>
      </c>
      <c r="AG275" s="516">
        <v>119.3</v>
      </c>
      <c r="AH275" s="516">
        <v>117.2</v>
      </c>
      <c r="AI275" s="516">
        <v>117.3</v>
      </c>
      <c r="AJ275" s="516">
        <v>118.6</v>
      </c>
      <c r="AK275" s="516">
        <v>120</v>
      </c>
      <c r="AL275" s="516">
        <v>117.2</v>
      </c>
      <c r="AM275" s="516">
        <v>115.8</v>
      </c>
      <c r="AN275" s="516">
        <v>117.2</v>
      </c>
      <c r="AO275" s="516">
        <v>116.8</v>
      </c>
      <c r="AP275" s="516">
        <v>117.2</v>
      </c>
      <c r="AQ275" s="516">
        <v>117.4</v>
      </c>
      <c r="AR275" s="516">
        <v>115.6</v>
      </c>
      <c r="AS275" s="516">
        <v>115.8</v>
      </c>
      <c r="AT275" s="516">
        <v>115.3</v>
      </c>
      <c r="AU275" s="516">
        <v>115.8</v>
      </c>
      <c r="AV275" s="516">
        <v>114.6</v>
      </c>
      <c r="AW275" s="516">
        <v>116.5</v>
      </c>
      <c r="AX275" s="516">
        <v>114.1</v>
      </c>
      <c r="AY275" s="516">
        <v>115.7</v>
      </c>
      <c r="AZ275" s="516">
        <v>115.2</v>
      </c>
      <c r="BA275" s="516">
        <v>115.7</v>
      </c>
      <c r="BB275" s="516">
        <v>116.2</v>
      </c>
      <c r="BC275" s="516">
        <v>116.7</v>
      </c>
      <c r="BD275" s="516">
        <v>116.3</v>
      </c>
      <c r="BE275" s="516">
        <v>117.3</v>
      </c>
      <c r="BF275" s="516">
        <v>117.4</v>
      </c>
      <c r="BG275" s="516">
        <v>116.9</v>
      </c>
      <c r="BH275" s="516">
        <v>117.1</v>
      </c>
      <c r="BI275" s="516">
        <v>116.8</v>
      </c>
      <c r="BJ275" s="516">
        <v>117.2</v>
      </c>
      <c r="BK275" s="516">
        <v>118</v>
      </c>
      <c r="BL275" s="516">
        <v>118.5</v>
      </c>
      <c r="BM275" s="516">
        <v>119</v>
      </c>
      <c r="BN275" s="516">
        <v>119</v>
      </c>
      <c r="BO275" s="516">
        <v>120.2</v>
      </c>
      <c r="BP275" s="516">
        <v>115.7</v>
      </c>
      <c r="BQ275" s="516">
        <v>114.9</v>
      </c>
      <c r="BR275" s="516">
        <v>114.2</v>
      </c>
      <c r="BS275" s="516">
        <v>113.9</v>
      </c>
      <c r="BT275" s="516">
        <v>113.6</v>
      </c>
      <c r="BU275" s="516">
        <v>113.9</v>
      </c>
      <c r="BV275" s="516">
        <v>113.4</v>
      </c>
      <c r="BW275" s="516">
        <v>114</v>
      </c>
      <c r="BX275" s="516">
        <v>114.4</v>
      </c>
      <c r="BY275" s="516">
        <v>115.6</v>
      </c>
      <c r="BZ275" s="516">
        <v>116.4</v>
      </c>
      <c r="CA275" s="516">
        <v>121.2</v>
      </c>
      <c r="CB275" s="516">
        <v>122.1</v>
      </c>
      <c r="CC275" s="516">
        <v>118.3</v>
      </c>
      <c r="CD275" s="516">
        <v>117.8</v>
      </c>
      <c r="CE275" s="516">
        <v>117.5</v>
      </c>
      <c r="CF275" s="516">
        <v>118.4</v>
      </c>
      <c r="CG275" s="516">
        <v>118.1</v>
      </c>
      <c r="CH275" s="516">
        <v>117.1</v>
      </c>
      <c r="CI275" s="516">
        <v>115</v>
      </c>
      <c r="CJ275" s="516">
        <v>116.4</v>
      </c>
      <c r="CK275" s="516">
        <v>117.1</v>
      </c>
      <c r="CL275" s="516">
        <v>117.3</v>
      </c>
      <c r="CM275" s="516">
        <v>116.1</v>
      </c>
      <c r="CN275" s="516">
        <v>115.6</v>
      </c>
      <c r="CO275" s="516">
        <v>114.6</v>
      </c>
      <c r="CP275" s="516">
        <v>114.4</v>
      </c>
      <c r="CQ275" s="516">
        <v>114.4</v>
      </c>
      <c r="CR275" s="516">
        <v>114.8</v>
      </c>
      <c r="CS275" s="516">
        <v>114.3</v>
      </c>
      <c r="CT275" s="516">
        <v>114.2</v>
      </c>
      <c r="CU275" s="516">
        <v>114.5</v>
      </c>
      <c r="CV275" s="516">
        <v>114.2</v>
      </c>
      <c r="CW275" s="516">
        <v>116.8</v>
      </c>
      <c r="CX275" s="516">
        <v>118.8</v>
      </c>
      <c r="CY275" s="516">
        <v>116.5</v>
      </c>
      <c r="CZ275" s="516">
        <v>115.8</v>
      </c>
      <c r="DA275" s="516">
        <v>114.5</v>
      </c>
      <c r="DB275" s="516">
        <v>114.5</v>
      </c>
      <c r="DC275" s="516">
        <v>116.3</v>
      </c>
      <c r="DD275" s="516">
        <v>116.1</v>
      </c>
      <c r="DE275" s="516">
        <v>122</v>
      </c>
      <c r="DF275" s="516">
        <v>125.7</v>
      </c>
      <c r="DG275" s="516">
        <v>128.1</v>
      </c>
      <c r="DH275" s="516">
        <v>129.80000000000001</v>
      </c>
      <c r="DI275" s="516">
        <v>129.9</v>
      </c>
      <c r="DJ275" s="516">
        <v>129.30000000000001</v>
      </c>
      <c r="DK275" s="516">
        <v>131.80000000000001</v>
      </c>
      <c r="DL275" s="516">
        <v>131.4</v>
      </c>
      <c r="DM275" s="516">
        <v>130.6</v>
      </c>
      <c r="DN275" s="516">
        <v>135.9</v>
      </c>
      <c r="DO275" s="516">
        <v>138.1</v>
      </c>
      <c r="DP275" s="516">
        <v>139.19999999999999</v>
      </c>
      <c r="DQ275" s="516">
        <v>139.19999999999999</v>
      </c>
      <c r="DR275" s="516">
        <v>141.19999999999999</v>
      </c>
      <c r="DS275" s="516">
        <v>138.5</v>
      </c>
      <c r="DT275" s="516">
        <v>141.6</v>
      </c>
      <c r="DU275" s="517">
        <v>142.30000000000001</v>
      </c>
      <c r="DV275" s="517">
        <v>139.6</v>
      </c>
      <c r="DW275" s="517">
        <v>141.19999999999999</v>
      </c>
      <c r="DX275" s="559">
        <v>140.4</v>
      </c>
      <c r="DY275" s="559">
        <v>144.19999999999999</v>
      </c>
      <c r="DZ275" s="559">
        <v>141.5</v>
      </c>
      <c r="EA275" s="558">
        <v>139.4</v>
      </c>
    </row>
    <row r="276" spans="1:131">
      <c r="A276" s="514" t="s">
        <v>1090</v>
      </c>
      <c r="B276" s="514" t="s">
        <v>1091</v>
      </c>
      <c r="C276" s="515">
        <v>0.29849999999999999</v>
      </c>
      <c r="D276" s="516">
        <v>103</v>
      </c>
      <c r="E276" s="516">
        <v>104</v>
      </c>
      <c r="F276" s="516">
        <v>105.2</v>
      </c>
      <c r="G276" s="516">
        <v>104.9</v>
      </c>
      <c r="H276" s="516">
        <v>105.7</v>
      </c>
      <c r="I276" s="516">
        <v>105.7</v>
      </c>
      <c r="J276" s="516">
        <v>105.4</v>
      </c>
      <c r="K276" s="516">
        <v>105.3</v>
      </c>
      <c r="L276" s="516">
        <v>106</v>
      </c>
      <c r="M276" s="516">
        <v>106.4</v>
      </c>
      <c r="N276" s="516">
        <v>105.9</v>
      </c>
      <c r="O276" s="516">
        <v>106.4</v>
      </c>
      <c r="P276" s="516">
        <v>107.7</v>
      </c>
      <c r="Q276" s="516">
        <v>107.4</v>
      </c>
      <c r="R276" s="516">
        <v>107.9</v>
      </c>
      <c r="S276" s="516">
        <v>108.6</v>
      </c>
      <c r="T276" s="516">
        <v>109.4</v>
      </c>
      <c r="U276" s="516">
        <v>110</v>
      </c>
      <c r="V276" s="516">
        <v>109.8</v>
      </c>
      <c r="W276" s="516">
        <v>110.1</v>
      </c>
      <c r="X276" s="516">
        <v>109.8</v>
      </c>
      <c r="Y276" s="516">
        <v>112.2</v>
      </c>
      <c r="Z276" s="516">
        <v>112.5</v>
      </c>
      <c r="AA276" s="516">
        <v>113.3</v>
      </c>
      <c r="AB276" s="516">
        <v>112.8</v>
      </c>
      <c r="AC276" s="516">
        <v>113.4</v>
      </c>
      <c r="AD276" s="516">
        <v>113.2</v>
      </c>
      <c r="AE276" s="516">
        <v>114.4</v>
      </c>
      <c r="AF276" s="516">
        <v>114</v>
      </c>
      <c r="AG276" s="516">
        <v>114.9</v>
      </c>
      <c r="AH276" s="516">
        <v>114.8</v>
      </c>
      <c r="AI276" s="516">
        <v>115.2</v>
      </c>
      <c r="AJ276" s="516">
        <v>117.6</v>
      </c>
      <c r="AK276" s="516">
        <v>117.6</v>
      </c>
      <c r="AL276" s="516">
        <v>117</v>
      </c>
      <c r="AM276" s="516">
        <v>116.5</v>
      </c>
      <c r="AN276" s="516">
        <v>117.3</v>
      </c>
      <c r="AO276" s="516">
        <v>117.6</v>
      </c>
      <c r="AP276" s="516">
        <v>116.7</v>
      </c>
      <c r="AQ276" s="516">
        <v>117.7</v>
      </c>
      <c r="AR276" s="516">
        <v>115.8</v>
      </c>
      <c r="AS276" s="516">
        <v>116.4</v>
      </c>
      <c r="AT276" s="516">
        <v>117.1</v>
      </c>
      <c r="AU276" s="516">
        <v>117.4</v>
      </c>
      <c r="AV276" s="516">
        <v>118.7</v>
      </c>
      <c r="AW276" s="516">
        <v>118</v>
      </c>
      <c r="AX276" s="516">
        <v>118.8</v>
      </c>
      <c r="AY276" s="516">
        <v>118.7</v>
      </c>
      <c r="AZ276" s="516">
        <v>119.6</v>
      </c>
      <c r="BA276" s="516">
        <v>120.6</v>
      </c>
      <c r="BB276" s="516">
        <v>120.1</v>
      </c>
      <c r="BC276" s="516">
        <v>121.1</v>
      </c>
      <c r="BD276" s="516">
        <v>121.4</v>
      </c>
      <c r="BE276" s="516">
        <v>121.5</v>
      </c>
      <c r="BF276" s="516">
        <v>121.6</v>
      </c>
      <c r="BG276" s="516">
        <v>122.2</v>
      </c>
      <c r="BH276" s="516">
        <v>122.5</v>
      </c>
      <c r="BI276" s="516">
        <v>122.7</v>
      </c>
      <c r="BJ276" s="516">
        <v>123.4</v>
      </c>
      <c r="BK276" s="516">
        <v>123.7</v>
      </c>
      <c r="BL276" s="516">
        <v>124.1</v>
      </c>
      <c r="BM276" s="516">
        <v>124.1</v>
      </c>
      <c r="BN276" s="516">
        <v>124.6</v>
      </c>
      <c r="BO276" s="516">
        <v>124.3</v>
      </c>
      <c r="BP276" s="516">
        <v>124.4</v>
      </c>
      <c r="BQ276" s="516">
        <v>124.5</v>
      </c>
      <c r="BR276" s="516">
        <v>124.5</v>
      </c>
      <c r="BS276" s="516">
        <v>124.2</v>
      </c>
      <c r="BT276" s="516">
        <v>124.7</v>
      </c>
      <c r="BU276" s="516">
        <v>125</v>
      </c>
      <c r="BV276" s="516">
        <v>125.4</v>
      </c>
      <c r="BW276" s="516">
        <v>124.9</v>
      </c>
      <c r="BX276" s="516">
        <v>124.6</v>
      </c>
      <c r="BY276" s="516">
        <v>125.7</v>
      </c>
      <c r="BZ276" s="516">
        <v>126.5</v>
      </c>
      <c r="CA276" s="516">
        <v>129.9</v>
      </c>
      <c r="CB276" s="516">
        <v>131.30000000000001</v>
      </c>
      <c r="CC276" s="516">
        <v>128.9</v>
      </c>
      <c r="CD276" s="516">
        <v>129.1</v>
      </c>
      <c r="CE276" s="516">
        <v>129.1</v>
      </c>
      <c r="CF276" s="516">
        <v>134.6</v>
      </c>
      <c r="CG276" s="516">
        <v>134.5</v>
      </c>
      <c r="CH276" s="516">
        <v>134.19999999999999</v>
      </c>
      <c r="CI276" s="516">
        <v>134.80000000000001</v>
      </c>
      <c r="CJ276" s="516">
        <v>132.19999999999999</v>
      </c>
      <c r="CK276" s="516">
        <v>134.9</v>
      </c>
      <c r="CL276" s="516">
        <v>135.19999999999999</v>
      </c>
      <c r="CM276" s="516">
        <v>134.9</v>
      </c>
      <c r="CN276" s="516">
        <v>135.80000000000001</v>
      </c>
      <c r="CO276" s="516">
        <v>135.6</v>
      </c>
      <c r="CP276" s="516">
        <v>135.19999999999999</v>
      </c>
      <c r="CQ276" s="516">
        <v>134.80000000000001</v>
      </c>
      <c r="CR276" s="516">
        <v>135.5</v>
      </c>
      <c r="CS276" s="516">
        <v>133.4</v>
      </c>
      <c r="CT276" s="516">
        <v>133.5</v>
      </c>
      <c r="CU276" s="516">
        <v>133.1</v>
      </c>
      <c r="CV276" s="516">
        <v>133</v>
      </c>
      <c r="CW276" s="516">
        <v>132.4</v>
      </c>
      <c r="CX276" s="516">
        <v>131.5</v>
      </c>
      <c r="CY276" s="516">
        <v>131</v>
      </c>
      <c r="CZ276" s="516">
        <v>131.30000000000001</v>
      </c>
      <c r="DA276" s="516">
        <v>131.4</v>
      </c>
      <c r="DB276" s="516">
        <v>131.4</v>
      </c>
      <c r="DC276" s="516">
        <v>132.5</v>
      </c>
      <c r="DD276" s="516">
        <v>132.5</v>
      </c>
      <c r="DE276" s="516">
        <v>133.9</v>
      </c>
      <c r="DF276" s="516">
        <v>132.9</v>
      </c>
      <c r="DG276" s="516">
        <v>133.6</v>
      </c>
      <c r="DH276" s="516">
        <v>134.6</v>
      </c>
      <c r="DI276" s="516">
        <v>133.4</v>
      </c>
      <c r="DJ276" s="516">
        <v>134.6</v>
      </c>
      <c r="DK276" s="516">
        <v>135.69999999999999</v>
      </c>
      <c r="DL276" s="516">
        <v>136.5</v>
      </c>
      <c r="DM276" s="516">
        <v>138.30000000000001</v>
      </c>
      <c r="DN276" s="516">
        <v>138.9</v>
      </c>
      <c r="DO276" s="516">
        <v>140</v>
      </c>
      <c r="DP276" s="516">
        <v>141.1</v>
      </c>
      <c r="DQ276" s="516">
        <v>141.69999999999999</v>
      </c>
      <c r="DR276" s="516">
        <v>142.30000000000001</v>
      </c>
      <c r="DS276" s="516">
        <v>146.6</v>
      </c>
      <c r="DT276" s="516">
        <v>148.5</v>
      </c>
      <c r="DU276" s="517">
        <v>151.69999999999999</v>
      </c>
      <c r="DV276" s="517">
        <v>154.4</v>
      </c>
      <c r="DW276" s="517">
        <v>154.6</v>
      </c>
      <c r="DX276" s="559">
        <v>155.80000000000001</v>
      </c>
      <c r="DY276" s="559">
        <v>155</v>
      </c>
      <c r="DZ276" s="559">
        <v>154.19999999999999</v>
      </c>
      <c r="EA276" s="558">
        <v>154.1</v>
      </c>
    </row>
    <row r="277" spans="1:131">
      <c r="A277" s="514" t="s">
        <v>1090</v>
      </c>
      <c r="B277" s="514" t="s">
        <v>1092</v>
      </c>
      <c r="C277" s="515">
        <v>5.6550000000000003E-2</v>
      </c>
      <c r="D277" s="516">
        <v>102</v>
      </c>
      <c r="E277" s="516">
        <v>103.2</v>
      </c>
      <c r="F277" s="516">
        <v>103</v>
      </c>
      <c r="G277" s="516">
        <v>103.2</v>
      </c>
      <c r="H277" s="516">
        <v>104.2</v>
      </c>
      <c r="I277" s="516">
        <v>104.2</v>
      </c>
      <c r="J277" s="516">
        <v>104.7</v>
      </c>
      <c r="K277" s="516">
        <v>105.4</v>
      </c>
      <c r="L277" s="516">
        <v>104.6</v>
      </c>
      <c r="M277" s="516">
        <v>105.2</v>
      </c>
      <c r="N277" s="516">
        <v>105.4</v>
      </c>
      <c r="O277" s="516">
        <v>107.1</v>
      </c>
      <c r="P277" s="516">
        <v>107.6</v>
      </c>
      <c r="Q277" s="516">
        <v>107.2</v>
      </c>
      <c r="R277" s="516">
        <v>107</v>
      </c>
      <c r="S277" s="516">
        <v>107.6</v>
      </c>
      <c r="T277" s="516">
        <v>106.9</v>
      </c>
      <c r="U277" s="516">
        <v>106.3</v>
      </c>
      <c r="V277" s="516">
        <v>108.4</v>
      </c>
      <c r="W277" s="516">
        <v>108.8</v>
      </c>
      <c r="X277" s="516">
        <v>108</v>
      </c>
      <c r="Y277" s="516">
        <v>107.3</v>
      </c>
      <c r="Z277" s="516">
        <v>105.6</v>
      </c>
      <c r="AA277" s="516">
        <v>108.3</v>
      </c>
      <c r="AB277" s="516">
        <v>108.6</v>
      </c>
      <c r="AC277" s="516">
        <v>108.2</v>
      </c>
      <c r="AD277" s="516">
        <v>108.1</v>
      </c>
      <c r="AE277" s="516">
        <v>108</v>
      </c>
      <c r="AF277" s="516">
        <v>106.4</v>
      </c>
      <c r="AG277" s="516">
        <v>109.3</v>
      </c>
      <c r="AH277" s="516">
        <v>109.6</v>
      </c>
      <c r="AI277" s="516">
        <v>111.4</v>
      </c>
      <c r="AJ277" s="516">
        <v>111.8</v>
      </c>
      <c r="AK277" s="516">
        <v>110.8</v>
      </c>
      <c r="AL277" s="516">
        <v>109.4</v>
      </c>
      <c r="AM277" s="516">
        <v>111.8</v>
      </c>
      <c r="AN277" s="516">
        <v>110.6</v>
      </c>
      <c r="AO277" s="516">
        <v>112.9</v>
      </c>
      <c r="AP277" s="516">
        <v>113</v>
      </c>
      <c r="AQ277" s="516">
        <v>113.5</v>
      </c>
      <c r="AR277" s="516">
        <v>111.7</v>
      </c>
      <c r="AS277" s="516">
        <v>113.9</v>
      </c>
      <c r="AT277" s="516">
        <v>114.7</v>
      </c>
      <c r="AU277" s="516">
        <v>114.8</v>
      </c>
      <c r="AV277" s="516">
        <v>115.9</v>
      </c>
      <c r="AW277" s="516">
        <v>115.7</v>
      </c>
      <c r="AX277" s="516">
        <v>115.4</v>
      </c>
      <c r="AY277" s="516">
        <v>115</v>
      </c>
      <c r="AZ277" s="516">
        <v>115.9</v>
      </c>
      <c r="BA277" s="516">
        <v>115.8</v>
      </c>
      <c r="BB277" s="516">
        <v>116.5</v>
      </c>
      <c r="BC277" s="516">
        <v>117</v>
      </c>
      <c r="BD277" s="516">
        <v>117.1</v>
      </c>
      <c r="BE277" s="516">
        <v>117.8</v>
      </c>
      <c r="BF277" s="516">
        <v>117.6</v>
      </c>
      <c r="BG277" s="516">
        <v>117.5</v>
      </c>
      <c r="BH277" s="516">
        <v>117.5</v>
      </c>
      <c r="BI277" s="516">
        <v>117.1</v>
      </c>
      <c r="BJ277" s="516">
        <v>118.9</v>
      </c>
      <c r="BK277" s="516">
        <v>118.9</v>
      </c>
      <c r="BL277" s="516">
        <v>119.9</v>
      </c>
      <c r="BM277" s="516">
        <v>119.9</v>
      </c>
      <c r="BN277" s="516">
        <v>120.5</v>
      </c>
      <c r="BO277" s="516">
        <v>119</v>
      </c>
      <c r="BP277" s="516">
        <v>120.6</v>
      </c>
      <c r="BQ277" s="516">
        <v>120.5</v>
      </c>
      <c r="BR277" s="516">
        <v>120.4</v>
      </c>
      <c r="BS277" s="516">
        <v>120.9</v>
      </c>
      <c r="BT277" s="516">
        <v>120.5</v>
      </c>
      <c r="BU277" s="516">
        <v>120.7</v>
      </c>
      <c r="BV277" s="516">
        <v>121.5</v>
      </c>
      <c r="BW277" s="516">
        <v>121.6</v>
      </c>
      <c r="BX277" s="516">
        <v>121.6</v>
      </c>
      <c r="BY277" s="516">
        <v>121.6</v>
      </c>
      <c r="BZ277" s="516">
        <v>121.7</v>
      </c>
      <c r="CA277" s="516">
        <v>121.8</v>
      </c>
      <c r="CB277" s="516">
        <v>121.7</v>
      </c>
      <c r="CC277" s="516">
        <v>124.1</v>
      </c>
      <c r="CD277" s="516">
        <v>126</v>
      </c>
      <c r="CE277" s="516">
        <v>125.1</v>
      </c>
      <c r="CF277" s="516">
        <v>127.4</v>
      </c>
      <c r="CG277" s="516">
        <v>127.1</v>
      </c>
      <c r="CH277" s="516">
        <v>127.9</v>
      </c>
      <c r="CI277" s="516">
        <v>128.9</v>
      </c>
      <c r="CJ277" s="516">
        <v>128.80000000000001</v>
      </c>
      <c r="CK277" s="516">
        <v>129.5</v>
      </c>
      <c r="CL277" s="516">
        <v>130.19999999999999</v>
      </c>
      <c r="CM277" s="516">
        <v>131.19999999999999</v>
      </c>
      <c r="CN277" s="516">
        <v>130.6</v>
      </c>
      <c r="CO277" s="516">
        <v>130.69999999999999</v>
      </c>
      <c r="CP277" s="516">
        <v>131</v>
      </c>
      <c r="CQ277" s="516">
        <v>133.69999999999999</v>
      </c>
      <c r="CR277" s="516">
        <v>135.5</v>
      </c>
      <c r="CS277" s="516">
        <v>135.19999999999999</v>
      </c>
      <c r="CT277" s="516">
        <v>135.30000000000001</v>
      </c>
      <c r="CU277" s="516">
        <v>135</v>
      </c>
      <c r="CV277" s="516">
        <v>135</v>
      </c>
      <c r="CW277" s="516">
        <v>138.1</v>
      </c>
      <c r="CX277" s="516">
        <v>137.80000000000001</v>
      </c>
      <c r="CY277" s="516">
        <v>137.6</v>
      </c>
      <c r="CZ277" s="516">
        <v>137.69999999999999</v>
      </c>
      <c r="DA277" s="516">
        <v>137.5</v>
      </c>
      <c r="DB277" s="516">
        <v>136.9</v>
      </c>
      <c r="DC277" s="516">
        <v>138.5</v>
      </c>
      <c r="DD277" s="516">
        <v>138.6</v>
      </c>
      <c r="DE277" s="516">
        <v>140.6</v>
      </c>
      <c r="DF277" s="516">
        <v>140.9</v>
      </c>
      <c r="DG277" s="516">
        <v>140.69999999999999</v>
      </c>
      <c r="DH277" s="516">
        <v>141.1</v>
      </c>
      <c r="DI277" s="516">
        <v>141.1</v>
      </c>
      <c r="DJ277" s="516">
        <v>140.9</v>
      </c>
      <c r="DK277" s="516">
        <v>141.80000000000001</v>
      </c>
      <c r="DL277" s="516">
        <v>142.80000000000001</v>
      </c>
      <c r="DM277" s="516">
        <v>142.80000000000001</v>
      </c>
      <c r="DN277" s="516">
        <v>142.1</v>
      </c>
      <c r="DO277" s="516">
        <v>143.30000000000001</v>
      </c>
      <c r="DP277" s="516">
        <v>144.30000000000001</v>
      </c>
      <c r="DQ277" s="516">
        <v>144.1</v>
      </c>
      <c r="DR277" s="516">
        <v>145.9</v>
      </c>
      <c r="DS277" s="516">
        <v>146.30000000000001</v>
      </c>
      <c r="DT277" s="516">
        <v>147.9</v>
      </c>
      <c r="DU277" s="517">
        <v>148.6</v>
      </c>
      <c r="DV277" s="517">
        <v>148.69999999999999</v>
      </c>
      <c r="DW277" s="517">
        <v>150.6</v>
      </c>
      <c r="DX277" s="559">
        <v>152.5</v>
      </c>
      <c r="DY277" s="559">
        <v>152.80000000000001</v>
      </c>
      <c r="DZ277" s="559">
        <v>152.9</v>
      </c>
      <c r="EA277" s="558">
        <v>153.19999999999999</v>
      </c>
    </row>
    <row r="278" spans="1:131">
      <c r="A278" s="514" t="s">
        <v>1093</v>
      </c>
      <c r="B278" s="514" t="s">
        <v>1094</v>
      </c>
      <c r="C278" s="515">
        <v>8.9499999999999996E-3</v>
      </c>
      <c r="D278" s="516">
        <v>101.3</v>
      </c>
      <c r="E278" s="516">
        <v>99.3</v>
      </c>
      <c r="F278" s="516">
        <v>97.9</v>
      </c>
      <c r="G278" s="516">
        <v>99.1</v>
      </c>
      <c r="H278" s="516">
        <v>98.9</v>
      </c>
      <c r="I278" s="516">
        <v>98.9</v>
      </c>
      <c r="J278" s="516">
        <v>95.3</v>
      </c>
      <c r="K278" s="516">
        <v>96.9</v>
      </c>
      <c r="L278" s="516">
        <v>98.4</v>
      </c>
      <c r="M278" s="516">
        <v>97.7</v>
      </c>
      <c r="N278" s="516">
        <v>95.5</v>
      </c>
      <c r="O278" s="516">
        <v>96.9</v>
      </c>
      <c r="P278" s="516">
        <v>103.7</v>
      </c>
      <c r="Q278" s="516">
        <v>100.4</v>
      </c>
      <c r="R278" s="516">
        <v>102.1</v>
      </c>
      <c r="S278" s="516">
        <v>102.6</v>
      </c>
      <c r="T278" s="516">
        <v>99.2</v>
      </c>
      <c r="U278" s="516">
        <v>98.8</v>
      </c>
      <c r="V278" s="516">
        <v>99.8</v>
      </c>
      <c r="W278" s="516">
        <v>102</v>
      </c>
      <c r="X278" s="516">
        <v>103.4</v>
      </c>
      <c r="Y278" s="516">
        <v>101.3</v>
      </c>
      <c r="Z278" s="516">
        <v>98.2</v>
      </c>
      <c r="AA278" s="516">
        <v>98.9</v>
      </c>
      <c r="AB278" s="516">
        <v>98.5</v>
      </c>
      <c r="AC278" s="516">
        <v>97.7</v>
      </c>
      <c r="AD278" s="516">
        <v>96.4</v>
      </c>
      <c r="AE278" s="516">
        <v>99.8</v>
      </c>
      <c r="AF278" s="516">
        <v>99</v>
      </c>
      <c r="AG278" s="516">
        <v>93.1</v>
      </c>
      <c r="AH278" s="516">
        <v>95.4</v>
      </c>
      <c r="AI278" s="516">
        <v>103.8</v>
      </c>
      <c r="AJ278" s="516">
        <v>105.4</v>
      </c>
      <c r="AK278" s="516">
        <v>103.6</v>
      </c>
      <c r="AL278" s="516">
        <v>100.8</v>
      </c>
      <c r="AM278" s="516">
        <v>98.9</v>
      </c>
      <c r="AN278" s="516">
        <v>100.1</v>
      </c>
      <c r="AO278" s="516">
        <v>96.1</v>
      </c>
      <c r="AP278" s="516">
        <v>96.7</v>
      </c>
      <c r="AQ278" s="516">
        <v>98.7</v>
      </c>
      <c r="AR278" s="516">
        <v>94.1</v>
      </c>
      <c r="AS278" s="516">
        <v>96.7</v>
      </c>
      <c r="AT278" s="516">
        <v>95.9</v>
      </c>
      <c r="AU278" s="516">
        <v>96.4</v>
      </c>
      <c r="AV278" s="516">
        <v>96.2</v>
      </c>
      <c r="AW278" s="516">
        <v>95.6</v>
      </c>
      <c r="AX278" s="516">
        <v>87.3</v>
      </c>
      <c r="AY278" s="516">
        <v>89.6</v>
      </c>
      <c r="AZ278" s="516">
        <v>87.1</v>
      </c>
      <c r="BA278" s="516">
        <v>90.1</v>
      </c>
      <c r="BB278" s="516">
        <v>88.5</v>
      </c>
      <c r="BC278" s="516">
        <v>89.6</v>
      </c>
      <c r="BD278" s="516">
        <v>90.7</v>
      </c>
      <c r="BE278" s="516">
        <v>91.7</v>
      </c>
      <c r="BF278" s="516">
        <v>91.3</v>
      </c>
      <c r="BG278" s="516">
        <v>91.3</v>
      </c>
      <c r="BH278" s="516">
        <v>93.1</v>
      </c>
      <c r="BI278" s="516">
        <v>93.1</v>
      </c>
      <c r="BJ278" s="516">
        <v>93.4</v>
      </c>
      <c r="BK278" s="516">
        <v>93.4</v>
      </c>
      <c r="BL278" s="516">
        <v>93.9</v>
      </c>
      <c r="BM278" s="516">
        <v>96.2</v>
      </c>
      <c r="BN278" s="516">
        <v>96.2</v>
      </c>
      <c r="BO278" s="516">
        <v>95.9</v>
      </c>
      <c r="BP278" s="516">
        <v>90.9</v>
      </c>
      <c r="BQ278" s="516">
        <v>88.6</v>
      </c>
      <c r="BR278" s="516">
        <v>90.5</v>
      </c>
      <c r="BS278" s="516">
        <v>89.5</v>
      </c>
      <c r="BT278" s="516">
        <v>89.6</v>
      </c>
      <c r="BU278" s="516">
        <v>89.3</v>
      </c>
      <c r="BV278" s="516">
        <v>89.7</v>
      </c>
      <c r="BW278" s="516">
        <v>90</v>
      </c>
      <c r="BX278" s="516">
        <v>90.3</v>
      </c>
      <c r="BY278" s="516">
        <v>90.6</v>
      </c>
      <c r="BZ278" s="516">
        <v>90.6</v>
      </c>
      <c r="CA278" s="516">
        <v>91.4</v>
      </c>
      <c r="CB278" s="516">
        <v>91</v>
      </c>
      <c r="CC278" s="516">
        <v>91.7</v>
      </c>
      <c r="CD278" s="516">
        <v>93.9</v>
      </c>
      <c r="CE278" s="516">
        <v>95.6</v>
      </c>
      <c r="CF278" s="516">
        <v>96.2</v>
      </c>
      <c r="CG278" s="516">
        <v>95</v>
      </c>
      <c r="CH278" s="516">
        <v>94</v>
      </c>
      <c r="CI278" s="516">
        <v>93.8</v>
      </c>
      <c r="CJ278" s="516">
        <v>90.6</v>
      </c>
      <c r="CK278" s="516">
        <v>89.5</v>
      </c>
      <c r="CL278" s="516">
        <v>89.5</v>
      </c>
      <c r="CM278" s="516">
        <v>90.6</v>
      </c>
      <c r="CN278" s="516">
        <v>91.4</v>
      </c>
      <c r="CO278" s="516">
        <v>91</v>
      </c>
      <c r="CP278" s="516">
        <v>90.7</v>
      </c>
      <c r="CQ278" s="516">
        <v>91.1</v>
      </c>
      <c r="CR278" s="516">
        <v>90.7</v>
      </c>
      <c r="CS278" s="516">
        <v>91.1</v>
      </c>
      <c r="CT278" s="516">
        <v>89.5</v>
      </c>
      <c r="CU278" s="516">
        <v>88.4</v>
      </c>
      <c r="CV278" s="516">
        <v>88.4</v>
      </c>
      <c r="CW278" s="516">
        <v>82.5</v>
      </c>
      <c r="CX278" s="516">
        <v>82.7</v>
      </c>
      <c r="CY278" s="516">
        <v>82.2</v>
      </c>
      <c r="CZ278" s="516">
        <v>82.6</v>
      </c>
      <c r="DA278" s="516">
        <v>82.5</v>
      </c>
      <c r="DB278" s="516">
        <v>85.6</v>
      </c>
      <c r="DC278" s="516">
        <v>87</v>
      </c>
      <c r="DD278" s="516">
        <v>85.8</v>
      </c>
      <c r="DE278" s="516">
        <v>86</v>
      </c>
      <c r="DF278" s="516">
        <v>86.5</v>
      </c>
      <c r="DG278" s="516">
        <v>84.3</v>
      </c>
      <c r="DH278" s="516">
        <v>83.7</v>
      </c>
      <c r="DI278" s="516">
        <v>83.7</v>
      </c>
      <c r="DJ278" s="516">
        <v>83.6</v>
      </c>
      <c r="DK278" s="516">
        <v>85.2</v>
      </c>
      <c r="DL278" s="516">
        <v>85.7</v>
      </c>
      <c r="DM278" s="516">
        <v>86.9</v>
      </c>
      <c r="DN278" s="516">
        <v>89.3</v>
      </c>
      <c r="DO278" s="516">
        <v>89.8</v>
      </c>
      <c r="DP278" s="516">
        <v>90.6</v>
      </c>
      <c r="DQ278" s="516">
        <v>90.4</v>
      </c>
      <c r="DR278" s="516">
        <v>89.7</v>
      </c>
      <c r="DS278" s="516">
        <v>89.1</v>
      </c>
      <c r="DT278" s="516">
        <v>88.8</v>
      </c>
      <c r="DU278" s="517">
        <v>88.7</v>
      </c>
      <c r="DV278" s="517">
        <v>89.5</v>
      </c>
      <c r="DW278" s="517">
        <v>88.7</v>
      </c>
      <c r="DX278" s="559">
        <v>88.6</v>
      </c>
      <c r="DY278" s="559">
        <v>89.4</v>
      </c>
      <c r="DZ278" s="559">
        <v>89.9</v>
      </c>
      <c r="EA278" s="558">
        <v>90.8</v>
      </c>
    </row>
    <row r="279" spans="1:131">
      <c r="A279" s="514" t="s">
        <v>1095</v>
      </c>
      <c r="B279" s="514" t="s">
        <v>1096</v>
      </c>
      <c r="C279" s="515">
        <v>8.9999999999999993E-3</v>
      </c>
      <c r="D279" s="516">
        <v>103.1</v>
      </c>
      <c r="E279" s="516">
        <v>108</v>
      </c>
      <c r="F279" s="516">
        <v>97.2</v>
      </c>
      <c r="G279" s="516">
        <v>95.4</v>
      </c>
      <c r="H279" s="516">
        <v>97.2</v>
      </c>
      <c r="I279" s="516">
        <v>77</v>
      </c>
      <c r="J279" s="516">
        <v>85.1</v>
      </c>
      <c r="K279" s="516">
        <v>88.9</v>
      </c>
      <c r="L279" s="516">
        <v>90.8</v>
      </c>
      <c r="M279" s="516">
        <v>94.9</v>
      </c>
      <c r="N279" s="516">
        <v>98.4</v>
      </c>
      <c r="O279" s="516">
        <v>94.7</v>
      </c>
      <c r="P279" s="516">
        <v>90.8</v>
      </c>
      <c r="Q279" s="516">
        <v>88.2</v>
      </c>
      <c r="R279" s="516">
        <v>89.3</v>
      </c>
      <c r="S279" s="516">
        <v>89.4</v>
      </c>
      <c r="T279" s="516">
        <v>89.4</v>
      </c>
      <c r="U279" s="516">
        <v>91.3</v>
      </c>
      <c r="V279" s="516">
        <v>91.3</v>
      </c>
      <c r="W279" s="516">
        <v>98.7</v>
      </c>
      <c r="X279" s="516">
        <v>99</v>
      </c>
      <c r="Y279" s="516">
        <v>102.1</v>
      </c>
      <c r="Z279" s="516">
        <v>95.8</v>
      </c>
      <c r="AA279" s="516">
        <v>107.4</v>
      </c>
      <c r="AB279" s="516">
        <v>93.8</v>
      </c>
      <c r="AC279" s="516">
        <v>93.7</v>
      </c>
      <c r="AD279" s="516">
        <v>88.7</v>
      </c>
      <c r="AE279" s="516">
        <v>95.3</v>
      </c>
      <c r="AF279" s="516">
        <v>94.4</v>
      </c>
      <c r="AG279" s="516">
        <v>103.2</v>
      </c>
      <c r="AH279" s="516">
        <v>95.9</v>
      </c>
      <c r="AI279" s="516">
        <v>95.2</v>
      </c>
      <c r="AJ279" s="516">
        <v>95.2</v>
      </c>
      <c r="AK279" s="516">
        <v>93.4</v>
      </c>
      <c r="AL279" s="516">
        <v>97</v>
      </c>
      <c r="AM279" s="516">
        <v>89.5</v>
      </c>
      <c r="AN279" s="516">
        <v>95.4</v>
      </c>
      <c r="AO279" s="516">
        <v>93.4</v>
      </c>
      <c r="AP279" s="516">
        <v>93.6</v>
      </c>
      <c r="AQ279" s="516">
        <v>96.7</v>
      </c>
      <c r="AR279" s="516">
        <v>93.9</v>
      </c>
      <c r="AS279" s="516">
        <v>97.2</v>
      </c>
      <c r="AT279" s="516">
        <v>95.4</v>
      </c>
      <c r="AU279" s="516">
        <v>95.4</v>
      </c>
      <c r="AV279" s="516">
        <v>95.4</v>
      </c>
      <c r="AW279" s="516">
        <v>95.4</v>
      </c>
      <c r="AX279" s="516">
        <v>96.7</v>
      </c>
      <c r="AY279" s="516">
        <v>96.7</v>
      </c>
      <c r="AZ279" s="516">
        <v>96.7</v>
      </c>
      <c r="BA279" s="516">
        <v>96.7</v>
      </c>
      <c r="BB279" s="516">
        <v>96.7</v>
      </c>
      <c r="BC279" s="516">
        <v>96.7</v>
      </c>
      <c r="BD279" s="516">
        <v>96.7</v>
      </c>
      <c r="BE279" s="516">
        <v>96.7</v>
      </c>
      <c r="BF279" s="516">
        <v>96.7</v>
      </c>
      <c r="BG279" s="516">
        <v>96.7</v>
      </c>
      <c r="BH279" s="516">
        <v>96.7</v>
      </c>
      <c r="BI279" s="516">
        <v>96.7</v>
      </c>
      <c r="BJ279" s="516">
        <v>94.8</v>
      </c>
      <c r="BK279" s="516">
        <v>94.8</v>
      </c>
      <c r="BL279" s="516">
        <v>94.8</v>
      </c>
      <c r="BM279" s="516">
        <v>94.8</v>
      </c>
      <c r="BN279" s="516">
        <v>94.8</v>
      </c>
      <c r="BO279" s="516">
        <v>94.8</v>
      </c>
      <c r="BP279" s="516">
        <v>94.8</v>
      </c>
      <c r="BQ279" s="516">
        <v>94.7</v>
      </c>
      <c r="BR279" s="516">
        <v>94.7</v>
      </c>
      <c r="BS279" s="516">
        <v>93.3</v>
      </c>
      <c r="BT279" s="516">
        <v>94.2</v>
      </c>
      <c r="BU279" s="516">
        <v>93.8</v>
      </c>
      <c r="BV279" s="516">
        <v>99.6</v>
      </c>
      <c r="BW279" s="516">
        <v>98.7</v>
      </c>
      <c r="BX279" s="516">
        <v>97.1</v>
      </c>
      <c r="BY279" s="516">
        <v>99.1</v>
      </c>
      <c r="BZ279" s="516">
        <v>99.1</v>
      </c>
      <c r="CA279" s="516">
        <v>99.1</v>
      </c>
      <c r="CB279" s="516">
        <v>98.9</v>
      </c>
      <c r="CC279" s="516">
        <v>112.3</v>
      </c>
      <c r="CD279" s="516">
        <v>104.3</v>
      </c>
      <c r="CE279" s="516">
        <v>104.3</v>
      </c>
      <c r="CF279" s="516">
        <v>104.3</v>
      </c>
      <c r="CG279" s="516">
        <v>104.3</v>
      </c>
      <c r="CH279" s="516">
        <v>104.3</v>
      </c>
      <c r="CI279" s="516">
        <v>104.3</v>
      </c>
      <c r="CJ279" s="516">
        <v>106</v>
      </c>
      <c r="CK279" s="516">
        <v>105.8</v>
      </c>
      <c r="CL279" s="516">
        <v>105.8</v>
      </c>
      <c r="CM279" s="516">
        <v>106</v>
      </c>
      <c r="CN279" s="516">
        <v>118.3</v>
      </c>
      <c r="CO279" s="516">
        <v>117.4</v>
      </c>
      <c r="CP279" s="516">
        <v>117.4</v>
      </c>
      <c r="CQ279" s="516">
        <v>118.2</v>
      </c>
      <c r="CR279" s="516">
        <v>118.2</v>
      </c>
      <c r="CS279" s="516">
        <v>118.2</v>
      </c>
      <c r="CT279" s="516">
        <v>118.2</v>
      </c>
      <c r="CU279" s="516">
        <v>121.1</v>
      </c>
      <c r="CV279" s="516">
        <v>121.1</v>
      </c>
      <c r="CW279" s="516">
        <v>121.1</v>
      </c>
      <c r="CX279" s="516">
        <v>121.1</v>
      </c>
      <c r="CY279" s="516">
        <v>121.1</v>
      </c>
      <c r="CZ279" s="516">
        <v>121.1</v>
      </c>
      <c r="DA279" s="516">
        <v>121.1</v>
      </c>
      <c r="DB279" s="516">
        <v>121.1</v>
      </c>
      <c r="DC279" s="516">
        <v>116.3</v>
      </c>
      <c r="DD279" s="516">
        <v>115.8</v>
      </c>
      <c r="DE279" s="516">
        <v>123.4</v>
      </c>
      <c r="DF279" s="516">
        <v>120</v>
      </c>
      <c r="DG279" s="516">
        <v>126.6</v>
      </c>
      <c r="DH279" s="516">
        <v>126.6</v>
      </c>
      <c r="DI279" s="516">
        <v>126.6</v>
      </c>
      <c r="DJ279" s="516">
        <v>121.2</v>
      </c>
      <c r="DK279" s="516">
        <v>120.6</v>
      </c>
      <c r="DL279" s="516">
        <v>121.1</v>
      </c>
      <c r="DM279" s="516">
        <v>121.1</v>
      </c>
      <c r="DN279" s="516">
        <v>121.1</v>
      </c>
      <c r="DO279" s="516">
        <v>121.1</v>
      </c>
      <c r="DP279" s="516">
        <v>121.1</v>
      </c>
      <c r="DQ279" s="516">
        <v>121.2</v>
      </c>
      <c r="DR279" s="516">
        <v>121.2</v>
      </c>
      <c r="DS279" s="516">
        <v>121.3</v>
      </c>
      <c r="DT279" s="516">
        <v>121.3</v>
      </c>
      <c r="DU279" s="517">
        <v>121.5</v>
      </c>
      <c r="DV279" s="517">
        <v>128.30000000000001</v>
      </c>
      <c r="DW279" s="517">
        <v>128.30000000000001</v>
      </c>
      <c r="DX279" s="559">
        <v>127.5</v>
      </c>
      <c r="DY279" s="559">
        <v>127.5</v>
      </c>
      <c r="DZ279" s="559">
        <v>127.5</v>
      </c>
      <c r="EA279" s="558">
        <v>128.30000000000001</v>
      </c>
    </row>
    <row r="280" spans="1:131">
      <c r="A280" s="514" t="s">
        <v>1097</v>
      </c>
      <c r="B280" s="514" t="s">
        <v>1098</v>
      </c>
      <c r="C280" s="515">
        <v>4.9000000000000002E-2</v>
      </c>
      <c r="D280" s="516">
        <v>98.7</v>
      </c>
      <c r="E280" s="516">
        <v>99.5</v>
      </c>
      <c r="F280" s="516">
        <v>100.5</v>
      </c>
      <c r="G280" s="516">
        <v>100.5</v>
      </c>
      <c r="H280" s="516">
        <v>101.2</v>
      </c>
      <c r="I280" s="516">
        <v>102</v>
      </c>
      <c r="J280" s="516">
        <v>98.3</v>
      </c>
      <c r="K280" s="516">
        <v>97.6</v>
      </c>
      <c r="L280" s="516">
        <v>101</v>
      </c>
      <c r="M280" s="516">
        <v>100.6</v>
      </c>
      <c r="N280" s="516">
        <v>98.5</v>
      </c>
      <c r="O280" s="516">
        <v>99.3</v>
      </c>
      <c r="P280" s="516">
        <v>103.9</v>
      </c>
      <c r="Q280" s="516">
        <v>106.2</v>
      </c>
      <c r="R280" s="516">
        <v>102</v>
      </c>
      <c r="S280" s="516">
        <v>103.6</v>
      </c>
      <c r="T280" s="516">
        <v>105.2</v>
      </c>
      <c r="U280" s="516">
        <v>104.3</v>
      </c>
      <c r="V280" s="516">
        <v>104.9</v>
      </c>
      <c r="W280" s="516">
        <v>104.7</v>
      </c>
      <c r="X280" s="516">
        <v>104.8</v>
      </c>
      <c r="Y280" s="516">
        <v>104.3</v>
      </c>
      <c r="Z280" s="516">
        <v>107.1</v>
      </c>
      <c r="AA280" s="516">
        <v>108.1</v>
      </c>
      <c r="AB280" s="516">
        <v>111.3</v>
      </c>
      <c r="AC280" s="516">
        <v>112.5</v>
      </c>
      <c r="AD280" s="516">
        <v>112.5</v>
      </c>
      <c r="AE280" s="516">
        <v>114.3</v>
      </c>
      <c r="AF280" s="516">
        <v>113.3</v>
      </c>
      <c r="AG280" s="516">
        <v>113.3</v>
      </c>
      <c r="AH280" s="516">
        <v>114.7</v>
      </c>
      <c r="AI280" s="516">
        <v>114.3</v>
      </c>
      <c r="AJ280" s="516">
        <v>113.6</v>
      </c>
      <c r="AK280" s="516">
        <v>116.1</v>
      </c>
      <c r="AL280" s="516">
        <v>112.4</v>
      </c>
      <c r="AM280" s="516">
        <v>113.8</v>
      </c>
      <c r="AN280" s="516">
        <v>114.2</v>
      </c>
      <c r="AO280" s="516">
        <v>114.1</v>
      </c>
      <c r="AP280" s="516">
        <v>114.2</v>
      </c>
      <c r="AQ280" s="516">
        <v>114.2</v>
      </c>
      <c r="AR280" s="516">
        <v>111.3</v>
      </c>
      <c r="AS280" s="516">
        <v>114.1</v>
      </c>
      <c r="AT280" s="516">
        <v>114.8</v>
      </c>
      <c r="AU280" s="516">
        <v>114.6</v>
      </c>
      <c r="AV280" s="516">
        <v>117.9</v>
      </c>
      <c r="AW280" s="516">
        <v>116</v>
      </c>
      <c r="AX280" s="516">
        <v>117</v>
      </c>
      <c r="AY280" s="516">
        <v>116.3</v>
      </c>
      <c r="AZ280" s="516">
        <v>116.5</v>
      </c>
      <c r="BA280" s="516">
        <v>117.2</v>
      </c>
      <c r="BB280" s="516">
        <v>116.6</v>
      </c>
      <c r="BC280" s="516">
        <v>117.1</v>
      </c>
      <c r="BD280" s="516">
        <v>116.7</v>
      </c>
      <c r="BE280" s="516">
        <v>116.7</v>
      </c>
      <c r="BF280" s="516">
        <v>117.2</v>
      </c>
      <c r="BG280" s="516">
        <v>117.8</v>
      </c>
      <c r="BH280" s="516">
        <v>118.4</v>
      </c>
      <c r="BI280" s="516">
        <v>120.4</v>
      </c>
      <c r="BJ280" s="516">
        <v>120.6</v>
      </c>
      <c r="BK280" s="516">
        <v>121</v>
      </c>
      <c r="BL280" s="516">
        <v>122.5</v>
      </c>
      <c r="BM280" s="516">
        <v>122.4</v>
      </c>
      <c r="BN280" s="516">
        <v>121.2</v>
      </c>
      <c r="BO280" s="516">
        <v>122.7</v>
      </c>
      <c r="BP280" s="516">
        <v>122.5</v>
      </c>
      <c r="BQ280" s="516">
        <v>124.3</v>
      </c>
      <c r="BR280" s="516">
        <v>125.4</v>
      </c>
      <c r="BS280" s="516">
        <v>124.4</v>
      </c>
      <c r="BT280" s="516">
        <v>125.5</v>
      </c>
      <c r="BU280" s="516">
        <v>126.1</v>
      </c>
      <c r="BV280" s="516">
        <v>126</v>
      </c>
      <c r="BW280" s="516">
        <v>124.8</v>
      </c>
      <c r="BX280" s="516">
        <v>125.2</v>
      </c>
      <c r="BY280" s="516">
        <v>127.5</v>
      </c>
      <c r="BZ280" s="516">
        <v>128.6</v>
      </c>
      <c r="CA280" s="516">
        <v>130.1</v>
      </c>
      <c r="CB280" s="516">
        <v>129.30000000000001</v>
      </c>
      <c r="CC280" s="516">
        <v>128</v>
      </c>
      <c r="CD280" s="516">
        <v>129.4</v>
      </c>
      <c r="CE280" s="516">
        <v>130.80000000000001</v>
      </c>
      <c r="CF280" s="516">
        <v>130.19999999999999</v>
      </c>
      <c r="CG280" s="516">
        <v>129.6</v>
      </c>
      <c r="CH280" s="516">
        <v>128.80000000000001</v>
      </c>
      <c r="CI280" s="516">
        <v>127.1</v>
      </c>
      <c r="CJ280" s="516">
        <v>127.7</v>
      </c>
      <c r="CK280" s="516">
        <v>128.80000000000001</v>
      </c>
      <c r="CL280" s="516">
        <v>127.8</v>
      </c>
      <c r="CM280" s="516">
        <v>128.9</v>
      </c>
      <c r="CN280" s="516">
        <v>128.69999999999999</v>
      </c>
      <c r="CO280" s="516">
        <v>129.5</v>
      </c>
      <c r="CP280" s="516">
        <v>130</v>
      </c>
      <c r="CQ280" s="516">
        <v>127.3</v>
      </c>
      <c r="CR280" s="516">
        <v>127.7</v>
      </c>
      <c r="CS280" s="516">
        <v>127.9</v>
      </c>
      <c r="CT280" s="516">
        <v>127.3</v>
      </c>
      <c r="CU280" s="516">
        <v>127.5</v>
      </c>
      <c r="CV280" s="516">
        <v>127.5</v>
      </c>
      <c r="CW280" s="516">
        <v>128.69999999999999</v>
      </c>
      <c r="CX280" s="516">
        <v>128</v>
      </c>
      <c r="CY280" s="516">
        <v>127.2</v>
      </c>
      <c r="CZ280" s="516">
        <v>127.3</v>
      </c>
      <c r="DA280" s="516">
        <v>129.6</v>
      </c>
      <c r="DB280" s="516">
        <v>130.4</v>
      </c>
      <c r="DC280" s="516">
        <v>129</v>
      </c>
      <c r="DD280" s="516">
        <v>128.6</v>
      </c>
      <c r="DE280" s="516">
        <v>129.1</v>
      </c>
      <c r="DF280" s="516">
        <v>130.30000000000001</v>
      </c>
      <c r="DG280" s="516">
        <v>130</v>
      </c>
      <c r="DH280" s="516">
        <v>132.6</v>
      </c>
      <c r="DI280" s="516">
        <v>126.6</v>
      </c>
      <c r="DJ280" s="516">
        <v>126.2</v>
      </c>
      <c r="DK280" s="516">
        <v>127.5</v>
      </c>
      <c r="DL280" s="516">
        <v>127.4</v>
      </c>
      <c r="DM280" s="516">
        <v>132.19999999999999</v>
      </c>
      <c r="DN280" s="516">
        <v>133.80000000000001</v>
      </c>
      <c r="DO280" s="516">
        <v>136.4</v>
      </c>
      <c r="DP280" s="516">
        <v>137.1</v>
      </c>
      <c r="DQ280" s="516">
        <v>142.1</v>
      </c>
      <c r="DR280" s="516">
        <v>140.19999999999999</v>
      </c>
      <c r="DS280" s="516">
        <v>142.6</v>
      </c>
      <c r="DT280" s="516">
        <v>145.80000000000001</v>
      </c>
      <c r="DU280" s="517">
        <v>149.19999999999999</v>
      </c>
      <c r="DV280" s="517">
        <v>148.80000000000001</v>
      </c>
      <c r="DW280" s="517">
        <v>151.6</v>
      </c>
      <c r="DX280" s="559">
        <v>150.80000000000001</v>
      </c>
      <c r="DY280" s="559">
        <v>149.80000000000001</v>
      </c>
      <c r="DZ280" s="559">
        <v>148.9</v>
      </c>
      <c r="EA280" s="558">
        <v>151.80000000000001</v>
      </c>
    </row>
    <row r="281" spans="1:131">
      <c r="A281" s="514" t="s">
        <v>1099</v>
      </c>
      <c r="B281" s="514" t="s">
        <v>1100</v>
      </c>
      <c r="C281" s="515">
        <v>9.7339999999999996E-2</v>
      </c>
      <c r="D281" s="516">
        <v>103.3</v>
      </c>
      <c r="E281" s="516">
        <v>105.4</v>
      </c>
      <c r="F281" s="516">
        <v>107.2</v>
      </c>
      <c r="G281" s="516">
        <v>107.2</v>
      </c>
      <c r="H281" s="516">
        <v>109</v>
      </c>
      <c r="I281" s="516">
        <v>109.4</v>
      </c>
      <c r="J281" s="516">
        <v>109.4</v>
      </c>
      <c r="K281" s="516">
        <v>109.4</v>
      </c>
      <c r="L281" s="516">
        <v>109.4</v>
      </c>
      <c r="M281" s="516">
        <v>109.4</v>
      </c>
      <c r="N281" s="516">
        <v>109.4</v>
      </c>
      <c r="O281" s="516">
        <v>109.4</v>
      </c>
      <c r="P281" s="516">
        <v>109.4</v>
      </c>
      <c r="Q281" s="516">
        <v>108.7</v>
      </c>
      <c r="R281" s="516">
        <v>109.7</v>
      </c>
      <c r="S281" s="516">
        <v>109.7</v>
      </c>
      <c r="T281" s="516">
        <v>109.7</v>
      </c>
      <c r="U281" s="516">
        <v>109.7</v>
      </c>
      <c r="V281" s="516">
        <v>109.7</v>
      </c>
      <c r="W281" s="516">
        <v>109.7</v>
      </c>
      <c r="X281" s="516">
        <v>109.7</v>
      </c>
      <c r="Y281" s="516">
        <v>116</v>
      </c>
      <c r="Z281" s="516">
        <v>115.1</v>
      </c>
      <c r="AA281" s="516">
        <v>115.1</v>
      </c>
      <c r="AB281" s="516">
        <v>115.1</v>
      </c>
      <c r="AC281" s="516">
        <v>115.1</v>
      </c>
      <c r="AD281" s="516">
        <v>115.1</v>
      </c>
      <c r="AE281" s="516">
        <v>115.1</v>
      </c>
      <c r="AF281" s="516">
        <v>115.1</v>
      </c>
      <c r="AG281" s="516">
        <v>115.1</v>
      </c>
      <c r="AH281" s="516">
        <v>115.1</v>
      </c>
      <c r="AI281" s="516">
        <v>115.1</v>
      </c>
      <c r="AJ281" s="516">
        <v>122.7</v>
      </c>
      <c r="AK281" s="516">
        <v>122.7</v>
      </c>
      <c r="AL281" s="516">
        <v>122.7</v>
      </c>
      <c r="AM281" s="516">
        <v>122.7</v>
      </c>
      <c r="AN281" s="516">
        <v>122.8</v>
      </c>
      <c r="AO281" s="516">
        <v>122.8</v>
      </c>
      <c r="AP281" s="516">
        <v>122.8</v>
      </c>
      <c r="AQ281" s="516">
        <v>122.7</v>
      </c>
      <c r="AR281" s="516">
        <v>122.6</v>
      </c>
      <c r="AS281" s="516">
        <v>122.4</v>
      </c>
      <c r="AT281" s="516">
        <v>122.7</v>
      </c>
      <c r="AU281" s="516">
        <v>122.5</v>
      </c>
      <c r="AV281" s="516">
        <v>122.5</v>
      </c>
      <c r="AW281" s="516">
        <v>120.3</v>
      </c>
      <c r="AX281" s="516">
        <v>122.4</v>
      </c>
      <c r="AY281" s="516">
        <v>122.4</v>
      </c>
      <c r="AZ281" s="516">
        <v>126.8</v>
      </c>
      <c r="BA281" s="516">
        <v>127.8</v>
      </c>
      <c r="BB281" s="516">
        <v>127.7</v>
      </c>
      <c r="BC281" s="516">
        <v>127.9</v>
      </c>
      <c r="BD281" s="516">
        <v>127.8</v>
      </c>
      <c r="BE281" s="516">
        <v>127.2</v>
      </c>
      <c r="BF281" s="516">
        <v>127.2</v>
      </c>
      <c r="BG281" s="516">
        <v>127.3</v>
      </c>
      <c r="BH281" s="516">
        <v>127.8</v>
      </c>
      <c r="BI281" s="516">
        <v>127.7</v>
      </c>
      <c r="BJ281" s="516">
        <v>129.19999999999999</v>
      </c>
      <c r="BK281" s="516">
        <v>129.6</v>
      </c>
      <c r="BL281" s="516">
        <v>129.6</v>
      </c>
      <c r="BM281" s="516">
        <v>129.6</v>
      </c>
      <c r="BN281" s="516">
        <v>129.6</v>
      </c>
      <c r="BO281" s="516">
        <v>129.6</v>
      </c>
      <c r="BP281" s="516">
        <v>129.6</v>
      </c>
      <c r="BQ281" s="516">
        <v>129.6</v>
      </c>
      <c r="BR281" s="516">
        <v>129.6</v>
      </c>
      <c r="BS281" s="516">
        <v>129.6</v>
      </c>
      <c r="BT281" s="516">
        <v>129.6</v>
      </c>
      <c r="BU281" s="516">
        <v>129.6</v>
      </c>
      <c r="BV281" s="516">
        <v>130.5</v>
      </c>
      <c r="BW281" s="516">
        <v>130.5</v>
      </c>
      <c r="BX281" s="516">
        <v>130.5</v>
      </c>
      <c r="BY281" s="516">
        <v>130.5</v>
      </c>
      <c r="BZ281" s="516">
        <v>131.4</v>
      </c>
      <c r="CA281" s="516">
        <v>140.9</v>
      </c>
      <c r="CB281" s="516">
        <v>147.5</v>
      </c>
      <c r="CC281" s="516">
        <v>139.6</v>
      </c>
      <c r="CD281" s="516">
        <v>138.1</v>
      </c>
      <c r="CE281" s="516">
        <v>138.1</v>
      </c>
      <c r="CF281" s="516">
        <v>153.80000000000001</v>
      </c>
      <c r="CG281" s="516">
        <v>153.80000000000001</v>
      </c>
      <c r="CH281" s="516">
        <v>153.69999999999999</v>
      </c>
      <c r="CI281" s="516">
        <v>156.30000000000001</v>
      </c>
      <c r="CJ281" s="516">
        <v>147.19999999999999</v>
      </c>
      <c r="CK281" s="516">
        <v>154.4</v>
      </c>
      <c r="CL281" s="516">
        <v>152.9</v>
      </c>
      <c r="CM281" s="516">
        <v>152.9</v>
      </c>
      <c r="CN281" s="516">
        <v>154.9</v>
      </c>
      <c r="CO281" s="516">
        <v>154.19999999999999</v>
      </c>
      <c r="CP281" s="516">
        <v>152.30000000000001</v>
      </c>
      <c r="CQ281" s="516">
        <v>151.5</v>
      </c>
      <c r="CR281" s="516">
        <v>151.5</v>
      </c>
      <c r="CS281" s="516">
        <v>145.9</v>
      </c>
      <c r="CT281" s="516">
        <v>146</v>
      </c>
      <c r="CU281" s="516">
        <v>145.9</v>
      </c>
      <c r="CV281" s="516">
        <v>145.9</v>
      </c>
      <c r="CW281" s="516">
        <v>140.80000000000001</v>
      </c>
      <c r="CX281" s="516">
        <v>138.5</v>
      </c>
      <c r="CY281" s="516">
        <v>138.19999999999999</v>
      </c>
      <c r="CZ281" s="516">
        <v>138.5</v>
      </c>
      <c r="DA281" s="516">
        <v>138.69999999999999</v>
      </c>
      <c r="DB281" s="516">
        <v>137.9</v>
      </c>
      <c r="DC281" s="516">
        <v>140.9</v>
      </c>
      <c r="DD281" s="516">
        <v>141.6</v>
      </c>
      <c r="DE281" s="516">
        <v>141.6</v>
      </c>
      <c r="DF281" s="516">
        <v>142.19999999999999</v>
      </c>
      <c r="DG281" s="516">
        <v>143.69999999999999</v>
      </c>
      <c r="DH281" s="516">
        <v>145.19999999999999</v>
      </c>
      <c r="DI281" s="516">
        <v>143.69999999999999</v>
      </c>
      <c r="DJ281" s="516">
        <v>145.4</v>
      </c>
      <c r="DK281" s="516">
        <v>145.69999999999999</v>
      </c>
      <c r="DL281" s="516">
        <v>146.4</v>
      </c>
      <c r="DM281" s="516">
        <v>147</v>
      </c>
      <c r="DN281" s="516">
        <v>147.4</v>
      </c>
      <c r="DO281" s="516">
        <v>150.19999999999999</v>
      </c>
      <c r="DP281" s="516">
        <v>152.69999999999999</v>
      </c>
      <c r="DQ281" s="516">
        <v>153.69999999999999</v>
      </c>
      <c r="DR281" s="516">
        <v>153.69999999999999</v>
      </c>
      <c r="DS281" s="516">
        <v>160</v>
      </c>
      <c r="DT281" s="516">
        <v>162.30000000000001</v>
      </c>
      <c r="DU281" s="517">
        <v>165.2</v>
      </c>
      <c r="DV281" s="517">
        <v>169.8</v>
      </c>
      <c r="DW281" s="517">
        <v>166.8</v>
      </c>
      <c r="DX281" s="559">
        <v>168</v>
      </c>
      <c r="DY281" s="559">
        <v>168.2</v>
      </c>
      <c r="DZ281" s="559">
        <v>166.1</v>
      </c>
      <c r="EA281" s="558">
        <v>163.5</v>
      </c>
    </row>
    <row r="282" spans="1:131">
      <c r="A282" s="514" t="s">
        <v>1101</v>
      </c>
      <c r="B282" s="514" t="s">
        <v>1102</v>
      </c>
      <c r="C282" s="515">
        <v>5.824E-2</v>
      </c>
      <c r="D282" s="516">
        <v>106.7</v>
      </c>
      <c r="E282" s="516">
        <v>107.4</v>
      </c>
      <c r="F282" s="516">
        <v>109.2</v>
      </c>
      <c r="G282" s="516">
        <v>107.4</v>
      </c>
      <c r="H282" s="516">
        <v>104.4</v>
      </c>
      <c r="I282" s="516">
        <v>105.7</v>
      </c>
      <c r="J282" s="516">
        <v>106.6</v>
      </c>
      <c r="K282" s="516">
        <v>105.7</v>
      </c>
      <c r="L282" s="516">
        <v>108.7</v>
      </c>
      <c r="M282" s="516">
        <v>108.8</v>
      </c>
      <c r="N282" s="516">
        <v>107.8</v>
      </c>
      <c r="O282" s="516">
        <v>110.5</v>
      </c>
      <c r="P282" s="516">
        <v>111.5</v>
      </c>
      <c r="Q282" s="516">
        <v>110.4</v>
      </c>
      <c r="R282" s="516">
        <v>115.5</v>
      </c>
      <c r="S282" s="516">
        <v>115.2</v>
      </c>
      <c r="T282" s="516">
        <v>119.3</v>
      </c>
      <c r="U282" s="516">
        <v>122.7</v>
      </c>
      <c r="V282" s="516">
        <v>119.5</v>
      </c>
      <c r="W282" s="516">
        <v>119.7</v>
      </c>
      <c r="X282" s="516">
        <v>119.8</v>
      </c>
      <c r="Y282" s="516">
        <v>120.2</v>
      </c>
      <c r="Z282" s="516">
        <v>122.2</v>
      </c>
      <c r="AA282" s="516">
        <v>121.3</v>
      </c>
      <c r="AB282" s="516">
        <v>120.6</v>
      </c>
      <c r="AC282" s="516">
        <v>121.7</v>
      </c>
      <c r="AD282" s="516">
        <v>121.7</v>
      </c>
      <c r="AE282" s="516">
        <v>122.3</v>
      </c>
      <c r="AF282" s="516">
        <v>122.9</v>
      </c>
      <c r="AG282" s="516">
        <v>123</v>
      </c>
      <c r="AH282" s="516">
        <v>122.8</v>
      </c>
      <c r="AI282" s="516">
        <v>122.9</v>
      </c>
      <c r="AJ282" s="516">
        <v>123.9</v>
      </c>
      <c r="AK282" s="516">
        <v>122.6</v>
      </c>
      <c r="AL282" s="516">
        <v>122.2</v>
      </c>
      <c r="AM282" s="516">
        <v>118.6</v>
      </c>
      <c r="AN282" s="516">
        <v>123</v>
      </c>
      <c r="AO282" s="516">
        <v>122.9</v>
      </c>
      <c r="AP282" s="516">
        <v>120.1</v>
      </c>
      <c r="AQ282" s="516">
        <v>121.6</v>
      </c>
      <c r="AR282" s="516">
        <v>121.5</v>
      </c>
      <c r="AS282" s="516">
        <v>118.4</v>
      </c>
      <c r="AT282" s="516">
        <v>119.8</v>
      </c>
      <c r="AU282" s="516">
        <v>119.1</v>
      </c>
      <c r="AV282" s="516">
        <v>120</v>
      </c>
      <c r="AW282" s="516">
        <v>120.3</v>
      </c>
      <c r="AX282" s="516">
        <v>119.6</v>
      </c>
      <c r="AY282" s="516">
        <v>119.9</v>
      </c>
      <c r="AZ282" s="516">
        <v>120</v>
      </c>
      <c r="BA282" s="516">
        <v>120.1</v>
      </c>
      <c r="BB282" s="516">
        <v>119.2</v>
      </c>
      <c r="BC282" s="516">
        <v>120.4</v>
      </c>
      <c r="BD282" s="516">
        <v>122.4</v>
      </c>
      <c r="BE282" s="516">
        <v>122.8</v>
      </c>
      <c r="BF282" s="516">
        <v>122.7</v>
      </c>
      <c r="BG282" s="516">
        <v>125.6</v>
      </c>
      <c r="BH282" s="516">
        <v>124.9</v>
      </c>
      <c r="BI282" s="516">
        <v>125.3</v>
      </c>
      <c r="BJ282" s="516">
        <v>124.9</v>
      </c>
      <c r="BK282" s="516">
        <v>125.2</v>
      </c>
      <c r="BL282" s="516">
        <v>123.3</v>
      </c>
      <c r="BM282" s="516">
        <v>124.5</v>
      </c>
      <c r="BN282" s="516">
        <v>125.8</v>
      </c>
      <c r="BO282" s="516">
        <v>127.2</v>
      </c>
      <c r="BP282" s="516">
        <v>124.7</v>
      </c>
      <c r="BQ282" s="516">
        <v>124.7</v>
      </c>
      <c r="BR282" s="516">
        <v>123</v>
      </c>
      <c r="BS282" s="516">
        <v>122.1</v>
      </c>
      <c r="BT282" s="516">
        <v>125.7</v>
      </c>
      <c r="BU282" s="516">
        <v>125.6</v>
      </c>
      <c r="BV282" s="516">
        <v>124.8</v>
      </c>
      <c r="BW282" s="516">
        <v>122.8</v>
      </c>
      <c r="BX282" s="516">
        <v>122.2</v>
      </c>
      <c r="BY282" s="516">
        <v>124.4</v>
      </c>
      <c r="BZ282" s="516">
        <v>126.1</v>
      </c>
      <c r="CA282" s="516">
        <v>125.6</v>
      </c>
      <c r="CB282" s="516">
        <v>122.1</v>
      </c>
      <c r="CC282" s="516">
        <v>119.7</v>
      </c>
      <c r="CD282" s="516">
        <v>121.1</v>
      </c>
      <c r="CE282" s="516">
        <v>120.9</v>
      </c>
      <c r="CF282" s="516">
        <v>120.8</v>
      </c>
      <c r="CG282" s="516">
        <v>120.9</v>
      </c>
      <c r="CH282" s="516">
        <v>119.3</v>
      </c>
      <c r="CI282" s="516">
        <v>119</v>
      </c>
      <c r="CJ282" s="516">
        <v>120.9</v>
      </c>
      <c r="CK282" s="516">
        <v>121</v>
      </c>
      <c r="CL282" s="516">
        <v>125.9</v>
      </c>
      <c r="CM282" s="516">
        <v>122.1</v>
      </c>
      <c r="CN282" s="516">
        <v>121.9</v>
      </c>
      <c r="CO282" s="516">
        <v>121.2</v>
      </c>
      <c r="CP282" s="516">
        <v>121.4</v>
      </c>
      <c r="CQ282" s="516">
        <v>120.4</v>
      </c>
      <c r="CR282" s="516">
        <v>121.7</v>
      </c>
      <c r="CS282" s="516">
        <v>120.3</v>
      </c>
      <c r="CT282" s="516">
        <v>121.3</v>
      </c>
      <c r="CU282" s="516">
        <v>119.4</v>
      </c>
      <c r="CV282" s="516">
        <v>118.9</v>
      </c>
      <c r="CW282" s="516">
        <v>121.2</v>
      </c>
      <c r="CX282" s="516">
        <v>121.1</v>
      </c>
      <c r="CY282" s="516">
        <v>120.5</v>
      </c>
      <c r="CZ282" s="516">
        <v>120.3</v>
      </c>
      <c r="DA282" s="516">
        <v>118.6</v>
      </c>
      <c r="DB282" s="516">
        <v>119.3</v>
      </c>
      <c r="DC282" s="516">
        <v>119.6</v>
      </c>
      <c r="DD282" s="516">
        <v>119</v>
      </c>
      <c r="DE282" s="516">
        <v>121.8</v>
      </c>
      <c r="DF282" s="516">
        <v>117.7</v>
      </c>
      <c r="DG282" s="516">
        <v>117.3</v>
      </c>
      <c r="DH282" s="516">
        <v>117.7</v>
      </c>
      <c r="DI282" s="516">
        <v>119</v>
      </c>
      <c r="DJ282" s="516">
        <v>123.9</v>
      </c>
      <c r="DK282" s="516">
        <v>125.7</v>
      </c>
      <c r="DL282" s="516">
        <v>127.5</v>
      </c>
      <c r="DM282" s="516">
        <v>130.69999999999999</v>
      </c>
      <c r="DN282" s="516">
        <v>131.9</v>
      </c>
      <c r="DO282" s="516">
        <v>129.4</v>
      </c>
      <c r="DP282" s="516">
        <v>129.5</v>
      </c>
      <c r="DQ282" s="516">
        <v>126.7</v>
      </c>
      <c r="DR282" s="516">
        <v>129.19999999999999</v>
      </c>
      <c r="DS282" s="516">
        <v>138.4</v>
      </c>
      <c r="DT282" s="516">
        <v>140.6</v>
      </c>
      <c r="DU282" s="517">
        <v>147.4</v>
      </c>
      <c r="DV282" s="517">
        <v>152.6</v>
      </c>
      <c r="DW282" s="517">
        <v>154.5</v>
      </c>
      <c r="DX282" s="559">
        <v>158</v>
      </c>
      <c r="DY282" s="559">
        <v>154.19999999999999</v>
      </c>
      <c r="DZ282" s="559">
        <v>153.80000000000001</v>
      </c>
      <c r="EA282" s="558">
        <v>155.6</v>
      </c>
    </row>
    <row r="283" spans="1:131">
      <c r="A283" s="514" t="s">
        <v>1103</v>
      </c>
      <c r="B283" s="514" t="s">
        <v>1104</v>
      </c>
      <c r="C283" s="515">
        <v>1.942E-2</v>
      </c>
      <c r="D283" s="516">
        <v>105.6</v>
      </c>
      <c r="E283" s="516">
        <v>100.7</v>
      </c>
      <c r="F283" s="516">
        <v>108.8</v>
      </c>
      <c r="G283" s="516">
        <v>109.3</v>
      </c>
      <c r="H283" s="516">
        <v>115.6</v>
      </c>
      <c r="I283" s="516">
        <v>117.7</v>
      </c>
      <c r="J283" s="516">
        <v>116.1</v>
      </c>
      <c r="K283" s="516">
        <v>114.3</v>
      </c>
      <c r="L283" s="516">
        <v>109.2</v>
      </c>
      <c r="M283" s="516">
        <v>112.4</v>
      </c>
      <c r="N283" s="516">
        <v>111.9</v>
      </c>
      <c r="O283" s="516">
        <v>105.1</v>
      </c>
      <c r="P283" s="516">
        <v>108.2</v>
      </c>
      <c r="Q283" s="516">
        <v>107.1</v>
      </c>
      <c r="R283" s="516">
        <v>104.4</v>
      </c>
      <c r="S283" s="516">
        <v>110.6</v>
      </c>
      <c r="T283" s="516">
        <v>109.4</v>
      </c>
      <c r="U283" s="516">
        <v>112.4</v>
      </c>
      <c r="V283" s="516">
        <v>111</v>
      </c>
      <c r="W283" s="516">
        <v>109.2</v>
      </c>
      <c r="X283" s="516">
        <v>105.4</v>
      </c>
      <c r="Y283" s="516">
        <v>112.7</v>
      </c>
      <c r="Z283" s="516">
        <v>118.6</v>
      </c>
      <c r="AA283" s="516">
        <v>117.2</v>
      </c>
      <c r="AB283" s="516">
        <v>110.3</v>
      </c>
      <c r="AC283" s="516">
        <v>114.4</v>
      </c>
      <c r="AD283" s="516">
        <v>113.5</v>
      </c>
      <c r="AE283" s="516">
        <v>121.3</v>
      </c>
      <c r="AF283" s="516">
        <v>122.5</v>
      </c>
      <c r="AG283" s="516">
        <v>126.1</v>
      </c>
      <c r="AH283" s="516">
        <v>121.9</v>
      </c>
      <c r="AI283" s="516">
        <v>121</v>
      </c>
      <c r="AJ283" s="516">
        <v>116.5</v>
      </c>
      <c r="AK283" s="516">
        <v>118.2</v>
      </c>
      <c r="AL283" s="516">
        <v>122.8</v>
      </c>
      <c r="AM283" s="516">
        <v>119.4</v>
      </c>
      <c r="AN283" s="516">
        <v>118.6</v>
      </c>
      <c r="AO283" s="516">
        <v>119.9</v>
      </c>
      <c r="AP283" s="516">
        <v>113.3</v>
      </c>
      <c r="AQ283" s="516">
        <v>121.5</v>
      </c>
      <c r="AR283" s="516">
        <v>108.4</v>
      </c>
      <c r="AS283" s="516">
        <v>111</v>
      </c>
      <c r="AT283" s="516">
        <v>113.9</v>
      </c>
      <c r="AU283" s="516">
        <v>120.6</v>
      </c>
      <c r="AV283" s="516">
        <v>126.7</v>
      </c>
      <c r="AW283" s="516">
        <v>133</v>
      </c>
      <c r="AX283" s="516">
        <v>136.9</v>
      </c>
      <c r="AY283" s="516">
        <v>136.4</v>
      </c>
      <c r="AZ283" s="516">
        <v>127.4</v>
      </c>
      <c r="BA283" s="516">
        <v>133.30000000000001</v>
      </c>
      <c r="BB283" s="516">
        <v>129.9</v>
      </c>
      <c r="BC283" s="516">
        <v>136.5</v>
      </c>
      <c r="BD283" s="516">
        <v>135.9</v>
      </c>
      <c r="BE283" s="516">
        <v>136.4</v>
      </c>
      <c r="BF283" s="516">
        <v>137.69999999999999</v>
      </c>
      <c r="BG283" s="516">
        <v>137.80000000000001</v>
      </c>
      <c r="BH283" s="516">
        <v>139.1</v>
      </c>
      <c r="BI283" s="516">
        <v>137.80000000000001</v>
      </c>
      <c r="BJ283" s="516">
        <v>137.80000000000001</v>
      </c>
      <c r="BK283" s="516">
        <v>137.30000000000001</v>
      </c>
      <c r="BL283" s="516">
        <v>143.19999999999999</v>
      </c>
      <c r="BM283" s="516">
        <v>137.80000000000001</v>
      </c>
      <c r="BN283" s="516">
        <v>143.1</v>
      </c>
      <c r="BO283" s="516">
        <v>134.80000000000001</v>
      </c>
      <c r="BP283" s="516">
        <v>142.6</v>
      </c>
      <c r="BQ283" s="516">
        <v>140.1</v>
      </c>
      <c r="BR283" s="516">
        <v>143.30000000000001</v>
      </c>
      <c r="BS283" s="516">
        <v>143.1</v>
      </c>
      <c r="BT283" s="516">
        <v>137.1</v>
      </c>
      <c r="BU283" s="516">
        <v>140.9</v>
      </c>
      <c r="BV283" s="516">
        <v>139.1</v>
      </c>
      <c r="BW283" s="516">
        <v>141.6</v>
      </c>
      <c r="BX283" s="516">
        <v>137.6</v>
      </c>
      <c r="BY283" s="516">
        <v>141.69999999999999</v>
      </c>
      <c r="BZ283" s="516">
        <v>141.1</v>
      </c>
      <c r="CA283" s="516">
        <v>143.1</v>
      </c>
      <c r="CB283" s="516">
        <v>144.19999999999999</v>
      </c>
      <c r="CC283" s="516">
        <v>143</v>
      </c>
      <c r="CD283" s="516">
        <v>143.9</v>
      </c>
      <c r="CE283" s="516">
        <v>142.9</v>
      </c>
      <c r="CF283" s="516">
        <v>144.30000000000001</v>
      </c>
      <c r="CG283" s="516">
        <v>144.6</v>
      </c>
      <c r="CH283" s="516">
        <v>144.5</v>
      </c>
      <c r="CI283" s="516">
        <v>144.69999999999999</v>
      </c>
      <c r="CJ283" s="516">
        <v>144.4</v>
      </c>
      <c r="CK283" s="516">
        <v>143.69999999999999</v>
      </c>
      <c r="CL283" s="516">
        <v>143</v>
      </c>
      <c r="CM283" s="516">
        <v>143.30000000000001</v>
      </c>
      <c r="CN283" s="516">
        <v>144.1</v>
      </c>
      <c r="CO283" s="516">
        <v>144</v>
      </c>
      <c r="CP283" s="516">
        <v>144</v>
      </c>
      <c r="CQ283" s="516">
        <v>144.5</v>
      </c>
      <c r="CR283" s="516">
        <v>144.9</v>
      </c>
      <c r="CS283" s="516">
        <v>145.6</v>
      </c>
      <c r="CT283" s="516">
        <v>145.5</v>
      </c>
      <c r="CU283" s="516">
        <v>144.6</v>
      </c>
      <c r="CV283" s="516">
        <v>144.6</v>
      </c>
      <c r="CW283" s="516">
        <v>144.9</v>
      </c>
      <c r="CX283" s="516">
        <v>144.6</v>
      </c>
      <c r="CY283" s="516">
        <v>144.4</v>
      </c>
      <c r="CZ283" s="516">
        <v>147.69999999999999</v>
      </c>
      <c r="DA283" s="516">
        <v>146.9</v>
      </c>
      <c r="DB283" s="516">
        <v>146.9</v>
      </c>
      <c r="DC283" s="516">
        <v>148.6</v>
      </c>
      <c r="DD283" s="516">
        <v>148.30000000000001</v>
      </c>
      <c r="DE283" s="516">
        <v>151</v>
      </c>
      <c r="DF283" s="516">
        <v>142.80000000000001</v>
      </c>
      <c r="DG283" s="516">
        <v>146.30000000000001</v>
      </c>
      <c r="DH283" s="516">
        <v>146</v>
      </c>
      <c r="DI283" s="516">
        <v>145</v>
      </c>
      <c r="DJ283" s="516">
        <v>144.69999999999999</v>
      </c>
      <c r="DK283" s="516">
        <v>149.1</v>
      </c>
      <c r="DL283" s="516">
        <v>149.30000000000001</v>
      </c>
      <c r="DM283" s="516">
        <v>152</v>
      </c>
      <c r="DN283" s="516">
        <v>151.6</v>
      </c>
      <c r="DO283" s="516">
        <v>152.9</v>
      </c>
      <c r="DP283" s="516">
        <v>150.19999999999999</v>
      </c>
      <c r="DQ283" s="516">
        <v>151.9</v>
      </c>
      <c r="DR283" s="516">
        <v>152.69999999999999</v>
      </c>
      <c r="DS283" s="516">
        <v>153.80000000000001</v>
      </c>
      <c r="DT283" s="516">
        <v>152.4</v>
      </c>
      <c r="DU283" s="517">
        <v>154.9</v>
      </c>
      <c r="DV283" s="517">
        <v>154.9</v>
      </c>
      <c r="DW283" s="517">
        <v>154.9</v>
      </c>
      <c r="DX283" s="559">
        <v>154.9</v>
      </c>
      <c r="DY283" s="559">
        <v>154.30000000000001</v>
      </c>
      <c r="DZ283" s="559">
        <v>154.6</v>
      </c>
      <c r="EA283" s="558">
        <v>151.9</v>
      </c>
    </row>
    <row r="284" spans="1:131">
      <c r="A284" s="514" t="s">
        <v>1105</v>
      </c>
      <c r="B284" s="514" t="s">
        <v>1106</v>
      </c>
      <c r="C284" s="515">
        <v>9.776E-2</v>
      </c>
      <c r="D284" s="516">
        <v>103.8</v>
      </c>
      <c r="E284" s="516">
        <v>103.8</v>
      </c>
      <c r="F284" s="516">
        <v>104.3</v>
      </c>
      <c r="G284" s="516">
        <v>106.5</v>
      </c>
      <c r="H284" s="516">
        <v>109.8</v>
      </c>
      <c r="I284" s="516">
        <v>109.1</v>
      </c>
      <c r="J284" s="516">
        <v>109.6</v>
      </c>
      <c r="K284" s="516">
        <v>110</v>
      </c>
      <c r="L284" s="516">
        <v>108.1</v>
      </c>
      <c r="M284" s="516">
        <v>109.8</v>
      </c>
      <c r="N284" s="516">
        <v>111.3</v>
      </c>
      <c r="O284" s="516">
        <v>113.2</v>
      </c>
      <c r="P284" s="516">
        <v>113</v>
      </c>
      <c r="Q284" s="516">
        <v>114.1</v>
      </c>
      <c r="R284" s="516">
        <v>113.1</v>
      </c>
      <c r="S284" s="516">
        <v>115.1</v>
      </c>
      <c r="T284" s="516">
        <v>116.2</v>
      </c>
      <c r="U284" s="516">
        <v>117</v>
      </c>
      <c r="V284" s="516">
        <v>120</v>
      </c>
      <c r="W284" s="516">
        <v>120.5</v>
      </c>
      <c r="X284" s="516">
        <v>120.6</v>
      </c>
      <c r="Y284" s="516">
        <v>120.5</v>
      </c>
      <c r="Z284" s="516">
        <v>124.9</v>
      </c>
      <c r="AA284" s="516">
        <v>124.7</v>
      </c>
      <c r="AB284" s="516">
        <v>126.2</v>
      </c>
      <c r="AC284" s="516">
        <v>127</v>
      </c>
      <c r="AD284" s="516">
        <v>127.6</v>
      </c>
      <c r="AE284" s="516">
        <v>126.9</v>
      </c>
      <c r="AF284" s="516">
        <v>125.5</v>
      </c>
      <c r="AG284" s="516">
        <v>128.4</v>
      </c>
      <c r="AH284" s="516">
        <v>126.9</v>
      </c>
      <c r="AI284" s="516">
        <v>130.80000000000001</v>
      </c>
      <c r="AJ284" s="516">
        <v>129.9</v>
      </c>
      <c r="AK284" s="516">
        <v>135.1</v>
      </c>
      <c r="AL284" s="516">
        <v>134.1</v>
      </c>
      <c r="AM284" s="516">
        <v>135.5</v>
      </c>
      <c r="AN284" s="516">
        <v>138.6</v>
      </c>
      <c r="AO284" s="516">
        <v>137.80000000000001</v>
      </c>
      <c r="AP284" s="516">
        <v>139</v>
      </c>
      <c r="AQ284" s="516">
        <v>138.6</v>
      </c>
      <c r="AR284" s="516">
        <v>140.9</v>
      </c>
      <c r="AS284" s="516">
        <v>140.80000000000001</v>
      </c>
      <c r="AT284" s="516">
        <v>141.69999999999999</v>
      </c>
      <c r="AU284" s="516">
        <v>144.5</v>
      </c>
      <c r="AV284" s="516">
        <v>144.1</v>
      </c>
      <c r="AW284" s="516">
        <v>145.1</v>
      </c>
      <c r="AX284" s="516">
        <v>145</v>
      </c>
      <c r="AY284" s="516">
        <v>144.5</v>
      </c>
      <c r="AZ284" s="516">
        <v>142.30000000000001</v>
      </c>
      <c r="BA284" s="516">
        <v>144.1</v>
      </c>
      <c r="BB284" s="516">
        <v>144.6</v>
      </c>
      <c r="BC284" s="516">
        <v>142.9</v>
      </c>
      <c r="BD284" s="516">
        <v>144.69999999999999</v>
      </c>
      <c r="BE284" s="516">
        <v>140.9</v>
      </c>
      <c r="BF284" s="516">
        <v>139.1</v>
      </c>
      <c r="BG284" s="516">
        <v>140.9</v>
      </c>
      <c r="BH284" s="516">
        <v>142.19999999999999</v>
      </c>
      <c r="BI284" s="516">
        <v>143.69999999999999</v>
      </c>
      <c r="BJ284" s="516">
        <v>145.1</v>
      </c>
      <c r="BK284" s="516">
        <v>144.9</v>
      </c>
      <c r="BL284" s="516">
        <v>145.1</v>
      </c>
      <c r="BM284" s="516">
        <v>145.30000000000001</v>
      </c>
      <c r="BN284" s="516">
        <v>145.69999999999999</v>
      </c>
      <c r="BO284" s="516">
        <v>142.19999999999999</v>
      </c>
      <c r="BP284" s="516">
        <v>141.9</v>
      </c>
      <c r="BQ284" s="516">
        <v>142.9</v>
      </c>
      <c r="BR284" s="516">
        <v>143</v>
      </c>
      <c r="BS284" s="516">
        <v>140.9</v>
      </c>
      <c r="BT284" s="516">
        <v>138.5</v>
      </c>
      <c r="BU284" s="516">
        <v>138.69999999999999</v>
      </c>
      <c r="BV284" s="516">
        <v>138.6</v>
      </c>
      <c r="BW284" s="516">
        <v>137.80000000000001</v>
      </c>
      <c r="BX284" s="516">
        <v>136.6</v>
      </c>
      <c r="BY284" s="516">
        <v>137.1</v>
      </c>
      <c r="BZ284" s="516">
        <v>137.6</v>
      </c>
      <c r="CA284" s="516">
        <v>138.5</v>
      </c>
      <c r="CB284" s="516">
        <v>138</v>
      </c>
      <c r="CC284" s="516">
        <v>139.9</v>
      </c>
      <c r="CD284" s="516">
        <v>140.69999999999999</v>
      </c>
      <c r="CE284" s="516">
        <v>142.69999999999999</v>
      </c>
      <c r="CF284" s="516">
        <v>139.4</v>
      </c>
      <c r="CG284" s="516">
        <v>140.19999999999999</v>
      </c>
      <c r="CH284" s="516">
        <v>137.69999999999999</v>
      </c>
      <c r="CI284" s="516">
        <v>135.5</v>
      </c>
      <c r="CJ284" s="516">
        <v>139.4</v>
      </c>
      <c r="CK284" s="516">
        <v>139.6</v>
      </c>
      <c r="CL284" s="516">
        <v>139.4</v>
      </c>
      <c r="CM284" s="516">
        <v>140.1</v>
      </c>
      <c r="CN284" s="516">
        <v>140.80000000000001</v>
      </c>
      <c r="CO284" s="516">
        <v>142.1</v>
      </c>
      <c r="CP284" s="516">
        <v>143</v>
      </c>
      <c r="CQ284" s="516">
        <v>146</v>
      </c>
      <c r="CR284" s="516">
        <v>145.80000000000001</v>
      </c>
      <c r="CS284" s="516">
        <v>147.19999999999999</v>
      </c>
      <c r="CT284" s="516">
        <v>146</v>
      </c>
      <c r="CU284" s="516">
        <v>147.69999999999999</v>
      </c>
      <c r="CV284" s="516">
        <v>147.30000000000001</v>
      </c>
      <c r="CW284" s="516">
        <v>149.9</v>
      </c>
      <c r="CX284" s="516">
        <v>149.4</v>
      </c>
      <c r="CY284" s="516">
        <v>150.19999999999999</v>
      </c>
      <c r="CZ284" s="516">
        <v>148.80000000000001</v>
      </c>
      <c r="DA284" s="516">
        <v>154.6</v>
      </c>
      <c r="DB284" s="516">
        <v>156.80000000000001</v>
      </c>
      <c r="DC284" s="516">
        <v>157.6</v>
      </c>
      <c r="DD284" s="516">
        <v>159.4</v>
      </c>
      <c r="DE284" s="516">
        <v>160.6</v>
      </c>
      <c r="DF284" s="516">
        <v>165.1</v>
      </c>
      <c r="DG284" s="516">
        <v>167.4</v>
      </c>
      <c r="DH284" s="516">
        <v>170.6</v>
      </c>
      <c r="DI284" s="516">
        <v>172.4</v>
      </c>
      <c r="DJ284" s="516">
        <v>171</v>
      </c>
      <c r="DK284" s="516">
        <v>168.6</v>
      </c>
      <c r="DL284" s="516">
        <v>167.6</v>
      </c>
      <c r="DM284" s="516">
        <v>167.5</v>
      </c>
      <c r="DN284" s="516">
        <v>169.9</v>
      </c>
      <c r="DO284" s="516">
        <v>170.9</v>
      </c>
      <c r="DP284" s="516">
        <v>167.1</v>
      </c>
      <c r="DQ284" s="516">
        <v>167.6</v>
      </c>
      <c r="DR284" s="516">
        <v>165.7</v>
      </c>
      <c r="DS284" s="516">
        <v>162.9</v>
      </c>
      <c r="DT284" s="516">
        <v>166.2</v>
      </c>
      <c r="DU284" s="517">
        <v>167.4</v>
      </c>
      <c r="DV284" s="517">
        <v>163</v>
      </c>
      <c r="DW284" s="517">
        <v>161.80000000000001</v>
      </c>
      <c r="DX284" s="559">
        <v>161</v>
      </c>
      <c r="DY284" s="559">
        <v>160.9</v>
      </c>
      <c r="DZ284" s="559">
        <v>156.1</v>
      </c>
      <c r="EA284" s="558">
        <v>151.9</v>
      </c>
    </row>
    <row r="285" spans="1:131">
      <c r="A285" s="514" t="s">
        <v>1107</v>
      </c>
      <c r="B285" s="514" t="s">
        <v>1108</v>
      </c>
      <c r="C285" s="515">
        <v>9.11E-3</v>
      </c>
      <c r="D285" s="516">
        <v>103.6</v>
      </c>
      <c r="E285" s="516">
        <v>105.2</v>
      </c>
      <c r="F285" s="516">
        <v>103.7</v>
      </c>
      <c r="G285" s="516">
        <v>104.4</v>
      </c>
      <c r="H285" s="516">
        <v>104.4</v>
      </c>
      <c r="I285" s="516">
        <v>105</v>
      </c>
      <c r="J285" s="516">
        <v>104.4</v>
      </c>
      <c r="K285" s="516">
        <v>107.8</v>
      </c>
      <c r="L285" s="516">
        <v>107.2</v>
      </c>
      <c r="M285" s="516">
        <v>108.3</v>
      </c>
      <c r="N285" s="516">
        <v>109.2</v>
      </c>
      <c r="O285" s="516">
        <v>108.8</v>
      </c>
      <c r="P285" s="516">
        <v>110</v>
      </c>
      <c r="Q285" s="516">
        <v>112.6</v>
      </c>
      <c r="R285" s="516">
        <v>111.8</v>
      </c>
      <c r="S285" s="516">
        <v>112.6</v>
      </c>
      <c r="T285" s="516">
        <v>114.1</v>
      </c>
      <c r="U285" s="516">
        <v>114.4</v>
      </c>
      <c r="V285" s="516">
        <v>114.2</v>
      </c>
      <c r="W285" s="516">
        <v>113.6</v>
      </c>
      <c r="X285" s="516">
        <v>111.7</v>
      </c>
      <c r="Y285" s="516">
        <v>114.2</v>
      </c>
      <c r="Z285" s="516">
        <v>113.1</v>
      </c>
      <c r="AA285" s="516">
        <v>113.9</v>
      </c>
      <c r="AB285" s="516">
        <v>115</v>
      </c>
      <c r="AC285" s="516">
        <v>113.7</v>
      </c>
      <c r="AD285" s="516">
        <v>116.5</v>
      </c>
      <c r="AE285" s="516">
        <v>115.7</v>
      </c>
      <c r="AF285" s="516">
        <v>114.8</v>
      </c>
      <c r="AG285" s="516">
        <v>115.9</v>
      </c>
      <c r="AH285" s="516">
        <v>115.4</v>
      </c>
      <c r="AI285" s="516">
        <v>114.6</v>
      </c>
      <c r="AJ285" s="516">
        <v>114.3</v>
      </c>
      <c r="AK285" s="516">
        <v>113.2</v>
      </c>
      <c r="AL285" s="516">
        <v>112.4</v>
      </c>
      <c r="AM285" s="516">
        <v>112.4</v>
      </c>
      <c r="AN285" s="516">
        <v>112.2</v>
      </c>
      <c r="AO285" s="516">
        <v>113.8</v>
      </c>
      <c r="AP285" s="516">
        <v>113.7</v>
      </c>
      <c r="AQ285" s="516">
        <v>113.2</v>
      </c>
      <c r="AR285" s="516">
        <v>113</v>
      </c>
      <c r="AS285" s="516">
        <v>112.6</v>
      </c>
      <c r="AT285" s="516">
        <v>112.3</v>
      </c>
      <c r="AU285" s="516">
        <v>110.1</v>
      </c>
      <c r="AV285" s="516">
        <v>110.1</v>
      </c>
      <c r="AW285" s="516">
        <v>106.5</v>
      </c>
      <c r="AX285" s="516">
        <v>103.8</v>
      </c>
      <c r="AY285" s="516">
        <v>106.6</v>
      </c>
      <c r="AZ285" s="516">
        <v>103.2</v>
      </c>
      <c r="BA285" s="516">
        <v>105.3</v>
      </c>
      <c r="BB285" s="516">
        <v>104.5</v>
      </c>
      <c r="BC285" s="516">
        <v>103.7</v>
      </c>
      <c r="BD285" s="516">
        <v>103.9</v>
      </c>
      <c r="BE285" s="516">
        <v>104.4</v>
      </c>
      <c r="BF285" s="516">
        <v>102.8</v>
      </c>
      <c r="BG285" s="516">
        <v>104.3</v>
      </c>
      <c r="BH285" s="516">
        <v>102.3</v>
      </c>
      <c r="BI285" s="516">
        <v>104.9</v>
      </c>
      <c r="BJ285" s="516">
        <v>105.6</v>
      </c>
      <c r="BK285" s="516">
        <v>105.9</v>
      </c>
      <c r="BL285" s="516">
        <v>106</v>
      </c>
      <c r="BM285" s="516">
        <v>106</v>
      </c>
      <c r="BN285" s="516">
        <v>104.1</v>
      </c>
      <c r="BO285" s="516">
        <v>104</v>
      </c>
      <c r="BP285" s="516">
        <v>108.1</v>
      </c>
      <c r="BQ285" s="516">
        <v>108</v>
      </c>
      <c r="BR285" s="516">
        <v>107.7</v>
      </c>
      <c r="BS285" s="516">
        <v>106.1</v>
      </c>
      <c r="BT285" s="516">
        <v>106.1</v>
      </c>
      <c r="BU285" s="516">
        <v>107.5</v>
      </c>
      <c r="BV285" s="516">
        <v>105.9</v>
      </c>
      <c r="BW285" s="516">
        <v>106.1</v>
      </c>
      <c r="BX285" s="516">
        <v>105.3</v>
      </c>
      <c r="BY285" s="516">
        <v>108.2</v>
      </c>
      <c r="BZ285" s="516">
        <v>107.8</v>
      </c>
      <c r="CA285" s="516">
        <v>107.4</v>
      </c>
      <c r="CB285" s="516">
        <v>108.5</v>
      </c>
      <c r="CC285" s="516">
        <v>110.3</v>
      </c>
      <c r="CD285" s="516">
        <v>112.8</v>
      </c>
      <c r="CE285" s="516">
        <v>111.8</v>
      </c>
      <c r="CF285" s="516">
        <v>108.3</v>
      </c>
      <c r="CG285" s="516">
        <v>109.5</v>
      </c>
      <c r="CH285" s="516">
        <v>108.8</v>
      </c>
      <c r="CI285" s="516">
        <v>108</v>
      </c>
      <c r="CJ285" s="516">
        <v>111.3</v>
      </c>
      <c r="CK285" s="516">
        <v>109.6</v>
      </c>
      <c r="CL285" s="516">
        <v>106.9</v>
      </c>
      <c r="CM285" s="516">
        <v>106.1</v>
      </c>
      <c r="CN285" s="516">
        <v>108.9</v>
      </c>
      <c r="CO285" s="516">
        <v>110.6</v>
      </c>
      <c r="CP285" s="516">
        <v>110.6</v>
      </c>
      <c r="CQ285" s="516">
        <v>107.9</v>
      </c>
      <c r="CR285" s="516">
        <v>109.2</v>
      </c>
      <c r="CS285" s="516">
        <v>109.3</v>
      </c>
      <c r="CT285" s="516">
        <v>109.5</v>
      </c>
      <c r="CU285" s="516">
        <v>109.4</v>
      </c>
      <c r="CV285" s="516">
        <v>109.3</v>
      </c>
      <c r="CW285" s="516">
        <v>111.4</v>
      </c>
      <c r="CX285" s="516">
        <v>109</v>
      </c>
      <c r="CY285" s="516">
        <v>110.1</v>
      </c>
      <c r="CZ285" s="516">
        <v>107.5</v>
      </c>
      <c r="DA285" s="516">
        <v>105.9</v>
      </c>
      <c r="DB285" s="516">
        <v>109.4</v>
      </c>
      <c r="DC285" s="516">
        <v>107.5</v>
      </c>
      <c r="DD285" s="516">
        <v>107.6</v>
      </c>
      <c r="DE285" s="516">
        <v>109.2</v>
      </c>
      <c r="DF285" s="516">
        <v>109.2</v>
      </c>
      <c r="DG285" s="516">
        <v>112.7</v>
      </c>
      <c r="DH285" s="516">
        <v>112.8</v>
      </c>
      <c r="DI285" s="516">
        <v>112.2</v>
      </c>
      <c r="DJ285" s="516">
        <v>111.9</v>
      </c>
      <c r="DK285" s="516">
        <v>113.4</v>
      </c>
      <c r="DL285" s="516">
        <v>113</v>
      </c>
      <c r="DM285" s="516">
        <v>111.7</v>
      </c>
      <c r="DN285" s="516">
        <v>115.9</v>
      </c>
      <c r="DO285" s="516">
        <v>116.8</v>
      </c>
      <c r="DP285" s="516">
        <v>115.8</v>
      </c>
      <c r="DQ285" s="516">
        <v>113.8</v>
      </c>
      <c r="DR285" s="516">
        <v>112.3</v>
      </c>
      <c r="DS285" s="516">
        <v>115.8</v>
      </c>
      <c r="DT285" s="516">
        <v>117.3</v>
      </c>
      <c r="DU285" s="517">
        <v>116.6</v>
      </c>
      <c r="DV285" s="517">
        <v>116.5</v>
      </c>
      <c r="DW285" s="517">
        <v>116.5</v>
      </c>
      <c r="DX285" s="559">
        <v>117.9</v>
      </c>
      <c r="DY285" s="559">
        <v>116.5</v>
      </c>
      <c r="DZ285" s="559">
        <v>115.6</v>
      </c>
      <c r="EA285" s="558">
        <v>115.3</v>
      </c>
    </row>
    <row r="286" spans="1:131">
      <c r="A286" s="514" t="s">
        <v>1109</v>
      </c>
      <c r="B286" s="514" t="s">
        <v>1110</v>
      </c>
      <c r="C286" s="515">
        <v>8.8650000000000007E-2</v>
      </c>
      <c r="D286" s="516">
        <v>103.8</v>
      </c>
      <c r="E286" s="516">
        <v>103.6</v>
      </c>
      <c r="F286" s="516">
        <v>104.4</v>
      </c>
      <c r="G286" s="516">
        <v>106.7</v>
      </c>
      <c r="H286" s="516">
        <v>110.3</v>
      </c>
      <c r="I286" s="516">
        <v>109.5</v>
      </c>
      <c r="J286" s="516">
        <v>110.1</v>
      </c>
      <c r="K286" s="516">
        <v>110.2</v>
      </c>
      <c r="L286" s="516">
        <v>108.2</v>
      </c>
      <c r="M286" s="516">
        <v>110</v>
      </c>
      <c r="N286" s="516">
        <v>111.5</v>
      </c>
      <c r="O286" s="516">
        <v>113.7</v>
      </c>
      <c r="P286" s="516">
        <v>113.3</v>
      </c>
      <c r="Q286" s="516">
        <v>114.2</v>
      </c>
      <c r="R286" s="516">
        <v>113.3</v>
      </c>
      <c r="S286" s="516">
        <v>115.3</v>
      </c>
      <c r="T286" s="516">
        <v>116.5</v>
      </c>
      <c r="U286" s="516">
        <v>117.2</v>
      </c>
      <c r="V286" s="516">
        <v>120.6</v>
      </c>
      <c r="W286" s="516">
        <v>121.2</v>
      </c>
      <c r="X286" s="516">
        <v>121.5</v>
      </c>
      <c r="Y286" s="516">
        <v>121.2</v>
      </c>
      <c r="Z286" s="516">
        <v>126.1</v>
      </c>
      <c r="AA286" s="516">
        <v>125.8</v>
      </c>
      <c r="AB286" s="516">
        <v>127.4</v>
      </c>
      <c r="AC286" s="516">
        <v>128.30000000000001</v>
      </c>
      <c r="AD286" s="516">
        <v>128.80000000000001</v>
      </c>
      <c r="AE286" s="516">
        <v>128</v>
      </c>
      <c r="AF286" s="516">
        <v>126.6</v>
      </c>
      <c r="AG286" s="516">
        <v>129.69999999999999</v>
      </c>
      <c r="AH286" s="516">
        <v>128.1</v>
      </c>
      <c r="AI286" s="516">
        <v>132.4</v>
      </c>
      <c r="AJ286" s="516">
        <v>131.5</v>
      </c>
      <c r="AK286" s="516">
        <v>137.30000000000001</v>
      </c>
      <c r="AL286" s="516">
        <v>136.30000000000001</v>
      </c>
      <c r="AM286" s="516">
        <v>137.9</v>
      </c>
      <c r="AN286" s="516">
        <v>141.30000000000001</v>
      </c>
      <c r="AO286" s="516">
        <v>140.30000000000001</v>
      </c>
      <c r="AP286" s="516">
        <v>141.6</v>
      </c>
      <c r="AQ286" s="516">
        <v>141.19999999999999</v>
      </c>
      <c r="AR286" s="516">
        <v>143.80000000000001</v>
      </c>
      <c r="AS286" s="516">
        <v>143.69999999999999</v>
      </c>
      <c r="AT286" s="516">
        <v>144.69999999999999</v>
      </c>
      <c r="AU286" s="516">
        <v>148.1</v>
      </c>
      <c r="AV286" s="516">
        <v>147.6</v>
      </c>
      <c r="AW286" s="516">
        <v>149.1</v>
      </c>
      <c r="AX286" s="516">
        <v>149.19999999999999</v>
      </c>
      <c r="AY286" s="516">
        <v>148.5</v>
      </c>
      <c r="AZ286" s="516">
        <v>146.30000000000001</v>
      </c>
      <c r="BA286" s="516">
        <v>148.1</v>
      </c>
      <c r="BB286" s="516">
        <v>148.69999999999999</v>
      </c>
      <c r="BC286" s="516">
        <v>146.9</v>
      </c>
      <c r="BD286" s="516">
        <v>148.9</v>
      </c>
      <c r="BE286" s="516">
        <v>144.69999999999999</v>
      </c>
      <c r="BF286" s="516">
        <v>142.80000000000001</v>
      </c>
      <c r="BG286" s="516">
        <v>144.69999999999999</v>
      </c>
      <c r="BH286" s="516">
        <v>146.30000000000001</v>
      </c>
      <c r="BI286" s="516">
        <v>147.69999999999999</v>
      </c>
      <c r="BJ286" s="516">
        <v>149.19999999999999</v>
      </c>
      <c r="BK286" s="516">
        <v>148.9</v>
      </c>
      <c r="BL286" s="516">
        <v>149.1</v>
      </c>
      <c r="BM286" s="516">
        <v>149.30000000000001</v>
      </c>
      <c r="BN286" s="516">
        <v>150</v>
      </c>
      <c r="BO286" s="516">
        <v>146.1</v>
      </c>
      <c r="BP286" s="516">
        <v>145.30000000000001</v>
      </c>
      <c r="BQ286" s="516">
        <v>146.5</v>
      </c>
      <c r="BR286" s="516">
        <v>146.6</v>
      </c>
      <c r="BS286" s="516">
        <v>144.5</v>
      </c>
      <c r="BT286" s="516">
        <v>141.80000000000001</v>
      </c>
      <c r="BU286" s="516">
        <v>141.9</v>
      </c>
      <c r="BV286" s="516">
        <v>142</v>
      </c>
      <c r="BW286" s="516">
        <v>141</v>
      </c>
      <c r="BX286" s="516">
        <v>139.80000000000001</v>
      </c>
      <c r="BY286" s="516">
        <v>140.1</v>
      </c>
      <c r="BZ286" s="516">
        <v>140.69999999999999</v>
      </c>
      <c r="CA286" s="516">
        <v>141.6</v>
      </c>
      <c r="CB286" s="516">
        <v>141</v>
      </c>
      <c r="CC286" s="516">
        <v>143</v>
      </c>
      <c r="CD286" s="516">
        <v>143.6</v>
      </c>
      <c r="CE286" s="516">
        <v>145.9</v>
      </c>
      <c r="CF286" s="516">
        <v>142.6</v>
      </c>
      <c r="CG286" s="516">
        <v>143.4</v>
      </c>
      <c r="CH286" s="516">
        <v>140.69999999999999</v>
      </c>
      <c r="CI286" s="516">
        <v>138.30000000000001</v>
      </c>
      <c r="CJ286" s="516">
        <v>142.19999999999999</v>
      </c>
      <c r="CK286" s="516">
        <v>142.6</v>
      </c>
      <c r="CL286" s="516">
        <v>142.80000000000001</v>
      </c>
      <c r="CM286" s="516">
        <v>143.6</v>
      </c>
      <c r="CN286" s="516">
        <v>144.1</v>
      </c>
      <c r="CO286" s="516">
        <v>145.4</v>
      </c>
      <c r="CP286" s="516">
        <v>146.30000000000001</v>
      </c>
      <c r="CQ286" s="516">
        <v>149.9</v>
      </c>
      <c r="CR286" s="516">
        <v>149.5</v>
      </c>
      <c r="CS286" s="516">
        <v>151.1</v>
      </c>
      <c r="CT286" s="516">
        <v>149.80000000000001</v>
      </c>
      <c r="CU286" s="516">
        <v>151.69999999999999</v>
      </c>
      <c r="CV286" s="516">
        <v>151.19999999999999</v>
      </c>
      <c r="CW286" s="516">
        <v>153.9</v>
      </c>
      <c r="CX286" s="516">
        <v>153.5</v>
      </c>
      <c r="CY286" s="516">
        <v>154.30000000000001</v>
      </c>
      <c r="CZ286" s="516">
        <v>153.1</v>
      </c>
      <c r="DA286" s="516">
        <v>159.5</v>
      </c>
      <c r="DB286" s="516">
        <v>161.69999999999999</v>
      </c>
      <c r="DC286" s="516">
        <v>162.80000000000001</v>
      </c>
      <c r="DD286" s="516">
        <v>164.8</v>
      </c>
      <c r="DE286" s="516">
        <v>165.8</v>
      </c>
      <c r="DF286" s="516">
        <v>170.9</v>
      </c>
      <c r="DG286" s="516">
        <v>173.1</v>
      </c>
      <c r="DH286" s="516">
        <v>176.5</v>
      </c>
      <c r="DI286" s="516">
        <v>178.6</v>
      </c>
      <c r="DJ286" s="516">
        <v>177</v>
      </c>
      <c r="DK286" s="516">
        <v>174.2</v>
      </c>
      <c r="DL286" s="516">
        <v>173.2</v>
      </c>
      <c r="DM286" s="516">
        <v>173.2</v>
      </c>
      <c r="DN286" s="516">
        <v>175.5</v>
      </c>
      <c r="DO286" s="516">
        <v>176.4</v>
      </c>
      <c r="DP286" s="516">
        <v>172.4</v>
      </c>
      <c r="DQ286" s="516">
        <v>173.2</v>
      </c>
      <c r="DR286" s="516">
        <v>171.2</v>
      </c>
      <c r="DS286" s="516">
        <v>167.7</v>
      </c>
      <c r="DT286" s="516">
        <v>171.2</v>
      </c>
      <c r="DU286" s="517">
        <v>172.6</v>
      </c>
      <c r="DV286" s="517">
        <v>167.7</v>
      </c>
      <c r="DW286" s="517">
        <v>166.5</v>
      </c>
      <c r="DX286" s="559">
        <v>165.4</v>
      </c>
      <c r="DY286" s="559">
        <v>165.5</v>
      </c>
      <c r="DZ286" s="559">
        <v>160.30000000000001</v>
      </c>
      <c r="EA286" s="558">
        <v>155.6</v>
      </c>
    </row>
    <row r="287" spans="1:131">
      <c r="A287" s="514" t="s">
        <v>1111</v>
      </c>
      <c r="B287" s="514" t="s">
        <v>1112</v>
      </c>
      <c r="C287" s="515">
        <v>0.20089000000000001</v>
      </c>
      <c r="D287" s="516">
        <v>102.8</v>
      </c>
      <c r="E287" s="516">
        <v>103.7</v>
      </c>
      <c r="F287" s="516">
        <v>105</v>
      </c>
      <c r="G287" s="516">
        <v>103.1</v>
      </c>
      <c r="H287" s="516">
        <v>101.5</v>
      </c>
      <c r="I287" s="516">
        <v>102.1</v>
      </c>
      <c r="J287" s="516">
        <v>101</v>
      </c>
      <c r="K287" s="516">
        <v>101.4</v>
      </c>
      <c r="L287" s="516">
        <v>101.8</v>
      </c>
      <c r="M287" s="516">
        <v>102</v>
      </c>
      <c r="N287" s="516">
        <v>101.2</v>
      </c>
      <c r="O287" s="516">
        <v>102.4</v>
      </c>
      <c r="P287" s="516">
        <v>105.4</v>
      </c>
      <c r="Q287" s="516">
        <v>107.3</v>
      </c>
      <c r="R287" s="516">
        <v>106.9</v>
      </c>
      <c r="S287" s="516">
        <v>110</v>
      </c>
      <c r="T287" s="516">
        <v>109.7</v>
      </c>
      <c r="U287" s="516">
        <v>110.8</v>
      </c>
      <c r="V287" s="516">
        <v>112.2</v>
      </c>
      <c r="W287" s="516">
        <v>111.4</v>
      </c>
      <c r="X287" s="516">
        <v>112.1</v>
      </c>
      <c r="Y287" s="516">
        <v>110.8</v>
      </c>
      <c r="Z287" s="516">
        <v>111</v>
      </c>
      <c r="AA287" s="516">
        <v>112.2</v>
      </c>
      <c r="AB287" s="516">
        <v>111.5</v>
      </c>
      <c r="AC287" s="516">
        <v>111.5</v>
      </c>
      <c r="AD287" s="516">
        <v>112.3</v>
      </c>
      <c r="AE287" s="516">
        <v>112.5</v>
      </c>
      <c r="AF287" s="516">
        <v>112.6</v>
      </c>
      <c r="AG287" s="516">
        <v>113</v>
      </c>
      <c r="AH287" s="516">
        <v>114.7</v>
      </c>
      <c r="AI287" s="516">
        <v>113.9</v>
      </c>
      <c r="AJ287" s="516">
        <v>112.9</v>
      </c>
      <c r="AK287" s="516">
        <v>111.8</v>
      </c>
      <c r="AL287" s="516">
        <v>110.5</v>
      </c>
      <c r="AM287" s="516">
        <v>110.2</v>
      </c>
      <c r="AN287" s="516">
        <v>111.1</v>
      </c>
      <c r="AO287" s="516">
        <v>111.6</v>
      </c>
      <c r="AP287" s="516">
        <v>111.7</v>
      </c>
      <c r="AQ287" s="516">
        <v>111.4</v>
      </c>
      <c r="AR287" s="516">
        <v>112.2</v>
      </c>
      <c r="AS287" s="516">
        <v>111.5</v>
      </c>
      <c r="AT287" s="516">
        <v>113.8</v>
      </c>
      <c r="AU287" s="516">
        <v>114.1</v>
      </c>
      <c r="AV287" s="516">
        <v>114.6</v>
      </c>
      <c r="AW287" s="516">
        <v>112.7</v>
      </c>
      <c r="AX287" s="516">
        <v>111.4</v>
      </c>
      <c r="AY287" s="516">
        <v>111.2</v>
      </c>
      <c r="AZ287" s="516">
        <v>112.1</v>
      </c>
      <c r="BA287" s="516">
        <v>113.7</v>
      </c>
      <c r="BB287" s="516">
        <v>110.8</v>
      </c>
      <c r="BC287" s="516">
        <v>112.1</v>
      </c>
      <c r="BD287" s="516">
        <v>109.4</v>
      </c>
      <c r="BE287" s="516">
        <v>107.8</v>
      </c>
      <c r="BF287" s="516">
        <v>110.7</v>
      </c>
      <c r="BG287" s="516">
        <v>113.4</v>
      </c>
      <c r="BH287" s="516">
        <v>114.7</v>
      </c>
      <c r="BI287" s="516">
        <v>116.4</v>
      </c>
      <c r="BJ287" s="516">
        <v>116.2</v>
      </c>
      <c r="BK287" s="516">
        <v>117.3</v>
      </c>
      <c r="BL287" s="516">
        <v>116.2</v>
      </c>
      <c r="BM287" s="516">
        <v>117.4</v>
      </c>
      <c r="BN287" s="516">
        <v>117.5</v>
      </c>
      <c r="BO287" s="516">
        <v>116.4</v>
      </c>
      <c r="BP287" s="516">
        <v>116.4</v>
      </c>
      <c r="BQ287" s="516">
        <v>117.5</v>
      </c>
      <c r="BR287" s="516">
        <v>116.8</v>
      </c>
      <c r="BS287" s="516">
        <v>116.8</v>
      </c>
      <c r="BT287" s="516">
        <v>117.9</v>
      </c>
      <c r="BU287" s="516">
        <v>120.1</v>
      </c>
      <c r="BV287" s="516">
        <v>118.9</v>
      </c>
      <c r="BW287" s="516">
        <v>118.6</v>
      </c>
      <c r="BX287" s="516">
        <v>118.5</v>
      </c>
      <c r="BY287" s="516">
        <v>115.9</v>
      </c>
      <c r="BZ287" s="516">
        <v>117.6</v>
      </c>
      <c r="CA287" s="516">
        <v>116.5</v>
      </c>
      <c r="CB287" s="516">
        <v>117.8</v>
      </c>
      <c r="CC287" s="516">
        <v>118.1</v>
      </c>
      <c r="CD287" s="516">
        <v>120.4</v>
      </c>
      <c r="CE287" s="516">
        <v>120.3</v>
      </c>
      <c r="CF287" s="516">
        <v>120.5</v>
      </c>
      <c r="CG287" s="516">
        <v>119.4</v>
      </c>
      <c r="CH287" s="516">
        <v>118</v>
      </c>
      <c r="CI287" s="516">
        <v>116.2</v>
      </c>
      <c r="CJ287" s="516">
        <v>115.7</v>
      </c>
      <c r="CK287" s="516">
        <v>116.6</v>
      </c>
      <c r="CL287" s="516">
        <v>118.2</v>
      </c>
      <c r="CM287" s="516">
        <v>115.4</v>
      </c>
      <c r="CN287" s="516">
        <v>116.4</v>
      </c>
      <c r="CO287" s="516">
        <v>117.8</v>
      </c>
      <c r="CP287" s="516">
        <v>117.8</v>
      </c>
      <c r="CQ287" s="516">
        <v>117.9</v>
      </c>
      <c r="CR287" s="516">
        <v>116</v>
      </c>
      <c r="CS287" s="516">
        <v>116.1</v>
      </c>
      <c r="CT287" s="516">
        <v>116.7</v>
      </c>
      <c r="CU287" s="516">
        <v>117.4</v>
      </c>
      <c r="CV287" s="516">
        <v>117.3</v>
      </c>
      <c r="CW287" s="516">
        <v>119.8</v>
      </c>
      <c r="CX287" s="516">
        <v>118.3</v>
      </c>
      <c r="CY287" s="516">
        <v>116.8</v>
      </c>
      <c r="CZ287" s="516">
        <v>114.4</v>
      </c>
      <c r="DA287" s="516">
        <v>113.2</v>
      </c>
      <c r="DB287" s="516">
        <v>115.2</v>
      </c>
      <c r="DC287" s="516">
        <v>114.8</v>
      </c>
      <c r="DD287" s="516">
        <v>115.1</v>
      </c>
      <c r="DE287" s="516">
        <v>115.7</v>
      </c>
      <c r="DF287" s="516">
        <v>117.6</v>
      </c>
      <c r="DG287" s="516">
        <v>117.9</v>
      </c>
      <c r="DH287" s="516">
        <v>119.5</v>
      </c>
      <c r="DI287" s="516">
        <v>122</v>
      </c>
      <c r="DJ287" s="516">
        <v>122.2</v>
      </c>
      <c r="DK287" s="516">
        <v>123.6</v>
      </c>
      <c r="DL287" s="516">
        <v>123.7</v>
      </c>
      <c r="DM287" s="516">
        <v>126.5</v>
      </c>
      <c r="DN287" s="516">
        <v>127.8</v>
      </c>
      <c r="DO287" s="516">
        <v>128.19999999999999</v>
      </c>
      <c r="DP287" s="516">
        <v>129.30000000000001</v>
      </c>
      <c r="DQ287" s="516">
        <v>128.80000000000001</v>
      </c>
      <c r="DR287" s="516">
        <v>130.9</v>
      </c>
      <c r="DS287" s="516">
        <v>132.30000000000001</v>
      </c>
      <c r="DT287" s="516">
        <v>133.9</v>
      </c>
      <c r="DU287" s="517">
        <v>135.1</v>
      </c>
      <c r="DV287" s="517">
        <v>135.1</v>
      </c>
      <c r="DW287" s="517">
        <v>135.80000000000001</v>
      </c>
      <c r="DX287" s="559">
        <v>133.9</v>
      </c>
      <c r="DY287" s="559">
        <v>132.5</v>
      </c>
      <c r="DZ287" s="559">
        <v>130.69999999999999</v>
      </c>
      <c r="EA287" s="558">
        <v>130.6</v>
      </c>
    </row>
    <row r="288" spans="1:131">
      <c r="A288" s="514" t="s">
        <v>1113</v>
      </c>
      <c r="B288" s="514" t="s">
        <v>1114</v>
      </c>
      <c r="C288" s="515">
        <v>7.2969999999999993E-2</v>
      </c>
      <c r="D288" s="516">
        <v>101.9</v>
      </c>
      <c r="E288" s="516">
        <v>101.1</v>
      </c>
      <c r="F288" s="516">
        <v>102.1</v>
      </c>
      <c r="G288" s="516">
        <v>100.4</v>
      </c>
      <c r="H288" s="516">
        <v>98.7</v>
      </c>
      <c r="I288" s="516">
        <v>98.4</v>
      </c>
      <c r="J288" s="516">
        <v>99.4</v>
      </c>
      <c r="K288" s="516">
        <v>98.7</v>
      </c>
      <c r="L288" s="516">
        <v>98.6</v>
      </c>
      <c r="M288" s="516">
        <v>98.3</v>
      </c>
      <c r="N288" s="516">
        <v>99.1</v>
      </c>
      <c r="O288" s="516">
        <v>99.5</v>
      </c>
      <c r="P288" s="516">
        <v>99.5</v>
      </c>
      <c r="Q288" s="516">
        <v>98.7</v>
      </c>
      <c r="R288" s="516">
        <v>99.5</v>
      </c>
      <c r="S288" s="516">
        <v>101.5</v>
      </c>
      <c r="T288" s="516">
        <v>101.9</v>
      </c>
      <c r="U288" s="516">
        <v>104.6</v>
      </c>
      <c r="V288" s="516">
        <v>107</v>
      </c>
      <c r="W288" s="516">
        <v>107.2</v>
      </c>
      <c r="X288" s="516">
        <v>105.3</v>
      </c>
      <c r="Y288" s="516">
        <v>104.9</v>
      </c>
      <c r="Z288" s="516">
        <v>105.4</v>
      </c>
      <c r="AA288" s="516">
        <v>105.6</v>
      </c>
      <c r="AB288" s="516">
        <v>105.1</v>
      </c>
      <c r="AC288" s="516">
        <v>103.5</v>
      </c>
      <c r="AD288" s="516">
        <v>102.4</v>
      </c>
      <c r="AE288" s="516">
        <v>102.1</v>
      </c>
      <c r="AF288" s="516">
        <v>102.8</v>
      </c>
      <c r="AG288" s="516">
        <v>102.8</v>
      </c>
      <c r="AH288" s="516">
        <v>102.8</v>
      </c>
      <c r="AI288" s="516">
        <v>101.2</v>
      </c>
      <c r="AJ288" s="516">
        <v>100.8</v>
      </c>
      <c r="AK288" s="516">
        <v>100.1</v>
      </c>
      <c r="AL288" s="516">
        <v>96.5</v>
      </c>
      <c r="AM288" s="516">
        <v>93.9</v>
      </c>
      <c r="AN288" s="516">
        <v>93.7</v>
      </c>
      <c r="AO288" s="516">
        <v>93.6</v>
      </c>
      <c r="AP288" s="516">
        <v>95.5</v>
      </c>
      <c r="AQ288" s="516">
        <v>95.1</v>
      </c>
      <c r="AR288" s="516">
        <v>94.2</v>
      </c>
      <c r="AS288" s="516">
        <v>92.6</v>
      </c>
      <c r="AT288" s="516">
        <v>93.5</v>
      </c>
      <c r="AU288" s="516">
        <v>90.8</v>
      </c>
      <c r="AV288" s="516">
        <v>89.1</v>
      </c>
      <c r="AW288" s="516">
        <v>85</v>
      </c>
      <c r="AX288" s="516">
        <v>84.1</v>
      </c>
      <c r="AY288" s="516">
        <v>81.8</v>
      </c>
      <c r="AZ288" s="516">
        <v>82.1</v>
      </c>
      <c r="BA288" s="516">
        <v>82.9</v>
      </c>
      <c r="BB288" s="516">
        <v>83.4</v>
      </c>
      <c r="BC288" s="516">
        <v>81.5</v>
      </c>
      <c r="BD288" s="516">
        <v>82.3</v>
      </c>
      <c r="BE288" s="516">
        <v>81.599999999999994</v>
      </c>
      <c r="BF288" s="516">
        <v>83.1</v>
      </c>
      <c r="BG288" s="516">
        <v>82.5</v>
      </c>
      <c r="BH288" s="516">
        <v>83.1</v>
      </c>
      <c r="BI288" s="516">
        <v>85.7</v>
      </c>
      <c r="BJ288" s="516">
        <v>86.7</v>
      </c>
      <c r="BK288" s="516">
        <v>87.5</v>
      </c>
      <c r="BL288" s="516">
        <v>87.5</v>
      </c>
      <c r="BM288" s="516">
        <v>86.6</v>
      </c>
      <c r="BN288" s="516">
        <v>86.1</v>
      </c>
      <c r="BO288" s="516">
        <v>83.4</v>
      </c>
      <c r="BP288" s="516">
        <v>83.9</v>
      </c>
      <c r="BQ288" s="516">
        <v>85.2</v>
      </c>
      <c r="BR288" s="516">
        <v>85.9</v>
      </c>
      <c r="BS288" s="516">
        <v>86.8</v>
      </c>
      <c r="BT288" s="516">
        <v>87.1</v>
      </c>
      <c r="BU288" s="516">
        <v>91.7</v>
      </c>
      <c r="BV288" s="516">
        <v>90.7</v>
      </c>
      <c r="BW288" s="516">
        <v>90.8</v>
      </c>
      <c r="BX288" s="516">
        <v>91.8</v>
      </c>
      <c r="BY288" s="516">
        <v>93.6</v>
      </c>
      <c r="BZ288" s="516">
        <v>94.5</v>
      </c>
      <c r="CA288" s="516">
        <v>92.3</v>
      </c>
      <c r="CB288" s="516">
        <v>94.8</v>
      </c>
      <c r="CC288" s="516">
        <v>96.3</v>
      </c>
      <c r="CD288" s="516">
        <v>99.1</v>
      </c>
      <c r="CE288" s="516">
        <v>100.4</v>
      </c>
      <c r="CF288" s="516">
        <v>99.8</v>
      </c>
      <c r="CG288" s="516">
        <v>96.1</v>
      </c>
      <c r="CH288" s="516">
        <v>92.2</v>
      </c>
      <c r="CI288" s="516">
        <v>90.2</v>
      </c>
      <c r="CJ288" s="516">
        <v>91</v>
      </c>
      <c r="CK288" s="516">
        <v>90.8</v>
      </c>
      <c r="CL288" s="516">
        <v>93.1</v>
      </c>
      <c r="CM288" s="516">
        <v>90.4</v>
      </c>
      <c r="CN288" s="516">
        <v>90.8</v>
      </c>
      <c r="CO288" s="516">
        <v>90.7</v>
      </c>
      <c r="CP288" s="516">
        <v>89.6</v>
      </c>
      <c r="CQ288" s="516">
        <v>89.1</v>
      </c>
      <c r="CR288" s="516">
        <v>85.1</v>
      </c>
      <c r="CS288" s="516">
        <v>84</v>
      </c>
      <c r="CT288" s="516">
        <v>84.1</v>
      </c>
      <c r="CU288" s="516">
        <v>84.3</v>
      </c>
      <c r="CV288" s="516">
        <v>84.3</v>
      </c>
      <c r="CW288" s="516">
        <v>83.7</v>
      </c>
      <c r="CX288" s="516">
        <v>83.2</v>
      </c>
      <c r="CY288" s="516">
        <v>82.9</v>
      </c>
      <c r="CZ288" s="516">
        <v>80.400000000000006</v>
      </c>
      <c r="DA288" s="516">
        <v>79.8</v>
      </c>
      <c r="DB288" s="516">
        <v>82.4</v>
      </c>
      <c r="DC288" s="516">
        <v>80.5</v>
      </c>
      <c r="DD288" s="516">
        <v>83.9</v>
      </c>
      <c r="DE288" s="516">
        <v>85.1</v>
      </c>
      <c r="DF288" s="516">
        <v>88</v>
      </c>
      <c r="DG288" s="516">
        <v>91</v>
      </c>
      <c r="DH288" s="516">
        <v>95.1</v>
      </c>
      <c r="DI288" s="516">
        <v>97.5</v>
      </c>
      <c r="DJ288" s="516">
        <v>101.9</v>
      </c>
      <c r="DK288" s="516">
        <v>101.5</v>
      </c>
      <c r="DL288" s="516">
        <v>102.1</v>
      </c>
      <c r="DM288" s="516">
        <v>101.7</v>
      </c>
      <c r="DN288" s="516">
        <v>101.6</v>
      </c>
      <c r="DO288" s="516">
        <v>102.5</v>
      </c>
      <c r="DP288" s="516">
        <v>105</v>
      </c>
      <c r="DQ288" s="516">
        <v>103.2</v>
      </c>
      <c r="DR288" s="516">
        <v>104.4</v>
      </c>
      <c r="DS288" s="516">
        <v>105.5</v>
      </c>
      <c r="DT288" s="516">
        <v>108.5</v>
      </c>
      <c r="DU288" s="517">
        <v>108.9</v>
      </c>
      <c r="DV288" s="517">
        <v>107.9</v>
      </c>
      <c r="DW288" s="517">
        <v>108.2</v>
      </c>
      <c r="DX288" s="559">
        <v>105.8</v>
      </c>
      <c r="DY288" s="559">
        <v>103.1</v>
      </c>
      <c r="DZ288" s="559">
        <v>100.7</v>
      </c>
      <c r="EA288" s="558">
        <v>99</v>
      </c>
    </row>
    <row r="289" spans="1:131">
      <c r="A289" s="514" t="s">
        <v>1115</v>
      </c>
      <c r="B289" s="514" t="s">
        <v>1116</v>
      </c>
      <c r="C289" s="515">
        <v>0.12792000000000001</v>
      </c>
      <c r="D289" s="516">
        <v>103.4</v>
      </c>
      <c r="E289" s="516">
        <v>105.2</v>
      </c>
      <c r="F289" s="516">
        <v>106.7</v>
      </c>
      <c r="G289" s="516">
        <v>104.6</v>
      </c>
      <c r="H289" s="516">
        <v>103.1</v>
      </c>
      <c r="I289" s="516">
        <v>104.1</v>
      </c>
      <c r="J289" s="516">
        <v>101.8</v>
      </c>
      <c r="K289" s="516">
        <v>102.9</v>
      </c>
      <c r="L289" s="516">
        <v>103.6</v>
      </c>
      <c r="M289" s="516">
        <v>104.1</v>
      </c>
      <c r="N289" s="516">
        <v>102.4</v>
      </c>
      <c r="O289" s="516">
        <v>104</v>
      </c>
      <c r="P289" s="516">
        <v>108.8</v>
      </c>
      <c r="Q289" s="516">
        <v>112.2</v>
      </c>
      <c r="R289" s="516">
        <v>111.1</v>
      </c>
      <c r="S289" s="516">
        <v>114.9</v>
      </c>
      <c r="T289" s="516">
        <v>114.2</v>
      </c>
      <c r="U289" s="516">
        <v>114.4</v>
      </c>
      <c r="V289" s="516">
        <v>115.2</v>
      </c>
      <c r="W289" s="516">
        <v>113.9</v>
      </c>
      <c r="X289" s="516">
        <v>116.1</v>
      </c>
      <c r="Y289" s="516">
        <v>114.2</v>
      </c>
      <c r="Z289" s="516">
        <v>114.2</v>
      </c>
      <c r="AA289" s="516">
        <v>115.9</v>
      </c>
      <c r="AB289" s="516">
        <v>115.2</v>
      </c>
      <c r="AC289" s="516">
        <v>116</v>
      </c>
      <c r="AD289" s="516">
        <v>118</v>
      </c>
      <c r="AE289" s="516">
        <v>118.5</v>
      </c>
      <c r="AF289" s="516">
        <v>118.1</v>
      </c>
      <c r="AG289" s="516">
        <v>118.9</v>
      </c>
      <c r="AH289" s="516">
        <v>121.4</v>
      </c>
      <c r="AI289" s="516">
        <v>121.2</v>
      </c>
      <c r="AJ289" s="516">
        <v>119.8</v>
      </c>
      <c r="AK289" s="516">
        <v>118.5</v>
      </c>
      <c r="AL289" s="516">
        <v>118.5</v>
      </c>
      <c r="AM289" s="516">
        <v>119.5</v>
      </c>
      <c r="AN289" s="516">
        <v>121</v>
      </c>
      <c r="AO289" s="516">
        <v>121.9</v>
      </c>
      <c r="AP289" s="516">
        <v>120.9</v>
      </c>
      <c r="AQ289" s="516">
        <v>120.6</v>
      </c>
      <c r="AR289" s="516">
        <v>122.5</v>
      </c>
      <c r="AS289" s="516">
        <v>122.3</v>
      </c>
      <c r="AT289" s="516">
        <v>125.3</v>
      </c>
      <c r="AU289" s="516">
        <v>127.4</v>
      </c>
      <c r="AV289" s="516">
        <v>129.1</v>
      </c>
      <c r="AW289" s="516">
        <v>128.6</v>
      </c>
      <c r="AX289" s="516">
        <v>127</v>
      </c>
      <c r="AY289" s="516">
        <v>127.9</v>
      </c>
      <c r="AZ289" s="516">
        <v>129.19999999999999</v>
      </c>
      <c r="BA289" s="516">
        <v>131.19999999999999</v>
      </c>
      <c r="BB289" s="516">
        <v>126.4</v>
      </c>
      <c r="BC289" s="516">
        <v>129.5</v>
      </c>
      <c r="BD289" s="516">
        <v>124.9</v>
      </c>
      <c r="BE289" s="516">
        <v>122.8</v>
      </c>
      <c r="BF289" s="516">
        <v>126.5</v>
      </c>
      <c r="BG289" s="516">
        <v>131.1</v>
      </c>
      <c r="BH289" s="516">
        <v>132.80000000000001</v>
      </c>
      <c r="BI289" s="516">
        <v>133.9</v>
      </c>
      <c r="BJ289" s="516">
        <v>133.1</v>
      </c>
      <c r="BK289" s="516">
        <v>134.30000000000001</v>
      </c>
      <c r="BL289" s="516">
        <v>132.6</v>
      </c>
      <c r="BM289" s="516">
        <v>135.1</v>
      </c>
      <c r="BN289" s="516">
        <v>135.4</v>
      </c>
      <c r="BO289" s="516">
        <v>135.30000000000001</v>
      </c>
      <c r="BP289" s="516">
        <v>135</v>
      </c>
      <c r="BQ289" s="516">
        <v>135.9</v>
      </c>
      <c r="BR289" s="516">
        <v>134.4</v>
      </c>
      <c r="BS289" s="516">
        <v>134</v>
      </c>
      <c r="BT289" s="516">
        <v>135.4</v>
      </c>
      <c r="BU289" s="516">
        <v>136.30000000000001</v>
      </c>
      <c r="BV289" s="516">
        <v>135</v>
      </c>
      <c r="BW289" s="516">
        <v>134.4</v>
      </c>
      <c r="BX289" s="516">
        <v>133.69999999999999</v>
      </c>
      <c r="BY289" s="516">
        <v>128.69999999999999</v>
      </c>
      <c r="BZ289" s="516">
        <v>130.9</v>
      </c>
      <c r="CA289" s="516">
        <v>130.30000000000001</v>
      </c>
      <c r="CB289" s="516">
        <v>131</v>
      </c>
      <c r="CC289" s="516">
        <v>130.6</v>
      </c>
      <c r="CD289" s="516">
        <v>132.5</v>
      </c>
      <c r="CE289" s="516">
        <v>131.69999999999999</v>
      </c>
      <c r="CF289" s="516">
        <v>132.4</v>
      </c>
      <c r="CG289" s="516">
        <v>132.69999999999999</v>
      </c>
      <c r="CH289" s="516">
        <v>132.80000000000001</v>
      </c>
      <c r="CI289" s="516">
        <v>131</v>
      </c>
      <c r="CJ289" s="516">
        <v>129.80000000000001</v>
      </c>
      <c r="CK289" s="516">
        <v>131.4</v>
      </c>
      <c r="CL289" s="516">
        <v>132.5</v>
      </c>
      <c r="CM289" s="516">
        <v>129.69999999999999</v>
      </c>
      <c r="CN289" s="516">
        <v>130.9</v>
      </c>
      <c r="CO289" s="516">
        <v>133.19999999999999</v>
      </c>
      <c r="CP289" s="516">
        <v>133.9</v>
      </c>
      <c r="CQ289" s="516">
        <v>134.4</v>
      </c>
      <c r="CR289" s="516">
        <v>133.69999999999999</v>
      </c>
      <c r="CS289" s="516">
        <v>134.4</v>
      </c>
      <c r="CT289" s="516">
        <v>135.30000000000001</v>
      </c>
      <c r="CU289" s="516">
        <v>136.19999999999999</v>
      </c>
      <c r="CV289" s="516">
        <v>136.1</v>
      </c>
      <c r="CW289" s="516">
        <v>140.5</v>
      </c>
      <c r="CX289" s="516">
        <v>138.4</v>
      </c>
      <c r="CY289" s="516">
        <v>136.19999999999999</v>
      </c>
      <c r="CZ289" s="516">
        <v>133.9</v>
      </c>
      <c r="DA289" s="516">
        <v>132.30000000000001</v>
      </c>
      <c r="DB289" s="516">
        <v>133.9</v>
      </c>
      <c r="DC289" s="516">
        <v>134.4</v>
      </c>
      <c r="DD289" s="516">
        <v>132.80000000000001</v>
      </c>
      <c r="DE289" s="516">
        <v>133.1</v>
      </c>
      <c r="DF289" s="516">
        <v>134.5</v>
      </c>
      <c r="DG289" s="516">
        <v>133.30000000000001</v>
      </c>
      <c r="DH289" s="516">
        <v>133.5</v>
      </c>
      <c r="DI289" s="516">
        <v>135.9</v>
      </c>
      <c r="DJ289" s="516">
        <v>133.80000000000001</v>
      </c>
      <c r="DK289" s="516">
        <v>136.19999999999999</v>
      </c>
      <c r="DL289" s="516">
        <v>136.1</v>
      </c>
      <c r="DM289" s="516">
        <v>140.6</v>
      </c>
      <c r="DN289" s="516">
        <v>142.69999999999999</v>
      </c>
      <c r="DO289" s="516">
        <v>142.9</v>
      </c>
      <c r="DP289" s="516">
        <v>143.19999999999999</v>
      </c>
      <c r="DQ289" s="516">
        <v>143.4</v>
      </c>
      <c r="DR289" s="516">
        <v>146.1</v>
      </c>
      <c r="DS289" s="516">
        <v>147.6</v>
      </c>
      <c r="DT289" s="516">
        <v>148.4</v>
      </c>
      <c r="DU289" s="517">
        <v>150.1</v>
      </c>
      <c r="DV289" s="517">
        <v>150.5</v>
      </c>
      <c r="DW289" s="517">
        <v>151.5</v>
      </c>
      <c r="DX289" s="559">
        <v>150</v>
      </c>
      <c r="DY289" s="559">
        <v>149.19999999999999</v>
      </c>
      <c r="DZ289" s="559">
        <v>147.80000000000001</v>
      </c>
      <c r="EA289" s="558">
        <v>148.6</v>
      </c>
    </row>
    <row r="290" spans="1:131">
      <c r="A290" s="514" t="s">
        <v>1117</v>
      </c>
      <c r="B290" s="514" t="s">
        <v>1118</v>
      </c>
      <c r="C290" s="515">
        <v>0.81413999999999997</v>
      </c>
      <c r="D290" s="516">
        <v>111.2</v>
      </c>
      <c r="E290" s="516">
        <v>111.3</v>
      </c>
      <c r="F290" s="516">
        <v>112.8</v>
      </c>
      <c r="G290" s="516">
        <v>113.1</v>
      </c>
      <c r="H290" s="516">
        <v>112.4</v>
      </c>
      <c r="I290" s="516">
        <v>112.1</v>
      </c>
      <c r="J290" s="516">
        <v>112.6</v>
      </c>
      <c r="K290" s="516">
        <v>113.4</v>
      </c>
      <c r="L290" s="516">
        <v>114.5</v>
      </c>
      <c r="M290" s="516">
        <v>112.1</v>
      </c>
      <c r="N290" s="516">
        <v>111.3</v>
      </c>
      <c r="O290" s="516">
        <v>109.1</v>
      </c>
      <c r="P290" s="516">
        <v>114.6</v>
      </c>
      <c r="Q290" s="516">
        <v>115.4</v>
      </c>
      <c r="R290" s="516">
        <v>115</v>
      </c>
      <c r="S290" s="516">
        <v>116.5</v>
      </c>
      <c r="T290" s="516">
        <v>116.9</v>
      </c>
      <c r="U290" s="516">
        <v>119.1</v>
      </c>
      <c r="V290" s="516">
        <v>117</v>
      </c>
      <c r="W290" s="516">
        <v>118.5</v>
      </c>
      <c r="X290" s="516">
        <v>119</v>
      </c>
      <c r="Y290" s="516">
        <v>121.3</v>
      </c>
      <c r="Z290" s="516">
        <v>119.9</v>
      </c>
      <c r="AA290" s="516">
        <v>119</v>
      </c>
      <c r="AB290" s="516">
        <v>120.8</v>
      </c>
      <c r="AC290" s="516">
        <v>120.8</v>
      </c>
      <c r="AD290" s="516">
        <v>122.4</v>
      </c>
      <c r="AE290" s="516">
        <v>120.6</v>
      </c>
      <c r="AF290" s="516">
        <v>123.4</v>
      </c>
      <c r="AG290" s="516">
        <v>125.5</v>
      </c>
      <c r="AH290" s="516">
        <v>125.7</v>
      </c>
      <c r="AI290" s="516">
        <v>124.1</v>
      </c>
      <c r="AJ290" s="516">
        <v>122.9</v>
      </c>
      <c r="AK290" s="516">
        <v>121.7</v>
      </c>
      <c r="AL290" s="516">
        <v>121</v>
      </c>
      <c r="AM290" s="516">
        <v>122.2</v>
      </c>
      <c r="AN290" s="516">
        <v>129</v>
      </c>
      <c r="AO290" s="516">
        <v>130.5</v>
      </c>
      <c r="AP290" s="516">
        <v>128.4</v>
      </c>
      <c r="AQ290" s="516">
        <v>127.7</v>
      </c>
      <c r="AR290" s="516">
        <v>129.80000000000001</v>
      </c>
      <c r="AS290" s="516">
        <v>128.30000000000001</v>
      </c>
      <c r="AT290" s="516">
        <v>129.19999999999999</v>
      </c>
      <c r="AU290" s="516">
        <v>129.4</v>
      </c>
      <c r="AV290" s="516">
        <v>128.30000000000001</v>
      </c>
      <c r="AW290" s="516">
        <v>129</v>
      </c>
      <c r="AX290" s="516">
        <v>128</v>
      </c>
      <c r="AY290" s="516">
        <v>126.8</v>
      </c>
      <c r="AZ290" s="516">
        <v>127</v>
      </c>
      <c r="BA290" s="516">
        <v>129.30000000000001</v>
      </c>
      <c r="BB290" s="516">
        <v>130.80000000000001</v>
      </c>
      <c r="BC290" s="516">
        <v>129.80000000000001</v>
      </c>
      <c r="BD290" s="516">
        <v>129.9</v>
      </c>
      <c r="BE290" s="516">
        <v>131.69999999999999</v>
      </c>
      <c r="BF290" s="516">
        <v>131.1</v>
      </c>
      <c r="BG290" s="516">
        <v>131</v>
      </c>
      <c r="BH290" s="516">
        <v>132.5</v>
      </c>
      <c r="BI290" s="516">
        <v>134.19999999999999</v>
      </c>
      <c r="BJ290" s="516">
        <v>132.1</v>
      </c>
      <c r="BK290" s="516">
        <v>133.1</v>
      </c>
      <c r="BL290" s="516">
        <v>134.1</v>
      </c>
      <c r="BM290" s="516">
        <v>134.69999999999999</v>
      </c>
      <c r="BN290" s="516">
        <v>134.69999999999999</v>
      </c>
      <c r="BO290" s="516">
        <v>135.69999999999999</v>
      </c>
      <c r="BP290" s="516">
        <v>136.1</v>
      </c>
      <c r="BQ290" s="516">
        <v>136.80000000000001</v>
      </c>
      <c r="BR290" s="516">
        <v>138</v>
      </c>
      <c r="BS290" s="516">
        <v>138.9</v>
      </c>
      <c r="BT290" s="516">
        <v>138.80000000000001</v>
      </c>
      <c r="BU290" s="516">
        <v>138.4</v>
      </c>
      <c r="BV290" s="516">
        <v>138.6</v>
      </c>
      <c r="BW290" s="516">
        <v>137.69999999999999</v>
      </c>
      <c r="BX290" s="516">
        <v>140.5</v>
      </c>
      <c r="BY290" s="516">
        <v>139.80000000000001</v>
      </c>
      <c r="BZ290" s="516">
        <v>139.69999999999999</v>
      </c>
      <c r="CA290" s="516">
        <v>138.6</v>
      </c>
      <c r="CB290" s="516">
        <v>138.80000000000001</v>
      </c>
      <c r="CC290" s="516">
        <v>138.1</v>
      </c>
      <c r="CD290" s="516">
        <v>138.4</v>
      </c>
      <c r="CE290" s="516">
        <v>138.4</v>
      </c>
      <c r="CF290" s="516">
        <v>138.69999999999999</v>
      </c>
      <c r="CG290" s="516">
        <v>138.30000000000001</v>
      </c>
      <c r="CH290" s="516">
        <v>137.5</v>
      </c>
      <c r="CI290" s="516">
        <v>138.30000000000001</v>
      </c>
      <c r="CJ290" s="516">
        <v>139</v>
      </c>
      <c r="CK290" s="516">
        <v>138.30000000000001</v>
      </c>
      <c r="CL290" s="516">
        <v>138</v>
      </c>
      <c r="CM290" s="516">
        <v>137.69999999999999</v>
      </c>
      <c r="CN290" s="516">
        <v>137.6</v>
      </c>
      <c r="CO290" s="516">
        <v>138.80000000000001</v>
      </c>
      <c r="CP290" s="516">
        <v>138.4</v>
      </c>
      <c r="CQ290" s="516">
        <v>138.6</v>
      </c>
      <c r="CR290" s="516">
        <v>139.19999999999999</v>
      </c>
      <c r="CS290" s="516">
        <v>137.80000000000001</v>
      </c>
      <c r="CT290" s="516">
        <v>138.1</v>
      </c>
      <c r="CU290" s="516">
        <v>138.4</v>
      </c>
      <c r="CV290" s="516">
        <v>138.9</v>
      </c>
      <c r="CW290" s="516">
        <v>138.4</v>
      </c>
      <c r="CX290" s="516">
        <v>137.30000000000001</v>
      </c>
      <c r="CY290" s="516">
        <v>136.4</v>
      </c>
      <c r="CZ290" s="516">
        <v>137.5</v>
      </c>
      <c r="DA290" s="516">
        <v>138.30000000000001</v>
      </c>
      <c r="DB290" s="516">
        <v>138.30000000000001</v>
      </c>
      <c r="DC290" s="516">
        <v>139.5</v>
      </c>
      <c r="DD290" s="516">
        <v>139.19999999999999</v>
      </c>
      <c r="DE290" s="516">
        <v>139.5</v>
      </c>
      <c r="DF290" s="516">
        <v>139.6</v>
      </c>
      <c r="DG290" s="516">
        <v>140</v>
      </c>
      <c r="DH290" s="516">
        <v>140.30000000000001</v>
      </c>
      <c r="DI290" s="516">
        <v>139.9</v>
      </c>
      <c r="DJ290" s="516">
        <v>141.19999999999999</v>
      </c>
      <c r="DK290" s="516">
        <v>141.80000000000001</v>
      </c>
      <c r="DL290" s="516">
        <v>142</v>
      </c>
      <c r="DM290" s="516">
        <v>144</v>
      </c>
      <c r="DN290" s="516">
        <v>144.19999999999999</v>
      </c>
      <c r="DO290" s="516">
        <v>144.19999999999999</v>
      </c>
      <c r="DP290" s="516">
        <v>144.69999999999999</v>
      </c>
      <c r="DQ290" s="516">
        <v>144.69999999999999</v>
      </c>
      <c r="DR290" s="516">
        <v>144.69999999999999</v>
      </c>
      <c r="DS290" s="516">
        <v>145.19999999999999</v>
      </c>
      <c r="DT290" s="516">
        <v>145.9</v>
      </c>
      <c r="DU290" s="517">
        <v>146.69999999999999</v>
      </c>
      <c r="DV290" s="517">
        <v>146.69999999999999</v>
      </c>
      <c r="DW290" s="517">
        <v>147.30000000000001</v>
      </c>
      <c r="DX290" s="559">
        <v>149.30000000000001</v>
      </c>
      <c r="DY290" s="559">
        <v>149.4</v>
      </c>
      <c r="DZ290" s="559">
        <v>149.30000000000001</v>
      </c>
      <c r="EA290" s="558">
        <v>149.4</v>
      </c>
    </row>
    <row r="291" spans="1:131">
      <c r="A291" s="514" t="s">
        <v>1119</v>
      </c>
      <c r="B291" s="514" t="s">
        <v>1120</v>
      </c>
      <c r="C291" s="515">
        <v>0.59323999999999999</v>
      </c>
      <c r="D291" s="516">
        <v>114.4</v>
      </c>
      <c r="E291" s="516">
        <v>114.9</v>
      </c>
      <c r="F291" s="516">
        <v>116.7</v>
      </c>
      <c r="G291" s="516">
        <v>116.1</v>
      </c>
      <c r="H291" s="516">
        <v>114.6</v>
      </c>
      <c r="I291" s="516">
        <v>114.5</v>
      </c>
      <c r="J291" s="516">
        <v>114.8</v>
      </c>
      <c r="K291" s="516">
        <v>117</v>
      </c>
      <c r="L291" s="516">
        <v>118.3</v>
      </c>
      <c r="M291" s="516">
        <v>115.1</v>
      </c>
      <c r="N291" s="516">
        <v>115.1</v>
      </c>
      <c r="O291" s="516">
        <v>112</v>
      </c>
      <c r="P291" s="516">
        <v>116.7</v>
      </c>
      <c r="Q291" s="516">
        <v>117.6</v>
      </c>
      <c r="R291" s="516">
        <v>116.4</v>
      </c>
      <c r="S291" s="516">
        <v>119</v>
      </c>
      <c r="T291" s="516">
        <v>120.2</v>
      </c>
      <c r="U291" s="516">
        <v>121</v>
      </c>
      <c r="V291" s="516">
        <v>118.5</v>
      </c>
      <c r="W291" s="516">
        <v>121</v>
      </c>
      <c r="X291" s="516">
        <v>121.7</v>
      </c>
      <c r="Y291" s="516">
        <v>123.9</v>
      </c>
      <c r="Z291" s="516">
        <v>122.3</v>
      </c>
      <c r="AA291" s="516">
        <v>120.5</v>
      </c>
      <c r="AB291" s="516">
        <v>123.7</v>
      </c>
      <c r="AC291" s="516">
        <v>123.9</v>
      </c>
      <c r="AD291" s="516">
        <v>125.6</v>
      </c>
      <c r="AE291" s="516">
        <v>122.9</v>
      </c>
      <c r="AF291" s="516">
        <v>126.7</v>
      </c>
      <c r="AG291" s="516">
        <v>128.30000000000001</v>
      </c>
      <c r="AH291" s="516">
        <v>128.80000000000001</v>
      </c>
      <c r="AI291" s="516">
        <v>127.3</v>
      </c>
      <c r="AJ291" s="516">
        <v>125.4</v>
      </c>
      <c r="AK291" s="516">
        <v>124.2</v>
      </c>
      <c r="AL291" s="516">
        <v>123.2</v>
      </c>
      <c r="AM291" s="516">
        <v>125.4</v>
      </c>
      <c r="AN291" s="516">
        <v>133.30000000000001</v>
      </c>
      <c r="AO291" s="516">
        <v>136</v>
      </c>
      <c r="AP291" s="516">
        <v>133.5</v>
      </c>
      <c r="AQ291" s="516">
        <v>133.1</v>
      </c>
      <c r="AR291" s="516">
        <v>134.6</v>
      </c>
      <c r="AS291" s="516">
        <v>131.69999999999999</v>
      </c>
      <c r="AT291" s="516">
        <v>132.6</v>
      </c>
      <c r="AU291" s="516">
        <v>133.80000000000001</v>
      </c>
      <c r="AV291" s="516">
        <v>133.30000000000001</v>
      </c>
      <c r="AW291" s="516">
        <v>133.19999999999999</v>
      </c>
      <c r="AX291" s="516">
        <v>132.80000000000001</v>
      </c>
      <c r="AY291" s="516">
        <v>131.1</v>
      </c>
      <c r="AZ291" s="516">
        <v>131.19999999999999</v>
      </c>
      <c r="BA291" s="516">
        <v>133.69999999999999</v>
      </c>
      <c r="BB291" s="516">
        <v>134.9</v>
      </c>
      <c r="BC291" s="516">
        <v>133.5</v>
      </c>
      <c r="BD291" s="516">
        <v>133.5</v>
      </c>
      <c r="BE291" s="516">
        <v>133.6</v>
      </c>
      <c r="BF291" s="516">
        <v>132.19999999999999</v>
      </c>
      <c r="BG291" s="516">
        <v>133</v>
      </c>
      <c r="BH291" s="516">
        <v>134.69999999999999</v>
      </c>
      <c r="BI291" s="516">
        <v>136</v>
      </c>
      <c r="BJ291" s="516">
        <v>134.9</v>
      </c>
      <c r="BK291" s="516">
        <v>136.1</v>
      </c>
      <c r="BL291" s="516">
        <v>137.5</v>
      </c>
      <c r="BM291" s="516">
        <v>137.1</v>
      </c>
      <c r="BN291" s="516">
        <v>137.1</v>
      </c>
      <c r="BO291" s="516">
        <v>137.9</v>
      </c>
      <c r="BP291" s="516">
        <v>137.5</v>
      </c>
      <c r="BQ291" s="516">
        <v>137.80000000000001</v>
      </c>
      <c r="BR291" s="516">
        <v>136.9</v>
      </c>
      <c r="BS291" s="516">
        <v>137.69999999999999</v>
      </c>
      <c r="BT291" s="516">
        <v>138.69999999999999</v>
      </c>
      <c r="BU291" s="516">
        <v>138.69999999999999</v>
      </c>
      <c r="BV291" s="516">
        <v>138.69999999999999</v>
      </c>
      <c r="BW291" s="516">
        <v>137.5</v>
      </c>
      <c r="BX291" s="516">
        <v>140.80000000000001</v>
      </c>
      <c r="BY291" s="516">
        <v>139.9</v>
      </c>
      <c r="BZ291" s="516">
        <v>140.5</v>
      </c>
      <c r="CA291" s="516">
        <v>139.6</v>
      </c>
      <c r="CB291" s="516">
        <v>139.6</v>
      </c>
      <c r="CC291" s="516">
        <v>138.9</v>
      </c>
      <c r="CD291" s="516">
        <v>139.30000000000001</v>
      </c>
      <c r="CE291" s="516">
        <v>138.69999999999999</v>
      </c>
      <c r="CF291" s="516">
        <v>139.30000000000001</v>
      </c>
      <c r="CG291" s="516">
        <v>139.30000000000001</v>
      </c>
      <c r="CH291" s="516">
        <v>138.30000000000001</v>
      </c>
      <c r="CI291" s="516">
        <v>138.9</v>
      </c>
      <c r="CJ291" s="516">
        <v>140.19999999999999</v>
      </c>
      <c r="CK291" s="516">
        <v>139.6</v>
      </c>
      <c r="CL291" s="516">
        <v>139.30000000000001</v>
      </c>
      <c r="CM291" s="516">
        <v>138.5</v>
      </c>
      <c r="CN291" s="516">
        <v>138.4</v>
      </c>
      <c r="CO291" s="516">
        <v>139.4</v>
      </c>
      <c r="CP291" s="516">
        <v>138.9</v>
      </c>
      <c r="CQ291" s="516">
        <v>139.6</v>
      </c>
      <c r="CR291" s="516">
        <v>140.19999999999999</v>
      </c>
      <c r="CS291" s="516">
        <v>138.6</v>
      </c>
      <c r="CT291" s="516">
        <v>138.80000000000001</v>
      </c>
      <c r="CU291" s="516">
        <v>139</v>
      </c>
      <c r="CV291" s="516">
        <v>139</v>
      </c>
      <c r="CW291" s="516">
        <v>138.5</v>
      </c>
      <c r="CX291" s="516">
        <v>137.69999999999999</v>
      </c>
      <c r="CY291" s="516">
        <v>137.80000000000001</v>
      </c>
      <c r="CZ291" s="516">
        <v>137.19999999999999</v>
      </c>
      <c r="DA291" s="516">
        <v>137.69999999999999</v>
      </c>
      <c r="DB291" s="516">
        <v>137.1</v>
      </c>
      <c r="DC291" s="516">
        <v>138.30000000000001</v>
      </c>
      <c r="DD291" s="516">
        <v>138</v>
      </c>
      <c r="DE291" s="516">
        <v>138.6</v>
      </c>
      <c r="DF291" s="516">
        <v>138.5</v>
      </c>
      <c r="DG291" s="516">
        <v>139.19999999999999</v>
      </c>
      <c r="DH291" s="516">
        <v>139.19999999999999</v>
      </c>
      <c r="DI291" s="516">
        <v>139.6</v>
      </c>
      <c r="DJ291" s="516">
        <v>140.4</v>
      </c>
      <c r="DK291" s="516">
        <v>140.9</v>
      </c>
      <c r="DL291" s="516">
        <v>141.30000000000001</v>
      </c>
      <c r="DM291" s="516">
        <v>143.6</v>
      </c>
      <c r="DN291" s="516">
        <v>142.9</v>
      </c>
      <c r="DO291" s="516">
        <v>142.80000000000001</v>
      </c>
      <c r="DP291" s="516">
        <v>143.19999999999999</v>
      </c>
      <c r="DQ291" s="516">
        <v>143.30000000000001</v>
      </c>
      <c r="DR291" s="516">
        <v>143.5</v>
      </c>
      <c r="DS291" s="516">
        <v>143.69999999999999</v>
      </c>
      <c r="DT291" s="516">
        <v>144.30000000000001</v>
      </c>
      <c r="DU291" s="517">
        <v>145.4</v>
      </c>
      <c r="DV291" s="517">
        <v>145.19999999999999</v>
      </c>
      <c r="DW291" s="517">
        <v>146.1</v>
      </c>
      <c r="DX291" s="559">
        <v>148</v>
      </c>
      <c r="DY291" s="559">
        <v>147.80000000000001</v>
      </c>
      <c r="DZ291" s="559">
        <v>147.9</v>
      </c>
      <c r="EA291" s="558">
        <v>147.80000000000001</v>
      </c>
    </row>
    <row r="292" spans="1:131">
      <c r="A292" s="514" t="s">
        <v>1121</v>
      </c>
      <c r="B292" s="514" t="s">
        <v>1122</v>
      </c>
      <c r="C292" s="515">
        <v>0.35582999999999998</v>
      </c>
      <c r="D292" s="516">
        <v>119.9</v>
      </c>
      <c r="E292" s="516">
        <v>119</v>
      </c>
      <c r="F292" s="516">
        <v>123.6</v>
      </c>
      <c r="G292" s="516">
        <v>122.8</v>
      </c>
      <c r="H292" s="516">
        <v>121.2</v>
      </c>
      <c r="I292" s="516">
        <v>122.5</v>
      </c>
      <c r="J292" s="516">
        <v>121.2</v>
      </c>
      <c r="K292" s="516">
        <v>126.3</v>
      </c>
      <c r="L292" s="516">
        <v>127</v>
      </c>
      <c r="M292" s="516">
        <v>123.4</v>
      </c>
      <c r="N292" s="516">
        <v>125.4</v>
      </c>
      <c r="O292" s="516">
        <v>122.2</v>
      </c>
      <c r="P292" s="516">
        <v>122.5</v>
      </c>
      <c r="Q292" s="516">
        <v>123.7</v>
      </c>
      <c r="R292" s="516">
        <v>123.5</v>
      </c>
      <c r="S292" s="516">
        <v>125.6</v>
      </c>
      <c r="T292" s="516">
        <v>128.30000000000001</v>
      </c>
      <c r="U292" s="516">
        <v>127.2</v>
      </c>
      <c r="V292" s="516">
        <v>124.8</v>
      </c>
      <c r="W292" s="516">
        <v>128</v>
      </c>
      <c r="X292" s="516">
        <v>128.69999999999999</v>
      </c>
      <c r="Y292" s="516">
        <v>132.1</v>
      </c>
      <c r="Z292" s="516">
        <v>132.19999999999999</v>
      </c>
      <c r="AA292" s="516">
        <v>129.19999999999999</v>
      </c>
      <c r="AB292" s="516">
        <v>129.80000000000001</v>
      </c>
      <c r="AC292" s="516">
        <v>129.80000000000001</v>
      </c>
      <c r="AD292" s="516">
        <v>128.80000000000001</v>
      </c>
      <c r="AE292" s="516">
        <v>126</v>
      </c>
      <c r="AF292" s="516">
        <v>130.5</v>
      </c>
      <c r="AG292" s="516">
        <v>132.69999999999999</v>
      </c>
      <c r="AH292" s="516">
        <v>134.69999999999999</v>
      </c>
      <c r="AI292" s="516">
        <v>132.30000000000001</v>
      </c>
      <c r="AJ292" s="516">
        <v>129</v>
      </c>
      <c r="AK292" s="516">
        <v>127.2</v>
      </c>
      <c r="AL292" s="516">
        <v>127.1</v>
      </c>
      <c r="AM292" s="516">
        <v>128.9</v>
      </c>
      <c r="AN292" s="516">
        <v>138.69999999999999</v>
      </c>
      <c r="AO292" s="516">
        <v>142.6</v>
      </c>
      <c r="AP292" s="516">
        <v>139</v>
      </c>
      <c r="AQ292" s="516">
        <v>138.6</v>
      </c>
      <c r="AR292" s="516">
        <v>140.80000000000001</v>
      </c>
      <c r="AS292" s="516">
        <v>137.1</v>
      </c>
      <c r="AT292" s="516">
        <v>138.80000000000001</v>
      </c>
      <c r="AU292" s="516">
        <v>138.9</v>
      </c>
      <c r="AV292" s="516">
        <v>138.6</v>
      </c>
      <c r="AW292" s="516">
        <v>138.80000000000001</v>
      </c>
      <c r="AX292" s="516">
        <v>137</v>
      </c>
      <c r="AY292" s="516">
        <v>136.6</v>
      </c>
      <c r="AZ292" s="516">
        <v>136.4</v>
      </c>
      <c r="BA292" s="516">
        <v>137.9</v>
      </c>
      <c r="BB292" s="516">
        <v>140.19999999999999</v>
      </c>
      <c r="BC292" s="516">
        <v>140</v>
      </c>
      <c r="BD292" s="516">
        <v>139.5</v>
      </c>
      <c r="BE292" s="516">
        <v>139.80000000000001</v>
      </c>
      <c r="BF292" s="516">
        <v>140.30000000000001</v>
      </c>
      <c r="BG292" s="516">
        <v>141.80000000000001</v>
      </c>
      <c r="BH292" s="516">
        <v>142.6</v>
      </c>
      <c r="BI292" s="516">
        <v>144.19999999999999</v>
      </c>
      <c r="BJ292" s="516">
        <v>143.1</v>
      </c>
      <c r="BK292" s="516">
        <v>143.69999999999999</v>
      </c>
      <c r="BL292" s="516">
        <v>145.6</v>
      </c>
      <c r="BM292" s="516">
        <v>144.9</v>
      </c>
      <c r="BN292" s="516">
        <v>144.9</v>
      </c>
      <c r="BO292" s="516">
        <v>145.9</v>
      </c>
      <c r="BP292" s="516">
        <v>145.30000000000001</v>
      </c>
      <c r="BQ292" s="516">
        <v>144.9</v>
      </c>
      <c r="BR292" s="516">
        <v>145.1</v>
      </c>
      <c r="BS292" s="516">
        <v>146.19999999999999</v>
      </c>
      <c r="BT292" s="516">
        <v>146.4</v>
      </c>
      <c r="BU292" s="516">
        <v>146.4</v>
      </c>
      <c r="BV292" s="516">
        <v>146.30000000000001</v>
      </c>
      <c r="BW292" s="516">
        <v>144.4</v>
      </c>
      <c r="BX292" s="516">
        <v>148.19999999999999</v>
      </c>
      <c r="BY292" s="516">
        <v>149.19999999999999</v>
      </c>
      <c r="BZ292" s="516">
        <v>149.9</v>
      </c>
      <c r="CA292" s="516">
        <v>147.30000000000001</v>
      </c>
      <c r="CB292" s="516">
        <v>146.9</v>
      </c>
      <c r="CC292" s="516">
        <v>146.9</v>
      </c>
      <c r="CD292" s="516">
        <v>148.1</v>
      </c>
      <c r="CE292" s="516">
        <v>147.5</v>
      </c>
      <c r="CF292" s="516">
        <v>147.1</v>
      </c>
      <c r="CG292" s="516">
        <v>147.1</v>
      </c>
      <c r="CH292" s="516">
        <v>146.5</v>
      </c>
      <c r="CI292" s="516">
        <v>146.30000000000001</v>
      </c>
      <c r="CJ292" s="516">
        <v>148.4</v>
      </c>
      <c r="CK292" s="516">
        <v>146.69999999999999</v>
      </c>
      <c r="CL292" s="516">
        <v>147</v>
      </c>
      <c r="CM292" s="516">
        <v>147.30000000000001</v>
      </c>
      <c r="CN292" s="516">
        <v>147.1</v>
      </c>
      <c r="CO292" s="516">
        <v>147.80000000000001</v>
      </c>
      <c r="CP292" s="516">
        <v>148</v>
      </c>
      <c r="CQ292" s="516">
        <v>149.5</v>
      </c>
      <c r="CR292" s="516">
        <v>149.19999999999999</v>
      </c>
      <c r="CS292" s="516">
        <v>146.69999999999999</v>
      </c>
      <c r="CT292" s="516">
        <v>147</v>
      </c>
      <c r="CU292" s="516">
        <v>147</v>
      </c>
      <c r="CV292" s="516">
        <v>147</v>
      </c>
      <c r="CW292" s="516">
        <v>147.69999999999999</v>
      </c>
      <c r="CX292" s="516">
        <v>145.6</v>
      </c>
      <c r="CY292" s="516">
        <v>145.6</v>
      </c>
      <c r="CZ292" s="516">
        <v>145.4</v>
      </c>
      <c r="DA292" s="516">
        <v>146.6</v>
      </c>
      <c r="DB292" s="516">
        <v>146.19999999999999</v>
      </c>
      <c r="DC292" s="516">
        <v>148.1</v>
      </c>
      <c r="DD292" s="516">
        <v>147.9</v>
      </c>
      <c r="DE292" s="516">
        <v>148.6</v>
      </c>
      <c r="DF292" s="516">
        <v>148.5</v>
      </c>
      <c r="DG292" s="516">
        <v>150.6</v>
      </c>
      <c r="DH292" s="516">
        <v>150.80000000000001</v>
      </c>
      <c r="DI292" s="516">
        <v>151.19999999999999</v>
      </c>
      <c r="DJ292" s="516">
        <v>151.69999999999999</v>
      </c>
      <c r="DK292" s="516">
        <v>152.69999999999999</v>
      </c>
      <c r="DL292" s="516">
        <v>153.1</v>
      </c>
      <c r="DM292" s="516">
        <v>157</v>
      </c>
      <c r="DN292" s="516">
        <v>156.80000000000001</v>
      </c>
      <c r="DO292" s="516">
        <v>156.4</v>
      </c>
      <c r="DP292" s="516">
        <v>156.9</v>
      </c>
      <c r="DQ292" s="516">
        <v>157</v>
      </c>
      <c r="DR292" s="516">
        <v>158.1</v>
      </c>
      <c r="DS292" s="516">
        <v>158.4</v>
      </c>
      <c r="DT292" s="516">
        <v>158.69999999999999</v>
      </c>
      <c r="DU292" s="517">
        <v>159.9</v>
      </c>
      <c r="DV292" s="517">
        <v>159.69999999999999</v>
      </c>
      <c r="DW292" s="517">
        <v>161</v>
      </c>
      <c r="DX292" s="559">
        <v>162.80000000000001</v>
      </c>
      <c r="DY292" s="559">
        <v>162.69999999999999</v>
      </c>
      <c r="DZ292" s="559">
        <v>163.1</v>
      </c>
      <c r="EA292" s="558">
        <v>163.30000000000001</v>
      </c>
    </row>
    <row r="293" spans="1:131">
      <c r="A293" s="514" t="s">
        <v>1123</v>
      </c>
      <c r="B293" s="514" t="s">
        <v>1124</v>
      </c>
      <c r="C293" s="515">
        <v>1.3769999999999999E-2</v>
      </c>
      <c r="D293" s="516">
        <v>103.6</v>
      </c>
      <c r="E293" s="516">
        <v>103.6</v>
      </c>
      <c r="F293" s="516">
        <v>101.7</v>
      </c>
      <c r="G293" s="516">
        <v>100.9</v>
      </c>
      <c r="H293" s="516">
        <v>102.7</v>
      </c>
      <c r="I293" s="516">
        <v>103.6</v>
      </c>
      <c r="J293" s="516">
        <v>102.9</v>
      </c>
      <c r="K293" s="516">
        <v>103.2</v>
      </c>
      <c r="L293" s="516">
        <v>101.7</v>
      </c>
      <c r="M293" s="516">
        <v>100.1</v>
      </c>
      <c r="N293" s="516">
        <v>99.8</v>
      </c>
      <c r="O293" s="516">
        <v>100.2</v>
      </c>
      <c r="P293" s="516">
        <v>103</v>
      </c>
      <c r="Q293" s="516">
        <v>102.3</v>
      </c>
      <c r="R293" s="516">
        <v>101.5</v>
      </c>
      <c r="S293" s="516">
        <v>103.6</v>
      </c>
      <c r="T293" s="516">
        <v>104.2</v>
      </c>
      <c r="U293" s="516">
        <v>105.8</v>
      </c>
      <c r="V293" s="516">
        <v>108</v>
      </c>
      <c r="W293" s="516">
        <v>106.7</v>
      </c>
      <c r="X293" s="516">
        <v>107.3</v>
      </c>
      <c r="Y293" s="516">
        <v>108.2</v>
      </c>
      <c r="Z293" s="516">
        <v>108.7</v>
      </c>
      <c r="AA293" s="516">
        <v>108.4</v>
      </c>
      <c r="AB293" s="516">
        <v>111.9</v>
      </c>
      <c r="AC293" s="516">
        <v>113.6</v>
      </c>
      <c r="AD293" s="516">
        <v>115.8</v>
      </c>
      <c r="AE293" s="516">
        <v>116.9</v>
      </c>
      <c r="AF293" s="516">
        <v>119.7</v>
      </c>
      <c r="AG293" s="516">
        <v>118.1</v>
      </c>
      <c r="AH293" s="516">
        <v>116.1</v>
      </c>
      <c r="AI293" s="516">
        <v>115.9</v>
      </c>
      <c r="AJ293" s="516">
        <v>116.7</v>
      </c>
      <c r="AK293" s="516">
        <v>114.6</v>
      </c>
      <c r="AL293" s="516">
        <v>114.8</v>
      </c>
      <c r="AM293" s="516">
        <v>116.2</v>
      </c>
      <c r="AN293" s="516">
        <v>118.9</v>
      </c>
      <c r="AO293" s="516">
        <v>121.3</v>
      </c>
      <c r="AP293" s="516">
        <v>121.3</v>
      </c>
      <c r="AQ293" s="516">
        <v>120.8</v>
      </c>
      <c r="AR293" s="516">
        <v>118.9</v>
      </c>
      <c r="AS293" s="516">
        <v>122.1</v>
      </c>
      <c r="AT293" s="516">
        <v>121.5</v>
      </c>
      <c r="AU293" s="516">
        <v>121.4</v>
      </c>
      <c r="AV293" s="516">
        <v>119</v>
      </c>
      <c r="AW293" s="516">
        <v>118.6</v>
      </c>
      <c r="AX293" s="516">
        <v>118.9</v>
      </c>
      <c r="AY293" s="516">
        <v>119.4</v>
      </c>
      <c r="AZ293" s="516">
        <v>122.4</v>
      </c>
      <c r="BA293" s="516">
        <v>121.5</v>
      </c>
      <c r="BB293" s="516">
        <v>122.6</v>
      </c>
      <c r="BC293" s="516">
        <v>120.9</v>
      </c>
      <c r="BD293" s="516">
        <v>122.5</v>
      </c>
      <c r="BE293" s="516">
        <v>123.3</v>
      </c>
      <c r="BF293" s="516">
        <v>124.2</v>
      </c>
      <c r="BG293" s="516">
        <v>124</v>
      </c>
      <c r="BH293" s="516">
        <v>122.7</v>
      </c>
      <c r="BI293" s="516">
        <v>123</v>
      </c>
      <c r="BJ293" s="516">
        <v>123</v>
      </c>
      <c r="BK293" s="516">
        <v>122.4</v>
      </c>
      <c r="BL293" s="516">
        <v>123.3</v>
      </c>
      <c r="BM293" s="516">
        <v>123.3</v>
      </c>
      <c r="BN293" s="516">
        <v>124.4</v>
      </c>
      <c r="BO293" s="516">
        <v>125.2</v>
      </c>
      <c r="BP293" s="516">
        <v>125.8</v>
      </c>
      <c r="BQ293" s="516">
        <v>126.9</v>
      </c>
      <c r="BR293" s="516">
        <v>127.1</v>
      </c>
      <c r="BS293" s="516">
        <v>128.4</v>
      </c>
      <c r="BT293" s="516">
        <v>126.7</v>
      </c>
      <c r="BU293" s="516">
        <v>125.5</v>
      </c>
      <c r="BV293" s="516">
        <v>126</v>
      </c>
      <c r="BW293" s="516">
        <v>126.7</v>
      </c>
      <c r="BX293" s="516">
        <v>127.2</v>
      </c>
      <c r="BY293" s="516">
        <v>126.6</v>
      </c>
      <c r="BZ293" s="516">
        <v>125.9</v>
      </c>
      <c r="CA293" s="516">
        <v>125.8</v>
      </c>
      <c r="CB293" s="516">
        <v>128</v>
      </c>
      <c r="CC293" s="516">
        <v>126.6</v>
      </c>
      <c r="CD293" s="516">
        <v>127.1</v>
      </c>
      <c r="CE293" s="516">
        <v>129</v>
      </c>
      <c r="CF293" s="516">
        <v>129.80000000000001</v>
      </c>
      <c r="CG293" s="516">
        <v>129</v>
      </c>
      <c r="CH293" s="516">
        <v>130.19999999999999</v>
      </c>
      <c r="CI293" s="516">
        <v>132.5</v>
      </c>
      <c r="CJ293" s="516">
        <v>132.6</v>
      </c>
      <c r="CK293" s="516">
        <v>132.4</v>
      </c>
      <c r="CL293" s="516">
        <v>131.69999999999999</v>
      </c>
      <c r="CM293" s="516">
        <v>129.4</v>
      </c>
      <c r="CN293" s="516">
        <v>129.4</v>
      </c>
      <c r="CO293" s="516">
        <v>130.30000000000001</v>
      </c>
      <c r="CP293" s="516">
        <v>129.69999999999999</v>
      </c>
      <c r="CQ293" s="516">
        <v>129.4</v>
      </c>
      <c r="CR293" s="516">
        <v>129.1</v>
      </c>
      <c r="CS293" s="516">
        <v>129.30000000000001</v>
      </c>
      <c r="CT293" s="516">
        <v>128.9</v>
      </c>
      <c r="CU293" s="516">
        <v>129.19999999999999</v>
      </c>
      <c r="CV293" s="516">
        <v>129</v>
      </c>
      <c r="CW293" s="516">
        <v>129.1</v>
      </c>
      <c r="CX293" s="516">
        <v>130.9</v>
      </c>
      <c r="CY293" s="516">
        <v>129.1</v>
      </c>
      <c r="CZ293" s="516">
        <v>130.4</v>
      </c>
      <c r="DA293" s="516">
        <v>127.4</v>
      </c>
      <c r="DB293" s="516">
        <v>126.1</v>
      </c>
      <c r="DC293" s="516">
        <v>126.7</v>
      </c>
      <c r="DD293" s="516">
        <v>126</v>
      </c>
      <c r="DE293" s="516">
        <v>125.9</v>
      </c>
      <c r="DF293" s="516">
        <v>125.3</v>
      </c>
      <c r="DG293" s="516">
        <v>125.4</v>
      </c>
      <c r="DH293" s="516">
        <v>126.3</v>
      </c>
      <c r="DI293" s="516">
        <v>128.69999999999999</v>
      </c>
      <c r="DJ293" s="516">
        <v>127.9</v>
      </c>
      <c r="DK293" s="516">
        <v>127.4</v>
      </c>
      <c r="DL293" s="516">
        <v>127.9</v>
      </c>
      <c r="DM293" s="516">
        <v>126.9</v>
      </c>
      <c r="DN293" s="516">
        <v>126.3</v>
      </c>
      <c r="DO293" s="516">
        <v>131.4</v>
      </c>
      <c r="DP293" s="516">
        <v>131.5</v>
      </c>
      <c r="DQ293" s="516">
        <v>130.69999999999999</v>
      </c>
      <c r="DR293" s="516">
        <v>132</v>
      </c>
      <c r="DS293" s="516">
        <v>132.80000000000001</v>
      </c>
      <c r="DT293" s="516">
        <v>134</v>
      </c>
      <c r="DU293" s="517">
        <v>135.1</v>
      </c>
      <c r="DV293" s="517">
        <v>136.1</v>
      </c>
      <c r="DW293" s="517">
        <v>139.4</v>
      </c>
      <c r="DX293" s="559">
        <v>141</v>
      </c>
      <c r="DY293" s="559">
        <v>139.9</v>
      </c>
      <c r="DZ293" s="559">
        <v>139.80000000000001</v>
      </c>
      <c r="EA293" s="558">
        <v>141.30000000000001</v>
      </c>
    </row>
    <row r="294" spans="1:131">
      <c r="A294" s="514" t="s">
        <v>1125</v>
      </c>
      <c r="B294" s="514" t="s">
        <v>1126</v>
      </c>
      <c r="C294" s="515">
        <v>0.12903999999999999</v>
      </c>
      <c r="D294" s="516">
        <v>106.5</v>
      </c>
      <c r="E294" s="516">
        <v>107.7</v>
      </c>
      <c r="F294" s="516">
        <v>103.7</v>
      </c>
      <c r="G294" s="516">
        <v>102.6</v>
      </c>
      <c r="H294" s="516">
        <v>102.6</v>
      </c>
      <c r="I294" s="516">
        <v>99.2</v>
      </c>
      <c r="J294" s="516">
        <v>104.2</v>
      </c>
      <c r="K294" s="516">
        <v>104.6</v>
      </c>
      <c r="L294" s="516">
        <v>102.3</v>
      </c>
      <c r="M294" s="516">
        <v>98.4</v>
      </c>
      <c r="N294" s="516">
        <v>96.9</v>
      </c>
      <c r="O294" s="516">
        <v>95.1</v>
      </c>
      <c r="P294" s="516">
        <v>102.9</v>
      </c>
      <c r="Q294" s="516">
        <v>102.2</v>
      </c>
      <c r="R294" s="516">
        <v>102.6</v>
      </c>
      <c r="S294" s="516">
        <v>104.8</v>
      </c>
      <c r="T294" s="516">
        <v>103.2</v>
      </c>
      <c r="U294" s="516">
        <v>109.3</v>
      </c>
      <c r="V294" s="516">
        <v>106.3</v>
      </c>
      <c r="W294" s="516">
        <v>106.6</v>
      </c>
      <c r="X294" s="516">
        <v>107.5</v>
      </c>
      <c r="Y294" s="516">
        <v>106.2</v>
      </c>
      <c r="Z294" s="516">
        <v>103</v>
      </c>
      <c r="AA294" s="516">
        <v>106.9</v>
      </c>
      <c r="AB294" s="516">
        <v>114.7</v>
      </c>
      <c r="AC294" s="516">
        <v>113.8</v>
      </c>
      <c r="AD294" s="516">
        <v>119.5</v>
      </c>
      <c r="AE294" s="516">
        <v>117.3</v>
      </c>
      <c r="AF294" s="516">
        <v>121</v>
      </c>
      <c r="AG294" s="516">
        <v>122.4</v>
      </c>
      <c r="AH294" s="516">
        <v>119.6</v>
      </c>
      <c r="AI294" s="516">
        <v>119.3</v>
      </c>
      <c r="AJ294" s="516">
        <v>120.5</v>
      </c>
      <c r="AK294" s="516">
        <v>118.9</v>
      </c>
      <c r="AL294" s="516">
        <v>117.4</v>
      </c>
      <c r="AM294" s="516">
        <v>122.8</v>
      </c>
      <c r="AN294" s="516">
        <v>128.69999999999999</v>
      </c>
      <c r="AO294" s="516">
        <v>127.8</v>
      </c>
      <c r="AP294" s="516">
        <v>126.8</v>
      </c>
      <c r="AQ294" s="516">
        <v>124.7</v>
      </c>
      <c r="AR294" s="516">
        <v>125.3</v>
      </c>
      <c r="AS294" s="516">
        <v>123.7</v>
      </c>
      <c r="AT294" s="516">
        <v>125</v>
      </c>
      <c r="AU294" s="516">
        <v>128.30000000000001</v>
      </c>
      <c r="AV294" s="516">
        <v>126.6</v>
      </c>
      <c r="AW294" s="516">
        <v>122.8</v>
      </c>
      <c r="AX294" s="516">
        <v>127.9</v>
      </c>
      <c r="AY294" s="516">
        <v>120.6</v>
      </c>
      <c r="AZ294" s="516">
        <v>122.7</v>
      </c>
      <c r="BA294" s="516">
        <v>128.30000000000001</v>
      </c>
      <c r="BB294" s="516">
        <v>127.1</v>
      </c>
      <c r="BC294" s="516">
        <v>122.7</v>
      </c>
      <c r="BD294" s="516">
        <v>123.6</v>
      </c>
      <c r="BE294" s="516">
        <v>121.9</v>
      </c>
      <c r="BF294" s="516">
        <v>115.7</v>
      </c>
      <c r="BG294" s="516">
        <v>115.8</v>
      </c>
      <c r="BH294" s="516">
        <v>121.3</v>
      </c>
      <c r="BI294" s="516">
        <v>122.1</v>
      </c>
      <c r="BJ294" s="516">
        <v>120.9</v>
      </c>
      <c r="BK294" s="516">
        <v>125.1</v>
      </c>
      <c r="BL294" s="516">
        <v>125.7</v>
      </c>
      <c r="BM294" s="516">
        <v>126.1</v>
      </c>
      <c r="BN294" s="516">
        <v>125</v>
      </c>
      <c r="BO294" s="516">
        <v>125.8</v>
      </c>
      <c r="BP294" s="516">
        <v>125.9</v>
      </c>
      <c r="BQ294" s="516">
        <v>128.80000000000001</v>
      </c>
      <c r="BR294" s="516">
        <v>124.1</v>
      </c>
      <c r="BS294" s="516">
        <v>125.7</v>
      </c>
      <c r="BT294" s="516">
        <v>128.80000000000001</v>
      </c>
      <c r="BU294" s="516">
        <v>129.5</v>
      </c>
      <c r="BV294" s="516">
        <v>130.80000000000001</v>
      </c>
      <c r="BW294" s="516">
        <v>130</v>
      </c>
      <c r="BX294" s="516">
        <v>130.19999999999999</v>
      </c>
      <c r="BY294" s="516">
        <v>127.6</v>
      </c>
      <c r="BZ294" s="516">
        <v>127.8</v>
      </c>
      <c r="CA294" s="516">
        <v>128.5</v>
      </c>
      <c r="CB294" s="516">
        <v>128.6</v>
      </c>
      <c r="CC294" s="516">
        <v>130</v>
      </c>
      <c r="CD294" s="516">
        <v>129.9</v>
      </c>
      <c r="CE294" s="516">
        <v>129.4</v>
      </c>
      <c r="CF294" s="516">
        <v>130.19999999999999</v>
      </c>
      <c r="CG294" s="516">
        <v>131.69999999999999</v>
      </c>
      <c r="CH294" s="516">
        <v>131.1</v>
      </c>
      <c r="CI294" s="516">
        <v>134.1</v>
      </c>
      <c r="CJ294" s="516">
        <v>135.4</v>
      </c>
      <c r="CK294" s="516">
        <v>135.5</v>
      </c>
      <c r="CL294" s="516">
        <v>135.1</v>
      </c>
      <c r="CM294" s="516">
        <v>133.19999999999999</v>
      </c>
      <c r="CN294" s="516">
        <v>132.9</v>
      </c>
      <c r="CO294" s="516">
        <v>133.5</v>
      </c>
      <c r="CP294" s="516">
        <v>131.4</v>
      </c>
      <c r="CQ294" s="516">
        <v>130.80000000000001</v>
      </c>
      <c r="CR294" s="516">
        <v>130.80000000000001</v>
      </c>
      <c r="CS294" s="516">
        <v>131.4</v>
      </c>
      <c r="CT294" s="516">
        <v>133.4</v>
      </c>
      <c r="CU294" s="516">
        <v>133.5</v>
      </c>
      <c r="CV294" s="516">
        <v>133.5</v>
      </c>
      <c r="CW294" s="516">
        <v>133.30000000000001</v>
      </c>
      <c r="CX294" s="516">
        <v>133.30000000000001</v>
      </c>
      <c r="CY294" s="516">
        <v>133.4</v>
      </c>
      <c r="CZ294" s="516">
        <v>133.19999999999999</v>
      </c>
      <c r="DA294" s="516">
        <v>133</v>
      </c>
      <c r="DB294" s="516">
        <v>132</v>
      </c>
      <c r="DC294" s="516">
        <v>133.30000000000001</v>
      </c>
      <c r="DD294" s="516">
        <v>132.9</v>
      </c>
      <c r="DE294" s="516">
        <v>133.5</v>
      </c>
      <c r="DF294" s="516">
        <v>133.5</v>
      </c>
      <c r="DG294" s="516">
        <v>130.80000000000001</v>
      </c>
      <c r="DH294" s="516">
        <v>130.19999999999999</v>
      </c>
      <c r="DI294" s="516">
        <v>131</v>
      </c>
      <c r="DJ294" s="516">
        <v>133.19999999999999</v>
      </c>
      <c r="DK294" s="516">
        <v>132.69999999999999</v>
      </c>
      <c r="DL294" s="516">
        <v>133.1</v>
      </c>
      <c r="DM294" s="516">
        <v>132.9</v>
      </c>
      <c r="DN294" s="516">
        <v>130</v>
      </c>
      <c r="DO294" s="516">
        <v>130.30000000000001</v>
      </c>
      <c r="DP294" s="516">
        <v>130.30000000000001</v>
      </c>
      <c r="DQ294" s="516">
        <v>130.30000000000001</v>
      </c>
      <c r="DR294" s="516">
        <v>127.9</v>
      </c>
      <c r="DS294" s="516">
        <v>127.9</v>
      </c>
      <c r="DT294" s="516">
        <v>131.30000000000001</v>
      </c>
      <c r="DU294" s="517">
        <v>132.19999999999999</v>
      </c>
      <c r="DV294" s="517">
        <v>132.30000000000001</v>
      </c>
      <c r="DW294" s="517">
        <v>132.30000000000001</v>
      </c>
      <c r="DX294" s="559">
        <v>136.19999999999999</v>
      </c>
      <c r="DY294" s="559">
        <v>135.30000000000001</v>
      </c>
      <c r="DZ294" s="559">
        <v>133.9</v>
      </c>
      <c r="EA294" s="558">
        <v>132.9</v>
      </c>
    </row>
    <row r="295" spans="1:131">
      <c r="A295" s="514" t="s">
        <v>1127</v>
      </c>
      <c r="B295" s="514" t="s">
        <v>1128</v>
      </c>
      <c r="C295" s="515">
        <v>9.4600000000000004E-2</v>
      </c>
      <c r="D295" s="516">
        <v>105.8</v>
      </c>
      <c r="E295" s="516">
        <v>110.5</v>
      </c>
      <c r="F295" s="516">
        <v>110.5</v>
      </c>
      <c r="G295" s="516">
        <v>111.5</v>
      </c>
      <c r="H295" s="516">
        <v>107.9</v>
      </c>
      <c r="I295" s="516">
        <v>106.5</v>
      </c>
      <c r="J295" s="516">
        <v>107.3</v>
      </c>
      <c r="K295" s="516">
        <v>101.1</v>
      </c>
      <c r="L295" s="516">
        <v>109.5</v>
      </c>
      <c r="M295" s="516">
        <v>108.6</v>
      </c>
      <c r="N295" s="516">
        <v>103.5</v>
      </c>
      <c r="O295" s="516">
        <v>98.5</v>
      </c>
      <c r="P295" s="516">
        <v>115.4</v>
      </c>
      <c r="Q295" s="516">
        <v>117.8</v>
      </c>
      <c r="R295" s="516">
        <v>110.9</v>
      </c>
      <c r="S295" s="516">
        <v>116.1</v>
      </c>
      <c r="T295" s="516">
        <v>115.1</v>
      </c>
      <c r="U295" s="516">
        <v>115.6</v>
      </c>
      <c r="V295" s="516">
        <v>112.7</v>
      </c>
      <c r="W295" s="516">
        <v>116.3</v>
      </c>
      <c r="X295" s="516">
        <v>116.6</v>
      </c>
      <c r="Y295" s="516">
        <v>119.3</v>
      </c>
      <c r="Z295" s="516">
        <v>113.7</v>
      </c>
      <c r="AA295" s="516">
        <v>108.1</v>
      </c>
      <c r="AB295" s="516">
        <v>114.5</v>
      </c>
      <c r="AC295" s="516">
        <v>117</v>
      </c>
      <c r="AD295" s="516">
        <v>123</v>
      </c>
      <c r="AE295" s="516">
        <v>119.6</v>
      </c>
      <c r="AF295" s="516">
        <v>121.2</v>
      </c>
      <c r="AG295" s="516">
        <v>121.3</v>
      </c>
      <c r="AH295" s="516">
        <v>120.8</v>
      </c>
      <c r="AI295" s="516">
        <v>120.8</v>
      </c>
      <c r="AJ295" s="516">
        <v>119.8</v>
      </c>
      <c r="AK295" s="516">
        <v>121.4</v>
      </c>
      <c r="AL295" s="516">
        <v>117.9</v>
      </c>
      <c r="AM295" s="516">
        <v>117.1</v>
      </c>
      <c r="AN295" s="516">
        <v>121.1</v>
      </c>
      <c r="AO295" s="516">
        <v>124.7</v>
      </c>
      <c r="AP295" s="516">
        <v>123.9</v>
      </c>
      <c r="AQ295" s="516">
        <v>125.7</v>
      </c>
      <c r="AR295" s="516">
        <v>126.3</v>
      </c>
      <c r="AS295" s="516">
        <v>123.6</v>
      </c>
      <c r="AT295" s="516">
        <v>121.3</v>
      </c>
      <c r="AU295" s="516">
        <v>123.6</v>
      </c>
      <c r="AV295" s="516">
        <v>124.6</v>
      </c>
      <c r="AW295" s="516">
        <v>128.4</v>
      </c>
      <c r="AX295" s="516">
        <v>125.4</v>
      </c>
      <c r="AY295" s="516">
        <v>126.1</v>
      </c>
      <c r="AZ295" s="516">
        <v>124.2</v>
      </c>
      <c r="BA295" s="516">
        <v>127.3</v>
      </c>
      <c r="BB295" s="516">
        <v>127.2</v>
      </c>
      <c r="BC295" s="516">
        <v>125.9</v>
      </c>
      <c r="BD295" s="516">
        <v>126.2</v>
      </c>
      <c r="BE295" s="516">
        <v>127.8</v>
      </c>
      <c r="BF295" s="516">
        <v>125.8</v>
      </c>
      <c r="BG295" s="516">
        <v>124.7</v>
      </c>
      <c r="BH295" s="516">
        <v>124.7</v>
      </c>
      <c r="BI295" s="516">
        <v>126.3</v>
      </c>
      <c r="BJ295" s="516">
        <v>124.5</v>
      </c>
      <c r="BK295" s="516">
        <v>124.6</v>
      </c>
      <c r="BL295" s="516">
        <v>124.9</v>
      </c>
      <c r="BM295" s="516">
        <v>124.6</v>
      </c>
      <c r="BN295" s="516">
        <v>126</v>
      </c>
      <c r="BO295" s="516">
        <v>126.4</v>
      </c>
      <c r="BP295" s="516">
        <v>125.8</v>
      </c>
      <c r="BQ295" s="516">
        <v>124.9</v>
      </c>
      <c r="BR295" s="516">
        <v>125.2</v>
      </c>
      <c r="BS295" s="516">
        <v>123.4</v>
      </c>
      <c r="BT295" s="516">
        <v>125</v>
      </c>
      <c r="BU295" s="516">
        <v>123.8</v>
      </c>
      <c r="BV295" s="516">
        <v>122.9</v>
      </c>
      <c r="BW295" s="516">
        <v>123.2</v>
      </c>
      <c r="BX295" s="516">
        <v>129.6</v>
      </c>
      <c r="BY295" s="516">
        <v>123.8</v>
      </c>
      <c r="BZ295" s="516">
        <v>124.6</v>
      </c>
      <c r="CA295" s="516">
        <v>127.9</v>
      </c>
      <c r="CB295" s="516">
        <v>128.6</v>
      </c>
      <c r="CC295" s="516">
        <v>122.6</v>
      </c>
      <c r="CD295" s="516">
        <v>120.4</v>
      </c>
      <c r="CE295" s="516">
        <v>119.5</v>
      </c>
      <c r="CF295" s="516">
        <v>123.6</v>
      </c>
      <c r="CG295" s="516">
        <v>122</v>
      </c>
      <c r="CH295" s="516">
        <v>118.2</v>
      </c>
      <c r="CI295" s="516">
        <v>118.8</v>
      </c>
      <c r="CJ295" s="516">
        <v>117.2</v>
      </c>
      <c r="CK295" s="516">
        <v>119.3</v>
      </c>
      <c r="CL295" s="516">
        <v>117</v>
      </c>
      <c r="CM295" s="516">
        <v>113.9</v>
      </c>
      <c r="CN295" s="516">
        <v>114.4</v>
      </c>
      <c r="CO295" s="516">
        <v>117.1</v>
      </c>
      <c r="CP295" s="516">
        <v>116.6</v>
      </c>
      <c r="CQ295" s="516">
        <v>115.8</v>
      </c>
      <c r="CR295" s="516">
        <v>120.6</v>
      </c>
      <c r="CS295" s="516">
        <v>119.4</v>
      </c>
      <c r="CT295" s="516">
        <v>116.9</v>
      </c>
      <c r="CU295" s="516">
        <v>117.8</v>
      </c>
      <c r="CV295" s="516">
        <v>117.8</v>
      </c>
      <c r="CW295" s="516">
        <v>112.6</v>
      </c>
      <c r="CX295" s="516">
        <v>114.8</v>
      </c>
      <c r="CY295" s="516">
        <v>115.4</v>
      </c>
      <c r="CZ295" s="516">
        <v>112.9</v>
      </c>
      <c r="DA295" s="516">
        <v>112.3</v>
      </c>
      <c r="DB295" s="516">
        <v>111.5</v>
      </c>
      <c r="DC295" s="516">
        <v>109.8</v>
      </c>
      <c r="DD295" s="516">
        <v>109.6</v>
      </c>
      <c r="DE295" s="516">
        <v>109.7</v>
      </c>
      <c r="DF295" s="516">
        <v>109.4</v>
      </c>
      <c r="DG295" s="516">
        <v>109.7</v>
      </c>
      <c r="DH295" s="516">
        <v>109.8</v>
      </c>
      <c r="DI295" s="516">
        <v>109.4</v>
      </c>
      <c r="DJ295" s="516">
        <v>109.6</v>
      </c>
      <c r="DK295" s="516">
        <v>109.9</v>
      </c>
      <c r="DL295" s="516">
        <v>110.1</v>
      </c>
      <c r="DM295" s="516">
        <v>110.6</v>
      </c>
      <c r="DN295" s="516">
        <v>110.5</v>
      </c>
      <c r="DO295" s="516">
        <v>110.4</v>
      </c>
      <c r="DP295" s="516">
        <v>110.9</v>
      </c>
      <c r="DQ295" s="516">
        <v>111.4</v>
      </c>
      <c r="DR295" s="516">
        <v>111.7</v>
      </c>
      <c r="DS295" s="516">
        <v>111.6</v>
      </c>
      <c r="DT295" s="516">
        <v>109.6</v>
      </c>
      <c r="DU295" s="517">
        <v>110.4</v>
      </c>
      <c r="DV295" s="517">
        <v>110</v>
      </c>
      <c r="DW295" s="517">
        <v>110.1</v>
      </c>
      <c r="DX295" s="559">
        <v>109.9</v>
      </c>
      <c r="DY295" s="559">
        <v>109.7</v>
      </c>
      <c r="DZ295" s="559">
        <v>110.6</v>
      </c>
      <c r="EA295" s="558">
        <v>110.9</v>
      </c>
    </row>
    <row r="296" spans="1:131">
      <c r="A296" s="514" t="s">
        <v>1129</v>
      </c>
      <c r="B296" s="514" t="s">
        <v>1130</v>
      </c>
      <c r="C296" s="515">
        <v>0.22090000000000001</v>
      </c>
      <c r="D296" s="516">
        <v>102.6</v>
      </c>
      <c r="E296" s="516">
        <v>101.7</v>
      </c>
      <c r="F296" s="516">
        <v>102.5</v>
      </c>
      <c r="G296" s="516">
        <v>105</v>
      </c>
      <c r="H296" s="516">
        <v>106.4</v>
      </c>
      <c r="I296" s="516">
        <v>105.7</v>
      </c>
      <c r="J296" s="516">
        <v>106.6</v>
      </c>
      <c r="K296" s="516">
        <v>103.7</v>
      </c>
      <c r="L296" s="516">
        <v>104.5</v>
      </c>
      <c r="M296" s="516">
        <v>104.2</v>
      </c>
      <c r="N296" s="516">
        <v>101.1</v>
      </c>
      <c r="O296" s="516">
        <v>101.5</v>
      </c>
      <c r="P296" s="516">
        <v>109</v>
      </c>
      <c r="Q296" s="516">
        <v>109.5</v>
      </c>
      <c r="R296" s="516">
        <v>111.2</v>
      </c>
      <c r="S296" s="516">
        <v>109.7</v>
      </c>
      <c r="T296" s="516">
        <v>108.2</v>
      </c>
      <c r="U296" s="516">
        <v>114</v>
      </c>
      <c r="V296" s="516">
        <v>113.1</v>
      </c>
      <c r="W296" s="516">
        <v>111.9</v>
      </c>
      <c r="X296" s="516">
        <v>111.8</v>
      </c>
      <c r="Y296" s="516">
        <v>114.5</v>
      </c>
      <c r="Z296" s="516">
        <v>113.3</v>
      </c>
      <c r="AA296" s="516">
        <v>115</v>
      </c>
      <c r="AB296" s="516">
        <v>113.3</v>
      </c>
      <c r="AC296" s="516">
        <v>112.4</v>
      </c>
      <c r="AD296" s="516">
        <v>114.1</v>
      </c>
      <c r="AE296" s="516">
        <v>114.4</v>
      </c>
      <c r="AF296" s="516">
        <v>114.4</v>
      </c>
      <c r="AG296" s="516">
        <v>118.1</v>
      </c>
      <c r="AH296" s="516">
        <v>117.4</v>
      </c>
      <c r="AI296" s="516">
        <v>115.7</v>
      </c>
      <c r="AJ296" s="516">
        <v>116</v>
      </c>
      <c r="AK296" s="516">
        <v>114.9</v>
      </c>
      <c r="AL296" s="516">
        <v>115</v>
      </c>
      <c r="AM296" s="516">
        <v>113.8</v>
      </c>
      <c r="AN296" s="516">
        <v>117.6</v>
      </c>
      <c r="AO296" s="516">
        <v>115.6</v>
      </c>
      <c r="AP296" s="516">
        <v>114.6</v>
      </c>
      <c r="AQ296" s="516">
        <v>113.1</v>
      </c>
      <c r="AR296" s="516">
        <v>116.8</v>
      </c>
      <c r="AS296" s="516">
        <v>119.3</v>
      </c>
      <c r="AT296" s="516">
        <v>120.2</v>
      </c>
      <c r="AU296" s="516">
        <v>117.7</v>
      </c>
      <c r="AV296" s="516">
        <v>114.7</v>
      </c>
      <c r="AW296" s="516">
        <v>117.8</v>
      </c>
      <c r="AX296" s="516">
        <v>115.1</v>
      </c>
      <c r="AY296" s="516">
        <v>115.2</v>
      </c>
      <c r="AZ296" s="516">
        <v>116</v>
      </c>
      <c r="BA296" s="516">
        <v>117.4</v>
      </c>
      <c r="BB296" s="516">
        <v>120</v>
      </c>
      <c r="BC296" s="516">
        <v>119.7</v>
      </c>
      <c r="BD296" s="516">
        <v>120.3</v>
      </c>
      <c r="BE296" s="516">
        <v>126.6</v>
      </c>
      <c r="BF296" s="516">
        <v>128.1</v>
      </c>
      <c r="BG296" s="516">
        <v>125.7</v>
      </c>
      <c r="BH296" s="516">
        <v>126.7</v>
      </c>
      <c r="BI296" s="516">
        <v>129.30000000000001</v>
      </c>
      <c r="BJ296" s="516">
        <v>124.6</v>
      </c>
      <c r="BK296" s="516">
        <v>125.2</v>
      </c>
      <c r="BL296" s="516">
        <v>125.2</v>
      </c>
      <c r="BM296" s="516">
        <v>128.4</v>
      </c>
      <c r="BN296" s="516">
        <v>128.4</v>
      </c>
      <c r="BO296" s="516">
        <v>129.80000000000001</v>
      </c>
      <c r="BP296" s="516">
        <v>132.19999999999999</v>
      </c>
      <c r="BQ296" s="516">
        <v>134</v>
      </c>
      <c r="BR296" s="516">
        <v>140.80000000000001</v>
      </c>
      <c r="BS296" s="516">
        <v>142</v>
      </c>
      <c r="BT296" s="516">
        <v>139.1</v>
      </c>
      <c r="BU296" s="516">
        <v>137.80000000000001</v>
      </c>
      <c r="BV296" s="516">
        <v>138.1</v>
      </c>
      <c r="BW296" s="516">
        <v>138.19999999999999</v>
      </c>
      <c r="BX296" s="516">
        <v>139.5</v>
      </c>
      <c r="BY296" s="516">
        <v>139.5</v>
      </c>
      <c r="BZ296" s="516">
        <v>137.69999999999999</v>
      </c>
      <c r="CA296" s="516">
        <v>135.9</v>
      </c>
      <c r="CB296" s="516">
        <v>136.69999999999999</v>
      </c>
      <c r="CC296" s="516">
        <v>136</v>
      </c>
      <c r="CD296" s="516">
        <v>136.19999999999999</v>
      </c>
      <c r="CE296" s="516">
        <v>137.6</v>
      </c>
      <c r="CF296" s="516">
        <v>137.19999999999999</v>
      </c>
      <c r="CG296" s="516">
        <v>135.69999999999999</v>
      </c>
      <c r="CH296" s="516">
        <v>135.5</v>
      </c>
      <c r="CI296" s="516">
        <v>136.69999999999999</v>
      </c>
      <c r="CJ296" s="516">
        <v>135.5</v>
      </c>
      <c r="CK296" s="516">
        <v>134.9</v>
      </c>
      <c r="CL296" s="516">
        <v>134.6</v>
      </c>
      <c r="CM296" s="516">
        <v>135.5</v>
      </c>
      <c r="CN296" s="516">
        <v>135.4</v>
      </c>
      <c r="CO296" s="516">
        <v>137</v>
      </c>
      <c r="CP296" s="516">
        <v>136.80000000000001</v>
      </c>
      <c r="CQ296" s="516">
        <v>136.1</v>
      </c>
      <c r="CR296" s="516">
        <v>136.69999999999999</v>
      </c>
      <c r="CS296" s="516">
        <v>135.69999999999999</v>
      </c>
      <c r="CT296" s="516">
        <v>136.19999999999999</v>
      </c>
      <c r="CU296" s="516">
        <v>136.9</v>
      </c>
      <c r="CV296" s="516">
        <v>138.6</v>
      </c>
      <c r="CW296" s="516">
        <v>138</v>
      </c>
      <c r="CX296" s="516">
        <v>136.30000000000001</v>
      </c>
      <c r="CY296" s="516">
        <v>132.6</v>
      </c>
      <c r="CZ296" s="516">
        <v>138.30000000000001</v>
      </c>
      <c r="DA296" s="516">
        <v>140</v>
      </c>
      <c r="DB296" s="516">
        <v>141.4</v>
      </c>
      <c r="DC296" s="516">
        <v>142.80000000000001</v>
      </c>
      <c r="DD296" s="516">
        <v>142.19999999999999</v>
      </c>
      <c r="DE296" s="516">
        <v>141.80000000000001</v>
      </c>
      <c r="DF296" s="516">
        <v>142.80000000000001</v>
      </c>
      <c r="DG296" s="516">
        <v>142.4</v>
      </c>
      <c r="DH296" s="516">
        <v>143.5</v>
      </c>
      <c r="DI296" s="516">
        <v>140.69999999999999</v>
      </c>
      <c r="DJ296" s="516">
        <v>143.19999999999999</v>
      </c>
      <c r="DK296" s="516">
        <v>144</v>
      </c>
      <c r="DL296" s="516">
        <v>143.80000000000001</v>
      </c>
      <c r="DM296" s="516">
        <v>145</v>
      </c>
      <c r="DN296" s="516">
        <v>147.80000000000001</v>
      </c>
      <c r="DO296" s="516">
        <v>148</v>
      </c>
      <c r="DP296" s="516">
        <v>148.69999999999999</v>
      </c>
      <c r="DQ296" s="516">
        <v>148.30000000000001</v>
      </c>
      <c r="DR296" s="516">
        <v>147.80000000000001</v>
      </c>
      <c r="DS296" s="516">
        <v>149</v>
      </c>
      <c r="DT296" s="516">
        <v>150.1</v>
      </c>
      <c r="DU296" s="517">
        <v>150.30000000000001</v>
      </c>
      <c r="DV296" s="517">
        <v>150.5</v>
      </c>
      <c r="DW296" s="517">
        <v>150.5</v>
      </c>
      <c r="DX296" s="559">
        <v>152.5</v>
      </c>
      <c r="DY296" s="559">
        <v>153.9</v>
      </c>
      <c r="DZ296" s="559">
        <v>153.19999999999999</v>
      </c>
      <c r="EA296" s="558">
        <v>153.5</v>
      </c>
    </row>
    <row r="297" spans="1:131">
      <c r="A297" s="514" t="s">
        <v>1131</v>
      </c>
      <c r="B297" s="514" t="s">
        <v>1132</v>
      </c>
      <c r="C297" s="515">
        <v>3.2530000000000003E-2</v>
      </c>
      <c r="D297" s="516">
        <v>95.4</v>
      </c>
      <c r="E297" s="516">
        <v>95.8</v>
      </c>
      <c r="F297" s="516">
        <v>96.7</v>
      </c>
      <c r="G297" s="516">
        <v>100.7</v>
      </c>
      <c r="H297" s="516">
        <v>99.5</v>
      </c>
      <c r="I297" s="516">
        <v>102.4</v>
      </c>
      <c r="J297" s="516">
        <v>104.5</v>
      </c>
      <c r="K297" s="516">
        <v>106.3</v>
      </c>
      <c r="L297" s="516">
        <v>108.1</v>
      </c>
      <c r="M297" s="516">
        <v>106.7</v>
      </c>
      <c r="N297" s="516">
        <v>99.8</v>
      </c>
      <c r="O297" s="516">
        <v>99</v>
      </c>
      <c r="P297" s="516">
        <v>106</v>
      </c>
      <c r="Q297" s="516">
        <v>105</v>
      </c>
      <c r="R297" s="516">
        <v>106.5</v>
      </c>
      <c r="S297" s="516">
        <v>107.1</v>
      </c>
      <c r="T297" s="516">
        <v>108.5</v>
      </c>
      <c r="U297" s="516">
        <v>109.3</v>
      </c>
      <c r="V297" s="516">
        <v>112.2</v>
      </c>
      <c r="W297" s="516">
        <v>112.8</v>
      </c>
      <c r="X297" s="516">
        <v>109.9</v>
      </c>
      <c r="Y297" s="516">
        <v>111.8</v>
      </c>
      <c r="Z297" s="516">
        <v>106.6</v>
      </c>
      <c r="AA297" s="516">
        <v>104.7</v>
      </c>
      <c r="AB297" s="516">
        <v>108.7</v>
      </c>
      <c r="AC297" s="516">
        <v>110</v>
      </c>
      <c r="AD297" s="516">
        <v>112.2</v>
      </c>
      <c r="AE297" s="516">
        <v>112.8</v>
      </c>
      <c r="AF297" s="516">
        <v>112.5</v>
      </c>
      <c r="AG297" s="516">
        <v>114.5</v>
      </c>
      <c r="AH297" s="516">
        <v>116.7</v>
      </c>
      <c r="AI297" s="516">
        <v>118.4</v>
      </c>
      <c r="AJ297" s="516">
        <v>118.2</v>
      </c>
      <c r="AK297" s="516">
        <v>119</v>
      </c>
      <c r="AL297" s="516">
        <v>110</v>
      </c>
      <c r="AM297" s="516">
        <v>108.6</v>
      </c>
      <c r="AN297" s="516">
        <v>109.6</v>
      </c>
      <c r="AO297" s="516">
        <v>110.9</v>
      </c>
      <c r="AP297" s="516">
        <v>111.2</v>
      </c>
      <c r="AQ297" s="516">
        <v>115.4</v>
      </c>
      <c r="AR297" s="516">
        <v>111.2</v>
      </c>
      <c r="AS297" s="516">
        <v>113.1</v>
      </c>
      <c r="AT297" s="516">
        <v>112.1</v>
      </c>
      <c r="AU297" s="516">
        <v>116.1</v>
      </c>
      <c r="AV297" s="516">
        <v>112.8</v>
      </c>
      <c r="AW297" s="516">
        <v>116.7</v>
      </c>
      <c r="AX297" s="516">
        <v>113.9</v>
      </c>
      <c r="AY297" s="516">
        <v>114</v>
      </c>
      <c r="AZ297" s="516">
        <v>112.5</v>
      </c>
      <c r="BA297" s="516">
        <v>113</v>
      </c>
      <c r="BB297" s="516">
        <v>106.1</v>
      </c>
      <c r="BC297" s="516">
        <v>112.9</v>
      </c>
      <c r="BD297" s="516">
        <v>112.6</v>
      </c>
      <c r="BE297" s="516">
        <v>113.4</v>
      </c>
      <c r="BF297" s="516">
        <v>115.5</v>
      </c>
      <c r="BG297" s="516">
        <v>114.2</v>
      </c>
      <c r="BH297" s="516">
        <v>115.8</v>
      </c>
      <c r="BI297" s="516">
        <v>115.8</v>
      </c>
      <c r="BJ297" s="516">
        <v>116.6</v>
      </c>
      <c r="BK297" s="516">
        <v>116.5</v>
      </c>
      <c r="BL297" s="516">
        <v>116.7</v>
      </c>
      <c r="BM297" s="516">
        <v>117</v>
      </c>
      <c r="BN297" s="516">
        <v>118</v>
      </c>
      <c r="BO297" s="516">
        <v>120</v>
      </c>
      <c r="BP297" s="516">
        <v>123.5</v>
      </c>
      <c r="BQ297" s="516">
        <v>125.4</v>
      </c>
      <c r="BR297" s="516">
        <v>123.5</v>
      </c>
      <c r="BS297" s="516">
        <v>123.4</v>
      </c>
      <c r="BT297" s="516">
        <v>121.8</v>
      </c>
      <c r="BU297" s="516">
        <v>121.7</v>
      </c>
      <c r="BV297" s="516">
        <v>121.3</v>
      </c>
      <c r="BW297" s="516">
        <v>121.3</v>
      </c>
      <c r="BX297" s="516">
        <v>121.7</v>
      </c>
      <c r="BY297" s="516">
        <v>121.8</v>
      </c>
      <c r="BZ297" s="516">
        <v>122.3</v>
      </c>
      <c r="CA297" s="516">
        <v>122.9</v>
      </c>
      <c r="CB297" s="516">
        <v>121.4</v>
      </c>
      <c r="CC297" s="516">
        <v>123.2</v>
      </c>
      <c r="CD297" s="516">
        <v>124.8</v>
      </c>
      <c r="CE297" s="516">
        <v>126.4</v>
      </c>
      <c r="CF297" s="516">
        <v>125</v>
      </c>
      <c r="CG297" s="516">
        <v>122.6</v>
      </c>
      <c r="CH297" s="516">
        <v>121.9</v>
      </c>
      <c r="CI297" s="516">
        <v>122.5</v>
      </c>
      <c r="CJ297" s="516">
        <v>120.1</v>
      </c>
      <c r="CK297" s="516">
        <v>120.2</v>
      </c>
      <c r="CL297" s="516">
        <v>120.4</v>
      </c>
      <c r="CM297" s="516">
        <v>123.4</v>
      </c>
      <c r="CN297" s="516">
        <v>123.5</v>
      </c>
      <c r="CO297" s="516">
        <v>124.9</v>
      </c>
      <c r="CP297" s="516">
        <v>125.6</v>
      </c>
      <c r="CQ297" s="516">
        <v>124.5</v>
      </c>
      <c r="CR297" s="516">
        <v>125.2</v>
      </c>
      <c r="CS297" s="516">
        <v>125</v>
      </c>
      <c r="CT297" s="516">
        <v>123.8</v>
      </c>
      <c r="CU297" s="516">
        <v>123</v>
      </c>
      <c r="CV297" s="516">
        <v>123</v>
      </c>
      <c r="CW297" s="516">
        <v>121.9</v>
      </c>
      <c r="CX297" s="516">
        <v>121.2</v>
      </c>
      <c r="CY297" s="516">
        <v>116</v>
      </c>
      <c r="CZ297" s="516">
        <v>114.4</v>
      </c>
      <c r="DA297" s="516">
        <v>115.9</v>
      </c>
      <c r="DB297" s="516">
        <v>118.4</v>
      </c>
      <c r="DC297" s="516">
        <v>118.8</v>
      </c>
      <c r="DD297" s="516">
        <v>118</v>
      </c>
      <c r="DE297" s="516">
        <v>117.5</v>
      </c>
      <c r="DF297" s="516">
        <v>117.2</v>
      </c>
      <c r="DG297" s="516">
        <v>117</v>
      </c>
      <c r="DH297" s="516">
        <v>116.4</v>
      </c>
      <c r="DI297" s="516">
        <v>115.6</v>
      </c>
      <c r="DJ297" s="516">
        <v>116.9</v>
      </c>
      <c r="DK297" s="516">
        <v>118.2</v>
      </c>
      <c r="DL297" s="516">
        <v>118.1</v>
      </c>
      <c r="DM297" s="516">
        <v>120.2</v>
      </c>
      <c r="DN297" s="516">
        <v>122.7</v>
      </c>
      <c r="DO297" s="516">
        <v>123.4</v>
      </c>
      <c r="DP297" s="516">
        <v>121.1</v>
      </c>
      <c r="DQ297" s="516">
        <v>120.6</v>
      </c>
      <c r="DR297" s="516">
        <v>119.2</v>
      </c>
      <c r="DS297" s="516">
        <v>119</v>
      </c>
      <c r="DT297" s="516">
        <v>119.6</v>
      </c>
      <c r="DU297" s="517">
        <v>117.5</v>
      </c>
      <c r="DV297" s="517">
        <v>120.8</v>
      </c>
      <c r="DW297" s="517">
        <v>121.3</v>
      </c>
      <c r="DX297" s="559">
        <v>123.3</v>
      </c>
      <c r="DY297" s="559">
        <v>122.5</v>
      </c>
      <c r="DZ297" s="559">
        <v>123.9</v>
      </c>
      <c r="EA297" s="558">
        <v>122.6</v>
      </c>
    </row>
    <row r="298" spans="1:131">
      <c r="A298" s="514" t="s">
        <v>1133</v>
      </c>
      <c r="B298" s="514" t="s">
        <v>1134</v>
      </c>
      <c r="C298" s="515">
        <v>6.0850000000000001E-2</v>
      </c>
      <c r="D298" s="516">
        <v>108.8</v>
      </c>
      <c r="E298" s="516">
        <v>107.3</v>
      </c>
      <c r="F298" s="516">
        <v>109</v>
      </c>
      <c r="G298" s="516">
        <v>109.6</v>
      </c>
      <c r="H298" s="516">
        <v>112.9</v>
      </c>
      <c r="I298" s="516">
        <v>116.9</v>
      </c>
      <c r="J298" s="516">
        <v>114.1</v>
      </c>
      <c r="K298" s="516">
        <v>112.5</v>
      </c>
      <c r="L298" s="516">
        <v>116.4</v>
      </c>
      <c r="M298" s="516">
        <v>108.7</v>
      </c>
      <c r="N298" s="516">
        <v>106.9</v>
      </c>
      <c r="O298" s="516">
        <v>107.2</v>
      </c>
      <c r="P298" s="516">
        <v>108.5</v>
      </c>
      <c r="Q298" s="516">
        <v>111.3</v>
      </c>
      <c r="R298" s="516">
        <v>113.2</v>
      </c>
      <c r="S298" s="516">
        <v>114.1</v>
      </c>
      <c r="T298" s="516">
        <v>110.6</v>
      </c>
      <c r="U298" s="516">
        <v>117.5</v>
      </c>
      <c r="V298" s="516">
        <v>122.4</v>
      </c>
      <c r="W298" s="516">
        <v>120.7</v>
      </c>
      <c r="X298" s="516">
        <v>119.1</v>
      </c>
      <c r="Y298" s="516">
        <v>120</v>
      </c>
      <c r="Z298" s="516">
        <v>119.3</v>
      </c>
      <c r="AA298" s="516">
        <v>119</v>
      </c>
      <c r="AB298" s="516">
        <v>121.6</v>
      </c>
      <c r="AC298" s="516">
        <v>123.9</v>
      </c>
      <c r="AD298" s="516">
        <v>123.1</v>
      </c>
      <c r="AE298" s="516">
        <v>121.4</v>
      </c>
      <c r="AF298" s="516">
        <v>129.5</v>
      </c>
      <c r="AG298" s="516">
        <v>127.9</v>
      </c>
      <c r="AH298" s="516">
        <v>127.5</v>
      </c>
      <c r="AI298" s="516">
        <v>123</v>
      </c>
      <c r="AJ298" s="516">
        <v>124.7</v>
      </c>
      <c r="AK298" s="516">
        <v>124.9</v>
      </c>
      <c r="AL298" s="516">
        <v>126.3</v>
      </c>
      <c r="AM298" s="516">
        <v>123.6</v>
      </c>
      <c r="AN298" s="516">
        <v>124.6</v>
      </c>
      <c r="AO298" s="516">
        <v>123</v>
      </c>
      <c r="AP298" s="516">
        <v>124</v>
      </c>
      <c r="AQ298" s="516">
        <v>119.3</v>
      </c>
      <c r="AR298" s="516">
        <v>128.69999999999999</v>
      </c>
      <c r="AS298" s="516">
        <v>130.1</v>
      </c>
      <c r="AT298" s="516">
        <v>134.9</v>
      </c>
      <c r="AU298" s="516">
        <v>130.69999999999999</v>
      </c>
      <c r="AV298" s="516">
        <v>132.19999999999999</v>
      </c>
      <c r="AW298" s="516">
        <v>132.6</v>
      </c>
      <c r="AX298" s="516">
        <v>128.19999999999999</v>
      </c>
      <c r="AY298" s="516">
        <v>130.4</v>
      </c>
      <c r="AZ298" s="516">
        <v>128.5</v>
      </c>
      <c r="BA298" s="516">
        <v>125.7</v>
      </c>
      <c r="BB298" s="516">
        <v>135.4</v>
      </c>
      <c r="BC298" s="516">
        <v>135.6</v>
      </c>
      <c r="BD298" s="516">
        <v>134</v>
      </c>
      <c r="BE298" s="516">
        <v>130.5</v>
      </c>
      <c r="BF298" s="516">
        <v>127.8</v>
      </c>
      <c r="BG298" s="516">
        <v>129.9</v>
      </c>
      <c r="BH298" s="516">
        <v>127.9</v>
      </c>
      <c r="BI298" s="516">
        <v>136.80000000000001</v>
      </c>
      <c r="BJ298" s="516">
        <v>138.19999999999999</v>
      </c>
      <c r="BK298" s="516">
        <v>139.69999999999999</v>
      </c>
      <c r="BL298" s="516">
        <v>141.69999999999999</v>
      </c>
      <c r="BM298" s="516">
        <v>142.69999999999999</v>
      </c>
      <c r="BN298" s="516">
        <v>150.4</v>
      </c>
      <c r="BO298" s="516">
        <v>151.30000000000001</v>
      </c>
      <c r="BP298" s="516">
        <v>153</v>
      </c>
      <c r="BQ298" s="516">
        <v>157.5</v>
      </c>
      <c r="BR298" s="516">
        <v>156.69999999999999</v>
      </c>
      <c r="BS298" s="516">
        <v>156.5</v>
      </c>
      <c r="BT298" s="516">
        <v>156.5</v>
      </c>
      <c r="BU298" s="516">
        <v>157</v>
      </c>
      <c r="BV298" s="516">
        <v>160.19999999999999</v>
      </c>
      <c r="BW298" s="516">
        <v>162.69999999999999</v>
      </c>
      <c r="BX298" s="516">
        <v>162.69999999999999</v>
      </c>
      <c r="BY298" s="516">
        <v>162.30000000000001</v>
      </c>
      <c r="BZ298" s="516">
        <v>156.4</v>
      </c>
      <c r="CA298" s="516">
        <v>157.69999999999999</v>
      </c>
      <c r="CB298" s="516">
        <v>158.30000000000001</v>
      </c>
      <c r="CC298" s="516">
        <v>151.80000000000001</v>
      </c>
      <c r="CD298" s="516">
        <v>152.1</v>
      </c>
      <c r="CE298" s="516">
        <v>156.4</v>
      </c>
      <c r="CF298" s="516">
        <v>157</v>
      </c>
      <c r="CG298" s="516">
        <v>151.9</v>
      </c>
      <c r="CH298" s="516">
        <v>155.1</v>
      </c>
      <c r="CI298" s="516">
        <v>155.9</v>
      </c>
      <c r="CJ298" s="516">
        <v>155.69999999999999</v>
      </c>
      <c r="CK298" s="516">
        <v>152</v>
      </c>
      <c r="CL298" s="516">
        <v>151.19999999999999</v>
      </c>
      <c r="CM298" s="516">
        <v>150.9</v>
      </c>
      <c r="CN298" s="516">
        <v>153.30000000000001</v>
      </c>
      <c r="CO298" s="516">
        <v>155.9</v>
      </c>
      <c r="CP298" s="516">
        <v>154</v>
      </c>
      <c r="CQ298" s="516">
        <v>153.4</v>
      </c>
      <c r="CR298" s="516">
        <v>154.19999999999999</v>
      </c>
      <c r="CS298" s="516">
        <v>150.80000000000001</v>
      </c>
      <c r="CT298" s="516">
        <v>150.4</v>
      </c>
      <c r="CU298" s="516">
        <v>149.9</v>
      </c>
      <c r="CV298" s="516">
        <v>156.19999999999999</v>
      </c>
      <c r="CW298" s="516">
        <v>155.80000000000001</v>
      </c>
      <c r="CX298" s="516">
        <v>156.4</v>
      </c>
      <c r="CY298" s="516">
        <v>155</v>
      </c>
      <c r="CZ298" s="516">
        <v>170.9</v>
      </c>
      <c r="DA298" s="516">
        <v>171</v>
      </c>
      <c r="DB298" s="516">
        <v>172.4</v>
      </c>
      <c r="DC298" s="516">
        <v>173</v>
      </c>
      <c r="DD298" s="516">
        <v>172.6</v>
      </c>
      <c r="DE298" s="516">
        <v>172.1</v>
      </c>
      <c r="DF298" s="516">
        <v>175.2</v>
      </c>
      <c r="DG298" s="516">
        <v>174.9</v>
      </c>
      <c r="DH298" s="516">
        <v>176.4</v>
      </c>
      <c r="DI298" s="516">
        <v>174.9</v>
      </c>
      <c r="DJ298" s="516">
        <v>173.9</v>
      </c>
      <c r="DK298" s="516">
        <v>173.9</v>
      </c>
      <c r="DL298" s="516">
        <v>173.6</v>
      </c>
      <c r="DM298" s="516">
        <v>175.1</v>
      </c>
      <c r="DN298" s="516">
        <v>178.1</v>
      </c>
      <c r="DO298" s="516">
        <v>178.6</v>
      </c>
      <c r="DP298" s="516">
        <v>179.3</v>
      </c>
      <c r="DQ298" s="516">
        <v>180</v>
      </c>
      <c r="DR298" s="516">
        <v>179.6</v>
      </c>
      <c r="DS298" s="516">
        <v>180.2</v>
      </c>
      <c r="DT298" s="516">
        <v>182.4</v>
      </c>
      <c r="DU298" s="517">
        <v>183.5</v>
      </c>
      <c r="DV298" s="517">
        <v>181.1</v>
      </c>
      <c r="DW298" s="517">
        <v>181.8</v>
      </c>
      <c r="DX298" s="559">
        <v>182.3</v>
      </c>
      <c r="DY298" s="559">
        <v>184.4</v>
      </c>
      <c r="DZ298" s="559">
        <v>183.8</v>
      </c>
      <c r="EA298" s="558">
        <v>185.4</v>
      </c>
    </row>
    <row r="299" spans="1:131">
      <c r="A299" s="514" t="s">
        <v>1135</v>
      </c>
      <c r="B299" s="514" t="s">
        <v>1136</v>
      </c>
      <c r="C299" s="515">
        <v>8.8739999999999999E-2</v>
      </c>
      <c r="D299" s="516">
        <v>101.4</v>
      </c>
      <c r="E299" s="516">
        <v>99.6</v>
      </c>
      <c r="F299" s="516">
        <v>100.5</v>
      </c>
      <c r="G299" s="516">
        <v>104.3</v>
      </c>
      <c r="H299" s="516">
        <v>105.8</v>
      </c>
      <c r="I299" s="516">
        <v>99.2</v>
      </c>
      <c r="J299" s="516">
        <v>102.9</v>
      </c>
      <c r="K299" s="516">
        <v>96.3</v>
      </c>
      <c r="L299" s="516">
        <v>95.1</v>
      </c>
      <c r="M299" s="516">
        <v>100.1</v>
      </c>
      <c r="N299" s="516">
        <v>97.4</v>
      </c>
      <c r="O299" s="516">
        <v>98.3</v>
      </c>
      <c r="P299" s="516">
        <v>110.9</v>
      </c>
      <c r="Q299" s="516">
        <v>111.3</v>
      </c>
      <c r="R299" s="516">
        <v>112.8</v>
      </c>
      <c r="S299" s="516">
        <v>108.4</v>
      </c>
      <c r="T299" s="516">
        <v>106.6</v>
      </c>
      <c r="U299" s="516">
        <v>113.8</v>
      </c>
      <c r="V299" s="516">
        <v>110.3</v>
      </c>
      <c r="W299" s="516">
        <v>107.8</v>
      </c>
      <c r="X299" s="516">
        <v>110.5</v>
      </c>
      <c r="Y299" s="516">
        <v>115.2</v>
      </c>
      <c r="Z299" s="516">
        <v>114.5</v>
      </c>
      <c r="AA299" s="516">
        <v>118.7</v>
      </c>
      <c r="AB299" s="516">
        <v>110</v>
      </c>
      <c r="AC299" s="516">
        <v>105.3</v>
      </c>
      <c r="AD299" s="516">
        <v>108.9</v>
      </c>
      <c r="AE299" s="516">
        <v>110.5</v>
      </c>
      <c r="AF299" s="516">
        <v>103.9</v>
      </c>
      <c r="AG299" s="516">
        <v>114.3</v>
      </c>
      <c r="AH299" s="516">
        <v>113.1</v>
      </c>
      <c r="AI299" s="516">
        <v>111.1</v>
      </c>
      <c r="AJ299" s="516">
        <v>110.8</v>
      </c>
      <c r="AK299" s="516">
        <v>107.6</v>
      </c>
      <c r="AL299" s="516">
        <v>110.3</v>
      </c>
      <c r="AM299" s="516">
        <v>109.4</v>
      </c>
      <c r="AN299" s="516">
        <v>119.2</v>
      </c>
      <c r="AO299" s="516">
        <v>113.8</v>
      </c>
      <c r="AP299" s="516">
        <v>110.5</v>
      </c>
      <c r="AQ299" s="516">
        <v>107.9</v>
      </c>
      <c r="AR299" s="516">
        <v>109.9</v>
      </c>
      <c r="AS299" s="516">
        <v>114.8</v>
      </c>
      <c r="AT299" s="516">
        <v>114.1</v>
      </c>
      <c r="AU299" s="516">
        <v>109.8</v>
      </c>
      <c r="AV299" s="516">
        <v>104.2</v>
      </c>
      <c r="AW299" s="516">
        <v>109.4</v>
      </c>
      <c r="AX299" s="516">
        <v>108.3</v>
      </c>
      <c r="AY299" s="516">
        <v>105.4</v>
      </c>
      <c r="AZ299" s="516">
        <v>110</v>
      </c>
      <c r="BA299" s="516">
        <v>115.2</v>
      </c>
      <c r="BB299" s="516">
        <v>117.1</v>
      </c>
      <c r="BC299" s="516">
        <v>114.1</v>
      </c>
      <c r="BD299" s="516">
        <v>115.2</v>
      </c>
      <c r="BE299" s="516">
        <v>131.69999999999999</v>
      </c>
      <c r="BF299" s="516">
        <v>135.9</v>
      </c>
      <c r="BG299" s="516">
        <v>130.80000000000001</v>
      </c>
      <c r="BH299" s="516">
        <v>134.30000000000001</v>
      </c>
      <c r="BI299" s="516">
        <v>135.1</v>
      </c>
      <c r="BJ299" s="516">
        <v>123</v>
      </c>
      <c r="BK299" s="516">
        <v>123.6</v>
      </c>
      <c r="BL299" s="516">
        <v>122.1</v>
      </c>
      <c r="BM299" s="516">
        <v>128.80000000000001</v>
      </c>
      <c r="BN299" s="516">
        <v>123</v>
      </c>
      <c r="BO299" s="516">
        <v>123</v>
      </c>
      <c r="BP299" s="516">
        <v>126.1</v>
      </c>
      <c r="BQ299" s="516">
        <v>128.30000000000001</v>
      </c>
      <c r="BR299" s="516">
        <v>145.9</v>
      </c>
      <c r="BS299" s="516">
        <v>150.19999999999999</v>
      </c>
      <c r="BT299" s="516">
        <v>143.6</v>
      </c>
      <c r="BU299" s="516">
        <v>140.1</v>
      </c>
      <c r="BV299" s="516">
        <v>137.19999999999999</v>
      </c>
      <c r="BW299" s="516">
        <v>135.6</v>
      </c>
      <c r="BX299" s="516">
        <v>139.6</v>
      </c>
      <c r="BY299" s="516">
        <v>139.1</v>
      </c>
      <c r="BZ299" s="516">
        <v>138.5</v>
      </c>
      <c r="CA299" s="516">
        <v>133.4</v>
      </c>
      <c r="CB299" s="516">
        <v>136.19999999999999</v>
      </c>
      <c r="CC299" s="516">
        <v>138.4</v>
      </c>
      <c r="CD299" s="516">
        <v>138.30000000000001</v>
      </c>
      <c r="CE299" s="516">
        <v>138.5</v>
      </c>
      <c r="CF299" s="516">
        <v>137.19999999999999</v>
      </c>
      <c r="CG299" s="516">
        <v>138.5</v>
      </c>
      <c r="CH299" s="516">
        <v>136.4</v>
      </c>
      <c r="CI299" s="516">
        <v>138.5</v>
      </c>
      <c r="CJ299" s="516">
        <v>136.9</v>
      </c>
      <c r="CK299" s="516">
        <v>137.5</v>
      </c>
      <c r="CL299" s="516">
        <v>137.19999999999999</v>
      </c>
      <c r="CM299" s="516">
        <v>138.19999999999999</v>
      </c>
      <c r="CN299" s="516">
        <v>136.4</v>
      </c>
      <c r="CO299" s="516">
        <v>138.4</v>
      </c>
      <c r="CP299" s="516">
        <v>139.30000000000001</v>
      </c>
      <c r="CQ299" s="516">
        <v>138.4</v>
      </c>
      <c r="CR299" s="516">
        <v>138.19999999999999</v>
      </c>
      <c r="CS299" s="516">
        <v>138.80000000000001</v>
      </c>
      <c r="CT299" s="516">
        <v>141</v>
      </c>
      <c r="CU299" s="516">
        <v>143.30000000000001</v>
      </c>
      <c r="CV299" s="516">
        <v>143.30000000000001</v>
      </c>
      <c r="CW299" s="516">
        <v>143.1</v>
      </c>
      <c r="CX299" s="516">
        <v>138.9</v>
      </c>
      <c r="CY299" s="516">
        <v>132.4</v>
      </c>
      <c r="CZ299" s="516">
        <v>136.6</v>
      </c>
      <c r="DA299" s="516">
        <v>140.1</v>
      </c>
      <c r="DB299" s="516">
        <v>141.4</v>
      </c>
      <c r="DC299" s="516">
        <v>143.9</v>
      </c>
      <c r="DD299" s="516">
        <v>142.9</v>
      </c>
      <c r="DE299" s="516">
        <v>142.19999999999999</v>
      </c>
      <c r="DF299" s="516">
        <v>142</v>
      </c>
      <c r="DG299" s="516">
        <v>142.1</v>
      </c>
      <c r="DH299" s="516">
        <v>142.9</v>
      </c>
      <c r="DI299" s="516">
        <v>138.1</v>
      </c>
      <c r="DJ299" s="516">
        <v>144.30000000000001</v>
      </c>
      <c r="DK299" s="516">
        <v>146.30000000000001</v>
      </c>
      <c r="DL299" s="516">
        <v>146.1</v>
      </c>
      <c r="DM299" s="516">
        <v>146.30000000000001</v>
      </c>
      <c r="DN299" s="516">
        <v>149.69999999999999</v>
      </c>
      <c r="DO299" s="516">
        <v>148.80000000000001</v>
      </c>
      <c r="DP299" s="516">
        <v>150.30000000000001</v>
      </c>
      <c r="DQ299" s="516">
        <v>148.5</v>
      </c>
      <c r="DR299" s="516">
        <v>148.1</v>
      </c>
      <c r="DS299" s="516">
        <v>150.69999999999999</v>
      </c>
      <c r="DT299" s="516">
        <v>151.1</v>
      </c>
      <c r="DU299" s="517">
        <v>150.5</v>
      </c>
      <c r="DV299" s="517">
        <v>151.19999999999999</v>
      </c>
      <c r="DW299" s="517">
        <v>151</v>
      </c>
      <c r="DX299" s="559">
        <v>155.30000000000001</v>
      </c>
      <c r="DY299" s="559">
        <v>156.80000000000001</v>
      </c>
      <c r="DZ299" s="559">
        <v>156</v>
      </c>
      <c r="EA299" s="558">
        <v>156.30000000000001</v>
      </c>
    </row>
    <row r="300" spans="1:131">
      <c r="A300" s="514" t="s">
        <v>1137</v>
      </c>
      <c r="B300" s="514" t="s">
        <v>1138</v>
      </c>
      <c r="C300" s="515">
        <v>3.8780000000000002E-2</v>
      </c>
      <c r="D300" s="516">
        <v>101.5</v>
      </c>
      <c r="E300" s="516">
        <v>102.3</v>
      </c>
      <c r="F300" s="516">
        <v>101.6</v>
      </c>
      <c r="G300" s="516">
        <v>103.3</v>
      </c>
      <c r="H300" s="516">
        <v>103.6</v>
      </c>
      <c r="I300" s="516">
        <v>105.7</v>
      </c>
      <c r="J300" s="516">
        <v>105.1</v>
      </c>
      <c r="K300" s="516">
        <v>104.6</v>
      </c>
      <c r="L300" s="516">
        <v>104.2</v>
      </c>
      <c r="M300" s="516">
        <v>104.5</v>
      </c>
      <c r="N300" s="516">
        <v>101.7</v>
      </c>
      <c r="O300" s="516">
        <v>102.1</v>
      </c>
      <c r="P300" s="516">
        <v>108.1</v>
      </c>
      <c r="Q300" s="516">
        <v>106.3</v>
      </c>
      <c r="R300" s="516">
        <v>108.2</v>
      </c>
      <c r="S300" s="516">
        <v>108.4</v>
      </c>
      <c r="T300" s="516">
        <v>107.8</v>
      </c>
      <c r="U300" s="516">
        <v>113</v>
      </c>
      <c r="V300" s="516">
        <v>105.6</v>
      </c>
      <c r="W300" s="516">
        <v>106.5</v>
      </c>
      <c r="X300" s="516">
        <v>104.9</v>
      </c>
      <c r="Y300" s="516">
        <v>106.8</v>
      </c>
      <c r="Z300" s="516">
        <v>106.6</v>
      </c>
      <c r="AA300" s="516">
        <v>108.8</v>
      </c>
      <c r="AB300" s="516">
        <v>111.7</v>
      </c>
      <c r="AC300" s="516">
        <v>113</v>
      </c>
      <c r="AD300" s="516">
        <v>113.1</v>
      </c>
      <c r="AE300" s="516">
        <v>113.6</v>
      </c>
      <c r="AF300" s="516">
        <v>116.2</v>
      </c>
      <c r="AG300" s="516">
        <v>114.2</v>
      </c>
      <c r="AH300" s="516">
        <v>111.7</v>
      </c>
      <c r="AI300" s="516">
        <v>112.7</v>
      </c>
      <c r="AJ300" s="516">
        <v>112</v>
      </c>
      <c r="AK300" s="516">
        <v>112.6</v>
      </c>
      <c r="AL300" s="516">
        <v>112.4</v>
      </c>
      <c r="AM300" s="516">
        <v>112.9</v>
      </c>
      <c r="AN300" s="516">
        <v>110.1</v>
      </c>
      <c r="AO300" s="516">
        <v>112</v>
      </c>
      <c r="AP300" s="516">
        <v>111.9</v>
      </c>
      <c r="AQ300" s="516">
        <v>113.6</v>
      </c>
      <c r="AR300" s="516">
        <v>118.6</v>
      </c>
      <c r="AS300" s="516">
        <v>118.1</v>
      </c>
      <c r="AT300" s="516">
        <v>118</v>
      </c>
      <c r="AU300" s="516">
        <v>116.7</v>
      </c>
      <c r="AV300" s="516">
        <v>112.7</v>
      </c>
      <c r="AW300" s="516">
        <v>114.8</v>
      </c>
      <c r="AX300" s="516">
        <v>111.4</v>
      </c>
      <c r="AY300" s="516">
        <v>114.7</v>
      </c>
      <c r="AZ300" s="516">
        <v>112.8</v>
      </c>
      <c r="BA300" s="516">
        <v>112.8</v>
      </c>
      <c r="BB300" s="516">
        <v>114.3</v>
      </c>
      <c r="BC300" s="516">
        <v>113.3</v>
      </c>
      <c r="BD300" s="516">
        <v>116.7</v>
      </c>
      <c r="BE300" s="516">
        <v>119.7</v>
      </c>
      <c r="BF300" s="516">
        <v>121.3</v>
      </c>
      <c r="BG300" s="516">
        <v>116.9</v>
      </c>
      <c r="BH300" s="516">
        <v>116.5</v>
      </c>
      <c r="BI300" s="516">
        <v>115.5</v>
      </c>
      <c r="BJ300" s="516">
        <v>113.4</v>
      </c>
      <c r="BK300" s="516">
        <v>113.2</v>
      </c>
      <c r="BL300" s="516">
        <v>113.6</v>
      </c>
      <c r="BM300" s="516">
        <v>114.8</v>
      </c>
      <c r="BN300" s="516">
        <v>114.7</v>
      </c>
      <c r="BO300" s="516">
        <v>119.9</v>
      </c>
      <c r="BP300" s="516">
        <v>120.6</v>
      </c>
      <c r="BQ300" s="516">
        <v>117.6</v>
      </c>
      <c r="BR300" s="516">
        <v>118.9</v>
      </c>
      <c r="BS300" s="516">
        <v>116.1</v>
      </c>
      <c r="BT300" s="516">
        <v>115.9</v>
      </c>
      <c r="BU300" s="516">
        <v>115.9</v>
      </c>
      <c r="BV300" s="516">
        <v>119.9</v>
      </c>
      <c r="BW300" s="516">
        <v>120.1</v>
      </c>
      <c r="BX300" s="516">
        <v>117.8</v>
      </c>
      <c r="BY300" s="516">
        <v>119.6</v>
      </c>
      <c r="BZ300" s="516">
        <v>119.1</v>
      </c>
      <c r="CA300" s="516">
        <v>118.5</v>
      </c>
      <c r="CB300" s="516">
        <v>116.8</v>
      </c>
      <c r="CC300" s="516">
        <v>116.3</v>
      </c>
      <c r="CD300" s="516">
        <v>115.9</v>
      </c>
      <c r="CE300" s="516">
        <v>115.5</v>
      </c>
      <c r="CF300" s="516">
        <v>116</v>
      </c>
      <c r="CG300" s="516">
        <v>114.6</v>
      </c>
      <c r="CH300" s="516">
        <v>113.9</v>
      </c>
      <c r="CI300" s="516">
        <v>114.2</v>
      </c>
      <c r="CJ300" s="516">
        <v>113.8</v>
      </c>
      <c r="CK300" s="516">
        <v>114.5</v>
      </c>
      <c r="CL300" s="516">
        <v>114.5</v>
      </c>
      <c r="CM300" s="516">
        <v>115.1</v>
      </c>
      <c r="CN300" s="516">
        <v>115.2</v>
      </c>
      <c r="CO300" s="516">
        <v>114.5</v>
      </c>
      <c r="CP300" s="516">
        <v>113.6</v>
      </c>
      <c r="CQ300" s="516">
        <v>113.7</v>
      </c>
      <c r="CR300" s="516">
        <v>115.3</v>
      </c>
      <c r="CS300" s="516">
        <v>113.7</v>
      </c>
      <c r="CT300" s="516">
        <v>113.5</v>
      </c>
      <c r="CU300" s="516">
        <v>113.3</v>
      </c>
      <c r="CV300" s="516">
        <v>113.2</v>
      </c>
      <c r="CW300" s="516">
        <v>111.9</v>
      </c>
      <c r="CX300" s="516">
        <v>111.6</v>
      </c>
      <c r="CY300" s="516">
        <v>111.4</v>
      </c>
      <c r="CZ300" s="516">
        <v>110.9</v>
      </c>
      <c r="DA300" s="516">
        <v>111.1</v>
      </c>
      <c r="DB300" s="516">
        <v>112.1</v>
      </c>
      <c r="DC300" s="516">
        <v>112.7</v>
      </c>
      <c r="DD300" s="516">
        <v>113.1</v>
      </c>
      <c r="DE300" s="516">
        <v>113.7</v>
      </c>
      <c r="DF300" s="516">
        <v>115.2</v>
      </c>
      <c r="DG300" s="516">
        <v>113.1</v>
      </c>
      <c r="DH300" s="516">
        <v>115.8</v>
      </c>
      <c r="DI300" s="516">
        <v>114.2</v>
      </c>
      <c r="DJ300" s="516">
        <v>114.6</v>
      </c>
      <c r="DK300" s="516">
        <v>113.6</v>
      </c>
      <c r="DL300" s="516">
        <v>113.1</v>
      </c>
      <c r="DM300" s="516">
        <v>115.5</v>
      </c>
      <c r="DN300" s="516">
        <v>117.2</v>
      </c>
      <c r="DO300" s="516">
        <v>119</v>
      </c>
      <c r="DP300" s="516">
        <v>120.4</v>
      </c>
      <c r="DQ300" s="516">
        <v>121.2</v>
      </c>
      <c r="DR300" s="516">
        <v>120.9</v>
      </c>
      <c r="DS300" s="516">
        <v>121.6</v>
      </c>
      <c r="DT300" s="516">
        <v>122.5</v>
      </c>
      <c r="DU300" s="517">
        <v>125.3</v>
      </c>
      <c r="DV300" s="517">
        <v>125.9</v>
      </c>
      <c r="DW300" s="517">
        <v>124.8</v>
      </c>
      <c r="DX300" s="559">
        <v>124.1</v>
      </c>
      <c r="DY300" s="559">
        <v>125.9</v>
      </c>
      <c r="DZ300" s="559">
        <v>123.2</v>
      </c>
      <c r="EA300" s="558">
        <v>122.8</v>
      </c>
    </row>
    <row r="301" spans="1:131">
      <c r="A301" s="514" t="s">
        <v>1139</v>
      </c>
      <c r="B301" s="514" t="s">
        <v>1140</v>
      </c>
      <c r="C301" s="515">
        <v>0.53539999999999999</v>
      </c>
      <c r="D301" s="516">
        <v>105</v>
      </c>
      <c r="E301" s="516">
        <v>106.3</v>
      </c>
      <c r="F301" s="516">
        <v>107.1</v>
      </c>
      <c r="G301" s="516">
        <v>107.7</v>
      </c>
      <c r="H301" s="516">
        <v>108.3</v>
      </c>
      <c r="I301" s="516">
        <v>107.1</v>
      </c>
      <c r="J301" s="516">
        <v>107.9</v>
      </c>
      <c r="K301" s="516">
        <v>107.7</v>
      </c>
      <c r="L301" s="516">
        <v>107.1</v>
      </c>
      <c r="M301" s="516">
        <v>107.8</v>
      </c>
      <c r="N301" s="516">
        <v>107.3</v>
      </c>
      <c r="O301" s="516">
        <v>108.6</v>
      </c>
      <c r="P301" s="516">
        <v>109.9</v>
      </c>
      <c r="Q301" s="516">
        <v>111.5</v>
      </c>
      <c r="R301" s="516">
        <v>112.5</v>
      </c>
      <c r="S301" s="516">
        <v>112.9</v>
      </c>
      <c r="T301" s="516">
        <v>115.4</v>
      </c>
      <c r="U301" s="516">
        <v>116.1</v>
      </c>
      <c r="V301" s="516">
        <v>115.5</v>
      </c>
      <c r="W301" s="516">
        <v>116</v>
      </c>
      <c r="X301" s="516">
        <v>117.3</v>
      </c>
      <c r="Y301" s="516">
        <v>117.2</v>
      </c>
      <c r="Z301" s="516">
        <v>117.1</v>
      </c>
      <c r="AA301" s="516">
        <v>116.5</v>
      </c>
      <c r="AB301" s="516">
        <v>120.5</v>
      </c>
      <c r="AC301" s="516">
        <v>120.4</v>
      </c>
      <c r="AD301" s="516">
        <v>121.2</v>
      </c>
      <c r="AE301" s="516">
        <v>121.1</v>
      </c>
      <c r="AF301" s="516">
        <v>122.6</v>
      </c>
      <c r="AG301" s="516">
        <v>121.2</v>
      </c>
      <c r="AH301" s="516">
        <v>122.6</v>
      </c>
      <c r="AI301" s="516">
        <v>121.2</v>
      </c>
      <c r="AJ301" s="516">
        <v>120.4</v>
      </c>
      <c r="AK301" s="516">
        <v>119.9</v>
      </c>
      <c r="AL301" s="516">
        <v>118.6</v>
      </c>
      <c r="AM301" s="516">
        <v>118.3</v>
      </c>
      <c r="AN301" s="516">
        <v>118.4</v>
      </c>
      <c r="AO301" s="516">
        <v>119.4</v>
      </c>
      <c r="AP301" s="516">
        <v>122.3</v>
      </c>
      <c r="AQ301" s="516">
        <v>122.6</v>
      </c>
      <c r="AR301" s="516">
        <v>123.7</v>
      </c>
      <c r="AS301" s="516">
        <v>123.1</v>
      </c>
      <c r="AT301" s="516">
        <v>120.8</v>
      </c>
      <c r="AU301" s="516">
        <v>121.1</v>
      </c>
      <c r="AV301" s="516">
        <v>122.8</v>
      </c>
      <c r="AW301" s="516">
        <v>122.9</v>
      </c>
      <c r="AX301" s="516">
        <v>122.9</v>
      </c>
      <c r="AY301" s="516">
        <v>123.4</v>
      </c>
      <c r="AZ301" s="516">
        <v>123.7</v>
      </c>
      <c r="BA301" s="516">
        <v>125</v>
      </c>
      <c r="BB301" s="516">
        <v>123.8</v>
      </c>
      <c r="BC301" s="516">
        <v>123.8</v>
      </c>
      <c r="BD301" s="516">
        <v>123.3</v>
      </c>
      <c r="BE301" s="516">
        <v>123.9</v>
      </c>
      <c r="BF301" s="516">
        <v>123.1</v>
      </c>
      <c r="BG301" s="516">
        <v>122.3</v>
      </c>
      <c r="BH301" s="516">
        <v>120.5</v>
      </c>
      <c r="BI301" s="516">
        <v>120.8</v>
      </c>
      <c r="BJ301" s="516">
        <v>120.4</v>
      </c>
      <c r="BK301" s="516">
        <v>120.4</v>
      </c>
      <c r="BL301" s="516">
        <v>119.1</v>
      </c>
      <c r="BM301" s="516">
        <v>120.1</v>
      </c>
      <c r="BN301" s="516">
        <v>119.7</v>
      </c>
      <c r="BO301" s="516">
        <v>120.7</v>
      </c>
      <c r="BP301" s="516">
        <v>119.3</v>
      </c>
      <c r="BQ301" s="516">
        <v>119.9</v>
      </c>
      <c r="BR301" s="516">
        <v>120.4</v>
      </c>
      <c r="BS301" s="516">
        <v>119.6</v>
      </c>
      <c r="BT301" s="516">
        <v>121.2</v>
      </c>
      <c r="BU301" s="516">
        <v>120.2</v>
      </c>
      <c r="BV301" s="516">
        <v>120.9</v>
      </c>
      <c r="BW301" s="516">
        <v>120.4</v>
      </c>
      <c r="BX301" s="516">
        <v>122.6</v>
      </c>
      <c r="BY301" s="516">
        <v>122.3</v>
      </c>
      <c r="BZ301" s="516">
        <v>123.1</v>
      </c>
      <c r="CA301" s="516">
        <v>123.7</v>
      </c>
      <c r="CB301" s="516">
        <v>121.5</v>
      </c>
      <c r="CC301" s="516">
        <v>122.3</v>
      </c>
      <c r="CD301" s="516">
        <v>121.9</v>
      </c>
      <c r="CE301" s="516">
        <v>121.6</v>
      </c>
      <c r="CF301" s="516">
        <v>120.8</v>
      </c>
      <c r="CG301" s="516">
        <v>121.3</v>
      </c>
      <c r="CH301" s="516">
        <v>119.5</v>
      </c>
      <c r="CI301" s="516">
        <v>120.6</v>
      </c>
      <c r="CJ301" s="516">
        <v>120.6</v>
      </c>
      <c r="CK301" s="516">
        <v>119.2</v>
      </c>
      <c r="CL301" s="516">
        <v>118.6</v>
      </c>
      <c r="CM301" s="516">
        <v>118.3</v>
      </c>
      <c r="CN301" s="516">
        <v>119.2</v>
      </c>
      <c r="CO301" s="516">
        <v>118.6</v>
      </c>
      <c r="CP301" s="516">
        <v>118.5</v>
      </c>
      <c r="CQ301" s="516">
        <v>119.2</v>
      </c>
      <c r="CR301" s="516">
        <v>118.4</v>
      </c>
      <c r="CS301" s="516">
        <v>117.4</v>
      </c>
      <c r="CT301" s="516">
        <v>118.1</v>
      </c>
      <c r="CU301" s="516">
        <v>117.5</v>
      </c>
      <c r="CV301" s="516">
        <v>117.7</v>
      </c>
      <c r="CW301" s="516">
        <v>118.3</v>
      </c>
      <c r="CX301" s="516">
        <v>117.6</v>
      </c>
      <c r="CY301" s="516">
        <v>117.7</v>
      </c>
      <c r="CZ301" s="516">
        <v>118.1</v>
      </c>
      <c r="DA301" s="516">
        <v>118.7</v>
      </c>
      <c r="DB301" s="516">
        <v>117.7</v>
      </c>
      <c r="DC301" s="516">
        <v>117.9</v>
      </c>
      <c r="DD301" s="516">
        <v>118.6</v>
      </c>
      <c r="DE301" s="516">
        <v>118.6</v>
      </c>
      <c r="DF301" s="516">
        <v>116.7</v>
      </c>
      <c r="DG301" s="516">
        <v>117.6</v>
      </c>
      <c r="DH301" s="516">
        <v>118.2</v>
      </c>
      <c r="DI301" s="516">
        <v>119.5</v>
      </c>
      <c r="DJ301" s="516">
        <v>117.7</v>
      </c>
      <c r="DK301" s="516">
        <v>117.3</v>
      </c>
      <c r="DL301" s="516">
        <v>118.4</v>
      </c>
      <c r="DM301" s="516">
        <v>118.7</v>
      </c>
      <c r="DN301" s="516">
        <v>119</v>
      </c>
      <c r="DO301" s="516">
        <v>118.7</v>
      </c>
      <c r="DP301" s="516">
        <v>119.8</v>
      </c>
      <c r="DQ301" s="516">
        <v>120.9</v>
      </c>
      <c r="DR301" s="516">
        <v>121.3</v>
      </c>
      <c r="DS301" s="516">
        <v>121.7</v>
      </c>
      <c r="DT301" s="516">
        <v>120.9</v>
      </c>
      <c r="DU301" s="517">
        <v>121.4</v>
      </c>
      <c r="DV301" s="517">
        <v>122.5</v>
      </c>
      <c r="DW301" s="517">
        <v>122.9</v>
      </c>
      <c r="DX301" s="559">
        <v>123.3</v>
      </c>
      <c r="DY301" s="559">
        <v>123.4</v>
      </c>
      <c r="DZ301" s="559">
        <v>122.9</v>
      </c>
      <c r="EA301" s="558">
        <v>122.6</v>
      </c>
    </row>
    <row r="302" spans="1:131">
      <c r="A302" s="514" t="s">
        <v>1141</v>
      </c>
      <c r="B302" s="514" t="s">
        <v>1142</v>
      </c>
      <c r="C302" s="515">
        <v>0.14215</v>
      </c>
      <c r="D302" s="516">
        <v>109.4</v>
      </c>
      <c r="E302" s="516">
        <v>112.8</v>
      </c>
      <c r="F302" s="516">
        <v>113.3</v>
      </c>
      <c r="G302" s="516">
        <v>113.7</v>
      </c>
      <c r="H302" s="516">
        <v>112.9</v>
      </c>
      <c r="I302" s="516">
        <v>111.8</v>
      </c>
      <c r="J302" s="516">
        <v>114.7</v>
      </c>
      <c r="K302" s="516">
        <v>114.9</v>
      </c>
      <c r="L302" s="516">
        <v>113.2</v>
      </c>
      <c r="M302" s="516">
        <v>113.4</v>
      </c>
      <c r="N302" s="516">
        <v>110.8</v>
      </c>
      <c r="O302" s="516">
        <v>114.3</v>
      </c>
      <c r="P302" s="516">
        <v>115.1</v>
      </c>
      <c r="Q302" s="516">
        <v>116.4</v>
      </c>
      <c r="R302" s="516">
        <v>117.8</v>
      </c>
      <c r="S302" s="516">
        <v>119.3</v>
      </c>
      <c r="T302" s="516">
        <v>121</v>
      </c>
      <c r="U302" s="516">
        <v>120.9</v>
      </c>
      <c r="V302" s="516">
        <v>121.3</v>
      </c>
      <c r="W302" s="516">
        <v>123.1</v>
      </c>
      <c r="X302" s="516">
        <v>125.5</v>
      </c>
      <c r="Y302" s="516">
        <v>126.4</v>
      </c>
      <c r="Z302" s="516">
        <v>126.7</v>
      </c>
      <c r="AA302" s="516">
        <v>124.5</v>
      </c>
      <c r="AB302" s="516">
        <v>129.69999999999999</v>
      </c>
      <c r="AC302" s="516">
        <v>130.5</v>
      </c>
      <c r="AD302" s="516">
        <v>130.6</v>
      </c>
      <c r="AE302" s="516">
        <v>130.30000000000001</v>
      </c>
      <c r="AF302" s="516">
        <v>132.80000000000001</v>
      </c>
      <c r="AG302" s="516">
        <v>132.4</v>
      </c>
      <c r="AH302" s="516">
        <v>132.4</v>
      </c>
      <c r="AI302" s="516">
        <v>129.6</v>
      </c>
      <c r="AJ302" s="516">
        <v>131.6</v>
      </c>
      <c r="AK302" s="516">
        <v>130.4</v>
      </c>
      <c r="AL302" s="516">
        <v>128.5</v>
      </c>
      <c r="AM302" s="516">
        <v>128.5</v>
      </c>
      <c r="AN302" s="516">
        <v>128.80000000000001</v>
      </c>
      <c r="AO302" s="516">
        <v>127</v>
      </c>
      <c r="AP302" s="516">
        <v>127.3</v>
      </c>
      <c r="AQ302" s="516">
        <v>126.6</v>
      </c>
      <c r="AR302" s="516">
        <v>130</v>
      </c>
      <c r="AS302" s="516">
        <v>129.80000000000001</v>
      </c>
      <c r="AT302" s="516">
        <v>123.6</v>
      </c>
      <c r="AU302" s="516">
        <v>123.5</v>
      </c>
      <c r="AV302" s="516">
        <v>128.1</v>
      </c>
      <c r="AW302" s="516">
        <v>123</v>
      </c>
      <c r="AX302" s="516">
        <v>122.7</v>
      </c>
      <c r="AY302" s="516">
        <v>125</v>
      </c>
      <c r="AZ302" s="516">
        <v>122.3</v>
      </c>
      <c r="BA302" s="516">
        <v>128</v>
      </c>
      <c r="BB302" s="516">
        <v>121.6</v>
      </c>
      <c r="BC302" s="516">
        <v>119.5</v>
      </c>
      <c r="BD302" s="516">
        <v>120.8</v>
      </c>
      <c r="BE302" s="516">
        <v>118.9</v>
      </c>
      <c r="BF302" s="516">
        <v>120.3</v>
      </c>
      <c r="BG302" s="516">
        <v>118.1</v>
      </c>
      <c r="BH302" s="516">
        <v>116.2</v>
      </c>
      <c r="BI302" s="516">
        <v>119.4</v>
      </c>
      <c r="BJ302" s="516">
        <v>116.6</v>
      </c>
      <c r="BK302" s="516">
        <v>117.6</v>
      </c>
      <c r="BL302" s="516">
        <v>112.9</v>
      </c>
      <c r="BM302" s="516">
        <v>114.3</v>
      </c>
      <c r="BN302" s="516">
        <v>113.5</v>
      </c>
      <c r="BO302" s="516">
        <v>113.4</v>
      </c>
      <c r="BP302" s="516">
        <v>109</v>
      </c>
      <c r="BQ302" s="516">
        <v>109.8</v>
      </c>
      <c r="BR302" s="516">
        <v>111.5</v>
      </c>
      <c r="BS302" s="516">
        <v>108.8</v>
      </c>
      <c r="BT302" s="516">
        <v>111.6</v>
      </c>
      <c r="BU302" s="516">
        <v>108.3</v>
      </c>
      <c r="BV302" s="516">
        <v>109.4</v>
      </c>
      <c r="BW302" s="516">
        <v>108.7</v>
      </c>
      <c r="BX302" s="516">
        <v>114.6</v>
      </c>
      <c r="BY302" s="516">
        <v>115.8</v>
      </c>
      <c r="BZ302" s="516">
        <v>117</v>
      </c>
      <c r="CA302" s="516">
        <v>116.9</v>
      </c>
      <c r="CB302" s="516">
        <v>109.8</v>
      </c>
      <c r="CC302" s="516">
        <v>111</v>
      </c>
      <c r="CD302" s="516">
        <v>110.7</v>
      </c>
      <c r="CE302" s="516">
        <v>110.8</v>
      </c>
      <c r="CF302" s="516">
        <v>108.2</v>
      </c>
      <c r="CG302" s="516">
        <v>107.7</v>
      </c>
      <c r="CH302" s="516">
        <v>103.3</v>
      </c>
      <c r="CI302" s="516">
        <v>106.7</v>
      </c>
      <c r="CJ302" s="516">
        <v>108.4</v>
      </c>
      <c r="CK302" s="516">
        <v>107</v>
      </c>
      <c r="CL302" s="516">
        <v>106.2</v>
      </c>
      <c r="CM302" s="516">
        <v>105.1</v>
      </c>
      <c r="CN302" s="516">
        <v>108.6</v>
      </c>
      <c r="CO302" s="516">
        <v>104.8</v>
      </c>
      <c r="CP302" s="516">
        <v>105.5</v>
      </c>
      <c r="CQ302" s="516">
        <v>106</v>
      </c>
      <c r="CR302" s="516">
        <v>104.6</v>
      </c>
      <c r="CS302" s="516">
        <v>102.4</v>
      </c>
      <c r="CT302" s="516">
        <v>103.6</v>
      </c>
      <c r="CU302" s="516">
        <v>103.5</v>
      </c>
      <c r="CV302" s="516">
        <v>104.1</v>
      </c>
      <c r="CW302" s="516">
        <v>104.3</v>
      </c>
      <c r="CX302" s="516">
        <v>102.2</v>
      </c>
      <c r="CY302" s="516">
        <v>102.1</v>
      </c>
      <c r="CZ302" s="516">
        <v>102.5</v>
      </c>
      <c r="DA302" s="516">
        <v>102.7</v>
      </c>
      <c r="DB302" s="516">
        <v>102</v>
      </c>
      <c r="DC302" s="516">
        <v>100.6</v>
      </c>
      <c r="DD302" s="516">
        <v>100.9</v>
      </c>
      <c r="DE302" s="516">
        <v>100.2</v>
      </c>
      <c r="DF302" s="516">
        <v>94.6</v>
      </c>
      <c r="DG302" s="516">
        <v>96.6</v>
      </c>
      <c r="DH302" s="516">
        <v>97.7</v>
      </c>
      <c r="DI302" s="516">
        <v>101.9</v>
      </c>
      <c r="DJ302" s="516">
        <v>102.5</v>
      </c>
      <c r="DK302" s="516">
        <v>102.6</v>
      </c>
      <c r="DL302" s="516">
        <v>103</v>
      </c>
      <c r="DM302" s="516">
        <v>104</v>
      </c>
      <c r="DN302" s="516">
        <v>104.4</v>
      </c>
      <c r="DO302" s="516">
        <v>102.2</v>
      </c>
      <c r="DP302" s="516">
        <v>104.3</v>
      </c>
      <c r="DQ302" s="516">
        <v>105.6</v>
      </c>
      <c r="DR302" s="516">
        <v>107.2</v>
      </c>
      <c r="DS302" s="516">
        <v>108.2</v>
      </c>
      <c r="DT302" s="516">
        <v>106.4</v>
      </c>
      <c r="DU302" s="517">
        <v>106.9</v>
      </c>
      <c r="DV302" s="517">
        <v>107.5</v>
      </c>
      <c r="DW302" s="517">
        <v>107.5</v>
      </c>
      <c r="DX302" s="559">
        <v>106.7</v>
      </c>
      <c r="DY302" s="559">
        <v>107.2</v>
      </c>
      <c r="DZ302" s="559">
        <v>106.9</v>
      </c>
      <c r="EA302" s="558">
        <v>105.2</v>
      </c>
    </row>
    <row r="303" spans="1:131">
      <c r="A303" s="514" t="s">
        <v>1143</v>
      </c>
      <c r="B303" s="514" t="s">
        <v>1144</v>
      </c>
      <c r="C303" s="515">
        <v>2.0000000000000002E-5</v>
      </c>
      <c r="D303" s="516">
        <v>112.9</v>
      </c>
      <c r="E303" s="516">
        <v>108.3</v>
      </c>
      <c r="F303" s="516">
        <v>108.4</v>
      </c>
      <c r="G303" s="516">
        <v>114.9</v>
      </c>
      <c r="H303" s="516">
        <v>110</v>
      </c>
      <c r="I303" s="516">
        <v>109.3</v>
      </c>
      <c r="J303" s="516">
        <v>108.5</v>
      </c>
      <c r="K303" s="516">
        <v>108.6</v>
      </c>
      <c r="L303" s="516">
        <v>108.3</v>
      </c>
      <c r="M303" s="516">
        <v>113.4</v>
      </c>
      <c r="N303" s="516">
        <v>111</v>
      </c>
      <c r="O303" s="516">
        <v>112.4</v>
      </c>
      <c r="P303" s="516">
        <v>110.7</v>
      </c>
      <c r="Q303" s="516">
        <v>117.5</v>
      </c>
      <c r="R303" s="516">
        <v>116.4</v>
      </c>
      <c r="S303" s="516">
        <v>117.2</v>
      </c>
      <c r="T303" s="516">
        <v>114.7</v>
      </c>
      <c r="U303" s="516">
        <v>118.5</v>
      </c>
      <c r="V303" s="516">
        <v>123.7</v>
      </c>
      <c r="W303" s="516">
        <v>123.7</v>
      </c>
      <c r="X303" s="516">
        <v>118.2</v>
      </c>
      <c r="Y303" s="516">
        <v>121</v>
      </c>
      <c r="Z303" s="516">
        <v>121.6</v>
      </c>
      <c r="AA303" s="516">
        <v>123.9</v>
      </c>
      <c r="AB303" s="516">
        <v>122.8</v>
      </c>
      <c r="AC303" s="516">
        <v>130</v>
      </c>
      <c r="AD303" s="516">
        <v>126.4</v>
      </c>
      <c r="AE303" s="516">
        <v>125.2</v>
      </c>
      <c r="AF303" s="516">
        <v>127.3</v>
      </c>
      <c r="AG303" s="516">
        <v>129.69999999999999</v>
      </c>
      <c r="AH303" s="516">
        <v>129.69999999999999</v>
      </c>
      <c r="AI303" s="516">
        <v>128.9</v>
      </c>
      <c r="AJ303" s="516">
        <v>125.4</v>
      </c>
      <c r="AK303" s="516">
        <v>123.5</v>
      </c>
      <c r="AL303" s="516">
        <v>121.6</v>
      </c>
      <c r="AM303" s="516">
        <v>97.8</v>
      </c>
      <c r="AN303" s="516">
        <v>100.4</v>
      </c>
      <c r="AO303" s="516">
        <v>103.3</v>
      </c>
      <c r="AP303" s="516">
        <v>101.2</v>
      </c>
      <c r="AQ303" s="516">
        <v>102.8</v>
      </c>
      <c r="AR303" s="516">
        <v>100.9</v>
      </c>
      <c r="AS303" s="516">
        <v>106.3</v>
      </c>
      <c r="AT303" s="516">
        <v>104.9</v>
      </c>
      <c r="AU303" s="516">
        <v>104.4</v>
      </c>
      <c r="AV303" s="516">
        <v>105.5</v>
      </c>
      <c r="AW303" s="516">
        <v>105</v>
      </c>
      <c r="AX303" s="516">
        <v>105</v>
      </c>
      <c r="AY303" s="516">
        <v>104</v>
      </c>
      <c r="AZ303" s="516">
        <v>104.2</v>
      </c>
      <c r="BA303" s="516">
        <v>105.2</v>
      </c>
      <c r="BB303" s="516">
        <v>102.9</v>
      </c>
      <c r="BC303" s="516">
        <v>103</v>
      </c>
      <c r="BD303" s="516">
        <v>104.6</v>
      </c>
      <c r="BE303" s="516">
        <v>104.2</v>
      </c>
      <c r="BF303" s="516">
        <v>104.4</v>
      </c>
      <c r="BG303" s="516">
        <v>103.1</v>
      </c>
      <c r="BH303" s="516">
        <v>103.8</v>
      </c>
      <c r="BI303" s="516">
        <v>103.5</v>
      </c>
      <c r="BJ303" s="516">
        <v>104.6</v>
      </c>
      <c r="BK303" s="516">
        <v>104.3</v>
      </c>
      <c r="BL303" s="516">
        <v>105.4</v>
      </c>
      <c r="BM303" s="516">
        <v>104.1</v>
      </c>
      <c r="BN303" s="516">
        <v>102.9</v>
      </c>
      <c r="BO303" s="516">
        <v>103.1</v>
      </c>
      <c r="BP303" s="516">
        <v>106.9</v>
      </c>
      <c r="BQ303" s="516">
        <v>106</v>
      </c>
      <c r="BR303" s="516">
        <v>105.1</v>
      </c>
      <c r="BS303" s="516">
        <v>105.3</v>
      </c>
      <c r="BT303" s="516">
        <v>104</v>
      </c>
      <c r="BU303" s="516">
        <v>102.1</v>
      </c>
      <c r="BV303" s="516">
        <v>103.2</v>
      </c>
      <c r="BW303" s="516">
        <v>103.7</v>
      </c>
      <c r="BX303" s="516">
        <v>105</v>
      </c>
      <c r="BY303" s="516">
        <v>106</v>
      </c>
      <c r="BZ303" s="516">
        <v>104.2</v>
      </c>
      <c r="CA303" s="516">
        <v>109.6</v>
      </c>
      <c r="CB303" s="516">
        <v>104.5</v>
      </c>
      <c r="CC303" s="516">
        <v>102.1</v>
      </c>
      <c r="CD303" s="516">
        <v>104.5</v>
      </c>
      <c r="CE303" s="516">
        <v>101.3</v>
      </c>
      <c r="CF303" s="516">
        <v>99.1</v>
      </c>
      <c r="CG303" s="516">
        <v>100.6</v>
      </c>
      <c r="CH303" s="516">
        <v>103.4</v>
      </c>
      <c r="CI303" s="516">
        <v>102</v>
      </c>
      <c r="CJ303" s="516">
        <v>103.8</v>
      </c>
      <c r="CK303" s="516">
        <v>103.8</v>
      </c>
      <c r="CL303" s="516">
        <v>102.9</v>
      </c>
      <c r="CM303" s="516">
        <v>103.5</v>
      </c>
      <c r="CN303" s="516">
        <v>102.8</v>
      </c>
      <c r="CO303" s="516">
        <v>103</v>
      </c>
      <c r="CP303" s="516">
        <v>103</v>
      </c>
      <c r="CQ303" s="516">
        <v>100.5</v>
      </c>
      <c r="CR303" s="516">
        <v>101.4</v>
      </c>
      <c r="CS303" s="516">
        <v>101.7</v>
      </c>
      <c r="CT303" s="516">
        <v>101.8</v>
      </c>
      <c r="CU303" s="516">
        <v>101.8</v>
      </c>
      <c r="CV303" s="516">
        <v>101.8</v>
      </c>
      <c r="CW303" s="516">
        <v>93.6</v>
      </c>
      <c r="CX303" s="516">
        <v>97.9</v>
      </c>
      <c r="CY303" s="516">
        <v>100.5</v>
      </c>
      <c r="CZ303" s="516">
        <v>99</v>
      </c>
      <c r="DA303" s="516">
        <v>97.3</v>
      </c>
      <c r="DB303" s="516">
        <v>97.7</v>
      </c>
      <c r="DC303" s="516">
        <v>96.8</v>
      </c>
      <c r="DD303" s="516">
        <v>98.2</v>
      </c>
      <c r="DE303" s="516">
        <v>97.3</v>
      </c>
      <c r="DF303" s="516">
        <v>96.3</v>
      </c>
      <c r="DG303" s="516">
        <v>97.3</v>
      </c>
      <c r="DH303" s="516">
        <v>97.9</v>
      </c>
      <c r="DI303" s="516">
        <v>93.6</v>
      </c>
      <c r="DJ303" s="516">
        <v>95.5</v>
      </c>
      <c r="DK303" s="516">
        <v>96.4</v>
      </c>
      <c r="DL303" s="516">
        <v>93.5</v>
      </c>
      <c r="DM303" s="516">
        <v>93.4</v>
      </c>
      <c r="DN303" s="516">
        <v>95.7</v>
      </c>
      <c r="DO303" s="516">
        <v>97.2</v>
      </c>
      <c r="DP303" s="516">
        <v>98.3</v>
      </c>
      <c r="DQ303" s="516">
        <v>97.9</v>
      </c>
      <c r="DR303" s="516">
        <v>97.2</v>
      </c>
      <c r="DS303" s="516">
        <v>97.9</v>
      </c>
      <c r="DT303" s="516">
        <v>93.8</v>
      </c>
      <c r="DU303" s="517">
        <v>96</v>
      </c>
      <c r="DV303" s="517">
        <v>94</v>
      </c>
      <c r="DW303" s="517">
        <v>97.6</v>
      </c>
      <c r="DX303" s="559">
        <v>96.6</v>
      </c>
      <c r="DY303" s="559">
        <v>98.7</v>
      </c>
      <c r="DZ303" s="559">
        <v>97.3</v>
      </c>
      <c r="EA303" s="558">
        <v>98.3</v>
      </c>
    </row>
    <row r="304" spans="1:131">
      <c r="A304" s="514" t="s">
        <v>1145</v>
      </c>
      <c r="B304" s="514" t="s">
        <v>1146</v>
      </c>
      <c r="C304" s="515">
        <v>0.14213000000000001</v>
      </c>
      <c r="D304" s="516">
        <v>109.4</v>
      </c>
      <c r="E304" s="516">
        <v>112.8</v>
      </c>
      <c r="F304" s="516">
        <v>113.3</v>
      </c>
      <c r="G304" s="516">
        <v>113.7</v>
      </c>
      <c r="H304" s="516">
        <v>112.9</v>
      </c>
      <c r="I304" s="516">
        <v>111.8</v>
      </c>
      <c r="J304" s="516">
        <v>114.7</v>
      </c>
      <c r="K304" s="516">
        <v>114.9</v>
      </c>
      <c r="L304" s="516">
        <v>113.2</v>
      </c>
      <c r="M304" s="516">
        <v>113.4</v>
      </c>
      <c r="N304" s="516">
        <v>110.8</v>
      </c>
      <c r="O304" s="516">
        <v>114.3</v>
      </c>
      <c r="P304" s="516">
        <v>115.1</v>
      </c>
      <c r="Q304" s="516">
        <v>116.4</v>
      </c>
      <c r="R304" s="516">
        <v>117.8</v>
      </c>
      <c r="S304" s="516">
        <v>119.3</v>
      </c>
      <c r="T304" s="516">
        <v>121</v>
      </c>
      <c r="U304" s="516">
        <v>120.9</v>
      </c>
      <c r="V304" s="516">
        <v>121.3</v>
      </c>
      <c r="W304" s="516">
        <v>123.1</v>
      </c>
      <c r="X304" s="516">
        <v>125.5</v>
      </c>
      <c r="Y304" s="516">
        <v>126.4</v>
      </c>
      <c r="Z304" s="516">
        <v>126.7</v>
      </c>
      <c r="AA304" s="516">
        <v>124.5</v>
      </c>
      <c r="AB304" s="516">
        <v>129.69999999999999</v>
      </c>
      <c r="AC304" s="516">
        <v>130.5</v>
      </c>
      <c r="AD304" s="516">
        <v>130.6</v>
      </c>
      <c r="AE304" s="516">
        <v>130.30000000000001</v>
      </c>
      <c r="AF304" s="516">
        <v>132.80000000000001</v>
      </c>
      <c r="AG304" s="516">
        <v>132.4</v>
      </c>
      <c r="AH304" s="516">
        <v>132.4</v>
      </c>
      <c r="AI304" s="516">
        <v>129.6</v>
      </c>
      <c r="AJ304" s="516">
        <v>131.6</v>
      </c>
      <c r="AK304" s="516">
        <v>130.4</v>
      </c>
      <c r="AL304" s="516">
        <v>128.5</v>
      </c>
      <c r="AM304" s="516">
        <v>128.5</v>
      </c>
      <c r="AN304" s="516">
        <v>128.80000000000001</v>
      </c>
      <c r="AO304" s="516">
        <v>127</v>
      </c>
      <c r="AP304" s="516">
        <v>127.3</v>
      </c>
      <c r="AQ304" s="516">
        <v>126.6</v>
      </c>
      <c r="AR304" s="516">
        <v>130</v>
      </c>
      <c r="AS304" s="516">
        <v>129.80000000000001</v>
      </c>
      <c r="AT304" s="516">
        <v>123.6</v>
      </c>
      <c r="AU304" s="516">
        <v>123.5</v>
      </c>
      <c r="AV304" s="516">
        <v>128.1</v>
      </c>
      <c r="AW304" s="516">
        <v>123</v>
      </c>
      <c r="AX304" s="516">
        <v>122.7</v>
      </c>
      <c r="AY304" s="516">
        <v>125</v>
      </c>
      <c r="AZ304" s="516">
        <v>122.3</v>
      </c>
      <c r="BA304" s="516">
        <v>128</v>
      </c>
      <c r="BB304" s="516">
        <v>121.6</v>
      </c>
      <c r="BC304" s="516">
        <v>119.5</v>
      </c>
      <c r="BD304" s="516">
        <v>120.8</v>
      </c>
      <c r="BE304" s="516">
        <v>118.9</v>
      </c>
      <c r="BF304" s="516">
        <v>120.3</v>
      </c>
      <c r="BG304" s="516">
        <v>118.1</v>
      </c>
      <c r="BH304" s="516">
        <v>116.2</v>
      </c>
      <c r="BI304" s="516">
        <v>119.5</v>
      </c>
      <c r="BJ304" s="516">
        <v>116.6</v>
      </c>
      <c r="BK304" s="516">
        <v>117.6</v>
      </c>
      <c r="BL304" s="516">
        <v>112.9</v>
      </c>
      <c r="BM304" s="516">
        <v>114.3</v>
      </c>
      <c r="BN304" s="516">
        <v>113.5</v>
      </c>
      <c r="BO304" s="516">
        <v>113.4</v>
      </c>
      <c r="BP304" s="516">
        <v>109</v>
      </c>
      <c r="BQ304" s="516">
        <v>109.8</v>
      </c>
      <c r="BR304" s="516">
        <v>111.5</v>
      </c>
      <c r="BS304" s="516">
        <v>108.8</v>
      </c>
      <c r="BT304" s="516">
        <v>111.6</v>
      </c>
      <c r="BU304" s="516">
        <v>108.3</v>
      </c>
      <c r="BV304" s="516">
        <v>109.4</v>
      </c>
      <c r="BW304" s="516">
        <v>108.7</v>
      </c>
      <c r="BX304" s="516">
        <v>114.6</v>
      </c>
      <c r="BY304" s="516">
        <v>115.8</v>
      </c>
      <c r="BZ304" s="516">
        <v>117</v>
      </c>
      <c r="CA304" s="516">
        <v>116.9</v>
      </c>
      <c r="CB304" s="516">
        <v>109.8</v>
      </c>
      <c r="CC304" s="516">
        <v>111</v>
      </c>
      <c r="CD304" s="516">
        <v>110.7</v>
      </c>
      <c r="CE304" s="516">
        <v>110.8</v>
      </c>
      <c r="CF304" s="516">
        <v>108.2</v>
      </c>
      <c r="CG304" s="516">
        <v>107.7</v>
      </c>
      <c r="CH304" s="516">
        <v>103.3</v>
      </c>
      <c r="CI304" s="516">
        <v>106.7</v>
      </c>
      <c r="CJ304" s="516">
        <v>108.4</v>
      </c>
      <c r="CK304" s="516">
        <v>107</v>
      </c>
      <c r="CL304" s="516">
        <v>106.2</v>
      </c>
      <c r="CM304" s="516">
        <v>105.1</v>
      </c>
      <c r="CN304" s="516">
        <v>108.6</v>
      </c>
      <c r="CO304" s="516">
        <v>104.8</v>
      </c>
      <c r="CP304" s="516">
        <v>105.5</v>
      </c>
      <c r="CQ304" s="516">
        <v>106</v>
      </c>
      <c r="CR304" s="516">
        <v>104.6</v>
      </c>
      <c r="CS304" s="516">
        <v>102.4</v>
      </c>
      <c r="CT304" s="516">
        <v>103.6</v>
      </c>
      <c r="CU304" s="516">
        <v>103.5</v>
      </c>
      <c r="CV304" s="516">
        <v>104.1</v>
      </c>
      <c r="CW304" s="516">
        <v>104.3</v>
      </c>
      <c r="CX304" s="516">
        <v>102.2</v>
      </c>
      <c r="CY304" s="516">
        <v>102.1</v>
      </c>
      <c r="CZ304" s="516">
        <v>102.5</v>
      </c>
      <c r="DA304" s="516">
        <v>102.7</v>
      </c>
      <c r="DB304" s="516">
        <v>102</v>
      </c>
      <c r="DC304" s="516">
        <v>100.6</v>
      </c>
      <c r="DD304" s="516">
        <v>100.9</v>
      </c>
      <c r="DE304" s="516">
        <v>100.2</v>
      </c>
      <c r="DF304" s="516">
        <v>94.6</v>
      </c>
      <c r="DG304" s="516">
        <v>96.6</v>
      </c>
      <c r="DH304" s="516">
        <v>97.7</v>
      </c>
      <c r="DI304" s="516">
        <v>101.9</v>
      </c>
      <c r="DJ304" s="516">
        <v>102.5</v>
      </c>
      <c r="DK304" s="516">
        <v>102.6</v>
      </c>
      <c r="DL304" s="516">
        <v>103</v>
      </c>
      <c r="DM304" s="516">
        <v>104</v>
      </c>
      <c r="DN304" s="516">
        <v>104.4</v>
      </c>
      <c r="DO304" s="516">
        <v>102.2</v>
      </c>
      <c r="DP304" s="516">
        <v>104.3</v>
      </c>
      <c r="DQ304" s="516">
        <v>105.6</v>
      </c>
      <c r="DR304" s="516">
        <v>107.2</v>
      </c>
      <c r="DS304" s="516">
        <v>108.2</v>
      </c>
      <c r="DT304" s="516">
        <v>106.4</v>
      </c>
      <c r="DU304" s="517">
        <v>106.9</v>
      </c>
      <c r="DV304" s="517">
        <v>107.5</v>
      </c>
      <c r="DW304" s="517">
        <v>107.5</v>
      </c>
      <c r="DX304" s="559">
        <v>106.7</v>
      </c>
      <c r="DY304" s="559">
        <v>107.2</v>
      </c>
      <c r="DZ304" s="559">
        <v>106.9</v>
      </c>
      <c r="EA304" s="558">
        <v>105.2</v>
      </c>
    </row>
    <row r="305" spans="1:131">
      <c r="A305" s="514" t="s">
        <v>1147</v>
      </c>
      <c r="B305" s="514" t="s">
        <v>1148</v>
      </c>
      <c r="C305" s="515">
        <v>7.5399999999999995E-2</v>
      </c>
      <c r="D305" s="516">
        <v>104.7</v>
      </c>
      <c r="E305" s="516">
        <v>104.6</v>
      </c>
      <c r="F305" s="516">
        <v>106</v>
      </c>
      <c r="G305" s="516">
        <v>108.7</v>
      </c>
      <c r="H305" s="516">
        <v>111.1</v>
      </c>
      <c r="I305" s="516">
        <v>109.6</v>
      </c>
      <c r="J305" s="516">
        <v>111.4</v>
      </c>
      <c r="K305" s="516">
        <v>109.2</v>
      </c>
      <c r="L305" s="516">
        <v>107.9</v>
      </c>
      <c r="M305" s="516">
        <v>113</v>
      </c>
      <c r="N305" s="516">
        <v>109.5</v>
      </c>
      <c r="O305" s="516">
        <v>113.4</v>
      </c>
      <c r="P305" s="516">
        <v>113.8</v>
      </c>
      <c r="Q305" s="516">
        <v>117.6</v>
      </c>
      <c r="R305" s="516">
        <v>119.3</v>
      </c>
      <c r="S305" s="516">
        <v>116.1</v>
      </c>
      <c r="T305" s="516">
        <v>119.1</v>
      </c>
      <c r="U305" s="516">
        <v>122.2</v>
      </c>
      <c r="V305" s="516">
        <v>121.4</v>
      </c>
      <c r="W305" s="516">
        <v>121.8</v>
      </c>
      <c r="X305" s="516">
        <v>123.5</v>
      </c>
      <c r="Y305" s="516">
        <v>122.5</v>
      </c>
      <c r="Z305" s="516">
        <v>121.9</v>
      </c>
      <c r="AA305" s="516">
        <v>120.9</v>
      </c>
      <c r="AB305" s="516">
        <v>123.8</v>
      </c>
      <c r="AC305" s="516">
        <v>123</v>
      </c>
      <c r="AD305" s="516">
        <v>123</v>
      </c>
      <c r="AE305" s="516">
        <v>124.7</v>
      </c>
      <c r="AF305" s="516">
        <v>127.6</v>
      </c>
      <c r="AG305" s="516">
        <v>125.3</v>
      </c>
      <c r="AH305" s="516">
        <v>127.9</v>
      </c>
      <c r="AI305" s="516">
        <v>125.5</v>
      </c>
      <c r="AJ305" s="516">
        <v>123.2</v>
      </c>
      <c r="AK305" s="516">
        <v>122.4</v>
      </c>
      <c r="AL305" s="516">
        <v>120.4</v>
      </c>
      <c r="AM305" s="516">
        <v>120.1</v>
      </c>
      <c r="AN305" s="516">
        <v>120.3</v>
      </c>
      <c r="AO305" s="516">
        <v>124.7</v>
      </c>
      <c r="AP305" s="516">
        <v>134.30000000000001</v>
      </c>
      <c r="AQ305" s="516">
        <v>133.6</v>
      </c>
      <c r="AR305" s="516">
        <v>135.19999999999999</v>
      </c>
      <c r="AS305" s="516">
        <v>133</v>
      </c>
      <c r="AT305" s="516">
        <v>132.6</v>
      </c>
      <c r="AU305" s="516">
        <v>134.9</v>
      </c>
      <c r="AV305" s="516">
        <v>132.5</v>
      </c>
      <c r="AW305" s="516">
        <v>134.69999999999999</v>
      </c>
      <c r="AX305" s="516">
        <v>135.80000000000001</v>
      </c>
      <c r="AY305" s="516">
        <v>134.5</v>
      </c>
      <c r="AZ305" s="516">
        <v>132</v>
      </c>
      <c r="BA305" s="516">
        <v>131.30000000000001</v>
      </c>
      <c r="BB305" s="516">
        <v>133.5</v>
      </c>
      <c r="BC305" s="516">
        <v>132.80000000000001</v>
      </c>
      <c r="BD305" s="516">
        <v>135</v>
      </c>
      <c r="BE305" s="516">
        <v>134.9</v>
      </c>
      <c r="BF305" s="516">
        <v>133.69999999999999</v>
      </c>
      <c r="BG305" s="516">
        <v>130.30000000000001</v>
      </c>
      <c r="BH305" s="516">
        <v>132.1</v>
      </c>
      <c r="BI305" s="516">
        <v>130.19999999999999</v>
      </c>
      <c r="BJ305" s="516">
        <v>131.1</v>
      </c>
      <c r="BK305" s="516">
        <v>131</v>
      </c>
      <c r="BL305" s="516">
        <v>129.80000000000001</v>
      </c>
      <c r="BM305" s="516">
        <v>131.6</v>
      </c>
      <c r="BN305" s="516">
        <v>130.4</v>
      </c>
      <c r="BO305" s="516">
        <v>129.30000000000001</v>
      </c>
      <c r="BP305" s="516">
        <v>128.5</v>
      </c>
      <c r="BQ305" s="516">
        <v>130.9</v>
      </c>
      <c r="BR305" s="516">
        <v>133.5</v>
      </c>
      <c r="BS305" s="516">
        <v>131.1</v>
      </c>
      <c r="BT305" s="516">
        <v>132.69999999999999</v>
      </c>
      <c r="BU305" s="516">
        <v>131.9</v>
      </c>
      <c r="BV305" s="516">
        <v>133.1</v>
      </c>
      <c r="BW305" s="516">
        <v>131.19999999999999</v>
      </c>
      <c r="BX305" s="516">
        <v>133.9</v>
      </c>
      <c r="BY305" s="516">
        <v>133.80000000000001</v>
      </c>
      <c r="BZ305" s="516">
        <v>134.19999999999999</v>
      </c>
      <c r="CA305" s="516">
        <v>135.69999999999999</v>
      </c>
      <c r="CB305" s="516">
        <v>134.6</v>
      </c>
      <c r="CC305" s="516">
        <v>135.30000000000001</v>
      </c>
      <c r="CD305" s="516">
        <v>137.4</v>
      </c>
      <c r="CE305" s="516">
        <v>135.5</v>
      </c>
      <c r="CF305" s="516">
        <v>134.19999999999999</v>
      </c>
      <c r="CG305" s="516">
        <v>135.69999999999999</v>
      </c>
      <c r="CH305" s="516">
        <v>133</v>
      </c>
      <c r="CI305" s="516">
        <v>133.4</v>
      </c>
      <c r="CJ305" s="516">
        <v>135.30000000000001</v>
      </c>
      <c r="CK305" s="516">
        <v>134.9</v>
      </c>
      <c r="CL305" s="516">
        <v>136.4</v>
      </c>
      <c r="CM305" s="516">
        <v>136.9</v>
      </c>
      <c r="CN305" s="516">
        <v>136.6</v>
      </c>
      <c r="CO305" s="516">
        <v>135.30000000000001</v>
      </c>
      <c r="CP305" s="516">
        <v>136.4</v>
      </c>
      <c r="CQ305" s="516">
        <v>136.30000000000001</v>
      </c>
      <c r="CR305" s="516">
        <v>135.9</v>
      </c>
      <c r="CS305" s="516">
        <v>136.1</v>
      </c>
      <c r="CT305" s="516">
        <v>137.6</v>
      </c>
      <c r="CU305" s="516">
        <v>138.30000000000001</v>
      </c>
      <c r="CV305" s="516">
        <v>138.30000000000001</v>
      </c>
      <c r="CW305" s="516">
        <v>137.9</v>
      </c>
      <c r="CX305" s="516">
        <v>138.5</v>
      </c>
      <c r="CY305" s="516">
        <v>138.5</v>
      </c>
      <c r="CZ305" s="516">
        <v>139</v>
      </c>
      <c r="DA305" s="516">
        <v>138.4</v>
      </c>
      <c r="DB305" s="516">
        <v>137.9</v>
      </c>
      <c r="DC305" s="516">
        <v>137.9</v>
      </c>
      <c r="DD305" s="516">
        <v>138.6</v>
      </c>
      <c r="DE305" s="516">
        <v>138.6</v>
      </c>
      <c r="DF305" s="516">
        <v>139.30000000000001</v>
      </c>
      <c r="DG305" s="516">
        <v>140.19999999999999</v>
      </c>
      <c r="DH305" s="516">
        <v>139.80000000000001</v>
      </c>
      <c r="DI305" s="516">
        <v>140.6</v>
      </c>
      <c r="DJ305" s="516">
        <v>140.5</v>
      </c>
      <c r="DK305" s="516">
        <v>140.1</v>
      </c>
      <c r="DL305" s="516">
        <v>139.69999999999999</v>
      </c>
      <c r="DM305" s="516">
        <v>139.69999999999999</v>
      </c>
      <c r="DN305" s="516">
        <v>140</v>
      </c>
      <c r="DO305" s="516">
        <v>142.1</v>
      </c>
      <c r="DP305" s="516">
        <v>142.6</v>
      </c>
      <c r="DQ305" s="516">
        <v>143.69999999999999</v>
      </c>
      <c r="DR305" s="516">
        <v>144.4</v>
      </c>
      <c r="DS305" s="516">
        <v>144.5</v>
      </c>
      <c r="DT305" s="516">
        <v>144.69999999999999</v>
      </c>
      <c r="DU305" s="517">
        <v>142.1</v>
      </c>
      <c r="DV305" s="517">
        <v>141.69999999999999</v>
      </c>
      <c r="DW305" s="517">
        <v>141.5</v>
      </c>
      <c r="DX305" s="559">
        <v>140.80000000000001</v>
      </c>
      <c r="DY305" s="559">
        <v>140.9</v>
      </c>
      <c r="DZ305" s="559">
        <v>140.30000000000001</v>
      </c>
      <c r="EA305" s="558">
        <v>141.9</v>
      </c>
    </row>
    <row r="306" spans="1:131">
      <c r="A306" s="514" t="s">
        <v>1149</v>
      </c>
      <c r="B306" s="514" t="s">
        <v>1150</v>
      </c>
      <c r="C306" s="515">
        <v>3.798E-2</v>
      </c>
      <c r="D306" s="516">
        <v>107.1</v>
      </c>
      <c r="E306" s="516">
        <v>107.4</v>
      </c>
      <c r="F306" s="516">
        <v>108.3</v>
      </c>
      <c r="G306" s="516">
        <v>108.7</v>
      </c>
      <c r="H306" s="516">
        <v>109.8</v>
      </c>
      <c r="I306" s="516">
        <v>108.4</v>
      </c>
      <c r="J306" s="516">
        <v>111.9</v>
      </c>
      <c r="K306" s="516">
        <v>110.3</v>
      </c>
      <c r="L306" s="516">
        <v>112.5</v>
      </c>
      <c r="M306" s="516">
        <v>113.8</v>
      </c>
      <c r="N306" s="516">
        <v>114.1</v>
      </c>
      <c r="O306" s="516">
        <v>115.3</v>
      </c>
      <c r="P306" s="516">
        <v>111.3</v>
      </c>
      <c r="Q306" s="516">
        <v>116</v>
      </c>
      <c r="R306" s="516">
        <v>113.8</v>
      </c>
      <c r="S306" s="516">
        <v>117.6</v>
      </c>
      <c r="T306" s="516">
        <v>117.8</v>
      </c>
      <c r="U306" s="516">
        <v>122.5</v>
      </c>
      <c r="V306" s="516">
        <v>117.5</v>
      </c>
      <c r="W306" s="516">
        <v>117.2</v>
      </c>
      <c r="X306" s="516">
        <v>123.6</v>
      </c>
      <c r="Y306" s="516">
        <v>122.9</v>
      </c>
      <c r="Z306" s="516">
        <v>123.1</v>
      </c>
      <c r="AA306" s="516">
        <v>126.4</v>
      </c>
      <c r="AB306" s="516">
        <v>128</v>
      </c>
      <c r="AC306" s="516">
        <v>124.9</v>
      </c>
      <c r="AD306" s="516">
        <v>127.1</v>
      </c>
      <c r="AE306" s="516">
        <v>131.19999999999999</v>
      </c>
      <c r="AF306" s="516">
        <v>133.69999999999999</v>
      </c>
      <c r="AG306" s="516">
        <v>128.19999999999999</v>
      </c>
      <c r="AH306" s="516">
        <v>129.69999999999999</v>
      </c>
      <c r="AI306" s="516">
        <v>130.80000000000001</v>
      </c>
      <c r="AJ306" s="516">
        <v>129.19999999999999</v>
      </c>
      <c r="AK306" s="516">
        <v>124.4</v>
      </c>
      <c r="AL306" s="516">
        <v>120</v>
      </c>
      <c r="AM306" s="516">
        <v>117.9</v>
      </c>
      <c r="AN306" s="516">
        <v>119.9</v>
      </c>
      <c r="AO306" s="516">
        <v>123</v>
      </c>
      <c r="AP306" s="516">
        <v>131.5</v>
      </c>
      <c r="AQ306" s="516">
        <v>130.4</v>
      </c>
      <c r="AR306" s="516">
        <v>130.19999999999999</v>
      </c>
      <c r="AS306" s="516">
        <v>130.6</v>
      </c>
      <c r="AT306" s="516">
        <v>130.69999999999999</v>
      </c>
      <c r="AU306" s="516">
        <v>129.5</v>
      </c>
      <c r="AV306" s="516">
        <v>129.9</v>
      </c>
      <c r="AW306" s="516">
        <v>130.30000000000001</v>
      </c>
      <c r="AX306" s="516">
        <v>131.9</v>
      </c>
      <c r="AY306" s="516">
        <v>130.5</v>
      </c>
      <c r="AZ306" s="516">
        <v>130.6</v>
      </c>
      <c r="BA306" s="516">
        <v>129.80000000000001</v>
      </c>
      <c r="BB306" s="516">
        <v>131.4</v>
      </c>
      <c r="BC306" s="516">
        <v>129.5</v>
      </c>
      <c r="BD306" s="516">
        <v>129.19999999999999</v>
      </c>
      <c r="BE306" s="516">
        <v>131.80000000000001</v>
      </c>
      <c r="BF306" s="516">
        <v>131.80000000000001</v>
      </c>
      <c r="BG306" s="516">
        <v>132.69999999999999</v>
      </c>
      <c r="BH306" s="516">
        <v>133</v>
      </c>
      <c r="BI306" s="516">
        <v>131.4</v>
      </c>
      <c r="BJ306" s="516">
        <v>131.5</v>
      </c>
      <c r="BK306" s="516">
        <v>131.30000000000001</v>
      </c>
      <c r="BL306" s="516">
        <v>132.19999999999999</v>
      </c>
      <c r="BM306" s="516">
        <v>133.19999999999999</v>
      </c>
      <c r="BN306" s="516">
        <v>133.69999999999999</v>
      </c>
      <c r="BO306" s="516">
        <v>131.9</v>
      </c>
      <c r="BP306" s="516">
        <v>130.5</v>
      </c>
      <c r="BQ306" s="516">
        <v>131.80000000000001</v>
      </c>
      <c r="BR306" s="516">
        <v>132.69999999999999</v>
      </c>
      <c r="BS306" s="516">
        <v>132.69999999999999</v>
      </c>
      <c r="BT306" s="516">
        <v>133.1</v>
      </c>
      <c r="BU306" s="516">
        <v>132.80000000000001</v>
      </c>
      <c r="BV306" s="516">
        <v>133.1</v>
      </c>
      <c r="BW306" s="516">
        <v>133</v>
      </c>
      <c r="BX306" s="516">
        <v>135.5</v>
      </c>
      <c r="BY306" s="516">
        <v>134</v>
      </c>
      <c r="BZ306" s="516">
        <v>136.19999999999999</v>
      </c>
      <c r="CA306" s="516">
        <v>137.9</v>
      </c>
      <c r="CB306" s="516">
        <v>138.4</v>
      </c>
      <c r="CC306" s="516">
        <v>138.9</v>
      </c>
      <c r="CD306" s="516">
        <v>139.6</v>
      </c>
      <c r="CE306" s="516">
        <v>139.30000000000001</v>
      </c>
      <c r="CF306" s="516">
        <v>138.30000000000001</v>
      </c>
      <c r="CG306" s="516">
        <v>139.80000000000001</v>
      </c>
      <c r="CH306" s="516">
        <v>134.69999999999999</v>
      </c>
      <c r="CI306" s="516">
        <v>134.80000000000001</v>
      </c>
      <c r="CJ306" s="516">
        <v>139.4</v>
      </c>
      <c r="CK306" s="516">
        <v>138.5</v>
      </c>
      <c r="CL306" s="516">
        <v>139.4</v>
      </c>
      <c r="CM306" s="516">
        <v>141.6</v>
      </c>
      <c r="CN306" s="516">
        <v>140.4</v>
      </c>
      <c r="CO306" s="516">
        <v>139.1</v>
      </c>
      <c r="CP306" s="516">
        <v>140.5</v>
      </c>
      <c r="CQ306" s="516">
        <v>142</v>
      </c>
      <c r="CR306" s="516">
        <v>139.30000000000001</v>
      </c>
      <c r="CS306" s="516">
        <v>139.80000000000001</v>
      </c>
      <c r="CT306" s="516">
        <v>142.19999999999999</v>
      </c>
      <c r="CU306" s="516">
        <v>143</v>
      </c>
      <c r="CV306" s="516">
        <v>143</v>
      </c>
      <c r="CW306" s="516">
        <v>142</v>
      </c>
      <c r="CX306" s="516">
        <v>143.69999999999999</v>
      </c>
      <c r="CY306" s="516">
        <v>143.30000000000001</v>
      </c>
      <c r="CZ306" s="516">
        <v>144.19999999999999</v>
      </c>
      <c r="DA306" s="516">
        <v>144.1</v>
      </c>
      <c r="DB306" s="516">
        <v>142.4</v>
      </c>
      <c r="DC306" s="516">
        <v>143.1</v>
      </c>
      <c r="DD306" s="516">
        <v>144.69999999999999</v>
      </c>
      <c r="DE306" s="516">
        <v>143.9</v>
      </c>
      <c r="DF306" s="516">
        <v>145.4</v>
      </c>
      <c r="DG306" s="516">
        <v>146.6</v>
      </c>
      <c r="DH306" s="516">
        <v>147.30000000000001</v>
      </c>
      <c r="DI306" s="516">
        <v>147.5</v>
      </c>
      <c r="DJ306" s="516">
        <v>147.19999999999999</v>
      </c>
      <c r="DK306" s="516">
        <v>147.9</v>
      </c>
      <c r="DL306" s="516">
        <v>148.30000000000001</v>
      </c>
      <c r="DM306" s="516">
        <v>148.69999999999999</v>
      </c>
      <c r="DN306" s="516">
        <v>149</v>
      </c>
      <c r="DO306" s="516">
        <v>149.6</v>
      </c>
      <c r="DP306" s="516">
        <v>152.4</v>
      </c>
      <c r="DQ306" s="516">
        <v>152.6</v>
      </c>
      <c r="DR306" s="516">
        <v>152.4</v>
      </c>
      <c r="DS306" s="516">
        <v>153.19999999999999</v>
      </c>
      <c r="DT306" s="516">
        <v>152.30000000000001</v>
      </c>
      <c r="DU306" s="517">
        <v>147.30000000000001</v>
      </c>
      <c r="DV306" s="517">
        <v>147</v>
      </c>
      <c r="DW306" s="517">
        <v>148.1</v>
      </c>
      <c r="DX306" s="559">
        <v>146.80000000000001</v>
      </c>
      <c r="DY306" s="559">
        <v>146.9</v>
      </c>
      <c r="DZ306" s="559">
        <v>146.1</v>
      </c>
      <c r="EA306" s="558">
        <v>147.80000000000001</v>
      </c>
    </row>
    <row r="307" spans="1:131">
      <c r="A307" s="514" t="s">
        <v>1151</v>
      </c>
      <c r="B307" s="514" t="s">
        <v>1152</v>
      </c>
      <c r="C307" s="515">
        <v>1.9089999999999999E-2</v>
      </c>
      <c r="D307" s="516">
        <v>97.5</v>
      </c>
      <c r="E307" s="516">
        <v>91.1</v>
      </c>
      <c r="F307" s="516">
        <v>101.9</v>
      </c>
      <c r="G307" s="516">
        <v>109</v>
      </c>
      <c r="H307" s="516">
        <v>116</v>
      </c>
      <c r="I307" s="516">
        <v>112.7</v>
      </c>
      <c r="J307" s="516">
        <v>106.6</v>
      </c>
      <c r="K307" s="516">
        <v>106.5</v>
      </c>
      <c r="L307" s="516">
        <v>96.2</v>
      </c>
      <c r="M307" s="516">
        <v>109.3</v>
      </c>
      <c r="N307" s="516">
        <v>94.9</v>
      </c>
      <c r="O307" s="516">
        <v>102.5</v>
      </c>
      <c r="P307" s="516">
        <v>110</v>
      </c>
      <c r="Q307" s="516">
        <v>115.2</v>
      </c>
      <c r="R307" s="516">
        <v>114.9</v>
      </c>
      <c r="S307" s="516">
        <v>95.2</v>
      </c>
      <c r="T307" s="516">
        <v>111.1</v>
      </c>
      <c r="U307" s="516">
        <v>111.6</v>
      </c>
      <c r="V307" s="516">
        <v>113.1</v>
      </c>
      <c r="W307" s="516">
        <v>114.6</v>
      </c>
      <c r="X307" s="516">
        <v>114.5</v>
      </c>
      <c r="Y307" s="516">
        <v>106.2</v>
      </c>
      <c r="Z307" s="516">
        <v>105.7</v>
      </c>
      <c r="AA307" s="516">
        <v>104.5</v>
      </c>
      <c r="AB307" s="516">
        <v>99.4</v>
      </c>
      <c r="AC307" s="516">
        <v>110.2</v>
      </c>
      <c r="AD307" s="516">
        <v>104.5</v>
      </c>
      <c r="AE307" s="516">
        <v>103.2</v>
      </c>
      <c r="AF307" s="516">
        <v>114.8</v>
      </c>
      <c r="AG307" s="516">
        <v>109.8</v>
      </c>
      <c r="AH307" s="516">
        <v>109.7</v>
      </c>
      <c r="AI307" s="516">
        <v>110.1</v>
      </c>
      <c r="AJ307" s="516">
        <v>101.6</v>
      </c>
      <c r="AK307" s="516">
        <v>110.7</v>
      </c>
      <c r="AL307" s="516">
        <v>115.9</v>
      </c>
      <c r="AM307" s="516">
        <v>106.2</v>
      </c>
      <c r="AN307" s="516">
        <v>107.8</v>
      </c>
      <c r="AO307" s="516">
        <v>113.2</v>
      </c>
      <c r="AP307" s="516">
        <v>136.80000000000001</v>
      </c>
      <c r="AQ307" s="516">
        <v>134.69999999999999</v>
      </c>
      <c r="AR307" s="516">
        <v>135.30000000000001</v>
      </c>
      <c r="AS307" s="516">
        <v>133</v>
      </c>
      <c r="AT307" s="516">
        <v>130.9</v>
      </c>
      <c r="AU307" s="516">
        <v>135.4</v>
      </c>
      <c r="AV307" s="516">
        <v>133.69999999999999</v>
      </c>
      <c r="AW307" s="516">
        <v>135.4</v>
      </c>
      <c r="AX307" s="516">
        <v>133.19999999999999</v>
      </c>
      <c r="AY307" s="516">
        <v>130.69999999999999</v>
      </c>
      <c r="AZ307" s="516">
        <v>130.80000000000001</v>
      </c>
      <c r="BA307" s="516">
        <v>128.5</v>
      </c>
      <c r="BB307" s="516">
        <v>128.80000000000001</v>
      </c>
      <c r="BC307" s="516">
        <v>129.4</v>
      </c>
      <c r="BD307" s="516">
        <v>135</v>
      </c>
      <c r="BE307" s="516">
        <v>132.6</v>
      </c>
      <c r="BF307" s="516">
        <v>131.80000000000001</v>
      </c>
      <c r="BG307" s="516">
        <v>120.7</v>
      </c>
      <c r="BH307" s="516">
        <v>121.7</v>
      </c>
      <c r="BI307" s="516">
        <v>118.8</v>
      </c>
      <c r="BJ307" s="516">
        <v>120.1</v>
      </c>
      <c r="BK307" s="516">
        <v>120.9</v>
      </c>
      <c r="BL307" s="516">
        <v>115.6</v>
      </c>
      <c r="BM307" s="516">
        <v>118.7</v>
      </c>
      <c r="BN307" s="516">
        <v>121.8</v>
      </c>
      <c r="BO307" s="516">
        <v>121.2</v>
      </c>
      <c r="BP307" s="516">
        <v>121</v>
      </c>
      <c r="BQ307" s="516">
        <v>127.6</v>
      </c>
      <c r="BR307" s="516">
        <v>136.69999999999999</v>
      </c>
      <c r="BS307" s="516">
        <v>124.3</v>
      </c>
      <c r="BT307" s="516">
        <v>131.80000000000001</v>
      </c>
      <c r="BU307" s="516">
        <v>129.19999999999999</v>
      </c>
      <c r="BV307" s="516">
        <v>132.30000000000001</v>
      </c>
      <c r="BW307" s="516">
        <v>124.9</v>
      </c>
      <c r="BX307" s="516">
        <v>129.1</v>
      </c>
      <c r="BY307" s="516">
        <v>131.69999999999999</v>
      </c>
      <c r="BZ307" s="516">
        <v>127.8</v>
      </c>
      <c r="CA307" s="516">
        <v>130.4</v>
      </c>
      <c r="CB307" s="516">
        <v>125.5</v>
      </c>
      <c r="CC307" s="516">
        <v>126.3</v>
      </c>
      <c r="CD307" s="516">
        <v>133.30000000000001</v>
      </c>
      <c r="CE307" s="516">
        <v>126.5</v>
      </c>
      <c r="CF307" s="516">
        <v>123.1</v>
      </c>
      <c r="CG307" s="516">
        <v>126.9</v>
      </c>
      <c r="CH307" s="516">
        <v>126.9</v>
      </c>
      <c r="CI307" s="516">
        <v>126.9</v>
      </c>
      <c r="CJ307" s="516">
        <v>125.9</v>
      </c>
      <c r="CK307" s="516">
        <v>125.9</v>
      </c>
      <c r="CL307" s="516">
        <v>129.80000000000001</v>
      </c>
      <c r="CM307" s="516">
        <v>128.30000000000001</v>
      </c>
      <c r="CN307" s="516">
        <v>129.69999999999999</v>
      </c>
      <c r="CO307" s="516">
        <v>126.4</v>
      </c>
      <c r="CP307" s="516">
        <v>127.5</v>
      </c>
      <c r="CQ307" s="516">
        <v>124.5</v>
      </c>
      <c r="CR307" s="516">
        <v>127.9</v>
      </c>
      <c r="CS307" s="516">
        <v>126.7</v>
      </c>
      <c r="CT307" s="516">
        <v>128.5</v>
      </c>
      <c r="CU307" s="516">
        <v>128.5</v>
      </c>
      <c r="CV307" s="516">
        <v>128.5</v>
      </c>
      <c r="CW307" s="516">
        <v>130</v>
      </c>
      <c r="CX307" s="516">
        <v>129.4</v>
      </c>
      <c r="CY307" s="516">
        <v>129.30000000000001</v>
      </c>
      <c r="CZ307" s="516">
        <v>129.4</v>
      </c>
      <c r="DA307" s="516">
        <v>126.6</v>
      </c>
      <c r="DB307" s="516">
        <v>129.30000000000001</v>
      </c>
      <c r="DC307" s="516">
        <v>128.30000000000001</v>
      </c>
      <c r="DD307" s="516">
        <v>128.19999999999999</v>
      </c>
      <c r="DE307" s="516">
        <v>130.1</v>
      </c>
      <c r="DF307" s="516">
        <v>130.1</v>
      </c>
      <c r="DG307" s="516">
        <v>131.80000000000001</v>
      </c>
      <c r="DH307" s="516">
        <v>130.80000000000001</v>
      </c>
      <c r="DI307" s="516">
        <v>130.6</v>
      </c>
      <c r="DJ307" s="516">
        <v>130.6</v>
      </c>
      <c r="DK307" s="516">
        <v>129.5</v>
      </c>
      <c r="DL307" s="516">
        <v>127.9</v>
      </c>
      <c r="DM307" s="516">
        <v>127.9</v>
      </c>
      <c r="DN307" s="516">
        <v>129.5</v>
      </c>
      <c r="DO307" s="516">
        <v>135.4</v>
      </c>
      <c r="DP307" s="516">
        <v>131.9</v>
      </c>
      <c r="DQ307" s="516">
        <v>136.80000000000001</v>
      </c>
      <c r="DR307" s="516">
        <v>139.1</v>
      </c>
      <c r="DS307" s="516">
        <v>137.80000000000001</v>
      </c>
      <c r="DT307" s="516">
        <v>139.4</v>
      </c>
      <c r="DU307" s="517">
        <v>138.80000000000001</v>
      </c>
      <c r="DV307" s="517">
        <v>138</v>
      </c>
      <c r="DW307" s="517">
        <v>136</v>
      </c>
      <c r="DX307" s="559">
        <v>136.6</v>
      </c>
      <c r="DY307" s="559">
        <v>136.6</v>
      </c>
      <c r="DZ307" s="559">
        <v>135.6</v>
      </c>
      <c r="EA307" s="558">
        <v>138.19999999999999</v>
      </c>
    </row>
    <row r="308" spans="1:131">
      <c r="A308" s="514" t="s">
        <v>1153</v>
      </c>
      <c r="B308" s="514" t="s">
        <v>1154</v>
      </c>
      <c r="C308" s="515">
        <v>8.3099999999999997E-3</v>
      </c>
      <c r="D308" s="516">
        <v>113.4</v>
      </c>
      <c r="E308" s="516">
        <v>115.9</v>
      </c>
      <c r="F308" s="516">
        <v>113</v>
      </c>
      <c r="G308" s="516">
        <v>112.3</v>
      </c>
      <c r="H308" s="516">
        <v>115.1</v>
      </c>
      <c r="I308" s="516">
        <v>115</v>
      </c>
      <c r="J308" s="516">
        <v>115.8</v>
      </c>
      <c r="K308" s="516">
        <v>108.9</v>
      </c>
      <c r="L308" s="516">
        <v>111.1</v>
      </c>
      <c r="M308" s="516">
        <v>120.9</v>
      </c>
      <c r="N308" s="516">
        <v>111.4</v>
      </c>
      <c r="O308" s="516">
        <v>120.4</v>
      </c>
      <c r="P308" s="516">
        <v>115.9</v>
      </c>
      <c r="Q308" s="516">
        <v>122.3</v>
      </c>
      <c r="R308" s="516">
        <v>142.80000000000001</v>
      </c>
      <c r="S308" s="516">
        <v>142.5</v>
      </c>
      <c r="T308" s="516">
        <v>139.69999999999999</v>
      </c>
      <c r="U308" s="516">
        <v>142.19999999999999</v>
      </c>
      <c r="V308" s="516">
        <v>149.69999999999999</v>
      </c>
      <c r="W308" s="516">
        <v>141.30000000000001</v>
      </c>
      <c r="X308" s="516">
        <v>148.6</v>
      </c>
      <c r="Y308" s="516">
        <v>148</v>
      </c>
      <c r="Z308" s="516">
        <v>150.9</v>
      </c>
      <c r="AA308" s="516">
        <v>126.5</v>
      </c>
      <c r="AB308" s="516">
        <v>148.6</v>
      </c>
      <c r="AC308" s="516">
        <v>130.5</v>
      </c>
      <c r="AD308" s="516">
        <v>135.69999999999999</v>
      </c>
      <c r="AE308" s="516">
        <v>144.9</v>
      </c>
      <c r="AF308" s="516">
        <v>127.9</v>
      </c>
      <c r="AG308" s="516">
        <v>138.5</v>
      </c>
      <c r="AH308" s="516">
        <v>153</v>
      </c>
      <c r="AI308" s="516">
        <v>130.6</v>
      </c>
      <c r="AJ308" s="516">
        <v>134.5</v>
      </c>
      <c r="AK308" s="516">
        <v>126.1</v>
      </c>
      <c r="AL308" s="516">
        <v>124.2</v>
      </c>
      <c r="AM308" s="516">
        <v>145.1</v>
      </c>
      <c r="AN308" s="516">
        <v>139.4</v>
      </c>
      <c r="AO308" s="516">
        <v>144.5</v>
      </c>
      <c r="AP308" s="516">
        <v>143</v>
      </c>
      <c r="AQ308" s="516">
        <v>137.5</v>
      </c>
      <c r="AR308" s="516">
        <v>136.6</v>
      </c>
      <c r="AS308" s="516">
        <v>136.69999999999999</v>
      </c>
      <c r="AT308" s="516">
        <v>137</v>
      </c>
      <c r="AU308" s="516">
        <v>137.19999999999999</v>
      </c>
      <c r="AV308" s="516">
        <v>137.6</v>
      </c>
      <c r="AW308" s="516">
        <v>137.19999999999999</v>
      </c>
      <c r="AX308" s="516">
        <v>137.30000000000001</v>
      </c>
      <c r="AY308" s="516">
        <v>136.6</v>
      </c>
      <c r="AZ308" s="516">
        <v>136.1</v>
      </c>
      <c r="BA308" s="516">
        <v>135.80000000000001</v>
      </c>
      <c r="BB308" s="516">
        <v>134</v>
      </c>
      <c r="BC308" s="516">
        <v>135.1</v>
      </c>
      <c r="BD308" s="516">
        <v>134.4</v>
      </c>
      <c r="BE308" s="516">
        <v>134.1</v>
      </c>
      <c r="BF308" s="516">
        <v>134.30000000000001</v>
      </c>
      <c r="BG308" s="516">
        <v>133.30000000000001</v>
      </c>
      <c r="BH308" s="516">
        <v>133.1</v>
      </c>
      <c r="BI308" s="516">
        <v>133</v>
      </c>
      <c r="BJ308" s="516">
        <v>135.1</v>
      </c>
      <c r="BK308" s="516">
        <v>133.6</v>
      </c>
      <c r="BL308" s="516">
        <v>132.80000000000001</v>
      </c>
      <c r="BM308" s="516">
        <v>133.19999999999999</v>
      </c>
      <c r="BN308" s="516">
        <v>131.1</v>
      </c>
      <c r="BO308" s="516">
        <v>130.4</v>
      </c>
      <c r="BP308" s="516">
        <v>131.6</v>
      </c>
      <c r="BQ308" s="516">
        <v>132.4</v>
      </c>
      <c r="BR308" s="516">
        <v>130.9</v>
      </c>
      <c r="BS308" s="516">
        <v>132.6</v>
      </c>
      <c r="BT308" s="516">
        <v>130.4</v>
      </c>
      <c r="BU308" s="516">
        <v>130.4</v>
      </c>
      <c r="BV308" s="516">
        <v>131.30000000000001</v>
      </c>
      <c r="BW308" s="516">
        <v>129.19999999999999</v>
      </c>
      <c r="BX308" s="516">
        <v>130.69999999999999</v>
      </c>
      <c r="BY308" s="516">
        <v>130</v>
      </c>
      <c r="BZ308" s="516">
        <v>131.9</v>
      </c>
      <c r="CA308" s="516">
        <v>132.69999999999999</v>
      </c>
      <c r="CB308" s="516">
        <v>132.4</v>
      </c>
      <c r="CC308" s="516">
        <v>134.30000000000001</v>
      </c>
      <c r="CD308" s="516">
        <v>134.5</v>
      </c>
      <c r="CE308" s="516">
        <v>133.9</v>
      </c>
      <c r="CF308" s="516">
        <v>134.5</v>
      </c>
      <c r="CG308" s="516">
        <v>135.30000000000001</v>
      </c>
      <c r="CH308" s="516">
        <v>134.4</v>
      </c>
      <c r="CI308" s="516">
        <v>135.5</v>
      </c>
      <c r="CJ308" s="516">
        <v>133.19999999999999</v>
      </c>
      <c r="CK308" s="516">
        <v>133.6</v>
      </c>
      <c r="CL308" s="516">
        <v>133.4</v>
      </c>
      <c r="CM308" s="516">
        <v>131.4</v>
      </c>
      <c r="CN308" s="516">
        <v>131.19999999999999</v>
      </c>
      <c r="CO308" s="516">
        <v>132.4</v>
      </c>
      <c r="CP308" s="516">
        <v>133.5</v>
      </c>
      <c r="CQ308" s="516">
        <v>133.1</v>
      </c>
      <c r="CR308" s="516">
        <v>132.5</v>
      </c>
      <c r="CS308" s="516">
        <v>134.19999999999999</v>
      </c>
      <c r="CT308" s="516">
        <v>133.19999999999999</v>
      </c>
      <c r="CU308" s="516">
        <v>135.80000000000001</v>
      </c>
      <c r="CV308" s="516">
        <v>135.80000000000001</v>
      </c>
      <c r="CW308" s="516">
        <v>133.6</v>
      </c>
      <c r="CX308" s="516">
        <v>132.80000000000001</v>
      </c>
      <c r="CY308" s="516">
        <v>132.69999999999999</v>
      </c>
      <c r="CZ308" s="516">
        <v>132.80000000000001</v>
      </c>
      <c r="DA308" s="516">
        <v>133.4</v>
      </c>
      <c r="DB308" s="516">
        <v>132</v>
      </c>
      <c r="DC308" s="516">
        <v>131.30000000000001</v>
      </c>
      <c r="DD308" s="516">
        <v>131.80000000000001</v>
      </c>
      <c r="DE308" s="516">
        <v>131.6</v>
      </c>
      <c r="DF308" s="516">
        <v>132.1</v>
      </c>
      <c r="DG308" s="516">
        <v>133.69999999999999</v>
      </c>
      <c r="DH308" s="516">
        <v>132.69999999999999</v>
      </c>
      <c r="DI308" s="516">
        <v>132.9</v>
      </c>
      <c r="DJ308" s="516">
        <v>132.69999999999999</v>
      </c>
      <c r="DK308" s="516">
        <v>133.30000000000001</v>
      </c>
      <c r="DL308" s="516">
        <v>132.4</v>
      </c>
      <c r="DM308" s="516">
        <v>129.5</v>
      </c>
      <c r="DN308" s="516">
        <v>129.69999999999999</v>
      </c>
      <c r="DO308" s="516">
        <v>132.80000000000001</v>
      </c>
      <c r="DP308" s="516">
        <v>133</v>
      </c>
      <c r="DQ308" s="516">
        <v>132.4</v>
      </c>
      <c r="DR308" s="516">
        <v>131.69999999999999</v>
      </c>
      <c r="DS308" s="516">
        <v>132</v>
      </c>
      <c r="DT308" s="516">
        <v>132.69999999999999</v>
      </c>
      <c r="DU308" s="517">
        <v>135</v>
      </c>
      <c r="DV308" s="517">
        <v>134.80000000000001</v>
      </c>
      <c r="DW308" s="517">
        <v>135.69999999999999</v>
      </c>
      <c r="DX308" s="559">
        <v>135.4</v>
      </c>
      <c r="DY308" s="559">
        <v>134.80000000000001</v>
      </c>
      <c r="DZ308" s="559">
        <v>135</v>
      </c>
      <c r="EA308" s="558">
        <v>135.1</v>
      </c>
    </row>
    <row r="309" spans="1:131">
      <c r="A309" s="514" t="s">
        <v>1155</v>
      </c>
      <c r="B309" s="514" t="s">
        <v>1156</v>
      </c>
      <c r="C309" s="515">
        <v>1.0019999999999999E-2</v>
      </c>
      <c r="D309" s="516">
        <v>102.4</v>
      </c>
      <c r="E309" s="516">
        <v>110.8</v>
      </c>
      <c r="F309" s="516">
        <v>99.4</v>
      </c>
      <c r="G309" s="516">
        <v>105.3</v>
      </c>
      <c r="H309" s="516">
        <v>103.7</v>
      </c>
      <c r="I309" s="516">
        <v>103.5</v>
      </c>
      <c r="J309" s="516">
        <v>115</v>
      </c>
      <c r="K309" s="516">
        <v>110.2</v>
      </c>
      <c r="L309" s="516">
        <v>110.5</v>
      </c>
      <c r="M309" s="516">
        <v>110.8</v>
      </c>
      <c r="N309" s="516">
        <v>117.9</v>
      </c>
      <c r="O309" s="516">
        <v>120.8</v>
      </c>
      <c r="P309" s="516">
        <v>128.5</v>
      </c>
      <c r="Q309" s="516">
        <v>123.9</v>
      </c>
      <c r="R309" s="516">
        <v>129.5</v>
      </c>
      <c r="S309" s="516">
        <v>128</v>
      </c>
      <c r="T309" s="516">
        <v>122.4</v>
      </c>
      <c r="U309" s="516">
        <v>124.2</v>
      </c>
      <c r="V309" s="516">
        <v>129</v>
      </c>
      <c r="W309" s="516">
        <v>136.80000000000001</v>
      </c>
      <c r="X309" s="516">
        <v>119.6</v>
      </c>
      <c r="Y309" s="516">
        <v>131.1</v>
      </c>
      <c r="Z309" s="516">
        <v>123.9</v>
      </c>
      <c r="AA309" s="516">
        <v>126.9</v>
      </c>
      <c r="AB309" s="516">
        <v>133.80000000000001</v>
      </c>
      <c r="AC309" s="516">
        <v>134</v>
      </c>
      <c r="AD309" s="516">
        <v>132.1</v>
      </c>
      <c r="AE309" s="516">
        <v>124.3</v>
      </c>
      <c r="AF309" s="516">
        <v>128.4</v>
      </c>
      <c r="AG309" s="516">
        <v>133.4</v>
      </c>
      <c r="AH309" s="516">
        <v>135.19999999999999</v>
      </c>
      <c r="AI309" s="516">
        <v>130.5</v>
      </c>
      <c r="AJ309" s="516">
        <v>132.5</v>
      </c>
      <c r="AK309" s="516">
        <v>134.30000000000001</v>
      </c>
      <c r="AL309" s="516">
        <v>127.4</v>
      </c>
      <c r="AM309" s="516">
        <v>133.69999999999999</v>
      </c>
      <c r="AN309" s="516">
        <v>130.30000000000001</v>
      </c>
      <c r="AO309" s="516">
        <v>136.9</v>
      </c>
      <c r="AP309" s="516">
        <v>132.69999999999999</v>
      </c>
      <c r="AQ309" s="516">
        <v>140.4</v>
      </c>
      <c r="AR309" s="516">
        <v>152.80000000000001</v>
      </c>
      <c r="AS309" s="516">
        <v>139.1</v>
      </c>
      <c r="AT309" s="516">
        <v>139.5</v>
      </c>
      <c r="AU309" s="516">
        <v>152.5</v>
      </c>
      <c r="AV309" s="516">
        <v>135.6</v>
      </c>
      <c r="AW309" s="516">
        <v>147.5</v>
      </c>
      <c r="AX309" s="516">
        <v>154.30000000000001</v>
      </c>
      <c r="AY309" s="516">
        <v>154.9</v>
      </c>
      <c r="AZ309" s="516">
        <v>136</v>
      </c>
      <c r="BA309" s="516">
        <v>138.5</v>
      </c>
      <c r="BB309" s="516">
        <v>150.4</v>
      </c>
      <c r="BC309" s="516">
        <v>150.4</v>
      </c>
      <c r="BD309" s="516">
        <v>157.80000000000001</v>
      </c>
      <c r="BE309" s="516">
        <v>151.80000000000001</v>
      </c>
      <c r="BF309" s="516">
        <v>144.19999999999999</v>
      </c>
      <c r="BG309" s="516">
        <v>137.19999999999999</v>
      </c>
      <c r="BH309" s="516">
        <v>147.4</v>
      </c>
      <c r="BI309" s="516">
        <v>145.19999999999999</v>
      </c>
      <c r="BJ309" s="516">
        <v>147</v>
      </c>
      <c r="BK309" s="516">
        <v>146.80000000000001</v>
      </c>
      <c r="BL309" s="516">
        <v>145.5</v>
      </c>
      <c r="BM309" s="516">
        <v>149</v>
      </c>
      <c r="BN309" s="516">
        <v>133.80000000000001</v>
      </c>
      <c r="BO309" s="516">
        <v>134</v>
      </c>
      <c r="BP309" s="516">
        <v>132.69999999999999</v>
      </c>
      <c r="BQ309" s="516">
        <v>132.4</v>
      </c>
      <c r="BR309" s="516">
        <v>132.4</v>
      </c>
      <c r="BS309" s="516">
        <v>136.80000000000001</v>
      </c>
      <c r="BT309" s="516">
        <v>135.1</v>
      </c>
      <c r="BU309" s="516">
        <v>134.69999999999999</v>
      </c>
      <c r="BV309" s="516">
        <v>136.4</v>
      </c>
      <c r="BW309" s="516">
        <v>138</v>
      </c>
      <c r="BX309" s="516">
        <v>139.5</v>
      </c>
      <c r="BY309" s="516">
        <v>140.69999999999999</v>
      </c>
      <c r="BZ309" s="516">
        <v>140.69999999999999</v>
      </c>
      <c r="CA309" s="516">
        <v>140.30000000000001</v>
      </c>
      <c r="CB309" s="516">
        <v>139.5</v>
      </c>
      <c r="CC309" s="516">
        <v>139.5</v>
      </c>
      <c r="CD309" s="516">
        <v>139.5</v>
      </c>
      <c r="CE309" s="516">
        <v>139.5</v>
      </c>
      <c r="CF309" s="516">
        <v>139.5</v>
      </c>
      <c r="CG309" s="516">
        <v>137.30000000000001</v>
      </c>
      <c r="CH309" s="516">
        <v>137.30000000000001</v>
      </c>
      <c r="CI309" s="516">
        <v>138.80000000000001</v>
      </c>
      <c r="CJ309" s="516">
        <v>139.4</v>
      </c>
      <c r="CK309" s="516">
        <v>139.9</v>
      </c>
      <c r="CL309" s="516">
        <v>139.9</v>
      </c>
      <c r="CM309" s="516">
        <v>140.19999999999999</v>
      </c>
      <c r="CN309" s="516">
        <v>140.19999999999999</v>
      </c>
      <c r="CO309" s="516">
        <v>140.4</v>
      </c>
      <c r="CP309" s="516">
        <v>140.19999999999999</v>
      </c>
      <c r="CQ309" s="516">
        <v>140.19999999999999</v>
      </c>
      <c r="CR309" s="516">
        <v>141</v>
      </c>
      <c r="CS309" s="516">
        <v>141.69999999999999</v>
      </c>
      <c r="CT309" s="516">
        <v>141</v>
      </c>
      <c r="CU309" s="516">
        <v>141.5</v>
      </c>
      <c r="CV309" s="516">
        <v>141.30000000000001</v>
      </c>
      <c r="CW309" s="516">
        <v>140.9</v>
      </c>
      <c r="CX309" s="516">
        <v>140.9</v>
      </c>
      <c r="CY309" s="516">
        <v>143</v>
      </c>
      <c r="CZ309" s="516">
        <v>143.30000000000001</v>
      </c>
      <c r="DA309" s="516">
        <v>143.1</v>
      </c>
      <c r="DB309" s="516">
        <v>142.5</v>
      </c>
      <c r="DC309" s="516">
        <v>142</v>
      </c>
      <c r="DD309" s="516">
        <v>141</v>
      </c>
      <c r="DE309" s="516">
        <v>140.5</v>
      </c>
      <c r="DF309" s="516">
        <v>139.69999999999999</v>
      </c>
      <c r="DG309" s="516">
        <v>137.6</v>
      </c>
      <c r="DH309" s="516">
        <v>134.69999999999999</v>
      </c>
      <c r="DI309" s="516">
        <v>139.80000000000001</v>
      </c>
      <c r="DJ309" s="516">
        <v>140</v>
      </c>
      <c r="DK309" s="516">
        <v>136.6</v>
      </c>
      <c r="DL309" s="516">
        <v>135.9</v>
      </c>
      <c r="DM309" s="516">
        <v>136.5</v>
      </c>
      <c r="DN309" s="516">
        <v>134.1</v>
      </c>
      <c r="DO309" s="516">
        <v>134.19999999999999</v>
      </c>
      <c r="DP309" s="516">
        <v>134</v>
      </c>
      <c r="DQ309" s="516">
        <v>132.6</v>
      </c>
      <c r="DR309" s="516">
        <v>134.6</v>
      </c>
      <c r="DS309" s="516">
        <v>134.6</v>
      </c>
      <c r="DT309" s="516">
        <v>135.80000000000001</v>
      </c>
      <c r="DU309" s="517">
        <v>134.69999999999999</v>
      </c>
      <c r="DV309" s="517">
        <v>134.4</v>
      </c>
      <c r="DW309" s="517">
        <v>131.80000000000001</v>
      </c>
      <c r="DX309" s="559">
        <v>130.9</v>
      </c>
      <c r="DY309" s="559">
        <v>131.6</v>
      </c>
      <c r="DZ309" s="559">
        <v>131.30000000000001</v>
      </c>
      <c r="EA309" s="558">
        <v>132</v>
      </c>
    </row>
    <row r="310" spans="1:131">
      <c r="A310" s="514" t="s">
        <v>1157</v>
      </c>
      <c r="B310" s="514" t="s">
        <v>1158</v>
      </c>
      <c r="C310" s="515">
        <v>0.31785000000000002</v>
      </c>
      <c r="D310" s="516">
        <v>103</v>
      </c>
      <c r="E310" s="516">
        <v>103.9</v>
      </c>
      <c r="F310" s="516">
        <v>104.6</v>
      </c>
      <c r="G310" s="516">
        <v>104.8</v>
      </c>
      <c r="H310" s="516">
        <v>105.6</v>
      </c>
      <c r="I310" s="516">
        <v>104.4</v>
      </c>
      <c r="J310" s="516">
        <v>104</v>
      </c>
      <c r="K310" s="516">
        <v>104.1</v>
      </c>
      <c r="L310" s="516">
        <v>104.1</v>
      </c>
      <c r="M310" s="516">
        <v>104.1</v>
      </c>
      <c r="N310" s="516">
        <v>105.3</v>
      </c>
      <c r="O310" s="516">
        <v>104.8</v>
      </c>
      <c r="P310" s="516">
        <v>106.7</v>
      </c>
      <c r="Q310" s="516">
        <v>107.9</v>
      </c>
      <c r="R310" s="516">
        <v>108.5</v>
      </c>
      <c r="S310" s="516">
        <v>109.4</v>
      </c>
      <c r="T310" s="516">
        <v>112</v>
      </c>
      <c r="U310" s="516">
        <v>112.5</v>
      </c>
      <c r="V310" s="516">
        <v>111.5</v>
      </c>
      <c r="W310" s="516">
        <v>111.5</v>
      </c>
      <c r="X310" s="516">
        <v>112.2</v>
      </c>
      <c r="Y310" s="516">
        <v>111.9</v>
      </c>
      <c r="Z310" s="516">
        <v>111.6</v>
      </c>
      <c r="AA310" s="516">
        <v>111.8</v>
      </c>
      <c r="AB310" s="516">
        <v>115.7</v>
      </c>
      <c r="AC310" s="516">
        <v>115.2</v>
      </c>
      <c r="AD310" s="516">
        <v>116.6</v>
      </c>
      <c r="AE310" s="516">
        <v>116.2</v>
      </c>
      <c r="AF310" s="516">
        <v>116.9</v>
      </c>
      <c r="AG310" s="516">
        <v>115.2</v>
      </c>
      <c r="AH310" s="516">
        <v>116.9</v>
      </c>
      <c r="AI310" s="516">
        <v>116.3</v>
      </c>
      <c r="AJ310" s="516">
        <v>114.7</v>
      </c>
      <c r="AK310" s="516">
        <v>114.6</v>
      </c>
      <c r="AL310" s="516">
        <v>113.7</v>
      </c>
      <c r="AM310" s="516">
        <v>113.3</v>
      </c>
      <c r="AN310" s="516">
        <v>113.3</v>
      </c>
      <c r="AO310" s="516">
        <v>114.7</v>
      </c>
      <c r="AP310" s="516">
        <v>117.2</v>
      </c>
      <c r="AQ310" s="516">
        <v>118.2</v>
      </c>
      <c r="AR310" s="516">
        <v>118.2</v>
      </c>
      <c r="AS310" s="516">
        <v>117.8</v>
      </c>
      <c r="AT310" s="516">
        <v>116.8</v>
      </c>
      <c r="AU310" s="516">
        <v>116.8</v>
      </c>
      <c r="AV310" s="516">
        <v>118.1</v>
      </c>
      <c r="AW310" s="516">
        <v>120</v>
      </c>
      <c r="AX310" s="516">
        <v>119.8</v>
      </c>
      <c r="AY310" s="516">
        <v>120</v>
      </c>
      <c r="AZ310" s="516">
        <v>122.4</v>
      </c>
      <c r="BA310" s="516">
        <v>122.1</v>
      </c>
      <c r="BB310" s="516">
        <v>122.4</v>
      </c>
      <c r="BC310" s="516">
        <v>123.6</v>
      </c>
      <c r="BD310" s="516">
        <v>121.7</v>
      </c>
      <c r="BE310" s="516">
        <v>123.6</v>
      </c>
      <c r="BF310" s="516">
        <v>121.9</v>
      </c>
      <c r="BG310" s="516">
        <v>122.2</v>
      </c>
      <c r="BH310" s="516">
        <v>119.7</v>
      </c>
      <c r="BI310" s="516">
        <v>119.2</v>
      </c>
      <c r="BJ310" s="516">
        <v>119.5</v>
      </c>
      <c r="BK310" s="516">
        <v>119.1</v>
      </c>
      <c r="BL310" s="516">
        <v>119.4</v>
      </c>
      <c r="BM310" s="516">
        <v>119.9</v>
      </c>
      <c r="BN310" s="516">
        <v>120</v>
      </c>
      <c r="BO310" s="516">
        <v>121.9</v>
      </c>
      <c r="BP310" s="516">
        <v>121.8</v>
      </c>
      <c r="BQ310" s="516">
        <v>121.8</v>
      </c>
      <c r="BR310" s="516">
        <v>121.2</v>
      </c>
      <c r="BS310" s="516">
        <v>121.7</v>
      </c>
      <c r="BT310" s="516">
        <v>122.8</v>
      </c>
      <c r="BU310" s="516">
        <v>122.8</v>
      </c>
      <c r="BV310" s="516">
        <v>123.2</v>
      </c>
      <c r="BW310" s="516">
        <v>123.1</v>
      </c>
      <c r="BX310" s="516">
        <v>123.6</v>
      </c>
      <c r="BY310" s="516">
        <v>122.5</v>
      </c>
      <c r="BZ310" s="516">
        <v>123.1</v>
      </c>
      <c r="CA310" s="516">
        <v>123.8</v>
      </c>
      <c r="CB310" s="516">
        <v>123.6</v>
      </c>
      <c r="CC310" s="516">
        <v>124.4</v>
      </c>
      <c r="CD310" s="516">
        <v>123.2</v>
      </c>
      <c r="CE310" s="516">
        <v>123.2</v>
      </c>
      <c r="CF310" s="516">
        <v>123.2</v>
      </c>
      <c r="CG310" s="516">
        <v>124</v>
      </c>
      <c r="CH310" s="516">
        <v>123.5</v>
      </c>
      <c r="CI310" s="516">
        <v>123.8</v>
      </c>
      <c r="CJ310" s="516">
        <v>122.5</v>
      </c>
      <c r="CK310" s="516">
        <v>120.9</v>
      </c>
      <c r="CL310" s="516">
        <v>120</v>
      </c>
      <c r="CM310" s="516">
        <v>119.7</v>
      </c>
      <c r="CN310" s="516">
        <v>119.9</v>
      </c>
      <c r="CO310" s="516">
        <v>120.8</v>
      </c>
      <c r="CP310" s="516">
        <v>120</v>
      </c>
      <c r="CQ310" s="516">
        <v>121.1</v>
      </c>
      <c r="CR310" s="516">
        <v>120.4</v>
      </c>
      <c r="CS310" s="516">
        <v>119.8</v>
      </c>
      <c r="CT310" s="516">
        <v>119.9</v>
      </c>
      <c r="CU310" s="516">
        <v>118.9</v>
      </c>
      <c r="CV310" s="516">
        <v>119</v>
      </c>
      <c r="CW310" s="516">
        <v>119.9</v>
      </c>
      <c r="CX310" s="516">
        <v>119.6</v>
      </c>
      <c r="CY310" s="516">
        <v>119.7</v>
      </c>
      <c r="CZ310" s="516">
        <v>120.1</v>
      </c>
      <c r="DA310" s="516">
        <v>121.3</v>
      </c>
      <c r="DB310" s="516">
        <v>119.9</v>
      </c>
      <c r="DC310" s="516">
        <v>120.9</v>
      </c>
      <c r="DD310" s="516">
        <v>121.8</v>
      </c>
      <c r="DE310" s="516">
        <v>122.1</v>
      </c>
      <c r="DF310" s="516">
        <v>121.2</v>
      </c>
      <c r="DG310" s="516">
        <v>121.7</v>
      </c>
      <c r="DH310" s="516">
        <v>122.2</v>
      </c>
      <c r="DI310" s="516">
        <v>122.4</v>
      </c>
      <c r="DJ310" s="516">
        <v>119.1</v>
      </c>
      <c r="DK310" s="516">
        <v>118.5</v>
      </c>
      <c r="DL310" s="516">
        <v>120.3</v>
      </c>
      <c r="DM310" s="516">
        <v>120.3</v>
      </c>
      <c r="DN310" s="516">
        <v>120.5</v>
      </c>
      <c r="DO310" s="516">
        <v>120.6</v>
      </c>
      <c r="DP310" s="516">
        <v>121.4</v>
      </c>
      <c r="DQ310" s="516">
        <v>122.4</v>
      </c>
      <c r="DR310" s="516">
        <v>122.1</v>
      </c>
      <c r="DS310" s="516">
        <v>122.3</v>
      </c>
      <c r="DT310" s="516">
        <v>121.8</v>
      </c>
      <c r="DU310" s="517">
        <v>123</v>
      </c>
      <c r="DV310" s="517">
        <v>124.7</v>
      </c>
      <c r="DW310" s="517">
        <v>125.3</v>
      </c>
      <c r="DX310" s="559">
        <v>126.6</v>
      </c>
      <c r="DY310" s="559">
        <v>126.4</v>
      </c>
      <c r="DZ310" s="559">
        <v>126</v>
      </c>
      <c r="EA310" s="558">
        <v>125.8</v>
      </c>
    </row>
    <row r="311" spans="1:131">
      <c r="A311" s="514" t="s">
        <v>1159</v>
      </c>
      <c r="B311" s="514" t="s">
        <v>1160</v>
      </c>
      <c r="C311" s="515">
        <v>0.20737</v>
      </c>
      <c r="D311" s="516">
        <v>102.5</v>
      </c>
      <c r="E311" s="516">
        <v>103.3</v>
      </c>
      <c r="F311" s="516">
        <v>104.9</v>
      </c>
      <c r="G311" s="516">
        <v>103.8</v>
      </c>
      <c r="H311" s="516">
        <v>104.5</v>
      </c>
      <c r="I311" s="516">
        <v>103.4</v>
      </c>
      <c r="J311" s="516">
        <v>102</v>
      </c>
      <c r="K311" s="516">
        <v>102.8</v>
      </c>
      <c r="L311" s="516">
        <v>102.8</v>
      </c>
      <c r="M311" s="516">
        <v>102.5</v>
      </c>
      <c r="N311" s="516">
        <v>103.9</v>
      </c>
      <c r="O311" s="516">
        <v>104</v>
      </c>
      <c r="P311" s="516">
        <v>105.8</v>
      </c>
      <c r="Q311" s="516">
        <v>107.8</v>
      </c>
      <c r="R311" s="516">
        <v>108.8</v>
      </c>
      <c r="S311" s="516">
        <v>109.5</v>
      </c>
      <c r="T311" s="516">
        <v>112.9</v>
      </c>
      <c r="U311" s="516">
        <v>114.5</v>
      </c>
      <c r="V311" s="516">
        <v>111.5</v>
      </c>
      <c r="W311" s="516">
        <v>112</v>
      </c>
      <c r="X311" s="516">
        <v>112.4</v>
      </c>
      <c r="Y311" s="516">
        <v>112.3</v>
      </c>
      <c r="Z311" s="516">
        <v>111.6</v>
      </c>
      <c r="AA311" s="516">
        <v>112.3</v>
      </c>
      <c r="AB311" s="516">
        <v>116.1</v>
      </c>
      <c r="AC311" s="516">
        <v>115.3</v>
      </c>
      <c r="AD311" s="516">
        <v>116.6</v>
      </c>
      <c r="AE311" s="516">
        <v>116</v>
      </c>
      <c r="AF311" s="516">
        <v>117.5</v>
      </c>
      <c r="AG311" s="516">
        <v>115.4</v>
      </c>
      <c r="AH311" s="516">
        <v>117.5</v>
      </c>
      <c r="AI311" s="516">
        <v>116.6</v>
      </c>
      <c r="AJ311" s="516">
        <v>114.8</v>
      </c>
      <c r="AK311" s="516">
        <v>113.8</v>
      </c>
      <c r="AL311" s="516">
        <v>112.1</v>
      </c>
      <c r="AM311" s="516">
        <v>111.2</v>
      </c>
      <c r="AN311" s="516">
        <v>111.2</v>
      </c>
      <c r="AO311" s="516">
        <v>113.1</v>
      </c>
      <c r="AP311" s="516">
        <v>116.5</v>
      </c>
      <c r="AQ311" s="516">
        <v>118</v>
      </c>
      <c r="AR311" s="516">
        <v>118.2</v>
      </c>
      <c r="AS311" s="516">
        <v>118.4</v>
      </c>
      <c r="AT311" s="516">
        <v>117.1</v>
      </c>
      <c r="AU311" s="516">
        <v>116.9</v>
      </c>
      <c r="AV311" s="516">
        <v>118.5</v>
      </c>
      <c r="AW311" s="516">
        <v>121.5</v>
      </c>
      <c r="AX311" s="516">
        <v>121.4</v>
      </c>
      <c r="AY311" s="516">
        <v>121.6</v>
      </c>
      <c r="AZ311" s="516">
        <v>125.1</v>
      </c>
      <c r="BA311" s="516">
        <v>124.6</v>
      </c>
      <c r="BB311" s="516">
        <v>124.9</v>
      </c>
      <c r="BC311" s="516">
        <v>126.3</v>
      </c>
      <c r="BD311" s="516">
        <v>123.8</v>
      </c>
      <c r="BE311" s="516">
        <v>126.8</v>
      </c>
      <c r="BF311" s="516">
        <v>124.8</v>
      </c>
      <c r="BG311" s="516">
        <v>124.8</v>
      </c>
      <c r="BH311" s="516">
        <v>120.9</v>
      </c>
      <c r="BI311" s="516">
        <v>120.2</v>
      </c>
      <c r="BJ311" s="516">
        <v>120.6</v>
      </c>
      <c r="BK311" s="516">
        <v>119.9</v>
      </c>
      <c r="BL311" s="516">
        <v>119.4</v>
      </c>
      <c r="BM311" s="516">
        <v>120.1</v>
      </c>
      <c r="BN311" s="516">
        <v>119.9</v>
      </c>
      <c r="BO311" s="516">
        <v>123.2</v>
      </c>
      <c r="BP311" s="516">
        <v>122.9</v>
      </c>
      <c r="BQ311" s="516">
        <v>122.6</v>
      </c>
      <c r="BR311" s="516">
        <v>121.6</v>
      </c>
      <c r="BS311" s="516">
        <v>122.5</v>
      </c>
      <c r="BT311" s="516">
        <v>124</v>
      </c>
      <c r="BU311" s="516">
        <v>124</v>
      </c>
      <c r="BV311" s="516">
        <v>124.7</v>
      </c>
      <c r="BW311" s="516">
        <v>124.7</v>
      </c>
      <c r="BX311" s="516">
        <v>125.3</v>
      </c>
      <c r="BY311" s="516">
        <v>123.5</v>
      </c>
      <c r="BZ311" s="516">
        <v>124.8</v>
      </c>
      <c r="CA311" s="516">
        <v>125.4</v>
      </c>
      <c r="CB311" s="516">
        <v>125</v>
      </c>
      <c r="CC311" s="516">
        <v>126.1</v>
      </c>
      <c r="CD311" s="516">
        <v>124.3</v>
      </c>
      <c r="CE311" s="516">
        <v>124.6</v>
      </c>
      <c r="CF311" s="516">
        <v>124.4</v>
      </c>
      <c r="CG311" s="516">
        <v>125.7</v>
      </c>
      <c r="CH311" s="516">
        <v>124.9</v>
      </c>
      <c r="CI311" s="516">
        <v>125.3</v>
      </c>
      <c r="CJ311" s="516">
        <v>123.2</v>
      </c>
      <c r="CK311" s="516">
        <v>120.9</v>
      </c>
      <c r="CL311" s="516">
        <v>119.6</v>
      </c>
      <c r="CM311" s="516">
        <v>119.2</v>
      </c>
      <c r="CN311" s="516">
        <v>119.6</v>
      </c>
      <c r="CO311" s="516">
        <v>120.8</v>
      </c>
      <c r="CP311" s="516">
        <v>119.8</v>
      </c>
      <c r="CQ311" s="516">
        <v>121.5</v>
      </c>
      <c r="CR311" s="516">
        <v>120.1</v>
      </c>
      <c r="CS311" s="516">
        <v>118.9</v>
      </c>
      <c r="CT311" s="516">
        <v>118.6</v>
      </c>
      <c r="CU311" s="516">
        <v>117.5</v>
      </c>
      <c r="CV311" s="516">
        <v>117.7</v>
      </c>
      <c r="CW311" s="516">
        <v>119.7</v>
      </c>
      <c r="CX311" s="516">
        <v>118.8</v>
      </c>
      <c r="CY311" s="516">
        <v>120.4</v>
      </c>
      <c r="CZ311" s="516">
        <v>120.5</v>
      </c>
      <c r="DA311" s="516">
        <v>121.3</v>
      </c>
      <c r="DB311" s="516">
        <v>119.7</v>
      </c>
      <c r="DC311" s="516">
        <v>120.8</v>
      </c>
      <c r="DD311" s="516">
        <v>121.3</v>
      </c>
      <c r="DE311" s="516">
        <v>121.6</v>
      </c>
      <c r="DF311" s="516">
        <v>119.4</v>
      </c>
      <c r="DG311" s="516">
        <v>119</v>
      </c>
      <c r="DH311" s="516">
        <v>118.4</v>
      </c>
      <c r="DI311" s="516">
        <v>118.7</v>
      </c>
      <c r="DJ311" s="516">
        <v>114.1</v>
      </c>
      <c r="DK311" s="516">
        <v>114.1</v>
      </c>
      <c r="DL311" s="516">
        <v>116.1</v>
      </c>
      <c r="DM311" s="516">
        <v>115.6</v>
      </c>
      <c r="DN311" s="516">
        <v>115.7</v>
      </c>
      <c r="DO311" s="516">
        <v>115.4</v>
      </c>
      <c r="DP311" s="516">
        <v>116.9</v>
      </c>
      <c r="DQ311" s="516">
        <v>117.2</v>
      </c>
      <c r="DR311" s="516">
        <v>116.8</v>
      </c>
      <c r="DS311" s="516">
        <v>117.4</v>
      </c>
      <c r="DT311" s="516">
        <v>117.4</v>
      </c>
      <c r="DU311" s="517">
        <v>119.6</v>
      </c>
      <c r="DV311" s="517">
        <v>122</v>
      </c>
      <c r="DW311" s="517">
        <v>122.8</v>
      </c>
      <c r="DX311" s="559">
        <v>123.9</v>
      </c>
      <c r="DY311" s="559">
        <v>124.5</v>
      </c>
      <c r="DZ311" s="559">
        <v>124.4</v>
      </c>
      <c r="EA311" s="558">
        <v>124.4</v>
      </c>
    </row>
    <row r="312" spans="1:131">
      <c r="A312" s="514" t="s">
        <v>1161</v>
      </c>
      <c r="B312" s="514" t="s">
        <v>1162</v>
      </c>
      <c r="C312" s="515">
        <v>1.651E-2</v>
      </c>
      <c r="D312" s="516">
        <v>99.8</v>
      </c>
      <c r="E312" s="516">
        <v>102.4</v>
      </c>
      <c r="F312" s="516">
        <v>99.4</v>
      </c>
      <c r="G312" s="516">
        <v>100.8</v>
      </c>
      <c r="H312" s="516">
        <v>102.2</v>
      </c>
      <c r="I312" s="516">
        <v>101.3</v>
      </c>
      <c r="J312" s="516">
        <v>104.6</v>
      </c>
      <c r="K312" s="516">
        <v>101.1</v>
      </c>
      <c r="L312" s="516">
        <v>101.9</v>
      </c>
      <c r="M312" s="516">
        <v>104.6</v>
      </c>
      <c r="N312" s="516">
        <v>105.4</v>
      </c>
      <c r="O312" s="516">
        <v>105.9</v>
      </c>
      <c r="P312" s="516">
        <v>111.1</v>
      </c>
      <c r="Q312" s="516">
        <v>110.4</v>
      </c>
      <c r="R312" s="516">
        <v>107.7</v>
      </c>
      <c r="S312" s="516">
        <v>108.8</v>
      </c>
      <c r="T312" s="516">
        <v>108.7</v>
      </c>
      <c r="U312" s="516">
        <v>109.4</v>
      </c>
      <c r="V312" s="516">
        <v>111.2</v>
      </c>
      <c r="W312" s="516">
        <v>112.4</v>
      </c>
      <c r="X312" s="516">
        <v>112.7</v>
      </c>
      <c r="Y312" s="516">
        <v>115.1</v>
      </c>
      <c r="Z312" s="516">
        <v>111</v>
      </c>
      <c r="AA312" s="516">
        <v>109.1</v>
      </c>
      <c r="AB312" s="516">
        <v>116.3</v>
      </c>
      <c r="AC312" s="516">
        <v>112.7</v>
      </c>
      <c r="AD312" s="516">
        <v>115.1</v>
      </c>
      <c r="AE312" s="516">
        <v>112.9</v>
      </c>
      <c r="AF312" s="516">
        <v>112.8</v>
      </c>
      <c r="AG312" s="516">
        <v>113.9</v>
      </c>
      <c r="AH312" s="516">
        <v>113.6</v>
      </c>
      <c r="AI312" s="516">
        <v>113.4</v>
      </c>
      <c r="AJ312" s="516">
        <v>114.8</v>
      </c>
      <c r="AK312" s="516">
        <v>117.5</v>
      </c>
      <c r="AL312" s="516">
        <v>113.6</v>
      </c>
      <c r="AM312" s="516">
        <v>113.7</v>
      </c>
      <c r="AN312" s="516">
        <v>118.9</v>
      </c>
      <c r="AO312" s="516">
        <v>117.8</v>
      </c>
      <c r="AP312" s="516">
        <v>121</v>
      </c>
      <c r="AQ312" s="516">
        <v>121</v>
      </c>
      <c r="AR312" s="516">
        <v>119.3</v>
      </c>
      <c r="AS312" s="516">
        <v>113.5</v>
      </c>
      <c r="AT312" s="516">
        <v>109.9</v>
      </c>
      <c r="AU312" s="516">
        <v>108.4</v>
      </c>
      <c r="AV312" s="516">
        <v>112.6</v>
      </c>
      <c r="AW312" s="516">
        <v>114.2</v>
      </c>
      <c r="AX312" s="516">
        <v>113.4</v>
      </c>
      <c r="AY312" s="516">
        <v>113.4</v>
      </c>
      <c r="AZ312" s="516">
        <v>112.2</v>
      </c>
      <c r="BA312" s="516">
        <v>112.3</v>
      </c>
      <c r="BB312" s="516">
        <v>111.1</v>
      </c>
      <c r="BC312" s="516">
        <v>113.6</v>
      </c>
      <c r="BD312" s="516">
        <v>114.3</v>
      </c>
      <c r="BE312" s="516">
        <v>112.3</v>
      </c>
      <c r="BF312" s="516">
        <v>112.7</v>
      </c>
      <c r="BG312" s="516">
        <v>112.8</v>
      </c>
      <c r="BH312" s="516">
        <v>112.9</v>
      </c>
      <c r="BI312" s="516">
        <v>113.5</v>
      </c>
      <c r="BJ312" s="516">
        <v>114</v>
      </c>
      <c r="BK312" s="516">
        <v>114.3</v>
      </c>
      <c r="BL312" s="516">
        <v>114.4</v>
      </c>
      <c r="BM312" s="516">
        <v>114.5</v>
      </c>
      <c r="BN312" s="516">
        <v>114.6</v>
      </c>
      <c r="BO312" s="516">
        <v>114.3</v>
      </c>
      <c r="BP312" s="516">
        <v>115</v>
      </c>
      <c r="BQ312" s="516">
        <v>116</v>
      </c>
      <c r="BR312" s="516">
        <v>116</v>
      </c>
      <c r="BS312" s="516">
        <v>115.8</v>
      </c>
      <c r="BT312" s="516">
        <v>115.9</v>
      </c>
      <c r="BU312" s="516">
        <v>115.9</v>
      </c>
      <c r="BV312" s="516">
        <v>115.9</v>
      </c>
      <c r="BW312" s="516">
        <v>115</v>
      </c>
      <c r="BX312" s="516">
        <v>115.5</v>
      </c>
      <c r="BY312" s="516">
        <v>115.4</v>
      </c>
      <c r="BZ312" s="516">
        <v>116.3</v>
      </c>
      <c r="CA312" s="516">
        <v>115.8</v>
      </c>
      <c r="CB312" s="516">
        <v>115.6</v>
      </c>
      <c r="CC312" s="516">
        <v>115.5</v>
      </c>
      <c r="CD312" s="516">
        <v>114.2</v>
      </c>
      <c r="CE312" s="516">
        <v>114.3</v>
      </c>
      <c r="CF312" s="516">
        <v>114.3</v>
      </c>
      <c r="CG312" s="516">
        <v>114.3</v>
      </c>
      <c r="CH312" s="516">
        <v>115</v>
      </c>
      <c r="CI312" s="516">
        <v>115</v>
      </c>
      <c r="CJ312" s="516">
        <v>114.1</v>
      </c>
      <c r="CK312" s="516">
        <v>110.2</v>
      </c>
      <c r="CL312" s="516">
        <v>110.2</v>
      </c>
      <c r="CM312" s="516">
        <v>110.2</v>
      </c>
      <c r="CN312" s="516">
        <v>110.2</v>
      </c>
      <c r="CO312" s="516">
        <v>110.2</v>
      </c>
      <c r="CP312" s="516">
        <v>110.2</v>
      </c>
      <c r="CQ312" s="516">
        <v>108.6</v>
      </c>
      <c r="CR312" s="516">
        <v>110.2</v>
      </c>
      <c r="CS312" s="516">
        <v>110.2</v>
      </c>
      <c r="CT312" s="516">
        <v>110.3</v>
      </c>
      <c r="CU312" s="516">
        <v>110.3</v>
      </c>
      <c r="CV312" s="516">
        <v>110.2</v>
      </c>
      <c r="CW312" s="516">
        <v>110.2</v>
      </c>
      <c r="CX312" s="516">
        <v>110.3</v>
      </c>
      <c r="CY312" s="516">
        <v>110.3</v>
      </c>
      <c r="CZ312" s="516">
        <v>110.2</v>
      </c>
      <c r="DA312" s="516">
        <v>110.2</v>
      </c>
      <c r="DB312" s="516">
        <v>110.2</v>
      </c>
      <c r="DC312" s="516">
        <v>110.5</v>
      </c>
      <c r="DD312" s="516">
        <v>110.8</v>
      </c>
      <c r="DE312" s="516">
        <v>110.8</v>
      </c>
      <c r="DF312" s="516">
        <v>110.8</v>
      </c>
      <c r="DG312" s="516">
        <v>112.4</v>
      </c>
      <c r="DH312" s="516">
        <v>114.1</v>
      </c>
      <c r="DI312" s="516">
        <v>114.1</v>
      </c>
      <c r="DJ312" s="516">
        <v>114.2</v>
      </c>
      <c r="DK312" s="516">
        <v>101.5</v>
      </c>
      <c r="DL312" s="516">
        <v>101.5</v>
      </c>
      <c r="DM312" s="516">
        <v>101.5</v>
      </c>
      <c r="DN312" s="516">
        <v>101.6</v>
      </c>
      <c r="DO312" s="516">
        <v>101.6</v>
      </c>
      <c r="DP312" s="516">
        <v>100.6</v>
      </c>
      <c r="DQ312" s="516">
        <v>100.9</v>
      </c>
      <c r="DR312" s="516">
        <v>100.9</v>
      </c>
      <c r="DS312" s="516">
        <v>100.9</v>
      </c>
      <c r="DT312" s="516">
        <v>100.9</v>
      </c>
      <c r="DU312" s="517">
        <v>102.3</v>
      </c>
      <c r="DV312" s="517">
        <v>102.3</v>
      </c>
      <c r="DW312" s="517">
        <v>103.2</v>
      </c>
      <c r="DX312" s="559">
        <v>103.3</v>
      </c>
      <c r="DY312" s="559">
        <v>103.4</v>
      </c>
      <c r="DZ312" s="559">
        <v>103.4</v>
      </c>
      <c r="EA312" s="558">
        <v>103.4</v>
      </c>
    </row>
    <row r="313" spans="1:131">
      <c r="A313" s="514" t="s">
        <v>1163</v>
      </c>
      <c r="B313" s="514" t="s">
        <v>1164</v>
      </c>
      <c r="C313" s="515">
        <v>1.281E-2</v>
      </c>
      <c r="D313" s="516">
        <v>104.6</v>
      </c>
      <c r="E313" s="516">
        <v>104.8</v>
      </c>
      <c r="F313" s="516">
        <v>102.7</v>
      </c>
      <c r="G313" s="516">
        <v>106.9</v>
      </c>
      <c r="H313" s="516">
        <v>108</v>
      </c>
      <c r="I313" s="516">
        <v>107</v>
      </c>
      <c r="J313" s="516">
        <v>106.7</v>
      </c>
      <c r="K313" s="516">
        <v>106.7</v>
      </c>
      <c r="L313" s="516">
        <v>107.1</v>
      </c>
      <c r="M313" s="516">
        <v>107.2</v>
      </c>
      <c r="N313" s="516">
        <v>107.3</v>
      </c>
      <c r="O313" s="516">
        <v>106.6</v>
      </c>
      <c r="P313" s="516">
        <v>113.9</v>
      </c>
      <c r="Q313" s="516">
        <v>114.3</v>
      </c>
      <c r="R313" s="516">
        <v>114.3</v>
      </c>
      <c r="S313" s="516">
        <v>114.6</v>
      </c>
      <c r="T313" s="516">
        <v>115.1</v>
      </c>
      <c r="U313" s="516">
        <v>113.8</v>
      </c>
      <c r="V313" s="516">
        <v>114.4</v>
      </c>
      <c r="W313" s="516">
        <v>114</v>
      </c>
      <c r="X313" s="516">
        <v>115.6</v>
      </c>
      <c r="Y313" s="516">
        <v>116</v>
      </c>
      <c r="Z313" s="516">
        <v>116</v>
      </c>
      <c r="AA313" s="516">
        <v>116</v>
      </c>
      <c r="AB313" s="516">
        <v>115.3</v>
      </c>
      <c r="AC313" s="516">
        <v>115.4</v>
      </c>
      <c r="AD313" s="516">
        <v>115.2</v>
      </c>
      <c r="AE313" s="516">
        <v>115.7</v>
      </c>
      <c r="AF313" s="516">
        <v>116.8</v>
      </c>
      <c r="AG313" s="516">
        <v>115.7</v>
      </c>
      <c r="AH313" s="516">
        <v>115.2</v>
      </c>
      <c r="AI313" s="516">
        <v>116.1</v>
      </c>
      <c r="AJ313" s="516">
        <v>117.1</v>
      </c>
      <c r="AK313" s="516">
        <v>116.7</v>
      </c>
      <c r="AL313" s="516">
        <v>117.8</v>
      </c>
      <c r="AM313" s="516">
        <v>116.7</v>
      </c>
      <c r="AN313" s="516">
        <v>117</v>
      </c>
      <c r="AO313" s="516">
        <v>116.7</v>
      </c>
      <c r="AP313" s="516">
        <v>117</v>
      </c>
      <c r="AQ313" s="516">
        <v>117.5</v>
      </c>
      <c r="AR313" s="516">
        <v>117.7</v>
      </c>
      <c r="AS313" s="516">
        <v>117.9</v>
      </c>
      <c r="AT313" s="516">
        <v>118.3</v>
      </c>
      <c r="AU313" s="516">
        <v>119.7</v>
      </c>
      <c r="AV313" s="516">
        <v>119.7</v>
      </c>
      <c r="AW313" s="516">
        <v>119.3</v>
      </c>
      <c r="AX313" s="516">
        <v>118.9</v>
      </c>
      <c r="AY313" s="516">
        <v>118.5</v>
      </c>
      <c r="AZ313" s="516">
        <v>118</v>
      </c>
      <c r="BA313" s="516">
        <v>119.4</v>
      </c>
      <c r="BB313" s="516">
        <v>120.5</v>
      </c>
      <c r="BC313" s="516">
        <v>121.1</v>
      </c>
      <c r="BD313" s="516">
        <v>122.5</v>
      </c>
      <c r="BE313" s="516">
        <v>121.4</v>
      </c>
      <c r="BF313" s="516">
        <v>120.9</v>
      </c>
      <c r="BG313" s="516">
        <v>124.5</v>
      </c>
      <c r="BH313" s="516">
        <v>123.7</v>
      </c>
      <c r="BI313" s="516">
        <v>121.7</v>
      </c>
      <c r="BJ313" s="516">
        <v>121.5</v>
      </c>
      <c r="BK313" s="516">
        <v>122.2</v>
      </c>
      <c r="BL313" s="516">
        <v>125.1</v>
      </c>
      <c r="BM313" s="516">
        <v>128.69999999999999</v>
      </c>
      <c r="BN313" s="516">
        <v>128.69999999999999</v>
      </c>
      <c r="BO313" s="516">
        <v>124.2</v>
      </c>
      <c r="BP313" s="516">
        <v>124.5</v>
      </c>
      <c r="BQ313" s="516">
        <v>126.1</v>
      </c>
      <c r="BR313" s="516">
        <v>125.6</v>
      </c>
      <c r="BS313" s="516">
        <v>126.9</v>
      </c>
      <c r="BT313" s="516">
        <v>127.2</v>
      </c>
      <c r="BU313" s="516">
        <v>126.1</v>
      </c>
      <c r="BV313" s="516">
        <v>129.69999999999999</v>
      </c>
      <c r="BW313" s="516">
        <v>127.1</v>
      </c>
      <c r="BX313" s="516">
        <v>128.1</v>
      </c>
      <c r="BY313" s="516">
        <v>129.19999999999999</v>
      </c>
      <c r="BZ313" s="516">
        <v>129.19999999999999</v>
      </c>
      <c r="CA313" s="516">
        <v>130.4</v>
      </c>
      <c r="CB313" s="516">
        <v>131.1</v>
      </c>
      <c r="CC313" s="516">
        <v>130.9</v>
      </c>
      <c r="CD313" s="516">
        <v>132.19999999999999</v>
      </c>
      <c r="CE313" s="516">
        <v>130.9</v>
      </c>
      <c r="CF313" s="516">
        <v>133.4</v>
      </c>
      <c r="CG313" s="516">
        <v>132.6</v>
      </c>
      <c r="CH313" s="516">
        <v>133.1</v>
      </c>
      <c r="CI313" s="516">
        <v>130.80000000000001</v>
      </c>
      <c r="CJ313" s="516">
        <v>130.6</v>
      </c>
      <c r="CK313" s="516">
        <v>130.6</v>
      </c>
      <c r="CL313" s="516">
        <v>130.19999999999999</v>
      </c>
      <c r="CM313" s="516">
        <v>130.69999999999999</v>
      </c>
      <c r="CN313" s="516">
        <v>131.1</v>
      </c>
      <c r="CO313" s="516">
        <v>133.5</v>
      </c>
      <c r="CP313" s="516">
        <v>133</v>
      </c>
      <c r="CQ313" s="516">
        <v>134.1</v>
      </c>
      <c r="CR313" s="516">
        <v>133.9</v>
      </c>
      <c r="CS313" s="516">
        <v>134.9</v>
      </c>
      <c r="CT313" s="516">
        <v>135.30000000000001</v>
      </c>
      <c r="CU313" s="516">
        <v>135.9</v>
      </c>
      <c r="CV313" s="516">
        <v>135.9</v>
      </c>
      <c r="CW313" s="516">
        <v>132.19999999999999</v>
      </c>
      <c r="CX313" s="516">
        <v>130.5</v>
      </c>
      <c r="CY313" s="516">
        <v>133.6</v>
      </c>
      <c r="CZ313" s="516">
        <v>140.30000000000001</v>
      </c>
      <c r="DA313" s="516">
        <v>141.19999999999999</v>
      </c>
      <c r="DB313" s="516">
        <v>140.30000000000001</v>
      </c>
      <c r="DC313" s="516">
        <v>140.69999999999999</v>
      </c>
      <c r="DD313" s="516">
        <v>140.69999999999999</v>
      </c>
      <c r="DE313" s="516">
        <v>140.69999999999999</v>
      </c>
      <c r="DF313" s="516">
        <v>141</v>
      </c>
      <c r="DG313" s="516">
        <v>143.80000000000001</v>
      </c>
      <c r="DH313" s="516">
        <v>145.30000000000001</v>
      </c>
      <c r="DI313" s="516">
        <v>144</v>
      </c>
      <c r="DJ313" s="516">
        <v>138.5</v>
      </c>
      <c r="DK313" s="516">
        <v>141.4</v>
      </c>
      <c r="DL313" s="516">
        <v>138.80000000000001</v>
      </c>
      <c r="DM313" s="516">
        <v>138.30000000000001</v>
      </c>
      <c r="DN313" s="516">
        <v>139.9</v>
      </c>
      <c r="DO313" s="516">
        <v>140.69999999999999</v>
      </c>
      <c r="DP313" s="516">
        <v>141</v>
      </c>
      <c r="DQ313" s="516">
        <v>142.1</v>
      </c>
      <c r="DR313" s="516">
        <v>141.5</v>
      </c>
      <c r="DS313" s="516">
        <v>140.5</v>
      </c>
      <c r="DT313" s="516">
        <v>140.4</v>
      </c>
      <c r="DU313" s="517">
        <v>142.1</v>
      </c>
      <c r="DV313" s="517">
        <v>141.30000000000001</v>
      </c>
      <c r="DW313" s="517">
        <v>141.30000000000001</v>
      </c>
      <c r="DX313" s="559">
        <v>145.9</v>
      </c>
      <c r="DY313" s="559">
        <v>143.19999999999999</v>
      </c>
      <c r="DZ313" s="559">
        <v>141.30000000000001</v>
      </c>
      <c r="EA313" s="558">
        <v>138</v>
      </c>
    </row>
    <row r="314" spans="1:131">
      <c r="A314" s="514" t="s">
        <v>1165</v>
      </c>
      <c r="B314" s="514" t="s">
        <v>1166</v>
      </c>
      <c r="C314" s="515">
        <v>6.3820000000000002E-2</v>
      </c>
      <c r="D314" s="516">
        <v>103</v>
      </c>
      <c r="E314" s="516">
        <v>104</v>
      </c>
      <c r="F314" s="516">
        <v>103.7</v>
      </c>
      <c r="G314" s="516">
        <v>107.1</v>
      </c>
      <c r="H314" s="516">
        <v>107.9</v>
      </c>
      <c r="I314" s="516">
        <v>106.1</v>
      </c>
      <c r="J314" s="516">
        <v>107.6</v>
      </c>
      <c r="K314" s="516">
        <v>105.8</v>
      </c>
      <c r="L314" s="516">
        <v>105.8</v>
      </c>
      <c r="M314" s="516">
        <v>106.2</v>
      </c>
      <c r="N314" s="516">
        <v>107.4</v>
      </c>
      <c r="O314" s="516">
        <v>104.5</v>
      </c>
      <c r="P314" s="516">
        <v>103.3</v>
      </c>
      <c r="Q314" s="516">
        <v>103</v>
      </c>
      <c r="R314" s="516">
        <v>102.8</v>
      </c>
      <c r="S314" s="516">
        <v>105</v>
      </c>
      <c r="T314" s="516">
        <v>106.9</v>
      </c>
      <c r="U314" s="516">
        <v>104.4</v>
      </c>
      <c r="V314" s="516">
        <v>108.1</v>
      </c>
      <c r="W314" s="516">
        <v>106.4</v>
      </c>
      <c r="X314" s="516">
        <v>108.2</v>
      </c>
      <c r="Y314" s="516">
        <v>106.2</v>
      </c>
      <c r="Z314" s="516">
        <v>107.6</v>
      </c>
      <c r="AA314" s="516">
        <v>106.3</v>
      </c>
      <c r="AB314" s="516">
        <v>109.8</v>
      </c>
      <c r="AC314" s="516">
        <v>111.5</v>
      </c>
      <c r="AD314" s="516">
        <v>112.9</v>
      </c>
      <c r="AE314" s="516">
        <v>113.7</v>
      </c>
      <c r="AF314" s="516">
        <v>112.5</v>
      </c>
      <c r="AG314" s="516">
        <v>111.2</v>
      </c>
      <c r="AH314" s="516">
        <v>113</v>
      </c>
      <c r="AI314" s="516">
        <v>113.1</v>
      </c>
      <c r="AJ314" s="516">
        <v>110.1</v>
      </c>
      <c r="AK314" s="516">
        <v>111.9</v>
      </c>
      <c r="AL314" s="516">
        <v>113.5</v>
      </c>
      <c r="AM314" s="516">
        <v>114.6</v>
      </c>
      <c r="AN314" s="516">
        <v>112.4</v>
      </c>
      <c r="AO314" s="516">
        <v>113.4</v>
      </c>
      <c r="AP314" s="516">
        <v>113.4</v>
      </c>
      <c r="AQ314" s="516">
        <v>113.7</v>
      </c>
      <c r="AR314" s="516">
        <v>113.9</v>
      </c>
      <c r="AS314" s="516">
        <v>113.9</v>
      </c>
      <c r="AT314" s="516">
        <v>113.9</v>
      </c>
      <c r="AU314" s="516">
        <v>115.4</v>
      </c>
      <c r="AV314" s="516">
        <v>115.4</v>
      </c>
      <c r="AW314" s="516">
        <v>114.9</v>
      </c>
      <c r="AX314" s="516">
        <v>114.7</v>
      </c>
      <c r="AY314" s="516">
        <v>114.6</v>
      </c>
      <c r="AZ314" s="516">
        <v>114.9</v>
      </c>
      <c r="BA314" s="516">
        <v>115.6</v>
      </c>
      <c r="BB314" s="516">
        <v>116.1</v>
      </c>
      <c r="BC314" s="516">
        <v>115.9</v>
      </c>
      <c r="BD314" s="516">
        <v>114.5</v>
      </c>
      <c r="BE314" s="516">
        <v>114.6</v>
      </c>
      <c r="BF314" s="516">
        <v>113.1</v>
      </c>
      <c r="BG314" s="516">
        <v>114.4</v>
      </c>
      <c r="BH314" s="516">
        <v>114.4</v>
      </c>
      <c r="BI314" s="516">
        <v>114.1</v>
      </c>
      <c r="BJ314" s="516">
        <v>114.4</v>
      </c>
      <c r="BK314" s="516">
        <v>114.9</v>
      </c>
      <c r="BL314" s="516">
        <v>116.1</v>
      </c>
      <c r="BM314" s="516">
        <v>115.6</v>
      </c>
      <c r="BN314" s="516">
        <v>116.4</v>
      </c>
      <c r="BO314" s="516">
        <v>115.5</v>
      </c>
      <c r="BP314" s="516">
        <v>116</v>
      </c>
      <c r="BQ314" s="516">
        <v>116.1</v>
      </c>
      <c r="BR314" s="516">
        <v>116.5</v>
      </c>
      <c r="BS314" s="516">
        <v>116</v>
      </c>
      <c r="BT314" s="516">
        <v>116.3</v>
      </c>
      <c r="BU314" s="516">
        <v>116.6</v>
      </c>
      <c r="BV314" s="516">
        <v>115.7</v>
      </c>
      <c r="BW314" s="516">
        <v>116.1</v>
      </c>
      <c r="BX314" s="516">
        <v>116</v>
      </c>
      <c r="BY314" s="516">
        <v>116</v>
      </c>
      <c r="BZ314" s="516">
        <v>115</v>
      </c>
      <c r="CA314" s="516">
        <v>116.5</v>
      </c>
      <c r="CB314" s="516">
        <v>116.5</v>
      </c>
      <c r="CC314" s="516">
        <v>116.2</v>
      </c>
      <c r="CD314" s="516">
        <v>116.4</v>
      </c>
      <c r="CE314" s="516">
        <v>116.1</v>
      </c>
      <c r="CF314" s="516">
        <v>116.4</v>
      </c>
      <c r="CG314" s="516">
        <v>116.2</v>
      </c>
      <c r="CH314" s="516">
        <v>116.3</v>
      </c>
      <c r="CI314" s="516">
        <v>117.1</v>
      </c>
      <c r="CJ314" s="516">
        <v>117.6</v>
      </c>
      <c r="CK314" s="516">
        <v>117.8</v>
      </c>
      <c r="CL314" s="516">
        <v>117.8</v>
      </c>
      <c r="CM314" s="516">
        <v>118.1</v>
      </c>
      <c r="CN314" s="516">
        <v>116.6</v>
      </c>
      <c r="CO314" s="516">
        <v>117</v>
      </c>
      <c r="CP314" s="516">
        <v>116.2</v>
      </c>
      <c r="CQ314" s="516">
        <v>116.6</v>
      </c>
      <c r="CR314" s="516">
        <v>117.3</v>
      </c>
      <c r="CS314" s="516">
        <v>117.7</v>
      </c>
      <c r="CT314" s="516">
        <v>119</v>
      </c>
      <c r="CU314" s="516">
        <v>117.8</v>
      </c>
      <c r="CV314" s="516">
        <v>117.8</v>
      </c>
      <c r="CW314" s="516">
        <v>117.6</v>
      </c>
      <c r="CX314" s="516">
        <v>119.6</v>
      </c>
      <c r="CY314" s="516">
        <v>119.5</v>
      </c>
      <c r="CZ314" s="516">
        <v>119.7</v>
      </c>
      <c r="DA314" s="516">
        <v>122.5</v>
      </c>
      <c r="DB314" s="516">
        <v>121.2</v>
      </c>
      <c r="DC314" s="516">
        <v>122.8</v>
      </c>
      <c r="DD314" s="516">
        <v>124.8</v>
      </c>
      <c r="DE314" s="516">
        <v>125.5</v>
      </c>
      <c r="DF314" s="516">
        <v>128.1</v>
      </c>
      <c r="DG314" s="516">
        <v>130.1</v>
      </c>
      <c r="DH314" s="516">
        <v>133</v>
      </c>
      <c r="DI314" s="516">
        <v>133.69999999999999</v>
      </c>
      <c r="DJ314" s="516">
        <v>133.80000000000001</v>
      </c>
      <c r="DK314" s="516">
        <v>134.80000000000001</v>
      </c>
      <c r="DL314" s="516">
        <v>138</v>
      </c>
      <c r="DM314" s="516">
        <v>138.5</v>
      </c>
      <c r="DN314" s="516">
        <v>139.1</v>
      </c>
      <c r="DO314" s="516">
        <v>139.9</v>
      </c>
      <c r="DP314" s="516">
        <v>139.1</v>
      </c>
      <c r="DQ314" s="516">
        <v>142.1</v>
      </c>
      <c r="DR314" s="516">
        <v>142.19999999999999</v>
      </c>
      <c r="DS314" s="516">
        <v>141.6</v>
      </c>
      <c r="DT314" s="516">
        <v>138.9</v>
      </c>
      <c r="DU314" s="517">
        <v>137.19999999999999</v>
      </c>
      <c r="DV314" s="517">
        <v>137.9</v>
      </c>
      <c r="DW314" s="517">
        <v>138.1</v>
      </c>
      <c r="DX314" s="559">
        <v>139.4</v>
      </c>
      <c r="DY314" s="559">
        <v>137.6</v>
      </c>
      <c r="DZ314" s="559">
        <v>135.9</v>
      </c>
      <c r="EA314" s="558">
        <v>136.1</v>
      </c>
    </row>
    <row r="315" spans="1:131">
      <c r="A315" s="514" t="s">
        <v>1167</v>
      </c>
      <c r="B315" s="514" t="s">
        <v>1168</v>
      </c>
      <c r="C315" s="515">
        <v>1.7340000000000001E-2</v>
      </c>
      <c r="D315" s="516">
        <v>111.3</v>
      </c>
      <c r="E315" s="516">
        <v>110.6</v>
      </c>
      <c r="F315" s="516">
        <v>111.1</v>
      </c>
      <c r="G315" s="516">
        <v>110.6</v>
      </c>
      <c r="H315" s="516">
        <v>111.5</v>
      </c>
      <c r="I315" s="516">
        <v>111.6</v>
      </c>
      <c r="J315" s="516">
        <v>113.2</v>
      </c>
      <c r="K315" s="516">
        <v>113.1</v>
      </c>
      <c r="L315" s="516">
        <v>113.1</v>
      </c>
      <c r="M315" s="516">
        <v>112.3</v>
      </c>
      <c r="N315" s="516">
        <v>112.8</v>
      </c>
      <c r="O315" s="516">
        <v>113.8</v>
      </c>
      <c r="P315" s="516">
        <v>119.8</v>
      </c>
      <c r="Q315" s="516">
        <v>119.3</v>
      </c>
      <c r="R315" s="516">
        <v>121.7</v>
      </c>
      <c r="S315" s="516">
        <v>120.8</v>
      </c>
      <c r="T315" s="516">
        <v>122.2</v>
      </c>
      <c r="U315" s="516">
        <v>120.5</v>
      </c>
      <c r="V315" s="516">
        <v>123.1</v>
      </c>
      <c r="W315" s="516">
        <v>120.9</v>
      </c>
      <c r="X315" s="516">
        <v>121</v>
      </c>
      <c r="Y315" s="516">
        <v>122</v>
      </c>
      <c r="Z315" s="516">
        <v>124.1</v>
      </c>
      <c r="AA315" s="516">
        <v>125.6</v>
      </c>
      <c r="AB315" s="516">
        <v>131.6</v>
      </c>
      <c r="AC315" s="516">
        <v>130.1</v>
      </c>
      <c r="AD315" s="516">
        <v>131.80000000000001</v>
      </c>
      <c r="AE315" s="516">
        <v>131.1</v>
      </c>
      <c r="AF315" s="516">
        <v>130.80000000000001</v>
      </c>
      <c r="AG315" s="516">
        <v>128.19999999999999</v>
      </c>
      <c r="AH315" s="516">
        <v>127.9</v>
      </c>
      <c r="AI315" s="516">
        <v>128.1</v>
      </c>
      <c r="AJ315" s="516">
        <v>129.1</v>
      </c>
      <c r="AK315" s="516">
        <v>128.6</v>
      </c>
      <c r="AL315" s="516">
        <v>130.5</v>
      </c>
      <c r="AM315" s="516">
        <v>130.6</v>
      </c>
      <c r="AN315" s="516">
        <v>134.30000000000001</v>
      </c>
      <c r="AO315" s="516">
        <v>133.6</v>
      </c>
      <c r="AP315" s="516">
        <v>135.30000000000001</v>
      </c>
      <c r="AQ315" s="516">
        <v>133.80000000000001</v>
      </c>
      <c r="AR315" s="516">
        <v>132.69999999999999</v>
      </c>
      <c r="AS315" s="516">
        <v>129</v>
      </c>
      <c r="AT315" s="516">
        <v>128.19999999999999</v>
      </c>
      <c r="AU315" s="516">
        <v>126.2</v>
      </c>
      <c r="AV315" s="516">
        <v>128</v>
      </c>
      <c r="AW315" s="516">
        <v>128.30000000000001</v>
      </c>
      <c r="AX315" s="516">
        <v>126.8</v>
      </c>
      <c r="AY315" s="516">
        <v>128.30000000000001</v>
      </c>
      <c r="AZ315" s="516">
        <v>129.80000000000001</v>
      </c>
      <c r="BA315" s="516">
        <v>128</v>
      </c>
      <c r="BB315" s="516">
        <v>128.4</v>
      </c>
      <c r="BC315" s="516">
        <v>130.69999999999999</v>
      </c>
      <c r="BD315" s="516">
        <v>129.1</v>
      </c>
      <c r="BE315" s="516">
        <v>129.9</v>
      </c>
      <c r="BF315" s="516">
        <v>129.6</v>
      </c>
      <c r="BG315" s="516">
        <v>127.4</v>
      </c>
      <c r="BH315" s="516">
        <v>129</v>
      </c>
      <c r="BI315" s="516">
        <v>129.4</v>
      </c>
      <c r="BJ315" s="516">
        <v>129.30000000000001</v>
      </c>
      <c r="BK315" s="516">
        <v>127.7</v>
      </c>
      <c r="BL315" s="516">
        <v>131.5</v>
      </c>
      <c r="BM315" s="516">
        <v>132.19999999999999</v>
      </c>
      <c r="BN315" s="516">
        <v>133.19999999999999</v>
      </c>
      <c r="BO315" s="516">
        <v>134</v>
      </c>
      <c r="BP315" s="516">
        <v>134.30000000000001</v>
      </c>
      <c r="BQ315" s="516">
        <v>134.5</v>
      </c>
      <c r="BR315" s="516">
        <v>135.69999999999999</v>
      </c>
      <c r="BS315" s="516">
        <v>134.80000000000001</v>
      </c>
      <c r="BT315" s="516">
        <v>135.80000000000001</v>
      </c>
      <c r="BU315" s="516">
        <v>136.1</v>
      </c>
      <c r="BV315" s="516">
        <v>135.80000000000001</v>
      </c>
      <c r="BW315" s="516">
        <v>134.80000000000001</v>
      </c>
      <c r="BX315" s="516">
        <v>135.5</v>
      </c>
      <c r="BY315" s="516">
        <v>136.69999999999999</v>
      </c>
      <c r="BZ315" s="516">
        <v>135.19999999999999</v>
      </c>
      <c r="CA315" s="516">
        <v>135</v>
      </c>
      <c r="CB315" s="516">
        <v>136</v>
      </c>
      <c r="CC315" s="516">
        <v>137</v>
      </c>
      <c r="CD315" s="516">
        <v>135.9</v>
      </c>
      <c r="CE315" s="516">
        <v>134.4</v>
      </c>
      <c r="CF315" s="516">
        <v>134.4</v>
      </c>
      <c r="CG315" s="516">
        <v>135.30000000000001</v>
      </c>
      <c r="CH315" s="516">
        <v>134.19999999999999</v>
      </c>
      <c r="CI315" s="516">
        <v>134.1</v>
      </c>
      <c r="CJ315" s="516">
        <v>133.80000000000001</v>
      </c>
      <c r="CK315" s="516">
        <v>134.5</v>
      </c>
      <c r="CL315" s="516">
        <v>133.6</v>
      </c>
      <c r="CM315" s="516">
        <v>133.1</v>
      </c>
      <c r="CN315" s="516">
        <v>136.19999999999999</v>
      </c>
      <c r="CO315" s="516">
        <v>135.19999999999999</v>
      </c>
      <c r="CP315" s="516">
        <v>136.1</v>
      </c>
      <c r="CQ315" s="516">
        <v>135.19999999999999</v>
      </c>
      <c r="CR315" s="516">
        <v>135.1</v>
      </c>
      <c r="CS315" s="516">
        <v>135.19999999999999</v>
      </c>
      <c r="CT315" s="516">
        <v>135.9</v>
      </c>
      <c r="CU315" s="516">
        <v>135.1</v>
      </c>
      <c r="CV315" s="516">
        <v>134.5</v>
      </c>
      <c r="CW315" s="516">
        <v>130.19999999999999</v>
      </c>
      <c r="CX315" s="516">
        <v>130.4</v>
      </c>
      <c r="CY315" s="516">
        <v>110.6</v>
      </c>
      <c r="CZ315" s="516">
        <v>111.5</v>
      </c>
      <c r="DA315" s="516">
        <v>112.3</v>
      </c>
      <c r="DB315" s="516">
        <v>112.5</v>
      </c>
      <c r="DC315" s="516">
        <v>110</v>
      </c>
      <c r="DD315" s="516">
        <v>112.8</v>
      </c>
      <c r="DE315" s="516">
        <v>112</v>
      </c>
      <c r="DF315" s="516">
        <v>112.7</v>
      </c>
      <c r="DG315" s="516">
        <v>115.6</v>
      </c>
      <c r="DH315" s="516">
        <v>119.5</v>
      </c>
      <c r="DI315" s="516">
        <v>115.9</v>
      </c>
      <c r="DJ315" s="516">
        <v>114.6</v>
      </c>
      <c r="DK315" s="516">
        <v>110.4</v>
      </c>
      <c r="DL315" s="516">
        <v>110.4</v>
      </c>
      <c r="DM315" s="516">
        <v>113.9</v>
      </c>
      <c r="DN315" s="516">
        <v>113.5</v>
      </c>
      <c r="DO315" s="516">
        <v>115.7</v>
      </c>
      <c r="DP315" s="516">
        <v>114.9</v>
      </c>
      <c r="DQ315" s="516">
        <v>117.4</v>
      </c>
      <c r="DR315" s="516">
        <v>115.8</v>
      </c>
      <c r="DS315" s="516">
        <v>116.7</v>
      </c>
      <c r="DT315" s="516">
        <v>117.1</v>
      </c>
      <c r="DU315" s="517">
        <v>115.8</v>
      </c>
      <c r="DV315" s="517">
        <v>117.9</v>
      </c>
      <c r="DW315" s="517">
        <v>117.8</v>
      </c>
      <c r="DX315" s="559">
        <v>120.7</v>
      </c>
      <c r="DY315" s="559">
        <v>118.6</v>
      </c>
      <c r="DZ315" s="559">
        <v>119.4</v>
      </c>
      <c r="EA315" s="558">
        <v>118.2</v>
      </c>
    </row>
    <row r="316" spans="1:131">
      <c r="A316" s="514" t="s">
        <v>1169</v>
      </c>
      <c r="B316" s="514" t="s">
        <v>1170</v>
      </c>
      <c r="C316" s="515">
        <v>0.77181</v>
      </c>
      <c r="D316" s="516">
        <v>107</v>
      </c>
      <c r="E316" s="516">
        <v>108.6</v>
      </c>
      <c r="F316" s="516">
        <v>107.3</v>
      </c>
      <c r="G316" s="516">
        <v>108.7</v>
      </c>
      <c r="H316" s="516">
        <v>109.5</v>
      </c>
      <c r="I316" s="516">
        <v>109.9</v>
      </c>
      <c r="J316" s="516">
        <v>111.1</v>
      </c>
      <c r="K316" s="516">
        <v>112.8</v>
      </c>
      <c r="L316" s="516">
        <v>113.3</v>
      </c>
      <c r="M316" s="516">
        <v>114.5</v>
      </c>
      <c r="N316" s="516">
        <v>114.2</v>
      </c>
      <c r="O316" s="516">
        <v>114</v>
      </c>
      <c r="P316" s="516">
        <v>114.8</v>
      </c>
      <c r="Q316" s="516">
        <v>115.3</v>
      </c>
      <c r="R316" s="516">
        <v>116.2</v>
      </c>
      <c r="S316" s="516">
        <v>117.4</v>
      </c>
      <c r="T316" s="516">
        <v>118.5</v>
      </c>
      <c r="U316" s="516">
        <v>118</v>
      </c>
      <c r="V316" s="516">
        <v>117.9</v>
      </c>
      <c r="W316" s="516">
        <v>121.3</v>
      </c>
      <c r="X316" s="516">
        <v>121.1</v>
      </c>
      <c r="Y316" s="516">
        <v>121.6</v>
      </c>
      <c r="Z316" s="516">
        <v>122.2</v>
      </c>
      <c r="AA316" s="516">
        <v>120.8</v>
      </c>
      <c r="AB316" s="516">
        <v>121</v>
      </c>
      <c r="AC316" s="516">
        <v>124.2</v>
      </c>
      <c r="AD316" s="516">
        <v>124.5</v>
      </c>
      <c r="AE316" s="516">
        <v>125.4</v>
      </c>
      <c r="AF316" s="516">
        <v>124.2</v>
      </c>
      <c r="AG316" s="516">
        <v>123.2</v>
      </c>
      <c r="AH316" s="516">
        <v>125.2</v>
      </c>
      <c r="AI316" s="516">
        <v>125.3</v>
      </c>
      <c r="AJ316" s="516">
        <v>125.3</v>
      </c>
      <c r="AK316" s="516">
        <v>125.9</v>
      </c>
      <c r="AL316" s="516">
        <v>124.9</v>
      </c>
      <c r="AM316" s="516">
        <v>125.9</v>
      </c>
      <c r="AN316" s="516">
        <v>125.3</v>
      </c>
      <c r="AO316" s="516">
        <v>131.1</v>
      </c>
      <c r="AP316" s="516">
        <v>131</v>
      </c>
      <c r="AQ316" s="516">
        <v>131.80000000000001</v>
      </c>
      <c r="AR316" s="516">
        <v>131.1</v>
      </c>
      <c r="AS316" s="516">
        <v>130</v>
      </c>
      <c r="AT316" s="516">
        <v>130.5</v>
      </c>
      <c r="AU316" s="516">
        <v>130.5</v>
      </c>
      <c r="AV316" s="516">
        <v>129.4</v>
      </c>
      <c r="AW316" s="516">
        <v>129.30000000000001</v>
      </c>
      <c r="AX316" s="516">
        <v>129.5</v>
      </c>
      <c r="AY316" s="516">
        <v>130.19999999999999</v>
      </c>
      <c r="AZ316" s="516">
        <v>129.80000000000001</v>
      </c>
      <c r="BA316" s="516">
        <v>129.5</v>
      </c>
      <c r="BB316" s="516">
        <v>128.30000000000001</v>
      </c>
      <c r="BC316" s="516">
        <v>129.9</v>
      </c>
      <c r="BD316" s="516">
        <v>130.69999999999999</v>
      </c>
      <c r="BE316" s="516">
        <v>131.80000000000001</v>
      </c>
      <c r="BF316" s="516">
        <v>128.5</v>
      </c>
      <c r="BG316" s="516">
        <v>128.69999999999999</v>
      </c>
      <c r="BH316" s="516">
        <v>129.6</v>
      </c>
      <c r="BI316" s="516">
        <v>130.1</v>
      </c>
      <c r="BJ316" s="516">
        <v>130.69999999999999</v>
      </c>
      <c r="BK316" s="516">
        <v>130</v>
      </c>
      <c r="BL316" s="516">
        <v>130.69999999999999</v>
      </c>
      <c r="BM316" s="516">
        <v>131.1</v>
      </c>
      <c r="BN316" s="516">
        <v>131.80000000000001</v>
      </c>
      <c r="BO316" s="516">
        <v>131.69999999999999</v>
      </c>
      <c r="BP316" s="516">
        <v>132.19999999999999</v>
      </c>
      <c r="BQ316" s="516">
        <v>132.69999999999999</v>
      </c>
      <c r="BR316" s="516">
        <v>131.69999999999999</v>
      </c>
      <c r="BS316" s="516">
        <v>130.6</v>
      </c>
      <c r="BT316" s="516">
        <v>131.4</v>
      </c>
      <c r="BU316" s="516">
        <v>130.6</v>
      </c>
      <c r="BV316" s="516">
        <v>131.6</v>
      </c>
      <c r="BW316" s="516">
        <v>131.4</v>
      </c>
      <c r="BX316" s="516">
        <v>132</v>
      </c>
      <c r="BY316" s="516">
        <v>133.4</v>
      </c>
      <c r="BZ316" s="516">
        <v>132.69999999999999</v>
      </c>
      <c r="CA316" s="516">
        <v>132.4</v>
      </c>
      <c r="CB316" s="516">
        <v>133.30000000000001</v>
      </c>
      <c r="CC316" s="516">
        <v>132.4</v>
      </c>
      <c r="CD316" s="516">
        <v>132.5</v>
      </c>
      <c r="CE316" s="516">
        <v>133.9</v>
      </c>
      <c r="CF316" s="516">
        <v>134.4</v>
      </c>
      <c r="CG316" s="516">
        <v>134.19999999999999</v>
      </c>
      <c r="CH316" s="516">
        <v>136.19999999999999</v>
      </c>
      <c r="CI316" s="516">
        <v>135.1</v>
      </c>
      <c r="CJ316" s="516">
        <v>133.6</v>
      </c>
      <c r="CK316" s="516">
        <v>134.69999999999999</v>
      </c>
      <c r="CL316" s="516">
        <v>134.5</v>
      </c>
      <c r="CM316" s="516">
        <v>135</v>
      </c>
      <c r="CN316" s="516">
        <v>134.30000000000001</v>
      </c>
      <c r="CO316" s="516">
        <v>134.1</v>
      </c>
      <c r="CP316" s="516">
        <v>133.69999999999999</v>
      </c>
      <c r="CQ316" s="516">
        <v>133.1</v>
      </c>
      <c r="CR316" s="516">
        <v>133</v>
      </c>
      <c r="CS316" s="516">
        <v>132.80000000000001</v>
      </c>
      <c r="CT316" s="516">
        <v>132.69999999999999</v>
      </c>
      <c r="CU316" s="516">
        <v>132.80000000000001</v>
      </c>
      <c r="CV316" s="516">
        <v>132.6</v>
      </c>
      <c r="CW316" s="516">
        <v>133.1</v>
      </c>
      <c r="CX316" s="516">
        <v>134.1</v>
      </c>
      <c r="CY316" s="516">
        <v>134.30000000000001</v>
      </c>
      <c r="CZ316" s="516">
        <v>133.6</v>
      </c>
      <c r="DA316" s="516">
        <v>133.9</v>
      </c>
      <c r="DB316" s="516">
        <v>133.69999999999999</v>
      </c>
      <c r="DC316" s="516">
        <v>134.69999999999999</v>
      </c>
      <c r="DD316" s="516">
        <v>135.30000000000001</v>
      </c>
      <c r="DE316" s="516">
        <v>136.30000000000001</v>
      </c>
      <c r="DF316" s="516">
        <v>136.19999999999999</v>
      </c>
      <c r="DG316" s="516">
        <v>137.69999999999999</v>
      </c>
      <c r="DH316" s="516">
        <v>138.4</v>
      </c>
      <c r="DI316" s="516">
        <v>138.30000000000001</v>
      </c>
      <c r="DJ316" s="516">
        <v>138.69999999999999</v>
      </c>
      <c r="DK316" s="516">
        <v>140.19999999999999</v>
      </c>
      <c r="DL316" s="516">
        <v>140.80000000000001</v>
      </c>
      <c r="DM316" s="516">
        <v>140.69999999999999</v>
      </c>
      <c r="DN316" s="516">
        <v>141.4</v>
      </c>
      <c r="DO316" s="516">
        <v>142.1</v>
      </c>
      <c r="DP316" s="516">
        <v>142.5</v>
      </c>
      <c r="DQ316" s="516">
        <v>141.9</v>
      </c>
      <c r="DR316" s="516">
        <v>142.9</v>
      </c>
      <c r="DS316" s="516">
        <v>144.1</v>
      </c>
      <c r="DT316" s="516">
        <v>145</v>
      </c>
      <c r="DU316" s="517">
        <v>141.69999999999999</v>
      </c>
      <c r="DV316" s="517">
        <v>148.30000000000001</v>
      </c>
      <c r="DW316" s="517">
        <v>143</v>
      </c>
      <c r="DX316" s="559">
        <v>144.1</v>
      </c>
      <c r="DY316" s="559">
        <v>143.4</v>
      </c>
      <c r="DZ316" s="559">
        <v>142.9</v>
      </c>
      <c r="EA316" s="558">
        <v>143.30000000000001</v>
      </c>
    </row>
    <row r="317" spans="1:131">
      <c r="A317" s="514" t="s">
        <v>1171</v>
      </c>
      <c r="B317" s="514" t="s">
        <v>1172</v>
      </c>
      <c r="C317" s="515">
        <v>0.12417</v>
      </c>
      <c r="D317" s="516">
        <v>109.5</v>
      </c>
      <c r="E317" s="516">
        <v>108.5</v>
      </c>
      <c r="F317" s="516">
        <v>109.1</v>
      </c>
      <c r="G317" s="516">
        <v>113.3</v>
      </c>
      <c r="H317" s="516">
        <v>112.2</v>
      </c>
      <c r="I317" s="516">
        <v>108.3</v>
      </c>
      <c r="J317" s="516">
        <v>107.7</v>
      </c>
      <c r="K317" s="516">
        <v>109.3</v>
      </c>
      <c r="L317" s="516">
        <v>113.9</v>
      </c>
      <c r="M317" s="516">
        <v>111.8</v>
      </c>
      <c r="N317" s="516">
        <v>111.8</v>
      </c>
      <c r="O317" s="516">
        <v>111.8</v>
      </c>
      <c r="P317" s="516">
        <v>112.7</v>
      </c>
      <c r="Q317" s="516">
        <v>111.3</v>
      </c>
      <c r="R317" s="516">
        <v>114</v>
      </c>
      <c r="S317" s="516">
        <v>113.3</v>
      </c>
      <c r="T317" s="516">
        <v>117</v>
      </c>
      <c r="U317" s="516">
        <v>113.1</v>
      </c>
      <c r="V317" s="516">
        <v>117.2</v>
      </c>
      <c r="W317" s="516">
        <v>119.5</v>
      </c>
      <c r="X317" s="516">
        <v>119.2</v>
      </c>
      <c r="Y317" s="516">
        <v>115.1</v>
      </c>
      <c r="Z317" s="516">
        <v>118.3</v>
      </c>
      <c r="AA317" s="516">
        <v>113.1</v>
      </c>
      <c r="AB317" s="516">
        <v>113.8</v>
      </c>
      <c r="AC317" s="516">
        <v>119.8</v>
      </c>
      <c r="AD317" s="516">
        <v>120</v>
      </c>
      <c r="AE317" s="516">
        <v>123.6</v>
      </c>
      <c r="AF317" s="516">
        <v>118.7</v>
      </c>
      <c r="AG317" s="516">
        <v>118.1</v>
      </c>
      <c r="AH317" s="516">
        <v>117.7</v>
      </c>
      <c r="AI317" s="516">
        <v>118.3</v>
      </c>
      <c r="AJ317" s="516">
        <v>118.3</v>
      </c>
      <c r="AK317" s="516">
        <v>117.6</v>
      </c>
      <c r="AL317" s="516">
        <v>125.3</v>
      </c>
      <c r="AM317" s="516">
        <v>122.6</v>
      </c>
      <c r="AN317" s="516">
        <v>118</v>
      </c>
      <c r="AO317" s="516">
        <v>119</v>
      </c>
      <c r="AP317" s="516">
        <v>120.6</v>
      </c>
      <c r="AQ317" s="516">
        <v>120</v>
      </c>
      <c r="AR317" s="516">
        <v>117.4</v>
      </c>
      <c r="AS317" s="516">
        <v>119.1</v>
      </c>
      <c r="AT317" s="516">
        <v>120.1</v>
      </c>
      <c r="AU317" s="516">
        <v>121</v>
      </c>
      <c r="AV317" s="516">
        <v>118.2</v>
      </c>
      <c r="AW317" s="516">
        <v>120.5</v>
      </c>
      <c r="AX317" s="516">
        <v>122.3</v>
      </c>
      <c r="AY317" s="516">
        <v>122.5</v>
      </c>
      <c r="AZ317" s="516">
        <v>121.8</v>
      </c>
      <c r="BA317" s="516">
        <v>123.6</v>
      </c>
      <c r="BB317" s="516">
        <v>123.2</v>
      </c>
      <c r="BC317" s="516">
        <v>126.6</v>
      </c>
      <c r="BD317" s="516">
        <v>124.5</v>
      </c>
      <c r="BE317" s="516">
        <v>124.3</v>
      </c>
      <c r="BF317" s="516">
        <v>122.7</v>
      </c>
      <c r="BG317" s="516">
        <v>120</v>
      </c>
      <c r="BH317" s="516">
        <v>121.8</v>
      </c>
      <c r="BI317" s="516">
        <v>121.6</v>
      </c>
      <c r="BJ317" s="516">
        <v>122.6</v>
      </c>
      <c r="BK317" s="516">
        <v>122</v>
      </c>
      <c r="BL317" s="516">
        <v>120.7</v>
      </c>
      <c r="BM317" s="516">
        <v>121.2</v>
      </c>
      <c r="BN317" s="516">
        <v>119.6</v>
      </c>
      <c r="BO317" s="516">
        <v>119.5</v>
      </c>
      <c r="BP317" s="516">
        <v>120.5</v>
      </c>
      <c r="BQ317" s="516">
        <v>119.1</v>
      </c>
      <c r="BR317" s="516">
        <v>120.9</v>
      </c>
      <c r="BS317" s="516">
        <v>122.9</v>
      </c>
      <c r="BT317" s="516">
        <v>121.2</v>
      </c>
      <c r="BU317" s="516">
        <v>120.3</v>
      </c>
      <c r="BV317" s="516">
        <v>120.1</v>
      </c>
      <c r="BW317" s="516">
        <v>120</v>
      </c>
      <c r="BX317" s="516">
        <v>121.3</v>
      </c>
      <c r="BY317" s="516">
        <v>123.7</v>
      </c>
      <c r="BZ317" s="516">
        <v>123.4</v>
      </c>
      <c r="CA317" s="516">
        <v>122.8</v>
      </c>
      <c r="CB317" s="516">
        <v>122.7</v>
      </c>
      <c r="CC317" s="516">
        <v>122.9</v>
      </c>
      <c r="CD317" s="516">
        <v>123.6</v>
      </c>
      <c r="CE317" s="516">
        <v>127.4</v>
      </c>
      <c r="CF317" s="516">
        <v>127.3</v>
      </c>
      <c r="CG317" s="516">
        <v>125.5</v>
      </c>
      <c r="CH317" s="516">
        <v>127.6</v>
      </c>
      <c r="CI317" s="516">
        <v>126.2</v>
      </c>
      <c r="CJ317" s="516">
        <v>125.6</v>
      </c>
      <c r="CK317" s="516">
        <v>126.4</v>
      </c>
      <c r="CL317" s="516">
        <v>126.2</v>
      </c>
      <c r="CM317" s="516">
        <v>124.9</v>
      </c>
      <c r="CN317" s="516">
        <v>120.1</v>
      </c>
      <c r="CO317" s="516">
        <v>120</v>
      </c>
      <c r="CP317" s="516">
        <v>120.9</v>
      </c>
      <c r="CQ317" s="516">
        <v>121</v>
      </c>
      <c r="CR317" s="516">
        <v>120.5</v>
      </c>
      <c r="CS317" s="516">
        <v>121.1</v>
      </c>
      <c r="CT317" s="516">
        <v>120.1</v>
      </c>
      <c r="CU317" s="516">
        <v>119.7</v>
      </c>
      <c r="CV317" s="516">
        <v>119.8</v>
      </c>
      <c r="CW317" s="516">
        <v>120.2</v>
      </c>
      <c r="CX317" s="516">
        <v>121.1</v>
      </c>
      <c r="CY317" s="516">
        <v>120.2</v>
      </c>
      <c r="CZ317" s="516">
        <v>119.2</v>
      </c>
      <c r="DA317" s="516">
        <v>119</v>
      </c>
      <c r="DB317" s="516">
        <v>120.3</v>
      </c>
      <c r="DC317" s="516">
        <v>120.1</v>
      </c>
      <c r="DD317" s="516">
        <v>121.1</v>
      </c>
      <c r="DE317" s="516">
        <v>122.3</v>
      </c>
      <c r="DF317" s="516">
        <v>121.3</v>
      </c>
      <c r="DG317" s="516">
        <v>123.5</v>
      </c>
      <c r="DH317" s="516">
        <v>124.2</v>
      </c>
      <c r="DI317" s="516">
        <v>123</v>
      </c>
      <c r="DJ317" s="516">
        <v>124.3</v>
      </c>
      <c r="DK317" s="516">
        <v>126.5</v>
      </c>
      <c r="DL317" s="516">
        <v>127.5</v>
      </c>
      <c r="DM317" s="516">
        <v>128.80000000000001</v>
      </c>
      <c r="DN317" s="516">
        <v>130.80000000000001</v>
      </c>
      <c r="DO317" s="516">
        <v>131.4</v>
      </c>
      <c r="DP317" s="516">
        <v>131.19999999999999</v>
      </c>
      <c r="DQ317" s="516">
        <v>132.1</v>
      </c>
      <c r="DR317" s="516">
        <v>132.6</v>
      </c>
      <c r="DS317" s="516">
        <v>135.5</v>
      </c>
      <c r="DT317" s="516">
        <v>133.80000000000001</v>
      </c>
      <c r="DU317" s="517">
        <v>136.30000000000001</v>
      </c>
      <c r="DV317" s="517">
        <v>136.9</v>
      </c>
      <c r="DW317" s="517">
        <v>136.30000000000001</v>
      </c>
      <c r="DX317" s="559">
        <v>138.1</v>
      </c>
      <c r="DY317" s="559">
        <v>138.80000000000001</v>
      </c>
      <c r="DZ317" s="559">
        <v>137.69999999999999</v>
      </c>
      <c r="EA317" s="558">
        <v>138.5</v>
      </c>
    </row>
    <row r="318" spans="1:131">
      <c r="A318" s="514" t="s">
        <v>1173</v>
      </c>
      <c r="B318" s="514" t="s">
        <v>1174</v>
      </c>
      <c r="C318" s="515">
        <v>5.4440000000000002E-2</v>
      </c>
      <c r="D318" s="516">
        <v>113.3</v>
      </c>
      <c r="E318" s="516">
        <v>112.4</v>
      </c>
      <c r="F318" s="516">
        <v>111.9</v>
      </c>
      <c r="G318" s="516">
        <v>119.5</v>
      </c>
      <c r="H318" s="516">
        <v>114.7</v>
      </c>
      <c r="I318" s="516">
        <v>108</v>
      </c>
      <c r="J318" s="516">
        <v>102.8</v>
      </c>
      <c r="K318" s="516">
        <v>104.7</v>
      </c>
      <c r="L318" s="516">
        <v>115</v>
      </c>
      <c r="M318" s="516">
        <v>111.7</v>
      </c>
      <c r="N318" s="516">
        <v>109.4</v>
      </c>
      <c r="O318" s="516">
        <v>109.3</v>
      </c>
      <c r="P318" s="516">
        <v>108.8</v>
      </c>
      <c r="Q318" s="516">
        <v>105.4</v>
      </c>
      <c r="R318" s="516">
        <v>112.3</v>
      </c>
      <c r="S318" s="516">
        <v>110.1</v>
      </c>
      <c r="T318" s="516">
        <v>118.3</v>
      </c>
      <c r="U318" s="516">
        <v>110.6</v>
      </c>
      <c r="V318" s="516">
        <v>118.8</v>
      </c>
      <c r="W318" s="516">
        <v>123.8</v>
      </c>
      <c r="X318" s="516">
        <v>121.9</v>
      </c>
      <c r="Y318" s="516">
        <v>114.5</v>
      </c>
      <c r="Z318" s="516">
        <v>120.5</v>
      </c>
      <c r="AA318" s="516">
        <v>107.9</v>
      </c>
      <c r="AB318" s="516">
        <v>107.4</v>
      </c>
      <c r="AC318" s="516">
        <v>120.4</v>
      </c>
      <c r="AD318" s="516">
        <v>120.3</v>
      </c>
      <c r="AE318" s="516">
        <v>127.7</v>
      </c>
      <c r="AF318" s="516">
        <v>118.4</v>
      </c>
      <c r="AG318" s="516">
        <v>117.2</v>
      </c>
      <c r="AH318" s="516">
        <v>115.3</v>
      </c>
      <c r="AI318" s="516">
        <v>116.5</v>
      </c>
      <c r="AJ318" s="516">
        <v>118.3</v>
      </c>
      <c r="AK318" s="516">
        <v>115.7</v>
      </c>
      <c r="AL318" s="516">
        <v>133.80000000000001</v>
      </c>
      <c r="AM318" s="516">
        <v>128.5</v>
      </c>
      <c r="AN318" s="516">
        <v>119.1</v>
      </c>
      <c r="AO318" s="516">
        <v>121</v>
      </c>
      <c r="AP318" s="516">
        <v>124.7</v>
      </c>
      <c r="AQ318" s="516">
        <v>122.8</v>
      </c>
      <c r="AR318" s="516">
        <v>116.1</v>
      </c>
      <c r="AS318" s="516">
        <v>119.5</v>
      </c>
      <c r="AT318" s="516">
        <v>121.5</v>
      </c>
      <c r="AU318" s="516">
        <v>123</v>
      </c>
      <c r="AV318" s="516">
        <v>117.5</v>
      </c>
      <c r="AW318" s="516">
        <v>121.8</v>
      </c>
      <c r="AX318" s="516">
        <v>126</v>
      </c>
      <c r="AY318" s="516">
        <v>125.4</v>
      </c>
      <c r="AZ318" s="516">
        <v>123.7</v>
      </c>
      <c r="BA318" s="516">
        <v>126.6</v>
      </c>
      <c r="BB318" s="516">
        <v>125</v>
      </c>
      <c r="BC318" s="516">
        <v>130.6</v>
      </c>
      <c r="BD318" s="516">
        <v>126.2</v>
      </c>
      <c r="BE318" s="516">
        <v>124.2</v>
      </c>
      <c r="BF318" s="516">
        <v>121</v>
      </c>
      <c r="BG318" s="516">
        <v>116.2</v>
      </c>
      <c r="BH318" s="516">
        <v>119.5</v>
      </c>
      <c r="BI318" s="516">
        <v>119.7</v>
      </c>
      <c r="BJ318" s="516">
        <v>120.1</v>
      </c>
      <c r="BK318" s="516">
        <v>118.1</v>
      </c>
      <c r="BL318" s="516">
        <v>118.2</v>
      </c>
      <c r="BM318" s="516">
        <v>119.2</v>
      </c>
      <c r="BN318" s="516">
        <v>116.2</v>
      </c>
      <c r="BO318" s="516">
        <v>116.2</v>
      </c>
      <c r="BP318" s="516">
        <v>117.5</v>
      </c>
      <c r="BQ318" s="516">
        <v>115.3</v>
      </c>
      <c r="BR318" s="516">
        <v>118.9</v>
      </c>
      <c r="BS318" s="516">
        <v>120</v>
      </c>
      <c r="BT318" s="516">
        <v>114.7</v>
      </c>
      <c r="BU318" s="516">
        <v>112.9</v>
      </c>
      <c r="BV318" s="516">
        <v>112.5</v>
      </c>
      <c r="BW318" s="516">
        <v>112.3</v>
      </c>
      <c r="BX318" s="516">
        <v>112.4</v>
      </c>
      <c r="BY318" s="516">
        <v>118.2</v>
      </c>
      <c r="BZ318" s="516">
        <v>118.5</v>
      </c>
      <c r="CA318" s="516">
        <v>117.6</v>
      </c>
      <c r="CB318" s="516">
        <v>116.5</v>
      </c>
      <c r="CC318" s="516">
        <v>117</v>
      </c>
      <c r="CD318" s="516">
        <v>117.4</v>
      </c>
      <c r="CE318" s="516">
        <v>123.3</v>
      </c>
      <c r="CF318" s="516">
        <v>123.5</v>
      </c>
      <c r="CG318" s="516">
        <v>121.3</v>
      </c>
      <c r="CH318" s="516">
        <v>127.8</v>
      </c>
      <c r="CI318" s="516">
        <v>125.5</v>
      </c>
      <c r="CJ318" s="516">
        <v>124.6</v>
      </c>
      <c r="CK318" s="516">
        <v>124.6</v>
      </c>
      <c r="CL318" s="516">
        <v>124.7</v>
      </c>
      <c r="CM318" s="516">
        <v>124.2</v>
      </c>
      <c r="CN318" s="516">
        <v>118.3</v>
      </c>
      <c r="CO318" s="516">
        <v>117.1</v>
      </c>
      <c r="CP318" s="516">
        <v>115</v>
      </c>
      <c r="CQ318" s="516">
        <v>116.8</v>
      </c>
      <c r="CR318" s="516">
        <v>114.2</v>
      </c>
      <c r="CS318" s="516">
        <v>117.1</v>
      </c>
      <c r="CT318" s="516">
        <v>113.9</v>
      </c>
      <c r="CU318" s="516">
        <v>114.9</v>
      </c>
      <c r="CV318" s="516">
        <v>114.8</v>
      </c>
      <c r="CW318" s="516">
        <v>114.9</v>
      </c>
      <c r="CX318" s="516">
        <v>118.2</v>
      </c>
      <c r="CY318" s="516">
        <v>117</v>
      </c>
      <c r="CZ318" s="516">
        <v>116.5</v>
      </c>
      <c r="DA318" s="516">
        <v>115.4</v>
      </c>
      <c r="DB318" s="516">
        <v>116.5</v>
      </c>
      <c r="DC318" s="516">
        <v>117.1</v>
      </c>
      <c r="DD318" s="516">
        <v>118.1</v>
      </c>
      <c r="DE318" s="516">
        <v>118.8</v>
      </c>
      <c r="DF318" s="516">
        <v>117.1</v>
      </c>
      <c r="DG318" s="516">
        <v>119.3</v>
      </c>
      <c r="DH318" s="516">
        <v>120.5</v>
      </c>
      <c r="DI318" s="516">
        <v>118.9</v>
      </c>
      <c r="DJ318" s="516">
        <v>120.8</v>
      </c>
      <c r="DK318" s="516">
        <v>125.5</v>
      </c>
      <c r="DL318" s="516">
        <v>124.9</v>
      </c>
      <c r="DM318" s="516">
        <v>127.3</v>
      </c>
      <c r="DN318" s="516">
        <v>131.80000000000001</v>
      </c>
      <c r="DO318" s="516">
        <v>132.4</v>
      </c>
      <c r="DP318" s="516">
        <v>132.19999999999999</v>
      </c>
      <c r="DQ318" s="516">
        <v>134.19999999999999</v>
      </c>
      <c r="DR318" s="516">
        <v>135.69999999999999</v>
      </c>
      <c r="DS318" s="516">
        <v>136.9</v>
      </c>
      <c r="DT318" s="516">
        <v>136.9</v>
      </c>
      <c r="DU318" s="517">
        <v>142.30000000000001</v>
      </c>
      <c r="DV318" s="517">
        <v>142.19999999999999</v>
      </c>
      <c r="DW318" s="517">
        <v>140.69999999999999</v>
      </c>
      <c r="DX318" s="559">
        <v>144.4</v>
      </c>
      <c r="DY318" s="559">
        <v>145.19999999999999</v>
      </c>
      <c r="DZ318" s="559">
        <v>144.5</v>
      </c>
      <c r="EA318" s="558">
        <v>144.1</v>
      </c>
    </row>
    <row r="319" spans="1:131">
      <c r="A319" s="514" t="s">
        <v>1175</v>
      </c>
      <c r="B319" s="514" t="s">
        <v>1176</v>
      </c>
      <c r="C319" s="515">
        <v>5.0369999999999998E-2</v>
      </c>
      <c r="D319" s="516">
        <v>105.6</v>
      </c>
      <c r="E319" s="516">
        <v>103.8</v>
      </c>
      <c r="F319" s="516">
        <v>105.6</v>
      </c>
      <c r="G319" s="516">
        <v>107.2</v>
      </c>
      <c r="H319" s="516">
        <v>109.5</v>
      </c>
      <c r="I319" s="516">
        <v>106.2</v>
      </c>
      <c r="J319" s="516">
        <v>109.3</v>
      </c>
      <c r="K319" s="516">
        <v>110.4</v>
      </c>
      <c r="L319" s="516">
        <v>110.2</v>
      </c>
      <c r="M319" s="516">
        <v>108.6</v>
      </c>
      <c r="N319" s="516">
        <v>110.9</v>
      </c>
      <c r="O319" s="516">
        <v>110.6</v>
      </c>
      <c r="P319" s="516">
        <v>113.6</v>
      </c>
      <c r="Q319" s="516">
        <v>114.2</v>
      </c>
      <c r="R319" s="516">
        <v>114.4</v>
      </c>
      <c r="S319" s="516">
        <v>115.1</v>
      </c>
      <c r="T319" s="516">
        <v>115.3</v>
      </c>
      <c r="U319" s="516">
        <v>113.9</v>
      </c>
      <c r="V319" s="516">
        <v>115.1</v>
      </c>
      <c r="W319" s="516">
        <v>115.1</v>
      </c>
      <c r="X319" s="516">
        <v>116.5</v>
      </c>
      <c r="Y319" s="516">
        <v>115.7</v>
      </c>
      <c r="Z319" s="516">
        <v>117.1</v>
      </c>
      <c r="AA319" s="516">
        <v>118.5</v>
      </c>
      <c r="AB319" s="516">
        <v>120.9</v>
      </c>
      <c r="AC319" s="516">
        <v>121.5</v>
      </c>
      <c r="AD319" s="516">
        <v>121.9</v>
      </c>
      <c r="AE319" s="516">
        <v>123</v>
      </c>
      <c r="AF319" s="516">
        <v>121</v>
      </c>
      <c r="AG319" s="516">
        <v>121</v>
      </c>
      <c r="AH319" s="516">
        <v>121.2</v>
      </c>
      <c r="AI319" s="516">
        <v>121.7</v>
      </c>
      <c r="AJ319" s="516">
        <v>120.4</v>
      </c>
      <c r="AK319" s="516">
        <v>122</v>
      </c>
      <c r="AL319" s="516">
        <v>122</v>
      </c>
      <c r="AM319" s="516">
        <v>121.4</v>
      </c>
      <c r="AN319" s="516">
        <v>121.6</v>
      </c>
      <c r="AO319" s="516">
        <v>122.5</v>
      </c>
      <c r="AP319" s="516">
        <v>121.9</v>
      </c>
      <c r="AQ319" s="516">
        <v>122.6</v>
      </c>
      <c r="AR319" s="516">
        <v>123.3</v>
      </c>
      <c r="AS319" s="516">
        <v>122.9</v>
      </c>
      <c r="AT319" s="516">
        <v>123.3</v>
      </c>
      <c r="AU319" s="516">
        <v>123.7</v>
      </c>
      <c r="AV319" s="516">
        <v>123.5</v>
      </c>
      <c r="AW319" s="516">
        <v>124.7</v>
      </c>
      <c r="AX319" s="516">
        <v>124.2</v>
      </c>
      <c r="AY319" s="516">
        <v>125.4</v>
      </c>
      <c r="AZ319" s="516">
        <v>126.1</v>
      </c>
      <c r="BA319" s="516">
        <v>127.7</v>
      </c>
      <c r="BB319" s="516">
        <v>128.1</v>
      </c>
      <c r="BC319" s="516">
        <v>130</v>
      </c>
      <c r="BD319" s="516">
        <v>130.30000000000001</v>
      </c>
      <c r="BE319" s="516">
        <v>131.80000000000001</v>
      </c>
      <c r="BF319" s="516">
        <v>131.4</v>
      </c>
      <c r="BG319" s="516">
        <v>129.80000000000001</v>
      </c>
      <c r="BH319" s="516">
        <v>130.30000000000001</v>
      </c>
      <c r="BI319" s="516">
        <v>129.1</v>
      </c>
      <c r="BJ319" s="516">
        <v>131.19999999999999</v>
      </c>
      <c r="BK319" s="516">
        <v>131.6</v>
      </c>
      <c r="BL319" s="516">
        <v>128.5</v>
      </c>
      <c r="BM319" s="516">
        <v>128.6</v>
      </c>
      <c r="BN319" s="516">
        <v>127.9</v>
      </c>
      <c r="BO319" s="516">
        <v>127.2</v>
      </c>
      <c r="BP319" s="516">
        <v>128.19999999999999</v>
      </c>
      <c r="BQ319" s="516">
        <v>127.4</v>
      </c>
      <c r="BR319" s="516">
        <v>128</v>
      </c>
      <c r="BS319" s="516">
        <v>131.69999999999999</v>
      </c>
      <c r="BT319" s="516">
        <v>133.9</v>
      </c>
      <c r="BU319" s="516">
        <v>132.69999999999999</v>
      </c>
      <c r="BV319" s="516">
        <v>132.30000000000001</v>
      </c>
      <c r="BW319" s="516">
        <v>131.80000000000001</v>
      </c>
      <c r="BX319" s="516">
        <v>134.4</v>
      </c>
      <c r="BY319" s="516">
        <v>134.30000000000001</v>
      </c>
      <c r="BZ319" s="516">
        <v>133</v>
      </c>
      <c r="CA319" s="516">
        <v>132.30000000000001</v>
      </c>
      <c r="CB319" s="516">
        <v>133.19999999999999</v>
      </c>
      <c r="CC319" s="516">
        <v>133.19999999999999</v>
      </c>
      <c r="CD319" s="516">
        <v>134.4</v>
      </c>
      <c r="CE319" s="516">
        <v>137.5</v>
      </c>
      <c r="CF319" s="516">
        <v>136.80000000000001</v>
      </c>
      <c r="CG319" s="516">
        <v>134.30000000000001</v>
      </c>
      <c r="CH319" s="516">
        <v>132.80000000000001</v>
      </c>
      <c r="CI319" s="516">
        <v>131.9</v>
      </c>
      <c r="CJ319" s="516">
        <v>131.30000000000001</v>
      </c>
      <c r="CK319" s="516">
        <v>133.4</v>
      </c>
      <c r="CL319" s="516">
        <v>132.80000000000001</v>
      </c>
      <c r="CM319" s="516">
        <v>132.1</v>
      </c>
      <c r="CN319" s="516">
        <v>129.80000000000001</v>
      </c>
      <c r="CO319" s="516">
        <v>128.80000000000001</v>
      </c>
      <c r="CP319" s="516">
        <v>130.1</v>
      </c>
      <c r="CQ319" s="516">
        <v>128.4</v>
      </c>
      <c r="CR319" s="516">
        <v>130.19999999999999</v>
      </c>
      <c r="CS319" s="516">
        <v>128.19999999999999</v>
      </c>
      <c r="CT319" s="516">
        <v>129.4</v>
      </c>
      <c r="CU319" s="516">
        <v>127.2</v>
      </c>
      <c r="CV319" s="516">
        <v>127.6</v>
      </c>
      <c r="CW319" s="516">
        <v>127.8</v>
      </c>
      <c r="CX319" s="516">
        <v>128.1</v>
      </c>
      <c r="CY319" s="516">
        <v>126.2</v>
      </c>
      <c r="CZ319" s="516">
        <v>124.2</v>
      </c>
      <c r="DA319" s="516">
        <v>124.7</v>
      </c>
      <c r="DB319" s="516">
        <v>126</v>
      </c>
      <c r="DC319" s="516">
        <v>124.6</v>
      </c>
      <c r="DD319" s="516">
        <v>124.2</v>
      </c>
      <c r="DE319" s="516">
        <v>126.3</v>
      </c>
      <c r="DF319" s="516">
        <v>125.5</v>
      </c>
      <c r="DG319" s="516">
        <v>128.4</v>
      </c>
      <c r="DH319" s="516">
        <v>128.9</v>
      </c>
      <c r="DI319" s="516">
        <v>127.5</v>
      </c>
      <c r="DJ319" s="516">
        <v>128.6</v>
      </c>
      <c r="DK319" s="516">
        <v>128.80000000000001</v>
      </c>
      <c r="DL319" s="516">
        <v>129.6</v>
      </c>
      <c r="DM319" s="516">
        <v>129.5</v>
      </c>
      <c r="DN319" s="516">
        <v>129.5</v>
      </c>
      <c r="DO319" s="516">
        <v>130.6</v>
      </c>
      <c r="DP319" s="516">
        <v>130.30000000000001</v>
      </c>
      <c r="DQ319" s="516">
        <v>130.4</v>
      </c>
      <c r="DR319" s="516">
        <v>130</v>
      </c>
      <c r="DS319" s="516">
        <v>135.9</v>
      </c>
      <c r="DT319" s="516">
        <v>132.19999999999999</v>
      </c>
      <c r="DU319" s="517">
        <v>132.80000000000001</v>
      </c>
      <c r="DV319" s="517">
        <v>134.80000000000001</v>
      </c>
      <c r="DW319" s="517">
        <v>135</v>
      </c>
      <c r="DX319" s="559">
        <v>135.4</v>
      </c>
      <c r="DY319" s="559">
        <v>136.30000000000001</v>
      </c>
      <c r="DZ319" s="559">
        <v>134.5</v>
      </c>
      <c r="EA319" s="558">
        <v>136.4</v>
      </c>
    </row>
    <row r="320" spans="1:131">
      <c r="A320" s="514" t="s">
        <v>1177</v>
      </c>
      <c r="B320" s="514" t="s">
        <v>1178</v>
      </c>
      <c r="C320" s="515">
        <v>1.9359999999999999E-2</v>
      </c>
      <c r="D320" s="516">
        <v>108.8</v>
      </c>
      <c r="E320" s="516">
        <v>109.7</v>
      </c>
      <c r="F320" s="516">
        <v>110.3</v>
      </c>
      <c r="G320" s="516">
        <v>111.7</v>
      </c>
      <c r="H320" s="516">
        <v>112.5</v>
      </c>
      <c r="I320" s="516">
        <v>114.2</v>
      </c>
      <c r="J320" s="516">
        <v>117.6</v>
      </c>
      <c r="K320" s="516">
        <v>119.5</v>
      </c>
      <c r="L320" s="516">
        <v>120.1</v>
      </c>
      <c r="M320" s="516">
        <v>120.5</v>
      </c>
      <c r="N320" s="516">
        <v>121.1</v>
      </c>
      <c r="O320" s="516">
        <v>121.8</v>
      </c>
      <c r="P320" s="516">
        <v>121.4</v>
      </c>
      <c r="Q320" s="516">
        <v>120.3</v>
      </c>
      <c r="R320" s="516">
        <v>118.1</v>
      </c>
      <c r="S320" s="516">
        <v>117.7</v>
      </c>
      <c r="T320" s="516">
        <v>118</v>
      </c>
      <c r="U320" s="516">
        <v>117.8</v>
      </c>
      <c r="V320" s="516">
        <v>118.4</v>
      </c>
      <c r="W320" s="516">
        <v>118.8</v>
      </c>
      <c r="X320" s="516">
        <v>118.5</v>
      </c>
      <c r="Y320" s="516">
        <v>115.1</v>
      </c>
      <c r="Z320" s="516">
        <v>115.2</v>
      </c>
      <c r="AA320" s="516">
        <v>113.7</v>
      </c>
      <c r="AB320" s="516">
        <v>113.2</v>
      </c>
      <c r="AC320" s="516">
        <v>113.4</v>
      </c>
      <c r="AD320" s="516">
        <v>114</v>
      </c>
      <c r="AE320" s="516">
        <v>113.7</v>
      </c>
      <c r="AF320" s="516">
        <v>113.4</v>
      </c>
      <c r="AG320" s="516">
        <v>113.2</v>
      </c>
      <c r="AH320" s="516">
        <v>115.1</v>
      </c>
      <c r="AI320" s="516">
        <v>114.6</v>
      </c>
      <c r="AJ320" s="516">
        <v>112.8</v>
      </c>
      <c r="AK320" s="516">
        <v>112</v>
      </c>
      <c r="AL320" s="516">
        <v>110.3</v>
      </c>
      <c r="AM320" s="516">
        <v>109.5</v>
      </c>
      <c r="AN320" s="516">
        <v>105.4</v>
      </c>
      <c r="AO320" s="516">
        <v>103.8</v>
      </c>
      <c r="AP320" s="516">
        <v>105.6</v>
      </c>
      <c r="AQ320" s="516">
        <v>105.6</v>
      </c>
      <c r="AR320" s="516">
        <v>105.4</v>
      </c>
      <c r="AS320" s="516">
        <v>108.1</v>
      </c>
      <c r="AT320" s="516">
        <v>107.9</v>
      </c>
      <c r="AU320" s="516">
        <v>108.2</v>
      </c>
      <c r="AV320" s="516">
        <v>106.7</v>
      </c>
      <c r="AW320" s="516">
        <v>105.9</v>
      </c>
      <c r="AX320" s="516">
        <v>107</v>
      </c>
      <c r="AY320" s="516">
        <v>106.5</v>
      </c>
      <c r="AZ320" s="516">
        <v>105.2</v>
      </c>
      <c r="BA320" s="516">
        <v>104.5</v>
      </c>
      <c r="BB320" s="516">
        <v>105.6</v>
      </c>
      <c r="BC320" s="516">
        <v>106.4</v>
      </c>
      <c r="BD320" s="516">
        <v>104.9</v>
      </c>
      <c r="BE320" s="516">
        <v>105</v>
      </c>
      <c r="BF320" s="516">
        <v>104.9</v>
      </c>
      <c r="BG320" s="516">
        <v>105</v>
      </c>
      <c r="BH320" s="516">
        <v>106.2</v>
      </c>
      <c r="BI320" s="516">
        <v>107.4</v>
      </c>
      <c r="BJ320" s="516">
        <v>107.6</v>
      </c>
      <c r="BK320" s="516">
        <v>107.8</v>
      </c>
      <c r="BL320" s="516">
        <v>107.4</v>
      </c>
      <c r="BM320" s="516">
        <v>107.3</v>
      </c>
      <c r="BN320" s="516">
        <v>107.4</v>
      </c>
      <c r="BO320" s="516">
        <v>108.5</v>
      </c>
      <c r="BP320" s="516">
        <v>108.8</v>
      </c>
      <c r="BQ320" s="516">
        <v>108</v>
      </c>
      <c r="BR320" s="516">
        <v>108.1</v>
      </c>
      <c r="BS320" s="516">
        <v>108.2</v>
      </c>
      <c r="BT320" s="516">
        <v>106.5</v>
      </c>
      <c r="BU320" s="516">
        <v>109.2</v>
      </c>
      <c r="BV320" s="516">
        <v>109.7</v>
      </c>
      <c r="BW320" s="516">
        <v>110.8</v>
      </c>
      <c r="BX320" s="516">
        <v>112.1</v>
      </c>
      <c r="BY320" s="516">
        <v>111.8</v>
      </c>
      <c r="BZ320" s="516">
        <v>112.2</v>
      </c>
      <c r="CA320" s="516">
        <v>112.6</v>
      </c>
      <c r="CB320" s="516">
        <v>112.7</v>
      </c>
      <c r="CC320" s="516">
        <v>112.8</v>
      </c>
      <c r="CD320" s="516">
        <v>113</v>
      </c>
      <c r="CE320" s="516">
        <v>113</v>
      </c>
      <c r="CF320" s="516">
        <v>113.5</v>
      </c>
      <c r="CG320" s="516">
        <v>114.2</v>
      </c>
      <c r="CH320" s="516">
        <v>113.4</v>
      </c>
      <c r="CI320" s="516">
        <v>113.5</v>
      </c>
      <c r="CJ320" s="516">
        <v>113.3</v>
      </c>
      <c r="CK320" s="516">
        <v>113.2</v>
      </c>
      <c r="CL320" s="516">
        <v>113.3</v>
      </c>
      <c r="CM320" s="516">
        <v>108.3</v>
      </c>
      <c r="CN320" s="516">
        <v>99.8</v>
      </c>
      <c r="CO320" s="516">
        <v>104.9</v>
      </c>
      <c r="CP320" s="516">
        <v>113.2</v>
      </c>
      <c r="CQ320" s="516">
        <v>113.2</v>
      </c>
      <c r="CR320" s="516">
        <v>113.4</v>
      </c>
      <c r="CS320" s="516">
        <v>113.6</v>
      </c>
      <c r="CT320" s="516">
        <v>113.4</v>
      </c>
      <c r="CU320" s="516">
        <v>113.4</v>
      </c>
      <c r="CV320" s="516">
        <v>113.8</v>
      </c>
      <c r="CW320" s="516">
        <v>115.6</v>
      </c>
      <c r="CX320" s="516">
        <v>110.9</v>
      </c>
      <c r="CY320" s="516">
        <v>113.7</v>
      </c>
      <c r="CZ320" s="516">
        <v>114</v>
      </c>
      <c r="DA320" s="516">
        <v>114.2</v>
      </c>
      <c r="DB320" s="516">
        <v>116.5</v>
      </c>
      <c r="DC320" s="516">
        <v>116.7</v>
      </c>
      <c r="DD320" s="516">
        <v>121.7</v>
      </c>
      <c r="DE320" s="516">
        <v>121.6</v>
      </c>
      <c r="DF320" s="516">
        <v>122.6</v>
      </c>
      <c r="DG320" s="516">
        <v>122.5</v>
      </c>
      <c r="DH320" s="516">
        <v>122.5</v>
      </c>
      <c r="DI320" s="516">
        <v>122.5</v>
      </c>
      <c r="DJ320" s="516">
        <v>123.1</v>
      </c>
      <c r="DK320" s="516">
        <v>123.6</v>
      </c>
      <c r="DL320" s="516">
        <v>128.9</v>
      </c>
      <c r="DM320" s="516">
        <v>131.1</v>
      </c>
      <c r="DN320" s="516">
        <v>131.1</v>
      </c>
      <c r="DO320" s="516">
        <v>130.9</v>
      </c>
      <c r="DP320" s="516">
        <v>130.9</v>
      </c>
      <c r="DQ320" s="516">
        <v>130.80000000000001</v>
      </c>
      <c r="DR320" s="516">
        <v>130.6</v>
      </c>
      <c r="DS320" s="516">
        <v>130.4</v>
      </c>
      <c r="DT320" s="516">
        <v>129.4</v>
      </c>
      <c r="DU320" s="517">
        <v>128.6</v>
      </c>
      <c r="DV320" s="517">
        <v>127.6</v>
      </c>
      <c r="DW320" s="517">
        <v>127.3</v>
      </c>
      <c r="DX320" s="559">
        <v>127</v>
      </c>
      <c r="DY320" s="559">
        <v>127.1</v>
      </c>
      <c r="DZ320" s="559">
        <v>126.8</v>
      </c>
      <c r="EA320" s="558">
        <v>128.1</v>
      </c>
    </row>
    <row r="321" spans="1:131">
      <c r="A321" s="514" t="s">
        <v>1179</v>
      </c>
      <c r="B321" s="514" t="s">
        <v>1180</v>
      </c>
      <c r="C321" s="515">
        <v>0.49330000000000002</v>
      </c>
      <c r="D321" s="516">
        <v>105.5</v>
      </c>
      <c r="E321" s="516">
        <v>105.9</v>
      </c>
      <c r="F321" s="516">
        <v>106.7</v>
      </c>
      <c r="G321" s="516">
        <v>109.5</v>
      </c>
      <c r="H321" s="516">
        <v>109.9</v>
      </c>
      <c r="I321" s="516">
        <v>110</v>
      </c>
      <c r="J321" s="516">
        <v>110.2</v>
      </c>
      <c r="K321" s="516">
        <v>112</v>
      </c>
      <c r="L321" s="516">
        <v>111.5</v>
      </c>
      <c r="M321" s="516">
        <v>112.5</v>
      </c>
      <c r="N321" s="516">
        <v>111.8</v>
      </c>
      <c r="O321" s="516">
        <v>112.7</v>
      </c>
      <c r="P321" s="516">
        <v>112.5</v>
      </c>
      <c r="Q321" s="516">
        <v>114.4</v>
      </c>
      <c r="R321" s="516">
        <v>114.7</v>
      </c>
      <c r="S321" s="516">
        <v>116.3</v>
      </c>
      <c r="T321" s="516">
        <v>116.5</v>
      </c>
      <c r="U321" s="516">
        <v>116.8</v>
      </c>
      <c r="V321" s="516">
        <v>115.6</v>
      </c>
      <c r="W321" s="516">
        <v>117.5</v>
      </c>
      <c r="X321" s="516">
        <v>119.2</v>
      </c>
      <c r="Y321" s="516">
        <v>118.1</v>
      </c>
      <c r="Z321" s="516">
        <v>119.1</v>
      </c>
      <c r="AA321" s="516">
        <v>119.4</v>
      </c>
      <c r="AB321" s="516">
        <v>118.4</v>
      </c>
      <c r="AC321" s="516">
        <v>120.5</v>
      </c>
      <c r="AD321" s="516">
        <v>121</v>
      </c>
      <c r="AE321" s="516">
        <v>122</v>
      </c>
      <c r="AF321" s="516">
        <v>121.9</v>
      </c>
      <c r="AG321" s="516">
        <v>121.6</v>
      </c>
      <c r="AH321" s="516">
        <v>123.5</v>
      </c>
      <c r="AI321" s="516">
        <v>124.2</v>
      </c>
      <c r="AJ321" s="516">
        <v>124.7</v>
      </c>
      <c r="AK321" s="516">
        <v>124.1</v>
      </c>
      <c r="AL321" s="516">
        <v>122.6</v>
      </c>
      <c r="AM321" s="516">
        <v>123.1</v>
      </c>
      <c r="AN321" s="516">
        <v>123.4</v>
      </c>
      <c r="AO321" s="516">
        <v>132.5</v>
      </c>
      <c r="AP321" s="516">
        <v>132.1</v>
      </c>
      <c r="AQ321" s="516">
        <v>132.9</v>
      </c>
      <c r="AR321" s="516">
        <v>131.4</v>
      </c>
      <c r="AS321" s="516">
        <v>129.80000000000001</v>
      </c>
      <c r="AT321" s="516">
        <v>131</v>
      </c>
      <c r="AU321" s="516">
        <v>129.9</v>
      </c>
      <c r="AV321" s="516">
        <v>129.1</v>
      </c>
      <c r="AW321" s="516">
        <v>128.19999999999999</v>
      </c>
      <c r="AX321" s="516">
        <v>127.7</v>
      </c>
      <c r="AY321" s="516">
        <v>128.19999999999999</v>
      </c>
      <c r="AZ321" s="516">
        <v>127.8</v>
      </c>
      <c r="BA321" s="516">
        <v>126.9</v>
      </c>
      <c r="BB321" s="516">
        <v>125.6</v>
      </c>
      <c r="BC321" s="516">
        <v>127</v>
      </c>
      <c r="BD321" s="516">
        <v>128.30000000000001</v>
      </c>
      <c r="BE321" s="516">
        <v>129.69999999999999</v>
      </c>
      <c r="BF321" s="516">
        <v>125.7</v>
      </c>
      <c r="BG321" s="516">
        <v>126.1</v>
      </c>
      <c r="BH321" s="516">
        <v>126.7</v>
      </c>
      <c r="BI321" s="516">
        <v>127.3</v>
      </c>
      <c r="BJ321" s="516">
        <v>128.19999999999999</v>
      </c>
      <c r="BK321" s="516">
        <v>127.8</v>
      </c>
      <c r="BL321" s="516">
        <v>128.9</v>
      </c>
      <c r="BM321" s="516">
        <v>130</v>
      </c>
      <c r="BN321" s="516">
        <v>131.1</v>
      </c>
      <c r="BO321" s="516">
        <v>131.19999999999999</v>
      </c>
      <c r="BP321" s="516">
        <v>131.4</v>
      </c>
      <c r="BQ321" s="516">
        <v>132.30000000000001</v>
      </c>
      <c r="BR321" s="516">
        <v>130.69999999999999</v>
      </c>
      <c r="BS321" s="516">
        <v>130.6</v>
      </c>
      <c r="BT321" s="516">
        <v>133</v>
      </c>
      <c r="BU321" s="516">
        <v>131.69999999999999</v>
      </c>
      <c r="BV321" s="516">
        <v>133.30000000000001</v>
      </c>
      <c r="BW321" s="516">
        <v>133.19999999999999</v>
      </c>
      <c r="BX321" s="516">
        <v>133.69999999999999</v>
      </c>
      <c r="BY321" s="516">
        <v>135.30000000000001</v>
      </c>
      <c r="BZ321" s="516">
        <v>134.6</v>
      </c>
      <c r="CA321" s="516">
        <v>135.19999999999999</v>
      </c>
      <c r="CB321" s="516">
        <v>136.80000000000001</v>
      </c>
      <c r="CC321" s="516">
        <v>135.80000000000001</v>
      </c>
      <c r="CD321" s="516">
        <v>135.9</v>
      </c>
      <c r="CE321" s="516">
        <v>136.9</v>
      </c>
      <c r="CF321" s="516">
        <v>137.4</v>
      </c>
      <c r="CG321" s="516">
        <v>137.19999999999999</v>
      </c>
      <c r="CH321" s="516">
        <v>139.6</v>
      </c>
      <c r="CI321" s="516">
        <v>136.69999999999999</v>
      </c>
      <c r="CJ321" s="516">
        <v>135.30000000000001</v>
      </c>
      <c r="CK321" s="516">
        <v>135.80000000000001</v>
      </c>
      <c r="CL321" s="516">
        <v>134.9</v>
      </c>
      <c r="CM321" s="516">
        <v>135.6</v>
      </c>
      <c r="CN321" s="516">
        <v>136</v>
      </c>
      <c r="CO321" s="516">
        <v>135.19999999999999</v>
      </c>
      <c r="CP321" s="516">
        <v>135.80000000000001</v>
      </c>
      <c r="CQ321" s="516">
        <v>135.80000000000001</v>
      </c>
      <c r="CR321" s="516">
        <v>135.69999999999999</v>
      </c>
      <c r="CS321" s="516">
        <v>135.1</v>
      </c>
      <c r="CT321" s="516">
        <v>135.4</v>
      </c>
      <c r="CU321" s="516">
        <v>135.19999999999999</v>
      </c>
      <c r="CV321" s="516">
        <v>134.80000000000001</v>
      </c>
      <c r="CW321" s="516">
        <v>136.69999999999999</v>
      </c>
      <c r="CX321" s="516">
        <v>136.4</v>
      </c>
      <c r="CY321" s="516">
        <v>136.80000000000001</v>
      </c>
      <c r="CZ321" s="516">
        <v>135.4</v>
      </c>
      <c r="DA321" s="516">
        <v>135.19999999999999</v>
      </c>
      <c r="DB321" s="516">
        <v>135</v>
      </c>
      <c r="DC321" s="516">
        <v>136.1</v>
      </c>
      <c r="DD321" s="516">
        <v>137.1</v>
      </c>
      <c r="DE321" s="516">
        <v>138.19999999999999</v>
      </c>
      <c r="DF321" s="516">
        <v>138.1</v>
      </c>
      <c r="DG321" s="516">
        <v>139.19999999999999</v>
      </c>
      <c r="DH321" s="516">
        <v>140.6</v>
      </c>
      <c r="DI321" s="516">
        <v>140.5</v>
      </c>
      <c r="DJ321" s="516">
        <v>140.4</v>
      </c>
      <c r="DK321" s="516">
        <v>141.1</v>
      </c>
      <c r="DL321" s="516">
        <v>140.9</v>
      </c>
      <c r="DM321" s="516">
        <v>140.6</v>
      </c>
      <c r="DN321" s="516">
        <v>141.9</v>
      </c>
      <c r="DO321" s="516">
        <v>143</v>
      </c>
      <c r="DP321" s="516">
        <v>143.1</v>
      </c>
      <c r="DQ321" s="516">
        <v>142.6</v>
      </c>
      <c r="DR321" s="516">
        <v>143.5</v>
      </c>
      <c r="DS321" s="516">
        <v>144.5</v>
      </c>
      <c r="DT321" s="516">
        <v>145.69999999999999</v>
      </c>
      <c r="DU321" s="517">
        <v>140.1</v>
      </c>
      <c r="DV321" s="517">
        <v>150</v>
      </c>
      <c r="DW321" s="517">
        <v>142.30000000000001</v>
      </c>
      <c r="DX321" s="559">
        <v>142.4</v>
      </c>
      <c r="DY321" s="559">
        <v>141.30000000000001</v>
      </c>
      <c r="DZ321" s="559">
        <v>140.69999999999999</v>
      </c>
      <c r="EA321" s="558">
        <v>141</v>
      </c>
    </row>
    <row r="322" spans="1:131">
      <c r="A322" s="514" t="s">
        <v>1181</v>
      </c>
      <c r="B322" s="514" t="s">
        <v>1182</v>
      </c>
      <c r="C322" s="515">
        <v>0.19458</v>
      </c>
      <c r="D322" s="516">
        <v>103.3</v>
      </c>
      <c r="E322" s="516">
        <v>102.8</v>
      </c>
      <c r="F322" s="516">
        <v>104.7</v>
      </c>
      <c r="G322" s="516">
        <v>106.4</v>
      </c>
      <c r="H322" s="516">
        <v>106.4</v>
      </c>
      <c r="I322" s="516">
        <v>106.6</v>
      </c>
      <c r="J322" s="516">
        <v>105.9</v>
      </c>
      <c r="K322" s="516">
        <v>107.3</v>
      </c>
      <c r="L322" s="516">
        <v>106.6</v>
      </c>
      <c r="M322" s="516">
        <v>108</v>
      </c>
      <c r="N322" s="516">
        <v>108.4</v>
      </c>
      <c r="O322" s="516">
        <v>108.8</v>
      </c>
      <c r="P322" s="516">
        <v>109.1</v>
      </c>
      <c r="Q322" s="516">
        <v>110.3</v>
      </c>
      <c r="R322" s="516">
        <v>108.6</v>
      </c>
      <c r="S322" s="516">
        <v>111.5</v>
      </c>
      <c r="T322" s="516">
        <v>110.3</v>
      </c>
      <c r="U322" s="516">
        <v>109.9</v>
      </c>
      <c r="V322" s="516">
        <v>110</v>
      </c>
      <c r="W322" s="516">
        <v>113.2</v>
      </c>
      <c r="X322" s="516">
        <v>114.5</v>
      </c>
      <c r="Y322" s="516">
        <v>114.2</v>
      </c>
      <c r="Z322" s="516">
        <v>113.3</v>
      </c>
      <c r="AA322" s="516">
        <v>114.9</v>
      </c>
      <c r="AB322" s="516">
        <v>114</v>
      </c>
      <c r="AC322" s="516">
        <v>115.3</v>
      </c>
      <c r="AD322" s="516">
        <v>116.7</v>
      </c>
      <c r="AE322" s="516">
        <v>118.2</v>
      </c>
      <c r="AF322" s="516">
        <v>117.3</v>
      </c>
      <c r="AG322" s="516">
        <v>117.7</v>
      </c>
      <c r="AH322" s="516">
        <v>118.2</v>
      </c>
      <c r="AI322" s="516">
        <v>119</v>
      </c>
      <c r="AJ322" s="516">
        <v>120.5</v>
      </c>
      <c r="AK322" s="516">
        <v>120.8</v>
      </c>
      <c r="AL322" s="516">
        <v>118.3</v>
      </c>
      <c r="AM322" s="516">
        <v>119.8</v>
      </c>
      <c r="AN322" s="516">
        <v>122.4</v>
      </c>
      <c r="AO322" s="516">
        <v>124.2</v>
      </c>
      <c r="AP322" s="516">
        <v>124.6</v>
      </c>
      <c r="AQ322" s="516">
        <v>125</v>
      </c>
      <c r="AR322" s="516">
        <v>124.3</v>
      </c>
      <c r="AS322" s="516">
        <v>124.9</v>
      </c>
      <c r="AT322" s="516">
        <v>125.4</v>
      </c>
      <c r="AU322" s="516">
        <v>126.1</v>
      </c>
      <c r="AV322" s="516">
        <v>120.8</v>
      </c>
      <c r="AW322" s="516">
        <v>119.3</v>
      </c>
      <c r="AX322" s="516">
        <v>119.4</v>
      </c>
      <c r="AY322" s="516">
        <v>118.2</v>
      </c>
      <c r="AZ322" s="516">
        <v>119.4</v>
      </c>
      <c r="BA322" s="516">
        <v>120.6</v>
      </c>
      <c r="BB322" s="516">
        <v>119.7</v>
      </c>
      <c r="BC322" s="516">
        <v>118.6</v>
      </c>
      <c r="BD322" s="516">
        <v>119.7</v>
      </c>
      <c r="BE322" s="516">
        <v>119.5</v>
      </c>
      <c r="BF322" s="516">
        <v>117</v>
      </c>
      <c r="BG322" s="516">
        <v>118</v>
      </c>
      <c r="BH322" s="516">
        <v>120.9</v>
      </c>
      <c r="BI322" s="516">
        <v>120.5</v>
      </c>
      <c r="BJ322" s="516">
        <v>120</v>
      </c>
      <c r="BK322" s="516">
        <v>120.2</v>
      </c>
      <c r="BL322" s="516">
        <v>120.7</v>
      </c>
      <c r="BM322" s="516">
        <v>121.7</v>
      </c>
      <c r="BN322" s="516">
        <v>121.9</v>
      </c>
      <c r="BO322" s="516">
        <v>122.3</v>
      </c>
      <c r="BP322" s="516">
        <v>123.2</v>
      </c>
      <c r="BQ322" s="516">
        <v>123.9</v>
      </c>
      <c r="BR322" s="516">
        <v>122</v>
      </c>
      <c r="BS322" s="516">
        <v>120.8</v>
      </c>
      <c r="BT322" s="516">
        <v>120.5</v>
      </c>
      <c r="BU322" s="516">
        <v>120.4</v>
      </c>
      <c r="BV322" s="516">
        <v>119.3</v>
      </c>
      <c r="BW322" s="516">
        <v>120</v>
      </c>
      <c r="BX322" s="516">
        <v>119.1</v>
      </c>
      <c r="BY322" s="516">
        <v>119.2</v>
      </c>
      <c r="BZ322" s="516">
        <v>120.8</v>
      </c>
      <c r="CA322" s="516">
        <v>120</v>
      </c>
      <c r="CB322" s="516">
        <v>121</v>
      </c>
      <c r="CC322" s="516">
        <v>121.6</v>
      </c>
      <c r="CD322" s="516">
        <v>121.1</v>
      </c>
      <c r="CE322" s="516">
        <v>121</v>
      </c>
      <c r="CF322" s="516">
        <v>121.1</v>
      </c>
      <c r="CG322" s="516">
        <v>122.2</v>
      </c>
      <c r="CH322" s="516">
        <v>123</v>
      </c>
      <c r="CI322" s="516">
        <v>122.2</v>
      </c>
      <c r="CJ322" s="516">
        <v>123</v>
      </c>
      <c r="CK322" s="516">
        <v>122.6</v>
      </c>
      <c r="CL322" s="516">
        <v>122.1</v>
      </c>
      <c r="CM322" s="516">
        <v>123.6</v>
      </c>
      <c r="CN322" s="516">
        <v>123.5</v>
      </c>
      <c r="CO322" s="516">
        <v>122.6</v>
      </c>
      <c r="CP322" s="516">
        <v>124.6</v>
      </c>
      <c r="CQ322" s="516">
        <v>125.6</v>
      </c>
      <c r="CR322" s="516">
        <v>125.5</v>
      </c>
      <c r="CS322" s="516">
        <v>123.8</v>
      </c>
      <c r="CT322" s="516">
        <v>123.2</v>
      </c>
      <c r="CU322" s="516">
        <v>123</v>
      </c>
      <c r="CV322" s="516">
        <v>122.3</v>
      </c>
      <c r="CW322" s="516">
        <v>122.7</v>
      </c>
      <c r="CX322" s="516">
        <v>123.7</v>
      </c>
      <c r="CY322" s="516">
        <v>126.5</v>
      </c>
      <c r="CZ322" s="516">
        <v>125.2</v>
      </c>
      <c r="DA322" s="516">
        <v>125.2</v>
      </c>
      <c r="DB322" s="516">
        <v>125.8</v>
      </c>
      <c r="DC322" s="516">
        <v>126.8</v>
      </c>
      <c r="DD322" s="516">
        <v>127.5</v>
      </c>
      <c r="DE322" s="516">
        <v>127.8</v>
      </c>
      <c r="DF322" s="516">
        <v>126.9</v>
      </c>
      <c r="DG322" s="516">
        <v>128.30000000000001</v>
      </c>
      <c r="DH322" s="516">
        <v>127.9</v>
      </c>
      <c r="DI322" s="516">
        <v>129.19999999999999</v>
      </c>
      <c r="DJ322" s="516">
        <v>129.80000000000001</v>
      </c>
      <c r="DK322" s="516">
        <v>130.6</v>
      </c>
      <c r="DL322" s="516">
        <v>129.6</v>
      </c>
      <c r="DM322" s="516">
        <v>129.5</v>
      </c>
      <c r="DN322" s="516">
        <v>129.5</v>
      </c>
      <c r="DO322" s="516">
        <v>130.4</v>
      </c>
      <c r="DP322" s="516">
        <v>130.9</v>
      </c>
      <c r="DQ322" s="516">
        <v>130.4</v>
      </c>
      <c r="DR322" s="516">
        <v>133</v>
      </c>
      <c r="DS322" s="516">
        <v>134.4</v>
      </c>
      <c r="DT322" s="516">
        <v>134.4</v>
      </c>
      <c r="DU322" s="517">
        <v>135.6</v>
      </c>
      <c r="DV322" s="517">
        <v>136.9</v>
      </c>
      <c r="DW322" s="517">
        <v>137.19999999999999</v>
      </c>
      <c r="DX322" s="559">
        <v>138.4</v>
      </c>
      <c r="DY322" s="559">
        <v>137.9</v>
      </c>
      <c r="DZ322" s="559">
        <v>138.1</v>
      </c>
      <c r="EA322" s="558">
        <v>137.80000000000001</v>
      </c>
    </row>
    <row r="323" spans="1:131">
      <c r="A323" s="514" t="s">
        <v>1183</v>
      </c>
      <c r="B323" s="514" t="s">
        <v>1184</v>
      </c>
      <c r="C323" s="515">
        <v>0.11558</v>
      </c>
      <c r="D323" s="516">
        <v>103.8</v>
      </c>
      <c r="E323" s="516">
        <v>104.1</v>
      </c>
      <c r="F323" s="516">
        <v>105.6</v>
      </c>
      <c r="G323" s="516">
        <v>107.6</v>
      </c>
      <c r="H323" s="516">
        <v>110.1</v>
      </c>
      <c r="I323" s="516">
        <v>108.7</v>
      </c>
      <c r="J323" s="516">
        <v>108.4</v>
      </c>
      <c r="K323" s="516">
        <v>106.7</v>
      </c>
      <c r="L323" s="516">
        <v>108.1</v>
      </c>
      <c r="M323" s="516">
        <v>109.4</v>
      </c>
      <c r="N323" s="516">
        <v>108.7</v>
      </c>
      <c r="O323" s="516">
        <v>108.5</v>
      </c>
      <c r="P323" s="516">
        <v>106.7</v>
      </c>
      <c r="Q323" s="516">
        <v>109.5</v>
      </c>
      <c r="R323" s="516">
        <v>108.8</v>
      </c>
      <c r="S323" s="516">
        <v>109.9</v>
      </c>
      <c r="T323" s="516">
        <v>112.1</v>
      </c>
      <c r="U323" s="516">
        <v>112.9</v>
      </c>
      <c r="V323" s="516">
        <v>109.9</v>
      </c>
      <c r="W323" s="516">
        <v>111</v>
      </c>
      <c r="X323" s="516">
        <v>112.7</v>
      </c>
      <c r="Y323" s="516">
        <v>114</v>
      </c>
      <c r="Z323" s="516">
        <v>116.8</v>
      </c>
      <c r="AA323" s="516">
        <v>115.6</v>
      </c>
      <c r="AB323" s="516">
        <v>111.5</v>
      </c>
      <c r="AC323" s="516">
        <v>112.7</v>
      </c>
      <c r="AD323" s="516">
        <v>112.3</v>
      </c>
      <c r="AE323" s="516">
        <v>112.1</v>
      </c>
      <c r="AF323" s="516">
        <v>114</v>
      </c>
      <c r="AG323" s="516">
        <v>114.1</v>
      </c>
      <c r="AH323" s="516">
        <v>114.7</v>
      </c>
      <c r="AI323" s="516">
        <v>114</v>
      </c>
      <c r="AJ323" s="516">
        <v>114.5</v>
      </c>
      <c r="AK323" s="516">
        <v>113.9</v>
      </c>
      <c r="AL323" s="516">
        <v>113.6</v>
      </c>
      <c r="AM323" s="516">
        <v>115</v>
      </c>
      <c r="AN323" s="516">
        <v>113.5</v>
      </c>
      <c r="AO323" s="516">
        <v>116.6</v>
      </c>
      <c r="AP323" s="516">
        <v>114.2</v>
      </c>
      <c r="AQ323" s="516">
        <v>113.1</v>
      </c>
      <c r="AR323" s="516">
        <v>114.1</v>
      </c>
      <c r="AS323" s="516">
        <v>113.2</v>
      </c>
      <c r="AT323" s="516">
        <v>113.7</v>
      </c>
      <c r="AU323" s="516">
        <v>111.9</v>
      </c>
      <c r="AV323" s="516">
        <v>112.3</v>
      </c>
      <c r="AW323" s="516">
        <v>112.3</v>
      </c>
      <c r="AX323" s="516">
        <v>111.7</v>
      </c>
      <c r="AY323" s="516">
        <v>111.3</v>
      </c>
      <c r="AZ323" s="516">
        <v>106.2</v>
      </c>
      <c r="BA323" s="516">
        <v>105</v>
      </c>
      <c r="BB323" s="516">
        <v>105.9</v>
      </c>
      <c r="BC323" s="516">
        <v>110.1</v>
      </c>
      <c r="BD323" s="516">
        <v>107.6</v>
      </c>
      <c r="BE323" s="516">
        <v>108.1</v>
      </c>
      <c r="BF323" s="516">
        <v>106.4</v>
      </c>
      <c r="BG323" s="516">
        <v>108</v>
      </c>
      <c r="BH323" s="516">
        <v>111.4</v>
      </c>
      <c r="BI323" s="516">
        <v>111.3</v>
      </c>
      <c r="BJ323" s="516">
        <v>111.5</v>
      </c>
      <c r="BK323" s="516">
        <v>110.2</v>
      </c>
      <c r="BL323" s="516">
        <v>110.7</v>
      </c>
      <c r="BM323" s="516">
        <v>108.8</v>
      </c>
      <c r="BN323" s="516">
        <v>110.9</v>
      </c>
      <c r="BO323" s="516">
        <v>109.2</v>
      </c>
      <c r="BP323" s="516">
        <v>109.8</v>
      </c>
      <c r="BQ323" s="516">
        <v>109.1</v>
      </c>
      <c r="BR323" s="516">
        <v>112.8</v>
      </c>
      <c r="BS323" s="516">
        <v>111.4</v>
      </c>
      <c r="BT323" s="516">
        <v>114.4</v>
      </c>
      <c r="BU323" s="516">
        <v>113.3</v>
      </c>
      <c r="BV323" s="516">
        <v>113.8</v>
      </c>
      <c r="BW323" s="516">
        <v>113.1</v>
      </c>
      <c r="BX323" s="516">
        <v>114</v>
      </c>
      <c r="BY323" s="516">
        <v>115.1</v>
      </c>
      <c r="BZ323" s="516">
        <v>115.6</v>
      </c>
      <c r="CA323" s="516">
        <v>113.5</v>
      </c>
      <c r="CB323" s="516">
        <v>114.2</v>
      </c>
      <c r="CC323" s="516">
        <v>113.3</v>
      </c>
      <c r="CD323" s="516">
        <v>113.3</v>
      </c>
      <c r="CE323" s="516">
        <v>116.2</v>
      </c>
      <c r="CF323" s="516">
        <v>117.1</v>
      </c>
      <c r="CG323" s="516">
        <v>117</v>
      </c>
      <c r="CH323" s="516">
        <v>116.9</v>
      </c>
      <c r="CI323" s="516">
        <v>117.3</v>
      </c>
      <c r="CJ323" s="516">
        <v>112.5</v>
      </c>
      <c r="CK323" s="516">
        <v>113.2</v>
      </c>
      <c r="CL323" s="516">
        <v>113.1</v>
      </c>
      <c r="CM323" s="516">
        <v>112.8</v>
      </c>
      <c r="CN323" s="516">
        <v>113.1</v>
      </c>
      <c r="CO323" s="516">
        <v>113</v>
      </c>
      <c r="CP323" s="516">
        <v>113.5</v>
      </c>
      <c r="CQ323" s="516">
        <v>113</v>
      </c>
      <c r="CR323" s="516">
        <v>112.5</v>
      </c>
      <c r="CS323" s="516">
        <v>113.3</v>
      </c>
      <c r="CT323" s="516">
        <v>112.7</v>
      </c>
      <c r="CU323" s="516">
        <v>113.4</v>
      </c>
      <c r="CV323" s="516">
        <v>112.5</v>
      </c>
      <c r="CW323" s="516">
        <v>113.3</v>
      </c>
      <c r="CX323" s="516">
        <v>111.8</v>
      </c>
      <c r="CY323" s="516">
        <v>109.4</v>
      </c>
      <c r="CZ323" s="516">
        <v>110.7</v>
      </c>
      <c r="DA323" s="516">
        <v>112.1</v>
      </c>
      <c r="DB323" s="516">
        <v>111.4</v>
      </c>
      <c r="DC323" s="516">
        <v>113</v>
      </c>
      <c r="DD323" s="516">
        <v>113</v>
      </c>
      <c r="DE323" s="516">
        <v>113.8</v>
      </c>
      <c r="DF323" s="516">
        <v>114.7</v>
      </c>
      <c r="DG323" s="516">
        <v>115.9</v>
      </c>
      <c r="DH323" s="516">
        <v>117.2</v>
      </c>
      <c r="DI323" s="516">
        <v>117.8</v>
      </c>
      <c r="DJ323" s="516">
        <v>119.4</v>
      </c>
      <c r="DK323" s="516">
        <v>118</v>
      </c>
      <c r="DL323" s="516">
        <v>119.4</v>
      </c>
      <c r="DM323" s="516">
        <v>118.9</v>
      </c>
      <c r="DN323" s="516">
        <v>119.8</v>
      </c>
      <c r="DO323" s="516">
        <v>118</v>
      </c>
      <c r="DP323" s="516">
        <v>119.7</v>
      </c>
      <c r="DQ323" s="516">
        <v>118.7</v>
      </c>
      <c r="DR323" s="516">
        <v>120.1</v>
      </c>
      <c r="DS323" s="516">
        <v>122</v>
      </c>
      <c r="DT323" s="516">
        <v>123.8</v>
      </c>
      <c r="DU323" s="517">
        <v>125.2</v>
      </c>
      <c r="DV323" s="517">
        <v>123.8</v>
      </c>
      <c r="DW323" s="517">
        <v>126</v>
      </c>
      <c r="DX323" s="559">
        <v>125.6</v>
      </c>
      <c r="DY323" s="559">
        <v>123.4</v>
      </c>
      <c r="DZ323" s="559">
        <v>123.4</v>
      </c>
      <c r="EA323" s="558">
        <v>123</v>
      </c>
    </row>
    <row r="324" spans="1:131">
      <c r="A324" s="514" t="s">
        <v>1185</v>
      </c>
      <c r="B324" s="514" t="s">
        <v>1186</v>
      </c>
      <c r="C324" s="515">
        <v>0.18314</v>
      </c>
      <c r="D324" s="516">
        <v>108.8</v>
      </c>
      <c r="E324" s="516">
        <v>110.3</v>
      </c>
      <c r="F324" s="516">
        <v>109.6</v>
      </c>
      <c r="G324" s="516">
        <v>114</v>
      </c>
      <c r="H324" s="516">
        <v>113.4</v>
      </c>
      <c r="I324" s="516">
        <v>114.4</v>
      </c>
      <c r="J324" s="516">
        <v>115.9</v>
      </c>
      <c r="K324" s="516">
        <v>120.3</v>
      </c>
      <c r="L324" s="516">
        <v>118.7</v>
      </c>
      <c r="M324" s="516">
        <v>119.4</v>
      </c>
      <c r="N324" s="516">
        <v>117.2</v>
      </c>
      <c r="O324" s="516">
        <v>119.4</v>
      </c>
      <c r="P324" s="516">
        <v>119.8</v>
      </c>
      <c r="Q324" s="516">
        <v>122</v>
      </c>
      <c r="R324" s="516">
        <v>124.9</v>
      </c>
      <c r="S324" s="516">
        <v>125.5</v>
      </c>
      <c r="T324" s="516">
        <v>126</v>
      </c>
      <c r="U324" s="516">
        <v>126.5</v>
      </c>
      <c r="V324" s="516">
        <v>125.3</v>
      </c>
      <c r="W324" s="516">
        <v>126.1</v>
      </c>
      <c r="X324" s="516">
        <v>128.30000000000001</v>
      </c>
      <c r="Y324" s="516">
        <v>124.7</v>
      </c>
      <c r="Z324" s="516">
        <v>126.8</v>
      </c>
      <c r="AA324" s="516">
        <v>126.7</v>
      </c>
      <c r="AB324" s="516">
        <v>127.3</v>
      </c>
      <c r="AC324" s="516">
        <v>131.1</v>
      </c>
      <c r="AD324" s="516">
        <v>131.1</v>
      </c>
      <c r="AE324" s="516">
        <v>132.4</v>
      </c>
      <c r="AF324" s="516">
        <v>131.6</v>
      </c>
      <c r="AG324" s="516">
        <v>130.5</v>
      </c>
      <c r="AH324" s="516">
        <v>134.80000000000001</v>
      </c>
      <c r="AI324" s="516">
        <v>136.30000000000001</v>
      </c>
      <c r="AJ324" s="516">
        <v>135.69999999999999</v>
      </c>
      <c r="AK324" s="516">
        <v>134</v>
      </c>
      <c r="AL324" s="516">
        <v>132.80000000000001</v>
      </c>
      <c r="AM324" s="516">
        <v>131.80000000000001</v>
      </c>
      <c r="AN324" s="516">
        <v>130.80000000000001</v>
      </c>
      <c r="AO324" s="516">
        <v>151.30000000000001</v>
      </c>
      <c r="AP324" s="516">
        <v>151.4</v>
      </c>
      <c r="AQ324" s="516">
        <v>153.80000000000001</v>
      </c>
      <c r="AR324" s="516">
        <v>149.80000000000001</v>
      </c>
      <c r="AS324" s="516">
        <v>145.4</v>
      </c>
      <c r="AT324" s="516">
        <v>147.9</v>
      </c>
      <c r="AU324" s="516">
        <v>145.30000000000001</v>
      </c>
      <c r="AV324" s="516">
        <v>148.5</v>
      </c>
      <c r="AW324" s="516">
        <v>147.69999999999999</v>
      </c>
      <c r="AX324" s="516">
        <v>146.6</v>
      </c>
      <c r="AY324" s="516">
        <v>149.4</v>
      </c>
      <c r="AZ324" s="516">
        <v>150.4</v>
      </c>
      <c r="BA324" s="516">
        <v>147.4</v>
      </c>
      <c r="BB324" s="516">
        <v>144.30000000000001</v>
      </c>
      <c r="BC324" s="516">
        <v>146.6</v>
      </c>
      <c r="BD324" s="516">
        <v>150.6</v>
      </c>
      <c r="BE324" s="516">
        <v>154.1</v>
      </c>
      <c r="BF324" s="516">
        <v>147.1</v>
      </c>
      <c r="BG324" s="516">
        <v>146.30000000000001</v>
      </c>
      <c r="BH324" s="516">
        <v>142.69999999999999</v>
      </c>
      <c r="BI324" s="516">
        <v>144.6</v>
      </c>
      <c r="BJ324" s="516">
        <v>147.5</v>
      </c>
      <c r="BK324" s="516">
        <v>146.9</v>
      </c>
      <c r="BL324" s="516">
        <v>149.19999999999999</v>
      </c>
      <c r="BM324" s="516">
        <v>152.1</v>
      </c>
      <c r="BN324" s="516">
        <v>153.5</v>
      </c>
      <c r="BO324" s="516">
        <v>154.6</v>
      </c>
      <c r="BP324" s="516">
        <v>153.9</v>
      </c>
      <c r="BQ324" s="516">
        <v>155.9</v>
      </c>
      <c r="BR324" s="516">
        <v>151.30000000000001</v>
      </c>
      <c r="BS324" s="516">
        <v>153.1</v>
      </c>
      <c r="BT324" s="516">
        <v>158.1</v>
      </c>
      <c r="BU324" s="516">
        <v>155.30000000000001</v>
      </c>
      <c r="BV324" s="516">
        <v>160.4</v>
      </c>
      <c r="BW324" s="516">
        <v>159.69999999999999</v>
      </c>
      <c r="BX324" s="516">
        <v>161.5</v>
      </c>
      <c r="BY324" s="516">
        <v>165.3</v>
      </c>
      <c r="BZ324" s="516">
        <v>161.30000000000001</v>
      </c>
      <c r="CA324" s="516">
        <v>165.1</v>
      </c>
      <c r="CB324" s="516">
        <v>168</v>
      </c>
      <c r="CC324" s="516">
        <v>164.9</v>
      </c>
      <c r="CD324" s="516">
        <v>165.8</v>
      </c>
      <c r="CE324" s="516">
        <v>166.9</v>
      </c>
      <c r="CF324" s="516">
        <v>167.5</v>
      </c>
      <c r="CG324" s="516">
        <v>165.9</v>
      </c>
      <c r="CH324" s="516">
        <v>171.7</v>
      </c>
      <c r="CI324" s="516">
        <v>164.4</v>
      </c>
      <c r="CJ324" s="516">
        <v>162.69999999999999</v>
      </c>
      <c r="CK324" s="516">
        <v>164.1</v>
      </c>
      <c r="CL324" s="516">
        <v>162.30000000000001</v>
      </c>
      <c r="CM324" s="516">
        <v>162.6</v>
      </c>
      <c r="CN324" s="516">
        <v>163.80000000000001</v>
      </c>
      <c r="CO324" s="516">
        <v>162.5</v>
      </c>
      <c r="CP324" s="516">
        <v>161.80000000000001</v>
      </c>
      <c r="CQ324" s="516">
        <v>161</v>
      </c>
      <c r="CR324" s="516">
        <v>161.19999999999999</v>
      </c>
      <c r="CS324" s="516">
        <v>160.80000000000001</v>
      </c>
      <c r="CT324" s="516">
        <v>162.6</v>
      </c>
      <c r="CU324" s="516">
        <v>161.9</v>
      </c>
      <c r="CV324" s="516">
        <v>162.19999999999999</v>
      </c>
      <c r="CW324" s="516">
        <v>166.3</v>
      </c>
      <c r="CX324" s="516">
        <v>165.4</v>
      </c>
      <c r="CY324" s="516">
        <v>165.1</v>
      </c>
      <c r="CZ324" s="516">
        <v>161.80000000000001</v>
      </c>
      <c r="DA324" s="516">
        <v>160.5</v>
      </c>
      <c r="DB324" s="516">
        <v>159.6</v>
      </c>
      <c r="DC324" s="516">
        <v>160.69999999999999</v>
      </c>
      <c r="DD324" s="516">
        <v>162.5</v>
      </c>
      <c r="DE324" s="516">
        <v>164.6</v>
      </c>
      <c r="DF324" s="516">
        <v>164.7</v>
      </c>
      <c r="DG324" s="516">
        <v>165.6</v>
      </c>
      <c r="DH324" s="516">
        <v>168.9</v>
      </c>
      <c r="DI324" s="516">
        <v>167</v>
      </c>
      <c r="DJ324" s="516">
        <v>164.9</v>
      </c>
      <c r="DK324" s="516">
        <v>166.8</v>
      </c>
      <c r="DL324" s="516">
        <v>166.6</v>
      </c>
      <c r="DM324" s="516">
        <v>166.1</v>
      </c>
      <c r="DN324" s="516">
        <v>169.2</v>
      </c>
      <c r="DO324" s="516">
        <v>172.1</v>
      </c>
      <c r="DP324" s="516">
        <v>170.9</v>
      </c>
      <c r="DQ324" s="516">
        <v>170.7</v>
      </c>
      <c r="DR324" s="516">
        <v>169.4</v>
      </c>
      <c r="DS324" s="516">
        <v>169.3</v>
      </c>
      <c r="DT324" s="516">
        <v>171.5</v>
      </c>
      <c r="DU324" s="517">
        <v>154.30000000000001</v>
      </c>
      <c r="DV324" s="517">
        <v>180.5</v>
      </c>
      <c r="DW324" s="517">
        <v>157.80000000000001</v>
      </c>
      <c r="DX324" s="559">
        <v>157.1</v>
      </c>
      <c r="DY324" s="559">
        <v>156.19999999999999</v>
      </c>
      <c r="DZ324" s="559">
        <v>154.5</v>
      </c>
      <c r="EA324" s="558">
        <v>155.69999999999999</v>
      </c>
    </row>
    <row r="325" spans="1:131">
      <c r="A325" s="514" t="s">
        <v>1187</v>
      </c>
      <c r="B325" s="514" t="s">
        <v>1188</v>
      </c>
      <c r="C325" s="515">
        <v>3.5580000000000001E-2</v>
      </c>
      <c r="D325" s="516">
        <v>108.1</v>
      </c>
      <c r="E325" s="516">
        <v>108.6</v>
      </c>
      <c r="F325" s="516">
        <v>109</v>
      </c>
      <c r="G325" s="516">
        <v>109.6</v>
      </c>
      <c r="H325" s="516">
        <v>110.1</v>
      </c>
      <c r="I325" s="516">
        <v>109.5</v>
      </c>
      <c r="J325" s="516">
        <v>110.4</v>
      </c>
      <c r="K325" s="516">
        <v>110.4</v>
      </c>
      <c r="L325" s="516">
        <v>110.7</v>
      </c>
      <c r="M325" s="516">
        <v>114.6</v>
      </c>
      <c r="N325" s="516">
        <v>115.1</v>
      </c>
      <c r="O325" s="516">
        <v>115.3</v>
      </c>
      <c r="P325" s="516">
        <v>118.2</v>
      </c>
      <c r="Q325" s="516">
        <v>116.3</v>
      </c>
      <c r="R325" s="516">
        <v>116.5</v>
      </c>
      <c r="S325" s="516">
        <v>116.2</v>
      </c>
      <c r="T325" s="516">
        <v>115.5</v>
      </c>
      <c r="U325" s="516">
        <v>115.7</v>
      </c>
      <c r="V325" s="516">
        <v>114.2</v>
      </c>
      <c r="W325" s="516">
        <v>115.7</v>
      </c>
      <c r="X325" s="516">
        <v>115.4</v>
      </c>
      <c r="Y325" s="516">
        <v>114.3</v>
      </c>
      <c r="Z325" s="516">
        <v>116.4</v>
      </c>
      <c r="AA325" s="516">
        <v>115.5</v>
      </c>
      <c r="AB325" s="516">
        <v>117.8</v>
      </c>
      <c r="AC325" s="516">
        <v>118.6</v>
      </c>
      <c r="AD325" s="516">
        <v>118.9</v>
      </c>
      <c r="AE325" s="516">
        <v>119.6</v>
      </c>
      <c r="AF325" s="516">
        <v>122.2</v>
      </c>
      <c r="AG325" s="516">
        <v>122.2</v>
      </c>
      <c r="AH325" s="516">
        <v>125.4</v>
      </c>
      <c r="AI325" s="516">
        <v>126.7</v>
      </c>
      <c r="AJ325" s="516">
        <v>128.6</v>
      </c>
      <c r="AK325" s="516">
        <v>129</v>
      </c>
      <c r="AL325" s="516">
        <v>131.1</v>
      </c>
      <c r="AM325" s="516">
        <v>139.30000000000001</v>
      </c>
      <c r="AN325" s="516">
        <v>139.30000000000001</v>
      </c>
      <c r="AO325" s="516">
        <v>138.4</v>
      </c>
      <c r="AP325" s="516">
        <v>140.19999999999999</v>
      </c>
      <c r="AQ325" s="516">
        <v>138.4</v>
      </c>
      <c r="AR325" s="516">
        <v>139.5</v>
      </c>
      <c r="AS325" s="516">
        <v>138.5</v>
      </c>
      <c r="AT325" s="516">
        <v>139.30000000000001</v>
      </c>
      <c r="AU325" s="516">
        <v>139.80000000000001</v>
      </c>
      <c r="AV325" s="516">
        <v>140.30000000000001</v>
      </c>
      <c r="AW325" s="516">
        <v>142.5</v>
      </c>
      <c r="AX325" s="516">
        <v>142.1</v>
      </c>
      <c r="AY325" s="516">
        <v>142.80000000000001</v>
      </c>
      <c r="AZ325" s="516">
        <v>143.19999999999999</v>
      </c>
      <c r="BA325" s="516">
        <v>145.80000000000001</v>
      </c>
      <c r="BB325" s="516">
        <v>147</v>
      </c>
      <c r="BC325" s="516">
        <v>147.69999999999999</v>
      </c>
      <c r="BD325" s="516">
        <v>151.69999999999999</v>
      </c>
      <c r="BE325" s="516">
        <v>156.5</v>
      </c>
      <c r="BF325" s="516">
        <v>157.5</v>
      </c>
      <c r="BG325" s="516">
        <v>157.9</v>
      </c>
      <c r="BH325" s="516">
        <v>158.80000000000001</v>
      </c>
      <c r="BI325" s="516">
        <v>160.80000000000001</v>
      </c>
      <c r="BJ325" s="516">
        <v>159.4</v>
      </c>
      <c r="BK325" s="516">
        <v>159.5</v>
      </c>
      <c r="BL325" s="516">
        <v>160.5</v>
      </c>
      <c r="BM325" s="516">
        <v>160.5</v>
      </c>
      <c r="BN325" s="516">
        <v>164.5</v>
      </c>
      <c r="BO325" s="516">
        <v>163.30000000000001</v>
      </c>
      <c r="BP325" s="516">
        <v>163.30000000000001</v>
      </c>
      <c r="BQ325" s="516">
        <v>159</v>
      </c>
      <c r="BR325" s="516">
        <v>160.4</v>
      </c>
      <c r="BS325" s="516">
        <v>157.69999999999999</v>
      </c>
      <c r="BT325" s="516">
        <v>155.69999999999999</v>
      </c>
      <c r="BU325" s="516">
        <v>156.30000000000001</v>
      </c>
      <c r="BV325" s="516">
        <v>157.5</v>
      </c>
      <c r="BW325" s="516">
        <v>158.30000000000001</v>
      </c>
      <c r="BX325" s="516">
        <v>158.30000000000001</v>
      </c>
      <c r="BY325" s="516">
        <v>157.4</v>
      </c>
      <c r="BZ325" s="516">
        <v>158.30000000000001</v>
      </c>
      <c r="CA325" s="516">
        <v>156.5</v>
      </c>
      <c r="CB325" s="516">
        <v>156.5</v>
      </c>
      <c r="CC325" s="516">
        <v>156.4</v>
      </c>
      <c r="CD325" s="516">
        <v>158.5</v>
      </c>
      <c r="CE325" s="516">
        <v>159.69999999999999</v>
      </c>
      <c r="CF325" s="516">
        <v>157</v>
      </c>
      <c r="CG325" s="516">
        <v>157</v>
      </c>
      <c r="CH325" s="516">
        <v>157</v>
      </c>
      <c r="CI325" s="516">
        <v>171.5</v>
      </c>
      <c r="CJ325" s="516">
        <v>173.9</v>
      </c>
      <c r="CK325" s="516">
        <v>174.6</v>
      </c>
      <c r="CL325" s="516">
        <v>175.5</v>
      </c>
      <c r="CM325" s="516">
        <v>175.5</v>
      </c>
      <c r="CN325" s="516">
        <v>174.9</v>
      </c>
      <c r="CO325" s="516">
        <v>176.1</v>
      </c>
      <c r="CP325" s="516">
        <v>176.1</v>
      </c>
      <c r="CQ325" s="516">
        <v>176.3</v>
      </c>
      <c r="CR325" s="516">
        <v>177.8</v>
      </c>
      <c r="CS325" s="516">
        <v>178</v>
      </c>
      <c r="CT325" s="516">
        <v>178</v>
      </c>
      <c r="CU325" s="516">
        <v>178</v>
      </c>
      <c r="CV325" s="516">
        <v>177.3</v>
      </c>
      <c r="CW325" s="516">
        <v>176.9</v>
      </c>
      <c r="CX325" s="516">
        <v>179.8</v>
      </c>
      <c r="CY325" s="516">
        <v>180.2</v>
      </c>
      <c r="CZ325" s="516">
        <v>188</v>
      </c>
      <c r="DA325" s="516">
        <v>188.2</v>
      </c>
      <c r="DB325" s="516">
        <v>189.6</v>
      </c>
      <c r="DC325" s="516">
        <v>189.5</v>
      </c>
      <c r="DD325" s="516">
        <v>188.5</v>
      </c>
      <c r="DE325" s="516">
        <v>189.6</v>
      </c>
      <c r="DF325" s="516">
        <v>190.4</v>
      </c>
      <c r="DG325" s="516">
        <v>191.3</v>
      </c>
      <c r="DH325" s="516">
        <v>191.3</v>
      </c>
      <c r="DI325" s="516">
        <v>191.3</v>
      </c>
      <c r="DJ325" s="516">
        <v>194.5</v>
      </c>
      <c r="DK325" s="516">
        <v>194.2</v>
      </c>
      <c r="DL325" s="516">
        <v>193.8</v>
      </c>
      <c r="DM325" s="516">
        <v>193.8</v>
      </c>
      <c r="DN325" s="516">
        <v>194.5</v>
      </c>
      <c r="DO325" s="516">
        <v>194.4</v>
      </c>
      <c r="DP325" s="516">
        <v>194.5</v>
      </c>
      <c r="DQ325" s="516">
        <v>194.6</v>
      </c>
      <c r="DR325" s="516">
        <v>195.2</v>
      </c>
      <c r="DS325" s="516">
        <v>195.2</v>
      </c>
      <c r="DT325" s="516">
        <v>201.5</v>
      </c>
      <c r="DU325" s="517">
        <v>201.5</v>
      </c>
      <c r="DV325" s="517">
        <v>203</v>
      </c>
      <c r="DW325" s="517">
        <v>202.3</v>
      </c>
      <c r="DX325" s="559">
        <v>203.1</v>
      </c>
      <c r="DY325" s="559">
        <v>205.9</v>
      </c>
      <c r="DZ325" s="559">
        <v>205.7</v>
      </c>
      <c r="EA325" s="558">
        <v>206.6</v>
      </c>
    </row>
    <row r="326" spans="1:131">
      <c r="A326" s="514" t="s">
        <v>1189</v>
      </c>
      <c r="B326" s="514" t="s">
        <v>1190</v>
      </c>
      <c r="C326" s="515">
        <v>2.6960000000000001E-2</v>
      </c>
      <c r="D326" s="516">
        <v>110.3</v>
      </c>
      <c r="E326" s="516">
        <v>111</v>
      </c>
      <c r="F326" s="516">
        <v>111.5</v>
      </c>
      <c r="G326" s="516">
        <v>112.4</v>
      </c>
      <c r="H326" s="516">
        <v>113</v>
      </c>
      <c r="I326" s="516">
        <v>112.2</v>
      </c>
      <c r="J326" s="516">
        <v>112.4</v>
      </c>
      <c r="K326" s="516">
        <v>112.4</v>
      </c>
      <c r="L326" s="516">
        <v>112.7</v>
      </c>
      <c r="M326" s="516">
        <v>116.5</v>
      </c>
      <c r="N326" s="516">
        <v>117.2</v>
      </c>
      <c r="O326" s="516">
        <v>117.5</v>
      </c>
      <c r="P326" s="516">
        <v>121.2</v>
      </c>
      <c r="Q326" s="516">
        <v>118.5</v>
      </c>
      <c r="R326" s="516">
        <v>118.8</v>
      </c>
      <c r="S326" s="516">
        <v>118.4</v>
      </c>
      <c r="T326" s="516">
        <v>117.5</v>
      </c>
      <c r="U326" s="516">
        <v>117.9</v>
      </c>
      <c r="V326" s="516">
        <v>115.9</v>
      </c>
      <c r="W326" s="516">
        <v>117.9</v>
      </c>
      <c r="X326" s="516">
        <v>117.4</v>
      </c>
      <c r="Y326" s="516">
        <v>114.9</v>
      </c>
      <c r="Z326" s="516">
        <v>117.8</v>
      </c>
      <c r="AA326" s="516">
        <v>116.5</v>
      </c>
      <c r="AB326" s="516">
        <v>119.4</v>
      </c>
      <c r="AC326" s="516">
        <v>120.4</v>
      </c>
      <c r="AD326" s="516">
        <v>120.9</v>
      </c>
      <c r="AE326" s="516">
        <v>121.8</v>
      </c>
      <c r="AF326" s="516">
        <v>125.2</v>
      </c>
      <c r="AG326" s="516">
        <v>125.2</v>
      </c>
      <c r="AH326" s="516">
        <v>129.5</v>
      </c>
      <c r="AI326" s="516">
        <v>131.19999999999999</v>
      </c>
      <c r="AJ326" s="516">
        <v>133.69999999999999</v>
      </c>
      <c r="AK326" s="516">
        <v>134.30000000000001</v>
      </c>
      <c r="AL326" s="516">
        <v>137</v>
      </c>
      <c r="AM326" s="516">
        <v>147.80000000000001</v>
      </c>
      <c r="AN326" s="516">
        <v>148</v>
      </c>
      <c r="AO326" s="516">
        <v>146.80000000000001</v>
      </c>
      <c r="AP326" s="516">
        <v>149.19999999999999</v>
      </c>
      <c r="AQ326" s="516">
        <v>146.80000000000001</v>
      </c>
      <c r="AR326" s="516">
        <v>148</v>
      </c>
      <c r="AS326" s="516">
        <v>146.5</v>
      </c>
      <c r="AT326" s="516">
        <v>147.6</v>
      </c>
      <c r="AU326" s="516">
        <v>148.1</v>
      </c>
      <c r="AV326" s="516">
        <v>148.9</v>
      </c>
      <c r="AW326" s="516">
        <v>151.80000000000001</v>
      </c>
      <c r="AX326" s="516">
        <v>151.19999999999999</v>
      </c>
      <c r="AY326" s="516">
        <v>152.19999999999999</v>
      </c>
      <c r="AZ326" s="516">
        <v>152.69999999999999</v>
      </c>
      <c r="BA326" s="516">
        <v>156.1</v>
      </c>
      <c r="BB326" s="516">
        <v>157.69999999999999</v>
      </c>
      <c r="BC326" s="516">
        <v>158.69999999999999</v>
      </c>
      <c r="BD326" s="516">
        <v>163.9</v>
      </c>
      <c r="BE326" s="516">
        <v>170.4</v>
      </c>
      <c r="BF326" s="516">
        <v>171.7</v>
      </c>
      <c r="BG326" s="516">
        <v>172.2</v>
      </c>
      <c r="BH326" s="516">
        <v>173.4</v>
      </c>
      <c r="BI326" s="516">
        <v>176.1</v>
      </c>
      <c r="BJ326" s="516">
        <v>174.2</v>
      </c>
      <c r="BK326" s="516">
        <v>174.3</v>
      </c>
      <c r="BL326" s="516">
        <v>175.7</v>
      </c>
      <c r="BM326" s="516">
        <v>175.7</v>
      </c>
      <c r="BN326" s="516">
        <v>181.6</v>
      </c>
      <c r="BO326" s="516">
        <v>179.9</v>
      </c>
      <c r="BP326" s="516">
        <v>179.9</v>
      </c>
      <c r="BQ326" s="516">
        <v>173.8</v>
      </c>
      <c r="BR326" s="516">
        <v>175.6</v>
      </c>
      <c r="BS326" s="516">
        <v>175.6</v>
      </c>
      <c r="BT326" s="516">
        <v>172.9</v>
      </c>
      <c r="BU326" s="516">
        <v>173.7</v>
      </c>
      <c r="BV326" s="516">
        <v>175.4</v>
      </c>
      <c r="BW326" s="516">
        <v>176.6</v>
      </c>
      <c r="BX326" s="516">
        <v>176.6</v>
      </c>
      <c r="BY326" s="516">
        <v>175.4</v>
      </c>
      <c r="BZ326" s="516">
        <v>176.6</v>
      </c>
      <c r="CA326" s="516">
        <v>174.2</v>
      </c>
      <c r="CB326" s="516">
        <v>174.2</v>
      </c>
      <c r="CC326" s="516">
        <v>174.2</v>
      </c>
      <c r="CD326" s="516">
        <v>176.3</v>
      </c>
      <c r="CE326" s="516">
        <v>177.8</v>
      </c>
      <c r="CF326" s="516">
        <v>174.3</v>
      </c>
      <c r="CG326" s="516">
        <v>174.3</v>
      </c>
      <c r="CH326" s="516">
        <v>174.3</v>
      </c>
      <c r="CI326" s="516">
        <v>193</v>
      </c>
      <c r="CJ326" s="516">
        <v>196</v>
      </c>
      <c r="CK326" s="516">
        <v>196.9</v>
      </c>
      <c r="CL326" s="516">
        <v>198.1</v>
      </c>
      <c r="CM326" s="516">
        <v>198.1</v>
      </c>
      <c r="CN326" s="516">
        <v>198.1</v>
      </c>
      <c r="CO326" s="516">
        <v>199.7</v>
      </c>
      <c r="CP326" s="516">
        <v>199.7</v>
      </c>
      <c r="CQ326" s="516">
        <v>199.5</v>
      </c>
      <c r="CR326" s="516">
        <v>201.6</v>
      </c>
      <c r="CS326" s="516">
        <v>201.8</v>
      </c>
      <c r="CT326" s="516">
        <v>201.8</v>
      </c>
      <c r="CU326" s="516">
        <v>201.8</v>
      </c>
      <c r="CV326" s="516">
        <v>201.8</v>
      </c>
      <c r="CW326" s="516">
        <v>201.3</v>
      </c>
      <c r="CX326" s="516">
        <v>205.2</v>
      </c>
      <c r="CY326" s="516">
        <v>205.2</v>
      </c>
      <c r="CZ326" s="516">
        <v>215.5</v>
      </c>
      <c r="DA326" s="516">
        <v>215.5</v>
      </c>
      <c r="DB326" s="516">
        <v>217.4</v>
      </c>
      <c r="DC326" s="516">
        <v>217.2</v>
      </c>
      <c r="DD326" s="516">
        <v>215.9</v>
      </c>
      <c r="DE326" s="516">
        <v>217.9</v>
      </c>
      <c r="DF326" s="516">
        <v>218.8</v>
      </c>
      <c r="DG326" s="516">
        <v>219.8</v>
      </c>
      <c r="DH326" s="516">
        <v>219.8</v>
      </c>
      <c r="DI326" s="516">
        <v>219.8</v>
      </c>
      <c r="DJ326" s="516">
        <v>224.1</v>
      </c>
      <c r="DK326" s="516">
        <v>224.1</v>
      </c>
      <c r="DL326" s="516">
        <v>223.1</v>
      </c>
      <c r="DM326" s="516">
        <v>223.1</v>
      </c>
      <c r="DN326" s="516">
        <v>224.1</v>
      </c>
      <c r="DO326" s="516">
        <v>224.1</v>
      </c>
      <c r="DP326" s="516">
        <v>224.3</v>
      </c>
      <c r="DQ326" s="516">
        <v>224.3</v>
      </c>
      <c r="DR326" s="516">
        <v>225</v>
      </c>
      <c r="DS326" s="516">
        <v>225</v>
      </c>
      <c r="DT326" s="516">
        <v>233.4</v>
      </c>
      <c r="DU326" s="517">
        <v>233.4</v>
      </c>
      <c r="DV326" s="517">
        <v>235.4</v>
      </c>
      <c r="DW326" s="517">
        <v>234.4</v>
      </c>
      <c r="DX326" s="559">
        <v>235.7</v>
      </c>
      <c r="DY326" s="559">
        <v>239.6</v>
      </c>
      <c r="DZ326" s="559">
        <v>239.6</v>
      </c>
      <c r="EA326" s="558">
        <v>240.6</v>
      </c>
    </row>
    <row r="327" spans="1:131">
      <c r="A327" s="514" t="s">
        <v>1191</v>
      </c>
      <c r="B327" s="514" t="s">
        <v>1192</v>
      </c>
      <c r="C327" s="515">
        <v>8.6199999999999992E-3</v>
      </c>
      <c r="D327" s="516">
        <v>101</v>
      </c>
      <c r="E327" s="516">
        <v>101</v>
      </c>
      <c r="F327" s="516">
        <v>101</v>
      </c>
      <c r="G327" s="516">
        <v>101</v>
      </c>
      <c r="H327" s="516">
        <v>101</v>
      </c>
      <c r="I327" s="516">
        <v>101</v>
      </c>
      <c r="J327" s="516">
        <v>104.3</v>
      </c>
      <c r="K327" s="516">
        <v>104.3</v>
      </c>
      <c r="L327" s="516">
        <v>104.3</v>
      </c>
      <c r="M327" s="516">
        <v>108.4</v>
      </c>
      <c r="N327" s="516">
        <v>108.4</v>
      </c>
      <c r="O327" s="516">
        <v>108.4</v>
      </c>
      <c r="P327" s="516">
        <v>109.1</v>
      </c>
      <c r="Q327" s="516">
        <v>109.1</v>
      </c>
      <c r="R327" s="516">
        <v>109.1</v>
      </c>
      <c r="S327" s="516">
        <v>109.1</v>
      </c>
      <c r="T327" s="516">
        <v>109.1</v>
      </c>
      <c r="U327" s="516">
        <v>109.1</v>
      </c>
      <c r="V327" s="516">
        <v>109.1</v>
      </c>
      <c r="W327" s="516">
        <v>109.1</v>
      </c>
      <c r="X327" s="516">
        <v>109.1</v>
      </c>
      <c r="Y327" s="516">
        <v>112.3</v>
      </c>
      <c r="Z327" s="516">
        <v>112.3</v>
      </c>
      <c r="AA327" s="516">
        <v>112.3</v>
      </c>
      <c r="AB327" s="516">
        <v>112.7</v>
      </c>
      <c r="AC327" s="516">
        <v>112.7</v>
      </c>
      <c r="AD327" s="516">
        <v>112.7</v>
      </c>
      <c r="AE327" s="516">
        <v>112.7</v>
      </c>
      <c r="AF327" s="516">
        <v>112.7</v>
      </c>
      <c r="AG327" s="516">
        <v>112.7</v>
      </c>
      <c r="AH327" s="516">
        <v>112.7</v>
      </c>
      <c r="AI327" s="516">
        <v>112.7</v>
      </c>
      <c r="AJ327" s="516">
        <v>112.7</v>
      </c>
      <c r="AK327" s="516">
        <v>112.7</v>
      </c>
      <c r="AL327" s="516">
        <v>112.7</v>
      </c>
      <c r="AM327" s="516">
        <v>112.7</v>
      </c>
      <c r="AN327" s="516">
        <v>111.9</v>
      </c>
      <c r="AO327" s="516">
        <v>111.9</v>
      </c>
      <c r="AP327" s="516">
        <v>111.9</v>
      </c>
      <c r="AQ327" s="516">
        <v>111.9</v>
      </c>
      <c r="AR327" s="516">
        <v>113.1</v>
      </c>
      <c r="AS327" s="516">
        <v>113.3</v>
      </c>
      <c r="AT327" s="516">
        <v>113.3</v>
      </c>
      <c r="AU327" s="516">
        <v>113.5</v>
      </c>
      <c r="AV327" s="516">
        <v>113.5</v>
      </c>
      <c r="AW327" s="516">
        <v>113.5</v>
      </c>
      <c r="AX327" s="516">
        <v>113.5</v>
      </c>
      <c r="AY327" s="516">
        <v>113.5</v>
      </c>
      <c r="AZ327" s="516">
        <v>113.5</v>
      </c>
      <c r="BA327" s="516">
        <v>113.5</v>
      </c>
      <c r="BB327" s="516">
        <v>113.5</v>
      </c>
      <c r="BC327" s="516">
        <v>113.3</v>
      </c>
      <c r="BD327" s="516">
        <v>113.3</v>
      </c>
      <c r="BE327" s="516">
        <v>113.3</v>
      </c>
      <c r="BF327" s="516">
        <v>113.1</v>
      </c>
      <c r="BG327" s="516">
        <v>113.1</v>
      </c>
      <c r="BH327" s="516">
        <v>113.1</v>
      </c>
      <c r="BI327" s="516">
        <v>113.1</v>
      </c>
      <c r="BJ327" s="516">
        <v>113.1</v>
      </c>
      <c r="BK327" s="516">
        <v>113.1</v>
      </c>
      <c r="BL327" s="516">
        <v>112.9</v>
      </c>
      <c r="BM327" s="516">
        <v>112.9</v>
      </c>
      <c r="BN327" s="516">
        <v>111.2</v>
      </c>
      <c r="BO327" s="516">
        <v>111.6</v>
      </c>
      <c r="BP327" s="516">
        <v>111.6</v>
      </c>
      <c r="BQ327" s="516">
        <v>112.9</v>
      </c>
      <c r="BR327" s="516">
        <v>112.9</v>
      </c>
      <c r="BS327" s="516">
        <v>101.4</v>
      </c>
      <c r="BT327" s="516">
        <v>101.8</v>
      </c>
      <c r="BU327" s="516">
        <v>101.8</v>
      </c>
      <c r="BV327" s="516">
        <v>101.4</v>
      </c>
      <c r="BW327" s="516">
        <v>101</v>
      </c>
      <c r="BX327" s="516">
        <v>101</v>
      </c>
      <c r="BY327" s="516">
        <v>101</v>
      </c>
      <c r="BZ327" s="516">
        <v>101</v>
      </c>
      <c r="CA327" s="516">
        <v>101</v>
      </c>
      <c r="CB327" s="516">
        <v>101</v>
      </c>
      <c r="CC327" s="516">
        <v>101</v>
      </c>
      <c r="CD327" s="516">
        <v>103</v>
      </c>
      <c r="CE327" s="516">
        <v>103</v>
      </c>
      <c r="CF327" s="516">
        <v>103.1</v>
      </c>
      <c r="CG327" s="516">
        <v>103.1</v>
      </c>
      <c r="CH327" s="516">
        <v>103.1</v>
      </c>
      <c r="CI327" s="516">
        <v>104.3</v>
      </c>
      <c r="CJ327" s="516">
        <v>104.7</v>
      </c>
      <c r="CK327" s="516">
        <v>104.7</v>
      </c>
      <c r="CL327" s="516">
        <v>104.7</v>
      </c>
      <c r="CM327" s="516">
        <v>104.7</v>
      </c>
      <c r="CN327" s="516">
        <v>102.2</v>
      </c>
      <c r="CO327" s="516">
        <v>102.2</v>
      </c>
      <c r="CP327" s="516">
        <v>102.2</v>
      </c>
      <c r="CQ327" s="516">
        <v>103.5</v>
      </c>
      <c r="CR327" s="516">
        <v>103.5</v>
      </c>
      <c r="CS327" s="516">
        <v>103.5</v>
      </c>
      <c r="CT327" s="516">
        <v>103.5</v>
      </c>
      <c r="CU327" s="516">
        <v>103.5</v>
      </c>
      <c r="CV327" s="516">
        <v>100.5</v>
      </c>
      <c r="CW327" s="516">
        <v>100.5</v>
      </c>
      <c r="CX327" s="516">
        <v>100.5</v>
      </c>
      <c r="CY327" s="516">
        <v>102.2</v>
      </c>
      <c r="CZ327" s="516">
        <v>102</v>
      </c>
      <c r="DA327" s="516">
        <v>103</v>
      </c>
      <c r="DB327" s="516">
        <v>103</v>
      </c>
      <c r="DC327" s="516">
        <v>103</v>
      </c>
      <c r="DD327" s="516">
        <v>103</v>
      </c>
      <c r="DE327" s="516">
        <v>101.3</v>
      </c>
      <c r="DF327" s="516">
        <v>101.3</v>
      </c>
      <c r="DG327" s="516">
        <v>102</v>
      </c>
      <c r="DH327" s="516">
        <v>102</v>
      </c>
      <c r="DI327" s="516">
        <v>102</v>
      </c>
      <c r="DJ327" s="516">
        <v>102</v>
      </c>
      <c r="DK327" s="516">
        <v>100.6</v>
      </c>
      <c r="DL327" s="516">
        <v>102</v>
      </c>
      <c r="DM327" s="516">
        <v>102</v>
      </c>
      <c r="DN327" s="516">
        <v>102</v>
      </c>
      <c r="DO327" s="516">
        <v>101.7</v>
      </c>
      <c r="DP327" s="516">
        <v>101.6</v>
      </c>
      <c r="DQ327" s="516">
        <v>101.8</v>
      </c>
      <c r="DR327" s="516">
        <v>101.8</v>
      </c>
      <c r="DS327" s="516">
        <v>101.8</v>
      </c>
      <c r="DT327" s="516">
        <v>101.8</v>
      </c>
      <c r="DU327" s="517">
        <v>101.8</v>
      </c>
      <c r="DV327" s="517">
        <v>101.8</v>
      </c>
      <c r="DW327" s="517">
        <v>101.8</v>
      </c>
      <c r="DX327" s="559">
        <v>101.1</v>
      </c>
      <c r="DY327" s="559">
        <v>100.6</v>
      </c>
      <c r="DZ327" s="559">
        <v>99.5</v>
      </c>
      <c r="EA327" s="558">
        <v>100.5</v>
      </c>
    </row>
    <row r="328" spans="1:131">
      <c r="A328" s="514" t="s">
        <v>1193</v>
      </c>
      <c r="B328" s="514" t="s">
        <v>1194</v>
      </c>
      <c r="C328" s="515">
        <v>0.11876</v>
      </c>
      <c r="D328" s="516">
        <v>110.7</v>
      </c>
      <c r="E328" s="516">
        <v>120.1</v>
      </c>
      <c r="F328" s="516">
        <v>107.5</v>
      </c>
      <c r="G328" s="516">
        <v>100.5</v>
      </c>
      <c r="H328" s="516">
        <v>104.6</v>
      </c>
      <c r="I328" s="516">
        <v>111.3</v>
      </c>
      <c r="J328" s="516">
        <v>118.9</v>
      </c>
      <c r="K328" s="516">
        <v>120.7</v>
      </c>
      <c r="L328" s="516">
        <v>121.2</v>
      </c>
      <c r="M328" s="516">
        <v>125.5</v>
      </c>
      <c r="N328" s="516">
        <v>126.4</v>
      </c>
      <c r="O328" s="516">
        <v>121.8</v>
      </c>
      <c r="P328" s="516">
        <v>125.8</v>
      </c>
      <c r="Q328" s="516">
        <v>122.6</v>
      </c>
      <c r="R328" s="516">
        <v>124.5</v>
      </c>
      <c r="S328" s="516">
        <v>126.8</v>
      </c>
      <c r="T328" s="516">
        <v>129</v>
      </c>
      <c r="U328" s="516">
        <v>128.80000000000001</v>
      </c>
      <c r="V328" s="516">
        <v>128.80000000000001</v>
      </c>
      <c r="W328" s="516">
        <v>140.69999999999999</v>
      </c>
      <c r="X328" s="516">
        <v>132.6</v>
      </c>
      <c r="Y328" s="516">
        <v>145.30000000000001</v>
      </c>
      <c r="Z328" s="516">
        <v>140.6</v>
      </c>
      <c r="AA328" s="516">
        <v>136.19999999999999</v>
      </c>
      <c r="AB328" s="516">
        <v>140.19999999999999</v>
      </c>
      <c r="AC328" s="516">
        <v>146</v>
      </c>
      <c r="AD328" s="516">
        <v>145.1</v>
      </c>
      <c r="AE328" s="516">
        <v>142.69999999999999</v>
      </c>
      <c r="AF328" s="516">
        <v>140.30000000000001</v>
      </c>
      <c r="AG328" s="516">
        <v>135.6</v>
      </c>
      <c r="AH328" s="516">
        <v>140.19999999999999</v>
      </c>
      <c r="AI328" s="516">
        <v>136.6</v>
      </c>
      <c r="AJ328" s="516">
        <v>134</v>
      </c>
      <c r="AK328" s="516">
        <v>141.4</v>
      </c>
      <c r="AL328" s="516">
        <v>132.4</v>
      </c>
      <c r="AM328" s="516">
        <v>136.9</v>
      </c>
      <c r="AN328" s="516">
        <v>136.5</v>
      </c>
      <c r="AO328" s="516">
        <v>135.6</v>
      </c>
      <c r="AP328" s="516">
        <v>134.6</v>
      </c>
      <c r="AQ328" s="516">
        <v>137.5</v>
      </c>
      <c r="AR328" s="516">
        <v>141.5</v>
      </c>
      <c r="AS328" s="516">
        <v>139.6</v>
      </c>
      <c r="AT328" s="516">
        <v>136.6</v>
      </c>
      <c r="AU328" s="516">
        <v>140.4</v>
      </c>
      <c r="AV328" s="516">
        <v>138.9</v>
      </c>
      <c r="AW328" s="516">
        <v>139.30000000000001</v>
      </c>
      <c r="AX328" s="516">
        <v>140.5</v>
      </c>
      <c r="AY328" s="516">
        <v>143.1</v>
      </c>
      <c r="AZ328" s="516">
        <v>142.5</v>
      </c>
      <c r="BA328" s="516">
        <v>141.69999999999999</v>
      </c>
      <c r="BB328" s="516">
        <v>139</v>
      </c>
      <c r="BC328" s="516">
        <v>140</v>
      </c>
      <c r="BD328" s="516">
        <v>140.69999999999999</v>
      </c>
      <c r="BE328" s="516">
        <v>141</v>
      </c>
      <c r="BF328" s="516">
        <v>137.9</v>
      </c>
      <c r="BG328" s="516">
        <v>139.80000000000001</v>
      </c>
      <c r="BH328" s="516">
        <v>140.5</v>
      </c>
      <c r="BI328" s="516">
        <v>141.5</v>
      </c>
      <c r="BJ328" s="516">
        <v>140.6</v>
      </c>
      <c r="BK328" s="516">
        <v>138.69999999999999</v>
      </c>
      <c r="BL328" s="516">
        <v>139.30000000000001</v>
      </c>
      <c r="BM328" s="516">
        <v>137.69999999999999</v>
      </c>
      <c r="BN328" s="516">
        <v>137.9</v>
      </c>
      <c r="BO328" s="516">
        <v>137.4</v>
      </c>
      <c r="BP328" s="516">
        <v>138.4</v>
      </c>
      <c r="BQ328" s="516">
        <v>140.80000000000001</v>
      </c>
      <c r="BR328" s="516">
        <v>138.4</v>
      </c>
      <c r="BS328" s="516">
        <v>130.5</v>
      </c>
      <c r="BT328" s="516">
        <v>128.30000000000001</v>
      </c>
      <c r="BU328" s="516">
        <v>128.9</v>
      </c>
      <c r="BV328" s="516">
        <v>128.80000000000001</v>
      </c>
      <c r="BW328" s="516">
        <v>128.1</v>
      </c>
      <c r="BX328" s="516">
        <v>128.5</v>
      </c>
      <c r="BY328" s="516">
        <v>128.5</v>
      </c>
      <c r="BZ328" s="516">
        <v>126.7</v>
      </c>
      <c r="CA328" s="516">
        <v>123.4</v>
      </c>
      <c r="CB328" s="516">
        <v>122.6</v>
      </c>
      <c r="CC328" s="516">
        <v>121.2</v>
      </c>
      <c r="CD328" s="516">
        <v>119.8</v>
      </c>
      <c r="CE328" s="516">
        <v>120.4</v>
      </c>
      <c r="CF328" s="516">
        <v>122.7</v>
      </c>
      <c r="CG328" s="516">
        <v>124</v>
      </c>
      <c r="CH328" s="516">
        <v>124.9</v>
      </c>
      <c r="CI328" s="516">
        <v>127</v>
      </c>
      <c r="CJ328" s="516">
        <v>123.3</v>
      </c>
      <c r="CK328" s="516">
        <v>126.9</v>
      </c>
      <c r="CL328" s="516">
        <v>129.19999999999999</v>
      </c>
      <c r="CM328" s="516">
        <v>131.4</v>
      </c>
      <c r="CN328" s="516">
        <v>129.69999999999999</v>
      </c>
      <c r="CO328" s="516">
        <v>131.80000000000001</v>
      </c>
      <c r="CP328" s="516">
        <v>125.9</v>
      </c>
      <c r="CQ328" s="516">
        <v>121.6</v>
      </c>
      <c r="CR328" s="516">
        <v>121.2</v>
      </c>
      <c r="CS328" s="516">
        <v>122.3</v>
      </c>
      <c r="CT328" s="516">
        <v>121.5</v>
      </c>
      <c r="CU328" s="516">
        <v>123.4</v>
      </c>
      <c r="CV328" s="516">
        <v>123.4</v>
      </c>
      <c r="CW328" s="516">
        <v>118.6</v>
      </c>
      <c r="CX328" s="516">
        <v>124.5</v>
      </c>
      <c r="CY328" s="516">
        <v>124.7</v>
      </c>
      <c r="CZ328" s="516">
        <v>124.8</v>
      </c>
      <c r="DA328" s="516">
        <v>127.5</v>
      </c>
      <c r="DB328" s="516">
        <v>125.5</v>
      </c>
      <c r="DC328" s="516">
        <v>127.5</v>
      </c>
      <c r="DD328" s="516">
        <v>126.6</v>
      </c>
      <c r="DE328" s="516">
        <v>127.2</v>
      </c>
      <c r="DF328" s="516">
        <v>127.8</v>
      </c>
      <c r="DG328" s="516">
        <v>130</v>
      </c>
      <c r="DH328" s="516">
        <v>127.9</v>
      </c>
      <c r="DI328" s="516">
        <v>128.9</v>
      </c>
      <c r="DJ328" s="516">
        <v>129.9</v>
      </c>
      <c r="DK328" s="516">
        <v>134.80000000000001</v>
      </c>
      <c r="DL328" s="516">
        <v>138.69999999999999</v>
      </c>
      <c r="DM328" s="516">
        <v>137.69999999999999</v>
      </c>
      <c r="DN328" s="516">
        <v>134.19999999999999</v>
      </c>
      <c r="DO328" s="516">
        <v>134.19999999999999</v>
      </c>
      <c r="DP328" s="516">
        <v>135.9</v>
      </c>
      <c r="DQ328" s="516">
        <v>133.19999999999999</v>
      </c>
      <c r="DR328" s="516">
        <v>135.9</v>
      </c>
      <c r="DS328" s="516">
        <v>136.1</v>
      </c>
      <c r="DT328" s="516">
        <v>137.1</v>
      </c>
      <c r="DU328" s="517">
        <v>136.19999999999999</v>
      </c>
      <c r="DV328" s="517">
        <v>136.80000000000001</v>
      </c>
      <c r="DW328" s="517">
        <v>135.5</v>
      </c>
      <c r="DX328" s="559">
        <v>139.69999999999999</v>
      </c>
      <c r="DY328" s="559">
        <v>138.4</v>
      </c>
      <c r="DZ328" s="559">
        <v>138.4</v>
      </c>
      <c r="EA328" s="558">
        <v>139.19999999999999</v>
      </c>
    </row>
    <row r="329" spans="1:131">
      <c r="A329" s="514" t="s">
        <v>1195</v>
      </c>
      <c r="B329" s="514" t="s">
        <v>1196</v>
      </c>
      <c r="C329" s="515">
        <v>9.6500000000000006E-3</v>
      </c>
      <c r="D329" s="516">
        <v>99.8</v>
      </c>
      <c r="E329" s="516">
        <v>102.5</v>
      </c>
      <c r="F329" s="516">
        <v>104.5</v>
      </c>
      <c r="G329" s="516">
        <v>101.6</v>
      </c>
      <c r="H329" s="516">
        <v>103.4</v>
      </c>
      <c r="I329" s="516">
        <v>101.2</v>
      </c>
      <c r="J329" s="516">
        <v>104.8</v>
      </c>
      <c r="K329" s="516">
        <v>107.1</v>
      </c>
      <c r="L329" s="516">
        <v>105.8</v>
      </c>
      <c r="M329" s="516">
        <v>104.2</v>
      </c>
      <c r="N329" s="516">
        <v>106</v>
      </c>
      <c r="O329" s="516">
        <v>106.7</v>
      </c>
      <c r="P329" s="516">
        <v>109.7</v>
      </c>
      <c r="Q329" s="516">
        <v>109.6</v>
      </c>
      <c r="R329" s="516">
        <v>109.6</v>
      </c>
      <c r="S329" s="516">
        <v>107.2</v>
      </c>
      <c r="T329" s="516">
        <v>104.9</v>
      </c>
      <c r="U329" s="516">
        <v>104.9</v>
      </c>
      <c r="V329" s="516">
        <v>108.8</v>
      </c>
      <c r="W329" s="516">
        <v>111</v>
      </c>
      <c r="X329" s="516">
        <v>109.3</v>
      </c>
      <c r="Y329" s="516">
        <v>114.7</v>
      </c>
      <c r="Z329" s="516">
        <v>110.1</v>
      </c>
      <c r="AA329" s="516">
        <v>116</v>
      </c>
      <c r="AB329" s="516">
        <v>108.7</v>
      </c>
      <c r="AC329" s="516">
        <v>112.3</v>
      </c>
      <c r="AD329" s="516">
        <v>116.5</v>
      </c>
      <c r="AE329" s="516">
        <v>119.5</v>
      </c>
      <c r="AF329" s="516">
        <v>105.7</v>
      </c>
      <c r="AG329" s="516">
        <v>108.9</v>
      </c>
      <c r="AH329" s="516">
        <v>110.7</v>
      </c>
      <c r="AI329" s="516">
        <v>110.8</v>
      </c>
      <c r="AJ329" s="516">
        <v>111.6</v>
      </c>
      <c r="AK329" s="516">
        <v>112.3</v>
      </c>
      <c r="AL329" s="516">
        <v>116.8</v>
      </c>
      <c r="AM329" s="516">
        <v>118</v>
      </c>
      <c r="AN329" s="516">
        <v>119.4</v>
      </c>
      <c r="AO329" s="516">
        <v>120.4</v>
      </c>
      <c r="AP329" s="516">
        <v>118</v>
      </c>
      <c r="AQ329" s="516">
        <v>115.8</v>
      </c>
      <c r="AR329" s="516">
        <v>116.4</v>
      </c>
      <c r="AS329" s="516">
        <v>116.4</v>
      </c>
      <c r="AT329" s="516">
        <v>116.4</v>
      </c>
      <c r="AU329" s="516">
        <v>116.4</v>
      </c>
      <c r="AV329" s="516">
        <v>116.4</v>
      </c>
      <c r="AW329" s="516">
        <v>115.8</v>
      </c>
      <c r="AX329" s="516">
        <v>115.8</v>
      </c>
      <c r="AY329" s="516">
        <v>116.4</v>
      </c>
      <c r="AZ329" s="516">
        <v>116.4</v>
      </c>
      <c r="BA329" s="516">
        <v>116.4</v>
      </c>
      <c r="BB329" s="516">
        <v>115.8</v>
      </c>
      <c r="BC329" s="516">
        <v>115.8</v>
      </c>
      <c r="BD329" s="516">
        <v>116.4</v>
      </c>
      <c r="BE329" s="516">
        <v>118.6</v>
      </c>
      <c r="BF329" s="516">
        <v>117.9</v>
      </c>
      <c r="BG329" s="516">
        <v>121.6</v>
      </c>
      <c r="BH329" s="516">
        <v>121.6</v>
      </c>
      <c r="BI329" s="516">
        <v>121.6</v>
      </c>
      <c r="BJ329" s="516">
        <v>122.5</v>
      </c>
      <c r="BK329" s="516">
        <v>124.1</v>
      </c>
      <c r="BL329" s="516">
        <v>125.8</v>
      </c>
      <c r="BM329" s="516">
        <v>125.1</v>
      </c>
      <c r="BN329" s="516">
        <v>125.2</v>
      </c>
      <c r="BO329" s="516">
        <v>128.19999999999999</v>
      </c>
      <c r="BP329" s="516">
        <v>128.69999999999999</v>
      </c>
      <c r="BQ329" s="516">
        <v>129.6</v>
      </c>
      <c r="BR329" s="516">
        <v>126.9</v>
      </c>
      <c r="BS329" s="516">
        <v>126.9</v>
      </c>
      <c r="BT329" s="516">
        <v>129.4</v>
      </c>
      <c r="BU329" s="516">
        <v>132</v>
      </c>
      <c r="BV329" s="516">
        <v>131.19999999999999</v>
      </c>
      <c r="BW329" s="516">
        <v>131.6</v>
      </c>
      <c r="BX329" s="516">
        <v>132.4</v>
      </c>
      <c r="BY329" s="516">
        <v>134.9</v>
      </c>
      <c r="BZ329" s="516">
        <v>135.80000000000001</v>
      </c>
      <c r="CA329" s="516">
        <v>138.5</v>
      </c>
      <c r="CB329" s="516">
        <v>138</v>
      </c>
      <c r="CC329" s="516">
        <v>137.80000000000001</v>
      </c>
      <c r="CD329" s="516">
        <v>140.5</v>
      </c>
      <c r="CE329" s="516">
        <v>139.4</v>
      </c>
      <c r="CF329" s="516">
        <v>141.19999999999999</v>
      </c>
      <c r="CG329" s="516">
        <v>140.30000000000001</v>
      </c>
      <c r="CH329" s="516">
        <v>141.5</v>
      </c>
      <c r="CI329" s="516">
        <v>141.1</v>
      </c>
      <c r="CJ329" s="516">
        <v>142.30000000000001</v>
      </c>
      <c r="CK329" s="516">
        <v>138.19999999999999</v>
      </c>
      <c r="CL329" s="516">
        <v>141.1</v>
      </c>
      <c r="CM329" s="516">
        <v>141.5</v>
      </c>
      <c r="CN329" s="516">
        <v>143.19999999999999</v>
      </c>
      <c r="CO329" s="516">
        <v>141.6</v>
      </c>
      <c r="CP329" s="516">
        <v>138.1</v>
      </c>
      <c r="CQ329" s="516">
        <v>138.19999999999999</v>
      </c>
      <c r="CR329" s="516">
        <v>139.30000000000001</v>
      </c>
      <c r="CS329" s="516">
        <v>141.6</v>
      </c>
      <c r="CT329" s="516">
        <v>138.80000000000001</v>
      </c>
      <c r="CU329" s="516">
        <v>140.1</v>
      </c>
      <c r="CV329" s="516">
        <v>140.1</v>
      </c>
      <c r="CW329" s="516">
        <v>136.4</v>
      </c>
      <c r="CX329" s="516">
        <v>142.69999999999999</v>
      </c>
      <c r="CY329" s="516">
        <v>142.19999999999999</v>
      </c>
      <c r="CZ329" s="516">
        <v>143.4</v>
      </c>
      <c r="DA329" s="516">
        <v>143.5</v>
      </c>
      <c r="DB329" s="516">
        <v>142.9</v>
      </c>
      <c r="DC329" s="516">
        <v>141.9</v>
      </c>
      <c r="DD329" s="516">
        <v>141.19999999999999</v>
      </c>
      <c r="DE329" s="516">
        <v>142.80000000000001</v>
      </c>
      <c r="DF329" s="516">
        <v>142.4</v>
      </c>
      <c r="DG329" s="516">
        <v>142</v>
      </c>
      <c r="DH329" s="516">
        <v>140.30000000000001</v>
      </c>
      <c r="DI329" s="516">
        <v>140.9</v>
      </c>
      <c r="DJ329" s="516">
        <v>140.5</v>
      </c>
      <c r="DK329" s="516">
        <v>143.69999999999999</v>
      </c>
      <c r="DL329" s="516">
        <v>143.30000000000001</v>
      </c>
      <c r="DM329" s="516">
        <v>143.5</v>
      </c>
      <c r="DN329" s="516">
        <v>144.1</v>
      </c>
      <c r="DO329" s="516">
        <v>144.1</v>
      </c>
      <c r="DP329" s="516">
        <v>145.30000000000001</v>
      </c>
      <c r="DQ329" s="516">
        <v>144.9</v>
      </c>
      <c r="DR329" s="516">
        <v>148.4</v>
      </c>
      <c r="DS329" s="516">
        <v>143.69999999999999</v>
      </c>
      <c r="DT329" s="516">
        <v>144.1</v>
      </c>
      <c r="DU329" s="517">
        <v>145.4</v>
      </c>
      <c r="DV329" s="517">
        <v>143.69999999999999</v>
      </c>
      <c r="DW329" s="517">
        <v>151.69999999999999</v>
      </c>
      <c r="DX329" s="559">
        <v>155</v>
      </c>
      <c r="DY329" s="559">
        <v>148.69999999999999</v>
      </c>
      <c r="DZ329" s="559">
        <v>151.69999999999999</v>
      </c>
      <c r="EA329" s="558">
        <v>154.5</v>
      </c>
    </row>
    <row r="330" spans="1:131">
      <c r="A330" s="514" t="s">
        <v>1197</v>
      </c>
      <c r="B330" s="514" t="s">
        <v>1198</v>
      </c>
      <c r="C330" s="515">
        <v>0.10911</v>
      </c>
      <c r="D330" s="516">
        <v>111.7</v>
      </c>
      <c r="E330" s="516">
        <v>121.7</v>
      </c>
      <c r="F330" s="516">
        <v>107.8</v>
      </c>
      <c r="G330" s="516">
        <v>100.4</v>
      </c>
      <c r="H330" s="516">
        <v>104.7</v>
      </c>
      <c r="I330" s="516">
        <v>112.2</v>
      </c>
      <c r="J330" s="516">
        <v>120.1</v>
      </c>
      <c r="K330" s="516">
        <v>121.9</v>
      </c>
      <c r="L330" s="516">
        <v>122.6</v>
      </c>
      <c r="M330" s="516">
        <v>127.4</v>
      </c>
      <c r="N330" s="516">
        <v>128.19999999999999</v>
      </c>
      <c r="O330" s="516">
        <v>123.1</v>
      </c>
      <c r="P330" s="516">
        <v>127.2</v>
      </c>
      <c r="Q330" s="516">
        <v>123.7</v>
      </c>
      <c r="R330" s="516">
        <v>125.9</v>
      </c>
      <c r="S330" s="516">
        <v>128.6</v>
      </c>
      <c r="T330" s="516">
        <v>131.1</v>
      </c>
      <c r="U330" s="516">
        <v>130.9</v>
      </c>
      <c r="V330" s="516">
        <v>130.6</v>
      </c>
      <c r="W330" s="516">
        <v>143.4</v>
      </c>
      <c r="X330" s="516">
        <v>134.69999999999999</v>
      </c>
      <c r="Y330" s="516">
        <v>148</v>
      </c>
      <c r="Z330" s="516">
        <v>143.30000000000001</v>
      </c>
      <c r="AA330" s="516">
        <v>138</v>
      </c>
      <c r="AB330" s="516">
        <v>143</v>
      </c>
      <c r="AC330" s="516">
        <v>149</v>
      </c>
      <c r="AD330" s="516">
        <v>147.6</v>
      </c>
      <c r="AE330" s="516">
        <v>144.69999999999999</v>
      </c>
      <c r="AF330" s="516">
        <v>143.30000000000001</v>
      </c>
      <c r="AG330" s="516">
        <v>137.9</v>
      </c>
      <c r="AH330" s="516">
        <v>142.80000000000001</v>
      </c>
      <c r="AI330" s="516">
        <v>138.9</v>
      </c>
      <c r="AJ330" s="516">
        <v>135.9</v>
      </c>
      <c r="AK330" s="516">
        <v>143.9</v>
      </c>
      <c r="AL330" s="516">
        <v>133.69999999999999</v>
      </c>
      <c r="AM330" s="516">
        <v>138.5</v>
      </c>
      <c r="AN330" s="516">
        <v>138</v>
      </c>
      <c r="AO330" s="516">
        <v>137</v>
      </c>
      <c r="AP330" s="516">
        <v>136.1</v>
      </c>
      <c r="AQ330" s="516">
        <v>139.4</v>
      </c>
      <c r="AR330" s="516">
        <v>143.80000000000001</v>
      </c>
      <c r="AS330" s="516">
        <v>141.69999999999999</v>
      </c>
      <c r="AT330" s="516">
        <v>138.4</v>
      </c>
      <c r="AU330" s="516">
        <v>142.5</v>
      </c>
      <c r="AV330" s="516">
        <v>140.80000000000001</v>
      </c>
      <c r="AW330" s="516">
        <v>141.30000000000001</v>
      </c>
      <c r="AX330" s="516">
        <v>142.69999999999999</v>
      </c>
      <c r="AY330" s="516">
        <v>145.4</v>
      </c>
      <c r="AZ330" s="516">
        <v>144.80000000000001</v>
      </c>
      <c r="BA330" s="516">
        <v>143.9</v>
      </c>
      <c r="BB330" s="516">
        <v>141.1</v>
      </c>
      <c r="BC330" s="516">
        <v>142.1</v>
      </c>
      <c r="BD330" s="516">
        <v>142.80000000000001</v>
      </c>
      <c r="BE330" s="516">
        <v>142.9</v>
      </c>
      <c r="BF330" s="516">
        <v>139.69999999999999</v>
      </c>
      <c r="BG330" s="516">
        <v>141.4</v>
      </c>
      <c r="BH330" s="516">
        <v>142.19999999999999</v>
      </c>
      <c r="BI330" s="516">
        <v>143.30000000000001</v>
      </c>
      <c r="BJ330" s="516">
        <v>142.19999999999999</v>
      </c>
      <c r="BK330" s="516">
        <v>140</v>
      </c>
      <c r="BL330" s="516">
        <v>140.5</v>
      </c>
      <c r="BM330" s="516">
        <v>138.80000000000001</v>
      </c>
      <c r="BN330" s="516">
        <v>139</v>
      </c>
      <c r="BO330" s="516">
        <v>138.19999999999999</v>
      </c>
      <c r="BP330" s="516">
        <v>139.30000000000001</v>
      </c>
      <c r="BQ330" s="516">
        <v>141.80000000000001</v>
      </c>
      <c r="BR330" s="516">
        <v>139.4</v>
      </c>
      <c r="BS330" s="516">
        <v>130.80000000000001</v>
      </c>
      <c r="BT330" s="516">
        <v>128.19999999999999</v>
      </c>
      <c r="BU330" s="516">
        <v>128.6</v>
      </c>
      <c r="BV330" s="516">
        <v>128.6</v>
      </c>
      <c r="BW330" s="516">
        <v>127.8</v>
      </c>
      <c r="BX330" s="516">
        <v>128.19999999999999</v>
      </c>
      <c r="BY330" s="516">
        <v>127.9</v>
      </c>
      <c r="BZ330" s="516">
        <v>125.9</v>
      </c>
      <c r="CA330" s="516">
        <v>122.1</v>
      </c>
      <c r="CB330" s="516">
        <v>121.2</v>
      </c>
      <c r="CC330" s="516">
        <v>119.8</v>
      </c>
      <c r="CD330" s="516">
        <v>118</v>
      </c>
      <c r="CE330" s="516">
        <v>118.7</v>
      </c>
      <c r="CF330" s="516">
        <v>121.1</v>
      </c>
      <c r="CG330" s="516">
        <v>122.6</v>
      </c>
      <c r="CH330" s="516">
        <v>123.4</v>
      </c>
      <c r="CI330" s="516">
        <v>125.7</v>
      </c>
      <c r="CJ330" s="516">
        <v>121.6</v>
      </c>
      <c r="CK330" s="516">
        <v>125.9</v>
      </c>
      <c r="CL330" s="516">
        <v>128.1</v>
      </c>
      <c r="CM330" s="516">
        <v>130.5</v>
      </c>
      <c r="CN330" s="516">
        <v>128.5</v>
      </c>
      <c r="CO330" s="516">
        <v>130.9</v>
      </c>
      <c r="CP330" s="516">
        <v>124.8</v>
      </c>
      <c r="CQ330" s="516">
        <v>120.1</v>
      </c>
      <c r="CR330" s="516">
        <v>119.6</v>
      </c>
      <c r="CS330" s="516">
        <v>120.6</v>
      </c>
      <c r="CT330" s="516">
        <v>120</v>
      </c>
      <c r="CU330" s="516">
        <v>121.9</v>
      </c>
      <c r="CV330" s="516">
        <v>121.9</v>
      </c>
      <c r="CW330" s="516">
        <v>117.1</v>
      </c>
      <c r="CX330" s="516">
        <v>122.8</v>
      </c>
      <c r="CY330" s="516">
        <v>123.2</v>
      </c>
      <c r="CZ330" s="516">
        <v>123.2</v>
      </c>
      <c r="DA330" s="516">
        <v>126.1</v>
      </c>
      <c r="DB330" s="516">
        <v>123.9</v>
      </c>
      <c r="DC330" s="516">
        <v>126.3</v>
      </c>
      <c r="DD330" s="516">
        <v>125.3</v>
      </c>
      <c r="DE330" s="516">
        <v>125.8</v>
      </c>
      <c r="DF330" s="516">
        <v>126.6</v>
      </c>
      <c r="DG330" s="516">
        <v>128.9</v>
      </c>
      <c r="DH330" s="516">
        <v>126.8</v>
      </c>
      <c r="DI330" s="516">
        <v>127.8</v>
      </c>
      <c r="DJ330" s="516">
        <v>129</v>
      </c>
      <c r="DK330" s="516">
        <v>134</v>
      </c>
      <c r="DL330" s="516">
        <v>138.19999999999999</v>
      </c>
      <c r="DM330" s="516">
        <v>137.19999999999999</v>
      </c>
      <c r="DN330" s="516">
        <v>133.30000000000001</v>
      </c>
      <c r="DO330" s="516">
        <v>133.30000000000001</v>
      </c>
      <c r="DP330" s="516">
        <v>135.1</v>
      </c>
      <c r="DQ330" s="516">
        <v>132.19999999999999</v>
      </c>
      <c r="DR330" s="516">
        <v>134.80000000000001</v>
      </c>
      <c r="DS330" s="516">
        <v>135.4</v>
      </c>
      <c r="DT330" s="516">
        <v>136.5</v>
      </c>
      <c r="DU330" s="517">
        <v>135.4</v>
      </c>
      <c r="DV330" s="517">
        <v>136.19999999999999</v>
      </c>
      <c r="DW330" s="517">
        <v>134</v>
      </c>
      <c r="DX330" s="559">
        <v>138.30000000000001</v>
      </c>
      <c r="DY330" s="559">
        <v>137.5</v>
      </c>
      <c r="DZ330" s="559">
        <v>137.19999999999999</v>
      </c>
      <c r="EA330" s="558">
        <v>137.80000000000001</v>
      </c>
    </row>
    <row r="331" spans="1:131">
      <c r="A331" s="514" t="s">
        <v>1199</v>
      </c>
      <c r="B331" s="514" t="s">
        <v>1200</v>
      </c>
      <c r="C331" s="515">
        <v>1.1132200000000001</v>
      </c>
      <c r="D331" s="516">
        <v>102.1</v>
      </c>
      <c r="E331" s="516">
        <v>102.4</v>
      </c>
      <c r="F331" s="516">
        <v>102.2</v>
      </c>
      <c r="G331" s="516">
        <v>102.7</v>
      </c>
      <c r="H331" s="516">
        <v>102.9</v>
      </c>
      <c r="I331" s="516">
        <v>104.1</v>
      </c>
      <c r="J331" s="516">
        <v>104.1</v>
      </c>
      <c r="K331" s="516">
        <v>103.8</v>
      </c>
      <c r="L331" s="516">
        <v>104.1</v>
      </c>
      <c r="M331" s="516">
        <v>104.3</v>
      </c>
      <c r="N331" s="516">
        <v>105.2</v>
      </c>
      <c r="O331" s="516">
        <v>105.1</v>
      </c>
      <c r="P331" s="516">
        <v>107.8</v>
      </c>
      <c r="Q331" s="516">
        <v>108.1</v>
      </c>
      <c r="R331" s="516">
        <v>108.8</v>
      </c>
      <c r="S331" s="516">
        <v>108</v>
      </c>
      <c r="T331" s="516">
        <v>108.9</v>
      </c>
      <c r="U331" s="516">
        <v>110.1</v>
      </c>
      <c r="V331" s="516">
        <v>110.3</v>
      </c>
      <c r="W331" s="516">
        <v>111.1</v>
      </c>
      <c r="X331" s="516">
        <v>111.8</v>
      </c>
      <c r="Y331" s="516">
        <v>111.6</v>
      </c>
      <c r="Z331" s="516">
        <v>112.7</v>
      </c>
      <c r="AA331" s="516">
        <v>113.7</v>
      </c>
      <c r="AB331" s="516">
        <v>114.9</v>
      </c>
      <c r="AC331" s="516">
        <v>115.3</v>
      </c>
      <c r="AD331" s="516">
        <v>114.8</v>
      </c>
      <c r="AE331" s="516">
        <v>115</v>
      </c>
      <c r="AF331" s="516">
        <v>114.6</v>
      </c>
      <c r="AG331" s="516">
        <v>114.9</v>
      </c>
      <c r="AH331" s="516">
        <v>114.5</v>
      </c>
      <c r="AI331" s="516">
        <v>113.8</v>
      </c>
      <c r="AJ331" s="516">
        <v>113.3</v>
      </c>
      <c r="AK331" s="516">
        <v>111.8</v>
      </c>
      <c r="AL331" s="516">
        <v>111.5</v>
      </c>
      <c r="AM331" s="516">
        <v>113.2</v>
      </c>
      <c r="AN331" s="516">
        <v>112.1</v>
      </c>
      <c r="AO331" s="516">
        <v>112.4</v>
      </c>
      <c r="AP331" s="516">
        <v>112.6</v>
      </c>
      <c r="AQ331" s="516">
        <v>112.3</v>
      </c>
      <c r="AR331" s="516">
        <v>112.7</v>
      </c>
      <c r="AS331" s="516">
        <v>113.5</v>
      </c>
      <c r="AT331" s="516">
        <v>112.9</v>
      </c>
      <c r="AU331" s="516">
        <v>112.9</v>
      </c>
      <c r="AV331" s="516">
        <v>113.1</v>
      </c>
      <c r="AW331" s="516">
        <v>113.1</v>
      </c>
      <c r="AX331" s="516">
        <v>112.2</v>
      </c>
      <c r="AY331" s="516">
        <v>112.8</v>
      </c>
      <c r="AZ331" s="516">
        <v>112.3</v>
      </c>
      <c r="BA331" s="516">
        <v>112.7</v>
      </c>
      <c r="BB331" s="516">
        <v>113.2</v>
      </c>
      <c r="BC331" s="516">
        <v>113.3</v>
      </c>
      <c r="BD331" s="516">
        <v>113.1</v>
      </c>
      <c r="BE331" s="516">
        <v>112.2</v>
      </c>
      <c r="BF331" s="516">
        <v>112.9</v>
      </c>
      <c r="BG331" s="516">
        <v>114.8</v>
      </c>
      <c r="BH331" s="516">
        <v>114.4</v>
      </c>
      <c r="BI331" s="516">
        <v>114.5</v>
      </c>
      <c r="BJ331" s="516">
        <v>114.6</v>
      </c>
      <c r="BK331" s="516">
        <v>115.7</v>
      </c>
      <c r="BL331" s="516">
        <v>116.4</v>
      </c>
      <c r="BM331" s="516">
        <v>117.7</v>
      </c>
      <c r="BN331" s="516">
        <v>118.5</v>
      </c>
      <c r="BO331" s="516">
        <v>118.9</v>
      </c>
      <c r="BP331" s="516">
        <v>118.1</v>
      </c>
      <c r="BQ331" s="516">
        <v>119.9</v>
      </c>
      <c r="BR331" s="516">
        <v>119.4</v>
      </c>
      <c r="BS331" s="516">
        <v>118</v>
      </c>
      <c r="BT331" s="516">
        <v>118.6</v>
      </c>
      <c r="BU331" s="516">
        <v>119.8</v>
      </c>
      <c r="BV331" s="516">
        <v>120.8</v>
      </c>
      <c r="BW331" s="516">
        <v>120.3</v>
      </c>
      <c r="BX331" s="516">
        <v>120.8</v>
      </c>
      <c r="BY331" s="516">
        <v>121.6</v>
      </c>
      <c r="BZ331" s="516">
        <v>121.3</v>
      </c>
      <c r="CA331" s="516">
        <v>122.3</v>
      </c>
      <c r="CB331" s="516">
        <v>122.3</v>
      </c>
      <c r="CC331" s="516">
        <v>123</v>
      </c>
      <c r="CD331" s="516">
        <v>124.7</v>
      </c>
      <c r="CE331" s="516">
        <v>125.4</v>
      </c>
      <c r="CF331" s="516">
        <v>125.3</v>
      </c>
      <c r="CG331" s="516">
        <v>124.9</v>
      </c>
      <c r="CH331" s="516">
        <v>124.1</v>
      </c>
      <c r="CI331" s="516">
        <v>123.8</v>
      </c>
      <c r="CJ331" s="516">
        <v>123.9</v>
      </c>
      <c r="CK331" s="516">
        <v>123</v>
      </c>
      <c r="CL331" s="516">
        <v>122.5</v>
      </c>
      <c r="CM331" s="516">
        <v>122.1</v>
      </c>
      <c r="CN331" s="516">
        <v>121.4</v>
      </c>
      <c r="CO331" s="516">
        <v>120.7</v>
      </c>
      <c r="CP331" s="516">
        <v>120.1</v>
      </c>
      <c r="CQ331" s="516">
        <v>119.7</v>
      </c>
      <c r="CR331" s="516">
        <v>118.9</v>
      </c>
      <c r="CS331" s="516">
        <v>120.3</v>
      </c>
      <c r="CT331" s="516">
        <v>120.3</v>
      </c>
      <c r="CU331" s="516">
        <v>120.4</v>
      </c>
      <c r="CV331" s="516">
        <v>120.6</v>
      </c>
      <c r="CW331" s="516">
        <v>120.8</v>
      </c>
      <c r="CX331" s="516">
        <v>120.4</v>
      </c>
      <c r="CY331" s="516">
        <v>119.9</v>
      </c>
      <c r="CZ331" s="516">
        <v>119</v>
      </c>
      <c r="DA331" s="516">
        <v>119.1</v>
      </c>
      <c r="DB331" s="516">
        <v>119.4</v>
      </c>
      <c r="DC331" s="516">
        <v>120</v>
      </c>
      <c r="DD331" s="516">
        <v>121.3</v>
      </c>
      <c r="DE331" s="516">
        <v>124</v>
      </c>
      <c r="DF331" s="516">
        <v>125.7</v>
      </c>
      <c r="DG331" s="516">
        <v>130.69999999999999</v>
      </c>
      <c r="DH331" s="516">
        <v>132.80000000000001</v>
      </c>
      <c r="DI331" s="516">
        <v>132.6</v>
      </c>
      <c r="DJ331" s="516">
        <v>133</v>
      </c>
      <c r="DK331" s="516">
        <v>133.5</v>
      </c>
      <c r="DL331" s="516">
        <v>132.5</v>
      </c>
      <c r="DM331" s="516">
        <v>133.9</v>
      </c>
      <c r="DN331" s="516">
        <v>137.19999999999999</v>
      </c>
      <c r="DO331" s="516">
        <v>139.6</v>
      </c>
      <c r="DP331" s="516">
        <v>141.19999999999999</v>
      </c>
      <c r="DQ331" s="516">
        <v>142.1</v>
      </c>
      <c r="DR331" s="516">
        <v>143.30000000000001</v>
      </c>
      <c r="DS331" s="516">
        <v>146.69999999999999</v>
      </c>
      <c r="DT331" s="516">
        <v>151.9</v>
      </c>
      <c r="DU331" s="517">
        <v>156.30000000000001</v>
      </c>
      <c r="DV331" s="517">
        <v>155.80000000000001</v>
      </c>
      <c r="DW331" s="517">
        <v>153.9</v>
      </c>
      <c r="DX331" s="559">
        <v>154.5</v>
      </c>
      <c r="DY331" s="559">
        <v>154.19999999999999</v>
      </c>
      <c r="DZ331" s="559">
        <v>153.6</v>
      </c>
      <c r="EA331" s="558">
        <v>151.19999999999999</v>
      </c>
    </row>
    <row r="332" spans="1:131">
      <c r="A332" s="514" t="s">
        <v>1201</v>
      </c>
      <c r="B332" s="514" t="s">
        <v>1202</v>
      </c>
      <c r="C332" s="515">
        <v>0.49296000000000001</v>
      </c>
      <c r="D332" s="516">
        <v>101.9</v>
      </c>
      <c r="E332" s="516">
        <v>101.8</v>
      </c>
      <c r="F332" s="516">
        <v>102.8</v>
      </c>
      <c r="G332" s="516">
        <v>103.1</v>
      </c>
      <c r="H332" s="516">
        <v>103.7</v>
      </c>
      <c r="I332" s="516">
        <v>102.9</v>
      </c>
      <c r="J332" s="516">
        <v>102.8</v>
      </c>
      <c r="K332" s="516">
        <v>103.2</v>
      </c>
      <c r="L332" s="516">
        <v>103.7</v>
      </c>
      <c r="M332" s="516">
        <v>104</v>
      </c>
      <c r="N332" s="516">
        <v>104</v>
      </c>
      <c r="O332" s="516">
        <v>105.2</v>
      </c>
      <c r="P332" s="516">
        <v>107.9</v>
      </c>
      <c r="Q332" s="516">
        <v>108.4</v>
      </c>
      <c r="R332" s="516">
        <v>109</v>
      </c>
      <c r="S332" s="516">
        <v>109</v>
      </c>
      <c r="T332" s="516">
        <v>110.3</v>
      </c>
      <c r="U332" s="516">
        <v>110.3</v>
      </c>
      <c r="V332" s="516">
        <v>111.5</v>
      </c>
      <c r="W332" s="516">
        <v>112.1</v>
      </c>
      <c r="X332" s="516">
        <v>113.3</v>
      </c>
      <c r="Y332" s="516">
        <v>113.4</v>
      </c>
      <c r="Z332" s="516">
        <v>114.3</v>
      </c>
      <c r="AA332" s="516">
        <v>115.1</v>
      </c>
      <c r="AB332" s="516">
        <v>117.1</v>
      </c>
      <c r="AC332" s="516">
        <v>117.5</v>
      </c>
      <c r="AD332" s="516">
        <v>116.5</v>
      </c>
      <c r="AE332" s="516">
        <v>116.5</v>
      </c>
      <c r="AF332" s="516">
        <v>117.5</v>
      </c>
      <c r="AG332" s="516">
        <v>115.7</v>
      </c>
      <c r="AH332" s="516">
        <v>115.9</v>
      </c>
      <c r="AI332" s="516">
        <v>115.2</v>
      </c>
      <c r="AJ332" s="516">
        <v>115.5</v>
      </c>
      <c r="AK332" s="516">
        <v>114.8</v>
      </c>
      <c r="AL332" s="516">
        <v>114.9</v>
      </c>
      <c r="AM332" s="516">
        <v>115.5</v>
      </c>
      <c r="AN332" s="516">
        <v>114.6</v>
      </c>
      <c r="AO332" s="516">
        <v>115.2</v>
      </c>
      <c r="AP332" s="516">
        <v>115.2</v>
      </c>
      <c r="AQ332" s="516">
        <v>115.9</v>
      </c>
      <c r="AR332" s="516">
        <v>115.2</v>
      </c>
      <c r="AS332" s="516">
        <v>116.2</v>
      </c>
      <c r="AT332" s="516">
        <v>115.4</v>
      </c>
      <c r="AU332" s="516">
        <v>115.3</v>
      </c>
      <c r="AV332" s="516">
        <v>115.4</v>
      </c>
      <c r="AW332" s="516">
        <v>115.9</v>
      </c>
      <c r="AX332" s="516">
        <v>115.7</v>
      </c>
      <c r="AY332" s="516">
        <v>116.2</v>
      </c>
      <c r="AZ332" s="516">
        <v>116.5</v>
      </c>
      <c r="BA332" s="516">
        <v>116.4</v>
      </c>
      <c r="BB332" s="516">
        <v>117.2</v>
      </c>
      <c r="BC332" s="516">
        <v>117.3</v>
      </c>
      <c r="BD332" s="516">
        <v>116.6</v>
      </c>
      <c r="BE332" s="516">
        <v>116.2</v>
      </c>
      <c r="BF332" s="516">
        <v>116.8</v>
      </c>
      <c r="BG332" s="516">
        <v>117.5</v>
      </c>
      <c r="BH332" s="516">
        <v>118</v>
      </c>
      <c r="BI332" s="516">
        <v>119.1</v>
      </c>
      <c r="BJ332" s="516">
        <v>119.8</v>
      </c>
      <c r="BK332" s="516">
        <v>121.3</v>
      </c>
      <c r="BL332" s="516">
        <v>121.4</v>
      </c>
      <c r="BM332" s="516">
        <v>122.1</v>
      </c>
      <c r="BN332" s="516">
        <v>122.2</v>
      </c>
      <c r="BO332" s="516">
        <v>120.9</v>
      </c>
      <c r="BP332" s="516">
        <v>120.2</v>
      </c>
      <c r="BQ332" s="516">
        <v>122.5</v>
      </c>
      <c r="BR332" s="516">
        <v>121.5</v>
      </c>
      <c r="BS332" s="516">
        <v>121.3</v>
      </c>
      <c r="BT332" s="516">
        <v>122.9</v>
      </c>
      <c r="BU332" s="516">
        <v>123.8</v>
      </c>
      <c r="BV332" s="516">
        <v>125.1</v>
      </c>
      <c r="BW332" s="516">
        <v>123.5</v>
      </c>
      <c r="BX332" s="516">
        <v>125.4</v>
      </c>
      <c r="BY332" s="516">
        <v>126</v>
      </c>
      <c r="BZ332" s="516">
        <v>126.4</v>
      </c>
      <c r="CA332" s="516">
        <v>127.2</v>
      </c>
      <c r="CB332" s="516">
        <v>127.7</v>
      </c>
      <c r="CC332" s="516">
        <v>128.9</v>
      </c>
      <c r="CD332" s="516">
        <v>131.9</v>
      </c>
      <c r="CE332" s="516">
        <v>132.80000000000001</v>
      </c>
      <c r="CF332" s="516">
        <v>132.30000000000001</v>
      </c>
      <c r="CG332" s="516">
        <v>131.5</v>
      </c>
      <c r="CH332" s="516">
        <v>131</v>
      </c>
      <c r="CI332" s="516">
        <v>130.5</v>
      </c>
      <c r="CJ332" s="516">
        <v>129.5</v>
      </c>
      <c r="CK332" s="516">
        <v>128.19999999999999</v>
      </c>
      <c r="CL332" s="516">
        <v>127.2</v>
      </c>
      <c r="CM332" s="516">
        <v>126.4</v>
      </c>
      <c r="CN332" s="516">
        <v>125.3</v>
      </c>
      <c r="CO332" s="516">
        <v>125</v>
      </c>
      <c r="CP332" s="516">
        <v>123</v>
      </c>
      <c r="CQ332" s="516">
        <v>122.6</v>
      </c>
      <c r="CR332" s="516">
        <v>122.7</v>
      </c>
      <c r="CS332" s="516">
        <v>122.6</v>
      </c>
      <c r="CT332" s="516">
        <v>123.6</v>
      </c>
      <c r="CU332" s="516">
        <v>123.4</v>
      </c>
      <c r="CV332" s="516">
        <v>123.5</v>
      </c>
      <c r="CW332" s="516">
        <v>124.3</v>
      </c>
      <c r="CX332" s="516">
        <v>122.6</v>
      </c>
      <c r="CY332" s="516">
        <v>121.4</v>
      </c>
      <c r="CZ332" s="516">
        <v>120.6</v>
      </c>
      <c r="DA332" s="516">
        <v>120.9</v>
      </c>
      <c r="DB332" s="516">
        <v>120.9</v>
      </c>
      <c r="DC332" s="516">
        <v>121.3</v>
      </c>
      <c r="DD332" s="516">
        <v>123.1</v>
      </c>
      <c r="DE332" s="516">
        <v>126.3</v>
      </c>
      <c r="DF332" s="516">
        <v>128.80000000000001</v>
      </c>
      <c r="DG332" s="516">
        <v>135.9</v>
      </c>
      <c r="DH332" s="516">
        <v>138.5</v>
      </c>
      <c r="DI332" s="516">
        <v>137.30000000000001</v>
      </c>
      <c r="DJ332" s="516">
        <v>136.5</v>
      </c>
      <c r="DK332" s="516">
        <v>135.6</v>
      </c>
      <c r="DL332" s="516">
        <v>135.69999999999999</v>
      </c>
      <c r="DM332" s="516">
        <v>138.5</v>
      </c>
      <c r="DN332" s="516">
        <v>141.4</v>
      </c>
      <c r="DO332" s="516">
        <v>144.4</v>
      </c>
      <c r="DP332" s="516">
        <v>145.30000000000001</v>
      </c>
      <c r="DQ332" s="516">
        <v>145.1</v>
      </c>
      <c r="DR332" s="516">
        <v>146.19999999999999</v>
      </c>
      <c r="DS332" s="516">
        <v>149.6</v>
      </c>
      <c r="DT332" s="516">
        <v>155.19999999999999</v>
      </c>
      <c r="DU332" s="517">
        <v>157.9</v>
      </c>
      <c r="DV332" s="517">
        <v>158.4</v>
      </c>
      <c r="DW332" s="517">
        <v>157.6</v>
      </c>
      <c r="DX332" s="559">
        <v>161.19999999999999</v>
      </c>
      <c r="DY332" s="559">
        <v>161</v>
      </c>
      <c r="DZ332" s="559">
        <v>159.9</v>
      </c>
      <c r="EA332" s="558">
        <v>158.30000000000001</v>
      </c>
    </row>
    <row r="333" spans="1:131">
      <c r="A333" s="514" t="s">
        <v>1203</v>
      </c>
      <c r="B333" s="514" t="s">
        <v>1204</v>
      </c>
      <c r="C333" s="515">
        <v>7.9229999999999995E-2</v>
      </c>
      <c r="D333" s="516">
        <v>102.6</v>
      </c>
      <c r="E333" s="516">
        <v>103.6</v>
      </c>
      <c r="F333" s="516">
        <v>104.6</v>
      </c>
      <c r="G333" s="516">
        <v>105.6</v>
      </c>
      <c r="H333" s="516">
        <v>107</v>
      </c>
      <c r="I333" s="516">
        <v>105.6</v>
      </c>
      <c r="J333" s="516">
        <v>105.1</v>
      </c>
      <c r="K333" s="516">
        <v>104.9</v>
      </c>
      <c r="L333" s="516">
        <v>105.7</v>
      </c>
      <c r="M333" s="516">
        <v>105.6</v>
      </c>
      <c r="N333" s="516">
        <v>105.3</v>
      </c>
      <c r="O333" s="516">
        <v>105.1</v>
      </c>
      <c r="P333" s="516">
        <v>109.1</v>
      </c>
      <c r="Q333" s="516">
        <v>110.3</v>
      </c>
      <c r="R333" s="516">
        <v>109.6</v>
      </c>
      <c r="S333" s="516">
        <v>111.7</v>
      </c>
      <c r="T333" s="516">
        <v>113.4</v>
      </c>
      <c r="U333" s="516">
        <v>114.5</v>
      </c>
      <c r="V333" s="516">
        <v>117.2</v>
      </c>
      <c r="W333" s="516">
        <v>117.2</v>
      </c>
      <c r="X333" s="516">
        <v>117</v>
      </c>
      <c r="Y333" s="516">
        <v>117</v>
      </c>
      <c r="Z333" s="516">
        <v>117</v>
      </c>
      <c r="AA333" s="516">
        <v>116.2</v>
      </c>
      <c r="AB333" s="516">
        <v>116.2</v>
      </c>
      <c r="AC333" s="516">
        <v>116.7</v>
      </c>
      <c r="AD333" s="516">
        <v>115.6</v>
      </c>
      <c r="AE333" s="516">
        <v>115.3</v>
      </c>
      <c r="AF333" s="516">
        <v>116.3</v>
      </c>
      <c r="AG333" s="516">
        <v>115.3</v>
      </c>
      <c r="AH333" s="516">
        <v>115.3</v>
      </c>
      <c r="AI333" s="516">
        <v>114.5</v>
      </c>
      <c r="AJ333" s="516">
        <v>114.9</v>
      </c>
      <c r="AK333" s="516">
        <v>114.4</v>
      </c>
      <c r="AL333" s="516">
        <v>113.7</v>
      </c>
      <c r="AM333" s="516">
        <v>113.9</v>
      </c>
      <c r="AN333" s="516">
        <v>112</v>
      </c>
      <c r="AO333" s="516">
        <v>112.5</v>
      </c>
      <c r="AP333" s="516">
        <v>111.9</v>
      </c>
      <c r="AQ333" s="516">
        <v>110.9</v>
      </c>
      <c r="AR333" s="516">
        <v>110.8</v>
      </c>
      <c r="AS333" s="516">
        <v>110.7</v>
      </c>
      <c r="AT333" s="516">
        <v>110.6</v>
      </c>
      <c r="AU333" s="516">
        <v>110.7</v>
      </c>
      <c r="AV333" s="516">
        <v>111.6</v>
      </c>
      <c r="AW333" s="516">
        <v>111.6</v>
      </c>
      <c r="AX333" s="516">
        <v>112.6</v>
      </c>
      <c r="AY333" s="516">
        <v>111.7</v>
      </c>
      <c r="AZ333" s="516">
        <v>112.9</v>
      </c>
      <c r="BA333" s="516">
        <v>113.3</v>
      </c>
      <c r="BB333" s="516">
        <v>113.8</v>
      </c>
      <c r="BC333" s="516">
        <v>111.8</v>
      </c>
      <c r="BD333" s="516">
        <v>112.4</v>
      </c>
      <c r="BE333" s="516">
        <v>112.9</v>
      </c>
      <c r="BF333" s="516">
        <v>112.4</v>
      </c>
      <c r="BG333" s="516">
        <v>111.4</v>
      </c>
      <c r="BH333" s="516">
        <v>112.3</v>
      </c>
      <c r="BI333" s="516">
        <v>113</v>
      </c>
      <c r="BJ333" s="516">
        <v>112.2</v>
      </c>
      <c r="BK333" s="516">
        <v>112.1</v>
      </c>
      <c r="BL333" s="516">
        <v>112.6</v>
      </c>
      <c r="BM333" s="516">
        <v>113.5</v>
      </c>
      <c r="BN333" s="516">
        <v>114.2</v>
      </c>
      <c r="BO333" s="516">
        <v>112.2</v>
      </c>
      <c r="BP333" s="516">
        <v>112.4</v>
      </c>
      <c r="BQ333" s="516">
        <v>113.5</v>
      </c>
      <c r="BR333" s="516">
        <v>111.9</v>
      </c>
      <c r="BS333" s="516">
        <v>111.9</v>
      </c>
      <c r="BT333" s="516">
        <v>113.1</v>
      </c>
      <c r="BU333" s="516">
        <v>112.2</v>
      </c>
      <c r="BV333" s="516">
        <v>115.7</v>
      </c>
      <c r="BW333" s="516">
        <v>117.7</v>
      </c>
      <c r="BX333" s="516">
        <v>122.2</v>
      </c>
      <c r="BY333" s="516">
        <v>124.9</v>
      </c>
      <c r="BZ333" s="516">
        <v>126</v>
      </c>
      <c r="CA333" s="516">
        <v>128.5</v>
      </c>
      <c r="CB333" s="516">
        <v>128.6</v>
      </c>
      <c r="CC333" s="516">
        <v>130.30000000000001</v>
      </c>
      <c r="CD333" s="516">
        <v>131.69999999999999</v>
      </c>
      <c r="CE333" s="516">
        <v>131.9</v>
      </c>
      <c r="CF333" s="516">
        <v>130.69999999999999</v>
      </c>
      <c r="CG333" s="516">
        <v>129.19999999999999</v>
      </c>
      <c r="CH333" s="516">
        <v>126.5</v>
      </c>
      <c r="CI333" s="516">
        <v>123.9</v>
      </c>
      <c r="CJ333" s="516">
        <v>122</v>
      </c>
      <c r="CK333" s="516">
        <v>118.7</v>
      </c>
      <c r="CL333" s="516">
        <v>117.7</v>
      </c>
      <c r="CM333" s="516">
        <v>115.2</v>
      </c>
      <c r="CN333" s="516">
        <v>112.9</v>
      </c>
      <c r="CO333" s="516">
        <v>111.8</v>
      </c>
      <c r="CP333" s="516">
        <v>110.7</v>
      </c>
      <c r="CQ333" s="516">
        <v>110.6</v>
      </c>
      <c r="CR333" s="516">
        <v>110.9</v>
      </c>
      <c r="CS333" s="516">
        <v>109.3</v>
      </c>
      <c r="CT333" s="516">
        <v>108.7</v>
      </c>
      <c r="CU333" s="516">
        <v>108.9</v>
      </c>
      <c r="CV333" s="516">
        <v>109.2</v>
      </c>
      <c r="CW333" s="516">
        <v>108.9</v>
      </c>
      <c r="CX333" s="516">
        <v>106.4</v>
      </c>
      <c r="CY333" s="516">
        <v>107.5</v>
      </c>
      <c r="CZ333" s="516">
        <v>104.6</v>
      </c>
      <c r="DA333" s="516">
        <v>105.3</v>
      </c>
      <c r="DB333" s="516">
        <v>105.1</v>
      </c>
      <c r="DC333" s="516">
        <v>105.9</v>
      </c>
      <c r="DD333" s="516">
        <v>106.1</v>
      </c>
      <c r="DE333" s="516">
        <v>108.9</v>
      </c>
      <c r="DF333" s="516">
        <v>114.2</v>
      </c>
      <c r="DG333" s="516">
        <v>120.8</v>
      </c>
      <c r="DH333" s="516">
        <v>123.4</v>
      </c>
      <c r="DI333" s="516">
        <v>123.9</v>
      </c>
      <c r="DJ333" s="516">
        <v>122.5</v>
      </c>
      <c r="DK333" s="516">
        <v>124.6</v>
      </c>
      <c r="DL333" s="516">
        <v>124.2</v>
      </c>
      <c r="DM333" s="516">
        <v>125.1</v>
      </c>
      <c r="DN333" s="516">
        <v>127.7</v>
      </c>
      <c r="DO333" s="516">
        <v>130.69999999999999</v>
      </c>
      <c r="DP333" s="516">
        <v>132.69999999999999</v>
      </c>
      <c r="DQ333" s="516">
        <v>132.69999999999999</v>
      </c>
      <c r="DR333" s="516">
        <v>134.6</v>
      </c>
      <c r="DS333" s="516">
        <v>139.4</v>
      </c>
      <c r="DT333" s="516">
        <v>146.19999999999999</v>
      </c>
      <c r="DU333" s="517">
        <v>147.30000000000001</v>
      </c>
      <c r="DV333" s="517">
        <v>147.30000000000001</v>
      </c>
      <c r="DW333" s="517">
        <v>146.5</v>
      </c>
      <c r="DX333" s="559">
        <v>147.80000000000001</v>
      </c>
      <c r="DY333" s="559">
        <v>148.80000000000001</v>
      </c>
      <c r="DZ333" s="559">
        <v>147.5</v>
      </c>
      <c r="EA333" s="558">
        <v>147</v>
      </c>
    </row>
    <row r="334" spans="1:131">
      <c r="A334" s="514" t="s">
        <v>1205</v>
      </c>
      <c r="B334" s="514" t="s">
        <v>1206</v>
      </c>
      <c r="C334" s="515">
        <v>0.19261</v>
      </c>
      <c r="D334" s="516">
        <v>100.8</v>
      </c>
      <c r="E334" s="516">
        <v>101.2</v>
      </c>
      <c r="F334" s="516">
        <v>102.4</v>
      </c>
      <c r="G334" s="516">
        <v>102.3</v>
      </c>
      <c r="H334" s="516">
        <v>102</v>
      </c>
      <c r="I334" s="516">
        <v>101.2</v>
      </c>
      <c r="J334" s="516">
        <v>101.6</v>
      </c>
      <c r="K334" s="516">
        <v>102.2</v>
      </c>
      <c r="L334" s="516">
        <v>102.8</v>
      </c>
      <c r="M334" s="516">
        <v>105.1</v>
      </c>
      <c r="N334" s="516">
        <v>104.2</v>
      </c>
      <c r="O334" s="516">
        <v>106.8</v>
      </c>
      <c r="P334" s="516">
        <v>108</v>
      </c>
      <c r="Q334" s="516">
        <v>108.8</v>
      </c>
      <c r="R334" s="516">
        <v>110.7</v>
      </c>
      <c r="S334" s="516">
        <v>109.1</v>
      </c>
      <c r="T334" s="516">
        <v>110.9</v>
      </c>
      <c r="U334" s="516">
        <v>111.5</v>
      </c>
      <c r="V334" s="516">
        <v>111.4</v>
      </c>
      <c r="W334" s="516">
        <v>113.6</v>
      </c>
      <c r="X334" s="516">
        <v>115.2</v>
      </c>
      <c r="Y334" s="516">
        <v>115.7</v>
      </c>
      <c r="Z334" s="516">
        <v>116.5</v>
      </c>
      <c r="AA334" s="516">
        <v>116.9</v>
      </c>
      <c r="AB334" s="516">
        <v>118.6</v>
      </c>
      <c r="AC334" s="516">
        <v>118.2</v>
      </c>
      <c r="AD334" s="516">
        <v>117.6</v>
      </c>
      <c r="AE334" s="516">
        <v>118.1</v>
      </c>
      <c r="AF334" s="516">
        <v>118.6</v>
      </c>
      <c r="AG334" s="516">
        <v>116.4</v>
      </c>
      <c r="AH334" s="516">
        <v>117.2</v>
      </c>
      <c r="AI334" s="516">
        <v>117.2</v>
      </c>
      <c r="AJ334" s="516">
        <v>116.2</v>
      </c>
      <c r="AK334" s="516">
        <v>115.7</v>
      </c>
      <c r="AL334" s="516">
        <v>117</v>
      </c>
      <c r="AM334" s="516">
        <v>116.2</v>
      </c>
      <c r="AN334" s="516">
        <v>116.7</v>
      </c>
      <c r="AO334" s="516">
        <v>117.6</v>
      </c>
      <c r="AP334" s="516">
        <v>118.1</v>
      </c>
      <c r="AQ334" s="516">
        <v>118.4</v>
      </c>
      <c r="AR334" s="516">
        <v>116.3</v>
      </c>
      <c r="AS334" s="516">
        <v>117.9</v>
      </c>
      <c r="AT334" s="516">
        <v>115.5</v>
      </c>
      <c r="AU334" s="516">
        <v>116.2</v>
      </c>
      <c r="AV334" s="516">
        <v>115.9</v>
      </c>
      <c r="AW334" s="516">
        <v>116.9</v>
      </c>
      <c r="AX334" s="516">
        <v>115.4</v>
      </c>
      <c r="AY334" s="516">
        <v>116.8</v>
      </c>
      <c r="AZ334" s="516">
        <v>116.2</v>
      </c>
      <c r="BA334" s="516">
        <v>115.7</v>
      </c>
      <c r="BB334" s="516">
        <v>117.6</v>
      </c>
      <c r="BC334" s="516">
        <v>118.8</v>
      </c>
      <c r="BD334" s="516">
        <v>118.4</v>
      </c>
      <c r="BE334" s="516">
        <v>116.9</v>
      </c>
      <c r="BF334" s="516">
        <v>119.2</v>
      </c>
      <c r="BG334" s="516">
        <v>121.1</v>
      </c>
      <c r="BH334" s="516">
        <v>120.2</v>
      </c>
      <c r="BI334" s="516">
        <v>122.2</v>
      </c>
      <c r="BJ334" s="516">
        <v>122.2</v>
      </c>
      <c r="BK334" s="516">
        <v>123.2</v>
      </c>
      <c r="BL334" s="516">
        <v>121.9</v>
      </c>
      <c r="BM334" s="516">
        <v>122.2</v>
      </c>
      <c r="BN334" s="516">
        <v>121.9</v>
      </c>
      <c r="BO334" s="516">
        <v>120.8</v>
      </c>
      <c r="BP334" s="516">
        <v>119.7</v>
      </c>
      <c r="BQ334" s="516">
        <v>124.9</v>
      </c>
      <c r="BR334" s="516">
        <v>123.5</v>
      </c>
      <c r="BS334" s="516">
        <v>122.5</v>
      </c>
      <c r="BT334" s="516">
        <v>123.8</v>
      </c>
      <c r="BU334" s="516">
        <v>124.4</v>
      </c>
      <c r="BV334" s="516">
        <v>126.3</v>
      </c>
      <c r="BW334" s="516">
        <v>126.3</v>
      </c>
      <c r="BX334" s="516">
        <v>127.7</v>
      </c>
      <c r="BY334" s="516">
        <v>127.9</v>
      </c>
      <c r="BZ334" s="516">
        <v>128.69999999999999</v>
      </c>
      <c r="CA334" s="516">
        <v>129.1</v>
      </c>
      <c r="CB334" s="516">
        <v>130.1</v>
      </c>
      <c r="CC334" s="516">
        <v>131.4</v>
      </c>
      <c r="CD334" s="516">
        <v>136.69999999999999</v>
      </c>
      <c r="CE334" s="516">
        <v>137.9</v>
      </c>
      <c r="CF334" s="516">
        <v>139.4</v>
      </c>
      <c r="CG334" s="516">
        <v>138.69999999999999</v>
      </c>
      <c r="CH334" s="516">
        <v>138.80000000000001</v>
      </c>
      <c r="CI334" s="516">
        <v>139.30000000000001</v>
      </c>
      <c r="CJ334" s="516">
        <v>138.4</v>
      </c>
      <c r="CK334" s="516">
        <v>138.80000000000001</v>
      </c>
      <c r="CL334" s="516">
        <v>137.19999999999999</v>
      </c>
      <c r="CM334" s="516">
        <v>136.6</v>
      </c>
      <c r="CN334" s="516">
        <v>134.6</v>
      </c>
      <c r="CO334" s="516">
        <v>135</v>
      </c>
      <c r="CP334" s="516">
        <v>132.19999999999999</v>
      </c>
      <c r="CQ334" s="516">
        <v>131.30000000000001</v>
      </c>
      <c r="CR334" s="516">
        <v>130.9</v>
      </c>
      <c r="CS334" s="516">
        <v>130.69999999999999</v>
      </c>
      <c r="CT334" s="516">
        <v>131.5</v>
      </c>
      <c r="CU334" s="516">
        <v>131.80000000000001</v>
      </c>
      <c r="CV334" s="516">
        <v>131.1</v>
      </c>
      <c r="CW334" s="516">
        <v>132.30000000000001</v>
      </c>
      <c r="CX334" s="516">
        <v>130.6</v>
      </c>
      <c r="CY334" s="516">
        <v>127.4</v>
      </c>
      <c r="CZ334" s="516">
        <v>125.4</v>
      </c>
      <c r="DA334" s="516">
        <v>124.3</v>
      </c>
      <c r="DB334" s="516">
        <v>123.4</v>
      </c>
      <c r="DC334" s="516">
        <v>121.7</v>
      </c>
      <c r="DD334" s="516">
        <v>121.7</v>
      </c>
      <c r="DE334" s="516">
        <v>123.5</v>
      </c>
      <c r="DF334" s="516">
        <v>125.7</v>
      </c>
      <c r="DG334" s="516">
        <v>134.30000000000001</v>
      </c>
      <c r="DH334" s="516">
        <v>135.69999999999999</v>
      </c>
      <c r="DI334" s="516">
        <v>131.4</v>
      </c>
      <c r="DJ334" s="516">
        <v>130.9</v>
      </c>
      <c r="DK334" s="516">
        <v>130.9</v>
      </c>
      <c r="DL334" s="516">
        <v>129.5</v>
      </c>
      <c r="DM334" s="516">
        <v>131.9</v>
      </c>
      <c r="DN334" s="516">
        <v>133.80000000000001</v>
      </c>
      <c r="DO334" s="516">
        <v>136.6</v>
      </c>
      <c r="DP334" s="516">
        <v>137.5</v>
      </c>
      <c r="DQ334" s="516">
        <v>137.19999999999999</v>
      </c>
      <c r="DR334" s="516">
        <v>139.69999999999999</v>
      </c>
      <c r="DS334" s="516">
        <v>141</v>
      </c>
      <c r="DT334" s="516">
        <v>149.30000000000001</v>
      </c>
      <c r="DU334" s="517">
        <v>157.1</v>
      </c>
      <c r="DV334" s="517">
        <v>158.5</v>
      </c>
      <c r="DW334" s="517">
        <v>161.9</v>
      </c>
      <c r="DX334" s="559">
        <v>169.9</v>
      </c>
      <c r="DY334" s="559">
        <v>170.1</v>
      </c>
      <c r="DZ334" s="559">
        <v>169.7</v>
      </c>
      <c r="EA334" s="558">
        <v>168.1</v>
      </c>
    </row>
    <row r="335" spans="1:131">
      <c r="A335" s="514" t="s">
        <v>1207</v>
      </c>
      <c r="B335" s="514" t="s">
        <v>1208</v>
      </c>
      <c r="C335" s="515">
        <v>1.23E-3</v>
      </c>
      <c r="D335" s="516">
        <v>100</v>
      </c>
      <c r="E335" s="516">
        <v>100</v>
      </c>
      <c r="F335" s="516">
        <v>100</v>
      </c>
      <c r="G335" s="516">
        <v>100</v>
      </c>
      <c r="H335" s="516">
        <v>100</v>
      </c>
      <c r="I335" s="516">
        <v>100</v>
      </c>
      <c r="J335" s="516">
        <v>100</v>
      </c>
      <c r="K335" s="516">
        <v>100</v>
      </c>
      <c r="L335" s="516">
        <v>100</v>
      </c>
      <c r="M335" s="516">
        <v>100</v>
      </c>
      <c r="N335" s="516">
        <v>100</v>
      </c>
      <c r="O335" s="516">
        <v>100</v>
      </c>
      <c r="P335" s="516">
        <v>100</v>
      </c>
      <c r="Q335" s="516">
        <v>100</v>
      </c>
      <c r="R335" s="516">
        <v>100</v>
      </c>
      <c r="S335" s="516">
        <v>100</v>
      </c>
      <c r="T335" s="516">
        <v>100</v>
      </c>
      <c r="U335" s="516">
        <v>100</v>
      </c>
      <c r="V335" s="516">
        <v>100</v>
      </c>
      <c r="W335" s="516">
        <v>100</v>
      </c>
      <c r="X335" s="516">
        <v>100</v>
      </c>
      <c r="Y335" s="516">
        <v>100</v>
      </c>
      <c r="Z335" s="516">
        <v>100</v>
      </c>
      <c r="AA335" s="516">
        <v>100</v>
      </c>
      <c r="AB335" s="516">
        <v>100</v>
      </c>
      <c r="AC335" s="516">
        <v>100</v>
      </c>
      <c r="AD335" s="516">
        <v>100</v>
      </c>
      <c r="AE335" s="516">
        <v>100</v>
      </c>
      <c r="AF335" s="516">
        <v>100</v>
      </c>
      <c r="AG335" s="516">
        <v>100</v>
      </c>
      <c r="AH335" s="516">
        <v>100</v>
      </c>
      <c r="AI335" s="516">
        <v>100</v>
      </c>
      <c r="AJ335" s="516">
        <v>100</v>
      </c>
      <c r="AK335" s="516">
        <v>100</v>
      </c>
      <c r="AL335" s="516">
        <v>100</v>
      </c>
      <c r="AM335" s="516">
        <v>100</v>
      </c>
      <c r="AN335" s="516">
        <v>100</v>
      </c>
      <c r="AO335" s="516">
        <v>100</v>
      </c>
      <c r="AP335" s="516">
        <v>100</v>
      </c>
      <c r="AQ335" s="516">
        <v>100</v>
      </c>
      <c r="AR335" s="516">
        <v>122.7</v>
      </c>
      <c r="AS335" s="516">
        <v>122.7</v>
      </c>
      <c r="AT335" s="516">
        <v>136.4</v>
      </c>
      <c r="AU335" s="516">
        <v>122.7</v>
      </c>
      <c r="AV335" s="516">
        <v>136.4</v>
      </c>
      <c r="AW335" s="516">
        <v>131.80000000000001</v>
      </c>
      <c r="AX335" s="516">
        <v>118.2</v>
      </c>
      <c r="AY335" s="516">
        <v>127.3</v>
      </c>
      <c r="AZ335" s="516">
        <v>131.80000000000001</v>
      </c>
      <c r="BA335" s="516">
        <v>140.9</v>
      </c>
      <c r="BB335" s="516">
        <v>145.5</v>
      </c>
      <c r="BC335" s="516">
        <v>136.4</v>
      </c>
      <c r="BD335" s="516">
        <v>145.5</v>
      </c>
      <c r="BE335" s="516">
        <v>145.5</v>
      </c>
      <c r="BF335" s="516">
        <v>140.9</v>
      </c>
      <c r="BG335" s="516">
        <v>127.3</v>
      </c>
      <c r="BH335" s="516">
        <v>145.5</v>
      </c>
      <c r="BI335" s="516">
        <v>145.5</v>
      </c>
      <c r="BJ335" s="516">
        <v>145.5</v>
      </c>
      <c r="BK335" s="516">
        <v>168.2</v>
      </c>
      <c r="BL335" s="516">
        <v>172.7</v>
      </c>
      <c r="BM335" s="516">
        <v>177.3</v>
      </c>
      <c r="BN335" s="516">
        <v>177.3</v>
      </c>
      <c r="BO335" s="516">
        <v>177.3</v>
      </c>
      <c r="BP335" s="516">
        <v>172.7</v>
      </c>
      <c r="BQ335" s="516">
        <v>177.3</v>
      </c>
      <c r="BR335" s="516">
        <v>168.2</v>
      </c>
      <c r="BS335" s="516">
        <v>177.3</v>
      </c>
      <c r="BT335" s="516">
        <v>177.3</v>
      </c>
      <c r="BU335" s="516">
        <v>159.1</v>
      </c>
      <c r="BV335" s="516">
        <v>159.1</v>
      </c>
      <c r="BW335" s="516">
        <v>186.4</v>
      </c>
      <c r="BX335" s="516">
        <v>181.8</v>
      </c>
      <c r="BY335" s="516">
        <v>163.6</v>
      </c>
      <c r="BZ335" s="516">
        <v>250</v>
      </c>
      <c r="CA335" s="516">
        <v>181.8</v>
      </c>
      <c r="CB335" s="516">
        <v>181.8</v>
      </c>
      <c r="CC335" s="516">
        <v>172.7</v>
      </c>
      <c r="CD335" s="516">
        <v>172.7</v>
      </c>
      <c r="CE335" s="516">
        <v>190.9</v>
      </c>
      <c r="CF335" s="516">
        <v>163.6</v>
      </c>
      <c r="CG335" s="516">
        <v>163.6</v>
      </c>
      <c r="CH335" s="516">
        <v>154.5</v>
      </c>
      <c r="CI335" s="516">
        <v>154.5</v>
      </c>
      <c r="CJ335" s="516">
        <v>145.5</v>
      </c>
      <c r="CK335" s="516">
        <v>136.4</v>
      </c>
      <c r="CL335" s="516">
        <v>136.4</v>
      </c>
      <c r="CM335" s="516">
        <v>136.4</v>
      </c>
      <c r="CN335" s="516">
        <v>127.3</v>
      </c>
      <c r="CO335" s="516">
        <v>136.4</v>
      </c>
      <c r="CP335" s="516">
        <v>127.3</v>
      </c>
      <c r="CQ335" s="516">
        <v>136.4</v>
      </c>
      <c r="CR335" s="516">
        <v>136.4</v>
      </c>
      <c r="CS335" s="516">
        <v>127.3</v>
      </c>
      <c r="CT335" s="516">
        <v>127.3</v>
      </c>
      <c r="CU335" s="516">
        <v>127.3</v>
      </c>
      <c r="CV335" s="516">
        <v>127.3</v>
      </c>
      <c r="CW335" s="516">
        <v>127.3</v>
      </c>
      <c r="CX335" s="516">
        <v>113.6</v>
      </c>
      <c r="CY335" s="516">
        <v>113.6</v>
      </c>
      <c r="CZ335" s="516">
        <v>113.6</v>
      </c>
      <c r="DA335" s="516">
        <v>122.7</v>
      </c>
      <c r="DB335" s="516">
        <v>118.2</v>
      </c>
      <c r="DC335" s="516">
        <v>131.80000000000001</v>
      </c>
      <c r="DD335" s="516">
        <v>136.4</v>
      </c>
      <c r="DE335" s="516">
        <v>140.9</v>
      </c>
      <c r="DF335" s="516">
        <v>145.5</v>
      </c>
      <c r="DG335" s="516">
        <v>159.1</v>
      </c>
      <c r="DH335" s="516">
        <v>172.7</v>
      </c>
      <c r="DI335" s="516">
        <v>168.2</v>
      </c>
      <c r="DJ335" s="516">
        <v>168.2</v>
      </c>
      <c r="DK335" s="516">
        <v>177.3</v>
      </c>
      <c r="DL335" s="516">
        <v>172.7</v>
      </c>
      <c r="DM335" s="516">
        <v>172.7</v>
      </c>
      <c r="DN335" s="516">
        <v>181.8</v>
      </c>
      <c r="DO335" s="516">
        <v>181.8</v>
      </c>
      <c r="DP335" s="516">
        <v>177.3</v>
      </c>
      <c r="DQ335" s="516">
        <v>186.4</v>
      </c>
      <c r="DR335" s="516">
        <v>190.9</v>
      </c>
      <c r="DS335" s="516">
        <v>200</v>
      </c>
      <c r="DT335" s="516">
        <v>177.3</v>
      </c>
      <c r="DU335" s="517">
        <v>190.9</v>
      </c>
      <c r="DV335" s="517">
        <v>163.6</v>
      </c>
      <c r="DW335" s="517">
        <v>181.8</v>
      </c>
      <c r="DX335" s="559">
        <v>181.8</v>
      </c>
      <c r="DY335" s="559">
        <v>177.3</v>
      </c>
      <c r="DZ335" s="559">
        <v>172.7</v>
      </c>
      <c r="EA335" s="558">
        <v>177.3</v>
      </c>
    </row>
    <row r="336" spans="1:131">
      <c r="A336" s="514" t="s">
        <v>1209</v>
      </c>
      <c r="B336" s="514" t="s">
        <v>1210</v>
      </c>
      <c r="C336" s="515">
        <v>1.093E-2</v>
      </c>
      <c r="D336" s="516">
        <v>102.8</v>
      </c>
      <c r="E336" s="516">
        <v>105.7</v>
      </c>
      <c r="F336" s="516">
        <v>107</v>
      </c>
      <c r="G336" s="516">
        <v>107.1</v>
      </c>
      <c r="H336" s="516">
        <v>107.7</v>
      </c>
      <c r="I336" s="516">
        <v>107.9</v>
      </c>
      <c r="J336" s="516">
        <v>107.3</v>
      </c>
      <c r="K336" s="516">
        <v>107.8</v>
      </c>
      <c r="L336" s="516">
        <v>107.2</v>
      </c>
      <c r="M336" s="516">
        <v>107.1</v>
      </c>
      <c r="N336" s="516">
        <v>109.6</v>
      </c>
      <c r="O336" s="516">
        <v>110.2</v>
      </c>
      <c r="P336" s="516">
        <v>110.5</v>
      </c>
      <c r="Q336" s="516">
        <v>110.7</v>
      </c>
      <c r="R336" s="516">
        <v>110.5</v>
      </c>
      <c r="S336" s="516">
        <v>109.8</v>
      </c>
      <c r="T336" s="516">
        <v>109.5</v>
      </c>
      <c r="U336" s="516">
        <v>111.1</v>
      </c>
      <c r="V336" s="516">
        <v>112</v>
      </c>
      <c r="W336" s="516">
        <v>112</v>
      </c>
      <c r="X336" s="516">
        <v>111.9</v>
      </c>
      <c r="Y336" s="516">
        <v>110.7</v>
      </c>
      <c r="Z336" s="516">
        <v>113.1</v>
      </c>
      <c r="AA336" s="516">
        <v>115.3</v>
      </c>
      <c r="AB336" s="516">
        <v>118.1</v>
      </c>
      <c r="AC336" s="516">
        <v>122.7</v>
      </c>
      <c r="AD336" s="516">
        <v>121</v>
      </c>
      <c r="AE336" s="516">
        <v>121.6</v>
      </c>
      <c r="AF336" s="516">
        <v>121.7</v>
      </c>
      <c r="AG336" s="516">
        <v>121.1</v>
      </c>
      <c r="AH336" s="516">
        <v>119.8</v>
      </c>
      <c r="AI336" s="516">
        <v>118.3</v>
      </c>
      <c r="AJ336" s="516">
        <v>117.8</v>
      </c>
      <c r="AK336" s="516">
        <v>117.7</v>
      </c>
      <c r="AL336" s="516">
        <v>117.2</v>
      </c>
      <c r="AM336" s="516">
        <v>117</v>
      </c>
      <c r="AN336" s="516">
        <v>116.1</v>
      </c>
      <c r="AO336" s="516">
        <v>116.5</v>
      </c>
      <c r="AP336" s="516">
        <v>116.2</v>
      </c>
      <c r="AQ336" s="516">
        <v>115.7</v>
      </c>
      <c r="AR336" s="516">
        <v>116.1</v>
      </c>
      <c r="AS336" s="516">
        <v>115.6</v>
      </c>
      <c r="AT336" s="516">
        <v>115.4</v>
      </c>
      <c r="AU336" s="516">
        <v>115</v>
      </c>
      <c r="AV336" s="516">
        <v>114.7</v>
      </c>
      <c r="AW336" s="516">
        <v>114.3</v>
      </c>
      <c r="AX336" s="516">
        <v>113.4</v>
      </c>
      <c r="AY336" s="516">
        <v>114</v>
      </c>
      <c r="AZ336" s="516">
        <v>116</v>
      </c>
      <c r="BA336" s="516">
        <v>117.2</v>
      </c>
      <c r="BB336" s="516">
        <v>117.1</v>
      </c>
      <c r="BC336" s="516">
        <v>115.7</v>
      </c>
      <c r="BD336" s="516">
        <v>114.8</v>
      </c>
      <c r="BE336" s="516">
        <v>113.8</v>
      </c>
      <c r="BF336" s="516">
        <v>113.7</v>
      </c>
      <c r="BG336" s="516">
        <v>114.2</v>
      </c>
      <c r="BH336" s="516">
        <v>114.7</v>
      </c>
      <c r="BI336" s="516">
        <v>114.2</v>
      </c>
      <c r="BJ336" s="516">
        <v>116.1</v>
      </c>
      <c r="BK336" s="516">
        <v>118.6</v>
      </c>
      <c r="BL336" s="516">
        <v>123.6</v>
      </c>
      <c r="BM336" s="516">
        <v>125.2</v>
      </c>
      <c r="BN336" s="516">
        <v>125.1</v>
      </c>
      <c r="BO336" s="516">
        <v>124.2</v>
      </c>
      <c r="BP336" s="516">
        <v>126.5</v>
      </c>
      <c r="BQ336" s="516">
        <v>127.1</v>
      </c>
      <c r="BR336" s="516">
        <v>127.1</v>
      </c>
      <c r="BS336" s="516">
        <v>127.2</v>
      </c>
      <c r="BT336" s="516">
        <v>128.5</v>
      </c>
      <c r="BU336" s="516">
        <v>130.80000000000001</v>
      </c>
      <c r="BV336" s="516">
        <v>130.19999999999999</v>
      </c>
      <c r="BW336" s="516">
        <v>126.2</v>
      </c>
      <c r="BX336" s="516">
        <v>124.7</v>
      </c>
      <c r="BY336" s="516">
        <v>122</v>
      </c>
      <c r="BZ336" s="516">
        <v>119.9</v>
      </c>
      <c r="CA336" s="516">
        <v>122</v>
      </c>
      <c r="CB336" s="516">
        <v>121.7</v>
      </c>
      <c r="CC336" s="516">
        <v>123.5</v>
      </c>
      <c r="CD336" s="516">
        <v>125.4</v>
      </c>
      <c r="CE336" s="516">
        <v>124.8</v>
      </c>
      <c r="CF336" s="516">
        <v>122.6</v>
      </c>
      <c r="CG336" s="516">
        <v>121.6</v>
      </c>
      <c r="CH336" s="516">
        <v>121.2</v>
      </c>
      <c r="CI336" s="516">
        <v>122.2</v>
      </c>
      <c r="CJ336" s="516">
        <v>122.3</v>
      </c>
      <c r="CK336" s="516">
        <v>120.5</v>
      </c>
      <c r="CL336" s="516">
        <v>119.5</v>
      </c>
      <c r="CM336" s="516">
        <v>116.6</v>
      </c>
      <c r="CN336" s="516">
        <v>117.4</v>
      </c>
      <c r="CO336" s="516">
        <v>117.1</v>
      </c>
      <c r="CP336" s="516">
        <v>115.1</v>
      </c>
      <c r="CQ336" s="516">
        <v>115.7</v>
      </c>
      <c r="CR336" s="516">
        <v>114.6</v>
      </c>
      <c r="CS336" s="516">
        <v>118.9</v>
      </c>
      <c r="CT336" s="516">
        <v>120.1</v>
      </c>
      <c r="CU336" s="516">
        <v>120.1</v>
      </c>
      <c r="CV336" s="516">
        <v>119.3</v>
      </c>
      <c r="CW336" s="516">
        <v>119.8</v>
      </c>
      <c r="CX336" s="516">
        <v>115.9</v>
      </c>
      <c r="CY336" s="516">
        <v>114.8</v>
      </c>
      <c r="CZ336" s="516">
        <v>119.9</v>
      </c>
      <c r="DA336" s="516">
        <v>121.2</v>
      </c>
      <c r="DB336" s="516">
        <v>124.3</v>
      </c>
      <c r="DC336" s="516">
        <v>125</v>
      </c>
      <c r="DD336" s="516">
        <v>133.19999999999999</v>
      </c>
      <c r="DE336" s="516">
        <v>138.80000000000001</v>
      </c>
      <c r="DF336" s="516">
        <v>135.30000000000001</v>
      </c>
      <c r="DG336" s="516">
        <v>143.19999999999999</v>
      </c>
      <c r="DH336" s="516">
        <v>147.30000000000001</v>
      </c>
      <c r="DI336" s="516">
        <v>141.80000000000001</v>
      </c>
      <c r="DJ336" s="516">
        <v>141.30000000000001</v>
      </c>
      <c r="DK336" s="516">
        <v>139.80000000000001</v>
      </c>
      <c r="DL336" s="516">
        <v>139.69999999999999</v>
      </c>
      <c r="DM336" s="516">
        <v>140.6</v>
      </c>
      <c r="DN336" s="516">
        <v>146.30000000000001</v>
      </c>
      <c r="DO336" s="516">
        <v>152.30000000000001</v>
      </c>
      <c r="DP336" s="516">
        <v>150.80000000000001</v>
      </c>
      <c r="DQ336" s="516">
        <v>150.69999999999999</v>
      </c>
      <c r="DR336" s="516">
        <v>152</v>
      </c>
      <c r="DS336" s="516">
        <v>158.69999999999999</v>
      </c>
      <c r="DT336" s="516">
        <v>160.9</v>
      </c>
      <c r="DU336" s="517">
        <v>161.4</v>
      </c>
      <c r="DV336" s="517">
        <v>159.9</v>
      </c>
      <c r="DW336" s="517">
        <v>154.9</v>
      </c>
      <c r="DX336" s="559">
        <v>154.5</v>
      </c>
      <c r="DY336" s="559">
        <v>155.9</v>
      </c>
      <c r="DZ336" s="559">
        <v>153.1</v>
      </c>
      <c r="EA336" s="558">
        <v>151</v>
      </c>
    </row>
    <row r="337" spans="1:131">
      <c r="A337" s="514" t="s">
        <v>1211</v>
      </c>
      <c r="B337" s="514" t="s">
        <v>1212</v>
      </c>
      <c r="C337" s="515">
        <v>8.2199999999999995E-2</v>
      </c>
      <c r="D337" s="516">
        <v>100.9</v>
      </c>
      <c r="E337" s="516">
        <v>100.6</v>
      </c>
      <c r="F337" s="516">
        <v>101.9</v>
      </c>
      <c r="G337" s="516">
        <v>102.7</v>
      </c>
      <c r="H337" s="516">
        <v>102.4</v>
      </c>
      <c r="I337" s="516">
        <v>102.2</v>
      </c>
      <c r="J337" s="516">
        <v>101.7</v>
      </c>
      <c r="K337" s="516">
        <v>102.6</v>
      </c>
      <c r="L337" s="516">
        <v>101.1</v>
      </c>
      <c r="M337" s="516">
        <v>102.2</v>
      </c>
      <c r="N337" s="516">
        <v>102.6</v>
      </c>
      <c r="O337" s="516">
        <v>103.2</v>
      </c>
      <c r="P337" s="516">
        <v>104.9</v>
      </c>
      <c r="Q337" s="516">
        <v>104.8</v>
      </c>
      <c r="R337" s="516">
        <v>104.5</v>
      </c>
      <c r="S337" s="516">
        <v>105.1</v>
      </c>
      <c r="T337" s="516">
        <v>108.1</v>
      </c>
      <c r="U337" s="516">
        <v>108.6</v>
      </c>
      <c r="V337" s="516">
        <v>109</v>
      </c>
      <c r="W337" s="516">
        <v>108.6</v>
      </c>
      <c r="X337" s="516">
        <v>109.2</v>
      </c>
      <c r="Y337" s="516">
        <v>108.3</v>
      </c>
      <c r="Z337" s="516">
        <v>109.3</v>
      </c>
      <c r="AA337" s="516">
        <v>109.5</v>
      </c>
      <c r="AB337" s="516">
        <v>113.1</v>
      </c>
      <c r="AC337" s="516">
        <v>114.4</v>
      </c>
      <c r="AD337" s="516">
        <v>114.2</v>
      </c>
      <c r="AE337" s="516">
        <v>112</v>
      </c>
      <c r="AF337" s="516">
        <v>115</v>
      </c>
      <c r="AG337" s="516">
        <v>112.6</v>
      </c>
      <c r="AH337" s="516">
        <v>112.6</v>
      </c>
      <c r="AI337" s="516">
        <v>111.1</v>
      </c>
      <c r="AJ337" s="516">
        <v>111.4</v>
      </c>
      <c r="AK337" s="516">
        <v>110.5</v>
      </c>
      <c r="AL337" s="516">
        <v>110.8</v>
      </c>
      <c r="AM337" s="516">
        <v>115.6</v>
      </c>
      <c r="AN337" s="516">
        <v>112.5</v>
      </c>
      <c r="AO337" s="516">
        <v>112</v>
      </c>
      <c r="AP337" s="516">
        <v>113.3</v>
      </c>
      <c r="AQ337" s="516">
        <v>115.4</v>
      </c>
      <c r="AR337" s="516">
        <v>115.7</v>
      </c>
      <c r="AS337" s="516">
        <v>117.5</v>
      </c>
      <c r="AT337" s="516">
        <v>117.4</v>
      </c>
      <c r="AU337" s="516">
        <v>116.5</v>
      </c>
      <c r="AV337" s="516">
        <v>116.4</v>
      </c>
      <c r="AW337" s="516">
        <v>116.9</v>
      </c>
      <c r="AX337" s="516">
        <v>117.4</v>
      </c>
      <c r="AY337" s="516">
        <v>116.7</v>
      </c>
      <c r="AZ337" s="516">
        <v>118.4</v>
      </c>
      <c r="BA337" s="516">
        <v>117.8</v>
      </c>
      <c r="BB337" s="516">
        <v>117.6</v>
      </c>
      <c r="BC337" s="516">
        <v>117.1</v>
      </c>
      <c r="BD337" s="516">
        <v>115.7</v>
      </c>
      <c r="BE337" s="516">
        <v>116</v>
      </c>
      <c r="BF337" s="516">
        <v>115</v>
      </c>
      <c r="BG337" s="516">
        <v>117.3</v>
      </c>
      <c r="BH337" s="516">
        <v>117.2</v>
      </c>
      <c r="BI337" s="516">
        <v>117.8</v>
      </c>
      <c r="BJ337" s="516">
        <v>119.5</v>
      </c>
      <c r="BK337" s="516">
        <v>122.7</v>
      </c>
      <c r="BL337" s="516">
        <v>125.6</v>
      </c>
      <c r="BM337" s="516">
        <v>128.69999999999999</v>
      </c>
      <c r="BN337" s="516">
        <v>128.19999999999999</v>
      </c>
      <c r="BO337" s="516">
        <v>128.80000000000001</v>
      </c>
      <c r="BP337" s="516">
        <v>128.5</v>
      </c>
      <c r="BQ337" s="516">
        <v>127</v>
      </c>
      <c r="BR337" s="516">
        <v>127.6</v>
      </c>
      <c r="BS337" s="516">
        <v>127.8</v>
      </c>
      <c r="BT337" s="516">
        <v>129.69999999999999</v>
      </c>
      <c r="BU337" s="516">
        <v>129.6</v>
      </c>
      <c r="BV337" s="516">
        <v>130.80000000000001</v>
      </c>
      <c r="BW337" s="516">
        <v>125.9</v>
      </c>
      <c r="BX337" s="516">
        <v>126.2</v>
      </c>
      <c r="BY337" s="516">
        <v>125.9</v>
      </c>
      <c r="BZ337" s="516">
        <v>124.8</v>
      </c>
      <c r="CA337" s="516">
        <v>125.8</v>
      </c>
      <c r="CB337" s="516">
        <v>127.2</v>
      </c>
      <c r="CC337" s="516">
        <v>127.8</v>
      </c>
      <c r="CD337" s="516">
        <v>130</v>
      </c>
      <c r="CE337" s="516">
        <v>129.80000000000001</v>
      </c>
      <c r="CF337" s="516">
        <v>126.5</v>
      </c>
      <c r="CG337" s="516">
        <v>124.2</v>
      </c>
      <c r="CH337" s="516">
        <v>124.1</v>
      </c>
      <c r="CI337" s="516">
        <v>122.2</v>
      </c>
      <c r="CJ337" s="516">
        <v>121.6</v>
      </c>
      <c r="CK337" s="516">
        <v>118.7</v>
      </c>
      <c r="CL337" s="516">
        <v>117.9</v>
      </c>
      <c r="CM337" s="516">
        <v>117.8</v>
      </c>
      <c r="CN337" s="516">
        <v>117.1</v>
      </c>
      <c r="CO337" s="516">
        <v>116.7</v>
      </c>
      <c r="CP337" s="516">
        <v>114.9</v>
      </c>
      <c r="CQ337" s="516">
        <v>114.9</v>
      </c>
      <c r="CR337" s="516">
        <v>115.2</v>
      </c>
      <c r="CS337" s="516">
        <v>117.1</v>
      </c>
      <c r="CT337" s="516">
        <v>118</v>
      </c>
      <c r="CU337" s="516">
        <v>117.8</v>
      </c>
      <c r="CV337" s="516">
        <v>119.7</v>
      </c>
      <c r="CW337" s="516">
        <v>118.9</v>
      </c>
      <c r="CX337" s="516">
        <v>114.4</v>
      </c>
      <c r="CY337" s="516">
        <v>113.3</v>
      </c>
      <c r="CZ337" s="516">
        <v>115.8</v>
      </c>
      <c r="DA337" s="516">
        <v>118.2</v>
      </c>
      <c r="DB337" s="516">
        <v>121.4</v>
      </c>
      <c r="DC337" s="516">
        <v>122.8</v>
      </c>
      <c r="DD337" s="516">
        <v>129.5</v>
      </c>
      <c r="DE337" s="516">
        <v>137.30000000000001</v>
      </c>
      <c r="DF337" s="516">
        <v>140</v>
      </c>
      <c r="DG337" s="516">
        <v>145.69999999999999</v>
      </c>
      <c r="DH337" s="516">
        <v>150.80000000000001</v>
      </c>
      <c r="DI337" s="516">
        <v>152.1</v>
      </c>
      <c r="DJ337" s="516">
        <v>149</v>
      </c>
      <c r="DK337" s="516">
        <v>149.4</v>
      </c>
      <c r="DL337" s="516">
        <v>151.69999999999999</v>
      </c>
      <c r="DM337" s="516">
        <v>151.1</v>
      </c>
      <c r="DN337" s="516">
        <v>158.5</v>
      </c>
      <c r="DO337" s="516">
        <v>162.80000000000001</v>
      </c>
      <c r="DP337" s="516">
        <v>160</v>
      </c>
      <c r="DQ337" s="516">
        <v>161.5</v>
      </c>
      <c r="DR337" s="516">
        <v>167.4</v>
      </c>
      <c r="DS337" s="516">
        <v>173.4</v>
      </c>
      <c r="DT337" s="516">
        <v>175.6</v>
      </c>
      <c r="DU337" s="517">
        <v>165.4</v>
      </c>
      <c r="DV337" s="517">
        <v>163.6</v>
      </c>
      <c r="DW337" s="517">
        <v>156.4</v>
      </c>
      <c r="DX337" s="559">
        <v>161</v>
      </c>
      <c r="DY337" s="559">
        <v>157.9</v>
      </c>
      <c r="DZ337" s="559">
        <v>152.69999999999999</v>
      </c>
      <c r="EA337" s="558">
        <v>150.19999999999999</v>
      </c>
    </row>
    <row r="338" spans="1:131">
      <c r="A338" s="514" t="s">
        <v>1213</v>
      </c>
      <c r="B338" s="514" t="s">
        <v>1214</v>
      </c>
      <c r="C338" s="515">
        <v>2.8199999999999999E-2</v>
      </c>
      <c r="D338" s="516">
        <v>110</v>
      </c>
      <c r="E338" s="516">
        <v>110.2</v>
      </c>
      <c r="F338" s="516">
        <v>106.5</v>
      </c>
      <c r="G338" s="516">
        <v>107.8</v>
      </c>
      <c r="H338" s="516">
        <v>109.5</v>
      </c>
      <c r="I338" s="516">
        <v>109.2</v>
      </c>
      <c r="J338" s="516">
        <v>108</v>
      </c>
      <c r="K338" s="516">
        <v>109</v>
      </c>
      <c r="L338" s="516">
        <v>111</v>
      </c>
      <c r="M338" s="516">
        <v>108.8</v>
      </c>
      <c r="N338" s="516">
        <v>109.3</v>
      </c>
      <c r="O338" s="516">
        <v>110.2</v>
      </c>
      <c r="P338" s="516">
        <v>108.9</v>
      </c>
      <c r="Q338" s="516">
        <v>112.4</v>
      </c>
      <c r="R338" s="516">
        <v>111.4</v>
      </c>
      <c r="S338" s="516">
        <v>114.4</v>
      </c>
      <c r="T338" s="516">
        <v>116.4</v>
      </c>
      <c r="U338" s="516">
        <v>114.5</v>
      </c>
      <c r="V338" s="516">
        <v>118.6</v>
      </c>
      <c r="W338" s="516">
        <v>117.9</v>
      </c>
      <c r="X338" s="516">
        <v>118.8</v>
      </c>
      <c r="Y338" s="516">
        <v>117.9</v>
      </c>
      <c r="Z338" s="516">
        <v>121.5</v>
      </c>
      <c r="AA338" s="516">
        <v>120.8</v>
      </c>
      <c r="AB338" s="516">
        <v>126.1</v>
      </c>
      <c r="AC338" s="516">
        <v>122.8</v>
      </c>
      <c r="AD338" s="516">
        <v>121.4</v>
      </c>
      <c r="AE338" s="516">
        <v>123</v>
      </c>
      <c r="AF338" s="516">
        <v>122.2</v>
      </c>
      <c r="AG338" s="516">
        <v>123.5</v>
      </c>
      <c r="AH338" s="516">
        <v>121.9</v>
      </c>
      <c r="AI338" s="516">
        <v>124.4</v>
      </c>
      <c r="AJ338" s="516">
        <v>121</v>
      </c>
      <c r="AK338" s="516">
        <v>122.9</v>
      </c>
      <c r="AL338" s="516">
        <v>120.3</v>
      </c>
      <c r="AM338" s="516">
        <v>119.8</v>
      </c>
      <c r="AN338" s="516">
        <v>119.8</v>
      </c>
      <c r="AO338" s="516">
        <v>122.3</v>
      </c>
      <c r="AP338" s="516">
        <v>119.4</v>
      </c>
      <c r="AQ338" s="516">
        <v>119</v>
      </c>
      <c r="AR338" s="516">
        <v>121.9</v>
      </c>
      <c r="AS338" s="516">
        <v>122</v>
      </c>
      <c r="AT338" s="516">
        <v>121.9</v>
      </c>
      <c r="AU338" s="516">
        <v>121.5</v>
      </c>
      <c r="AV338" s="516">
        <v>124.2</v>
      </c>
      <c r="AW338" s="516">
        <v>124.6</v>
      </c>
      <c r="AX338" s="516">
        <v>124.2</v>
      </c>
      <c r="AY338" s="516">
        <v>124.1</v>
      </c>
      <c r="AZ338" s="516">
        <v>124.7</v>
      </c>
      <c r="BA338" s="516">
        <v>124.4</v>
      </c>
      <c r="BB338" s="516">
        <v>124.9</v>
      </c>
      <c r="BC338" s="516">
        <v>126.2</v>
      </c>
      <c r="BD338" s="516">
        <v>123.5</v>
      </c>
      <c r="BE338" s="516">
        <v>123.6</v>
      </c>
      <c r="BF338" s="516">
        <v>122.2</v>
      </c>
      <c r="BG338" s="516">
        <v>125.8</v>
      </c>
      <c r="BH338" s="516">
        <v>133.5</v>
      </c>
      <c r="BI338" s="516">
        <v>133.5</v>
      </c>
      <c r="BJ338" s="516">
        <v>133.5</v>
      </c>
      <c r="BK338" s="516">
        <v>134.1</v>
      </c>
      <c r="BL338" s="516">
        <v>135.4</v>
      </c>
      <c r="BM338" s="516">
        <v>135.1</v>
      </c>
      <c r="BN338" s="516">
        <v>136.80000000000001</v>
      </c>
      <c r="BO338" s="516">
        <v>133.6</v>
      </c>
      <c r="BP338" s="516">
        <v>133.30000000000001</v>
      </c>
      <c r="BQ338" s="516">
        <v>136.9</v>
      </c>
      <c r="BR338" s="516">
        <v>134.69999999999999</v>
      </c>
      <c r="BS338" s="516">
        <v>133.19999999999999</v>
      </c>
      <c r="BT338" s="516">
        <v>137.9</v>
      </c>
      <c r="BU338" s="516">
        <v>138.6</v>
      </c>
      <c r="BV338" s="516">
        <v>138</v>
      </c>
      <c r="BW338" s="516">
        <v>138.4</v>
      </c>
      <c r="BX338" s="516">
        <v>137.6</v>
      </c>
      <c r="BY338" s="516">
        <v>138.9</v>
      </c>
      <c r="BZ338" s="516">
        <v>140.19999999999999</v>
      </c>
      <c r="CA338" s="516">
        <v>142.80000000000001</v>
      </c>
      <c r="CB338" s="516">
        <v>139.30000000000001</v>
      </c>
      <c r="CC338" s="516">
        <v>139.1</v>
      </c>
      <c r="CD338" s="516">
        <v>142.19999999999999</v>
      </c>
      <c r="CE338" s="516">
        <v>144.1</v>
      </c>
      <c r="CF338" s="516">
        <v>142.1</v>
      </c>
      <c r="CG338" s="516">
        <v>141.69999999999999</v>
      </c>
      <c r="CH338" s="516">
        <v>141.4</v>
      </c>
      <c r="CI338" s="516">
        <v>141.5</v>
      </c>
      <c r="CJ338" s="516">
        <v>140.5</v>
      </c>
      <c r="CK338" s="516">
        <v>139.80000000000001</v>
      </c>
      <c r="CL338" s="516">
        <v>139.69999999999999</v>
      </c>
      <c r="CM338" s="516">
        <v>139.5</v>
      </c>
      <c r="CN338" s="516">
        <v>141.5</v>
      </c>
      <c r="CO338" s="516">
        <v>140.19999999999999</v>
      </c>
      <c r="CP338" s="516">
        <v>138.80000000000001</v>
      </c>
      <c r="CQ338" s="516">
        <v>137.5</v>
      </c>
      <c r="CR338" s="516">
        <v>138.4</v>
      </c>
      <c r="CS338" s="516">
        <v>138.69999999999999</v>
      </c>
      <c r="CT338" s="516">
        <v>138.6</v>
      </c>
      <c r="CU338" s="516">
        <v>136.19999999999999</v>
      </c>
      <c r="CV338" s="516">
        <v>134.9</v>
      </c>
      <c r="CW338" s="516">
        <v>136.30000000000001</v>
      </c>
      <c r="CX338" s="516">
        <v>137.6</v>
      </c>
      <c r="CY338" s="516">
        <v>138.5</v>
      </c>
      <c r="CZ338" s="516">
        <v>137.19999999999999</v>
      </c>
      <c r="DA338" s="516">
        <v>138.4</v>
      </c>
      <c r="DB338" s="516">
        <v>137.80000000000001</v>
      </c>
      <c r="DC338" s="516">
        <v>139.69999999999999</v>
      </c>
      <c r="DD338" s="516">
        <v>140.4</v>
      </c>
      <c r="DE338" s="516">
        <v>142.5</v>
      </c>
      <c r="DF338" s="516">
        <v>144.69999999999999</v>
      </c>
      <c r="DG338" s="516">
        <v>144.30000000000001</v>
      </c>
      <c r="DH338" s="516">
        <v>143.30000000000001</v>
      </c>
      <c r="DI338" s="516">
        <v>143.69999999999999</v>
      </c>
      <c r="DJ338" s="516">
        <v>141.80000000000001</v>
      </c>
      <c r="DK338" s="516">
        <v>143.30000000000001</v>
      </c>
      <c r="DL338" s="516">
        <v>142.4</v>
      </c>
      <c r="DM338" s="516">
        <v>143.30000000000001</v>
      </c>
      <c r="DN338" s="516">
        <v>144.69999999999999</v>
      </c>
      <c r="DO338" s="516">
        <v>145.6</v>
      </c>
      <c r="DP338" s="516">
        <v>145.1</v>
      </c>
      <c r="DQ338" s="516">
        <v>149.19999999999999</v>
      </c>
      <c r="DR338" s="516">
        <v>151.30000000000001</v>
      </c>
      <c r="DS338" s="516">
        <v>153.5</v>
      </c>
      <c r="DT338" s="516">
        <v>154.4</v>
      </c>
      <c r="DU338" s="517">
        <v>150.9</v>
      </c>
      <c r="DV338" s="517">
        <v>150.5</v>
      </c>
      <c r="DW338" s="517">
        <v>149.69999999999999</v>
      </c>
      <c r="DX338" s="559">
        <v>149.5</v>
      </c>
      <c r="DY338" s="559">
        <v>148.4</v>
      </c>
      <c r="DZ338" s="559">
        <v>148.4</v>
      </c>
      <c r="EA338" s="558">
        <v>151.1</v>
      </c>
    </row>
    <row r="339" spans="1:131">
      <c r="A339" s="514" t="s">
        <v>1215</v>
      </c>
      <c r="B339" s="514" t="s">
        <v>1216</v>
      </c>
      <c r="C339" s="515">
        <v>3.1E-2</v>
      </c>
      <c r="D339" s="516">
        <v>97.1</v>
      </c>
      <c r="E339" s="516">
        <v>91.4</v>
      </c>
      <c r="F339" s="516">
        <v>94.9</v>
      </c>
      <c r="G339" s="516">
        <v>95.6</v>
      </c>
      <c r="H339" s="516">
        <v>102.2</v>
      </c>
      <c r="I339" s="516">
        <v>101.4</v>
      </c>
      <c r="J339" s="516">
        <v>99.6</v>
      </c>
      <c r="K339" s="516">
        <v>96.9</v>
      </c>
      <c r="L339" s="516">
        <v>100.1</v>
      </c>
      <c r="M339" s="516">
        <v>92.1</v>
      </c>
      <c r="N339" s="516">
        <v>95.7</v>
      </c>
      <c r="O339" s="516">
        <v>97</v>
      </c>
      <c r="P339" s="516">
        <v>106.7</v>
      </c>
      <c r="Q339" s="516">
        <v>104.6</v>
      </c>
      <c r="R339" s="516">
        <v>108</v>
      </c>
      <c r="S339" s="516">
        <v>106.8</v>
      </c>
      <c r="T339" s="516">
        <v>102</v>
      </c>
      <c r="U339" s="516">
        <v>96.8</v>
      </c>
      <c r="V339" s="516">
        <v>103.1</v>
      </c>
      <c r="W339" s="516">
        <v>100.5</v>
      </c>
      <c r="X339" s="516">
        <v>100.2</v>
      </c>
      <c r="Y339" s="516">
        <v>100.3</v>
      </c>
      <c r="Z339" s="516">
        <v>108.3</v>
      </c>
      <c r="AA339" s="516">
        <v>114</v>
      </c>
      <c r="AB339" s="516">
        <v>112.7</v>
      </c>
      <c r="AC339" s="516">
        <v>117.6</v>
      </c>
      <c r="AD339" s="516">
        <v>111.6</v>
      </c>
      <c r="AE339" s="516">
        <v>114.2</v>
      </c>
      <c r="AF339" s="516">
        <v>115.6</v>
      </c>
      <c r="AG339" s="516">
        <v>109.5</v>
      </c>
      <c r="AH339" s="516">
        <v>109.6</v>
      </c>
      <c r="AI339" s="516">
        <v>109.8</v>
      </c>
      <c r="AJ339" s="516">
        <v>114.5</v>
      </c>
      <c r="AK339" s="516">
        <v>110.2</v>
      </c>
      <c r="AL339" s="516">
        <v>108.3</v>
      </c>
      <c r="AM339" s="516">
        <v>109.1</v>
      </c>
      <c r="AN339" s="516">
        <v>111.4</v>
      </c>
      <c r="AO339" s="516">
        <v>107.7</v>
      </c>
      <c r="AP339" s="516">
        <v>112.1</v>
      </c>
      <c r="AQ339" s="516">
        <v>115</v>
      </c>
      <c r="AR339" s="516">
        <v>109.5</v>
      </c>
      <c r="AS339" s="516">
        <v>108.9</v>
      </c>
      <c r="AT339" s="516">
        <v>109.9</v>
      </c>
      <c r="AU339" s="516">
        <v>108.6</v>
      </c>
      <c r="AV339" s="516">
        <v>108.5</v>
      </c>
      <c r="AW339" s="516">
        <v>108.2</v>
      </c>
      <c r="AX339" s="516">
        <v>109.3</v>
      </c>
      <c r="AY339" s="516">
        <v>110.8</v>
      </c>
      <c r="AZ339" s="516">
        <v>111.6</v>
      </c>
      <c r="BA339" s="516">
        <v>111.8</v>
      </c>
      <c r="BB339" s="516">
        <v>110.5</v>
      </c>
      <c r="BC339" s="516">
        <v>110.7</v>
      </c>
      <c r="BD339" s="516">
        <v>110.9</v>
      </c>
      <c r="BE339" s="516">
        <v>110.5</v>
      </c>
      <c r="BF339" s="516">
        <v>111</v>
      </c>
      <c r="BG339" s="516">
        <v>111.1</v>
      </c>
      <c r="BH339" s="516">
        <v>111.9</v>
      </c>
      <c r="BI339" s="516">
        <v>109.4</v>
      </c>
      <c r="BJ339" s="516">
        <v>115.5</v>
      </c>
      <c r="BK339" s="516">
        <v>118.1</v>
      </c>
      <c r="BL339" s="516">
        <v>114.7</v>
      </c>
      <c r="BM339" s="516">
        <v>113.7</v>
      </c>
      <c r="BN339" s="516">
        <v>113.9</v>
      </c>
      <c r="BO339" s="516">
        <v>114.5</v>
      </c>
      <c r="BP339" s="516">
        <v>111.2</v>
      </c>
      <c r="BQ339" s="516">
        <v>117.5</v>
      </c>
      <c r="BR339" s="516">
        <v>117.8</v>
      </c>
      <c r="BS339" s="516">
        <v>117.5</v>
      </c>
      <c r="BT339" s="516">
        <v>117.8</v>
      </c>
      <c r="BU339" s="516">
        <v>118.5</v>
      </c>
      <c r="BV339" s="516">
        <v>117.9</v>
      </c>
      <c r="BW339" s="516">
        <v>110.3</v>
      </c>
      <c r="BX339" s="516">
        <v>110.8</v>
      </c>
      <c r="BY339" s="516">
        <v>111.3</v>
      </c>
      <c r="BZ339" s="516">
        <v>111.6</v>
      </c>
      <c r="CA339" s="516">
        <v>111.4</v>
      </c>
      <c r="CB339" s="516">
        <v>110.1</v>
      </c>
      <c r="CC339" s="516">
        <v>109.7</v>
      </c>
      <c r="CD339" s="516">
        <v>111.1</v>
      </c>
      <c r="CE339" s="516">
        <v>111.3</v>
      </c>
      <c r="CF339" s="516">
        <v>110.9</v>
      </c>
      <c r="CG339" s="516">
        <v>111.2</v>
      </c>
      <c r="CH339" s="516">
        <v>110.8</v>
      </c>
      <c r="CI339" s="516">
        <v>111.7</v>
      </c>
      <c r="CJ339" s="516">
        <v>111.4</v>
      </c>
      <c r="CK339" s="516">
        <v>110.6</v>
      </c>
      <c r="CL339" s="516">
        <v>111.8</v>
      </c>
      <c r="CM339" s="516">
        <v>111.6</v>
      </c>
      <c r="CN339" s="516">
        <v>110.9</v>
      </c>
      <c r="CO339" s="516">
        <v>110.4</v>
      </c>
      <c r="CP339" s="516">
        <v>110.8</v>
      </c>
      <c r="CQ339" s="516">
        <v>108.5</v>
      </c>
      <c r="CR339" s="516">
        <v>110.3</v>
      </c>
      <c r="CS339" s="516">
        <v>109.6</v>
      </c>
      <c r="CT339" s="516">
        <v>110</v>
      </c>
      <c r="CU339" s="516">
        <v>111.3</v>
      </c>
      <c r="CV339" s="516">
        <v>113.4</v>
      </c>
      <c r="CW339" s="516">
        <v>111.6</v>
      </c>
      <c r="CX339" s="516">
        <v>109.3</v>
      </c>
      <c r="CY339" s="516">
        <v>110.3</v>
      </c>
      <c r="CZ339" s="516">
        <v>110.8</v>
      </c>
      <c r="DA339" s="516">
        <v>109.8</v>
      </c>
      <c r="DB339" s="516">
        <v>109.7</v>
      </c>
      <c r="DC339" s="516">
        <v>111.2</v>
      </c>
      <c r="DD339" s="516">
        <v>119.1</v>
      </c>
      <c r="DE339" s="516">
        <v>122.2</v>
      </c>
      <c r="DF339" s="516">
        <v>129.80000000000001</v>
      </c>
      <c r="DG339" s="516">
        <v>143.69999999999999</v>
      </c>
      <c r="DH339" s="516">
        <v>150.19999999999999</v>
      </c>
      <c r="DI339" s="516">
        <v>153.6</v>
      </c>
      <c r="DJ339" s="516">
        <v>155.30000000000001</v>
      </c>
      <c r="DK339" s="516">
        <v>143.69999999999999</v>
      </c>
      <c r="DL339" s="516">
        <v>146.69999999999999</v>
      </c>
      <c r="DM339" s="516">
        <v>147</v>
      </c>
      <c r="DN339" s="516">
        <v>149.5</v>
      </c>
      <c r="DO339" s="516">
        <v>157.30000000000001</v>
      </c>
      <c r="DP339" s="516">
        <v>165.9</v>
      </c>
      <c r="DQ339" s="516">
        <v>160.6</v>
      </c>
      <c r="DR339" s="516">
        <v>158.69999999999999</v>
      </c>
      <c r="DS339" s="516">
        <v>164.6</v>
      </c>
      <c r="DT339" s="516">
        <v>177.6</v>
      </c>
      <c r="DU339" s="517">
        <v>176.6</v>
      </c>
      <c r="DV339" s="517">
        <v>175.9</v>
      </c>
      <c r="DW339" s="517">
        <v>167.3</v>
      </c>
      <c r="DX339" s="559">
        <v>163.1</v>
      </c>
      <c r="DY339" s="559">
        <v>160.30000000000001</v>
      </c>
      <c r="DZ339" s="559">
        <v>160.9</v>
      </c>
      <c r="EA339" s="558">
        <v>150.1</v>
      </c>
    </row>
    <row r="340" spans="1:131">
      <c r="A340" s="514" t="s">
        <v>1217</v>
      </c>
      <c r="B340" s="514" t="s">
        <v>1218</v>
      </c>
      <c r="C340" s="515">
        <v>2.2550000000000001E-2</v>
      </c>
      <c r="D340" s="516">
        <v>102.3</v>
      </c>
      <c r="E340" s="516">
        <v>101.4</v>
      </c>
      <c r="F340" s="516">
        <v>102.9</v>
      </c>
      <c r="G340" s="516">
        <v>103.2</v>
      </c>
      <c r="H340" s="516">
        <v>104.5</v>
      </c>
      <c r="I340" s="516">
        <v>101</v>
      </c>
      <c r="J340" s="516">
        <v>101.9</v>
      </c>
      <c r="K340" s="516">
        <v>106.9</v>
      </c>
      <c r="L340" s="516">
        <v>107</v>
      </c>
      <c r="M340" s="516">
        <v>103</v>
      </c>
      <c r="N340" s="516">
        <v>103.1</v>
      </c>
      <c r="O340" s="516">
        <v>103.2</v>
      </c>
      <c r="P340" s="516">
        <v>115.1</v>
      </c>
      <c r="Q340" s="516">
        <v>115.1</v>
      </c>
      <c r="R340" s="516">
        <v>113.1</v>
      </c>
      <c r="S340" s="516">
        <v>114.6</v>
      </c>
      <c r="T340" s="516">
        <v>114.6</v>
      </c>
      <c r="U340" s="516">
        <v>113.8</v>
      </c>
      <c r="V340" s="516">
        <v>117</v>
      </c>
      <c r="W340" s="516">
        <v>116.1</v>
      </c>
      <c r="X340" s="516">
        <v>124.8</v>
      </c>
      <c r="Y340" s="516">
        <v>124.8</v>
      </c>
      <c r="Z340" s="516">
        <v>116.6</v>
      </c>
      <c r="AA340" s="516">
        <v>124.4</v>
      </c>
      <c r="AB340" s="516">
        <v>124.4</v>
      </c>
      <c r="AC340" s="516">
        <v>125.5</v>
      </c>
      <c r="AD340" s="516">
        <v>122.5</v>
      </c>
      <c r="AE340" s="516">
        <v>122.7</v>
      </c>
      <c r="AF340" s="516">
        <v>122.6</v>
      </c>
      <c r="AG340" s="516">
        <v>122.6</v>
      </c>
      <c r="AH340" s="516">
        <v>122.3</v>
      </c>
      <c r="AI340" s="516">
        <v>112</v>
      </c>
      <c r="AJ340" s="516">
        <v>121.4</v>
      </c>
      <c r="AK340" s="516">
        <v>118.7</v>
      </c>
      <c r="AL340" s="516">
        <v>118.7</v>
      </c>
      <c r="AM340" s="516">
        <v>118.7</v>
      </c>
      <c r="AN340" s="516">
        <v>110.7</v>
      </c>
      <c r="AO340" s="516">
        <v>116.1</v>
      </c>
      <c r="AP340" s="516">
        <v>108.3</v>
      </c>
      <c r="AQ340" s="516">
        <v>113.9</v>
      </c>
      <c r="AR340" s="516">
        <v>118.7</v>
      </c>
      <c r="AS340" s="516">
        <v>120</v>
      </c>
      <c r="AT340" s="516">
        <v>123.9</v>
      </c>
      <c r="AU340" s="516">
        <v>123.8</v>
      </c>
      <c r="AV340" s="516">
        <v>121.8</v>
      </c>
      <c r="AW340" s="516">
        <v>120.9</v>
      </c>
      <c r="AX340" s="516">
        <v>125.2</v>
      </c>
      <c r="AY340" s="516">
        <v>126.1</v>
      </c>
      <c r="AZ340" s="516">
        <v>126</v>
      </c>
      <c r="BA340" s="516">
        <v>125.6</v>
      </c>
      <c r="BB340" s="516">
        <v>126.6</v>
      </c>
      <c r="BC340" s="516">
        <v>128.6</v>
      </c>
      <c r="BD340" s="516">
        <v>123.4</v>
      </c>
      <c r="BE340" s="516">
        <v>125.6</v>
      </c>
      <c r="BF340" s="516">
        <v>127.2</v>
      </c>
      <c r="BG340" s="516">
        <v>118</v>
      </c>
      <c r="BH340" s="516">
        <v>121</v>
      </c>
      <c r="BI340" s="516">
        <v>124</v>
      </c>
      <c r="BJ340" s="516">
        <v>124.4</v>
      </c>
      <c r="BK340" s="516">
        <v>130.5</v>
      </c>
      <c r="BL340" s="516">
        <v>130.4</v>
      </c>
      <c r="BM340" s="516">
        <v>129.69999999999999</v>
      </c>
      <c r="BN340" s="516">
        <v>129.6</v>
      </c>
      <c r="BO340" s="516">
        <v>121.1</v>
      </c>
      <c r="BP340" s="516">
        <v>121.9</v>
      </c>
      <c r="BQ340" s="516">
        <v>116.2</v>
      </c>
      <c r="BR340" s="516">
        <v>111.7</v>
      </c>
      <c r="BS340" s="516">
        <v>117.4</v>
      </c>
      <c r="BT340" s="516">
        <v>120.8</v>
      </c>
      <c r="BU340" s="516">
        <v>134.5</v>
      </c>
      <c r="BV340" s="516">
        <v>132.30000000000001</v>
      </c>
      <c r="BW340" s="516">
        <v>119.2</v>
      </c>
      <c r="BX340" s="516">
        <v>133.6</v>
      </c>
      <c r="BY340" s="516">
        <v>133.6</v>
      </c>
      <c r="BZ340" s="516">
        <v>129.19999999999999</v>
      </c>
      <c r="CA340" s="516">
        <v>129.19999999999999</v>
      </c>
      <c r="CB340" s="516">
        <v>131.19999999999999</v>
      </c>
      <c r="CC340" s="516">
        <v>138.4</v>
      </c>
      <c r="CD340" s="516">
        <v>136.9</v>
      </c>
      <c r="CE340" s="516">
        <v>141.19999999999999</v>
      </c>
      <c r="CF340" s="516">
        <v>140.80000000000001</v>
      </c>
      <c r="CG340" s="516">
        <v>143.4</v>
      </c>
      <c r="CH340" s="516">
        <v>143.5</v>
      </c>
      <c r="CI340" s="516">
        <v>142.4</v>
      </c>
      <c r="CJ340" s="516">
        <v>140.9</v>
      </c>
      <c r="CK340" s="516">
        <v>142.4</v>
      </c>
      <c r="CL340" s="516">
        <v>141.1</v>
      </c>
      <c r="CM340" s="516">
        <v>140.30000000000001</v>
      </c>
      <c r="CN340" s="516">
        <v>141.4</v>
      </c>
      <c r="CO340" s="516">
        <v>141</v>
      </c>
      <c r="CP340" s="516">
        <v>137.19999999999999</v>
      </c>
      <c r="CQ340" s="516">
        <v>138.19999999999999</v>
      </c>
      <c r="CR340" s="516">
        <v>136.4</v>
      </c>
      <c r="CS340" s="516">
        <v>137</v>
      </c>
      <c r="CT340" s="516">
        <v>148.69999999999999</v>
      </c>
      <c r="CU340" s="516">
        <v>143.4</v>
      </c>
      <c r="CV340" s="516">
        <v>140.6</v>
      </c>
      <c r="CW340" s="516">
        <v>148.80000000000001</v>
      </c>
      <c r="CX340" s="516">
        <v>156</v>
      </c>
      <c r="CY340" s="516">
        <v>158.4</v>
      </c>
      <c r="CZ340" s="516">
        <v>152.9</v>
      </c>
      <c r="DA340" s="516">
        <v>158.9</v>
      </c>
      <c r="DB340" s="516">
        <v>157.1</v>
      </c>
      <c r="DC340" s="516">
        <v>158</v>
      </c>
      <c r="DD340" s="516">
        <v>157.1</v>
      </c>
      <c r="DE340" s="516">
        <v>159.69999999999999</v>
      </c>
      <c r="DF340" s="516">
        <v>152.1</v>
      </c>
      <c r="DG340" s="516">
        <v>163.1</v>
      </c>
      <c r="DH340" s="516">
        <v>163.19999999999999</v>
      </c>
      <c r="DI340" s="516">
        <v>166</v>
      </c>
      <c r="DJ340" s="516">
        <v>166.9</v>
      </c>
      <c r="DK340" s="516">
        <v>151</v>
      </c>
      <c r="DL340" s="516">
        <v>161.1</v>
      </c>
      <c r="DM340" s="516">
        <v>195.2</v>
      </c>
      <c r="DN340" s="516">
        <v>192.3</v>
      </c>
      <c r="DO340" s="516">
        <v>191</v>
      </c>
      <c r="DP340" s="516">
        <v>192.4</v>
      </c>
      <c r="DQ340" s="516">
        <v>185.2</v>
      </c>
      <c r="DR340" s="516">
        <v>159.5</v>
      </c>
      <c r="DS340" s="516">
        <v>165.1</v>
      </c>
      <c r="DT340" s="516">
        <v>165.7</v>
      </c>
      <c r="DU340" s="517">
        <v>193.4</v>
      </c>
      <c r="DV340" s="517">
        <v>200.3</v>
      </c>
      <c r="DW340" s="517">
        <v>200.8</v>
      </c>
      <c r="DX340" s="559">
        <v>193.8</v>
      </c>
      <c r="DY340" s="559">
        <v>195.9</v>
      </c>
      <c r="DZ340" s="559">
        <v>202</v>
      </c>
      <c r="EA340" s="558">
        <v>203.5</v>
      </c>
    </row>
    <row r="341" spans="1:131">
      <c r="A341" s="514" t="s">
        <v>1219</v>
      </c>
      <c r="B341" s="514" t="s">
        <v>1220</v>
      </c>
      <c r="C341" s="515">
        <v>3.0000000000000001E-3</v>
      </c>
      <c r="D341" s="516">
        <v>100</v>
      </c>
      <c r="E341" s="516">
        <v>100</v>
      </c>
      <c r="F341" s="516">
        <v>100</v>
      </c>
      <c r="G341" s="516">
        <v>100</v>
      </c>
      <c r="H341" s="516">
        <v>100</v>
      </c>
      <c r="I341" s="516">
        <v>100</v>
      </c>
      <c r="J341" s="516">
        <v>100</v>
      </c>
      <c r="K341" s="516">
        <v>100</v>
      </c>
      <c r="L341" s="516">
        <v>100</v>
      </c>
      <c r="M341" s="516">
        <v>101.1</v>
      </c>
      <c r="N341" s="516">
        <v>101.1</v>
      </c>
      <c r="O341" s="516">
        <v>101.1</v>
      </c>
      <c r="P341" s="516">
        <v>101.1</v>
      </c>
      <c r="Q341" s="516">
        <v>101.1</v>
      </c>
      <c r="R341" s="516">
        <v>101.1</v>
      </c>
      <c r="S341" s="516">
        <v>101.1</v>
      </c>
      <c r="T341" s="516">
        <v>101.1</v>
      </c>
      <c r="U341" s="516">
        <v>101.1</v>
      </c>
      <c r="V341" s="516">
        <v>101.1</v>
      </c>
      <c r="W341" s="516">
        <v>101.1</v>
      </c>
      <c r="X341" s="516">
        <v>101.1</v>
      </c>
      <c r="Y341" s="516">
        <v>108.4</v>
      </c>
      <c r="Z341" s="516">
        <v>108.4</v>
      </c>
      <c r="AA341" s="516">
        <v>108.4</v>
      </c>
      <c r="AB341" s="516">
        <v>108.4</v>
      </c>
      <c r="AC341" s="516">
        <v>108.4</v>
      </c>
      <c r="AD341" s="516">
        <v>108.4</v>
      </c>
      <c r="AE341" s="516">
        <v>108.4</v>
      </c>
      <c r="AF341" s="516">
        <v>108.4</v>
      </c>
      <c r="AG341" s="516">
        <v>108.4</v>
      </c>
      <c r="AH341" s="516">
        <v>108.4</v>
      </c>
      <c r="AI341" s="516">
        <v>108.4</v>
      </c>
      <c r="AJ341" s="516">
        <v>108.4</v>
      </c>
      <c r="AK341" s="516">
        <v>109.5</v>
      </c>
      <c r="AL341" s="516">
        <v>109.5</v>
      </c>
      <c r="AM341" s="516">
        <v>109.5</v>
      </c>
      <c r="AN341" s="516">
        <v>109.5</v>
      </c>
      <c r="AO341" s="516">
        <v>109.5</v>
      </c>
      <c r="AP341" s="516">
        <v>109.5</v>
      </c>
      <c r="AQ341" s="516">
        <v>109.5</v>
      </c>
      <c r="AR341" s="516">
        <v>109.5</v>
      </c>
      <c r="AS341" s="516">
        <v>109.5</v>
      </c>
      <c r="AT341" s="516">
        <v>109.5</v>
      </c>
      <c r="AU341" s="516">
        <v>100.2</v>
      </c>
      <c r="AV341" s="516">
        <v>103.2</v>
      </c>
      <c r="AW341" s="516">
        <v>100.8</v>
      </c>
      <c r="AX341" s="516">
        <v>99.5</v>
      </c>
      <c r="AY341" s="516">
        <v>100.2</v>
      </c>
      <c r="AZ341" s="516">
        <v>106.7</v>
      </c>
      <c r="BA341" s="516">
        <v>100.2</v>
      </c>
      <c r="BB341" s="516">
        <v>106.1</v>
      </c>
      <c r="BC341" s="516">
        <v>107.2</v>
      </c>
      <c r="BD341" s="516">
        <v>104.3</v>
      </c>
      <c r="BE341" s="516">
        <v>105.5</v>
      </c>
      <c r="BF341" s="516">
        <v>98.1</v>
      </c>
      <c r="BG341" s="516">
        <v>98.7</v>
      </c>
      <c r="BH341" s="516">
        <v>99.3</v>
      </c>
      <c r="BI341" s="516">
        <v>98.7</v>
      </c>
      <c r="BJ341" s="516">
        <v>100.3</v>
      </c>
      <c r="BK341" s="516">
        <v>101.5</v>
      </c>
      <c r="BL341" s="516">
        <v>100.9</v>
      </c>
      <c r="BM341" s="516">
        <v>100.3</v>
      </c>
      <c r="BN341" s="516">
        <v>100.9</v>
      </c>
      <c r="BO341" s="516">
        <v>100.3</v>
      </c>
      <c r="BP341" s="516">
        <v>100.3</v>
      </c>
      <c r="BQ341" s="516">
        <v>100.3</v>
      </c>
      <c r="BR341" s="516">
        <v>100.3</v>
      </c>
      <c r="BS341" s="516">
        <v>100.3</v>
      </c>
      <c r="BT341" s="516">
        <v>100.3</v>
      </c>
      <c r="BU341" s="516">
        <v>101.5</v>
      </c>
      <c r="BV341" s="516">
        <v>101.5</v>
      </c>
      <c r="BW341" s="516">
        <v>101.5</v>
      </c>
      <c r="BX341" s="516">
        <v>101.5</v>
      </c>
      <c r="BY341" s="516">
        <v>101.5</v>
      </c>
      <c r="BZ341" s="516">
        <v>101.5</v>
      </c>
      <c r="CA341" s="516">
        <v>104.5</v>
      </c>
      <c r="CB341" s="516">
        <v>104.5</v>
      </c>
      <c r="CC341" s="516">
        <v>104.5</v>
      </c>
      <c r="CD341" s="516">
        <v>104.5</v>
      </c>
      <c r="CE341" s="516">
        <v>104.5</v>
      </c>
      <c r="CF341" s="516">
        <v>104.5</v>
      </c>
      <c r="CG341" s="516">
        <v>104.5</v>
      </c>
      <c r="CH341" s="516">
        <v>104.5</v>
      </c>
      <c r="CI341" s="516">
        <v>104.5</v>
      </c>
      <c r="CJ341" s="516">
        <v>104.5</v>
      </c>
      <c r="CK341" s="516">
        <v>104.5</v>
      </c>
      <c r="CL341" s="516">
        <v>104.5</v>
      </c>
      <c r="CM341" s="516">
        <v>105.5</v>
      </c>
      <c r="CN341" s="516">
        <v>109.2</v>
      </c>
      <c r="CO341" s="516">
        <v>109.2</v>
      </c>
      <c r="CP341" s="516">
        <v>109</v>
      </c>
      <c r="CQ341" s="516">
        <v>108.7</v>
      </c>
      <c r="CR341" s="516">
        <v>108.7</v>
      </c>
      <c r="CS341" s="516">
        <v>108.7</v>
      </c>
      <c r="CT341" s="516">
        <v>108.7</v>
      </c>
      <c r="CU341" s="516">
        <v>108.7</v>
      </c>
      <c r="CV341" s="516">
        <v>108.7</v>
      </c>
      <c r="CW341" s="516">
        <v>101.5</v>
      </c>
      <c r="CX341" s="516">
        <v>101.5</v>
      </c>
      <c r="CY341" s="516">
        <v>101.5</v>
      </c>
      <c r="CZ341" s="516">
        <v>102.1</v>
      </c>
      <c r="DA341" s="516">
        <v>101.9</v>
      </c>
      <c r="DB341" s="516">
        <v>102.1</v>
      </c>
      <c r="DC341" s="516">
        <v>102.1</v>
      </c>
      <c r="DD341" s="516">
        <v>102.1</v>
      </c>
      <c r="DE341" s="516">
        <v>102.1</v>
      </c>
      <c r="DF341" s="516">
        <v>101.8</v>
      </c>
      <c r="DG341" s="516">
        <v>107.3</v>
      </c>
      <c r="DH341" s="516">
        <v>107.9</v>
      </c>
      <c r="DI341" s="516">
        <v>109</v>
      </c>
      <c r="DJ341" s="516">
        <v>109.6</v>
      </c>
      <c r="DK341" s="516">
        <v>111.2</v>
      </c>
      <c r="DL341" s="516">
        <v>112.8</v>
      </c>
      <c r="DM341" s="516">
        <v>113.9</v>
      </c>
      <c r="DN341" s="516">
        <v>116</v>
      </c>
      <c r="DO341" s="516">
        <v>117.6</v>
      </c>
      <c r="DP341" s="516">
        <v>116</v>
      </c>
      <c r="DQ341" s="516">
        <v>117.1</v>
      </c>
      <c r="DR341" s="516">
        <v>119</v>
      </c>
      <c r="DS341" s="516">
        <v>117.4</v>
      </c>
      <c r="DT341" s="516">
        <v>118.9</v>
      </c>
      <c r="DU341" s="517">
        <v>125.8</v>
      </c>
      <c r="DV341" s="517">
        <v>125.8</v>
      </c>
      <c r="DW341" s="517">
        <v>127.6</v>
      </c>
      <c r="DX341" s="559">
        <v>128.1</v>
      </c>
      <c r="DY341" s="559">
        <v>128.30000000000001</v>
      </c>
      <c r="DZ341" s="559">
        <v>129.4</v>
      </c>
      <c r="EA341" s="558">
        <v>129.80000000000001</v>
      </c>
    </row>
    <row r="342" spans="1:131">
      <c r="A342" s="514" t="s">
        <v>1221</v>
      </c>
      <c r="B342" s="514" t="s">
        <v>1222</v>
      </c>
      <c r="C342" s="515">
        <v>6.2E-4</v>
      </c>
      <c r="D342" s="516">
        <v>100.5</v>
      </c>
      <c r="E342" s="516">
        <v>100.7</v>
      </c>
      <c r="F342" s="516">
        <v>101.7</v>
      </c>
      <c r="G342" s="516">
        <v>101.5</v>
      </c>
      <c r="H342" s="516">
        <v>101.5</v>
      </c>
      <c r="I342" s="516">
        <v>102.1</v>
      </c>
      <c r="J342" s="516">
        <v>102.1</v>
      </c>
      <c r="K342" s="516">
        <v>102.1</v>
      </c>
      <c r="L342" s="516">
        <v>102.1</v>
      </c>
      <c r="M342" s="516">
        <v>105.9</v>
      </c>
      <c r="N342" s="516">
        <v>105.9</v>
      </c>
      <c r="O342" s="516">
        <v>105.9</v>
      </c>
      <c r="P342" s="516">
        <v>106.3</v>
      </c>
      <c r="Q342" s="516">
        <v>106.9</v>
      </c>
      <c r="R342" s="516">
        <v>106.9</v>
      </c>
      <c r="S342" s="516">
        <v>106.9</v>
      </c>
      <c r="T342" s="516">
        <v>107.2</v>
      </c>
      <c r="U342" s="516">
        <v>107.2</v>
      </c>
      <c r="V342" s="516">
        <v>107.2</v>
      </c>
      <c r="W342" s="516">
        <v>107.2</v>
      </c>
      <c r="X342" s="516">
        <v>107.2</v>
      </c>
      <c r="Y342" s="516">
        <v>107.8</v>
      </c>
      <c r="Z342" s="516">
        <v>107.8</v>
      </c>
      <c r="AA342" s="516">
        <v>107.8</v>
      </c>
      <c r="AB342" s="516">
        <v>109.3</v>
      </c>
      <c r="AC342" s="516">
        <v>109.3</v>
      </c>
      <c r="AD342" s="516">
        <v>110.1</v>
      </c>
      <c r="AE342" s="516">
        <v>110.4</v>
      </c>
      <c r="AF342" s="516">
        <v>110.4</v>
      </c>
      <c r="AG342" s="516">
        <v>110.4</v>
      </c>
      <c r="AH342" s="516">
        <v>110.4</v>
      </c>
      <c r="AI342" s="516">
        <v>110.7</v>
      </c>
      <c r="AJ342" s="516">
        <v>110.7</v>
      </c>
      <c r="AK342" s="516">
        <v>110.7</v>
      </c>
      <c r="AL342" s="516">
        <v>110.7</v>
      </c>
      <c r="AM342" s="516">
        <v>110.7</v>
      </c>
      <c r="AN342" s="516">
        <v>113.8</v>
      </c>
      <c r="AO342" s="516">
        <v>113.8</v>
      </c>
      <c r="AP342" s="516">
        <v>113.8</v>
      </c>
      <c r="AQ342" s="516">
        <v>113.8</v>
      </c>
      <c r="AR342" s="516">
        <v>113.8</v>
      </c>
      <c r="AS342" s="516">
        <v>113.8</v>
      </c>
      <c r="AT342" s="516">
        <v>115.2</v>
      </c>
      <c r="AU342" s="516">
        <v>118.7</v>
      </c>
      <c r="AV342" s="516">
        <v>133.4</v>
      </c>
      <c r="AW342" s="516">
        <v>130.4</v>
      </c>
      <c r="AX342" s="516">
        <v>131.5</v>
      </c>
      <c r="AY342" s="516">
        <v>128.9</v>
      </c>
      <c r="AZ342" s="516">
        <v>129</v>
      </c>
      <c r="BA342" s="516">
        <v>131.9</v>
      </c>
      <c r="BB342" s="516">
        <v>132.1</v>
      </c>
      <c r="BC342" s="516">
        <v>132.6</v>
      </c>
      <c r="BD342" s="516">
        <v>131</v>
      </c>
      <c r="BE342" s="516">
        <v>132.5</v>
      </c>
      <c r="BF342" s="516">
        <v>132.9</v>
      </c>
      <c r="BG342" s="516">
        <v>131.9</v>
      </c>
      <c r="BH342" s="516">
        <v>125.1</v>
      </c>
      <c r="BI342" s="516">
        <v>125.2</v>
      </c>
      <c r="BJ342" s="516">
        <v>125.7</v>
      </c>
      <c r="BK342" s="516">
        <v>127</v>
      </c>
      <c r="BL342" s="516">
        <v>126.7</v>
      </c>
      <c r="BM342" s="516">
        <v>126.9</v>
      </c>
      <c r="BN342" s="516">
        <v>126.6</v>
      </c>
      <c r="BO342" s="516">
        <v>129.30000000000001</v>
      </c>
      <c r="BP342" s="516">
        <v>129.6</v>
      </c>
      <c r="BQ342" s="516">
        <v>129.6</v>
      </c>
      <c r="BR342" s="516">
        <v>128</v>
      </c>
      <c r="BS342" s="516">
        <v>128.80000000000001</v>
      </c>
      <c r="BT342" s="516">
        <v>133.4</v>
      </c>
      <c r="BU342" s="516">
        <v>136.19999999999999</v>
      </c>
      <c r="BV342" s="516">
        <v>136.19999999999999</v>
      </c>
      <c r="BW342" s="516">
        <v>136.19999999999999</v>
      </c>
      <c r="BX342" s="516">
        <v>136.19999999999999</v>
      </c>
      <c r="BY342" s="516">
        <v>136.5</v>
      </c>
      <c r="BZ342" s="516">
        <v>136.9</v>
      </c>
      <c r="CA342" s="516">
        <v>136.9</v>
      </c>
      <c r="CB342" s="516">
        <v>136.9</v>
      </c>
      <c r="CC342" s="516">
        <v>137.19999999999999</v>
      </c>
      <c r="CD342" s="516">
        <v>136</v>
      </c>
      <c r="CE342" s="516">
        <v>137.80000000000001</v>
      </c>
      <c r="CF342" s="516">
        <v>136.5</v>
      </c>
      <c r="CG342" s="516">
        <v>136.9</v>
      </c>
      <c r="CH342" s="516">
        <v>135</v>
      </c>
      <c r="CI342" s="516">
        <v>136.19999999999999</v>
      </c>
      <c r="CJ342" s="516">
        <v>136.19999999999999</v>
      </c>
      <c r="CK342" s="516">
        <v>136.19999999999999</v>
      </c>
      <c r="CL342" s="516">
        <v>136.4</v>
      </c>
      <c r="CM342" s="516">
        <v>137.4</v>
      </c>
      <c r="CN342" s="516">
        <v>139.9</v>
      </c>
      <c r="CO342" s="516">
        <v>135.9</v>
      </c>
      <c r="CP342" s="516">
        <v>136</v>
      </c>
      <c r="CQ342" s="516">
        <v>135.80000000000001</v>
      </c>
      <c r="CR342" s="516">
        <v>135.6</v>
      </c>
      <c r="CS342" s="516">
        <v>135.6</v>
      </c>
      <c r="CT342" s="516">
        <v>137.5</v>
      </c>
      <c r="CU342" s="516">
        <v>137.19999999999999</v>
      </c>
      <c r="CV342" s="516">
        <v>137.19999999999999</v>
      </c>
      <c r="CW342" s="516">
        <v>128.6</v>
      </c>
      <c r="CX342" s="516">
        <v>129.30000000000001</v>
      </c>
      <c r="CY342" s="516">
        <v>128.6</v>
      </c>
      <c r="CZ342" s="516">
        <v>131.4</v>
      </c>
      <c r="DA342" s="516">
        <v>128.9</v>
      </c>
      <c r="DB342" s="516">
        <v>128.4</v>
      </c>
      <c r="DC342" s="516">
        <v>130.30000000000001</v>
      </c>
      <c r="DD342" s="516">
        <v>129.9</v>
      </c>
      <c r="DE342" s="516">
        <v>131.19999999999999</v>
      </c>
      <c r="DF342" s="516">
        <v>132.80000000000001</v>
      </c>
      <c r="DG342" s="516">
        <v>137.1</v>
      </c>
      <c r="DH342" s="516">
        <v>139.80000000000001</v>
      </c>
      <c r="DI342" s="516">
        <v>142</v>
      </c>
      <c r="DJ342" s="516">
        <v>140.6</v>
      </c>
      <c r="DK342" s="516">
        <v>143.4</v>
      </c>
      <c r="DL342" s="516">
        <v>142.69999999999999</v>
      </c>
      <c r="DM342" s="516">
        <v>147</v>
      </c>
      <c r="DN342" s="516">
        <v>147</v>
      </c>
      <c r="DO342" s="516">
        <v>149</v>
      </c>
      <c r="DP342" s="516">
        <v>150.19999999999999</v>
      </c>
      <c r="DQ342" s="516">
        <v>149.5</v>
      </c>
      <c r="DR342" s="516">
        <v>150.1</v>
      </c>
      <c r="DS342" s="516">
        <v>152.6</v>
      </c>
      <c r="DT342" s="516">
        <v>152.69999999999999</v>
      </c>
      <c r="DU342" s="517">
        <v>159</v>
      </c>
      <c r="DV342" s="517">
        <v>155.9</v>
      </c>
      <c r="DW342" s="517">
        <v>157.80000000000001</v>
      </c>
      <c r="DX342" s="559">
        <v>157</v>
      </c>
      <c r="DY342" s="559">
        <v>158</v>
      </c>
      <c r="DZ342" s="559">
        <v>157.80000000000001</v>
      </c>
      <c r="EA342" s="558">
        <v>157.69999999999999</v>
      </c>
    </row>
    <row r="343" spans="1:131">
      <c r="A343" s="514" t="s">
        <v>1223</v>
      </c>
      <c r="B343" s="514" t="s">
        <v>1224</v>
      </c>
      <c r="C343" s="515">
        <v>3.288E-2</v>
      </c>
      <c r="D343" s="516">
        <v>105.3</v>
      </c>
      <c r="E343" s="516">
        <v>105.5</v>
      </c>
      <c r="F343" s="516">
        <v>105.6</v>
      </c>
      <c r="G343" s="516">
        <v>105.3</v>
      </c>
      <c r="H343" s="516">
        <v>105.1</v>
      </c>
      <c r="I343" s="516">
        <v>104.9</v>
      </c>
      <c r="J343" s="516">
        <v>105</v>
      </c>
      <c r="K343" s="516">
        <v>104.5</v>
      </c>
      <c r="L343" s="516">
        <v>105.6</v>
      </c>
      <c r="M343" s="516">
        <v>105.3</v>
      </c>
      <c r="N343" s="516">
        <v>105.2</v>
      </c>
      <c r="O343" s="516">
        <v>105.1</v>
      </c>
      <c r="P343" s="516">
        <v>107.5</v>
      </c>
      <c r="Q343" s="516">
        <v>106.7</v>
      </c>
      <c r="R343" s="516">
        <v>107</v>
      </c>
      <c r="S343" s="516">
        <v>107.2</v>
      </c>
      <c r="T343" s="516">
        <v>106.6</v>
      </c>
      <c r="U343" s="516">
        <v>106.2</v>
      </c>
      <c r="V343" s="516">
        <v>105.5</v>
      </c>
      <c r="W343" s="516">
        <v>105.6</v>
      </c>
      <c r="X343" s="516">
        <v>106.1</v>
      </c>
      <c r="Y343" s="516">
        <v>107.2</v>
      </c>
      <c r="Z343" s="516">
        <v>108.1</v>
      </c>
      <c r="AA343" s="516">
        <v>108.3</v>
      </c>
      <c r="AB343" s="516">
        <v>114</v>
      </c>
      <c r="AC343" s="516">
        <v>114.4</v>
      </c>
      <c r="AD343" s="516">
        <v>114.1</v>
      </c>
      <c r="AE343" s="516">
        <v>114.2</v>
      </c>
      <c r="AF343" s="516">
        <v>114.8</v>
      </c>
      <c r="AG343" s="516">
        <v>114.9</v>
      </c>
      <c r="AH343" s="516">
        <v>115.1</v>
      </c>
      <c r="AI343" s="516">
        <v>115.2</v>
      </c>
      <c r="AJ343" s="516">
        <v>115.6</v>
      </c>
      <c r="AK343" s="516">
        <v>115.8</v>
      </c>
      <c r="AL343" s="516">
        <v>115.1</v>
      </c>
      <c r="AM343" s="516">
        <v>115.2</v>
      </c>
      <c r="AN343" s="516">
        <v>115.4</v>
      </c>
      <c r="AO343" s="516">
        <v>115.8</v>
      </c>
      <c r="AP343" s="516">
        <v>115.5</v>
      </c>
      <c r="AQ343" s="516">
        <v>115.1</v>
      </c>
      <c r="AR343" s="516">
        <v>114.7</v>
      </c>
      <c r="AS343" s="516">
        <v>114.9</v>
      </c>
      <c r="AT343" s="516">
        <v>114.3</v>
      </c>
      <c r="AU343" s="516">
        <v>113.8</v>
      </c>
      <c r="AV343" s="516">
        <v>114.3</v>
      </c>
      <c r="AW343" s="516">
        <v>115.4</v>
      </c>
      <c r="AX343" s="516">
        <v>114.3</v>
      </c>
      <c r="AY343" s="516">
        <v>115.7</v>
      </c>
      <c r="AZ343" s="516">
        <v>114.2</v>
      </c>
      <c r="BA343" s="516">
        <v>115.4</v>
      </c>
      <c r="BB343" s="516">
        <v>115.1</v>
      </c>
      <c r="BC343" s="516">
        <v>114.9</v>
      </c>
      <c r="BD343" s="516">
        <v>113.9</v>
      </c>
      <c r="BE343" s="516">
        <v>113.4</v>
      </c>
      <c r="BF343" s="516">
        <v>113.8</v>
      </c>
      <c r="BG343" s="516">
        <v>113.3</v>
      </c>
      <c r="BH343" s="516">
        <v>112.9</v>
      </c>
      <c r="BI343" s="516">
        <v>115.6</v>
      </c>
      <c r="BJ343" s="516">
        <v>116.5</v>
      </c>
      <c r="BK343" s="516">
        <v>116.5</v>
      </c>
      <c r="BL343" s="516">
        <v>117</v>
      </c>
      <c r="BM343" s="516">
        <v>117.3</v>
      </c>
      <c r="BN343" s="516">
        <v>118.9</v>
      </c>
      <c r="BO343" s="516">
        <v>118</v>
      </c>
      <c r="BP343" s="516">
        <v>115.3</v>
      </c>
      <c r="BQ343" s="516">
        <v>114.8</v>
      </c>
      <c r="BR343" s="516">
        <v>115</v>
      </c>
      <c r="BS343" s="516">
        <v>114.9</v>
      </c>
      <c r="BT343" s="516">
        <v>116.9</v>
      </c>
      <c r="BU343" s="516">
        <v>117.3</v>
      </c>
      <c r="BV343" s="516">
        <v>118.2</v>
      </c>
      <c r="BW343" s="516">
        <v>118.3</v>
      </c>
      <c r="BX343" s="516">
        <v>118.1</v>
      </c>
      <c r="BY343" s="516">
        <v>119.4</v>
      </c>
      <c r="BZ343" s="516">
        <v>119.7</v>
      </c>
      <c r="CA343" s="516">
        <v>120.5</v>
      </c>
      <c r="CB343" s="516">
        <v>120.8</v>
      </c>
      <c r="CC343" s="516">
        <v>120.7</v>
      </c>
      <c r="CD343" s="516">
        <v>123</v>
      </c>
      <c r="CE343" s="516">
        <v>124</v>
      </c>
      <c r="CF343" s="516">
        <v>122.8</v>
      </c>
      <c r="CG343" s="516">
        <v>122.3</v>
      </c>
      <c r="CH343" s="516">
        <v>122.1</v>
      </c>
      <c r="CI343" s="516">
        <v>122.1</v>
      </c>
      <c r="CJ343" s="516">
        <v>122</v>
      </c>
      <c r="CK343" s="516">
        <v>115.3</v>
      </c>
      <c r="CL343" s="516">
        <v>114.1</v>
      </c>
      <c r="CM343" s="516">
        <v>114.8</v>
      </c>
      <c r="CN343" s="516">
        <v>114.1</v>
      </c>
      <c r="CO343" s="516">
        <v>113.4</v>
      </c>
      <c r="CP343" s="516">
        <v>111.9</v>
      </c>
      <c r="CQ343" s="516">
        <v>112.5</v>
      </c>
      <c r="CR343" s="516">
        <v>114.1</v>
      </c>
      <c r="CS343" s="516">
        <v>113.2</v>
      </c>
      <c r="CT343" s="516">
        <v>113.5</v>
      </c>
      <c r="CU343" s="516">
        <v>113.6</v>
      </c>
      <c r="CV343" s="516">
        <v>113.8</v>
      </c>
      <c r="CW343" s="516">
        <v>117.5</v>
      </c>
      <c r="CX343" s="516">
        <v>117.6</v>
      </c>
      <c r="CY343" s="516">
        <v>116.8</v>
      </c>
      <c r="CZ343" s="516">
        <v>118.5</v>
      </c>
      <c r="DA343" s="516">
        <v>117.8</v>
      </c>
      <c r="DB343" s="516">
        <v>117.4</v>
      </c>
      <c r="DC343" s="516">
        <v>121.2</v>
      </c>
      <c r="DD343" s="516">
        <v>121</v>
      </c>
      <c r="DE343" s="516">
        <v>124.2</v>
      </c>
      <c r="DF343" s="516">
        <v>125</v>
      </c>
      <c r="DG343" s="516">
        <v>127.1</v>
      </c>
      <c r="DH343" s="516">
        <v>131.19999999999999</v>
      </c>
      <c r="DI343" s="516">
        <v>131</v>
      </c>
      <c r="DJ343" s="516">
        <v>131.9</v>
      </c>
      <c r="DK343" s="516">
        <v>131.80000000000001</v>
      </c>
      <c r="DL343" s="516">
        <v>129.30000000000001</v>
      </c>
      <c r="DM343" s="516">
        <v>131.6</v>
      </c>
      <c r="DN343" s="516">
        <v>133.80000000000001</v>
      </c>
      <c r="DO343" s="516">
        <v>135.1</v>
      </c>
      <c r="DP343" s="516">
        <v>136.30000000000001</v>
      </c>
      <c r="DQ343" s="516">
        <v>136.80000000000001</v>
      </c>
      <c r="DR343" s="516">
        <v>137.1</v>
      </c>
      <c r="DS343" s="516">
        <v>139.1</v>
      </c>
      <c r="DT343" s="516">
        <v>139.5</v>
      </c>
      <c r="DU343" s="517">
        <v>140</v>
      </c>
      <c r="DV343" s="517">
        <v>140</v>
      </c>
      <c r="DW343" s="517">
        <v>139.19999999999999</v>
      </c>
      <c r="DX343" s="559">
        <v>139.30000000000001</v>
      </c>
      <c r="DY343" s="559">
        <v>141.80000000000001</v>
      </c>
      <c r="DZ343" s="559">
        <v>140.9</v>
      </c>
      <c r="EA343" s="558">
        <v>140.19999999999999</v>
      </c>
    </row>
    <row r="344" spans="1:131">
      <c r="A344" s="514" t="s">
        <v>1225</v>
      </c>
      <c r="B344" s="514" t="s">
        <v>1226</v>
      </c>
      <c r="C344" s="515">
        <v>6.0400000000000002E-3</v>
      </c>
      <c r="D344" s="516">
        <v>101.9</v>
      </c>
      <c r="E344" s="516">
        <v>101.9</v>
      </c>
      <c r="F344" s="516">
        <v>102</v>
      </c>
      <c r="G344" s="516">
        <v>102.3</v>
      </c>
      <c r="H344" s="516">
        <v>102.1</v>
      </c>
      <c r="I344" s="516">
        <v>102.3</v>
      </c>
      <c r="J344" s="516">
        <v>102.3</v>
      </c>
      <c r="K344" s="516">
        <v>102.3</v>
      </c>
      <c r="L344" s="516">
        <v>103</v>
      </c>
      <c r="M344" s="516">
        <v>103.5</v>
      </c>
      <c r="N344" s="516">
        <v>104.9</v>
      </c>
      <c r="O344" s="516">
        <v>106.5</v>
      </c>
      <c r="P344" s="516">
        <v>108</v>
      </c>
      <c r="Q344" s="516">
        <v>108.2</v>
      </c>
      <c r="R344" s="516">
        <v>108.2</v>
      </c>
      <c r="S344" s="516">
        <v>108.4</v>
      </c>
      <c r="T344" s="516">
        <v>108</v>
      </c>
      <c r="U344" s="516">
        <v>108.9</v>
      </c>
      <c r="V344" s="516">
        <v>110.7</v>
      </c>
      <c r="W344" s="516">
        <v>111</v>
      </c>
      <c r="X344" s="516">
        <v>112.5</v>
      </c>
      <c r="Y344" s="516">
        <v>112.5</v>
      </c>
      <c r="Z344" s="516">
        <v>113</v>
      </c>
      <c r="AA344" s="516">
        <v>113</v>
      </c>
      <c r="AB344" s="516">
        <v>118.4</v>
      </c>
      <c r="AC344" s="516">
        <v>120.8</v>
      </c>
      <c r="AD344" s="516">
        <v>120.6</v>
      </c>
      <c r="AE344" s="516">
        <v>120.3</v>
      </c>
      <c r="AF344" s="516">
        <v>120.2</v>
      </c>
      <c r="AG344" s="516">
        <v>119.9</v>
      </c>
      <c r="AH344" s="516">
        <v>119.7</v>
      </c>
      <c r="AI344" s="516">
        <v>119.5</v>
      </c>
      <c r="AJ344" s="516">
        <v>119.3</v>
      </c>
      <c r="AK344" s="516">
        <v>119.4</v>
      </c>
      <c r="AL344" s="516">
        <v>119.8</v>
      </c>
      <c r="AM344" s="516">
        <v>120.8</v>
      </c>
      <c r="AN344" s="516">
        <v>121.6</v>
      </c>
      <c r="AO344" s="516">
        <v>121.4</v>
      </c>
      <c r="AP344" s="516">
        <v>121.4</v>
      </c>
      <c r="AQ344" s="516">
        <v>121.2</v>
      </c>
      <c r="AR344" s="516">
        <v>120.9</v>
      </c>
      <c r="AS344" s="516">
        <v>120.8</v>
      </c>
      <c r="AT344" s="516">
        <v>121</v>
      </c>
      <c r="AU344" s="516">
        <v>120.9</v>
      </c>
      <c r="AV344" s="516">
        <v>121</v>
      </c>
      <c r="AW344" s="516">
        <v>120.8</v>
      </c>
      <c r="AX344" s="516">
        <v>122</v>
      </c>
      <c r="AY344" s="516">
        <v>122.2</v>
      </c>
      <c r="AZ344" s="516">
        <v>120.7</v>
      </c>
      <c r="BA344" s="516">
        <v>121.6</v>
      </c>
      <c r="BB344" s="516">
        <v>120</v>
      </c>
      <c r="BC344" s="516">
        <v>122.7</v>
      </c>
      <c r="BD344" s="516">
        <v>121.3</v>
      </c>
      <c r="BE344" s="516">
        <v>120.4</v>
      </c>
      <c r="BF344" s="516">
        <v>121.3</v>
      </c>
      <c r="BG344" s="516">
        <v>121.1</v>
      </c>
      <c r="BH344" s="516">
        <v>122.2</v>
      </c>
      <c r="BI344" s="516">
        <v>122.2</v>
      </c>
      <c r="BJ344" s="516">
        <v>122.7</v>
      </c>
      <c r="BK344" s="516">
        <v>123.3</v>
      </c>
      <c r="BL344" s="516">
        <v>126.3</v>
      </c>
      <c r="BM344" s="516">
        <v>126.2</v>
      </c>
      <c r="BN344" s="516">
        <v>125.7</v>
      </c>
      <c r="BO344" s="516">
        <v>122.9</v>
      </c>
      <c r="BP344" s="516">
        <v>125.2</v>
      </c>
      <c r="BQ344" s="516">
        <v>124.9</v>
      </c>
      <c r="BR344" s="516">
        <v>124.6</v>
      </c>
      <c r="BS344" s="516">
        <v>124.8</v>
      </c>
      <c r="BT344" s="516">
        <v>124.9</v>
      </c>
      <c r="BU344" s="516">
        <v>124.7</v>
      </c>
      <c r="BV344" s="516">
        <v>126</v>
      </c>
      <c r="BW344" s="516">
        <v>126.2</v>
      </c>
      <c r="BX344" s="516">
        <v>126.3</v>
      </c>
      <c r="BY344" s="516">
        <v>126.3</v>
      </c>
      <c r="BZ344" s="516">
        <v>126.7</v>
      </c>
      <c r="CA344" s="516">
        <v>126.3</v>
      </c>
      <c r="CB344" s="516">
        <v>126.8</v>
      </c>
      <c r="CC344" s="516">
        <v>128.4</v>
      </c>
      <c r="CD344" s="516">
        <v>128.5</v>
      </c>
      <c r="CE344" s="516">
        <v>128.9</v>
      </c>
      <c r="CF344" s="516">
        <v>127.9</v>
      </c>
      <c r="CG344" s="516">
        <v>127.8</v>
      </c>
      <c r="CH344" s="516">
        <v>128</v>
      </c>
      <c r="CI344" s="516">
        <v>127.7</v>
      </c>
      <c r="CJ344" s="516">
        <v>129</v>
      </c>
      <c r="CK344" s="516">
        <v>128.80000000000001</v>
      </c>
      <c r="CL344" s="516">
        <v>128.6</v>
      </c>
      <c r="CM344" s="516">
        <v>129.19999999999999</v>
      </c>
      <c r="CN344" s="516">
        <v>128.9</v>
      </c>
      <c r="CO344" s="516">
        <v>127.4</v>
      </c>
      <c r="CP344" s="516">
        <v>127.5</v>
      </c>
      <c r="CQ344" s="516">
        <v>128.19999999999999</v>
      </c>
      <c r="CR344" s="516">
        <v>129.19999999999999</v>
      </c>
      <c r="CS344" s="516">
        <v>127.3</v>
      </c>
      <c r="CT344" s="516">
        <v>127.7</v>
      </c>
      <c r="CU344" s="516">
        <v>127.4</v>
      </c>
      <c r="CV344" s="516">
        <v>127</v>
      </c>
      <c r="CW344" s="516">
        <v>127.2</v>
      </c>
      <c r="CX344" s="516">
        <v>128.5</v>
      </c>
      <c r="CY344" s="516">
        <v>126.2</v>
      </c>
      <c r="CZ344" s="516">
        <v>127.9</v>
      </c>
      <c r="DA344" s="516">
        <v>127.3</v>
      </c>
      <c r="DB344" s="516">
        <v>125.9</v>
      </c>
      <c r="DC344" s="516">
        <v>128.30000000000001</v>
      </c>
      <c r="DD344" s="516">
        <v>130.4</v>
      </c>
      <c r="DE344" s="516">
        <v>127.9</v>
      </c>
      <c r="DF344" s="516">
        <v>127.6</v>
      </c>
      <c r="DG344" s="516">
        <v>127.9</v>
      </c>
      <c r="DH344" s="516">
        <v>128.30000000000001</v>
      </c>
      <c r="DI344" s="516">
        <v>128.5</v>
      </c>
      <c r="DJ344" s="516">
        <v>130.1</v>
      </c>
      <c r="DK344" s="516">
        <v>129.30000000000001</v>
      </c>
      <c r="DL344" s="516">
        <v>127.8</v>
      </c>
      <c r="DM344" s="516">
        <v>129.19999999999999</v>
      </c>
      <c r="DN344" s="516">
        <v>128.5</v>
      </c>
      <c r="DO344" s="516">
        <v>132.69999999999999</v>
      </c>
      <c r="DP344" s="516">
        <v>133</v>
      </c>
      <c r="DQ344" s="516">
        <v>134.9</v>
      </c>
      <c r="DR344" s="516">
        <v>132.69999999999999</v>
      </c>
      <c r="DS344" s="516">
        <v>133.9</v>
      </c>
      <c r="DT344" s="516">
        <v>134.1</v>
      </c>
      <c r="DU344" s="517">
        <v>136.9</v>
      </c>
      <c r="DV344" s="517">
        <v>138.19999999999999</v>
      </c>
      <c r="DW344" s="517">
        <v>137.5</v>
      </c>
      <c r="DX344" s="559">
        <v>138.30000000000001</v>
      </c>
      <c r="DY344" s="559">
        <v>140.80000000000001</v>
      </c>
      <c r="DZ344" s="559">
        <v>140</v>
      </c>
      <c r="EA344" s="558">
        <v>142.5</v>
      </c>
    </row>
    <row r="345" spans="1:131">
      <c r="A345" s="514" t="s">
        <v>1227</v>
      </c>
      <c r="B345" s="514" t="s">
        <v>1228</v>
      </c>
      <c r="C345" s="515">
        <v>2.47E-3</v>
      </c>
      <c r="D345" s="516">
        <v>108.9</v>
      </c>
      <c r="E345" s="516">
        <v>105.7</v>
      </c>
      <c r="F345" s="516">
        <v>102.7</v>
      </c>
      <c r="G345" s="516">
        <v>99</v>
      </c>
      <c r="H345" s="516">
        <v>99</v>
      </c>
      <c r="I345" s="516">
        <v>100.7</v>
      </c>
      <c r="J345" s="516">
        <v>101.2</v>
      </c>
      <c r="K345" s="516">
        <v>96.8</v>
      </c>
      <c r="L345" s="516">
        <v>101.8</v>
      </c>
      <c r="M345" s="516">
        <v>102</v>
      </c>
      <c r="N345" s="516">
        <v>100.3</v>
      </c>
      <c r="O345" s="516">
        <v>104.5</v>
      </c>
      <c r="P345" s="516">
        <v>106</v>
      </c>
      <c r="Q345" s="516">
        <v>103.4</v>
      </c>
      <c r="R345" s="516">
        <v>97.9</v>
      </c>
      <c r="S345" s="516">
        <v>102</v>
      </c>
      <c r="T345" s="516">
        <v>107.6</v>
      </c>
      <c r="U345" s="516">
        <v>108.2</v>
      </c>
      <c r="V345" s="516">
        <v>105.6</v>
      </c>
      <c r="W345" s="516">
        <v>109.1</v>
      </c>
      <c r="X345" s="516">
        <v>109.7</v>
      </c>
      <c r="Y345" s="516">
        <v>103.8</v>
      </c>
      <c r="Z345" s="516">
        <v>104.3</v>
      </c>
      <c r="AA345" s="516">
        <v>100.5</v>
      </c>
      <c r="AB345" s="516">
        <v>98</v>
      </c>
      <c r="AC345" s="516">
        <v>101.2</v>
      </c>
      <c r="AD345" s="516">
        <v>99.8</v>
      </c>
      <c r="AE345" s="516">
        <v>101.6</v>
      </c>
      <c r="AF345" s="516">
        <v>102</v>
      </c>
      <c r="AG345" s="516">
        <v>102.8</v>
      </c>
      <c r="AH345" s="516">
        <v>105.2</v>
      </c>
      <c r="AI345" s="516">
        <v>107.6</v>
      </c>
      <c r="AJ345" s="516">
        <v>107.6</v>
      </c>
      <c r="AK345" s="516">
        <v>107.4</v>
      </c>
      <c r="AL345" s="516">
        <v>109.6</v>
      </c>
      <c r="AM345" s="516">
        <v>108.6</v>
      </c>
      <c r="AN345" s="516">
        <v>103.7</v>
      </c>
      <c r="AO345" s="516">
        <v>105.9</v>
      </c>
      <c r="AP345" s="516">
        <v>109.1</v>
      </c>
      <c r="AQ345" s="516">
        <v>116.4</v>
      </c>
      <c r="AR345" s="516">
        <v>113</v>
      </c>
      <c r="AS345" s="516">
        <v>114.5</v>
      </c>
      <c r="AT345" s="516">
        <v>110.1</v>
      </c>
      <c r="AU345" s="516">
        <v>108.1</v>
      </c>
      <c r="AV345" s="516">
        <v>105.7</v>
      </c>
      <c r="AW345" s="516">
        <v>104.4</v>
      </c>
      <c r="AX345" s="516">
        <v>99.2</v>
      </c>
      <c r="AY345" s="516">
        <v>96.5</v>
      </c>
      <c r="AZ345" s="516">
        <v>105</v>
      </c>
      <c r="BA345" s="516">
        <v>100.7</v>
      </c>
      <c r="BB345" s="516">
        <v>98.4</v>
      </c>
      <c r="BC345" s="516">
        <v>97</v>
      </c>
      <c r="BD345" s="516">
        <v>100</v>
      </c>
      <c r="BE345" s="516">
        <v>98.6</v>
      </c>
      <c r="BF345" s="516">
        <v>101.6</v>
      </c>
      <c r="BG345" s="516">
        <v>100.7</v>
      </c>
      <c r="BH345" s="516">
        <v>99.9</v>
      </c>
      <c r="BI345" s="516">
        <v>101.9</v>
      </c>
      <c r="BJ345" s="516">
        <v>100.9</v>
      </c>
      <c r="BK345" s="516">
        <v>100</v>
      </c>
      <c r="BL345" s="516">
        <v>100.5</v>
      </c>
      <c r="BM345" s="516">
        <v>100.9</v>
      </c>
      <c r="BN345" s="516">
        <v>105.8</v>
      </c>
      <c r="BO345" s="516">
        <v>101.2</v>
      </c>
      <c r="BP345" s="516">
        <v>101.8</v>
      </c>
      <c r="BQ345" s="516">
        <v>102.2</v>
      </c>
      <c r="BR345" s="516">
        <v>100.8</v>
      </c>
      <c r="BS345" s="516">
        <v>100.5</v>
      </c>
      <c r="BT345" s="516">
        <v>100.5</v>
      </c>
      <c r="BU345" s="516">
        <v>101.3</v>
      </c>
      <c r="BV345" s="516">
        <v>96.2</v>
      </c>
      <c r="BW345" s="516">
        <v>95.9</v>
      </c>
      <c r="BX345" s="516">
        <v>96.3</v>
      </c>
      <c r="BY345" s="516">
        <v>95.5</v>
      </c>
      <c r="BZ345" s="516">
        <v>98.4</v>
      </c>
      <c r="CA345" s="516">
        <v>96.7</v>
      </c>
      <c r="CB345" s="516">
        <v>99.3</v>
      </c>
      <c r="CC345" s="516">
        <v>99.2</v>
      </c>
      <c r="CD345" s="516">
        <v>100.1</v>
      </c>
      <c r="CE345" s="516">
        <v>103.6</v>
      </c>
      <c r="CF345" s="516">
        <v>105.9</v>
      </c>
      <c r="CG345" s="516">
        <v>103.2</v>
      </c>
      <c r="CH345" s="516">
        <v>102.9</v>
      </c>
      <c r="CI345" s="516">
        <v>101.1</v>
      </c>
      <c r="CJ345" s="516">
        <v>101.1</v>
      </c>
      <c r="CK345" s="516">
        <v>100.7</v>
      </c>
      <c r="CL345" s="516">
        <v>100.9</v>
      </c>
      <c r="CM345" s="516">
        <v>101</v>
      </c>
      <c r="CN345" s="516">
        <v>101.5</v>
      </c>
      <c r="CO345" s="516">
        <v>100.8</v>
      </c>
      <c r="CP345" s="516">
        <v>100.1</v>
      </c>
      <c r="CQ345" s="516">
        <v>99</v>
      </c>
      <c r="CR345" s="516">
        <v>98.2</v>
      </c>
      <c r="CS345" s="516">
        <v>95.8</v>
      </c>
      <c r="CT345" s="516">
        <v>96.3</v>
      </c>
      <c r="CU345" s="516">
        <v>99.7</v>
      </c>
      <c r="CV345" s="516">
        <v>99.4</v>
      </c>
      <c r="CW345" s="516">
        <v>95.9</v>
      </c>
      <c r="CX345" s="516">
        <v>94.3</v>
      </c>
      <c r="CY345" s="516">
        <v>93.4</v>
      </c>
      <c r="CZ345" s="516">
        <v>91.9</v>
      </c>
      <c r="DA345" s="516">
        <v>90.6</v>
      </c>
      <c r="DB345" s="516">
        <v>89.7</v>
      </c>
      <c r="DC345" s="516">
        <v>93.6</v>
      </c>
      <c r="DD345" s="516">
        <v>97.7</v>
      </c>
      <c r="DE345" s="516">
        <v>97.7</v>
      </c>
      <c r="DF345" s="516">
        <v>101.7</v>
      </c>
      <c r="DG345" s="516">
        <v>105.3</v>
      </c>
      <c r="DH345" s="516">
        <v>103.9</v>
      </c>
      <c r="DI345" s="516">
        <v>104.6</v>
      </c>
      <c r="DJ345" s="516">
        <v>112.6</v>
      </c>
      <c r="DK345" s="516">
        <v>115.7</v>
      </c>
      <c r="DL345" s="516">
        <v>110</v>
      </c>
      <c r="DM345" s="516">
        <v>103.7</v>
      </c>
      <c r="DN345" s="516">
        <v>111.3</v>
      </c>
      <c r="DO345" s="516">
        <v>116.6</v>
      </c>
      <c r="DP345" s="516">
        <v>119.4</v>
      </c>
      <c r="DQ345" s="516">
        <v>124.3</v>
      </c>
      <c r="DR345" s="516">
        <v>123.9</v>
      </c>
      <c r="DS345" s="516">
        <v>128</v>
      </c>
      <c r="DT345" s="516">
        <v>134.9</v>
      </c>
      <c r="DU345" s="517">
        <v>132.80000000000001</v>
      </c>
      <c r="DV345" s="517">
        <v>140.69999999999999</v>
      </c>
      <c r="DW345" s="517">
        <v>132.19999999999999</v>
      </c>
      <c r="DX345" s="559">
        <v>138</v>
      </c>
      <c r="DY345" s="559">
        <v>140</v>
      </c>
      <c r="DZ345" s="559">
        <v>140</v>
      </c>
      <c r="EA345" s="558">
        <v>141.9</v>
      </c>
    </row>
    <row r="346" spans="1:131">
      <c r="A346" s="514" t="s">
        <v>1229</v>
      </c>
      <c r="B346" s="514" t="s">
        <v>1230</v>
      </c>
      <c r="C346" s="515">
        <v>0.31422</v>
      </c>
      <c r="D346" s="516">
        <v>105.7</v>
      </c>
      <c r="E346" s="516">
        <v>106.6</v>
      </c>
      <c r="F346" s="516">
        <v>105.2</v>
      </c>
      <c r="G346" s="516">
        <v>105</v>
      </c>
      <c r="H346" s="516">
        <v>105.6</v>
      </c>
      <c r="I346" s="516">
        <v>109.4</v>
      </c>
      <c r="J346" s="516">
        <v>110.4</v>
      </c>
      <c r="K346" s="516">
        <v>108.7</v>
      </c>
      <c r="L346" s="516">
        <v>108.4</v>
      </c>
      <c r="M346" s="516">
        <v>109</v>
      </c>
      <c r="N346" s="516">
        <v>109.7</v>
      </c>
      <c r="O346" s="516">
        <v>108.6</v>
      </c>
      <c r="P346" s="516">
        <v>110.8</v>
      </c>
      <c r="Q346" s="516">
        <v>111</v>
      </c>
      <c r="R346" s="516">
        <v>110.7</v>
      </c>
      <c r="S346" s="516">
        <v>111.1</v>
      </c>
      <c r="T346" s="516">
        <v>111.4</v>
      </c>
      <c r="U346" s="516">
        <v>111.8</v>
      </c>
      <c r="V346" s="516">
        <v>114.1</v>
      </c>
      <c r="W346" s="516">
        <v>113.1</v>
      </c>
      <c r="X346" s="516">
        <v>112.2</v>
      </c>
      <c r="Y346" s="516">
        <v>111.9</v>
      </c>
      <c r="Z346" s="516">
        <v>114.4</v>
      </c>
      <c r="AA346" s="516">
        <v>111.6</v>
      </c>
      <c r="AB346" s="516">
        <v>114.4</v>
      </c>
      <c r="AC346" s="516">
        <v>114.5</v>
      </c>
      <c r="AD346" s="516">
        <v>114.5</v>
      </c>
      <c r="AE346" s="516">
        <v>114.8</v>
      </c>
      <c r="AF346" s="516">
        <v>113.8</v>
      </c>
      <c r="AG346" s="516">
        <v>115</v>
      </c>
      <c r="AH346" s="516">
        <v>114.5</v>
      </c>
      <c r="AI346" s="516">
        <v>115.9</v>
      </c>
      <c r="AJ346" s="516">
        <v>114.4</v>
      </c>
      <c r="AK346" s="516">
        <v>114</v>
      </c>
      <c r="AL346" s="516">
        <v>111.7</v>
      </c>
      <c r="AM346" s="516">
        <v>113.2</v>
      </c>
      <c r="AN346" s="516">
        <v>110.3</v>
      </c>
      <c r="AO346" s="516">
        <v>110.2</v>
      </c>
      <c r="AP346" s="516">
        <v>111.2</v>
      </c>
      <c r="AQ346" s="516">
        <v>112.9</v>
      </c>
      <c r="AR346" s="516">
        <v>112.7</v>
      </c>
      <c r="AS346" s="516">
        <v>114.4</v>
      </c>
      <c r="AT346" s="516">
        <v>115.3</v>
      </c>
      <c r="AU346" s="516">
        <v>115.6</v>
      </c>
      <c r="AV346" s="516">
        <v>115.6</v>
      </c>
      <c r="AW346" s="516">
        <v>115.2</v>
      </c>
      <c r="AX346" s="516">
        <v>114.2</v>
      </c>
      <c r="AY346" s="516">
        <v>113.9</v>
      </c>
      <c r="AZ346" s="516">
        <v>112.3</v>
      </c>
      <c r="BA346" s="516">
        <v>113</v>
      </c>
      <c r="BB346" s="516">
        <v>113.6</v>
      </c>
      <c r="BC346" s="516">
        <v>113.6</v>
      </c>
      <c r="BD346" s="516">
        <v>115</v>
      </c>
      <c r="BE346" s="516">
        <v>114</v>
      </c>
      <c r="BF346" s="516">
        <v>115</v>
      </c>
      <c r="BG346" s="516">
        <v>119.1</v>
      </c>
      <c r="BH346" s="516">
        <v>117.5</v>
      </c>
      <c r="BI346" s="516">
        <v>115.4</v>
      </c>
      <c r="BJ346" s="516">
        <v>114.1</v>
      </c>
      <c r="BK346" s="516">
        <v>114.3</v>
      </c>
      <c r="BL346" s="516">
        <v>115.4</v>
      </c>
      <c r="BM346" s="516">
        <v>115.7</v>
      </c>
      <c r="BN346" s="516">
        <v>116</v>
      </c>
      <c r="BO346" s="516">
        <v>119.1</v>
      </c>
      <c r="BP346" s="516">
        <v>117.1</v>
      </c>
      <c r="BQ346" s="516">
        <v>118.4</v>
      </c>
      <c r="BR346" s="516">
        <v>117.9</v>
      </c>
      <c r="BS346" s="516">
        <v>113.7</v>
      </c>
      <c r="BT346" s="516">
        <v>113.2</v>
      </c>
      <c r="BU346" s="516">
        <v>114.7</v>
      </c>
      <c r="BV346" s="516">
        <v>115.9</v>
      </c>
      <c r="BW346" s="516">
        <v>115.9</v>
      </c>
      <c r="BX346" s="516">
        <v>115.4</v>
      </c>
      <c r="BY346" s="516">
        <v>116.4</v>
      </c>
      <c r="BZ346" s="516">
        <v>115.1</v>
      </c>
      <c r="CA346" s="516">
        <v>117.4</v>
      </c>
      <c r="CB346" s="516">
        <v>116.2</v>
      </c>
      <c r="CC346" s="516">
        <v>115.5</v>
      </c>
      <c r="CD346" s="516">
        <v>116</v>
      </c>
      <c r="CE346" s="516">
        <v>117.4</v>
      </c>
      <c r="CF346" s="516">
        <v>118.5</v>
      </c>
      <c r="CG346" s="516">
        <v>117.9</v>
      </c>
      <c r="CH346" s="516">
        <v>116.4</v>
      </c>
      <c r="CI346" s="516">
        <v>115.3</v>
      </c>
      <c r="CJ346" s="516">
        <v>116.2</v>
      </c>
      <c r="CK346" s="516">
        <v>115.1</v>
      </c>
      <c r="CL346" s="516">
        <v>115.1</v>
      </c>
      <c r="CM346" s="516">
        <v>116</v>
      </c>
      <c r="CN346" s="516">
        <v>115.5</v>
      </c>
      <c r="CO346" s="516">
        <v>113.4</v>
      </c>
      <c r="CP346" s="516">
        <v>114.7</v>
      </c>
      <c r="CQ346" s="516">
        <v>114</v>
      </c>
      <c r="CR346" s="516">
        <v>112.1</v>
      </c>
      <c r="CS346" s="516">
        <v>116.9</v>
      </c>
      <c r="CT346" s="516">
        <v>115.3</v>
      </c>
      <c r="CU346" s="516">
        <v>115.6</v>
      </c>
      <c r="CV346" s="516">
        <v>116.6</v>
      </c>
      <c r="CW346" s="516">
        <v>116.8</v>
      </c>
      <c r="CX346" s="516">
        <v>119</v>
      </c>
      <c r="CY346" s="516">
        <v>119.5</v>
      </c>
      <c r="CZ346" s="516">
        <v>119.3</v>
      </c>
      <c r="DA346" s="516">
        <v>119.8</v>
      </c>
      <c r="DB346" s="516">
        <v>121.3</v>
      </c>
      <c r="DC346" s="516">
        <v>123.3</v>
      </c>
      <c r="DD346" s="516">
        <v>124.1</v>
      </c>
      <c r="DE346" s="516">
        <v>126.8</v>
      </c>
      <c r="DF346" s="516">
        <v>128.9</v>
      </c>
      <c r="DG346" s="516">
        <v>131</v>
      </c>
      <c r="DH346" s="516">
        <v>130.9</v>
      </c>
      <c r="DI346" s="516">
        <v>133.9</v>
      </c>
      <c r="DJ346" s="516">
        <v>134.9</v>
      </c>
      <c r="DK346" s="516">
        <v>135.9</v>
      </c>
      <c r="DL346" s="516">
        <v>135.80000000000001</v>
      </c>
      <c r="DM346" s="516">
        <v>135.1</v>
      </c>
      <c r="DN346" s="516">
        <v>139.5</v>
      </c>
      <c r="DO346" s="516">
        <v>138</v>
      </c>
      <c r="DP346" s="516">
        <v>139.30000000000001</v>
      </c>
      <c r="DQ346" s="516">
        <v>141.1</v>
      </c>
      <c r="DR346" s="516">
        <v>142.5</v>
      </c>
      <c r="DS346" s="516">
        <v>144.9</v>
      </c>
      <c r="DT346" s="516">
        <v>146.9</v>
      </c>
      <c r="DU346" s="517">
        <v>153.6</v>
      </c>
      <c r="DV346" s="517">
        <v>152.6</v>
      </c>
      <c r="DW346" s="517">
        <v>150.4</v>
      </c>
      <c r="DX346" s="559">
        <v>150.6</v>
      </c>
      <c r="DY346" s="559">
        <v>150.80000000000001</v>
      </c>
      <c r="DZ346" s="559">
        <v>149.4</v>
      </c>
      <c r="EA346" s="558">
        <v>148.30000000000001</v>
      </c>
    </row>
    <row r="347" spans="1:131">
      <c r="A347" s="514" t="s">
        <v>1231</v>
      </c>
      <c r="B347" s="514" t="s">
        <v>1232</v>
      </c>
      <c r="C347" s="515">
        <v>0.19469</v>
      </c>
      <c r="D347" s="516">
        <v>107.7</v>
      </c>
      <c r="E347" s="516">
        <v>108.9</v>
      </c>
      <c r="F347" s="516">
        <v>105.9</v>
      </c>
      <c r="G347" s="516">
        <v>106.8</v>
      </c>
      <c r="H347" s="516">
        <v>107.9</v>
      </c>
      <c r="I347" s="516">
        <v>113.9</v>
      </c>
      <c r="J347" s="516">
        <v>115.2</v>
      </c>
      <c r="K347" s="516">
        <v>112.8</v>
      </c>
      <c r="L347" s="516">
        <v>112</v>
      </c>
      <c r="M347" s="516">
        <v>113.8</v>
      </c>
      <c r="N347" s="516">
        <v>113.2</v>
      </c>
      <c r="O347" s="516">
        <v>111.6</v>
      </c>
      <c r="P347" s="516">
        <v>113.7</v>
      </c>
      <c r="Q347" s="516">
        <v>112.8</v>
      </c>
      <c r="R347" s="516">
        <v>112.9</v>
      </c>
      <c r="S347" s="516">
        <v>113.4</v>
      </c>
      <c r="T347" s="516">
        <v>113.4</v>
      </c>
      <c r="U347" s="516">
        <v>113.3</v>
      </c>
      <c r="V347" s="516">
        <v>116.3</v>
      </c>
      <c r="W347" s="516">
        <v>115.6</v>
      </c>
      <c r="X347" s="516">
        <v>114.8</v>
      </c>
      <c r="Y347" s="516">
        <v>112.5</v>
      </c>
      <c r="Z347" s="516">
        <v>117.3</v>
      </c>
      <c r="AA347" s="516">
        <v>113.5</v>
      </c>
      <c r="AB347" s="516">
        <v>116.1</v>
      </c>
      <c r="AC347" s="516">
        <v>116.6</v>
      </c>
      <c r="AD347" s="516">
        <v>115</v>
      </c>
      <c r="AE347" s="516">
        <v>116.1</v>
      </c>
      <c r="AF347" s="516">
        <v>113</v>
      </c>
      <c r="AG347" s="516">
        <v>114.4</v>
      </c>
      <c r="AH347" s="516">
        <v>115.2</v>
      </c>
      <c r="AI347" s="516">
        <v>116.8</v>
      </c>
      <c r="AJ347" s="516">
        <v>112.1</v>
      </c>
      <c r="AK347" s="516">
        <v>112.2</v>
      </c>
      <c r="AL347" s="516">
        <v>109.6</v>
      </c>
      <c r="AM347" s="516">
        <v>112.9</v>
      </c>
      <c r="AN347" s="516">
        <v>105.6</v>
      </c>
      <c r="AO347" s="516">
        <v>106.6</v>
      </c>
      <c r="AP347" s="516">
        <v>107.5</v>
      </c>
      <c r="AQ347" s="516">
        <v>110.6</v>
      </c>
      <c r="AR347" s="516">
        <v>109.3</v>
      </c>
      <c r="AS347" s="516">
        <v>111.8</v>
      </c>
      <c r="AT347" s="516">
        <v>112.6</v>
      </c>
      <c r="AU347" s="516">
        <v>112.6</v>
      </c>
      <c r="AV347" s="516">
        <v>111.3</v>
      </c>
      <c r="AW347" s="516">
        <v>110.6</v>
      </c>
      <c r="AX347" s="516">
        <v>109.6</v>
      </c>
      <c r="AY347" s="516">
        <v>108.4</v>
      </c>
      <c r="AZ347" s="516">
        <v>106.8</v>
      </c>
      <c r="BA347" s="516">
        <v>107.9</v>
      </c>
      <c r="BB347" s="516">
        <v>108.3</v>
      </c>
      <c r="BC347" s="516">
        <v>107.8</v>
      </c>
      <c r="BD347" s="516">
        <v>109.9</v>
      </c>
      <c r="BE347" s="516">
        <v>108.8</v>
      </c>
      <c r="BF347" s="516">
        <v>109.6</v>
      </c>
      <c r="BG347" s="516">
        <v>115.9</v>
      </c>
      <c r="BH347" s="516">
        <v>113.3</v>
      </c>
      <c r="BI347" s="516">
        <v>109.8</v>
      </c>
      <c r="BJ347" s="516">
        <v>107.8</v>
      </c>
      <c r="BK347" s="516">
        <v>108.5</v>
      </c>
      <c r="BL347" s="516">
        <v>109.1</v>
      </c>
      <c r="BM347" s="516">
        <v>109.4</v>
      </c>
      <c r="BN347" s="516">
        <v>109.1</v>
      </c>
      <c r="BO347" s="516">
        <v>112.1</v>
      </c>
      <c r="BP347" s="516">
        <v>109.9</v>
      </c>
      <c r="BQ347" s="516">
        <v>112.5</v>
      </c>
      <c r="BR347" s="516">
        <v>113.5</v>
      </c>
      <c r="BS347" s="516">
        <v>105.9</v>
      </c>
      <c r="BT347" s="516">
        <v>104.7</v>
      </c>
      <c r="BU347" s="516">
        <v>105.7</v>
      </c>
      <c r="BV347" s="516">
        <v>108.2</v>
      </c>
      <c r="BW347" s="516">
        <v>107.2</v>
      </c>
      <c r="BX347" s="516">
        <v>106.9</v>
      </c>
      <c r="BY347" s="516">
        <v>108</v>
      </c>
      <c r="BZ347" s="516">
        <v>105.6</v>
      </c>
      <c r="CA347" s="516">
        <v>108.1</v>
      </c>
      <c r="CB347" s="516">
        <v>106.9</v>
      </c>
      <c r="CC347" s="516">
        <v>105.7</v>
      </c>
      <c r="CD347" s="516">
        <v>106.9</v>
      </c>
      <c r="CE347" s="516">
        <v>107.5</v>
      </c>
      <c r="CF347" s="516">
        <v>109.4</v>
      </c>
      <c r="CG347" s="516">
        <v>108.7</v>
      </c>
      <c r="CH347" s="516">
        <v>105.4</v>
      </c>
      <c r="CI347" s="516">
        <v>104.6</v>
      </c>
      <c r="CJ347" s="516">
        <v>105.4</v>
      </c>
      <c r="CK347" s="516">
        <v>104.2</v>
      </c>
      <c r="CL347" s="516">
        <v>104.7</v>
      </c>
      <c r="CM347" s="516">
        <v>105.3</v>
      </c>
      <c r="CN347" s="516">
        <v>104.4</v>
      </c>
      <c r="CO347" s="516">
        <v>100.6</v>
      </c>
      <c r="CP347" s="516">
        <v>103.5</v>
      </c>
      <c r="CQ347" s="516">
        <v>102.7</v>
      </c>
      <c r="CR347" s="516">
        <v>100.1</v>
      </c>
      <c r="CS347" s="516">
        <v>106.8</v>
      </c>
      <c r="CT347" s="516">
        <v>104.7</v>
      </c>
      <c r="CU347" s="516">
        <v>106.1</v>
      </c>
      <c r="CV347" s="516">
        <v>104.6</v>
      </c>
      <c r="CW347" s="516">
        <v>107</v>
      </c>
      <c r="CX347" s="516">
        <v>109.9</v>
      </c>
      <c r="CY347" s="516">
        <v>110.8</v>
      </c>
      <c r="CZ347" s="516">
        <v>110.9</v>
      </c>
      <c r="DA347" s="516">
        <v>111.9</v>
      </c>
      <c r="DB347" s="516">
        <v>113.5</v>
      </c>
      <c r="DC347" s="516">
        <v>115.4</v>
      </c>
      <c r="DD347" s="516">
        <v>117.2</v>
      </c>
      <c r="DE347" s="516">
        <v>120.9</v>
      </c>
      <c r="DF347" s="516">
        <v>122</v>
      </c>
      <c r="DG347" s="516">
        <v>125.7</v>
      </c>
      <c r="DH347" s="516">
        <v>123.5</v>
      </c>
      <c r="DI347" s="516">
        <v>126.6</v>
      </c>
      <c r="DJ347" s="516">
        <v>127.3</v>
      </c>
      <c r="DK347" s="516">
        <v>128.6</v>
      </c>
      <c r="DL347" s="516">
        <v>128.19999999999999</v>
      </c>
      <c r="DM347" s="516">
        <v>127.4</v>
      </c>
      <c r="DN347" s="516">
        <v>132</v>
      </c>
      <c r="DO347" s="516">
        <v>129.4</v>
      </c>
      <c r="DP347" s="516">
        <v>131.1</v>
      </c>
      <c r="DQ347" s="516">
        <v>134.19999999999999</v>
      </c>
      <c r="DR347" s="516">
        <v>136.1</v>
      </c>
      <c r="DS347" s="516">
        <v>137.6</v>
      </c>
      <c r="DT347" s="516">
        <v>139.9</v>
      </c>
      <c r="DU347" s="517">
        <v>147.6</v>
      </c>
      <c r="DV347" s="517">
        <v>147.30000000000001</v>
      </c>
      <c r="DW347" s="517">
        <v>143.9</v>
      </c>
      <c r="DX347" s="559">
        <v>143.80000000000001</v>
      </c>
      <c r="DY347" s="559">
        <v>144.1</v>
      </c>
      <c r="DZ347" s="559">
        <v>143.19999999999999</v>
      </c>
      <c r="EA347" s="558">
        <v>141.9</v>
      </c>
    </row>
    <row r="348" spans="1:131">
      <c r="A348" s="514" t="s">
        <v>1233</v>
      </c>
      <c r="B348" s="514" t="s">
        <v>1234</v>
      </c>
      <c r="C348" s="515">
        <v>1.5910000000000001E-2</v>
      </c>
      <c r="D348" s="516">
        <v>100.3</v>
      </c>
      <c r="E348" s="516">
        <v>97.7</v>
      </c>
      <c r="F348" s="516">
        <v>100.7</v>
      </c>
      <c r="G348" s="516">
        <v>101.6</v>
      </c>
      <c r="H348" s="516">
        <v>102.2</v>
      </c>
      <c r="I348" s="516">
        <v>101.8</v>
      </c>
      <c r="J348" s="516">
        <v>101</v>
      </c>
      <c r="K348" s="516">
        <v>98.1</v>
      </c>
      <c r="L348" s="516">
        <v>99.6</v>
      </c>
      <c r="M348" s="516">
        <v>100.5</v>
      </c>
      <c r="N348" s="516">
        <v>101.8</v>
      </c>
      <c r="O348" s="516">
        <v>101.8</v>
      </c>
      <c r="P348" s="516">
        <v>102.4</v>
      </c>
      <c r="Q348" s="516">
        <v>103.7</v>
      </c>
      <c r="R348" s="516">
        <v>105.2</v>
      </c>
      <c r="S348" s="516">
        <v>106.2</v>
      </c>
      <c r="T348" s="516">
        <v>104.8</v>
      </c>
      <c r="U348" s="516">
        <v>107</v>
      </c>
      <c r="V348" s="516">
        <v>113.1</v>
      </c>
      <c r="W348" s="516">
        <v>101.9</v>
      </c>
      <c r="X348" s="516">
        <v>108.3</v>
      </c>
      <c r="Y348" s="516">
        <v>102.4</v>
      </c>
      <c r="Z348" s="516">
        <v>113.7</v>
      </c>
      <c r="AA348" s="516">
        <v>109.1</v>
      </c>
      <c r="AB348" s="516">
        <v>110.2</v>
      </c>
      <c r="AC348" s="516">
        <v>108.2</v>
      </c>
      <c r="AD348" s="516">
        <v>115.9</v>
      </c>
      <c r="AE348" s="516">
        <v>109.3</v>
      </c>
      <c r="AF348" s="516">
        <v>110.7</v>
      </c>
      <c r="AG348" s="516">
        <v>110.3</v>
      </c>
      <c r="AH348" s="516">
        <v>107.3</v>
      </c>
      <c r="AI348" s="516">
        <v>107.2</v>
      </c>
      <c r="AJ348" s="516">
        <v>116.1</v>
      </c>
      <c r="AK348" s="516">
        <v>108</v>
      </c>
      <c r="AL348" s="516">
        <v>116</v>
      </c>
      <c r="AM348" s="516">
        <v>113</v>
      </c>
      <c r="AN348" s="516">
        <v>115.2</v>
      </c>
      <c r="AO348" s="516">
        <v>110.1</v>
      </c>
      <c r="AP348" s="516">
        <v>113.6</v>
      </c>
      <c r="AQ348" s="516">
        <v>107</v>
      </c>
      <c r="AR348" s="516">
        <v>111.8</v>
      </c>
      <c r="AS348" s="516">
        <v>111.3</v>
      </c>
      <c r="AT348" s="516">
        <v>114.5</v>
      </c>
      <c r="AU348" s="516">
        <v>108.5</v>
      </c>
      <c r="AV348" s="516">
        <v>121.8</v>
      </c>
      <c r="AW348" s="516">
        <v>120.4</v>
      </c>
      <c r="AX348" s="516">
        <v>116.5</v>
      </c>
      <c r="AY348" s="516">
        <v>120.7</v>
      </c>
      <c r="AZ348" s="516">
        <v>107</v>
      </c>
      <c r="BA348" s="516">
        <v>120.7</v>
      </c>
      <c r="BB348" s="516">
        <v>116.5</v>
      </c>
      <c r="BC348" s="516">
        <v>116.3</v>
      </c>
      <c r="BD348" s="516">
        <v>117.1</v>
      </c>
      <c r="BE348" s="516">
        <v>113.9</v>
      </c>
      <c r="BF348" s="516">
        <v>117.9</v>
      </c>
      <c r="BG348" s="516">
        <v>122.6</v>
      </c>
      <c r="BH348" s="516">
        <v>122.2</v>
      </c>
      <c r="BI348" s="516">
        <v>125.7</v>
      </c>
      <c r="BJ348" s="516">
        <v>128.5</v>
      </c>
      <c r="BK348" s="516">
        <v>129.80000000000001</v>
      </c>
      <c r="BL348" s="516">
        <v>130.1</v>
      </c>
      <c r="BM348" s="516">
        <v>128.9</v>
      </c>
      <c r="BN348" s="516">
        <v>127.6</v>
      </c>
      <c r="BO348" s="516">
        <v>127</v>
      </c>
      <c r="BP348" s="516">
        <v>127.1</v>
      </c>
      <c r="BQ348" s="516">
        <v>121.8</v>
      </c>
      <c r="BR348" s="516">
        <v>119.4</v>
      </c>
      <c r="BS348" s="516">
        <v>123</v>
      </c>
      <c r="BT348" s="516">
        <v>124.6</v>
      </c>
      <c r="BU348" s="516">
        <v>117.3</v>
      </c>
      <c r="BV348" s="516">
        <v>117.5</v>
      </c>
      <c r="BW348" s="516">
        <v>118.2</v>
      </c>
      <c r="BX348" s="516">
        <v>118.4</v>
      </c>
      <c r="BY348" s="516">
        <v>117.9</v>
      </c>
      <c r="BZ348" s="516">
        <v>117.3</v>
      </c>
      <c r="CA348" s="516">
        <v>119.9</v>
      </c>
      <c r="CB348" s="516">
        <v>120.5</v>
      </c>
      <c r="CC348" s="516">
        <v>123.2</v>
      </c>
      <c r="CD348" s="516">
        <v>124.5</v>
      </c>
      <c r="CE348" s="516">
        <v>123.5</v>
      </c>
      <c r="CF348" s="516">
        <v>124.1</v>
      </c>
      <c r="CG348" s="516">
        <v>121.8</v>
      </c>
      <c r="CH348" s="516">
        <v>121.7</v>
      </c>
      <c r="CI348" s="516">
        <v>121.4</v>
      </c>
      <c r="CJ348" s="516">
        <v>122.3</v>
      </c>
      <c r="CK348" s="516">
        <v>121.7</v>
      </c>
      <c r="CL348" s="516">
        <v>120.4</v>
      </c>
      <c r="CM348" s="516">
        <v>125</v>
      </c>
      <c r="CN348" s="516">
        <v>124.7</v>
      </c>
      <c r="CO348" s="516">
        <v>125.5</v>
      </c>
      <c r="CP348" s="516">
        <v>124.7</v>
      </c>
      <c r="CQ348" s="516">
        <v>123.8</v>
      </c>
      <c r="CR348" s="516">
        <v>122.1</v>
      </c>
      <c r="CS348" s="516">
        <v>121.6</v>
      </c>
      <c r="CT348" s="516">
        <v>122.2</v>
      </c>
      <c r="CU348" s="516">
        <v>123.2</v>
      </c>
      <c r="CV348" s="516">
        <v>125.1</v>
      </c>
      <c r="CW348" s="516">
        <v>129.5</v>
      </c>
      <c r="CX348" s="516">
        <v>130.4</v>
      </c>
      <c r="CY348" s="516">
        <v>126.9</v>
      </c>
      <c r="CZ348" s="516">
        <v>121.1</v>
      </c>
      <c r="DA348" s="516">
        <v>129.30000000000001</v>
      </c>
      <c r="DB348" s="516">
        <v>131.30000000000001</v>
      </c>
      <c r="DC348" s="516">
        <v>133.19999999999999</v>
      </c>
      <c r="DD348" s="516">
        <v>128.80000000000001</v>
      </c>
      <c r="DE348" s="516">
        <v>128.30000000000001</v>
      </c>
      <c r="DF348" s="516">
        <v>130</v>
      </c>
      <c r="DG348" s="516">
        <v>131.30000000000001</v>
      </c>
      <c r="DH348" s="516">
        <v>136.69999999999999</v>
      </c>
      <c r="DI348" s="516">
        <v>139.30000000000001</v>
      </c>
      <c r="DJ348" s="516">
        <v>138.19999999999999</v>
      </c>
      <c r="DK348" s="516">
        <v>141</v>
      </c>
      <c r="DL348" s="516">
        <v>137.5</v>
      </c>
      <c r="DM348" s="516">
        <v>137.1</v>
      </c>
      <c r="DN348" s="516">
        <v>146.69999999999999</v>
      </c>
      <c r="DO348" s="516">
        <v>146.69999999999999</v>
      </c>
      <c r="DP348" s="516">
        <v>149.69999999999999</v>
      </c>
      <c r="DQ348" s="516">
        <v>147.5</v>
      </c>
      <c r="DR348" s="516">
        <v>150.30000000000001</v>
      </c>
      <c r="DS348" s="516">
        <v>156.19999999999999</v>
      </c>
      <c r="DT348" s="516">
        <v>157.6</v>
      </c>
      <c r="DU348" s="517">
        <v>156.30000000000001</v>
      </c>
      <c r="DV348" s="517">
        <v>156.6</v>
      </c>
      <c r="DW348" s="517">
        <v>156.30000000000001</v>
      </c>
      <c r="DX348" s="559">
        <v>158.1</v>
      </c>
      <c r="DY348" s="559">
        <v>159.9</v>
      </c>
      <c r="DZ348" s="559">
        <v>159.1</v>
      </c>
      <c r="EA348" s="558">
        <v>158.1</v>
      </c>
    </row>
    <row r="349" spans="1:131">
      <c r="A349" s="514" t="s">
        <v>1235</v>
      </c>
      <c r="B349" s="514" t="s">
        <v>1236</v>
      </c>
      <c r="C349" s="515">
        <v>2.7220000000000001E-2</v>
      </c>
      <c r="D349" s="516">
        <v>108.5</v>
      </c>
      <c r="E349" s="516">
        <v>108.8</v>
      </c>
      <c r="F349" s="516">
        <v>109.1</v>
      </c>
      <c r="G349" s="516">
        <v>109.2</v>
      </c>
      <c r="H349" s="516">
        <v>109.3</v>
      </c>
      <c r="I349" s="516">
        <v>109.4</v>
      </c>
      <c r="J349" s="516">
        <v>109.3</v>
      </c>
      <c r="K349" s="516">
        <v>109.3</v>
      </c>
      <c r="L349" s="516">
        <v>109.2</v>
      </c>
      <c r="M349" s="516">
        <v>109.3</v>
      </c>
      <c r="N349" s="516">
        <v>109.3</v>
      </c>
      <c r="O349" s="516">
        <v>109.7</v>
      </c>
      <c r="P349" s="516">
        <v>110.4</v>
      </c>
      <c r="Q349" s="516">
        <v>111.9</v>
      </c>
      <c r="R349" s="516">
        <v>114.1</v>
      </c>
      <c r="S349" s="516">
        <v>115.7</v>
      </c>
      <c r="T349" s="516">
        <v>111.6</v>
      </c>
      <c r="U349" s="516">
        <v>111.7</v>
      </c>
      <c r="V349" s="516">
        <v>111.7</v>
      </c>
      <c r="W349" s="516">
        <v>111.7</v>
      </c>
      <c r="X349" s="516">
        <v>112.1</v>
      </c>
      <c r="Y349" s="516">
        <v>111.8</v>
      </c>
      <c r="Z349" s="516">
        <v>111.8</v>
      </c>
      <c r="AA349" s="516">
        <v>114.7</v>
      </c>
      <c r="AB349" s="516">
        <v>114.7</v>
      </c>
      <c r="AC349" s="516">
        <v>114.7</v>
      </c>
      <c r="AD349" s="516">
        <v>114.8</v>
      </c>
      <c r="AE349" s="516">
        <v>114.8</v>
      </c>
      <c r="AF349" s="516">
        <v>114.8</v>
      </c>
      <c r="AG349" s="516">
        <v>114.9</v>
      </c>
      <c r="AH349" s="516">
        <v>114.9</v>
      </c>
      <c r="AI349" s="516">
        <v>115</v>
      </c>
      <c r="AJ349" s="516">
        <v>115</v>
      </c>
      <c r="AK349" s="516">
        <v>115.1</v>
      </c>
      <c r="AL349" s="516">
        <v>115.1</v>
      </c>
      <c r="AM349" s="516">
        <v>115.1</v>
      </c>
      <c r="AN349" s="516">
        <v>115.2</v>
      </c>
      <c r="AO349" s="516">
        <v>115.2</v>
      </c>
      <c r="AP349" s="516">
        <v>115.2</v>
      </c>
      <c r="AQ349" s="516">
        <v>115.2</v>
      </c>
      <c r="AR349" s="516">
        <v>114.6</v>
      </c>
      <c r="AS349" s="516">
        <v>115.3</v>
      </c>
      <c r="AT349" s="516">
        <v>115.3</v>
      </c>
      <c r="AU349" s="516">
        <v>115.3</v>
      </c>
      <c r="AV349" s="516">
        <v>115.3</v>
      </c>
      <c r="AW349" s="516">
        <v>115.3</v>
      </c>
      <c r="AX349" s="516">
        <v>115.3</v>
      </c>
      <c r="AY349" s="516">
        <v>115.4</v>
      </c>
      <c r="AZ349" s="516">
        <v>115.4</v>
      </c>
      <c r="BA349" s="516">
        <v>115.4</v>
      </c>
      <c r="BB349" s="516">
        <v>113.1</v>
      </c>
      <c r="BC349" s="516">
        <v>113.2</v>
      </c>
      <c r="BD349" s="516">
        <v>113.2</v>
      </c>
      <c r="BE349" s="516">
        <v>113.2</v>
      </c>
      <c r="BF349" s="516">
        <v>113.2</v>
      </c>
      <c r="BG349" s="516">
        <v>113.2</v>
      </c>
      <c r="BH349" s="516">
        <v>112.2</v>
      </c>
      <c r="BI349" s="516">
        <v>112.2</v>
      </c>
      <c r="BJ349" s="516">
        <v>112.2</v>
      </c>
      <c r="BK349" s="516">
        <v>112.2</v>
      </c>
      <c r="BL349" s="516">
        <v>116.9</v>
      </c>
      <c r="BM349" s="516">
        <v>116.9</v>
      </c>
      <c r="BN349" s="516">
        <v>121.6</v>
      </c>
      <c r="BO349" s="516">
        <v>124.7</v>
      </c>
      <c r="BP349" s="516">
        <v>124.3</v>
      </c>
      <c r="BQ349" s="516">
        <v>124.3</v>
      </c>
      <c r="BR349" s="516">
        <v>124.3</v>
      </c>
      <c r="BS349" s="516">
        <v>124.3</v>
      </c>
      <c r="BT349" s="516">
        <v>124.3</v>
      </c>
      <c r="BU349" s="516">
        <v>124.4</v>
      </c>
      <c r="BV349" s="516">
        <v>124.4</v>
      </c>
      <c r="BW349" s="516">
        <v>124.4</v>
      </c>
      <c r="BX349" s="516">
        <v>124.4</v>
      </c>
      <c r="BY349" s="516">
        <v>124.4</v>
      </c>
      <c r="BZ349" s="516">
        <v>124.4</v>
      </c>
      <c r="CA349" s="516">
        <v>124.4</v>
      </c>
      <c r="CB349" s="516">
        <v>124.4</v>
      </c>
      <c r="CC349" s="516">
        <v>124.5</v>
      </c>
      <c r="CD349" s="516">
        <v>124.5</v>
      </c>
      <c r="CE349" s="516">
        <v>124.5</v>
      </c>
      <c r="CF349" s="516">
        <v>124.5</v>
      </c>
      <c r="CG349" s="516">
        <v>124.5</v>
      </c>
      <c r="CH349" s="516">
        <v>124.6</v>
      </c>
      <c r="CI349" s="516">
        <v>124.6</v>
      </c>
      <c r="CJ349" s="516">
        <v>124.8</v>
      </c>
      <c r="CK349" s="516">
        <v>124.8</v>
      </c>
      <c r="CL349" s="516">
        <v>124.8</v>
      </c>
      <c r="CM349" s="516">
        <v>124.8</v>
      </c>
      <c r="CN349" s="516">
        <v>124.8</v>
      </c>
      <c r="CO349" s="516">
        <v>124.8</v>
      </c>
      <c r="CP349" s="516">
        <v>125</v>
      </c>
      <c r="CQ349" s="516">
        <v>125.2</v>
      </c>
      <c r="CR349" s="516">
        <v>125.4</v>
      </c>
      <c r="CS349" s="516">
        <v>125.7</v>
      </c>
      <c r="CT349" s="516">
        <v>126</v>
      </c>
      <c r="CU349" s="516">
        <v>126</v>
      </c>
      <c r="CV349" s="516">
        <v>126</v>
      </c>
      <c r="CW349" s="516">
        <v>126.5</v>
      </c>
      <c r="CX349" s="516">
        <v>126.7</v>
      </c>
      <c r="CY349" s="516">
        <v>127.5</v>
      </c>
      <c r="CZ349" s="516">
        <v>126.9</v>
      </c>
      <c r="DA349" s="516">
        <v>129.4</v>
      </c>
      <c r="DB349" s="516">
        <v>128.69999999999999</v>
      </c>
      <c r="DC349" s="516">
        <v>129.1</v>
      </c>
      <c r="DD349" s="516">
        <v>128.5</v>
      </c>
      <c r="DE349" s="516">
        <v>131.4</v>
      </c>
      <c r="DF349" s="516">
        <v>135.69999999999999</v>
      </c>
      <c r="DG349" s="516">
        <v>136.30000000000001</v>
      </c>
      <c r="DH349" s="516">
        <v>144.1</v>
      </c>
      <c r="DI349" s="516">
        <v>143.6</v>
      </c>
      <c r="DJ349" s="516">
        <v>143.80000000000001</v>
      </c>
      <c r="DK349" s="516">
        <v>143.80000000000001</v>
      </c>
      <c r="DL349" s="516">
        <v>145.30000000000001</v>
      </c>
      <c r="DM349" s="516">
        <v>144</v>
      </c>
      <c r="DN349" s="516">
        <v>144.6</v>
      </c>
      <c r="DO349" s="516">
        <v>147.19999999999999</v>
      </c>
      <c r="DP349" s="516">
        <v>149.80000000000001</v>
      </c>
      <c r="DQ349" s="516">
        <v>151.4</v>
      </c>
      <c r="DR349" s="516">
        <v>145</v>
      </c>
      <c r="DS349" s="516">
        <v>145.19999999999999</v>
      </c>
      <c r="DT349" s="516">
        <v>150.80000000000001</v>
      </c>
      <c r="DU349" s="517">
        <v>161.4</v>
      </c>
      <c r="DV349" s="517">
        <v>154.69999999999999</v>
      </c>
      <c r="DW349" s="517">
        <v>150.30000000000001</v>
      </c>
      <c r="DX349" s="559">
        <v>151.5</v>
      </c>
      <c r="DY349" s="559">
        <v>148.69999999999999</v>
      </c>
      <c r="DZ349" s="559">
        <v>148.69999999999999</v>
      </c>
      <c r="EA349" s="558">
        <v>145.80000000000001</v>
      </c>
    </row>
    <row r="350" spans="1:131">
      <c r="A350" s="514" t="s">
        <v>1237</v>
      </c>
      <c r="B350" s="514" t="s">
        <v>1238</v>
      </c>
      <c r="C350" s="515">
        <v>7.6399999999999996E-2</v>
      </c>
      <c r="D350" s="516">
        <v>100.6</v>
      </c>
      <c r="E350" s="516">
        <v>101.7</v>
      </c>
      <c r="F350" s="516">
        <v>102.9</v>
      </c>
      <c r="G350" s="516">
        <v>99.4</v>
      </c>
      <c r="H350" s="516">
        <v>99.1</v>
      </c>
      <c r="I350" s="516">
        <v>99.8</v>
      </c>
      <c r="J350" s="516">
        <v>100.7</v>
      </c>
      <c r="K350" s="516">
        <v>100.2</v>
      </c>
      <c r="L350" s="516">
        <v>100.9</v>
      </c>
      <c r="M350" s="516">
        <v>98.7</v>
      </c>
      <c r="N350" s="516">
        <v>102.4</v>
      </c>
      <c r="O350" s="516">
        <v>101.8</v>
      </c>
      <c r="P350" s="516">
        <v>105.4</v>
      </c>
      <c r="Q350" s="516">
        <v>107.5</v>
      </c>
      <c r="R350" s="516">
        <v>104.9</v>
      </c>
      <c r="S350" s="516">
        <v>104.6</v>
      </c>
      <c r="T350" s="516">
        <v>107.6</v>
      </c>
      <c r="U350" s="516">
        <v>109</v>
      </c>
      <c r="V350" s="516">
        <v>109.5</v>
      </c>
      <c r="W350" s="516">
        <v>109.7</v>
      </c>
      <c r="X350" s="516">
        <v>106.3</v>
      </c>
      <c r="Y350" s="516">
        <v>112.7</v>
      </c>
      <c r="Z350" s="516">
        <v>108.2</v>
      </c>
      <c r="AA350" s="516">
        <v>106.2</v>
      </c>
      <c r="AB350" s="516">
        <v>111.1</v>
      </c>
      <c r="AC350" s="516">
        <v>110.3</v>
      </c>
      <c r="AD350" s="516">
        <v>112.8</v>
      </c>
      <c r="AE350" s="516">
        <v>112.8</v>
      </c>
      <c r="AF350" s="516">
        <v>116.1</v>
      </c>
      <c r="AG350" s="516">
        <v>117.5</v>
      </c>
      <c r="AH350" s="516">
        <v>114.1</v>
      </c>
      <c r="AI350" s="516">
        <v>115.6</v>
      </c>
      <c r="AJ350" s="516">
        <v>119.6</v>
      </c>
      <c r="AK350" s="516">
        <v>119.5</v>
      </c>
      <c r="AL350" s="516">
        <v>114.7</v>
      </c>
      <c r="AM350" s="516">
        <v>113.2</v>
      </c>
      <c r="AN350" s="516">
        <v>119.5</v>
      </c>
      <c r="AO350" s="516">
        <v>117.6</v>
      </c>
      <c r="AP350" s="516">
        <v>119</v>
      </c>
      <c r="AQ350" s="516">
        <v>119.4</v>
      </c>
      <c r="AR350" s="516">
        <v>120.8</v>
      </c>
      <c r="AS350" s="516">
        <v>121.6</v>
      </c>
      <c r="AT350" s="516">
        <v>122.4</v>
      </c>
      <c r="AU350" s="516">
        <v>125</v>
      </c>
      <c r="AV350" s="516">
        <v>125.4</v>
      </c>
      <c r="AW350" s="516">
        <v>125.9</v>
      </c>
      <c r="AX350" s="516">
        <v>125.2</v>
      </c>
      <c r="AY350" s="516">
        <v>125.9</v>
      </c>
      <c r="AZ350" s="516">
        <v>126.4</v>
      </c>
      <c r="BA350" s="516">
        <v>123.6</v>
      </c>
      <c r="BB350" s="516">
        <v>126.6</v>
      </c>
      <c r="BC350" s="516">
        <v>127.8</v>
      </c>
      <c r="BD350" s="516">
        <v>128.19999999999999</v>
      </c>
      <c r="BE350" s="516">
        <v>127.8</v>
      </c>
      <c r="BF350" s="516">
        <v>128.80000000000001</v>
      </c>
      <c r="BG350" s="516">
        <v>128.4</v>
      </c>
      <c r="BH350" s="516">
        <v>129.1</v>
      </c>
      <c r="BI350" s="516">
        <v>128.69999999999999</v>
      </c>
      <c r="BJ350" s="516">
        <v>128</v>
      </c>
      <c r="BK350" s="516">
        <v>126.5</v>
      </c>
      <c r="BL350" s="516">
        <v>127.7</v>
      </c>
      <c r="BM350" s="516">
        <v>128.6</v>
      </c>
      <c r="BN350" s="516">
        <v>129.4</v>
      </c>
      <c r="BO350" s="516">
        <v>133.19999999999999</v>
      </c>
      <c r="BP350" s="516">
        <v>130.6</v>
      </c>
      <c r="BQ350" s="516">
        <v>130.69999999999999</v>
      </c>
      <c r="BR350" s="516">
        <v>126.5</v>
      </c>
      <c r="BS350" s="516">
        <v>128.1</v>
      </c>
      <c r="BT350" s="516">
        <v>128.80000000000001</v>
      </c>
      <c r="BU350" s="516">
        <v>133.5</v>
      </c>
      <c r="BV350" s="516">
        <v>132.1</v>
      </c>
      <c r="BW350" s="516">
        <v>134.4</v>
      </c>
      <c r="BX350" s="516">
        <v>133.19999999999999</v>
      </c>
      <c r="BY350" s="516">
        <v>134.69999999999999</v>
      </c>
      <c r="BZ350" s="516">
        <v>135.5</v>
      </c>
      <c r="CA350" s="516">
        <v>137.9</v>
      </c>
      <c r="CB350" s="516">
        <v>136</v>
      </c>
      <c r="CC350" s="516">
        <v>135.6</v>
      </c>
      <c r="CD350" s="516">
        <v>134.5</v>
      </c>
      <c r="CE350" s="516">
        <v>138.9</v>
      </c>
      <c r="CF350" s="516">
        <v>138.4</v>
      </c>
      <c r="CG350" s="516">
        <v>138.19999999999999</v>
      </c>
      <c r="CH350" s="516">
        <v>140.30000000000001</v>
      </c>
      <c r="CI350" s="516">
        <v>138.1</v>
      </c>
      <c r="CJ350" s="516">
        <v>139.6</v>
      </c>
      <c r="CK350" s="516">
        <v>137.9</v>
      </c>
      <c r="CL350" s="516">
        <v>137.1</v>
      </c>
      <c r="CM350" s="516">
        <v>138.19999999999999</v>
      </c>
      <c r="CN350" s="516">
        <v>138.69999999999999</v>
      </c>
      <c r="CO350" s="516">
        <v>139.5</v>
      </c>
      <c r="CP350" s="516">
        <v>137.19999999999999</v>
      </c>
      <c r="CQ350" s="516">
        <v>136.5</v>
      </c>
      <c r="CR350" s="516">
        <v>135.9</v>
      </c>
      <c r="CS350" s="516">
        <v>138.6</v>
      </c>
      <c r="CT350" s="516">
        <v>137.1</v>
      </c>
      <c r="CU350" s="516">
        <v>134.6</v>
      </c>
      <c r="CV350" s="516">
        <v>142.1</v>
      </c>
      <c r="CW350" s="516">
        <v>135.9</v>
      </c>
      <c r="CX350" s="516">
        <v>137.4</v>
      </c>
      <c r="CY350" s="516">
        <v>137.19999999999999</v>
      </c>
      <c r="CZ350" s="516">
        <v>137.6</v>
      </c>
      <c r="DA350" s="516">
        <v>134.69999999999999</v>
      </c>
      <c r="DB350" s="516">
        <v>136.5</v>
      </c>
      <c r="DC350" s="516">
        <v>139.30000000000001</v>
      </c>
      <c r="DD350" s="516">
        <v>139</v>
      </c>
      <c r="DE350" s="516">
        <v>139.9</v>
      </c>
      <c r="DF350" s="516">
        <v>143.80000000000001</v>
      </c>
      <c r="DG350" s="516">
        <v>142.80000000000001</v>
      </c>
      <c r="DH350" s="516">
        <v>144.1</v>
      </c>
      <c r="DI350" s="516">
        <v>147.80000000000001</v>
      </c>
      <c r="DJ350" s="516">
        <v>150.30000000000001</v>
      </c>
      <c r="DK350" s="516">
        <v>150.4</v>
      </c>
      <c r="DL350" s="516">
        <v>151.5</v>
      </c>
      <c r="DM350" s="516">
        <v>151.1</v>
      </c>
      <c r="DN350" s="516">
        <v>155.30000000000001</v>
      </c>
      <c r="DO350" s="516">
        <v>154.9</v>
      </c>
      <c r="DP350" s="516">
        <v>154.30000000000001</v>
      </c>
      <c r="DQ350" s="516">
        <v>153.6</v>
      </c>
      <c r="DR350" s="516">
        <v>156.5</v>
      </c>
      <c r="DS350" s="516">
        <v>161</v>
      </c>
      <c r="DT350" s="516">
        <v>161.1</v>
      </c>
      <c r="DU350" s="517">
        <v>165.3</v>
      </c>
      <c r="DV350" s="517">
        <v>164.4</v>
      </c>
      <c r="DW350" s="517">
        <v>165.6</v>
      </c>
      <c r="DX350" s="559">
        <v>165.9</v>
      </c>
      <c r="DY350" s="559">
        <v>166.6</v>
      </c>
      <c r="DZ350" s="559">
        <v>163.5</v>
      </c>
      <c r="EA350" s="558">
        <v>163.30000000000001</v>
      </c>
    </row>
    <row r="351" spans="1:131">
      <c r="A351" s="514" t="s">
        <v>1239</v>
      </c>
      <c r="B351" s="514" t="s">
        <v>1240</v>
      </c>
      <c r="C351" s="515">
        <v>0.30603999999999998</v>
      </c>
      <c r="D351" s="516">
        <v>98.9</v>
      </c>
      <c r="E351" s="516">
        <v>99.2</v>
      </c>
      <c r="F351" s="516">
        <v>98.4</v>
      </c>
      <c r="G351" s="516">
        <v>99.7</v>
      </c>
      <c r="H351" s="516">
        <v>98.8</v>
      </c>
      <c r="I351" s="516">
        <v>100.5</v>
      </c>
      <c r="J351" s="516">
        <v>99.7</v>
      </c>
      <c r="K351" s="516">
        <v>99.9</v>
      </c>
      <c r="L351" s="516">
        <v>100.2</v>
      </c>
      <c r="M351" s="516">
        <v>100</v>
      </c>
      <c r="N351" s="516">
        <v>102.5</v>
      </c>
      <c r="O351" s="516">
        <v>101.1</v>
      </c>
      <c r="P351" s="516">
        <v>104.6</v>
      </c>
      <c r="Q351" s="516">
        <v>104.7</v>
      </c>
      <c r="R351" s="516">
        <v>106.7</v>
      </c>
      <c r="S351" s="516">
        <v>103.2</v>
      </c>
      <c r="T351" s="516">
        <v>104.2</v>
      </c>
      <c r="U351" s="516">
        <v>107.9</v>
      </c>
      <c r="V351" s="516">
        <v>104.6</v>
      </c>
      <c r="W351" s="516">
        <v>107.5</v>
      </c>
      <c r="X351" s="516">
        <v>108.8</v>
      </c>
      <c r="Y351" s="516">
        <v>108.4</v>
      </c>
      <c r="Z351" s="516">
        <v>108.3</v>
      </c>
      <c r="AA351" s="516">
        <v>113.8</v>
      </c>
      <c r="AB351" s="516">
        <v>111.9</v>
      </c>
      <c r="AC351" s="516">
        <v>112.6</v>
      </c>
      <c r="AD351" s="516">
        <v>112.4</v>
      </c>
      <c r="AE351" s="516">
        <v>112.6</v>
      </c>
      <c r="AF351" s="516">
        <v>110.9</v>
      </c>
      <c r="AG351" s="516">
        <v>113.6</v>
      </c>
      <c r="AH351" s="516">
        <v>112.1</v>
      </c>
      <c r="AI351" s="516">
        <v>109.2</v>
      </c>
      <c r="AJ351" s="516">
        <v>108.5</v>
      </c>
      <c r="AK351" s="516">
        <v>104.8</v>
      </c>
      <c r="AL351" s="516">
        <v>105.8</v>
      </c>
      <c r="AM351" s="516">
        <v>109.6</v>
      </c>
      <c r="AN351" s="516">
        <v>109.8</v>
      </c>
      <c r="AO351" s="516">
        <v>110.1</v>
      </c>
      <c r="AP351" s="516">
        <v>109.7</v>
      </c>
      <c r="AQ351" s="516">
        <v>105.7</v>
      </c>
      <c r="AR351" s="516">
        <v>108.6</v>
      </c>
      <c r="AS351" s="516">
        <v>108.3</v>
      </c>
      <c r="AT351" s="516">
        <v>106.3</v>
      </c>
      <c r="AU351" s="516">
        <v>106.1</v>
      </c>
      <c r="AV351" s="516">
        <v>106.9</v>
      </c>
      <c r="AW351" s="516">
        <v>106.5</v>
      </c>
      <c r="AX351" s="516">
        <v>104.6</v>
      </c>
      <c r="AY351" s="516">
        <v>106.4</v>
      </c>
      <c r="AZ351" s="516">
        <v>105.6</v>
      </c>
      <c r="BA351" s="516">
        <v>106.3</v>
      </c>
      <c r="BB351" s="516">
        <v>106.4</v>
      </c>
      <c r="BC351" s="516">
        <v>106.3</v>
      </c>
      <c r="BD351" s="516">
        <v>105.5</v>
      </c>
      <c r="BE351" s="516">
        <v>103.8</v>
      </c>
      <c r="BF351" s="516">
        <v>104.4</v>
      </c>
      <c r="BG351" s="516">
        <v>106</v>
      </c>
      <c r="BH351" s="516">
        <v>105.6</v>
      </c>
      <c r="BI351" s="516">
        <v>106</v>
      </c>
      <c r="BJ351" s="516">
        <v>106.6</v>
      </c>
      <c r="BK351" s="516">
        <v>108</v>
      </c>
      <c r="BL351" s="516">
        <v>109.6</v>
      </c>
      <c r="BM351" s="516">
        <v>112.7</v>
      </c>
      <c r="BN351" s="516">
        <v>115</v>
      </c>
      <c r="BO351" s="516">
        <v>115.4</v>
      </c>
      <c r="BP351" s="516">
        <v>115.9</v>
      </c>
      <c r="BQ351" s="516">
        <v>117.1</v>
      </c>
      <c r="BR351" s="516">
        <v>117.6</v>
      </c>
      <c r="BS351" s="516">
        <v>117</v>
      </c>
      <c r="BT351" s="516">
        <v>117.1</v>
      </c>
      <c r="BU351" s="516">
        <v>118.8</v>
      </c>
      <c r="BV351" s="516">
        <v>119.1</v>
      </c>
      <c r="BW351" s="516">
        <v>119.5</v>
      </c>
      <c r="BX351" s="516">
        <v>119</v>
      </c>
      <c r="BY351" s="516">
        <v>119.9</v>
      </c>
      <c r="BZ351" s="516">
        <v>119.3</v>
      </c>
      <c r="CA351" s="516">
        <v>119.6</v>
      </c>
      <c r="CB351" s="516">
        <v>119.8</v>
      </c>
      <c r="CC351" s="516">
        <v>121.4</v>
      </c>
      <c r="CD351" s="516">
        <v>121.8</v>
      </c>
      <c r="CE351" s="516">
        <v>121.6</v>
      </c>
      <c r="CF351" s="516">
        <v>120.8</v>
      </c>
      <c r="CG351" s="516">
        <v>121.3</v>
      </c>
      <c r="CH351" s="516">
        <v>121.1</v>
      </c>
      <c r="CI351" s="516">
        <v>121.7</v>
      </c>
      <c r="CJ351" s="516">
        <v>122.9</v>
      </c>
      <c r="CK351" s="516">
        <v>122.9</v>
      </c>
      <c r="CL351" s="516">
        <v>122.6</v>
      </c>
      <c r="CM351" s="516">
        <v>121.5</v>
      </c>
      <c r="CN351" s="516">
        <v>121.2</v>
      </c>
      <c r="CO351" s="516">
        <v>121.2</v>
      </c>
      <c r="CP351" s="516">
        <v>120.9</v>
      </c>
      <c r="CQ351" s="516">
        <v>120.8</v>
      </c>
      <c r="CR351" s="516">
        <v>120</v>
      </c>
      <c r="CS351" s="516">
        <v>119.9</v>
      </c>
      <c r="CT351" s="516">
        <v>120.1</v>
      </c>
      <c r="CU351" s="516">
        <v>120.6</v>
      </c>
      <c r="CV351" s="516">
        <v>120</v>
      </c>
      <c r="CW351" s="516">
        <v>119.3</v>
      </c>
      <c r="CX351" s="516">
        <v>118.2</v>
      </c>
      <c r="CY351" s="516">
        <v>117.9</v>
      </c>
      <c r="CZ351" s="516">
        <v>116.1</v>
      </c>
      <c r="DA351" s="516">
        <v>115.5</v>
      </c>
      <c r="DB351" s="516">
        <v>114.9</v>
      </c>
      <c r="DC351" s="516">
        <v>114.8</v>
      </c>
      <c r="DD351" s="516">
        <v>115.5</v>
      </c>
      <c r="DE351" s="516">
        <v>117.2</v>
      </c>
      <c r="DF351" s="516">
        <v>117.5</v>
      </c>
      <c r="DG351" s="516">
        <v>121.8</v>
      </c>
      <c r="DH351" s="516">
        <v>125.7</v>
      </c>
      <c r="DI351" s="516">
        <v>123.7</v>
      </c>
      <c r="DJ351" s="516">
        <v>125.3</v>
      </c>
      <c r="DK351" s="516">
        <v>127.8</v>
      </c>
      <c r="DL351" s="516">
        <v>124.1</v>
      </c>
      <c r="DM351" s="516">
        <v>125.1</v>
      </c>
      <c r="DN351" s="516">
        <v>128</v>
      </c>
      <c r="DO351" s="516">
        <v>133.4</v>
      </c>
      <c r="DP351" s="516">
        <v>136.5</v>
      </c>
      <c r="DQ351" s="516">
        <v>138.5</v>
      </c>
      <c r="DR351" s="516">
        <v>139.30000000000001</v>
      </c>
      <c r="DS351" s="516">
        <v>144</v>
      </c>
      <c r="DT351" s="516">
        <v>151.9</v>
      </c>
      <c r="DU351" s="517">
        <v>156.5</v>
      </c>
      <c r="DV351" s="517">
        <v>154.9</v>
      </c>
      <c r="DW351" s="517">
        <v>151.6</v>
      </c>
      <c r="DX351" s="559">
        <v>147.80000000000001</v>
      </c>
      <c r="DY351" s="559">
        <v>146.6</v>
      </c>
      <c r="DZ351" s="559">
        <v>147.80000000000001</v>
      </c>
      <c r="EA351" s="558">
        <v>142.69999999999999</v>
      </c>
    </row>
    <row r="352" spans="1:131">
      <c r="A352" s="514" t="s">
        <v>1241</v>
      </c>
      <c r="B352" s="514" t="s">
        <v>1242</v>
      </c>
      <c r="C352" s="515">
        <v>0.18002000000000001</v>
      </c>
      <c r="D352" s="516">
        <v>96.4</v>
      </c>
      <c r="E352" s="516">
        <v>96.5</v>
      </c>
      <c r="F352" s="516">
        <v>95.6</v>
      </c>
      <c r="G352" s="516">
        <v>96.5</v>
      </c>
      <c r="H352" s="516">
        <v>93.9</v>
      </c>
      <c r="I352" s="516">
        <v>97.1</v>
      </c>
      <c r="J352" s="516">
        <v>96.5</v>
      </c>
      <c r="K352" s="516">
        <v>96.4</v>
      </c>
      <c r="L352" s="516">
        <v>95.9</v>
      </c>
      <c r="M352" s="516">
        <v>95.9</v>
      </c>
      <c r="N352" s="516">
        <v>98.6</v>
      </c>
      <c r="O352" s="516">
        <v>94.2</v>
      </c>
      <c r="P352" s="516">
        <v>99.2</v>
      </c>
      <c r="Q352" s="516">
        <v>99.6</v>
      </c>
      <c r="R352" s="516">
        <v>101.3</v>
      </c>
      <c r="S352" s="516">
        <v>97.7</v>
      </c>
      <c r="T352" s="516">
        <v>99.4</v>
      </c>
      <c r="U352" s="516">
        <v>102.9</v>
      </c>
      <c r="V352" s="516">
        <v>96.9</v>
      </c>
      <c r="W352" s="516">
        <v>101.5</v>
      </c>
      <c r="X352" s="516">
        <v>101.5</v>
      </c>
      <c r="Y352" s="516">
        <v>101.2</v>
      </c>
      <c r="Z352" s="516">
        <v>101.3</v>
      </c>
      <c r="AA352" s="516">
        <v>108.7</v>
      </c>
      <c r="AB352" s="516">
        <v>105</v>
      </c>
      <c r="AC352" s="516">
        <v>106.6</v>
      </c>
      <c r="AD352" s="516">
        <v>108</v>
      </c>
      <c r="AE352" s="516">
        <v>107.8</v>
      </c>
      <c r="AF352" s="516">
        <v>105.6</v>
      </c>
      <c r="AG352" s="516">
        <v>111.6</v>
      </c>
      <c r="AH352" s="516">
        <v>109.6</v>
      </c>
      <c r="AI352" s="516">
        <v>105.4</v>
      </c>
      <c r="AJ352" s="516">
        <v>104.6</v>
      </c>
      <c r="AK352" s="516">
        <v>98.8</v>
      </c>
      <c r="AL352" s="516">
        <v>99.9</v>
      </c>
      <c r="AM352" s="516">
        <v>106.6</v>
      </c>
      <c r="AN352" s="516">
        <v>106.1</v>
      </c>
      <c r="AO352" s="516">
        <v>106.5</v>
      </c>
      <c r="AP352" s="516">
        <v>105.6</v>
      </c>
      <c r="AQ352" s="516">
        <v>98.9</v>
      </c>
      <c r="AR352" s="516">
        <v>103.6</v>
      </c>
      <c r="AS352" s="516">
        <v>103.6</v>
      </c>
      <c r="AT352" s="516">
        <v>100.6</v>
      </c>
      <c r="AU352" s="516">
        <v>100.6</v>
      </c>
      <c r="AV352" s="516">
        <v>102.1</v>
      </c>
      <c r="AW352" s="516">
        <v>102.1</v>
      </c>
      <c r="AX352" s="516">
        <v>99.1</v>
      </c>
      <c r="AY352" s="516">
        <v>102.1</v>
      </c>
      <c r="AZ352" s="516">
        <v>100.1</v>
      </c>
      <c r="BA352" s="516">
        <v>101.6</v>
      </c>
      <c r="BB352" s="516">
        <v>100.5</v>
      </c>
      <c r="BC352" s="516">
        <v>100.5</v>
      </c>
      <c r="BD352" s="516">
        <v>98.9</v>
      </c>
      <c r="BE352" s="516">
        <v>96.4</v>
      </c>
      <c r="BF352" s="516">
        <v>96.4</v>
      </c>
      <c r="BG352" s="516">
        <v>97.9</v>
      </c>
      <c r="BH352" s="516">
        <v>97.2</v>
      </c>
      <c r="BI352" s="516">
        <v>97.2</v>
      </c>
      <c r="BJ352" s="516">
        <v>98.1</v>
      </c>
      <c r="BK352" s="516">
        <v>100.5</v>
      </c>
      <c r="BL352" s="516">
        <v>101.4</v>
      </c>
      <c r="BM352" s="516">
        <v>107</v>
      </c>
      <c r="BN352" s="516">
        <v>111.2</v>
      </c>
      <c r="BO352" s="516">
        <v>111.9</v>
      </c>
      <c r="BP352" s="516">
        <v>113.2</v>
      </c>
      <c r="BQ352" s="516">
        <v>115.8</v>
      </c>
      <c r="BR352" s="516">
        <v>115.8</v>
      </c>
      <c r="BS352" s="516">
        <v>115.2</v>
      </c>
      <c r="BT352" s="516">
        <v>115.2</v>
      </c>
      <c r="BU352" s="516">
        <v>117.7</v>
      </c>
      <c r="BV352" s="516">
        <v>118.2</v>
      </c>
      <c r="BW352" s="516">
        <v>118.1</v>
      </c>
      <c r="BX352" s="516">
        <v>117</v>
      </c>
      <c r="BY352" s="516">
        <v>118.2</v>
      </c>
      <c r="BZ352" s="516">
        <v>117.2</v>
      </c>
      <c r="CA352" s="516">
        <v>117.5</v>
      </c>
      <c r="CB352" s="516">
        <v>117.1</v>
      </c>
      <c r="CC352" s="516">
        <v>117.1</v>
      </c>
      <c r="CD352" s="516">
        <v>116.5</v>
      </c>
      <c r="CE352" s="516">
        <v>116.9</v>
      </c>
      <c r="CF352" s="516">
        <v>115.7</v>
      </c>
      <c r="CG352" s="516">
        <v>116.3</v>
      </c>
      <c r="CH352" s="516">
        <v>115.2</v>
      </c>
      <c r="CI352" s="516">
        <v>116.4</v>
      </c>
      <c r="CJ352" s="516">
        <v>117.9</v>
      </c>
      <c r="CK352" s="516">
        <v>118.1</v>
      </c>
      <c r="CL352" s="516">
        <v>117.2</v>
      </c>
      <c r="CM352" s="516">
        <v>117.2</v>
      </c>
      <c r="CN352" s="516">
        <v>117.1</v>
      </c>
      <c r="CO352" s="516">
        <v>117.1</v>
      </c>
      <c r="CP352" s="516">
        <v>117.2</v>
      </c>
      <c r="CQ352" s="516">
        <v>117.2</v>
      </c>
      <c r="CR352" s="516">
        <v>116.3</v>
      </c>
      <c r="CS352" s="516">
        <v>116.8</v>
      </c>
      <c r="CT352" s="516">
        <v>117.1</v>
      </c>
      <c r="CU352" s="516">
        <v>118</v>
      </c>
      <c r="CV352" s="516">
        <v>118</v>
      </c>
      <c r="CW352" s="516">
        <v>118.3</v>
      </c>
      <c r="CX352" s="516">
        <v>118.3</v>
      </c>
      <c r="CY352" s="516">
        <v>118</v>
      </c>
      <c r="CZ352" s="516">
        <v>116.3</v>
      </c>
      <c r="DA352" s="516">
        <v>118.1</v>
      </c>
      <c r="DB352" s="516">
        <v>116.3</v>
      </c>
      <c r="DC352" s="516">
        <v>118</v>
      </c>
      <c r="DD352" s="516">
        <v>118</v>
      </c>
      <c r="DE352" s="516">
        <v>120.4</v>
      </c>
      <c r="DF352" s="516">
        <v>120</v>
      </c>
      <c r="DG352" s="516">
        <v>123.5</v>
      </c>
      <c r="DH352" s="516">
        <v>128.19999999999999</v>
      </c>
      <c r="DI352" s="516">
        <v>126.2</v>
      </c>
      <c r="DJ352" s="516">
        <v>129.80000000000001</v>
      </c>
      <c r="DK352" s="516">
        <v>133.19999999999999</v>
      </c>
      <c r="DL352" s="516">
        <v>129.6</v>
      </c>
      <c r="DM352" s="516">
        <v>130.19999999999999</v>
      </c>
      <c r="DN352" s="516">
        <v>132</v>
      </c>
      <c r="DO352" s="516">
        <v>139.6</v>
      </c>
      <c r="DP352" s="516">
        <v>143.4</v>
      </c>
      <c r="DQ352" s="516">
        <v>147.80000000000001</v>
      </c>
      <c r="DR352" s="516">
        <v>145.19999999999999</v>
      </c>
      <c r="DS352" s="516">
        <v>152.30000000000001</v>
      </c>
      <c r="DT352" s="516">
        <v>161.4</v>
      </c>
      <c r="DU352" s="517">
        <v>166</v>
      </c>
      <c r="DV352" s="517">
        <v>161.80000000000001</v>
      </c>
      <c r="DW352" s="517">
        <v>152.9</v>
      </c>
      <c r="DX352" s="559">
        <v>145.69999999999999</v>
      </c>
      <c r="DY352" s="559">
        <v>142.5</v>
      </c>
      <c r="DZ352" s="559">
        <v>144.1</v>
      </c>
      <c r="EA352" s="558">
        <v>134.4</v>
      </c>
    </row>
    <row r="353" spans="1:131">
      <c r="A353" s="514" t="s">
        <v>1243</v>
      </c>
      <c r="B353" s="514" t="s">
        <v>1244</v>
      </c>
      <c r="C353" s="515">
        <v>9.7989999999999994E-2</v>
      </c>
      <c r="D353" s="516">
        <v>103.4</v>
      </c>
      <c r="E353" s="516">
        <v>103.9</v>
      </c>
      <c r="F353" s="516">
        <v>104.6</v>
      </c>
      <c r="G353" s="516">
        <v>104.2</v>
      </c>
      <c r="H353" s="516">
        <v>104.2</v>
      </c>
      <c r="I353" s="516">
        <v>105</v>
      </c>
      <c r="J353" s="516">
        <v>104</v>
      </c>
      <c r="K353" s="516">
        <v>105</v>
      </c>
      <c r="L353" s="516">
        <v>106.2</v>
      </c>
      <c r="M353" s="516">
        <v>106.2</v>
      </c>
      <c r="N353" s="516">
        <v>107.9</v>
      </c>
      <c r="O353" s="516">
        <v>109.8</v>
      </c>
      <c r="P353" s="516">
        <v>111.6</v>
      </c>
      <c r="Q353" s="516">
        <v>112.9</v>
      </c>
      <c r="R353" s="516">
        <v>113.4</v>
      </c>
      <c r="S353" s="516">
        <v>112.3</v>
      </c>
      <c r="T353" s="516">
        <v>111.7</v>
      </c>
      <c r="U353" s="516">
        <v>112.2</v>
      </c>
      <c r="V353" s="516">
        <v>114.3</v>
      </c>
      <c r="W353" s="516">
        <v>115.2</v>
      </c>
      <c r="X353" s="516">
        <v>118.9</v>
      </c>
      <c r="Y353" s="516">
        <v>117.7</v>
      </c>
      <c r="Z353" s="516">
        <v>118.4</v>
      </c>
      <c r="AA353" s="516">
        <v>121.2</v>
      </c>
      <c r="AB353" s="516">
        <v>119.7</v>
      </c>
      <c r="AC353" s="516">
        <v>119</v>
      </c>
      <c r="AD353" s="516">
        <v>117.7</v>
      </c>
      <c r="AE353" s="516">
        <v>118.4</v>
      </c>
      <c r="AF353" s="516">
        <v>118.1</v>
      </c>
      <c r="AG353" s="516">
        <v>117.5</v>
      </c>
      <c r="AH353" s="516">
        <v>116.8</v>
      </c>
      <c r="AI353" s="516">
        <v>115.9</v>
      </c>
      <c r="AJ353" s="516">
        <v>116.1</v>
      </c>
      <c r="AK353" s="516">
        <v>115.3</v>
      </c>
      <c r="AL353" s="516">
        <v>115.5</v>
      </c>
      <c r="AM353" s="516">
        <v>115.1</v>
      </c>
      <c r="AN353" s="516">
        <v>116</v>
      </c>
      <c r="AO353" s="516">
        <v>116.9</v>
      </c>
      <c r="AP353" s="516">
        <v>117.2</v>
      </c>
      <c r="AQ353" s="516">
        <v>117.2</v>
      </c>
      <c r="AR353" s="516">
        <v>116.5</v>
      </c>
      <c r="AS353" s="516">
        <v>116.3</v>
      </c>
      <c r="AT353" s="516">
        <v>116</v>
      </c>
      <c r="AU353" s="516">
        <v>116.2</v>
      </c>
      <c r="AV353" s="516">
        <v>115.9</v>
      </c>
      <c r="AW353" s="516">
        <v>114.6</v>
      </c>
      <c r="AX353" s="516">
        <v>115.4</v>
      </c>
      <c r="AY353" s="516">
        <v>115</v>
      </c>
      <c r="AZ353" s="516">
        <v>115.6</v>
      </c>
      <c r="BA353" s="516">
        <v>115.8</v>
      </c>
      <c r="BB353" s="516">
        <v>116.9</v>
      </c>
      <c r="BC353" s="516">
        <v>117.1</v>
      </c>
      <c r="BD353" s="516">
        <v>117.8</v>
      </c>
      <c r="BE353" s="516">
        <v>117.5</v>
      </c>
      <c r="BF353" s="516">
        <v>118.9</v>
      </c>
      <c r="BG353" s="516">
        <v>120.6</v>
      </c>
      <c r="BH353" s="516">
        <v>120.5</v>
      </c>
      <c r="BI353" s="516">
        <v>121.7</v>
      </c>
      <c r="BJ353" s="516">
        <v>122.2</v>
      </c>
      <c r="BK353" s="516">
        <v>121.9</v>
      </c>
      <c r="BL353" s="516">
        <v>123.4</v>
      </c>
      <c r="BM353" s="516">
        <v>122.8</v>
      </c>
      <c r="BN353" s="516">
        <v>122.5</v>
      </c>
      <c r="BO353" s="516">
        <v>122.6</v>
      </c>
      <c r="BP353" s="516">
        <v>121.9</v>
      </c>
      <c r="BQ353" s="516">
        <v>121.7</v>
      </c>
      <c r="BR353" s="516">
        <v>122.8</v>
      </c>
      <c r="BS353" s="516">
        <v>122.2</v>
      </c>
      <c r="BT353" s="516">
        <v>122.4</v>
      </c>
      <c r="BU353" s="516">
        <v>123.1</v>
      </c>
      <c r="BV353" s="516">
        <v>122.9</v>
      </c>
      <c r="BW353" s="516">
        <v>124</v>
      </c>
      <c r="BX353" s="516">
        <v>124.6</v>
      </c>
      <c r="BY353" s="516">
        <v>124.8</v>
      </c>
      <c r="BZ353" s="516">
        <v>125</v>
      </c>
      <c r="CA353" s="516">
        <v>125.1</v>
      </c>
      <c r="CB353" s="516">
        <v>126.7</v>
      </c>
      <c r="CC353" s="516">
        <v>131.1</v>
      </c>
      <c r="CD353" s="516">
        <v>133.5</v>
      </c>
      <c r="CE353" s="516">
        <v>131</v>
      </c>
      <c r="CF353" s="516">
        <v>131</v>
      </c>
      <c r="CG353" s="516">
        <v>131.69999999999999</v>
      </c>
      <c r="CH353" s="516">
        <v>132.9</v>
      </c>
      <c r="CI353" s="516">
        <v>132.4</v>
      </c>
      <c r="CJ353" s="516">
        <v>132.6</v>
      </c>
      <c r="CK353" s="516">
        <v>132.6</v>
      </c>
      <c r="CL353" s="516">
        <v>133.4</v>
      </c>
      <c r="CM353" s="516">
        <v>131.1</v>
      </c>
      <c r="CN353" s="516">
        <v>130.19999999999999</v>
      </c>
      <c r="CO353" s="516">
        <v>130.19999999999999</v>
      </c>
      <c r="CP353" s="516">
        <v>129.19999999999999</v>
      </c>
      <c r="CQ353" s="516">
        <v>129</v>
      </c>
      <c r="CR353" s="516">
        <v>127.2</v>
      </c>
      <c r="CS353" s="516">
        <v>127.9</v>
      </c>
      <c r="CT353" s="516">
        <v>128.5</v>
      </c>
      <c r="CU353" s="516">
        <v>128.30000000000001</v>
      </c>
      <c r="CV353" s="516">
        <v>126.4</v>
      </c>
      <c r="CW353" s="516">
        <v>123.6</v>
      </c>
      <c r="CX353" s="516">
        <v>120.8</v>
      </c>
      <c r="CY353" s="516">
        <v>120.9</v>
      </c>
      <c r="CZ353" s="516">
        <v>118.1</v>
      </c>
      <c r="DA353" s="516">
        <v>113.3</v>
      </c>
      <c r="DB353" s="516">
        <v>114.8</v>
      </c>
      <c r="DC353" s="516">
        <v>111.1</v>
      </c>
      <c r="DD353" s="516">
        <v>113.6</v>
      </c>
      <c r="DE353" s="516">
        <v>114</v>
      </c>
      <c r="DF353" s="516">
        <v>115.8</v>
      </c>
      <c r="DG353" s="516">
        <v>121.6</v>
      </c>
      <c r="DH353" s="516">
        <v>124.9</v>
      </c>
      <c r="DI353" s="516">
        <v>122.1</v>
      </c>
      <c r="DJ353" s="516">
        <v>120.1</v>
      </c>
      <c r="DK353" s="516">
        <v>121.4</v>
      </c>
      <c r="DL353" s="516">
        <v>115.7</v>
      </c>
      <c r="DM353" s="516">
        <v>117.7</v>
      </c>
      <c r="DN353" s="516">
        <v>121.7</v>
      </c>
      <c r="DO353" s="516">
        <v>124.3</v>
      </c>
      <c r="DP353" s="516">
        <v>126.9</v>
      </c>
      <c r="DQ353" s="516">
        <v>126.1</v>
      </c>
      <c r="DR353" s="516">
        <v>132.69999999999999</v>
      </c>
      <c r="DS353" s="516">
        <v>134.30000000000001</v>
      </c>
      <c r="DT353" s="516">
        <v>141.4</v>
      </c>
      <c r="DU353" s="517">
        <v>146.80000000000001</v>
      </c>
      <c r="DV353" s="517">
        <v>148.69999999999999</v>
      </c>
      <c r="DW353" s="517">
        <v>155</v>
      </c>
      <c r="DX353" s="559">
        <v>157</v>
      </c>
      <c r="DY353" s="559">
        <v>159.5</v>
      </c>
      <c r="DZ353" s="559">
        <v>160</v>
      </c>
      <c r="EA353" s="558">
        <v>161</v>
      </c>
    </row>
    <row r="354" spans="1:131">
      <c r="A354" s="514" t="s">
        <v>1245</v>
      </c>
      <c r="B354" s="514" t="s">
        <v>1246</v>
      </c>
      <c r="C354" s="515">
        <v>2.8029999999999999E-2</v>
      </c>
      <c r="D354" s="516">
        <v>99.5</v>
      </c>
      <c r="E354" s="516">
        <v>99.7</v>
      </c>
      <c r="F354" s="516">
        <v>94.9</v>
      </c>
      <c r="G354" s="516">
        <v>104.3</v>
      </c>
      <c r="H354" s="516">
        <v>110.8</v>
      </c>
      <c r="I354" s="516">
        <v>106.7</v>
      </c>
      <c r="J354" s="516">
        <v>104.9</v>
      </c>
      <c r="K354" s="516">
        <v>104.3</v>
      </c>
      <c r="L354" s="516">
        <v>107.7</v>
      </c>
      <c r="M354" s="516">
        <v>104.6</v>
      </c>
      <c r="N354" s="516">
        <v>109.2</v>
      </c>
      <c r="O354" s="516">
        <v>115.1</v>
      </c>
      <c r="P354" s="516">
        <v>115.1</v>
      </c>
      <c r="Q354" s="516">
        <v>108.5</v>
      </c>
      <c r="R354" s="516">
        <v>118.4</v>
      </c>
      <c r="S354" s="516">
        <v>106.7</v>
      </c>
      <c r="T354" s="516">
        <v>108.7</v>
      </c>
      <c r="U354" s="516">
        <v>124.3</v>
      </c>
      <c r="V354" s="516">
        <v>119.8</v>
      </c>
      <c r="W354" s="516">
        <v>118.9</v>
      </c>
      <c r="X354" s="516">
        <v>120.8</v>
      </c>
      <c r="Y354" s="516">
        <v>121.8</v>
      </c>
      <c r="Z354" s="516">
        <v>117.7</v>
      </c>
      <c r="AA354" s="516">
        <v>120.6</v>
      </c>
      <c r="AB354" s="516">
        <v>129.4</v>
      </c>
      <c r="AC354" s="516">
        <v>128.6</v>
      </c>
      <c r="AD354" s="516">
        <v>121.9</v>
      </c>
      <c r="AE354" s="516">
        <v>123.1</v>
      </c>
      <c r="AF354" s="516">
        <v>119.2</v>
      </c>
      <c r="AG354" s="516">
        <v>112.7</v>
      </c>
      <c r="AH354" s="516">
        <v>111.9</v>
      </c>
      <c r="AI354" s="516">
        <v>109.4</v>
      </c>
      <c r="AJ354" s="516">
        <v>107.5</v>
      </c>
      <c r="AK354" s="516">
        <v>107.2</v>
      </c>
      <c r="AL354" s="516">
        <v>110.7</v>
      </c>
      <c r="AM354" s="516">
        <v>109.2</v>
      </c>
      <c r="AN354" s="516">
        <v>111.4</v>
      </c>
      <c r="AO354" s="516">
        <v>109.3</v>
      </c>
      <c r="AP354" s="516">
        <v>110.3</v>
      </c>
      <c r="AQ354" s="516">
        <v>109.3</v>
      </c>
      <c r="AR354" s="516">
        <v>112.5</v>
      </c>
      <c r="AS354" s="516">
        <v>110.7</v>
      </c>
      <c r="AT354" s="516">
        <v>108.6</v>
      </c>
      <c r="AU354" s="516">
        <v>105.8</v>
      </c>
      <c r="AV354" s="516">
        <v>105.8</v>
      </c>
      <c r="AW354" s="516">
        <v>105.7</v>
      </c>
      <c r="AX354" s="516">
        <v>102.5</v>
      </c>
      <c r="AY354" s="516">
        <v>103.4</v>
      </c>
      <c r="AZ354" s="516">
        <v>106.2</v>
      </c>
      <c r="BA354" s="516">
        <v>103.5</v>
      </c>
      <c r="BB354" s="516">
        <v>107.3</v>
      </c>
      <c r="BC354" s="516">
        <v>106.2</v>
      </c>
      <c r="BD354" s="516">
        <v>104.5</v>
      </c>
      <c r="BE354" s="516">
        <v>103.5</v>
      </c>
      <c r="BF354" s="516">
        <v>105.1</v>
      </c>
      <c r="BG354" s="516">
        <v>107</v>
      </c>
      <c r="BH354" s="516">
        <v>107.6</v>
      </c>
      <c r="BI354" s="516">
        <v>107.6</v>
      </c>
      <c r="BJ354" s="516">
        <v>107.3</v>
      </c>
      <c r="BK354" s="516">
        <v>107.4</v>
      </c>
      <c r="BL354" s="516">
        <v>113.4</v>
      </c>
      <c r="BM354" s="516">
        <v>113.8</v>
      </c>
      <c r="BN354" s="516">
        <v>113.3</v>
      </c>
      <c r="BO354" s="516">
        <v>112.9</v>
      </c>
      <c r="BP354" s="516">
        <v>112.1</v>
      </c>
      <c r="BQ354" s="516">
        <v>109.8</v>
      </c>
      <c r="BR354" s="516">
        <v>110.9</v>
      </c>
      <c r="BS354" s="516">
        <v>110.6</v>
      </c>
      <c r="BT354" s="516">
        <v>110.6</v>
      </c>
      <c r="BU354" s="516">
        <v>111</v>
      </c>
      <c r="BV354" s="516">
        <v>111.3</v>
      </c>
      <c r="BW354" s="516">
        <v>112.5</v>
      </c>
      <c r="BX354" s="516">
        <v>111.9</v>
      </c>
      <c r="BY354" s="516">
        <v>113.2</v>
      </c>
      <c r="BZ354" s="516">
        <v>113.2</v>
      </c>
      <c r="CA354" s="516">
        <v>113.5</v>
      </c>
      <c r="CB354" s="516">
        <v>113.2</v>
      </c>
      <c r="CC354" s="516">
        <v>114.4</v>
      </c>
      <c r="CD354" s="516">
        <v>115.5</v>
      </c>
      <c r="CE354" s="516">
        <v>118.4</v>
      </c>
      <c r="CF354" s="516">
        <v>118.2</v>
      </c>
      <c r="CG354" s="516">
        <v>117.5</v>
      </c>
      <c r="CH354" s="516">
        <v>117.4</v>
      </c>
      <c r="CI354" s="516">
        <v>118.5</v>
      </c>
      <c r="CJ354" s="516">
        <v>120.5</v>
      </c>
      <c r="CK354" s="516">
        <v>120.5</v>
      </c>
      <c r="CL354" s="516">
        <v>120.2</v>
      </c>
      <c r="CM354" s="516">
        <v>115.5</v>
      </c>
      <c r="CN354" s="516">
        <v>116.3</v>
      </c>
      <c r="CO354" s="516">
        <v>116</v>
      </c>
      <c r="CP354" s="516">
        <v>116.1</v>
      </c>
      <c r="CQ354" s="516">
        <v>116.1</v>
      </c>
      <c r="CR354" s="516">
        <v>118.5</v>
      </c>
      <c r="CS354" s="516">
        <v>112.6</v>
      </c>
      <c r="CT354" s="516">
        <v>109.4</v>
      </c>
      <c r="CU354" s="516">
        <v>109.7</v>
      </c>
      <c r="CV354" s="516">
        <v>110.3</v>
      </c>
      <c r="CW354" s="516">
        <v>110.2</v>
      </c>
      <c r="CX354" s="516">
        <v>108.6</v>
      </c>
      <c r="CY354" s="516">
        <v>106.2</v>
      </c>
      <c r="CZ354" s="516">
        <v>107.3</v>
      </c>
      <c r="DA354" s="516">
        <v>105.9</v>
      </c>
      <c r="DB354" s="516">
        <v>106.1</v>
      </c>
      <c r="DC354" s="516">
        <v>107.1</v>
      </c>
      <c r="DD354" s="516">
        <v>105.9</v>
      </c>
      <c r="DE354" s="516">
        <v>107.9</v>
      </c>
      <c r="DF354" s="516">
        <v>107.6</v>
      </c>
      <c r="DG354" s="516">
        <v>112</v>
      </c>
      <c r="DH354" s="516">
        <v>112.3</v>
      </c>
      <c r="DI354" s="516">
        <v>113.8</v>
      </c>
      <c r="DJ354" s="516">
        <v>114</v>
      </c>
      <c r="DK354" s="516">
        <v>115</v>
      </c>
      <c r="DL354" s="516">
        <v>118.1</v>
      </c>
      <c r="DM354" s="516">
        <v>118.3</v>
      </c>
      <c r="DN354" s="516">
        <v>124.3</v>
      </c>
      <c r="DO354" s="516">
        <v>125.4</v>
      </c>
      <c r="DP354" s="516">
        <v>125.3</v>
      </c>
      <c r="DQ354" s="516">
        <v>122.2</v>
      </c>
      <c r="DR354" s="516">
        <v>124.8</v>
      </c>
      <c r="DS354" s="516">
        <v>125</v>
      </c>
      <c r="DT354" s="516">
        <v>127.5</v>
      </c>
      <c r="DU354" s="517">
        <v>129.69999999999999</v>
      </c>
      <c r="DV354" s="517">
        <v>132.69999999999999</v>
      </c>
      <c r="DW354" s="517">
        <v>131.1</v>
      </c>
      <c r="DX354" s="559">
        <v>129.4</v>
      </c>
      <c r="DY354" s="559">
        <v>127.8</v>
      </c>
      <c r="DZ354" s="559">
        <v>128.69999999999999</v>
      </c>
      <c r="EA354" s="558">
        <v>131.5</v>
      </c>
    </row>
    <row r="355" spans="1:131">
      <c r="A355" s="514" t="s">
        <v>1247</v>
      </c>
      <c r="B355" s="514" t="s">
        <v>1248</v>
      </c>
      <c r="C355" s="515">
        <v>0.67622000000000004</v>
      </c>
      <c r="D355" s="516">
        <v>108</v>
      </c>
      <c r="E355" s="516">
        <v>107.5</v>
      </c>
      <c r="F355" s="516">
        <v>108.8</v>
      </c>
      <c r="G355" s="516">
        <v>109.1</v>
      </c>
      <c r="H355" s="516">
        <v>108.6</v>
      </c>
      <c r="I355" s="516">
        <v>109.1</v>
      </c>
      <c r="J355" s="516">
        <v>111.5</v>
      </c>
      <c r="K355" s="516">
        <v>109.8</v>
      </c>
      <c r="L355" s="516">
        <v>111.4</v>
      </c>
      <c r="M355" s="516">
        <v>113.3</v>
      </c>
      <c r="N355" s="516">
        <v>113.2</v>
      </c>
      <c r="O355" s="516">
        <v>115.1</v>
      </c>
      <c r="P355" s="516">
        <v>118</v>
      </c>
      <c r="Q355" s="516">
        <v>117.4</v>
      </c>
      <c r="R355" s="516">
        <v>113.8</v>
      </c>
      <c r="S355" s="516">
        <v>115.9</v>
      </c>
      <c r="T355" s="516">
        <v>117.8</v>
      </c>
      <c r="U355" s="516">
        <v>120.1</v>
      </c>
      <c r="V355" s="516">
        <v>120</v>
      </c>
      <c r="W355" s="516">
        <v>118.1</v>
      </c>
      <c r="X355" s="516">
        <v>119.8</v>
      </c>
      <c r="Y355" s="516">
        <v>122.3</v>
      </c>
      <c r="Z355" s="516">
        <v>120.4</v>
      </c>
      <c r="AA355" s="516">
        <v>120.6</v>
      </c>
      <c r="AB355" s="516">
        <v>122.2</v>
      </c>
      <c r="AC355" s="516">
        <v>123.2</v>
      </c>
      <c r="AD355" s="516">
        <v>124.5</v>
      </c>
      <c r="AE355" s="516">
        <v>124.7</v>
      </c>
      <c r="AF355" s="516">
        <v>122.4</v>
      </c>
      <c r="AG355" s="516">
        <v>125.5</v>
      </c>
      <c r="AH355" s="516">
        <v>124.3</v>
      </c>
      <c r="AI355" s="516">
        <v>126.6</v>
      </c>
      <c r="AJ355" s="516">
        <v>127.2</v>
      </c>
      <c r="AK355" s="516">
        <v>131.19999999999999</v>
      </c>
      <c r="AL355" s="516">
        <v>131.4</v>
      </c>
      <c r="AM355" s="516">
        <v>131</v>
      </c>
      <c r="AN355" s="516">
        <v>134.5</v>
      </c>
      <c r="AO355" s="516">
        <v>130.69999999999999</v>
      </c>
      <c r="AP355" s="516">
        <v>133.30000000000001</v>
      </c>
      <c r="AQ355" s="516">
        <v>134.69999999999999</v>
      </c>
      <c r="AR355" s="516">
        <v>135.69999999999999</v>
      </c>
      <c r="AS355" s="516">
        <v>137</v>
      </c>
      <c r="AT355" s="516">
        <v>136.69999999999999</v>
      </c>
      <c r="AU355" s="516">
        <v>137.1</v>
      </c>
      <c r="AV355" s="516">
        <v>138.6</v>
      </c>
      <c r="AW355" s="516">
        <v>138.69999999999999</v>
      </c>
      <c r="AX355" s="516">
        <v>138.4</v>
      </c>
      <c r="AY355" s="516">
        <v>138.30000000000001</v>
      </c>
      <c r="AZ355" s="516">
        <v>139.30000000000001</v>
      </c>
      <c r="BA355" s="516">
        <v>140</v>
      </c>
      <c r="BB355" s="516">
        <v>138.1</v>
      </c>
      <c r="BC355" s="516">
        <v>141.19999999999999</v>
      </c>
      <c r="BD355" s="516">
        <v>139.19999999999999</v>
      </c>
      <c r="BE355" s="516">
        <v>141.4</v>
      </c>
      <c r="BF355" s="516">
        <v>141.19999999999999</v>
      </c>
      <c r="BG355" s="516">
        <v>140.30000000000001</v>
      </c>
      <c r="BH355" s="516">
        <v>141.9</v>
      </c>
      <c r="BI355" s="516">
        <v>143.5</v>
      </c>
      <c r="BJ355" s="516">
        <v>143.1</v>
      </c>
      <c r="BK355" s="516">
        <v>143.5</v>
      </c>
      <c r="BL355" s="516">
        <v>142.69999999999999</v>
      </c>
      <c r="BM355" s="516">
        <v>142.80000000000001</v>
      </c>
      <c r="BN355" s="516">
        <v>144.4</v>
      </c>
      <c r="BO355" s="516">
        <v>142.80000000000001</v>
      </c>
      <c r="BP355" s="516">
        <v>143.80000000000001</v>
      </c>
      <c r="BQ355" s="516">
        <v>145.1</v>
      </c>
      <c r="BR355" s="516">
        <v>143</v>
      </c>
      <c r="BS355" s="516">
        <v>142.69999999999999</v>
      </c>
      <c r="BT355" s="516">
        <v>143.5</v>
      </c>
      <c r="BU355" s="516">
        <v>144</v>
      </c>
      <c r="BV355" s="516">
        <v>144.5</v>
      </c>
      <c r="BW355" s="516">
        <v>144.5</v>
      </c>
      <c r="BX355" s="516">
        <v>143.80000000000001</v>
      </c>
      <c r="BY355" s="516">
        <v>146.30000000000001</v>
      </c>
      <c r="BZ355" s="516">
        <v>147</v>
      </c>
      <c r="CA355" s="516">
        <v>147.5</v>
      </c>
      <c r="CB355" s="516">
        <v>148.69999999999999</v>
      </c>
      <c r="CC355" s="516">
        <v>148.19999999999999</v>
      </c>
      <c r="CD355" s="516">
        <v>146.69999999999999</v>
      </c>
      <c r="CE355" s="516">
        <v>146.5</v>
      </c>
      <c r="CF355" s="516">
        <v>146.6</v>
      </c>
      <c r="CG355" s="516">
        <v>145.4</v>
      </c>
      <c r="CH355" s="516">
        <v>146</v>
      </c>
      <c r="CI355" s="516">
        <v>146.1</v>
      </c>
      <c r="CJ355" s="516">
        <v>150.1</v>
      </c>
      <c r="CK355" s="516">
        <v>148.5</v>
      </c>
      <c r="CL355" s="516">
        <v>148</v>
      </c>
      <c r="CM355" s="516">
        <v>148.5</v>
      </c>
      <c r="CN355" s="516">
        <v>149.19999999999999</v>
      </c>
      <c r="CO355" s="516">
        <v>149.9</v>
      </c>
      <c r="CP355" s="516">
        <v>152.1</v>
      </c>
      <c r="CQ355" s="516">
        <v>151.69999999999999</v>
      </c>
      <c r="CR355" s="516">
        <v>151.19999999999999</v>
      </c>
      <c r="CS355" s="516">
        <v>152</v>
      </c>
      <c r="CT355" s="516">
        <v>152.30000000000001</v>
      </c>
      <c r="CU355" s="516">
        <v>153.5</v>
      </c>
      <c r="CV355" s="516">
        <v>150.80000000000001</v>
      </c>
      <c r="CW355" s="516">
        <v>151.5</v>
      </c>
      <c r="CX355" s="516">
        <v>150.80000000000001</v>
      </c>
      <c r="CY355" s="516">
        <v>152.69999999999999</v>
      </c>
      <c r="CZ355" s="516">
        <v>152.69999999999999</v>
      </c>
      <c r="DA355" s="516">
        <v>154.19999999999999</v>
      </c>
      <c r="DB355" s="516">
        <v>155.9</v>
      </c>
      <c r="DC355" s="516">
        <v>157.30000000000001</v>
      </c>
      <c r="DD355" s="516">
        <v>155.5</v>
      </c>
      <c r="DE355" s="516">
        <v>155.6</v>
      </c>
      <c r="DF355" s="516">
        <v>155.1</v>
      </c>
      <c r="DG355" s="516">
        <v>153.69999999999999</v>
      </c>
      <c r="DH355" s="516">
        <v>153.80000000000001</v>
      </c>
      <c r="DI355" s="516">
        <v>155.19999999999999</v>
      </c>
      <c r="DJ355" s="516">
        <v>153.6</v>
      </c>
      <c r="DK355" s="516">
        <v>156.1</v>
      </c>
      <c r="DL355" s="516">
        <v>156.5</v>
      </c>
      <c r="DM355" s="516">
        <v>154.80000000000001</v>
      </c>
      <c r="DN355" s="516">
        <v>157</v>
      </c>
      <c r="DO355" s="516">
        <v>158.4</v>
      </c>
      <c r="DP355" s="516">
        <v>162.6</v>
      </c>
      <c r="DQ355" s="516">
        <v>162.6</v>
      </c>
      <c r="DR355" s="516">
        <v>160.5</v>
      </c>
      <c r="DS355" s="516">
        <v>163.1</v>
      </c>
      <c r="DT355" s="516">
        <v>163.5</v>
      </c>
      <c r="DU355" s="517">
        <v>167.7</v>
      </c>
      <c r="DV355" s="517">
        <v>167.3</v>
      </c>
      <c r="DW355" s="517">
        <v>167</v>
      </c>
      <c r="DX355" s="559">
        <v>167.6</v>
      </c>
      <c r="DY355" s="559">
        <v>168.2</v>
      </c>
      <c r="DZ355" s="559">
        <v>171.1</v>
      </c>
      <c r="EA355" s="558">
        <v>171.8</v>
      </c>
    </row>
    <row r="356" spans="1:131">
      <c r="A356" s="514" t="s">
        <v>1249</v>
      </c>
      <c r="B356" s="514" t="s">
        <v>1250</v>
      </c>
      <c r="C356" s="515">
        <v>0.67622000000000004</v>
      </c>
      <c r="D356" s="516">
        <v>108</v>
      </c>
      <c r="E356" s="516">
        <v>107.5</v>
      </c>
      <c r="F356" s="516">
        <v>108.8</v>
      </c>
      <c r="G356" s="516">
        <v>109.1</v>
      </c>
      <c r="H356" s="516">
        <v>108.6</v>
      </c>
      <c r="I356" s="516">
        <v>109.1</v>
      </c>
      <c r="J356" s="516">
        <v>111.5</v>
      </c>
      <c r="K356" s="516">
        <v>109.8</v>
      </c>
      <c r="L356" s="516">
        <v>111.4</v>
      </c>
      <c r="M356" s="516">
        <v>113.3</v>
      </c>
      <c r="N356" s="516">
        <v>113.2</v>
      </c>
      <c r="O356" s="516">
        <v>115.1</v>
      </c>
      <c r="P356" s="516">
        <v>118</v>
      </c>
      <c r="Q356" s="516">
        <v>117.4</v>
      </c>
      <c r="R356" s="516">
        <v>113.8</v>
      </c>
      <c r="S356" s="516">
        <v>115.9</v>
      </c>
      <c r="T356" s="516">
        <v>117.8</v>
      </c>
      <c r="U356" s="516">
        <v>120.1</v>
      </c>
      <c r="V356" s="516">
        <v>120</v>
      </c>
      <c r="W356" s="516">
        <v>118.1</v>
      </c>
      <c r="X356" s="516">
        <v>119.8</v>
      </c>
      <c r="Y356" s="516">
        <v>122.3</v>
      </c>
      <c r="Z356" s="516">
        <v>120.4</v>
      </c>
      <c r="AA356" s="516">
        <v>120.6</v>
      </c>
      <c r="AB356" s="516">
        <v>122.2</v>
      </c>
      <c r="AC356" s="516">
        <v>123.2</v>
      </c>
      <c r="AD356" s="516">
        <v>124.5</v>
      </c>
      <c r="AE356" s="516">
        <v>124.7</v>
      </c>
      <c r="AF356" s="516">
        <v>122.4</v>
      </c>
      <c r="AG356" s="516">
        <v>125.5</v>
      </c>
      <c r="AH356" s="516">
        <v>124.3</v>
      </c>
      <c r="AI356" s="516">
        <v>126.6</v>
      </c>
      <c r="AJ356" s="516">
        <v>127.2</v>
      </c>
      <c r="AK356" s="516">
        <v>131.19999999999999</v>
      </c>
      <c r="AL356" s="516">
        <v>131.4</v>
      </c>
      <c r="AM356" s="516">
        <v>131</v>
      </c>
      <c r="AN356" s="516">
        <v>134.5</v>
      </c>
      <c r="AO356" s="516">
        <v>130.69999999999999</v>
      </c>
      <c r="AP356" s="516">
        <v>133.30000000000001</v>
      </c>
      <c r="AQ356" s="516">
        <v>134.69999999999999</v>
      </c>
      <c r="AR356" s="516">
        <v>135.69999999999999</v>
      </c>
      <c r="AS356" s="516">
        <v>137</v>
      </c>
      <c r="AT356" s="516">
        <v>136.69999999999999</v>
      </c>
      <c r="AU356" s="516">
        <v>137.1</v>
      </c>
      <c r="AV356" s="516">
        <v>138.6</v>
      </c>
      <c r="AW356" s="516">
        <v>138.69999999999999</v>
      </c>
      <c r="AX356" s="516">
        <v>138.4</v>
      </c>
      <c r="AY356" s="516">
        <v>138.30000000000001</v>
      </c>
      <c r="AZ356" s="516">
        <v>139.30000000000001</v>
      </c>
      <c r="BA356" s="516">
        <v>140</v>
      </c>
      <c r="BB356" s="516">
        <v>138.1</v>
      </c>
      <c r="BC356" s="516">
        <v>141.19999999999999</v>
      </c>
      <c r="BD356" s="516">
        <v>139.19999999999999</v>
      </c>
      <c r="BE356" s="516">
        <v>141.4</v>
      </c>
      <c r="BF356" s="516">
        <v>141.19999999999999</v>
      </c>
      <c r="BG356" s="516">
        <v>140.30000000000001</v>
      </c>
      <c r="BH356" s="516">
        <v>141.9</v>
      </c>
      <c r="BI356" s="516">
        <v>143.5</v>
      </c>
      <c r="BJ356" s="516">
        <v>143.1</v>
      </c>
      <c r="BK356" s="516">
        <v>143.5</v>
      </c>
      <c r="BL356" s="516">
        <v>142.69999999999999</v>
      </c>
      <c r="BM356" s="516">
        <v>142.80000000000001</v>
      </c>
      <c r="BN356" s="516">
        <v>144.4</v>
      </c>
      <c r="BO356" s="516">
        <v>142.80000000000001</v>
      </c>
      <c r="BP356" s="516">
        <v>143.80000000000001</v>
      </c>
      <c r="BQ356" s="516">
        <v>145.1</v>
      </c>
      <c r="BR356" s="516">
        <v>143</v>
      </c>
      <c r="BS356" s="516">
        <v>142.69999999999999</v>
      </c>
      <c r="BT356" s="516">
        <v>143.5</v>
      </c>
      <c r="BU356" s="516">
        <v>144</v>
      </c>
      <c r="BV356" s="516">
        <v>144.5</v>
      </c>
      <c r="BW356" s="516">
        <v>144.5</v>
      </c>
      <c r="BX356" s="516">
        <v>143.80000000000001</v>
      </c>
      <c r="BY356" s="516">
        <v>146.30000000000001</v>
      </c>
      <c r="BZ356" s="516">
        <v>147</v>
      </c>
      <c r="CA356" s="516">
        <v>147.5</v>
      </c>
      <c r="CB356" s="516">
        <v>148.69999999999999</v>
      </c>
      <c r="CC356" s="516">
        <v>148.19999999999999</v>
      </c>
      <c r="CD356" s="516">
        <v>146.69999999999999</v>
      </c>
      <c r="CE356" s="516">
        <v>146.5</v>
      </c>
      <c r="CF356" s="516">
        <v>146.6</v>
      </c>
      <c r="CG356" s="516">
        <v>145.4</v>
      </c>
      <c r="CH356" s="516">
        <v>146</v>
      </c>
      <c r="CI356" s="516">
        <v>146.1</v>
      </c>
      <c r="CJ356" s="516">
        <v>150.1</v>
      </c>
      <c r="CK356" s="516">
        <v>148.5</v>
      </c>
      <c r="CL356" s="516">
        <v>148</v>
      </c>
      <c r="CM356" s="516">
        <v>148.5</v>
      </c>
      <c r="CN356" s="516">
        <v>149.19999999999999</v>
      </c>
      <c r="CO356" s="516">
        <v>149.9</v>
      </c>
      <c r="CP356" s="516">
        <v>152.1</v>
      </c>
      <c r="CQ356" s="516">
        <v>151.69999999999999</v>
      </c>
      <c r="CR356" s="516">
        <v>151.19999999999999</v>
      </c>
      <c r="CS356" s="516">
        <v>152</v>
      </c>
      <c r="CT356" s="516">
        <v>152.30000000000001</v>
      </c>
      <c r="CU356" s="516">
        <v>153.5</v>
      </c>
      <c r="CV356" s="516">
        <v>150.80000000000001</v>
      </c>
      <c r="CW356" s="516">
        <v>151.5</v>
      </c>
      <c r="CX356" s="516">
        <v>150.80000000000001</v>
      </c>
      <c r="CY356" s="516">
        <v>152.69999999999999</v>
      </c>
      <c r="CZ356" s="516">
        <v>152.69999999999999</v>
      </c>
      <c r="DA356" s="516">
        <v>154.19999999999999</v>
      </c>
      <c r="DB356" s="516">
        <v>155.9</v>
      </c>
      <c r="DC356" s="516">
        <v>157.30000000000001</v>
      </c>
      <c r="DD356" s="516">
        <v>155.5</v>
      </c>
      <c r="DE356" s="516">
        <v>155.6</v>
      </c>
      <c r="DF356" s="516">
        <v>155.1</v>
      </c>
      <c r="DG356" s="516">
        <v>153.69999999999999</v>
      </c>
      <c r="DH356" s="516">
        <v>153.80000000000001</v>
      </c>
      <c r="DI356" s="516">
        <v>155.19999999999999</v>
      </c>
      <c r="DJ356" s="516">
        <v>153.6</v>
      </c>
      <c r="DK356" s="516">
        <v>156.1</v>
      </c>
      <c r="DL356" s="516">
        <v>156.5</v>
      </c>
      <c r="DM356" s="516">
        <v>154.80000000000001</v>
      </c>
      <c r="DN356" s="516">
        <v>157</v>
      </c>
      <c r="DO356" s="516">
        <v>158.4</v>
      </c>
      <c r="DP356" s="516">
        <v>162.6</v>
      </c>
      <c r="DQ356" s="516">
        <v>162.6</v>
      </c>
      <c r="DR356" s="516">
        <v>160.5</v>
      </c>
      <c r="DS356" s="516">
        <v>163.1</v>
      </c>
      <c r="DT356" s="516">
        <v>163.5</v>
      </c>
      <c r="DU356" s="517">
        <v>167.7</v>
      </c>
      <c r="DV356" s="517">
        <v>167.3</v>
      </c>
      <c r="DW356" s="517">
        <v>167</v>
      </c>
      <c r="DX356" s="559">
        <v>167.6</v>
      </c>
      <c r="DY356" s="559">
        <v>168.2</v>
      </c>
      <c r="DZ356" s="559">
        <v>171.1</v>
      </c>
      <c r="EA356" s="558">
        <v>171.8</v>
      </c>
    </row>
    <row r="357" spans="1:131">
      <c r="A357" s="514" t="s">
        <v>1251</v>
      </c>
      <c r="B357" s="514" t="s">
        <v>1252</v>
      </c>
      <c r="C357" s="515">
        <v>3.031E-2</v>
      </c>
      <c r="D357" s="516">
        <v>104</v>
      </c>
      <c r="E357" s="516">
        <v>104.1</v>
      </c>
      <c r="F357" s="516">
        <v>105.4</v>
      </c>
      <c r="G357" s="516">
        <v>105.6</v>
      </c>
      <c r="H357" s="516">
        <v>107.6</v>
      </c>
      <c r="I357" s="516">
        <v>108.4</v>
      </c>
      <c r="J357" s="516">
        <v>111.2</v>
      </c>
      <c r="K357" s="516">
        <v>112.7</v>
      </c>
      <c r="L357" s="516">
        <v>113.8</v>
      </c>
      <c r="M357" s="516">
        <v>113.3</v>
      </c>
      <c r="N357" s="516">
        <v>113.3</v>
      </c>
      <c r="O357" s="516">
        <v>114</v>
      </c>
      <c r="P357" s="516">
        <v>114.5</v>
      </c>
      <c r="Q357" s="516">
        <v>115.7</v>
      </c>
      <c r="R357" s="516">
        <v>115.5</v>
      </c>
      <c r="S357" s="516">
        <v>115.8</v>
      </c>
      <c r="T357" s="516">
        <v>115.1</v>
      </c>
      <c r="U357" s="516">
        <v>119.4</v>
      </c>
      <c r="V357" s="516">
        <v>122.7</v>
      </c>
      <c r="W357" s="516">
        <v>124.6</v>
      </c>
      <c r="X357" s="516">
        <v>125.1</v>
      </c>
      <c r="Y357" s="516">
        <v>126.5</v>
      </c>
      <c r="Z357" s="516">
        <v>128.30000000000001</v>
      </c>
      <c r="AA357" s="516">
        <v>128.6</v>
      </c>
      <c r="AB357" s="516">
        <v>128.5</v>
      </c>
      <c r="AC357" s="516">
        <v>129.5</v>
      </c>
      <c r="AD357" s="516">
        <v>130.30000000000001</v>
      </c>
      <c r="AE357" s="516">
        <v>131.4</v>
      </c>
      <c r="AF357" s="516">
        <v>131.80000000000001</v>
      </c>
      <c r="AG357" s="516">
        <v>132.19999999999999</v>
      </c>
      <c r="AH357" s="516">
        <v>133.69999999999999</v>
      </c>
      <c r="AI357" s="516">
        <v>133.4</v>
      </c>
      <c r="AJ357" s="516">
        <v>134.30000000000001</v>
      </c>
      <c r="AK357" s="516">
        <v>134.80000000000001</v>
      </c>
      <c r="AL357" s="516">
        <v>133.80000000000001</v>
      </c>
      <c r="AM357" s="516">
        <v>134.4</v>
      </c>
      <c r="AN357" s="516">
        <v>134.6</v>
      </c>
      <c r="AO357" s="516">
        <v>134</v>
      </c>
      <c r="AP357" s="516">
        <v>133</v>
      </c>
      <c r="AQ357" s="516">
        <v>133.30000000000001</v>
      </c>
      <c r="AR357" s="516">
        <v>131.9</v>
      </c>
      <c r="AS357" s="516">
        <v>132.30000000000001</v>
      </c>
      <c r="AT357" s="516">
        <v>131.1</v>
      </c>
      <c r="AU357" s="516">
        <v>130.69999999999999</v>
      </c>
      <c r="AV357" s="516">
        <v>130.6</v>
      </c>
      <c r="AW357" s="516">
        <v>129.5</v>
      </c>
      <c r="AX357" s="516">
        <v>129.6</v>
      </c>
      <c r="AY357" s="516">
        <v>130.1</v>
      </c>
      <c r="AZ357" s="516">
        <v>131.19999999999999</v>
      </c>
      <c r="BA357" s="516">
        <v>131.5</v>
      </c>
      <c r="BB357" s="516">
        <v>131.5</v>
      </c>
      <c r="BC357" s="516">
        <v>131.30000000000001</v>
      </c>
      <c r="BD357" s="516">
        <v>130.80000000000001</v>
      </c>
      <c r="BE357" s="516">
        <v>131</v>
      </c>
      <c r="BF357" s="516">
        <v>123.7</v>
      </c>
      <c r="BG357" s="516">
        <v>130.19999999999999</v>
      </c>
      <c r="BH357" s="516">
        <v>130.19999999999999</v>
      </c>
      <c r="BI357" s="516">
        <v>131.5</v>
      </c>
      <c r="BJ357" s="516">
        <v>131.69999999999999</v>
      </c>
      <c r="BK357" s="516">
        <v>131.69999999999999</v>
      </c>
      <c r="BL357" s="516">
        <v>131.4</v>
      </c>
      <c r="BM357" s="516">
        <v>131.6</v>
      </c>
      <c r="BN357" s="516">
        <v>131</v>
      </c>
      <c r="BO357" s="516">
        <v>131.19999999999999</v>
      </c>
      <c r="BP357" s="516">
        <v>129.69999999999999</v>
      </c>
      <c r="BQ357" s="516">
        <v>128.9</v>
      </c>
      <c r="BR357" s="516">
        <v>130.30000000000001</v>
      </c>
      <c r="BS357" s="516">
        <v>132.1</v>
      </c>
      <c r="BT357" s="516">
        <v>133.1</v>
      </c>
      <c r="BU357" s="516">
        <v>134.1</v>
      </c>
      <c r="BV357" s="516">
        <v>134.69999999999999</v>
      </c>
      <c r="BW357" s="516">
        <v>134.80000000000001</v>
      </c>
      <c r="BX357" s="516">
        <v>135.30000000000001</v>
      </c>
      <c r="BY357" s="516">
        <v>136.5</v>
      </c>
      <c r="BZ357" s="516">
        <v>137.1</v>
      </c>
      <c r="CA357" s="516">
        <v>137.6</v>
      </c>
      <c r="CB357" s="516">
        <v>137.9</v>
      </c>
      <c r="CC357" s="516">
        <v>138.1</v>
      </c>
      <c r="CD357" s="516">
        <v>138.69999999999999</v>
      </c>
      <c r="CE357" s="516">
        <v>138.80000000000001</v>
      </c>
      <c r="CF357" s="516">
        <v>139.5</v>
      </c>
      <c r="CG357" s="516">
        <v>139.5</v>
      </c>
      <c r="CH357" s="516">
        <v>139.9</v>
      </c>
      <c r="CI357" s="516">
        <v>139.6</v>
      </c>
      <c r="CJ357" s="516">
        <v>140.30000000000001</v>
      </c>
      <c r="CK357" s="516">
        <v>140.30000000000001</v>
      </c>
      <c r="CL357" s="516">
        <v>140.6</v>
      </c>
      <c r="CM357" s="516">
        <v>140.69999999999999</v>
      </c>
      <c r="CN357" s="516">
        <v>140.80000000000001</v>
      </c>
      <c r="CO357" s="516">
        <v>141.4</v>
      </c>
      <c r="CP357" s="516">
        <v>140.19999999999999</v>
      </c>
      <c r="CQ357" s="516">
        <v>140.6</v>
      </c>
      <c r="CR357" s="516">
        <v>141.1</v>
      </c>
      <c r="CS357" s="516">
        <v>140</v>
      </c>
      <c r="CT357" s="516">
        <v>140.80000000000001</v>
      </c>
      <c r="CU357" s="516">
        <v>140.69999999999999</v>
      </c>
      <c r="CV357" s="516">
        <v>142.1</v>
      </c>
      <c r="CW357" s="516">
        <v>142.9</v>
      </c>
      <c r="CX357" s="516">
        <v>143</v>
      </c>
      <c r="CY357" s="516">
        <v>143</v>
      </c>
      <c r="CZ357" s="516">
        <v>146.1</v>
      </c>
      <c r="DA357" s="516">
        <v>145.4</v>
      </c>
      <c r="DB357" s="516">
        <v>147.19999999999999</v>
      </c>
      <c r="DC357" s="516">
        <v>147.80000000000001</v>
      </c>
      <c r="DD357" s="516">
        <v>146.30000000000001</v>
      </c>
      <c r="DE357" s="516">
        <v>147.4</v>
      </c>
      <c r="DF357" s="516">
        <v>147.6</v>
      </c>
      <c r="DG357" s="516">
        <v>147.5</v>
      </c>
      <c r="DH357" s="516">
        <v>149.9</v>
      </c>
      <c r="DI357" s="516">
        <v>150.5</v>
      </c>
      <c r="DJ357" s="516">
        <v>150.9</v>
      </c>
      <c r="DK357" s="516">
        <v>150.9</v>
      </c>
      <c r="DL357" s="516">
        <v>151.30000000000001</v>
      </c>
      <c r="DM357" s="516">
        <v>152.19999999999999</v>
      </c>
      <c r="DN357" s="516">
        <v>151.9</v>
      </c>
      <c r="DO357" s="516">
        <v>152.30000000000001</v>
      </c>
      <c r="DP357" s="516">
        <v>152.1</v>
      </c>
      <c r="DQ357" s="516">
        <v>153.4</v>
      </c>
      <c r="DR357" s="516">
        <v>152.4</v>
      </c>
      <c r="DS357" s="516">
        <v>152.69999999999999</v>
      </c>
      <c r="DT357" s="516">
        <v>152.9</v>
      </c>
      <c r="DU357" s="517">
        <v>154.80000000000001</v>
      </c>
      <c r="DV357" s="517">
        <v>154.5</v>
      </c>
      <c r="DW357" s="517">
        <v>155.19999999999999</v>
      </c>
      <c r="DX357" s="559">
        <v>154.69999999999999</v>
      </c>
      <c r="DY357" s="559">
        <v>154.5</v>
      </c>
      <c r="DZ357" s="559">
        <v>154.80000000000001</v>
      </c>
      <c r="EA357" s="558">
        <v>155.69999999999999</v>
      </c>
    </row>
    <row r="358" spans="1:131">
      <c r="A358" s="514" t="s">
        <v>1253</v>
      </c>
      <c r="B358" s="514" t="s">
        <v>1254</v>
      </c>
      <c r="C358" s="515">
        <v>0.21332999999999999</v>
      </c>
      <c r="D358" s="516">
        <v>105.6</v>
      </c>
      <c r="E358" s="516">
        <v>104.3</v>
      </c>
      <c r="F358" s="516">
        <v>104.3</v>
      </c>
      <c r="G358" s="516">
        <v>106.1</v>
      </c>
      <c r="H358" s="516">
        <v>105.2</v>
      </c>
      <c r="I358" s="516">
        <v>106.8</v>
      </c>
      <c r="J358" s="516">
        <v>107.7</v>
      </c>
      <c r="K358" s="516">
        <v>105.2</v>
      </c>
      <c r="L358" s="516">
        <v>111.8</v>
      </c>
      <c r="M358" s="516">
        <v>112.8</v>
      </c>
      <c r="N358" s="516">
        <v>114.7</v>
      </c>
      <c r="O358" s="516">
        <v>114</v>
      </c>
      <c r="P358" s="516">
        <v>119.7</v>
      </c>
      <c r="Q358" s="516">
        <v>119.4</v>
      </c>
      <c r="R358" s="516">
        <v>116.5</v>
      </c>
      <c r="S358" s="516">
        <v>118.6</v>
      </c>
      <c r="T358" s="516">
        <v>120.3</v>
      </c>
      <c r="U358" s="516">
        <v>121.5</v>
      </c>
      <c r="V358" s="516">
        <v>118.6</v>
      </c>
      <c r="W358" s="516">
        <v>117.4</v>
      </c>
      <c r="X358" s="516">
        <v>124.9</v>
      </c>
      <c r="Y358" s="516">
        <v>124</v>
      </c>
      <c r="Z358" s="516">
        <v>123.1</v>
      </c>
      <c r="AA358" s="516">
        <v>127.2</v>
      </c>
      <c r="AB358" s="516">
        <v>129.1</v>
      </c>
      <c r="AC358" s="516">
        <v>129.30000000000001</v>
      </c>
      <c r="AD358" s="516">
        <v>131.69999999999999</v>
      </c>
      <c r="AE358" s="516">
        <v>127.9</v>
      </c>
      <c r="AF358" s="516">
        <v>126.6</v>
      </c>
      <c r="AG358" s="516">
        <v>132.80000000000001</v>
      </c>
      <c r="AH358" s="516">
        <v>134</v>
      </c>
      <c r="AI358" s="516">
        <v>133.6</v>
      </c>
      <c r="AJ358" s="516">
        <v>133.80000000000001</v>
      </c>
      <c r="AK358" s="516">
        <v>136</v>
      </c>
      <c r="AL358" s="516">
        <v>136.1</v>
      </c>
      <c r="AM358" s="516">
        <v>140.30000000000001</v>
      </c>
      <c r="AN358" s="516">
        <v>139.69999999999999</v>
      </c>
      <c r="AO358" s="516">
        <v>137.6</v>
      </c>
      <c r="AP358" s="516">
        <v>139.6</v>
      </c>
      <c r="AQ358" s="516">
        <v>140.5</v>
      </c>
      <c r="AR358" s="516">
        <v>138.69999999999999</v>
      </c>
      <c r="AS358" s="516">
        <v>142.9</v>
      </c>
      <c r="AT358" s="516">
        <v>144.30000000000001</v>
      </c>
      <c r="AU358" s="516">
        <v>143.1</v>
      </c>
      <c r="AV358" s="516">
        <v>148.4</v>
      </c>
      <c r="AW358" s="516">
        <v>147.69999999999999</v>
      </c>
      <c r="AX358" s="516">
        <v>145.30000000000001</v>
      </c>
      <c r="AY358" s="516">
        <v>145.1</v>
      </c>
      <c r="AZ358" s="516">
        <v>147.9</v>
      </c>
      <c r="BA358" s="516">
        <v>150.69999999999999</v>
      </c>
      <c r="BB358" s="516">
        <v>145.80000000000001</v>
      </c>
      <c r="BC358" s="516">
        <v>151.80000000000001</v>
      </c>
      <c r="BD358" s="516">
        <v>145.4</v>
      </c>
      <c r="BE358" s="516">
        <v>152.30000000000001</v>
      </c>
      <c r="BF358" s="516">
        <v>153.4</v>
      </c>
      <c r="BG358" s="516">
        <v>148.1</v>
      </c>
      <c r="BH358" s="516">
        <v>152.19999999999999</v>
      </c>
      <c r="BI358" s="516">
        <v>150.4</v>
      </c>
      <c r="BJ358" s="516">
        <v>149</v>
      </c>
      <c r="BK358" s="516">
        <v>148.9</v>
      </c>
      <c r="BL358" s="516">
        <v>148</v>
      </c>
      <c r="BM358" s="516">
        <v>148</v>
      </c>
      <c r="BN358" s="516">
        <v>150.80000000000001</v>
      </c>
      <c r="BO358" s="516">
        <v>144.9</v>
      </c>
      <c r="BP358" s="516">
        <v>146.69999999999999</v>
      </c>
      <c r="BQ358" s="516">
        <v>149.69999999999999</v>
      </c>
      <c r="BR358" s="516">
        <v>150.1</v>
      </c>
      <c r="BS358" s="516">
        <v>146.6</v>
      </c>
      <c r="BT358" s="516">
        <v>148.80000000000001</v>
      </c>
      <c r="BU358" s="516">
        <v>147.6</v>
      </c>
      <c r="BV358" s="516">
        <v>150.19999999999999</v>
      </c>
      <c r="BW358" s="516">
        <v>150.9</v>
      </c>
      <c r="BX358" s="516">
        <v>150.9</v>
      </c>
      <c r="BY358" s="516">
        <v>149.80000000000001</v>
      </c>
      <c r="BZ358" s="516">
        <v>151.80000000000001</v>
      </c>
      <c r="CA358" s="516">
        <v>154.5</v>
      </c>
      <c r="CB358" s="516">
        <v>153.9</v>
      </c>
      <c r="CC358" s="516">
        <v>155.9</v>
      </c>
      <c r="CD358" s="516">
        <v>153</v>
      </c>
      <c r="CE358" s="516">
        <v>153.80000000000001</v>
      </c>
      <c r="CF358" s="516">
        <v>154.6</v>
      </c>
      <c r="CG358" s="516">
        <v>149.69999999999999</v>
      </c>
      <c r="CH358" s="516">
        <v>150</v>
      </c>
      <c r="CI358" s="516">
        <v>150.30000000000001</v>
      </c>
      <c r="CJ358" s="516">
        <v>158.6</v>
      </c>
      <c r="CK358" s="516">
        <v>152.69999999999999</v>
      </c>
      <c r="CL358" s="516">
        <v>153.5</v>
      </c>
      <c r="CM358" s="516">
        <v>151.5</v>
      </c>
      <c r="CN358" s="516">
        <v>153.30000000000001</v>
      </c>
      <c r="CO358" s="516">
        <v>153.30000000000001</v>
      </c>
      <c r="CP358" s="516">
        <v>161.1</v>
      </c>
      <c r="CQ358" s="516">
        <v>163.19999999999999</v>
      </c>
      <c r="CR358" s="516">
        <v>160.4</v>
      </c>
      <c r="CS358" s="516">
        <v>162.1</v>
      </c>
      <c r="CT358" s="516">
        <v>164.5</v>
      </c>
      <c r="CU358" s="516">
        <v>164.3</v>
      </c>
      <c r="CV358" s="516">
        <v>154.4</v>
      </c>
      <c r="CW358" s="516">
        <v>159.30000000000001</v>
      </c>
      <c r="CX358" s="516">
        <v>156.4</v>
      </c>
      <c r="CY358" s="516">
        <v>160.80000000000001</v>
      </c>
      <c r="CZ358" s="516">
        <v>161.5</v>
      </c>
      <c r="DA358" s="516">
        <v>160.69999999999999</v>
      </c>
      <c r="DB358" s="516">
        <v>162.5</v>
      </c>
      <c r="DC358" s="516">
        <v>169.7</v>
      </c>
      <c r="DD358" s="516">
        <v>162.80000000000001</v>
      </c>
      <c r="DE358" s="516">
        <v>165.1</v>
      </c>
      <c r="DF358" s="516">
        <v>164.1</v>
      </c>
      <c r="DG358" s="516">
        <v>163.1</v>
      </c>
      <c r="DH358" s="516">
        <v>166.7</v>
      </c>
      <c r="DI358" s="516">
        <v>164.4</v>
      </c>
      <c r="DJ358" s="516">
        <v>161.1</v>
      </c>
      <c r="DK358" s="516">
        <v>166.2</v>
      </c>
      <c r="DL358" s="516">
        <v>166.2</v>
      </c>
      <c r="DM358" s="516">
        <v>164.2</v>
      </c>
      <c r="DN358" s="516">
        <v>166.5</v>
      </c>
      <c r="DO358" s="516">
        <v>172.7</v>
      </c>
      <c r="DP358" s="516">
        <v>179.1</v>
      </c>
      <c r="DQ358" s="516">
        <v>172.8</v>
      </c>
      <c r="DR358" s="516">
        <v>172.8</v>
      </c>
      <c r="DS358" s="516">
        <v>174.8</v>
      </c>
      <c r="DT358" s="516">
        <v>177.1</v>
      </c>
      <c r="DU358" s="517">
        <v>181.4</v>
      </c>
      <c r="DV358" s="517">
        <v>181.4</v>
      </c>
      <c r="DW358" s="517">
        <v>181.4</v>
      </c>
      <c r="DX358" s="559">
        <v>182.6</v>
      </c>
      <c r="DY358" s="559">
        <v>184.4</v>
      </c>
      <c r="DZ358" s="559">
        <v>185</v>
      </c>
      <c r="EA358" s="558">
        <v>188.5</v>
      </c>
    </row>
    <row r="359" spans="1:131">
      <c r="A359" s="514" t="s">
        <v>1255</v>
      </c>
      <c r="B359" s="514" t="s">
        <v>1256</v>
      </c>
      <c r="C359" s="515">
        <v>9.4710000000000003E-2</v>
      </c>
      <c r="D359" s="516">
        <v>108.7</v>
      </c>
      <c r="E359" s="516">
        <v>112.2</v>
      </c>
      <c r="F359" s="516">
        <v>113.5</v>
      </c>
      <c r="G359" s="516">
        <v>110.5</v>
      </c>
      <c r="H359" s="516">
        <v>110.2</v>
      </c>
      <c r="I359" s="516">
        <v>109.5</v>
      </c>
      <c r="J359" s="516">
        <v>113.2</v>
      </c>
      <c r="K359" s="516">
        <v>112.7</v>
      </c>
      <c r="L359" s="516">
        <v>112.3</v>
      </c>
      <c r="M359" s="516">
        <v>107.6</v>
      </c>
      <c r="N359" s="516">
        <v>111.3</v>
      </c>
      <c r="O359" s="516">
        <v>117.7</v>
      </c>
      <c r="P359" s="516">
        <v>114.9</v>
      </c>
      <c r="Q359" s="516">
        <v>115</v>
      </c>
      <c r="R359" s="516">
        <v>111.4</v>
      </c>
      <c r="S359" s="516">
        <v>106.7</v>
      </c>
      <c r="T359" s="516">
        <v>110.2</v>
      </c>
      <c r="U359" s="516">
        <v>116.8</v>
      </c>
      <c r="V359" s="516">
        <v>118.6</v>
      </c>
      <c r="W359" s="516">
        <v>114.1</v>
      </c>
      <c r="X359" s="516">
        <v>110</v>
      </c>
      <c r="Y359" s="516">
        <v>111</v>
      </c>
      <c r="Z359" s="516">
        <v>114.8</v>
      </c>
      <c r="AA359" s="516">
        <v>110.8</v>
      </c>
      <c r="AB359" s="516">
        <v>108.6</v>
      </c>
      <c r="AC359" s="516">
        <v>109.8</v>
      </c>
      <c r="AD359" s="516">
        <v>112</v>
      </c>
      <c r="AE359" s="516">
        <v>113.6</v>
      </c>
      <c r="AF359" s="516">
        <v>102.2</v>
      </c>
      <c r="AG359" s="516">
        <v>105.2</v>
      </c>
      <c r="AH359" s="516">
        <v>104.9</v>
      </c>
      <c r="AI359" s="516">
        <v>109.2</v>
      </c>
      <c r="AJ359" s="516">
        <v>107.9</v>
      </c>
      <c r="AK359" s="516">
        <v>112.4</v>
      </c>
      <c r="AL359" s="516">
        <v>105.6</v>
      </c>
      <c r="AM359" s="516">
        <v>110.7</v>
      </c>
      <c r="AN359" s="516">
        <v>113.6</v>
      </c>
      <c r="AO359" s="516">
        <v>109.2</v>
      </c>
      <c r="AP359" s="516">
        <v>107.5</v>
      </c>
      <c r="AQ359" s="516">
        <v>108.8</v>
      </c>
      <c r="AR359" s="516">
        <v>110.9</v>
      </c>
      <c r="AS359" s="516">
        <v>107.3</v>
      </c>
      <c r="AT359" s="516">
        <v>103.6</v>
      </c>
      <c r="AU359" s="516">
        <v>105</v>
      </c>
      <c r="AV359" s="516">
        <v>104.9</v>
      </c>
      <c r="AW359" s="516">
        <v>105.2</v>
      </c>
      <c r="AX359" s="516">
        <v>105.4</v>
      </c>
      <c r="AY359" s="516">
        <v>105.9</v>
      </c>
      <c r="AZ359" s="516">
        <v>106.7</v>
      </c>
      <c r="BA359" s="516">
        <v>104.8</v>
      </c>
      <c r="BB359" s="516">
        <v>102.7</v>
      </c>
      <c r="BC359" s="516">
        <v>107</v>
      </c>
      <c r="BD359" s="516">
        <v>107.5</v>
      </c>
      <c r="BE359" s="516">
        <v>107.5</v>
      </c>
      <c r="BF359" s="516">
        <v>107.5</v>
      </c>
      <c r="BG359" s="516">
        <v>107</v>
      </c>
      <c r="BH359" s="516">
        <v>107.1</v>
      </c>
      <c r="BI359" s="516">
        <v>109.1</v>
      </c>
      <c r="BJ359" s="516">
        <v>109.3</v>
      </c>
      <c r="BK359" s="516">
        <v>109.9</v>
      </c>
      <c r="BL359" s="516">
        <v>109.2</v>
      </c>
      <c r="BM359" s="516">
        <v>109.9</v>
      </c>
      <c r="BN359" s="516">
        <v>109.2</v>
      </c>
      <c r="BO359" s="516">
        <v>109</v>
      </c>
      <c r="BP359" s="516">
        <v>109.7</v>
      </c>
      <c r="BQ359" s="516">
        <v>113</v>
      </c>
      <c r="BR359" s="516">
        <v>106.8</v>
      </c>
      <c r="BS359" s="516">
        <v>107.9</v>
      </c>
      <c r="BT359" s="516">
        <v>108</v>
      </c>
      <c r="BU359" s="516">
        <v>108.8</v>
      </c>
      <c r="BV359" s="516">
        <v>104.7</v>
      </c>
      <c r="BW359" s="516">
        <v>103.9</v>
      </c>
      <c r="BX359" s="516">
        <v>102.4</v>
      </c>
      <c r="BY359" s="516">
        <v>102.6</v>
      </c>
      <c r="BZ359" s="516">
        <v>102.7</v>
      </c>
      <c r="CA359" s="516">
        <v>102</v>
      </c>
      <c r="CB359" s="516">
        <v>103</v>
      </c>
      <c r="CC359" s="516">
        <v>103.2</v>
      </c>
      <c r="CD359" s="516">
        <v>104</v>
      </c>
      <c r="CE359" s="516">
        <v>102.1</v>
      </c>
      <c r="CF359" s="516">
        <v>101.9</v>
      </c>
      <c r="CG359" s="516">
        <v>101.8</v>
      </c>
      <c r="CH359" s="516">
        <v>103.3</v>
      </c>
      <c r="CI359" s="516">
        <v>102.7</v>
      </c>
      <c r="CJ359" s="516">
        <v>102.8</v>
      </c>
      <c r="CK359" s="516">
        <v>102.9</v>
      </c>
      <c r="CL359" s="516">
        <v>103</v>
      </c>
      <c r="CM359" s="516">
        <v>103</v>
      </c>
      <c r="CN359" s="516">
        <v>103.4</v>
      </c>
      <c r="CO359" s="516">
        <v>103.3</v>
      </c>
      <c r="CP359" s="516">
        <v>103.6</v>
      </c>
      <c r="CQ359" s="516">
        <v>104</v>
      </c>
      <c r="CR359" s="516">
        <v>103.9</v>
      </c>
      <c r="CS359" s="516">
        <v>103.1</v>
      </c>
      <c r="CT359" s="516">
        <v>103.2</v>
      </c>
      <c r="CU359" s="516">
        <v>103.3</v>
      </c>
      <c r="CV359" s="516">
        <v>103.3</v>
      </c>
      <c r="CW359" s="516">
        <v>103.3</v>
      </c>
      <c r="CX359" s="516">
        <v>102.8</v>
      </c>
      <c r="CY359" s="516">
        <v>102.4</v>
      </c>
      <c r="CZ359" s="516">
        <v>103.3</v>
      </c>
      <c r="DA359" s="516">
        <v>103.3</v>
      </c>
      <c r="DB359" s="516">
        <v>108.1</v>
      </c>
      <c r="DC359" s="516">
        <v>93.8</v>
      </c>
      <c r="DD359" s="516">
        <v>95.9</v>
      </c>
      <c r="DE359" s="516">
        <v>97.9</v>
      </c>
      <c r="DF359" s="516">
        <v>100.5</v>
      </c>
      <c r="DG359" s="516">
        <v>102.7</v>
      </c>
      <c r="DH359" s="516">
        <v>102.4</v>
      </c>
      <c r="DI359" s="516">
        <v>102.4</v>
      </c>
      <c r="DJ359" s="516">
        <v>102.5</v>
      </c>
      <c r="DK359" s="516">
        <v>102.5</v>
      </c>
      <c r="DL359" s="516">
        <v>102.7</v>
      </c>
      <c r="DM359" s="516">
        <v>101.6</v>
      </c>
      <c r="DN359" s="516">
        <v>102.1</v>
      </c>
      <c r="DO359" s="516">
        <v>102.6</v>
      </c>
      <c r="DP359" s="516">
        <v>102.7</v>
      </c>
      <c r="DQ359" s="516">
        <v>102.8</v>
      </c>
      <c r="DR359" s="516">
        <v>101.8</v>
      </c>
      <c r="DS359" s="516">
        <v>101.5</v>
      </c>
      <c r="DT359" s="516">
        <v>101</v>
      </c>
      <c r="DU359" s="517">
        <v>101</v>
      </c>
      <c r="DV359" s="517">
        <v>101.2</v>
      </c>
      <c r="DW359" s="517">
        <v>101.9</v>
      </c>
      <c r="DX359" s="559">
        <v>103.7</v>
      </c>
      <c r="DY359" s="559">
        <v>104.3</v>
      </c>
      <c r="DZ359" s="559">
        <v>104.1</v>
      </c>
      <c r="EA359" s="558">
        <v>104.5</v>
      </c>
    </row>
    <row r="360" spans="1:131">
      <c r="A360" s="514" t="s">
        <v>1257</v>
      </c>
      <c r="B360" s="514" t="s">
        <v>1258</v>
      </c>
      <c r="C360" s="515">
        <v>1.6590000000000001E-2</v>
      </c>
      <c r="D360" s="516">
        <v>97</v>
      </c>
      <c r="E360" s="516">
        <v>106.4</v>
      </c>
      <c r="F360" s="516">
        <v>105.7</v>
      </c>
      <c r="G360" s="516">
        <v>111.5</v>
      </c>
      <c r="H360" s="516">
        <v>112.9</v>
      </c>
      <c r="I360" s="516">
        <v>110.3</v>
      </c>
      <c r="J360" s="516">
        <v>107.3</v>
      </c>
      <c r="K360" s="516">
        <v>98</v>
      </c>
      <c r="L360" s="516">
        <v>107.9</v>
      </c>
      <c r="M360" s="516">
        <v>109</v>
      </c>
      <c r="N360" s="516">
        <v>101.1</v>
      </c>
      <c r="O360" s="516">
        <v>111.7</v>
      </c>
      <c r="P360" s="516">
        <v>108.9</v>
      </c>
      <c r="Q360" s="516">
        <v>125</v>
      </c>
      <c r="R360" s="516">
        <v>124.8</v>
      </c>
      <c r="S360" s="516">
        <v>123.7</v>
      </c>
      <c r="T360" s="516">
        <v>130.19999999999999</v>
      </c>
      <c r="U360" s="516">
        <v>128.5</v>
      </c>
      <c r="V360" s="516">
        <v>133</v>
      </c>
      <c r="W360" s="516">
        <v>130.19999999999999</v>
      </c>
      <c r="X360" s="516">
        <v>128</v>
      </c>
      <c r="Y360" s="516">
        <v>125.8</v>
      </c>
      <c r="Z360" s="516">
        <v>121.7</v>
      </c>
      <c r="AA360" s="516">
        <v>120.1</v>
      </c>
      <c r="AB360" s="516">
        <v>131</v>
      </c>
      <c r="AC360" s="516">
        <v>128.19999999999999</v>
      </c>
      <c r="AD360" s="516">
        <v>113.7</v>
      </c>
      <c r="AE360" s="516">
        <v>128.4</v>
      </c>
      <c r="AF360" s="516">
        <v>115.8</v>
      </c>
      <c r="AG360" s="516">
        <v>107.1</v>
      </c>
      <c r="AH360" s="516">
        <v>123.1</v>
      </c>
      <c r="AI360" s="516">
        <v>123.8</v>
      </c>
      <c r="AJ360" s="516">
        <v>117</v>
      </c>
      <c r="AK360" s="516">
        <v>120.4</v>
      </c>
      <c r="AL360" s="516">
        <v>117.4</v>
      </c>
      <c r="AM360" s="516">
        <v>115.8</v>
      </c>
      <c r="AN360" s="516">
        <v>133.19999999999999</v>
      </c>
      <c r="AO360" s="516">
        <v>127.8</v>
      </c>
      <c r="AP360" s="516">
        <v>140</v>
      </c>
      <c r="AQ360" s="516">
        <v>123.8</v>
      </c>
      <c r="AR360" s="516">
        <v>136.6</v>
      </c>
      <c r="AS360" s="516">
        <v>136.1</v>
      </c>
      <c r="AT360" s="516">
        <v>135.1</v>
      </c>
      <c r="AU360" s="516">
        <v>141.80000000000001</v>
      </c>
      <c r="AV360" s="516">
        <v>129.9</v>
      </c>
      <c r="AW360" s="516">
        <v>132.19999999999999</v>
      </c>
      <c r="AX360" s="516">
        <v>129.6</v>
      </c>
      <c r="AY360" s="516">
        <v>139.9</v>
      </c>
      <c r="AZ360" s="516">
        <v>125.6</v>
      </c>
      <c r="BA360" s="516">
        <v>126.6</v>
      </c>
      <c r="BB360" s="516">
        <v>129.80000000000001</v>
      </c>
      <c r="BC360" s="516">
        <v>131.9</v>
      </c>
      <c r="BD360" s="516">
        <v>134.4</v>
      </c>
      <c r="BE360" s="516">
        <v>135.19999999999999</v>
      </c>
      <c r="BF360" s="516">
        <v>130.80000000000001</v>
      </c>
      <c r="BG360" s="516">
        <v>128.69999999999999</v>
      </c>
      <c r="BH360" s="516">
        <v>127.5</v>
      </c>
      <c r="BI360" s="516">
        <v>121.6</v>
      </c>
      <c r="BJ360" s="516">
        <v>121</v>
      </c>
      <c r="BK360" s="516">
        <v>120.6</v>
      </c>
      <c r="BL360" s="516">
        <v>119.8</v>
      </c>
      <c r="BM360" s="516">
        <v>118.9</v>
      </c>
      <c r="BN360" s="516">
        <v>123.1</v>
      </c>
      <c r="BO360" s="516">
        <v>125</v>
      </c>
      <c r="BP360" s="516">
        <v>126.5</v>
      </c>
      <c r="BQ360" s="516">
        <v>128.1</v>
      </c>
      <c r="BR360" s="516">
        <v>131.19999999999999</v>
      </c>
      <c r="BS360" s="516">
        <v>128.19999999999999</v>
      </c>
      <c r="BT360" s="516">
        <v>124.6</v>
      </c>
      <c r="BU360" s="516">
        <v>128.4</v>
      </c>
      <c r="BV360" s="516">
        <v>127.1</v>
      </c>
      <c r="BW360" s="516">
        <v>126.9</v>
      </c>
      <c r="BX360" s="516">
        <v>125.6</v>
      </c>
      <c r="BY360" s="516">
        <v>128</v>
      </c>
      <c r="BZ360" s="516">
        <v>126.1</v>
      </c>
      <c r="CA360" s="516">
        <v>125.9</v>
      </c>
      <c r="CB360" s="516">
        <v>125.9</v>
      </c>
      <c r="CC360" s="516">
        <v>124.6</v>
      </c>
      <c r="CD360" s="516">
        <v>124.8</v>
      </c>
      <c r="CE360" s="516">
        <v>126.2</v>
      </c>
      <c r="CF360" s="516">
        <v>120.2</v>
      </c>
      <c r="CG360" s="516">
        <v>125.1</v>
      </c>
      <c r="CH360" s="516">
        <v>131.1</v>
      </c>
      <c r="CI360" s="516">
        <v>132.4</v>
      </c>
      <c r="CJ360" s="516">
        <v>135.1</v>
      </c>
      <c r="CK360" s="516">
        <v>143.1</v>
      </c>
      <c r="CL360" s="516">
        <v>137.6</v>
      </c>
      <c r="CM360" s="516">
        <v>137.6</v>
      </c>
      <c r="CN360" s="516">
        <v>136.19999999999999</v>
      </c>
      <c r="CO360" s="516">
        <v>137.1</v>
      </c>
      <c r="CP360" s="516">
        <v>138.6</v>
      </c>
      <c r="CQ360" s="516">
        <v>145.6</v>
      </c>
      <c r="CR360" s="516">
        <v>150.9</v>
      </c>
      <c r="CS360" s="516">
        <v>146.69999999999999</v>
      </c>
      <c r="CT360" s="516">
        <v>146.6</v>
      </c>
      <c r="CU360" s="516">
        <v>146.5</v>
      </c>
      <c r="CV360" s="516">
        <v>146.6</v>
      </c>
      <c r="CW360" s="516">
        <v>141.80000000000001</v>
      </c>
      <c r="CX360" s="516">
        <v>146.4</v>
      </c>
      <c r="CY360" s="516">
        <v>147.6</v>
      </c>
      <c r="CZ360" s="516">
        <v>147.5</v>
      </c>
      <c r="DA360" s="516">
        <v>144.5</v>
      </c>
      <c r="DB360" s="516">
        <v>147.5</v>
      </c>
      <c r="DC360" s="516">
        <v>148.5</v>
      </c>
      <c r="DD360" s="516">
        <v>150.6</v>
      </c>
      <c r="DE360" s="516">
        <v>145.5</v>
      </c>
      <c r="DF360" s="516">
        <v>148.30000000000001</v>
      </c>
      <c r="DG360" s="516">
        <v>147.6</v>
      </c>
      <c r="DH360" s="516">
        <v>147.6</v>
      </c>
      <c r="DI360" s="516">
        <v>147.6</v>
      </c>
      <c r="DJ360" s="516">
        <v>150.30000000000001</v>
      </c>
      <c r="DK360" s="516">
        <v>150.80000000000001</v>
      </c>
      <c r="DL360" s="516">
        <v>152.69999999999999</v>
      </c>
      <c r="DM360" s="516">
        <v>151.9</v>
      </c>
      <c r="DN360" s="516">
        <v>151.80000000000001</v>
      </c>
      <c r="DO360" s="516">
        <v>153.5</v>
      </c>
      <c r="DP360" s="516">
        <v>154</v>
      </c>
      <c r="DQ360" s="516">
        <v>155.19999999999999</v>
      </c>
      <c r="DR360" s="516">
        <v>153.9</v>
      </c>
      <c r="DS360" s="516">
        <v>160.19999999999999</v>
      </c>
      <c r="DT360" s="516">
        <v>160</v>
      </c>
      <c r="DU360" s="517">
        <v>162.4</v>
      </c>
      <c r="DV360" s="517">
        <v>163.19999999999999</v>
      </c>
      <c r="DW360" s="517">
        <v>163.19999999999999</v>
      </c>
      <c r="DX360" s="559">
        <v>162.1</v>
      </c>
      <c r="DY360" s="559">
        <v>161.69999999999999</v>
      </c>
      <c r="DZ360" s="559">
        <v>161.69999999999999</v>
      </c>
      <c r="EA360" s="558">
        <v>161.69999999999999</v>
      </c>
    </row>
    <row r="361" spans="1:131">
      <c r="A361" s="514" t="s">
        <v>1259</v>
      </c>
      <c r="B361" s="514" t="s">
        <v>1260</v>
      </c>
      <c r="C361" s="515">
        <v>0.29985000000000001</v>
      </c>
      <c r="D361" s="516">
        <v>111.8</v>
      </c>
      <c r="E361" s="516">
        <v>110.5</v>
      </c>
      <c r="F361" s="516">
        <v>112.5</v>
      </c>
      <c r="G361" s="516">
        <v>111.6</v>
      </c>
      <c r="H361" s="516">
        <v>111.6</v>
      </c>
      <c r="I361" s="516">
        <v>111.5</v>
      </c>
      <c r="J361" s="516">
        <v>114.7</v>
      </c>
      <c r="K361" s="516">
        <v>113.7</v>
      </c>
      <c r="L361" s="516">
        <v>111.5</v>
      </c>
      <c r="M361" s="516">
        <v>118</v>
      </c>
      <c r="N361" s="516">
        <v>114.4</v>
      </c>
      <c r="O361" s="516">
        <v>116.2</v>
      </c>
      <c r="P361" s="516">
        <v>119.9</v>
      </c>
      <c r="Q361" s="516">
        <v>117.5</v>
      </c>
      <c r="R361" s="516">
        <v>113.3</v>
      </c>
      <c r="S361" s="516">
        <v>118.3</v>
      </c>
      <c r="T361" s="516">
        <v>119.1</v>
      </c>
      <c r="U361" s="516">
        <v>121.7</v>
      </c>
      <c r="V361" s="516">
        <v>122.2</v>
      </c>
      <c r="W361" s="516">
        <v>120.1</v>
      </c>
      <c r="X361" s="516">
        <v>120.3</v>
      </c>
      <c r="Y361" s="516">
        <v>125.8</v>
      </c>
      <c r="Z361" s="516">
        <v>121.3</v>
      </c>
      <c r="AA361" s="516">
        <v>120.6</v>
      </c>
      <c r="AB361" s="516">
        <v>122.6</v>
      </c>
      <c r="AC361" s="516">
        <v>124.6</v>
      </c>
      <c r="AD361" s="516">
        <v>125.6</v>
      </c>
      <c r="AE361" s="516">
        <v>127.5</v>
      </c>
      <c r="AF361" s="516">
        <v>127.2</v>
      </c>
      <c r="AG361" s="516">
        <v>128.5</v>
      </c>
      <c r="AH361" s="516">
        <v>124.7</v>
      </c>
      <c r="AI361" s="516">
        <v>129.19999999999999</v>
      </c>
      <c r="AJ361" s="516">
        <v>130</v>
      </c>
      <c r="AK361" s="516">
        <v>136.5</v>
      </c>
      <c r="AL361" s="516">
        <v>139.1</v>
      </c>
      <c r="AM361" s="516">
        <v>133.5</v>
      </c>
      <c r="AN361" s="516">
        <v>140.1</v>
      </c>
      <c r="AO361" s="516">
        <v>134.4</v>
      </c>
      <c r="AP361" s="516">
        <v>139.5</v>
      </c>
      <c r="AQ361" s="516">
        <v>142.6</v>
      </c>
      <c r="AR361" s="516">
        <v>144.5</v>
      </c>
      <c r="AS361" s="516">
        <v>146.30000000000001</v>
      </c>
      <c r="AT361" s="516">
        <v>145.69999999999999</v>
      </c>
      <c r="AU361" s="516">
        <v>146.30000000000001</v>
      </c>
      <c r="AV361" s="516">
        <v>147.4</v>
      </c>
      <c r="AW361" s="516">
        <v>147.9</v>
      </c>
      <c r="AX361" s="516">
        <v>148.30000000000001</v>
      </c>
      <c r="AY361" s="516">
        <v>147.9</v>
      </c>
      <c r="AZ361" s="516">
        <v>148.9</v>
      </c>
      <c r="BA361" s="516">
        <v>148.5</v>
      </c>
      <c r="BB361" s="516">
        <v>148.30000000000001</v>
      </c>
      <c r="BC361" s="516">
        <v>149.80000000000001</v>
      </c>
      <c r="BD361" s="516">
        <v>149.6</v>
      </c>
      <c r="BE361" s="516">
        <v>149.6</v>
      </c>
      <c r="BF361" s="516">
        <v>149.6</v>
      </c>
      <c r="BG361" s="516">
        <v>150.4</v>
      </c>
      <c r="BH361" s="516">
        <v>151.30000000000001</v>
      </c>
      <c r="BI361" s="516">
        <v>155.30000000000001</v>
      </c>
      <c r="BJ361" s="516">
        <v>155.69999999999999</v>
      </c>
      <c r="BK361" s="516">
        <v>156.30000000000001</v>
      </c>
      <c r="BL361" s="516">
        <v>155.4</v>
      </c>
      <c r="BM361" s="516">
        <v>155.4</v>
      </c>
      <c r="BN361" s="516">
        <v>157.19999999999999</v>
      </c>
      <c r="BO361" s="516">
        <v>157.9</v>
      </c>
      <c r="BP361" s="516">
        <v>158.69999999999999</v>
      </c>
      <c r="BQ361" s="516">
        <v>158.4</v>
      </c>
      <c r="BR361" s="516">
        <v>154.9</v>
      </c>
      <c r="BS361" s="516">
        <v>156.6</v>
      </c>
      <c r="BT361" s="516">
        <v>156.9</v>
      </c>
      <c r="BU361" s="516">
        <v>158.30000000000001</v>
      </c>
      <c r="BV361" s="516">
        <v>158.69999999999999</v>
      </c>
      <c r="BW361" s="516">
        <v>158.6</v>
      </c>
      <c r="BX361" s="516">
        <v>157.4</v>
      </c>
      <c r="BY361" s="516">
        <v>163.5</v>
      </c>
      <c r="BZ361" s="516">
        <v>163.6</v>
      </c>
      <c r="CA361" s="516">
        <v>162.9</v>
      </c>
      <c r="CB361" s="516">
        <v>165.9</v>
      </c>
      <c r="CC361" s="516">
        <v>163.30000000000001</v>
      </c>
      <c r="CD361" s="516">
        <v>161.5</v>
      </c>
      <c r="CE361" s="516">
        <v>160.9</v>
      </c>
      <c r="CF361" s="516">
        <v>160.80000000000001</v>
      </c>
      <c r="CG361" s="516">
        <v>161.6</v>
      </c>
      <c r="CH361" s="516">
        <v>161.9</v>
      </c>
      <c r="CI361" s="516">
        <v>161.9</v>
      </c>
      <c r="CJ361" s="516">
        <v>164.7</v>
      </c>
      <c r="CK361" s="516">
        <v>164.9</v>
      </c>
      <c r="CL361" s="516">
        <v>163.4</v>
      </c>
      <c r="CM361" s="516">
        <v>166</v>
      </c>
      <c r="CN361" s="516">
        <v>165.9</v>
      </c>
      <c r="CO361" s="516">
        <v>167.8</v>
      </c>
      <c r="CP361" s="516">
        <v>167.1</v>
      </c>
      <c r="CQ361" s="516">
        <v>164.2</v>
      </c>
      <c r="CR361" s="516">
        <v>164.5</v>
      </c>
      <c r="CS361" s="516">
        <v>165.8</v>
      </c>
      <c r="CT361" s="516">
        <v>164.7</v>
      </c>
      <c r="CU361" s="516">
        <v>167.7</v>
      </c>
      <c r="CV361" s="516">
        <v>168.5</v>
      </c>
      <c r="CW361" s="516">
        <v>166.7</v>
      </c>
      <c r="CX361" s="516">
        <v>167.1</v>
      </c>
      <c r="CY361" s="516">
        <v>168.3</v>
      </c>
      <c r="CZ361" s="516">
        <v>167.2</v>
      </c>
      <c r="DA361" s="516">
        <v>171.5</v>
      </c>
      <c r="DB361" s="516">
        <v>172.2</v>
      </c>
      <c r="DC361" s="516">
        <v>174.6</v>
      </c>
      <c r="DD361" s="516">
        <v>174.7</v>
      </c>
      <c r="DE361" s="516">
        <v>172.9</v>
      </c>
      <c r="DF361" s="516">
        <v>171.6</v>
      </c>
      <c r="DG361" s="516">
        <v>168.3</v>
      </c>
      <c r="DH361" s="516">
        <v>165.8</v>
      </c>
      <c r="DI361" s="516">
        <v>170.3</v>
      </c>
      <c r="DJ361" s="516">
        <v>169.1</v>
      </c>
      <c r="DK361" s="516">
        <v>170.9</v>
      </c>
      <c r="DL361" s="516">
        <v>171.5</v>
      </c>
      <c r="DM361" s="516">
        <v>169.5</v>
      </c>
      <c r="DN361" s="516">
        <v>172.7</v>
      </c>
      <c r="DO361" s="516">
        <v>170.9</v>
      </c>
      <c r="DP361" s="516">
        <v>175.7</v>
      </c>
      <c r="DQ361" s="516">
        <v>180.1</v>
      </c>
      <c r="DR361" s="516">
        <v>175.6</v>
      </c>
      <c r="DS361" s="516">
        <v>179.7</v>
      </c>
      <c r="DT361" s="516">
        <v>179.1</v>
      </c>
      <c r="DU361" s="517">
        <v>185.1</v>
      </c>
      <c r="DV361" s="517">
        <v>184</v>
      </c>
      <c r="DW361" s="517">
        <v>183.1</v>
      </c>
      <c r="DX361" s="559">
        <v>183.2</v>
      </c>
      <c r="DY361" s="559">
        <v>183.2</v>
      </c>
      <c r="DZ361" s="559">
        <v>189.3</v>
      </c>
      <c r="EA361" s="558">
        <v>188.3</v>
      </c>
    </row>
    <row r="362" spans="1:131">
      <c r="A362" s="514" t="s">
        <v>1261</v>
      </c>
      <c r="B362" s="514" t="s">
        <v>1262</v>
      </c>
      <c r="C362" s="515">
        <v>2.97E-3</v>
      </c>
      <c r="D362" s="516">
        <v>98.3</v>
      </c>
      <c r="E362" s="516">
        <v>69</v>
      </c>
      <c r="F362" s="516">
        <v>70</v>
      </c>
      <c r="G362" s="516">
        <v>71.8</v>
      </c>
      <c r="H362" s="516">
        <v>70.900000000000006</v>
      </c>
      <c r="I362" s="516">
        <v>72.2</v>
      </c>
      <c r="J362" s="516">
        <v>70.7</v>
      </c>
      <c r="K362" s="516">
        <v>82.7</v>
      </c>
      <c r="L362" s="516">
        <v>63.8</v>
      </c>
      <c r="M362" s="516">
        <v>66.5</v>
      </c>
      <c r="N362" s="516">
        <v>71.3</v>
      </c>
      <c r="O362" s="516">
        <v>83</v>
      </c>
      <c r="P362" s="516">
        <v>100.4</v>
      </c>
      <c r="Q362" s="516">
        <v>69.599999999999994</v>
      </c>
      <c r="R362" s="516">
        <v>75.8</v>
      </c>
      <c r="S362" s="516">
        <v>68</v>
      </c>
      <c r="T362" s="516">
        <v>85.6</v>
      </c>
      <c r="U362" s="516">
        <v>88.5</v>
      </c>
      <c r="V362" s="516">
        <v>90.9</v>
      </c>
      <c r="W362" s="516">
        <v>91.4</v>
      </c>
      <c r="X362" s="516">
        <v>66.099999999999994</v>
      </c>
      <c r="Y362" s="516">
        <v>93.8</v>
      </c>
      <c r="Z362" s="516">
        <v>74.599999999999994</v>
      </c>
      <c r="AA362" s="516">
        <v>102.9</v>
      </c>
      <c r="AB362" s="516">
        <v>86</v>
      </c>
      <c r="AC362" s="516">
        <v>87.1</v>
      </c>
      <c r="AD362" s="516">
        <v>82</v>
      </c>
      <c r="AE362" s="516">
        <v>75.900000000000006</v>
      </c>
      <c r="AF362" s="516">
        <v>72.599999999999994</v>
      </c>
      <c r="AG362" s="516">
        <v>102.2</v>
      </c>
      <c r="AH362" s="516">
        <v>113.9</v>
      </c>
      <c r="AI362" s="516">
        <v>101.8</v>
      </c>
      <c r="AJ362" s="516">
        <v>102.2</v>
      </c>
      <c r="AK362" s="516">
        <v>85.1</v>
      </c>
      <c r="AL362" s="516">
        <v>102</v>
      </c>
      <c r="AM362" s="516">
        <v>107.8</v>
      </c>
      <c r="AN362" s="516">
        <v>99.7</v>
      </c>
      <c r="AO362" s="516">
        <v>99.7</v>
      </c>
      <c r="AP362" s="516">
        <v>103.5</v>
      </c>
      <c r="AQ362" s="516">
        <v>105</v>
      </c>
      <c r="AR362" s="516">
        <v>105.6</v>
      </c>
      <c r="AS362" s="516">
        <v>106.3</v>
      </c>
      <c r="AT362" s="516">
        <v>105.5</v>
      </c>
      <c r="AU362" s="516">
        <v>83.1</v>
      </c>
      <c r="AV362" s="516">
        <v>80.900000000000006</v>
      </c>
      <c r="AW362" s="516">
        <v>79.400000000000006</v>
      </c>
      <c r="AX362" s="516">
        <v>81.099999999999994</v>
      </c>
      <c r="AY362" s="516">
        <v>80.599999999999994</v>
      </c>
      <c r="AZ362" s="516">
        <v>82.9</v>
      </c>
      <c r="BA362" s="516">
        <v>83.9</v>
      </c>
      <c r="BB362" s="516">
        <v>86.1</v>
      </c>
      <c r="BC362" s="516">
        <v>112.5</v>
      </c>
      <c r="BD362" s="516">
        <v>109.1</v>
      </c>
      <c r="BE362" s="516">
        <v>111</v>
      </c>
      <c r="BF362" s="516">
        <v>107.6</v>
      </c>
      <c r="BG362" s="516">
        <v>108.6</v>
      </c>
      <c r="BH362" s="516">
        <v>113.4</v>
      </c>
      <c r="BI362" s="516">
        <v>109.3</v>
      </c>
      <c r="BJ362" s="516">
        <v>110.5</v>
      </c>
      <c r="BK362" s="516">
        <v>113.2</v>
      </c>
      <c r="BL362" s="516">
        <v>113.2</v>
      </c>
      <c r="BM362" s="516">
        <v>115.9</v>
      </c>
      <c r="BN362" s="516">
        <v>112.9</v>
      </c>
      <c r="BO362" s="516">
        <v>108.6</v>
      </c>
      <c r="BP362" s="516">
        <v>109.9</v>
      </c>
      <c r="BQ362" s="516">
        <v>112.9</v>
      </c>
      <c r="BR362" s="516">
        <v>113.1</v>
      </c>
      <c r="BS362" s="516">
        <v>109.5</v>
      </c>
      <c r="BT362" s="516">
        <v>106.1</v>
      </c>
      <c r="BU362" s="516">
        <v>110.3</v>
      </c>
      <c r="BV362" s="516">
        <v>113.5</v>
      </c>
      <c r="BW362" s="516">
        <v>116.3</v>
      </c>
      <c r="BX362" s="516">
        <v>116.7</v>
      </c>
      <c r="BY362" s="516">
        <v>115.6</v>
      </c>
      <c r="BZ362" s="516">
        <v>116.5</v>
      </c>
      <c r="CA362" s="516">
        <v>118.2</v>
      </c>
      <c r="CB362" s="516">
        <v>118</v>
      </c>
      <c r="CC362" s="516">
        <v>114.2</v>
      </c>
      <c r="CD362" s="516">
        <v>115.6</v>
      </c>
      <c r="CE362" s="516">
        <v>120.6</v>
      </c>
      <c r="CF362" s="516">
        <v>116.7</v>
      </c>
      <c r="CG362" s="516">
        <v>109.1</v>
      </c>
      <c r="CH362" s="516">
        <v>112.6</v>
      </c>
      <c r="CI362" s="516">
        <v>118.9</v>
      </c>
      <c r="CJ362" s="516">
        <v>118.6</v>
      </c>
      <c r="CK362" s="516">
        <v>119.9</v>
      </c>
      <c r="CL362" s="516">
        <v>118.3</v>
      </c>
      <c r="CM362" s="516">
        <v>117</v>
      </c>
      <c r="CN362" s="516">
        <v>116.5</v>
      </c>
      <c r="CO362" s="516">
        <v>117</v>
      </c>
      <c r="CP362" s="516">
        <v>116.5</v>
      </c>
      <c r="CQ362" s="516">
        <v>114.4</v>
      </c>
      <c r="CR362" s="516">
        <v>116.2</v>
      </c>
      <c r="CS362" s="516">
        <v>116.3</v>
      </c>
      <c r="CT362" s="516">
        <v>114.8</v>
      </c>
      <c r="CU362" s="516">
        <v>115.8</v>
      </c>
      <c r="CV362" s="516">
        <v>115.1</v>
      </c>
      <c r="CW362" s="516">
        <v>114.7</v>
      </c>
      <c r="CX362" s="516">
        <v>111.6</v>
      </c>
      <c r="CY362" s="516">
        <v>116</v>
      </c>
      <c r="CZ362" s="516">
        <v>117.2</v>
      </c>
      <c r="DA362" s="516">
        <v>116.5</v>
      </c>
      <c r="DB362" s="516">
        <v>112.9</v>
      </c>
      <c r="DC362" s="516">
        <v>114.7</v>
      </c>
      <c r="DD362" s="516">
        <v>113.3</v>
      </c>
      <c r="DE362" s="516">
        <v>118.2</v>
      </c>
      <c r="DF362" s="516">
        <v>114.6</v>
      </c>
      <c r="DG362" s="516">
        <v>119.4</v>
      </c>
      <c r="DH362" s="516">
        <v>120.4</v>
      </c>
      <c r="DI362" s="516">
        <v>116.2</v>
      </c>
      <c r="DJ362" s="516">
        <v>116.5</v>
      </c>
      <c r="DK362" s="516">
        <v>118.9</v>
      </c>
      <c r="DL362" s="516">
        <v>118.9</v>
      </c>
      <c r="DM362" s="516">
        <v>112.4</v>
      </c>
      <c r="DN362" s="516">
        <v>119.2</v>
      </c>
      <c r="DO362" s="516">
        <v>121.7</v>
      </c>
      <c r="DP362" s="516">
        <v>121.7</v>
      </c>
      <c r="DQ362" s="516">
        <v>117.7</v>
      </c>
      <c r="DR362" s="516">
        <v>122</v>
      </c>
      <c r="DS362" s="516">
        <v>122.4</v>
      </c>
      <c r="DT362" s="516">
        <v>122.8</v>
      </c>
      <c r="DU362" s="517">
        <v>124.4</v>
      </c>
      <c r="DV362" s="517">
        <v>121</v>
      </c>
      <c r="DW362" s="517">
        <v>121.7</v>
      </c>
      <c r="DX362" s="559">
        <v>118.4</v>
      </c>
      <c r="DY362" s="559">
        <v>119.4</v>
      </c>
      <c r="DZ362" s="559">
        <v>117.6</v>
      </c>
      <c r="EA362" s="558">
        <v>114</v>
      </c>
    </row>
    <row r="363" spans="1:131">
      <c r="A363" s="514" t="s">
        <v>1263</v>
      </c>
      <c r="B363" s="514" t="s">
        <v>1264</v>
      </c>
      <c r="C363" s="515">
        <v>1.8460000000000001E-2</v>
      </c>
      <c r="D363" s="516">
        <v>89.3</v>
      </c>
      <c r="E363" s="516">
        <v>86.2</v>
      </c>
      <c r="F363" s="516">
        <v>93</v>
      </c>
      <c r="G363" s="516">
        <v>105.8</v>
      </c>
      <c r="H363" s="516">
        <v>95.8</v>
      </c>
      <c r="I363" s="516">
        <v>100.2</v>
      </c>
      <c r="J363" s="516">
        <v>104.5</v>
      </c>
      <c r="K363" s="516">
        <v>94.7</v>
      </c>
      <c r="L363" s="516">
        <v>105.6</v>
      </c>
      <c r="M363" s="516">
        <v>85.3</v>
      </c>
      <c r="N363" s="516">
        <v>102.1</v>
      </c>
      <c r="O363" s="516">
        <v>107.4</v>
      </c>
      <c r="P363" s="516">
        <v>98.4</v>
      </c>
      <c r="Q363" s="516">
        <v>108.3</v>
      </c>
      <c r="R363" s="516">
        <v>94.7</v>
      </c>
      <c r="S363" s="516">
        <v>94.5</v>
      </c>
      <c r="T363" s="516">
        <v>105</v>
      </c>
      <c r="U363" s="516">
        <v>93.1</v>
      </c>
      <c r="V363" s="516">
        <v>96.7</v>
      </c>
      <c r="W363" s="516">
        <v>96.6</v>
      </c>
      <c r="X363" s="516">
        <v>96.1</v>
      </c>
      <c r="Y363" s="516">
        <v>98</v>
      </c>
      <c r="Z363" s="516">
        <v>96.4</v>
      </c>
      <c r="AA363" s="516">
        <v>86.7</v>
      </c>
      <c r="AB363" s="516">
        <v>93.5</v>
      </c>
      <c r="AC363" s="516">
        <v>89.6</v>
      </c>
      <c r="AD363" s="516">
        <v>96.6</v>
      </c>
      <c r="AE363" s="516">
        <v>94.8</v>
      </c>
      <c r="AF363" s="516">
        <v>97.3</v>
      </c>
      <c r="AG363" s="516">
        <v>104.6</v>
      </c>
      <c r="AH363" s="516">
        <v>93.6</v>
      </c>
      <c r="AI363" s="516">
        <v>89.9</v>
      </c>
      <c r="AJ363" s="516">
        <v>104.4</v>
      </c>
      <c r="AK363" s="516">
        <v>97.9</v>
      </c>
      <c r="AL363" s="516">
        <v>97.6</v>
      </c>
      <c r="AM363" s="516">
        <v>100.1</v>
      </c>
      <c r="AN363" s="516">
        <v>98</v>
      </c>
      <c r="AO363" s="516">
        <v>104.8</v>
      </c>
      <c r="AP363" s="516">
        <v>92.1</v>
      </c>
      <c r="AQ363" s="516">
        <v>88.7</v>
      </c>
      <c r="AR363" s="516">
        <v>94.4</v>
      </c>
      <c r="AS363" s="516">
        <v>84.9</v>
      </c>
      <c r="AT363" s="516">
        <v>87.6</v>
      </c>
      <c r="AU363" s="516">
        <v>98.5</v>
      </c>
      <c r="AV363" s="516">
        <v>86.4</v>
      </c>
      <c r="AW363" s="516">
        <v>89.8</v>
      </c>
      <c r="AX363" s="516">
        <v>99.8</v>
      </c>
      <c r="AY363" s="516">
        <v>92.3</v>
      </c>
      <c r="AZ363" s="516">
        <v>87.6</v>
      </c>
      <c r="BA363" s="516">
        <v>93.2</v>
      </c>
      <c r="BB363" s="516">
        <v>90.2</v>
      </c>
      <c r="BC363" s="516">
        <v>82</v>
      </c>
      <c r="BD363" s="516">
        <v>85.9</v>
      </c>
      <c r="BE363" s="516">
        <v>85.7</v>
      </c>
      <c r="BF363" s="516">
        <v>80.2</v>
      </c>
      <c r="BG363" s="516">
        <v>90.5</v>
      </c>
      <c r="BH363" s="516">
        <v>84.3</v>
      </c>
      <c r="BI363" s="516">
        <v>93.3</v>
      </c>
      <c r="BJ363" s="516">
        <v>88.6</v>
      </c>
      <c r="BK363" s="516">
        <v>89.3</v>
      </c>
      <c r="BL363" s="516">
        <v>90.5</v>
      </c>
      <c r="BM363" s="516">
        <v>90.5</v>
      </c>
      <c r="BN363" s="516">
        <v>88.6</v>
      </c>
      <c r="BO363" s="516">
        <v>88.8</v>
      </c>
      <c r="BP363" s="516">
        <v>88.2</v>
      </c>
      <c r="BQ363" s="516">
        <v>88.2</v>
      </c>
      <c r="BR363" s="516">
        <v>88.2</v>
      </c>
      <c r="BS363" s="516">
        <v>88.1</v>
      </c>
      <c r="BT363" s="516">
        <v>88.7</v>
      </c>
      <c r="BU363" s="516">
        <v>88.7</v>
      </c>
      <c r="BV363" s="516">
        <v>88.7</v>
      </c>
      <c r="BW363" s="516">
        <v>87.9</v>
      </c>
      <c r="BX363" s="516">
        <v>88.1</v>
      </c>
      <c r="BY363" s="516">
        <v>88.5</v>
      </c>
      <c r="BZ363" s="516">
        <v>87.8</v>
      </c>
      <c r="CA363" s="516">
        <v>88.5</v>
      </c>
      <c r="CB363" s="516">
        <v>87.1</v>
      </c>
      <c r="CC363" s="516">
        <v>88.7</v>
      </c>
      <c r="CD363" s="516">
        <v>91.6</v>
      </c>
      <c r="CE363" s="516">
        <v>92.8</v>
      </c>
      <c r="CF363" s="516">
        <v>92</v>
      </c>
      <c r="CG363" s="516">
        <v>91</v>
      </c>
      <c r="CH363" s="516">
        <v>91.1</v>
      </c>
      <c r="CI363" s="516">
        <v>89.7</v>
      </c>
      <c r="CJ363" s="516">
        <v>91.1</v>
      </c>
      <c r="CK363" s="516">
        <v>89.3</v>
      </c>
      <c r="CL363" s="516">
        <v>90.2</v>
      </c>
      <c r="CM363" s="516">
        <v>91.7</v>
      </c>
      <c r="CN363" s="516">
        <v>97.4</v>
      </c>
      <c r="CO363" s="516">
        <v>91.4</v>
      </c>
      <c r="CP363" s="516">
        <v>92</v>
      </c>
      <c r="CQ363" s="516">
        <v>91.4</v>
      </c>
      <c r="CR363" s="516">
        <v>92.6</v>
      </c>
      <c r="CS363" s="516">
        <v>90.9</v>
      </c>
      <c r="CT363" s="516">
        <v>90</v>
      </c>
      <c r="CU363" s="516">
        <v>89</v>
      </c>
      <c r="CV363" s="516">
        <v>89.7</v>
      </c>
      <c r="CW363" s="516">
        <v>90</v>
      </c>
      <c r="CX363" s="516">
        <v>91</v>
      </c>
      <c r="CY363" s="516">
        <v>89.8</v>
      </c>
      <c r="CZ363" s="516">
        <v>90.1</v>
      </c>
      <c r="DA363" s="516">
        <v>88.7</v>
      </c>
      <c r="DB363" s="516">
        <v>89</v>
      </c>
      <c r="DC363" s="516">
        <v>89.7</v>
      </c>
      <c r="DD363" s="516">
        <v>89.5</v>
      </c>
      <c r="DE363" s="516">
        <v>88.7</v>
      </c>
      <c r="DF363" s="516">
        <v>88.8</v>
      </c>
      <c r="DG363" s="516">
        <v>89.8</v>
      </c>
      <c r="DH363" s="516">
        <v>90.7</v>
      </c>
      <c r="DI363" s="516">
        <v>93.2</v>
      </c>
      <c r="DJ363" s="516">
        <v>91.6</v>
      </c>
      <c r="DK363" s="516">
        <v>92.3</v>
      </c>
      <c r="DL363" s="516">
        <v>92.7</v>
      </c>
      <c r="DM363" s="516">
        <v>94.3</v>
      </c>
      <c r="DN363" s="516">
        <v>94.4</v>
      </c>
      <c r="DO363" s="516">
        <v>96.5</v>
      </c>
      <c r="DP363" s="516">
        <v>97.1</v>
      </c>
      <c r="DQ363" s="516">
        <v>96.3</v>
      </c>
      <c r="DR363" s="516">
        <v>97.3</v>
      </c>
      <c r="DS363" s="516">
        <v>99</v>
      </c>
      <c r="DT363" s="516">
        <v>98.7</v>
      </c>
      <c r="DU363" s="517">
        <v>100.3</v>
      </c>
      <c r="DV363" s="517">
        <v>102</v>
      </c>
      <c r="DW363" s="517">
        <v>102.5</v>
      </c>
      <c r="DX363" s="559">
        <v>103.6</v>
      </c>
      <c r="DY363" s="559">
        <v>102.5</v>
      </c>
      <c r="DZ363" s="559">
        <v>101.5</v>
      </c>
      <c r="EA363" s="558">
        <v>102.2</v>
      </c>
    </row>
    <row r="364" spans="1:131">
      <c r="A364" s="514" t="s">
        <v>1265</v>
      </c>
      <c r="B364" s="514" t="s">
        <v>1266</v>
      </c>
      <c r="C364" s="515">
        <v>6.4650499999999997</v>
      </c>
      <c r="D364" s="516">
        <v>105.6</v>
      </c>
      <c r="E364" s="516">
        <v>106.8</v>
      </c>
      <c r="F364" s="516">
        <v>107.4</v>
      </c>
      <c r="G364" s="516">
        <v>107.8</v>
      </c>
      <c r="H364" s="516">
        <v>108.5</v>
      </c>
      <c r="I364" s="516">
        <v>108.7</v>
      </c>
      <c r="J364" s="516">
        <v>108.5</v>
      </c>
      <c r="K364" s="516">
        <v>108.6</v>
      </c>
      <c r="L364" s="516">
        <v>108.9</v>
      </c>
      <c r="M364" s="516">
        <v>109.4</v>
      </c>
      <c r="N364" s="516">
        <v>109.5</v>
      </c>
      <c r="O364" s="516">
        <v>109.8</v>
      </c>
      <c r="P364" s="516">
        <v>110.1</v>
      </c>
      <c r="Q364" s="516">
        <v>110</v>
      </c>
      <c r="R364" s="516">
        <v>110.9</v>
      </c>
      <c r="S364" s="516">
        <v>112.1</v>
      </c>
      <c r="T364" s="516">
        <v>112.8</v>
      </c>
      <c r="U364" s="516">
        <v>114.3</v>
      </c>
      <c r="V364" s="516">
        <v>114.3</v>
      </c>
      <c r="W364" s="516">
        <v>114.3</v>
      </c>
      <c r="X364" s="516">
        <v>114.7</v>
      </c>
      <c r="Y364" s="516">
        <v>114.8</v>
      </c>
      <c r="Z364" s="516">
        <v>115.4</v>
      </c>
      <c r="AA364" s="516">
        <v>116.2</v>
      </c>
      <c r="AB364" s="516">
        <v>116.4</v>
      </c>
      <c r="AC364" s="516">
        <v>116.6</v>
      </c>
      <c r="AD364" s="516">
        <v>116.8</v>
      </c>
      <c r="AE364" s="516">
        <v>117.2</v>
      </c>
      <c r="AF364" s="516">
        <v>117.6</v>
      </c>
      <c r="AG364" s="516">
        <v>118.1</v>
      </c>
      <c r="AH364" s="516">
        <v>117.4</v>
      </c>
      <c r="AI364" s="516">
        <v>117.2</v>
      </c>
      <c r="AJ364" s="516">
        <v>115.1</v>
      </c>
      <c r="AK364" s="516">
        <v>113.9</v>
      </c>
      <c r="AL364" s="516">
        <v>113</v>
      </c>
      <c r="AM364" s="516">
        <v>113.8</v>
      </c>
      <c r="AN364" s="516">
        <v>113.9</v>
      </c>
      <c r="AO364" s="516">
        <v>114.6</v>
      </c>
      <c r="AP364" s="516">
        <v>114.5</v>
      </c>
      <c r="AQ364" s="516">
        <v>114.2</v>
      </c>
      <c r="AR364" s="516">
        <v>113.4</v>
      </c>
      <c r="AS364" s="516">
        <v>113</v>
      </c>
      <c r="AT364" s="516">
        <v>112.6</v>
      </c>
      <c r="AU364" s="516">
        <v>111.9</v>
      </c>
      <c r="AV364" s="516">
        <v>111.1</v>
      </c>
      <c r="AW364" s="516">
        <v>110.8</v>
      </c>
      <c r="AX364" s="516">
        <v>110.6</v>
      </c>
      <c r="AY364" s="516">
        <v>110.9</v>
      </c>
      <c r="AZ364" s="516">
        <v>111.5</v>
      </c>
      <c r="BA364" s="516">
        <v>111.7</v>
      </c>
      <c r="BB364" s="516">
        <v>111.3</v>
      </c>
      <c r="BC364" s="516">
        <v>111.7</v>
      </c>
      <c r="BD364" s="516">
        <v>110.7</v>
      </c>
      <c r="BE364" s="516">
        <v>110.3</v>
      </c>
      <c r="BF364" s="516">
        <v>110.3</v>
      </c>
      <c r="BG364" s="516">
        <v>110.5</v>
      </c>
      <c r="BH364" s="516">
        <v>110.2</v>
      </c>
      <c r="BI364" s="516">
        <v>110.7</v>
      </c>
      <c r="BJ364" s="516">
        <v>111.3</v>
      </c>
      <c r="BK364" s="516">
        <v>111.7</v>
      </c>
      <c r="BL364" s="516">
        <v>111.6</v>
      </c>
      <c r="BM364" s="516">
        <v>111.7</v>
      </c>
      <c r="BN364" s="516">
        <v>111.5</v>
      </c>
      <c r="BO364" s="516">
        <v>111.1</v>
      </c>
      <c r="BP364" s="516">
        <v>111.1</v>
      </c>
      <c r="BQ364" s="516">
        <v>111.3</v>
      </c>
      <c r="BR364" s="516">
        <v>111.9</v>
      </c>
      <c r="BS364" s="516">
        <v>112.4</v>
      </c>
      <c r="BT364" s="516">
        <v>113.2</v>
      </c>
      <c r="BU364" s="516">
        <v>114.1</v>
      </c>
      <c r="BV364" s="516">
        <v>115.1</v>
      </c>
      <c r="BW364" s="516">
        <v>115.5</v>
      </c>
      <c r="BX364" s="516">
        <v>116.3</v>
      </c>
      <c r="BY364" s="516">
        <v>117.4</v>
      </c>
      <c r="BZ364" s="516">
        <v>117.6</v>
      </c>
      <c r="CA364" s="516">
        <v>118.3</v>
      </c>
      <c r="CB364" s="516">
        <v>118.8</v>
      </c>
      <c r="CC364" s="516">
        <v>119.6</v>
      </c>
      <c r="CD364" s="516">
        <v>120.5</v>
      </c>
      <c r="CE364" s="516">
        <v>121.2</v>
      </c>
      <c r="CF364" s="516">
        <v>120</v>
      </c>
      <c r="CG364" s="516">
        <v>119.6</v>
      </c>
      <c r="CH364" s="516">
        <v>119.7</v>
      </c>
      <c r="CI364" s="516">
        <v>119.6</v>
      </c>
      <c r="CJ364" s="516">
        <v>119.9</v>
      </c>
      <c r="CK364" s="516">
        <v>119.8</v>
      </c>
      <c r="CL364" s="516">
        <v>119</v>
      </c>
      <c r="CM364" s="516">
        <v>118.4</v>
      </c>
      <c r="CN364" s="516">
        <v>118.2</v>
      </c>
      <c r="CO364" s="516">
        <v>117.7</v>
      </c>
      <c r="CP364" s="516">
        <v>117.1</v>
      </c>
      <c r="CQ364" s="516">
        <v>116.5</v>
      </c>
      <c r="CR364" s="516">
        <v>116.2</v>
      </c>
      <c r="CS364" s="516">
        <v>116.2</v>
      </c>
      <c r="CT364" s="516">
        <v>115.8</v>
      </c>
      <c r="CU364" s="516">
        <v>115.5</v>
      </c>
      <c r="CV364" s="516">
        <v>115.2</v>
      </c>
      <c r="CW364" s="516">
        <v>115.5</v>
      </c>
      <c r="CX364" s="516">
        <v>115.7</v>
      </c>
      <c r="CY364" s="516">
        <v>115.9</v>
      </c>
      <c r="CZ364" s="516">
        <v>116.1</v>
      </c>
      <c r="DA364" s="516">
        <v>116.1</v>
      </c>
      <c r="DB364" s="516">
        <v>116.8</v>
      </c>
      <c r="DC364" s="516">
        <v>118.2</v>
      </c>
      <c r="DD364" s="516">
        <v>119.7</v>
      </c>
      <c r="DE364" s="516">
        <v>120.8</v>
      </c>
      <c r="DF364" s="516">
        <v>123.1</v>
      </c>
      <c r="DG364" s="516">
        <v>125.6</v>
      </c>
      <c r="DH364" s="516">
        <v>128</v>
      </c>
      <c r="DI364" s="516">
        <v>128.4</v>
      </c>
      <c r="DJ364" s="516">
        <v>128.30000000000001</v>
      </c>
      <c r="DK364" s="516">
        <v>129.30000000000001</v>
      </c>
      <c r="DL364" s="516">
        <v>130.30000000000001</v>
      </c>
      <c r="DM364" s="516">
        <v>131.1</v>
      </c>
      <c r="DN364" s="516">
        <v>134.30000000000001</v>
      </c>
      <c r="DO364" s="516">
        <v>136.4</v>
      </c>
      <c r="DP364" s="516">
        <v>136.80000000000001</v>
      </c>
      <c r="DQ364" s="516">
        <v>137.5</v>
      </c>
      <c r="DR364" s="516">
        <v>139.19999999999999</v>
      </c>
      <c r="DS364" s="516">
        <v>141.5</v>
      </c>
      <c r="DT364" s="516">
        <v>143.9</v>
      </c>
      <c r="DU364" s="517">
        <v>147</v>
      </c>
      <c r="DV364" s="517">
        <v>147.5</v>
      </c>
      <c r="DW364" s="517">
        <v>147.19999999999999</v>
      </c>
      <c r="DX364" s="559">
        <v>146.6</v>
      </c>
      <c r="DY364" s="559">
        <v>146</v>
      </c>
      <c r="DZ364" s="559">
        <v>146</v>
      </c>
      <c r="EA364" s="558">
        <v>145.30000000000001</v>
      </c>
    </row>
    <row r="365" spans="1:131">
      <c r="A365" s="514" t="s">
        <v>1267</v>
      </c>
      <c r="B365" s="514" t="s">
        <v>1268</v>
      </c>
      <c r="C365" s="515">
        <v>1.4333</v>
      </c>
      <c r="D365" s="516">
        <v>104.7</v>
      </c>
      <c r="E365" s="516">
        <v>106.4</v>
      </c>
      <c r="F365" s="516">
        <v>106.7</v>
      </c>
      <c r="G365" s="516">
        <v>106.1</v>
      </c>
      <c r="H365" s="516">
        <v>107.7</v>
      </c>
      <c r="I365" s="516">
        <v>106.9</v>
      </c>
      <c r="J365" s="516">
        <v>107.6</v>
      </c>
      <c r="K365" s="516">
        <v>107.7</v>
      </c>
      <c r="L365" s="516">
        <v>107.7</v>
      </c>
      <c r="M365" s="516">
        <v>108.6</v>
      </c>
      <c r="N365" s="516">
        <v>108.2</v>
      </c>
      <c r="O365" s="516">
        <v>107.9</v>
      </c>
      <c r="P365" s="516">
        <v>108.4</v>
      </c>
      <c r="Q365" s="516">
        <v>108.6</v>
      </c>
      <c r="R365" s="516">
        <v>108.7</v>
      </c>
      <c r="S365" s="516">
        <v>109.4</v>
      </c>
      <c r="T365" s="516">
        <v>110.8</v>
      </c>
      <c r="U365" s="516">
        <v>112.5</v>
      </c>
      <c r="V365" s="516">
        <v>112.3</v>
      </c>
      <c r="W365" s="516">
        <v>112.4</v>
      </c>
      <c r="X365" s="516">
        <v>114.4</v>
      </c>
      <c r="Y365" s="516">
        <v>114.4</v>
      </c>
      <c r="Z365" s="516">
        <v>116</v>
      </c>
      <c r="AA365" s="516">
        <v>116.7</v>
      </c>
      <c r="AB365" s="516">
        <v>116.4</v>
      </c>
      <c r="AC365" s="516">
        <v>116.8</v>
      </c>
      <c r="AD365" s="516">
        <v>116.6</v>
      </c>
      <c r="AE365" s="516">
        <v>116.3</v>
      </c>
      <c r="AF365" s="516">
        <v>116.8</v>
      </c>
      <c r="AG365" s="516">
        <v>116.6</v>
      </c>
      <c r="AH365" s="516">
        <v>115</v>
      </c>
      <c r="AI365" s="516">
        <v>113.4</v>
      </c>
      <c r="AJ365" s="516">
        <v>112</v>
      </c>
      <c r="AK365" s="516">
        <v>109.6</v>
      </c>
      <c r="AL365" s="516">
        <v>110</v>
      </c>
      <c r="AM365" s="516">
        <v>109.9</v>
      </c>
      <c r="AN365" s="516">
        <v>108.4</v>
      </c>
      <c r="AO365" s="516">
        <v>108.7</v>
      </c>
      <c r="AP365" s="516">
        <v>108.6</v>
      </c>
      <c r="AQ365" s="516">
        <v>107.8</v>
      </c>
      <c r="AR365" s="516">
        <v>107.1</v>
      </c>
      <c r="AS365" s="516">
        <v>106.1</v>
      </c>
      <c r="AT365" s="516">
        <v>104.9</v>
      </c>
      <c r="AU365" s="516">
        <v>104.2</v>
      </c>
      <c r="AV365" s="516">
        <v>103.4</v>
      </c>
      <c r="AW365" s="516">
        <v>103.1</v>
      </c>
      <c r="AX365" s="516">
        <v>103.2</v>
      </c>
      <c r="AY365" s="516">
        <v>103.9</v>
      </c>
      <c r="AZ365" s="516">
        <v>103.9</v>
      </c>
      <c r="BA365" s="516">
        <v>104.1</v>
      </c>
      <c r="BB365" s="516">
        <v>104.1</v>
      </c>
      <c r="BC365" s="516">
        <v>104.5</v>
      </c>
      <c r="BD365" s="516">
        <v>104.2</v>
      </c>
      <c r="BE365" s="516">
        <v>104</v>
      </c>
      <c r="BF365" s="516">
        <v>103.9</v>
      </c>
      <c r="BG365" s="516">
        <v>104.5</v>
      </c>
      <c r="BH365" s="516">
        <v>104.4</v>
      </c>
      <c r="BI365" s="516">
        <v>105</v>
      </c>
      <c r="BJ365" s="516">
        <v>106.2</v>
      </c>
      <c r="BK365" s="516">
        <v>107.1</v>
      </c>
      <c r="BL365" s="516">
        <v>107.1</v>
      </c>
      <c r="BM365" s="516">
        <v>107.2</v>
      </c>
      <c r="BN365" s="516">
        <v>107.4</v>
      </c>
      <c r="BO365" s="516">
        <v>107.9</v>
      </c>
      <c r="BP365" s="516">
        <v>107.7</v>
      </c>
      <c r="BQ365" s="516">
        <v>108.2</v>
      </c>
      <c r="BR365" s="516">
        <v>110.2</v>
      </c>
      <c r="BS365" s="516">
        <v>112.1</v>
      </c>
      <c r="BT365" s="516">
        <v>114.3</v>
      </c>
      <c r="BU365" s="516">
        <v>116.5</v>
      </c>
      <c r="BV365" s="516">
        <v>117.7</v>
      </c>
      <c r="BW365" s="516">
        <v>118.3</v>
      </c>
      <c r="BX365" s="516">
        <v>119.8</v>
      </c>
      <c r="BY365" s="516">
        <v>122.4</v>
      </c>
      <c r="BZ365" s="516">
        <v>123.1</v>
      </c>
      <c r="CA365" s="516">
        <v>123.8</v>
      </c>
      <c r="CB365" s="516">
        <v>124.7</v>
      </c>
      <c r="CC365" s="516">
        <v>126.3</v>
      </c>
      <c r="CD365" s="516">
        <v>127.6</v>
      </c>
      <c r="CE365" s="516">
        <v>129</v>
      </c>
      <c r="CF365" s="516">
        <v>126.7</v>
      </c>
      <c r="CG365" s="516">
        <v>125.5</v>
      </c>
      <c r="CH365" s="516">
        <v>125.8</v>
      </c>
      <c r="CI365" s="516">
        <v>125.3</v>
      </c>
      <c r="CJ365" s="516">
        <v>125.4</v>
      </c>
      <c r="CK365" s="516">
        <v>125.4</v>
      </c>
      <c r="CL365" s="516">
        <v>123.4</v>
      </c>
      <c r="CM365" s="516">
        <v>121.3</v>
      </c>
      <c r="CN365" s="516">
        <v>121.2</v>
      </c>
      <c r="CO365" s="516">
        <v>120.3</v>
      </c>
      <c r="CP365" s="516">
        <v>118.9</v>
      </c>
      <c r="CQ365" s="516">
        <v>117</v>
      </c>
      <c r="CR365" s="516">
        <v>116.8</v>
      </c>
      <c r="CS365" s="516">
        <v>116.8</v>
      </c>
      <c r="CT365" s="516">
        <v>117.1</v>
      </c>
      <c r="CU365" s="516">
        <v>115.6</v>
      </c>
      <c r="CV365" s="516">
        <v>115.4</v>
      </c>
      <c r="CW365" s="516">
        <v>115.2</v>
      </c>
      <c r="CX365" s="516">
        <v>114.9</v>
      </c>
      <c r="CY365" s="516">
        <v>114.5</v>
      </c>
      <c r="CZ365" s="516">
        <v>115</v>
      </c>
      <c r="DA365" s="516">
        <v>114.8</v>
      </c>
      <c r="DB365" s="516">
        <v>115.8</v>
      </c>
      <c r="DC365" s="516">
        <v>117.8</v>
      </c>
      <c r="DD365" s="516">
        <v>119.8</v>
      </c>
      <c r="DE365" s="516">
        <v>122.9</v>
      </c>
      <c r="DF365" s="516">
        <v>127.2</v>
      </c>
      <c r="DG365" s="516">
        <v>130.30000000000001</v>
      </c>
      <c r="DH365" s="516">
        <v>133.5</v>
      </c>
      <c r="DI365" s="516">
        <v>135.30000000000001</v>
      </c>
      <c r="DJ365" s="516">
        <v>135.80000000000001</v>
      </c>
      <c r="DK365" s="516">
        <v>137.5</v>
      </c>
      <c r="DL365" s="516">
        <v>137.6</v>
      </c>
      <c r="DM365" s="516">
        <v>139.4</v>
      </c>
      <c r="DN365" s="516">
        <v>146.5</v>
      </c>
      <c r="DO365" s="516">
        <v>150</v>
      </c>
      <c r="DP365" s="516">
        <v>149.30000000000001</v>
      </c>
      <c r="DQ365" s="516">
        <v>150.9</v>
      </c>
      <c r="DR365" s="516">
        <v>153.19999999999999</v>
      </c>
      <c r="DS365" s="516">
        <v>156.4</v>
      </c>
      <c r="DT365" s="516">
        <v>159.9</v>
      </c>
      <c r="DU365" s="517">
        <v>166.6</v>
      </c>
      <c r="DV365" s="517">
        <v>166.3</v>
      </c>
      <c r="DW365" s="517">
        <v>166</v>
      </c>
      <c r="DX365" s="559">
        <v>162.30000000000001</v>
      </c>
      <c r="DY365" s="559">
        <v>160.1</v>
      </c>
      <c r="DZ365" s="559">
        <v>160.19999999999999</v>
      </c>
      <c r="EA365" s="558">
        <v>158.30000000000001</v>
      </c>
    </row>
    <row r="366" spans="1:131">
      <c r="A366" s="514" t="s">
        <v>1269</v>
      </c>
      <c r="B366" s="514" t="s">
        <v>1270</v>
      </c>
      <c r="C366" s="515">
        <v>2.257E-2</v>
      </c>
      <c r="D366" s="516">
        <v>105.8</v>
      </c>
      <c r="E366" s="516">
        <v>111</v>
      </c>
      <c r="F366" s="516">
        <v>110.6</v>
      </c>
      <c r="G366" s="516">
        <v>109.1</v>
      </c>
      <c r="H366" s="516">
        <v>108.7</v>
      </c>
      <c r="I366" s="516">
        <v>108.4</v>
      </c>
      <c r="J366" s="516">
        <v>102.6</v>
      </c>
      <c r="K366" s="516">
        <v>101.2</v>
      </c>
      <c r="L366" s="516">
        <v>96.7</v>
      </c>
      <c r="M366" s="516">
        <v>95.9</v>
      </c>
      <c r="N366" s="516">
        <v>97.7</v>
      </c>
      <c r="O366" s="516">
        <v>94.4</v>
      </c>
      <c r="P366" s="516">
        <v>90.6</v>
      </c>
      <c r="Q366" s="516">
        <v>94.9</v>
      </c>
      <c r="R366" s="516">
        <v>97</v>
      </c>
      <c r="S366" s="516">
        <v>99.4</v>
      </c>
      <c r="T366" s="516">
        <v>103.1</v>
      </c>
      <c r="U366" s="516">
        <v>102.2</v>
      </c>
      <c r="V366" s="516">
        <v>104.6</v>
      </c>
      <c r="W366" s="516">
        <v>108.8</v>
      </c>
      <c r="X366" s="516">
        <v>109.2</v>
      </c>
      <c r="Y366" s="516">
        <v>107.4</v>
      </c>
      <c r="Z366" s="516">
        <v>103.4</v>
      </c>
      <c r="AA366" s="516">
        <v>108.8</v>
      </c>
      <c r="AB366" s="516">
        <v>108.9</v>
      </c>
      <c r="AC366" s="516">
        <v>110.6</v>
      </c>
      <c r="AD366" s="516">
        <v>112.4</v>
      </c>
      <c r="AE366" s="516">
        <v>109.6</v>
      </c>
      <c r="AF366" s="516">
        <v>109.6</v>
      </c>
      <c r="AG366" s="516">
        <v>105.5</v>
      </c>
      <c r="AH366" s="516">
        <v>97.2</v>
      </c>
      <c r="AI366" s="516">
        <v>96.2</v>
      </c>
      <c r="AJ366" s="516">
        <v>97</v>
      </c>
      <c r="AK366" s="516">
        <v>97.4</v>
      </c>
      <c r="AL366" s="516">
        <v>94.6</v>
      </c>
      <c r="AM366" s="516">
        <v>93.9</v>
      </c>
      <c r="AN366" s="516">
        <v>91</v>
      </c>
      <c r="AO366" s="516">
        <v>90.9</v>
      </c>
      <c r="AP366" s="516">
        <v>92.8</v>
      </c>
      <c r="AQ366" s="516">
        <v>91.6</v>
      </c>
      <c r="AR366" s="516">
        <v>92.8</v>
      </c>
      <c r="AS366" s="516">
        <v>86.3</v>
      </c>
      <c r="AT366" s="516">
        <v>85.8</v>
      </c>
      <c r="AU366" s="516">
        <v>83.4</v>
      </c>
      <c r="AV366" s="516">
        <v>80</v>
      </c>
      <c r="AW366" s="516">
        <v>84.1</v>
      </c>
      <c r="AX366" s="516">
        <v>83.9</v>
      </c>
      <c r="AY366" s="516">
        <v>85.9</v>
      </c>
      <c r="AZ366" s="516">
        <v>89.7</v>
      </c>
      <c r="BA366" s="516">
        <v>90.8</v>
      </c>
      <c r="BB366" s="516">
        <v>93.2</v>
      </c>
      <c r="BC366" s="516">
        <v>93.3</v>
      </c>
      <c r="BD366" s="516">
        <v>94.8</v>
      </c>
      <c r="BE366" s="516">
        <v>98</v>
      </c>
      <c r="BF366" s="516">
        <v>97.9</v>
      </c>
      <c r="BG366" s="516">
        <v>98.5</v>
      </c>
      <c r="BH366" s="516">
        <v>99.4</v>
      </c>
      <c r="BI366" s="516">
        <v>102.4</v>
      </c>
      <c r="BJ366" s="516">
        <v>102.5</v>
      </c>
      <c r="BK366" s="516">
        <v>103.2</v>
      </c>
      <c r="BL366" s="516">
        <v>102.2</v>
      </c>
      <c r="BM366" s="516">
        <v>102.1</v>
      </c>
      <c r="BN366" s="516">
        <v>101.4</v>
      </c>
      <c r="BO366" s="516">
        <v>99.5</v>
      </c>
      <c r="BP366" s="516">
        <v>98.6</v>
      </c>
      <c r="BQ366" s="516">
        <v>98.7</v>
      </c>
      <c r="BR366" s="516">
        <v>99</v>
      </c>
      <c r="BS366" s="516">
        <v>97.9</v>
      </c>
      <c r="BT366" s="516">
        <v>103.1</v>
      </c>
      <c r="BU366" s="516">
        <v>101.8</v>
      </c>
      <c r="BV366" s="516">
        <v>101.8</v>
      </c>
      <c r="BW366" s="516">
        <v>103.4</v>
      </c>
      <c r="BX366" s="516">
        <v>104.4</v>
      </c>
      <c r="BY366" s="516">
        <v>102.6</v>
      </c>
      <c r="BZ366" s="516">
        <v>102.9</v>
      </c>
      <c r="CA366" s="516">
        <v>103</v>
      </c>
      <c r="CB366" s="516">
        <v>102.4</v>
      </c>
      <c r="CC366" s="516">
        <v>99.5</v>
      </c>
      <c r="CD366" s="516">
        <v>99.5</v>
      </c>
      <c r="CE366" s="516">
        <v>100.4</v>
      </c>
      <c r="CF366" s="516">
        <v>98.6</v>
      </c>
      <c r="CG366" s="516">
        <v>96</v>
      </c>
      <c r="CH366" s="516">
        <v>97</v>
      </c>
      <c r="CI366" s="516">
        <v>98</v>
      </c>
      <c r="CJ366" s="516">
        <v>96.2</v>
      </c>
      <c r="CK366" s="516">
        <v>96.6</v>
      </c>
      <c r="CL366" s="516">
        <v>95.9</v>
      </c>
      <c r="CM366" s="516">
        <v>95.4</v>
      </c>
      <c r="CN366" s="516">
        <v>95.6</v>
      </c>
      <c r="CO366" s="516">
        <v>94.8</v>
      </c>
      <c r="CP366" s="516">
        <v>96.2</v>
      </c>
      <c r="CQ366" s="516">
        <v>95.6</v>
      </c>
      <c r="CR366" s="516">
        <v>98.5</v>
      </c>
      <c r="CS366" s="516">
        <v>101.8</v>
      </c>
      <c r="CT366" s="516">
        <v>100.9</v>
      </c>
      <c r="CU366" s="516">
        <v>101.7</v>
      </c>
      <c r="CV366" s="516">
        <v>103.5</v>
      </c>
      <c r="CW366" s="516">
        <v>104.1</v>
      </c>
      <c r="CX366" s="516">
        <v>104.5</v>
      </c>
      <c r="CY366" s="516">
        <v>103.4</v>
      </c>
      <c r="CZ366" s="516">
        <v>105.7</v>
      </c>
      <c r="DA366" s="516">
        <v>108.5</v>
      </c>
      <c r="DB366" s="516">
        <v>109</v>
      </c>
      <c r="DC366" s="516">
        <v>112.1</v>
      </c>
      <c r="DD366" s="516">
        <v>113.8</v>
      </c>
      <c r="DE366" s="516">
        <v>119.4</v>
      </c>
      <c r="DF366" s="516">
        <v>121.6</v>
      </c>
      <c r="DG366" s="516">
        <v>125.6</v>
      </c>
      <c r="DH366" s="516">
        <v>131.19999999999999</v>
      </c>
      <c r="DI366" s="516">
        <v>134.69999999999999</v>
      </c>
      <c r="DJ366" s="516">
        <v>134</v>
      </c>
      <c r="DK366" s="516">
        <v>132.30000000000001</v>
      </c>
      <c r="DL366" s="516">
        <v>134.80000000000001</v>
      </c>
      <c r="DM366" s="516">
        <v>135.69999999999999</v>
      </c>
      <c r="DN366" s="516">
        <v>139.9</v>
      </c>
      <c r="DO366" s="516">
        <v>140.80000000000001</v>
      </c>
      <c r="DP366" s="516">
        <v>140.1</v>
      </c>
      <c r="DQ366" s="516">
        <v>143.9</v>
      </c>
      <c r="DR366" s="516">
        <v>151.9</v>
      </c>
      <c r="DS366" s="516">
        <v>160.9</v>
      </c>
      <c r="DT366" s="516">
        <v>162.6</v>
      </c>
      <c r="DU366" s="517">
        <v>171.7</v>
      </c>
      <c r="DV366" s="517">
        <v>167.1</v>
      </c>
      <c r="DW366" s="517">
        <v>163.30000000000001</v>
      </c>
      <c r="DX366" s="559">
        <v>155.69999999999999</v>
      </c>
      <c r="DY366" s="559">
        <v>146.80000000000001</v>
      </c>
      <c r="DZ366" s="559">
        <v>144.80000000000001</v>
      </c>
      <c r="EA366" s="558">
        <v>143.19999999999999</v>
      </c>
    </row>
    <row r="367" spans="1:131">
      <c r="A367" s="514" t="s">
        <v>1271</v>
      </c>
      <c r="B367" s="514" t="s">
        <v>1272</v>
      </c>
      <c r="C367" s="515">
        <v>1.4999999999999999E-4</v>
      </c>
      <c r="D367" s="516">
        <v>103.3</v>
      </c>
      <c r="E367" s="516">
        <v>99.1</v>
      </c>
      <c r="F367" s="516">
        <v>99.4</v>
      </c>
      <c r="G367" s="516">
        <v>104.2</v>
      </c>
      <c r="H367" s="516">
        <v>111.4</v>
      </c>
      <c r="I367" s="516">
        <v>109.1</v>
      </c>
      <c r="J367" s="516">
        <v>107.3</v>
      </c>
      <c r="K367" s="516">
        <v>112.2</v>
      </c>
      <c r="L367" s="516">
        <v>115.6</v>
      </c>
      <c r="M367" s="516">
        <v>111.3</v>
      </c>
      <c r="N367" s="516">
        <v>112</v>
      </c>
      <c r="O367" s="516">
        <v>114</v>
      </c>
      <c r="P367" s="516">
        <v>114.2</v>
      </c>
      <c r="Q367" s="516">
        <v>115.3</v>
      </c>
      <c r="R367" s="516">
        <v>113.1</v>
      </c>
      <c r="S367" s="516">
        <v>117</v>
      </c>
      <c r="T367" s="516">
        <v>119.2</v>
      </c>
      <c r="U367" s="516">
        <v>123.4</v>
      </c>
      <c r="V367" s="516">
        <v>121.1</v>
      </c>
      <c r="W367" s="516">
        <v>122.5</v>
      </c>
      <c r="X367" s="516">
        <v>122.2</v>
      </c>
      <c r="Y367" s="516">
        <v>120.5</v>
      </c>
      <c r="Z367" s="516">
        <v>118.1</v>
      </c>
      <c r="AA367" s="516">
        <v>117.6</v>
      </c>
      <c r="AB367" s="516">
        <v>116.9</v>
      </c>
      <c r="AC367" s="516">
        <v>120.8</v>
      </c>
      <c r="AD367" s="516">
        <v>118</v>
      </c>
      <c r="AE367" s="516">
        <v>119.3</v>
      </c>
      <c r="AF367" s="516">
        <v>115.4</v>
      </c>
      <c r="AG367" s="516">
        <v>113.3</v>
      </c>
      <c r="AH367" s="516">
        <v>117.5</v>
      </c>
      <c r="AI367" s="516">
        <v>110.9</v>
      </c>
      <c r="AJ367" s="516">
        <v>111.4</v>
      </c>
      <c r="AK367" s="516">
        <v>105.7</v>
      </c>
      <c r="AL367" s="516">
        <v>106.3</v>
      </c>
      <c r="AM367" s="516">
        <v>100.6</v>
      </c>
      <c r="AN367" s="516">
        <v>101.7</v>
      </c>
      <c r="AO367" s="516">
        <v>99.1</v>
      </c>
      <c r="AP367" s="516">
        <v>98.6</v>
      </c>
      <c r="AQ367" s="516">
        <v>96.6</v>
      </c>
      <c r="AR367" s="516">
        <v>99.4</v>
      </c>
      <c r="AS367" s="516">
        <v>97.7</v>
      </c>
      <c r="AT367" s="516">
        <v>95.4</v>
      </c>
      <c r="AU367" s="516">
        <v>95.5</v>
      </c>
      <c r="AV367" s="516">
        <v>96.3</v>
      </c>
      <c r="AW367" s="516">
        <v>94.2</v>
      </c>
      <c r="AX367" s="516">
        <v>92.3</v>
      </c>
      <c r="AY367" s="516">
        <v>95.5</v>
      </c>
      <c r="AZ367" s="516">
        <v>94.7</v>
      </c>
      <c r="BA367" s="516">
        <v>96.9</v>
      </c>
      <c r="BB367" s="516">
        <v>98</v>
      </c>
      <c r="BC367" s="516">
        <v>99.9</v>
      </c>
      <c r="BD367" s="516">
        <v>99.3</v>
      </c>
      <c r="BE367" s="516">
        <v>100.2</v>
      </c>
      <c r="BF367" s="516">
        <v>94.1</v>
      </c>
      <c r="BG367" s="516">
        <v>92.8</v>
      </c>
      <c r="BH367" s="516">
        <v>97.4</v>
      </c>
      <c r="BI367" s="516">
        <v>102.8</v>
      </c>
      <c r="BJ367" s="516">
        <v>102.8</v>
      </c>
      <c r="BK367" s="516">
        <v>100.1</v>
      </c>
      <c r="BL367" s="516">
        <v>100.1</v>
      </c>
      <c r="BM367" s="516">
        <v>97.9</v>
      </c>
      <c r="BN367" s="516">
        <v>98.9</v>
      </c>
      <c r="BO367" s="516">
        <v>97</v>
      </c>
      <c r="BP367" s="516">
        <v>93.3</v>
      </c>
      <c r="BQ367" s="516">
        <v>96</v>
      </c>
      <c r="BR367" s="516">
        <v>98.5</v>
      </c>
      <c r="BS367" s="516">
        <v>99.9</v>
      </c>
      <c r="BT367" s="516">
        <v>104</v>
      </c>
      <c r="BU367" s="516">
        <v>104.6</v>
      </c>
      <c r="BV367" s="516">
        <v>105.6</v>
      </c>
      <c r="BW367" s="516">
        <v>104.8</v>
      </c>
      <c r="BX367" s="516">
        <v>107.7</v>
      </c>
      <c r="BY367" s="516">
        <v>109.7</v>
      </c>
      <c r="BZ367" s="516">
        <v>111.6</v>
      </c>
      <c r="CA367" s="516">
        <v>112.4</v>
      </c>
      <c r="CB367" s="516">
        <v>110.3</v>
      </c>
      <c r="CC367" s="516">
        <v>111.9</v>
      </c>
      <c r="CD367" s="516">
        <v>115.6</v>
      </c>
      <c r="CE367" s="516">
        <v>112.4</v>
      </c>
      <c r="CF367" s="516">
        <v>101.7</v>
      </c>
      <c r="CG367" s="516">
        <v>98.7</v>
      </c>
      <c r="CH367" s="516">
        <v>101.1</v>
      </c>
      <c r="CI367" s="516">
        <v>101.3</v>
      </c>
      <c r="CJ367" s="516">
        <v>98.9</v>
      </c>
      <c r="CK367" s="516">
        <v>98.8</v>
      </c>
      <c r="CL367" s="516">
        <v>98.4</v>
      </c>
      <c r="CM367" s="516">
        <v>96.3</v>
      </c>
      <c r="CN367" s="516">
        <v>96.5</v>
      </c>
      <c r="CO367" s="516">
        <v>95.2</v>
      </c>
      <c r="CP367" s="516">
        <v>95.8</v>
      </c>
      <c r="CQ367" s="516">
        <v>93.1</v>
      </c>
      <c r="CR367" s="516">
        <v>95</v>
      </c>
      <c r="CS367" s="516">
        <v>97.6</v>
      </c>
      <c r="CT367" s="516">
        <v>98.9</v>
      </c>
      <c r="CU367" s="516">
        <v>95.7</v>
      </c>
      <c r="CV367" s="516">
        <v>96.2</v>
      </c>
      <c r="CW367" s="516">
        <v>90.1</v>
      </c>
      <c r="CX367" s="516">
        <v>89.1</v>
      </c>
      <c r="CY367" s="516">
        <v>86.1</v>
      </c>
      <c r="CZ367" s="516">
        <v>87.9</v>
      </c>
      <c r="DA367" s="516">
        <v>87.2</v>
      </c>
      <c r="DB367" s="516">
        <v>86.7</v>
      </c>
      <c r="DC367" s="516">
        <v>90.1</v>
      </c>
      <c r="DD367" s="516">
        <v>95.4</v>
      </c>
      <c r="DE367" s="516">
        <v>98.9</v>
      </c>
      <c r="DF367" s="516">
        <v>103.8</v>
      </c>
      <c r="DG367" s="516">
        <v>109.2</v>
      </c>
      <c r="DH367" s="516">
        <v>111.3</v>
      </c>
      <c r="DI367" s="516">
        <v>113.4</v>
      </c>
      <c r="DJ367" s="516">
        <v>113.7</v>
      </c>
      <c r="DK367" s="516">
        <v>116.9</v>
      </c>
      <c r="DL367" s="516">
        <v>120.1</v>
      </c>
      <c r="DM367" s="516">
        <v>118.3</v>
      </c>
      <c r="DN367" s="516">
        <v>124.9</v>
      </c>
      <c r="DO367" s="516">
        <v>127.5</v>
      </c>
      <c r="DP367" s="516">
        <v>124.9</v>
      </c>
      <c r="DQ367" s="516">
        <v>131</v>
      </c>
      <c r="DR367" s="516">
        <v>133.1</v>
      </c>
      <c r="DS367" s="516">
        <v>138.30000000000001</v>
      </c>
      <c r="DT367" s="516">
        <v>144.5</v>
      </c>
      <c r="DU367" s="517">
        <v>139.80000000000001</v>
      </c>
      <c r="DV367" s="517">
        <v>135.6</v>
      </c>
      <c r="DW367" s="517">
        <v>135.9</v>
      </c>
      <c r="DX367" s="559">
        <v>128.69999999999999</v>
      </c>
      <c r="DY367" s="559">
        <v>126.4</v>
      </c>
      <c r="DZ367" s="559">
        <v>122.2</v>
      </c>
      <c r="EA367" s="558">
        <v>121.3</v>
      </c>
    </row>
    <row r="368" spans="1:131">
      <c r="A368" s="514" t="s">
        <v>1273</v>
      </c>
      <c r="B368" s="514" t="s">
        <v>1274</v>
      </c>
      <c r="C368" s="515">
        <v>0.22821</v>
      </c>
      <c r="D368" s="516">
        <v>103.6</v>
      </c>
      <c r="E368" s="516">
        <v>104.8</v>
      </c>
      <c r="F368" s="516">
        <v>107.3</v>
      </c>
      <c r="G368" s="516">
        <v>108.5</v>
      </c>
      <c r="H368" s="516">
        <v>111.3</v>
      </c>
      <c r="I368" s="516">
        <v>109.6</v>
      </c>
      <c r="J368" s="516">
        <v>110.1</v>
      </c>
      <c r="K368" s="516">
        <v>109.8</v>
      </c>
      <c r="L368" s="516">
        <v>111.8</v>
      </c>
      <c r="M368" s="516">
        <v>109.8</v>
      </c>
      <c r="N368" s="516">
        <v>111.3</v>
      </c>
      <c r="O368" s="516">
        <v>112.4</v>
      </c>
      <c r="P368" s="516">
        <v>117.2</v>
      </c>
      <c r="Q368" s="516">
        <v>120.7</v>
      </c>
      <c r="R368" s="516">
        <v>122.4</v>
      </c>
      <c r="S368" s="516">
        <v>122.8</v>
      </c>
      <c r="T368" s="516">
        <v>124.8</v>
      </c>
      <c r="U368" s="516">
        <v>124.9</v>
      </c>
      <c r="V368" s="516">
        <v>124.6</v>
      </c>
      <c r="W368" s="516">
        <v>125.3</v>
      </c>
      <c r="X368" s="516">
        <v>126.3</v>
      </c>
      <c r="Y368" s="516">
        <v>126.6</v>
      </c>
      <c r="Z368" s="516">
        <v>129.69999999999999</v>
      </c>
      <c r="AA368" s="516">
        <v>130.4</v>
      </c>
      <c r="AB368" s="516">
        <v>135.4</v>
      </c>
      <c r="AC368" s="516">
        <v>135.30000000000001</v>
      </c>
      <c r="AD368" s="516">
        <v>135.19999999999999</v>
      </c>
      <c r="AE368" s="516">
        <v>136.1</v>
      </c>
      <c r="AF368" s="516">
        <v>137.6</v>
      </c>
      <c r="AG368" s="516">
        <v>137.19999999999999</v>
      </c>
      <c r="AH368" s="516">
        <v>131.80000000000001</v>
      </c>
      <c r="AI368" s="516">
        <v>130.80000000000001</v>
      </c>
      <c r="AJ368" s="516">
        <v>128.6</v>
      </c>
      <c r="AK368" s="516">
        <v>127.4</v>
      </c>
      <c r="AL368" s="516">
        <v>130.4</v>
      </c>
      <c r="AM368" s="516">
        <v>129.4</v>
      </c>
      <c r="AN368" s="516">
        <v>116.7</v>
      </c>
      <c r="AO368" s="516">
        <v>118</v>
      </c>
      <c r="AP368" s="516">
        <v>115.5</v>
      </c>
      <c r="AQ368" s="516">
        <v>113.7</v>
      </c>
      <c r="AR368" s="516">
        <v>113.1</v>
      </c>
      <c r="AS368" s="516">
        <v>113.9</v>
      </c>
      <c r="AT368" s="516">
        <v>113.3</v>
      </c>
      <c r="AU368" s="516">
        <v>113.3</v>
      </c>
      <c r="AV368" s="516">
        <v>111.9</v>
      </c>
      <c r="AW368" s="516">
        <v>111.6</v>
      </c>
      <c r="AX368" s="516">
        <v>111.1</v>
      </c>
      <c r="AY368" s="516">
        <v>111.5</v>
      </c>
      <c r="AZ368" s="516">
        <v>111.3</v>
      </c>
      <c r="BA368" s="516">
        <v>111.8</v>
      </c>
      <c r="BB368" s="516">
        <v>112.1</v>
      </c>
      <c r="BC368" s="516">
        <v>113</v>
      </c>
      <c r="BD368" s="516">
        <v>114.2</v>
      </c>
      <c r="BE368" s="516">
        <v>114.3</v>
      </c>
      <c r="BF368" s="516">
        <v>113.5</v>
      </c>
      <c r="BG368" s="516">
        <v>113.6</v>
      </c>
      <c r="BH368" s="516">
        <v>113.5</v>
      </c>
      <c r="BI368" s="516">
        <v>112.4</v>
      </c>
      <c r="BJ368" s="516">
        <v>113</v>
      </c>
      <c r="BK368" s="516">
        <v>115.4</v>
      </c>
      <c r="BL368" s="516">
        <v>115.3</v>
      </c>
      <c r="BM368" s="516">
        <v>115.4</v>
      </c>
      <c r="BN368" s="516">
        <v>114.5</v>
      </c>
      <c r="BO368" s="516">
        <v>115.2</v>
      </c>
      <c r="BP368" s="516">
        <v>113.6</v>
      </c>
      <c r="BQ368" s="516">
        <v>114.2</v>
      </c>
      <c r="BR368" s="516">
        <v>114.9</v>
      </c>
      <c r="BS368" s="516">
        <v>116.2</v>
      </c>
      <c r="BT368" s="516">
        <v>118.5</v>
      </c>
      <c r="BU368" s="516">
        <v>120.4</v>
      </c>
      <c r="BV368" s="516">
        <v>121.1</v>
      </c>
      <c r="BW368" s="516">
        <v>120.9</v>
      </c>
      <c r="BX368" s="516">
        <v>121.5</v>
      </c>
      <c r="BY368" s="516">
        <v>124</v>
      </c>
      <c r="BZ368" s="516">
        <v>125.6</v>
      </c>
      <c r="CA368" s="516">
        <v>127.3</v>
      </c>
      <c r="CB368" s="516">
        <v>128.80000000000001</v>
      </c>
      <c r="CC368" s="516">
        <v>128.30000000000001</v>
      </c>
      <c r="CD368" s="516">
        <v>127.3</v>
      </c>
      <c r="CE368" s="516">
        <v>130.1</v>
      </c>
      <c r="CF368" s="516">
        <v>128.4</v>
      </c>
      <c r="CG368" s="516">
        <v>128.30000000000001</v>
      </c>
      <c r="CH368" s="516">
        <v>128.30000000000001</v>
      </c>
      <c r="CI368" s="516">
        <v>126.8</v>
      </c>
      <c r="CJ368" s="516">
        <v>127.1</v>
      </c>
      <c r="CK368" s="516">
        <v>129.30000000000001</v>
      </c>
      <c r="CL368" s="516">
        <v>130.4</v>
      </c>
      <c r="CM368" s="516">
        <v>129.30000000000001</v>
      </c>
      <c r="CN368" s="516">
        <v>129.30000000000001</v>
      </c>
      <c r="CO368" s="516">
        <v>127.3</v>
      </c>
      <c r="CP368" s="516">
        <v>129.1</v>
      </c>
      <c r="CQ368" s="516">
        <v>126.9</v>
      </c>
      <c r="CR368" s="516">
        <v>126.1</v>
      </c>
      <c r="CS368" s="516">
        <v>126</v>
      </c>
      <c r="CT368" s="516">
        <v>126.5</v>
      </c>
      <c r="CU368" s="516">
        <v>126.9</v>
      </c>
      <c r="CV368" s="516">
        <v>127</v>
      </c>
      <c r="CW368" s="516">
        <v>125.6</v>
      </c>
      <c r="CX368" s="516">
        <v>123.7</v>
      </c>
      <c r="CY368" s="516">
        <v>122.7</v>
      </c>
      <c r="CZ368" s="516">
        <v>120.9</v>
      </c>
      <c r="DA368" s="516">
        <v>120.9</v>
      </c>
      <c r="DB368" s="516">
        <v>121</v>
      </c>
      <c r="DC368" s="516">
        <v>122.4</v>
      </c>
      <c r="DD368" s="516">
        <v>123.2</v>
      </c>
      <c r="DE368" s="516">
        <v>126.8</v>
      </c>
      <c r="DF368" s="516">
        <v>129.1</v>
      </c>
      <c r="DG368" s="516">
        <v>133.1</v>
      </c>
      <c r="DH368" s="516">
        <v>137.19999999999999</v>
      </c>
      <c r="DI368" s="516">
        <v>137.30000000000001</v>
      </c>
      <c r="DJ368" s="516">
        <v>135.69999999999999</v>
      </c>
      <c r="DK368" s="516">
        <v>136.19999999999999</v>
      </c>
      <c r="DL368" s="516">
        <v>135.4</v>
      </c>
      <c r="DM368" s="516">
        <v>135.4</v>
      </c>
      <c r="DN368" s="516">
        <v>141.5</v>
      </c>
      <c r="DO368" s="516">
        <v>146.80000000000001</v>
      </c>
      <c r="DP368" s="516">
        <v>148</v>
      </c>
      <c r="DQ368" s="516">
        <v>147.5</v>
      </c>
      <c r="DR368" s="516">
        <v>147.19999999999999</v>
      </c>
      <c r="DS368" s="516">
        <v>147</v>
      </c>
      <c r="DT368" s="516">
        <v>147.5</v>
      </c>
      <c r="DU368" s="517">
        <v>152.1</v>
      </c>
      <c r="DV368" s="517">
        <v>150.6</v>
      </c>
      <c r="DW368" s="517">
        <v>151.9</v>
      </c>
      <c r="DX368" s="559">
        <v>149.80000000000001</v>
      </c>
      <c r="DY368" s="559">
        <v>149.30000000000001</v>
      </c>
      <c r="DZ368" s="559">
        <v>149</v>
      </c>
      <c r="EA368" s="558">
        <v>148</v>
      </c>
    </row>
    <row r="369" spans="1:131">
      <c r="A369" s="514" t="s">
        <v>1275</v>
      </c>
      <c r="B369" s="514" t="s">
        <v>1276</v>
      </c>
      <c r="C369" s="515">
        <v>2.452E-2</v>
      </c>
      <c r="D369" s="516">
        <v>102.8</v>
      </c>
      <c r="E369" s="516">
        <v>107.3</v>
      </c>
      <c r="F369" s="516">
        <v>100.6</v>
      </c>
      <c r="G369" s="516">
        <v>97.2</v>
      </c>
      <c r="H369" s="516">
        <v>98.1</v>
      </c>
      <c r="I369" s="516">
        <v>98.6</v>
      </c>
      <c r="J369" s="516">
        <v>98.9</v>
      </c>
      <c r="K369" s="516">
        <v>99.9</v>
      </c>
      <c r="L369" s="516">
        <v>103.4</v>
      </c>
      <c r="M369" s="516">
        <v>100.6</v>
      </c>
      <c r="N369" s="516">
        <v>99.7</v>
      </c>
      <c r="O369" s="516">
        <v>101.7</v>
      </c>
      <c r="P369" s="516">
        <v>103</v>
      </c>
      <c r="Q369" s="516">
        <v>99.9</v>
      </c>
      <c r="R369" s="516">
        <v>99.5</v>
      </c>
      <c r="S369" s="516">
        <v>98.9</v>
      </c>
      <c r="T369" s="516">
        <v>105.7</v>
      </c>
      <c r="U369" s="516">
        <v>104.9</v>
      </c>
      <c r="V369" s="516">
        <v>101.5</v>
      </c>
      <c r="W369" s="516">
        <v>101.2</v>
      </c>
      <c r="X369" s="516">
        <v>109.3</v>
      </c>
      <c r="Y369" s="516">
        <v>118.4</v>
      </c>
      <c r="Z369" s="516">
        <v>121.2</v>
      </c>
      <c r="AA369" s="516">
        <v>122.6</v>
      </c>
      <c r="AB369" s="516">
        <v>124.9</v>
      </c>
      <c r="AC369" s="516">
        <v>121.6</v>
      </c>
      <c r="AD369" s="516">
        <v>122.2</v>
      </c>
      <c r="AE369" s="516">
        <v>125.7</v>
      </c>
      <c r="AF369" s="516">
        <v>122.4</v>
      </c>
      <c r="AG369" s="516">
        <v>119.1</v>
      </c>
      <c r="AH369" s="516">
        <v>119.5</v>
      </c>
      <c r="AI369" s="516">
        <v>117.7</v>
      </c>
      <c r="AJ369" s="516">
        <v>116.9</v>
      </c>
      <c r="AK369" s="516">
        <v>111.7</v>
      </c>
      <c r="AL369" s="516">
        <v>111.6</v>
      </c>
      <c r="AM369" s="516">
        <v>112.6</v>
      </c>
      <c r="AN369" s="516">
        <v>115.1</v>
      </c>
      <c r="AO369" s="516">
        <v>112.7</v>
      </c>
      <c r="AP369" s="516">
        <v>112.1</v>
      </c>
      <c r="AQ369" s="516">
        <v>112.4</v>
      </c>
      <c r="AR369" s="516">
        <v>112.2</v>
      </c>
      <c r="AS369" s="516">
        <v>107.8</v>
      </c>
      <c r="AT369" s="516">
        <v>103.2</v>
      </c>
      <c r="AU369" s="516">
        <v>97.8</v>
      </c>
      <c r="AV369" s="516">
        <v>93.2</v>
      </c>
      <c r="AW369" s="516">
        <v>88.5</v>
      </c>
      <c r="AX369" s="516">
        <v>87.9</v>
      </c>
      <c r="AY369" s="516">
        <v>89</v>
      </c>
      <c r="AZ369" s="516">
        <v>88.5</v>
      </c>
      <c r="BA369" s="516">
        <v>89.6</v>
      </c>
      <c r="BB369" s="516">
        <v>88.6</v>
      </c>
      <c r="BC369" s="516">
        <v>88.7</v>
      </c>
      <c r="BD369" s="516">
        <v>89.7</v>
      </c>
      <c r="BE369" s="516">
        <v>88.2</v>
      </c>
      <c r="BF369" s="516">
        <v>88.4</v>
      </c>
      <c r="BG369" s="516">
        <v>90.3</v>
      </c>
      <c r="BH369" s="516">
        <v>88.2</v>
      </c>
      <c r="BI369" s="516">
        <v>90.8</v>
      </c>
      <c r="BJ369" s="516">
        <v>92.3</v>
      </c>
      <c r="BK369" s="516">
        <v>93</v>
      </c>
      <c r="BL369" s="516">
        <v>92.9</v>
      </c>
      <c r="BM369" s="516">
        <v>94.5</v>
      </c>
      <c r="BN369" s="516">
        <v>99.5</v>
      </c>
      <c r="BO369" s="516">
        <v>106.1</v>
      </c>
      <c r="BP369" s="516">
        <v>101.5</v>
      </c>
      <c r="BQ369" s="516">
        <v>99.2</v>
      </c>
      <c r="BR369" s="516">
        <v>104.1</v>
      </c>
      <c r="BS369" s="516">
        <v>119.8</v>
      </c>
      <c r="BT369" s="516">
        <v>139.4</v>
      </c>
      <c r="BU369" s="516">
        <v>132.4</v>
      </c>
      <c r="BV369" s="516">
        <v>137.9</v>
      </c>
      <c r="BW369" s="516">
        <v>137.6</v>
      </c>
      <c r="BX369" s="516">
        <v>135.5</v>
      </c>
      <c r="BY369" s="516">
        <v>137.9</v>
      </c>
      <c r="BZ369" s="516">
        <v>144.69999999999999</v>
      </c>
      <c r="CA369" s="516">
        <v>141.4</v>
      </c>
      <c r="CB369" s="516">
        <v>144.9</v>
      </c>
      <c r="CC369" s="516">
        <v>146.30000000000001</v>
      </c>
      <c r="CD369" s="516">
        <v>145.80000000000001</v>
      </c>
      <c r="CE369" s="516">
        <v>139.1</v>
      </c>
      <c r="CF369" s="516">
        <v>128.19999999999999</v>
      </c>
      <c r="CG369" s="516">
        <v>116.1</v>
      </c>
      <c r="CH369" s="516">
        <v>113</v>
      </c>
      <c r="CI369" s="516">
        <v>111.1</v>
      </c>
      <c r="CJ369" s="516">
        <v>110.2</v>
      </c>
      <c r="CK369" s="516">
        <v>107.8</v>
      </c>
      <c r="CL369" s="516">
        <v>105.3</v>
      </c>
      <c r="CM369" s="516">
        <v>103.5</v>
      </c>
      <c r="CN369" s="516">
        <v>108.6</v>
      </c>
      <c r="CO369" s="516">
        <v>115.4</v>
      </c>
      <c r="CP369" s="516">
        <v>114.4</v>
      </c>
      <c r="CQ369" s="516">
        <v>110.3</v>
      </c>
      <c r="CR369" s="516">
        <v>105</v>
      </c>
      <c r="CS369" s="516">
        <v>105.6</v>
      </c>
      <c r="CT369" s="516">
        <v>104.4</v>
      </c>
      <c r="CU369" s="516">
        <v>97.4</v>
      </c>
      <c r="CV369" s="516">
        <v>95.3</v>
      </c>
      <c r="CW369" s="516">
        <v>94.4</v>
      </c>
      <c r="CX369" s="516">
        <v>99.5</v>
      </c>
      <c r="CY369" s="516">
        <v>100.7</v>
      </c>
      <c r="CZ369" s="516">
        <v>101.8</v>
      </c>
      <c r="DA369" s="516">
        <v>100</v>
      </c>
      <c r="DB369" s="516">
        <v>102.2</v>
      </c>
      <c r="DC369" s="516">
        <v>113.2</v>
      </c>
      <c r="DD369" s="516">
        <v>124.7</v>
      </c>
      <c r="DE369" s="516">
        <v>139.30000000000001</v>
      </c>
      <c r="DF369" s="516">
        <v>157.19999999999999</v>
      </c>
      <c r="DG369" s="516">
        <v>178.5</v>
      </c>
      <c r="DH369" s="516">
        <v>186.5</v>
      </c>
      <c r="DI369" s="516">
        <v>206.2</v>
      </c>
      <c r="DJ369" s="516">
        <v>201.3</v>
      </c>
      <c r="DK369" s="516">
        <v>192</v>
      </c>
      <c r="DL369" s="516">
        <v>190.7</v>
      </c>
      <c r="DM369" s="516">
        <v>192.2</v>
      </c>
      <c r="DN369" s="516">
        <v>211.3</v>
      </c>
      <c r="DO369" s="516">
        <v>208.7</v>
      </c>
      <c r="DP369" s="516">
        <v>181.1</v>
      </c>
      <c r="DQ369" s="516">
        <v>169</v>
      </c>
      <c r="DR369" s="516">
        <v>163.69999999999999</v>
      </c>
      <c r="DS369" s="516">
        <v>156.1</v>
      </c>
      <c r="DT369" s="516">
        <v>161</v>
      </c>
      <c r="DU369" s="517">
        <v>158.4</v>
      </c>
      <c r="DV369" s="517">
        <v>158.6</v>
      </c>
      <c r="DW369" s="517">
        <v>154.1</v>
      </c>
      <c r="DX369" s="559">
        <v>143.1</v>
      </c>
      <c r="DY369" s="559">
        <v>137.19999999999999</v>
      </c>
      <c r="DZ369" s="559">
        <v>134.69999999999999</v>
      </c>
      <c r="EA369" s="558">
        <v>132.4</v>
      </c>
    </row>
    <row r="370" spans="1:131">
      <c r="A370" s="514" t="s">
        <v>1277</v>
      </c>
      <c r="B370" s="514" t="s">
        <v>1278</v>
      </c>
      <c r="C370" s="515">
        <v>3.2779999999999997E-2</v>
      </c>
      <c r="D370" s="516">
        <v>102.6</v>
      </c>
      <c r="E370" s="516">
        <v>102.7</v>
      </c>
      <c r="F370" s="516">
        <v>103.3</v>
      </c>
      <c r="G370" s="516">
        <v>103.5</v>
      </c>
      <c r="H370" s="516">
        <v>105.8</v>
      </c>
      <c r="I370" s="516">
        <v>103.3</v>
      </c>
      <c r="J370" s="516">
        <v>105.8</v>
      </c>
      <c r="K370" s="516">
        <v>106.3</v>
      </c>
      <c r="L370" s="516">
        <v>104.5</v>
      </c>
      <c r="M370" s="516">
        <v>105.2</v>
      </c>
      <c r="N370" s="516">
        <v>103.4</v>
      </c>
      <c r="O370" s="516">
        <v>105.9</v>
      </c>
      <c r="P370" s="516">
        <v>104.7</v>
      </c>
      <c r="Q370" s="516">
        <v>106.3</v>
      </c>
      <c r="R370" s="516">
        <v>104.8</v>
      </c>
      <c r="S370" s="516">
        <v>106</v>
      </c>
      <c r="T370" s="516">
        <v>107.4</v>
      </c>
      <c r="U370" s="516">
        <v>108.1</v>
      </c>
      <c r="V370" s="516">
        <v>107.5</v>
      </c>
      <c r="W370" s="516">
        <v>109.9</v>
      </c>
      <c r="X370" s="516">
        <v>110</v>
      </c>
      <c r="Y370" s="516">
        <v>112.3</v>
      </c>
      <c r="Z370" s="516">
        <v>112.8</v>
      </c>
      <c r="AA370" s="516">
        <v>116</v>
      </c>
      <c r="AB370" s="516">
        <v>110.7</v>
      </c>
      <c r="AC370" s="516">
        <v>112.5</v>
      </c>
      <c r="AD370" s="516">
        <v>112.2</v>
      </c>
      <c r="AE370" s="516">
        <v>114.4</v>
      </c>
      <c r="AF370" s="516">
        <v>113.1</v>
      </c>
      <c r="AG370" s="516">
        <v>112.7</v>
      </c>
      <c r="AH370" s="516">
        <v>113</v>
      </c>
      <c r="AI370" s="516">
        <v>112.7</v>
      </c>
      <c r="AJ370" s="516">
        <v>113.4</v>
      </c>
      <c r="AK370" s="516">
        <v>111.1</v>
      </c>
      <c r="AL370" s="516">
        <v>111.5</v>
      </c>
      <c r="AM370" s="516">
        <v>111.3</v>
      </c>
      <c r="AN370" s="516">
        <v>107.5</v>
      </c>
      <c r="AO370" s="516">
        <v>108.3</v>
      </c>
      <c r="AP370" s="516">
        <v>109.6</v>
      </c>
      <c r="AQ370" s="516">
        <v>107.3</v>
      </c>
      <c r="AR370" s="516">
        <v>109.7</v>
      </c>
      <c r="AS370" s="516">
        <v>108.5</v>
      </c>
      <c r="AT370" s="516">
        <v>106.2</v>
      </c>
      <c r="AU370" s="516">
        <v>103.9</v>
      </c>
      <c r="AV370" s="516">
        <v>103.1</v>
      </c>
      <c r="AW370" s="516">
        <v>106.1</v>
      </c>
      <c r="AX370" s="516">
        <v>101.8</v>
      </c>
      <c r="AY370" s="516">
        <v>103.9</v>
      </c>
      <c r="AZ370" s="516">
        <v>100.1</v>
      </c>
      <c r="BA370" s="516">
        <v>100.9</v>
      </c>
      <c r="BB370" s="516">
        <v>100.4</v>
      </c>
      <c r="BC370" s="516">
        <v>99.9</v>
      </c>
      <c r="BD370" s="516">
        <v>98.6</v>
      </c>
      <c r="BE370" s="516">
        <v>102.6</v>
      </c>
      <c r="BF370" s="516">
        <v>102.4</v>
      </c>
      <c r="BG370" s="516">
        <v>102.3</v>
      </c>
      <c r="BH370" s="516">
        <v>101.8</v>
      </c>
      <c r="BI370" s="516">
        <v>103.3</v>
      </c>
      <c r="BJ370" s="516">
        <v>102.8</v>
      </c>
      <c r="BK370" s="516">
        <v>103.7</v>
      </c>
      <c r="BL370" s="516">
        <v>102.9</v>
      </c>
      <c r="BM370" s="516">
        <v>101.3</v>
      </c>
      <c r="BN370" s="516">
        <v>100.8</v>
      </c>
      <c r="BO370" s="516">
        <v>102.4</v>
      </c>
      <c r="BP370" s="516">
        <v>101</v>
      </c>
      <c r="BQ370" s="516">
        <v>101.7</v>
      </c>
      <c r="BR370" s="516">
        <v>103.1</v>
      </c>
      <c r="BS370" s="516">
        <v>101.8</v>
      </c>
      <c r="BT370" s="516">
        <v>104.3</v>
      </c>
      <c r="BU370" s="516">
        <v>103.6</v>
      </c>
      <c r="BV370" s="516">
        <v>103.7</v>
      </c>
      <c r="BW370" s="516">
        <v>110</v>
      </c>
      <c r="BX370" s="516">
        <v>113.5</v>
      </c>
      <c r="BY370" s="516">
        <v>115.1</v>
      </c>
      <c r="BZ370" s="516">
        <v>114.6</v>
      </c>
      <c r="CA370" s="516">
        <v>117</v>
      </c>
      <c r="CB370" s="516">
        <v>115.7</v>
      </c>
      <c r="CC370" s="516">
        <v>116.9</v>
      </c>
      <c r="CD370" s="516">
        <v>118.8</v>
      </c>
      <c r="CE370" s="516">
        <v>121.7</v>
      </c>
      <c r="CF370" s="516">
        <v>119.7</v>
      </c>
      <c r="CG370" s="516">
        <v>123.4</v>
      </c>
      <c r="CH370" s="516">
        <v>122.2</v>
      </c>
      <c r="CI370" s="516">
        <v>125.5</v>
      </c>
      <c r="CJ370" s="516">
        <v>119.8</v>
      </c>
      <c r="CK370" s="516">
        <v>123.8</v>
      </c>
      <c r="CL370" s="516">
        <v>116.4</v>
      </c>
      <c r="CM370" s="516">
        <v>119.7</v>
      </c>
      <c r="CN370" s="516">
        <v>124.9</v>
      </c>
      <c r="CO370" s="516">
        <v>116.9</v>
      </c>
      <c r="CP370" s="516">
        <v>116.8</v>
      </c>
      <c r="CQ370" s="516">
        <v>117.4</v>
      </c>
      <c r="CR370" s="516">
        <v>116.3</v>
      </c>
      <c r="CS370" s="516">
        <v>116.9</v>
      </c>
      <c r="CT370" s="516">
        <v>114.6</v>
      </c>
      <c r="CU370" s="516">
        <v>112.6</v>
      </c>
      <c r="CV370" s="516">
        <v>117.4</v>
      </c>
      <c r="CW370" s="516">
        <v>114.4</v>
      </c>
      <c r="CX370" s="516">
        <v>116.6</v>
      </c>
      <c r="CY370" s="516">
        <v>111.4</v>
      </c>
      <c r="CZ370" s="516">
        <v>115.7</v>
      </c>
      <c r="DA370" s="516">
        <v>113.4</v>
      </c>
      <c r="DB370" s="516">
        <v>115.1</v>
      </c>
      <c r="DC370" s="516">
        <v>115.6</v>
      </c>
      <c r="DD370" s="516">
        <v>120.2</v>
      </c>
      <c r="DE370" s="516">
        <v>120.2</v>
      </c>
      <c r="DF370" s="516">
        <v>122.7</v>
      </c>
      <c r="DG370" s="516">
        <v>121.5</v>
      </c>
      <c r="DH370" s="516">
        <v>122.2</v>
      </c>
      <c r="DI370" s="516">
        <v>124.1</v>
      </c>
      <c r="DJ370" s="516">
        <v>121.5</v>
      </c>
      <c r="DK370" s="516">
        <v>122.2</v>
      </c>
      <c r="DL370" s="516">
        <v>121</v>
      </c>
      <c r="DM370" s="516">
        <v>121.9</v>
      </c>
      <c r="DN370" s="516">
        <v>125.7</v>
      </c>
      <c r="DO370" s="516">
        <v>127.7</v>
      </c>
      <c r="DP370" s="516">
        <v>130.4</v>
      </c>
      <c r="DQ370" s="516">
        <v>130.30000000000001</v>
      </c>
      <c r="DR370" s="516">
        <v>130.6</v>
      </c>
      <c r="DS370" s="516">
        <v>134.30000000000001</v>
      </c>
      <c r="DT370" s="516">
        <v>134.69999999999999</v>
      </c>
      <c r="DU370" s="517">
        <v>139.19999999999999</v>
      </c>
      <c r="DV370" s="517">
        <v>137.6</v>
      </c>
      <c r="DW370" s="517">
        <v>141.5</v>
      </c>
      <c r="DX370" s="559">
        <v>140.69999999999999</v>
      </c>
      <c r="DY370" s="559">
        <v>139.19999999999999</v>
      </c>
      <c r="DZ370" s="559">
        <v>141.4</v>
      </c>
      <c r="EA370" s="558">
        <v>141.30000000000001</v>
      </c>
    </row>
    <row r="371" spans="1:131">
      <c r="A371" s="514" t="s">
        <v>1279</v>
      </c>
      <c r="B371" s="514" t="s">
        <v>1280</v>
      </c>
      <c r="C371" s="515">
        <v>8.2369999999999999E-2</v>
      </c>
      <c r="D371" s="516">
        <v>117</v>
      </c>
      <c r="E371" s="516">
        <v>120.6</v>
      </c>
      <c r="F371" s="516">
        <v>122.3</v>
      </c>
      <c r="G371" s="516">
        <v>124.9</v>
      </c>
      <c r="H371" s="516">
        <v>124.5</v>
      </c>
      <c r="I371" s="516">
        <v>125.1</v>
      </c>
      <c r="J371" s="516">
        <v>127.4</v>
      </c>
      <c r="K371" s="516">
        <v>129.1</v>
      </c>
      <c r="L371" s="516">
        <v>126.2</v>
      </c>
      <c r="M371" s="516">
        <v>120.7</v>
      </c>
      <c r="N371" s="516">
        <v>118.5</v>
      </c>
      <c r="O371" s="516">
        <v>112.6</v>
      </c>
      <c r="P371" s="516">
        <v>110.3</v>
      </c>
      <c r="Q371" s="516">
        <v>108.5</v>
      </c>
      <c r="R371" s="516">
        <v>107.6</v>
      </c>
      <c r="S371" s="516">
        <v>112.9</v>
      </c>
      <c r="T371" s="516">
        <v>112.8</v>
      </c>
      <c r="U371" s="516">
        <v>114.2</v>
      </c>
      <c r="V371" s="516">
        <v>114.9</v>
      </c>
      <c r="W371" s="516">
        <v>114.8</v>
      </c>
      <c r="X371" s="516">
        <v>115.5</v>
      </c>
      <c r="Y371" s="516">
        <v>116.1</v>
      </c>
      <c r="Z371" s="516">
        <v>119.5</v>
      </c>
      <c r="AA371" s="516">
        <v>124.4</v>
      </c>
      <c r="AB371" s="516">
        <v>123.7</v>
      </c>
      <c r="AC371" s="516">
        <v>122.9</v>
      </c>
      <c r="AD371" s="516">
        <v>119.2</v>
      </c>
      <c r="AE371" s="516">
        <v>118.2</v>
      </c>
      <c r="AF371" s="516">
        <v>117.2</v>
      </c>
      <c r="AG371" s="516">
        <v>116.6</v>
      </c>
      <c r="AH371" s="516">
        <v>114.3</v>
      </c>
      <c r="AI371" s="516">
        <v>109.3</v>
      </c>
      <c r="AJ371" s="516">
        <v>106.1</v>
      </c>
      <c r="AK371" s="516">
        <v>106.1</v>
      </c>
      <c r="AL371" s="516">
        <v>110.1</v>
      </c>
      <c r="AM371" s="516">
        <v>115</v>
      </c>
      <c r="AN371" s="516">
        <v>118.7</v>
      </c>
      <c r="AO371" s="516">
        <v>119.5</v>
      </c>
      <c r="AP371" s="516">
        <v>120.5</v>
      </c>
      <c r="AQ371" s="516">
        <v>118.9</v>
      </c>
      <c r="AR371" s="516">
        <v>117.5</v>
      </c>
      <c r="AS371" s="516">
        <v>118.1</v>
      </c>
      <c r="AT371" s="516">
        <v>117.5</v>
      </c>
      <c r="AU371" s="516">
        <v>116.3</v>
      </c>
      <c r="AV371" s="516">
        <v>118.5</v>
      </c>
      <c r="AW371" s="516">
        <v>124.2</v>
      </c>
      <c r="AX371" s="516">
        <v>127.7</v>
      </c>
      <c r="AY371" s="516">
        <v>124.1</v>
      </c>
      <c r="AZ371" s="516">
        <v>122.7</v>
      </c>
      <c r="BA371" s="516">
        <v>125.1</v>
      </c>
      <c r="BB371" s="516">
        <v>124.5</v>
      </c>
      <c r="BC371" s="516">
        <v>120.8</v>
      </c>
      <c r="BD371" s="516">
        <v>117.5</v>
      </c>
      <c r="BE371" s="516">
        <v>118.8</v>
      </c>
      <c r="BF371" s="516">
        <v>123.6</v>
      </c>
      <c r="BG371" s="516">
        <v>126.4</v>
      </c>
      <c r="BH371" s="516">
        <v>126.3</v>
      </c>
      <c r="BI371" s="516">
        <v>128.5</v>
      </c>
      <c r="BJ371" s="516">
        <v>130.1</v>
      </c>
      <c r="BK371" s="516">
        <v>133.4</v>
      </c>
      <c r="BL371" s="516">
        <v>135.6</v>
      </c>
      <c r="BM371" s="516">
        <v>140.30000000000001</v>
      </c>
      <c r="BN371" s="516">
        <v>144.80000000000001</v>
      </c>
      <c r="BO371" s="516">
        <v>147.9</v>
      </c>
      <c r="BP371" s="516">
        <v>147.80000000000001</v>
      </c>
      <c r="BQ371" s="516">
        <v>148.1</v>
      </c>
      <c r="BR371" s="516">
        <v>154.69999999999999</v>
      </c>
      <c r="BS371" s="516">
        <v>160.9</v>
      </c>
      <c r="BT371" s="516">
        <v>166.9</v>
      </c>
      <c r="BU371" s="516">
        <v>176.7</v>
      </c>
      <c r="BV371" s="516">
        <v>175.5</v>
      </c>
      <c r="BW371" s="516">
        <v>170.3</v>
      </c>
      <c r="BX371" s="516">
        <v>168.9</v>
      </c>
      <c r="BY371" s="516">
        <v>164.8</v>
      </c>
      <c r="BZ371" s="516">
        <v>160.4</v>
      </c>
      <c r="CA371" s="516">
        <v>155.69999999999999</v>
      </c>
      <c r="CB371" s="516">
        <v>154</v>
      </c>
      <c r="CC371" s="516">
        <v>157.6</v>
      </c>
      <c r="CD371" s="516">
        <v>162.69999999999999</v>
      </c>
      <c r="CE371" s="516">
        <v>161.80000000000001</v>
      </c>
      <c r="CF371" s="516">
        <v>160.1</v>
      </c>
      <c r="CG371" s="516">
        <v>166.8</v>
      </c>
      <c r="CH371" s="516">
        <v>168</v>
      </c>
      <c r="CI371" s="516">
        <v>167</v>
      </c>
      <c r="CJ371" s="516">
        <v>168.4</v>
      </c>
      <c r="CK371" s="516">
        <v>166.9</v>
      </c>
      <c r="CL371" s="516">
        <v>159.19999999999999</v>
      </c>
      <c r="CM371" s="516">
        <v>147.30000000000001</v>
      </c>
      <c r="CN371" s="516">
        <v>143.5</v>
      </c>
      <c r="CO371" s="516">
        <v>136.19999999999999</v>
      </c>
      <c r="CP371" s="516">
        <v>127.1</v>
      </c>
      <c r="CQ371" s="516">
        <v>122.7</v>
      </c>
      <c r="CR371" s="516">
        <v>123.1</v>
      </c>
      <c r="CS371" s="516">
        <v>121.4</v>
      </c>
      <c r="CT371" s="516">
        <v>118.1</v>
      </c>
      <c r="CU371" s="516">
        <v>120.8</v>
      </c>
      <c r="CV371" s="516">
        <v>123.4</v>
      </c>
      <c r="CW371" s="516">
        <v>121</v>
      </c>
      <c r="CX371" s="516">
        <v>114.7</v>
      </c>
      <c r="CY371" s="516">
        <v>108.8</v>
      </c>
      <c r="CZ371" s="516">
        <v>108.6</v>
      </c>
      <c r="DA371" s="516">
        <v>105</v>
      </c>
      <c r="DB371" s="516">
        <v>102.6</v>
      </c>
      <c r="DC371" s="516">
        <v>100.6</v>
      </c>
      <c r="DD371" s="516">
        <v>98.4</v>
      </c>
      <c r="DE371" s="516">
        <v>101.5</v>
      </c>
      <c r="DF371" s="516">
        <v>105.4</v>
      </c>
      <c r="DG371" s="516">
        <v>108.1</v>
      </c>
      <c r="DH371" s="516">
        <v>118.2</v>
      </c>
      <c r="DI371" s="516">
        <v>118.5</v>
      </c>
      <c r="DJ371" s="516">
        <v>116.6</v>
      </c>
      <c r="DK371" s="516">
        <v>120.1</v>
      </c>
      <c r="DL371" s="516">
        <v>128.80000000000001</v>
      </c>
      <c r="DM371" s="516">
        <v>134.69999999999999</v>
      </c>
      <c r="DN371" s="516">
        <v>161.30000000000001</v>
      </c>
      <c r="DO371" s="516">
        <v>188.5</v>
      </c>
      <c r="DP371" s="516">
        <v>182.3</v>
      </c>
      <c r="DQ371" s="516">
        <v>192.7</v>
      </c>
      <c r="DR371" s="516">
        <v>193.3</v>
      </c>
      <c r="DS371" s="516">
        <v>194.8</v>
      </c>
      <c r="DT371" s="516">
        <v>209.6</v>
      </c>
      <c r="DU371" s="517">
        <v>219.9</v>
      </c>
      <c r="DV371" s="517">
        <v>218.9</v>
      </c>
      <c r="DW371" s="517">
        <v>215</v>
      </c>
      <c r="DX371" s="559">
        <v>217.2</v>
      </c>
      <c r="DY371" s="559">
        <v>222.2</v>
      </c>
      <c r="DZ371" s="559">
        <v>227.8</v>
      </c>
      <c r="EA371" s="558">
        <v>233.2</v>
      </c>
    </row>
    <row r="372" spans="1:131">
      <c r="A372" s="514" t="s">
        <v>1281</v>
      </c>
      <c r="B372" s="514" t="s">
        <v>1282</v>
      </c>
      <c r="C372" s="515">
        <v>6.2549999999999994E-2</v>
      </c>
      <c r="D372" s="516">
        <v>109.9</v>
      </c>
      <c r="E372" s="516">
        <v>112.7</v>
      </c>
      <c r="F372" s="516">
        <v>116.2</v>
      </c>
      <c r="G372" s="516">
        <v>115.1</v>
      </c>
      <c r="H372" s="516">
        <v>118.3</v>
      </c>
      <c r="I372" s="516">
        <v>115.6</v>
      </c>
      <c r="J372" s="516">
        <v>115.1</v>
      </c>
      <c r="K372" s="516">
        <v>116.7</v>
      </c>
      <c r="L372" s="516">
        <v>113</v>
      </c>
      <c r="M372" s="516">
        <v>116.9</v>
      </c>
      <c r="N372" s="516">
        <v>116.3</v>
      </c>
      <c r="O372" s="516">
        <v>116.2</v>
      </c>
      <c r="P372" s="516">
        <v>116.9</v>
      </c>
      <c r="Q372" s="516">
        <v>113.5</v>
      </c>
      <c r="R372" s="516">
        <v>112.9</v>
      </c>
      <c r="S372" s="516">
        <v>111</v>
      </c>
      <c r="T372" s="516">
        <v>114.6</v>
      </c>
      <c r="U372" s="516">
        <v>110.5</v>
      </c>
      <c r="V372" s="516">
        <v>114.9</v>
      </c>
      <c r="W372" s="516">
        <v>115.3</v>
      </c>
      <c r="X372" s="516">
        <v>122.8</v>
      </c>
      <c r="Y372" s="516">
        <v>121.9</v>
      </c>
      <c r="Z372" s="516">
        <v>125.9</v>
      </c>
      <c r="AA372" s="516">
        <v>125.7</v>
      </c>
      <c r="AB372" s="516">
        <v>126.3</v>
      </c>
      <c r="AC372" s="516">
        <v>127.3</v>
      </c>
      <c r="AD372" s="516">
        <v>128.30000000000001</v>
      </c>
      <c r="AE372" s="516">
        <v>130.5</v>
      </c>
      <c r="AF372" s="516">
        <v>128.30000000000001</v>
      </c>
      <c r="AG372" s="516">
        <v>129.4</v>
      </c>
      <c r="AH372" s="516">
        <v>128.6</v>
      </c>
      <c r="AI372" s="516">
        <v>128.69999999999999</v>
      </c>
      <c r="AJ372" s="516">
        <v>127</v>
      </c>
      <c r="AK372" s="516">
        <v>128</v>
      </c>
      <c r="AL372" s="516">
        <v>129</v>
      </c>
      <c r="AM372" s="516">
        <v>128.30000000000001</v>
      </c>
      <c r="AN372" s="516">
        <v>129</v>
      </c>
      <c r="AO372" s="516">
        <v>129.5</v>
      </c>
      <c r="AP372" s="516">
        <v>129.80000000000001</v>
      </c>
      <c r="AQ372" s="516">
        <v>128.5</v>
      </c>
      <c r="AR372" s="516">
        <v>123.9</v>
      </c>
      <c r="AS372" s="516">
        <v>122.3</v>
      </c>
      <c r="AT372" s="516">
        <v>124.6</v>
      </c>
      <c r="AU372" s="516">
        <v>122.1</v>
      </c>
      <c r="AV372" s="516">
        <v>121.5</v>
      </c>
      <c r="AW372" s="516">
        <v>121.9</v>
      </c>
      <c r="AX372" s="516">
        <v>122.6</v>
      </c>
      <c r="AY372" s="516">
        <v>123.9</v>
      </c>
      <c r="AZ372" s="516">
        <v>123.7</v>
      </c>
      <c r="BA372" s="516">
        <v>123.2</v>
      </c>
      <c r="BB372" s="516">
        <v>123.3</v>
      </c>
      <c r="BC372" s="516">
        <v>122.6</v>
      </c>
      <c r="BD372" s="516">
        <v>122.2</v>
      </c>
      <c r="BE372" s="516">
        <v>121</v>
      </c>
      <c r="BF372" s="516">
        <v>121.7</v>
      </c>
      <c r="BG372" s="516">
        <v>122.2</v>
      </c>
      <c r="BH372" s="516">
        <v>123</v>
      </c>
      <c r="BI372" s="516">
        <v>122.9</v>
      </c>
      <c r="BJ372" s="516">
        <v>124.2</v>
      </c>
      <c r="BK372" s="516">
        <v>125.7</v>
      </c>
      <c r="BL372" s="516">
        <v>126.4</v>
      </c>
      <c r="BM372" s="516">
        <v>125.7</v>
      </c>
      <c r="BN372" s="516">
        <v>126.4</v>
      </c>
      <c r="BO372" s="516">
        <v>123</v>
      </c>
      <c r="BP372" s="516">
        <v>123.8</v>
      </c>
      <c r="BQ372" s="516">
        <v>124.5</v>
      </c>
      <c r="BR372" s="516">
        <v>124.5</v>
      </c>
      <c r="BS372" s="516">
        <v>126.9</v>
      </c>
      <c r="BT372" s="516">
        <v>127.3</v>
      </c>
      <c r="BU372" s="516">
        <v>126.9</v>
      </c>
      <c r="BV372" s="516">
        <v>128.30000000000001</v>
      </c>
      <c r="BW372" s="516">
        <v>127.2</v>
      </c>
      <c r="BX372" s="516">
        <v>126.5</v>
      </c>
      <c r="BY372" s="516">
        <v>127.1</v>
      </c>
      <c r="BZ372" s="516">
        <v>129.19999999999999</v>
      </c>
      <c r="CA372" s="516">
        <v>128.9</v>
      </c>
      <c r="CB372" s="516">
        <v>131.80000000000001</v>
      </c>
      <c r="CC372" s="516">
        <v>133</v>
      </c>
      <c r="CD372" s="516">
        <v>137.19999999999999</v>
      </c>
      <c r="CE372" s="516">
        <v>139.6</v>
      </c>
      <c r="CF372" s="516">
        <v>141.30000000000001</v>
      </c>
      <c r="CG372" s="516">
        <v>140.30000000000001</v>
      </c>
      <c r="CH372" s="516">
        <v>141.4</v>
      </c>
      <c r="CI372" s="516">
        <v>142.6</v>
      </c>
      <c r="CJ372" s="516">
        <v>142.9</v>
      </c>
      <c r="CK372" s="516">
        <v>142.9</v>
      </c>
      <c r="CL372" s="516">
        <v>143.69999999999999</v>
      </c>
      <c r="CM372" s="516">
        <v>142.30000000000001</v>
      </c>
      <c r="CN372" s="516">
        <v>141.6</v>
      </c>
      <c r="CO372" s="516">
        <v>140.6</v>
      </c>
      <c r="CP372" s="516">
        <v>139.4</v>
      </c>
      <c r="CQ372" s="516">
        <v>135.9</v>
      </c>
      <c r="CR372" s="516">
        <v>133.1</v>
      </c>
      <c r="CS372" s="516">
        <v>131.4</v>
      </c>
      <c r="CT372" s="516">
        <v>130.9</v>
      </c>
      <c r="CU372" s="516">
        <v>131.1</v>
      </c>
      <c r="CV372" s="516">
        <v>131.9</v>
      </c>
      <c r="CW372" s="516">
        <v>127.5</v>
      </c>
      <c r="CX372" s="516">
        <v>126.3</v>
      </c>
      <c r="CY372" s="516">
        <v>125.9</v>
      </c>
      <c r="CZ372" s="516">
        <v>127.5</v>
      </c>
      <c r="DA372" s="516">
        <v>128.9</v>
      </c>
      <c r="DB372" s="516">
        <v>125.4</v>
      </c>
      <c r="DC372" s="516">
        <v>127.1</v>
      </c>
      <c r="DD372" s="516">
        <v>126.7</v>
      </c>
      <c r="DE372" s="516">
        <v>123.4</v>
      </c>
      <c r="DF372" s="516">
        <v>125.9</v>
      </c>
      <c r="DG372" s="516">
        <v>126.5</v>
      </c>
      <c r="DH372" s="516">
        <v>130.69999999999999</v>
      </c>
      <c r="DI372" s="516">
        <v>131</v>
      </c>
      <c r="DJ372" s="516">
        <v>131.4</v>
      </c>
      <c r="DK372" s="516">
        <v>134.69999999999999</v>
      </c>
      <c r="DL372" s="516">
        <v>139.5</v>
      </c>
      <c r="DM372" s="516">
        <v>143.4</v>
      </c>
      <c r="DN372" s="516">
        <v>150.69999999999999</v>
      </c>
      <c r="DO372" s="516">
        <v>153.30000000000001</v>
      </c>
      <c r="DP372" s="516">
        <v>157.6</v>
      </c>
      <c r="DQ372" s="516">
        <v>168.4</v>
      </c>
      <c r="DR372" s="516">
        <v>171.7</v>
      </c>
      <c r="DS372" s="516">
        <v>183.3</v>
      </c>
      <c r="DT372" s="516">
        <v>179.2</v>
      </c>
      <c r="DU372" s="517">
        <v>189.5</v>
      </c>
      <c r="DV372" s="517">
        <v>192.4</v>
      </c>
      <c r="DW372" s="517">
        <v>195</v>
      </c>
      <c r="DX372" s="559">
        <v>197</v>
      </c>
      <c r="DY372" s="559">
        <v>197.5</v>
      </c>
      <c r="DZ372" s="559">
        <v>197.9</v>
      </c>
      <c r="EA372" s="558">
        <v>198.8</v>
      </c>
    </row>
    <row r="373" spans="1:131">
      <c r="A373" s="514" t="s">
        <v>1283</v>
      </c>
      <c r="B373" s="514" t="s">
        <v>1284</v>
      </c>
      <c r="C373" s="515">
        <v>0.10555</v>
      </c>
      <c r="D373" s="516">
        <v>108.1</v>
      </c>
      <c r="E373" s="516">
        <v>109.8</v>
      </c>
      <c r="F373" s="516">
        <v>110</v>
      </c>
      <c r="G373" s="516">
        <v>108.8</v>
      </c>
      <c r="H373" s="516">
        <v>107.1</v>
      </c>
      <c r="I373" s="516">
        <v>111.2</v>
      </c>
      <c r="J373" s="516">
        <v>111.3</v>
      </c>
      <c r="K373" s="516">
        <v>108.4</v>
      </c>
      <c r="L373" s="516">
        <v>108.4</v>
      </c>
      <c r="M373" s="516">
        <v>110.4</v>
      </c>
      <c r="N373" s="516">
        <v>109.6</v>
      </c>
      <c r="O373" s="516">
        <v>107.1</v>
      </c>
      <c r="P373" s="516">
        <v>108.3</v>
      </c>
      <c r="Q373" s="516">
        <v>107.6</v>
      </c>
      <c r="R373" s="516">
        <v>107.9</v>
      </c>
      <c r="S373" s="516">
        <v>107.6</v>
      </c>
      <c r="T373" s="516">
        <v>108.7</v>
      </c>
      <c r="U373" s="516">
        <v>111.2</v>
      </c>
      <c r="V373" s="516">
        <v>116.5</v>
      </c>
      <c r="W373" s="516">
        <v>114.9</v>
      </c>
      <c r="X373" s="516">
        <v>115.4</v>
      </c>
      <c r="Y373" s="516">
        <v>113.6</v>
      </c>
      <c r="Z373" s="516">
        <v>114.3</v>
      </c>
      <c r="AA373" s="516">
        <v>114.1</v>
      </c>
      <c r="AB373" s="516">
        <v>110.2</v>
      </c>
      <c r="AC373" s="516">
        <v>110.2</v>
      </c>
      <c r="AD373" s="516">
        <v>109.3</v>
      </c>
      <c r="AE373" s="516">
        <v>107.8</v>
      </c>
      <c r="AF373" s="516">
        <v>108.2</v>
      </c>
      <c r="AG373" s="516">
        <v>107.8</v>
      </c>
      <c r="AH373" s="516">
        <v>107</v>
      </c>
      <c r="AI373" s="516">
        <v>103.5</v>
      </c>
      <c r="AJ373" s="516">
        <v>102.3</v>
      </c>
      <c r="AK373" s="516">
        <v>92.8</v>
      </c>
      <c r="AL373" s="516">
        <v>88</v>
      </c>
      <c r="AM373" s="516">
        <v>88.7</v>
      </c>
      <c r="AN373" s="516">
        <v>81</v>
      </c>
      <c r="AO373" s="516">
        <v>81.5</v>
      </c>
      <c r="AP373" s="516">
        <v>82.2</v>
      </c>
      <c r="AQ373" s="516">
        <v>83.2</v>
      </c>
      <c r="AR373" s="516">
        <v>84.4</v>
      </c>
      <c r="AS373" s="516">
        <v>76.400000000000006</v>
      </c>
      <c r="AT373" s="516">
        <v>78.900000000000006</v>
      </c>
      <c r="AU373" s="516">
        <v>77.5</v>
      </c>
      <c r="AV373" s="516">
        <v>76.5</v>
      </c>
      <c r="AW373" s="516">
        <v>70.599999999999994</v>
      </c>
      <c r="AX373" s="516">
        <v>69.599999999999994</v>
      </c>
      <c r="AY373" s="516">
        <v>71.7</v>
      </c>
      <c r="AZ373" s="516">
        <v>65.8</v>
      </c>
      <c r="BA373" s="516">
        <v>66.2</v>
      </c>
      <c r="BB373" s="516">
        <v>64.7</v>
      </c>
      <c r="BC373" s="516">
        <v>67</v>
      </c>
      <c r="BD373" s="516">
        <v>66.900000000000006</v>
      </c>
      <c r="BE373" s="516">
        <v>67.900000000000006</v>
      </c>
      <c r="BF373" s="516">
        <v>69.900000000000006</v>
      </c>
      <c r="BG373" s="516">
        <v>69.900000000000006</v>
      </c>
      <c r="BH373" s="516">
        <v>68.400000000000006</v>
      </c>
      <c r="BI373" s="516">
        <v>70</v>
      </c>
      <c r="BJ373" s="516">
        <v>71.7</v>
      </c>
      <c r="BK373" s="516">
        <v>71.3</v>
      </c>
      <c r="BL373" s="516">
        <v>73.3</v>
      </c>
      <c r="BM373" s="516">
        <v>74.599999999999994</v>
      </c>
      <c r="BN373" s="516">
        <v>76.599999999999994</v>
      </c>
      <c r="BO373" s="516">
        <v>78.8</v>
      </c>
      <c r="BP373" s="516">
        <v>81.3</v>
      </c>
      <c r="BQ373" s="516">
        <v>81.7</v>
      </c>
      <c r="BR373" s="516">
        <v>84.9</v>
      </c>
      <c r="BS373" s="516">
        <v>87.3</v>
      </c>
      <c r="BT373" s="516">
        <v>89.2</v>
      </c>
      <c r="BU373" s="516">
        <v>94.4</v>
      </c>
      <c r="BV373" s="516">
        <v>96.7</v>
      </c>
      <c r="BW373" s="516">
        <v>101.2</v>
      </c>
      <c r="BX373" s="516">
        <v>103.8</v>
      </c>
      <c r="BY373" s="516">
        <v>109.2</v>
      </c>
      <c r="BZ373" s="516">
        <v>110.9</v>
      </c>
      <c r="CA373" s="516">
        <v>115.2</v>
      </c>
      <c r="CB373" s="516">
        <v>117.9</v>
      </c>
      <c r="CC373" s="516">
        <v>119.6</v>
      </c>
      <c r="CD373" s="516">
        <v>124.1</v>
      </c>
      <c r="CE373" s="516">
        <v>125</v>
      </c>
      <c r="CF373" s="516">
        <v>121.3</v>
      </c>
      <c r="CG373" s="516">
        <v>117.9</v>
      </c>
      <c r="CH373" s="516">
        <v>119.7</v>
      </c>
      <c r="CI373" s="516">
        <v>121.2</v>
      </c>
      <c r="CJ373" s="516">
        <v>116.7</v>
      </c>
      <c r="CK373" s="516">
        <v>115.6</v>
      </c>
      <c r="CL373" s="516">
        <v>109.8</v>
      </c>
      <c r="CM373" s="516">
        <v>107.1</v>
      </c>
      <c r="CN373" s="516">
        <v>107</v>
      </c>
      <c r="CO373" s="516">
        <v>106.9</v>
      </c>
      <c r="CP373" s="516">
        <v>101.3</v>
      </c>
      <c r="CQ373" s="516">
        <v>96.9</v>
      </c>
      <c r="CR373" s="516">
        <v>93.9</v>
      </c>
      <c r="CS373" s="516">
        <v>90.8</v>
      </c>
      <c r="CT373" s="516">
        <v>91.2</v>
      </c>
      <c r="CU373" s="516">
        <v>90.5</v>
      </c>
      <c r="CV373" s="516">
        <v>84.8</v>
      </c>
      <c r="CW373" s="516">
        <v>84.7</v>
      </c>
      <c r="CX373" s="516">
        <v>87.9</v>
      </c>
      <c r="CY373" s="516">
        <v>81.7</v>
      </c>
      <c r="CZ373" s="516">
        <v>78.5</v>
      </c>
      <c r="DA373" s="516">
        <v>78.099999999999994</v>
      </c>
      <c r="DB373" s="516">
        <v>82.4</v>
      </c>
      <c r="DC373" s="516">
        <v>87.4</v>
      </c>
      <c r="DD373" s="516">
        <v>91.2</v>
      </c>
      <c r="DE373" s="516">
        <v>98.9</v>
      </c>
      <c r="DF373" s="516">
        <v>102.8</v>
      </c>
      <c r="DG373" s="516">
        <v>105.3</v>
      </c>
      <c r="DH373" s="516">
        <v>114</v>
      </c>
      <c r="DI373" s="516">
        <v>117.2</v>
      </c>
      <c r="DJ373" s="516">
        <v>120.8</v>
      </c>
      <c r="DK373" s="516">
        <v>127.5</v>
      </c>
      <c r="DL373" s="516">
        <v>126.2</v>
      </c>
      <c r="DM373" s="516">
        <v>128.80000000000001</v>
      </c>
      <c r="DN373" s="516">
        <v>134.6</v>
      </c>
      <c r="DO373" s="516">
        <v>134.6</v>
      </c>
      <c r="DP373" s="516">
        <v>134.80000000000001</v>
      </c>
      <c r="DQ373" s="516">
        <v>140.19999999999999</v>
      </c>
      <c r="DR373" s="516">
        <v>145.19999999999999</v>
      </c>
      <c r="DS373" s="516">
        <v>150.9</v>
      </c>
      <c r="DT373" s="516">
        <v>156.6</v>
      </c>
      <c r="DU373" s="517">
        <v>181.1</v>
      </c>
      <c r="DV373" s="517">
        <v>185.1</v>
      </c>
      <c r="DW373" s="517">
        <v>189</v>
      </c>
      <c r="DX373" s="559">
        <v>194.6</v>
      </c>
      <c r="DY373" s="559">
        <v>188.4</v>
      </c>
      <c r="DZ373" s="559">
        <v>181.4</v>
      </c>
      <c r="EA373" s="558">
        <v>178.2</v>
      </c>
    </row>
    <row r="374" spans="1:131">
      <c r="A374" s="514" t="s">
        <v>1285</v>
      </c>
      <c r="B374" s="514" t="s">
        <v>1286</v>
      </c>
      <c r="C374" s="515">
        <v>3.2460000000000003E-2</v>
      </c>
      <c r="D374" s="516">
        <v>97.9</v>
      </c>
      <c r="E374" s="516">
        <v>102.4</v>
      </c>
      <c r="F374" s="516">
        <v>99.7</v>
      </c>
      <c r="G374" s="516">
        <v>97.1</v>
      </c>
      <c r="H374" s="516">
        <v>99.8</v>
      </c>
      <c r="I374" s="516">
        <v>100.1</v>
      </c>
      <c r="J374" s="516">
        <v>99.4</v>
      </c>
      <c r="K374" s="516">
        <v>98.7</v>
      </c>
      <c r="L374" s="516">
        <v>97.4</v>
      </c>
      <c r="M374" s="516">
        <v>96.3</v>
      </c>
      <c r="N374" s="516">
        <v>100.6</v>
      </c>
      <c r="O374" s="516">
        <v>97.8</v>
      </c>
      <c r="P374" s="516">
        <v>99.9</v>
      </c>
      <c r="Q374" s="516">
        <v>99.6</v>
      </c>
      <c r="R374" s="516">
        <v>97.1</v>
      </c>
      <c r="S374" s="516">
        <v>99.9</v>
      </c>
      <c r="T374" s="516">
        <v>105.3</v>
      </c>
      <c r="U374" s="516">
        <v>107.4</v>
      </c>
      <c r="V374" s="516">
        <v>108.2</v>
      </c>
      <c r="W374" s="516">
        <v>104.2</v>
      </c>
      <c r="X374" s="516">
        <v>107.2</v>
      </c>
      <c r="Y374" s="516">
        <v>112.7</v>
      </c>
      <c r="Z374" s="516">
        <v>114.7</v>
      </c>
      <c r="AA374" s="516">
        <v>113.1</v>
      </c>
      <c r="AB374" s="516">
        <v>114.3</v>
      </c>
      <c r="AC374" s="516">
        <v>115.1</v>
      </c>
      <c r="AD374" s="516">
        <v>115.6</v>
      </c>
      <c r="AE374" s="516">
        <v>116.7</v>
      </c>
      <c r="AF374" s="516">
        <v>116.4</v>
      </c>
      <c r="AG374" s="516">
        <v>116.1</v>
      </c>
      <c r="AH374" s="516">
        <v>115.5</v>
      </c>
      <c r="AI374" s="516">
        <v>114.9</v>
      </c>
      <c r="AJ374" s="516">
        <v>110.6</v>
      </c>
      <c r="AK374" s="516">
        <v>108.7</v>
      </c>
      <c r="AL374" s="516">
        <v>104.8</v>
      </c>
      <c r="AM374" s="516">
        <v>102.6</v>
      </c>
      <c r="AN374" s="516">
        <v>104.1</v>
      </c>
      <c r="AO374" s="516">
        <v>106.9</v>
      </c>
      <c r="AP374" s="516">
        <v>107.7</v>
      </c>
      <c r="AQ374" s="516">
        <v>106.8</v>
      </c>
      <c r="AR374" s="516">
        <v>103.9</v>
      </c>
      <c r="AS374" s="516">
        <v>102.9</v>
      </c>
      <c r="AT374" s="516">
        <v>101.6</v>
      </c>
      <c r="AU374" s="516">
        <v>100.3</v>
      </c>
      <c r="AV374" s="516">
        <v>98.3</v>
      </c>
      <c r="AW374" s="516">
        <v>97.1</v>
      </c>
      <c r="AX374" s="516">
        <v>95.7</v>
      </c>
      <c r="AY374" s="516">
        <v>95.5</v>
      </c>
      <c r="AZ374" s="516">
        <v>95.8</v>
      </c>
      <c r="BA374" s="516">
        <v>95.9</v>
      </c>
      <c r="BB374" s="516">
        <v>97.3</v>
      </c>
      <c r="BC374" s="516">
        <v>98.2</v>
      </c>
      <c r="BD374" s="516">
        <v>97.5</v>
      </c>
      <c r="BE374" s="516">
        <v>97.9</v>
      </c>
      <c r="BF374" s="516">
        <v>98</v>
      </c>
      <c r="BG374" s="516">
        <v>99.5</v>
      </c>
      <c r="BH374" s="516">
        <v>99.1</v>
      </c>
      <c r="BI374" s="516">
        <v>98</v>
      </c>
      <c r="BJ374" s="516">
        <v>98.9</v>
      </c>
      <c r="BK374" s="516">
        <v>99.3</v>
      </c>
      <c r="BL374" s="516">
        <v>99.4</v>
      </c>
      <c r="BM374" s="516">
        <v>99.2</v>
      </c>
      <c r="BN374" s="516">
        <v>99.4</v>
      </c>
      <c r="BO374" s="516">
        <v>100.6</v>
      </c>
      <c r="BP374" s="516">
        <v>99</v>
      </c>
      <c r="BQ374" s="516">
        <v>100.1</v>
      </c>
      <c r="BR374" s="516">
        <v>102</v>
      </c>
      <c r="BS374" s="516">
        <v>105.1</v>
      </c>
      <c r="BT374" s="516">
        <v>108.9</v>
      </c>
      <c r="BU374" s="516">
        <v>109.5</v>
      </c>
      <c r="BV374" s="516">
        <v>111.6</v>
      </c>
      <c r="BW374" s="516">
        <v>109.7</v>
      </c>
      <c r="BX374" s="516">
        <v>110.3</v>
      </c>
      <c r="BY374" s="516">
        <v>111.4</v>
      </c>
      <c r="BZ374" s="516">
        <v>113.7</v>
      </c>
      <c r="CA374" s="516">
        <v>114.9</v>
      </c>
      <c r="CB374" s="516">
        <v>115.5</v>
      </c>
      <c r="CC374" s="516">
        <v>124.9</v>
      </c>
      <c r="CD374" s="516">
        <v>127.8</v>
      </c>
      <c r="CE374" s="516">
        <v>126.5</v>
      </c>
      <c r="CF374" s="516">
        <v>117.3</v>
      </c>
      <c r="CG374" s="516">
        <v>108.9</v>
      </c>
      <c r="CH374" s="516">
        <v>108.6</v>
      </c>
      <c r="CI374" s="516">
        <v>107.3</v>
      </c>
      <c r="CJ374" s="516">
        <v>106.1</v>
      </c>
      <c r="CK374" s="516">
        <v>104.7</v>
      </c>
      <c r="CL374" s="516">
        <v>103.9</v>
      </c>
      <c r="CM374" s="516">
        <v>102</v>
      </c>
      <c r="CN374" s="516">
        <v>103.4</v>
      </c>
      <c r="CO374" s="516">
        <v>106.4</v>
      </c>
      <c r="CP374" s="516">
        <v>107.9</v>
      </c>
      <c r="CQ374" s="516">
        <v>105.4</v>
      </c>
      <c r="CR374" s="516">
        <v>104.5</v>
      </c>
      <c r="CS374" s="516">
        <v>105.2</v>
      </c>
      <c r="CT374" s="516">
        <v>106.9</v>
      </c>
      <c r="CU374" s="516">
        <v>105</v>
      </c>
      <c r="CV374" s="516">
        <v>102.1</v>
      </c>
      <c r="CW374" s="516">
        <v>104.6</v>
      </c>
      <c r="CX374" s="516">
        <v>103.7</v>
      </c>
      <c r="CY374" s="516">
        <v>104.5</v>
      </c>
      <c r="CZ374" s="516">
        <v>105.3</v>
      </c>
      <c r="DA374" s="516">
        <v>104.6</v>
      </c>
      <c r="DB374" s="516">
        <v>106.2</v>
      </c>
      <c r="DC374" s="516">
        <v>109.5</v>
      </c>
      <c r="DD374" s="516">
        <v>114.3</v>
      </c>
      <c r="DE374" s="516">
        <v>117.5</v>
      </c>
      <c r="DF374" s="516">
        <v>120.3</v>
      </c>
      <c r="DG374" s="516">
        <v>132.69999999999999</v>
      </c>
      <c r="DH374" s="516">
        <v>139.4</v>
      </c>
      <c r="DI374" s="516">
        <v>142.1</v>
      </c>
      <c r="DJ374" s="516">
        <v>145.1</v>
      </c>
      <c r="DK374" s="516">
        <v>142.9</v>
      </c>
      <c r="DL374" s="516">
        <v>139.5</v>
      </c>
      <c r="DM374" s="516">
        <v>139</v>
      </c>
      <c r="DN374" s="516">
        <v>146</v>
      </c>
      <c r="DO374" s="516">
        <v>148.19999999999999</v>
      </c>
      <c r="DP374" s="516">
        <v>146.9</v>
      </c>
      <c r="DQ374" s="516">
        <v>142.80000000000001</v>
      </c>
      <c r="DR374" s="516">
        <v>136.6</v>
      </c>
      <c r="DS374" s="516">
        <v>138.19999999999999</v>
      </c>
      <c r="DT374" s="516">
        <v>137.4</v>
      </c>
      <c r="DU374" s="517">
        <v>142.6</v>
      </c>
      <c r="DV374" s="517">
        <v>137.19999999999999</v>
      </c>
      <c r="DW374" s="517">
        <v>139.30000000000001</v>
      </c>
      <c r="DX374" s="559">
        <v>136.19999999999999</v>
      </c>
      <c r="DY374" s="559">
        <v>135.69999999999999</v>
      </c>
      <c r="DZ374" s="559">
        <v>135.30000000000001</v>
      </c>
      <c r="EA374" s="558">
        <v>133.80000000000001</v>
      </c>
    </row>
    <row r="375" spans="1:131">
      <c r="A375" s="514" t="s">
        <v>1287</v>
      </c>
      <c r="B375" s="514" t="s">
        <v>1288</v>
      </c>
      <c r="C375" s="515">
        <v>4.3970000000000002E-2</v>
      </c>
      <c r="D375" s="516">
        <v>93.1</v>
      </c>
      <c r="E375" s="516">
        <v>97.3</v>
      </c>
      <c r="F375" s="516">
        <v>95.1</v>
      </c>
      <c r="G375" s="516">
        <v>91.2</v>
      </c>
      <c r="H375" s="516">
        <v>99.6</v>
      </c>
      <c r="I375" s="516">
        <v>107.4</v>
      </c>
      <c r="J375" s="516">
        <v>108</v>
      </c>
      <c r="K375" s="516">
        <v>107.7</v>
      </c>
      <c r="L375" s="516">
        <v>110.1</v>
      </c>
      <c r="M375" s="516">
        <v>115.8</v>
      </c>
      <c r="N375" s="516">
        <v>114.9</v>
      </c>
      <c r="O375" s="516">
        <v>108</v>
      </c>
      <c r="P375" s="516">
        <v>99.7</v>
      </c>
      <c r="Q375" s="516">
        <v>99.4</v>
      </c>
      <c r="R375" s="516">
        <v>102.4</v>
      </c>
      <c r="S375" s="516">
        <v>108.6</v>
      </c>
      <c r="T375" s="516">
        <v>121.9</v>
      </c>
      <c r="U375" s="516">
        <v>128.6</v>
      </c>
      <c r="V375" s="516">
        <v>121.2</v>
      </c>
      <c r="W375" s="516">
        <v>119</v>
      </c>
      <c r="X375" s="516">
        <v>118.3</v>
      </c>
      <c r="Y375" s="516">
        <v>117.2</v>
      </c>
      <c r="Z375" s="516">
        <v>110.8</v>
      </c>
      <c r="AA375" s="516">
        <v>108.3</v>
      </c>
      <c r="AB375" s="516">
        <v>108.2</v>
      </c>
      <c r="AC375" s="516">
        <v>102.1</v>
      </c>
      <c r="AD375" s="516">
        <v>105.8</v>
      </c>
      <c r="AE375" s="516">
        <v>115.4</v>
      </c>
      <c r="AF375" s="516">
        <v>116.1</v>
      </c>
      <c r="AG375" s="516">
        <v>115.5</v>
      </c>
      <c r="AH375" s="516">
        <v>110.3</v>
      </c>
      <c r="AI375" s="516">
        <v>109.2</v>
      </c>
      <c r="AJ375" s="516">
        <v>107</v>
      </c>
      <c r="AK375" s="516">
        <v>92.6</v>
      </c>
      <c r="AL375" s="516">
        <v>95.9</v>
      </c>
      <c r="AM375" s="516">
        <v>104</v>
      </c>
      <c r="AN375" s="516">
        <v>108</v>
      </c>
      <c r="AO375" s="516">
        <v>113.9</v>
      </c>
      <c r="AP375" s="516">
        <v>114.6</v>
      </c>
      <c r="AQ375" s="516">
        <v>112</v>
      </c>
      <c r="AR375" s="516">
        <v>106.2</v>
      </c>
      <c r="AS375" s="516">
        <v>102.7</v>
      </c>
      <c r="AT375" s="516">
        <v>98.6</v>
      </c>
      <c r="AU375" s="516">
        <v>98.3</v>
      </c>
      <c r="AV375" s="516">
        <v>98.8</v>
      </c>
      <c r="AW375" s="516">
        <v>91.9</v>
      </c>
      <c r="AX375" s="516">
        <v>90.7</v>
      </c>
      <c r="AY375" s="516">
        <v>97.5</v>
      </c>
      <c r="AZ375" s="516">
        <v>89.3</v>
      </c>
      <c r="BA375" s="516">
        <v>87.1</v>
      </c>
      <c r="BB375" s="516">
        <v>82.9</v>
      </c>
      <c r="BC375" s="516">
        <v>84.6</v>
      </c>
      <c r="BD375" s="516">
        <v>83.4</v>
      </c>
      <c r="BE375" s="516">
        <v>85.8</v>
      </c>
      <c r="BF375" s="516">
        <v>84.3</v>
      </c>
      <c r="BG375" s="516">
        <v>89.8</v>
      </c>
      <c r="BH375" s="516">
        <v>95</v>
      </c>
      <c r="BI375" s="516">
        <v>102.4</v>
      </c>
      <c r="BJ375" s="516">
        <v>104.8</v>
      </c>
      <c r="BK375" s="516">
        <v>99.2</v>
      </c>
      <c r="BL375" s="516">
        <v>91.1</v>
      </c>
      <c r="BM375" s="516">
        <v>87.4</v>
      </c>
      <c r="BN375" s="516">
        <v>92.7</v>
      </c>
      <c r="BO375" s="516">
        <v>98</v>
      </c>
      <c r="BP375" s="516">
        <v>108.9</v>
      </c>
      <c r="BQ375" s="516">
        <v>108.7</v>
      </c>
      <c r="BR375" s="516">
        <v>106.7</v>
      </c>
      <c r="BS375" s="516">
        <v>107.3</v>
      </c>
      <c r="BT375" s="516">
        <v>106.8</v>
      </c>
      <c r="BU375" s="516">
        <v>111.7</v>
      </c>
      <c r="BV375" s="516">
        <v>117.6</v>
      </c>
      <c r="BW375" s="516">
        <v>115.5</v>
      </c>
      <c r="BX375" s="516">
        <v>115</v>
      </c>
      <c r="BY375" s="516">
        <v>120</v>
      </c>
      <c r="BZ375" s="516">
        <v>112.7</v>
      </c>
      <c r="CA375" s="516">
        <v>111</v>
      </c>
      <c r="CB375" s="516">
        <v>115</v>
      </c>
      <c r="CC375" s="516">
        <v>120.8</v>
      </c>
      <c r="CD375" s="516">
        <v>117.5</v>
      </c>
      <c r="CE375" s="516">
        <v>99.4</v>
      </c>
      <c r="CF375" s="516">
        <v>91.8</v>
      </c>
      <c r="CG375" s="516">
        <v>87.7</v>
      </c>
      <c r="CH375" s="516">
        <v>87.3</v>
      </c>
      <c r="CI375" s="516">
        <v>82.4</v>
      </c>
      <c r="CJ375" s="516">
        <v>79.3</v>
      </c>
      <c r="CK375" s="516">
        <v>77.3</v>
      </c>
      <c r="CL375" s="516">
        <v>70</v>
      </c>
      <c r="CM375" s="516">
        <v>70.2</v>
      </c>
      <c r="CN375" s="516">
        <v>70.599999999999994</v>
      </c>
      <c r="CO375" s="516">
        <v>75.8</v>
      </c>
      <c r="CP375" s="516">
        <v>74.3</v>
      </c>
      <c r="CQ375" s="516">
        <v>72.900000000000006</v>
      </c>
      <c r="CR375" s="516">
        <v>74.599999999999994</v>
      </c>
      <c r="CS375" s="516">
        <v>76.5</v>
      </c>
      <c r="CT375" s="516">
        <v>72.3</v>
      </c>
      <c r="CU375" s="516">
        <v>65.3</v>
      </c>
      <c r="CV375" s="516">
        <v>62.1</v>
      </c>
      <c r="CW375" s="516">
        <v>64.400000000000006</v>
      </c>
      <c r="CX375" s="516">
        <v>65.2</v>
      </c>
      <c r="CY375" s="516">
        <v>64.900000000000006</v>
      </c>
      <c r="CZ375" s="516">
        <v>67.400000000000006</v>
      </c>
      <c r="DA375" s="516">
        <v>68.7</v>
      </c>
      <c r="DB375" s="516">
        <v>68.5</v>
      </c>
      <c r="DC375" s="516">
        <v>70.099999999999994</v>
      </c>
      <c r="DD375" s="516">
        <v>73</v>
      </c>
      <c r="DE375" s="516">
        <v>79.599999999999994</v>
      </c>
      <c r="DF375" s="516">
        <v>90.6</v>
      </c>
      <c r="DG375" s="516">
        <v>90.2</v>
      </c>
      <c r="DH375" s="516">
        <v>87</v>
      </c>
      <c r="DI375" s="516">
        <v>87.3</v>
      </c>
      <c r="DJ375" s="516">
        <v>90.3</v>
      </c>
      <c r="DK375" s="516">
        <v>95</v>
      </c>
      <c r="DL375" s="516">
        <v>94.8</v>
      </c>
      <c r="DM375" s="516">
        <v>99.5</v>
      </c>
      <c r="DN375" s="516">
        <v>110.3</v>
      </c>
      <c r="DO375" s="516">
        <v>98.6</v>
      </c>
      <c r="DP375" s="516">
        <v>93.1</v>
      </c>
      <c r="DQ375" s="516">
        <v>98.9</v>
      </c>
      <c r="DR375" s="516">
        <v>96.9</v>
      </c>
      <c r="DS375" s="516">
        <v>98</v>
      </c>
      <c r="DT375" s="516">
        <v>99.7</v>
      </c>
      <c r="DU375" s="517">
        <v>97</v>
      </c>
      <c r="DV375" s="517">
        <v>97.5</v>
      </c>
      <c r="DW375" s="517">
        <v>91.5</v>
      </c>
      <c r="DX375" s="559">
        <v>86.4</v>
      </c>
      <c r="DY375" s="559">
        <v>86.1</v>
      </c>
      <c r="DZ375" s="559">
        <v>84.8</v>
      </c>
      <c r="EA375" s="558">
        <v>84</v>
      </c>
    </row>
    <row r="376" spans="1:131">
      <c r="A376" s="514" t="s">
        <v>1289</v>
      </c>
      <c r="B376" s="514" t="s">
        <v>1290</v>
      </c>
      <c r="C376" s="515">
        <v>7.3179999999999995E-2</v>
      </c>
      <c r="D376" s="516">
        <v>103.8</v>
      </c>
      <c r="E376" s="516">
        <v>104.7</v>
      </c>
      <c r="F376" s="516">
        <v>105.3</v>
      </c>
      <c r="G376" s="516">
        <v>102.3</v>
      </c>
      <c r="H376" s="516">
        <v>104.4</v>
      </c>
      <c r="I376" s="516">
        <v>107.9</v>
      </c>
      <c r="J376" s="516">
        <v>109.1</v>
      </c>
      <c r="K376" s="516">
        <v>105.8</v>
      </c>
      <c r="L376" s="516">
        <v>106.1</v>
      </c>
      <c r="M376" s="516">
        <v>108.1</v>
      </c>
      <c r="N376" s="516">
        <v>108.3</v>
      </c>
      <c r="O376" s="516">
        <v>109.1</v>
      </c>
      <c r="P376" s="516">
        <v>108.9</v>
      </c>
      <c r="Q376" s="516">
        <v>108.4</v>
      </c>
      <c r="R376" s="516">
        <v>109.3</v>
      </c>
      <c r="S376" s="516">
        <v>113.4</v>
      </c>
      <c r="T376" s="516">
        <v>118.9</v>
      </c>
      <c r="U376" s="516">
        <v>124.2</v>
      </c>
      <c r="V376" s="516">
        <v>122.8</v>
      </c>
      <c r="W376" s="516">
        <v>120.6</v>
      </c>
      <c r="X376" s="516">
        <v>120.9</v>
      </c>
      <c r="Y376" s="516">
        <v>122.2</v>
      </c>
      <c r="Z376" s="516">
        <v>121.9</v>
      </c>
      <c r="AA376" s="516">
        <v>119.9</v>
      </c>
      <c r="AB376" s="516">
        <v>116.6</v>
      </c>
      <c r="AC376" s="516">
        <v>114.3</v>
      </c>
      <c r="AD376" s="516">
        <v>114.7</v>
      </c>
      <c r="AE376" s="516">
        <v>115.8</v>
      </c>
      <c r="AF376" s="516">
        <v>115.7</v>
      </c>
      <c r="AG376" s="516">
        <v>112.2</v>
      </c>
      <c r="AH376" s="516">
        <v>110.1</v>
      </c>
      <c r="AI376" s="516">
        <v>107.1</v>
      </c>
      <c r="AJ376" s="516">
        <v>100.8</v>
      </c>
      <c r="AK376" s="516">
        <v>93.2</v>
      </c>
      <c r="AL376" s="516">
        <v>82.7</v>
      </c>
      <c r="AM376" s="516">
        <v>85</v>
      </c>
      <c r="AN376" s="516">
        <v>88.2</v>
      </c>
      <c r="AO376" s="516">
        <v>91.6</v>
      </c>
      <c r="AP376" s="516">
        <v>93.4</v>
      </c>
      <c r="AQ376" s="516">
        <v>91.1</v>
      </c>
      <c r="AR376" s="516">
        <v>85.6</v>
      </c>
      <c r="AS376" s="516">
        <v>84.1</v>
      </c>
      <c r="AT376" s="516">
        <v>83.2</v>
      </c>
      <c r="AU376" s="516">
        <v>83.5</v>
      </c>
      <c r="AV376" s="516">
        <v>83.6</v>
      </c>
      <c r="AW376" s="516">
        <v>83.4</v>
      </c>
      <c r="AX376" s="516">
        <v>83</v>
      </c>
      <c r="AY376" s="516">
        <v>82.5</v>
      </c>
      <c r="AZ376" s="516">
        <v>83.8</v>
      </c>
      <c r="BA376" s="516">
        <v>83.8</v>
      </c>
      <c r="BB376" s="516">
        <v>83.2</v>
      </c>
      <c r="BC376" s="516">
        <v>82.6</v>
      </c>
      <c r="BD376" s="516">
        <v>80.5</v>
      </c>
      <c r="BE376" s="516">
        <v>81.400000000000006</v>
      </c>
      <c r="BF376" s="516">
        <v>81.2</v>
      </c>
      <c r="BG376" s="516">
        <v>81.5</v>
      </c>
      <c r="BH376" s="516">
        <v>81</v>
      </c>
      <c r="BI376" s="516">
        <v>83.1</v>
      </c>
      <c r="BJ376" s="516">
        <v>85.9</v>
      </c>
      <c r="BK376" s="516">
        <v>89.8</v>
      </c>
      <c r="BL376" s="516">
        <v>88.2</v>
      </c>
      <c r="BM376" s="516">
        <v>87.9</v>
      </c>
      <c r="BN376" s="516">
        <v>85.9</v>
      </c>
      <c r="BO376" s="516">
        <v>84.1</v>
      </c>
      <c r="BP376" s="516">
        <v>83.3</v>
      </c>
      <c r="BQ376" s="516">
        <v>82.9</v>
      </c>
      <c r="BR376" s="516">
        <v>84.7</v>
      </c>
      <c r="BS376" s="516">
        <v>85.6</v>
      </c>
      <c r="BT376" s="516">
        <v>88</v>
      </c>
      <c r="BU376" s="516">
        <v>88.1</v>
      </c>
      <c r="BV376" s="516">
        <v>90</v>
      </c>
      <c r="BW376" s="516">
        <v>90.8</v>
      </c>
      <c r="BX376" s="516">
        <v>90.6</v>
      </c>
      <c r="BY376" s="516">
        <v>93.1</v>
      </c>
      <c r="BZ376" s="516">
        <v>95.4</v>
      </c>
      <c r="CA376" s="516">
        <v>95.5</v>
      </c>
      <c r="CB376" s="516">
        <v>96.1</v>
      </c>
      <c r="CC376" s="516">
        <v>97</v>
      </c>
      <c r="CD376" s="516">
        <v>100.3</v>
      </c>
      <c r="CE376" s="516">
        <v>101.8</v>
      </c>
      <c r="CF376" s="516">
        <v>95.9</v>
      </c>
      <c r="CG376" s="516">
        <v>90.4</v>
      </c>
      <c r="CH376" s="516">
        <v>90.3</v>
      </c>
      <c r="CI376" s="516">
        <v>91.4</v>
      </c>
      <c r="CJ376" s="516">
        <v>91.5</v>
      </c>
      <c r="CK376" s="516">
        <v>92.2</v>
      </c>
      <c r="CL376" s="516">
        <v>91.3</v>
      </c>
      <c r="CM376" s="516">
        <v>90.2</v>
      </c>
      <c r="CN376" s="516">
        <v>91.5</v>
      </c>
      <c r="CO376" s="516">
        <v>92.2</v>
      </c>
      <c r="CP376" s="516">
        <v>93.5</v>
      </c>
      <c r="CQ376" s="516">
        <v>91.4</v>
      </c>
      <c r="CR376" s="516">
        <v>91.2</v>
      </c>
      <c r="CS376" s="516">
        <v>93</v>
      </c>
      <c r="CT376" s="516">
        <v>92.2</v>
      </c>
      <c r="CU376" s="516">
        <v>90.3</v>
      </c>
      <c r="CV376" s="516">
        <v>86.3</v>
      </c>
      <c r="CW376" s="516">
        <v>81</v>
      </c>
      <c r="CX376" s="516">
        <v>86.1</v>
      </c>
      <c r="CY376" s="516">
        <v>93.1</v>
      </c>
      <c r="CZ376" s="516">
        <v>94.6</v>
      </c>
      <c r="DA376" s="516">
        <v>91.5</v>
      </c>
      <c r="DB376" s="516">
        <v>89.4</v>
      </c>
      <c r="DC376" s="516">
        <v>88.7</v>
      </c>
      <c r="DD376" s="516">
        <v>93</v>
      </c>
      <c r="DE376" s="516">
        <v>95.5</v>
      </c>
      <c r="DF376" s="516">
        <v>104.7</v>
      </c>
      <c r="DG376" s="516">
        <v>107.7</v>
      </c>
      <c r="DH376" s="516">
        <v>114.1</v>
      </c>
      <c r="DI376" s="516">
        <v>119.4</v>
      </c>
      <c r="DJ376" s="516">
        <v>123.5</v>
      </c>
      <c r="DK376" s="516">
        <v>129</v>
      </c>
      <c r="DL376" s="516">
        <v>126.5</v>
      </c>
      <c r="DM376" s="516">
        <v>120.3</v>
      </c>
      <c r="DN376" s="516">
        <v>118.9</v>
      </c>
      <c r="DO376" s="516">
        <v>121.2</v>
      </c>
      <c r="DP376" s="516">
        <v>118.8</v>
      </c>
      <c r="DQ376" s="516">
        <v>118</v>
      </c>
      <c r="DR376" s="516">
        <v>122.3</v>
      </c>
      <c r="DS376" s="516">
        <v>128</v>
      </c>
      <c r="DT376" s="516">
        <v>137.5</v>
      </c>
      <c r="DU376" s="517">
        <v>143.9</v>
      </c>
      <c r="DV376" s="517">
        <v>142.19999999999999</v>
      </c>
      <c r="DW376" s="517">
        <v>155.1</v>
      </c>
      <c r="DX376" s="559">
        <v>140.30000000000001</v>
      </c>
      <c r="DY376" s="559">
        <v>135.9</v>
      </c>
      <c r="DZ376" s="559">
        <v>132.4</v>
      </c>
      <c r="EA376" s="558">
        <v>133</v>
      </c>
    </row>
    <row r="377" spans="1:131">
      <c r="A377" s="514" t="s">
        <v>1291</v>
      </c>
      <c r="B377" s="514" t="s">
        <v>1292</v>
      </c>
      <c r="C377" s="515">
        <v>1.294E-2</v>
      </c>
      <c r="D377" s="516">
        <v>107.2</v>
      </c>
      <c r="E377" s="516">
        <v>107.3</v>
      </c>
      <c r="F377" s="516">
        <v>108.2</v>
      </c>
      <c r="G377" s="516">
        <v>106.5</v>
      </c>
      <c r="H377" s="516">
        <v>104.6</v>
      </c>
      <c r="I377" s="516">
        <v>107</v>
      </c>
      <c r="J377" s="516">
        <v>109.4</v>
      </c>
      <c r="K377" s="516">
        <v>109.4</v>
      </c>
      <c r="L377" s="516">
        <v>109.5</v>
      </c>
      <c r="M377" s="516">
        <v>109.5</v>
      </c>
      <c r="N377" s="516">
        <v>110.7</v>
      </c>
      <c r="O377" s="516">
        <v>110.7</v>
      </c>
      <c r="P377" s="516">
        <v>109.4</v>
      </c>
      <c r="Q377" s="516">
        <v>109.5</v>
      </c>
      <c r="R377" s="516">
        <v>108.2</v>
      </c>
      <c r="S377" s="516">
        <v>112.7</v>
      </c>
      <c r="T377" s="516">
        <v>114.6</v>
      </c>
      <c r="U377" s="516">
        <v>121.6</v>
      </c>
      <c r="V377" s="516">
        <v>117.7</v>
      </c>
      <c r="W377" s="516">
        <v>117.8</v>
      </c>
      <c r="X377" s="516">
        <v>119.4</v>
      </c>
      <c r="Y377" s="516">
        <v>117.5</v>
      </c>
      <c r="Z377" s="516">
        <v>117.4</v>
      </c>
      <c r="AA377" s="516">
        <v>117.4</v>
      </c>
      <c r="AB377" s="516">
        <v>116.3</v>
      </c>
      <c r="AC377" s="516">
        <v>117.5</v>
      </c>
      <c r="AD377" s="516">
        <v>116</v>
      </c>
      <c r="AE377" s="516">
        <v>119.5</v>
      </c>
      <c r="AF377" s="516">
        <v>119.5</v>
      </c>
      <c r="AG377" s="516">
        <v>119.5</v>
      </c>
      <c r="AH377" s="516">
        <v>118.9</v>
      </c>
      <c r="AI377" s="516">
        <v>117.3</v>
      </c>
      <c r="AJ377" s="516">
        <v>113.7</v>
      </c>
      <c r="AK377" s="516">
        <v>110.3</v>
      </c>
      <c r="AL377" s="516">
        <v>108.6</v>
      </c>
      <c r="AM377" s="516">
        <v>108.6</v>
      </c>
      <c r="AN377" s="516">
        <v>105</v>
      </c>
      <c r="AO377" s="516">
        <v>107.4</v>
      </c>
      <c r="AP377" s="516">
        <v>107.4</v>
      </c>
      <c r="AQ377" s="516">
        <v>107.4</v>
      </c>
      <c r="AR377" s="516">
        <v>104.1</v>
      </c>
      <c r="AS377" s="516">
        <v>100.8</v>
      </c>
      <c r="AT377" s="516">
        <v>100.8</v>
      </c>
      <c r="AU377" s="516">
        <v>100.8</v>
      </c>
      <c r="AV377" s="516">
        <v>99.6</v>
      </c>
      <c r="AW377" s="516">
        <v>99.6</v>
      </c>
      <c r="AX377" s="516">
        <v>98.7</v>
      </c>
      <c r="AY377" s="516">
        <v>96.6</v>
      </c>
      <c r="AZ377" s="516">
        <v>99.1</v>
      </c>
      <c r="BA377" s="516">
        <v>99.1</v>
      </c>
      <c r="BB377" s="516">
        <v>98.8</v>
      </c>
      <c r="BC377" s="516">
        <v>98.8</v>
      </c>
      <c r="BD377" s="516">
        <v>98.8</v>
      </c>
      <c r="BE377" s="516">
        <v>98.8</v>
      </c>
      <c r="BF377" s="516">
        <v>97.9</v>
      </c>
      <c r="BG377" s="516">
        <v>97.9</v>
      </c>
      <c r="BH377" s="516">
        <v>97.9</v>
      </c>
      <c r="BI377" s="516">
        <v>99.2</v>
      </c>
      <c r="BJ377" s="516">
        <v>100.9</v>
      </c>
      <c r="BK377" s="516">
        <v>101.7</v>
      </c>
      <c r="BL377" s="516">
        <v>100.9</v>
      </c>
      <c r="BM377" s="516">
        <v>100</v>
      </c>
      <c r="BN377" s="516">
        <v>101.3</v>
      </c>
      <c r="BO377" s="516">
        <v>99.6</v>
      </c>
      <c r="BP377" s="516">
        <v>99.6</v>
      </c>
      <c r="BQ377" s="516">
        <v>102.1</v>
      </c>
      <c r="BR377" s="516">
        <v>103.7</v>
      </c>
      <c r="BS377" s="516">
        <v>103.7</v>
      </c>
      <c r="BT377" s="516">
        <v>105</v>
      </c>
      <c r="BU377" s="516">
        <v>106.2</v>
      </c>
      <c r="BV377" s="516">
        <v>107.2</v>
      </c>
      <c r="BW377" s="516">
        <v>108.7</v>
      </c>
      <c r="BX377" s="516">
        <v>111.1</v>
      </c>
      <c r="BY377" s="516">
        <v>112.3</v>
      </c>
      <c r="BZ377" s="516">
        <v>113.5</v>
      </c>
      <c r="CA377" s="516">
        <v>111.9</v>
      </c>
      <c r="CB377" s="516">
        <v>111.9</v>
      </c>
      <c r="CC377" s="516">
        <v>113.9</v>
      </c>
      <c r="CD377" s="516">
        <v>115.4</v>
      </c>
      <c r="CE377" s="516">
        <v>114.3</v>
      </c>
      <c r="CF377" s="516">
        <v>108.7</v>
      </c>
      <c r="CG377" s="516">
        <v>108.7</v>
      </c>
      <c r="CH377" s="516">
        <v>107.4</v>
      </c>
      <c r="CI377" s="516">
        <v>106.2</v>
      </c>
      <c r="CJ377" s="516">
        <v>108.3</v>
      </c>
      <c r="CK377" s="516">
        <v>108.3</v>
      </c>
      <c r="CL377" s="516">
        <v>108.3</v>
      </c>
      <c r="CM377" s="516">
        <v>105</v>
      </c>
      <c r="CN377" s="516">
        <v>105</v>
      </c>
      <c r="CO377" s="516">
        <v>103.5</v>
      </c>
      <c r="CP377" s="516">
        <v>104.6</v>
      </c>
      <c r="CQ377" s="516">
        <v>103.3</v>
      </c>
      <c r="CR377" s="516">
        <v>103.7</v>
      </c>
      <c r="CS377" s="516">
        <v>104.6</v>
      </c>
      <c r="CT377" s="516">
        <v>103.7</v>
      </c>
      <c r="CU377" s="516">
        <v>104</v>
      </c>
      <c r="CV377" s="516">
        <v>101.3</v>
      </c>
      <c r="CW377" s="516">
        <v>98.5</v>
      </c>
      <c r="CX377" s="516">
        <v>99.4</v>
      </c>
      <c r="CY377" s="516">
        <v>100.7</v>
      </c>
      <c r="CZ377" s="516">
        <v>101</v>
      </c>
      <c r="DA377" s="516">
        <v>97.5</v>
      </c>
      <c r="DB377" s="516">
        <v>98.3</v>
      </c>
      <c r="DC377" s="516">
        <v>99.2</v>
      </c>
      <c r="DD377" s="516">
        <v>100</v>
      </c>
      <c r="DE377" s="516">
        <v>101.3</v>
      </c>
      <c r="DF377" s="516">
        <v>103.1</v>
      </c>
      <c r="DG377" s="516">
        <v>105.5</v>
      </c>
      <c r="DH377" s="516">
        <v>106.7</v>
      </c>
      <c r="DI377" s="516">
        <v>108.9</v>
      </c>
      <c r="DJ377" s="516">
        <v>112.3</v>
      </c>
      <c r="DK377" s="516">
        <v>111.8</v>
      </c>
      <c r="DL377" s="516">
        <v>113.3</v>
      </c>
      <c r="DM377" s="516">
        <v>114.7</v>
      </c>
      <c r="DN377" s="516">
        <v>118.7</v>
      </c>
      <c r="DO377" s="516">
        <v>126</v>
      </c>
      <c r="DP377" s="516">
        <v>123</v>
      </c>
      <c r="DQ377" s="516">
        <v>123</v>
      </c>
      <c r="DR377" s="516">
        <v>124.8</v>
      </c>
      <c r="DS377" s="516">
        <v>136.6</v>
      </c>
      <c r="DT377" s="516">
        <v>140.5</v>
      </c>
      <c r="DU377" s="517">
        <v>144.30000000000001</v>
      </c>
      <c r="DV377" s="517">
        <v>169.3</v>
      </c>
      <c r="DW377" s="517">
        <v>141.9</v>
      </c>
      <c r="DX377" s="559">
        <v>136.19999999999999</v>
      </c>
      <c r="DY377" s="559">
        <v>130.69999999999999</v>
      </c>
      <c r="DZ377" s="559">
        <v>129</v>
      </c>
      <c r="EA377" s="558">
        <v>125.7</v>
      </c>
    </row>
    <row r="378" spans="1:131">
      <c r="A378" s="514" t="s">
        <v>1293</v>
      </c>
      <c r="B378" s="514" t="s">
        <v>1294</v>
      </c>
      <c r="C378" s="515">
        <v>6.8399999999999997E-3</v>
      </c>
      <c r="D378" s="516">
        <v>90.4</v>
      </c>
      <c r="E378" s="516">
        <v>90.6</v>
      </c>
      <c r="F378" s="516">
        <v>91.2</v>
      </c>
      <c r="G378" s="516">
        <v>88.3</v>
      </c>
      <c r="H378" s="516">
        <v>89.5</v>
      </c>
      <c r="I378" s="516">
        <v>89.7</v>
      </c>
      <c r="J378" s="516">
        <v>94.8</v>
      </c>
      <c r="K378" s="516">
        <v>93.1</v>
      </c>
      <c r="L378" s="516">
        <v>88.3</v>
      </c>
      <c r="M378" s="516">
        <v>91.7</v>
      </c>
      <c r="N378" s="516">
        <v>93</v>
      </c>
      <c r="O378" s="516">
        <v>91.4</v>
      </c>
      <c r="P378" s="516">
        <v>90.2</v>
      </c>
      <c r="Q378" s="516">
        <v>89.3</v>
      </c>
      <c r="R378" s="516">
        <v>89.8</v>
      </c>
      <c r="S378" s="516">
        <v>90.8</v>
      </c>
      <c r="T378" s="516">
        <v>92.6</v>
      </c>
      <c r="U378" s="516">
        <v>105</v>
      </c>
      <c r="V378" s="516">
        <v>106.2</v>
      </c>
      <c r="W378" s="516">
        <v>106.2</v>
      </c>
      <c r="X378" s="516">
        <v>107.4</v>
      </c>
      <c r="Y378" s="516">
        <v>98.8</v>
      </c>
      <c r="Z378" s="516">
        <v>108.3</v>
      </c>
      <c r="AA378" s="516">
        <v>108</v>
      </c>
      <c r="AB378" s="516">
        <v>108.9</v>
      </c>
      <c r="AC378" s="516">
        <v>107.6</v>
      </c>
      <c r="AD378" s="516">
        <v>106.8</v>
      </c>
      <c r="AE378" s="516">
        <v>108</v>
      </c>
      <c r="AF378" s="516">
        <v>111.7</v>
      </c>
      <c r="AG378" s="516">
        <v>111.5</v>
      </c>
      <c r="AH378" s="516">
        <v>110</v>
      </c>
      <c r="AI378" s="516">
        <v>108</v>
      </c>
      <c r="AJ378" s="516">
        <v>107.1</v>
      </c>
      <c r="AK378" s="516">
        <v>103.6</v>
      </c>
      <c r="AL378" s="516">
        <v>100.8</v>
      </c>
      <c r="AM378" s="516">
        <v>93.2</v>
      </c>
      <c r="AN378" s="516">
        <v>105.3</v>
      </c>
      <c r="AO378" s="516">
        <v>101.5</v>
      </c>
      <c r="AP378" s="516">
        <v>109.8</v>
      </c>
      <c r="AQ378" s="516">
        <v>110.5</v>
      </c>
      <c r="AR378" s="516">
        <v>109.7</v>
      </c>
      <c r="AS378" s="516">
        <v>106.7</v>
      </c>
      <c r="AT378" s="516">
        <v>109.3</v>
      </c>
      <c r="AU378" s="516">
        <v>109.3</v>
      </c>
      <c r="AV378" s="516">
        <v>108.7</v>
      </c>
      <c r="AW378" s="516">
        <v>106.9</v>
      </c>
      <c r="AX378" s="516">
        <v>106.9</v>
      </c>
      <c r="AY378" s="516">
        <v>105.6</v>
      </c>
      <c r="AZ378" s="516">
        <v>102.3</v>
      </c>
      <c r="BA378" s="516">
        <v>99.8</v>
      </c>
      <c r="BB378" s="516">
        <v>105.3</v>
      </c>
      <c r="BC378" s="516">
        <v>103.9</v>
      </c>
      <c r="BD378" s="516">
        <v>103.9</v>
      </c>
      <c r="BE378" s="516">
        <v>103.5</v>
      </c>
      <c r="BF378" s="516">
        <v>103.7</v>
      </c>
      <c r="BG378" s="516">
        <v>100.9</v>
      </c>
      <c r="BH378" s="516">
        <v>100.9</v>
      </c>
      <c r="BI378" s="516">
        <v>101.9</v>
      </c>
      <c r="BJ378" s="516">
        <v>103</v>
      </c>
      <c r="BK378" s="516">
        <v>103</v>
      </c>
      <c r="BL378" s="516">
        <v>103.5</v>
      </c>
      <c r="BM378" s="516">
        <v>103.5</v>
      </c>
      <c r="BN378" s="516">
        <v>103.5</v>
      </c>
      <c r="BO378" s="516">
        <v>101.5</v>
      </c>
      <c r="BP378" s="516">
        <v>101.6</v>
      </c>
      <c r="BQ378" s="516">
        <v>102.2</v>
      </c>
      <c r="BR378" s="516">
        <v>102.6</v>
      </c>
      <c r="BS378" s="516">
        <v>104.3</v>
      </c>
      <c r="BT378" s="516">
        <v>105</v>
      </c>
      <c r="BU378" s="516">
        <v>106.1</v>
      </c>
      <c r="BV378" s="516">
        <v>106.1</v>
      </c>
      <c r="BW378" s="516">
        <v>106.7</v>
      </c>
      <c r="BX378" s="516">
        <v>106.7</v>
      </c>
      <c r="BY378" s="516">
        <v>107</v>
      </c>
      <c r="BZ378" s="516">
        <v>109.6</v>
      </c>
      <c r="CA378" s="516">
        <v>110.3</v>
      </c>
      <c r="CB378" s="516">
        <v>110.3</v>
      </c>
      <c r="CC378" s="516">
        <v>111.5</v>
      </c>
      <c r="CD378" s="516">
        <v>112.3</v>
      </c>
      <c r="CE378" s="516">
        <v>112.3</v>
      </c>
      <c r="CF378" s="516">
        <v>112.9</v>
      </c>
      <c r="CG378" s="516">
        <v>112.5</v>
      </c>
      <c r="CH378" s="516">
        <v>108.7</v>
      </c>
      <c r="CI378" s="516">
        <v>114.8</v>
      </c>
      <c r="CJ378" s="516">
        <v>113.8</v>
      </c>
      <c r="CK378" s="516">
        <v>112.3</v>
      </c>
      <c r="CL378" s="516">
        <v>112.3</v>
      </c>
      <c r="CM378" s="516">
        <v>111.8</v>
      </c>
      <c r="CN378" s="516">
        <v>113.9</v>
      </c>
      <c r="CO378" s="516">
        <v>111.5</v>
      </c>
      <c r="CP378" s="516">
        <v>111.5</v>
      </c>
      <c r="CQ378" s="516">
        <v>111.5</v>
      </c>
      <c r="CR378" s="516">
        <v>111.5</v>
      </c>
      <c r="CS378" s="516">
        <v>111.5</v>
      </c>
      <c r="CT378" s="516">
        <v>111.5</v>
      </c>
      <c r="CU378" s="516">
        <v>111.5</v>
      </c>
      <c r="CV378" s="516">
        <v>111.5</v>
      </c>
      <c r="CW378" s="516">
        <v>111.5</v>
      </c>
      <c r="CX378" s="516">
        <v>111.5</v>
      </c>
      <c r="CY378" s="516">
        <v>111.7</v>
      </c>
      <c r="CZ378" s="516">
        <v>111.5</v>
      </c>
      <c r="DA378" s="516">
        <v>110.1</v>
      </c>
      <c r="DB378" s="516">
        <v>110.1</v>
      </c>
      <c r="DC378" s="516">
        <v>109.4</v>
      </c>
      <c r="DD378" s="516">
        <v>109.5</v>
      </c>
      <c r="DE378" s="516">
        <v>109.4</v>
      </c>
      <c r="DF378" s="516">
        <v>117.6</v>
      </c>
      <c r="DG378" s="516">
        <v>117.5</v>
      </c>
      <c r="DH378" s="516">
        <v>116.6</v>
      </c>
      <c r="DI378" s="516">
        <v>123.3</v>
      </c>
      <c r="DJ378" s="516">
        <v>122.8</v>
      </c>
      <c r="DK378" s="516">
        <v>121.2</v>
      </c>
      <c r="DL378" s="516">
        <v>127.6</v>
      </c>
      <c r="DM378" s="516">
        <v>127.3</v>
      </c>
      <c r="DN378" s="516">
        <v>126.6</v>
      </c>
      <c r="DO378" s="516">
        <v>126.6</v>
      </c>
      <c r="DP378" s="516">
        <v>126.5</v>
      </c>
      <c r="DQ378" s="516">
        <v>130.4</v>
      </c>
      <c r="DR378" s="516">
        <v>129.9</v>
      </c>
      <c r="DS378" s="516">
        <v>131.30000000000001</v>
      </c>
      <c r="DT378" s="516">
        <v>138</v>
      </c>
      <c r="DU378" s="517">
        <v>139.9</v>
      </c>
      <c r="DV378" s="517">
        <v>138</v>
      </c>
      <c r="DW378" s="517">
        <v>133.80000000000001</v>
      </c>
      <c r="DX378" s="559">
        <v>128.19999999999999</v>
      </c>
      <c r="DY378" s="559">
        <v>126.5</v>
      </c>
      <c r="DZ378" s="559">
        <v>123.7</v>
      </c>
      <c r="EA378" s="558">
        <v>125.4</v>
      </c>
    </row>
    <row r="379" spans="1:131">
      <c r="A379" s="514" t="s">
        <v>1295</v>
      </c>
      <c r="B379" s="514" t="s">
        <v>1296</v>
      </c>
      <c r="C379" s="515">
        <v>2.162E-2</v>
      </c>
      <c r="D379" s="516">
        <v>132.1</v>
      </c>
      <c r="E379" s="516">
        <v>127.5</v>
      </c>
      <c r="F379" s="516">
        <v>122.3</v>
      </c>
      <c r="G379" s="516">
        <v>121.6</v>
      </c>
      <c r="H379" s="516">
        <v>115</v>
      </c>
      <c r="I379" s="516">
        <v>117.6</v>
      </c>
      <c r="J379" s="516">
        <v>110.1</v>
      </c>
      <c r="K379" s="516">
        <v>108.8</v>
      </c>
      <c r="L379" s="516">
        <v>117.4</v>
      </c>
      <c r="M379" s="516">
        <v>125.5</v>
      </c>
      <c r="N379" s="516">
        <v>122.1</v>
      </c>
      <c r="O379" s="516">
        <v>121.8</v>
      </c>
      <c r="P379" s="516">
        <v>104.7</v>
      </c>
      <c r="Q379" s="516">
        <v>98.2</v>
      </c>
      <c r="R379" s="516">
        <v>95.3</v>
      </c>
      <c r="S379" s="516">
        <v>93.8</v>
      </c>
      <c r="T379" s="516">
        <v>94</v>
      </c>
      <c r="U379" s="516">
        <v>97.3</v>
      </c>
      <c r="V379" s="516">
        <v>93.7</v>
      </c>
      <c r="W379" s="516">
        <v>92.7</v>
      </c>
      <c r="X379" s="516">
        <v>89.6</v>
      </c>
      <c r="Y379" s="516">
        <v>87.9</v>
      </c>
      <c r="Z379" s="516">
        <v>91.7</v>
      </c>
      <c r="AA379" s="516">
        <v>89.3</v>
      </c>
      <c r="AB379" s="516">
        <v>90.3</v>
      </c>
      <c r="AC379" s="516">
        <v>88.6</v>
      </c>
      <c r="AD379" s="516">
        <v>86.2</v>
      </c>
      <c r="AE379" s="516">
        <v>85.8</v>
      </c>
      <c r="AF379" s="516">
        <v>83.3</v>
      </c>
      <c r="AG379" s="516">
        <v>82.7</v>
      </c>
      <c r="AH379" s="516">
        <v>79.8</v>
      </c>
      <c r="AI379" s="516">
        <v>77.2</v>
      </c>
      <c r="AJ379" s="516">
        <v>71.599999999999994</v>
      </c>
      <c r="AK379" s="516">
        <v>72.400000000000006</v>
      </c>
      <c r="AL379" s="516">
        <v>73.099999999999994</v>
      </c>
      <c r="AM379" s="516">
        <v>75.2</v>
      </c>
      <c r="AN379" s="516">
        <v>78.599999999999994</v>
      </c>
      <c r="AO379" s="516">
        <v>78.099999999999994</v>
      </c>
      <c r="AP379" s="516">
        <v>81.099999999999994</v>
      </c>
      <c r="AQ379" s="516">
        <v>82.9</v>
      </c>
      <c r="AR379" s="516">
        <v>86.4</v>
      </c>
      <c r="AS379" s="516">
        <v>87.6</v>
      </c>
      <c r="AT379" s="516">
        <v>84.3</v>
      </c>
      <c r="AU379" s="516">
        <v>85.8</v>
      </c>
      <c r="AV379" s="516">
        <v>85.2</v>
      </c>
      <c r="AW379" s="516">
        <v>83.7</v>
      </c>
      <c r="AX379" s="516">
        <v>84.5</v>
      </c>
      <c r="AY379" s="516">
        <v>84.9</v>
      </c>
      <c r="AZ379" s="516">
        <v>86.8</v>
      </c>
      <c r="BA379" s="516">
        <v>85.8</v>
      </c>
      <c r="BB379" s="516">
        <v>85.8</v>
      </c>
      <c r="BC379" s="516">
        <v>85.2</v>
      </c>
      <c r="BD379" s="516">
        <v>92.9</v>
      </c>
      <c r="BE379" s="516">
        <v>87.1</v>
      </c>
      <c r="BF379" s="516">
        <v>83.9</v>
      </c>
      <c r="BG379" s="516">
        <v>85.9</v>
      </c>
      <c r="BH379" s="516">
        <v>83</v>
      </c>
      <c r="BI379" s="516">
        <v>87.6</v>
      </c>
      <c r="BJ379" s="516">
        <v>87.8</v>
      </c>
      <c r="BK379" s="516">
        <v>91</v>
      </c>
      <c r="BL379" s="516">
        <v>91.3</v>
      </c>
      <c r="BM379" s="516">
        <v>91.3</v>
      </c>
      <c r="BN379" s="516">
        <v>91</v>
      </c>
      <c r="BO379" s="516">
        <v>90.2</v>
      </c>
      <c r="BP379" s="516">
        <v>90.8</v>
      </c>
      <c r="BQ379" s="516">
        <v>92.3</v>
      </c>
      <c r="BR379" s="516">
        <v>94</v>
      </c>
      <c r="BS379" s="516">
        <v>104.6</v>
      </c>
      <c r="BT379" s="516">
        <v>123.7</v>
      </c>
      <c r="BU379" s="516">
        <v>130.6</v>
      </c>
      <c r="BV379" s="516">
        <v>126</v>
      </c>
      <c r="BW379" s="516">
        <v>120</v>
      </c>
      <c r="BX379" s="516">
        <v>118.3</v>
      </c>
      <c r="BY379" s="516">
        <v>118.8</v>
      </c>
      <c r="BZ379" s="516">
        <v>106.6</v>
      </c>
      <c r="CA379" s="516">
        <v>124.9</v>
      </c>
      <c r="CB379" s="516">
        <v>116.2</v>
      </c>
      <c r="CC379" s="516">
        <v>122.1</v>
      </c>
      <c r="CD379" s="516">
        <v>127.1</v>
      </c>
      <c r="CE379" s="516">
        <v>132.30000000000001</v>
      </c>
      <c r="CF379" s="516">
        <v>125.3</v>
      </c>
      <c r="CG379" s="516">
        <v>122.4</v>
      </c>
      <c r="CH379" s="516">
        <v>124.2</v>
      </c>
      <c r="CI379" s="516">
        <v>115.8</v>
      </c>
      <c r="CJ379" s="516">
        <v>118.9</v>
      </c>
      <c r="CK379" s="516">
        <v>119.5</v>
      </c>
      <c r="CL379" s="516">
        <v>119</v>
      </c>
      <c r="CM379" s="516">
        <v>115.3</v>
      </c>
      <c r="CN379" s="516">
        <v>110.4</v>
      </c>
      <c r="CO379" s="516">
        <v>113.2</v>
      </c>
      <c r="CP379" s="516">
        <v>112.2</v>
      </c>
      <c r="CQ379" s="516">
        <v>110.4</v>
      </c>
      <c r="CR379" s="516">
        <v>109.9</v>
      </c>
      <c r="CS379" s="516">
        <v>109.6</v>
      </c>
      <c r="CT379" s="516">
        <v>106.9</v>
      </c>
      <c r="CU379" s="516">
        <v>108.1</v>
      </c>
      <c r="CV379" s="516">
        <v>110.4</v>
      </c>
      <c r="CW379" s="516">
        <v>105.3</v>
      </c>
      <c r="CX379" s="516">
        <v>99.2</v>
      </c>
      <c r="CY379" s="516">
        <v>82.5</v>
      </c>
      <c r="CZ379" s="516">
        <v>83.9</v>
      </c>
      <c r="DA379" s="516">
        <v>91.8</v>
      </c>
      <c r="DB379" s="516">
        <v>87.5</v>
      </c>
      <c r="DC379" s="516">
        <v>84.7</v>
      </c>
      <c r="DD379" s="516">
        <v>83.8</v>
      </c>
      <c r="DE379" s="516">
        <v>82.5</v>
      </c>
      <c r="DF379" s="516">
        <v>83.4</v>
      </c>
      <c r="DG379" s="516">
        <v>83.8</v>
      </c>
      <c r="DH379" s="516">
        <v>85.2</v>
      </c>
      <c r="DI379" s="516">
        <v>81.5</v>
      </c>
      <c r="DJ379" s="516">
        <v>81.400000000000006</v>
      </c>
      <c r="DK379" s="516">
        <v>80.400000000000006</v>
      </c>
      <c r="DL379" s="516">
        <v>78.599999999999994</v>
      </c>
      <c r="DM379" s="516">
        <v>79.5</v>
      </c>
      <c r="DN379" s="516">
        <v>79.3</v>
      </c>
      <c r="DO379" s="516">
        <v>77.8</v>
      </c>
      <c r="DP379" s="516">
        <v>79.900000000000006</v>
      </c>
      <c r="DQ379" s="516">
        <v>80.2</v>
      </c>
      <c r="DR379" s="516">
        <v>79.400000000000006</v>
      </c>
      <c r="DS379" s="516">
        <v>81</v>
      </c>
      <c r="DT379" s="516">
        <v>82.4</v>
      </c>
      <c r="DU379" s="517">
        <v>81.099999999999994</v>
      </c>
      <c r="DV379" s="517">
        <v>79.599999999999994</v>
      </c>
      <c r="DW379" s="517">
        <v>82</v>
      </c>
      <c r="DX379" s="559">
        <v>81.3</v>
      </c>
      <c r="DY379" s="559">
        <v>82</v>
      </c>
      <c r="DZ379" s="559">
        <v>82.5</v>
      </c>
      <c r="EA379" s="558">
        <v>86.3</v>
      </c>
    </row>
    <row r="380" spans="1:131">
      <c r="A380" s="514" t="s">
        <v>1297</v>
      </c>
      <c r="B380" s="514" t="s">
        <v>1298</v>
      </c>
      <c r="C380" s="515">
        <v>7.5100000000000002E-3</v>
      </c>
      <c r="D380" s="516">
        <v>89.1</v>
      </c>
      <c r="E380" s="516">
        <v>92.7</v>
      </c>
      <c r="F380" s="516">
        <v>97.7</v>
      </c>
      <c r="G380" s="516">
        <v>96.8</v>
      </c>
      <c r="H380" s="516">
        <v>89.1</v>
      </c>
      <c r="I380" s="516">
        <v>79.5</v>
      </c>
      <c r="J380" s="516">
        <v>79.3</v>
      </c>
      <c r="K380" s="516">
        <v>80.5</v>
      </c>
      <c r="L380" s="516">
        <v>85.6</v>
      </c>
      <c r="M380" s="516">
        <v>93.5</v>
      </c>
      <c r="N380" s="516">
        <v>89.5</v>
      </c>
      <c r="O380" s="516">
        <v>88.2</v>
      </c>
      <c r="P380" s="516">
        <v>91.9</v>
      </c>
      <c r="Q380" s="516">
        <v>92.2</v>
      </c>
      <c r="R380" s="516">
        <v>90.4</v>
      </c>
      <c r="S380" s="516">
        <v>93.4</v>
      </c>
      <c r="T380" s="516">
        <v>96.5</v>
      </c>
      <c r="U380" s="516">
        <v>105.6</v>
      </c>
      <c r="V380" s="516">
        <v>110.2</v>
      </c>
      <c r="W380" s="516">
        <v>118.9</v>
      </c>
      <c r="X380" s="516">
        <v>121.2</v>
      </c>
      <c r="Y380" s="516">
        <v>116.7</v>
      </c>
      <c r="Z380" s="516">
        <v>114.1</v>
      </c>
      <c r="AA380" s="516">
        <v>114.6</v>
      </c>
      <c r="AB380" s="516">
        <v>117.4</v>
      </c>
      <c r="AC380" s="516">
        <v>112.6</v>
      </c>
      <c r="AD380" s="516">
        <v>107.8</v>
      </c>
      <c r="AE380" s="516">
        <v>105.8</v>
      </c>
      <c r="AF380" s="516">
        <v>106</v>
      </c>
      <c r="AG380" s="516">
        <v>109.7</v>
      </c>
      <c r="AH380" s="516">
        <v>110.1</v>
      </c>
      <c r="AI380" s="516">
        <v>105.7</v>
      </c>
      <c r="AJ380" s="516">
        <v>99.8</v>
      </c>
      <c r="AK380" s="516">
        <v>100.7</v>
      </c>
      <c r="AL380" s="516">
        <v>97.9</v>
      </c>
      <c r="AM380" s="516">
        <v>97</v>
      </c>
      <c r="AN380" s="516">
        <v>97.7</v>
      </c>
      <c r="AO380" s="516">
        <v>96.1</v>
      </c>
      <c r="AP380" s="516">
        <v>96.6</v>
      </c>
      <c r="AQ380" s="516">
        <v>93.4</v>
      </c>
      <c r="AR380" s="516">
        <v>94.9</v>
      </c>
      <c r="AS380" s="516">
        <v>97.1</v>
      </c>
      <c r="AT380" s="516">
        <v>93.8</v>
      </c>
      <c r="AU380" s="516">
        <v>92.9</v>
      </c>
      <c r="AV380" s="516">
        <v>93.2</v>
      </c>
      <c r="AW380" s="516">
        <v>90.5</v>
      </c>
      <c r="AX380" s="516">
        <v>89.7</v>
      </c>
      <c r="AY380" s="516">
        <v>86.6</v>
      </c>
      <c r="AZ380" s="516">
        <v>90.4</v>
      </c>
      <c r="BA380" s="516">
        <v>87.7</v>
      </c>
      <c r="BB380" s="516">
        <v>88.8</v>
      </c>
      <c r="BC380" s="516">
        <v>91.9</v>
      </c>
      <c r="BD380" s="516">
        <v>92.3</v>
      </c>
      <c r="BE380" s="516">
        <v>93</v>
      </c>
      <c r="BF380" s="516">
        <v>94.7</v>
      </c>
      <c r="BG380" s="516">
        <v>97.2</v>
      </c>
      <c r="BH380" s="516">
        <v>100.8</v>
      </c>
      <c r="BI380" s="516">
        <v>94.9</v>
      </c>
      <c r="BJ380" s="516">
        <v>95.3</v>
      </c>
      <c r="BK380" s="516">
        <v>100.7</v>
      </c>
      <c r="BL380" s="516">
        <v>103.9</v>
      </c>
      <c r="BM380" s="516">
        <v>109.9</v>
      </c>
      <c r="BN380" s="516">
        <v>118.8</v>
      </c>
      <c r="BO380" s="516">
        <v>119.5</v>
      </c>
      <c r="BP380" s="516">
        <v>118.8</v>
      </c>
      <c r="BQ380" s="516">
        <v>119.8</v>
      </c>
      <c r="BR380" s="516">
        <v>123.7</v>
      </c>
      <c r="BS380" s="516">
        <v>135.1</v>
      </c>
      <c r="BT380" s="516">
        <v>152.5</v>
      </c>
      <c r="BU380" s="516">
        <v>158.5</v>
      </c>
      <c r="BV380" s="516">
        <v>157.30000000000001</v>
      </c>
      <c r="BW380" s="516">
        <v>160.5</v>
      </c>
      <c r="BX380" s="516">
        <v>163.19999999999999</v>
      </c>
      <c r="BY380" s="516">
        <v>179.7</v>
      </c>
      <c r="BZ380" s="516">
        <v>226.5</v>
      </c>
      <c r="CA380" s="516">
        <v>223.7</v>
      </c>
      <c r="CB380" s="516">
        <v>231.7</v>
      </c>
      <c r="CC380" s="516">
        <v>230.5</v>
      </c>
      <c r="CD380" s="516">
        <v>234.6</v>
      </c>
      <c r="CE380" s="516">
        <v>232.7</v>
      </c>
      <c r="CF380" s="516">
        <v>220.4</v>
      </c>
      <c r="CG380" s="516">
        <v>227.7</v>
      </c>
      <c r="CH380" s="516">
        <v>229.8</v>
      </c>
      <c r="CI380" s="516">
        <v>222.4</v>
      </c>
      <c r="CJ380" s="516">
        <v>225.7</v>
      </c>
      <c r="CK380" s="516">
        <v>231.9</v>
      </c>
      <c r="CL380" s="516">
        <v>226.3</v>
      </c>
      <c r="CM380" s="516">
        <v>228.9</v>
      </c>
      <c r="CN380" s="516">
        <v>224.1</v>
      </c>
      <c r="CO380" s="516">
        <v>229.6</v>
      </c>
      <c r="CP380" s="516">
        <v>209.9</v>
      </c>
      <c r="CQ380" s="516">
        <v>175.1</v>
      </c>
      <c r="CR380" s="516">
        <v>176.5</v>
      </c>
      <c r="CS380" s="516">
        <v>164.2</v>
      </c>
      <c r="CT380" s="516">
        <v>162.9</v>
      </c>
      <c r="CU380" s="516">
        <v>163.80000000000001</v>
      </c>
      <c r="CV380" s="516">
        <v>154.19999999999999</v>
      </c>
      <c r="CW380" s="516">
        <v>172.7</v>
      </c>
      <c r="CX380" s="516">
        <v>179.5</v>
      </c>
      <c r="CY380" s="516">
        <v>211.3</v>
      </c>
      <c r="CZ380" s="516">
        <v>242.4</v>
      </c>
      <c r="DA380" s="516">
        <v>209.3</v>
      </c>
      <c r="DB380" s="516">
        <v>213.1</v>
      </c>
      <c r="DC380" s="516">
        <v>259.89999999999998</v>
      </c>
      <c r="DD380" s="516">
        <v>263.5</v>
      </c>
      <c r="DE380" s="516">
        <v>255.4</v>
      </c>
      <c r="DF380" s="516">
        <v>252.9</v>
      </c>
      <c r="DG380" s="516">
        <v>223.9</v>
      </c>
      <c r="DH380" s="516">
        <v>215</v>
      </c>
      <c r="DI380" s="516">
        <v>228.8</v>
      </c>
      <c r="DJ380" s="516">
        <v>229.8</v>
      </c>
      <c r="DK380" s="516">
        <v>234.1</v>
      </c>
      <c r="DL380" s="516">
        <v>241</v>
      </c>
      <c r="DM380" s="516">
        <v>247.7</v>
      </c>
      <c r="DN380" s="516">
        <v>249.3</v>
      </c>
      <c r="DO380" s="516">
        <v>254.1</v>
      </c>
      <c r="DP380" s="516">
        <v>241.6</v>
      </c>
      <c r="DQ380" s="516">
        <v>233.1</v>
      </c>
      <c r="DR380" s="516">
        <v>225.6</v>
      </c>
      <c r="DS380" s="516">
        <v>224.9</v>
      </c>
      <c r="DT380" s="516">
        <v>224.5</v>
      </c>
      <c r="DU380" s="517">
        <v>214.4</v>
      </c>
      <c r="DV380" s="517">
        <v>213.2</v>
      </c>
      <c r="DW380" s="517">
        <v>208.1</v>
      </c>
      <c r="DX380" s="559">
        <v>204.4</v>
      </c>
      <c r="DY380" s="559">
        <v>201.8</v>
      </c>
      <c r="DZ380" s="559">
        <v>198.8</v>
      </c>
      <c r="EA380" s="558">
        <v>197.6</v>
      </c>
    </row>
    <row r="381" spans="1:131">
      <c r="A381" s="514" t="s">
        <v>1299</v>
      </c>
      <c r="B381" s="514" t="s">
        <v>1300</v>
      </c>
      <c r="C381" s="515">
        <v>5.5660000000000001E-2</v>
      </c>
      <c r="D381" s="516">
        <v>106.8</v>
      </c>
      <c r="E381" s="516">
        <v>110.7</v>
      </c>
      <c r="F381" s="516">
        <v>112.1</v>
      </c>
      <c r="G381" s="516">
        <v>113.1</v>
      </c>
      <c r="H381" s="516">
        <v>117.2</v>
      </c>
      <c r="I381" s="516">
        <v>119.1</v>
      </c>
      <c r="J381" s="516">
        <v>119.8</v>
      </c>
      <c r="K381" s="516">
        <v>119.7</v>
      </c>
      <c r="L381" s="516">
        <v>120</v>
      </c>
      <c r="M381" s="516">
        <v>119.7</v>
      </c>
      <c r="N381" s="516">
        <v>120.3</v>
      </c>
      <c r="O381" s="516">
        <v>119.7</v>
      </c>
      <c r="P381" s="516">
        <v>113.8</v>
      </c>
      <c r="Q381" s="516">
        <v>122.8</v>
      </c>
      <c r="R381" s="516">
        <v>126.2</v>
      </c>
      <c r="S381" s="516">
        <v>128</v>
      </c>
      <c r="T381" s="516">
        <v>124.4</v>
      </c>
      <c r="U381" s="516">
        <v>125.4</v>
      </c>
      <c r="V381" s="516">
        <v>124.5</v>
      </c>
      <c r="W381" s="516">
        <v>126</v>
      </c>
      <c r="X381" s="516">
        <v>135.69999999999999</v>
      </c>
      <c r="Y381" s="516">
        <v>136.1</v>
      </c>
      <c r="Z381" s="516">
        <v>136.19999999999999</v>
      </c>
      <c r="AA381" s="516">
        <v>138.30000000000001</v>
      </c>
      <c r="AB381" s="516">
        <v>133.19999999999999</v>
      </c>
      <c r="AC381" s="516">
        <v>128.5</v>
      </c>
      <c r="AD381" s="516">
        <v>132.6</v>
      </c>
      <c r="AE381" s="516">
        <v>129.5</v>
      </c>
      <c r="AF381" s="516">
        <v>123.4</v>
      </c>
      <c r="AG381" s="516">
        <v>125.4</v>
      </c>
      <c r="AH381" s="516">
        <v>125.2</v>
      </c>
      <c r="AI381" s="516">
        <v>126.7</v>
      </c>
      <c r="AJ381" s="516">
        <v>126.8</v>
      </c>
      <c r="AK381" s="516">
        <v>124.3</v>
      </c>
      <c r="AL381" s="516">
        <v>124.4</v>
      </c>
      <c r="AM381" s="516">
        <v>123.8</v>
      </c>
      <c r="AN381" s="516">
        <v>122.1</v>
      </c>
      <c r="AO381" s="516">
        <v>120</v>
      </c>
      <c r="AP381" s="516">
        <v>119.9</v>
      </c>
      <c r="AQ381" s="516">
        <v>121.4</v>
      </c>
      <c r="AR381" s="516">
        <v>122.2</v>
      </c>
      <c r="AS381" s="516">
        <v>122.1</v>
      </c>
      <c r="AT381" s="516">
        <v>118.8</v>
      </c>
      <c r="AU381" s="516">
        <v>119.9</v>
      </c>
      <c r="AV381" s="516">
        <v>116.8</v>
      </c>
      <c r="AW381" s="516">
        <v>115.8</v>
      </c>
      <c r="AX381" s="516">
        <v>115</v>
      </c>
      <c r="AY381" s="516">
        <v>112.9</v>
      </c>
      <c r="AZ381" s="516">
        <v>113.5</v>
      </c>
      <c r="BA381" s="516">
        <v>114.6</v>
      </c>
      <c r="BB381" s="516">
        <v>111.5</v>
      </c>
      <c r="BC381" s="516">
        <v>112</v>
      </c>
      <c r="BD381" s="516">
        <v>113.1</v>
      </c>
      <c r="BE381" s="516">
        <v>109.6</v>
      </c>
      <c r="BF381" s="516">
        <v>111.9</v>
      </c>
      <c r="BG381" s="516">
        <v>112.6</v>
      </c>
      <c r="BH381" s="516">
        <v>112.7</v>
      </c>
      <c r="BI381" s="516">
        <v>109.6</v>
      </c>
      <c r="BJ381" s="516">
        <v>109.4</v>
      </c>
      <c r="BK381" s="516">
        <v>107.4</v>
      </c>
      <c r="BL381" s="516">
        <v>107.4</v>
      </c>
      <c r="BM381" s="516">
        <v>108</v>
      </c>
      <c r="BN381" s="516">
        <v>113.9</v>
      </c>
      <c r="BO381" s="516">
        <v>112.2</v>
      </c>
      <c r="BP381" s="516">
        <v>111.3</v>
      </c>
      <c r="BQ381" s="516">
        <v>110.6</v>
      </c>
      <c r="BR381" s="516">
        <v>113.2</v>
      </c>
      <c r="BS381" s="516">
        <v>114</v>
      </c>
      <c r="BT381" s="516">
        <v>121.2</v>
      </c>
      <c r="BU381" s="516">
        <v>125.7</v>
      </c>
      <c r="BV381" s="516">
        <v>127.9</v>
      </c>
      <c r="BW381" s="516">
        <v>124.8</v>
      </c>
      <c r="BX381" s="516">
        <v>124.1</v>
      </c>
      <c r="BY381" s="516">
        <v>123.3</v>
      </c>
      <c r="BZ381" s="516">
        <v>127.2</v>
      </c>
      <c r="CA381" s="516">
        <v>128.6</v>
      </c>
      <c r="CB381" s="516">
        <v>129.6</v>
      </c>
      <c r="CC381" s="516">
        <v>134.30000000000001</v>
      </c>
      <c r="CD381" s="516">
        <v>131.1</v>
      </c>
      <c r="CE381" s="516">
        <v>135.19999999999999</v>
      </c>
      <c r="CF381" s="516">
        <v>136.1</v>
      </c>
      <c r="CG381" s="516">
        <v>139</v>
      </c>
      <c r="CH381" s="516">
        <v>138.80000000000001</v>
      </c>
      <c r="CI381" s="516">
        <v>139.19999999999999</v>
      </c>
      <c r="CJ381" s="516">
        <v>139.30000000000001</v>
      </c>
      <c r="CK381" s="516">
        <v>140.69999999999999</v>
      </c>
      <c r="CL381" s="516">
        <v>139.80000000000001</v>
      </c>
      <c r="CM381" s="516">
        <v>135.30000000000001</v>
      </c>
      <c r="CN381" s="516">
        <v>135.6</v>
      </c>
      <c r="CO381" s="516">
        <v>130.30000000000001</v>
      </c>
      <c r="CP381" s="516">
        <v>130.9</v>
      </c>
      <c r="CQ381" s="516">
        <v>131.30000000000001</v>
      </c>
      <c r="CR381" s="516">
        <v>133.6</v>
      </c>
      <c r="CS381" s="516">
        <v>133.4</v>
      </c>
      <c r="CT381" s="516">
        <v>134.80000000000001</v>
      </c>
      <c r="CU381" s="516">
        <v>134.9</v>
      </c>
      <c r="CV381" s="516">
        <v>131.5</v>
      </c>
      <c r="CW381" s="516">
        <v>134</v>
      </c>
      <c r="CX381" s="516">
        <v>133.30000000000001</v>
      </c>
      <c r="CY381" s="516">
        <v>133.5</v>
      </c>
      <c r="CZ381" s="516">
        <v>132.4</v>
      </c>
      <c r="DA381" s="516">
        <v>130.4</v>
      </c>
      <c r="DB381" s="516">
        <v>131.1</v>
      </c>
      <c r="DC381" s="516">
        <v>135.80000000000001</v>
      </c>
      <c r="DD381" s="516">
        <v>137.4</v>
      </c>
      <c r="DE381" s="516">
        <v>141.19999999999999</v>
      </c>
      <c r="DF381" s="516">
        <v>148.4</v>
      </c>
      <c r="DG381" s="516">
        <v>146.5</v>
      </c>
      <c r="DH381" s="516">
        <v>142.80000000000001</v>
      </c>
      <c r="DI381" s="516">
        <v>150.6</v>
      </c>
      <c r="DJ381" s="516">
        <v>155</v>
      </c>
      <c r="DK381" s="516">
        <v>157.69999999999999</v>
      </c>
      <c r="DL381" s="516">
        <v>156.9</v>
      </c>
      <c r="DM381" s="516">
        <v>159.5</v>
      </c>
      <c r="DN381" s="516">
        <v>167.1</v>
      </c>
      <c r="DO381" s="516">
        <v>169.4</v>
      </c>
      <c r="DP381" s="516">
        <v>167.8</v>
      </c>
      <c r="DQ381" s="516">
        <v>165.3</v>
      </c>
      <c r="DR381" s="516">
        <v>177</v>
      </c>
      <c r="DS381" s="516">
        <v>186.7</v>
      </c>
      <c r="DT381" s="516">
        <v>179.8</v>
      </c>
      <c r="DU381" s="517">
        <v>195.5</v>
      </c>
      <c r="DV381" s="517">
        <v>189.5</v>
      </c>
      <c r="DW381" s="517">
        <v>190.6</v>
      </c>
      <c r="DX381" s="559">
        <v>186.4</v>
      </c>
      <c r="DY381" s="559">
        <v>178.3</v>
      </c>
      <c r="DZ381" s="559">
        <v>197.5</v>
      </c>
      <c r="EA381" s="558">
        <v>175.1</v>
      </c>
    </row>
    <row r="382" spans="1:131">
      <c r="A382" s="514" t="s">
        <v>1301</v>
      </c>
      <c r="B382" s="514" t="s">
        <v>1302</v>
      </c>
      <c r="C382" s="515">
        <v>3.0679999999999999E-2</v>
      </c>
      <c r="D382" s="516">
        <v>109.1</v>
      </c>
      <c r="E382" s="516">
        <v>110</v>
      </c>
      <c r="F382" s="516">
        <v>117.2</v>
      </c>
      <c r="G382" s="516">
        <v>116.3</v>
      </c>
      <c r="H382" s="516">
        <v>120.1</v>
      </c>
      <c r="I382" s="516">
        <v>120.6</v>
      </c>
      <c r="J382" s="516">
        <v>120.7</v>
      </c>
      <c r="K382" s="516">
        <v>119.8</v>
      </c>
      <c r="L382" s="516">
        <v>123.8</v>
      </c>
      <c r="M382" s="516">
        <v>124.7</v>
      </c>
      <c r="N382" s="516">
        <v>124.8</v>
      </c>
      <c r="O382" s="516">
        <v>125.9</v>
      </c>
      <c r="P382" s="516">
        <v>127.4</v>
      </c>
      <c r="Q382" s="516">
        <v>127.3</v>
      </c>
      <c r="R382" s="516">
        <v>124.5</v>
      </c>
      <c r="S382" s="516">
        <v>128.1</v>
      </c>
      <c r="T382" s="516">
        <v>128.5</v>
      </c>
      <c r="U382" s="516">
        <v>126.2</v>
      </c>
      <c r="V382" s="516">
        <v>125</v>
      </c>
      <c r="W382" s="516">
        <v>126.3</v>
      </c>
      <c r="X382" s="516">
        <v>129.19999999999999</v>
      </c>
      <c r="Y382" s="516">
        <v>130.19999999999999</v>
      </c>
      <c r="Z382" s="516">
        <v>129.6</v>
      </c>
      <c r="AA382" s="516">
        <v>137.6</v>
      </c>
      <c r="AB382" s="516">
        <v>133.69999999999999</v>
      </c>
      <c r="AC382" s="516">
        <v>132.30000000000001</v>
      </c>
      <c r="AD382" s="516">
        <v>131</v>
      </c>
      <c r="AE382" s="516">
        <v>130.19999999999999</v>
      </c>
      <c r="AF382" s="516">
        <v>133.30000000000001</v>
      </c>
      <c r="AG382" s="516">
        <v>132.69999999999999</v>
      </c>
      <c r="AH382" s="516">
        <v>132.9</v>
      </c>
      <c r="AI382" s="516">
        <v>130.9</v>
      </c>
      <c r="AJ382" s="516">
        <v>128.9</v>
      </c>
      <c r="AK382" s="516">
        <v>125</v>
      </c>
      <c r="AL382" s="516">
        <v>122.8</v>
      </c>
      <c r="AM382" s="516">
        <v>118.6</v>
      </c>
      <c r="AN382" s="516">
        <v>121.9</v>
      </c>
      <c r="AO382" s="516">
        <v>120.5</v>
      </c>
      <c r="AP382" s="516">
        <v>123.1</v>
      </c>
      <c r="AQ382" s="516">
        <v>118.2</v>
      </c>
      <c r="AR382" s="516">
        <v>118.2</v>
      </c>
      <c r="AS382" s="516">
        <v>115.2</v>
      </c>
      <c r="AT382" s="516">
        <v>114.9</v>
      </c>
      <c r="AU382" s="516">
        <v>115.4</v>
      </c>
      <c r="AV382" s="516">
        <v>114.6</v>
      </c>
      <c r="AW382" s="516">
        <v>113.3</v>
      </c>
      <c r="AX382" s="516">
        <v>112.4</v>
      </c>
      <c r="AY382" s="516">
        <v>112.9</v>
      </c>
      <c r="AZ382" s="516">
        <v>110.6</v>
      </c>
      <c r="BA382" s="516">
        <v>114.5</v>
      </c>
      <c r="BB382" s="516">
        <v>112.1</v>
      </c>
      <c r="BC382" s="516">
        <v>112.1</v>
      </c>
      <c r="BD382" s="516">
        <v>112.3</v>
      </c>
      <c r="BE382" s="516">
        <v>111</v>
      </c>
      <c r="BF382" s="516">
        <v>111.5</v>
      </c>
      <c r="BG382" s="516">
        <v>111.7</v>
      </c>
      <c r="BH382" s="516">
        <v>114.6</v>
      </c>
      <c r="BI382" s="516">
        <v>117.2</v>
      </c>
      <c r="BJ382" s="516">
        <v>122.6</v>
      </c>
      <c r="BK382" s="516">
        <v>124.4</v>
      </c>
      <c r="BL382" s="516">
        <v>124.1</v>
      </c>
      <c r="BM382" s="516">
        <v>123.3</v>
      </c>
      <c r="BN382" s="516">
        <v>118.9</v>
      </c>
      <c r="BO382" s="516">
        <v>116.1</v>
      </c>
      <c r="BP382" s="516">
        <v>116</v>
      </c>
      <c r="BQ382" s="516">
        <v>119.9</v>
      </c>
      <c r="BR382" s="516">
        <v>120.6</v>
      </c>
      <c r="BS382" s="516">
        <v>121.9</v>
      </c>
      <c r="BT382" s="516">
        <v>121.4</v>
      </c>
      <c r="BU382" s="516">
        <v>121</v>
      </c>
      <c r="BV382" s="516">
        <v>122.4</v>
      </c>
      <c r="BW382" s="516">
        <v>129.9</v>
      </c>
      <c r="BX382" s="516">
        <v>131.6</v>
      </c>
      <c r="BY382" s="516">
        <v>132.1</v>
      </c>
      <c r="BZ382" s="516">
        <v>130.6</v>
      </c>
      <c r="CA382" s="516">
        <v>130.19999999999999</v>
      </c>
      <c r="CB382" s="516">
        <v>128.4</v>
      </c>
      <c r="CC382" s="516">
        <v>126.6</v>
      </c>
      <c r="CD382" s="516">
        <v>128.9</v>
      </c>
      <c r="CE382" s="516">
        <v>129.6</v>
      </c>
      <c r="CF382" s="516">
        <v>124.2</v>
      </c>
      <c r="CG382" s="516">
        <v>120.8</v>
      </c>
      <c r="CH382" s="516">
        <v>121</v>
      </c>
      <c r="CI382" s="516">
        <v>121.2</v>
      </c>
      <c r="CJ382" s="516">
        <v>121</v>
      </c>
      <c r="CK382" s="516">
        <v>121.7</v>
      </c>
      <c r="CL382" s="516">
        <v>119.8</v>
      </c>
      <c r="CM382" s="516">
        <v>118.1</v>
      </c>
      <c r="CN382" s="516">
        <v>118.7</v>
      </c>
      <c r="CO382" s="516">
        <v>119.8</v>
      </c>
      <c r="CP382" s="516">
        <v>121.1</v>
      </c>
      <c r="CQ382" s="516">
        <v>120.6</v>
      </c>
      <c r="CR382" s="516">
        <v>118</v>
      </c>
      <c r="CS382" s="516">
        <v>123.7</v>
      </c>
      <c r="CT382" s="516">
        <v>122.6</v>
      </c>
      <c r="CU382" s="516">
        <v>122.5</v>
      </c>
      <c r="CV382" s="516">
        <v>122.5</v>
      </c>
      <c r="CW382" s="516">
        <v>135.80000000000001</v>
      </c>
      <c r="CX382" s="516">
        <v>133.9</v>
      </c>
      <c r="CY382" s="516">
        <v>141.80000000000001</v>
      </c>
      <c r="CZ382" s="516">
        <v>139.69999999999999</v>
      </c>
      <c r="DA382" s="516">
        <v>138.4</v>
      </c>
      <c r="DB382" s="516">
        <v>151.80000000000001</v>
      </c>
      <c r="DC382" s="516">
        <v>162.30000000000001</v>
      </c>
      <c r="DD382" s="516">
        <v>157.6</v>
      </c>
      <c r="DE382" s="516">
        <v>162.19999999999999</v>
      </c>
      <c r="DF382" s="516">
        <v>173.7</v>
      </c>
      <c r="DG382" s="516">
        <v>191.2</v>
      </c>
      <c r="DH382" s="516">
        <v>199</v>
      </c>
      <c r="DI382" s="516">
        <v>186.6</v>
      </c>
      <c r="DJ382" s="516">
        <v>180.5</v>
      </c>
      <c r="DK382" s="516">
        <v>195.2</v>
      </c>
      <c r="DL382" s="516">
        <v>195.1</v>
      </c>
      <c r="DM382" s="516">
        <v>178.5</v>
      </c>
      <c r="DN382" s="516">
        <v>191.8</v>
      </c>
      <c r="DO382" s="516">
        <v>204.9</v>
      </c>
      <c r="DP382" s="516">
        <v>208.3</v>
      </c>
      <c r="DQ382" s="516">
        <v>204.1</v>
      </c>
      <c r="DR382" s="516">
        <v>207.1</v>
      </c>
      <c r="DS382" s="516">
        <v>211.3</v>
      </c>
      <c r="DT382" s="516">
        <v>208.1</v>
      </c>
      <c r="DU382" s="517">
        <v>207.6</v>
      </c>
      <c r="DV382" s="517">
        <v>207.5</v>
      </c>
      <c r="DW382" s="517">
        <v>207.5</v>
      </c>
      <c r="DX382" s="559">
        <v>207.1</v>
      </c>
      <c r="DY382" s="559">
        <v>208.3</v>
      </c>
      <c r="DZ382" s="559">
        <v>210.2</v>
      </c>
      <c r="EA382" s="558">
        <v>208.5</v>
      </c>
    </row>
    <row r="383" spans="1:131">
      <c r="A383" s="514" t="s">
        <v>1303</v>
      </c>
      <c r="B383" s="514" t="s">
        <v>1304</v>
      </c>
      <c r="C383" s="515">
        <v>2.0480000000000002E-2</v>
      </c>
      <c r="D383" s="516">
        <v>99.3</v>
      </c>
      <c r="E383" s="516">
        <v>94.5</v>
      </c>
      <c r="F383" s="516">
        <v>101.7</v>
      </c>
      <c r="G383" s="516">
        <v>103.6</v>
      </c>
      <c r="H383" s="516">
        <v>96.3</v>
      </c>
      <c r="I383" s="516">
        <v>99.5</v>
      </c>
      <c r="J383" s="516">
        <v>98.3</v>
      </c>
      <c r="K383" s="516">
        <v>107.3</v>
      </c>
      <c r="L383" s="516">
        <v>110.9</v>
      </c>
      <c r="M383" s="516">
        <v>114.9</v>
      </c>
      <c r="N383" s="516">
        <v>115.9</v>
      </c>
      <c r="O383" s="516">
        <v>116.1</v>
      </c>
      <c r="P383" s="516">
        <v>115.5</v>
      </c>
      <c r="Q383" s="516">
        <v>115.5</v>
      </c>
      <c r="R383" s="516">
        <v>116.5</v>
      </c>
      <c r="S383" s="516">
        <v>113</v>
      </c>
      <c r="T383" s="516">
        <v>108.4</v>
      </c>
      <c r="U383" s="516">
        <v>106.3</v>
      </c>
      <c r="V383" s="516">
        <v>109.3</v>
      </c>
      <c r="W383" s="516">
        <v>112.3</v>
      </c>
      <c r="X383" s="516">
        <v>109.4</v>
      </c>
      <c r="Y383" s="516">
        <v>116.7</v>
      </c>
      <c r="Z383" s="516">
        <v>116.3</v>
      </c>
      <c r="AA383" s="516">
        <v>111.6</v>
      </c>
      <c r="AB383" s="516">
        <v>115.1</v>
      </c>
      <c r="AC383" s="516">
        <v>131.5</v>
      </c>
      <c r="AD383" s="516">
        <v>133.19999999999999</v>
      </c>
      <c r="AE383" s="516">
        <v>135.1</v>
      </c>
      <c r="AF383" s="516">
        <v>125.8</v>
      </c>
      <c r="AG383" s="516">
        <v>127.7</v>
      </c>
      <c r="AH383" s="516">
        <v>124.1</v>
      </c>
      <c r="AI383" s="516">
        <v>112.9</v>
      </c>
      <c r="AJ383" s="516">
        <v>111.9</v>
      </c>
      <c r="AK383" s="516">
        <v>130.19999999999999</v>
      </c>
      <c r="AL383" s="516">
        <v>134.69999999999999</v>
      </c>
      <c r="AM383" s="516">
        <v>136.30000000000001</v>
      </c>
      <c r="AN383" s="516">
        <v>136.9</v>
      </c>
      <c r="AO383" s="516">
        <v>146.69999999999999</v>
      </c>
      <c r="AP383" s="516">
        <v>138.6</v>
      </c>
      <c r="AQ383" s="516">
        <v>134.80000000000001</v>
      </c>
      <c r="AR383" s="516">
        <v>135.4</v>
      </c>
      <c r="AS383" s="516">
        <v>134.1</v>
      </c>
      <c r="AT383" s="516">
        <v>132.69999999999999</v>
      </c>
      <c r="AU383" s="516">
        <v>134.69999999999999</v>
      </c>
      <c r="AV383" s="516">
        <v>136.6</v>
      </c>
      <c r="AW383" s="516">
        <v>139.6</v>
      </c>
      <c r="AX383" s="516">
        <v>144.1</v>
      </c>
      <c r="AY383" s="516">
        <v>146.19999999999999</v>
      </c>
      <c r="AZ383" s="516">
        <v>151</v>
      </c>
      <c r="BA383" s="516">
        <v>150.80000000000001</v>
      </c>
      <c r="BB383" s="516">
        <v>155.30000000000001</v>
      </c>
      <c r="BC383" s="516">
        <v>154.19999999999999</v>
      </c>
      <c r="BD383" s="516">
        <v>150.4</v>
      </c>
      <c r="BE383" s="516">
        <v>137.1</v>
      </c>
      <c r="BF383" s="516">
        <v>137</v>
      </c>
      <c r="BG383" s="516">
        <v>140.1</v>
      </c>
      <c r="BH383" s="516">
        <v>138.4</v>
      </c>
      <c r="BI383" s="516">
        <v>138.1</v>
      </c>
      <c r="BJ383" s="516">
        <v>140.19999999999999</v>
      </c>
      <c r="BK383" s="516">
        <v>140.19999999999999</v>
      </c>
      <c r="BL383" s="516">
        <v>135.9</v>
      </c>
      <c r="BM383" s="516">
        <v>134.6</v>
      </c>
      <c r="BN383" s="516">
        <v>125.1</v>
      </c>
      <c r="BO383" s="516">
        <v>119.2</v>
      </c>
      <c r="BP383" s="516">
        <v>114.9</v>
      </c>
      <c r="BQ383" s="516">
        <v>118.7</v>
      </c>
      <c r="BR383" s="516">
        <v>116.9</v>
      </c>
      <c r="BS383" s="516">
        <v>115.8</v>
      </c>
      <c r="BT383" s="516">
        <v>121.3</v>
      </c>
      <c r="BU383" s="516">
        <v>128.6</v>
      </c>
      <c r="BV383" s="516">
        <v>123.3</v>
      </c>
      <c r="BW383" s="516">
        <v>129.9</v>
      </c>
      <c r="BX383" s="516">
        <v>143.1</v>
      </c>
      <c r="BY383" s="516">
        <v>148.19999999999999</v>
      </c>
      <c r="BZ383" s="516">
        <v>150.1</v>
      </c>
      <c r="CA383" s="516">
        <v>144.69999999999999</v>
      </c>
      <c r="CB383" s="516">
        <v>141.80000000000001</v>
      </c>
      <c r="CC383" s="516">
        <v>138.30000000000001</v>
      </c>
      <c r="CD383" s="516">
        <v>137.19999999999999</v>
      </c>
      <c r="CE383" s="516">
        <v>141.19999999999999</v>
      </c>
      <c r="CF383" s="516">
        <v>140.5</v>
      </c>
      <c r="CG383" s="516">
        <v>140.19999999999999</v>
      </c>
      <c r="CH383" s="516">
        <v>140.80000000000001</v>
      </c>
      <c r="CI383" s="516">
        <v>140.6</v>
      </c>
      <c r="CJ383" s="516">
        <v>142.69999999999999</v>
      </c>
      <c r="CK383" s="516">
        <v>140.80000000000001</v>
      </c>
      <c r="CL383" s="516">
        <v>139.19999999999999</v>
      </c>
      <c r="CM383" s="516">
        <v>134.1</v>
      </c>
      <c r="CN383" s="516">
        <v>132.69999999999999</v>
      </c>
      <c r="CO383" s="516">
        <v>135.1</v>
      </c>
      <c r="CP383" s="516">
        <v>132.5</v>
      </c>
      <c r="CQ383" s="516">
        <v>129.6</v>
      </c>
      <c r="CR383" s="516">
        <v>130</v>
      </c>
      <c r="CS383" s="516">
        <v>126.5</v>
      </c>
      <c r="CT383" s="516">
        <v>136.69999999999999</v>
      </c>
      <c r="CU383" s="516">
        <v>146</v>
      </c>
      <c r="CV383" s="516">
        <v>146</v>
      </c>
      <c r="CW383" s="516">
        <v>141</v>
      </c>
      <c r="CX383" s="516">
        <v>135.6</v>
      </c>
      <c r="CY383" s="516">
        <v>131.69999999999999</v>
      </c>
      <c r="CZ383" s="516">
        <v>130.1</v>
      </c>
      <c r="DA383" s="516">
        <v>134</v>
      </c>
      <c r="DB383" s="516">
        <v>147</v>
      </c>
      <c r="DC383" s="516">
        <v>156</v>
      </c>
      <c r="DD383" s="516">
        <v>162.6</v>
      </c>
      <c r="DE383" s="516">
        <v>169.5</v>
      </c>
      <c r="DF383" s="516">
        <v>170.4</v>
      </c>
      <c r="DG383" s="516">
        <v>171.8</v>
      </c>
      <c r="DH383" s="516">
        <v>176.9</v>
      </c>
      <c r="DI383" s="516">
        <v>175.5</v>
      </c>
      <c r="DJ383" s="516">
        <v>164.2</v>
      </c>
      <c r="DK383" s="516">
        <v>160.6</v>
      </c>
      <c r="DL383" s="516">
        <v>160.5</v>
      </c>
      <c r="DM383" s="516">
        <v>171.5</v>
      </c>
      <c r="DN383" s="516">
        <v>185.2</v>
      </c>
      <c r="DO383" s="516">
        <v>191.8</v>
      </c>
      <c r="DP383" s="516">
        <v>208.6</v>
      </c>
      <c r="DQ383" s="516">
        <v>215.2</v>
      </c>
      <c r="DR383" s="516">
        <v>216.3</v>
      </c>
      <c r="DS383" s="516">
        <v>222.8</v>
      </c>
      <c r="DT383" s="516">
        <v>225.4</v>
      </c>
      <c r="DU383" s="517">
        <v>277.8</v>
      </c>
      <c r="DV383" s="517">
        <v>266.8</v>
      </c>
      <c r="DW383" s="517">
        <v>252.3</v>
      </c>
      <c r="DX383" s="559">
        <v>247.5</v>
      </c>
      <c r="DY383" s="559">
        <v>245</v>
      </c>
      <c r="DZ383" s="559">
        <v>247.1</v>
      </c>
      <c r="EA383" s="558">
        <v>251.3</v>
      </c>
    </row>
    <row r="384" spans="1:131">
      <c r="A384" s="514" t="s">
        <v>1305</v>
      </c>
      <c r="B384" s="514" t="s">
        <v>1306</v>
      </c>
      <c r="C384" s="515">
        <v>3.0290000000000001E-2</v>
      </c>
      <c r="D384" s="516">
        <v>90.8</v>
      </c>
      <c r="E384" s="516">
        <v>100.3</v>
      </c>
      <c r="F384" s="516">
        <v>109.7</v>
      </c>
      <c r="G384" s="516">
        <v>111.9</v>
      </c>
      <c r="H384" s="516">
        <v>109.8</v>
      </c>
      <c r="I384" s="516">
        <v>106.5</v>
      </c>
      <c r="J384" s="516">
        <v>104.8</v>
      </c>
      <c r="K384" s="516">
        <v>98.1</v>
      </c>
      <c r="L384" s="516">
        <v>91.8</v>
      </c>
      <c r="M384" s="516">
        <v>86.1</v>
      </c>
      <c r="N384" s="516">
        <v>81.8</v>
      </c>
      <c r="O384" s="516">
        <v>88</v>
      </c>
      <c r="P384" s="516">
        <v>94.3</v>
      </c>
      <c r="Q384" s="516">
        <v>94</v>
      </c>
      <c r="R384" s="516">
        <v>87.2</v>
      </c>
      <c r="S384" s="516">
        <v>81</v>
      </c>
      <c r="T384" s="516">
        <v>76.400000000000006</v>
      </c>
      <c r="U384" s="516">
        <v>70.900000000000006</v>
      </c>
      <c r="V384" s="516">
        <v>78.599999999999994</v>
      </c>
      <c r="W384" s="516">
        <v>81.599999999999994</v>
      </c>
      <c r="X384" s="516">
        <v>74.7</v>
      </c>
      <c r="Y384" s="516">
        <v>77.2</v>
      </c>
      <c r="Z384" s="516">
        <v>94.7</v>
      </c>
      <c r="AA384" s="516">
        <v>107.5</v>
      </c>
      <c r="AB384" s="516">
        <v>108.1</v>
      </c>
      <c r="AC384" s="516">
        <v>99.8</v>
      </c>
      <c r="AD384" s="516">
        <v>95.8</v>
      </c>
      <c r="AE384" s="516">
        <v>94.1</v>
      </c>
      <c r="AF384" s="516">
        <v>98.6</v>
      </c>
      <c r="AG384" s="516">
        <v>97.9</v>
      </c>
      <c r="AH384" s="516">
        <v>92.9</v>
      </c>
      <c r="AI384" s="516">
        <v>91.3</v>
      </c>
      <c r="AJ384" s="516">
        <v>93.3</v>
      </c>
      <c r="AK384" s="516">
        <v>101.1</v>
      </c>
      <c r="AL384" s="516">
        <v>111</v>
      </c>
      <c r="AM384" s="516">
        <v>112.6</v>
      </c>
      <c r="AN384" s="516">
        <v>112.6</v>
      </c>
      <c r="AO384" s="516">
        <v>112.9</v>
      </c>
      <c r="AP384" s="516">
        <v>110.8</v>
      </c>
      <c r="AQ384" s="516">
        <v>109.5</v>
      </c>
      <c r="AR384" s="516">
        <v>110.4</v>
      </c>
      <c r="AS384" s="516">
        <v>106.4</v>
      </c>
      <c r="AT384" s="516">
        <v>106</v>
      </c>
      <c r="AU384" s="516">
        <v>105.4</v>
      </c>
      <c r="AV384" s="516">
        <v>102.1</v>
      </c>
      <c r="AW384" s="516">
        <v>103.9</v>
      </c>
      <c r="AX384" s="516">
        <v>108.9</v>
      </c>
      <c r="AY384" s="516">
        <v>112.9</v>
      </c>
      <c r="AZ384" s="516">
        <v>113.5</v>
      </c>
      <c r="BA384" s="516">
        <v>112.6</v>
      </c>
      <c r="BB384" s="516">
        <v>117.1</v>
      </c>
      <c r="BC384" s="516">
        <v>110.8</v>
      </c>
      <c r="BD384" s="516">
        <v>103.9</v>
      </c>
      <c r="BE384" s="516">
        <v>99.8</v>
      </c>
      <c r="BF384" s="516">
        <v>99.6</v>
      </c>
      <c r="BG384" s="516">
        <v>98.7</v>
      </c>
      <c r="BH384" s="516">
        <v>96.4</v>
      </c>
      <c r="BI384" s="516">
        <v>97.2</v>
      </c>
      <c r="BJ384" s="516">
        <v>102</v>
      </c>
      <c r="BK384" s="516">
        <v>107.8</v>
      </c>
      <c r="BL384" s="516">
        <v>110.3</v>
      </c>
      <c r="BM384" s="516">
        <v>110.3</v>
      </c>
      <c r="BN384" s="516">
        <v>107.9</v>
      </c>
      <c r="BO384" s="516">
        <v>104.8</v>
      </c>
      <c r="BP384" s="516">
        <v>96.1</v>
      </c>
      <c r="BQ384" s="516">
        <v>98.3</v>
      </c>
      <c r="BR384" s="516">
        <v>103</v>
      </c>
      <c r="BS384" s="516">
        <v>113.6</v>
      </c>
      <c r="BT384" s="516">
        <v>122.3</v>
      </c>
      <c r="BU384" s="516">
        <v>126.6</v>
      </c>
      <c r="BV384" s="516">
        <v>119</v>
      </c>
      <c r="BW384" s="516">
        <v>115.5</v>
      </c>
      <c r="BX384" s="516">
        <v>132.1</v>
      </c>
      <c r="BY384" s="516">
        <v>157.19999999999999</v>
      </c>
      <c r="BZ384" s="516">
        <v>176.3</v>
      </c>
      <c r="CA384" s="516">
        <v>175</v>
      </c>
      <c r="CB384" s="516">
        <v>175</v>
      </c>
      <c r="CC384" s="516">
        <v>172</v>
      </c>
      <c r="CD384" s="516">
        <v>180.1</v>
      </c>
      <c r="CE384" s="516">
        <v>183.8</v>
      </c>
      <c r="CF384" s="516">
        <v>180.5</v>
      </c>
      <c r="CG384" s="516">
        <v>159.1</v>
      </c>
      <c r="CH384" s="516">
        <v>153.6</v>
      </c>
      <c r="CI384" s="516">
        <v>160.80000000000001</v>
      </c>
      <c r="CJ384" s="516">
        <v>159.19999999999999</v>
      </c>
      <c r="CK384" s="516">
        <v>139.30000000000001</v>
      </c>
      <c r="CL384" s="516">
        <v>132.69999999999999</v>
      </c>
      <c r="CM384" s="516">
        <v>129.4</v>
      </c>
      <c r="CN384" s="516">
        <v>120.9</v>
      </c>
      <c r="CO384" s="516">
        <v>113.9</v>
      </c>
      <c r="CP384" s="516">
        <v>108.9</v>
      </c>
      <c r="CQ384" s="516">
        <v>105.1</v>
      </c>
      <c r="CR384" s="516">
        <v>104.5</v>
      </c>
      <c r="CS384" s="516">
        <v>114.3</v>
      </c>
      <c r="CT384" s="516">
        <v>108.1</v>
      </c>
      <c r="CU384" s="516">
        <v>98.3</v>
      </c>
      <c r="CV384" s="516">
        <v>89.9</v>
      </c>
      <c r="CW384" s="516">
        <v>73.099999999999994</v>
      </c>
      <c r="CX384" s="516">
        <v>73.3</v>
      </c>
      <c r="CY384" s="516">
        <v>79.5</v>
      </c>
      <c r="CZ384" s="516">
        <v>77.8</v>
      </c>
      <c r="DA384" s="516">
        <v>90.7</v>
      </c>
      <c r="DB384" s="516">
        <v>102.9</v>
      </c>
      <c r="DC384" s="516">
        <v>122.8</v>
      </c>
      <c r="DD384" s="516">
        <v>118</v>
      </c>
      <c r="DE384" s="516">
        <v>123.9</v>
      </c>
      <c r="DF384" s="516">
        <v>132.80000000000001</v>
      </c>
      <c r="DG384" s="516">
        <v>157.69999999999999</v>
      </c>
      <c r="DH384" s="516">
        <v>171.8</v>
      </c>
      <c r="DI384" s="516">
        <v>149.80000000000001</v>
      </c>
      <c r="DJ384" s="516">
        <v>144.5</v>
      </c>
      <c r="DK384" s="516">
        <v>149</v>
      </c>
      <c r="DL384" s="516">
        <v>138.6</v>
      </c>
      <c r="DM384" s="516">
        <v>142.80000000000001</v>
      </c>
      <c r="DN384" s="516">
        <v>172.8</v>
      </c>
      <c r="DO384" s="516">
        <v>183.5</v>
      </c>
      <c r="DP384" s="516">
        <v>178.6</v>
      </c>
      <c r="DQ384" s="516">
        <v>178.2</v>
      </c>
      <c r="DR384" s="516">
        <v>188.2</v>
      </c>
      <c r="DS384" s="516">
        <v>195.4</v>
      </c>
      <c r="DT384" s="516">
        <v>209.2</v>
      </c>
      <c r="DU384" s="517">
        <v>220.1</v>
      </c>
      <c r="DV384" s="517">
        <v>222.5</v>
      </c>
      <c r="DW384" s="517">
        <v>211.4</v>
      </c>
      <c r="DX384" s="559">
        <v>170.3</v>
      </c>
      <c r="DY384" s="559">
        <v>136.30000000000001</v>
      </c>
      <c r="DZ384" s="559">
        <v>132.4</v>
      </c>
      <c r="EA384" s="558">
        <v>127</v>
      </c>
    </row>
    <row r="385" spans="1:131">
      <c r="A385" s="514" t="s">
        <v>1307</v>
      </c>
      <c r="B385" s="514" t="s">
        <v>1308</v>
      </c>
      <c r="C385" s="515">
        <v>2.0729999999999998E-2</v>
      </c>
      <c r="D385" s="516">
        <v>105.3</v>
      </c>
      <c r="E385" s="516">
        <v>106.5</v>
      </c>
      <c r="F385" s="516">
        <v>105.8</v>
      </c>
      <c r="G385" s="516">
        <v>107.9</v>
      </c>
      <c r="H385" s="516">
        <v>107.9</v>
      </c>
      <c r="I385" s="516">
        <v>107.6</v>
      </c>
      <c r="J385" s="516">
        <v>105.5</v>
      </c>
      <c r="K385" s="516">
        <v>106.8</v>
      </c>
      <c r="L385" s="516">
        <v>109.2</v>
      </c>
      <c r="M385" s="516">
        <v>104.1</v>
      </c>
      <c r="N385" s="516">
        <v>104.4</v>
      </c>
      <c r="O385" s="516">
        <v>103.8</v>
      </c>
      <c r="P385" s="516">
        <v>107.2</v>
      </c>
      <c r="Q385" s="516">
        <v>95.3</v>
      </c>
      <c r="R385" s="516">
        <v>99.7</v>
      </c>
      <c r="S385" s="516">
        <v>99.1</v>
      </c>
      <c r="T385" s="516">
        <v>99.9</v>
      </c>
      <c r="U385" s="516">
        <v>100.1</v>
      </c>
      <c r="V385" s="516">
        <v>97.1</v>
      </c>
      <c r="W385" s="516">
        <v>97.7</v>
      </c>
      <c r="X385" s="516">
        <v>97.3</v>
      </c>
      <c r="Y385" s="516">
        <v>99.4</v>
      </c>
      <c r="Z385" s="516">
        <v>102.4</v>
      </c>
      <c r="AA385" s="516">
        <v>100.7</v>
      </c>
      <c r="AB385" s="516">
        <v>100.8</v>
      </c>
      <c r="AC385" s="516">
        <v>103</v>
      </c>
      <c r="AD385" s="516">
        <v>101.7</v>
      </c>
      <c r="AE385" s="516">
        <v>102.7</v>
      </c>
      <c r="AF385" s="516">
        <v>104.1</v>
      </c>
      <c r="AG385" s="516">
        <v>105.3</v>
      </c>
      <c r="AH385" s="516">
        <v>106.8</v>
      </c>
      <c r="AI385" s="516">
        <v>107.5</v>
      </c>
      <c r="AJ385" s="516">
        <v>107.9</v>
      </c>
      <c r="AK385" s="516">
        <v>106.5</v>
      </c>
      <c r="AL385" s="516">
        <v>106.2</v>
      </c>
      <c r="AM385" s="516">
        <v>108.1</v>
      </c>
      <c r="AN385" s="516">
        <v>109.8</v>
      </c>
      <c r="AO385" s="516">
        <v>109.4</v>
      </c>
      <c r="AP385" s="516">
        <v>110.4</v>
      </c>
      <c r="AQ385" s="516">
        <v>111.6</v>
      </c>
      <c r="AR385" s="516">
        <v>111.3</v>
      </c>
      <c r="AS385" s="516">
        <v>112.6</v>
      </c>
      <c r="AT385" s="516">
        <v>111.2</v>
      </c>
      <c r="AU385" s="516">
        <v>111.5</v>
      </c>
      <c r="AV385" s="516">
        <v>112.7</v>
      </c>
      <c r="AW385" s="516">
        <v>111.3</v>
      </c>
      <c r="AX385" s="516">
        <v>109.2</v>
      </c>
      <c r="AY385" s="516">
        <v>107.4</v>
      </c>
      <c r="AZ385" s="516">
        <v>103.1</v>
      </c>
      <c r="BA385" s="516">
        <v>96.2</v>
      </c>
      <c r="BB385" s="516">
        <v>96.4</v>
      </c>
      <c r="BC385" s="516">
        <v>96.5</v>
      </c>
      <c r="BD385" s="516">
        <v>96</v>
      </c>
      <c r="BE385" s="516">
        <v>96.8</v>
      </c>
      <c r="BF385" s="516">
        <v>95.7</v>
      </c>
      <c r="BG385" s="516">
        <v>95.5</v>
      </c>
      <c r="BH385" s="516">
        <v>95.6</v>
      </c>
      <c r="BI385" s="516">
        <v>93.6</v>
      </c>
      <c r="BJ385" s="516">
        <v>94.2</v>
      </c>
      <c r="BK385" s="516">
        <v>93.8</v>
      </c>
      <c r="BL385" s="516">
        <v>93</v>
      </c>
      <c r="BM385" s="516">
        <v>92.6</v>
      </c>
      <c r="BN385" s="516">
        <v>92.5</v>
      </c>
      <c r="BO385" s="516">
        <v>88.4</v>
      </c>
      <c r="BP385" s="516">
        <v>84.6</v>
      </c>
      <c r="BQ385" s="516">
        <v>84.3</v>
      </c>
      <c r="BR385" s="516">
        <v>88.7</v>
      </c>
      <c r="BS385" s="516">
        <v>90.2</v>
      </c>
      <c r="BT385" s="516">
        <v>88.5</v>
      </c>
      <c r="BU385" s="516">
        <v>87.6</v>
      </c>
      <c r="BV385" s="516">
        <v>90.1</v>
      </c>
      <c r="BW385" s="516">
        <v>89.2</v>
      </c>
      <c r="BX385" s="516">
        <v>91.7</v>
      </c>
      <c r="BY385" s="516">
        <v>88.5</v>
      </c>
      <c r="BZ385" s="516">
        <v>91.1</v>
      </c>
      <c r="CA385" s="516">
        <v>89.1</v>
      </c>
      <c r="CB385" s="516">
        <v>91</v>
      </c>
      <c r="CC385" s="516">
        <v>93.4</v>
      </c>
      <c r="CD385" s="516">
        <v>93.9</v>
      </c>
      <c r="CE385" s="516">
        <v>95.4</v>
      </c>
      <c r="CF385" s="516">
        <v>94.2</v>
      </c>
      <c r="CG385" s="516">
        <v>94</v>
      </c>
      <c r="CH385" s="516">
        <v>90.8</v>
      </c>
      <c r="CI385" s="516">
        <v>93.7</v>
      </c>
      <c r="CJ385" s="516">
        <v>94</v>
      </c>
      <c r="CK385" s="516">
        <v>92.1</v>
      </c>
      <c r="CL385" s="516">
        <v>91</v>
      </c>
      <c r="CM385" s="516">
        <v>90.8</v>
      </c>
      <c r="CN385" s="516">
        <v>91.7</v>
      </c>
      <c r="CO385" s="516">
        <v>92.6</v>
      </c>
      <c r="CP385" s="516">
        <v>91.1</v>
      </c>
      <c r="CQ385" s="516">
        <v>90.3</v>
      </c>
      <c r="CR385" s="516">
        <v>91.2</v>
      </c>
      <c r="CS385" s="516">
        <v>91.4</v>
      </c>
      <c r="CT385" s="516">
        <v>91.7</v>
      </c>
      <c r="CU385" s="516">
        <v>92.2</v>
      </c>
      <c r="CV385" s="516">
        <v>91.8</v>
      </c>
      <c r="CW385" s="516">
        <v>93.7</v>
      </c>
      <c r="CX385" s="516">
        <v>92.1</v>
      </c>
      <c r="CY385" s="516">
        <v>87.6</v>
      </c>
      <c r="CZ385" s="516">
        <v>88.3</v>
      </c>
      <c r="DA385" s="516">
        <v>87.9</v>
      </c>
      <c r="DB385" s="516">
        <v>88.3</v>
      </c>
      <c r="DC385" s="516">
        <v>89.6</v>
      </c>
      <c r="DD385" s="516">
        <v>89.6</v>
      </c>
      <c r="DE385" s="516">
        <v>89.7</v>
      </c>
      <c r="DF385" s="516">
        <v>89.6</v>
      </c>
      <c r="DG385" s="516">
        <v>89.5</v>
      </c>
      <c r="DH385" s="516">
        <v>89.8</v>
      </c>
      <c r="DI385" s="516">
        <v>89.6</v>
      </c>
      <c r="DJ385" s="516">
        <v>90</v>
      </c>
      <c r="DK385" s="516">
        <v>90.9</v>
      </c>
      <c r="DL385" s="516">
        <v>94.2</v>
      </c>
      <c r="DM385" s="516">
        <v>101.7</v>
      </c>
      <c r="DN385" s="516">
        <v>121.8</v>
      </c>
      <c r="DO385" s="516">
        <v>114.4</v>
      </c>
      <c r="DP385" s="516">
        <v>106.7</v>
      </c>
      <c r="DQ385" s="516">
        <v>111.1</v>
      </c>
      <c r="DR385" s="516">
        <v>112</v>
      </c>
      <c r="DS385" s="516">
        <v>114.3</v>
      </c>
      <c r="DT385" s="516">
        <v>118.1</v>
      </c>
      <c r="DU385" s="517">
        <v>117.9</v>
      </c>
      <c r="DV385" s="517">
        <v>117.5</v>
      </c>
      <c r="DW385" s="517">
        <v>119</v>
      </c>
      <c r="DX385" s="559">
        <v>118.4</v>
      </c>
      <c r="DY385" s="559">
        <v>120.5</v>
      </c>
      <c r="DZ385" s="559">
        <v>120.8</v>
      </c>
      <c r="EA385" s="558">
        <v>120.8</v>
      </c>
    </row>
    <row r="386" spans="1:131">
      <c r="A386" s="514" t="s">
        <v>1309</v>
      </c>
      <c r="B386" s="514" t="s">
        <v>1310</v>
      </c>
      <c r="C386" s="515">
        <v>4.4499999999999998E-2</v>
      </c>
      <c r="D386" s="516">
        <v>99</v>
      </c>
      <c r="E386" s="516">
        <v>98.8</v>
      </c>
      <c r="F386" s="516">
        <v>97.7</v>
      </c>
      <c r="G386" s="516">
        <v>99.9</v>
      </c>
      <c r="H386" s="516">
        <v>101.4</v>
      </c>
      <c r="I386" s="516">
        <v>99</v>
      </c>
      <c r="J386" s="516">
        <v>102</v>
      </c>
      <c r="K386" s="516">
        <v>102.6</v>
      </c>
      <c r="L386" s="516">
        <v>102.8</v>
      </c>
      <c r="M386" s="516">
        <v>104.6</v>
      </c>
      <c r="N386" s="516">
        <v>102.3</v>
      </c>
      <c r="O386" s="516">
        <v>101.8</v>
      </c>
      <c r="P386" s="516">
        <v>101.1</v>
      </c>
      <c r="Q386" s="516">
        <v>101.5</v>
      </c>
      <c r="R386" s="516">
        <v>102.9</v>
      </c>
      <c r="S386" s="516">
        <v>103.9</v>
      </c>
      <c r="T386" s="516">
        <v>103</v>
      </c>
      <c r="U386" s="516">
        <v>101.8</v>
      </c>
      <c r="V386" s="516">
        <v>100.8</v>
      </c>
      <c r="W386" s="516">
        <v>102.6</v>
      </c>
      <c r="X386" s="516">
        <v>102.2</v>
      </c>
      <c r="Y386" s="516">
        <v>101.8</v>
      </c>
      <c r="Z386" s="516">
        <v>103.3</v>
      </c>
      <c r="AA386" s="516">
        <v>103.6</v>
      </c>
      <c r="AB386" s="516">
        <v>104</v>
      </c>
      <c r="AC386" s="516">
        <v>105.4</v>
      </c>
      <c r="AD386" s="516">
        <v>105.4</v>
      </c>
      <c r="AE386" s="516">
        <v>104.8</v>
      </c>
      <c r="AF386" s="516">
        <v>106.5</v>
      </c>
      <c r="AG386" s="516">
        <v>107.8</v>
      </c>
      <c r="AH386" s="516">
        <v>106.9</v>
      </c>
      <c r="AI386" s="516">
        <v>105</v>
      </c>
      <c r="AJ386" s="516">
        <v>107</v>
      </c>
      <c r="AK386" s="516">
        <v>108.9</v>
      </c>
      <c r="AL386" s="516">
        <v>108.2</v>
      </c>
      <c r="AM386" s="516">
        <v>108.4</v>
      </c>
      <c r="AN386" s="516">
        <v>110</v>
      </c>
      <c r="AO386" s="516">
        <v>106.7</v>
      </c>
      <c r="AP386" s="516">
        <v>107.3</v>
      </c>
      <c r="AQ386" s="516">
        <v>108.8</v>
      </c>
      <c r="AR386" s="516">
        <v>107.9</v>
      </c>
      <c r="AS386" s="516">
        <v>108.2</v>
      </c>
      <c r="AT386" s="516">
        <v>107.9</v>
      </c>
      <c r="AU386" s="516">
        <v>107.1</v>
      </c>
      <c r="AV386" s="516">
        <v>107.7</v>
      </c>
      <c r="AW386" s="516">
        <v>108.4</v>
      </c>
      <c r="AX386" s="516">
        <v>107.3</v>
      </c>
      <c r="AY386" s="516">
        <v>109.6</v>
      </c>
      <c r="AZ386" s="516">
        <v>108.7</v>
      </c>
      <c r="BA386" s="516">
        <v>109</v>
      </c>
      <c r="BB386" s="516">
        <v>110.1</v>
      </c>
      <c r="BC386" s="516">
        <v>109.3</v>
      </c>
      <c r="BD386" s="516">
        <v>110.8</v>
      </c>
      <c r="BE386" s="516">
        <v>111</v>
      </c>
      <c r="BF386" s="516">
        <v>110</v>
      </c>
      <c r="BG386" s="516">
        <v>111.3</v>
      </c>
      <c r="BH386" s="516">
        <v>110</v>
      </c>
      <c r="BI386" s="516">
        <v>109.7</v>
      </c>
      <c r="BJ386" s="516">
        <v>112.1</v>
      </c>
      <c r="BK386" s="516">
        <v>111.9</v>
      </c>
      <c r="BL386" s="516">
        <v>112.1</v>
      </c>
      <c r="BM386" s="516">
        <v>112.4</v>
      </c>
      <c r="BN386" s="516">
        <v>112.7</v>
      </c>
      <c r="BO386" s="516">
        <v>110.7</v>
      </c>
      <c r="BP386" s="516">
        <v>112.3</v>
      </c>
      <c r="BQ386" s="516">
        <v>111.4</v>
      </c>
      <c r="BR386" s="516">
        <v>112.2</v>
      </c>
      <c r="BS386" s="516">
        <v>114</v>
      </c>
      <c r="BT386" s="516">
        <v>111.4</v>
      </c>
      <c r="BU386" s="516">
        <v>111.9</v>
      </c>
      <c r="BV386" s="516">
        <v>115.5</v>
      </c>
      <c r="BW386" s="516">
        <v>115.8</v>
      </c>
      <c r="BX386" s="516">
        <v>119.3</v>
      </c>
      <c r="BY386" s="516">
        <v>118.1</v>
      </c>
      <c r="BZ386" s="516">
        <v>116.5</v>
      </c>
      <c r="CA386" s="516">
        <v>117</v>
      </c>
      <c r="CB386" s="516">
        <v>117.4</v>
      </c>
      <c r="CC386" s="516">
        <v>120.2</v>
      </c>
      <c r="CD386" s="516">
        <v>121.3</v>
      </c>
      <c r="CE386" s="516">
        <v>122.5</v>
      </c>
      <c r="CF386" s="516">
        <v>123.1</v>
      </c>
      <c r="CG386" s="516">
        <v>121.9</v>
      </c>
      <c r="CH386" s="516">
        <v>122.3</v>
      </c>
      <c r="CI386" s="516">
        <v>122.4</v>
      </c>
      <c r="CJ386" s="516">
        <v>126.4</v>
      </c>
      <c r="CK386" s="516">
        <v>127</v>
      </c>
      <c r="CL386" s="516">
        <v>127.3</v>
      </c>
      <c r="CM386" s="516">
        <v>128.30000000000001</v>
      </c>
      <c r="CN386" s="516">
        <v>126.9</v>
      </c>
      <c r="CO386" s="516">
        <v>127.5</v>
      </c>
      <c r="CP386" s="516">
        <v>126.9</v>
      </c>
      <c r="CQ386" s="516">
        <v>126.8</v>
      </c>
      <c r="CR386" s="516">
        <v>126.2</v>
      </c>
      <c r="CS386" s="516">
        <v>124.5</v>
      </c>
      <c r="CT386" s="516">
        <v>126.9</v>
      </c>
      <c r="CU386" s="516">
        <v>127.6</v>
      </c>
      <c r="CV386" s="516">
        <v>127.9</v>
      </c>
      <c r="CW386" s="516">
        <v>124.3</v>
      </c>
      <c r="CX386" s="516">
        <v>125.9</v>
      </c>
      <c r="CY386" s="516">
        <v>127.7</v>
      </c>
      <c r="CZ386" s="516">
        <v>131.30000000000001</v>
      </c>
      <c r="DA386" s="516">
        <v>137.30000000000001</v>
      </c>
      <c r="DB386" s="516">
        <v>134.5</v>
      </c>
      <c r="DC386" s="516">
        <v>134.6</v>
      </c>
      <c r="DD386" s="516">
        <v>133</v>
      </c>
      <c r="DE386" s="516">
        <v>134.9</v>
      </c>
      <c r="DF386" s="516">
        <v>133.4</v>
      </c>
      <c r="DG386" s="516">
        <v>133.4</v>
      </c>
      <c r="DH386" s="516">
        <v>137</v>
      </c>
      <c r="DI386" s="516">
        <v>139.80000000000001</v>
      </c>
      <c r="DJ386" s="516">
        <v>137.5</v>
      </c>
      <c r="DK386" s="516">
        <v>137.4</v>
      </c>
      <c r="DL386" s="516">
        <v>135.69999999999999</v>
      </c>
      <c r="DM386" s="516">
        <v>135</v>
      </c>
      <c r="DN386" s="516">
        <v>136.30000000000001</v>
      </c>
      <c r="DO386" s="516">
        <v>136.5</v>
      </c>
      <c r="DP386" s="516">
        <v>135.4</v>
      </c>
      <c r="DQ386" s="516">
        <v>135.30000000000001</v>
      </c>
      <c r="DR386" s="516">
        <v>136.5</v>
      </c>
      <c r="DS386" s="516">
        <v>136</v>
      </c>
      <c r="DT386" s="516">
        <v>135.19999999999999</v>
      </c>
      <c r="DU386" s="517">
        <v>137.1</v>
      </c>
      <c r="DV386" s="517">
        <v>136</v>
      </c>
      <c r="DW386" s="517">
        <v>137.19999999999999</v>
      </c>
      <c r="DX386" s="559">
        <v>138.19999999999999</v>
      </c>
      <c r="DY386" s="559">
        <v>137.19999999999999</v>
      </c>
      <c r="DZ386" s="559">
        <v>138.19999999999999</v>
      </c>
      <c r="EA386" s="558">
        <v>137</v>
      </c>
    </row>
    <row r="387" spans="1:131">
      <c r="A387" s="514" t="s">
        <v>1311</v>
      </c>
      <c r="B387" s="514" t="s">
        <v>1312</v>
      </c>
      <c r="C387" s="515">
        <v>0.12767000000000001</v>
      </c>
      <c r="D387" s="516">
        <v>100.4</v>
      </c>
      <c r="E387" s="516">
        <v>104.1</v>
      </c>
      <c r="F387" s="516">
        <v>99</v>
      </c>
      <c r="G387" s="516">
        <v>96.3</v>
      </c>
      <c r="H387" s="516">
        <v>96.4</v>
      </c>
      <c r="I387" s="516">
        <v>95.2</v>
      </c>
      <c r="J387" s="516">
        <v>99</v>
      </c>
      <c r="K387" s="516">
        <v>100.2</v>
      </c>
      <c r="L387" s="516">
        <v>101.2</v>
      </c>
      <c r="M387" s="516">
        <v>102.3</v>
      </c>
      <c r="N387" s="516">
        <v>102.5</v>
      </c>
      <c r="O387" s="516">
        <v>103.1</v>
      </c>
      <c r="P387" s="516">
        <v>104.1</v>
      </c>
      <c r="Q387" s="516">
        <v>103.7</v>
      </c>
      <c r="R387" s="516">
        <v>101</v>
      </c>
      <c r="S387" s="516">
        <v>102.9</v>
      </c>
      <c r="T387" s="516">
        <v>106.3</v>
      </c>
      <c r="U387" s="516">
        <v>111.5</v>
      </c>
      <c r="V387" s="516">
        <v>112.4</v>
      </c>
      <c r="W387" s="516">
        <v>117</v>
      </c>
      <c r="X387" s="516">
        <v>120.7</v>
      </c>
      <c r="Y387" s="516">
        <v>120.1</v>
      </c>
      <c r="Z387" s="516">
        <v>120.7</v>
      </c>
      <c r="AA387" s="516">
        <v>117.4</v>
      </c>
      <c r="AB387" s="516">
        <v>115.6</v>
      </c>
      <c r="AC387" s="516">
        <v>117.3</v>
      </c>
      <c r="AD387" s="516">
        <v>116.9</v>
      </c>
      <c r="AE387" s="516">
        <v>118.8</v>
      </c>
      <c r="AF387" s="516">
        <v>121.4</v>
      </c>
      <c r="AG387" s="516">
        <v>125.4</v>
      </c>
      <c r="AH387" s="516">
        <v>126.3</v>
      </c>
      <c r="AI387" s="516">
        <v>123.6</v>
      </c>
      <c r="AJ387" s="516">
        <v>119.7</v>
      </c>
      <c r="AK387" s="516">
        <v>115.7</v>
      </c>
      <c r="AL387" s="516">
        <v>114.9</v>
      </c>
      <c r="AM387" s="516">
        <v>112.7</v>
      </c>
      <c r="AN387" s="516">
        <v>112.6</v>
      </c>
      <c r="AO387" s="516">
        <v>111</v>
      </c>
      <c r="AP387" s="516">
        <v>110</v>
      </c>
      <c r="AQ387" s="516">
        <v>112.3</v>
      </c>
      <c r="AR387" s="516">
        <v>111</v>
      </c>
      <c r="AS387" s="516">
        <v>111.7</v>
      </c>
      <c r="AT387" s="516">
        <v>110.4</v>
      </c>
      <c r="AU387" s="516">
        <v>108.5</v>
      </c>
      <c r="AV387" s="516">
        <v>110.4</v>
      </c>
      <c r="AW387" s="516">
        <v>110.6</v>
      </c>
      <c r="AX387" s="516">
        <v>109.4</v>
      </c>
      <c r="AY387" s="516">
        <v>110.2</v>
      </c>
      <c r="AZ387" s="516">
        <v>110</v>
      </c>
      <c r="BA387" s="516">
        <v>109.3</v>
      </c>
      <c r="BB387" s="516">
        <v>109.4</v>
      </c>
      <c r="BC387" s="516">
        <v>110.3</v>
      </c>
      <c r="BD387" s="516">
        <v>109.4</v>
      </c>
      <c r="BE387" s="516">
        <v>110.9</v>
      </c>
      <c r="BF387" s="516">
        <v>109.4</v>
      </c>
      <c r="BG387" s="516">
        <v>108.5</v>
      </c>
      <c r="BH387" s="516">
        <v>111.3</v>
      </c>
      <c r="BI387" s="516">
        <v>112.1</v>
      </c>
      <c r="BJ387" s="516">
        <v>112.7</v>
      </c>
      <c r="BK387" s="516">
        <v>113.6</v>
      </c>
      <c r="BL387" s="516">
        <v>113</v>
      </c>
      <c r="BM387" s="516">
        <v>113.1</v>
      </c>
      <c r="BN387" s="516">
        <v>113.1</v>
      </c>
      <c r="BO387" s="516">
        <v>112.3</v>
      </c>
      <c r="BP387" s="516">
        <v>112.7</v>
      </c>
      <c r="BQ387" s="516">
        <v>114.5</v>
      </c>
      <c r="BR387" s="516">
        <v>114.3</v>
      </c>
      <c r="BS387" s="516">
        <v>117</v>
      </c>
      <c r="BT387" s="516">
        <v>117</v>
      </c>
      <c r="BU387" s="516">
        <v>119.6</v>
      </c>
      <c r="BV387" s="516">
        <v>120.9</v>
      </c>
      <c r="BW387" s="516">
        <v>119.6</v>
      </c>
      <c r="BX387" s="516">
        <v>120.8</v>
      </c>
      <c r="BY387" s="516">
        <v>122.3</v>
      </c>
      <c r="BZ387" s="516">
        <v>123.3</v>
      </c>
      <c r="CA387" s="516">
        <v>123.3</v>
      </c>
      <c r="CB387" s="516">
        <v>126.7</v>
      </c>
      <c r="CC387" s="516">
        <v>128.19999999999999</v>
      </c>
      <c r="CD387" s="516">
        <v>130</v>
      </c>
      <c r="CE387" s="516">
        <v>130.30000000000001</v>
      </c>
      <c r="CF387" s="516">
        <v>127</v>
      </c>
      <c r="CG387" s="516">
        <v>127.3</v>
      </c>
      <c r="CH387" s="516">
        <v>127.5</v>
      </c>
      <c r="CI387" s="516">
        <v>129.1</v>
      </c>
      <c r="CJ387" s="516">
        <v>128.69999999999999</v>
      </c>
      <c r="CK387" s="516">
        <v>127.1</v>
      </c>
      <c r="CL387" s="516">
        <v>124.7</v>
      </c>
      <c r="CM387" s="516">
        <v>123.8</v>
      </c>
      <c r="CN387" s="516">
        <v>122.5</v>
      </c>
      <c r="CO387" s="516">
        <v>121.8</v>
      </c>
      <c r="CP387" s="516">
        <v>122.6</v>
      </c>
      <c r="CQ387" s="516">
        <v>121.1</v>
      </c>
      <c r="CR387" s="516">
        <v>120.7</v>
      </c>
      <c r="CS387" s="516">
        <v>124.4</v>
      </c>
      <c r="CT387" s="516">
        <v>125.8</v>
      </c>
      <c r="CU387" s="516">
        <v>123.7</v>
      </c>
      <c r="CV387" s="516">
        <v>124</v>
      </c>
      <c r="CW387" s="516">
        <v>125.4</v>
      </c>
      <c r="CX387" s="516">
        <v>128.9</v>
      </c>
      <c r="CY387" s="516">
        <v>129.6</v>
      </c>
      <c r="CZ387" s="516">
        <v>131.9</v>
      </c>
      <c r="DA387" s="516">
        <v>132.1</v>
      </c>
      <c r="DB387" s="516">
        <v>135.80000000000001</v>
      </c>
      <c r="DC387" s="516">
        <v>135.69999999999999</v>
      </c>
      <c r="DD387" s="516">
        <v>139.1</v>
      </c>
      <c r="DE387" s="516">
        <v>141</v>
      </c>
      <c r="DF387" s="516">
        <v>148</v>
      </c>
      <c r="DG387" s="516">
        <v>149.69999999999999</v>
      </c>
      <c r="DH387" s="516">
        <v>151</v>
      </c>
      <c r="DI387" s="516">
        <v>153.5</v>
      </c>
      <c r="DJ387" s="516">
        <v>154.9</v>
      </c>
      <c r="DK387" s="516">
        <v>153.9</v>
      </c>
      <c r="DL387" s="516">
        <v>156.69999999999999</v>
      </c>
      <c r="DM387" s="516">
        <v>156.6</v>
      </c>
      <c r="DN387" s="516">
        <v>158.80000000000001</v>
      </c>
      <c r="DO387" s="516">
        <v>162.5</v>
      </c>
      <c r="DP387" s="516">
        <v>158.4</v>
      </c>
      <c r="DQ387" s="516">
        <v>157.1</v>
      </c>
      <c r="DR387" s="516">
        <v>161.5</v>
      </c>
      <c r="DS387" s="516">
        <v>163.69999999999999</v>
      </c>
      <c r="DT387" s="516">
        <v>168.8</v>
      </c>
      <c r="DU387" s="517">
        <v>173.2</v>
      </c>
      <c r="DV387" s="517">
        <v>169.9</v>
      </c>
      <c r="DW387" s="517">
        <v>169.1</v>
      </c>
      <c r="DX387" s="559">
        <v>159.9</v>
      </c>
      <c r="DY387" s="559">
        <v>158.80000000000001</v>
      </c>
      <c r="DZ387" s="559">
        <v>157.69999999999999</v>
      </c>
      <c r="EA387" s="558">
        <v>157.30000000000001</v>
      </c>
    </row>
    <row r="388" spans="1:131">
      <c r="A388" s="514" t="s">
        <v>1313</v>
      </c>
      <c r="B388" s="514" t="s">
        <v>1314</v>
      </c>
      <c r="C388" s="515">
        <v>0.28421999999999997</v>
      </c>
      <c r="D388" s="516">
        <v>103.8</v>
      </c>
      <c r="E388" s="516">
        <v>103.6</v>
      </c>
      <c r="F388" s="516">
        <v>102.9</v>
      </c>
      <c r="G388" s="516">
        <v>102</v>
      </c>
      <c r="H388" s="516">
        <v>105.1</v>
      </c>
      <c r="I388" s="516">
        <v>100.3</v>
      </c>
      <c r="J388" s="516">
        <v>100.9</v>
      </c>
      <c r="K388" s="516">
        <v>102.4</v>
      </c>
      <c r="L388" s="516">
        <v>101</v>
      </c>
      <c r="M388" s="516">
        <v>104.8</v>
      </c>
      <c r="N388" s="516">
        <v>103.1</v>
      </c>
      <c r="O388" s="516">
        <v>103.2</v>
      </c>
      <c r="P388" s="516">
        <v>105</v>
      </c>
      <c r="Q388" s="516">
        <v>104.4</v>
      </c>
      <c r="R388" s="516">
        <v>104.4</v>
      </c>
      <c r="S388" s="516">
        <v>102.5</v>
      </c>
      <c r="T388" s="516">
        <v>100.9</v>
      </c>
      <c r="U388" s="516">
        <v>102.9</v>
      </c>
      <c r="V388" s="516">
        <v>100.6</v>
      </c>
      <c r="W388" s="516">
        <v>98.7</v>
      </c>
      <c r="X388" s="516">
        <v>101.7</v>
      </c>
      <c r="Y388" s="516">
        <v>100.6</v>
      </c>
      <c r="Z388" s="516">
        <v>101.6</v>
      </c>
      <c r="AA388" s="516">
        <v>103.1</v>
      </c>
      <c r="AB388" s="516">
        <v>102.4</v>
      </c>
      <c r="AC388" s="516">
        <v>105.6</v>
      </c>
      <c r="AD388" s="516">
        <v>104.9</v>
      </c>
      <c r="AE388" s="516">
        <v>101</v>
      </c>
      <c r="AF388" s="516">
        <v>102.3</v>
      </c>
      <c r="AG388" s="516">
        <v>101</v>
      </c>
      <c r="AH388" s="516">
        <v>102.2</v>
      </c>
      <c r="AI388" s="516">
        <v>102.3</v>
      </c>
      <c r="AJ388" s="516">
        <v>103.4</v>
      </c>
      <c r="AK388" s="516">
        <v>101.9</v>
      </c>
      <c r="AL388" s="516">
        <v>104</v>
      </c>
      <c r="AM388" s="516">
        <v>101.9</v>
      </c>
      <c r="AN388" s="516">
        <v>103.8</v>
      </c>
      <c r="AO388" s="516">
        <v>102.9</v>
      </c>
      <c r="AP388" s="516">
        <v>103.3</v>
      </c>
      <c r="AQ388" s="516">
        <v>102.3</v>
      </c>
      <c r="AR388" s="516">
        <v>103.3</v>
      </c>
      <c r="AS388" s="516">
        <v>103.8</v>
      </c>
      <c r="AT388" s="516">
        <v>100.8</v>
      </c>
      <c r="AU388" s="516">
        <v>100.6</v>
      </c>
      <c r="AV388" s="516">
        <v>98.7</v>
      </c>
      <c r="AW388" s="516">
        <v>98.8</v>
      </c>
      <c r="AX388" s="516">
        <v>100.1</v>
      </c>
      <c r="AY388" s="516">
        <v>101.4</v>
      </c>
      <c r="AZ388" s="516">
        <v>104.3</v>
      </c>
      <c r="BA388" s="516">
        <v>104.4</v>
      </c>
      <c r="BB388" s="516">
        <v>105.6</v>
      </c>
      <c r="BC388" s="516">
        <v>107.4</v>
      </c>
      <c r="BD388" s="516">
        <v>107.6</v>
      </c>
      <c r="BE388" s="516">
        <v>106</v>
      </c>
      <c r="BF388" s="516">
        <v>104.7</v>
      </c>
      <c r="BG388" s="516">
        <v>104.9</v>
      </c>
      <c r="BH388" s="516">
        <v>103.3</v>
      </c>
      <c r="BI388" s="516">
        <v>103.5</v>
      </c>
      <c r="BJ388" s="516">
        <v>104.2</v>
      </c>
      <c r="BK388" s="516">
        <v>103.8</v>
      </c>
      <c r="BL388" s="516">
        <v>104.5</v>
      </c>
      <c r="BM388" s="516">
        <v>104.5</v>
      </c>
      <c r="BN388" s="516">
        <v>103.7</v>
      </c>
      <c r="BO388" s="516">
        <v>105.8</v>
      </c>
      <c r="BP388" s="516">
        <v>105.6</v>
      </c>
      <c r="BQ388" s="516">
        <v>105.5</v>
      </c>
      <c r="BR388" s="516">
        <v>108.7</v>
      </c>
      <c r="BS388" s="516">
        <v>108.7</v>
      </c>
      <c r="BT388" s="516">
        <v>107.8</v>
      </c>
      <c r="BU388" s="516">
        <v>108.5</v>
      </c>
      <c r="BV388" s="516">
        <v>110.2</v>
      </c>
      <c r="BW388" s="516">
        <v>112.7</v>
      </c>
      <c r="BX388" s="516">
        <v>115.6</v>
      </c>
      <c r="BY388" s="516">
        <v>120.1</v>
      </c>
      <c r="BZ388" s="516">
        <v>118.8</v>
      </c>
      <c r="CA388" s="516">
        <v>120.1</v>
      </c>
      <c r="CB388" s="516">
        <v>119.8</v>
      </c>
      <c r="CC388" s="516">
        <v>121.9</v>
      </c>
      <c r="CD388" s="516">
        <v>121.9</v>
      </c>
      <c r="CE388" s="516">
        <v>126.6</v>
      </c>
      <c r="CF388" s="516">
        <v>126.8</v>
      </c>
      <c r="CG388" s="516">
        <v>126.3</v>
      </c>
      <c r="CH388" s="516">
        <v>127.6</v>
      </c>
      <c r="CI388" s="516">
        <v>124.9</v>
      </c>
      <c r="CJ388" s="516">
        <v>126.7</v>
      </c>
      <c r="CK388" s="516">
        <v>128.4</v>
      </c>
      <c r="CL388" s="516">
        <v>126.7</v>
      </c>
      <c r="CM388" s="516">
        <v>124.6</v>
      </c>
      <c r="CN388" s="516">
        <v>125.7</v>
      </c>
      <c r="CO388" s="516">
        <v>125.7</v>
      </c>
      <c r="CP388" s="516">
        <v>122.4</v>
      </c>
      <c r="CQ388" s="516">
        <v>122.3</v>
      </c>
      <c r="CR388" s="516">
        <v>123.7</v>
      </c>
      <c r="CS388" s="516">
        <v>122</v>
      </c>
      <c r="CT388" s="516">
        <v>123.7</v>
      </c>
      <c r="CU388" s="516">
        <v>119.2</v>
      </c>
      <c r="CV388" s="516">
        <v>122.7</v>
      </c>
      <c r="CW388" s="516">
        <v>125.7</v>
      </c>
      <c r="CX388" s="516">
        <v>123.9</v>
      </c>
      <c r="CY388" s="516">
        <v>125.7</v>
      </c>
      <c r="CZ388" s="516">
        <v>127.2</v>
      </c>
      <c r="DA388" s="516">
        <v>125.2</v>
      </c>
      <c r="DB388" s="516">
        <v>125</v>
      </c>
      <c r="DC388" s="516">
        <v>123.9</v>
      </c>
      <c r="DD388" s="516">
        <v>127.2</v>
      </c>
      <c r="DE388" s="516">
        <v>129.80000000000001</v>
      </c>
      <c r="DF388" s="516">
        <v>131.80000000000001</v>
      </c>
      <c r="DG388" s="516">
        <v>133.9</v>
      </c>
      <c r="DH388" s="516">
        <v>132.9</v>
      </c>
      <c r="DI388" s="516">
        <v>137</v>
      </c>
      <c r="DJ388" s="516">
        <v>140.1</v>
      </c>
      <c r="DK388" s="516">
        <v>140.30000000000001</v>
      </c>
      <c r="DL388" s="516">
        <v>138.9</v>
      </c>
      <c r="DM388" s="516">
        <v>144</v>
      </c>
      <c r="DN388" s="516">
        <v>147.4</v>
      </c>
      <c r="DO388" s="516">
        <v>148.30000000000001</v>
      </c>
      <c r="DP388" s="516">
        <v>149.80000000000001</v>
      </c>
      <c r="DQ388" s="516">
        <v>150.69999999999999</v>
      </c>
      <c r="DR388" s="516">
        <v>151.69999999999999</v>
      </c>
      <c r="DS388" s="516">
        <v>152.69999999999999</v>
      </c>
      <c r="DT388" s="516">
        <v>158.30000000000001</v>
      </c>
      <c r="DU388" s="517">
        <v>158.4</v>
      </c>
      <c r="DV388" s="517">
        <v>160</v>
      </c>
      <c r="DW388" s="517">
        <v>159</v>
      </c>
      <c r="DX388" s="559">
        <v>156.1</v>
      </c>
      <c r="DY388" s="559">
        <v>155</v>
      </c>
      <c r="DZ388" s="559">
        <v>153.4</v>
      </c>
      <c r="EA388" s="558">
        <v>151.19999999999999</v>
      </c>
    </row>
    <row r="389" spans="1:131">
      <c r="A389" s="514" t="s">
        <v>1315</v>
      </c>
      <c r="B389" s="514" t="s">
        <v>1316</v>
      </c>
      <c r="C389" s="515">
        <v>1.9099999999999999E-2</v>
      </c>
      <c r="D389" s="516">
        <v>126.1</v>
      </c>
      <c r="E389" s="516">
        <v>128.80000000000001</v>
      </c>
      <c r="F389" s="516">
        <v>127.1</v>
      </c>
      <c r="G389" s="516">
        <v>117.9</v>
      </c>
      <c r="H389" s="516">
        <v>118.1</v>
      </c>
      <c r="I389" s="516">
        <v>118</v>
      </c>
      <c r="J389" s="516">
        <v>117.8</v>
      </c>
      <c r="K389" s="516">
        <v>117.4</v>
      </c>
      <c r="L389" s="516">
        <v>118.3</v>
      </c>
      <c r="M389" s="516">
        <v>122</v>
      </c>
      <c r="N389" s="516">
        <v>126.8</v>
      </c>
      <c r="O389" s="516">
        <v>126</v>
      </c>
      <c r="P389" s="516">
        <v>121.1</v>
      </c>
      <c r="Q389" s="516">
        <v>118</v>
      </c>
      <c r="R389" s="516">
        <v>118.3</v>
      </c>
      <c r="S389" s="516">
        <v>123.2</v>
      </c>
      <c r="T389" s="516">
        <v>128.9</v>
      </c>
      <c r="U389" s="516">
        <v>137.1</v>
      </c>
      <c r="V389" s="516">
        <v>134.5</v>
      </c>
      <c r="W389" s="516">
        <v>129.1</v>
      </c>
      <c r="X389" s="516">
        <v>132</v>
      </c>
      <c r="Y389" s="516">
        <v>133.19999999999999</v>
      </c>
      <c r="Z389" s="516">
        <v>131.6</v>
      </c>
      <c r="AA389" s="516">
        <v>126.7</v>
      </c>
      <c r="AB389" s="516">
        <v>116.9</v>
      </c>
      <c r="AC389" s="516">
        <v>115.9</v>
      </c>
      <c r="AD389" s="516">
        <v>109.1</v>
      </c>
      <c r="AE389" s="516">
        <v>110.8</v>
      </c>
      <c r="AF389" s="516">
        <v>111.1</v>
      </c>
      <c r="AG389" s="516">
        <v>106.8</v>
      </c>
      <c r="AH389" s="516">
        <v>99.4</v>
      </c>
      <c r="AI389" s="516">
        <v>88.9</v>
      </c>
      <c r="AJ389" s="516">
        <v>85.3</v>
      </c>
      <c r="AK389" s="516">
        <v>77.599999999999994</v>
      </c>
      <c r="AL389" s="516">
        <v>80.8</v>
      </c>
      <c r="AM389" s="516">
        <v>92</v>
      </c>
      <c r="AN389" s="516">
        <v>93.5</v>
      </c>
      <c r="AO389" s="516">
        <v>96.2</v>
      </c>
      <c r="AP389" s="516">
        <v>94.4</v>
      </c>
      <c r="AQ389" s="516">
        <v>88.8</v>
      </c>
      <c r="AR389" s="516">
        <v>82.4</v>
      </c>
      <c r="AS389" s="516">
        <v>76.5</v>
      </c>
      <c r="AT389" s="516">
        <v>73.599999999999994</v>
      </c>
      <c r="AU389" s="516">
        <v>71</v>
      </c>
      <c r="AV389" s="516">
        <v>69.8</v>
      </c>
      <c r="AW389" s="516">
        <v>69.400000000000006</v>
      </c>
      <c r="AX389" s="516">
        <v>70.099999999999994</v>
      </c>
      <c r="AY389" s="516">
        <v>75</v>
      </c>
      <c r="AZ389" s="516">
        <v>79.599999999999994</v>
      </c>
      <c r="BA389" s="516">
        <v>81.7</v>
      </c>
      <c r="BB389" s="516">
        <v>80.599999999999994</v>
      </c>
      <c r="BC389" s="516">
        <v>78.7</v>
      </c>
      <c r="BD389" s="516">
        <v>76.900000000000006</v>
      </c>
      <c r="BE389" s="516">
        <v>84.1</v>
      </c>
      <c r="BF389" s="516">
        <v>88.6</v>
      </c>
      <c r="BG389" s="516">
        <v>90.6</v>
      </c>
      <c r="BH389" s="516">
        <v>94.6</v>
      </c>
      <c r="BI389" s="516">
        <v>95.9</v>
      </c>
      <c r="BJ389" s="516">
        <v>98.1</v>
      </c>
      <c r="BK389" s="516">
        <v>104.7</v>
      </c>
      <c r="BL389" s="516">
        <v>105.3</v>
      </c>
      <c r="BM389" s="516">
        <v>97.9</v>
      </c>
      <c r="BN389" s="516">
        <v>91.2</v>
      </c>
      <c r="BO389" s="516">
        <v>89.9</v>
      </c>
      <c r="BP389" s="516">
        <v>90.5</v>
      </c>
      <c r="BQ389" s="516">
        <v>93.4</v>
      </c>
      <c r="BR389" s="516">
        <v>96.4</v>
      </c>
      <c r="BS389" s="516">
        <v>94.4</v>
      </c>
      <c r="BT389" s="516">
        <v>93.9</v>
      </c>
      <c r="BU389" s="516">
        <v>94.2</v>
      </c>
      <c r="BV389" s="516">
        <v>102.4</v>
      </c>
      <c r="BW389" s="516">
        <v>107.8</v>
      </c>
      <c r="BX389" s="516">
        <v>111</v>
      </c>
      <c r="BY389" s="516">
        <v>111.8</v>
      </c>
      <c r="BZ389" s="516">
        <v>108</v>
      </c>
      <c r="CA389" s="516">
        <v>108.7</v>
      </c>
      <c r="CB389" s="516">
        <v>111.8</v>
      </c>
      <c r="CC389" s="516">
        <v>114.3</v>
      </c>
      <c r="CD389" s="516">
        <v>115.4</v>
      </c>
      <c r="CE389" s="516">
        <v>111.5</v>
      </c>
      <c r="CF389" s="516">
        <v>104.3</v>
      </c>
      <c r="CG389" s="516">
        <v>102.3</v>
      </c>
      <c r="CH389" s="516">
        <v>98</v>
      </c>
      <c r="CI389" s="516">
        <v>101.4</v>
      </c>
      <c r="CJ389" s="516">
        <v>104.9</v>
      </c>
      <c r="CK389" s="516">
        <v>105.3</v>
      </c>
      <c r="CL389" s="516">
        <v>102.3</v>
      </c>
      <c r="CM389" s="516">
        <v>98.9</v>
      </c>
      <c r="CN389" s="516">
        <v>96.9</v>
      </c>
      <c r="CO389" s="516">
        <v>96.6</v>
      </c>
      <c r="CP389" s="516">
        <v>96.9</v>
      </c>
      <c r="CQ389" s="516">
        <v>93.6</v>
      </c>
      <c r="CR389" s="516">
        <v>93.4</v>
      </c>
      <c r="CS389" s="516">
        <v>98.8</v>
      </c>
      <c r="CT389" s="516">
        <v>98</v>
      </c>
      <c r="CU389" s="516">
        <v>96.1</v>
      </c>
      <c r="CV389" s="516">
        <v>92.7</v>
      </c>
      <c r="CW389" s="516">
        <v>89.5</v>
      </c>
      <c r="CX389" s="516">
        <v>89.5</v>
      </c>
      <c r="CY389" s="516">
        <v>75.099999999999994</v>
      </c>
      <c r="CZ389" s="516">
        <v>74.599999999999994</v>
      </c>
      <c r="DA389" s="516">
        <v>82.8</v>
      </c>
      <c r="DB389" s="516">
        <v>82</v>
      </c>
      <c r="DC389" s="516">
        <v>98.9</v>
      </c>
      <c r="DD389" s="516">
        <v>106.6</v>
      </c>
      <c r="DE389" s="516">
        <v>110</v>
      </c>
      <c r="DF389" s="516">
        <v>113.8</v>
      </c>
      <c r="DG389" s="516">
        <v>114.1</v>
      </c>
      <c r="DH389" s="516">
        <v>113.3</v>
      </c>
      <c r="DI389" s="516">
        <v>106.9</v>
      </c>
      <c r="DJ389" s="516">
        <v>105.5</v>
      </c>
      <c r="DK389" s="516">
        <v>104.2</v>
      </c>
      <c r="DL389" s="516">
        <v>106.1</v>
      </c>
      <c r="DM389" s="516">
        <v>115</v>
      </c>
      <c r="DN389" s="516">
        <v>124.3</v>
      </c>
      <c r="DO389" s="516">
        <v>122</v>
      </c>
      <c r="DP389" s="516">
        <v>116.5</v>
      </c>
      <c r="DQ389" s="516">
        <v>122.9</v>
      </c>
      <c r="DR389" s="516">
        <v>135.80000000000001</v>
      </c>
      <c r="DS389" s="516">
        <v>154</v>
      </c>
      <c r="DT389" s="516">
        <v>151</v>
      </c>
      <c r="DU389" s="517">
        <v>150.19999999999999</v>
      </c>
      <c r="DV389" s="517">
        <v>147.5</v>
      </c>
      <c r="DW389" s="517">
        <v>140.19999999999999</v>
      </c>
      <c r="DX389" s="559">
        <v>130.5</v>
      </c>
      <c r="DY389" s="559">
        <v>128.80000000000001</v>
      </c>
      <c r="DZ389" s="559">
        <v>135.9</v>
      </c>
      <c r="EA389" s="558">
        <v>127.8</v>
      </c>
    </row>
    <row r="390" spans="1:131">
      <c r="A390" s="514" t="s">
        <v>1317</v>
      </c>
      <c r="B390" s="514" t="s">
        <v>1318</v>
      </c>
      <c r="C390" s="515">
        <v>1.281E-2</v>
      </c>
      <c r="D390" s="516">
        <v>101.3</v>
      </c>
      <c r="E390" s="516">
        <v>102.9</v>
      </c>
      <c r="F390" s="516">
        <v>103.5</v>
      </c>
      <c r="G390" s="516">
        <v>104</v>
      </c>
      <c r="H390" s="516">
        <v>104.1</v>
      </c>
      <c r="I390" s="516">
        <v>105.7</v>
      </c>
      <c r="J390" s="516">
        <v>106</v>
      </c>
      <c r="K390" s="516">
        <v>106.4</v>
      </c>
      <c r="L390" s="516">
        <v>105.8</v>
      </c>
      <c r="M390" s="516">
        <v>106.2</v>
      </c>
      <c r="N390" s="516">
        <v>107</v>
      </c>
      <c r="O390" s="516">
        <v>107.1</v>
      </c>
      <c r="P390" s="516">
        <v>109.2</v>
      </c>
      <c r="Q390" s="516">
        <v>109</v>
      </c>
      <c r="R390" s="516">
        <v>109.2</v>
      </c>
      <c r="S390" s="516">
        <v>108.7</v>
      </c>
      <c r="T390" s="516">
        <v>108.8</v>
      </c>
      <c r="U390" s="516">
        <v>109.8</v>
      </c>
      <c r="V390" s="516">
        <v>109.9</v>
      </c>
      <c r="W390" s="516">
        <v>110</v>
      </c>
      <c r="X390" s="516">
        <v>110.2</v>
      </c>
      <c r="Y390" s="516">
        <v>110.5</v>
      </c>
      <c r="Z390" s="516">
        <v>111.3</v>
      </c>
      <c r="AA390" s="516">
        <v>111.3</v>
      </c>
      <c r="AB390" s="516">
        <v>111.2</v>
      </c>
      <c r="AC390" s="516">
        <v>112.7</v>
      </c>
      <c r="AD390" s="516">
        <v>118.2</v>
      </c>
      <c r="AE390" s="516">
        <v>118</v>
      </c>
      <c r="AF390" s="516">
        <v>117.9</v>
      </c>
      <c r="AG390" s="516">
        <v>117.8</v>
      </c>
      <c r="AH390" s="516">
        <v>115.4</v>
      </c>
      <c r="AI390" s="516">
        <v>112.6</v>
      </c>
      <c r="AJ390" s="516">
        <v>116</v>
      </c>
      <c r="AK390" s="516">
        <v>115.7</v>
      </c>
      <c r="AL390" s="516">
        <v>110.6</v>
      </c>
      <c r="AM390" s="516">
        <v>116.8</v>
      </c>
      <c r="AN390" s="516">
        <v>118.6</v>
      </c>
      <c r="AO390" s="516">
        <v>115</v>
      </c>
      <c r="AP390" s="516">
        <v>115.2</v>
      </c>
      <c r="AQ390" s="516">
        <v>115.1</v>
      </c>
      <c r="AR390" s="516">
        <v>114.1</v>
      </c>
      <c r="AS390" s="516">
        <v>113</v>
      </c>
      <c r="AT390" s="516">
        <v>114.2</v>
      </c>
      <c r="AU390" s="516">
        <v>114.4</v>
      </c>
      <c r="AV390" s="516">
        <v>116</v>
      </c>
      <c r="AW390" s="516">
        <v>115.9</v>
      </c>
      <c r="AX390" s="516">
        <v>116.6</v>
      </c>
      <c r="AY390" s="516">
        <v>113.5</v>
      </c>
      <c r="AZ390" s="516">
        <v>114.3</v>
      </c>
      <c r="BA390" s="516">
        <v>114.7</v>
      </c>
      <c r="BB390" s="516">
        <v>116.3</v>
      </c>
      <c r="BC390" s="516">
        <v>115.4</v>
      </c>
      <c r="BD390" s="516">
        <v>113.8</v>
      </c>
      <c r="BE390" s="516">
        <v>111.3</v>
      </c>
      <c r="BF390" s="516">
        <v>108.6</v>
      </c>
      <c r="BG390" s="516">
        <v>109.2</v>
      </c>
      <c r="BH390" s="516">
        <v>111.3</v>
      </c>
      <c r="BI390" s="516">
        <v>110.4</v>
      </c>
      <c r="BJ390" s="516">
        <v>110.2</v>
      </c>
      <c r="BK390" s="516">
        <v>109.3</v>
      </c>
      <c r="BL390" s="516">
        <v>107.9</v>
      </c>
      <c r="BM390" s="516">
        <v>105.7</v>
      </c>
      <c r="BN390" s="516">
        <v>107.4</v>
      </c>
      <c r="BO390" s="516">
        <v>107</v>
      </c>
      <c r="BP390" s="516">
        <v>107.8</v>
      </c>
      <c r="BQ390" s="516">
        <v>107</v>
      </c>
      <c r="BR390" s="516">
        <v>108.2</v>
      </c>
      <c r="BS390" s="516">
        <v>107.5</v>
      </c>
      <c r="BT390" s="516">
        <v>108.7</v>
      </c>
      <c r="BU390" s="516">
        <v>110.5</v>
      </c>
      <c r="BV390" s="516">
        <v>111.6</v>
      </c>
      <c r="BW390" s="516">
        <v>112.1</v>
      </c>
      <c r="BX390" s="516">
        <v>112.2</v>
      </c>
      <c r="BY390" s="516">
        <v>113.2</v>
      </c>
      <c r="BZ390" s="516">
        <v>113.2</v>
      </c>
      <c r="CA390" s="516">
        <v>112.4</v>
      </c>
      <c r="CB390" s="516">
        <v>111.9</v>
      </c>
      <c r="CC390" s="516">
        <v>112.3</v>
      </c>
      <c r="CD390" s="516">
        <v>113.6</v>
      </c>
      <c r="CE390" s="516">
        <v>115.4</v>
      </c>
      <c r="CF390" s="516">
        <v>117.4</v>
      </c>
      <c r="CG390" s="516">
        <v>118.8</v>
      </c>
      <c r="CH390" s="516">
        <v>119.2</v>
      </c>
      <c r="CI390" s="516">
        <v>120.5</v>
      </c>
      <c r="CJ390" s="516">
        <v>120.3</v>
      </c>
      <c r="CK390" s="516">
        <v>120.2</v>
      </c>
      <c r="CL390" s="516">
        <v>119.7</v>
      </c>
      <c r="CM390" s="516">
        <v>120.1</v>
      </c>
      <c r="CN390" s="516">
        <v>118.7</v>
      </c>
      <c r="CO390" s="516">
        <v>119</v>
      </c>
      <c r="CP390" s="516">
        <v>118</v>
      </c>
      <c r="CQ390" s="516">
        <v>116.1</v>
      </c>
      <c r="CR390" s="516">
        <v>116.5</v>
      </c>
      <c r="CS390" s="516">
        <v>116</v>
      </c>
      <c r="CT390" s="516">
        <v>115.8</v>
      </c>
      <c r="CU390" s="516">
        <v>117.7</v>
      </c>
      <c r="CV390" s="516">
        <v>116.7</v>
      </c>
      <c r="CW390" s="516">
        <v>117.9</v>
      </c>
      <c r="CX390" s="516">
        <v>117.5</v>
      </c>
      <c r="CY390" s="516">
        <v>113.2</v>
      </c>
      <c r="CZ390" s="516">
        <v>112.8</v>
      </c>
      <c r="DA390" s="516">
        <v>113.6</v>
      </c>
      <c r="DB390" s="516">
        <v>119.4</v>
      </c>
      <c r="DC390" s="516">
        <v>118.1</v>
      </c>
      <c r="DD390" s="516">
        <v>121.6</v>
      </c>
      <c r="DE390" s="516">
        <v>126</v>
      </c>
      <c r="DF390" s="516">
        <v>130.30000000000001</v>
      </c>
      <c r="DG390" s="516">
        <v>132.30000000000001</v>
      </c>
      <c r="DH390" s="516">
        <v>137</v>
      </c>
      <c r="DI390" s="516">
        <v>137.69999999999999</v>
      </c>
      <c r="DJ390" s="516">
        <v>137.1</v>
      </c>
      <c r="DK390" s="516">
        <v>136.4</v>
      </c>
      <c r="DL390" s="516">
        <v>141.6</v>
      </c>
      <c r="DM390" s="516">
        <v>148.30000000000001</v>
      </c>
      <c r="DN390" s="516">
        <v>154.80000000000001</v>
      </c>
      <c r="DO390" s="516">
        <v>163.1</v>
      </c>
      <c r="DP390" s="516">
        <v>179.9</v>
      </c>
      <c r="DQ390" s="516">
        <v>195.9</v>
      </c>
      <c r="DR390" s="516">
        <v>208</v>
      </c>
      <c r="DS390" s="516">
        <v>216.2</v>
      </c>
      <c r="DT390" s="516">
        <v>218.6</v>
      </c>
      <c r="DU390" s="517">
        <v>241.6</v>
      </c>
      <c r="DV390" s="517">
        <v>239.6</v>
      </c>
      <c r="DW390" s="517">
        <v>231.6</v>
      </c>
      <c r="DX390" s="559">
        <v>217.9</v>
      </c>
      <c r="DY390" s="559">
        <v>221.5</v>
      </c>
      <c r="DZ390" s="559">
        <v>228.4</v>
      </c>
      <c r="EA390" s="558">
        <v>229.2</v>
      </c>
    </row>
    <row r="391" spans="1:131">
      <c r="A391" s="514" t="s">
        <v>1319</v>
      </c>
      <c r="B391" s="514" t="s">
        <v>1320</v>
      </c>
      <c r="C391" s="515">
        <v>1.6969999999999999E-2</v>
      </c>
      <c r="D391" s="516">
        <v>104.8</v>
      </c>
      <c r="E391" s="516">
        <v>104.4</v>
      </c>
      <c r="F391" s="516">
        <v>103.9</v>
      </c>
      <c r="G391" s="516">
        <v>111</v>
      </c>
      <c r="H391" s="516">
        <v>110.2</v>
      </c>
      <c r="I391" s="516">
        <v>108.2</v>
      </c>
      <c r="J391" s="516">
        <v>109.2</v>
      </c>
      <c r="K391" s="516">
        <v>110.3</v>
      </c>
      <c r="L391" s="516">
        <v>108.6</v>
      </c>
      <c r="M391" s="516">
        <v>110.4</v>
      </c>
      <c r="N391" s="516">
        <v>108.6</v>
      </c>
      <c r="O391" s="516">
        <v>108.7</v>
      </c>
      <c r="P391" s="516">
        <v>108.7</v>
      </c>
      <c r="Q391" s="516">
        <v>109.2</v>
      </c>
      <c r="R391" s="516">
        <v>112.6</v>
      </c>
      <c r="S391" s="516">
        <v>118.7</v>
      </c>
      <c r="T391" s="516">
        <v>120.5</v>
      </c>
      <c r="U391" s="516">
        <v>123.5</v>
      </c>
      <c r="V391" s="516">
        <v>119.2</v>
      </c>
      <c r="W391" s="516">
        <v>121.9</v>
      </c>
      <c r="X391" s="516">
        <v>120.4</v>
      </c>
      <c r="Y391" s="516">
        <v>112.5</v>
      </c>
      <c r="Z391" s="516">
        <v>120.2</v>
      </c>
      <c r="AA391" s="516">
        <v>122.8</v>
      </c>
      <c r="AB391" s="516">
        <v>126.8</v>
      </c>
      <c r="AC391" s="516">
        <v>126.7</v>
      </c>
      <c r="AD391" s="516">
        <v>130.1</v>
      </c>
      <c r="AE391" s="516">
        <v>127.9</v>
      </c>
      <c r="AF391" s="516">
        <v>131.19999999999999</v>
      </c>
      <c r="AG391" s="516">
        <v>133.19999999999999</v>
      </c>
      <c r="AH391" s="516">
        <v>132.9</v>
      </c>
      <c r="AI391" s="516">
        <v>130.69999999999999</v>
      </c>
      <c r="AJ391" s="516">
        <v>130.4</v>
      </c>
      <c r="AK391" s="516">
        <v>133.5</v>
      </c>
      <c r="AL391" s="516">
        <v>131.19999999999999</v>
      </c>
      <c r="AM391" s="516">
        <v>129.6</v>
      </c>
      <c r="AN391" s="516">
        <v>131.19999999999999</v>
      </c>
      <c r="AO391" s="516">
        <v>132.30000000000001</v>
      </c>
      <c r="AP391" s="516">
        <v>131.30000000000001</v>
      </c>
      <c r="AQ391" s="516">
        <v>129.1</v>
      </c>
      <c r="AR391" s="516">
        <v>124.4</v>
      </c>
      <c r="AS391" s="516">
        <v>121.6</v>
      </c>
      <c r="AT391" s="516">
        <v>123.9</v>
      </c>
      <c r="AU391" s="516">
        <v>119.9</v>
      </c>
      <c r="AV391" s="516">
        <v>120.1</v>
      </c>
      <c r="AW391" s="516">
        <v>118.8</v>
      </c>
      <c r="AX391" s="516">
        <v>117.5</v>
      </c>
      <c r="AY391" s="516">
        <v>118.3</v>
      </c>
      <c r="AZ391" s="516">
        <v>119.1</v>
      </c>
      <c r="BA391" s="516">
        <v>120.9</v>
      </c>
      <c r="BB391" s="516">
        <v>118.8</v>
      </c>
      <c r="BC391" s="516">
        <v>120.5</v>
      </c>
      <c r="BD391" s="516">
        <v>122.4</v>
      </c>
      <c r="BE391" s="516">
        <v>121.6</v>
      </c>
      <c r="BF391" s="516">
        <v>121.3</v>
      </c>
      <c r="BG391" s="516">
        <v>121.5</v>
      </c>
      <c r="BH391" s="516">
        <v>124</v>
      </c>
      <c r="BI391" s="516">
        <v>123.6</v>
      </c>
      <c r="BJ391" s="516">
        <v>125.4</v>
      </c>
      <c r="BK391" s="516">
        <v>126.9</v>
      </c>
      <c r="BL391" s="516">
        <v>124.4</v>
      </c>
      <c r="BM391" s="516">
        <v>124.8</v>
      </c>
      <c r="BN391" s="516">
        <v>125.8</v>
      </c>
      <c r="BO391" s="516">
        <v>125.4</v>
      </c>
      <c r="BP391" s="516">
        <v>126</v>
      </c>
      <c r="BQ391" s="516">
        <v>127.7</v>
      </c>
      <c r="BR391" s="516">
        <v>129</v>
      </c>
      <c r="BS391" s="516">
        <v>124.8</v>
      </c>
      <c r="BT391" s="516">
        <v>128.5</v>
      </c>
      <c r="BU391" s="516">
        <v>128.80000000000001</v>
      </c>
      <c r="BV391" s="516">
        <v>127.1</v>
      </c>
      <c r="BW391" s="516">
        <v>132.69999999999999</v>
      </c>
      <c r="BX391" s="516">
        <v>128.30000000000001</v>
      </c>
      <c r="BY391" s="516">
        <v>126.9</v>
      </c>
      <c r="BZ391" s="516">
        <v>128.30000000000001</v>
      </c>
      <c r="CA391" s="516">
        <v>128</v>
      </c>
      <c r="CB391" s="516">
        <v>127.9</v>
      </c>
      <c r="CC391" s="516">
        <v>130.19999999999999</v>
      </c>
      <c r="CD391" s="516">
        <v>134.1</v>
      </c>
      <c r="CE391" s="516">
        <v>132.80000000000001</v>
      </c>
      <c r="CF391" s="516">
        <v>133.80000000000001</v>
      </c>
      <c r="CG391" s="516">
        <v>134.9</v>
      </c>
      <c r="CH391" s="516">
        <v>136.6</v>
      </c>
      <c r="CI391" s="516">
        <v>138.4</v>
      </c>
      <c r="CJ391" s="516">
        <v>136.19999999999999</v>
      </c>
      <c r="CK391" s="516">
        <v>137</v>
      </c>
      <c r="CL391" s="516">
        <v>137.4</v>
      </c>
      <c r="CM391" s="516">
        <v>140.4</v>
      </c>
      <c r="CN391" s="516">
        <v>140.19999999999999</v>
      </c>
      <c r="CO391" s="516">
        <v>143</v>
      </c>
      <c r="CP391" s="516">
        <v>146.1</v>
      </c>
      <c r="CQ391" s="516">
        <v>149.19999999999999</v>
      </c>
      <c r="CR391" s="516">
        <v>148.5</v>
      </c>
      <c r="CS391" s="516">
        <v>153.5</v>
      </c>
      <c r="CT391" s="516">
        <v>158.30000000000001</v>
      </c>
      <c r="CU391" s="516">
        <v>152.1</v>
      </c>
      <c r="CV391" s="516">
        <v>153.30000000000001</v>
      </c>
      <c r="CW391" s="516">
        <v>156.4</v>
      </c>
      <c r="CX391" s="516">
        <v>149.9</v>
      </c>
      <c r="CY391" s="516">
        <v>148.6</v>
      </c>
      <c r="CZ391" s="516">
        <v>145.19999999999999</v>
      </c>
      <c r="DA391" s="516">
        <v>151.80000000000001</v>
      </c>
      <c r="DB391" s="516">
        <v>153.5</v>
      </c>
      <c r="DC391" s="516">
        <v>149.5</v>
      </c>
      <c r="DD391" s="516">
        <v>148.1</v>
      </c>
      <c r="DE391" s="516">
        <v>145</v>
      </c>
      <c r="DF391" s="516">
        <v>155.6</v>
      </c>
      <c r="DG391" s="516">
        <v>156.5</v>
      </c>
      <c r="DH391" s="516">
        <v>161.19999999999999</v>
      </c>
      <c r="DI391" s="516">
        <v>167.9</v>
      </c>
      <c r="DJ391" s="516">
        <v>165</v>
      </c>
      <c r="DK391" s="516">
        <v>173.5</v>
      </c>
      <c r="DL391" s="516">
        <v>171.6</v>
      </c>
      <c r="DM391" s="516">
        <v>161.9</v>
      </c>
      <c r="DN391" s="516">
        <v>158.69999999999999</v>
      </c>
      <c r="DO391" s="516">
        <v>158.19999999999999</v>
      </c>
      <c r="DP391" s="516">
        <v>153.80000000000001</v>
      </c>
      <c r="DQ391" s="516">
        <v>159.1</v>
      </c>
      <c r="DR391" s="516">
        <v>166.9</v>
      </c>
      <c r="DS391" s="516">
        <v>175.8</v>
      </c>
      <c r="DT391" s="516">
        <v>176.5</v>
      </c>
      <c r="DU391" s="517">
        <v>193</v>
      </c>
      <c r="DV391" s="517">
        <v>193.4</v>
      </c>
      <c r="DW391" s="517">
        <v>187</v>
      </c>
      <c r="DX391" s="559">
        <v>198.3</v>
      </c>
      <c r="DY391" s="559">
        <v>194.9</v>
      </c>
      <c r="DZ391" s="559">
        <v>194.8</v>
      </c>
      <c r="EA391" s="558">
        <v>187.8</v>
      </c>
    </row>
    <row r="392" spans="1:131">
      <c r="A392" s="514" t="s">
        <v>1321</v>
      </c>
      <c r="B392" s="514" t="s">
        <v>1322</v>
      </c>
      <c r="C392" s="515">
        <v>1.2970000000000001E-2</v>
      </c>
      <c r="D392" s="516">
        <v>106.1</v>
      </c>
      <c r="E392" s="516">
        <v>105.8</v>
      </c>
      <c r="F392" s="516">
        <v>106.6</v>
      </c>
      <c r="G392" s="516">
        <v>103.7</v>
      </c>
      <c r="H392" s="516">
        <v>103.9</v>
      </c>
      <c r="I392" s="516">
        <v>103.8</v>
      </c>
      <c r="J392" s="516">
        <v>106.1</v>
      </c>
      <c r="K392" s="516">
        <v>102.8</v>
      </c>
      <c r="L392" s="516">
        <v>104.7</v>
      </c>
      <c r="M392" s="516">
        <v>104.4</v>
      </c>
      <c r="N392" s="516">
        <v>102.9</v>
      </c>
      <c r="O392" s="516">
        <v>104.6</v>
      </c>
      <c r="P392" s="516">
        <v>106.6</v>
      </c>
      <c r="Q392" s="516">
        <v>105.9</v>
      </c>
      <c r="R392" s="516">
        <v>106</v>
      </c>
      <c r="S392" s="516">
        <v>104.9</v>
      </c>
      <c r="T392" s="516">
        <v>106.7</v>
      </c>
      <c r="U392" s="516">
        <v>106.8</v>
      </c>
      <c r="V392" s="516">
        <v>106.9</v>
      </c>
      <c r="W392" s="516">
        <v>106</v>
      </c>
      <c r="X392" s="516">
        <v>110.3</v>
      </c>
      <c r="Y392" s="516">
        <v>108.5</v>
      </c>
      <c r="Z392" s="516">
        <v>114.3</v>
      </c>
      <c r="AA392" s="516">
        <v>115.2</v>
      </c>
      <c r="AB392" s="516">
        <v>115.4</v>
      </c>
      <c r="AC392" s="516">
        <v>117.4</v>
      </c>
      <c r="AD392" s="516">
        <v>116.4</v>
      </c>
      <c r="AE392" s="516">
        <v>117.1</v>
      </c>
      <c r="AF392" s="516">
        <v>117.8</v>
      </c>
      <c r="AG392" s="516">
        <v>118.7</v>
      </c>
      <c r="AH392" s="516">
        <v>114</v>
      </c>
      <c r="AI392" s="516">
        <v>119.2</v>
      </c>
      <c r="AJ392" s="516">
        <v>122.2</v>
      </c>
      <c r="AK392" s="516">
        <v>119.6</v>
      </c>
      <c r="AL392" s="516">
        <v>120</v>
      </c>
      <c r="AM392" s="516">
        <v>116.9</v>
      </c>
      <c r="AN392" s="516">
        <v>117.5</v>
      </c>
      <c r="AO392" s="516">
        <v>119.6</v>
      </c>
      <c r="AP392" s="516">
        <v>120.2</v>
      </c>
      <c r="AQ392" s="516">
        <v>120.3</v>
      </c>
      <c r="AR392" s="516">
        <v>119.4</v>
      </c>
      <c r="AS392" s="516">
        <v>120.3</v>
      </c>
      <c r="AT392" s="516">
        <v>119.5</v>
      </c>
      <c r="AU392" s="516">
        <v>117.3</v>
      </c>
      <c r="AV392" s="516">
        <v>116</v>
      </c>
      <c r="AW392" s="516">
        <v>118.3</v>
      </c>
      <c r="AX392" s="516">
        <v>116.7</v>
      </c>
      <c r="AY392" s="516">
        <v>117.2</v>
      </c>
      <c r="AZ392" s="516">
        <v>120.8</v>
      </c>
      <c r="BA392" s="516">
        <v>123</v>
      </c>
      <c r="BB392" s="516">
        <v>122.2</v>
      </c>
      <c r="BC392" s="516">
        <v>117</v>
      </c>
      <c r="BD392" s="516">
        <v>118.6</v>
      </c>
      <c r="BE392" s="516">
        <v>118.3</v>
      </c>
      <c r="BF392" s="516">
        <v>122.2</v>
      </c>
      <c r="BG392" s="516">
        <v>118.3</v>
      </c>
      <c r="BH392" s="516">
        <v>116.6</v>
      </c>
      <c r="BI392" s="516">
        <v>114.9</v>
      </c>
      <c r="BJ392" s="516">
        <v>116.7</v>
      </c>
      <c r="BK392" s="516">
        <v>118.7</v>
      </c>
      <c r="BL392" s="516">
        <v>115.4</v>
      </c>
      <c r="BM392" s="516">
        <v>116.5</v>
      </c>
      <c r="BN392" s="516">
        <v>117.9</v>
      </c>
      <c r="BO392" s="516">
        <v>118.5</v>
      </c>
      <c r="BP392" s="516">
        <v>116.9</v>
      </c>
      <c r="BQ392" s="516">
        <v>119</v>
      </c>
      <c r="BR392" s="516">
        <v>116.6</v>
      </c>
      <c r="BS392" s="516">
        <v>117</v>
      </c>
      <c r="BT392" s="516">
        <v>117.2</v>
      </c>
      <c r="BU392" s="516">
        <v>118.3</v>
      </c>
      <c r="BV392" s="516">
        <v>117.3</v>
      </c>
      <c r="BW392" s="516">
        <v>117.2</v>
      </c>
      <c r="BX392" s="516">
        <v>115.9</v>
      </c>
      <c r="BY392" s="516">
        <v>115.3</v>
      </c>
      <c r="BZ392" s="516">
        <v>119.3</v>
      </c>
      <c r="CA392" s="516">
        <v>118.3</v>
      </c>
      <c r="CB392" s="516">
        <v>121</v>
      </c>
      <c r="CC392" s="516">
        <v>120</v>
      </c>
      <c r="CD392" s="516">
        <v>122.4</v>
      </c>
      <c r="CE392" s="516">
        <v>121.5</v>
      </c>
      <c r="CF392" s="516">
        <v>122.8</v>
      </c>
      <c r="CG392" s="516">
        <v>123.6</v>
      </c>
      <c r="CH392" s="516">
        <v>122.6</v>
      </c>
      <c r="CI392" s="516">
        <v>123.5</v>
      </c>
      <c r="CJ392" s="516">
        <v>123.4</v>
      </c>
      <c r="CK392" s="516">
        <v>124.7</v>
      </c>
      <c r="CL392" s="516">
        <v>125.8</v>
      </c>
      <c r="CM392" s="516">
        <v>126</v>
      </c>
      <c r="CN392" s="516">
        <v>128.6</v>
      </c>
      <c r="CO392" s="516">
        <v>124.4</v>
      </c>
      <c r="CP392" s="516">
        <v>125</v>
      </c>
      <c r="CQ392" s="516">
        <v>125.7</v>
      </c>
      <c r="CR392" s="516">
        <v>127.3</v>
      </c>
      <c r="CS392" s="516">
        <v>124.8</v>
      </c>
      <c r="CT392" s="516">
        <v>122.6</v>
      </c>
      <c r="CU392" s="516">
        <v>123.7</v>
      </c>
      <c r="CV392" s="516">
        <v>123.2</v>
      </c>
      <c r="CW392" s="516">
        <v>121.6</v>
      </c>
      <c r="CX392" s="516">
        <v>126.6</v>
      </c>
      <c r="CY392" s="516">
        <v>125.7</v>
      </c>
      <c r="CZ392" s="516">
        <v>126.4</v>
      </c>
      <c r="DA392" s="516">
        <v>126.6</v>
      </c>
      <c r="DB392" s="516">
        <v>124.3</v>
      </c>
      <c r="DC392" s="516">
        <v>123.9</v>
      </c>
      <c r="DD392" s="516">
        <v>123.7</v>
      </c>
      <c r="DE392" s="516">
        <v>123.9</v>
      </c>
      <c r="DF392" s="516">
        <v>125.7</v>
      </c>
      <c r="DG392" s="516">
        <v>126.9</v>
      </c>
      <c r="DH392" s="516">
        <v>123.7</v>
      </c>
      <c r="DI392" s="516">
        <v>126</v>
      </c>
      <c r="DJ392" s="516">
        <v>126.6</v>
      </c>
      <c r="DK392" s="516">
        <v>126.1</v>
      </c>
      <c r="DL392" s="516">
        <v>132.19999999999999</v>
      </c>
      <c r="DM392" s="516">
        <v>135.69999999999999</v>
      </c>
      <c r="DN392" s="516">
        <v>148.80000000000001</v>
      </c>
      <c r="DO392" s="516">
        <v>152.19999999999999</v>
      </c>
      <c r="DP392" s="516">
        <v>160.9</v>
      </c>
      <c r="DQ392" s="516">
        <v>165</v>
      </c>
      <c r="DR392" s="516">
        <v>170</v>
      </c>
      <c r="DS392" s="516">
        <v>172.4</v>
      </c>
      <c r="DT392" s="516">
        <v>177.8</v>
      </c>
      <c r="DU392" s="517">
        <v>193.1</v>
      </c>
      <c r="DV392" s="517">
        <v>204.1</v>
      </c>
      <c r="DW392" s="517">
        <v>196.3</v>
      </c>
      <c r="DX392" s="559">
        <v>199.7</v>
      </c>
      <c r="DY392" s="559">
        <v>196.2</v>
      </c>
      <c r="DZ392" s="559">
        <v>209</v>
      </c>
      <c r="EA392" s="558">
        <v>198.7</v>
      </c>
    </row>
    <row r="393" spans="1:131">
      <c r="A393" s="514" t="s">
        <v>1323</v>
      </c>
      <c r="B393" s="514" t="s">
        <v>1324</v>
      </c>
      <c r="C393" s="515">
        <v>1.4849699999999999</v>
      </c>
      <c r="D393" s="516">
        <v>108.1</v>
      </c>
      <c r="E393" s="516">
        <v>109.7</v>
      </c>
      <c r="F393" s="516">
        <v>111.8</v>
      </c>
      <c r="G393" s="516">
        <v>113.5</v>
      </c>
      <c r="H393" s="516">
        <v>113.6</v>
      </c>
      <c r="I393" s="516">
        <v>114.5</v>
      </c>
      <c r="J393" s="516">
        <v>114.6</v>
      </c>
      <c r="K393" s="516">
        <v>115.4</v>
      </c>
      <c r="L393" s="516">
        <v>114.9</v>
      </c>
      <c r="M393" s="516">
        <v>114.6</v>
      </c>
      <c r="N393" s="516">
        <v>114.9</v>
      </c>
      <c r="O393" s="516">
        <v>116.1</v>
      </c>
      <c r="P393" s="516">
        <v>115.3</v>
      </c>
      <c r="Q393" s="516">
        <v>115.4</v>
      </c>
      <c r="R393" s="516">
        <v>116.2</v>
      </c>
      <c r="S393" s="516">
        <v>116.7</v>
      </c>
      <c r="T393" s="516">
        <v>116.5</v>
      </c>
      <c r="U393" s="516">
        <v>116.7</v>
      </c>
      <c r="V393" s="516">
        <v>116.4</v>
      </c>
      <c r="W393" s="516">
        <v>116.8</v>
      </c>
      <c r="X393" s="516">
        <v>116.6</v>
      </c>
      <c r="Y393" s="516">
        <v>116.7</v>
      </c>
      <c r="Z393" s="516">
        <v>117</v>
      </c>
      <c r="AA393" s="516">
        <v>117.7</v>
      </c>
      <c r="AB393" s="516">
        <v>116.9</v>
      </c>
      <c r="AC393" s="516">
        <v>117.8</v>
      </c>
      <c r="AD393" s="516">
        <v>118.6</v>
      </c>
      <c r="AE393" s="516">
        <v>118.6</v>
      </c>
      <c r="AF393" s="516">
        <v>118.6</v>
      </c>
      <c r="AG393" s="516">
        <v>118.8</v>
      </c>
      <c r="AH393" s="516">
        <v>119.1</v>
      </c>
      <c r="AI393" s="516">
        <v>119.4</v>
      </c>
      <c r="AJ393" s="516">
        <v>119.6</v>
      </c>
      <c r="AK393" s="516">
        <v>119</v>
      </c>
      <c r="AL393" s="516">
        <v>119.5</v>
      </c>
      <c r="AM393" s="516">
        <v>120.3</v>
      </c>
      <c r="AN393" s="516">
        <v>120.5</v>
      </c>
      <c r="AO393" s="516">
        <v>120.9</v>
      </c>
      <c r="AP393" s="516">
        <v>120.7</v>
      </c>
      <c r="AQ393" s="516">
        <v>120.9</v>
      </c>
      <c r="AR393" s="516">
        <v>121.7</v>
      </c>
      <c r="AS393" s="516">
        <v>122.3</v>
      </c>
      <c r="AT393" s="516">
        <v>122.1</v>
      </c>
      <c r="AU393" s="516">
        <v>121.4</v>
      </c>
      <c r="AV393" s="516">
        <v>121.4</v>
      </c>
      <c r="AW393" s="516">
        <v>121.6</v>
      </c>
      <c r="AX393" s="516">
        <v>121.6</v>
      </c>
      <c r="AY393" s="516">
        <v>121.3</v>
      </c>
      <c r="AZ393" s="516">
        <v>121.3</v>
      </c>
      <c r="BA393" s="516">
        <v>121.1</v>
      </c>
      <c r="BB393" s="516">
        <v>121</v>
      </c>
      <c r="BC393" s="516">
        <v>120.3</v>
      </c>
      <c r="BD393" s="516">
        <v>119.1</v>
      </c>
      <c r="BE393" s="516">
        <v>118.3</v>
      </c>
      <c r="BF393" s="516">
        <v>118.3</v>
      </c>
      <c r="BG393" s="516">
        <v>117.8</v>
      </c>
      <c r="BH393" s="516">
        <v>116.7</v>
      </c>
      <c r="BI393" s="516">
        <v>117</v>
      </c>
      <c r="BJ393" s="516">
        <v>116.7</v>
      </c>
      <c r="BK393" s="516">
        <v>116.8</v>
      </c>
      <c r="BL393" s="516">
        <v>117.1</v>
      </c>
      <c r="BM393" s="516">
        <v>117.2</v>
      </c>
      <c r="BN393" s="516">
        <v>116.4</v>
      </c>
      <c r="BO393" s="516">
        <v>116</v>
      </c>
      <c r="BP393" s="516">
        <v>116.5</v>
      </c>
      <c r="BQ393" s="516">
        <v>116.5</v>
      </c>
      <c r="BR393" s="516">
        <v>116.8</v>
      </c>
      <c r="BS393" s="516">
        <v>116.7</v>
      </c>
      <c r="BT393" s="516">
        <v>116.8</v>
      </c>
      <c r="BU393" s="516">
        <v>117.4</v>
      </c>
      <c r="BV393" s="516">
        <v>118.6</v>
      </c>
      <c r="BW393" s="516">
        <v>118.9</v>
      </c>
      <c r="BX393" s="516">
        <v>118.3</v>
      </c>
      <c r="BY393" s="516">
        <v>118.8</v>
      </c>
      <c r="BZ393" s="516">
        <v>118.7</v>
      </c>
      <c r="CA393" s="516">
        <v>119.3</v>
      </c>
      <c r="CB393" s="516">
        <v>120</v>
      </c>
      <c r="CC393" s="516">
        <v>120.5</v>
      </c>
      <c r="CD393" s="516">
        <v>121.6</v>
      </c>
      <c r="CE393" s="516">
        <v>123.4</v>
      </c>
      <c r="CF393" s="516">
        <v>123.6</v>
      </c>
      <c r="CG393" s="516">
        <v>122.7</v>
      </c>
      <c r="CH393" s="516">
        <v>123</v>
      </c>
      <c r="CI393" s="516">
        <v>123</v>
      </c>
      <c r="CJ393" s="516">
        <v>122.9</v>
      </c>
      <c r="CK393" s="516">
        <v>123.1</v>
      </c>
      <c r="CL393" s="516">
        <v>123.4</v>
      </c>
      <c r="CM393" s="516">
        <v>123.5</v>
      </c>
      <c r="CN393" s="516">
        <v>123</v>
      </c>
      <c r="CO393" s="516">
        <v>123.1</v>
      </c>
      <c r="CP393" s="516">
        <v>122.9</v>
      </c>
      <c r="CQ393" s="516">
        <v>123.4</v>
      </c>
      <c r="CR393" s="516">
        <v>123.9</v>
      </c>
      <c r="CS393" s="516">
        <v>122.7</v>
      </c>
      <c r="CT393" s="516">
        <v>122.4</v>
      </c>
      <c r="CU393" s="516">
        <v>123.2</v>
      </c>
      <c r="CV393" s="516">
        <v>123.4</v>
      </c>
      <c r="CW393" s="516">
        <v>123.7</v>
      </c>
      <c r="CX393" s="516">
        <v>123.4</v>
      </c>
      <c r="CY393" s="516">
        <v>123.4</v>
      </c>
      <c r="CZ393" s="516">
        <v>123.7</v>
      </c>
      <c r="DA393" s="516">
        <v>123.1</v>
      </c>
      <c r="DB393" s="516">
        <v>123.1</v>
      </c>
      <c r="DC393" s="516">
        <v>123</v>
      </c>
      <c r="DD393" s="516">
        <v>123.7</v>
      </c>
      <c r="DE393" s="516">
        <v>123.6</v>
      </c>
      <c r="DF393" s="516">
        <v>124</v>
      </c>
      <c r="DG393" s="516">
        <v>124.7</v>
      </c>
      <c r="DH393" s="516">
        <v>126.5</v>
      </c>
      <c r="DI393" s="516">
        <v>127.6</v>
      </c>
      <c r="DJ393" s="516">
        <v>126.4</v>
      </c>
      <c r="DK393" s="516">
        <v>127.3</v>
      </c>
      <c r="DL393" s="516">
        <v>128.1</v>
      </c>
      <c r="DM393" s="516">
        <v>127.7</v>
      </c>
      <c r="DN393" s="516">
        <v>128.30000000000001</v>
      </c>
      <c r="DO393" s="516">
        <v>129.6</v>
      </c>
      <c r="DP393" s="516">
        <v>131.1</v>
      </c>
      <c r="DQ393" s="516">
        <v>133.4</v>
      </c>
      <c r="DR393" s="516">
        <v>133.80000000000001</v>
      </c>
      <c r="DS393" s="516">
        <v>134.4</v>
      </c>
      <c r="DT393" s="516">
        <v>136.5</v>
      </c>
      <c r="DU393" s="517">
        <v>139.19999999999999</v>
      </c>
      <c r="DV393" s="517">
        <v>141.30000000000001</v>
      </c>
      <c r="DW393" s="517">
        <v>141.9</v>
      </c>
      <c r="DX393" s="559">
        <v>144.9</v>
      </c>
      <c r="DY393" s="559">
        <v>145.1</v>
      </c>
      <c r="DZ393" s="559">
        <v>145</v>
      </c>
      <c r="EA393" s="558">
        <v>148.1</v>
      </c>
    </row>
    <row r="394" spans="1:131">
      <c r="A394" s="514" t="s">
        <v>1325</v>
      </c>
      <c r="B394" s="514" t="s">
        <v>1326</v>
      </c>
      <c r="C394" s="515">
        <v>0.72685</v>
      </c>
      <c r="D394" s="516">
        <v>101.4</v>
      </c>
      <c r="E394" s="516">
        <v>101.4</v>
      </c>
      <c r="F394" s="516">
        <v>101.4</v>
      </c>
      <c r="G394" s="516">
        <v>101.4</v>
      </c>
      <c r="H394" s="516">
        <v>101.4</v>
      </c>
      <c r="I394" s="516">
        <v>101.4</v>
      </c>
      <c r="J394" s="516">
        <v>101.4</v>
      </c>
      <c r="K394" s="516">
        <v>101.5</v>
      </c>
      <c r="L394" s="516">
        <v>101.5</v>
      </c>
      <c r="M394" s="516">
        <v>101.5</v>
      </c>
      <c r="N394" s="516">
        <v>101.5</v>
      </c>
      <c r="O394" s="516">
        <v>104</v>
      </c>
      <c r="P394" s="516">
        <v>102.9</v>
      </c>
      <c r="Q394" s="516">
        <v>104.6</v>
      </c>
      <c r="R394" s="516">
        <v>104.8</v>
      </c>
      <c r="S394" s="516">
        <v>104.8</v>
      </c>
      <c r="T394" s="516">
        <v>104.8</v>
      </c>
      <c r="U394" s="516">
        <v>104.8</v>
      </c>
      <c r="V394" s="516">
        <v>104.8</v>
      </c>
      <c r="W394" s="516">
        <v>104.8</v>
      </c>
      <c r="X394" s="516">
        <v>104.8</v>
      </c>
      <c r="Y394" s="516">
        <v>104.4</v>
      </c>
      <c r="Z394" s="516">
        <v>105.1</v>
      </c>
      <c r="AA394" s="516">
        <v>106.2</v>
      </c>
      <c r="AB394" s="516">
        <v>104.4</v>
      </c>
      <c r="AC394" s="516">
        <v>104.4</v>
      </c>
      <c r="AD394" s="516">
        <v>106.1</v>
      </c>
      <c r="AE394" s="516">
        <v>106.3</v>
      </c>
      <c r="AF394" s="516">
        <v>106.3</v>
      </c>
      <c r="AG394" s="516">
        <v>106.3</v>
      </c>
      <c r="AH394" s="516">
        <v>106.4</v>
      </c>
      <c r="AI394" s="516">
        <v>106.5</v>
      </c>
      <c r="AJ394" s="516">
        <v>106.5</v>
      </c>
      <c r="AK394" s="516">
        <v>106.5</v>
      </c>
      <c r="AL394" s="516">
        <v>107.5</v>
      </c>
      <c r="AM394" s="516">
        <v>109.5</v>
      </c>
      <c r="AN394" s="516">
        <v>109.1</v>
      </c>
      <c r="AO394" s="516">
        <v>109.3</v>
      </c>
      <c r="AP394" s="516">
        <v>109.5</v>
      </c>
      <c r="AQ394" s="516">
        <v>110</v>
      </c>
      <c r="AR394" s="516">
        <v>112.6</v>
      </c>
      <c r="AS394" s="516">
        <v>113.4</v>
      </c>
      <c r="AT394" s="516">
        <v>113</v>
      </c>
      <c r="AU394" s="516">
        <v>112.3</v>
      </c>
      <c r="AV394" s="516">
        <v>112.5</v>
      </c>
      <c r="AW394" s="516">
        <v>113.2</v>
      </c>
      <c r="AX394" s="516">
        <v>112.9</v>
      </c>
      <c r="AY394" s="516">
        <v>113.4</v>
      </c>
      <c r="AZ394" s="516">
        <v>113.9</v>
      </c>
      <c r="BA394" s="516">
        <v>113.9</v>
      </c>
      <c r="BB394" s="516">
        <v>114</v>
      </c>
      <c r="BC394" s="516">
        <v>113.3</v>
      </c>
      <c r="BD394" s="516">
        <v>112.1</v>
      </c>
      <c r="BE394" s="516">
        <v>112.1</v>
      </c>
      <c r="BF394" s="516">
        <v>112</v>
      </c>
      <c r="BG394" s="516">
        <v>111.8</v>
      </c>
      <c r="BH394" s="516">
        <v>111.4</v>
      </c>
      <c r="BI394" s="516">
        <v>111.5</v>
      </c>
      <c r="BJ394" s="516">
        <v>111.2</v>
      </c>
      <c r="BK394" s="516">
        <v>111.3</v>
      </c>
      <c r="BL394" s="516">
        <v>111.3</v>
      </c>
      <c r="BM394" s="516">
        <v>111.8</v>
      </c>
      <c r="BN394" s="516">
        <v>111.1</v>
      </c>
      <c r="BO394" s="516">
        <v>111.9</v>
      </c>
      <c r="BP394" s="516">
        <v>111.9</v>
      </c>
      <c r="BQ394" s="516">
        <v>111.9</v>
      </c>
      <c r="BR394" s="516">
        <v>111.9</v>
      </c>
      <c r="BS394" s="516">
        <v>111.9</v>
      </c>
      <c r="BT394" s="516">
        <v>111.7</v>
      </c>
      <c r="BU394" s="516">
        <v>111.8</v>
      </c>
      <c r="BV394" s="516">
        <v>112.1</v>
      </c>
      <c r="BW394" s="516">
        <v>112.2</v>
      </c>
      <c r="BX394" s="516">
        <v>112</v>
      </c>
      <c r="BY394" s="516">
        <v>111.1</v>
      </c>
      <c r="BZ394" s="516">
        <v>110.8</v>
      </c>
      <c r="CA394" s="516">
        <v>110.8</v>
      </c>
      <c r="CB394" s="516">
        <v>111.3</v>
      </c>
      <c r="CC394" s="516">
        <v>111.5</v>
      </c>
      <c r="CD394" s="516">
        <v>111.9</v>
      </c>
      <c r="CE394" s="516">
        <v>113</v>
      </c>
      <c r="CF394" s="516">
        <v>112.9</v>
      </c>
      <c r="CG394" s="516">
        <v>111.3</v>
      </c>
      <c r="CH394" s="516">
        <v>111.8</v>
      </c>
      <c r="CI394" s="516">
        <v>110.9</v>
      </c>
      <c r="CJ394" s="516">
        <v>111</v>
      </c>
      <c r="CK394" s="516">
        <v>110.9</v>
      </c>
      <c r="CL394" s="516">
        <v>111.6</v>
      </c>
      <c r="CM394" s="516">
        <v>111.4</v>
      </c>
      <c r="CN394" s="516">
        <v>111.4</v>
      </c>
      <c r="CO394" s="516">
        <v>111.4</v>
      </c>
      <c r="CP394" s="516">
        <v>111.4</v>
      </c>
      <c r="CQ394" s="516">
        <v>111.4</v>
      </c>
      <c r="CR394" s="516">
        <v>111.4</v>
      </c>
      <c r="CS394" s="516">
        <v>110.7</v>
      </c>
      <c r="CT394" s="516">
        <v>110.7</v>
      </c>
      <c r="CU394" s="516">
        <v>110.7</v>
      </c>
      <c r="CV394" s="516">
        <v>110.7</v>
      </c>
      <c r="CW394" s="516">
        <v>110.8</v>
      </c>
      <c r="CX394" s="516">
        <v>110.5</v>
      </c>
      <c r="CY394" s="516">
        <v>110.5</v>
      </c>
      <c r="CZ394" s="516">
        <v>110.5</v>
      </c>
      <c r="DA394" s="516">
        <v>109.1</v>
      </c>
      <c r="DB394" s="516">
        <v>109.1</v>
      </c>
      <c r="DC394" s="516">
        <v>109.1</v>
      </c>
      <c r="DD394" s="516">
        <v>109.1</v>
      </c>
      <c r="DE394" s="516">
        <v>109.1</v>
      </c>
      <c r="DF394" s="516">
        <v>109.5</v>
      </c>
      <c r="DG394" s="516">
        <v>109.5</v>
      </c>
      <c r="DH394" s="516">
        <v>109.6</v>
      </c>
      <c r="DI394" s="516">
        <v>109.6</v>
      </c>
      <c r="DJ394" s="516">
        <v>109.6</v>
      </c>
      <c r="DK394" s="516">
        <v>109.6</v>
      </c>
      <c r="DL394" s="516">
        <v>109.8</v>
      </c>
      <c r="DM394" s="516">
        <v>109.8</v>
      </c>
      <c r="DN394" s="516">
        <v>109.8</v>
      </c>
      <c r="DO394" s="516">
        <v>111</v>
      </c>
      <c r="DP394" s="516">
        <v>110.5</v>
      </c>
      <c r="DQ394" s="516">
        <v>110.5</v>
      </c>
      <c r="DR394" s="516">
        <v>110.5</v>
      </c>
      <c r="DS394" s="516">
        <v>110.5</v>
      </c>
      <c r="DT394" s="516">
        <v>110.5</v>
      </c>
      <c r="DU394" s="517">
        <v>111.3</v>
      </c>
      <c r="DV394" s="517">
        <v>112.6</v>
      </c>
      <c r="DW394" s="517">
        <v>112.5</v>
      </c>
      <c r="DX394" s="559">
        <v>112.5</v>
      </c>
      <c r="DY394" s="559">
        <v>112.4</v>
      </c>
      <c r="DZ394" s="559">
        <v>112.5</v>
      </c>
      <c r="EA394" s="558">
        <v>117.9</v>
      </c>
    </row>
    <row r="395" spans="1:131">
      <c r="A395" s="514" t="s">
        <v>1327</v>
      </c>
      <c r="B395" s="514" t="s">
        <v>1328</v>
      </c>
      <c r="C395" s="515">
        <v>7.4249999999999997E-2</v>
      </c>
      <c r="D395" s="516">
        <v>115.5</v>
      </c>
      <c r="E395" s="516">
        <v>116</v>
      </c>
      <c r="F395" s="516">
        <v>122</v>
      </c>
      <c r="G395" s="516">
        <v>133.5</v>
      </c>
      <c r="H395" s="516">
        <v>137.6</v>
      </c>
      <c r="I395" s="516">
        <v>139.69999999999999</v>
      </c>
      <c r="J395" s="516">
        <v>139</v>
      </c>
      <c r="K395" s="516">
        <v>140.69999999999999</v>
      </c>
      <c r="L395" s="516">
        <v>139.4</v>
      </c>
      <c r="M395" s="516">
        <v>140.30000000000001</v>
      </c>
      <c r="N395" s="516">
        <v>139.80000000000001</v>
      </c>
      <c r="O395" s="516">
        <v>140.30000000000001</v>
      </c>
      <c r="P395" s="516">
        <v>136.4</v>
      </c>
      <c r="Q395" s="516">
        <v>130.6</v>
      </c>
      <c r="R395" s="516">
        <v>131.80000000000001</v>
      </c>
      <c r="S395" s="516">
        <v>133.80000000000001</v>
      </c>
      <c r="T395" s="516">
        <v>131.80000000000001</v>
      </c>
      <c r="U395" s="516">
        <v>133</v>
      </c>
      <c r="V395" s="516">
        <v>132.1</v>
      </c>
      <c r="W395" s="516">
        <v>131.19999999999999</v>
      </c>
      <c r="X395" s="516">
        <v>130.80000000000001</v>
      </c>
      <c r="Y395" s="516">
        <v>131.30000000000001</v>
      </c>
      <c r="Z395" s="516">
        <v>133.30000000000001</v>
      </c>
      <c r="AA395" s="516">
        <v>132.69999999999999</v>
      </c>
      <c r="AB395" s="516">
        <v>132.9</v>
      </c>
      <c r="AC395" s="516">
        <v>133</v>
      </c>
      <c r="AD395" s="516">
        <v>133.19999999999999</v>
      </c>
      <c r="AE395" s="516">
        <v>133.5</v>
      </c>
      <c r="AF395" s="516">
        <v>133.69999999999999</v>
      </c>
      <c r="AG395" s="516">
        <v>135.19999999999999</v>
      </c>
      <c r="AH395" s="516">
        <v>134.5</v>
      </c>
      <c r="AI395" s="516">
        <v>136</v>
      </c>
      <c r="AJ395" s="516">
        <v>136.5</v>
      </c>
      <c r="AK395" s="516">
        <v>137.69999999999999</v>
      </c>
      <c r="AL395" s="516">
        <v>137.19999999999999</v>
      </c>
      <c r="AM395" s="516">
        <v>137.30000000000001</v>
      </c>
      <c r="AN395" s="516">
        <v>137.69999999999999</v>
      </c>
      <c r="AO395" s="516">
        <v>139.5</v>
      </c>
      <c r="AP395" s="516">
        <v>140.1</v>
      </c>
      <c r="AQ395" s="516">
        <v>140.4</v>
      </c>
      <c r="AR395" s="516">
        <v>134.6</v>
      </c>
      <c r="AS395" s="516">
        <v>134.80000000000001</v>
      </c>
      <c r="AT395" s="516">
        <v>136.1</v>
      </c>
      <c r="AU395" s="516">
        <v>134.9</v>
      </c>
      <c r="AV395" s="516">
        <v>135.19999999999999</v>
      </c>
      <c r="AW395" s="516">
        <v>134.5</v>
      </c>
      <c r="AX395" s="516">
        <v>135</v>
      </c>
      <c r="AY395" s="516">
        <v>134.5</v>
      </c>
      <c r="AZ395" s="516">
        <v>133.5</v>
      </c>
      <c r="BA395" s="516">
        <v>133.5</v>
      </c>
      <c r="BB395" s="516">
        <v>133.1</v>
      </c>
      <c r="BC395" s="516">
        <v>130.19999999999999</v>
      </c>
      <c r="BD395" s="516">
        <v>127.3</v>
      </c>
      <c r="BE395" s="516">
        <v>127.1</v>
      </c>
      <c r="BF395" s="516">
        <v>126.3</v>
      </c>
      <c r="BG395" s="516">
        <v>124.6</v>
      </c>
      <c r="BH395" s="516">
        <v>122.6</v>
      </c>
      <c r="BI395" s="516">
        <v>123.3</v>
      </c>
      <c r="BJ395" s="516">
        <v>123.1</v>
      </c>
      <c r="BK395" s="516">
        <v>123.1</v>
      </c>
      <c r="BL395" s="516">
        <v>122.5</v>
      </c>
      <c r="BM395" s="516">
        <v>124.2</v>
      </c>
      <c r="BN395" s="516">
        <v>124.3</v>
      </c>
      <c r="BO395" s="516">
        <v>124</v>
      </c>
      <c r="BP395" s="516">
        <v>123.5</v>
      </c>
      <c r="BQ395" s="516">
        <v>124.3</v>
      </c>
      <c r="BR395" s="516">
        <v>123.8</v>
      </c>
      <c r="BS395" s="516">
        <v>123.7</v>
      </c>
      <c r="BT395" s="516">
        <v>125</v>
      </c>
      <c r="BU395" s="516">
        <v>124.6</v>
      </c>
      <c r="BV395" s="516">
        <v>129.30000000000001</v>
      </c>
      <c r="BW395" s="516">
        <v>133.5</v>
      </c>
      <c r="BX395" s="516">
        <v>131.30000000000001</v>
      </c>
      <c r="BY395" s="516">
        <v>132.4</v>
      </c>
      <c r="BZ395" s="516">
        <v>133.5</v>
      </c>
      <c r="CA395" s="516">
        <v>136.1</v>
      </c>
      <c r="CB395" s="516">
        <v>139.19999999999999</v>
      </c>
      <c r="CC395" s="516">
        <v>141.30000000000001</v>
      </c>
      <c r="CD395" s="516">
        <v>144.4</v>
      </c>
      <c r="CE395" s="516">
        <v>147.5</v>
      </c>
      <c r="CF395" s="516">
        <v>147.9</v>
      </c>
      <c r="CG395" s="516">
        <v>147.4</v>
      </c>
      <c r="CH395" s="516">
        <v>146.5</v>
      </c>
      <c r="CI395" s="516">
        <v>146.9</v>
      </c>
      <c r="CJ395" s="516">
        <v>145.19999999999999</v>
      </c>
      <c r="CK395" s="516">
        <v>145.1</v>
      </c>
      <c r="CL395" s="516">
        <v>144.5</v>
      </c>
      <c r="CM395" s="516">
        <v>141.9</v>
      </c>
      <c r="CN395" s="516">
        <v>138.9</v>
      </c>
      <c r="CO395" s="516">
        <v>137.1</v>
      </c>
      <c r="CP395" s="516">
        <v>135.6</v>
      </c>
      <c r="CQ395" s="516">
        <v>135.1</v>
      </c>
      <c r="CR395" s="516">
        <v>134.4</v>
      </c>
      <c r="CS395" s="516">
        <v>133.5</v>
      </c>
      <c r="CT395" s="516">
        <v>133</v>
      </c>
      <c r="CU395" s="516">
        <v>133.69999999999999</v>
      </c>
      <c r="CV395" s="516">
        <v>133.5</v>
      </c>
      <c r="CW395" s="516">
        <v>134.69999999999999</v>
      </c>
      <c r="CX395" s="516">
        <v>134.30000000000001</v>
      </c>
      <c r="CY395" s="516">
        <v>134.4</v>
      </c>
      <c r="CZ395" s="516">
        <v>134.6</v>
      </c>
      <c r="DA395" s="516">
        <v>135</v>
      </c>
      <c r="DB395" s="516">
        <v>135.4</v>
      </c>
      <c r="DC395" s="516">
        <v>135.80000000000001</v>
      </c>
      <c r="DD395" s="516">
        <v>136.1</v>
      </c>
      <c r="DE395" s="516">
        <v>136.6</v>
      </c>
      <c r="DF395" s="516">
        <v>139</v>
      </c>
      <c r="DG395" s="516">
        <v>142.9</v>
      </c>
      <c r="DH395" s="516">
        <v>144.9</v>
      </c>
      <c r="DI395" s="516">
        <v>142.5</v>
      </c>
      <c r="DJ395" s="516">
        <v>139.1</v>
      </c>
      <c r="DK395" s="516">
        <v>140.30000000000001</v>
      </c>
      <c r="DL395" s="516">
        <v>141.69999999999999</v>
      </c>
      <c r="DM395" s="516">
        <v>142.1</v>
      </c>
      <c r="DN395" s="516">
        <v>142</v>
      </c>
      <c r="DO395" s="516">
        <v>147.69999999999999</v>
      </c>
      <c r="DP395" s="516">
        <v>148</v>
      </c>
      <c r="DQ395" s="516">
        <v>149.30000000000001</v>
      </c>
      <c r="DR395" s="516">
        <v>151.4</v>
      </c>
      <c r="DS395" s="516">
        <v>152.5</v>
      </c>
      <c r="DT395" s="516">
        <v>159.9</v>
      </c>
      <c r="DU395" s="517">
        <v>163.5</v>
      </c>
      <c r="DV395" s="517">
        <v>163.4</v>
      </c>
      <c r="DW395" s="517">
        <v>165.4</v>
      </c>
      <c r="DX395" s="559">
        <v>167</v>
      </c>
      <c r="DY395" s="559">
        <v>167</v>
      </c>
      <c r="DZ395" s="559">
        <v>164.4</v>
      </c>
      <c r="EA395" s="558">
        <v>163.80000000000001</v>
      </c>
    </row>
    <row r="396" spans="1:131">
      <c r="A396" s="514" t="s">
        <v>1329</v>
      </c>
      <c r="B396" s="514" t="s">
        <v>1330</v>
      </c>
      <c r="C396" s="515">
        <v>3.4200000000000001E-2</v>
      </c>
      <c r="D396" s="516">
        <v>104</v>
      </c>
      <c r="E396" s="516">
        <v>103.1</v>
      </c>
      <c r="F396" s="516">
        <v>106.3</v>
      </c>
      <c r="G396" s="516">
        <v>117.5</v>
      </c>
      <c r="H396" s="516">
        <v>121.1</v>
      </c>
      <c r="I396" s="516">
        <v>119.4</v>
      </c>
      <c r="J396" s="516">
        <v>114.7</v>
      </c>
      <c r="K396" s="516">
        <v>114.4</v>
      </c>
      <c r="L396" s="516">
        <v>113.4</v>
      </c>
      <c r="M396" s="516">
        <v>116.2</v>
      </c>
      <c r="N396" s="516">
        <v>115.2</v>
      </c>
      <c r="O396" s="516">
        <v>113.3</v>
      </c>
      <c r="P396" s="516">
        <v>106.6</v>
      </c>
      <c r="Q396" s="516">
        <v>104.8</v>
      </c>
      <c r="R396" s="516">
        <v>105.8</v>
      </c>
      <c r="S396" s="516">
        <v>113</v>
      </c>
      <c r="T396" s="516">
        <v>114.5</v>
      </c>
      <c r="U396" s="516">
        <v>113.9</v>
      </c>
      <c r="V396" s="516">
        <v>109.3</v>
      </c>
      <c r="W396" s="516">
        <v>111.5</v>
      </c>
      <c r="X396" s="516">
        <v>108.5</v>
      </c>
      <c r="Y396" s="516">
        <v>113.3</v>
      </c>
      <c r="Z396" s="516">
        <v>116.7</v>
      </c>
      <c r="AA396" s="516">
        <v>111.2</v>
      </c>
      <c r="AB396" s="516">
        <v>106</v>
      </c>
      <c r="AC396" s="516">
        <v>117</v>
      </c>
      <c r="AD396" s="516">
        <v>119.8</v>
      </c>
      <c r="AE396" s="516">
        <v>121</v>
      </c>
      <c r="AF396" s="516">
        <v>121.4</v>
      </c>
      <c r="AG396" s="516">
        <v>124.6</v>
      </c>
      <c r="AH396" s="516">
        <v>131.5</v>
      </c>
      <c r="AI396" s="516">
        <v>125.5</v>
      </c>
      <c r="AJ396" s="516">
        <v>129.4</v>
      </c>
      <c r="AK396" s="516">
        <v>129</v>
      </c>
      <c r="AL396" s="516">
        <v>129.4</v>
      </c>
      <c r="AM396" s="516">
        <v>128.6</v>
      </c>
      <c r="AN396" s="516">
        <v>126.4</v>
      </c>
      <c r="AO396" s="516">
        <v>120.5</v>
      </c>
      <c r="AP396" s="516">
        <v>120.5</v>
      </c>
      <c r="AQ396" s="516">
        <v>117.1</v>
      </c>
      <c r="AR396" s="516">
        <v>113.9</v>
      </c>
      <c r="AS396" s="516">
        <v>117.7</v>
      </c>
      <c r="AT396" s="516">
        <v>122.4</v>
      </c>
      <c r="AU396" s="516">
        <v>117.3</v>
      </c>
      <c r="AV396" s="516">
        <v>115.5</v>
      </c>
      <c r="AW396" s="516">
        <v>108.5</v>
      </c>
      <c r="AX396" s="516">
        <v>100.6</v>
      </c>
      <c r="AY396" s="516">
        <v>97.7</v>
      </c>
      <c r="AZ396" s="516">
        <v>98.1</v>
      </c>
      <c r="BA396" s="516">
        <v>102.8</v>
      </c>
      <c r="BB396" s="516">
        <v>104.2</v>
      </c>
      <c r="BC396" s="516">
        <v>110.7</v>
      </c>
      <c r="BD396" s="516">
        <v>109.6</v>
      </c>
      <c r="BE396" s="516">
        <v>108.2</v>
      </c>
      <c r="BF396" s="516">
        <v>106.4</v>
      </c>
      <c r="BG396" s="516">
        <v>103.3</v>
      </c>
      <c r="BH396" s="516">
        <v>101.1</v>
      </c>
      <c r="BI396" s="516">
        <v>102.8</v>
      </c>
      <c r="BJ396" s="516">
        <v>104.1</v>
      </c>
      <c r="BK396" s="516">
        <v>105.8</v>
      </c>
      <c r="BL396" s="516">
        <v>103.8</v>
      </c>
      <c r="BM396" s="516">
        <v>99.6</v>
      </c>
      <c r="BN396" s="516">
        <v>97.7</v>
      </c>
      <c r="BO396" s="516">
        <v>99</v>
      </c>
      <c r="BP396" s="516">
        <v>98.2</v>
      </c>
      <c r="BQ396" s="516">
        <v>100.1</v>
      </c>
      <c r="BR396" s="516">
        <v>98.8</v>
      </c>
      <c r="BS396" s="516">
        <v>101</v>
      </c>
      <c r="BT396" s="516">
        <v>104.9</v>
      </c>
      <c r="BU396" s="516">
        <v>109.7</v>
      </c>
      <c r="BV396" s="516">
        <v>107.7</v>
      </c>
      <c r="BW396" s="516">
        <v>105.8</v>
      </c>
      <c r="BX396" s="516">
        <v>98.2</v>
      </c>
      <c r="BY396" s="516">
        <v>98.2</v>
      </c>
      <c r="BZ396" s="516">
        <v>99.5</v>
      </c>
      <c r="CA396" s="516">
        <v>100.8</v>
      </c>
      <c r="CB396" s="516">
        <v>104.8</v>
      </c>
      <c r="CC396" s="516">
        <v>108.7</v>
      </c>
      <c r="CD396" s="516">
        <v>108.4</v>
      </c>
      <c r="CE396" s="516">
        <v>115.2</v>
      </c>
      <c r="CF396" s="516">
        <v>112.5</v>
      </c>
      <c r="CG396" s="516">
        <v>110.6</v>
      </c>
      <c r="CH396" s="516">
        <v>108.4</v>
      </c>
      <c r="CI396" s="516">
        <v>106.1</v>
      </c>
      <c r="CJ396" s="516">
        <v>105.9</v>
      </c>
      <c r="CK396" s="516">
        <v>109</v>
      </c>
      <c r="CL396" s="516">
        <v>105.9</v>
      </c>
      <c r="CM396" s="516">
        <v>106.4</v>
      </c>
      <c r="CN396" s="516">
        <v>108</v>
      </c>
      <c r="CO396" s="516">
        <v>105.6</v>
      </c>
      <c r="CP396" s="516">
        <v>105.1</v>
      </c>
      <c r="CQ396" s="516">
        <v>109.6</v>
      </c>
      <c r="CR396" s="516">
        <v>118</v>
      </c>
      <c r="CS396" s="516">
        <v>111.6</v>
      </c>
      <c r="CT396" s="516">
        <v>111.2</v>
      </c>
      <c r="CU396" s="516">
        <v>110.7</v>
      </c>
      <c r="CV396" s="516">
        <v>111.5</v>
      </c>
      <c r="CW396" s="516">
        <v>108.2</v>
      </c>
      <c r="CX396" s="516">
        <v>110.1</v>
      </c>
      <c r="CY396" s="516">
        <v>113.4</v>
      </c>
      <c r="CZ396" s="516">
        <v>115.7</v>
      </c>
      <c r="DA396" s="516">
        <v>115.4</v>
      </c>
      <c r="DB396" s="516">
        <v>114.4</v>
      </c>
      <c r="DC396" s="516">
        <v>113.6</v>
      </c>
      <c r="DD396" s="516">
        <v>120</v>
      </c>
      <c r="DE396" s="516">
        <v>120.6</v>
      </c>
      <c r="DF396" s="516">
        <v>120.5</v>
      </c>
      <c r="DG396" s="516">
        <v>128.4</v>
      </c>
      <c r="DH396" s="516">
        <v>128.30000000000001</v>
      </c>
      <c r="DI396" s="516">
        <v>121.8</v>
      </c>
      <c r="DJ396" s="516">
        <v>121.4</v>
      </c>
      <c r="DK396" s="516">
        <v>121.8</v>
      </c>
      <c r="DL396" s="516">
        <v>123.3</v>
      </c>
      <c r="DM396" s="516">
        <v>126.3</v>
      </c>
      <c r="DN396" s="516">
        <v>126.6</v>
      </c>
      <c r="DO396" s="516">
        <v>130</v>
      </c>
      <c r="DP396" s="516">
        <v>132.30000000000001</v>
      </c>
      <c r="DQ396" s="516">
        <v>134.30000000000001</v>
      </c>
      <c r="DR396" s="516">
        <v>138.4</v>
      </c>
      <c r="DS396" s="516">
        <v>141.5</v>
      </c>
      <c r="DT396" s="516">
        <v>143.69999999999999</v>
      </c>
      <c r="DU396" s="517">
        <v>151.4</v>
      </c>
      <c r="DV396" s="517">
        <v>153.1</v>
      </c>
      <c r="DW396" s="517">
        <v>154.19999999999999</v>
      </c>
      <c r="DX396" s="559">
        <v>162.6</v>
      </c>
      <c r="DY396" s="559">
        <v>158.30000000000001</v>
      </c>
      <c r="DZ396" s="559">
        <v>150.19999999999999</v>
      </c>
      <c r="EA396" s="558">
        <v>157.30000000000001</v>
      </c>
    </row>
    <row r="397" spans="1:131">
      <c r="A397" s="514" t="s">
        <v>1331</v>
      </c>
      <c r="B397" s="514" t="s">
        <v>1332</v>
      </c>
      <c r="C397" s="515">
        <v>4.2700000000000004E-3</v>
      </c>
      <c r="D397" s="516">
        <v>111.9</v>
      </c>
      <c r="E397" s="516">
        <v>111.7</v>
      </c>
      <c r="F397" s="516">
        <v>117</v>
      </c>
      <c r="G397" s="516">
        <v>115</v>
      </c>
      <c r="H397" s="516">
        <v>116.3</v>
      </c>
      <c r="I397" s="516">
        <v>115.8</v>
      </c>
      <c r="J397" s="516">
        <v>118.9</v>
      </c>
      <c r="K397" s="516">
        <v>118.2</v>
      </c>
      <c r="L397" s="516">
        <v>116.9</v>
      </c>
      <c r="M397" s="516">
        <v>118</v>
      </c>
      <c r="N397" s="516">
        <v>119.1</v>
      </c>
      <c r="O397" s="516">
        <v>118.2</v>
      </c>
      <c r="P397" s="516">
        <v>129.19999999999999</v>
      </c>
      <c r="Q397" s="516">
        <v>130.6</v>
      </c>
      <c r="R397" s="516">
        <v>127.2</v>
      </c>
      <c r="S397" s="516">
        <v>125.9</v>
      </c>
      <c r="T397" s="516">
        <v>126.3</v>
      </c>
      <c r="U397" s="516">
        <v>126.2</v>
      </c>
      <c r="V397" s="516">
        <v>129.6</v>
      </c>
      <c r="W397" s="516">
        <v>129.19999999999999</v>
      </c>
      <c r="X397" s="516">
        <v>126.9</v>
      </c>
      <c r="Y397" s="516">
        <v>127.8</v>
      </c>
      <c r="Z397" s="516">
        <v>127.8</v>
      </c>
      <c r="AA397" s="516">
        <v>128.4</v>
      </c>
      <c r="AB397" s="516">
        <v>128.80000000000001</v>
      </c>
      <c r="AC397" s="516">
        <v>128.80000000000001</v>
      </c>
      <c r="AD397" s="516">
        <v>129.4</v>
      </c>
      <c r="AE397" s="516">
        <v>129.4</v>
      </c>
      <c r="AF397" s="516">
        <v>128.80000000000001</v>
      </c>
      <c r="AG397" s="516">
        <v>129</v>
      </c>
      <c r="AH397" s="516">
        <v>129.69999999999999</v>
      </c>
      <c r="AI397" s="516">
        <v>130.30000000000001</v>
      </c>
      <c r="AJ397" s="516">
        <v>130.30000000000001</v>
      </c>
      <c r="AK397" s="516">
        <v>130.5</v>
      </c>
      <c r="AL397" s="516">
        <v>130.5</v>
      </c>
      <c r="AM397" s="516">
        <v>130.5</v>
      </c>
      <c r="AN397" s="516">
        <v>132.30000000000001</v>
      </c>
      <c r="AO397" s="516">
        <v>132.80000000000001</v>
      </c>
      <c r="AP397" s="516">
        <v>134.4</v>
      </c>
      <c r="AQ397" s="516">
        <v>136</v>
      </c>
      <c r="AR397" s="516">
        <v>139.19999999999999</v>
      </c>
      <c r="AS397" s="516">
        <v>134.9</v>
      </c>
      <c r="AT397" s="516">
        <v>135.19999999999999</v>
      </c>
      <c r="AU397" s="516">
        <v>134.5</v>
      </c>
      <c r="AV397" s="516">
        <v>133.80000000000001</v>
      </c>
      <c r="AW397" s="516">
        <v>133.80000000000001</v>
      </c>
      <c r="AX397" s="516">
        <v>134.1</v>
      </c>
      <c r="AY397" s="516">
        <v>133.4</v>
      </c>
      <c r="AZ397" s="516">
        <v>134.6</v>
      </c>
      <c r="BA397" s="516">
        <v>135.6</v>
      </c>
      <c r="BB397" s="516">
        <v>135.1</v>
      </c>
      <c r="BC397" s="516">
        <v>133.80000000000001</v>
      </c>
      <c r="BD397" s="516">
        <v>133.69999999999999</v>
      </c>
      <c r="BE397" s="516">
        <v>131.6</v>
      </c>
      <c r="BF397" s="516">
        <v>131.1</v>
      </c>
      <c r="BG397" s="516">
        <v>132.19999999999999</v>
      </c>
      <c r="BH397" s="516">
        <v>131.69999999999999</v>
      </c>
      <c r="BI397" s="516">
        <v>130.6</v>
      </c>
      <c r="BJ397" s="516">
        <v>128.5</v>
      </c>
      <c r="BK397" s="516">
        <v>126.9</v>
      </c>
      <c r="BL397" s="516">
        <v>127.6</v>
      </c>
      <c r="BM397" s="516">
        <v>128.5</v>
      </c>
      <c r="BN397" s="516">
        <v>130.5</v>
      </c>
      <c r="BO397" s="516">
        <v>129.4</v>
      </c>
      <c r="BP397" s="516">
        <v>129.9</v>
      </c>
      <c r="BQ397" s="516">
        <v>130.1</v>
      </c>
      <c r="BR397" s="516">
        <v>130.1</v>
      </c>
      <c r="BS397" s="516">
        <v>129.30000000000001</v>
      </c>
      <c r="BT397" s="516">
        <v>129.19999999999999</v>
      </c>
      <c r="BU397" s="516">
        <v>131.5</v>
      </c>
      <c r="BV397" s="516">
        <v>133.30000000000001</v>
      </c>
      <c r="BW397" s="516">
        <v>131.9</v>
      </c>
      <c r="BX397" s="516">
        <v>133.19999999999999</v>
      </c>
      <c r="BY397" s="516">
        <v>132.4</v>
      </c>
      <c r="BZ397" s="516">
        <v>133.4</v>
      </c>
      <c r="CA397" s="516">
        <v>135.9</v>
      </c>
      <c r="CB397" s="516">
        <v>136.69999999999999</v>
      </c>
      <c r="CC397" s="516">
        <v>140</v>
      </c>
      <c r="CD397" s="516">
        <v>143.5</v>
      </c>
      <c r="CE397" s="516">
        <v>144</v>
      </c>
      <c r="CF397" s="516">
        <v>146.80000000000001</v>
      </c>
      <c r="CG397" s="516">
        <v>141.19999999999999</v>
      </c>
      <c r="CH397" s="516">
        <v>137.9</v>
      </c>
      <c r="CI397" s="516">
        <v>137.5</v>
      </c>
      <c r="CJ397" s="516">
        <v>139.30000000000001</v>
      </c>
      <c r="CK397" s="516">
        <v>134.19999999999999</v>
      </c>
      <c r="CL397" s="516">
        <v>139</v>
      </c>
      <c r="CM397" s="516">
        <v>138</v>
      </c>
      <c r="CN397" s="516">
        <v>141.19999999999999</v>
      </c>
      <c r="CO397" s="516">
        <v>140.69999999999999</v>
      </c>
      <c r="CP397" s="516">
        <v>138.9</v>
      </c>
      <c r="CQ397" s="516">
        <v>141</v>
      </c>
      <c r="CR397" s="516">
        <v>141</v>
      </c>
      <c r="CS397" s="516">
        <v>138.69999999999999</v>
      </c>
      <c r="CT397" s="516">
        <v>138.69999999999999</v>
      </c>
      <c r="CU397" s="516">
        <v>138.69999999999999</v>
      </c>
      <c r="CV397" s="516">
        <v>138.69999999999999</v>
      </c>
      <c r="CW397" s="516">
        <v>138.69999999999999</v>
      </c>
      <c r="CX397" s="516">
        <v>141</v>
      </c>
      <c r="CY397" s="516">
        <v>137.80000000000001</v>
      </c>
      <c r="CZ397" s="516">
        <v>137.80000000000001</v>
      </c>
      <c r="DA397" s="516">
        <v>137.1</v>
      </c>
      <c r="DB397" s="516">
        <v>137</v>
      </c>
      <c r="DC397" s="516">
        <v>138.9</v>
      </c>
      <c r="DD397" s="516">
        <v>139.69999999999999</v>
      </c>
      <c r="DE397" s="516">
        <v>137.80000000000001</v>
      </c>
      <c r="DF397" s="516">
        <v>140.9</v>
      </c>
      <c r="DG397" s="516">
        <v>140.1</v>
      </c>
      <c r="DH397" s="516">
        <v>140.1</v>
      </c>
      <c r="DI397" s="516">
        <v>140.1</v>
      </c>
      <c r="DJ397" s="516">
        <v>143.9</v>
      </c>
      <c r="DK397" s="516">
        <v>143.9</v>
      </c>
      <c r="DL397" s="516">
        <v>145.5</v>
      </c>
      <c r="DM397" s="516">
        <v>145.5</v>
      </c>
      <c r="DN397" s="516">
        <v>145.5</v>
      </c>
      <c r="DO397" s="516">
        <v>145.5</v>
      </c>
      <c r="DP397" s="516">
        <v>149.9</v>
      </c>
      <c r="DQ397" s="516">
        <v>151</v>
      </c>
      <c r="DR397" s="516">
        <v>151</v>
      </c>
      <c r="DS397" s="516">
        <v>151.69999999999999</v>
      </c>
      <c r="DT397" s="516">
        <v>153.1</v>
      </c>
      <c r="DU397" s="517">
        <v>163.4</v>
      </c>
      <c r="DV397" s="517">
        <v>154.4</v>
      </c>
      <c r="DW397" s="517">
        <v>161.5</v>
      </c>
      <c r="DX397" s="559">
        <v>160.69999999999999</v>
      </c>
      <c r="DY397" s="559">
        <v>160.69999999999999</v>
      </c>
      <c r="DZ397" s="559">
        <v>160.69999999999999</v>
      </c>
      <c r="EA397" s="558">
        <v>160.69999999999999</v>
      </c>
    </row>
    <row r="398" spans="1:131">
      <c r="A398" s="514" t="s">
        <v>1333</v>
      </c>
      <c r="B398" s="514" t="s">
        <v>1334</v>
      </c>
      <c r="C398" s="515">
        <v>0.45476</v>
      </c>
      <c r="D398" s="516">
        <v>113.6</v>
      </c>
      <c r="E398" s="516">
        <v>117.2</v>
      </c>
      <c r="F398" s="516">
        <v>121.2</v>
      </c>
      <c r="G398" s="516">
        <v>122.4</v>
      </c>
      <c r="H398" s="516">
        <v>121.5</v>
      </c>
      <c r="I398" s="516">
        <v>123</v>
      </c>
      <c r="J398" s="516">
        <v>122.6</v>
      </c>
      <c r="K398" s="516">
        <v>124.4</v>
      </c>
      <c r="L398" s="516">
        <v>123.2</v>
      </c>
      <c r="M398" s="516">
        <v>121.1</v>
      </c>
      <c r="N398" s="516">
        <v>122.6</v>
      </c>
      <c r="O398" s="516">
        <v>123.2</v>
      </c>
      <c r="P398" s="516">
        <v>124.3</v>
      </c>
      <c r="Q398" s="516">
        <v>123.4</v>
      </c>
      <c r="R398" s="516">
        <v>124.9</v>
      </c>
      <c r="S398" s="516">
        <v>126.1</v>
      </c>
      <c r="T398" s="516">
        <v>125.6</v>
      </c>
      <c r="U398" s="516">
        <v>126.5</v>
      </c>
      <c r="V398" s="516">
        <v>126.1</v>
      </c>
      <c r="W398" s="516">
        <v>127</v>
      </c>
      <c r="X398" s="516">
        <v>126.9</v>
      </c>
      <c r="Y398" s="516">
        <v>126.8</v>
      </c>
      <c r="Z398" s="516">
        <v>126.2</v>
      </c>
      <c r="AA398" s="516">
        <v>127.1</v>
      </c>
      <c r="AB398" s="516">
        <v>128.1</v>
      </c>
      <c r="AC398" s="516">
        <v>130.4</v>
      </c>
      <c r="AD398" s="516">
        <v>130.5</v>
      </c>
      <c r="AE398" s="516">
        <v>129.69999999999999</v>
      </c>
      <c r="AF398" s="516">
        <v>130.1</v>
      </c>
      <c r="AG398" s="516">
        <v>130.1</v>
      </c>
      <c r="AH398" s="516">
        <v>130.6</v>
      </c>
      <c r="AI398" s="516">
        <v>131.19999999999999</v>
      </c>
      <c r="AJ398" s="516">
        <v>131.19999999999999</v>
      </c>
      <c r="AK398" s="516">
        <v>129.5</v>
      </c>
      <c r="AL398" s="516">
        <v>129.6</v>
      </c>
      <c r="AM398" s="516">
        <v>129.1</v>
      </c>
      <c r="AN398" s="516">
        <v>130.5</v>
      </c>
      <c r="AO398" s="516">
        <v>132.1</v>
      </c>
      <c r="AP398" s="516">
        <v>132.19999999999999</v>
      </c>
      <c r="AQ398" s="516">
        <v>132.1</v>
      </c>
      <c r="AR398" s="516">
        <v>132</v>
      </c>
      <c r="AS398" s="516">
        <v>132.5</v>
      </c>
      <c r="AT398" s="516">
        <v>131.6</v>
      </c>
      <c r="AU398" s="516">
        <v>131.4</v>
      </c>
      <c r="AV398" s="516">
        <v>131</v>
      </c>
      <c r="AW398" s="516">
        <v>131.80000000000001</v>
      </c>
      <c r="AX398" s="516">
        <v>133.1</v>
      </c>
      <c r="AY398" s="516">
        <v>131.5</v>
      </c>
      <c r="AZ398" s="516">
        <v>130.5</v>
      </c>
      <c r="BA398" s="516">
        <v>129.6</v>
      </c>
      <c r="BB398" s="516">
        <v>128.69999999999999</v>
      </c>
      <c r="BC398" s="516">
        <v>127.3</v>
      </c>
      <c r="BD398" s="516">
        <v>126</v>
      </c>
      <c r="BE398" s="516">
        <v>124.5</v>
      </c>
      <c r="BF398" s="516">
        <v>125.5</v>
      </c>
      <c r="BG398" s="516">
        <v>125.4</v>
      </c>
      <c r="BH398" s="516">
        <v>124</v>
      </c>
      <c r="BI398" s="516">
        <v>124.3</v>
      </c>
      <c r="BJ398" s="516">
        <v>123.4</v>
      </c>
      <c r="BK398" s="516">
        <v>124.4</v>
      </c>
      <c r="BL398" s="516">
        <v>125.1</v>
      </c>
      <c r="BM398" s="516">
        <v>124.7</v>
      </c>
      <c r="BN398" s="516">
        <v>123.3</v>
      </c>
      <c r="BO398" s="516">
        <v>121.2</v>
      </c>
      <c r="BP398" s="516">
        <v>122.7</v>
      </c>
      <c r="BQ398" s="516">
        <v>122.4</v>
      </c>
      <c r="BR398" s="516">
        <v>122.8</v>
      </c>
      <c r="BS398" s="516">
        <v>122.6</v>
      </c>
      <c r="BT398" s="516">
        <v>122.1</v>
      </c>
      <c r="BU398" s="516">
        <v>123.5</v>
      </c>
      <c r="BV398" s="516">
        <v>125.4</v>
      </c>
      <c r="BW398" s="516">
        <v>125.7</v>
      </c>
      <c r="BX398" s="516">
        <v>125.1</v>
      </c>
      <c r="BY398" s="516">
        <v>127.9</v>
      </c>
      <c r="BZ398" s="516">
        <v>127.5</v>
      </c>
      <c r="CA398" s="516">
        <v>128.80000000000001</v>
      </c>
      <c r="CB398" s="516">
        <v>129.1</v>
      </c>
      <c r="CC398" s="516">
        <v>128.80000000000001</v>
      </c>
      <c r="CD398" s="516">
        <v>129</v>
      </c>
      <c r="CE398" s="516">
        <v>130.9</v>
      </c>
      <c r="CF398" s="516">
        <v>131.30000000000001</v>
      </c>
      <c r="CG398" s="516">
        <v>131.30000000000001</v>
      </c>
      <c r="CH398" s="516">
        <v>131.9</v>
      </c>
      <c r="CI398" s="516">
        <v>133.30000000000001</v>
      </c>
      <c r="CJ398" s="516">
        <v>133.19999999999999</v>
      </c>
      <c r="CK398" s="516">
        <v>133.9</v>
      </c>
      <c r="CL398" s="516">
        <v>134.19999999999999</v>
      </c>
      <c r="CM398" s="516">
        <v>135.80000000000001</v>
      </c>
      <c r="CN398" s="516">
        <v>135</v>
      </c>
      <c r="CO398" s="516">
        <v>135.9</v>
      </c>
      <c r="CP398" s="516">
        <v>135.1</v>
      </c>
      <c r="CQ398" s="516">
        <v>136.69999999999999</v>
      </c>
      <c r="CR398" s="516">
        <v>137.69999999999999</v>
      </c>
      <c r="CS398" s="516">
        <v>136.69999999999999</v>
      </c>
      <c r="CT398" s="516">
        <v>136.69999999999999</v>
      </c>
      <c r="CU398" s="516">
        <v>138.19999999999999</v>
      </c>
      <c r="CV398" s="516">
        <v>138.1</v>
      </c>
      <c r="CW398" s="516">
        <v>139.30000000000001</v>
      </c>
      <c r="CX398" s="516">
        <v>139.1</v>
      </c>
      <c r="CY398" s="516">
        <v>139.80000000000001</v>
      </c>
      <c r="CZ398" s="516">
        <v>140.4</v>
      </c>
      <c r="DA398" s="516">
        <v>141.1</v>
      </c>
      <c r="DB398" s="516">
        <v>141.19999999999999</v>
      </c>
      <c r="DC398" s="516">
        <v>140.80000000000001</v>
      </c>
      <c r="DD398" s="516">
        <v>141.5</v>
      </c>
      <c r="DE398" s="516">
        <v>141.30000000000001</v>
      </c>
      <c r="DF398" s="516">
        <v>141.6</v>
      </c>
      <c r="DG398" s="516">
        <v>142</v>
      </c>
      <c r="DH398" s="516">
        <v>146</v>
      </c>
      <c r="DI398" s="516">
        <v>149.5</v>
      </c>
      <c r="DJ398" s="516">
        <v>146.6</v>
      </c>
      <c r="DK398" s="516">
        <v>146.30000000000001</v>
      </c>
      <c r="DL398" s="516">
        <v>146.9</v>
      </c>
      <c r="DM398" s="516">
        <v>145.80000000000001</v>
      </c>
      <c r="DN398" s="516">
        <v>147.1</v>
      </c>
      <c r="DO398" s="516">
        <v>148.19999999999999</v>
      </c>
      <c r="DP398" s="516">
        <v>152.4</v>
      </c>
      <c r="DQ398" s="516">
        <v>155.5</v>
      </c>
      <c r="DR398" s="516">
        <v>153.6</v>
      </c>
      <c r="DS398" s="516">
        <v>154.19999999999999</v>
      </c>
      <c r="DT398" s="516">
        <v>157.1</v>
      </c>
      <c r="DU398" s="517">
        <v>161.19999999999999</v>
      </c>
      <c r="DV398" s="517">
        <v>165.2</v>
      </c>
      <c r="DW398" s="517">
        <v>167.3</v>
      </c>
      <c r="DX398" s="559">
        <v>171.5</v>
      </c>
      <c r="DY398" s="559">
        <v>171.6</v>
      </c>
      <c r="DZ398" s="559">
        <v>172</v>
      </c>
      <c r="EA398" s="558">
        <v>170.4</v>
      </c>
    </row>
    <row r="399" spans="1:131">
      <c r="A399" s="514" t="s">
        <v>1335</v>
      </c>
      <c r="B399" s="514" t="s">
        <v>1336</v>
      </c>
      <c r="C399" s="515">
        <v>4.0930000000000001E-2</v>
      </c>
      <c r="D399" s="516">
        <v>120.7</v>
      </c>
      <c r="E399" s="516">
        <v>121.2</v>
      </c>
      <c r="F399" s="516">
        <v>126.8</v>
      </c>
      <c r="G399" s="516">
        <v>132.1</v>
      </c>
      <c r="H399" s="516">
        <v>134.9</v>
      </c>
      <c r="I399" s="516">
        <v>138.19999999999999</v>
      </c>
      <c r="J399" s="516">
        <v>138.5</v>
      </c>
      <c r="K399" s="516">
        <v>138.80000000000001</v>
      </c>
      <c r="L399" s="516">
        <v>139.4</v>
      </c>
      <c r="M399" s="516">
        <v>139.1</v>
      </c>
      <c r="N399" s="516">
        <v>139.5</v>
      </c>
      <c r="O399" s="516">
        <v>137.69999999999999</v>
      </c>
      <c r="P399" s="516">
        <v>137.30000000000001</v>
      </c>
      <c r="Q399" s="516">
        <v>135</v>
      </c>
      <c r="R399" s="516">
        <v>133.6</v>
      </c>
      <c r="S399" s="516">
        <v>134.30000000000001</v>
      </c>
      <c r="T399" s="516">
        <v>133.6</v>
      </c>
      <c r="U399" s="516">
        <v>133.19999999999999</v>
      </c>
      <c r="V399" s="516">
        <v>130.5</v>
      </c>
      <c r="W399" s="516">
        <v>130.1</v>
      </c>
      <c r="X399" s="516">
        <v>130.1</v>
      </c>
      <c r="Y399" s="516">
        <v>130.19999999999999</v>
      </c>
      <c r="Z399" s="516">
        <v>132.19999999999999</v>
      </c>
      <c r="AA399" s="516">
        <v>132.1</v>
      </c>
      <c r="AB399" s="516">
        <v>132</v>
      </c>
      <c r="AC399" s="516">
        <v>133.4</v>
      </c>
      <c r="AD399" s="516">
        <v>134</v>
      </c>
      <c r="AE399" s="516">
        <v>134.69999999999999</v>
      </c>
      <c r="AF399" s="516">
        <v>132.30000000000001</v>
      </c>
      <c r="AG399" s="516">
        <v>133.1</v>
      </c>
      <c r="AH399" s="516">
        <v>132.9</v>
      </c>
      <c r="AI399" s="516">
        <v>134.30000000000001</v>
      </c>
      <c r="AJ399" s="516">
        <v>135.1</v>
      </c>
      <c r="AK399" s="516">
        <v>134.30000000000001</v>
      </c>
      <c r="AL399" s="516">
        <v>133.4</v>
      </c>
      <c r="AM399" s="516">
        <v>135.4</v>
      </c>
      <c r="AN399" s="516">
        <v>135.6</v>
      </c>
      <c r="AO399" s="516">
        <v>136.19999999999999</v>
      </c>
      <c r="AP399" s="516">
        <v>136.1</v>
      </c>
      <c r="AQ399" s="516">
        <v>135.9</v>
      </c>
      <c r="AR399" s="516">
        <v>135</v>
      </c>
      <c r="AS399" s="516">
        <v>135.80000000000001</v>
      </c>
      <c r="AT399" s="516">
        <v>135.80000000000001</v>
      </c>
      <c r="AU399" s="516">
        <v>135.9</v>
      </c>
      <c r="AV399" s="516">
        <v>134.30000000000001</v>
      </c>
      <c r="AW399" s="516">
        <v>133.80000000000001</v>
      </c>
      <c r="AX399" s="516">
        <v>134.5</v>
      </c>
      <c r="AY399" s="516">
        <v>134.4</v>
      </c>
      <c r="AZ399" s="516">
        <v>133</v>
      </c>
      <c r="BA399" s="516">
        <v>134.19999999999999</v>
      </c>
      <c r="BB399" s="516">
        <v>133.30000000000001</v>
      </c>
      <c r="BC399" s="516">
        <v>132</v>
      </c>
      <c r="BD399" s="516">
        <v>131.1</v>
      </c>
      <c r="BE399" s="516">
        <v>131.1</v>
      </c>
      <c r="BF399" s="516">
        <v>126.4</v>
      </c>
      <c r="BG399" s="516">
        <v>126.4</v>
      </c>
      <c r="BH399" s="516">
        <v>128.9</v>
      </c>
      <c r="BI399" s="516">
        <v>126.9</v>
      </c>
      <c r="BJ399" s="516">
        <v>127.9</v>
      </c>
      <c r="BK399" s="516">
        <v>124.3</v>
      </c>
      <c r="BL399" s="516">
        <v>125.8</v>
      </c>
      <c r="BM399" s="516">
        <v>125</v>
      </c>
      <c r="BN399" s="516">
        <v>125.3</v>
      </c>
      <c r="BO399" s="516">
        <v>124.7</v>
      </c>
      <c r="BP399" s="516">
        <v>124.1</v>
      </c>
      <c r="BQ399" s="516">
        <v>123.5</v>
      </c>
      <c r="BR399" s="516">
        <v>124</v>
      </c>
      <c r="BS399" s="516">
        <v>124.5</v>
      </c>
      <c r="BT399" s="516">
        <v>125.2</v>
      </c>
      <c r="BU399" s="516">
        <v>123.6</v>
      </c>
      <c r="BV399" s="516">
        <v>129.30000000000001</v>
      </c>
      <c r="BW399" s="516">
        <v>130</v>
      </c>
      <c r="BX399" s="516">
        <v>131.80000000000001</v>
      </c>
      <c r="BY399" s="516">
        <v>134.1</v>
      </c>
      <c r="BZ399" s="516">
        <v>134.6</v>
      </c>
      <c r="CA399" s="516">
        <v>135.5</v>
      </c>
      <c r="CB399" s="516">
        <v>135</v>
      </c>
      <c r="CC399" s="516">
        <v>140.30000000000001</v>
      </c>
      <c r="CD399" s="516">
        <v>147.4</v>
      </c>
      <c r="CE399" s="516">
        <v>150</v>
      </c>
      <c r="CF399" s="516">
        <v>150.19999999999999</v>
      </c>
      <c r="CG399" s="516">
        <v>150.80000000000001</v>
      </c>
      <c r="CH399" s="516">
        <v>148.6</v>
      </c>
      <c r="CI399" s="516">
        <v>149.4</v>
      </c>
      <c r="CJ399" s="516">
        <v>149.30000000000001</v>
      </c>
      <c r="CK399" s="516">
        <v>150.19999999999999</v>
      </c>
      <c r="CL399" s="516">
        <v>150.4</v>
      </c>
      <c r="CM399" s="516">
        <v>148.69999999999999</v>
      </c>
      <c r="CN399" s="516">
        <v>145.9</v>
      </c>
      <c r="CO399" s="516">
        <v>145</v>
      </c>
      <c r="CP399" s="516">
        <v>146.30000000000001</v>
      </c>
      <c r="CQ399" s="516">
        <v>144.80000000000001</v>
      </c>
      <c r="CR399" s="516">
        <v>144.6</v>
      </c>
      <c r="CS399" s="516">
        <v>141.5</v>
      </c>
      <c r="CT399" s="516">
        <v>139</v>
      </c>
      <c r="CU399" s="516">
        <v>140.19999999999999</v>
      </c>
      <c r="CV399" s="516">
        <v>141.1</v>
      </c>
      <c r="CW399" s="516">
        <v>140.80000000000001</v>
      </c>
      <c r="CX399" s="516">
        <v>139.69999999999999</v>
      </c>
      <c r="CY399" s="516">
        <v>139</v>
      </c>
      <c r="CZ399" s="516">
        <v>139.6</v>
      </c>
      <c r="DA399" s="516">
        <v>139.6</v>
      </c>
      <c r="DB399" s="516">
        <v>139.80000000000001</v>
      </c>
      <c r="DC399" s="516">
        <v>138.30000000000001</v>
      </c>
      <c r="DD399" s="516">
        <v>137.5</v>
      </c>
      <c r="DE399" s="516">
        <v>131.80000000000001</v>
      </c>
      <c r="DF399" s="516">
        <v>132.9</v>
      </c>
      <c r="DG399" s="516">
        <v>136.1</v>
      </c>
      <c r="DH399" s="516">
        <v>137</v>
      </c>
      <c r="DI399" s="516">
        <v>144.1</v>
      </c>
      <c r="DJ399" s="516">
        <v>144.1</v>
      </c>
      <c r="DK399" s="516">
        <v>149.9</v>
      </c>
      <c r="DL399" s="516">
        <v>152.6</v>
      </c>
      <c r="DM399" s="516">
        <v>152.5</v>
      </c>
      <c r="DN399" s="516">
        <v>154.1</v>
      </c>
      <c r="DO399" s="516">
        <v>157.30000000000001</v>
      </c>
      <c r="DP399" s="516">
        <v>159.5</v>
      </c>
      <c r="DQ399" s="516">
        <v>164.8</v>
      </c>
      <c r="DR399" s="516">
        <v>164.9</v>
      </c>
      <c r="DS399" s="516">
        <v>166.4</v>
      </c>
      <c r="DT399" s="516">
        <v>166.6</v>
      </c>
      <c r="DU399" s="517">
        <v>168</v>
      </c>
      <c r="DV399" s="517">
        <v>167.3</v>
      </c>
      <c r="DW399" s="517">
        <v>167.7</v>
      </c>
      <c r="DX399" s="559">
        <v>168</v>
      </c>
      <c r="DY399" s="559">
        <v>164.7</v>
      </c>
      <c r="DZ399" s="559">
        <v>164.9</v>
      </c>
      <c r="EA399" s="558">
        <v>167.4</v>
      </c>
    </row>
    <row r="400" spans="1:131">
      <c r="A400" s="514" t="s">
        <v>1337</v>
      </c>
      <c r="B400" s="514" t="s">
        <v>1338</v>
      </c>
      <c r="C400" s="515">
        <v>4.3830000000000001E-2</v>
      </c>
      <c r="D400" s="516">
        <v>107.7</v>
      </c>
      <c r="E400" s="516">
        <v>114.9</v>
      </c>
      <c r="F400" s="516">
        <v>114.6</v>
      </c>
      <c r="G400" s="516">
        <v>116.6</v>
      </c>
      <c r="H400" s="516">
        <v>113.2</v>
      </c>
      <c r="I400" s="516">
        <v>118.8</v>
      </c>
      <c r="J400" s="516">
        <v>125.1</v>
      </c>
      <c r="K400" s="516">
        <v>128.6</v>
      </c>
      <c r="L400" s="516">
        <v>128.1</v>
      </c>
      <c r="M400" s="516">
        <v>127.6</v>
      </c>
      <c r="N400" s="516">
        <v>125.7</v>
      </c>
      <c r="O400" s="516">
        <v>122</v>
      </c>
      <c r="P400" s="516">
        <v>114.2</v>
      </c>
      <c r="Q400" s="516">
        <v>112.4</v>
      </c>
      <c r="R400" s="516">
        <v>114.7</v>
      </c>
      <c r="S400" s="516">
        <v>115</v>
      </c>
      <c r="T400" s="516">
        <v>114.4</v>
      </c>
      <c r="U400" s="516">
        <v>115.1</v>
      </c>
      <c r="V400" s="516">
        <v>118.4</v>
      </c>
      <c r="W400" s="516">
        <v>119.6</v>
      </c>
      <c r="X400" s="516">
        <v>116.8</v>
      </c>
      <c r="Y400" s="516">
        <v>116.7</v>
      </c>
      <c r="Z400" s="516">
        <v>115.7</v>
      </c>
      <c r="AA400" s="516">
        <v>114.8</v>
      </c>
      <c r="AB400" s="516">
        <v>114.3</v>
      </c>
      <c r="AC400" s="516">
        <v>113.9</v>
      </c>
      <c r="AD400" s="516">
        <v>109</v>
      </c>
      <c r="AE400" s="516">
        <v>110.5</v>
      </c>
      <c r="AF400" s="516">
        <v>110.6</v>
      </c>
      <c r="AG400" s="516">
        <v>112.8</v>
      </c>
      <c r="AH400" s="516">
        <v>112.6</v>
      </c>
      <c r="AI400" s="516">
        <v>114.3</v>
      </c>
      <c r="AJ400" s="516">
        <v>114.8</v>
      </c>
      <c r="AK400" s="516">
        <v>115.9</v>
      </c>
      <c r="AL400" s="516">
        <v>116.1</v>
      </c>
      <c r="AM400" s="516">
        <v>115.6</v>
      </c>
      <c r="AN400" s="516">
        <v>110.9</v>
      </c>
      <c r="AO400" s="516">
        <v>107.8</v>
      </c>
      <c r="AP400" s="516">
        <v>89.9</v>
      </c>
      <c r="AQ400" s="516">
        <v>92.6</v>
      </c>
      <c r="AR400" s="516">
        <v>90.5</v>
      </c>
      <c r="AS400" s="516">
        <v>89.4</v>
      </c>
      <c r="AT400" s="516">
        <v>90.5</v>
      </c>
      <c r="AU400" s="516">
        <v>90.7</v>
      </c>
      <c r="AV400" s="516">
        <v>93.9</v>
      </c>
      <c r="AW400" s="516">
        <v>90.7</v>
      </c>
      <c r="AX400" s="516">
        <v>90.7</v>
      </c>
      <c r="AY400" s="516">
        <v>90.7</v>
      </c>
      <c r="AZ400" s="516">
        <v>90.7</v>
      </c>
      <c r="BA400" s="516">
        <v>90.7</v>
      </c>
      <c r="BB400" s="516">
        <v>90.7</v>
      </c>
      <c r="BC400" s="516">
        <v>90.7</v>
      </c>
      <c r="BD400" s="516">
        <v>90.7</v>
      </c>
      <c r="BE400" s="516">
        <v>89.1</v>
      </c>
      <c r="BF400" s="516">
        <v>86.4</v>
      </c>
      <c r="BG400" s="516">
        <v>85.4</v>
      </c>
      <c r="BH400" s="516">
        <v>74.8</v>
      </c>
      <c r="BI400" s="516">
        <v>79.7</v>
      </c>
      <c r="BJ400" s="516">
        <v>80.3</v>
      </c>
      <c r="BK400" s="516">
        <v>80.3</v>
      </c>
      <c r="BL400" s="516">
        <v>80.3</v>
      </c>
      <c r="BM400" s="516">
        <v>80.3</v>
      </c>
      <c r="BN400" s="516">
        <v>80.3</v>
      </c>
      <c r="BO400" s="516">
        <v>80.3</v>
      </c>
      <c r="BP400" s="516">
        <v>83.1</v>
      </c>
      <c r="BQ400" s="516">
        <v>84.4</v>
      </c>
      <c r="BR400" s="516">
        <v>85.4</v>
      </c>
      <c r="BS400" s="516">
        <v>85.4</v>
      </c>
      <c r="BT400" s="516">
        <v>86.5</v>
      </c>
      <c r="BU400" s="516">
        <v>88.6</v>
      </c>
      <c r="BV400" s="516">
        <v>88.6</v>
      </c>
      <c r="BW400" s="516">
        <v>88.6</v>
      </c>
      <c r="BX400" s="516">
        <v>85</v>
      </c>
      <c r="BY400" s="516">
        <v>85</v>
      </c>
      <c r="BZ400" s="516">
        <v>85</v>
      </c>
      <c r="CA400" s="516">
        <v>85</v>
      </c>
      <c r="CB400" s="516">
        <v>83.6</v>
      </c>
      <c r="CC400" s="516">
        <v>85.2</v>
      </c>
      <c r="CD400" s="516">
        <v>97</v>
      </c>
      <c r="CE400" s="516">
        <v>97</v>
      </c>
      <c r="CF400" s="516">
        <v>99.1</v>
      </c>
      <c r="CG400" s="516">
        <v>100</v>
      </c>
      <c r="CH400" s="516">
        <v>100.1</v>
      </c>
      <c r="CI400" s="516">
        <v>100.3</v>
      </c>
      <c r="CJ400" s="516">
        <v>100.3</v>
      </c>
      <c r="CK400" s="516">
        <v>100.7</v>
      </c>
      <c r="CL400" s="516">
        <v>99.3</v>
      </c>
      <c r="CM400" s="516">
        <v>96.8</v>
      </c>
      <c r="CN400" s="516">
        <v>95.2</v>
      </c>
      <c r="CO400" s="516">
        <v>95.2</v>
      </c>
      <c r="CP400" s="516">
        <v>96.9</v>
      </c>
      <c r="CQ400" s="516">
        <v>98.2</v>
      </c>
      <c r="CR400" s="516">
        <v>98.2</v>
      </c>
      <c r="CS400" s="516">
        <v>90.7</v>
      </c>
      <c r="CT400" s="516">
        <v>90.7</v>
      </c>
      <c r="CU400" s="516">
        <v>90.7</v>
      </c>
      <c r="CV400" s="516">
        <v>97.9</v>
      </c>
      <c r="CW400" s="516">
        <v>96.7</v>
      </c>
      <c r="CX400" s="516">
        <v>92.4</v>
      </c>
      <c r="CY400" s="516">
        <v>88.8</v>
      </c>
      <c r="CZ400" s="516">
        <v>90.9</v>
      </c>
      <c r="DA400" s="516">
        <v>86</v>
      </c>
      <c r="DB400" s="516">
        <v>85</v>
      </c>
      <c r="DC400" s="516">
        <v>88.8</v>
      </c>
      <c r="DD400" s="516">
        <v>93.3</v>
      </c>
      <c r="DE400" s="516">
        <v>91.5</v>
      </c>
      <c r="DF400" s="516">
        <v>93.2</v>
      </c>
      <c r="DG400" s="516">
        <v>95</v>
      </c>
      <c r="DH400" s="516">
        <v>97.3</v>
      </c>
      <c r="DI400" s="516">
        <v>102</v>
      </c>
      <c r="DJ400" s="516">
        <v>106.2</v>
      </c>
      <c r="DK400" s="516">
        <v>123</v>
      </c>
      <c r="DL400" s="516">
        <v>131.6</v>
      </c>
      <c r="DM400" s="516">
        <v>128.4</v>
      </c>
      <c r="DN400" s="516">
        <v>133.1</v>
      </c>
      <c r="DO400" s="516">
        <v>133.6</v>
      </c>
      <c r="DP400" s="516">
        <v>137.6</v>
      </c>
      <c r="DQ400" s="516">
        <v>157.6</v>
      </c>
      <c r="DR400" s="516">
        <v>173.1</v>
      </c>
      <c r="DS400" s="516">
        <v>175.8</v>
      </c>
      <c r="DT400" s="516">
        <v>186.5</v>
      </c>
      <c r="DU400" s="517">
        <v>181.8</v>
      </c>
      <c r="DV400" s="517">
        <v>194.5</v>
      </c>
      <c r="DW400" s="517">
        <v>172.6</v>
      </c>
      <c r="DX400" s="559">
        <v>205.9</v>
      </c>
      <c r="DY400" s="559">
        <v>216.5</v>
      </c>
      <c r="DZ400" s="559">
        <v>218.7</v>
      </c>
      <c r="EA400" s="558">
        <v>235</v>
      </c>
    </row>
    <row r="401" spans="1:131">
      <c r="A401" s="514" t="s">
        <v>1339</v>
      </c>
      <c r="B401" s="514" t="s">
        <v>1340</v>
      </c>
      <c r="C401" s="515">
        <v>2.1160000000000002E-2</v>
      </c>
      <c r="D401" s="516">
        <v>110.8</v>
      </c>
      <c r="E401" s="516">
        <v>115.5</v>
      </c>
      <c r="F401" s="516">
        <v>113.8</v>
      </c>
      <c r="G401" s="516">
        <v>118</v>
      </c>
      <c r="H401" s="516">
        <v>120.6</v>
      </c>
      <c r="I401" s="516">
        <v>126.6</v>
      </c>
      <c r="J401" s="516">
        <v>130.80000000000001</v>
      </c>
      <c r="K401" s="516">
        <v>133.5</v>
      </c>
      <c r="L401" s="516">
        <v>130.30000000000001</v>
      </c>
      <c r="M401" s="516">
        <v>131.9</v>
      </c>
      <c r="N401" s="516">
        <v>123.1</v>
      </c>
      <c r="O401" s="516">
        <v>126.4</v>
      </c>
      <c r="P401" s="516">
        <v>126.9</v>
      </c>
      <c r="Q401" s="516">
        <v>126</v>
      </c>
      <c r="R401" s="516">
        <v>127.8</v>
      </c>
      <c r="S401" s="516">
        <v>126.5</v>
      </c>
      <c r="T401" s="516">
        <v>124.5</v>
      </c>
      <c r="U401" s="516">
        <v>125.5</v>
      </c>
      <c r="V401" s="516">
        <v>123.2</v>
      </c>
      <c r="W401" s="516">
        <v>124.6</v>
      </c>
      <c r="X401" s="516">
        <v>124.9</v>
      </c>
      <c r="Y401" s="516">
        <v>125.8</v>
      </c>
      <c r="Z401" s="516">
        <v>124.1</v>
      </c>
      <c r="AA401" s="516">
        <v>124.5</v>
      </c>
      <c r="AB401" s="516">
        <v>125.4</v>
      </c>
      <c r="AC401" s="516">
        <v>128.4</v>
      </c>
      <c r="AD401" s="516">
        <v>126.9</v>
      </c>
      <c r="AE401" s="516">
        <v>126.5</v>
      </c>
      <c r="AF401" s="516">
        <v>126.5</v>
      </c>
      <c r="AG401" s="516">
        <v>124.3</v>
      </c>
      <c r="AH401" s="516">
        <v>126.4</v>
      </c>
      <c r="AI401" s="516">
        <v>127</v>
      </c>
      <c r="AJ401" s="516">
        <v>127.7</v>
      </c>
      <c r="AK401" s="516">
        <v>127.7</v>
      </c>
      <c r="AL401" s="516">
        <v>126.2</v>
      </c>
      <c r="AM401" s="516">
        <v>127.3</v>
      </c>
      <c r="AN401" s="516">
        <v>126.3</v>
      </c>
      <c r="AO401" s="516">
        <v>121</v>
      </c>
      <c r="AP401" s="516">
        <v>119.3</v>
      </c>
      <c r="AQ401" s="516">
        <v>121.9</v>
      </c>
      <c r="AR401" s="516">
        <v>121.4</v>
      </c>
      <c r="AS401" s="516">
        <v>119.7</v>
      </c>
      <c r="AT401" s="516">
        <v>120.5</v>
      </c>
      <c r="AU401" s="516">
        <v>121</v>
      </c>
      <c r="AV401" s="516">
        <v>120.1</v>
      </c>
      <c r="AW401" s="516">
        <v>120.8</v>
      </c>
      <c r="AX401" s="516">
        <v>119.2</v>
      </c>
      <c r="AY401" s="516">
        <v>119.6</v>
      </c>
      <c r="AZ401" s="516">
        <v>118.5</v>
      </c>
      <c r="BA401" s="516">
        <v>118.1</v>
      </c>
      <c r="BB401" s="516">
        <v>119</v>
      </c>
      <c r="BC401" s="516">
        <v>119.7</v>
      </c>
      <c r="BD401" s="516">
        <v>119.5</v>
      </c>
      <c r="BE401" s="516">
        <v>117.6</v>
      </c>
      <c r="BF401" s="516">
        <v>108</v>
      </c>
      <c r="BG401" s="516">
        <v>101</v>
      </c>
      <c r="BH401" s="516">
        <v>97.5</v>
      </c>
      <c r="BI401" s="516">
        <v>95.9</v>
      </c>
      <c r="BJ401" s="516">
        <v>96.6</v>
      </c>
      <c r="BK401" s="516">
        <v>97.6</v>
      </c>
      <c r="BL401" s="516">
        <v>103.7</v>
      </c>
      <c r="BM401" s="516">
        <v>103.7</v>
      </c>
      <c r="BN401" s="516">
        <v>103.1</v>
      </c>
      <c r="BO401" s="516">
        <v>104.6</v>
      </c>
      <c r="BP401" s="516">
        <v>104.1</v>
      </c>
      <c r="BQ401" s="516">
        <v>103.4</v>
      </c>
      <c r="BR401" s="516">
        <v>102.7</v>
      </c>
      <c r="BS401" s="516">
        <v>105.8</v>
      </c>
      <c r="BT401" s="516">
        <v>112.9</v>
      </c>
      <c r="BU401" s="516">
        <v>114.6</v>
      </c>
      <c r="BV401" s="516">
        <v>115</v>
      </c>
      <c r="BW401" s="516">
        <v>112.8</v>
      </c>
      <c r="BX401" s="516">
        <v>115.7</v>
      </c>
      <c r="BY401" s="516">
        <v>113.2</v>
      </c>
      <c r="BZ401" s="516">
        <v>112.5</v>
      </c>
      <c r="CA401" s="516">
        <v>113.4</v>
      </c>
      <c r="CB401" s="516">
        <v>114.1</v>
      </c>
      <c r="CC401" s="516">
        <v>115.5</v>
      </c>
      <c r="CD401" s="516">
        <v>121</v>
      </c>
      <c r="CE401" s="516">
        <v>127.6</v>
      </c>
      <c r="CF401" s="516">
        <v>129</v>
      </c>
      <c r="CG401" s="516">
        <v>128.9</v>
      </c>
      <c r="CH401" s="516">
        <v>129.5</v>
      </c>
      <c r="CI401" s="516">
        <v>129.6</v>
      </c>
      <c r="CJ401" s="516">
        <v>129.80000000000001</v>
      </c>
      <c r="CK401" s="516">
        <v>129.1</v>
      </c>
      <c r="CL401" s="516">
        <v>128.6</v>
      </c>
      <c r="CM401" s="516">
        <v>125.6</v>
      </c>
      <c r="CN401" s="516">
        <v>122.2</v>
      </c>
      <c r="CO401" s="516">
        <v>121.2</v>
      </c>
      <c r="CP401" s="516">
        <v>123.3</v>
      </c>
      <c r="CQ401" s="516">
        <v>121.1</v>
      </c>
      <c r="CR401" s="516">
        <v>122</v>
      </c>
      <c r="CS401" s="516">
        <v>122.8</v>
      </c>
      <c r="CT401" s="516">
        <v>124.5</v>
      </c>
      <c r="CU401" s="516">
        <v>125.2</v>
      </c>
      <c r="CV401" s="516">
        <v>125</v>
      </c>
      <c r="CW401" s="516">
        <v>119.5</v>
      </c>
      <c r="CX401" s="516">
        <v>117.1</v>
      </c>
      <c r="CY401" s="516">
        <v>112.9</v>
      </c>
      <c r="CZ401" s="516">
        <v>111.9</v>
      </c>
      <c r="DA401" s="516">
        <v>112.2</v>
      </c>
      <c r="DB401" s="516">
        <v>111.2</v>
      </c>
      <c r="DC401" s="516">
        <v>113.2</v>
      </c>
      <c r="DD401" s="516">
        <v>119.8</v>
      </c>
      <c r="DE401" s="516">
        <v>122.6</v>
      </c>
      <c r="DF401" s="516">
        <v>123.8</v>
      </c>
      <c r="DG401" s="516">
        <v>126.8</v>
      </c>
      <c r="DH401" s="516">
        <v>132.1</v>
      </c>
      <c r="DI401" s="516">
        <v>142.1</v>
      </c>
      <c r="DJ401" s="516">
        <v>147.5</v>
      </c>
      <c r="DK401" s="516">
        <v>165.9</v>
      </c>
      <c r="DL401" s="516">
        <v>169.2</v>
      </c>
      <c r="DM401" s="516">
        <v>173.8</v>
      </c>
      <c r="DN401" s="516">
        <v>185</v>
      </c>
      <c r="DO401" s="516">
        <v>186.1</v>
      </c>
      <c r="DP401" s="516">
        <v>192.1</v>
      </c>
      <c r="DQ401" s="516">
        <v>217</v>
      </c>
      <c r="DR401" s="516">
        <v>244.2</v>
      </c>
      <c r="DS401" s="516">
        <v>250.9</v>
      </c>
      <c r="DT401" s="516">
        <v>274.39999999999998</v>
      </c>
      <c r="DU401" s="517">
        <v>270</v>
      </c>
      <c r="DV401" s="517">
        <v>272.10000000000002</v>
      </c>
      <c r="DW401" s="517">
        <v>264.89999999999998</v>
      </c>
      <c r="DX401" s="559">
        <v>256.39999999999998</v>
      </c>
      <c r="DY401" s="559">
        <v>257</v>
      </c>
      <c r="DZ401" s="559">
        <v>260.7</v>
      </c>
      <c r="EA401" s="558">
        <v>269.89999999999998</v>
      </c>
    </row>
    <row r="402" spans="1:131">
      <c r="A402" s="514" t="s">
        <v>1341</v>
      </c>
      <c r="B402" s="514" t="s">
        <v>1342</v>
      </c>
      <c r="C402" s="515">
        <v>8.4720000000000004E-2</v>
      </c>
      <c r="D402" s="516">
        <v>124.6</v>
      </c>
      <c r="E402" s="516">
        <v>128</v>
      </c>
      <c r="F402" s="516">
        <v>134.19999999999999</v>
      </c>
      <c r="G402" s="516">
        <v>138.5</v>
      </c>
      <c r="H402" s="516">
        <v>140.5</v>
      </c>
      <c r="I402" s="516">
        <v>140.80000000000001</v>
      </c>
      <c r="J402" s="516">
        <v>142.9</v>
      </c>
      <c r="K402" s="516">
        <v>141.5</v>
      </c>
      <c r="L402" s="516">
        <v>142.1</v>
      </c>
      <c r="M402" s="516">
        <v>145.5</v>
      </c>
      <c r="N402" s="516">
        <v>145.9</v>
      </c>
      <c r="O402" s="516">
        <v>145.1</v>
      </c>
      <c r="P402" s="516">
        <v>145.6</v>
      </c>
      <c r="Q402" s="516">
        <v>144.1</v>
      </c>
      <c r="R402" s="516">
        <v>146</v>
      </c>
      <c r="S402" s="516">
        <v>144.80000000000001</v>
      </c>
      <c r="T402" s="516">
        <v>145.69999999999999</v>
      </c>
      <c r="U402" s="516">
        <v>143.30000000000001</v>
      </c>
      <c r="V402" s="516">
        <v>143.4</v>
      </c>
      <c r="W402" s="516">
        <v>144.69999999999999</v>
      </c>
      <c r="X402" s="516">
        <v>144.19999999999999</v>
      </c>
      <c r="Y402" s="516">
        <v>147.1</v>
      </c>
      <c r="Z402" s="516">
        <v>146.69999999999999</v>
      </c>
      <c r="AA402" s="516">
        <v>147.1</v>
      </c>
      <c r="AB402" s="516">
        <v>145.19999999999999</v>
      </c>
      <c r="AC402" s="516">
        <v>143.19999999999999</v>
      </c>
      <c r="AD402" s="516">
        <v>143.69999999999999</v>
      </c>
      <c r="AE402" s="516">
        <v>144</v>
      </c>
      <c r="AF402" s="516">
        <v>143.1</v>
      </c>
      <c r="AG402" s="516">
        <v>142.6</v>
      </c>
      <c r="AH402" s="516">
        <v>142.9</v>
      </c>
      <c r="AI402" s="516">
        <v>143.30000000000001</v>
      </c>
      <c r="AJ402" s="516">
        <v>143.69999999999999</v>
      </c>
      <c r="AK402" s="516">
        <v>141</v>
      </c>
      <c r="AL402" s="516">
        <v>141.4</v>
      </c>
      <c r="AM402" s="516">
        <v>141.4</v>
      </c>
      <c r="AN402" s="516">
        <v>142.4</v>
      </c>
      <c r="AO402" s="516">
        <v>143.19999999999999</v>
      </c>
      <c r="AP402" s="516">
        <v>145.9</v>
      </c>
      <c r="AQ402" s="516">
        <v>144.4</v>
      </c>
      <c r="AR402" s="516">
        <v>145</v>
      </c>
      <c r="AS402" s="516">
        <v>145.19999999999999</v>
      </c>
      <c r="AT402" s="516">
        <v>145.69999999999999</v>
      </c>
      <c r="AU402" s="516">
        <v>143.69999999999999</v>
      </c>
      <c r="AV402" s="516">
        <v>143.30000000000001</v>
      </c>
      <c r="AW402" s="516">
        <v>142</v>
      </c>
      <c r="AX402" s="516">
        <v>141.69999999999999</v>
      </c>
      <c r="AY402" s="516">
        <v>141.4</v>
      </c>
      <c r="AZ402" s="516">
        <v>143.19999999999999</v>
      </c>
      <c r="BA402" s="516">
        <v>143.6</v>
      </c>
      <c r="BB402" s="516">
        <v>145.4</v>
      </c>
      <c r="BC402" s="516">
        <v>146.5</v>
      </c>
      <c r="BD402" s="516">
        <v>146.9</v>
      </c>
      <c r="BE402" s="516">
        <v>142.9</v>
      </c>
      <c r="BF402" s="516">
        <v>145</v>
      </c>
      <c r="BG402" s="516">
        <v>144.19999999999999</v>
      </c>
      <c r="BH402" s="516">
        <v>144.30000000000001</v>
      </c>
      <c r="BI402" s="516">
        <v>144.5</v>
      </c>
      <c r="BJ402" s="516">
        <v>144.1</v>
      </c>
      <c r="BK402" s="516">
        <v>141.30000000000001</v>
      </c>
      <c r="BL402" s="516">
        <v>142</v>
      </c>
      <c r="BM402" s="516">
        <v>141.69999999999999</v>
      </c>
      <c r="BN402" s="516">
        <v>142.69999999999999</v>
      </c>
      <c r="BO402" s="516">
        <v>139.4</v>
      </c>
      <c r="BP402" s="516">
        <v>139.69999999999999</v>
      </c>
      <c r="BQ402" s="516">
        <v>139</v>
      </c>
      <c r="BR402" s="516">
        <v>143.69999999999999</v>
      </c>
      <c r="BS402" s="516">
        <v>141.80000000000001</v>
      </c>
      <c r="BT402" s="516">
        <v>142</v>
      </c>
      <c r="BU402" s="516">
        <v>142.19999999999999</v>
      </c>
      <c r="BV402" s="516">
        <v>142.5</v>
      </c>
      <c r="BW402" s="516">
        <v>143</v>
      </c>
      <c r="BX402" s="516">
        <v>143.6</v>
      </c>
      <c r="BY402" s="516">
        <v>143.30000000000001</v>
      </c>
      <c r="BZ402" s="516">
        <v>145.4</v>
      </c>
      <c r="CA402" s="516">
        <v>145.30000000000001</v>
      </c>
      <c r="CB402" s="516">
        <v>146.4</v>
      </c>
      <c r="CC402" s="516">
        <v>149.1</v>
      </c>
      <c r="CD402" s="516">
        <v>150</v>
      </c>
      <c r="CE402" s="516">
        <v>153</v>
      </c>
      <c r="CF402" s="516">
        <v>153.69999999999999</v>
      </c>
      <c r="CG402" s="516">
        <v>153.4</v>
      </c>
      <c r="CH402" s="516">
        <v>153.4</v>
      </c>
      <c r="CI402" s="516">
        <v>154</v>
      </c>
      <c r="CJ402" s="516">
        <v>153.9</v>
      </c>
      <c r="CK402" s="516">
        <v>153</v>
      </c>
      <c r="CL402" s="516">
        <v>153</v>
      </c>
      <c r="CM402" s="516">
        <v>152.6</v>
      </c>
      <c r="CN402" s="516">
        <v>153.1</v>
      </c>
      <c r="CO402" s="516">
        <v>152.1</v>
      </c>
      <c r="CP402" s="516">
        <v>153</v>
      </c>
      <c r="CQ402" s="516">
        <v>153.30000000000001</v>
      </c>
      <c r="CR402" s="516">
        <v>152.9</v>
      </c>
      <c r="CS402" s="516">
        <v>151.6</v>
      </c>
      <c r="CT402" s="516">
        <v>148.1</v>
      </c>
      <c r="CU402" s="516">
        <v>152</v>
      </c>
      <c r="CV402" s="516">
        <v>152.19999999999999</v>
      </c>
      <c r="CW402" s="516">
        <v>153.6</v>
      </c>
      <c r="CX402" s="516">
        <v>154.19999999999999</v>
      </c>
      <c r="CY402" s="516">
        <v>152.6</v>
      </c>
      <c r="CZ402" s="516">
        <v>153.1</v>
      </c>
      <c r="DA402" s="516">
        <v>152.1</v>
      </c>
      <c r="DB402" s="516">
        <v>152.30000000000001</v>
      </c>
      <c r="DC402" s="516">
        <v>152</v>
      </c>
      <c r="DD402" s="516">
        <v>153.4</v>
      </c>
      <c r="DE402" s="516">
        <v>154.30000000000001</v>
      </c>
      <c r="DF402" s="516">
        <v>152.69999999999999</v>
      </c>
      <c r="DG402" s="516">
        <v>153.80000000000001</v>
      </c>
      <c r="DH402" s="516">
        <v>158.30000000000001</v>
      </c>
      <c r="DI402" s="516">
        <v>155.19999999999999</v>
      </c>
      <c r="DJ402" s="516">
        <v>149.1</v>
      </c>
      <c r="DK402" s="516">
        <v>149.1</v>
      </c>
      <c r="DL402" s="516">
        <v>150</v>
      </c>
      <c r="DM402" s="516">
        <v>147.1</v>
      </c>
      <c r="DN402" s="516">
        <v>145.6</v>
      </c>
      <c r="DO402" s="516">
        <v>143.69999999999999</v>
      </c>
      <c r="DP402" s="516">
        <v>144.80000000000001</v>
      </c>
      <c r="DQ402" s="516">
        <v>147.30000000000001</v>
      </c>
      <c r="DR402" s="516">
        <v>147.30000000000001</v>
      </c>
      <c r="DS402" s="516">
        <v>147.6</v>
      </c>
      <c r="DT402" s="516">
        <v>149.5</v>
      </c>
      <c r="DU402" s="517">
        <v>164.1</v>
      </c>
      <c r="DV402" s="517">
        <v>161.6</v>
      </c>
      <c r="DW402" s="517">
        <v>172.5</v>
      </c>
      <c r="DX402" s="559">
        <v>181.5</v>
      </c>
      <c r="DY402" s="559">
        <v>184.2</v>
      </c>
      <c r="DZ402" s="559">
        <v>181.5</v>
      </c>
      <c r="EA402" s="558">
        <v>184.1</v>
      </c>
    </row>
    <row r="403" spans="1:131">
      <c r="A403" s="514" t="s">
        <v>1343</v>
      </c>
      <c r="B403" s="514" t="s">
        <v>1344</v>
      </c>
      <c r="C403" s="515">
        <v>1.00082</v>
      </c>
      <c r="D403" s="516">
        <v>107</v>
      </c>
      <c r="E403" s="516">
        <v>108.1</v>
      </c>
      <c r="F403" s="516">
        <v>108</v>
      </c>
      <c r="G403" s="516">
        <v>108.2</v>
      </c>
      <c r="H403" s="516">
        <v>108.7</v>
      </c>
      <c r="I403" s="516">
        <v>109.7</v>
      </c>
      <c r="J403" s="516">
        <v>107.8</v>
      </c>
      <c r="K403" s="516">
        <v>107.8</v>
      </c>
      <c r="L403" s="516">
        <v>109</v>
      </c>
      <c r="M403" s="516">
        <v>110.8</v>
      </c>
      <c r="N403" s="516">
        <v>111.3</v>
      </c>
      <c r="O403" s="516">
        <v>110.9</v>
      </c>
      <c r="P403" s="516">
        <v>110.6</v>
      </c>
      <c r="Q403" s="516">
        <v>110.5</v>
      </c>
      <c r="R403" s="516">
        <v>112.9</v>
      </c>
      <c r="S403" s="516">
        <v>116.2</v>
      </c>
      <c r="T403" s="516">
        <v>116.9</v>
      </c>
      <c r="U403" s="516">
        <v>121.4</v>
      </c>
      <c r="V403" s="516">
        <v>120.9</v>
      </c>
      <c r="W403" s="516">
        <v>120.3</v>
      </c>
      <c r="X403" s="516">
        <v>120.2</v>
      </c>
      <c r="Y403" s="516">
        <v>121.2</v>
      </c>
      <c r="Z403" s="516">
        <v>124.7</v>
      </c>
      <c r="AA403" s="516">
        <v>126.4</v>
      </c>
      <c r="AB403" s="516">
        <v>126.8</v>
      </c>
      <c r="AC403" s="516">
        <v>125.5</v>
      </c>
      <c r="AD403" s="516">
        <v>124.4</v>
      </c>
      <c r="AE403" s="516">
        <v>126.2</v>
      </c>
      <c r="AF403" s="516">
        <v>130</v>
      </c>
      <c r="AG403" s="516">
        <v>129.4</v>
      </c>
      <c r="AH403" s="516">
        <v>128.80000000000001</v>
      </c>
      <c r="AI403" s="516">
        <v>130.80000000000001</v>
      </c>
      <c r="AJ403" s="516">
        <v>122.6</v>
      </c>
      <c r="AK403" s="516">
        <v>117.7</v>
      </c>
      <c r="AL403" s="516">
        <v>113</v>
      </c>
      <c r="AM403" s="516">
        <v>118.1</v>
      </c>
      <c r="AN403" s="516">
        <v>120.4</v>
      </c>
      <c r="AO403" s="516">
        <v>122.1</v>
      </c>
      <c r="AP403" s="516">
        <v>120.9</v>
      </c>
      <c r="AQ403" s="516">
        <v>119.6</v>
      </c>
      <c r="AR403" s="516">
        <v>116.4</v>
      </c>
      <c r="AS403" s="516">
        <v>115.6</v>
      </c>
      <c r="AT403" s="516">
        <v>115</v>
      </c>
      <c r="AU403" s="516">
        <v>113.3</v>
      </c>
      <c r="AV403" s="516">
        <v>111.2</v>
      </c>
      <c r="AW403" s="516">
        <v>109.7</v>
      </c>
      <c r="AX403" s="516">
        <v>108.8</v>
      </c>
      <c r="AY403" s="516">
        <v>110.9</v>
      </c>
      <c r="AZ403" s="516">
        <v>114.7</v>
      </c>
      <c r="BA403" s="516">
        <v>115.4</v>
      </c>
      <c r="BB403" s="516">
        <v>114.5</v>
      </c>
      <c r="BC403" s="516">
        <v>116.5</v>
      </c>
      <c r="BD403" s="516">
        <v>113.3</v>
      </c>
      <c r="BE403" s="516">
        <v>111.5</v>
      </c>
      <c r="BF403" s="516">
        <v>112.1</v>
      </c>
      <c r="BG403" s="516">
        <v>113.5</v>
      </c>
      <c r="BH403" s="516">
        <v>112.5</v>
      </c>
      <c r="BI403" s="516">
        <v>112.1</v>
      </c>
      <c r="BJ403" s="516">
        <v>114.4</v>
      </c>
      <c r="BK403" s="516">
        <v>114.3</v>
      </c>
      <c r="BL403" s="516">
        <v>113.3</v>
      </c>
      <c r="BM403" s="516">
        <v>112.8</v>
      </c>
      <c r="BN403" s="516">
        <v>111</v>
      </c>
      <c r="BO403" s="516">
        <v>111.8</v>
      </c>
      <c r="BP403" s="516">
        <v>111.3</v>
      </c>
      <c r="BQ403" s="516">
        <v>112.7</v>
      </c>
      <c r="BR403" s="516">
        <v>112.7</v>
      </c>
      <c r="BS403" s="516">
        <v>112.6</v>
      </c>
      <c r="BT403" s="516">
        <v>113</v>
      </c>
      <c r="BU403" s="516">
        <v>114.3</v>
      </c>
      <c r="BV403" s="516">
        <v>115.7</v>
      </c>
      <c r="BW403" s="516">
        <v>114.6</v>
      </c>
      <c r="BX403" s="516">
        <v>115.8</v>
      </c>
      <c r="BY403" s="516">
        <v>118.1</v>
      </c>
      <c r="BZ403" s="516">
        <v>117.7</v>
      </c>
      <c r="CA403" s="516">
        <v>118.3</v>
      </c>
      <c r="CB403" s="516">
        <v>118.7</v>
      </c>
      <c r="CC403" s="516">
        <v>119.4</v>
      </c>
      <c r="CD403" s="516">
        <v>120.3</v>
      </c>
      <c r="CE403" s="516">
        <v>119.6</v>
      </c>
      <c r="CF403" s="516">
        <v>116.9</v>
      </c>
      <c r="CG403" s="516">
        <v>115.7</v>
      </c>
      <c r="CH403" s="516">
        <v>114.7</v>
      </c>
      <c r="CI403" s="516">
        <v>115.5</v>
      </c>
      <c r="CJ403" s="516">
        <v>116.9</v>
      </c>
      <c r="CK403" s="516">
        <v>116</v>
      </c>
      <c r="CL403" s="516">
        <v>114.5</v>
      </c>
      <c r="CM403" s="516">
        <v>113.6</v>
      </c>
      <c r="CN403" s="516">
        <v>114.3</v>
      </c>
      <c r="CO403" s="516">
        <v>113.7</v>
      </c>
      <c r="CP403" s="516">
        <v>112.1</v>
      </c>
      <c r="CQ403" s="516">
        <v>110.8</v>
      </c>
      <c r="CR403" s="516">
        <v>109</v>
      </c>
      <c r="CS403" s="516">
        <v>110.8</v>
      </c>
      <c r="CT403" s="516">
        <v>109.3</v>
      </c>
      <c r="CU403" s="516">
        <v>108.1</v>
      </c>
      <c r="CV403" s="516">
        <v>106.2</v>
      </c>
      <c r="CW403" s="516">
        <v>106.4</v>
      </c>
      <c r="CX403" s="516">
        <v>109.1</v>
      </c>
      <c r="CY403" s="516">
        <v>111.1</v>
      </c>
      <c r="CZ403" s="516">
        <v>112.4</v>
      </c>
      <c r="DA403" s="516">
        <v>112.4</v>
      </c>
      <c r="DB403" s="516">
        <v>115.1</v>
      </c>
      <c r="DC403" s="516">
        <v>118.1</v>
      </c>
      <c r="DD403" s="516">
        <v>121.7</v>
      </c>
      <c r="DE403" s="516">
        <v>122.5</v>
      </c>
      <c r="DF403" s="516">
        <v>128.69999999999999</v>
      </c>
      <c r="DG403" s="516">
        <v>136.19999999999999</v>
      </c>
      <c r="DH403" s="516">
        <v>140.19999999999999</v>
      </c>
      <c r="DI403" s="516">
        <v>135.80000000000001</v>
      </c>
      <c r="DJ403" s="516">
        <v>133.5</v>
      </c>
      <c r="DK403" s="516">
        <v>135.1</v>
      </c>
      <c r="DL403" s="516">
        <v>136.9</v>
      </c>
      <c r="DM403" s="516">
        <v>138.19999999999999</v>
      </c>
      <c r="DN403" s="516">
        <v>141.9</v>
      </c>
      <c r="DO403" s="516">
        <v>144.30000000000001</v>
      </c>
      <c r="DP403" s="516">
        <v>142.6</v>
      </c>
      <c r="DQ403" s="516">
        <v>140.80000000000001</v>
      </c>
      <c r="DR403" s="516">
        <v>143.9</v>
      </c>
      <c r="DS403" s="516">
        <v>149.6</v>
      </c>
      <c r="DT403" s="516">
        <v>151.6</v>
      </c>
      <c r="DU403" s="517">
        <v>152</v>
      </c>
      <c r="DV403" s="517">
        <v>150.5</v>
      </c>
      <c r="DW403" s="517">
        <v>146.6</v>
      </c>
      <c r="DX403" s="559">
        <v>142.69999999999999</v>
      </c>
      <c r="DY403" s="559">
        <v>141.80000000000001</v>
      </c>
      <c r="DZ403" s="559">
        <v>142.69999999999999</v>
      </c>
      <c r="EA403" s="558">
        <v>137.5</v>
      </c>
    </row>
    <row r="404" spans="1:131">
      <c r="A404" s="514" t="s">
        <v>1345</v>
      </c>
      <c r="B404" s="514" t="s">
        <v>1346</v>
      </c>
      <c r="C404" s="515">
        <v>0.19433</v>
      </c>
      <c r="D404" s="516">
        <v>103.4</v>
      </c>
      <c r="E404" s="516">
        <v>107.1</v>
      </c>
      <c r="F404" s="516">
        <v>106.9</v>
      </c>
      <c r="G404" s="516">
        <v>108.2</v>
      </c>
      <c r="H404" s="516">
        <v>108.6</v>
      </c>
      <c r="I404" s="516">
        <v>110.6</v>
      </c>
      <c r="J404" s="516">
        <v>106.5</v>
      </c>
      <c r="K404" s="516">
        <v>107.5</v>
      </c>
      <c r="L404" s="516">
        <v>110.9</v>
      </c>
      <c r="M404" s="516">
        <v>114.5</v>
      </c>
      <c r="N404" s="516">
        <v>117.7</v>
      </c>
      <c r="O404" s="516">
        <v>117.7</v>
      </c>
      <c r="P404" s="516">
        <v>112.3</v>
      </c>
      <c r="Q404" s="516">
        <v>113.6</v>
      </c>
      <c r="R404" s="516">
        <v>121.8</v>
      </c>
      <c r="S404" s="516">
        <v>126.6</v>
      </c>
      <c r="T404" s="516">
        <v>124.5</v>
      </c>
      <c r="U404" s="516">
        <v>130.69999999999999</v>
      </c>
      <c r="V404" s="516">
        <v>129</v>
      </c>
      <c r="W404" s="516">
        <v>128.4</v>
      </c>
      <c r="X404" s="516">
        <v>127.3</v>
      </c>
      <c r="Y404" s="516">
        <v>129.19999999999999</v>
      </c>
      <c r="Z404" s="516">
        <v>137.69999999999999</v>
      </c>
      <c r="AA404" s="516">
        <v>135.80000000000001</v>
      </c>
      <c r="AB404" s="516">
        <v>132.4</v>
      </c>
      <c r="AC404" s="516">
        <v>131.80000000000001</v>
      </c>
      <c r="AD404" s="516">
        <v>129</v>
      </c>
      <c r="AE404" s="516">
        <v>130</v>
      </c>
      <c r="AF404" s="516">
        <v>133.1</v>
      </c>
      <c r="AG404" s="516">
        <v>136.5</v>
      </c>
      <c r="AH404" s="516">
        <v>133.6</v>
      </c>
      <c r="AI404" s="516">
        <v>142.80000000000001</v>
      </c>
      <c r="AJ404" s="516">
        <v>120.6</v>
      </c>
      <c r="AK404" s="516">
        <v>114.6</v>
      </c>
      <c r="AL404" s="516">
        <v>109.3</v>
      </c>
      <c r="AM404" s="516">
        <v>122.4</v>
      </c>
      <c r="AN404" s="516">
        <v>118.9</v>
      </c>
      <c r="AO404" s="516">
        <v>124.6</v>
      </c>
      <c r="AP404" s="516">
        <v>123.2</v>
      </c>
      <c r="AQ404" s="516">
        <v>118.8</v>
      </c>
      <c r="AR404" s="516">
        <v>106.3</v>
      </c>
      <c r="AS404" s="516">
        <v>102.3</v>
      </c>
      <c r="AT404" s="516">
        <v>104.4</v>
      </c>
      <c r="AU404" s="516">
        <v>102.2</v>
      </c>
      <c r="AV404" s="516">
        <v>98</v>
      </c>
      <c r="AW404" s="516">
        <v>94.7</v>
      </c>
      <c r="AX404" s="516">
        <v>93.8</v>
      </c>
      <c r="AY404" s="516">
        <v>98</v>
      </c>
      <c r="AZ404" s="516">
        <v>108.7</v>
      </c>
      <c r="BA404" s="516">
        <v>112.5</v>
      </c>
      <c r="BB404" s="516">
        <v>109.1</v>
      </c>
      <c r="BC404" s="516">
        <v>115.3</v>
      </c>
      <c r="BD404" s="516">
        <v>106.9</v>
      </c>
      <c r="BE404" s="516">
        <v>101.5</v>
      </c>
      <c r="BF404" s="516">
        <v>101.8</v>
      </c>
      <c r="BG404" s="516">
        <v>108.8</v>
      </c>
      <c r="BH404" s="516">
        <v>105.5</v>
      </c>
      <c r="BI404" s="516">
        <v>102.4</v>
      </c>
      <c r="BJ404" s="516">
        <v>110.4</v>
      </c>
      <c r="BK404" s="516">
        <v>114</v>
      </c>
      <c r="BL404" s="516">
        <v>109.6</v>
      </c>
      <c r="BM404" s="516">
        <v>110.5</v>
      </c>
      <c r="BN404" s="516">
        <v>98.3</v>
      </c>
      <c r="BO404" s="516">
        <v>106.1</v>
      </c>
      <c r="BP404" s="516">
        <v>107</v>
      </c>
      <c r="BQ404" s="516">
        <v>108.2</v>
      </c>
      <c r="BR404" s="516">
        <v>109.9</v>
      </c>
      <c r="BS404" s="516">
        <v>109.5</v>
      </c>
      <c r="BT404" s="516">
        <v>109.5</v>
      </c>
      <c r="BU404" s="516">
        <v>110.3</v>
      </c>
      <c r="BV404" s="516">
        <v>112.3</v>
      </c>
      <c r="BW404" s="516">
        <v>111.4</v>
      </c>
      <c r="BX404" s="516">
        <v>116.4</v>
      </c>
      <c r="BY404" s="516">
        <v>124.1</v>
      </c>
      <c r="BZ404" s="516">
        <v>116.3</v>
      </c>
      <c r="CA404" s="516">
        <v>122.1</v>
      </c>
      <c r="CB404" s="516">
        <v>124</v>
      </c>
      <c r="CC404" s="516">
        <v>124</v>
      </c>
      <c r="CD404" s="516">
        <v>125.8</v>
      </c>
      <c r="CE404" s="516">
        <v>128</v>
      </c>
      <c r="CF404" s="516">
        <v>120.1</v>
      </c>
      <c r="CG404" s="516">
        <v>118.4</v>
      </c>
      <c r="CH404" s="516">
        <v>116.9</v>
      </c>
      <c r="CI404" s="516">
        <v>120.6</v>
      </c>
      <c r="CJ404" s="516">
        <v>124.3</v>
      </c>
      <c r="CK404" s="516">
        <v>123</v>
      </c>
      <c r="CL404" s="516">
        <v>121.5</v>
      </c>
      <c r="CM404" s="516">
        <v>118.6</v>
      </c>
      <c r="CN404" s="516">
        <v>120.2</v>
      </c>
      <c r="CO404" s="516">
        <v>118.6</v>
      </c>
      <c r="CP404" s="516">
        <v>115.3</v>
      </c>
      <c r="CQ404" s="516">
        <v>112.4</v>
      </c>
      <c r="CR404" s="516">
        <v>105.4</v>
      </c>
      <c r="CS404" s="516">
        <v>111.9</v>
      </c>
      <c r="CT404" s="516">
        <v>103.3</v>
      </c>
      <c r="CU404" s="516">
        <v>97.1</v>
      </c>
      <c r="CV404" s="516">
        <v>97.1</v>
      </c>
      <c r="CW404" s="516">
        <v>97.8</v>
      </c>
      <c r="CX404" s="516">
        <v>105.2</v>
      </c>
      <c r="CY404" s="516">
        <v>110.3</v>
      </c>
      <c r="CZ404" s="516">
        <v>111.3</v>
      </c>
      <c r="DA404" s="516">
        <v>110.5</v>
      </c>
      <c r="DB404" s="516">
        <v>114.6</v>
      </c>
      <c r="DC404" s="516">
        <v>116.4</v>
      </c>
      <c r="DD404" s="516">
        <v>123.2</v>
      </c>
      <c r="DE404" s="516">
        <v>123.7</v>
      </c>
      <c r="DF404" s="516">
        <v>140.1</v>
      </c>
      <c r="DG404" s="516">
        <v>148.9</v>
      </c>
      <c r="DH404" s="516">
        <v>147.69999999999999</v>
      </c>
      <c r="DI404" s="516">
        <v>143.69999999999999</v>
      </c>
      <c r="DJ404" s="516">
        <v>129</v>
      </c>
      <c r="DK404" s="516">
        <v>136.19999999999999</v>
      </c>
      <c r="DL404" s="516">
        <v>137</v>
      </c>
      <c r="DM404" s="516">
        <v>138.9</v>
      </c>
      <c r="DN404" s="516">
        <v>139.6</v>
      </c>
      <c r="DO404" s="516">
        <v>145.19999999999999</v>
      </c>
      <c r="DP404" s="516">
        <v>140.1</v>
      </c>
      <c r="DQ404" s="516">
        <v>136.69999999999999</v>
      </c>
      <c r="DR404" s="516">
        <v>142.19999999999999</v>
      </c>
      <c r="DS404" s="516">
        <v>153.19999999999999</v>
      </c>
      <c r="DT404" s="516">
        <v>152</v>
      </c>
      <c r="DU404" s="517">
        <v>146.5</v>
      </c>
      <c r="DV404" s="517">
        <v>143.80000000000001</v>
      </c>
      <c r="DW404" s="517">
        <v>135.6</v>
      </c>
      <c r="DX404" s="559">
        <v>132.19999999999999</v>
      </c>
      <c r="DY404" s="559">
        <v>132.5</v>
      </c>
      <c r="DZ404" s="559">
        <v>130.30000000000001</v>
      </c>
      <c r="EA404" s="558">
        <v>124.5</v>
      </c>
    </row>
    <row r="405" spans="1:131">
      <c r="A405" s="514" t="s">
        <v>1347</v>
      </c>
      <c r="B405" s="514" t="s">
        <v>1348</v>
      </c>
      <c r="C405" s="515">
        <v>8.3470000000000003E-2</v>
      </c>
      <c r="D405" s="516">
        <v>105.8</v>
      </c>
      <c r="E405" s="516">
        <v>106.1</v>
      </c>
      <c r="F405" s="516">
        <v>106.3</v>
      </c>
      <c r="G405" s="516">
        <v>107.3</v>
      </c>
      <c r="H405" s="516">
        <v>107.5</v>
      </c>
      <c r="I405" s="516">
        <v>108.2</v>
      </c>
      <c r="J405" s="516">
        <v>106.8</v>
      </c>
      <c r="K405" s="516">
        <v>105.2</v>
      </c>
      <c r="L405" s="516">
        <v>105.1</v>
      </c>
      <c r="M405" s="516">
        <v>105.7</v>
      </c>
      <c r="N405" s="516">
        <v>106.1</v>
      </c>
      <c r="O405" s="516">
        <v>107.6</v>
      </c>
      <c r="P405" s="516">
        <v>107.2</v>
      </c>
      <c r="Q405" s="516">
        <v>106.5</v>
      </c>
      <c r="R405" s="516">
        <v>108.9</v>
      </c>
      <c r="S405" s="516">
        <v>111.4</v>
      </c>
      <c r="T405" s="516">
        <v>112.6</v>
      </c>
      <c r="U405" s="516">
        <v>116</v>
      </c>
      <c r="V405" s="516">
        <v>115.8</v>
      </c>
      <c r="W405" s="516">
        <v>114.7</v>
      </c>
      <c r="X405" s="516">
        <v>114.7</v>
      </c>
      <c r="Y405" s="516">
        <v>116.4</v>
      </c>
      <c r="Z405" s="516">
        <v>116.9</v>
      </c>
      <c r="AA405" s="516">
        <v>115.9</v>
      </c>
      <c r="AB405" s="516">
        <v>116.3</v>
      </c>
      <c r="AC405" s="516">
        <v>116.3</v>
      </c>
      <c r="AD405" s="516">
        <v>117.3</v>
      </c>
      <c r="AE405" s="516">
        <v>116.4</v>
      </c>
      <c r="AF405" s="516">
        <v>116.1</v>
      </c>
      <c r="AG405" s="516">
        <v>115.6</v>
      </c>
      <c r="AH405" s="516">
        <v>115.4</v>
      </c>
      <c r="AI405" s="516">
        <v>112.8</v>
      </c>
      <c r="AJ405" s="516">
        <v>109.4</v>
      </c>
      <c r="AK405" s="516">
        <v>106.5</v>
      </c>
      <c r="AL405" s="516">
        <v>107.1</v>
      </c>
      <c r="AM405" s="516">
        <v>109.5</v>
      </c>
      <c r="AN405" s="516">
        <v>108.8</v>
      </c>
      <c r="AO405" s="516">
        <v>109.2</v>
      </c>
      <c r="AP405" s="516">
        <v>108.5</v>
      </c>
      <c r="AQ405" s="516">
        <v>109.2</v>
      </c>
      <c r="AR405" s="516">
        <v>106.7</v>
      </c>
      <c r="AS405" s="516">
        <v>108.1</v>
      </c>
      <c r="AT405" s="516">
        <v>103.9</v>
      </c>
      <c r="AU405" s="516">
        <v>104.6</v>
      </c>
      <c r="AV405" s="516">
        <v>102.1</v>
      </c>
      <c r="AW405" s="516">
        <v>100.5</v>
      </c>
      <c r="AX405" s="516">
        <v>101.4</v>
      </c>
      <c r="AY405" s="516">
        <v>103.2</v>
      </c>
      <c r="AZ405" s="516">
        <v>104.5</v>
      </c>
      <c r="BA405" s="516">
        <v>106.5</v>
      </c>
      <c r="BB405" s="516">
        <v>106</v>
      </c>
      <c r="BC405" s="516">
        <v>106.1</v>
      </c>
      <c r="BD405" s="516">
        <v>106.8</v>
      </c>
      <c r="BE405" s="516">
        <v>105.9</v>
      </c>
      <c r="BF405" s="516">
        <v>109</v>
      </c>
      <c r="BG405" s="516">
        <v>110.9</v>
      </c>
      <c r="BH405" s="516">
        <v>111.4</v>
      </c>
      <c r="BI405" s="516">
        <v>110.7</v>
      </c>
      <c r="BJ405" s="516">
        <v>111.5</v>
      </c>
      <c r="BK405" s="516">
        <v>114</v>
      </c>
      <c r="BL405" s="516">
        <v>112.7</v>
      </c>
      <c r="BM405" s="516">
        <v>112.8</v>
      </c>
      <c r="BN405" s="516">
        <v>111.5</v>
      </c>
      <c r="BO405" s="516">
        <v>111.7</v>
      </c>
      <c r="BP405" s="516">
        <v>107.8</v>
      </c>
      <c r="BQ405" s="516">
        <v>109.3</v>
      </c>
      <c r="BR405" s="516">
        <v>109.7</v>
      </c>
      <c r="BS405" s="516">
        <v>109.8</v>
      </c>
      <c r="BT405" s="516">
        <v>109.6</v>
      </c>
      <c r="BU405" s="516">
        <v>110.3</v>
      </c>
      <c r="BV405" s="516">
        <v>112.2</v>
      </c>
      <c r="BW405" s="516">
        <v>113.6</v>
      </c>
      <c r="BX405" s="516">
        <v>114.1</v>
      </c>
      <c r="BY405" s="516">
        <v>114.8</v>
      </c>
      <c r="BZ405" s="516">
        <v>115.7</v>
      </c>
      <c r="CA405" s="516">
        <v>115.9</v>
      </c>
      <c r="CB405" s="516">
        <v>116</v>
      </c>
      <c r="CC405" s="516">
        <v>117.1</v>
      </c>
      <c r="CD405" s="516">
        <v>116.4</v>
      </c>
      <c r="CE405" s="516">
        <v>117.7</v>
      </c>
      <c r="CF405" s="516">
        <v>116.7</v>
      </c>
      <c r="CG405" s="516">
        <v>115.7</v>
      </c>
      <c r="CH405" s="516">
        <v>116.1</v>
      </c>
      <c r="CI405" s="516">
        <v>114.8</v>
      </c>
      <c r="CJ405" s="516">
        <v>113.8</v>
      </c>
      <c r="CK405" s="516">
        <v>113.2</v>
      </c>
      <c r="CL405" s="516">
        <v>114.6</v>
      </c>
      <c r="CM405" s="516">
        <v>115.7</v>
      </c>
      <c r="CN405" s="516">
        <v>114.7</v>
      </c>
      <c r="CO405" s="516">
        <v>115.1</v>
      </c>
      <c r="CP405" s="516">
        <v>115.3</v>
      </c>
      <c r="CQ405" s="516">
        <v>113.8</v>
      </c>
      <c r="CR405" s="516">
        <v>112.7</v>
      </c>
      <c r="CS405" s="516">
        <v>113.4</v>
      </c>
      <c r="CT405" s="516">
        <v>114.7</v>
      </c>
      <c r="CU405" s="516">
        <v>115.4</v>
      </c>
      <c r="CV405" s="516">
        <v>112.3</v>
      </c>
      <c r="CW405" s="516">
        <v>110</v>
      </c>
      <c r="CX405" s="516">
        <v>112.9</v>
      </c>
      <c r="CY405" s="516">
        <v>114.5</v>
      </c>
      <c r="CZ405" s="516">
        <v>116.5</v>
      </c>
      <c r="DA405" s="516">
        <v>120</v>
      </c>
      <c r="DB405" s="516">
        <v>123</v>
      </c>
      <c r="DC405" s="516">
        <v>127.8</v>
      </c>
      <c r="DD405" s="516">
        <v>134.4</v>
      </c>
      <c r="DE405" s="516">
        <v>136.30000000000001</v>
      </c>
      <c r="DF405" s="516">
        <v>139.19999999999999</v>
      </c>
      <c r="DG405" s="516">
        <v>146</v>
      </c>
      <c r="DH405" s="516">
        <v>149.30000000000001</v>
      </c>
      <c r="DI405" s="516">
        <v>148</v>
      </c>
      <c r="DJ405" s="516">
        <v>143.80000000000001</v>
      </c>
      <c r="DK405" s="516">
        <v>143.1</v>
      </c>
      <c r="DL405" s="516">
        <v>146.4</v>
      </c>
      <c r="DM405" s="516">
        <v>149.9</v>
      </c>
      <c r="DN405" s="516">
        <v>157.69999999999999</v>
      </c>
      <c r="DO405" s="516">
        <v>162.69999999999999</v>
      </c>
      <c r="DP405" s="516">
        <v>159.6</v>
      </c>
      <c r="DQ405" s="516">
        <v>156.69999999999999</v>
      </c>
      <c r="DR405" s="516">
        <v>158.6</v>
      </c>
      <c r="DS405" s="516">
        <v>159.9</v>
      </c>
      <c r="DT405" s="516">
        <v>161.30000000000001</v>
      </c>
      <c r="DU405" s="517">
        <v>158.1</v>
      </c>
      <c r="DV405" s="517">
        <v>153.6</v>
      </c>
      <c r="DW405" s="517">
        <v>147.4</v>
      </c>
      <c r="DX405" s="559">
        <v>144.69999999999999</v>
      </c>
      <c r="DY405" s="559">
        <v>130.4</v>
      </c>
      <c r="DZ405" s="559">
        <v>142.5</v>
      </c>
      <c r="EA405" s="558">
        <v>124.2</v>
      </c>
    </row>
    <row r="406" spans="1:131">
      <c r="A406" s="514" t="s">
        <v>1349</v>
      </c>
      <c r="B406" s="514" t="s">
        <v>1350</v>
      </c>
      <c r="C406" s="515">
        <v>0.51617999999999997</v>
      </c>
      <c r="D406" s="516">
        <v>107.1</v>
      </c>
      <c r="E406" s="516">
        <v>108.3</v>
      </c>
      <c r="F406" s="516">
        <v>108.1</v>
      </c>
      <c r="G406" s="516">
        <v>109</v>
      </c>
      <c r="H406" s="516">
        <v>109.8</v>
      </c>
      <c r="I406" s="516">
        <v>110.4</v>
      </c>
      <c r="J406" s="516">
        <v>108.2</v>
      </c>
      <c r="K406" s="516">
        <v>108.9</v>
      </c>
      <c r="L406" s="516">
        <v>110.2</v>
      </c>
      <c r="M406" s="516">
        <v>111.1</v>
      </c>
      <c r="N406" s="516">
        <v>110.6</v>
      </c>
      <c r="O406" s="516">
        <v>109.9</v>
      </c>
      <c r="P406" s="516">
        <v>110.9</v>
      </c>
      <c r="Q406" s="516">
        <v>110.1</v>
      </c>
      <c r="R406" s="516">
        <v>112.4</v>
      </c>
      <c r="S406" s="516">
        <v>114.6</v>
      </c>
      <c r="T406" s="516">
        <v>115.8</v>
      </c>
      <c r="U406" s="516">
        <v>119.6</v>
      </c>
      <c r="V406" s="516">
        <v>119.6</v>
      </c>
      <c r="W406" s="516">
        <v>119.6</v>
      </c>
      <c r="X406" s="516">
        <v>119.7</v>
      </c>
      <c r="Y406" s="516">
        <v>121.3</v>
      </c>
      <c r="Z406" s="516">
        <v>123.8</v>
      </c>
      <c r="AA406" s="516">
        <v>127.8</v>
      </c>
      <c r="AB406" s="516">
        <v>129.69999999999999</v>
      </c>
      <c r="AC406" s="516">
        <v>129.4</v>
      </c>
      <c r="AD406" s="516">
        <v>128.4</v>
      </c>
      <c r="AE406" s="516">
        <v>131.69999999999999</v>
      </c>
      <c r="AF406" s="516">
        <v>135.19999999999999</v>
      </c>
      <c r="AG406" s="516">
        <v>135.1</v>
      </c>
      <c r="AH406" s="516">
        <v>134.69999999999999</v>
      </c>
      <c r="AI406" s="516">
        <v>134</v>
      </c>
      <c r="AJ406" s="516">
        <v>130.6</v>
      </c>
      <c r="AK406" s="516">
        <v>126.5</v>
      </c>
      <c r="AL406" s="516">
        <v>121.1</v>
      </c>
      <c r="AM406" s="516">
        <v>124.7</v>
      </c>
      <c r="AN406" s="516">
        <v>127.3</v>
      </c>
      <c r="AO406" s="516">
        <v>129</v>
      </c>
      <c r="AP406" s="516">
        <v>127.8</v>
      </c>
      <c r="AQ406" s="516">
        <v>127.1</v>
      </c>
      <c r="AR406" s="516">
        <v>126.6</v>
      </c>
      <c r="AS406" s="516">
        <v>125.1</v>
      </c>
      <c r="AT406" s="516">
        <v>124.4</v>
      </c>
      <c r="AU406" s="516">
        <v>122.1</v>
      </c>
      <c r="AV406" s="516">
        <v>120.5</v>
      </c>
      <c r="AW406" s="516">
        <v>118.7</v>
      </c>
      <c r="AX406" s="516">
        <v>117.2</v>
      </c>
      <c r="AY406" s="516">
        <v>118</v>
      </c>
      <c r="AZ406" s="516">
        <v>121.1</v>
      </c>
      <c r="BA406" s="516">
        <v>119.8</v>
      </c>
      <c r="BB406" s="516">
        <v>119.6</v>
      </c>
      <c r="BC406" s="516">
        <v>120.5</v>
      </c>
      <c r="BD406" s="516">
        <v>118.7</v>
      </c>
      <c r="BE406" s="516">
        <v>117.3</v>
      </c>
      <c r="BF406" s="516">
        <v>117.3</v>
      </c>
      <c r="BG406" s="516">
        <v>117.1</v>
      </c>
      <c r="BH406" s="516">
        <v>116.7</v>
      </c>
      <c r="BI406" s="516">
        <v>117.9</v>
      </c>
      <c r="BJ406" s="516">
        <v>119.4</v>
      </c>
      <c r="BK406" s="516">
        <v>118</v>
      </c>
      <c r="BL406" s="516">
        <v>118.2</v>
      </c>
      <c r="BM406" s="516">
        <v>117.7</v>
      </c>
      <c r="BN406" s="516">
        <v>117.9</v>
      </c>
      <c r="BO406" s="516">
        <v>117.4</v>
      </c>
      <c r="BP406" s="516">
        <v>117.3</v>
      </c>
      <c r="BQ406" s="516">
        <v>119.2</v>
      </c>
      <c r="BR406" s="516">
        <v>118.9</v>
      </c>
      <c r="BS406" s="516">
        <v>118.9</v>
      </c>
      <c r="BT406" s="516">
        <v>118.8</v>
      </c>
      <c r="BU406" s="516">
        <v>120.2</v>
      </c>
      <c r="BV406" s="516">
        <v>122.4</v>
      </c>
      <c r="BW406" s="516">
        <v>119.9</v>
      </c>
      <c r="BX406" s="516">
        <v>120.3</v>
      </c>
      <c r="BY406" s="516">
        <v>121.5</v>
      </c>
      <c r="BZ406" s="516">
        <v>123</v>
      </c>
      <c r="CA406" s="516">
        <v>121.2</v>
      </c>
      <c r="CB406" s="516">
        <v>121</v>
      </c>
      <c r="CC406" s="516">
        <v>122.5</v>
      </c>
      <c r="CD406" s="516">
        <v>123.6</v>
      </c>
      <c r="CE406" s="516">
        <v>121.3</v>
      </c>
      <c r="CF406" s="516">
        <v>119.5</v>
      </c>
      <c r="CG406" s="516">
        <v>117.5</v>
      </c>
      <c r="CH406" s="516">
        <v>116.2</v>
      </c>
      <c r="CI406" s="516">
        <v>115.9</v>
      </c>
      <c r="CJ406" s="516">
        <v>117.2</v>
      </c>
      <c r="CK406" s="516">
        <v>115.7</v>
      </c>
      <c r="CL406" s="516">
        <v>113.2</v>
      </c>
      <c r="CM406" s="516">
        <v>112.2</v>
      </c>
      <c r="CN406" s="516">
        <v>112.2</v>
      </c>
      <c r="CO406" s="516">
        <v>111.4</v>
      </c>
      <c r="CP406" s="516">
        <v>109.4</v>
      </c>
      <c r="CQ406" s="516">
        <v>108.1</v>
      </c>
      <c r="CR406" s="516">
        <v>107.8</v>
      </c>
      <c r="CS406" s="516">
        <v>108.4</v>
      </c>
      <c r="CT406" s="516">
        <v>108.6</v>
      </c>
      <c r="CU406" s="516">
        <v>108.6</v>
      </c>
      <c r="CV406" s="516">
        <v>105.3</v>
      </c>
      <c r="CW406" s="516">
        <v>106.4</v>
      </c>
      <c r="CX406" s="516">
        <v>107.9</v>
      </c>
      <c r="CY406" s="516">
        <v>109.4</v>
      </c>
      <c r="CZ406" s="516">
        <v>110.9</v>
      </c>
      <c r="DA406" s="516">
        <v>112</v>
      </c>
      <c r="DB406" s="516">
        <v>114.6</v>
      </c>
      <c r="DC406" s="516">
        <v>117.9</v>
      </c>
      <c r="DD406" s="516">
        <v>120.4</v>
      </c>
      <c r="DE406" s="516">
        <v>121.3</v>
      </c>
      <c r="DF406" s="516">
        <v>125.9</v>
      </c>
      <c r="DG406" s="516">
        <v>135.9</v>
      </c>
      <c r="DH406" s="516">
        <v>140.69999999999999</v>
      </c>
      <c r="DI406" s="516">
        <v>134.19999999999999</v>
      </c>
      <c r="DJ406" s="516">
        <v>135.80000000000001</v>
      </c>
      <c r="DK406" s="516">
        <v>136.4</v>
      </c>
      <c r="DL406" s="516">
        <v>139</v>
      </c>
      <c r="DM406" s="516">
        <v>140.19999999999999</v>
      </c>
      <c r="DN406" s="516">
        <v>145.30000000000001</v>
      </c>
      <c r="DO406" s="516">
        <v>146.6</v>
      </c>
      <c r="DP406" s="516">
        <v>144.4</v>
      </c>
      <c r="DQ406" s="516">
        <v>143.1</v>
      </c>
      <c r="DR406" s="516">
        <v>146.19999999999999</v>
      </c>
      <c r="DS406" s="516">
        <v>152</v>
      </c>
      <c r="DT406" s="516">
        <v>155.30000000000001</v>
      </c>
      <c r="DU406" s="517">
        <v>158.19999999999999</v>
      </c>
      <c r="DV406" s="517">
        <v>156.80000000000001</v>
      </c>
      <c r="DW406" s="517">
        <v>153.6</v>
      </c>
      <c r="DX406" s="559">
        <v>149</v>
      </c>
      <c r="DY406" s="559">
        <v>150.1</v>
      </c>
      <c r="DZ406" s="559">
        <v>151.1</v>
      </c>
      <c r="EA406" s="558">
        <v>146.30000000000001</v>
      </c>
    </row>
    <row r="407" spans="1:131">
      <c r="A407" s="514" t="s">
        <v>1351</v>
      </c>
      <c r="B407" s="514" t="s">
        <v>1352</v>
      </c>
      <c r="C407" s="515">
        <v>2.6190000000000001E-2</v>
      </c>
      <c r="D407" s="516">
        <v>106.7</v>
      </c>
      <c r="E407" s="516">
        <v>108.8</v>
      </c>
      <c r="F407" s="516">
        <v>109.8</v>
      </c>
      <c r="G407" s="516">
        <v>108.8</v>
      </c>
      <c r="H407" s="516">
        <v>109.3</v>
      </c>
      <c r="I407" s="516">
        <v>112.1</v>
      </c>
      <c r="J407" s="516">
        <v>115</v>
      </c>
      <c r="K407" s="516">
        <v>115.4</v>
      </c>
      <c r="L407" s="516">
        <v>117.1</v>
      </c>
      <c r="M407" s="516">
        <v>121</v>
      </c>
      <c r="N407" s="516">
        <v>123.5</v>
      </c>
      <c r="O407" s="516">
        <v>125.7</v>
      </c>
      <c r="P407" s="516">
        <v>126.7</v>
      </c>
      <c r="Q407" s="516">
        <v>125.7</v>
      </c>
      <c r="R407" s="516">
        <v>129.30000000000001</v>
      </c>
      <c r="S407" s="516">
        <v>131.9</v>
      </c>
      <c r="T407" s="516">
        <v>137.1</v>
      </c>
      <c r="U407" s="516">
        <v>139.5</v>
      </c>
      <c r="V407" s="516">
        <v>140.4</v>
      </c>
      <c r="W407" s="516">
        <v>143.5</v>
      </c>
      <c r="X407" s="516">
        <v>137</v>
      </c>
      <c r="Y407" s="516">
        <v>135.9</v>
      </c>
      <c r="Z407" s="516">
        <v>136.30000000000001</v>
      </c>
      <c r="AA407" s="516">
        <v>140.9</v>
      </c>
      <c r="AB407" s="516">
        <v>141.69999999999999</v>
      </c>
      <c r="AC407" s="516">
        <v>136.1</v>
      </c>
      <c r="AD407" s="516">
        <v>136.69999999999999</v>
      </c>
      <c r="AE407" s="516">
        <v>137.5</v>
      </c>
      <c r="AF407" s="516">
        <v>139.4</v>
      </c>
      <c r="AG407" s="516">
        <v>137</v>
      </c>
      <c r="AH407" s="516">
        <v>136.30000000000001</v>
      </c>
      <c r="AI407" s="516">
        <v>135.5</v>
      </c>
      <c r="AJ407" s="516">
        <v>127</v>
      </c>
      <c r="AK407" s="516">
        <v>122.9</v>
      </c>
      <c r="AL407" s="516">
        <v>120</v>
      </c>
      <c r="AM407" s="516">
        <v>121.9</v>
      </c>
      <c r="AN407" s="516">
        <v>124.8</v>
      </c>
      <c r="AO407" s="516">
        <v>130.19999999999999</v>
      </c>
      <c r="AP407" s="516">
        <v>131.1</v>
      </c>
      <c r="AQ407" s="516">
        <v>131.19999999999999</v>
      </c>
      <c r="AR407" s="516">
        <v>127.9</v>
      </c>
      <c r="AS407" s="516">
        <v>126.4</v>
      </c>
      <c r="AT407" s="516">
        <v>122.1</v>
      </c>
      <c r="AU407" s="516">
        <v>121</v>
      </c>
      <c r="AV407" s="516">
        <v>118.4</v>
      </c>
      <c r="AW407" s="516">
        <v>118.5</v>
      </c>
      <c r="AX407" s="516">
        <v>117.9</v>
      </c>
      <c r="AY407" s="516">
        <v>120.1</v>
      </c>
      <c r="AZ407" s="516">
        <v>121</v>
      </c>
      <c r="BA407" s="516">
        <v>122.5</v>
      </c>
      <c r="BB407" s="516">
        <v>123.2</v>
      </c>
      <c r="BC407" s="516">
        <v>124</v>
      </c>
      <c r="BD407" s="516">
        <v>122.6</v>
      </c>
      <c r="BE407" s="516">
        <v>123.2</v>
      </c>
      <c r="BF407" s="516">
        <v>124.4</v>
      </c>
      <c r="BG407" s="516">
        <v>123.8</v>
      </c>
      <c r="BH407" s="516">
        <v>125.1</v>
      </c>
      <c r="BI407" s="516">
        <v>126.6</v>
      </c>
      <c r="BJ407" s="516">
        <v>129</v>
      </c>
      <c r="BK407" s="516">
        <v>129.9</v>
      </c>
      <c r="BL407" s="516">
        <v>128.1</v>
      </c>
      <c r="BM407" s="516">
        <v>125.2</v>
      </c>
      <c r="BN407" s="516">
        <v>125.4</v>
      </c>
      <c r="BO407" s="516">
        <v>125.2</v>
      </c>
      <c r="BP407" s="516">
        <v>122.5</v>
      </c>
      <c r="BQ407" s="516">
        <v>126.8</v>
      </c>
      <c r="BR407" s="516">
        <v>125</v>
      </c>
      <c r="BS407" s="516">
        <v>124.7</v>
      </c>
      <c r="BT407" s="516">
        <v>125.4</v>
      </c>
      <c r="BU407" s="516">
        <v>125.5</v>
      </c>
      <c r="BV407" s="516">
        <v>129.1</v>
      </c>
      <c r="BW407" s="516">
        <v>127.7</v>
      </c>
      <c r="BX407" s="516">
        <v>128.4</v>
      </c>
      <c r="BY407" s="516">
        <v>128.5</v>
      </c>
      <c r="BZ407" s="516">
        <v>130.80000000000001</v>
      </c>
      <c r="CA407" s="516">
        <v>130.6</v>
      </c>
      <c r="CB407" s="516">
        <v>133.30000000000001</v>
      </c>
      <c r="CC407" s="516">
        <v>133</v>
      </c>
      <c r="CD407" s="516">
        <v>132.80000000000001</v>
      </c>
      <c r="CE407" s="516">
        <v>132</v>
      </c>
      <c r="CF407" s="516">
        <v>124.3</v>
      </c>
      <c r="CG407" s="516">
        <v>127.2</v>
      </c>
      <c r="CH407" s="516">
        <v>125.4</v>
      </c>
      <c r="CI407" s="516">
        <v>124.8</v>
      </c>
      <c r="CJ407" s="516">
        <v>125</v>
      </c>
      <c r="CK407" s="516">
        <v>124.5</v>
      </c>
      <c r="CL407" s="516">
        <v>124.8</v>
      </c>
      <c r="CM407" s="516">
        <v>126.8</v>
      </c>
      <c r="CN407" s="516">
        <v>124.8</v>
      </c>
      <c r="CO407" s="516">
        <v>122.9</v>
      </c>
      <c r="CP407" s="516">
        <v>122</v>
      </c>
      <c r="CQ407" s="516">
        <v>122.1</v>
      </c>
      <c r="CR407" s="516">
        <v>120.5</v>
      </c>
      <c r="CS407" s="516">
        <v>121.2</v>
      </c>
      <c r="CT407" s="516">
        <v>121.6</v>
      </c>
      <c r="CU407" s="516">
        <v>116.1</v>
      </c>
      <c r="CV407" s="516">
        <v>116.2</v>
      </c>
      <c r="CW407" s="516">
        <v>108.5</v>
      </c>
      <c r="CX407" s="516">
        <v>108.3</v>
      </c>
      <c r="CY407" s="516">
        <v>110.6</v>
      </c>
      <c r="CZ407" s="516">
        <v>110.9</v>
      </c>
      <c r="DA407" s="516">
        <v>111.5</v>
      </c>
      <c r="DB407" s="516">
        <v>115.2</v>
      </c>
      <c r="DC407" s="516">
        <v>122.7</v>
      </c>
      <c r="DD407" s="516">
        <v>133.5</v>
      </c>
      <c r="DE407" s="516">
        <v>134.5</v>
      </c>
      <c r="DF407" s="516">
        <v>134.80000000000001</v>
      </c>
      <c r="DG407" s="516">
        <v>142.80000000000001</v>
      </c>
      <c r="DH407" s="516">
        <v>144.6</v>
      </c>
      <c r="DI407" s="516">
        <v>140.5</v>
      </c>
      <c r="DJ407" s="516">
        <v>144</v>
      </c>
      <c r="DK407" s="516">
        <v>141.6</v>
      </c>
      <c r="DL407" s="516">
        <v>141.1</v>
      </c>
      <c r="DM407" s="516">
        <v>141.30000000000001</v>
      </c>
      <c r="DN407" s="516">
        <v>140</v>
      </c>
      <c r="DO407" s="516">
        <v>141.6</v>
      </c>
      <c r="DP407" s="516">
        <v>140.69999999999999</v>
      </c>
      <c r="DQ407" s="516">
        <v>139</v>
      </c>
      <c r="DR407" s="516">
        <v>140.30000000000001</v>
      </c>
      <c r="DS407" s="516">
        <v>144.19999999999999</v>
      </c>
      <c r="DT407" s="516">
        <v>148.5</v>
      </c>
      <c r="DU407" s="517">
        <v>149.9</v>
      </c>
      <c r="DV407" s="517">
        <v>152.9</v>
      </c>
      <c r="DW407" s="517">
        <v>152</v>
      </c>
      <c r="DX407" s="559">
        <v>149.80000000000001</v>
      </c>
      <c r="DY407" s="559">
        <v>141</v>
      </c>
      <c r="DZ407" s="559">
        <v>139</v>
      </c>
      <c r="EA407" s="558">
        <v>140.80000000000001</v>
      </c>
    </row>
    <row r="408" spans="1:131">
      <c r="A408" s="514" t="s">
        <v>1353</v>
      </c>
      <c r="B408" s="514" t="s">
        <v>1354</v>
      </c>
      <c r="C408" s="515">
        <v>7.1540000000000006E-2</v>
      </c>
      <c r="D408" s="516">
        <v>102.4</v>
      </c>
      <c r="E408" s="516">
        <v>101.6</v>
      </c>
      <c r="F408" s="516">
        <v>99.6</v>
      </c>
      <c r="G408" s="516">
        <v>96.4</v>
      </c>
      <c r="H408" s="516">
        <v>92.3</v>
      </c>
      <c r="I408" s="516">
        <v>93.1</v>
      </c>
      <c r="J408" s="516">
        <v>95.7</v>
      </c>
      <c r="K408" s="516">
        <v>93.5</v>
      </c>
      <c r="L408" s="516">
        <v>93.2</v>
      </c>
      <c r="M408" s="516">
        <v>96.4</v>
      </c>
      <c r="N408" s="516">
        <v>94.4</v>
      </c>
      <c r="O408" s="516">
        <v>90.4</v>
      </c>
      <c r="P408" s="516">
        <v>93.9</v>
      </c>
      <c r="Q408" s="516">
        <v>90.8</v>
      </c>
      <c r="R408" s="516">
        <v>85.9</v>
      </c>
      <c r="S408" s="516">
        <v>88.2</v>
      </c>
      <c r="T408" s="516">
        <v>86.8</v>
      </c>
      <c r="U408" s="516">
        <v>87.2</v>
      </c>
      <c r="V408" s="516">
        <v>87.7</v>
      </c>
      <c r="W408" s="516">
        <v>89.2</v>
      </c>
      <c r="X408" s="516">
        <v>91.8</v>
      </c>
      <c r="Y408" s="516">
        <v>84.8</v>
      </c>
      <c r="Z408" s="516">
        <v>85.2</v>
      </c>
      <c r="AA408" s="516">
        <v>88.3</v>
      </c>
      <c r="AB408" s="516">
        <v>89.9</v>
      </c>
      <c r="AC408" s="516">
        <v>91</v>
      </c>
      <c r="AD408" s="516">
        <v>91.2</v>
      </c>
      <c r="AE408" s="516">
        <v>96.7</v>
      </c>
      <c r="AF408" s="516">
        <v>98.9</v>
      </c>
      <c r="AG408" s="516">
        <v>96.7</v>
      </c>
      <c r="AH408" s="516">
        <v>98.3</v>
      </c>
      <c r="AI408" s="516">
        <v>98</v>
      </c>
      <c r="AJ408" s="516">
        <v>93.3</v>
      </c>
      <c r="AK408" s="516">
        <v>86.9</v>
      </c>
      <c r="AL408" s="516">
        <v>86.5</v>
      </c>
      <c r="AM408" s="516">
        <v>88.3</v>
      </c>
      <c r="AN408" s="516">
        <v>91.2</v>
      </c>
      <c r="AO408" s="516">
        <v>90.4</v>
      </c>
      <c r="AP408" s="516">
        <v>89.8</v>
      </c>
      <c r="AQ408" s="516">
        <v>93.7</v>
      </c>
      <c r="AR408" s="516">
        <v>93.7</v>
      </c>
      <c r="AS408" s="516">
        <v>99.4</v>
      </c>
      <c r="AT408" s="516">
        <v>101.7</v>
      </c>
      <c r="AU408" s="516">
        <v>102.2</v>
      </c>
      <c r="AV408" s="516">
        <v>102.2</v>
      </c>
      <c r="AW408" s="516">
        <v>102.2</v>
      </c>
      <c r="AX408" s="516">
        <v>102.9</v>
      </c>
      <c r="AY408" s="516">
        <v>112.6</v>
      </c>
      <c r="AZ408" s="516">
        <v>112.2</v>
      </c>
      <c r="BA408" s="516">
        <v>118.9</v>
      </c>
      <c r="BB408" s="516">
        <v>119.8</v>
      </c>
      <c r="BC408" s="516">
        <v>121.5</v>
      </c>
      <c r="BD408" s="516">
        <v>113.4</v>
      </c>
      <c r="BE408" s="516">
        <v>113.5</v>
      </c>
      <c r="BF408" s="516">
        <v>116.8</v>
      </c>
      <c r="BG408" s="516">
        <v>113.2</v>
      </c>
      <c r="BH408" s="516">
        <v>108.4</v>
      </c>
      <c r="BI408" s="516">
        <v>107.2</v>
      </c>
      <c r="BJ408" s="516">
        <v>106.4</v>
      </c>
      <c r="BK408" s="516">
        <v>105.8</v>
      </c>
      <c r="BL408" s="516">
        <v>103</v>
      </c>
      <c r="BM408" s="516">
        <v>100.3</v>
      </c>
      <c r="BN408" s="516">
        <v>98</v>
      </c>
      <c r="BO408" s="516">
        <v>93.6</v>
      </c>
      <c r="BP408" s="516">
        <v>92.8</v>
      </c>
      <c r="BQ408" s="516">
        <v>92.7</v>
      </c>
      <c r="BR408" s="516">
        <v>90.1</v>
      </c>
      <c r="BS408" s="516">
        <v>88.8</v>
      </c>
      <c r="BT408" s="516">
        <v>95</v>
      </c>
      <c r="BU408" s="516">
        <v>95.7</v>
      </c>
      <c r="BV408" s="516">
        <v>88</v>
      </c>
      <c r="BW408" s="516">
        <v>88.2</v>
      </c>
      <c r="BX408" s="516">
        <v>87.5</v>
      </c>
      <c r="BY408" s="516">
        <v>87.7</v>
      </c>
      <c r="BZ408" s="516">
        <v>88.9</v>
      </c>
      <c r="CA408" s="516">
        <v>88.8</v>
      </c>
      <c r="CB408" s="516">
        <v>88.8</v>
      </c>
      <c r="CC408" s="516">
        <v>88.6</v>
      </c>
      <c r="CD408" s="516">
        <v>88.8</v>
      </c>
      <c r="CE408" s="516">
        <v>87.8</v>
      </c>
      <c r="CF408" s="516">
        <v>87.1</v>
      </c>
      <c r="CG408" s="516">
        <v>87.9</v>
      </c>
      <c r="CH408" s="516">
        <v>85.9</v>
      </c>
      <c r="CI408" s="516">
        <v>90.2</v>
      </c>
      <c r="CJ408" s="516">
        <v>90.4</v>
      </c>
      <c r="CK408" s="516">
        <v>90</v>
      </c>
      <c r="CL408" s="516">
        <v>90</v>
      </c>
      <c r="CM408" s="516">
        <v>90.1</v>
      </c>
      <c r="CN408" s="516">
        <v>95.8</v>
      </c>
      <c r="CO408" s="516">
        <v>97.1</v>
      </c>
      <c r="CP408" s="516">
        <v>98.8</v>
      </c>
      <c r="CQ408" s="516">
        <v>99.8</v>
      </c>
      <c r="CR408" s="516">
        <v>98.5</v>
      </c>
      <c r="CS408" s="516">
        <v>100.9</v>
      </c>
      <c r="CT408" s="516">
        <v>99</v>
      </c>
      <c r="CU408" s="516">
        <v>101</v>
      </c>
      <c r="CV408" s="516">
        <v>101.4</v>
      </c>
      <c r="CW408" s="516">
        <v>100</v>
      </c>
      <c r="CX408" s="516">
        <v>102.5</v>
      </c>
      <c r="CY408" s="516">
        <v>104</v>
      </c>
      <c r="CZ408" s="516">
        <v>103.6</v>
      </c>
      <c r="DA408" s="516">
        <v>105.4</v>
      </c>
      <c r="DB408" s="516">
        <v>105</v>
      </c>
      <c r="DC408" s="516">
        <v>109.3</v>
      </c>
      <c r="DD408" s="516">
        <v>111.6</v>
      </c>
      <c r="DE408" s="516">
        <v>112</v>
      </c>
      <c r="DF408" s="516">
        <v>114.6</v>
      </c>
      <c r="DG408" s="516">
        <v>112.2</v>
      </c>
      <c r="DH408" s="516">
        <v>122.8</v>
      </c>
      <c r="DI408" s="516">
        <v>126.7</v>
      </c>
      <c r="DJ408" s="516">
        <v>128.19999999999999</v>
      </c>
      <c r="DK408" s="516">
        <v>127.9</v>
      </c>
      <c r="DL408" s="516">
        <v>128.5</v>
      </c>
      <c r="DM408" s="516">
        <v>128.80000000000001</v>
      </c>
      <c r="DN408" s="516">
        <v>131.80000000000001</v>
      </c>
      <c r="DO408" s="516">
        <v>131.6</v>
      </c>
      <c r="DP408" s="516">
        <v>133.80000000000001</v>
      </c>
      <c r="DQ408" s="516">
        <v>130.30000000000001</v>
      </c>
      <c r="DR408" s="516">
        <v>133.1</v>
      </c>
      <c r="DS408" s="516">
        <v>134</v>
      </c>
      <c r="DT408" s="516">
        <v>136.69999999999999</v>
      </c>
      <c r="DU408" s="517">
        <v>132.9</v>
      </c>
      <c r="DV408" s="517">
        <v>132</v>
      </c>
      <c r="DW408" s="517">
        <v>130</v>
      </c>
      <c r="DX408" s="559">
        <v>129.6</v>
      </c>
      <c r="DY408" s="559">
        <v>127.7</v>
      </c>
      <c r="DZ408" s="559">
        <v>127</v>
      </c>
      <c r="EA408" s="558">
        <v>127.6</v>
      </c>
    </row>
    <row r="409" spans="1:131">
      <c r="A409" s="514" t="s">
        <v>1355</v>
      </c>
      <c r="B409" s="514" t="s">
        <v>1356</v>
      </c>
      <c r="C409" s="515">
        <v>0.10911</v>
      </c>
      <c r="D409" s="516">
        <v>116.7</v>
      </c>
      <c r="E409" s="516">
        <v>114.8</v>
      </c>
      <c r="F409" s="516">
        <v>115.8</v>
      </c>
      <c r="G409" s="516">
        <v>112.8</v>
      </c>
      <c r="H409" s="516">
        <v>115.5</v>
      </c>
      <c r="I409" s="516">
        <v>116.3</v>
      </c>
      <c r="J409" s="516">
        <v>114.7</v>
      </c>
      <c r="K409" s="516">
        <v>112.5</v>
      </c>
      <c r="L409" s="516">
        <v>110.6</v>
      </c>
      <c r="M409" s="516">
        <v>113.6</v>
      </c>
      <c r="N409" s="516">
        <v>115.1</v>
      </c>
      <c r="O409" s="516">
        <v>115.8</v>
      </c>
      <c r="P409" s="516">
        <v>115.5</v>
      </c>
      <c r="Q409" s="516">
        <v>119.3</v>
      </c>
      <c r="R409" s="516">
        <v>116.4</v>
      </c>
      <c r="S409" s="516">
        <v>123.6</v>
      </c>
      <c r="T409" s="516">
        <v>126.6</v>
      </c>
      <c r="U409" s="516">
        <v>135.6</v>
      </c>
      <c r="V409" s="516">
        <v>133.69999999999999</v>
      </c>
      <c r="W409" s="516">
        <v>128.4</v>
      </c>
      <c r="X409" s="516">
        <v>128.19999999999999</v>
      </c>
      <c r="Y409" s="516">
        <v>130.30000000000001</v>
      </c>
      <c r="Z409" s="516">
        <v>134.9</v>
      </c>
      <c r="AA409" s="516">
        <v>132.9</v>
      </c>
      <c r="AB409" s="516">
        <v>131.4</v>
      </c>
      <c r="AC409" s="516">
        <v>122.4</v>
      </c>
      <c r="AD409" s="516">
        <v>121.6</v>
      </c>
      <c r="AE409" s="516">
        <v>117.2</v>
      </c>
      <c r="AF409" s="516">
        <v>128.4</v>
      </c>
      <c r="AG409" s="516">
        <v>119.9</v>
      </c>
      <c r="AH409" s="516">
        <v>120.9</v>
      </c>
      <c r="AI409" s="516">
        <v>128.5</v>
      </c>
      <c r="AJ409" s="516">
        <v>116.7</v>
      </c>
      <c r="AK409" s="516">
        <v>109.2</v>
      </c>
      <c r="AL409" s="516">
        <v>101.2</v>
      </c>
      <c r="AM409" s="516">
        <v>104</v>
      </c>
      <c r="AN409" s="516">
        <v>117.7</v>
      </c>
      <c r="AO409" s="516">
        <v>113.7</v>
      </c>
      <c r="AP409" s="516">
        <v>111.7</v>
      </c>
      <c r="AQ409" s="516">
        <v>107.6</v>
      </c>
      <c r="AR409" s="516">
        <v>105.6</v>
      </c>
      <c r="AS409" s="516">
        <v>107.6</v>
      </c>
      <c r="AT409" s="516">
        <v>105</v>
      </c>
      <c r="AU409" s="516">
        <v>103.3</v>
      </c>
      <c r="AV409" s="516">
        <v>101.6</v>
      </c>
      <c r="AW409" s="516">
        <v>104.2</v>
      </c>
      <c r="AX409" s="516">
        <v>102.8</v>
      </c>
      <c r="AY409" s="516">
        <v>102.8</v>
      </c>
      <c r="AZ409" s="516">
        <v>103.3</v>
      </c>
      <c r="BA409" s="516">
        <v>102.6</v>
      </c>
      <c r="BB409" s="516">
        <v>100.4</v>
      </c>
      <c r="BC409" s="516">
        <v>102.7</v>
      </c>
      <c r="BD409" s="516">
        <v>101.5</v>
      </c>
      <c r="BE409" s="516">
        <v>101.7</v>
      </c>
      <c r="BF409" s="516">
        <v>102</v>
      </c>
      <c r="BG409" s="516">
        <v>104.4</v>
      </c>
      <c r="BH409" s="516">
        <v>105.2</v>
      </c>
      <c r="BI409" s="516">
        <v>102.5</v>
      </c>
      <c r="BJ409" s="516">
        <v>102.2</v>
      </c>
      <c r="BK409" s="516">
        <v>99.7</v>
      </c>
      <c r="BL409" s="516">
        <v>100.7</v>
      </c>
      <c r="BM409" s="516">
        <v>98.8</v>
      </c>
      <c r="BN409" s="516">
        <v>105.7</v>
      </c>
      <c r="BO409" s="516">
        <v>104.1</v>
      </c>
      <c r="BP409" s="516">
        <v>102.7</v>
      </c>
      <c r="BQ409" s="516">
        <v>102.5</v>
      </c>
      <c r="BR409" s="516">
        <v>103.2</v>
      </c>
      <c r="BS409" s="516">
        <v>103.6</v>
      </c>
      <c r="BT409" s="516">
        <v>103.2</v>
      </c>
      <c r="BU409" s="516">
        <v>105.8</v>
      </c>
      <c r="BV409" s="516">
        <v>107.5</v>
      </c>
      <c r="BW409" s="516">
        <v>109.7</v>
      </c>
      <c r="BX409" s="516">
        <v>110.7</v>
      </c>
      <c r="BY409" s="516">
        <v>111.7</v>
      </c>
      <c r="BZ409" s="516">
        <v>112.3</v>
      </c>
      <c r="CA409" s="516">
        <v>116.3</v>
      </c>
      <c r="CB409" s="516">
        <v>116.7</v>
      </c>
      <c r="CC409" s="516">
        <v>115</v>
      </c>
      <c r="CD409" s="516">
        <v>115</v>
      </c>
      <c r="CE409" s="516">
        <v>115.7</v>
      </c>
      <c r="CF409" s="516">
        <v>116.8</v>
      </c>
      <c r="CG409" s="516">
        <v>117.8</v>
      </c>
      <c r="CH409" s="516">
        <v>118.6</v>
      </c>
      <c r="CI409" s="516">
        <v>119.9</v>
      </c>
      <c r="CJ409" s="516">
        <v>120.5</v>
      </c>
      <c r="CK409" s="516">
        <v>121.7</v>
      </c>
      <c r="CL409" s="516">
        <v>122.1</v>
      </c>
      <c r="CM409" s="516">
        <v>122.1</v>
      </c>
      <c r="CN409" s="516">
        <v>123</v>
      </c>
      <c r="CO409" s="516">
        <v>123.8</v>
      </c>
      <c r="CP409" s="516">
        <v>123.2</v>
      </c>
      <c r="CQ409" s="516">
        <v>123.1</v>
      </c>
      <c r="CR409" s="516">
        <v>122.7</v>
      </c>
      <c r="CS409" s="516">
        <v>122.4</v>
      </c>
      <c r="CT409" s="516">
        <v>122.8</v>
      </c>
      <c r="CU409" s="516">
        <v>122.8</v>
      </c>
      <c r="CV409" s="516">
        <v>122.8</v>
      </c>
      <c r="CW409" s="516">
        <v>122.7</v>
      </c>
      <c r="CX409" s="516">
        <v>122.7</v>
      </c>
      <c r="CY409" s="516">
        <v>123</v>
      </c>
      <c r="CZ409" s="516">
        <v>123.9</v>
      </c>
      <c r="DA409" s="516">
        <v>116.4</v>
      </c>
      <c r="DB409" s="516">
        <v>119.1</v>
      </c>
      <c r="DC409" s="516">
        <v>119.1</v>
      </c>
      <c r="DD409" s="516">
        <v>119.3</v>
      </c>
      <c r="DE409" s="516">
        <v>119.7</v>
      </c>
      <c r="DF409" s="516">
        <v>120.9</v>
      </c>
      <c r="DG409" s="516">
        <v>122.1</v>
      </c>
      <c r="DH409" s="516">
        <v>127.5</v>
      </c>
      <c r="DI409" s="516">
        <v>124.6</v>
      </c>
      <c r="DJ409" s="516">
        <v>123.7</v>
      </c>
      <c r="DK409" s="516">
        <v>124</v>
      </c>
      <c r="DL409" s="516">
        <v>124.3</v>
      </c>
      <c r="DM409" s="516">
        <v>123.6</v>
      </c>
      <c r="DN409" s="516">
        <v>124.6</v>
      </c>
      <c r="DO409" s="516">
        <v>126.5</v>
      </c>
      <c r="DP409" s="516">
        <v>131.9</v>
      </c>
      <c r="DQ409" s="516">
        <v>132.30000000000001</v>
      </c>
      <c r="DR409" s="516">
        <v>132.80000000000001</v>
      </c>
      <c r="DS409" s="516">
        <v>135.30000000000001</v>
      </c>
      <c r="DT409" s="516">
        <v>137</v>
      </c>
      <c r="DU409" s="517">
        <v>140.9</v>
      </c>
      <c r="DV409" s="517">
        <v>141.6</v>
      </c>
      <c r="DW409" s="517">
        <v>141.69999999999999</v>
      </c>
      <c r="DX409" s="559">
        <v>136.9</v>
      </c>
      <c r="DY409" s="559">
        <v>137</v>
      </c>
      <c r="DZ409" s="559">
        <v>136.6</v>
      </c>
      <c r="EA409" s="558">
        <v>134.6</v>
      </c>
    </row>
    <row r="410" spans="1:131">
      <c r="A410" s="514" t="s">
        <v>1357</v>
      </c>
      <c r="B410" s="514" t="s">
        <v>1358</v>
      </c>
      <c r="C410" s="515">
        <v>0.45368999999999998</v>
      </c>
      <c r="D410" s="516">
        <v>105.9</v>
      </c>
      <c r="E410" s="516">
        <v>106.4</v>
      </c>
      <c r="F410" s="516">
        <v>106.1</v>
      </c>
      <c r="G410" s="516">
        <v>106.5</v>
      </c>
      <c r="H410" s="516">
        <v>107.9</v>
      </c>
      <c r="I410" s="516">
        <v>109.1</v>
      </c>
      <c r="J410" s="516">
        <v>108.3</v>
      </c>
      <c r="K410" s="516">
        <v>108.9</v>
      </c>
      <c r="L410" s="516">
        <v>108.1</v>
      </c>
      <c r="M410" s="516">
        <v>107.5</v>
      </c>
      <c r="N410" s="516">
        <v>107.3</v>
      </c>
      <c r="O410" s="516">
        <v>107.5</v>
      </c>
      <c r="P410" s="516">
        <v>109.1</v>
      </c>
      <c r="Q410" s="516">
        <v>105.4</v>
      </c>
      <c r="R410" s="516">
        <v>107</v>
      </c>
      <c r="S410" s="516">
        <v>109.7</v>
      </c>
      <c r="T410" s="516">
        <v>111.1</v>
      </c>
      <c r="U410" s="516">
        <v>112.3</v>
      </c>
      <c r="V410" s="516">
        <v>113</v>
      </c>
      <c r="W410" s="516">
        <v>113.1</v>
      </c>
      <c r="X410" s="516">
        <v>113.8</v>
      </c>
      <c r="Y410" s="516">
        <v>113.2</v>
      </c>
      <c r="Z410" s="516">
        <v>110.9</v>
      </c>
      <c r="AA410" s="516">
        <v>115.1</v>
      </c>
      <c r="AB410" s="516">
        <v>118.6</v>
      </c>
      <c r="AC410" s="516">
        <v>118.6</v>
      </c>
      <c r="AD410" s="516">
        <v>120.7</v>
      </c>
      <c r="AE410" s="516">
        <v>120.3</v>
      </c>
      <c r="AF410" s="516">
        <v>118.3</v>
      </c>
      <c r="AG410" s="516">
        <v>124</v>
      </c>
      <c r="AH410" s="516">
        <v>121.9</v>
      </c>
      <c r="AI410" s="516">
        <v>121.9</v>
      </c>
      <c r="AJ410" s="516">
        <v>118.6</v>
      </c>
      <c r="AK410" s="516">
        <v>122.9</v>
      </c>
      <c r="AL410" s="516">
        <v>122.5</v>
      </c>
      <c r="AM410" s="516">
        <v>119.6</v>
      </c>
      <c r="AN410" s="516">
        <v>121.6</v>
      </c>
      <c r="AO410" s="516">
        <v>122.9</v>
      </c>
      <c r="AP410" s="516">
        <v>122.7</v>
      </c>
      <c r="AQ410" s="516">
        <v>124.9</v>
      </c>
      <c r="AR410" s="516">
        <v>122.7</v>
      </c>
      <c r="AS410" s="516">
        <v>123.6</v>
      </c>
      <c r="AT410" s="516">
        <v>124.1</v>
      </c>
      <c r="AU410" s="516">
        <v>123.1</v>
      </c>
      <c r="AV410" s="516">
        <v>121.6</v>
      </c>
      <c r="AW410" s="516">
        <v>122.6</v>
      </c>
      <c r="AX410" s="516">
        <v>121.8</v>
      </c>
      <c r="AY410" s="516">
        <v>119.5</v>
      </c>
      <c r="AZ410" s="516">
        <v>116.7</v>
      </c>
      <c r="BA410" s="516">
        <v>118.8</v>
      </c>
      <c r="BB410" s="516">
        <v>117.7</v>
      </c>
      <c r="BC410" s="516">
        <v>117.1</v>
      </c>
      <c r="BD410" s="516">
        <v>116</v>
      </c>
      <c r="BE410" s="516">
        <v>116.5</v>
      </c>
      <c r="BF410" s="516">
        <v>115.3</v>
      </c>
      <c r="BG410" s="516">
        <v>115.3</v>
      </c>
      <c r="BH410" s="516">
        <v>115.5</v>
      </c>
      <c r="BI410" s="516">
        <v>117.9</v>
      </c>
      <c r="BJ410" s="516">
        <v>117</v>
      </c>
      <c r="BK410" s="516">
        <v>117.2</v>
      </c>
      <c r="BL410" s="516">
        <v>116.8</v>
      </c>
      <c r="BM410" s="516">
        <v>117.2</v>
      </c>
      <c r="BN410" s="516">
        <v>116.9</v>
      </c>
      <c r="BO410" s="516">
        <v>115.3</v>
      </c>
      <c r="BP410" s="516">
        <v>114.9</v>
      </c>
      <c r="BQ410" s="516">
        <v>113.7</v>
      </c>
      <c r="BR410" s="516">
        <v>112.9</v>
      </c>
      <c r="BS410" s="516">
        <v>114</v>
      </c>
      <c r="BT410" s="516">
        <v>114.8</v>
      </c>
      <c r="BU410" s="516">
        <v>115.3</v>
      </c>
      <c r="BV410" s="516">
        <v>114.8</v>
      </c>
      <c r="BW410" s="516">
        <v>117</v>
      </c>
      <c r="BX410" s="516">
        <v>118.2</v>
      </c>
      <c r="BY410" s="516">
        <v>118.2</v>
      </c>
      <c r="BZ410" s="516">
        <v>117.9</v>
      </c>
      <c r="CA410" s="516">
        <v>119.1</v>
      </c>
      <c r="CB410" s="516">
        <v>119.1</v>
      </c>
      <c r="CC410" s="516">
        <v>120.4</v>
      </c>
      <c r="CD410" s="516">
        <v>119.9</v>
      </c>
      <c r="CE410" s="516">
        <v>121</v>
      </c>
      <c r="CF410" s="516">
        <v>119.7</v>
      </c>
      <c r="CG410" s="516">
        <v>122.5</v>
      </c>
      <c r="CH410" s="516">
        <v>123.5</v>
      </c>
      <c r="CI410" s="516">
        <v>122.8</v>
      </c>
      <c r="CJ410" s="516">
        <v>123</v>
      </c>
      <c r="CK410" s="516">
        <v>124</v>
      </c>
      <c r="CL410" s="516">
        <v>121.9</v>
      </c>
      <c r="CM410" s="516">
        <v>124.2</v>
      </c>
      <c r="CN410" s="516">
        <v>122.9</v>
      </c>
      <c r="CO410" s="516">
        <v>122.8</v>
      </c>
      <c r="CP410" s="516">
        <v>123</v>
      </c>
      <c r="CQ410" s="516">
        <v>122.9</v>
      </c>
      <c r="CR410" s="516">
        <v>121.8</v>
      </c>
      <c r="CS410" s="516">
        <v>121.5</v>
      </c>
      <c r="CT410" s="516">
        <v>121.7</v>
      </c>
      <c r="CU410" s="516">
        <v>122</v>
      </c>
      <c r="CV410" s="516">
        <v>120.3</v>
      </c>
      <c r="CW410" s="516">
        <v>120.8</v>
      </c>
      <c r="CX410" s="516">
        <v>123.2</v>
      </c>
      <c r="CY410" s="516">
        <v>124.2</v>
      </c>
      <c r="CZ410" s="516">
        <v>125.3</v>
      </c>
      <c r="DA410" s="516">
        <v>125.4</v>
      </c>
      <c r="DB410" s="516">
        <v>125.6</v>
      </c>
      <c r="DC410" s="516">
        <v>125.8</v>
      </c>
      <c r="DD410" s="516">
        <v>125.8</v>
      </c>
      <c r="DE410" s="516">
        <v>125.3</v>
      </c>
      <c r="DF410" s="516">
        <v>125.2</v>
      </c>
      <c r="DG410" s="516">
        <v>125.4</v>
      </c>
      <c r="DH410" s="516">
        <v>126.7</v>
      </c>
      <c r="DI410" s="516">
        <v>127.3</v>
      </c>
      <c r="DJ410" s="516">
        <v>128.4</v>
      </c>
      <c r="DK410" s="516">
        <v>128.9</v>
      </c>
      <c r="DL410" s="516">
        <v>130.1</v>
      </c>
      <c r="DM410" s="516">
        <v>129.9</v>
      </c>
      <c r="DN410" s="516">
        <v>131.6</v>
      </c>
      <c r="DO410" s="516">
        <v>131.4</v>
      </c>
      <c r="DP410" s="516">
        <v>133.19999999999999</v>
      </c>
      <c r="DQ410" s="516">
        <v>136.19999999999999</v>
      </c>
      <c r="DR410" s="516">
        <v>139.69999999999999</v>
      </c>
      <c r="DS410" s="516">
        <v>141</v>
      </c>
      <c r="DT410" s="516">
        <v>141.1</v>
      </c>
      <c r="DU410" s="517">
        <v>142.1</v>
      </c>
      <c r="DV410" s="517">
        <v>143.69999999999999</v>
      </c>
      <c r="DW410" s="517">
        <v>144</v>
      </c>
      <c r="DX410" s="559">
        <v>145.9</v>
      </c>
      <c r="DY410" s="559">
        <v>145.5</v>
      </c>
      <c r="DZ410" s="559">
        <v>144.30000000000001</v>
      </c>
      <c r="EA410" s="558">
        <v>144.9</v>
      </c>
    </row>
    <row r="411" spans="1:131">
      <c r="A411" s="514" t="s">
        <v>1359</v>
      </c>
      <c r="B411" s="514" t="s">
        <v>1360</v>
      </c>
      <c r="C411" s="515">
        <v>0.38578000000000001</v>
      </c>
      <c r="D411" s="516">
        <v>105.8</v>
      </c>
      <c r="E411" s="516">
        <v>106.5</v>
      </c>
      <c r="F411" s="516">
        <v>105.5</v>
      </c>
      <c r="G411" s="516">
        <v>105.9</v>
      </c>
      <c r="H411" s="516">
        <v>107.1</v>
      </c>
      <c r="I411" s="516">
        <v>108.1</v>
      </c>
      <c r="J411" s="516">
        <v>107.9</v>
      </c>
      <c r="K411" s="516">
        <v>108.2</v>
      </c>
      <c r="L411" s="516">
        <v>107.5</v>
      </c>
      <c r="M411" s="516">
        <v>107</v>
      </c>
      <c r="N411" s="516">
        <v>106.5</v>
      </c>
      <c r="O411" s="516">
        <v>107</v>
      </c>
      <c r="P411" s="516">
        <v>109</v>
      </c>
      <c r="Q411" s="516">
        <v>104.2</v>
      </c>
      <c r="R411" s="516">
        <v>105.6</v>
      </c>
      <c r="S411" s="516">
        <v>107.1</v>
      </c>
      <c r="T411" s="516">
        <v>109</v>
      </c>
      <c r="U411" s="516">
        <v>110.1</v>
      </c>
      <c r="V411" s="516">
        <v>111.1</v>
      </c>
      <c r="W411" s="516">
        <v>111.5</v>
      </c>
      <c r="X411" s="516">
        <v>111.6</v>
      </c>
      <c r="Y411" s="516">
        <v>111.8</v>
      </c>
      <c r="Z411" s="516">
        <v>110</v>
      </c>
      <c r="AA411" s="516">
        <v>113.9</v>
      </c>
      <c r="AB411" s="516">
        <v>116.4</v>
      </c>
      <c r="AC411" s="516">
        <v>116.1</v>
      </c>
      <c r="AD411" s="516">
        <v>118.3</v>
      </c>
      <c r="AE411" s="516">
        <v>119</v>
      </c>
      <c r="AF411" s="516">
        <v>116.9</v>
      </c>
      <c r="AG411" s="516">
        <v>122.2</v>
      </c>
      <c r="AH411" s="516">
        <v>120.6</v>
      </c>
      <c r="AI411" s="516">
        <v>120.5</v>
      </c>
      <c r="AJ411" s="516">
        <v>117.6</v>
      </c>
      <c r="AK411" s="516">
        <v>122.5</v>
      </c>
      <c r="AL411" s="516">
        <v>121.7</v>
      </c>
      <c r="AM411" s="516">
        <v>117.9</v>
      </c>
      <c r="AN411" s="516">
        <v>120.3</v>
      </c>
      <c r="AO411" s="516">
        <v>121.5</v>
      </c>
      <c r="AP411" s="516">
        <v>120.8</v>
      </c>
      <c r="AQ411" s="516">
        <v>122.6</v>
      </c>
      <c r="AR411" s="516">
        <v>120.3</v>
      </c>
      <c r="AS411" s="516">
        <v>121</v>
      </c>
      <c r="AT411" s="516">
        <v>121.3</v>
      </c>
      <c r="AU411" s="516">
        <v>119.9</v>
      </c>
      <c r="AV411" s="516">
        <v>118.4</v>
      </c>
      <c r="AW411" s="516">
        <v>119</v>
      </c>
      <c r="AX411" s="516">
        <v>119</v>
      </c>
      <c r="AY411" s="516">
        <v>115.8</v>
      </c>
      <c r="AZ411" s="516">
        <v>111.5</v>
      </c>
      <c r="BA411" s="516">
        <v>114.4</v>
      </c>
      <c r="BB411" s="516">
        <v>113.4</v>
      </c>
      <c r="BC411" s="516">
        <v>112.7</v>
      </c>
      <c r="BD411" s="516">
        <v>111.9</v>
      </c>
      <c r="BE411" s="516">
        <v>112.6</v>
      </c>
      <c r="BF411" s="516">
        <v>111.3</v>
      </c>
      <c r="BG411" s="516">
        <v>111.2</v>
      </c>
      <c r="BH411" s="516">
        <v>111.1</v>
      </c>
      <c r="BI411" s="516">
        <v>113.7</v>
      </c>
      <c r="BJ411" s="516">
        <v>113.4</v>
      </c>
      <c r="BK411" s="516">
        <v>113.4</v>
      </c>
      <c r="BL411" s="516">
        <v>112.5</v>
      </c>
      <c r="BM411" s="516">
        <v>112.8</v>
      </c>
      <c r="BN411" s="516">
        <v>113</v>
      </c>
      <c r="BO411" s="516">
        <v>110.9</v>
      </c>
      <c r="BP411" s="516">
        <v>111.2</v>
      </c>
      <c r="BQ411" s="516">
        <v>110.5</v>
      </c>
      <c r="BR411" s="516">
        <v>109.5</v>
      </c>
      <c r="BS411" s="516">
        <v>110.9</v>
      </c>
      <c r="BT411" s="516">
        <v>111.5</v>
      </c>
      <c r="BU411" s="516">
        <v>112.5</v>
      </c>
      <c r="BV411" s="516">
        <v>112.1</v>
      </c>
      <c r="BW411" s="516">
        <v>114.8</v>
      </c>
      <c r="BX411" s="516">
        <v>116.1</v>
      </c>
      <c r="BY411" s="516">
        <v>115.2</v>
      </c>
      <c r="BZ411" s="516">
        <v>114.6</v>
      </c>
      <c r="CA411" s="516">
        <v>116.2</v>
      </c>
      <c r="CB411" s="516">
        <v>116</v>
      </c>
      <c r="CC411" s="516">
        <v>117.6</v>
      </c>
      <c r="CD411" s="516">
        <v>116.7</v>
      </c>
      <c r="CE411" s="516">
        <v>117.8</v>
      </c>
      <c r="CF411" s="516">
        <v>116.1</v>
      </c>
      <c r="CG411" s="516">
        <v>118.8</v>
      </c>
      <c r="CH411" s="516">
        <v>120.4</v>
      </c>
      <c r="CI411" s="516">
        <v>119.8</v>
      </c>
      <c r="CJ411" s="516">
        <v>119.7</v>
      </c>
      <c r="CK411" s="516">
        <v>120.8</v>
      </c>
      <c r="CL411" s="516">
        <v>118.4</v>
      </c>
      <c r="CM411" s="516">
        <v>120.9</v>
      </c>
      <c r="CN411" s="516">
        <v>119.7</v>
      </c>
      <c r="CO411" s="516">
        <v>119.3</v>
      </c>
      <c r="CP411" s="516">
        <v>119.1</v>
      </c>
      <c r="CQ411" s="516">
        <v>118</v>
      </c>
      <c r="CR411" s="516">
        <v>116.8</v>
      </c>
      <c r="CS411" s="516">
        <v>117</v>
      </c>
      <c r="CT411" s="516">
        <v>117.2</v>
      </c>
      <c r="CU411" s="516">
        <v>117.5</v>
      </c>
      <c r="CV411" s="516">
        <v>115.8</v>
      </c>
      <c r="CW411" s="516">
        <v>116</v>
      </c>
      <c r="CX411" s="516">
        <v>119</v>
      </c>
      <c r="CY411" s="516">
        <v>119.4</v>
      </c>
      <c r="CZ411" s="516">
        <v>120.5</v>
      </c>
      <c r="DA411" s="516">
        <v>120.8</v>
      </c>
      <c r="DB411" s="516">
        <v>120.8</v>
      </c>
      <c r="DC411" s="516">
        <v>121.2</v>
      </c>
      <c r="DD411" s="516">
        <v>121</v>
      </c>
      <c r="DE411" s="516">
        <v>120.6</v>
      </c>
      <c r="DF411" s="516">
        <v>120.2</v>
      </c>
      <c r="DG411" s="516">
        <v>120.1</v>
      </c>
      <c r="DH411" s="516">
        <v>121.2</v>
      </c>
      <c r="DI411" s="516">
        <v>121.8</v>
      </c>
      <c r="DJ411" s="516">
        <v>123.1</v>
      </c>
      <c r="DK411" s="516">
        <v>123.7</v>
      </c>
      <c r="DL411" s="516">
        <v>124.9</v>
      </c>
      <c r="DM411" s="516">
        <v>124.7</v>
      </c>
      <c r="DN411" s="516">
        <v>126.7</v>
      </c>
      <c r="DO411" s="516">
        <v>126.4</v>
      </c>
      <c r="DP411" s="516">
        <v>128</v>
      </c>
      <c r="DQ411" s="516">
        <v>131.1</v>
      </c>
      <c r="DR411" s="516">
        <v>134.9</v>
      </c>
      <c r="DS411" s="516">
        <v>135.80000000000001</v>
      </c>
      <c r="DT411" s="516">
        <v>135.4</v>
      </c>
      <c r="DU411" s="517">
        <v>135.30000000000001</v>
      </c>
      <c r="DV411" s="517">
        <v>136.9</v>
      </c>
      <c r="DW411" s="517">
        <v>136.9</v>
      </c>
      <c r="DX411" s="559">
        <v>139</v>
      </c>
      <c r="DY411" s="559">
        <v>138.80000000000001</v>
      </c>
      <c r="DZ411" s="559">
        <v>137.5</v>
      </c>
      <c r="EA411" s="558">
        <v>137.69999999999999</v>
      </c>
    </row>
    <row r="412" spans="1:131">
      <c r="A412" s="514" t="s">
        <v>1361</v>
      </c>
      <c r="B412" s="514" t="s">
        <v>1362</v>
      </c>
      <c r="C412" s="515">
        <v>6.4339999999999994E-2</v>
      </c>
      <c r="D412" s="516">
        <v>106</v>
      </c>
      <c r="E412" s="516">
        <v>106.5</v>
      </c>
      <c r="F412" s="516">
        <v>109.5</v>
      </c>
      <c r="G412" s="516">
        <v>110.2</v>
      </c>
      <c r="H412" s="516">
        <v>112.4</v>
      </c>
      <c r="I412" s="516">
        <v>115.5</v>
      </c>
      <c r="J412" s="516">
        <v>111.4</v>
      </c>
      <c r="K412" s="516">
        <v>113.5</v>
      </c>
      <c r="L412" s="516">
        <v>111.9</v>
      </c>
      <c r="M412" s="516">
        <v>110.6</v>
      </c>
      <c r="N412" s="516">
        <v>112.2</v>
      </c>
      <c r="O412" s="516">
        <v>110.9</v>
      </c>
      <c r="P412" s="516">
        <v>110</v>
      </c>
      <c r="Q412" s="516">
        <v>112.5</v>
      </c>
      <c r="R412" s="516">
        <v>115.7</v>
      </c>
      <c r="S412" s="516">
        <v>124.7</v>
      </c>
      <c r="T412" s="516">
        <v>123.1</v>
      </c>
      <c r="U412" s="516">
        <v>125.1</v>
      </c>
      <c r="V412" s="516">
        <v>124.1</v>
      </c>
      <c r="W412" s="516">
        <v>121.6</v>
      </c>
      <c r="X412" s="516">
        <v>126.4</v>
      </c>
      <c r="Y412" s="516">
        <v>120.7</v>
      </c>
      <c r="Z412" s="516">
        <v>114.9</v>
      </c>
      <c r="AA412" s="516">
        <v>121</v>
      </c>
      <c r="AB412" s="516">
        <v>131.1</v>
      </c>
      <c r="AC412" s="516">
        <v>133.4</v>
      </c>
      <c r="AD412" s="516">
        <v>134.9</v>
      </c>
      <c r="AE412" s="516">
        <v>127.9</v>
      </c>
      <c r="AF412" s="516">
        <v>126.5</v>
      </c>
      <c r="AG412" s="516">
        <v>134.6</v>
      </c>
      <c r="AH412" s="516">
        <v>129.80000000000001</v>
      </c>
      <c r="AI412" s="516">
        <v>130</v>
      </c>
      <c r="AJ412" s="516">
        <v>124.4</v>
      </c>
      <c r="AK412" s="516">
        <v>125.2</v>
      </c>
      <c r="AL412" s="516">
        <v>127.5</v>
      </c>
      <c r="AM412" s="516">
        <v>129.80000000000001</v>
      </c>
      <c r="AN412" s="516">
        <v>129.4</v>
      </c>
      <c r="AO412" s="516">
        <v>131.6</v>
      </c>
      <c r="AP412" s="516">
        <v>134.4</v>
      </c>
      <c r="AQ412" s="516">
        <v>138.4</v>
      </c>
      <c r="AR412" s="516">
        <v>136.6</v>
      </c>
      <c r="AS412" s="516">
        <v>138.5</v>
      </c>
      <c r="AT412" s="516">
        <v>139.4</v>
      </c>
      <c r="AU412" s="516">
        <v>140.9</v>
      </c>
      <c r="AV412" s="516">
        <v>139.4</v>
      </c>
      <c r="AW412" s="516">
        <v>142.30000000000001</v>
      </c>
      <c r="AX412" s="516">
        <v>136.5</v>
      </c>
      <c r="AY412" s="516">
        <v>139.4</v>
      </c>
      <c r="AZ412" s="516">
        <v>145.19999999999999</v>
      </c>
      <c r="BA412" s="516">
        <v>141.9</v>
      </c>
      <c r="BB412" s="516">
        <v>140</v>
      </c>
      <c r="BC412" s="516">
        <v>140.1</v>
      </c>
      <c r="BD412" s="516">
        <v>137.1</v>
      </c>
      <c r="BE412" s="516">
        <v>136.19999999999999</v>
      </c>
      <c r="BF412" s="516">
        <v>136.19999999999999</v>
      </c>
      <c r="BG412" s="516">
        <v>136.1</v>
      </c>
      <c r="BH412" s="516">
        <v>138.19999999999999</v>
      </c>
      <c r="BI412" s="516">
        <v>140</v>
      </c>
      <c r="BJ412" s="516">
        <v>135</v>
      </c>
      <c r="BK412" s="516">
        <v>136.5</v>
      </c>
      <c r="BL412" s="516">
        <v>138.80000000000001</v>
      </c>
      <c r="BM412" s="516">
        <v>140.1</v>
      </c>
      <c r="BN412" s="516">
        <v>136.6</v>
      </c>
      <c r="BO412" s="516">
        <v>138.4</v>
      </c>
      <c r="BP412" s="516">
        <v>132.9</v>
      </c>
      <c r="BQ412" s="516">
        <v>131.5</v>
      </c>
      <c r="BR412" s="516">
        <v>131.80000000000001</v>
      </c>
      <c r="BS412" s="516">
        <v>131</v>
      </c>
      <c r="BT412" s="516">
        <v>132.9</v>
      </c>
      <c r="BU412" s="516">
        <v>130.69999999999999</v>
      </c>
      <c r="BV412" s="516">
        <v>128.9</v>
      </c>
      <c r="BW412" s="516">
        <v>129.4</v>
      </c>
      <c r="BX412" s="516">
        <v>129.4</v>
      </c>
      <c r="BY412" s="516">
        <v>134.69999999999999</v>
      </c>
      <c r="BZ412" s="516">
        <v>136</v>
      </c>
      <c r="CA412" s="516">
        <v>135.1</v>
      </c>
      <c r="CB412" s="516">
        <v>136</v>
      </c>
      <c r="CC412" s="516">
        <v>135.19999999999999</v>
      </c>
      <c r="CD412" s="516">
        <v>137.19999999999999</v>
      </c>
      <c r="CE412" s="516">
        <v>138.69999999999999</v>
      </c>
      <c r="CF412" s="516">
        <v>139.30000000000001</v>
      </c>
      <c r="CG412" s="516">
        <v>142.80000000000001</v>
      </c>
      <c r="CH412" s="516">
        <v>140.30000000000001</v>
      </c>
      <c r="CI412" s="516">
        <v>139.30000000000001</v>
      </c>
      <c r="CJ412" s="516">
        <v>141.4</v>
      </c>
      <c r="CK412" s="516">
        <v>141.19999999999999</v>
      </c>
      <c r="CL412" s="516">
        <v>141.5</v>
      </c>
      <c r="CM412" s="516">
        <v>142.1</v>
      </c>
      <c r="CN412" s="516">
        <v>139.9</v>
      </c>
      <c r="CO412" s="516">
        <v>141.9</v>
      </c>
      <c r="CP412" s="516">
        <v>145.30000000000001</v>
      </c>
      <c r="CQ412" s="516">
        <v>150.80000000000001</v>
      </c>
      <c r="CR412" s="516">
        <v>149.80000000000001</v>
      </c>
      <c r="CS412" s="516">
        <v>147.19999999999999</v>
      </c>
      <c r="CT412" s="516">
        <v>147</v>
      </c>
      <c r="CU412" s="516">
        <v>147.19999999999999</v>
      </c>
      <c r="CV412" s="516">
        <v>145.80000000000001</v>
      </c>
      <c r="CW412" s="516">
        <v>147.80000000000001</v>
      </c>
      <c r="CX412" s="516">
        <v>147.30000000000001</v>
      </c>
      <c r="CY412" s="516">
        <v>151.5</v>
      </c>
      <c r="CZ412" s="516">
        <v>152.69999999999999</v>
      </c>
      <c r="DA412" s="516">
        <v>151.19999999999999</v>
      </c>
      <c r="DB412" s="516">
        <v>152.80000000000001</v>
      </c>
      <c r="DC412" s="516">
        <v>151.6</v>
      </c>
      <c r="DD412" s="516">
        <v>152.69999999999999</v>
      </c>
      <c r="DE412" s="516">
        <v>152.19999999999999</v>
      </c>
      <c r="DF412" s="516">
        <v>153.19999999999999</v>
      </c>
      <c r="DG412" s="516">
        <v>154.9</v>
      </c>
      <c r="DH412" s="516">
        <v>157.1</v>
      </c>
      <c r="DI412" s="516">
        <v>158</v>
      </c>
      <c r="DJ412" s="516">
        <v>157.4</v>
      </c>
      <c r="DK412" s="516">
        <v>157.19999999999999</v>
      </c>
      <c r="DL412" s="516">
        <v>157.30000000000001</v>
      </c>
      <c r="DM412" s="516">
        <v>156.5</v>
      </c>
      <c r="DN412" s="516">
        <v>156.5</v>
      </c>
      <c r="DO412" s="516">
        <v>157</v>
      </c>
      <c r="DP412" s="516">
        <v>160</v>
      </c>
      <c r="DQ412" s="516">
        <v>161.5</v>
      </c>
      <c r="DR412" s="516">
        <v>162.19999999999999</v>
      </c>
      <c r="DS412" s="516">
        <v>165.8</v>
      </c>
      <c r="DT412" s="516">
        <v>168.9</v>
      </c>
      <c r="DU412" s="517">
        <v>175.1</v>
      </c>
      <c r="DV412" s="517">
        <v>176.5</v>
      </c>
      <c r="DW412" s="517">
        <v>178.5</v>
      </c>
      <c r="DX412" s="559">
        <v>178.6</v>
      </c>
      <c r="DY412" s="559">
        <v>176.4</v>
      </c>
      <c r="DZ412" s="559">
        <v>176.3</v>
      </c>
      <c r="EA412" s="558">
        <v>178.5</v>
      </c>
    </row>
    <row r="413" spans="1:131">
      <c r="A413" s="514" t="s">
        <v>1363</v>
      </c>
      <c r="B413" s="514" t="s">
        <v>1364</v>
      </c>
      <c r="C413" s="515">
        <v>3.5699999999999998E-3</v>
      </c>
      <c r="D413" s="516">
        <v>106</v>
      </c>
      <c r="E413" s="516">
        <v>106.1</v>
      </c>
      <c r="F413" s="516">
        <v>104.4</v>
      </c>
      <c r="G413" s="516">
        <v>104.4</v>
      </c>
      <c r="H413" s="516">
        <v>104.4</v>
      </c>
      <c r="I413" s="516">
        <v>104.4</v>
      </c>
      <c r="J413" s="516">
        <v>104.4</v>
      </c>
      <c r="K413" s="516">
        <v>104.4</v>
      </c>
      <c r="L413" s="516">
        <v>104.4</v>
      </c>
      <c r="M413" s="516">
        <v>104.4</v>
      </c>
      <c r="N413" s="516">
        <v>104.4</v>
      </c>
      <c r="O413" s="516">
        <v>104.4</v>
      </c>
      <c r="P413" s="516">
        <v>104.4</v>
      </c>
      <c r="Q413" s="516">
        <v>104.4</v>
      </c>
      <c r="R413" s="516">
        <v>104.4</v>
      </c>
      <c r="S413" s="516">
        <v>123.6</v>
      </c>
      <c r="T413" s="516">
        <v>123.6</v>
      </c>
      <c r="U413" s="516">
        <v>123.4</v>
      </c>
      <c r="V413" s="516">
        <v>123.6</v>
      </c>
      <c r="W413" s="516">
        <v>123.2</v>
      </c>
      <c r="X413" s="516">
        <v>124.1</v>
      </c>
      <c r="Y413" s="516">
        <v>128.6</v>
      </c>
      <c r="Z413" s="516">
        <v>128.6</v>
      </c>
      <c r="AA413" s="516">
        <v>128.6</v>
      </c>
      <c r="AB413" s="516">
        <v>128.6</v>
      </c>
      <c r="AC413" s="516">
        <v>128.6</v>
      </c>
      <c r="AD413" s="516">
        <v>128.19999999999999</v>
      </c>
      <c r="AE413" s="516">
        <v>126.3</v>
      </c>
      <c r="AF413" s="516">
        <v>126.1</v>
      </c>
      <c r="AG413" s="516">
        <v>125.8</v>
      </c>
      <c r="AH413" s="516">
        <v>125.7</v>
      </c>
      <c r="AI413" s="516">
        <v>125.8</v>
      </c>
      <c r="AJ413" s="516">
        <v>125.3</v>
      </c>
      <c r="AK413" s="516">
        <v>125.9</v>
      </c>
      <c r="AL413" s="516">
        <v>126.3</v>
      </c>
      <c r="AM413" s="516">
        <v>126.2</v>
      </c>
      <c r="AN413" s="516">
        <v>124.5</v>
      </c>
      <c r="AO413" s="516">
        <v>124.5</v>
      </c>
      <c r="AP413" s="516">
        <v>124.5</v>
      </c>
      <c r="AQ413" s="516">
        <v>124.5</v>
      </c>
      <c r="AR413" s="516">
        <v>132.1</v>
      </c>
      <c r="AS413" s="516">
        <v>136.4</v>
      </c>
      <c r="AT413" s="516">
        <v>146</v>
      </c>
      <c r="AU413" s="516">
        <v>149.9</v>
      </c>
      <c r="AV413" s="516">
        <v>149.9</v>
      </c>
      <c r="AW413" s="516">
        <v>160.19999999999999</v>
      </c>
      <c r="AX413" s="516">
        <v>161.5</v>
      </c>
      <c r="AY413" s="516">
        <v>165.4</v>
      </c>
      <c r="AZ413" s="516">
        <v>165.4</v>
      </c>
      <c r="BA413" s="516">
        <v>174.1</v>
      </c>
      <c r="BB413" s="516">
        <v>177.6</v>
      </c>
      <c r="BC413" s="516">
        <v>177.6</v>
      </c>
      <c r="BD413" s="516">
        <v>177.6</v>
      </c>
      <c r="BE413" s="516">
        <v>177.6</v>
      </c>
      <c r="BF413" s="516">
        <v>177.6</v>
      </c>
      <c r="BG413" s="516">
        <v>177.6</v>
      </c>
      <c r="BH413" s="516">
        <v>178.2</v>
      </c>
      <c r="BI413" s="516">
        <v>178.2</v>
      </c>
      <c r="BJ413" s="516">
        <v>178.2</v>
      </c>
      <c r="BK413" s="516">
        <v>178.8</v>
      </c>
      <c r="BL413" s="516">
        <v>179.4</v>
      </c>
      <c r="BM413" s="516">
        <v>179.4</v>
      </c>
      <c r="BN413" s="516">
        <v>179.4</v>
      </c>
      <c r="BO413" s="516">
        <v>179.4</v>
      </c>
      <c r="BP413" s="516">
        <v>179.4</v>
      </c>
      <c r="BQ413" s="516">
        <v>141.19999999999999</v>
      </c>
      <c r="BR413" s="516">
        <v>141.19999999999999</v>
      </c>
      <c r="BS413" s="516">
        <v>141.69999999999999</v>
      </c>
      <c r="BT413" s="516">
        <v>141.69999999999999</v>
      </c>
      <c r="BU413" s="516">
        <v>145.1</v>
      </c>
      <c r="BV413" s="516">
        <v>145.5</v>
      </c>
      <c r="BW413" s="516">
        <v>143.4</v>
      </c>
      <c r="BX413" s="516">
        <v>146.9</v>
      </c>
      <c r="BY413" s="516">
        <v>142.80000000000001</v>
      </c>
      <c r="BZ413" s="516">
        <v>143</v>
      </c>
      <c r="CA413" s="516">
        <v>152.4</v>
      </c>
      <c r="CB413" s="516">
        <v>155.4</v>
      </c>
      <c r="CC413" s="516">
        <v>154.19999999999999</v>
      </c>
      <c r="CD413" s="516">
        <v>153.5</v>
      </c>
      <c r="CE413" s="516">
        <v>155.30000000000001</v>
      </c>
      <c r="CF413" s="516">
        <v>156.6</v>
      </c>
      <c r="CG413" s="516">
        <v>156.6</v>
      </c>
      <c r="CH413" s="516">
        <v>156.6</v>
      </c>
      <c r="CI413" s="516">
        <v>159.1</v>
      </c>
      <c r="CJ413" s="516">
        <v>159.1</v>
      </c>
      <c r="CK413" s="516">
        <v>153.9</v>
      </c>
      <c r="CL413" s="516">
        <v>154.19999999999999</v>
      </c>
      <c r="CM413" s="516">
        <v>154.19999999999999</v>
      </c>
      <c r="CN413" s="516">
        <v>154.5</v>
      </c>
      <c r="CO413" s="516">
        <v>154.5</v>
      </c>
      <c r="CP413" s="516">
        <v>154.5</v>
      </c>
      <c r="CQ413" s="516">
        <v>155</v>
      </c>
      <c r="CR413" s="516">
        <v>154</v>
      </c>
      <c r="CS413" s="516">
        <v>154</v>
      </c>
      <c r="CT413" s="516">
        <v>155</v>
      </c>
      <c r="CU413" s="516">
        <v>154.30000000000001</v>
      </c>
      <c r="CV413" s="516">
        <v>149.69999999999999</v>
      </c>
      <c r="CW413" s="516">
        <v>149.69999999999999</v>
      </c>
      <c r="CX413" s="516">
        <v>150.4</v>
      </c>
      <c r="CY413" s="516">
        <v>150.4</v>
      </c>
      <c r="CZ413" s="516">
        <v>154.19999999999999</v>
      </c>
      <c r="DA413" s="516">
        <v>154.19999999999999</v>
      </c>
      <c r="DB413" s="516">
        <v>155</v>
      </c>
      <c r="DC413" s="516">
        <v>155</v>
      </c>
      <c r="DD413" s="516">
        <v>155</v>
      </c>
      <c r="DE413" s="516">
        <v>157.69999999999999</v>
      </c>
      <c r="DF413" s="516">
        <v>162</v>
      </c>
      <c r="DG413" s="516">
        <v>166.4</v>
      </c>
      <c r="DH413" s="516">
        <v>169.9</v>
      </c>
      <c r="DI413" s="516">
        <v>173.9</v>
      </c>
      <c r="DJ413" s="516">
        <v>184.9</v>
      </c>
      <c r="DK413" s="516">
        <v>188.2</v>
      </c>
      <c r="DL413" s="516">
        <v>199.3</v>
      </c>
      <c r="DM413" s="516">
        <v>207.3</v>
      </c>
      <c r="DN413" s="516">
        <v>212.3</v>
      </c>
      <c r="DO413" s="516">
        <v>215.4</v>
      </c>
      <c r="DP413" s="516">
        <v>219.1</v>
      </c>
      <c r="DQ413" s="516">
        <v>223.7</v>
      </c>
      <c r="DR413" s="516">
        <v>247.9</v>
      </c>
      <c r="DS413" s="516">
        <v>255.2</v>
      </c>
      <c r="DT413" s="516">
        <v>255.2</v>
      </c>
      <c r="DU413" s="517">
        <v>286.8</v>
      </c>
      <c r="DV413" s="517">
        <v>286.8</v>
      </c>
      <c r="DW413" s="517">
        <v>296.60000000000002</v>
      </c>
      <c r="DX413" s="559">
        <v>301</v>
      </c>
      <c r="DY413" s="559">
        <v>308.10000000000002</v>
      </c>
      <c r="DZ413" s="559">
        <v>308.39999999999998</v>
      </c>
      <c r="EA413" s="558">
        <v>313.60000000000002</v>
      </c>
    </row>
    <row r="414" spans="1:131">
      <c r="A414" s="514" t="s">
        <v>1365</v>
      </c>
      <c r="B414" s="514" t="s">
        <v>1366</v>
      </c>
      <c r="C414" s="515">
        <v>0.49145</v>
      </c>
      <c r="D414" s="516">
        <v>103.8</v>
      </c>
      <c r="E414" s="516">
        <v>105.1</v>
      </c>
      <c r="F414" s="516">
        <v>105.6</v>
      </c>
      <c r="G414" s="516">
        <v>105.4</v>
      </c>
      <c r="H414" s="516">
        <v>105.4</v>
      </c>
      <c r="I414" s="516">
        <v>106</v>
      </c>
      <c r="J414" s="516">
        <v>105.1</v>
      </c>
      <c r="K414" s="516">
        <v>105.3</v>
      </c>
      <c r="L414" s="516">
        <v>105.9</v>
      </c>
      <c r="M414" s="516">
        <v>106.3</v>
      </c>
      <c r="N414" s="516">
        <v>106.4</v>
      </c>
      <c r="O414" s="516">
        <v>106.1</v>
      </c>
      <c r="P414" s="516">
        <v>107.5</v>
      </c>
      <c r="Q414" s="516">
        <v>108</v>
      </c>
      <c r="R414" s="516">
        <v>108.1</v>
      </c>
      <c r="S414" s="516">
        <v>107.6</v>
      </c>
      <c r="T414" s="516">
        <v>109.5</v>
      </c>
      <c r="U414" s="516">
        <v>108.7</v>
      </c>
      <c r="V414" s="516">
        <v>110.5</v>
      </c>
      <c r="W414" s="516">
        <v>110.4</v>
      </c>
      <c r="X414" s="516">
        <v>111.4</v>
      </c>
      <c r="Y414" s="516">
        <v>110.8</v>
      </c>
      <c r="Z414" s="516">
        <v>111.8</v>
      </c>
      <c r="AA414" s="516">
        <v>111.5</v>
      </c>
      <c r="AB414" s="516">
        <v>111.3</v>
      </c>
      <c r="AC414" s="516">
        <v>111.7</v>
      </c>
      <c r="AD414" s="516">
        <v>112</v>
      </c>
      <c r="AE414" s="516">
        <v>112.9</v>
      </c>
      <c r="AF414" s="516">
        <v>112</v>
      </c>
      <c r="AG414" s="516">
        <v>111.7</v>
      </c>
      <c r="AH414" s="516">
        <v>112.7</v>
      </c>
      <c r="AI414" s="516">
        <v>112.6</v>
      </c>
      <c r="AJ414" s="516">
        <v>111.8</v>
      </c>
      <c r="AK414" s="516">
        <v>111.5</v>
      </c>
      <c r="AL414" s="516">
        <v>111.4</v>
      </c>
      <c r="AM414" s="516">
        <v>111.4</v>
      </c>
      <c r="AN414" s="516">
        <v>109.9</v>
      </c>
      <c r="AO414" s="516">
        <v>108.8</v>
      </c>
      <c r="AP414" s="516">
        <v>109.6</v>
      </c>
      <c r="AQ414" s="516">
        <v>110.4</v>
      </c>
      <c r="AR414" s="516">
        <v>111.1</v>
      </c>
      <c r="AS414" s="516">
        <v>110.3</v>
      </c>
      <c r="AT414" s="516">
        <v>110.1</v>
      </c>
      <c r="AU414" s="516">
        <v>109.7</v>
      </c>
      <c r="AV414" s="516">
        <v>109.6</v>
      </c>
      <c r="AW414" s="516">
        <v>109.1</v>
      </c>
      <c r="AX414" s="516">
        <v>109.8</v>
      </c>
      <c r="AY414" s="516">
        <v>108.8</v>
      </c>
      <c r="AZ414" s="516">
        <v>108.3</v>
      </c>
      <c r="BA414" s="516">
        <v>108.1</v>
      </c>
      <c r="BB414" s="516">
        <v>107.4</v>
      </c>
      <c r="BC414" s="516">
        <v>107.4</v>
      </c>
      <c r="BD414" s="516">
        <v>107.2</v>
      </c>
      <c r="BE414" s="516">
        <v>108.8</v>
      </c>
      <c r="BF414" s="516">
        <v>108.4</v>
      </c>
      <c r="BG414" s="516">
        <v>108.7</v>
      </c>
      <c r="BH414" s="516">
        <v>108.9</v>
      </c>
      <c r="BI414" s="516">
        <v>108.9</v>
      </c>
      <c r="BJ414" s="516">
        <v>109.1</v>
      </c>
      <c r="BK414" s="516">
        <v>110.3</v>
      </c>
      <c r="BL414" s="516">
        <v>110.3</v>
      </c>
      <c r="BM414" s="516">
        <v>111.1</v>
      </c>
      <c r="BN414" s="516">
        <v>111.3</v>
      </c>
      <c r="BO414" s="516">
        <v>109</v>
      </c>
      <c r="BP414" s="516">
        <v>108.8</v>
      </c>
      <c r="BQ414" s="516">
        <v>107.5</v>
      </c>
      <c r="BR414" s="516">
        <v>107.7</v>
      </c>
      <c r="BS414" s="516">
        <v>106.3</v>
      </c>
      <c r="BT414" s="516">
        <v>107.5</v>
      </c>
      <c r="BU414" s="516">
        <v>107.1</v>
      </c>
      <c r="BV414" s="516">
        <v>108.4</v>
      </c>
      <c r="BW414" s="516">
        <v>108.3</v>
      </c>
      <c r="BX414" s="516">
        <v>113.8</v>
      </c>
      <c r="BY414" s="516">
        <v>112</v>
      </c>
      <c r="BZ414" s="516">
        <v>111.8</v>
      </c>
      <c r="CA414" s="516">
        <v>111.3</v>
      </c>
      <c r="CB414" s="516">
        <v>111.4</v>
      </c>
      <c r="CC414" s="516">
        <v>111.5</v>
      </c>
      <c r="CD414" s="516">
        <v>112.4</v>
      </c>
      <c r="CE414" s="516">
        <v>112.7</v>
      </c>
      <c r="CF414" s="516">
        <v>113.1</v>
      </c>
      <c r="CG414" s="516">
        <v>113.9</v>
      </c>
      <c r="CH414" s="516">
        <v>114.5</v>
      </c>
      <c r="CI414" s="516">
        <v>113.8</v>
      </c>
      <c r="CJ414" s="516">
        <v>116.2</v>
      </c>
      <c r="CK414" s="516">
        <v>115.7</v>
      </c>
      <c r="CL414" s="516">
        <v>116.4</v>
      </c>
      <c r="CM414" s="516">
        <v>115.7</v>
      </c>
      <c r="CN414" s="516">
        <v>115.5</v>
      </c>
      <c r="CO414" s="516">
        <v>114.3</v>
      </c>
      <c r="CP414" s="516">
        <v>113.8</v>
      </c>
      <c r="CQ414" s="516">
        <v>114</v>
      </c>
      <c r="CR414" s="516">
        <v>113.9</v>
      </c>
      <c r="CS414" s="516">
        <v>114.3</v>
      </c>
      <c r="CT414" s="516">
        <v>113.2</v>
      </c>
      <c r="CU414" s="516">
        <v>112.9</v>
      </c>
      <c r="CV414" s="516">
        <v>113.2</v>
      </c>
      <c r="CW414" s="516">
        <v>114.2</v>
      </c>
      <c r="CX414" s="516">
        <v>113.5</v>
      </c>
      <c r="CY414" s="516">
        <v>113.1</v>
      </c>
      <c r="CZ414" s="516">
        <v>112.7</v>
      </c>
      <c r="DA414" s="516">
        <v>114.6</v>
      </c>
      <c r="DB414" s="516">
        <v>113</v>
      </c>
      <c r="DC414" s="516">
        <v>114.4</v>
      </c>
      <c r="DD414" s="516">
        <v>115.7</v>
      </c>
      <c r="DE414" s="516">
        <v>117.1</v>
      </c>
      <c r="DF414" s="516">
        <v>118</v>
      </c>
      <c r="DG414" s="516">
        <v>118.7</v>
      </c>
      <c r="DH414" s="516">
        <v>121.4</v>
      </c>
      <c r="DI414" s="516">
        <v>123.7</v>
      </c>
      <c r="DJ414" s="516">
        <v>124.3</v>
      </c>
      <c r="DK414" s="516">
        <v>124.6</v>
      </c>
      <c r="DL414" s="516">
        <v>126.8</v>
      </c>
      <c r="DM414" s="516">
        <v>128.19999999999999</v>
      </c>
      <c r="DN414" s="516">
        <v>131</v>
      </c>
      <c r="DO414" s="516">
        <v>134.1</v>
      </c>
      <c r="DP414" s="516">
        <v>137</v>
      </c>
      <c r="DQ414" s="516">
        <v>137.80000000000001</v>
      </c>
      <c r="DR414" s="516">
        <v>137.30000000000001</v>
      </c>
      <c r="DS414" s="516">
        <v>138.6</v>
      </c>
      <c r="DT414" s="516">
        <v>141.19999999999999</v>
      </c>
      <c r="DU414" s="517">
        <v>143.1</v>
      </c>
      <c r="DV414" s="517">
        <v>142.30000000000001</v>
      </c>
      <c r="DW414" s="517">
        <v>143.30000000000001</v>
      </c>
      <c r="DX414" s="559">
        <v>146.1</v>
      </c>
      <c r="DY414" s="559">
        <v>146.19999999999999</v>
      </c>
      <c r="DZ414" s="559">
        <v>145.69999999999999</v>
      </c>
      <c r="EA414" s="558">
        <v>146.19999999999999</v>
      </c>
    </row>
    <row r="415" spans="1:131">
      <c r="A415" s="514" t="s">
        <v>1367</v>
      </c>
      <c r="B415" s="514" t="s">
        <v>1368</v>
      </c>
      <c r="C415" s="515">
        <v>0.38663999999999998</v>
      </c>
      <c r="D415" s="516">
        <v>104.1</v>
      </c>
      <c r="E415" s="516">
        <v>105.9</v>
      </c>
      <c r="F415" s="516">
        <v>106</v>
      </c>
      <c r="G415" s="516">
        <v>105.7</v>
      </c>
      <c r="H415" s="516">
        <v>106.1</v>
      </c>
      <c r="I415" s="516">
        <v>106.9</v>
      </c>
      <c r="J415" s="516">
        <v>106.1</v>
      </c>
      <c r="K415" s="516">
        <v>106</v>
      </c>
      <c r="L415" s="516">
        <v>106.5</v>
      </c>
      <c r="M415" s="516">
        <v>106.6</v>
      </c>
      <c r="N415" s="516">
        <v>107</v>
      </c>
      <c r="O415" s="516">
        <v>106.5</v>
      </c>
      <c r="P415" s="516">
        <v>108.3</v>
      </c>
      <c r="Q415" s="516">
        <v>108.7</v>
      </c>
      <c r="R415" s="516">
        <v>108.7</v>
      </c>
      <c r="S415" s="516">
        <v>107.7</v>
      </c>
      <c r="T415" s="516">
        <v>110</v>
      </c>
      <c r="U415" s="516">
        <v>108.6</v>
      </c>
      <c r="V415" s="516">
        <v>110.5</v>
      </c>
      <c r="W415" s="516">
        <v>110.3</v>
      </c>
      <c r="X415" s="516">
        <v>111.1</v>
      </c>
      <c r="Y415" s="516">
        <v>110.9</v>
      </c>
      <c r="Z415" s="516">
        <v>111.9</v>
      </c>
      <c r="AA415" s="516">
        <v>111.9</v>
      </c>
      <c r="AB415" s="516">
        <v>111.3</v>
      </c>
      <c r="AC415" s="516">
        <v>111.4</v>
      </c>
      <c r="AD415" s="516">
        <v>112.5</v>
      </c>
      <c r="AE415" s="516">
        <v>113.2</v>
      </c>
      <c r="AF415" s="516">
        <v>112.3</v>
      </c>
      <c r="AG415" s="516">
        <v>111.7</v>
      </c>
      <c r="AH415" s="516">
        <v>112.8</v>
      </c>
      <c r="AI415" s="516">
        <v>113</v>
      </c>
      <c r="AJ415" s="516">
        <v>112.2</v>
      </c>
      <c r="AK415" s="516">
        <v>112.7</v>
      </c>
      <c r="AL415" s="516">
        <v>112.3</v>
      </c>
      <c r="AM415" s="516">
        <v>112.4</v>
      </c>
      <c r="AN415" s="516">
        <v>110.3</v>
      </c>
      <c r="AO415" s="516">
        <v>109.2</v>
      </c>
      <c r="AP415" s="516">
        <v>110.5</v>
      </c>
      <c r="AQ415" s="516">
        <v>111.4</v>
      </c>
      <c r="AR415" s="516">
        <v>111.9</v>
      </c>
      <c r="AS415" s="516">
        <v>110.8</v>
      </c>
      <c r="AT415" s="516">
        <v>111</v>
      </c>
      <c r="AU415" s="516">
        <v>110.2</v>
      </c>
      <c r="AV415" s="516">
        <v>109.8</v>
      </c>
      <c r="AW415" s="516">
        <v>109.7</v>
      </c>
      <c r="AX415" s="516">
        <v>110.3</v>
      </c>
      <c r="AY415" s="516">
        <v>109.1</v>
      </c>
      <c r="AZ415" s="516">
        <v>108.4</v>
      </c>
      <c r="BA415" s="516">
        <v>108.4</v>
      </c>
      <c r="BB415" s="516">
        <v>107.5</v>
      </c>
      <c r="BC415" s="516">
        <v>107.7</v>
      </c>
      <c r="BD415" s="516">
        <v>107.4</v>
      </c>
      <c r="BE415" s="516">
        <v>109.5</v>
      </c>
      <c r="BF415" s="516">
        <v>109.7</v>
      </c>
      <c r="BG415" s="516">
        <v>109.8</v>
      </c>
      <c r="BH415" s="516">
        <v>110.3</v>
      </c>
      <c r="BI415" s="516">
        <v>109.8</v>
      </c>
      <c r="BJ415" s="516">
        <v>110</v>
      </c>
      <c r="BK415" s="516">
        <v>111.4</v>
      </c>
      <c r="BL415" s="516">
        <v>111.3</v>
      </c>
      <c r="BM415" s="516">
        <v>112.2</v>
      </c>
      <c r="BN415" s="516">
        <v>112.3</v>
      </c>
      <c r="BO415" s="516">
        <v>109.5</v>
      </c>
      <c r="BP415" s="516">
        <v>109.2</v>
      </c>
      <c r="BQ415" s="516">
        <v>107.6</v>
      </c>
      <c r="BR415" s="516">
        <v>107.7</v>
      </c>
      <c r="BS415" s="516">
        <v>106.1</v>
      </c>
      <c r="BT415" s="516">
        <v>107.4</v>
      </c>
      <c r="BU415" s="516">
        <v>106.9</v>
      </c>
      <c r="BV415" s="516">
        <v>108.4</v>
      </c>
      <c r="BW415" s="516">
        <v>108.2</v>
      </c>
      <c r="BX415" s="516">
        <v>114.9</v>
      </c>
      <c r="BY415" s="516">
        <v>112.8</v>
      </c>
      <c r="BZ415" s="516">
        <v>112.4</v>
      </c>
      <c r="CA415" s="516">
        <v>111.4</v>
      </c>
      <c r="CB415" s="516">
        <v>111.7</v>
      </c>
      <c r="CC415" s="516">
        <v>110.8</v>
      </c>
      <c r="CD415" s="516">
        <v>111.7</v>
      </c>
      <c r="CE415" s="516">
        <v>112.2</v>
      </c>
      <c r="CF415" s="516">
        <v>112.7</v>
      </c>
      <c r="CG415" s="516">
        <v>113.7</v>
      </c>
      <c r="CH415" s="516">
        <v>114.2</v>
      </c>
      <c r="CI415" s="516">
        <v>113.6</v>
      </c>
      <c r="CJ415" s="516">
        <v>115.8</v>
      </c>
      <c r="CK415" s="516">
        <v>115.2</v>
      </c>
      <c r="CL415" s="516">
        <v>115.9</v>
      </c>
      <c r="CM415" s="516">
        <v>115.1</v>
      </c>
      <c r="CN415" s="516">
        <v>115</v>
      </c>
      <c r="CO415" s="516">
        <v>114.1</v>
      </c>
      <c r="CP415" s="516">
        <v>113.3</v>
      </c>
      <c r="CQ415" s="516">
        <v>113.7</v>
      </c>
      <c r="CR415" s="516">
        <v>113.4</v>
      </c>
      <c r="CS415" s="516">
        <v>113.9</v>
      </c>
      <c r="CT415" s="516">
        <v>112.8</v>
      </c>
      <c r="CU415" s="516">
        <v>112.3</v>
      </c>
      <c r="CV415" s="516">
        <v>113.2</v>
      </c>
      <c r="CW415" s="516">
        <v>113.9</v>
      </c>
      <c r="CX415" s="516">
        <v>113.1</v>
      </c>
      <c r="CY415" s="516">
        <v>112.4</v>
      </c>
      <c r="CZ415" s="516">
        <v>112.4</v>
      </c>
      <c r="DA415" s="516">
        <v>114.1</v>
      </c>
      <c r="DB415" s="516">
        <v>112.5</v>
      </c>
      <c r="DC415" s="516">
        <v>114.2</v>
      </c>
      <c r="DD415" s="516">
        <v>115.6</v>
      </c>
      <c r="DE415" s="516">
        <v>116.9</v>
      </c>
      <c r="DF415" s="516">
        <v>117.9</v>
      </c>
      <c r="DG415" s="516">
        <v>118.2</v>
      </c>
      <c r="DH415" s="516">
        <v>120.7</v>
      </c>
      <c r="DI415" s="516">
        <v>123.1</v>
      </c>
      <c r="DJ415" s="516">
        <v>124.2</v>
      </c>
      <c r="DK415" s="516">
        <v>124.4</v>
      </c>
      <c r="DL415" s="516">
        <v>127.1</v>
      </c>
      <c r="DM415" s="516">
        <v>128.4</v>
      </c>
      <c r="DN415" s="516">
        <v>131.80000000000001</v>
      </c>
      <c r="DO415" s="516">
        <v>134.4</v>
      </c>
      <c r="DP415" s="516">
        <v>137.69999999999999</v>
      </c>
      <c r="DQ415" s="516">
        <v>138.4</v>
      </c>
      <c r="DR415" s="516">
        <v>137.69999999999999</v>
      </c>
      <c r="DS415" s="516">
        <v>138.5</v>
      </c>
      <c r="DT415" s="516">
        <v>141.5</v>
      </c>
      <c r="DU415" s="517">
        <v>143.30000000000001</v>
      </c>
      <c r="DV415" s="517">
        <v>143.69999999999999</v>
      </c>
      <c r="DW415" s="517">
        <v>143.6</v>
      </c>
      <c r="DX415" s="559">
        <v>146.80000000000001</v>
      </c>
      <c r="DY415" s="559">
        <v>147.19999999999999</v>
      </c>
      <c r="DZ415" s="559">
        <v>146.69999999999999</v>
      </c>
      <c r="EA415" s="558">
        <v>147.4</v>
      </c>
    </row>
    <row r="416" spans="1:131">
      <c r="A416" s="514" t="s">
        <v>1369</v>
      </c>
      <c r="B416" s="514" t="s">
        <v>1370</v>
      </c>
      <c r="C416" s="515">
        <v>1.7330000000000002E-2</v>
      </c>
      <c r="D416" s="516">
        <v>103.8</v>
      </c>
      <c r="E416" s="516">
        <v>102.1</v>
      </c>
      <c r="F416" s="516">
        <v>102.3</v>
      </c>
      <c r="G416" s="516">
        <v>101.8</v>
      </c>
      <c r="H416" s="516">
        <v>101.2</v>
      </c>
      <c r="I416" s="516">
        <v>103</v>
      </c>
      <c r="J416" s="516">
        <v>104</v>
      </c>
      <c r="K416" s="516">
        <v>104.3</v>
      </c>
      <c r="L416" s="516">
        <v>107</v>
      </c>
      <c r="M416" s="516">
        <v>105.7</v>
      </c>
      <c r="N416" s="516">
        <v>107.8</v>
      </c>
      <c r="O416" s="516">
        <v>106.5</v>
      </c>
      <c r="P416" s="516">
        <v>103.7</v>
      </c>
      <c r="Q416" s="516">
        <v>108.6</v>
      </c>
      <c r="R416" s="516">
        <v>105.3</v>
      </c>
      <c r="S416" s="516">
        <v>108.1</v>
      </c>
      <c r="T416" s="516">
        <v>110.2</v>
      </c>
      <c r="U416" s="516">
        <v>111.7</v>
      </c>
      <c r="V416" s="516">
        <v>109.7</v>
      </c>
      <c r="W416" s="516">
        <v>112.2</v>
      </c>
      <c r="X416" s="516">
        <v>110.5</v>
      </c>
      <c r="Y416" s="516">
        <v>111.9</v>
      </c>
      <c r="Z416" s="516">
        <v>113.7</v>
      </c>
      <c r="AA416" s="516">
        <v>115.2</v>
      </c>
      <c r="AB416" s="516">
        <v>114.4</v>
      </c>
      <c r="AC416" s="516">
        <v>113.1</v>
      </c>
      <c r="AD416" s="516">
        <v>115.5</v>
      </c>
      <c r="AE416" s="516">
        <v>116.4</v>
      </c>
      <c r="AF416" s="516">
        <v>116.5</v>
      </c>
      <c r="AG416" s="516">
        <v>117.5</v>
      </c>
      <c r="AH416" s="516">
        <v>119.2</v>
      </c>
      <c r="AI416" s="516">
        <v>117.6</v>
      </c>
      <c r="AJ416" s="516">
        <v>113</v>
      </c>
      <c r="AK416" s="516">
        <v>113.7</v>
      </c>
      <c r="AL416" s="516">
        <v>114.9</v>
      </c>
      <c r="AM416" s="516">
        <v>115.5</v>
      </c>
      <c r="AN416" s="516">
        <v>116.6</v>
      </c>
      <c r="AO416" s="516">
        <v>116.6</v>
      </c>
      <c r="AP416" s="516">
        <v>115.9</v>
      </c>
      <c r="AQ416" s="516">
        <v>117.3</v>
      </c>
      <c r="AR416" s="516">
        <v>126</v>
      </c>
      <c r="AS416" s="516">
        <v>125.7</v>
      </c>
      <c r="AT416" s="516">
        <v>123.9</v>
      </c>
      <c r="AU416" s="516">
        <v>120.1</v>
      </c>
      <c r="AV416" s="516">
        <v>120.7</v>
      </c>
      <c r="AW416" s="516">
        <v>121.2</v>
      </c>
      <c r="AX416" s="516">
        <v>130.4</v>
      </c>
      <c r="AY416" s="516">
        <v>130.80000000000001</v>
      </c>
      <c r="AZ416" s="516">
        <v>130.6</v>
      </c>
      <c r="BA416" s="516">
        <v>128.30000000000001</v>
      </c>
      <c r="BB416" s="516">
        <v>125.1</v>
      </c>
      <c r="BC416" s="516">
        <v>127.1</v>
      </c>
      <c r="BD416" s="516">
        <v>127.6</v>
      </c>
      <c r="BE416" s="516">
        <v>127.2</v>
      </c>
      <c r="BF416" s="516">
        <v>121</v>
      </c>
      <c r="BG416" s="516">
        <v>121.7</v>
      </c>
      <c r="BH416" s="516">
        <v>114.8</v>
      </c>
      <c r="BI416" s="516">
        <v>119.3</v>
      </c>
      <c r="BJ416" s="516">
        <v>120.6</v>
      </c>
      <c r="BK416" s="516">
        <v>119.1</v>
      </c>
      <c r="BL416" s="516">
        <v>122.3</v>
      </c>
      <c r="BM416" s="516">
        <v>120.9</v>
      </c>
      <c r="BN416" s="516">
        <v>121.9</v>
      </c>
      <c r="BO416" s="516">
        <v>124.3</v>
      </c>
      <c r="BP416" s="516">
        <v>122.9</v>
      </c>
      <c r="BQ416" s="516">
        <v>122.6</v>
      </c>
      <c r="BR416" s="516">
        <v>121.7</v>
      </c>
      <c r="BS416" s="516">
        <v>121.7</v>
      </c>
      <c r="BT416" s="516">
        <v>123</v>
      </c>
      <c r="BU416" s="516">
        <v>121.4</v>
      </c>
      <c r="BV416" s="516">
        <v>124.6</v>
      </c>
      <c r="BW416" s="516">
        <v>126.6</v>
      </c>
      <c r="BX416" s="516">
        <v>127.1</v>
      </c>
      <c r="BY416" s="516">
        <v>122.4</v>
      </c>
      <c r="BZ416" s="516">
        <v>130.30000000000001</v>
      </c>
      <c r="CA416" s="516">
        <v>125</v>
      </c>
      <c r="CB416" s="516">
        <v>126.6</v>
      </c>
      <c r="CC416" s="516">
        <v>130.6</v>
      </c>
      <c r="CD416" s="516">
        <v>133.1</v>
      </c>
      <c r="CE416" s="516">
        <v>133.5</v>
      </c>
      <c r="CF416" s="516">
        <v>133.4</v>
      </c>
      <c r="CG416" s="516">
        <v>132.69999999999999</v>
      </c>
      <c r="CH416" s="516">
        <v>132.30000000000001</v>
      </c>
      <c r="CI416" s="516">
        <v>131.19999999999999</v>
      </c>
      <c r="CJ416" s="516">
        <v>130.1</v>
      </c>
      <c r="CK416" s="516">
        <v>131.9</v>
      </c>
      <c r="CL416" s="516">
        <v>133.4</v>
      </c>
      <c r="CM416" s="516">
        <v>128.6</v>
      </c>
      <c r="CN416" s="516">
        <v>133.1</v>
      </c>
      <c r="CO416" s="516">
        <v>132.80000000000001</v>
      </c>
      <c r="CP416" s="516">
        <v>133.80000000000001</v>
      </c>
      <c r="CQ416" s="516">
        <v>130.5</v>
      </c>
      <c r="CR416" s="516">
        <v>133.6</v>
      </c>
      <c r="CS416" s="516">
        <v>132.19999999999999</v>
      </c>
      <c r="CT416" s="516">
        <v>132.69999999999999</v>
      </c>
      <c r="CU416" s="516">
        <v>132.80000000000001</v>
      </c>
      <c r="CV416" s="516">
        <v>129.30000000000001</v>
      </c>
      <c r="CW416" s="516">
        <v>131.19999999999999</v>
      </c>
      <c r="CX416" s="516">
        <v>130.30000000000001</v>
      </c>
      <c r="CY416" s="516">
        <v>128.5</v>
      </c>
      <c r="CZ416" s="516">
        <v>129.19999999999999</v>
      </c>
      <c r="DA416" s="516">
        <v>126.6</v>
      </c>
      <c r="DB416" s="516">
        <v>127</v>
      </c>
      <c r="DC416" s="516">
        <v>126.6</v>
      </c>
      <c r="DD416" s="516">
        <v>127.7</v>
      </c>
      <c r="DE416" s="516">
        <v>127.3</v>
      </c>
      <c r="DF416" s="516">
        <v>129.19999999999999</v>
      </c>
      <c r="DG416" s="516">
        <v>131.9</v>
      </c>
      <c r="DH416" s="516">
        <v>132.80000000000001</v>
      </c>
      <c r="DI416" s="516">
        <v>133.19999999999999</v>
      </c>
      <c r="DJ416" s="516">
        <v>134.6</v>
      </c>
      <c r="DK416" s="516">
        <v>134.4</v>
      </c>
      <c r="DL416" s="516">
        <v>132.9</v>
      </c>
      <c r="DM416" s="516">
        <v>138.1</v>
      </c>
      <c r="DN416" s="516">
        <v>137.6</v>
      </c>
      <c r="DO416" s="516">
        <v>141.9</v>
      </c>
      <c r="DP416" s="516">
        <v>144.5</v>
      </c>
      <c r="DQ416" s="516">
        <v>141.4</v>
      </c>
      <c r="DR416" s="516">
        <v>142.4</v>
      </c>
      <c r="DS416" s="516">
        <v>144</v>
      </c>
      <c r="DT416" s="516">
        <v>147</v>
      </c>
      <c r="DU416" s="517">
        <v>151.4</v>
      </c>
      <c r="DV416" s="517">
        <v>149.5</v>
      </c>
      <c r="DW416" s="517">
        <v>148.6</v>
      </c>
      <c r="DX416" s="559">
        <v>156.19999999999999</v>
      </c>
      <c r="DY416" s="559">
        <v>158.1</v>
      </c>
      <c r="DZ416" s="559">
        <v>159.1</v>
      </c>
      <c r="EA416" s="558">
        <v>157.69999999999999</v>
      </c>
    </row>
    <row r="417" spans="1:131">
      <c r="A417" s="514" t="s">
        <v>1371</v>
      </c>
      <c r="B417" s="514" t="s">
        <v>1372</v>
      </c>
      <c r="C417" s="515">
        <v>1.208E-2</v>
      </c>
      <c r="D417" s="516">
        <v>108</v>
      </c>
      <c r="E417" s="516">
        <v>100</v>
      </c>
      <c r="F417" s="516">
        <v>107</v>
      </c>
      <c r="G417" s="516">
        <v>105.8</v>
      </c>
      <c r="H417" s="516">
        <v>111.8</v>
      </c>
      <c r="I417" s="516">
        <v>98.9</v>
      </c>
      <c r="J417" s="516">
        <v>99.1</v>
      </c>
      <c r="K417" s="516">
        <v>103</v>
      </c>
      <c r="L417" s="516">
        <v>103.9</v>
      </c>
      <c r="M417" s="516">
        <v>115.3</v>
      </c>
      <c r="N417" s="516">
        <v>102.9</v>
      </c>
      <c r="O417" s="516">
        <v>106.9</v>
      </c>
      <c r="P417" s="516">
        <v>108.7</v>
      </c>
      <c r="Q417" s="516">
        <v>111.5</v>
      </c>
      <c r="R417" s="516">
        <v>105.5</v>
      </c>
      <c r="S417" s="516">
        <v>105.4</v>
      </c>
      <c r="T417" s="516">
        <v>106.6</v>
      </c>
      <c r="U417" s="516">
        <v>106.9</v>
      </c>
      <c r="V417" s="516">
        <v>107</v>
      </c>
      <c r="W417" s="516">
        <v>105</v>
      </c>
      <c r="X417" s="516">
        <v>108.7</v>
      </c>
      <c r="Y417" s="516">
        <v>107.5</v>
      </c>
      <c r="Z417" s="516">
        <v>112.7</v>
      </c>
      <c r="AA417" s="516">
        <v>110.7</v>
      </c>
      <c r="AB417" s="516">
        <v>110.5</v>
      </c>
      <c r="AC417" s="516">
        <v>109.1</v>
      </c>
      <c r="AD417" s="516">
        <v>104.2</v>
      </c>
      <c r="AE417" s="516">
        <v>103.1</v>
      </c>
      <c r="AF417" s="516">
        <v>103</v>
      </c>
      <c r="AG417" s="516">
        <v>102.2</v>
      </c>
      <c r="AH417" s="516">
        <v>110.3</v>
      </c>
      <c r="AI417" s="516">
        <v>107.3</v>
      </c>
      <c r="AJ417" s="516">
        <v>105.7</v>
      </c>
      <c r="AK417" s="516">
        <v>107</v>
      </c>
      <c r="AL417" s="516">
        <v>107.6</v>
      </c>
      <c r="AM417" s="516">
        <v>102.7</v>
      </c>
      <c r="AN417" s="516">
        <v>103.7</v>
      </c>
      <c r="AO417" s="516">
        <v>102.4</v>
      </c>
      <c r="AP417" s="516">
        <v>102.3</v>
      </c>
      <c r="AQ417" s="516">
        <v>103.7</v>
      </c>
      <c r="AR417" s="516">
        <v>103.9</v>
      </c>
      <c r="AS417" s="516">
        <v>103.8</v>
      </c>
      <c r="AT417" s="516">
        <v>90.3</v>
      </c>
      <c r="AU417" s="516">
        <v>107.6</v>
      </c>
      <c r="AV417" s="516">
        <v>108.3</v>
      </c>
      <c r="AW417" s="516">
        <v>107.9</v>
      </c>
      <c r="AX417" s="516">
        <v>107.8</v>
      </c>
      <c r="AY417" s="516">
        <v>106.6</v>
      </c>
      <c r="AZ417" s="516">
        <v>108.8</v>
      </c>
      <c r="BA417" s="516">
        <v>106.9</v>
      </c>
      <c r="BB417" s="516">
        <v>106.9</v>
      </c>
      <c r="BC417" s="516">
        <v>108.6</v>
      </c>
      <c r="BD417" s="516">
        <v>107.8</v>
      </c>
      <c r="BE417" s="516">
        <v>106.2</v>
      </c>
      <c r="BF417" s="516">
        <v>100.1</v>
      </c>
      <c r="BG417" s="516">
        <v>100.1</v>
      </c>
      <c r="BH417" s="516">
        <v>101</v>
      </c>
      <c r="BI417" s="516">
        <v>106.1</v>
      </c>
      <c r="BJ417" s="516">
        <v>107.1</v>
      </c>
      <c r="BK417" s="516">
        <v>107.5</v>
      </c>
      <c r="BL417" s="516">
        <v>108</v>
      </c>
      <c r="BM417" s="516">
        <v>108.2</v>
      </c>
      <c r="BN417" s="516">
        <v>108</v>
      </c>
      <c r="BO417" s="516">
        <v>107.5</v>
      </c>
      <c r="BP417" s="516">
        <v>109.6</v>
      </c>
      <c r="BQ417" s="516">
        <v>106.8</v>
      </c>
      <c r="BR417" s="516">
        <v>106.6</v>
      </c>
      <c r="BS417" s="516">
        <v>107.1</v>
      </c>
      <c r="BT417" s="516">
        <v>108.7</v>
      </c>
      <c r="BU417" s="516">
        <v>109.1</v>
      </c>
      <c r="BV417" s="516">
        <v>109.3</v>
      </c>
      <c r="BW417" s="516">
        <v>109.7</v>
      </c>
      <c r="BX417" s="516">
        <v>110.3</v>
      </c>
      <c r="BY417" s="516">
        <v>110.9</v>
      </c>
      <c r="BZ417" s="516">
        <v>110.2</v>
      </c>
      <c r="CA417" s="516">
        <v>109.8</v>
      </c>
      <c r="CB417" s="516">
        <v>110.5</v>
      </c>
      <c r="CC417" s="516">
        <v>111.4</v>
      </c>
      <c r="CD417" s="516">
        <v>113.4</v>
      </c>
      <c r="CE417" s="516">
        <v>113.7</v>
      </c>
      <c r="CF417" s="516">
        <v>114.9</v>
      </c>
      <c r="CG417" s="516">
        <v>115</v>
      </c>
      <c r="CH417" s="516">
        <v>115.3</v>
      </c>
      <c r="CI417" s="516">
        <v>113.6</v>
      </c>
      <c r="CJ417" s="516">
        <v>115</v>
      </c>
      <c r="CK417" s="516">
        <v>114.3</v>
      </c>
      <c r="CL417" s="516">
        <v>114.2</v>
      </c>
      <c r="CM417" s="516">
        <v>114.5</v>
      </c>
      <c r="CN417" s="516">
        <v>113.8</v>
      </c>
      <c r="CO417" s="516">
        <v>111.6</v>
      </c>
      <c r="CP417" s="516">
        <v>111.1</v>
      </c>
      <c r="CQ417" s="516">
        <v>111.3</v>
      </c>
      <c r="CR417" s="516">
        <v>110.9</v>
      </c>
      <c r="CS417" s="516">
        <v>111.2</v>
      </c>
      <c r="CT417" s="516">
        <v>114.6</v>
      </c>
      <c r="CU417" s="516">
        <v>114.4</v>
      </c>
      <c r="CV417" s="516">
        <v>114.4</v>
      </c>
      <c r="CW417" s="516">
        <v>117</v>
      </c>
      <c r="CX417" s="516">
        <v>109.2</v>
      </c>
      <c r="CY417" s="516">
        <v>107.2</v>
      </c>
      <c r="CZ417" s="516">
        <v>107</v>
      </c>
      <c r="DA417" s="516">
        <v>108.4</v>
      </c>
      <c r="DB417" s="516">
        <v>108.6</v>
      </c>
      <c r="DC417" s="516">
        <v>108.9</v>
      </c>
      <c r="DD417" s="516">
        <v>112.8</v>
      </c>
      <c r="DE417" s="516">
        <v>110.5</v>
      </c>
      <c r="DF417" s="516">
        <v>112.2</v>
      </c>
      <c r="DG417" s="516">
        <v>114.5</v>
      </c>
      <c r="DH417" s="516">
        <v>115.1</v>
      </c>
      <c r="DI417" s="516">
        <v>118.3</v>
      </c>
      <c r="DJ417" s="516">
        <v>118.7</v>
      </c>
      <c r="DK417" s="516">
        <v>120.9</v>
      </c>
      <c r="DL417" s="516">
        <v>118.9</v>
      </c>
      <c r="DM417" s="516">
        <v>120.8</v>
      </c>
      <c r="DN417" s="516">
        <v>120.2</v>
      </c>
      <c r="DO417" s="516">
        <v>120.3</v>
      </c>
      <c r="DP417" s="516">
        <v>122.5</v>
      </c>
      <c r="DQ417" s="516">
        <v>123.3</v>
      </c>
      <c r="DR417" s="516">
        <v>128.1</v>
      </c>
      <c r="DS417" s="516">
        <v>128.80000000000001</v>
      </c>
      <c r="DT417" s="516">
        <v>133.5</v>
      </c>
      <c r="DU417" s="517">
        <v>131</v>
      </c>
      <c r="DV417" s="517">
        <v>131.80000000000001</v>
      </c>
      <c r="DW417" s="517">
        <v>131.80000000000001</v>
      </c>
      <c r="DX417" s="559">
        <v>132.4</v>
      </c>
      <c r="DY417" s="559">
        <v>131.80000000000001</v>
      </c>
      <c r="DZ417" s="559">
        <v>131.6</v>
      </c>
      <c r="EA417" s="558">
        <v>133.4</v>
      </c>
    </row>
    <row r="418" spans="1:131">
      <c r="A418" s="514" t="s">
        <v>1373</v>
      </c>
      <c r="B418" s="514" t="s">
        <v>1374</v>
      </c>
      <c r="C418" s="515">
        <v>7.5399999999999995E-2</v>
      </c>
      <c r="D418" s="516">
        <v>101.9</v>
      </c>
      <c r="E418" s="516">
        <v>102</v>
      </c>
      <c r="F418" s="516">
        <v>104.4</v>
      </c>
      <c r="G418" s="516">
        <v>104.4</v>
      </c>
      <c r="H418" s="516">
        <v>101.6</v>
      </c>
      <c r="I418" s="516">
        <v>103</v>
      </c>
      <c r="J418" s="516">
        <v>101.5</v>
      </c>
      <c r="K418" s="516">
        <v>102.5</v>
      </c>
      <c r="L418" s="516">
        <v>103.1</v>
      </c>
      <c r="M418" s="516">
        <v>103.8</v>
      </c>
      <c r="N418" s="516">
        <v>103.8</v>
      </c>
      <c r="O418" s="516">
        <v>103.8</v>
      </c>
      <c r="P418" s="516">
        <v>103.9</v>
      </c>
      <c r="Q418" s="516">
        <v>103.9</v>
      </c>
      <c r="R418" s="516">
        <v>106.3</v>
      </c>
      <c r="S418" s="516">
        <v>107.6</v>
      </c>
      <c r="T418" s="516">
        <v>107.2</v>
      </c>
      <c r="U418" s="516">
        <v>108.8</v>
      </c>
      <c r="V418" s="516">
        <v>111.6</v>
      </c>
      <c r="W418" s="516">
        <v>111.3</v>
      </c>
      <c r="X418" s="516">
        <v>113.6</v>
      </c>
      <c r="Y418" s="516">
        <v>110.6</v>
      </c>
      <c r="Z418" s="516">
        <v>110.2</v>
      </c>
      <c r="AA418" s="516">
        <v>108.5</v>
      </c>
      <c r="AB418" s="516">
        <v>111.1</v>
      </c>
      <c r="AC418" s="516">
        <v>112.8</v>
      </c>
      <c r="AD418" s="516">
        <v>110.1</v>
      </c>
      <c r="AE418" s="516">
        <v>112.1</v>
      </c>
      <c r="AF418" s="516">
        <v>111.1</v>
      </c>
      <c r="AG418" s="516">
        <v>111.6</v>
      </c>
      <c r="AH418" s="516">
        <v>111.1</v>
      </c>
      <c r="AI418" s="516">
        <v>110.3</v>
      </c>
      <c r="AJ418" s="516">
        <v>110.2</v>
      </c>
      <c r="AK418" s="516">
        <v>105.7</v>
      </c>
      <c r="AL418" s="516">
        <v>106.5</v>
      </c>
      <c r="AM418" s="516">
        <v>106.8</v>
      </c>
      <c r="AN418" s="516">
        <v>107.1</v>
      </c>
      <c r="AO418" s="516">
        <v>106.2</v>
      </c>
      <c r="AP418" s="516">
        <v>105</v>
      </c>
      <c r="AQ418" s="516">
        <v>105.2</v>
      </c>
      <c r="AR418" s="516">
        <v>104.9</v>
      </c>
      <c r="AS418" s="516">
        <v>105.2</v>
      </c>
      <c r="AT418" s="516">
        <v>105.3</v>
      </c>
      <c r="AU418" s="516">
        <v>105.2</v>
      </c>
      <c r="AV418" s="516">
        <v>106.1</v>
      </c>
      <c r="AW418" s="516">
        <v>103.7</v>
      </c>
      <c r="AX418" s="516">
        <v>102.7</v>
      </c>
      <c r="AY418" s="516">
        <v>102.9</v>
      </c>
      <c r="AZ418" s="516">
        <v>102.2</v>
      </c>
      <c r="BA418" s="516">
        <v>102</v>
      </c>
      <c r="BB418" s="516">
        <v>102.6</v>
      </c>
      <c r="BC418" s="516">
        <v>100.9</v>
      </c>
      <c r="BD418" s="516">
        <v>101.5</v>
      </c>
      <c r="BE418" s="516">
        <v>101.5</v>
      </c>
      <c r="BF418" s="516">
        <v>100.4</v>
      </c>
      <c r="BG418" s="516">
        <v>101.6</v>
      </c>
      <c r="BH418" s="516">
        <v>101.9</v>
      </c>
      <c r="BI418" s="516">
        <v>102.4</v>
      </c>
      <c r="BJ418" s="516">
        <v>102.3</v>
      </c>
      <c r="BK418" s="516">
        <v>103.2</v>
      </c>
      <c r="BL418" s="516">
        <v>102.7</v>
      </c>
      <c r="BM418" s="516">
        <v>103.5</v>
      </c>
      <c r="BN418" s="516">
        <v>103.9</v>
      </c>
      <c r="BO418" s="516">
        <v>103.1</v>
      </c>
      <c r="BP418" s="516">
        <v>103.3</v>
      </c>
      <c r="BQ418" s="516">
        <v>104.1</v>
      </c>
      <c r="BR418" s="516">
        <v>104.5</v>
      </c>
      <c r="BS418" s="516">
        <v>104</v>
      </c>
      <c r="BT418" s="516">
        <v>104.1</v>
      </c>
      <c r="BU418" s="516">
        <v>104.3</v>
      </c>
      <c r="BV418" s="516">
        <v>104.3</v>
      </c>
      <c r="BW418" s="516">
        <v>104.5</v>
      </c>
      <c r="BX418" s="516">
        <v>105.6</v>
      </c>
      <c r="BY418" s="516">
        <v>105.4</v>
      </c>
      <c r="BZ418" s="516">
        <v>104.7</v>
      </c>
      <c r="CA418" s="516">
        <v>107.8</v>
      </c>
      <c r="CB418" s="516">
        <v>106.2</v>
      </c>
      <c r="CC418" s="516">
        <v>111</v>
      </c>
      <c r="CD418" s="516">
        <v>111</v>
      </c>
      <c r="CE418" s="516">
        <v>110.7</v>
      </c>
      <c r="CF418" s="516">
        <v>109.7</v>
      </c>
      <c r="CG418" s="516">
        <v>110.6</v>
      </c>
      <c r="CH418" s="516">
        <v>111.8</v>
      </c>
      <c r="CI418" s="516">
        <v>111.2</v>
      </c>
      <c r="CJ418" s="516">
        <v>114.8</v>
      </c>
      <c r="CK418" s="516">
        <v>115</v>
      </c>
      <c r="CL418" s="516">
        <v>115</v>
      </c>
      <c r="CM418" s="516">
        <v>115.8</v>
      </c>
      <c r="CN418" s="516">
        <v>114</v>
      </c>
      <c r="CO418" s="516">
        <v>111.4</v>
      </c>
      <c r="CP418" s="516">
        <v>112.6</v>
      </c>
      <c r="CQ418" s="516">
        <v>112.1</v>
      </c>
      <c r="CR418" s="516">
        <v>112.4</v>
      </c>
      <c r="CS418" s="516">
        <v>112.6</v>
      </c>
      <c r="CT418" s="516">
        <v>110.7</v>
      </c>
      <c r="CU418" s="516">
        <v>111.3</v>
      </c>
      <c r="CV418" s="516">
        <v>109.5</v>
      </c>
      <c r="CW418" s="516">
        <v>111.1</v>
      </c>
      <c r="CX418" s="516">
        <v>112.5</v>
      </c>
      <c r="CY418" s="516">
        <v>114.2</v>
      </c>
      <c r="CZ418" s="516">
        <v>111.4</v>
      </c>
      <c r="DA418" s="516">
        <v>114.9</v>
      </c>
      <c r="DB418" s="516">
        <v>113.2</v>
      </c>
      <c r="DC418" s="516">
        <v>113.8</v>
      </c>
      <c r="DD418" s="516">
        <v>113.9</v>
      </c>
      <c r="DE418" s="516">
        <v>116.6</v>
      </c>
      <c r="DF418" s="516">
        <v>116.6</v>
      </c>
      <c r="DG418" s="516">
        <v>119</v>
      </c>
      <c r="DH418" s="516">
        <v>123.4</v>
      </c>
      <c r="DI418" s="516">
        <v>125.1</v>
      </c>
      <c r="DJ418" s="516">
        <v>123.5</v>
      </c>
      <c r="DK418" s="516">
        <v>124.2</v>
      </c>
      <c r="DL418" s="516">
        <v>124.8</v>
      </c>
      <c r="DM418" s="516">
        <v>126.3</v>
      </c>
      <c r="DN418" s="516">
        <v>127.4</v>
      </c>
      <c r="DO418" s="516">
        <v>133.4</v>
      </c>
      <c r="DP418" s="516">
        <v>134.19999999999999</v>
      </c>
      <c r="DQ418" s="516">
        <v>135.80000000000001</v>
      </c>
      <c r="DR418" s="516">
        <v>135.80000000000001</v>
      </c>
      <c r="DS418" s="516">
        <v>140</v>
      </c>
      <c r="DT418" s="516">
        <v>139.19999999999999</v>
      </c>
      <c r="DU418" s="517">
        <v>142.19999999999999</v>
      </c>
      <c r="DV418" s="517">
        <v>135.6</v>
      </c>
      <c r="DW418" s="517">
        <v>142</v>
      </c>
      <c r="DX418" s="559">
        <v>142.4</v>
      </c>
      <c r="DY418" s="559">
        <v>140.80000000000001</v>
      </c>
      <c r="DZ418" s="559">
        <v>139.69999999999999</v>
      </c>
      <c r="EA418" s="558">
        <v>139.19999999999999</v>
      </c>
    </row>
    <row r="419" spans="1:131">
      <c r="A419" s="514" t="s">
        <v>1375</v>
      </c>
      <c r="B419" s="514" t="s">
        <v>1376</v>
      </c>
      <c r="C419" s="515">
        <v>0.61219000000000001</v>
      </c>
      <c r="D419" s="516">
        <v>105</v>
      </c>
      <c r="E419" s="516">
        <v>106.5</v>
      </c>
      <c r="F419" s="516">
        <v>106.8</v>
      </c>
      <c r="G419" s="516">
        <v>106.9</v>
      </c>
      <c r="H419" s="516">
        <v>107.4</v>
      </c>
      <c r="I419" s="516">
        <v>106.8</v>
      </c>
      <c r="J419" s="516">
        <v>106.5</v>
      </c>
      <c r="K419" s="516">
        <v>106.8</v>
      </c>
      <c r="L419" s="516">
        <v>107.5</v>
      </c>
      <c r="M419" s="516">
        <v>106.4</v>
      </c>
      <c r="N419" s="516">
        <v>107.2</v>
      </c>
      <c r="O419" s="516">
        <v>108</v>
      </c>
      <c r="P419" s="516">
        <v>109.5</v>
      </c>
      <c r="Q419" s="516">
        <v>110.5</v>
      </c>
      <c r="R419" s="516">
        <v>111.5</v>
      </c>
      <c r="S419" s="516">
        <v>112.6</v>
      </c>
      <c r="T419" s="516">
        <v>111.8</v>
      </c>
      <c r="U419" s="516">
        <v>112.1</v>
      </c>
      <c r="V419" s="516">
        <v>112.8</v>
      </c>
      <c r="W419" s="516">
        <v>112.4</v>
      </c>
      <c r="X419" s="516">
        <v>112.8</v>
      </c>
      <c r="Y419" s="516">
        <v>112.4</v>
      </c>
      <c r="Z419" s="516">
        <v>109.4</v>
      </c>
      <c r="AA419" s="516">
        <v>109.8</v>
      </c>
      <c r="AB419" s="516">
        <v>110.7</v>
      </c>
      <c r="AC419" s="516">
        <v>111.4</v>
      </c>
      <c r="AD419" s="516">
        <v>112.7</v>
      </c>
      <c r="AE419" s="516">
        <v>113.2</v>
      </c>
      <c r="AF419" s="516">
        <v>112.9</v>
      </c>
      <c r="AG419" s="516">
        <v>113.8</v>
      </c>
      <c r="AH419" s="516">
        <v>112.9</v>
      </c>
      <c r="AI419" s="516">
        <v>113.4</v>
      </c>
      <c r="AJ419" s="516">
        <v>112.3</v>
      </c>
      <c r="AK419" s="516">
        <v>112.7</v>
      </c>
      <c r="AL419" s="516">
        <v>111.4</v>
      </c>
      <c r="AM419" s="516">
        <v>111.3</v>
      </c>
      <c r="AN419" s="516">
        <v>111.4</v>
      </c>
      <c r="AO419" s="516">
        <v>112.2</v>
      </c>
      <c r="AP419" s="516">
        <v>112.6</v>
      </c>
      <c r="AQ419" s="516">
        <v>112.8</v>
      </c>
      <c r="AR419" s="516">
        <v>111.1</v>
      </c>
      <c r="AS419" s="516">
        <v>111.8</v>
      </c>
      <c r="AT419" s="516">
        <v>112.3</v>
      </c>
      <c r="AU419" s="516">
        <v>112.6</v>
      </c>
      <c r="AV419" s="516">
        <v>112.4</v>
      </c>
      <c r="AW419" s="516">
        <v>113</v>
      </c>
      <c r="AX419" s="516">
        <v>112.4</v>
      </c>
      <c r="AY419" s="516">
        <v>112.4</v>
      </c>
      <c r="AZ419" s="516">
        <v>113.5</v>
      </c>
      <c r="BA419" s="516">
        <v>113.3</v>
      </c>
      <c r="BB419" s="516">
        <v>112.7</v>
      </c>
      <c r="BC419" s="516">
        <v>113.8</v>
      </c>
      <c r="BD419" s="516">
        <v>113.5</v>
      </c>
      <c r="BE419" s="516">
        <v>113.6</v>
      </c>
      <c r="BF419" s="516">
        <v>113.9</v>
      </c>
      <c r="BG419" s="516">
        <v>113.9</v>
      </c>
      <c r="BH419" s="516">
        <v>114.1</v>
      </c>
      <c r="BI419" s="516">
        <v>114.1</v>
      </c>
      <c r="BJ419" s="516">
        <v>113.7</v>
      </c>
      <c r="BK419" s="516">
        <v>114.5</v>
      </c>
      <c r="BL419" s="516">
        <v>115</v>
      </c>
      <c r="BM419" s="516">
        <v>115</v>
      </c>
      <c r="BN419" s="516">
        <v>116.2</v>
      </c>
      <c r="BO419" s="516">
        <v>115.1</v>
      </c>
      <c r="BP419" s="516">
        <v>115.5</v>
      </c>
      <c r="BQ419" s="516">
        <v>114.4</v>
      </c>
      <c r="BR419" s="516">
        <v>115.2</v>
      </c>
      <c r="BS419" s="516">
        <v>115.6</v>
      </c>
      <c r="BT419" s="516">
        <v>115.4</v>
      </c>
      <c r="BU419" s="516">
        <v>115.2</v>
      </c>
      <c r="BV419" s="516">
        <v>115</v>
      </c>
      <c r="BW419" s="516">
        <v>114.8</v>
      </c>
      <c r="BX419" s="516">
        <v>114.5</v>
      </c>
      <c r="BY419" s="516">
        <v>114.5</v>
      </c>
      <c r="BZ419" s="516">
        <v>114.7</v>
      </c>
      <c r="CA419" s="516">
        <v>116.3</v>
      </c>
      <c r="CB419" s="516">
        <v>116.4</v>
      </c>
      <c r="CC419" s="516">
        <v>116</v>
      </c>
      <c r="CD419" s="516">
        <v>116.7</v>
      </c>
      <c r="CE419" s="516">
        <v>117.8</v>
      </c>
      <c r="CF419" s="516">
        <v>117.5</v>
      </c>
      <c r="CG419" s="516">
        <v>118.8</v>
      </c>
      <c r="CH419" s="516">
        <v>119.1</v>
      </c>
      <c r="CI419" s="516">
        <v>119.4</v>
      </c>
      <c r="CJ419" s="516">
        <v>120</v>
      </c>
      <c r="CK419" s="516">
        <v>118.8</v>
      </c>
      <c r="CL419" s="516">
        <v>119.5</v>
      </c>
      <c r="CM419" s="516">
        <v>119</v>
      </c>
      <c r="CN419" s="516">
        <v>118.8</v>
      </c>
      <c r="CO419" s="516">
        <v>118.3</v>
      </c>
      <c r="CP419" s="516">
        <v>118.4</v>
      </c>
      <c r="CQ419" s="516">
        <v>117.8</v>
      </c>
      <c r="CR419" s="516">
        <v>118.7</v>
      </c>
      <c r="CS419" s="516">
        <v>119</v>
      </c>
      <c r="CT419" s="516">
        <v>117.7</v>
      </c>
      <c r="CU419" s="516">
        <v>117.2</v>
      </c>
      <c r="CV419" s="516">
        <v>118</v>
      </c>
      <c r="CW419" s="516">
        <v>119.4</v>
      </c>
      <c r="CX419" s="516">
        <v>120.1</v>
      </c>
      <c r="CY419" s="516">
        <v>119.8</v>
      </c>
      <c r="CZ419" s="516">
        <v>119.6</v>
      </c>
      <c r="DA419" s="516">
        <v>119.6</v>
      </c>
      <c r="DB419" s="516">
        <v>120.8</v>
      </c>
      <c r="DC419" s="516">
        <v>121.3</v>
      </c>
      <c r="DD419" s="516">
        <v>121.7</v>
      </c>
      <c r="DE419" s="516">
        <v>121.8</v>
      </c>
      <c r="DF419" s="516">
        <v>122.4</v>
      </c>
      <c r="DG419" s="516">
        <v>122.8</v>
      </c>
      <c r="DH419" s="516">
        <v>123.4</v>
      </c>
      <c r="DI419" s="516">
        <v>124.8</v>
      </c>
      <c r="DJ419" s="516">
        <v>126.2</v>
      </c>
      <c r="DK419" s="516">
        <v>126.8</v>
      </c>
      <c r="DL419" s="516">
        <v>128.4</v>
      </c>
      <c r="DM419" s="516">
        <v>128.80000000000001</v>
      </c>
      <c r="DN419" s="516">
        <v>129</v>
      </c>
      <c r="DO419" s="516">
        <v>129.9</v>
      </c>
      <c r="DP419" s="516">
        <v>130.9</v>
      </c>
      <c r="DQ419" s="516">
        <v>126.9</v>
      </c>
      <c r="DR419" s="516">
        <v>128</v>
      </c>
      <c r="DS419" s="516">
        <v>129.6</v>
      </c>
      <c r="DT419" s="516">
        <v>132</v>
      </c>
      <c r="DU419" s="517">
        <v>138.1</v>
      </c>
      <c r="DV419" s="517">
        <v>139</v>
      </c>
      <c r="DW419" s="517">
        <v>140.6</v>
      </c>
      <c r="DX419" s="559">
        <v>141.4</v>
      </c>
      <c r="DY419" s="559">
        <v>142.30000000000001</v>
      </c>
      <c r="DZ419" s="559">
        <v>142.80000000000001</v>
      </c>
      <c r="EA419" s="558">
        <v>142.80000000000001</v>
      </c>
    </row>
    <row r="420" spans="1:131">
      <c r="A420" s="514" t="s">
        <v>1377</v>
      </c>
      <c r="B420" s="514" t="s">
        <v>1378</v>
      </c>
      <c r="C420" s="515">
        <v>7.6050000000000006E-2</v>
      </c>
      <c r="D420" s="516">
        <v>106.3</v>
      </c>
      <c r="E420" s="516">
        <v>106.2</v>
      </c>
      <c r="F420" s="516">
        <v>106.9</v>
      </c>
      <c r="G420" s="516">
        <v>108.7</v>
      </c>
      <c r="H420" s="516">
        <v>107.8</v>
      </c>
      <c r="I420" s="516">
        <v>105.4</v>
      </c>
      <c r="J420" s="516">
        <v>104.5</v>
      </c>
      <c r="K420" s="516">
        <v>106</v>
      </c>
      <c r="L420" s="516">
        <v>105.6</v>
      </c>
      <c r="M420" s="516">
        <v>106.1</v>
      </c>
      <c r="N420" s="516">
        <v>105</v>
      </c>
      <c r="O420" s="516">
        <v>104.3</v>
      </c>
      <c r="P420" s="516">
        <v>106.6</v>
      </c>
      <c r="Q420" s="516">
        <v>108.3</v>
      </c>
      <c r="R420" s="516">
        <v>106.7</v>
      </c>
      <c r="S420" s="516">
        <v>108.6</v>
      </c>
      <c r="T420" s="516">
        <v>111</v>
      </c>
      <c r="U420" s="516">
        <v>107</v>
      </c>
      <c r="V420" s="516">
        <v>109.3</v>
      </c>
      <c r="W420" s="516">
        <v>107.3</v>
      </c>
      <c r="X420" s="516">
        <v>105.3</v>
      </c>
      <c r="Y420" s="516">
        <v>105.1</v>
      </c>
      <c r="Z420" s="516">
        <v>105.8</v>
      </c>
      <c r="AA420" s="516">
        <v>106.3</v>
      </c>
      <c r="AB420" s="516">
        <v>109.8</v>
      </c>
      <c r="AC420" s="516">
        <v>112.2</v>
      </c>
      <c r="AD420" s="516">
        <v>110.9</v>
      </c>
      <c r="AE420" s="516">
        <v>112.2</v>
      </c>
      <c r="AF420" s="516">
        <v>110.9</v>
      </c>
      <c r="AG420" s="516">
        <v>110.5</v>
      </c>
      <c r="AH420" s="516">
        <v>109.2</v>
      </c>
      <c r="AI420" s="516">
        <v>111.1</v>
      </c>
      <c r="AJ420" s="516">
        <v>109.5</v>
      </c>
      <c r="AK420" s="516">
        <v>108.4</v>
      </c>
      <c r="AL420" s="516">
        <v>107.4</v>
      </c>
      <c r="AM420" s="516">
        <v>109.2</v>
      </c>
      <c r="AN420" s="516">
        <v>105.5</v>
      </c>
      <c r="AO420" s="516">
        <v>106.9</v>
      </c>
      <c r="AP420" s="516">
        <v>108.4</v>
      </c>
      <c r="AQ420" s="516">
        <v>108</v>
      </c>
      <c r="AR420" s="516">
        <v>106.9</v>
      </c>
      <c r="AS420" s="516">
        <v>110.9</v>
      </c>
      <c r="AT420" s="516">
        <v>110.7</v>
      </c>
      <c r="AU420" s="516">
        <v>109.3</v>
      </c>
      <c r="AV420" s="516">
        <v>111.1</v>
      </c>
      <c r="AW420" s="516">
        <v>109.8</v>
      </c>
      <c r="AX420" s="516">
        <v>110.1</v>
      </c>
      <c r="AY420" s="516">
        <v>109.8</v>
      </c>
      <c r="AZ420" s="516">
        <v>110.9</v>
      </c>
      <c r="BA420" s="516">
        <v>111.9</v>
      </c>
      <c r="BB420" s="516">
        <v>110.5</v>
      </c>
      <c r="BC420" s="516">
        <v>110.7</v>
      </c>
      <c r="BD420" s="516">
        <v>111.9</v>
      </c>
      <c r="BE420" s="516">
        <v>112.2</v>
      </c>
      <c r="BF420" s="516">
        <v>112.5</v>
      </c>
      <c r="BG420" s="516">
        <v>112.9</v>
      </c>
      <c r="BH420" s="516">
        <v>114.3</v>
      </c>
      <c r="BI420" s="516">
        <v>113.5</v>
      </c>
      <c r="BJ420" s="516">
        <v>113.5</v>
      </c>
      <c r="BK420" s="516">
        <v>113.7</v>
      </c>
      <c r="BL420" s="516">
        <v>114</v>
      </c>
      <c r="BM420" s="516">
        <v>114.2</v>
      </c>
      <c r="BN420" s="516">
        <v>116.5</v>
      </c>
      <c r="BO420" s="516">
        <v>112.8</v>
      </c>
      <c r="BP420" s="516">
        <v>113.5</v>
      </c>
      <c r="BQ420" s="516">
        <v>112.5</v>
      </c>
      <c r="BR420" s="516">
        <v>111.4</v>
      </c>
      <c r="BS420" s="516">
        <v>111.5</v>
      </c>
      <c r="BT420" s="516">
        <v>111.4</v>
      </c>
      <c r="BU420" s="516">
        <v>112.4</v>
      </c>
      <c r="BV420" s="516">
        <v>110.3</v>
      </c>
      <c r="BW420" s="516">
        <v>109.5</v>
      </c>
      <c r="BX420" s="516">
        <v>111.2</v>
      </c>
      <c r="BY420" s="516">
        <v>109.1</v>
      </c>
      <c r="BZ420" s="516">
        <v>109.5</v>
      </c>
      <c r="CA420" s="516">
        <v>111.2</v>
      </c>
      <c r="CB420" s="516">
        <v>111.2</v>
      </c>
      <c r="CC420" s="516">
        <v>109.7</v>
      </c>
      <c r="CD420" s="516">
        <v>110.1</v>
      </c>
      <c r="CE420" s="516">
        <v>111.5</v>
      </c>
      <c r="CF420" s="516">
        <v>111</v>
      </c>
      <c r="CG420" s="516">
        <v>110.3</v>
      </c>
      <c r="CH420" s="516">
        <v>112.3</v>
      </c>
      <c r="CI420" s="516">
        <v>112.2</v>
      </c>
      <c r="CJ420" s="516">
        <v>112.8</v>
      </c>
      <c r="CK420" s="516">
        <v>112.6</v>
      </c>
      <c r="CL420" s="516">
        <v>111.1</v>
      </c>
      <c r="CM420" s="516">
        <v>111.6</v>
      </c>
      <c r="CN420" s="516">
        <v>109.7</v>
      </c>
      <c r="CO420" s="516">
        <v>110.5</v>
      </c>
      <c r="CP420" s="516">
        <v>109.4</v>
      </c>
      <c r="CQ420" s="516">
        <v>108.7</v>
      </c>
      <c r="CR420" s="516">
        <v>110.7</v>
      </c>
      <c r="CS420" s="516">
        <v>110.7</v>
      </c>
      <c r="CT420" s="516">
        <v>112</v>
      </c>
      <c r="CU420" s="516">
        <v>112.7</v>
      </c>
      <c r="CV420" s="516">
        <v>112</v>
      </c>
      <c r="CW420" s="516">
        <v>112</v>
      </c>
      <c r="CX420" s="516">
        <v>112.6</v>
      </c>
      <c r="CY420" s="516">
        <v>113.1</v>
      </c>
      <c r="CZ420" s="516">
        <v>113.5</v>
      </c>
      <c r="DA420" s="516">
        <v>112.4</v>
      </c>
      <c r="DB420" s="516">
        <v>114.2</v>
      </c>
      <c r="DC420" s="516">
        <v>113.9</v>
      </c>
      <c r="DD420" s="516">
        <v>114.9</v>
      </c>
      <c r="DE420" s="516">
        <v>114.1</v>
      </c>
      <c r="DF420" s="516">
        <v>117.2</v>
      </c>
      <c r="DG420" s="516">
        <v>118.6</v>
      </c>
      <c r="DH420" s="516">
        <v>120.1</v>
      </c>
      <c r="DI420" s="516">
        <v>122.2</v>
      </c>
      <c r="DJ420" s="516">
        <v>121.3</v>
      </c>
      <c r="DK420" s="516">
        <v>124.7</v>
      </c>
      <c r="DL420" s="516">
        <v>123.6</v>
      </c>
      <c r="DM420" s="516">
        <v>125.3</v>
      </c>
      <c r="DN420" s="516">
        <v>127.8</v>
      </c>
      <c r="DO420" s="516">
        <v>128.80000000000001</v>
      </c>
      <c r="DP420" s="516">
        <v>128.9</v>
      </c>
      <c r="DQ420" s="516">
        <v>129.80000000000001</v>
      </c>
      <c r="DR420" s="516">
        <v>130.4</v>
      </c>
      <c r="DS420" s="516">
        <v>132.30000000000001</v>
      </c>
      <c r="DT420" s="516">
        <v>133.9</v>
      </c>
      <c r="DU420" s="517">
        <v>136.9</v>
      </c>
      <c r="DV420" s="517">
        <v>137.9</v>
      </c>
      <c r="DW420" s="517">
        <v>137.5</v>
      </c>
      <c r="DX420" s="559">
        <v>137.19999999999999</v>
      </c>
      <c r="DY420" s="559">
        <v>139.80000000000001</v>
      </c>
      <c r="DZ420" s="559">
        <v>139</v>
      </c>
      <c r="EA420" s="558">
        <v>136.9</v>
      </c>
    </row>
    <row r="421" spans="1:131">
      <c r="A421" s="514" t="s">
        <v>1379</v>
      </c>
      <c r="B421" s="514" t="s">
        <v>1380</v>
      </c>
      <c r="C421" s="515">
        <v>0.30512</v>
      </c>
      <c r="D421" s="516">
        <v>107</v>
      </c>
      <c r="E421" s="516">
        <v>109.2</v>
      </c>
      <c r="F421" s="516">
        <v>109</v>
      </c>
      <c r="G421" s="516">
        <v>108.7</v>
      </c>
      <c r="H421" s="516">
        <v>110.4</v>
      </c>
      <c r="I421" s="516">
        <v>109.4</v>
      </c>
      <c r="J421" s="516">
        <v>110.1</v>
      </c>
      <c r="K421" s="516">
        <v>111</v>
      </c>
      <c r="L421" s="516">
        <v>111.5</v>
      </c>
      <c r="M421" s="516">
        <v>109.5</v>
      </c>
      <c r="N421" s="516">
        <v>110.2</v>
      </c>
      <c r="O421" s="516">
        <v>112.7</v>
      </c>
      <c r="P421" s="516">
        <v>113.4</v>
      </c>
      <c r="Q421" s="516">
        <v>114.3</v>
      </c>
      <c r="R421" s="516">
        <v>114.2</v>
      </c>
      <c r="S421" s="516">
        <v>116</v>
      </c>
      <c r="T421" s="516">
        <v>115.4</v>
      </c>
      <c r="U421" s="516">
        <v>116.9</v>
      </c>
      <c r="V421" s="516">
        <v>117.3</v>
      </c>
      <c r="W421" s="516">
        <v>118.3</v>
      </c>
      <c r="X421" s="516">
        <v>118.2</v>
      </c>
      <c r="Y421" s="516">
        <v>119</v>
      </c>
      <c r="Z421" s="516">
        <v>112.1</v>
      </c>
      <c r="AA421" s="516">
        <v>112.6</v>
      </c>
      <c r="AB421" s="516">
        <v>112.8</v>
      </c>
      <c r="AC421" s="516">
        <v>113.1</v>
      </c>
      <c r="AD421" s="516">
        <v>114.4</v>
      </c>
      <c r="AE421" s="516">
        <v>115.2</v>
      </c>
      <c r="AF421" s="516">
        <v>115.4</v>
      </c>
      <c r="AG421" s="516">
        <v>116.1</v>
      </c>
      <c r="AH421" s="516">
        <v>115.5</v>
      </c>
      <c r="AI421" s="516">
        <v>115</v>
      </c>
      <c r="AJ421" s="516">
        <v>115.2</v>
      </c>
      <c r="AK421" s="516">
        <v>115.6</v>
      </c>
      <c r="AL421" s="516">
        <v>114.4</v>
      </c>
      <c r="AM421" s="516">
        <v>113.8</v>
      </c>
      <c r="AN421" s="516">
        <v>114.7</v>
      </c>
      <c r="AO421" s="516">
        <v>114.5</v>
      </c>
      <c r="AP421" s="516">
        <v>115.1</v>
      </c>
      <c r="AQ421" s="516">
        <v>115.4</v>
      </c>
      <c r="AR421" s="516">
        <v>113.6</v>
      </c>
      <c r="AS421" s="516">
        <v>115.3</v>
      </c>
      <c r="AT421" s="516">
        <v>114.2</v>
      </c>
      <c r="AU421" s="516">
        <v>114.5</v>
      </c>
      <c r="AV421" s="516">
        <v>113.8</v>
      </c>
      <c r="AW421" s="516">
        <v>114.6</v>
      </c>
      <c r="AX421" s="516">
        <v>113.3</v>
      </c>
      <c r="AY421" s="516">
        <v>111.9</v>
      </c>
      <c r="AZ421" s="516">
        <v>113.1</v>
      </c>
      <c r="BA421" s="516">
        <v>112.3</v>
      </c>
      <c r="BB421" s="516">
        <v>112.5</v>
      </c>
      <c r="BC421" s="516">
        <v>113.8</v>
      </c>
      <c r="BD421" s="516">
        <v>113.3</v>
      </c>
      <c r="BE421" s="516">
        <v>113.3</v>
      </c>
      <c r="BF421" s="516">
        <v>113.9</v>
      </c>
      <c r="BG421" s="516">
        <v>113.9</v>
      </c>
      <c r="BH421" s="516">
        <v>114.2</v>
      </c>
      <c r="BI421" s="516">
        <v>113.9</v>
      </c>
      <c r="BJ421" s="516">
        <v>113.8</v>
      </c>
      <c r="BK421" s="516">
        <v>114.7</v>
      </c>
      <c r="BL421" s="516">
        <v>115.8</v>
      </c>
      <c r="BM421" s="516">
        <v>116</v>
      </c>
      <c r="BN421" s="516">
        <v>116.8</v>
      </c>
      <c r="BO421" s="516">
        <v>117.6</v>
      </c>
      <c r="BP421" s="516">
        <v>118.1</v>
      </c>
      <c r="BQ421" s="516">
        <v>117.4</v>
      </c>
      <c r="BR421" s="516">
        <v>118.5</v>
      </c>
      <c r="BS421" s="516">
        <v>119.4</v>
      </c>
      <c r="BT421" s="516">
        <v>118.8</v>
      </c>
      <c r="BU421" s="516">
        <v>117.4</v>
      </c>
      <c r="BV421" s="516">
        <v>117.4</v>
      </c>
      <c r="BW421" s="516">
        <v>117.3</v>
      </c>
      <c r="BX421" s="516">
        <v>116.9</v>
      </c>
      <c r="BY421" s="516">
        <v>117.7</v>
      </c>
      <c r="BZ421" s="516">
        <v>118.7</v>
      </c>
      <c r="CA421" s="516">
        <v>120.6</v>
      </c>
      <c r="CB421" s="516">
        <v>120.5</v>
      </c>
      <c r="CC421" s="516">
        <v>119.7</v>
      </c>
      <c r="CD421" s="516">
        <v>120.6</v>
      </c>
      <c r="CE421" s="516">
        <v>122.1</v>
      </c>
      <c r="CF421" s="516">
        <v>121.7</v>
      </c>
      <c r="CG421" s="516">
        <v>124.5</v>
      </c>
      <c r="CH421" s="516">
        <v>124.4</v>
      </c>
      <c r="CI421" s="516">
        <v>124.8</v>
      </c>
      <c r="CJ421" s="516">
        <v>126.3</v>
      </c>
      <c r="CK421" s="516">
        <v>123.6</v>
      </c>
      <c r="CL421" s="516">
        <v>124.7</v>
      </c>
      <c r="CM421" s="516">
        <v>124.5</v>
      </c>
      <c r="CN421" s="516">
        <v>124.7</v>
      </c>
      <c r="CO421" s="516">
        <v>123.5</v>
      </c>
      <c r="CP421" s="516">
        <v>124.1</v>
      </c>
      <c r="CQ421" s="516">
        <v>123.3</v>
      </c>
      <c r="CR421" s="516">
        <v>124.5</v>
      </c>
      <c r="CS421" s="516">
        <v>124.9</v>
      </c>
      <c r="CT421" s="516">
        <v>124.3</v>
      </c>
      <c r="CU421" s="516">
        <v>122.8</v>
      </c>
      <c r="CV421" s="516">
        <v>124.8</v>
      </c>
      <c r="CW421" s="516">
        <v>126.9</v>
      </c>
      <c r="CX421" s="516">
        <v>128.6</v>
      </c>
      <c r="CY421" s="516">
        <v>127.5</v>
      </c>
      <c r="CZ421" s="516">
        <v>126.9</v>
      </c>
      <c r="DA421" s="516">
        <v>127.1</v>
      </c>
      <c r="DB421" s="516">
        <v>129.1</v>
      </c>
      <c r="DC421" s="516">
        <v>129.69999999999999</v>
      </c>
      <c r="DD421" s="516">
        <v>129.69999999999999</v>
      </c>
      <c r="DE421" s="516">
        <v>130.30000000000001</v>
      </c>
      <c r="DF421" s="516">
        <v>130.69999999999999</v>
      </c>
      <c r="DG421" s="516">
        <v>130.30000000000001</v>
      </c>
      <c r="DH421" s="516">
        <v>130.9</v>
      </c>
      <c r="DI421" s="516">
        <v>133.30000000000001</v>
      </c>
      <c r="DJ421" s="516">
        <v>135.69999999999999</v>
      </c>
      <c r="DK421" s="516">
        <v>136.19999999999999</v>
      </c>
      <c r="DL421" s="516">
        <v>139.19999999999999</v>
      </c>
      <c r="DM421" s="516">
        <v>139.4</v>
      </c>
      <c r="DN421" s="516">
        <v>138.69999999999999</v>
      </c>
      <c r="DO421" s="516">
        <v>140</v>
      </c>
      <c r="DP421" s="516">
        <v>141</v>
      </c>
      <c r="DQ421" s="516">
        <v>132.69999999999999</v>
      </c>
      <c r="DR421" s="516">
        <v>134.19999999999999</v>
      </c>
      <c r="DS421" s="516">
        <v>136.6</v>
      </c>
      <c r="DT421" s="516">
        <v>138.80000000000001</v>
      </c>
      <c r="DU421" s="517">
        <v>149.4</v>
      </c>
      <c r="DV421" s="517">
        <v>150.80000000000001</v>
      </c>
      <c r="DW421" s="517">
        <v>153.6</v>
      </c>
      <c r="DX421" s="559">
        <v>155.30000000000001</v>
      </c>
      <c r="DY421" s="559">
        <v>156</v>
      </c>
      <c r="DZ421" s="559">
        <v>156.6</v>
      </c>
      <c r="EA421" s="558">
        <v>157.30000000000001</v>
      </c>
    </row>
    <row r="422" spans="1:131">
      <c r="A422" s="514" t="s">
        <v>1381</v>
      </c>
      <c r="B422" s="514" t="s">
        <v>1382</v>
      </c>
      <c r="C422" s="515">
        <v>1.8339999999999999E-2</v>
      </c>
      <c r="D422" s="516">
        <v>102.5</v>
      </c>
      <c r="E422" s="516">
        <v>102.8</v>
      </c>
      <c r="F422" s="516">
        <v>101.5</v>
      </c>
      <c r="G422" s="516">
        <v>103.6</v>
      </c>
      <c r="H422" s="516">
        <v>103.7</v>
      </c>
      <c r="I422" s="516">
        <v>100.8</v>
      </c>
      <c r="J422" s="516">
        <v>104.8</v>
      </c>
      <c r="K422" s="516">
        <v>101.9</v>
      </c>
      <c r="L422" s="516">
        <v>99.4</v>
      </c>
      <c r="M422" s="516">
        <v>102.4</v>
      </c>
      <c r="N422" s="516">
        <v>106</v>
      </c>
      <c r="O422" s="516">
        <v>103.4</v>
      </c>
      <c r="P422" s="516">
        <v>108.6</v>
      </c>
      <c r="Q422" s="516">
        <v>107.5</v>
      </c>
      <c r="R422" s="516">
        <v>107.5</v>
      </c>
      <c r="S422" s="516">
        <v>107.6</v>
      </c>
      <c r="T422" s="516">
        <v>104.9</v>
      </c>
      <c r="U422" s="516">
        <v>111</v>
      </c>
      <c r="V422" s="516">
        <v>112</v>
      </c>
      <c r="W422" s="516">
        <v>112.4</v>
      </c>
      <c r="X422" s="516">
        <v>110</v>
      </c>
      <c r="Y422" s="516">
        <v>108.6</v>
      </c>
      <c r="Z422" s="516">
        <v>109.1</v>
      </c>
      <c r="AA422" s="516">
        <v>113.1</v>
      </c>
      <c r="AB422" s="516">
        <v>112.2</v>
      </c>
      <c r="AC422" s="516">
        <v>119.5</v>
      </c>
      <c r="AD422" s="516">
        <v>114.4</v>
      </c>
      <c r="AE422" s="516">
        <v>118</v>
      </c>
      <c r="AF422" s="516">
        <v>117.8</v>
      </c>
      <c r="AG422" s="516">
        <v>117.2</v>
      </c>
      <c r="AH422" s="516">
        <v>111.9</v>
      </c>
      <c r="AI422" s="516">
        <v>110.8</v>
      </c>
      <c r="AJ422" s="516">
        <v>111.2</v>
      </c>
      <c r="AK422" s="516">
        <v>114.9</v>
      </c>
      <c r="AL422" s="516">
        <v>106.3</v>
      </c>
      <c r="AM422" s="516">
        <v>102.3</v>
      </c>
      <c r="AN422" s="516">
        <v>98.1</v>
      </c>
      <c r="AO422" s="516">
        <v>97.7</v>
      </c>
      <c r="AP422" s="516">
        <v>96.9</v>
      </c>
      <c r="AQ422" s="516">
        <v>100.8</v>
      </c>
      <c r="AR422" s="516">
        <v>104.6</v>
      </c>
      <c r="AS422" s="516">
        <v>101.5</v>
      </c>
      <c r="AT422" s="516">
        <v>99.5</v>
      </c>
      <c r="AU422" s="516">
        <v>97.1</v>
      </c>
      <c r="AV422" s="516">
        <v>97.9</v>
      </c>
      <c r="AW422" s="516">
        <v>97.1</v>
      </c>
      <c r="AX422" s="516">
        <v>94.3</v>
      </c>
      <c r="AY422" s="516">
        <v>98.7</v>
      </c>
      <c r="AZ422" s="516">
        <v>92.5</v>
      </c>
      <c r="BA422" s="516">
        <v>97.3</v>
      </c>
      <c r="BB422" s="516">
        <v>94.9</v>
      </c>
      <c r="BC422" s="516">
        <v>100</v>
      </c>
      <c r="BD422" s="516">
        <v>98.6</v>
      </c>
      <c r="BE422" s="516">
        <v>100.8</v>
      </c>
      <c r="BF422" s="516">
        <v>98.1</v>
      </c>
      <c r="BG422" s="516">
        <v>96.3</v>
      </c>
      <c r="BH422" s="516">
        <v>96.9</v>
      </c>
      <c r="BI422" s="516">
        <v>97.1</v>
      </c>
      <c r="BJ422" s="516">
        <v>96.9</v>
      </c>
      <c r="BK422" s="516">
        <v>96.1</v>
      </c>
      <c r="BL422" s="516">
        <v>99.5</v>
      </c>
      <c r="BM422" s="516">
        <v>100.8</v>
      </c>
      <c r="BN422" s="516">
        <v>99.8</v>
      </c>
      <c r="BO422" s="516">
        <v>94.7</v>
      </c>
      <c r="BP422" s="516">
        <v>95.1</v>
      </c>
      <c r="BQ422" s="516">
        <v>94.2</v>
      </c>
      <c r="BR422" s="516">
        <v>95.2</v>
      </c>
      <c r="BS422" s="516">
        <v>94.8</v>
      </c>
      <c r="BT422" s="516">
        <v>92.4</v>
      </c>
      <c r="BU422" s="516">
        <v>93.1</v>
      </c>
      <c r="BV422" s="516">
        <v>95.1</v>
      </c>
      <c r="BW422" s="516">
        <v>98.2</v>
      </c>
      <c r="BX422" s="516">
        <v>94.4</v>
      </c>
      <c r="BY422" s="516">
        <v>93.8</v>
      </c>
      <c r="BZ422" s="516">
        <v>96.1</v>
      </c>
      <c r="CA422" s="516">
        <v>99.3</v>
      </c>
      <c r="CB422" s="516">
        <v>97.4</v>
      </c>
      <c r="CC422" s="516">
        <v>98</v>
      </c>
      <c r="CD422" s="516">
        <v>97.1</v>
      </c>
      <c r="CE422" s="516">
        <v>96.3</v>
      </c>
      <c r="CF422" s="516">
        <v>100</v>
      </c>
      <c r="CG422" s="516">
        <v>96.8</v>
      </c>
      <c r="CH422" s="516">
        <v>100.8</v>
      </c>
      <c r="CI422" s="516">
        <v>104</v>
      </c>
      <c r="CJ422" s="516">
        <v>100.4</v>
      </c>
      <c r="CK422" s="516">
        <v>96.9</v>
      </c>
      <c r="CL422" s="516">
        <v>97.6</v>
      </c>
      <c r="CM422" s="516">
        <v>94.1</v>
      </c>
      <c r="CN422" s="516">
        <v>93.1</v>
      </c>
      <c r="CO422" s="516">
        <v>93.6</v>
      </c>
      <c r="CP422" s="516">
        <v>89.8</v>
      </c>
      <c r="CQ422" s="516">
        <v>89.1</v>
      </c>
      <c r="CR422" s="516">
        <v>90.8</v>
      </c>
      <c r="CS422" s="516">
        <v>91.9</v>
      </c>
      <c r="CT422" s="516">
        <v>93.4</v>
      </c>
      <c r="CU422" s="516">
        <v>96.8</v>
      </c>
      <c r="CV422" s="516">
        <v>89</v>
      </c>
      <c r="CW422" s="516">
        <v>92.6</v>
      </c>
      <c r="CX422" s="516">
        <v>88.7</v>
      </c>
      <c r="CY422" s="516">
        <v>88.7</v>
      </c>
      <c r="CZ422" s="516">
        <v>93.2</v>
      </c>
      <c r="DA422" s="516">
        <v>96.5</v>
      </c>
      <c r="DB422" s="516">
        <v>92.8</v>
      </c>
      <c r="DC422" s="516">
        <v>97.8</v>
      </c>
      <c r="DD422" s="516">
        <v>102.4</v>
      </c>
      <c r="DE422" s="516">
        <v>102.2</v>
      </c>
      <c r="DF422" s="516">
        <v>100.8</v>
      </c>
      <c r="DG422" s="516">
        <v>105.7</v>
      </c>
      <c r="DH422" s="516">
        <v>108.6</v>
      </c>
      <c r="DI422" s="516">
        <v>109.7</v>
      </c>
      <c r="DJ422" s="516">
        <v>112.2</v>
      </c>
      <c r="DK422" s="516">
        <v>115.5</v>
      </c>
      <c r="DL422" s="516">
        <v>115.7</v>
      </c>
      <c r="DM422" s="516">
        <v>117.3</v>
      </c>
      <c r="DN422" s="516">
        <v>119.1</v>
      </c>
      <c r="DO422" s="516">
        <v>117.6</v>
      </c>
      <c r="DP422" s="516">
        <v>119.3</v>
      </c>
      <c r="DQ422" s="516">
        <v>117.6</v>
      </c>
      <c r="DR422" s="516">
        <v>116.2</v>
      </c>
      <c r="DS422" s="516">
        <v>118.1</v>
      </c>
      <c r="DT422" s="516">
        <v>123.3</v>
      </c>
      <c r="DU422" s="517">
        <v>122.8</v>
      </c>
      <c r="DV422" s="517">
        <v>122.9</v>
      </c>
      <c r="DW422" s="517">
        <v>124.9</v>
      </c>
      <c r="DX422" s="559">
        <v>121.5</v>
      </c>
      <c r="DY422" s="559">
        <v>121.9</v>
      </c>
      <c r="DZ422" s="559">
        <v>127.6</v>
      </c>
      <c r="EA422" s="558">
        <v>130.69999999999999</v>
      </c>
    </row>
    <row r="423" spans="1:131">
      <c r="A423" s="514" t="s">
        <v>1383</v>
      </c>
      <c r="B423" s="514" t="s">
        <v>1384</v>
      </c>
      <c r="C423" s="515">
        <v>2.7040000000000002E-2</v>
      </c>
      <c r="D423" s="516">
        <v>102.5</v>
      </c>
      <c r="E423" s="516">
        <v>102.4</v>
      </c>
      <c r="F423" s="516">
        <v>103.2</v>
      </c>
      <c r="G423" s="516">
        <v>102.6</v>
      </c>
      <c r="H423" s="516">
        <v>103.9</v>
      </c>
      <c r="I423" s="516">
        <v>102.4</v>
      </c>
      <c r="J423" s="516">
        <v>103.7</v>
      </c>
      <c r="K423" s="516">
        <v>104</v>
      </c>
      <c r="L423" s="516">
        <v>104.2</v>
      </c>
      <c r="M423" s="516">
        <v>104.6</v>
      </c>
      <c r="N423" s="516">
        <v>106.2</v>
      </c>
      <c r="O423" s="516">
        <v>107.7</v>
      </c>
      <c r="P423" s="516">
        <v>110.3</v>
      </c>
      <c r="Q423" s="516">
        <v>110.8</v>
      </c>
      <c r="R423" s="516">
        <v>111.5</v>
      </c>
      <c r="S423" s="516">
        <v>110.9</v>
      </c>
      <c r="T423" s="516">
        <v>111</v>
      </c>
      <c r="U423" s="516">
        <v>110.1</v>
      </c>
      <c r="V423" s="516">
        <v>109.6</v>
      </c>
      <c r="W423" s="516">
        <v>109.6</v>
      </c>
      <c r="X423" s="516">
        <v>112</v>
      </c>
      <c r="Y423" s="516">
        <v>112.2</v>
      </c>
      <c r="Z423" s="516">
        <v>115.9</v>
      </c>
      <c r="AA423" s="516">
        <v>116.2</v>
      </c>
      <c r="AB423" s="516">
        <v>116.6</v>
      </c>
      <c r="AC423" s="516">
        <v>117.3</v>
      </c>
      <c r="AD423" s="516">
        <v>117.2</v>
      </c>
      <c r="AE423" s="516">
        <v>116.8</v>
      </c>
      <c r="AF423" s="516">
        <v>117.2</v>
      </c>
      <c r="AG423" s="516">
        <v>117.6</v>
      </c>
      <c r="AH423" s="516">
        <v>118.3</v>
      </c>
      <c r="AI423" s="516">
        <v>118.6</v>
      </c>
      <c r="AJ423" s="516">
        <v>118.5</v>
      </c>
      <c r="AK423" s="516">
        <v>119.2</v>
      </c>
      <c r="AL423" s="516">
        <v>120</v>
      </c>
      <c r="AM423" s="516">
        <v>122.2</v>
      </c>
      <c r="AN423" s="516">
        <v>124.1</v>
      </c>
      <c r="AO423" s="516">
        <v>121.1</v>
      </c>
      <c r="AP423" s="516">
        <v>119.6</v>
      </c>
      <c r="AQ423" s="516">
        <v>120.1</v>
      </c>
      <c r="AR423" s="516">
        <v>120.8</v>
      </c>
      <c r="AS423" s="516">
        <v>120.7</v>
      </c>
      <c r="AT423" s="516">
        <v>120.7</v>
      </c>
      <c r="AU423" s="516">
        <v>122.2</v>
      </c>
      <c r="AV423" s="516">
        <v>122.2</v>
      </c>
      <c r="AW423" s="516">
        <v>125.6</v>
      </c>
      <c r="AX423" s="516">
        <v>125.9</v>
      </c>
      <c r="AY423" s="516">
        <v>126.1</v>
      </c>
      <c r="AZ423" s="516">
        <v>126.7</v>
      </c>
      <c r="BA423" s="516">
        <v>126.3</v>
      </c>
      <c r="BB423" s="516">
        <v>120.5</v>
      </c>
      <c r="BC423" s="516">
        <v>120.8</v>
      </c>
      <c r="BD423" s="516">
        <v>121.5</v>
      </c>
      <c r="BE423" s="516">
        <v>123.6</v>
      </c>
      <c r="BF423" s="516">
        <v>123.8</v>
      </c>
      <c r="BG423" s="516">
        <v>123.9</v>
      </c>
      <c r="BH423" s="516">
        <v>121.3</v>
      </c>
      <c r="BI423" s="516">
        <v>121.3</v>
      </c>
      <c r="BJ423" s="516">
        <v>121.3</v>
      </c>
      <c r="BK423" s="516">
        <v>122.5</v>
      </c>
      <c r="BL423" s="516">
        <v>121.5</v>
      </c>
      <c r="BM423" s="516">
        <v>122.3</v>
      </c>
      <c r="BN423" s="516">
        <v>123</v>
      </c>
      <c r="BO423" s="516">
        <v>122</v>
      </c>
      <c r="BP423" s="516">
        <v>120.7</v>
      </c>
      <c r="BQ423" s="516">
        <v>120.8</v>
      </c>
      <c r="BR423" s="516">
        <v>121</v>
      </c>
      <c r="BS423" s="516">
        <v>124.2</v>
      </c>
      <c r="BT423" s="516">
        <v>124.7</v>
      </c>
      <c r="BU423" s="516">
        <v>122.5</v>
      </c>
      <c r="BV423" s="516">
        <v>121.9</v>
      </c>
      <c r="BW423" s="516">
        <v>120.9</v>
      </c>
      <c r="BX423" s="516">
        <v>117.6</v>
      </c>
      <c r="BY423" s="516">
        <v>116.8</v>
      </c>
      <c r="BZ423" s="516">
        <v>118</v>
      </c>
      <c r="CA423" s="516">
        <v>117.1</v>
      </c>
      <c r="CB423" s="516">
        <v>117.7</v>
      </c>
      <c r="CC423" s="516">
        <v>117.2</v>
      </c>
      <c r="CD423" s="516">
        <v>122.2</v>
      </c>
      <c r="CE423" s="516">
        <v>125.2</v>
      </c>
      <c r="CF423" s="516">
        <v>125.6</v>
      </c>
      <c r="CG423" s="516">
        <v>125.1</v>
      </c>
      <c r="CH423" s="516">
        <v>125.1</v>
      </c>
      <c r="CI423" s="516">
        <v>125.7</v>
      </c>
      <c r="CJ423" s="516">
        <v>125.9</v>
      </c>
      <c r="CK423" s="516">
        <v>127.2</v>
      </c>
      <c r="CL423" s="516">
        <v>128.80000000000001</v>
      </c>
      <c r="CM423" s="516">
        <v>122.9</v>
      </c>
      <c r="CN423" s="516">
        <v>120.5</v>
      </c>
      <c r="CO423" s="516">
        <v>120.6</v>
      </c>
      <c r="CP423" s="516">
        <v>123</v>
      </c>
      <c r="CQ423" s="516">
        <v>120.3</v>
      </c>
      <c r="CR423" s="516">
        <v>120.9</v>
      </c>
      <c r="CS423" s="516">
        <v>120.8</v>
      </c>
      <c r="CT423" s="516">
        <v>120.1</v>
      </c>
      <c r="CU423" s="516">
        <v>119.1</v>
      </c>
      <c r="CV423" s="516">
        <v>122.1</v>
      </c>
      <c r="CW423" s="516">
        <v>120.5</v>
      </c>
      <c r="CX423" s="516">
        <v>119.6</v>
      </c>
      <c r="CY423" s="516">
        <v>120.2</v>
      </c>
      <c r="CZ423" s="516">
        <v>120.7</v>
      </c>
      <c r="DA423" s="516">
        <v>120</v>
      </c>
      <c r="DB423" s="516">
        <v>121.2</v>
      </c>
      <c r="DC423" s="516">
        <v>121</v>
      </c>
      <c r="DD423" s="516">
        <v>121.3</v>
      </c>
      <c r="DE423" s="516">
        <v>120.9</v>
      </c>
      <c r="DF423" s="516">
        <v>121.4</v>
      </c>
      <c r="DG423" s="516">
        <v>121.4</v>
      </c>
      <c r="DH423" s="516">
        <v>120.6</v>
      </c>
      <c r="DI423" s="516">
        <v>121.3</v>
      </c>
      <c r="DJ423" s="516">
        <v>122.6</v>
      </c>
      <c r="DK423" s="516">
        <v>123.2</v>
      </c>
      <c r="DL423" s="516">
        <v>122.7</v>
      </c>
      <c r="DM423" s="516">
        <v>123.7</v>
      </c>
      <c r="DN423" s="516">
        <v>123.1</v>
      </c>
      <c r="DO423" s="516">
        <v>125.7</v>
      </c>
      <c r="DP423" s="516">
        <v>125.7</v>
      </c>
      <c r="DQ423" s="516">
        <v>126.4</v>
      </c>
      <c r="DR423" s="516">
        <v>127.9</v>
      </c>
      <c r="DS423" s="516">
        <v>129.1</v>
      </c>
      <c r="DT423" s="516">
        <v>133.19999999999999</v>
      </c>
      <c r="DU423" s="517">
        <v>136.19999999999999</v>
      </c>
      <c r="DV423" s="517">
        <v>136.19999999999999</v>
      </c>
      <c r="DW423" s="517">
        <v>136.4</v>
      </c>
      <c r="DX423" s="559">
        <v>138.30000000000001</v>
      </c>
      <c r="DY423" s="559">
        <v>140</v>
      </c>
      <c r="DZ423" s="559">
        <v>140.6</v>
      </c>
      <c r="EA423" s="558">
        <v>139</v>
      </c>
    </row>
    <row r="424" spans="1:131">
      <c r="A424" s="514" t="s">
        <v>1385</v>
      </c>
      <c r="B424" s="514" t="s">
        <v>1386</v>
      </c>
      <c r="C424" s="515">
        <v>2.3640000000000001E-2</v>
      </c>
      <c r="D424" s="516">
        <v>101.4</v>
      </c>
      <c r="E424" s="516">
        <v>101.7</v>
      </c>
      <c r="F424" s="516">
        <v>101.9</v>
      </c>
      <c r="G424" s="516">
        <v>101.8</v>
      </c>
      <c r="H424" s="516">
        <v>102</v>
      </c>
      <c r="I424" s="516">
        <v>101.9</v>
      </c>
      <c r="J424" s="516">
        <v>102.5</v>
      </c>
      <c r="K424" s="516">
        <v>103.3</v>
      </c>
      <c r="L424" s="516">
        <v>103.1</v>
      </c>
      <c r="M424" s="516">
        <v>103</v>
      </c>
      <c r="N424" s="516">
        <v>102.4</v>
      </c>
      <c r="O424" s="516">
        <v>103.7</v>
      </c>
      <c r="P424" s="516">
        <v>104.2</v>
      </c>
      <c r="Q424" s="516">
        <v>104.2</v>
      </c>
      <c r="R424" s="516">
        <v>108.7</v>
      </c>
      <c r="S424" s="516">
        <v>110.3</v>
      </c>
      <c r="T424" s="516">
        <v>108.5</v>
      </c>
      <c r="U424" s="516">
        <v>109.2</v>
      </c>
      <c r="V424" s="516">
        <v>109.4</v>
      </c>
      <c r="W424" s="516">
        <v>109</v>
      </c>
      <c r="X424" s="516">
        <v>109.1</v>
      </c>
      <c r="Y424" s="516">
        <v>108.7</v>
      </c>
      <c r="Z424" s="516">
        <v>109</v>
      </c>
      <c r="AA424" s="516">
        <v>108.6</v>
      </c>
      <c r="AB424" s="516">
        <v>109.2</v>
      </c>
      <c r="AC424" s="516">
        <v>108.6</v>
      </c>
      <c r="AD424" s="516">
        <v>109.2</v>
      </c>
      <c r="AE424" s="516">
        <v>109</v>
      </c>
      <c r="AF424" s="516">
        <v>109.3</v>
      </c>
      <c r="AG424" s="516">
        <v>110.1</v>
      </c>
      <c r="AH424" s="516">
        <v>110</v>
      </c>
      <c r="AI424" s="516">
        <v>109.8</v>
      </c>
      <c r="AJ424" s="516">
        <v>109</v>
      </c>
      <c r="AK424" s="516">
        <v>109.9</v>
      </c>
      <c r="AL424" s="516">
        <v>109.6</v>
      </c>
      <c r="AM424" s="516">
        <v>110.1</v>
      </c>
      <c r="AN424" s="516">
        <v>110.1</v>
      </c>
      <c r="AO424" s="516">
        <v>110.7</v>
      </c>
      <c r="AP424" s="516">
        <v>110.9</v>
      </c>
      <c r="AQ424" s="516">
        <v>110.6</v>
      </c>
      <c r="AR424" s="516">
        <v>109.1</v>
      </c>
      <c r="AS424" s="516">
        <v>109.5</v>
      </c>
      <c r="AT424" s="516">
        <v>111.6</v>
      </c>
      <c r="AU424" s="516">
        <v>113.9</v>
      </c>
      <c r="AV424" s="516">
        <v>116.6</v>
      </c>
      <c r="AW424" s="516">
        <v>116.8</v>
      </c>
      <c r="AX424" s="516">
        <v>117.1</v>
      </c>
      <c r="AY424" s="516">
        <v>116.4</v>
      </c>
      <c r="AZ424" s="516">
        <v>117.3</v>
      </c>
      <c r="BA424" s="516">
        <v>117.3</v>
      </c>
      <c r="BB424" s="516">
        <v>117.5</v>
      </c>
      <c r="BC424" s="516">
        <v>117.4</v>
      </c>
      <c r="BD424" s="516">
        <v>117.4</v>
      </c>
      <c r="BE424" s="516">
        <v>117.1</v>
      </c>
      <c r="BF424" s="516">
        <v>117.3</v>
      </c>
      <c r="BG424" s="516">
        <v>117.2</v>
      </c>
      <c r="BH424" s="516">
        <v>117.1</v>
      </c>
      <c r="BI424" s="516">
        <v>117.3</v>
      </c>
      <c r="BJ424" s="516">
        <v>117.2</v>
      </c>
      <c r="BK424" s="516">
        <v>117.2</v>
      </c>
      <c r="BL424" s="516">
        <v>117.1</v>
      </c>
      <c r="BM424" s="516">
        <v>117</v>
      </c>
      <c r="BN424" s="516">
        <v>116.9</v>
      </c>
      <c r="BO424" s="516">
        <v>116.6</v>
      </c>
      <c r="BP424" s="516">
        <v>116.9</v>
      </c>
      <c r="BQ424" s="516">
        <v>115.2</v>
      </c>
      <c r="BR424" s="516">
        <v>115.2</v>
      </c>
      <c r="BS424" s="516">
        <v>115.3</v>
      </c>
      <c r="BT424" s="516">
        <v>115.4</v>
      </c>
      <c r="BU424" s="516">
        <v>115.5</v>
      </c>
      <c r="BV424" s="516">
        <v>115.7</v>
      </c>
      <c r="BW424" s="516">
        <v>116.1</v>
      </c>
      <c r="BX424" s="516">
        <v>115.6</v>
      </c>
      <c r="BY424" s="516">
        <v>115.6</v>
      </c>
      <c r="BZ424" s="516">
        <v>115.8</v>
      </c>
      <c r="CA424" s="516">
        <v>115.9</v>
      </c>
      <c r="CB424" s="516">
        <v>115.8</v>
      </c>
      <c r="CC424" s="516">
        <v>114.5</v>
      </c>
      <c r="CD424" s="516">
        <v>115.8</v>
      </c>
      <c r="CE424" s="516">
        <v>115.4</v>
      </c>
      <c r="CF424" s="516">
        <v>115.8</v>
      </c>
      <c r="CG424" s="516">
        <v>115.8</v>
      </c>
      <c r="CH424" s="516">
        <v>115.9</v>
      </c>
      <c r="CI424" s="516">
        <v>115.5</v>
      </c>
      <c r="CJ424" s="516">
        <v>115.3</v>
      </c>
      <c r="CK424" s="516">
        <v>116.6</v>
      </c>
      <c r="CL424" s="516">
        <v>116.4</v>
      </c>
      <c r="CM424" s="516">
        <v>116.3</v>
      </c>
      <c r="CN424" s="516">
        <v>116.7</v>
      </c>
      <c r="CO424" s="516">
        <v>116.5</v>
      </c>
      <c r="CP424" s="516">
        <v>116.5</v>
      </c>
      <c r="CQ424" s="516">
        <v>116.6</v>
      </c>
      <c r="CR424" s="516">
        <v>116.6</v>
      </c>
      <c r="CS424" s="516">
        <v>117.1</v>
      </c>
      <c r="CT424" s="516">
        <v>117.1</v>
      </c>
      <c r="CU424" s="516">
        <v>119.7</v>
      </c>
      <c r="CV424" s="516">
        <v>119.7</v>
      </c>
      <c r="CW424" s="516">
        <v>119.7</v>
      </c>
      <c r="CX424" s="516">
        <v>120.3</v>
      </c>
      <c r="CY424" s="516">
        <v>120.2</v>
      </c>
      <c r="CZ424" s="516">
        <v>120.2</v>
      </c>
      <c r="DA424" s="516">
        <v>120.2</v>
      </c>
      <c r="DB424" s="516">
        <v>121</v>
      </c>
      <c r="DC424" s="516">
        <v>121</v>
      </c>
      <c r="DD424" s="516">
        <v>121.7</v>
      </c>
      <c r="DE424" s="516">
        <v>121.6</v>
      </c>
      <c r="DF424" s="516">
        <v>121.7</v>
      </c>
      <c r="DG424" s="516">
        <v>122</v>
      </c>
      <c r="DH424" s="516">
        <v>122.1</v>
      </c>
      <c r="DI424" s="516">
        <v>122.4</v>
      </c>
      <c r="DJ424" s="516">
        <v>122.4</v>
      </c>
      <c r="DK424" s="516">
        <v>120.8</v>
      </c>
      <c r="DL424" s="516">
        <v>120.8</v>
      </c>
      <c r="DM424" s="516">
        <v>120.8</v>
      </c>
      <c r="DN424" s="516">
        <v>120.8</v>
      </c>
      <c r="DO424" s="516">
        <v>120.6</v>
      </c>
      <c r="DP424" s="516">
        <v>120.5</v>
      </c>
      <c r="DQ424" s="516">
        <v>120.5</v>
      </c>
      <c r="DR424" s="516">
        <v>120.3</v>
      </c>
      <c r="DS424" s="516">
        <v>120.3</v>
      </c>
      <c r="DT424" s="516">
        <v>121.2</v>
      </c>
      <c r="DU424" s="517">
        <v>121.1</v>
      </c>
      <c r="DV424" s="517">
        <v>121.1</v>
      </c>
      <c r="DW424" s="517">
        <v>121.6</v>
      </c>
      <c r="DX424" s="559">
        <v>121.1</v>
      </c>
      <c r="DY424" s="559">
        <v>121.2</v>
      </c>
      <c r="DZ424" s="559">
        <v>121.6</v>
      </c>
      <c r="EA424" s="558">
        <v>121.9</v>
      </c>
    </row>
    <row r="425" spans="1:131">
      <c r="A425" s="514" t="s">
        <v>1387</v>
      </c>
      <c r="B425" s="514" t="s">
        <v>1388</v>
      </c>
      <c r="C425" s="515">
        <v>0.10008</v>
      </c>
      <c r="D425" s="516">
        <v>103.3</v>
      </c>
      <c r="E425" s="516">
        <v>103.8</v>
      </c>
      <c r="F425" s="516">
        <v>104.7</v>
      </c>
      <c r="G425" s="516">
        <v>105.6</v>
      </c>
      <c r="H425" s="516">
        <v>101.9</v>
      </c>
      <c r="I425" s="516">
        <v>104.3</v>
      </c>
      <c r="J425" s="516">
        <v>99.7</v>
      </c>
      <c r="K425" s="516">
        <v>97.7</v>
      </c>
      <c r="L425" s="516">
        <v>102.1</v>
      </c>
      <c r="M425" s="516">
        <v>99.2</v>
      </c>
      <c r="N425" s="516">
        <v>101.8</v>
      </c>
      <c r="O425" s="516">
        <v>99.1</v>
      </c>
      <c r="P425" s="516">
        <v>102.1</v>
      </c>
      <c r="Q425" s="516">
        <v>104</v>
      </c>
      <c r="R425" s="516">
        <v>109.2</v>
      </c>
      <c r="S425" s="516">
        <v>110.1</v>
      </c>
      <c r="T425" s="516">
        <v>106.1</v>
      </c>
      <c r="U425" s="516">
        <v>104.6</v>
      </c>
      <c r="V425" s="516">
        <v>106.5</v>
      </c>
      <c r="W425" s="516">
        <v>104.8</v>
      </c>
      <c r="X425" s="516">
        <v>108.2</v>
      </c>
      <c r="Y425" s="516">
        <v>104.1</v>
      </c>
      <c r="Z425" s="516">
        <v>104</v>
      </c>
      <c r="AA425" s="516">
        <v>104.1</v>
      </c>
      <c r="AB425" s="516">
        <v>105.7</v>
      </c>
      <c r="AC425" s="516">
        <v>105.8</v>
      </c>
      <c r="AD425" s="516">
        <v>112.6</v>
      </c>
      <c r="AE425" s="516">
        <v>109</v>
      </c>
      <c r="AF425" s="516">
        <v>109.3</v>
      </c>
      <c r="AG425" s="516">
        <v>111.3</v>
      </c>
      <c r="AH425" s="516">
        <v>108.1</v>
      </c>
      <c r="AI425" s="516">
        <v>112</v>
      </c>
      <c r="AJ425" s="516">
        <v>107.5</v>
      </c>
      <c r="AK425" s="516">
        <v>108.3</v>
      </c>
      <c r="AL425" s="516">
        <v>106.2</v>
      </c>
      <c r="AM425" s="516">
        <v>105.8</v>
      </c>
      <c r="AN425" s="516">
        <v>107.8</v>
      </c>
      <c r="AO425" s="516">
        <v>113.3</v>
      </c>
      <c r="AP425" s="516">
        <v>111.8</v>
      </c>
      <c r="AQ425" s="516">
        <v>109.9</v>
      </c>
      <c r="AR425" s="516">
        <v>107.5</v>
      </c>
      <c r="AS425" s="516">
        <v>106.2</v>
      </c>
      <c r="AT425" s="516">
        <v>112.4</v>
      </c>
      <c r="AU425" s="516">
        <v>112.4</v>
      </c>
      <c r="AV425" s="516">
        <v>111.5</v>
      </c>
      <c r="AW425" s="516">
        <v>113.5</v>
      </c>
      <c r="AX425" s="516">
        <v>114</v>
      </c>
      <c r="AY425" s="516">
        <v>118</v>
      </c>
      <c r="AZ425" s="516">
        <v>119.9</v>
      </c>
      <c r="BA425" s="516">
        <v>119.6</v>
      </c>
      <c r="BB425" s="516">
        <v>118.6</v>
      </c>
      <c r="BC425" s="516">
        <v>119.7</v>
      </c>
      <c r="BD425" s="516">
        <v>118.4</v>
      </c>
      <c r="BE425" s="516">
        <v>118.6</v>
      </c>
      <c r="BF425" s="516">
        <v>119.1</v>
      </c>
      <c r="BG425" s="516">
        <v>119.1</v>
      </c>
      <c r="BH425" s="516">
        <v>118.7</v>
      </c>
      <c r="BI425" s="516">
        <v>120.6</v>
      </c>
      <c r="BJ425" s="516">
        <v>117.9</v>
      </c>
      <c r="BK425" s="516">
        <v>119.4</v>
      </c>
      <c r="BL425" s="516">
        <v>118.9</v>
      </c>
      <c r="BM425" s="516">
        <v>117.7</v>
      </c>
      <c r="BN425" s="516">
        <v>120.2</v>
      </c>
      <c r="BO425" s="516">
        <v>118.7</v>
      </c>
      <c r="BP425" s="516">
        <v>120</v>
      </c>
      <c r="BQ425" s="516">
        <v>116.6</v>
      </c>
      <c r="BR425" s="516">
        <v>117</v>
      </c>
      <c r="BS425" s="516">
        <v>115.4</v>
      </c>
      <c r="BT425" s="516">
        <v>115.3</v>
      </c>
      <c r="BU425" s="516">
        <v>118.6</v>
      </c>
      <c r="BV425" s="516">
        <v>118.6</v>
      </c>
      <c r="BW425" s="516">
        <v>118.3</v>
      </c>
      <c r="BX425" s="516">
        <v>118</v>
      </c>
      <c r="BY425" s="516">
        <v>118.3</v>
      </c>
      <c r="BZ425" s="516">
        <v>115.3</v>
      </c>
      <c r="CA425" s="516">
        <v>117.2</v>
      </c>
      <c r="CB425" s="516">
        <v>118.7</v>
      </c>
      <c r="CC425" s="516">
        <v>119.2</v>
      </c>
      <c r="CD425" s="516">
        <v>118.6</v>
      </c>
      <c r="CE425" s="516">
        <v>119.1</v>
      </c>
      <c r="CF425" s="516">
        <v>118.5</v>
      </c>
      <c r="CG425" s="516">
        <v>119.2</v>
      </c>
      <c r="CH425" s="516">
        <v>119.3</v>
      </c>
      <c r="CI425" s="516">
        <v>119</v>
      </c>
      <c r="CJ425" s="516">
        <v>119.1</v>
      </c>
      <c r="CK425" s="516">
        <v>119.2</v>
      </c>
      <c r="CL425" s="516">
        <v>119.4</v>
      </c>
      <c r="CM425" s="516">
        <v>119.3</v>
      </c>
      <c r="CN425" s="516">
        <v>119.3</v>
      </c>
      <c r="CO425" s="516">
        <v>119.4</v>
      </c>
      <c r="CP425" s="516">
        <v>119.4</v>
      </c>
      <c r="CQ425" s="516">
        <v>119.5</v>
      </c>
      <c r="CR425" s="516">
        <v>119.4</v>
      </c>
      <c r="CS425" s="516">
        <v>119.5</v>
      </c>
      <c r="CT425" s="516">
        <v>112.1</v>
      </c>
      <c r="CU425" s="516">
        <v>112.5</v>
      </c>
      <c r="CV425" s="516">
        <v>112.5</v>
      </c>
      <c r="CW425" s="516">
        <v>112.6</v>
      </c>
      <c r="CX425" s="516">
        <v>112.5</v>
      </c>
      <c r="CY425" s="516">
        <v>113.6</v>
      </c>
      <c r="CZ425" s="516">
        <v>112.6</v>
      </c>
      <c r="DA425" s="516">
        <v>112.4</v>
      </c>
      <c r="DB425" s="516">
        <v>112.7</v>
      </c>
      <c r="DC425" s="516">
        <v>112.9</v>
      </c>
      <c r="DD425" s="516">
        <v>112.8</v>
      </c>
      <c r="DE425" s="516">
        <v>112.3</v>
      </c>
      <c r="DF425" s="516">
        <v>112.2</v>
      </c>
      <c r="DG425" s="516">
        <v>112.9</v>
      </c>
      <c r="DH425" s="516">
        <v>113.1</v>
      </c>
      <c r="DI425" s="516">
        <v>112.8</v>
      </c>
      <c r="DJ425" s="516">
        <v>112.8</v>
      </c>
      <c r="DK425" s="516">
        <v>113.7</v>
      </c>
      <c r="DL425" s="516">
        <v>114.3</v>
      </c>
      <c r="DM425" s="516">
        <v>114.5</v>
      </c>
      <c r="DN425" s="516">
        <v>115.3</v>
      </c>
      <c r="DO425" s="516">
        <v>115.4</v>
      </c>
      <c r="DP425" s="516">
        <v>116.6</v>
      </c>
      <c r="DQ425" s="516">
        <v>117.3</v>
      </c>
      <c r="DR425" s="516">
        <v>118.3</v>
      </c>
      <c r="DS425" s="516">
        <v>120.7</v>
      </c>
      <c r="DT425" s="516">
        <v>123.3</v>
      </c>
      <c r="DU425" s="517">
        <v>124.5</v>
      </c>
      <c r="DV425" s="517">
        <v>125.2</v>
      </c>
      <c r="DW425" s="517">
        <v>125.6</v>
      </c>
      <c r="DX425" s="559">
        <v>125.6</v>
      </c>
      <c r="DY425" s="559">
        <v>125.6</v>
      </c>
      <c r="DZ425" s="559">
        <v>126</v>
      </c>
      <c r="EA425" s="558">
        <v>125.9</v>
      </c>
    </row>
    <row r="426" spans="1:131">
      <c r="A426" s="514" t="s">
        <v>1389</v>
      </c>
      <c r="B426" s="514" t="s">
        <v>1390</v>
      </c>
      <c r="C426" s="515">
        <v>2.734E-2</v>
      </c>
      <c r="D426" s="516">
        <v>98.8</v>
      </c>
      <c r="E426" s="516">
        <v>101.7</v>
      </c>
      <c r="F426" s="516">
        <v>104.5</v>
      </c>
      <c r="G426" s="516">
        <v>102.5</v>
      </c>
      <c r="H426" s="516">
        <v>105.5</v>
      </c>
      <c r="I426" s="516">
        <v>104.5</v>
      </c>
      <c r="J426" s="516">
        <v>103.2</v>
      </c>
      <c r="K426" s="516">
        <v>102.2</v>
      </c>
      <c r="L426" s="516">
        <v>100.1</v>
      </c>
      <c r="M426" s="516">
        <v>105.5</v>
      </c>
      <c r="N426" s="516">
        <v>102.6</v>
      </c>
      <c r="O426" s="516">
        <v>103.4</v>
      </c>
      <c r="P426" s="516">
        <v>105.8</v>
      </c>
      <c r="Q426" s="516">
        <v>105.5</v>
      </c>
      <c r="R426" s="516">
        <v>109.2</v>
      </c>
      <c r="S426" s="516">
        <v>105</v>
      </c>
      <c r="T426" s="516">
        <v>105.7</v>
      </c>
      <c r="U426" s="516">
        <v>108.7</v>
      </c>
      <c r="V426" s="516">
        <v>106.2</v>
      </c>
      <c r="W426" s="516">
        <v>96.7</v>
      </c>
      <c r="X426" s="516">
        <v>96.5</v>
      </c>
      <c r="Y426" s="516">
        <v>95.7</v>
      </c>
      <c r="Z426" s="516">
        <v>101</v>
      </c>
      <c r="AA426" s="516">
        <v>98.4</v>
      </c>
      <c r="AB426" s="516">
        <v>98.7</v>
      </c>
      <c r="AC426" s="516">
        <v>97.3</v>
      </c>
      <c r="AD426" s="516">
        <v>95.4</v>
      </c>
      <c r="AE426" s="516">
        <v>104.2</v>
      </c>
      <c r="AF426" s="516">
        <v>98.9</v>
      </c>
      <c r="AG426" s="516">
        <v>104.6</v>
      </c>
      <c r="AH426" s="516">
        <v>106</v>
      </c>
      <c r="AI426" s="516">
        <v>104</v>
      </c>
      <c r="AJ426" s="516">
        <v>97.2</v>
      </c>
      <c r="AK426" s="516">
        <v>98.4</v>
      </c>
      <c r="AL426" s="516">
        <v>100.9</v>
      </c>
      <c r="AM426" s="516">
        <v>102.8</v>
      </c>
      <c r="AN426" s="516">
        <v>98.9</v>
      </c>
      <c r="AO426" s="516">
        <v>96.5</v>
      </c>
      <c r="AP426" s="516">
        <v>102.1</v>
      </c>
      <c r="AQ426" s="516">
        <v>105.1</v>
      </c>
      <c r="AR426" s="516">
        <v>96</v>
      </c>
      <c r="AS426" s="516">
        <v>90.4</v>
      </c>
      <c r="AT426" s="516">
        <v>91.2</v>
      </c>
      <c r="AU426" s="516">
        <v>93.7</v>
      </c>
      <c r="AV426" s="516">
        <v>93.7</v>
      </c>
      <c r="AW426" s="516">
        <v>92.1</v>
      </c>
      <c r="AX426" s="516">
        <v>92.3</v>
      </c>
      <c r="AY426" s="516">
        <v>92.3</v>
      </c>
      <c r="AZ426" s="516">
        <v>92.3</v>
      </c>
      <c r="BA426" s="516">
        <v>93.8</v>
      </c>
      <c r="BB426" s="516">
        <v>93.8</v>
      </c>
      <c r="BC426" s="516">
        <v>94.5</v>
      </c>
      <c r="BD426" s="516">
        <v>94.5</v>
      </c>
      <c r="BE426" s="516">
        <v>91.9</v>
      </c>
      <c r="BF426" s="516">
        <v>91.9</v>
      </c>
      <c r="BG426" s="516">
        <v>91.8</v>
      </c>
      <c r="BH426" s="516">
        <v>91.8</v>
      </c>
      <c r="BI426" s="516">
        <v>91.8</v>
      </c>
      <c r="BJ426" s="516">
        <v>91.8</v>
      </c>
      <c r="BK426" s="516">
        <v>93.3</v>
      </c>
      <c r="BL426" s="516">
        <v>92.2</v>
      </c>
      <c r="BM426" s="516">
        <v>92.2</v>
      </c>
      <c r="BN426" s="516">
        <v>92.2</v>
      </c>
      <c r="BO426" s="516">
        <v>83.5</v>
      </c>
      <c r="BP426" s="516">
        <v>83.5</v>
      </c>
      <c r="BQ426" s="516">
        <v>84</v>
      </c>
      <c r="BR426" s="516">
        <v>91.3</v>
      </c>
      <c r="BS426" s="516">
        <v>91.8</v>
      </c>
      <c r="BT426" s="516">
        <v>94.6</v>
      </c>
      <c r="BU426" s="516">
        <v>95.3</v>
      </c>
      <c r="BV426" s="516">
        <v>95.5</v>
      </c>
      <c r="BW426" s="516">
        <v>94.8</v>
      </c>
      <c r="BX426" s="516">
        <v>93</v>
      </c>
      <c r="BY426" s="516">
        <v>93.2</v>
      </c>
      <c r="BZ426" s="516">
        <v>93.2</v>
      </c>
      <c r="CA426" s="516">
        <v>93.2</v>
      </c>
      <c r="CB426" s="516">
        <v>93.2</v>
      </c>
      <c r="CC426" s="516">
        <v>93.5</v>
      </c>
      <c r="CD426" s="516">
        <v>93.5</v>
      </c>
      <c r="CE426" s="516">
        <v>93.5</v>
      </c>
      <c r="CF426" s="516">
        <v>93.3</v>
      </c>
      <c r="CG426" s="516">
        <v>93.8</v>
      </c>
      <c r="CH426" s="516">
        <v>92.1</v>
      </c>
      <c r="CI426" s="516">
        <v>92.9</v>
      </c>
      <c r="CJ426" s="516">
        <v>91.6</v>
      </c>
      <c r="CK426" s="516">
        <v>94.5</v>
      </c>
      <c r="CL426" s="516">
        <v>97.1</v>
      </c>
      <c r="CM426" s="516">
        <v>97.1</v>
      </c>
      <c r="CN426" s="516">
        <v>95.7</v>
      </c>
      <c r="CO426" s="516">
        <v>95.1</v>
      </c>
      <c r="CP426" s="516">
        <v>95.1</v>
      </c>
      <c r="CQ426" s="516">
        <v>95.1</v>
      </c>
      <c r="CR426" s="516">
        <v>95.1</v>
      </c>
      <c r="CS426" s="516">
        <v>95.1</v>
      </c>
      <c r="CT426" s="516">
        <v>95.1</v>
      </c>
      <c r="CU426" s="516">
        <v>95.1</v>
      </c>
      <c r="CV426" s="516">
        <v>95.1</v>
      </c>
      <c r="CW426" s="516">
        <v>100.2</v>
      </c>
      <c r="CX426" s="516">
        <v>100.7</v>
      </c>
      <c r="CY426" s="516">
        <v>100.7</v>
      </c>
      <c r="CZ426" s="516">
        <v>100.7</v>
      </c>
      <c r="DA426" s="516">
        <v>100.7</v>
      </c>
      <c r="DB426" s="516">
        <v>100.7</v>
      </c>
      <c r="DC426" s="516">
        <v>100.2</v>
      </c>
      <c r="DD426" s="516">
        <v>100.7</v>
      </c>
      <c r="DE426" s="516">
        <v>100.7</v>
      </c>
      <c r="DF426" s="516">
        <v>100.7</v>
      </c>
      <c r="DG426" s="516">
        <v>100.9</v>
      </c>
      <c r="DH426" s="516">
        <v>100.9</v>
      </c>
      <c r="DI426" s="516">
        <v>100.2</v>
      </c>
      <c r="DJ426" s="516">
        <v>100.2</v>
      </c>
      <c r="DK426" s="516">
        <v>96.7</v>
      </c>
      <c r="DL426" s="516">
        <v>96.2</v>
      </c>
      <c r="DM426" s="516">
        <v>96.2</v>
      </c>
      <c r="DN426" s="516">
        <v>98.9</v>
      </c>
      <c r="DO426" s="516">
        <v>98.4</v>
      </c>
      <c r="DP426" s="516">
        <v>101.4</v>
      </c>
      <c r="DQ426" s="516">
        <v>102.6</v>
      </c>
      <c r="DR426" s="516">
        <v>102.6</v>
      </c>
      <c r="DS426" s="516">
        <v>97.3</v>
      </c>
      <c r="DT426" s="516">
        <v>102.7</v>
      </c>
      <c r="DU426" s="517">
        <v>102</v>
      </c>
      <c r="DV426" s="517">
        <v>102.1</v>
      </c>
      <c r="DW426" s="517">
        <v>102.1</v>
      </c>
      <c r="DX426" s="559">
        <v>102.9</v>
      </c>
      <c r="DY426" s="559">
        <v>104.4</v>
      </c>
      <c r="DZ426" s="559">
        <v>104.4</v>
      </c>
      <c r="EA426" s="558">
        <v>103.2</v>
      </c>
    </row>
    <row r="427" spans="1:131">
      <c r="A427" s="514" t="s">
        <v>1391</v>
      </c>
      <c r="B427" s="514" t="s">
        <v>1392</v>
      </c>
      <c r="C427" s="515">
        <v>4.13E-3</v>
      </c>
      <c r="D427" s="516">
        <v>106.7</v>
      </c>
      <c r="E427" s="516">
        <v>106.7</v>
      </c>
      <c r="F427" s="516">
        <v>108.2</v>
      </c>
      <c r="G427" s="516">
        <v>110.5</v>
      </c>
      <c r="H427" s="516">
        <v>110.5</v>
      </c>
      <c r="I427" s="516">
        <v>110.5</v>
      </c>
      <c r="J427" s="516">
        <v>110.5</v>
      </c>
      <c r="K427" s="516">
        <v>110.5</v>
      </c>
      <c r="L427" s="516">
        <v>115.8</v>
      </c>
      <c r="M427" s="516">
        <v>115.9</v>
      </c>
      <c r="N427" s="516">
        <v>115.9</v>
      </c>
      <c r="O427" s="516">
        <v>115.9</v>
      </c>
      <c r="P427" s="516">
        <v>115.4</v>
      </c>
      <c r="Q427" s="516">
        <v>115.4</v>
      </c>
      <c r="R427" s="516">
        <v>115.4</v>
      </c>
      <c r="S427" s="516">
        <v>115.7</v>
      </c>
      <c r="T427" s="516">
        <v>125.8</v>
      </c>
      <c r="U427" s="516">
        <v>125.8</v>
      </c>
      <c r="V427" s="516">
        <v>127.2</v>
      </c>
      <c r="W427" s="516">
        <v>127.2</v>
      </c>
      <c r="X427" s="516">
        <v>131.69999999999999</v>
      </c>
      <c r="Y427" s="516">
        <v>135.4</v>
      </c>
      <c r="Z427" s="516">
        <v>135.4</v>
      </c>
      <c r="AA427" s="516">
        <v>135.4</v>
      </c>
      <c r="AB427" s="516">
        <v>136.4</v>
      </c>
      <c r="AC427" s="516">
        <v>138.80000000000001</v>
      </c>
      <c r="AD427" s="516">
        <v>140.69999999999999</v>
      </c>
      <c r="AE427" s="516">
        <v>140.69999999999999</v>
      </c>
      <c r="AF427" s="516">
        <v>140.69999999999999</v>
      </c>
      <c r="AG427" s="516">
        <v>140.69999999999999</v>
      </c>
      <c r="AH427" s="516">
        <v>140.30000000000001</v>
      </c>
      <c r="AI427" s="516">
        <v>140.30000000000001</v>
      </c>
      <c r="AJ427" s="516">
        <v>142</v>
      </c>
      <c r="AK427" s="516">
        <v>143.9</v>
      </c>
      <c r="AL427" s="516">
        <v>144.9</v>
      </c>
      <c r="AM427" s="516">
        <v>144.9</v>
      </c>
      <c r="AN427" s="516">
        <v>146.80000000000001</v>
      </c>
      <c r="AO427" s="516">
        <v>146.80000000000001</v>
      </c>
      <c r="AP427" s="516">
        <v>146.80000000000001</v>
      </c>
      <c r="AQ427" s="516">
        <v>147.5</v>
      </c>
      <c r="AR427" s="516">
        <v>147.5</v>
      </c>
      <c r="AS427" s="516">
        <v>153.9</v>
      </c>
      <c r="AT427" s="516">
        <v>153.9</v>
      </c>
      <c r="AU427" s="516">
        <v>153.9</v>
      </c>
      <c r="AV427" s="516">
        <v>155.69999999999999</v>
      </c>
      <c r="AW427" s="516">
        <v>154.4</v>
      </c>
      <c r="AX427" s="516">
        <v>154.4</v>
      </c>
      <c r="AY427" s="516">
        <v>151.69999999999999</v>
      </c>
      <c r="AZ427" s="516">
        <v>151.80000000000001</v>
      </c>
      <c r="BA427" s="516">
        <v>151.80000000000001</v>
      </c>
      <c r="BB427" s="516">
        <v>151.80000000000001</v>
      </c>
      <c r="BC427" s="516">
        <v>151.80000000000001</v>
      </c>
      <c r="BD427" s="516">
        <v>151.80000000000001</v>
      </c>
      <c r="BE427" s="516">
        <v>151.80000000000001</v>
      </c>
      <c r="BF427" s="516">
        <v>151.80000000000001</v>
      </c>
      <c r="BG427" s="516">
        <v>151.80000000000001</v>
      </c>
      <c r="BH427" s="516">
        <v>151.80000000000001</v>
      </c>
      <c r="BI427" s="516">
        <v>151.80000000000001</v>
      </c>
      <c r="BJ427" s="516">
        <v>151.80000000000001</v>
      </c>
      <c r="BK427" s="516">
        <v>151.80000000000001</v>
      </c>
      <c r="BL427" s="516">
        <v>151.80000000000001</v>
      </c>
      <c r="BM427" s="516">
        <v>151.80000000000001</v>
      </c>
      <c r="BN427" s="516">
        <v>153.80000000000001</v>
      </c>
      <c r="BO427" s="516">
        <v>153.80000000000001</v>
      </c>
      <c r="BP427" s="516">
        <v>153.80000000000001</v>
      </c>
      <c r="BQ427" s="516">
        <v>153.80000000000001</v>
      </c>
      <c r="BR427" s="516">
        <v>153.80000000000001</v>
      </c>
      <c r="BS427" s="516">
        <v>153.80000000000001</v>
      </c>
      <c r="BT427" s="516">
        <v>153.80000000000001</v>
      </c>
      <c r="BU427" s="516">
        <v>153.80000000000001</v>
      </c>
      <c r="BV427" s="516">
        <v>153.80000000000001</v>
      </c>
      <c r="BW427" s="516">
        <v>153.80000000000001</v>
      </c>
      <c r="BX427" s="516">
        <v>151.4</v>
      </c>
      <c r="BY427" s="516">
        <v>151.4</v>
      </c>
      <c r="BZ427" s="516">
        <v>151.4</v>
      </c>
      <c r="CA427" s="516">
        <v>154.6</v>
      </c>
      <c r="CB427" s="516">
        <v>154.6</v>
      </c>
      <c r="CC427" s="516">
        <v>154.6</v>
      </c>
      <c r="CD427" s="516">
        <v>154.6</v>
      </c>
      <c r="CE427" s="516">
        <v>154.6</v>
      </c>
      <c r="CF427" s="516">
        <v>154.6</v>
      </c>
      <c r="CG427" s="516">
        <v>155.30000000000001</v>
      </c>
      <c r="CH427" s="516">
        <v>157.19999999999999</v>
      </c>
      <c r="CI427" s="516">
        <v>157.19999999999999</v>
      </c>
      <c r="CJ427" s="516">
        <v>162</v>
      </c>
      <c r="CK427" s="516">
        <v>162</v>
      </c>
      <c r="CL427" s="516">
        <v>168.4</v>
      </c>
      <c r="CM427" s="516">
        <v>171.6</v>
      </c>
      <c r="CN427" s="516">
        <v>174.8</v>
      </c>
      <c r="CO427" s="516">
        <v>174.8</v>
      </c>
      <c r="CP427" s="516">
        <v>175</v>
      </c>
      <c r="CQ427" s="516">
        <v>175</v>
      </c>
      <c r="CR427" s="516">
        <v>175</v>
      </c>
      <c r="CS427" s="516">
        <v>175</v>
      </c>
      <c r="CT427" s="516">
        <v>175</v>
      </c>
      <c r="CU427" s="516">
        <v>175</v>
      </c>
      <c r="CV427" s="516">
        <v>175</v>
      </c>
      <c r="CW427" s="516">
        <v>174.1</v>
      </c>
      <c r="CX427" s="516">
        <v>167.7</v>
      </c>
      <c r="CY427" s="516">
        <v>169.5</v>
      </c>
      <c r="CZ427" s="516">
        <v>174</v>
      </c>
      <c r="DA427" s="516">
        <v>171.1</v>
      </c>
      <c r="DB427" s="516">
        <v>165.8</v>
      </c>
      <c r="DC427" s="516">
        <v>161</v>
      </c>
      <c r="DD427" s="516">
        <v>166</v>
      </c>
      <c r="DE427" s="516">
        <v>168.8</v>
      </c>
      <c r="DF427" s="516">
        <v>173.6</v>
      </c>
      <c r="DG427" s="516">
        <v>176.6</v>
      </c>
      <c r="DH427" s="516">
        <v>170.7</v>
      </c>
      <c r="DI427" s="516">
        <v>170.7</v>
      </c>
      <c r="DJ427" s="516">
        <v>175.1</v>
      </c>
      <c r="DK427" s="516">
        <v>175.3</v>
      </c>
      <c r="DL427" s="516">
        <v>186.8</v>
      </c>
      <c r="DM427" s="516">
        <v>180.7</v>
      </c>
      <c r="DN427" s="516">
        <v>180.7</v>
      </c>
      <c r="DO427" s="516">
        <v>182.5</v>
      </c>
      <c r="DP427" s="516">
        <v>182.5</v>
      </c>
      <c r="DQ427" s="516">
        <v>182.5</v>
      </c>
      <c r="DR427" s="516">
        <v>186.9</v>
      </c>
      <c r="DS427" s="516">
        <v>188</v>
      </c>
      <c r="DT427" s="516">
        <v>193.3</v>
      </c>
      <c r="DU427" s="517">
        <v>191.8</v>
      </c>
      <c r="DV427" s="517">
        <v>197.2</v>
      </c>
      <c r="DW427" s="517">
        <v>197.2</v>
      </c>
      <c r="DX427" s="559">
        <v>193.7</v>
      </c>
      <c r="DY427" s="559">
        <v>193.7</v>
      </c>
      <c r="DZ427" s="559">
        <v>193.7</v>
      </c>
      <c r="EA427" s="558">
        <v>193.7</v>
      </c>
    </row>
    <row r="428" spans="1:131">
      <c r="A428" s="514" t="s">
        <v>1393</v>
      </c>
      <c r="B428" s="514" t="s">
        <v>1394</v>
      </c>
      <c r="C428" s="515">
        <v>8.8999999999999999E-3</v>
      </c>
      <c r="D428" s="516">
        <v>100.2</v>
      </c>
      <c r="E428" s="516">
        <v>100.7</v>
      </c>
      <c r="F428" s="516">
        <v>101.2</v>
      </c>
      <c r="G428" s="516">
        <v>101.4</v>
      </c>
      <c r="H428" s="516">
        <v>101.5</v>
      </c>
      <c r="I428" s="516">
        <v>101.4</v>
      </c>
      <c r="J428" s="516">
        <v>101.8</v>
      </c>
      <c r="K428" s="516">
        <v>100.6</v>
      </c>
      <c r="L428" s="516">
        <v>101.2</v>
      </c>
      <c r="M428" s="516">
        <v>101.8</v>
      </c>
      <c r="N428" s="516">
        <v>101.8</v>
      </c>
      <c r="O428" s="516">
        <v>100.9</v>
      </c>
      <c r="P428" s="516">
        <v>103.6</v>
      </c>
      <c r="Q428" s="516">
        <v>103.7</v>
      </c>
      <c r="R428" s="516">
        <v>103.8</v>
      </c>
      <c r="S428" s="516">
        <v>102.8</v>
      </c>
      <c r="T428" s="516">
        <v>102.4</v>
      </c>
      <c r="U428" s="516">
        <v>105.9</v>
      </c>
      <c r="V428" s="516">
        <v>106.2</v>
      </c>
      <c r="W428" s="516">
        <v>106.7</v>
      </c>
      <c r="X428" s="516">
        <v>106.5</v>
      </c>
      <c r="Y428" s="516">
        <v>106.4</v>
      </c>
      <c r="Z428" s="516">
        <v>106.2</v>
      </c>
      <c r="AA428" s="516">
        <v>106.8</v>
      </c>
      <c r="AB428" s="516">
        <v>108.2</v>
      </c>
      <c r="AC428" s="516">
        <v>111.8</v>
      </c>
      <c r="AD428" s="516">
        <v>112.6</v>
      </c>
      <c r="AE428" s="516">
        <v>113.9</v>
      </c>
      <c r="AF428" s="516">
        <v>114.8</v>
      </c>
      <c r="AG428" s="516">
        <v>114.6</v>
      </c>
      <c r="AH428" s="516">
        <v>115.1</v>
      </c>
      <c r="AI428" s="516">
        <v>114.8</v>
      </c>
      <c r="AJ428" s="516">
        <v>113.5</v>
      </c>
      <c r="AK428" s="516">
        <v>113.2</v>
      </c>
      <c r="AL428" s="516">
        <v>114.2</v>
      </c>
      <c r="AM428" s="516">
        <v>112.1</v>
      </c>
      <c r="AN428" s="516">
        <v>112.2</v>
      </c>
      <c r="AO428" s="516">
        <v>111.9</v>
      </c>
      <c r="AP428" s="516">
        <v>113.7</v>
      </c>
      <c r="AQ428" s="516">
        <v>114</v>
      </c>
      <c r="AR428" s="516">
        <v>114.8</v>
      </c>
      <c r="AS428" s="516">
        <v>115.1</v>
      </c>
      <c r="AT428" s="516">
        <v>113.9</v>
      </c>
      <c r="AU428" s="516">
        <v>115.3</v>
      </c>
      <c r="AV428" s="516">
        <v>113.8</v>
      </c>
      <c r="AW428" s="516">
        <v>113.8</v>
      </c>
      <c r="AX428" s="516">
        <v>114</v>
      </c>
      <c r="AY428" s="516">
        <v>113.7</v>
      </c>
      <c r="AZ428" s="516">
        <v>113.4</v>
      </c>
      <c r="BA428" s="516">
        <v>113.1</v>
      </c>
      <c r="BB428" s="516">
        <v>113.2</v>
      </c>
      <c r="BC428" s="516">
        <v>113.5</v>
      </c>
      <c r="BD428" s="516">
        <v>114.1</v>
      </c>
      <c r="BE428" s="516">
        <v>113.6</v>
      </c>
      <c r="BF428" s="516">
        <v>113.4</v>
      </c>
      <c r="BG428" s="516">
        <v>113.7</v>
      </c>
      <c r="BH428" s="516">
        <v>113.5</v>
      </c>
      <c r="BI428" s="516">
        <v>113.2</v>
      </c>
      <c r="BJ428" s="516">
        <v>114.5</v>
      </c>
      <c r="BK428" s="516">
        <v>114.9</v>
      </c>
      <c r="BL428" s="516">
        <v>114.5</v>
      </c>
      <c r="BM428" s="516">
        <v>115.1</v>
      </c>
      <c r="BN428" s="516">
        <v>115.3</v>
      </c>
      <c r="BO428" s="516">
        <v>112.8</v>
      </c>
      <c r="BP428" s="516">
        <v>113</v>
      </c>
      <c r="BQ428" s="516">
        <v>112.4</v>
      </c>
      <c r="BR428" s="516">
        <v>112.6</v>
      </c>
      <c r="BS428" s="516">
        <v>112.9</v>
      </c>
      <c r="BT428" s="516">
        <v>112.9</v>
      </c>
      <c r="BU428" s="516">
        <v>113.3</v>
      </c>
      <c r="BV428" s="516">
        <v>113.4</v>
      </c>
      <c r="BW428" s="516">
        <v>113.9</v>
      </c>
      <c r="BX428" s="516">
        <v>115.2</v>
      </c>
      <c r="BY428" s="516">
        <v>116.2</v>
      </c>
      <c r="BZ428" s="516">
        <v>116.1</v>
      </c>
      <c r="CA428" s="516">
        <v>117.6</v>
      </c>
      <c r="CB428" s="516">
        <v>118.1</v>
      </c>
      <c r="CC428" s="516">
        <v>117.9</v>
      </c>
      <c r="CD428" s="516">
        <v>118.9</v>
      </c>
      <c r="CE428" s="516">
        <v>121.9</v>
      </c>
      <c r="CF428" s="516">
        <v>122.6</v>
      </c>
      <c r="CG428" s="516">
        <v>121.7</v>
      </c>
      <c r="CH428" s="516">
        <v>121.8</v>
      </c>
      <c r="CI428" s="516">
        <v>123.6</v>
      </c>
      <c r="CJ428" s="516">
        <v>124</v>
      </c>
      <c r="CK428" s="516">
        <v>123.7</v>
      </c>
      <c r="CL428" s="516">
        <v>124.2</v>
      </c>
      <c r="CM428" s="516">
        <v>124.7</v>
      </c>
      <c r="CN428" s="516">
        <v>125.4</v>
      </c>
      <c r="CO428" s="516">
        <v>125.5</v>
      </c>
      <c r="CP428" s="516">
        <v>125.4</v>
      </c>
      <c r="CQ428" s="516">
        <v>125.5</v>
      </c>
      <c r="CR428" s="516">
        <v>124.9</v>
      </c>
      <c r="CS428" s="516">
        <v>125.4</v>
      </c>
      <c r="CT428" s="516">
        <v>125.5</v>
      </c>
      <c r="CU428" s="516">
        <v>125.6</v>
      </c>
      <c r="CV428" s="516">
        <v>124.9</v>
      </c>
      <c r="CW428" s="516">
        <v>125.9</v>
      </c>
      <c r="CX428" s="516">
        <v>126.1</v>
      </c>
      <c r="CY428" s="516">
        <v>126.2</v>
      </c>
      <c r="CZ428" s="516">
        <v>126.1</v>
      </c>
      <c r="DA428" s="516">
        <v>126.3</v>
      </c>
      <c r="DB428" s="516">
        <v>126.9</v>
      </c>
      <c r="DC428" s="516">
        <v>127.9</v>
      </c>
      <c r="DD428" s="516">
        <v>127.9</v>
      </c>
      <c r="DE428" s="516">
        <v>128.1</v>
      </c>
      <c r="DF428" s="516">
        <v>126.9</v>
      </c>
      <c r="DG428" s="516">
        <v>128.4</v>
      </c>
      <c r="DH428" s="516">
        <v>128.19999999999999</v>
      </c>
      <c r="DI428" s="516">
        <v>127.4</v>
      </c>
      <c r="DJ428" s="516">
        <v>127.5</v>
      </c>
      <c r="DK428" s="516">
        <v>127.1</v>
      </c>
      <c r="DL428" s="516">
        <v>127.4</v>
      </c>
      <c r="DM428" s="516">
        <v>126.7</v>
      </c>
      <c r="DN428" s="516">
        <v>127.4</v>
      </c>
      <c r="DO428" s="516">
        <v>126.1</v>
      </c>
      <c r="DP428" s="516">
        <v>128.4</v>
      </c>
      <c r="DQ428" s="516">
        <v>126.5</v>
      </c>
      <c r="DR428" s="516">
        <v>127.1</v>
      </c>
      <c r="DS428" s="516">
        <v>127.4</v>
      </c>
      <c r="DT428" s="516">
        <v>127.5</v>
      </c>
      <c r="DU428" s="517">
        <v>127.7</v>
      </c>
      <c r="DV428" s="517">
        <v>127.9</v>
      </c>
      <c r="DW428" s="517">
        <v>128</v>
      </c>
      <c r="DX428" s="559">
        <v>127.8</v>
      </c>
      <c r="DY428" s="559">
        <v>128.6</v>
      </c>
      <c r="DZ428" s="559">
        <v>128.80000000000001</v>
      </c>
      <c r="EA428" s="558">
        <v>128.9</v>
      </c>
    </row>
    <row r="429" spans="1:131">
      <c r="A429" s="514" t="s">
        <v>1395</v>
      </c>
      <c r="B429" s="514" t="s">
        <v>1396</v>
      </c>
      <c r="C429" s="515">
        <v>1.5339999999999999E-2</v>
      </c>
      <c r="D429" s="516">
        <v>98.4</v>
      </c>
      <c r="E429" s="516">
        <v>100.3</v>
      </c>
      <c r="F429" s="516">
        <v>101.9</v>
      </c>
      <c r="G429" s="516">
        <v>101.4</v>
      </c>
      <c r="H429" s="516">
        <v>104.5</v>
      </c>
      <c r="I429" s="516">
        <v>105.2</v>
      </c>
      <c r="J429" s="516">
        <v>103.6</v>
      </c>
      <c r="K429" s="516">
        <v>105.8</v>
      </c>
      <c r="L429" s="516">
        <v>104.3</v>
      </c>
      <c r="M429" s="516">
        <v>104.9</v>
      </c>
      <c r="N429" s="516">
        <v>106.9</v>
      </c>
      <c r="O429" s="516">
        <v>106.8</v>
      </c>
      <c r="P429" s="516">
        <v>102.4</v>
      </c>
      <c r="Q429" s="516">
        <v>104.2</v>
      </c>
      <c r="R429" s="516">
        <v>104.7</v>
      </c>
      <c r="S429" s="516">
        <v>102.5</v>
      </c>
      <c r="T429" s="516">
        <v>99.3</v>
      </c>
      <c r="U429" s="516">
        <v>99.5</v>
      </c>
      <c r="V429" s="516">
        <v>97.6</v>
      </c>
      <c r="W429" s="516">
        <v>102.6</v>
      </c>
      <c r="X429" s="516">
        <v>102.7</v>
      </c>
      <c r="Y429" s="516">
        <v>101.8</v>
      </c>
      <c r="Z429" s="516">
        <v>100.4</v>
      </c>
      <c r="AA429" s="516">
        <v>101.1</v>
      </c>
      <c r="AB429" s="516">
        <v>101.4</v>
      </c>
      <c r="AC429" s="516">
        <v>100.3</v>
      </c>
      <c r="AD429" s="516">
        <v>100</v>
      </c>
      <c r="AE429" s="516">
        <v>99.6</v>
      </c>
      <c r="AF429" s="516">
        <v>97.4</v>
      </c>
      <c r="AG429" s="516">
        <v>97</v>
      </c>
      <c r="AH429" s="516">
        <v>101.5</v>
      </c>
      <c r="AI429" s="516">
        <v>102.6</v>
      </c>
      <c r="AJ429" s="516">
        <v>103.5</v>
      </c>
      <c r="AK429" s="516">
        <v>100.6</v>
      </c>
      <c r="AL429" s="516">
        <v>95.7</v>
      </c>
      <c r="AM429" s="516">
        <v>94.9</v>
      </c>
      <c r="AN429" s="516">
        <v>93.6</v>
      </c>
      <c r="AO429" s="516">
        <v>94</v>
      </c>
      <c r="AP429" s="516">
        <v>93.8</v>
      </c>
      <c r="AQ429" s="516">
        <v>100.7</v>
      </c>
      <c r="AR429" s="516">
        <v>101.1</v>
      </c>
      <c r="AS429" s="516">
        <v>99</v>
      </c>
      <c r="AT429" s="516">
        <v>98.6</v>
      </c>
      <c r="AU429" s="516">
        <v>100.2</v>
      </c>
      <c r="AV429" s="516">
        <v>99.4</v>
      </c>
      <c r="AW429" s="516">
        <v>98.9</v>
      </c>
      <c r="AX429" s="516">
        <v>98.8</v>
      </c>
      <c r="AY429" s="516">
        <v>99.3</v>
      </c>
      <c r="AZ429" s="516">
        <v>99.6</v>
      </c>
      <c r="BA429" s="516">
        <v>99.3</v>
      </c>
      <c r="BB429" s="516">
        <v>98.1</v>
      </c>
      <c r="BC429" s="516">
        <v>97.9</v>
      </c>
      <c r="BD429" s="516">
        <v>98.2</v>
      </c>
      <c r="BE429" s="516">
        <v>98</v>
      </c>
      <c r="BF429" s="516">
        <v>97.8</v>
      </c>
      <c r="BG429" s="516">
        <v>98.7</v>
      </c>
      <c r="BH429" s="516">
        <v>99</v>
      </c>
      <c r="BI429" s="516">
        <v>98.6</v>
      </c>
      <c r="BJ429" s="516">
        <v>98.3</v>
      </c>
      <c r="BK429" s="516">
        <v>98.7</v>
      </c>
      <c r="BL429" s="516">
        <v>94.6</v>
      </c>
      <c r="BM429" s="516">
        <v>93.9</v>
      </c>
      <c r="BN429" s="516">
        <v>96.5</v>
      </c>
      <c r="BO429" s="516">
        <v>93.8</v>
      </c>
      <c r="BP429" s="516">
        <v>93</v>
      </c>
      <c r="BQ429" s="516">
        <v>93</v>
      </c>
      <c r="BR429" s="516">
        <v>91.7</v>
      </c>
      <c r="BS429" s="516">
        <v>91</v>
      </c>
      <c r="BT429" s="516">
        <v>91.6</v>
      </c>
      <c r="BU429" s="516">
        <v>88.2</v>
      </c>
      <c r="BV429" s="516">
        <v>88.2</v>
      </c>
      <c r="BW429" s="516">
        <v>87.5</v>
      </c>
      <c r="BX429" s="516">
        <v>87.2</v>
      </c>
      <c r="BY429" s="516">
        <v>87.9</v>
      </c>
      <c r="BZ429" s="516">
        <v>88.2</v>
      </c>
      <c r="CA429" s="516">
        <v>90.5</v>
      </c>
      <c r="CB429" s="516">
        <v>89.9</v>
      </c>
      <c r="CC429" s="516">
        <v>93.2</v>
      </c>
      <c r="CD429" s="516">
        <v>94.9</v>
      </c>
      <c r="CE429" s="516">
        <v>94.5</v>
      </c>
      <c r="CF429" s="516">
        <v>93.8</v>
      </c>
      <c r="CG429" s="516">
        <v>93</v>
      </c>
      <c r="CH429" s="516">
        <v>89.3</v>
      </c>
      <c r="CI429" s="516">
        <v>89.5</v>
      </c>
      <c r="CJ429" s="516">
        <v>86.2</v>
      </c>
      <c r="CK429" s="516">
        <v>87.6</v>
      </c>
      <c r="CL429" s="516">
        <v>86.5</v>
      </c>
      <c r="CM429" s="516">
        <v>87.2</v>
      </c>
      <c r="CN429" s="516">
        <v>87.4</v>
      </c>
      <c r="CO429" s="516">
        <v>87.3</v>
      </c>
      <c r="CP429" s="516">
        <v>87.5</v>
      </c>
      <c r="CQ429" s="516">
        <v>86.1</v>
      </c>
      <c r="CR429" s="516">
        <v>87</v>
      </c>
      <c r="CS429" s="516">
        <v>87.1</v>
      </c>
      <c r="CT429" s="516">
        <v>87.3</v>
      </c>
      <c r="CU429" s="516">
        <v>86.3</v>
      </c>
      <c r="CV429" s="516">
        <v>86.7</v>
      </c>
      <c r="CW429" s="516">
        <v>85.3</v>
      </c>
      <c r="CX429" s="516">
        <v>84.7</v>
      </c>
      <c r="CY429" s="516">
        <v>84.1</v>
      </c>
      <c r="CZ429" s="516">
        <v>84.6</v>
      </c>
      <c r="DA429" s="516">
        <v>85.5</v>
      </c>
      <c r="DB429" s="516">
        <v>85.8</v>
      </c>
      <c r="DC429" s="516">
        <v>86.8</v>
      </c>
      <c r="DD429" s="516">
        <v>90.1</v>
      </c>
      <c r="DE429" s="516">
        <v>90.2</v>
      </c>
      <c r="DF429" s="516">
        <v>92.1</v>
      </c>
      <c r="DG429" s="516">
        <v>96.3</v>
      </c>
      <c r="DH429" s="516">
        <v>95</v>
      </c>
      <c r="DI429" s="516">
        <v>94</v>
      </c>
      <c r="DJ429" s="516">
        <v>96.6</v>
      </c>
      <c r="DK429" s="516">
        <v>96.9</v>
      </c>
      <c r="DL429" s="516">
        <v>98.1</v>
      </c>
      <c r="DM429" s="516">
        <v>100.2</v>
      </c>
      <c r="DN429" s="516">
        <v>100.3</v>
      </c>
      <c r="DO429" s="516">
        <v>101.2</v>
      </c>
      <c r="DP429" s="516">
        <v>99.9</v>
      </c>
      <c r="DQ429" s="516">
        <v>98.7</v>
      </c>
      <c r="DR429" s="516">
        <v>99</v>
      </c>
      <c r="DS429" s="516">
        <v>98</v>
      </c>
      <c r="DT429" s="516">
        <v>98.7</v>
      </c>
      <c r="DU429" s="517">
        <v>100.8</v>
      </c>
      <c r="DV429" s="517">
        <v>98.4</v>
      </c>
      <c r="DW429" s="517">
        <v>100.9</v>
      </c>
      <c r="DX429" s="559">
        <v>101.6</v>
      </c>
      <c r="DY429" s="559">
        <v>103.5</v>
      </c>
      <c r="DZ429" s="559">
        <v>104.1</v>
      </c>
      <c r="EA429" s="558">
        <v>103.3</v>
      </c>
    </row>
    <row r="430" spans="1:131">
      <c r="A430" s="514" t="s">
        <v>1397</v>
      </c>
      <c r="B430" s="514" t="s">
        <v>1398</v>
      </c>
      <c r="C430" s="515">
        <v>6.2100000000000002E-3</v>
      </c>
      <c r="D430" s="516">
        <v>105.2</v>
      </c>
      <c r="E430" s="516">
        <v>108.7</v>
      </c>
      <c r="F430" s="516">
        <v>107.1</v>
      </c>
      <c r="G430" s="516">
        <v>109.1</v>
      </c>
      <c r="H430" s="516">
        <v>112.9</v>
      </c>
      <c r="I430" s="516">
        <v>112.5</v>
      </c>
      <c r="J430" s="516">
        <v>120</v>
      </c>
      <c r="K430" s="516">
        <v>126.4</v>
      </c>
      <c r="L430" s="516">
        <v>119.4</v>
      </c>
      <c r="M430" s="516">
        <v>119.4</v>
      </c>
      <c r="N430" s="516">
        <v>121.9</v>
      </c>
      <c r="O430" s="516">
        <v>129.69999999999999</v>
      </c>
      <c r="P430" s="516">
        <v>130.69999999999999</v>
      </c>
      <c r="Q430" s="516">
        <v>126.5</v>
      </c>
      <c r="R430" s="516">
        <v>127.6</v>
      </c>
      <c r="S430" s="516">
        <v>131.19999999999999</v>
      </c>
      <c r="T430" s="516">
        <v>130.5</v>
      </c>
      <c r="U430" s="516">
        <v>127.8</v>
      </c>
      <c r="V430" s="516">
        <v>126.7</v>
      </c>
      <c r="W430" s="516">
        <v>127.3</v>
      </c>
      <c r="X430" s="516">
        <v>134.6</v>
      </c>
      <c r="Y430" s="516">
        <v>128.69999999999999</v>
      </c>
      <c r="Z430" s="516">
        <v>133.69999999999999</v>
      </c>
      <c r="AA430" s="516">
        <v>129.4</v>
      </c>
      <c r="AB430" s="516">
        <v>138</v>
      </c>
      <c r="AC430" s="516">
        <v>141.6</v>
      </c>
      <c r="AD430" s="516">
        <v>135.1</v>
      </c>
      <c r="AE430" s="516">
        <v>133.30000000000001</v>
      </c>
      <c r="AF430" s="516">
        <v>132.30000000000001</v>
      </c>
      <c r="AG430" s="516">
        <v>133.1</v>
      </c>
      <c r="AH430" s="516">
        <v>136.4</v>
      </c>
      <c r="AI430" s="516">
        <v>136.4</v>
      </c>
      <c r="AJ430" s="516">
        <v>139.6</v>
      </c>
      <c r="AK430" s="516">
        <v>140.9</v>
      </c>
      <c r="AL430" s="516">
        <v>142.30000000000001</v>
      </c>
      <c r="AM430" s="516">
        <v>140.9</v>
      </c>
      <c r="AN430" s="516">
        <v>145.1</v>
      </c>
      <c r="AO430" s="516">
        <v>145.4</v>
      </c>
      <c r="AP430" s="516">
        <v>144.19999999999999</v>
      </c>
      <c r="AQ430" s="516">
        <v>142.5</v>
      </c>
      <c r="AR430" s="516">
        <v>142.6</v>
      </c>
      <c r="AS430" s="516">
        <v>140.30000000000001</v>
      </c>
      <c r="AT430" s="516">
        <v>142.30000000000001</v>
      </c>
      <c r="AU430" s="516">
        <v>142.6</v>
      </c>
      <c r="AV430" s="516">
        <v>142.5</v>
      </c>
      <c r="AW430" s="516">
        <v>138.4</v>
      </c>
      <c r="AX430" s="516">
        <v>138.4</v>
      </c>
      <c r="AY430" s="516">
        <v>138.4</v>
      </c>
      <c r="AZ430" s="516">
        <v>150.6</v>
      </c>
      <c r="BA430" s="516">
        <v>150.6</v>
      </c>
      <c r="BB430" s="516">
        <v>150.6</v>
      </c>
      <c r="BC430" s="516">
        <v>150.6</v>
      </c>
      <c r="BD430" s="516">
        <v>150.6</v>
      </c>
      <c r="BE430" s="516">
        <v>150.6</v>
      </c>
      <c r="BF430" s="516">
        <v>150.6</v>
      </c>
      <c r="BG430" s="516">
        <v>150.6</v>
      </c>
      <c r="BH430" s="516">
        <v>150.6</v>
      </c>
      <c r="BI430" s="516">
        <v>150.6</v>
      </c>
      <c r="BJ430" s="516">
        <v>150.6</v>
      </c>
      <c r="BK430" s="516">
        <v>150.6</v>
      </c>
      <c r="BL430" s="516">
        <v>160.1</v>
      </c>
      <c r="BM430" s="516">
        <v>160.1</v>
      </c>
      <c r="BN430" s="516">
        <v>160.1</v>
      </c>
      <c r="BO430" s="516">
        <v>160.1</v>
      </c>
      <c r="BP430" s="516">
        <v>148.19999999999999</v>
      </c>
      <c r="BQ430" s="516">
        <v>148.19999999999999</v>
      </c>
      <c r="BR430" s="516">
        <v>150.5</v>
      </c>
      <c r="BS430" s="516">
        <v>150.5</v>
      </c>
      <c r="BT430" s="516">
        <v>152.80000000000001</v>
      </c>
      <c r="BU430" s="516">
        <v>152.80000000000001</v>
      </c>
      <c r="BV430" s="516">
        <v>152.80000000000001</v>
      </c>
      <c r="BW430" s="516">
        <v>154.5</v>
      </c>
      <c r="BX430" s="516">
        <v>154.5</v>
      </c>
      <c r="BY430" s="516">
        <v>139</v>
      </c>
      <c r="BZ430" s="516">
        <v>139</v>
      </c>
      <c r="CA430" s="516">
        <v>137</v>
      </c>
      <c r="CB430" s="516">
        <v>137.30000000000001</v>
      </c>
      <c r="CC430" s="516">
        <v>137.30000000000001</v>
      </c>
      <c r="CD430" s="516">
        <v>137.30000000000001</v>
      </c>
      <c r="CE430" s="516">
        <v>137</v>
      </c>
      <c r="CF430" s="516">
        <v>134.9</v>
      </c>
      <c r="CG430" s="516">
        <v>137</v>
      </c>
      <c r="CH430" s="516">
        <v>139.19999999999999</v>
      </c>
      <c r="CI430" s="516">
        <v>140.1</v>
      </c>
      <c r="CJ430" s="516">
        <v>138.6</v>
      </c>
      <c r="CK430" s="516">
        <v>138.6</v>
      </c>
      <c r="CL430" s="516">
        <v>141.80000000000001</v>
      </c>
      <c r="CM430" s="516">
        <v>136.9</v>
      </c>
      <c r="CN430" s="516">
        <v>138.9</v>
      </c>
      <c r="CO430" s="516">
        <v>138.9</v>
      </c>
      <c r="CP430" s="516">
        <v>138.9</v>
      </c>
      <c r="CQ430" s="516">
        <v>138.9</v>
      </c>
      <c r="CR430" s="516">
        <v>138.9</v>
      </c>
      <c r="CS430" s="516">
        <v>138.9</v>
      </c>
      <c r="CT430" s="516">
        <v>139.4</v>
      </c>
      <c r="CU430" s="516">
        <v>143.19999999999999</v>
      </c>
      <c r="CV430" s="516">
        <v>141.4</v>
      </c>
      <c r="CW430" s="516">
        <v>144.80000000000001</v>
      </c>
      <c r="CX430" s="516">
        <v>144.80000000000001</v>
      </c>
      <c r="CY430" s="516">
        <v>144.80000000000001</v>
      </c>
      <c r="CZ430" s="516">
        <v>144.80000000000001</v>
      </c>
      <c r="DA430" s="516">
        <v>144.80000000000001</v>
      </c>
      <c r="DB430" s="516">
        <v>144</v>
      </c>
      <c r="DC430" s="516">
        <v>144</v>
      </c>
      <c r="DD430" s="516">
        <v>144</v>
      </c>
      <c r="DE430" s="516">
        <v>144</v>
      </c>
      <c r="DF430" s="516">
        <v>146.30000000000001</v>
      </c>
      <c r="DG430" s="516">
        <v>148.4</v>
      </c>
      <c r="DH430" s="516">
        <v>151.9</v>
      </c>
      <c r="DI430" s="516">
        <v>151.9</v>
      </c>
      <c r="DJ430" s="516">
        <v>154.1</v>
      </c>
      <c r="DK430" s="516">
        <v>151.9</v>
      </c>
      <c r="DL430" s="516">
        <v>151.9</v>
      </c>
      <c r="DM430" s="516">
        <v>151.9</v>
      </c>
      <c r="DN430" s="516">
        <v>151.9</v>
      </c>
      <c r="DO430" s="516">
        <v>154</v>
      </c>
      <c r="DP430" s="516">
        <v>157.6</v>
      </c>
      <c r="DQ430" s="516">
        <v>157.6</v>
      </c>
      <c r="DR430" s="516">
        <v>158</v>
      </c>
      <c r="DS430" s="516">
        <v>158</v>
      </c>
      <c r="DT430" s="516">
        <v>160.5</v>
      </c>
      <c r="DU430" s="517">
        <v>162.9</v>
      </c>
      <c r="DV430" s="517">
        <v>166</v>
      </c>
      <c r="DW430" s="517">
        <v>166</v>
      </c>
      <c r="DX430" s="559">
        <v>166</v>
      </c>
      <c r="DY430" s="559">
        <v>166</v>
      </c>
      <c r="DZ430" s="559">
        <v>166</v>
      </c>
      <c r="EA430" s="558">
        <v>166</v>
      </c>
    </row>
    <row r="431" spans="1:131">
      <c r="A431" s="514" t="s">
        <v>1399</v>
      </c>
      <c r="B431" s="514" t="s">
        <v>1400</v>
      </c>
      <c r="C431" s="515">
        <v>0.69227000000000005</v>
      </c>
      <c r="D431" s="516">
        <v>103.4</v>
      </c>
      <c r="E431" s="516">
        <v>103.5</v>
      </c>
      <c r="F431" s="516">
        <v>104.6</v>
      </c>
      <c r="G431" s="516">
        <v>104.8</v>
      </c>
      <c r="H431" s="516">
        <v>105</v>
      </c>
      <c r="I431" s="516">
        <v>104.8</v>
      </c>
      <c r="J431" s="516">
        <v>105</v>
      </c>
      <c r="K431" s="516">
        <v>103.9</v>
      </c>
      <c r="L431" s="516">
        <v>104.2</v>
      </c>
      <c r="M431" s="516">
        <v>106</v>
      </c>
      <c r="N431" s="516">
        <v>106.2</v>
      </c>
      <c r="O431" s="516">
        <v>106.6</v>
      </c>
      <c r="P431" s="516">
        <v>108.1</v>
      </c>
      <c r="Q431" s="516">
        <v>107.9</v>
      </c>
      <c r="R431" s="516">
        <v>108.5</v>
      </c>
      <c r="S431" s="516">
        <v>109.7</v>
      </c>
      <c r="T431" s="516">
        <v>110.4</v>
      </c>
      <c r="U431" s="516">
        <v>112</v>
      </c>
      <c r="V431" s="516">
        <v>111.8</v>
      </c>
      <c r="W431" s="516">
        <v>111.9</v>
      </c>
      <c r="X431" s="516">
        <v>111.4</v>
      </c>
      <c r="Y431" s="516">
        <v>112.2</v>
      </c>
      <c r="Z431" s="516">
        <v>112</v>
      </c>
      <c r="AA431" s="516">
        <v>112.4</v>
      </c>
      <c r="AB431" s="516">
        <v>112.4</v>
      </c>
      <c r="AC431" s="516">
        <v>113.4</v>
      </c>
      <c r="AD431" s="516">
        <v>112.5</v>
      </c>
      <c r="AE431" s="516">
        <v>113</v>
      </c>
      <c r="AF431" s="516">
        <v>112.2</v>
      </c>
      <c r="AG431" s="516">
        <v>113.2</v>
      </c>
      <c r="AH431" s="516">
        <v>112.7</v>
      </c>
      <c r="AI431" s="516">
        <v>111.6</v>
      </c>
      <c r="AJ431" s="516">
        <v>109.8</v>
      </c>
      <c r="AK431" s="516">
        <v>110.7</v>
      </c>
      <c r="AL431" s="516">
        <v>109.5</v>
      </c>
      <c r="AM431" s="516">
        <v>110.1</v>
      </c>
      <c r="AN431" s="516">
        <v>110.4</v>
      </c>
      <c r="AO431" s="516">
        <v>110.1</v>
      </c>
      <c r="AP431" s="516">
        <v>112</v>
      </c>
      <c r="AQ431" s="516">
        <v>110</v>
      </c>
      <c r="AR431" s="516">
        <v>109.6</v>
      </c>
      <c r="AS431" s="516">
        <v>108.6</v>
      </c>
      <c r="AT431" s="516">
        <v>108.6</v>
      </c>
      <c r="AU431" s="516">
        <v>108</v>
      </c>
      <c r="AV431" s="516">
        <v>106.8</v>
      </c>
      <c r="AW431" s="516">
        <v>105.6</v>
      </c>
      <c r="AX431" s="516">
        <v>105.2</v>
      </c>
      <c r="AY431" s="516">
        <v>105.5</v>
      </c>
      <c r="AZ431" s="516">
        <v>105.9</v>
      </c>
      <c r="BA431" s="516">
        <v>106.6</v>
      </c>
      <c r="BB431" s="516">
        <v>106.5</v>
      </c>
      <c r="BC431" s="516">
        <v>106.8</v>
      </c>
      <c r="BD431" s="516">
        <v>106.6</v>
      </c>
      <c r="BE431" s="516">
        <v>106.1</v>
      </c>
      <c r="BF431" s="516">
        <v>106.2</v>
      </c>
      <c r="BG431" s="516">
        <v>105.7</v>
      </c>
      <c r="BH431" s="516">
        <v>106.3</v>
      </c>
      <c r="BI431" s="516">
        <v>106.6</v>
      </c>
      <c r="BJ431" s="516">
        <v>107.3</v>
      </c>
      <c r="BK431" s="516">
        <v>107.8</v>
      </c>
      <c r="BL431" s="516">
        <v>107.9</v>
      </c>
      <c r="BM431" s="516">
        <v>109.1</v>
      </c>
      <c r="BN431" s="516">
        <v>109.5</v>
      </c>
      <c r="BO431" s="516">
        <v>108.4</v>
      </c>
      <c r="BP431" s="516">
        <v>108.4</v>
      </c>
      <c r="BQ431" s="516">
        <v>109</v>
      </c>
      <c r="BR431" s="516">
        <v>109.7</v>
      </c>
      <c r="BS431" s="516">
        <v>109.5</v>
      </c>
      <c r="BT431" s="516">
        <v>110</v>
      </c>
      <c r="BU431" s="516">
        <v>111.5</v>
      </c>
      <c r="BV431" s="516">
        <v>113.4</v>
      </c>
      <c r="BW431" s="516">
        <v>114.7</v>
      </c>
      <c r="BX431" s="516">
        <v>113.7</v>
      </c>
      <c r="BY431" s="516">
        <v>114.7</v>
      </c>
      <c r="BZ431" s="516">
        <v>115.9</v>
      </c>
      <c r="CA431" s="516">
        <v>116.8</v>
      </c>
      <c r="CB431" s="516">
        <v>117.2</v>
      </c>
      <c r="CC431" s="516">
        <v>117.8</v>
      </c>
      <c r="CD431" s="516">
        <v>118.7</v>
      </c>
      <c r="CE431" s="516">
        <v>118.1</v>
      </c>
      <c r="CF431" s="516">
        <v>117.4</v>
      </c>
      <c r="CG431" s="516">
        <v>116.4</v>
      </c>
      <c r="CH431" s="516">
        <v>116</v>
      </c>
      <c r="CI431" s="516">
        <v>115.9</v>
      </c>
      <c r="CJ431" s="516">
        <v>115.6</v>
      </c>
      <c r="CK431" s="516">
        <v>115.9</v>
      </c>
      <c r="CL431" s="516">
        <v>114.6</v>
      </c>
      <c r="CM431" s="516">
        <v>114.2</v>
      </c>
      <c r="CN431" s="516">
        <v>114</v>
      </c>
      <c r="CO431" s="516">
        <v>113.7</v>
      </c>
      <c r="CP431" s="516">
        <v>113.7</v>
      </c>
      <c r="CQ431" s="516">
        <v>114</v>
      </c>
      <c r="CR431" s="516">
        <v>113.6</v>
      </c>
      <c r="CS431" s="516">
        <v>113.4</v>
      </c>
      <c r="CT431" s="516">
        <v>113.5</v>
      </c>
      <c r="CU431" s="516">
        <v>114.3</v>
      </c>
      <c r="CV431" s="516">
        <v>114.6</v>
      </c>
      <c r="CW431" s="516">
        <v>114.8</v>
      </c>
      <c r="CX431" s="516">
        <v>113.6</v>
      </c>
      <c r="CY431" s="516">
        <v>113.6</v>
      </c>
      <c r="CZ431" s="516">
        <v>113.2</v>
      </c>
      <c r="DA431" s="516">
        <v>112.9</v>
      </c>
      <c r="DB431" s="516">
        <v>113.2</v>
      </c>
      <c r="DC431" s="516">
        <v>115</v>
      </c>
      <c r="DD431" s="516">
        <v>115.1</v>
      </c>
      <c r="DE431" s="516">
        <v>116.5</v>
      </c>
      <c r="DF431" s="516">
        <v>118.1</v>
      </c>
      <c r="DG431" s="516">
        <v>120</v>
      </c>
      <c r="DH431" s="516">
        <v>122.9</v>
      </c>
      <c r="DI431" s="516">
        <v>123.6</v>
      </c>
      <c r="DJ431" s="516">
        <v>124.7</v>
      </c>
      <c r="DK431" s="516">
        <v>125.6</v>
      </c>
      <c r="DL431" s="516">
        <v>126.3</v>
      </c>
      <c r="DM431" s="516">
        <v>127.1</v>
      </c>
      <c r="DN431" s="516">
        <v>131</v>
      </c>
      <c r="DO431" s="516">
        <v>134</v>
      </c>
      <c r="DP431" s="516">
        <v>134.1</v>
      </c>
      <c r="DQ431" s="516">
        <v>136.30000000000001</v>
      </c>
      <c r="DR431" s="516">
        <v>137.6</v>
      </c>
      <c r="DS431" s="516">
        <v>139.69999999999999</v>
      </c>
      <c r="DT431" s="516">
        <v>141.69999999999999</v>
      </c>
      <c r="DU431" s="517">
        <v>143.80000000000001</v>
      </c>
      <c r="DV431" s="517">
        <v>144.69999999999999</v>
      </c>
      <c r="DW431" s="517">
        <v>145</v>
      </c>
      <c r="DX431" s="559">
        <v>143.4</v>
      </c>
      <c r="DY431" s="559">
        <v>143</v>
      </c>
      <c r="DZ431" s="559">
        <v>143.80000000000001</v>
      </c>
      <c r="EA431" s="558">
        <v>142.1</v>
      </c>
    </row>
    <row r="432" spans="1:131">
      <c r="A432" s="514" t="s">
        <v>1401</v>
      </c>
      <c r="B432" s="514" t="s">
        <v>1402</v>
      </c>
      <c r="C432" s="515">
        <v>6.2019999999999999E-2</v>
      </c>
      <c r="D432" s="516">
        <v>104.2</v>
      </c>
      <c r="E432" s="516">
        <v>105.1</v>
      </c>
      <c r="F432" s="516">
        <v>105.3</v>
      </c>
      <c r="G432" s="516">
        <v>106</v>
      </c>
      <c r="H432" s="516">
        <v>105.3</v>
      </c>
      <c r="I432" s="516">
        <v>104.5</v>
      </c>
      <c r="J432" s="516">
        <v>104.8</v>
      </c>
      <c r="K432" s="516">
        <v>104.4</v>
      </c>
      <c r="L432" s="516">
        <v>107</v>
      </c>
      <c r="M432" s="516">
        <v>106.5</v>
      </c>
      <c r="N432" s="516">
        <v>106.3</v>
      </c>
      <c r="O432" s="516">
        <v>106.9</v>
      </c>
      <c r="P432" s="516">
        <v>102.8</v>
      </c>
      <c r="Q432" s="516">
        <v>104</v>
      </c>
      <c r="R432" s="516">
        <v>103.7</v>
      </c>
      <c r="S432" s="516">
        <v>103.6</v>
      </c>
      <c r="T432" s="516">
        <v>103.5</v>
      </c>
      <c r="U432" s="516">
        <v>103.6</v>
      </c>
      <c r="V432" s="516">
        <v>103.9</v>
      </c>
      <c r="W432" s="516">
        <v>102.3</v>
      </c>
      <c r="X432" s="516">
        <v>104.6</v>
      </c>
      <c r="Y432" s="516">
        <v>105.5</v>
      </c>
      <c r="Z432" s="516">
        <v>105.5</v>
      </c>
      <c r="AA432" s="516">
        <v>106.3</v>
      </c>
      <c r="AB432" s="516">
        <v>104.1</v>
      </c>
      <c r="AC432" s="516">
        <v>103.3</v>
      </c>
      <c r="AD432" s="516">
        <v>102.8</v>
      </c>
      <c r="AE432" s="516">
        <v>103.5</v>
      </c>
      <c r="AF432" s="516">
        <v>102.6</v>
      </c>
      <c r="AG432" s="516">
        <v>103.6</v>
      </c>
      <c r="AH432" s="516">
        <v>101.6</v>
      </c>
      <c r="AI432" s="516">
        <v>102.3</v>
      </c>
      <c r="AJ432" s="516">
        <v>102.8</v>
      </c>
      <c r="AK432" s="516">
        <v>102.3</v>
      </c>
      <c r="AL432" s="516">
        <v>102</v>
      </c>
      <c r="AM432" s="516">
        <v>102.8</v>
      </c>
      <c r="AN432" s="516">
        <v>101.2</v>
      </c>
      <c r="AO432" s="516">
        <v>106.8</v>
      </c>
      <c r="AP432" s="516">
        <v>107.4</v>
      </c>
      <c r="AQ432" s="516">
        <v>107.5</v>
      </c>
      <c r="AR432" s="516">
        <v>107.6</v>
      </c>
      <c r="AS432" s="516">
        <v>107.5</v>
      </c>
      <c r="AT432" s="516">
        <v>107.6</v>
      </c>
      <c r="AU432" s="516">
        <v>107</v>
      </c>
      <c r="AV432" s="516">
        <v>106.4</v>
      </c>
      <c r="AW432" s="516">
        <v>106.2</v>
      </c>
      <c r="AX432" s="516">
        <v>106.8</v>
      </c>
      <c r="AY432" s="516">
        <v>106.4</v>
      </c>
      <c r="AZ432" s="516">
        <v>107.7</v>
      </c>
      <c r="BA432" s="516">
        <v>107.9</v>
      </c>
      <c r="BB432" s="516">
        <v>108.2</v>
      </c>
      <c r="BC432" s="516">
        <v>108.5</v>
      </c>
      <c r="BD432" s="516">
        <v>108.3</v>
      </c>
      <c r="BE432" s="516">
        <v>108.1</v>
      </c>
      <c r="BF432" s="516">
        <v>108</v>
      </c>
      <c r="BG432" s="516">
        <v>107.9</v>
      </c>
      <c r="BH432" s="516">
        <v>107.9</v>
      </c>
      <c r="BI432" s="516">
        <v>108.1</v>
      </c>
      <c r="BJ432" s="516">
        <v>108.6</v>
      </c>
      <c r="BK432" s="516">
        <v>108.6</v>
      </c>
      <c r="BL432" s="516">
        <v>107.5</v>
      </c>
      <c r="BM432" s="516">
        <v>107.6</v>
      </c>
      <c r="BN432" s="516">
        <v>108.3</v>
      </c>
      <c r="BO432" s="516">
        <v>108.5</v>
      </c>
      <c r="BP432" s="516">
        <v>109.5</v>
      </c>
      <c r="BQ432" s="516">
        <v>109.6</v>
      </c>
      <c r="BR432" s="516">
        <v>109.6</v>
      </c>
      <c r="BS432" s="516">
        <v>109.5</v>
      </c>
      <c r="BT432" s="516">
        <v>109.7</v>
      </c>
      <c r="BU432" s="516">
        <v>109.8</v>
      </c>
      <c r="BV432" s="516">
        <v>110.2</v>
      </c>
      <c r="BW432" s="516">
        <v>110.2</v>
      </c>
      <c r="BX432" s="516">
        <v>110.2</v>
      </c>
      <c r="BY432" s="516">
        <v>109.7</v>
      </c>
      <c r="BZ432" s="516">
        <v>111.9</v>
      </c>
      <c r="CA432" s="516">
        <v>111.7</v>
      </c>
      <c r="CB432" s="516">
        <v>109.8</v>
      </c>
      <c r="CC432" s="516">
        <v>109.7</v>
      </c>
      <c r="CD432" s="516">
        <v>109.9</v>
      </c>
      <c r="CE432" s="516">
        <v>109.9</v>
      </c>
      <c r="CF432" s="516">
        <v>111.1</v>
      </c>
      <c r="CG432" s="516">
        <v>109.6</v>
      </c>
      <c r="CH432" s="516">
        <v>109.5</v>
      </c>
      <c r="CI432" s="516">
        <v>109.1</v>
      </c>
      <c r="CJ432" s="516">
        <v>108.1</v>
      </c>
      <c r="CK432" s="516">
        <v>108.3</v>
      </c>
      <c r="CL432" s="516">
        <v>108.3</v>
      </c>
      <c r="CM432" s="516">
        <v>108.7</v>
      </c>
      <c r="CN432" s="516">
        <v>108.7</v>
      </c>
      <c r="CO432" s="516">
        <v>108.6</v>
      </c>
      <c r="CP432" s="516">
        <v>108.6</v>
      </c>
      <c r="CQ432" s="516">
        <v>108.7</v>
      </c>
      <c r="CR432" s="516">
        <v>108.6</v>
      </c>
      <c r="CS432" s="516">
        <v>108.5</v>
      </c>
      <c r="CT432" s="516">
        <v>108</v>
      </c>
      <c r="CU432" s="516">
        <v>108.6</v>
      </c>
      <c r="CV432" s="516">
        <v>109</v>
      </c>
      <c r="CW432" s="516">
        <v>109.9</v>
      </c>
      <c r="CX432" s="516">
        <v>111.7</v>
      </c>
      <c r="CY432" s="516">
        <v>111.8</v>
      </c>
      <c r="CZ432" s="516">
        <v>111.5</v>
      </c>
      <c r="DA432" s="516">
        <v>113.3</v>
      </c>
      <c r="DB432" s="516">
        <v>113.1</v>
      </c>
      <c r="DC432" s="516">
        <v>113.2</v>
      </c>
      <c r="DD432" s="516">
        <v>114.7</v>
      </c>
      <c r="DE432" s="516">
        <v>114.3</v>
      </c>
      <c r="DF432" s="516">
        <v>114.6</v>
      </c>
      <c r="DG432" s="516">
        <v>114.7</v>
      </c>
      <c r="DH432" s="516">
        <v>115.7</v>
      </c>
      <c r="DI432" s="516">
        <v>115.3</v>
      </c>
      <c r="DJ432" s="516">
        <v>116.4</v>
      </c>
      <c r="DK432" s="516">
        <v>117</v>
      </c>
      <c r="DL432" s="516">
        <v>116.5</v>
      </c>
      <c r="DM432" s="516">
        <v>117.1</v>
      </c>
      <c r="DN432" s="516">
        <v>117.6</v>
      </c>
      <c r="DO432" s="516">
        <v>118.8</v>
      </c>
      <c r="DP432" s="516">
        <v>120.7</v>
      </c>
      <c r="DQ432" s="516">
        <v>120.3</v>
      </c>
      <c r="DR432" s="516">
        <v>121.5</v>
      </c>
      <c r="DS432" s="516">
        <v>120.3</v>
      </c>
      <c r="DT432" s="516">
        <v>120</v>
      </c>
      <c r="DU432" s="517">
        <v>119.7</v>
      </c>
      <c r="DV432" s="517">
        <v>119.2</v>
      </c>
      <c r="DW432" s="517">
        <v>120</v>
      </c>
      <c r="DX432" s="559">
        <v>120.8</v>
      </c>
      <c r="DY432" s="559">
        <v>121.5</v>
      </c>
      <c r="DZ432" s="559">
        <v>121.7</v>
      </c>
      <c r="EA432" s="558">
        <v>121.1</v>
      </c>
    </row>
    <row r="433" spans="1:131">
      <c r="A433" s="514" t="s">
        <v>1403</v>
      </c>
      <c r="B433" s="514" t="s">
        <v>1404</v>
      </c>
      <c r="C433" s="515">
        <v>8.1799999999999998E-3</v>
      </c>
      <c r="D433" s="516">
        <v>110.1</v>
      </c>
      <c r="E433" s="516">
        <v>111.8</v>
      </c>
      <c r="F433" s="516">
        <v>112.8</v>
      </c>
      <c r="G433" s="516">
        <v>110.1</v>
      </c>
      <c r="H433" s="516">
        <v>111.4</v>
      </c>
      <c r="I433" s="516">
        <v>107.9</v>
      </c>
      <c r="J433" s="516">
        <v>109</v>
      </c>
      <c r="K433" s="516">
        <v>104.2</v>
      </c>
      <c r="L433" s="516">
        <v>107.2</v>
      </c>
      <c r="M433" s="516">
        <v>109.8</v>
      </c>
      <c r="N433" s="516">
        <v>110.6</v>
      </c>
      <c r="O433" s="516">
        <v>110.6</v>
      </c>
      <c r="P433" s="516">
        <v>110.2</v>
      </c>
      <c r="Q433" s="516">
        <v>109.9</v>
      </c>
      <c r="R433" s="516">
        <v>108.8</v>
      </c>
      <c r="S433" s="516">
        <v>108.8</v>
      </c>
      <c r="T433" s="516">
        <v>112.7</v>
      </c>
      <c r="U433" s="516">
        <v>117.6</v>
      </c>
      <c r="V433" s="516">
        <v>114.9</v>
      </c>
      <c r="W433" s="516">
        <v>114.2</v>
      </c>
      <c r="X433" s="516">
        <v>113.8</v>
      </c>
      <c r="Y433" s="516">
        <v>113.8</v>
      </c>
      <c r="Z433" s="516">
        <v>114.5</v>
      </c>
      <c r="AA433" s="516">
        <v>114.1</v>
      </c>
      <c r="AB433" s="516">
        <v>111.7</v>
      </c>
      <c r="AC433" s="516">
        <v>112.2</v>
      </c>
      <c r="AD433" s="516">
        <v>110.7</v>
      </c>
      <c r="AE433" s="516">
        <v>110.7</v>
      </c>
      <c r="AF433" s="516">
        <v>110.7</v>
      </c>
      <c r="AG433" s="516">
        <v>108.5</v>
      </c>
      <c r="AH433" s="516">
        <v>109.6</v>
      </c>
      <c r="AI433" s="516">
        <v>108.5</v>
      </c>
      <c r="AJ433" s="516">
        <v>107.4</v>
      </c>
      <c r="AK433" s="516">
        <v>104.2</v>
      </c>
      <c r="AL433" s="516">
        <v>98.5</v>
      </c>
      <c r="AM433" s="516">
        <v>100.8</v>
      </c>
      <c r="AN433" s="516">
        <v>102.9</v>
      </c>
      <c r="AO433" s="516">
        <v>103</v>
      </c>
      <c r="AP433" s="516">
        <v>102.4</v>
      </c>
      <c r="AQ433" s="516">
        <v>102.9</v>
      </c>
      <c r="AR433" s="516">
        <v>100.3</v>
      </c>
      <c r="AS433" s="516">
        <v>98.9</v>
      </c>
      <c r="AT433" s="516">
        <v>95.1</v>
      </c>
      <c r="AU433" s="516">
        <v>94.3</v>
      </c>
      <c r="AV433" s="516">
        <v>88.4</v>
      </c>
      <c r="AW433" s="516">
        <v>92.3</v>
      </c>
      <c r="AX433" s="516">
        <v>88.2</v>
      </c>
      <c r="AY433" s="516">
        <v>94.6</v>
      </c>
      <c r="AZ433" s="516">
        <v>99.3</v>
      </c>
      <c r="BA433" s="516">
        <v>92.1</v>
      </c>
      <c r="BB433" s="516">
        <v>91</v>
      </c>
      <c r="BC433" s="516">
        <v>91.7</v>
      </c>
      <c r="BD433" s="516">
        <v>92</v>
      </c>
      <c r="BE433" s="516">
        <v>93.5</v>
      </c>
      <c r="BF433" s="516">
        <v>94.8</v>
      </c>
      <c r="BG433" s="516">
        <v>100.9</v>
      </c>
      <c r="BH433" s="516">
        <v>101.8</v>
      </c>
      <c r="BI433" s="516">
        <v>104.2</v>
      </c>
      <c r="BJ433" s="516">
        <v>106.8</v>
      </c>
      <c r="BK433" s="516">
        <v>100.7</v>
      </c>
      <c r="BL433" s="516">
        <v>102</v>
      </c>
      <c r="BM433" s="516">
        <v>102.4</v>
      </c>
      <c r="BN433" s="516">
        <v>99.3</v>
      </c>
      <c r="BO433" s="516">
        <v>106</v>
      </c>
      <c r="BP433" s="516">
        <v>103.5</v>
      </c>
      <c r="BQ433" s="516">
        <v>104</v>
      </c>
      <c r="BR433" s="516">
        <v>100.2</v>
      </c>
      <c r="BS433" s="516">
        <v>103.7</v>
      </c>
      <c r="BT433" s="516">
        <v>103.4</v>
      </c>
      <c r="BU433" s="516">
        <v>104.2</v>
      </c>
      <c r="BV433" s="516">
        <v>105.9</v>
      </c>
      <c r="BW433" s="516">
        <v>111.4</v>
      </c>
      <c r="BX433" s="516">
        <v>111.8</v>
      </c>
      <c r="BY433" s="516">
        <v>113</v>
      </c>
      <c r="BZ433" s="516">
        <v>113</v>
      </c>
      <c r="CA433" s="516">
        <v>112.6</v>
      </c>
      <c r="CB433" s="516">
        <v>113.3</v>
      </c>
      <c r="CC433" s="516">
        <v>115.4</v>
      </c>
      <c r="CD433" s="516">
        <v>118</v>
      </c>
      <c r="CE433" s="516">
        <v>118</v>
      </c>
      <c r="CF433" s="516">
        <v>113</v>
      </c>
      <c r="CG433" s="516">
        <v>110.3</v>
      </c>
      <c r="CH433" s="516">
        <v>112.8</v>
      </c>
      <c r="CI433" s="516">
        <v>112.8</v>
      </c>
      <c r="CJ433" s="516">
        <v>110</v>
      </c>
      <c r="CK433" s="516">
        <v>108.8</v>
      </c>
      <c r="CL433" s="516">
        <v>107.2</v>
      </c>
      <c r="CM433" s="516">
        <v>104.2</v>
      </c>
      <c r="CN433" s="516">
        <v>102.8</v>
      </c>
      <c r="CO433" s="516">
        <v>103.5</v>
      </c>
      <c r="CP433" s="516">
        <v>102.7</v>
      </c>
      <c r="CQ433" s="516">
        <v>98.9</v>
      </c>
      <c r="CR433" s="516">
        <v>99.7</v>
      </c>
      <c r="CS433" s="516">
        <v>101.2</v>
      </c>
      <c r="CT433" s="516">
        <v>100.1</v>
      </c>
      <c r="CU433" s="516">
        <v>102.9</v>
      </c>
      <c r="CV433" s="516">
        <v>101.8</v>
      </c>
      <c r="CW433" s="516">
        <v>100.3</v>
      </c>
      <c r="CX433" s="516">
        <v>101.1</v>
      </c>
      <c r="CY433" s="516">
        <v>103.3</v>
      </c>
      <c r="CZ433" s="516">
        <v>100.9</v>
      </c>
      <c r="DA433" s="516">
        <v>106.5</v>
      </c>
      <c r="DB433" s="516">
        <v>118.4</v>
      </c>
      <c r="DC433" s="516">
        <v>129.1</v>
      </c>
      <c r="DD433" s="516">
        <v>129.30000000000001</v>
      </c>
      <c r="DE433" s="516">
        <v>121.8</v>
      </c>
      <c r="DF433" s="516">
        <v>132.5</v>
      </c>
      <c r="DG433" s="516">
        <v>142.6</v>
      </c>
      <c r="DH433" s="516">
        <v>140.30000000000001</v>
      </c>
      <c r="DI433" s="516">
        <v>138</v>
      </c>
      <c r="DJ433" s="516">
        <v>143.4</v>
      </c>
      <c r="DK433" s="516">
        <v>146.5</v>
      </c>
      <c r="DL433" s="516">
        <v>156.1</v>
      </c>
      <c r="DM433" s="516">
        <v>157.30000000000001</v>
      </c>
      <c r="DN433" s="516">
        <v>160.30000000000001</v>
      </c>
      <c r="DO433" s="516">
        <v>158</v>
      </c>
      <c r="DP433" s="516">
        <v>148</v>
      </c>
      <c r="DQ433" s="516">
        <v>142.69999999999999</v>
      </c>
      <c r="DR433" s="516">
        <v>154.6</v>
      </c>
      <c r="DS433" s="516">
        <v>160.30000000000001</v>
      </c>
      <c r="DT433" s="516">
        <v>156.80000000000001</v>
      </c>
      <c r="DU433" s="517">
        <v>152.19999999999999</v>
      </c>
      <c r="DV433" s="517">
        <v>152</v>
      </c>
      <c r="DW433" s="517">
        <v>152.4</v>
      </c>
      <c r="DX433" s="559">
        <v>137.4</v>
      </c>
      <c r="DY433" s="559">
        <v>139.4</v>
      </c>
      <c r="DZ433" s="559">
        <v>141</v>
      </c>
      <c r="EA433" s="558">
        <v>136.6</v>
      </c>
    </row>
    <row r="434" spans="1:131">
      <c r="A434" s="514" t="s">
        <v>1405</v>
      </c>
      <c r="B434" s="514" t="s">
        <v>1406</v>
      </c>
      <c r="C434" s="515">
        <v>8.695E-2</v>
      </c>
      <c r="D434" s="516">
        <v>101.6</v>
      </c>
      <c r="E434" s="516">
        <v>99.8</v>
      </c>
      <c r="F434" s="516">
        <v>101.8</v>
      </c>
      <c r="G434" s="516">
        <v>101.9</v>
      </c>
      <c r="H434" s="516">
        <v>102.7</v>
      </c>
      <c r="I434" s="516">
        <v>100.6</v>
      </c>
      <c r="J434" s="516">
        <v>99.5</v>
      </c>
      <c r="K434" s="516">
        <v>98.5</v>
      </c>
      <c r="L434" s="516">
        <v>99.3</v>
      </c>
      <c r="M434" s="516">
        <v>100.2</v>
      </c>
      <c r="N434" s="516">
        <v>104.4</v>
      </c>
      <c r="O434" s="516">
        <v>107.3</v>
      </c>
      <c r="P434" s="516">
        <v>106.8</v>
      </c>
      <c r="Q434" s="516">
        <v>104.9</v>
      </c>
      <c r="R434" s="516">
        <v>107.8</v>
      </c>
      <c r="S434" s="516">
        <v>113.8</v>
      </c>
      <c r="T434" s="516">
        <v>117</v>
      </c>
      <c r="U434" s="516">
        <v>119.8</v>
      </c>
      <c r="V434" s="516">
        <v>118.3</v>
      </c>
      <c r="W434" s="516">
        <v>117.6</v>
      </c>
      <c r="X434" s="516">
        <v>116.3</v>
      </c>
      <c r="Y434" s="516">
        <v>116.3</v>
      </c>
      <c r="Z434" s="516">
        <v>116.2</v>
      </c>
      <c r="AA434" s="516">
        <v>116.3</v>
      </c>
      <c r="AB434" s="516">
        <v>114.7</v>
      </c>
      <c r="AC434" s="516">
        <v>114.2</v>
      </c>
      <c r="AD434" s="516">
        <v>115.2</v>
      </c>
      <c r="AE434" s="516">
        <v>117.8</v>
      </c>
      <c r="AF434" s="516">
        <v>117.3</v>
      </c>
      <c r="AG434" s="516">
        <v>116.8</v>
      </c>
      <c r="AH434" s="516">
        <v>117.3</v>
      </c>
      <c r="AI434" s="516">
        <v>113</v>
      </c>
      <c r="AJ434" s="516">
        <v>109.5</v>
      </c>
      <c r="AK434" s="516">
        <v>111.5</v>
      </c>
      <c r="AL434" s="516">
        <v>108.7</v>
      </c>
      <c r="AM434" s="516">
        <v>111.7</v>
      </c>
      <c r="AN434" s="516">
        <v>114.5</v>
      </c>
      <c r="AO434" s="516">
        <v>117.8</v>
      </c>
      <c r="AP434" s="516">
        <v>117.8</v>
      </c>
      <c r="AQ434" s="516">
        <v>118.4</v>
      </c>
      <c r="AR434" s="516">
        <v>115.5</v>
      </c>
      <c r="AS434" s="516">
        <v>110.2</v>
      </c>
      <c r="AT434" s="516">
        <v>110.5</v>
      </c>
      <c r="AU434" s="516">
        <v>108.2</v>
      </c>
      <c r="AV434" s="516">
        <v>106.3</v>
      </c>
      <c r="AW434" s="516">
        <v>105.3</v>
      </c>
      <c r="AX434" s="516">
        <v>102.8</v>
      </c>
      <c r="AY434" s="516">
        <v>105</v>
      </c>
      <c r="AZ434" s="516">
        <v>108.1</v>
      </c>
      <c r="BA434" s="516">
        <v>107.1</v>
      </c>
      <c r="BB434" s="516">
        <v>106.4</v>
      </c>
      <c r="BC434" s="516">
        <v>105</v>
      </c>
      <c r="BD434" s="516">
        <v>103.4</v>
      </c>
      <c r="BE434" s="516">
        <v>105.7</v>
      </c>
      <c r="BF434" s="516">
        <v>104.8</v>
      </c>
      <c r="BG434" s="516">
        <v>105.4</v>
      </c>
      <c r="BH434" s="516">
        <v>104.6</v>
      </c>
      <c r="BI434" s="516">
        <v>105.7</v>
      </c>
      <c r="BJ434" s="516">
        <v>106.2</v>
      </c>
      <c r="BK434" s="516">
        <v>107.9</v>
      </c>
      <c r="BL434" s="516">
        <v>106.1</v>
      </c>
      <c r="BM434" s="516">
        <v>105</v>
      </c>
      <c r="BN434" s="516">
        <v>106.8</v>
      </c>
      <c r="BO434" s="516">
        <v>103.5</v>
      </c>
      <c r="BP434" s="516">
        <v>103.7</v>
      </c>
      <c r="BQ434" s="516">
        <v>106.9</v>
      </c>
      <c r="BR434" s="516">
        <v>107.2</v>
      </c>
      <c r="BS434" s="516">
        <v>106.5</v>
      </c>
      <c r="BT434" s="516">
        <v>107.9</v>
      </c>
      <c r="BU434" s="516">
        <v>109.4</v>
      </c>
      <c r="BV434" s="516">
        <v>113.8</v>
      </c>
      <c r="BW434" s="516">
        <v>114.9</v>
      </c>
      <c r="BX434" s="516">
        <v>111.5</v>
      </c>
      <c r="BY434" s="516">
        <v>112.1</v>
      </c>
      <c r="BZ434" s="516">
        <v>113.8</v>
      </c>
      <c r="CA434" s="516">
        <v>116</v>
      </c>
      <c r="CB434" s="516">
        <v>116.8</v>
      </c>
      <c r="CC434" s="516">
        <v>122.6</v>
      </c>
      <c r="CD434" s="516">
        <v>123.9</v>
      </c>
      <c r="CE434" s="516">
        <v>118.3</v>
      </c>
      <c r="CF434" s="516">
        <v>120.1</v>
      </c>
      <c r="CG434" s="516">
        <v>118</v>
      </c>
      <c r="CH434" s="516">
        <v>119.1</v>
      </c>
      <c r="CI434" s="516">
        <v>120.7</v>
      </c>
      <c r="CJ434" s="516">
        <v>119.2</v>
      </c>
      <c r="CK434" s="516">
        <v>121</v>
      </c>
      <c r="CL434" s="516">
        <v>118</v>
      </c>
      <c r="CM434" s="516">
        <v>117.4</v>
      </c>
      <c r="CN434" s="516">
        <v>116.6</v>
      </c>
      <c r="CO434" s="516">
        <v>117.5</v>
      </c>
      <c r="CP434" s="516">
        <v>116.6</v>
      </c>
      <c r="CQ434" s="516">
        <v>116.5</v>
      </c>
      <c r="CR434" s="516">
        <v>116.8</v>
      </c>
      <c r="CS434" s="516">
        <v>115.9</v>
      </c>
      <c r="CT434" s="516">
        <v>117.1</v>
      </c>
      <c r="CU434" s="516">
        <v>117.9</v>
      </c>
      <c r="CV434" s="516">
        <v>116.9</v>
      </c>
      <c r="CW434" s="516">
        <v>115.2</v>
      </c>
      <c r="CX434" s="516">
        <v>108.2</v>
      </c>
      <c r="CY434" s="516">
        <v>110</v>
      </c>
      <c r="CZ434" s="516">
        <v>112</v>
      </c>
      <c r="DA434" s="516">
        <v>113.3</v>
      </c>
      <c r="DB434" s="516">
        <v>111.4</v>
      </c>
      <c r="DC434" s="516">
        <v>113.1</v>
      </c>
      <c r="DD434" s="516">
        <v>115.3</v>
      </c>
      <c r="DE434" s="516">
        <v>117</v>
      </c>
      <c r="DF434" s="516">
        <v>117.8</v>
      </c>
      <c r="DG434" s="516">
        <v>120.7</v>
      </c>
      <c r="DH434" s="516">
        <v>120.3</v>
      </c>
      <c r="DI434" s="516">
        <v>117.9</v>
      </c>
      <c r="DJ434" s="516">
        <v>120.9</v>
      </c>
      <c r="DK434" s="516">
        <v>122.1</v>
      </c>
      <c r="DL434" s="516">
        <v>121.5</v>
      </c>
      <c r="DM434" s="516">
        <v>121.4</v>
      </c>
      <c r="DN434" s="516">
        <v>127.5</v>
      </c>
      <c r="DO434" s="516">
        <v>130.30000000000001</v>
      </c>
      <c r="DP434" s="516">
        <v>126.5</v>
      </c>
      <c r="DQ434" s="516">
        <v>132.5</v>
      </c>
      <c r="DR434" s="516">
        <v>137.4</v>
      </c>
      <c r="DS434" s="516">
        <v>141</v>
      </c>
      <c r="DT434" s="516">
        <v>142.9</v>
      </c>
      <c r="DU434" s="517">
        <v>145.5</v>
      </c>
      <c r="DV434" s="517">
        <v>143.19999999999999</v>
      </c>
      <c r="DW434" s="517">
        <v>137.30000000000001</v>
      </c>
      <c r="DX434" s="559">
        <v>132.6</v>
      </c>
      <c r="DY434" s="559">
        <v>132.30000000000001</v>
      </c>
      <c r="DZ434" s="559">
        <v>131.80000000000001</v>
      </c>
      <c r="EA434" s="558">
        <v>125.1</v>
      </c>
    </row>
    <row r="435" spans="1:131">
      <c r="A435" s="514" t="s">
        <v>1407</v>
      </c>
      <c r="B435" s="514" t="s">
        <v>1408</v>
      </c>
      <c r="C435" s="515">
        <v>0.12705</v>
      </c>
      <c r="D435" s="516">
        <v>105.3</v>
      </c>
      <c r="E435" s="516">
        <v>103</v>
      </c>
      <c r="F435" s="516">
        <v>107.7</v>
      </c>
      <c r="G435" s="516">
        <v>106.8</v>
      </c>
      <c r="H435" s="516">
        <v>105.6</v>
      </c>
      <c r="I435" s="516">
        <v>106.4</v>
      </c>
      <c r="J435" s="516">
        <v>106.7</v>
      </c>
      <c r="K435" s="516">
        <v>104.3</v>
      </c>
      <c r="L435" s="516">
        <v>106.1</v>
      </c>
      <c r="M435" s="516">
        <v>107.2</v>
      </c>
      <c r="N435" s="516">
        <v>106.5</v>
      </c>
      <c r="O435" s="516">
        <v>107.7</v>
      </c>
      <c r="P435" s="516">
        <v>110.8</v>
      </c>
      <c r="Q435" s="516">
        <v>112.3</v>
      </c>
      <c r="R435" s="516">
        <v>109.4</v>
      </c>
      <c r="S435" s="516">
        <v>111.3</v>
      </c>
      <c r="T435" s="516">
        <v>110.4</v>
      </c>
      <c r="U435" s="516">
        <v>112.4</v>
      </c>
      <c r="V435" s="516">
        <v>111.4</v>
      </c>
      <c r="W435" s="516">
        <v>109</v>
      </c>
      <c r="X435" s="516">
        <v>107.9</v>
      </c>
      <c r="Y435" s="516">
        <v>109.6</v>
      </c>
      <c r="Z435" s="516">
        <v>108.8</v>
      </c>
      <c r="AA435" s="516">
        <v>110.1</v>
      </c>
      <c r="AB435" s="516">
        <v>110.1</v>
      </c>
      <c r="AC435" s="516">
        <v>111.4</v>
      </c>
      <c r="AD435" s="516">
        <v>112.1</v>
      </c>
      <c r="AE435" s="516">
        <v>110.4</v>
      </c>
      <c r="AF435" s="516">
        <v>111.8</v>
      </c>
      <c r="AG435" s="516">
        <v>112.5</v>
      </c>
      <c r="AH435" s="516">
        <v>112.6</v>
      </c>
      <c r="AI435" s="516">
        <v>110.8</v>
      </c>
      <c r="AJ435" s="516">
        <v>110</v>
      </c>
      <c r="AK435" s="516">
        <v>111.5</v>
      </c>
      <c r="AL435" s="516">
        <v>108</v>
      </c>
      <c r="AM435" s="516">
        <v>106.5</v>
      </c>
      <c r="AN435" s="516">
        <v>106.9</v>
      </c>
      <c r="AO435" s="516">
        <v>105.8</v>
      </c>
      <c r="AP435" s="516">
        <v>107.1</v>
      </c>
      <c r="AQ435" s="516">
        <v>105.8</v>
      </c>
      <c r="AR435" s="516">
        <v>106.3</v>
      </c>
      <c r="AS435" s="516">
        <v>104.5</v>
      </c>
      <c r="AT435" s="516">
        <v>105</v>
      </c>
      <c r="AU435" s="516">
        <v>103.1</v>
      </c>
      <c r="AV435" s="516">
        <v>102.2</v>
      </c>
      <c r="AW435" s="516">
        <v>101.3</v>
      </c>
      <c r="AX435" s="516">
        <v>101.8</v>
      </c>
      <c r="AY435" s="516">
        <v>101.2</v>
      </c>
      <c r="AZ435" s="516">
        <v>99.2</v>
      </c>
      <c r="BA435" s="516">
        <v>99</v>
      </c>
      <c r="BB435" s="516">
        <v>100.4</v>
      </c>
      <c r="BC435" s="516">
        <v>100.7</v>
      </c>
      <c r="BD435" s="516">
        <v>100.6</v>
      </c>
      <c r="BE435" s="516">
        <v>102.1</v>
      </c>
      <c r="BF435" s="516">
        <v>100.4</v>
      </c>
      <c r="BG435" s="516">
        <v>100.2</v>
      </c>
      <c r="BH435" s="516">
        <v>100.3</v>
      </c>
      <c r="BI435" s="516">
        <v>101.2</v>
      </c>
      <c r="BJ435" s="516">
        <v>102.3</v>
      </c>
      <c r="BK435" s="516">
        <v>101.9</v>
      </c>
      <c r="BL435" s="516">
        <v>102.2</v>
      </c>
      <c r="BM435" s="516">
        <v>103.9</v>
      </c>
      <c r="BN435" s="516">
        <v>104.9</v>
      </c>
      <c r="BO435" s="516">
        <v>103.7</v>
      </c>
      <c r="BP435" s="516">
        <v>102.8</v>
      </c>
      <c r="BQ435" s="516">
        <v>102.2</v>
      </c>
      <c r="BR435" s="516">
        <v>103.2</v>
      </c>
      <c r="BS435" s="516">
        <v>102.4</v>
      </c>
      <c r="BT435" s="516">
        <v>103.3</v>
      </c>
      <c r="BU435" s="516">
        <v>103.9</v>
      </c>
      <c r="BV435" s="516">
        <v>104.8</v>
      </c>
      <c r="BW435" s="516">
        <v>104.9</v>
      </c>
      <c r="BX435" s="516">
        <v>105.1</v>
      </c>
      <c r="BY435" s="516">
        <v>106.4</v>
      </c>
      <c r="BZ435" s="516">
        <v>106.6</v>
      </c>
      <c r="CA435" s="516">
        <v>105.2</v>
      </c>
      <c r="CB435" s="516">
        <v>106.1</v>
      </c>
      <c r="CC435" s="516">
        <v>106.4</v>
      </c>
      <c r="CD435" s="516">
        <v>106.9</v>
      </c>
      <c r="CE435" s="516">
        <v>107.6</v>
      </c>
      <c r="CF435" s="516">
        <v>107.3</v>
      </c>
      <c r="CG435" s="516">
        <v>106.9</v>
      </c>
      <c r="CH435" s="516">
        <v>107.6</v>
      </c>
      <c r="CI435" s="516">
        <v>106.5</v>
      </c>
      <c r="CJ435" s="516">
        <v>106.4</v>
      </c>
      <c r="CK435" s="516">
        <v>107.2</v>
      </c>
      <c r="CL435" s="516">
        <v>106.3</v>
      </c>
      <c r="CM435" s="516">
        <v>104.7</v>
      </c>
      <c r="CN435" s="516">
        <v>104.4</v>
      </c>
      <c r="CO435" s="516">
        <v>105.7</v>
      </c>
      <c r="CP435" s="516">
        <v>106</v>
      </c>
      <c r="CQ435" s="516">
        <v>105.1</v>
      </c>
      <c r="CR435" s="516">
        <v>106</v>
      </c>
      <c r="CS435" s="516">
        <v>105.8</v>
      </c>
      <c r="CT435" s="516">
        <v>104.5</v>
      </c>
      <c r="CU435" s="516">
        <v>104.4</v>
      </c>
      <c r="CV435" s="516">
        <v>104.5</v>
      </c>
      <c r="CW435" s="516">
        <v>104.9</v>
      </c>
      <c r="CX435" s="516">
        <v>105.5</v>
      </c>
      <c r="CY435" s="516">
        <v>104.4</v>
      </c>
      <c r="CZ435" s="516">
        <v>105.2</v>
      </c>
      <c r="DA435" s="516">
        <v>102.5</v>
      </c>
      <c r="DB435" s="516">
        <v>103.1</v>
      </c>
      <c r="DC435" s="516">
        <v>105.5</v>
      </c>
      <c r="DD435" s="516">
        <v>102.4</v>
      </c>
      <c r="DE435" s="516">
        <v>104.3</v>
      </c>
      <c r="DF435" s="516">
        <v>105.4</v>
      </c>
      <c r="DG435" s="516">
        <v>107.9</v>
      </c>
      <c r="DH435" s="516">
        <v>110.5</v>
      </c>
      <c r="DI435" s="516">
        <v>110.3</v>
      </c>
      <c r="DJ435" s="516">
        <v>112</v>
      </c>
      <c r="DK435" s="516">
        <v>113.6</v>
      </c>
      <c r="DL435" s="516">
        <v>115</v>
      </c>
      <c r="DM435" s="516">
        <v>115</v>
      </c>
      <c r="DN435" s="516">
        <v>119</v>
      </c>
      <c r="DO435" s="516">
        <v>119.8</v>
      </c>
      <c r="DP435" s="516">
        <v>120.5</v>
      </c>
      <c r="DQ435" s="516">
        <v>122.8</v>
      </c>
      <c r="DR435" s="516">
        <v>123.5</v>
      </c>
      <c r="DS435" s="516">
        <v>124.1</v>
      </c>
      <c r="DT435" s="516">
        <v>126.9</v>
      </c>
      <c r="DU435" s="517">
        <v>128</v>
      </c>
      <c r="DV435" s="517">
        <v>129.80000000000001</v>
      </c>
      <c r="DW435" s="517">
        <v>130.30000000000001</v>
      </c>
      <c r="DX435" s="559">
        <v>132.69999999999999</v>
      </c>
      <c r="DY435" s="559">
        <v>131.4</v>
      </c>
      <c r="DZ435" s="559">
        <v>132</v>
      </c>
      <c r="EA435" s="558">
        <v>130.1</v>
      </c>
    </row>
    <row r="436" spans="1:131">
      <c r="A436" s="514" t="s">
        <v>1409</v>
      </c>
      <c r="B436" s="514" t="s">
        <v>1410</v>
      </c>
      <c r="C436" s="515">
        <v>2.5919999999999999E-2</v>
      </c>
      <c r="D436" s="516">
        <v>98.9</v>
      </c>
      <c r="E436" s="516">
        <v>99.7</v>
      </c>
      <c r="F436" s="516">
        <v>101.3</v>
      </c>
      <c r="G436" s="516">
        <v>101</v>
      </c>
      <c r="H436" s="516">
        <v>100.5</v>
      </c>
      <c r="I436" s="516">
        <v>100.7</v>
      </c>
      <c r="J436" s="516">
        <v>100.6</v>
      </c>
      <c r="K436" s="516">
        <v>99.5</v>
      </c>
      <c r="L436" s="516">
        <v>100.4</v>
      </c>
      <c r="M436" s="516">
        <v>100.9</v>
      </c>
      <c r="N436" s="516">
        <v>102.6</v>
      </c>
      <c r="O436" s="516">
        <v>101.1</v>
      </c>
      <c r="P436" s="516">
        <v>100.2</v>
      </c>
      <c r="Q436" s="516">
        <v>101.6</v>
      </c>
      <c r="R436" s="516">
        <v>104.4</v>
      </c>
      <c r="S436" s="516">
        <v>104.7</v>
      </c>
      <c r="T436" s="516">
        <v>106.9</v>
      </c>
      <c r="U436" s="516">
        <v>110.1</v>
      </c>
      <c r="V436" s="516">
        <v>107.1</v>
      </c>
      <c r="W436" s="516">
        <v>105.7</v>
      </c>
      <c r="X436" s="516">
        <v>107.3</v>
      </c>
      <c r="Y436" s="516">
        <v>106.5</v>
      </c>
      <c r="Z436" s="516">
        <v>105.1</v>
      </c>
      <c r="AA436" s="516">
        <v>108.8</v>
      </c>
      <c r="AB436" s="516">
        <v>109.7</v>
      </c>
      <c r="AC436" s="516">
        <v>110.4</v>
      </c>
      <c r="AD436" s="516">
        <v>111.7</v>
      </c>
      <c r="AE436" s="516">
        <v>110.6</v>
      </c>
      <c r="AF436" s="516">
        <v>110.3</v>
      </c>
      <c r="AG436" s="516">
        <v>117.6</v>
      </c>
      <c r="AH436" s="516">
        <v>110.4</v>
      </c>
      <c r="AI436" s="516">
        <v>110</v>
      </c>
      <c r="AJ436" s="516">
        <v>111.6</v>
      </c>
      <c r="AK436" s="516">
        <v>106.8</v>
      </c>
      <c r="AL436" s="516">
        <v>111.3</v>
      </c>
      <c r="AM436" s="516">
        <v>112.7</v>
      </c>
      <c r="AN436" s="516">
        <v>112.1</v>
      </c>
      <c r="AO436" s="516">
        <v>115.9</v>
      </c>
      <c r="AP436" s="516">
        <v>114.5</v>
      </c>
      <c r="AQ436" s="516">
        <v>112.8</v>
      </c>
      <c r="AR436" s="516">
        <v>111.4</v>
      </c>
      <c r="AS436" s="516">
        <v>114.8</v>
      </c>
      <c r="AT436" s="516">
        <v>113.6</v>
      </c>
      <c r="AU436" s="516">
        <v>115.7</v>
      </c>
      <c r="AV436" s="516">
        <v>114.4</v>
      </c>
      <c r="AW436" s="516">
        <v>114.3</v>
      </c>
      <c r="AX436" s="516">
        <v>114.1</v>
      </c>
      <c r="AY436" s="516">
        <v>112.3</v>
      </c>
      <c r="AZ436" s="516">
        <v>110</v>
      </c>
      <c r="BA436" s="516">
        <v>111.4</v>
      </c>
      <c r="BB436" s="516">
        <v>112.6</v>
      </c>
      <c r="BC436" s="516">
        <v>116.2</v>
      </c>
      <c r="BD436" s="516">
        <v>116.8</v>
      </c>
      <c r="BE436" s="516">
        <v>112</v>
      </c>
      <c r="BF436" s="516">
        <v>113.1</v>
      </c>
      <c r="BG436" s="516">
        <v>115.9</v>
      </c>
      <c r="BH436" s="516">
        <v>114.8</v>
      </c>
      <c r="BI436" s="516">
        <v>111.8</v>
      </c>
      <c r="BJ436" s="516">
        <v>110.7</v>
      </c>
      <c r="BK436" s="516">
        <v>110</v>
      </c>
      <c r="BL436" s="516">
        <v>111.8</v>
      </c>
      <c r="BM436" s="516">
        <v>111.1</v>
      </c>
      <c r="BN436" s="516">
        <v>110</v>
      </c>
      <c r="BO436" s="516">
        <v>111.2</v>
      </c>
      <c r="BP436" s="516">
        <v>111.3</v>
      </c>
      <c r="BQ436" s="516">
        <v>109.7</v>
      </c>
      <c r="BR436" s="516">
        <v>111.7</v>
      </c>
      <c r="BS436" s="516">
        <v>108</v>
      </c>
      <c r="BT436" s="516">
        <v>107.1</v>
      </c>
      <c r="BU436" s="516">
        <v>108.7</v>
      </c>
      <c r="BV436" s="516">
        <v>107.5</v>
      </c>
      <c r="BW436" s="516">
        <v>108.9</v>
      </c>
      <c r="BX436" s="516">
        <v>108.4</v>
      </c>
      <c r="BY436" s="516">
        <v>108.6</v>
      </c>
      <c r="BZ436" s="516">
        <v>111.8</v>
      </c>
      <c r="CA436" s="516">
        <v>110.9</v>
      </c>
      <c r="CB436" s="516">
        <v>111.9</v>
      </c>
      <c r="CC436" s="516">
        <v>113.8</v>
      </c>
      <c r="CD436" s="516">
        <v>112.7</v>
      </c>
      <c r="CE436" s="516">
        <v>113.6</v>
      </c>
      <c r="CF436" s="516">
        <v>112.2</v>
      </c>
      <c r="CG436" s="516">
        <v>111.9</v>
      </c>
      <c r="CH436" s="516">
        <v>112.4</v>
      </c>
      <c r="CI436" s="516">
        <v>114.9</v>
      </c>
      <c r="CJ436" s="516">
        <v>113.8</v>
      </c>
      <c r="CK436" s="516">
        <v>113.3</v>
      </c>
      <c r="CL436" s="516">
        <v>113.4</v>
      </c>
      <c r="CM436" s="516">
        <v>115.6</v>
      </c>
      <c r="CN436" s="516">
        <v>113.3</v>
      </c>
      <c r="CO436" s="516">
        <v>116</v>
      </c>
      <c r="CP436" s="516">
        <v>114.2</v>
      </c>
      <c r="CQ436" s="516">
        <v>115.2</v>
      </c>
      <c r="CR436" s="516">
        <v>115.6</v>
      </c>
      <c r="CS436" s="516">
        <v>114.8</v>
      </c>
      <c r="CT436" s="516">
        <v>116.2</v>
      </c>
      <c r="CU436" s="516">
        <v>113.8</v>
      </c>
      <c r="CV436" s="516">
        <v>114.3</v>
      </c>
      <c r="CW436" s="516">
        <v>115.2</v>
      </c>
      <c r="CX436" s="516">
        <v>116.9</v>
      </c>
      <c r="CY436" s="516">
        <v>116</v>
      </c>
      <c r="CZ436" s="516">
        <v>114.9</v>
      </c>
      <c r="DA436" s="516">
        <v>116.9</v>
      </c>
      <c r="DB436" s="516">
        <v>117.3</v>
      </c>
      <c r="DC436" s="516">
        <v>117.8</v>
      </c>
      <c r="DD436" s="516">
        <v>117.2</v>
      </c>
      <c r="DE436" s="516">
        <v>115.1</v>
      </c>
      <c r="DF436" s="516">
        <v>120.7</v>
      </c>
      <c r="DG436" s="516">
        <v>124</v>
      </c>
      <c r="DH436" s="516">
        <v>127</v>
      </c>
      <c r="DI436" s="516">
        <v>128.30000000000001</v>
      </c>
      <c r="DJ436" s="516">
        <v>132</v>
      </c>
      <c r="DK436" s="516">
        <v>126.4</v>
      </c>
      <c r="DL436" s="516">
        <v>126.3</v>
      </c>
      <c r="DM436" s="516">
        <v>128.30000000000001</v>
      </c>
      <c r="DN436" s="516">
        <v>132.69999999999999</v>
      </c>
      <c r="DO436" s="516">
        <v>134.5</v>
      </c>
      <c r="DP436" s="516">
        <v>133.80000000000001</v>
      </c>
      <c r="DQ436" s="516">
        <v>137.6</v>
      </c>
      <c r="DR436" s="516">
        <v>139.1</v>
      </c>
      <c r="DS436" s="516">
        <v>141.1</v>
      </c>
      <c r="DT436" s="516">
        <v>142.9</v>
      </c>
      <c r="DU436" s="517">
        <v>143.19999999999999</v>
      </c>
      <c r="DV436" s="517">
        <v>141.6</v>
      </c>
      <c r="DW436" s="517">
        <v>139.19999999999999</v>
      </c>
      <c r="DX436" s="559">
        <v>137.80000000000001</v>
      </c>
      <c r="DY436" s="559">
        <v>136.19999999999999</v>
      </c>
      <c r="DZ436" s="559">
        <v>137.80000000000001</v>
      </c>
      <c r="EA436" s="558">
        <v>136.69999999999999</v>
      </c>
    </row>
    <row r="437" spans="1:131">
      <c r="A437" s="514" t="s">
        <v>1411</v>
      </c>
      <c r="B437" s="514" t="s">
        <v>1412</v>
      </c>
      <c r="C437" s="515">
        <v>2.0080000000000001E-2</v>
      </c>
      <c r="D437" s="516">
        <v>110.9</v>
      </c>
      <c r="E437" s="516">
        <v>114.6</v>
      </c>
      <c r="F437" s="516">
        <v>115.5</v>
      </c>
      <c r="G437" s="516">
        <v>118.4</v>
      </c>
      <c r="H437" s="516">
        <v>116.7</v>
      </c>
      <c r="I437" s="516">
        <v>116.8</v>
      </c>
      <c r="J437" s="516">
        <v>118.5</v>
      </c>
      <c r="K437" s="516">
        <v>120.4</v>
      </c>
      <c r="L437" s="516">
        <v>118</v>
      </c>
      <c r="M437" s="516">
        <v>122.9</v>
      </c>
      <c r="N437" s="516">
        <v>123.3</v>
      </c>
      <c r="O437" s="516">
        <v>124</v>
      </c>
      <c r="P437" s="516">
        <v>126.8</v>
      </c>
      <c r="Q437" s="516">
        <v>127.2</v>
      </c>
      <c r="R437" s="516">
        <v>127.9</v>
      </c>
      <c r="S437" s="516">
        <v>128.30000000000001</v>
      </c>
      <c r="T437" s="516">
        <v>130.9</v>
      </c>
      <c r="U437" s="516">
        <v>131.5</v>
      </c>
      <c r="V437" s="516">
        <v>133.9</v>
      </c>
      <c r="W437" s="516">
        <v>135.30000000000001</v>
      </c>
      <c r="X437" s="516">
        <v>138.19999999999999</v>
      </c>
      <c r="Y437" s="516">
        <v>137.80000000000001</v>
      </c>
      <c r="Z437" s="516">
        <v>138.9</v>
      </c>
      <c r="AA437" s="516">
        <v>138.9</v>
      </c>
      <c r="AB437" s="516">
        <v>141.69999999999999</v>
      </c>
      <c r="AC437" s="516">
        <v>141.6</v>
      </c>
      <c r="AD437" s="516">
        <v>144.80000000000001</v>
      </c>
      <c r="AE437" s="516">
        <v>146.4</v>
      </c>
      <c r="AF437" s="516">
        <v>145</v>
      </c>
      <c r="AG437" s="516">
        <v>144.6</v>
      </c>
      <c r="AH437" s="516">
        <v>144.19999999999999</v>
      </c>
      <c r="AI437" s="516">
        <v>145.1</v>
      </c>
      <c r="AJ437" s="516">
        <v>144.9</v>
      </c>
      <c r="AK437" s="516">
        <v>144.30000000000001</v>
      </c>
      <c r="AL437" s="516">
        <v>142.80000000000001</v>
      </c>
      <c r="AM437" s="516">
        <v>144.80000000000001</v>
      </c>
      <c r="AN437" s="516">
        <v>141.6</v>
      </c>
      <c r="AO437" s="516">
        <v>139.5</v>
      </c>
      <c r="AP437" s="516">
        <v>140.5</v>
      </c>
      <c r="AQ437" s="516">
        <v>139.6</v>
      </c>
      <c r="AR437" s="516">
        <v>143.19999999999999</v>
      </c>
      <c r="AS437" s="516">
        <v>142.5</v>
      </c>
      <c r="AT437" s="516">
        <v>141.19999999999999</v>
      </c>
      <c r="AU437" s="516">
        <v>137.9</v>
      </c>
      <c r="AV437" s="516">
        <v>138</v>
      </c>
      <c r="AW437" s="516">
        <v>137</v>
      </c>
      <c r="AX437" s="516">
        <v>136.19999999999999</v>
      </c>
      <c r="AY437" s="516">
        <v>136.80000000000001</v>
      </c>
      <c r="AZ437" s="516">
        <v>132.9</v>
      </c>
      <c r="BA437" s="516">
        <v>139.80000000000001</v>
      </c>
      <c r="BB437" s="516">
        <v>134.1</v>
      </c>
      <c r="BC437" s="516">
        <v>136.1</v>
      </c>
      <c r="BD437" s="516">
        <v>136.6</v>
      </c>
      <c r="BE437" s="516">
        <v>131.9</v>
      </c>
      <c r="BF437" s="516">
        <v>133.80000000000001</v>
      </c>
      <c r="BG437" s="516">
        <v>123.4</v>
      </c>
      <c r="BH437" s="516">
        <v>132.69999999999999</v>
      </c>
      <c r="BI437" s="516">
        <v>133.1</v>
      </c>
      <c r="BJ437" s="516">
        <v>136.19999999999999</v>
      </c>
      <c r="BK437" s="516">
        <v>129.19999999999999</v>
      </c>
      <c r="BL437" s="516">
        <v>128.6</v>
      </c>
      <c r="BM437" s="516">
        <v>126.8</v>
      </c>
      <c r="BN437" s="516">
        <v>130.1</v>
      </c>
      <c r="BO437" s="516">
        <v>132</v>
      </c>
      <c r="BP437" s="516">
        <v>133.4</v>
      </c>
      <c r="BQ437" s="516">
        <v>128.80000000000001</v>
      </c>
      <c r="BR437" s="516">
        <v>129.30000000000001</v>
      </c>
      <c r="BS437" s="516">
        <v>125.4</v>
      </c>
      <c r="BT437" s="516">
        <v>124.9</v>
      </c>
      <c r="BU437" s="516">
        <v>124.4</v>
      </c>
      <c r="BV437" s="516">
        <v>122.3</v>
      </c>
      <c r="BW437" s="516">
        <v>128</v>
      </c>
      <c r="BX437" s="516">
        <v>127.3</v>
      </c>
      <c r="BY437" s="516">
        <v>131.1</v>
      </c>
      <c r="BZ437" s="516">
        <v>131.1</v>
      </c>
      <c r="CA437" s="516">
        <v>128.1</v>
      </c>
      <c r="CB437" s="516">
        <v>125.1</v>
      </c>
      <c r="CC437" s="516">
        <v>119.6</v>
      </c>
      <c r="CD437" s="516">
        <v>128.30000000000001</v>
      </c>
      <c r="CE437" s="516">
        <v>128.69999999999999</v>
      </c>
      <c r="CF437" s="516">
        <v>129.6</v>
      </c>
      <c r="CG437" s="516">
        <v>129.80000000000001</v>
      </c>
      <c r="CH437" s="516">
        <v>130.5</v>
      </c>
      <c r="CI437" s="516">
        <v>127.2</v>
      </c>
      <c r="CJ437" s="516">
        <v>129.19999999999999</v>
      </c>
      <c r="CK437" s="516">
        <v>127.9</v>
      </c>
      <c r="CL437" s="516">
        <v>127.6</v>
      </c>
      <c r="CM437" s="516">
        <v>125.3</v>
      </c>
      <c r="CN437" s="516">
        <v>125.7</v>
      </c>
      <c r="CO437" s="516">
        <v>129</v>
      </c>
      <c r="CP437" s="516">
        <v>140.9</v>
      </c>
      <c r="CQ437" s="516">
        <v>140.1</v>
      </c>
      <c r="CR437" s="516">
        <v>139.9</v>
      </c>
      <c r="CS437" s="516">
        <v>138.1</v>
      </c>
      <c r="CT437" s="516">
        <v>139.1</v>
      </c>
      <c r="CU437" s="516">
        <v>139.69999999999999</v>
      </c>
      <c r="CV437" s="516">
        <v>142.4</v>
      </c>
      <c r="CW437" s="516">
        <v>144.30000000000001</v>
      </c>
      <c r="CX437" s="516">
        <v>135.5</v>
      </c>
      <c r="CY437" s="516">
        <v>140.6</v>
      </c>
      <c r="CZ437" s="516">
        <v>144.19999999999999</v>
      </c>
      <c r="DA437" s="516">
        <v>143.5</v>
      </c>
      <c r="DB437" s="516">
        <v>147.69999999999999</v>
      </c>
      <c r="DC437" s="516">
        <v>152</v>
      </c>
      <c r="DD437" s="516">
        <v>149.1</v>
      </c>
      <c r="DE437" s="516">
        <v>150.6</v>
      </c>
      <c r="DF437" s="516">
        <v>154.19999999999999</v>
      </c>
      <c r="DG437" s="516">
        <v>149.80000000000001</v>
      </c>
      <c r="DH437" s="516">
        <v>159.1</v>
      </c>
      <c r="DI437" s="516">
        <v>151.30000000000001</v>
      </c>
      <c r="DJ437" s="516">
        <v>160</v>
      </c>
      <c r="DK437" s="516">
        <v>162.1</v>
      </c>
      <c r="DL437" s="516">
        <v>164.8</v>
      </c>
      <c r="DM437" s="516">
        <v>162.80000000000001</v>
      </c>
      <c r="DN437" s="516">
        <v>162.19999999999999</v>
      </c>
      <c r="DO437" s="516">
        <v>163.6</v>
      </c>
      <c r="DP437" s="516">
        <v>164.5</v>
      </c>
      <c r="DQ437" s="516">
        <v>153.19999999999999</v>
      </c>
      <c r="DR437" s="516">
        <v>153.5</v>
      </c>
      <c r="DS437" s="516">
        <v>153.1</v>
      </c>
      <c r="DT437" s="516">
        <v>151</v>
      </c>
      <c r="DU437" s="517">
        <v>152.4</v>
      </c>
      <c r="DV437" s="517">
        <v>152.19999999999999</v>
      </c>
      <c r="DW437" s="517">
        <v>154.30000000000001</v>
      </c>
      <c r="DX437" s="559">
        <v>155</v>
      </c>
      <c r="DY437" s="559">
        <v>155.9</v>
      </c>
      <c r="DZ437" s="559">
        <v>157.5</v>
      </c>
      <c r="EA437" s="558">
        <v>158.80000000000001</v>
      </c>
    </row>
    <row r="438" spans="1:131">
      <c r="A438" s="514" t="s">
        <v>1413</v>
      </c>
      <c r="B438" s="514" t="s">
        <v>1414</v>
      </c>
      <c r="C438" s="515">
        <v>3.517E-2</v>
      </c>
      <c r="D438" s="516">
        <v>99.3</v>
      </c>
      <c r="E438" s="516">
        <v>100.6</v>
      </c>
      <c r="F438" s="516">
        <v>103.4</v>
      </c>
      <c r="G438" s="516">
        <v>105.4</v>
      </c>
      <c r="H438" s="516">
        <v>106</v>
      </c>
      <c r="I438" s="516">
        <v>103.6</v>
      </c>
      <c r="J438" s="516">
        <v>105.7</v>
      </c>
      <c r="K438" s="516">
        <v>107.1</v>
      </c>
      <c r="L438" s="516">
        <v>106.8</v>
      </c>
      <c r="M438" s="516">
        <v>106.1</v>
      </c>
      <c r="N438" s="516">
        <v>106.1</v>
      </c>
      <c r="O438" s="516">
        <v>107.4</v>
      </c>
      <c r="P438" s="516">
        <v>108.1</v>
      </c>
      <c r="Q438" s="516">
        <v>108</v>
      </c>
      <c r="R438" s="516">
        <v>108.3</v>
      </c>
      <c r="S438" s="516">
        <v>109.5</v>
      </c>
      <c r="T438" s="516">
        <v>110.1</v>
      </c>
      <c r="U438" s="516">
        <v>111.4</v>
      </c>
      <c r="V438" s="516">
        <v>111.1</v>
      </c>
      <c r="W438" s="516">
        <v>112.9</v>
      </c>
      <c r="X438" s="516">
        <v>114.1</v>
      </c>
      <c r="Y438" s="516">
        <v>113.5</v>
      </c>
      <c r="Z438" s="516">
        <v>113</v>
      </c>
      <c r="AA438" s="516">
        <v>112.3</v>
      </c>
      <c r="AB438" s="516">
        <v>113</v>
      </c>
      <c r="AC438" s="516">
        <v>110.3</v>
      </c>
      <c r="AD438" s="516">
        <v>109.1</v>
      </c>
      <c r="AE438" s="516">
        <v>107.2</v>
      </c>
      <c r="AF438" s="516">
        <v>105.1</v>
      </c>
      <c r="AG438" s="516">
        <v>104.8</v>
      </c>
      <c r="AH438" s="516">
        <v>103</v>
      </c>
      <c r="AI438" s="516">
        <v>102.3</v>
      </c>
      <c r="AJ438" s="516">
        <v>101.4</v>
      </c>
      <c r="AK438" s="516">
        <v>101.9</v>
      </c>
      <c r="AL438" s="516">
        <v>100.6</v>
      </c>
      <c r="AM438" s="516">
        <v>98</v>
      </c>
      <c r="AN438" s="516">
        <v>98.8</v>
      </c>
      <c r="AO438" s="516">
        <v>99.5</v>
      </c>
      <c r="AP438" s="516">
        <v>99.3</v>
      </c>
      <c r="AQ438" s="516">
        <v>98.7</v>
      </c>
      <c r="AR438" s="516">
        <v>100.3</v>
      </c>
      <c r="AS438" s="516">
        <v>100.7</v>
      </c>
      <c r="AT438" s="516">
        <v>97.3</v>
      </c>
      <c r="AU438" s="516">
        <v>97.1</v>
      </c>
      <c r="AV438" s="516">
        <v>97.2</v>
      </c>
      <c r="AW438" s="516">
        <v>96.9</v>
      </c>
      <c r="AX438" s="516">
        <v>97.6</v>
      </c>
      <c r="AY438" s="516">
        <v>97.8</v>
      </c>
      <c r="AZ438" s="516">
        <v>100.7</v>
      </c>
      <c r="BA438" s="516">
        <v>102</v>
      </c>
      <c r="BB438" s="516">
        <v>102.1</v>
      </c>
      <c r="BC438" s="516">
        <v>103.8</v>
      </c>
      <c r="BD438" s="516">
        <v>104.2</v>
      </c>
      <c r="BE438" s="516">
        <v>104.6</v>
      </c>
      <c r="BF438" s="516">
        <v>104.8</v>
      </c>
      <c r="BG438" s="516">
        <v>104.7</v>
      </c>
      <c r="BH438" s="516">
        <v>103.1</v>
      </c>
      <c r="BI438" s="516">
        <v>103</v>
      </c>
      <c r="BJ438" s="516">
        <v>106.5</v>
      </c>
      <c r="BK438" s="516">
        <v>107.4</v>
      </c>
      <c r="BL438" s="516">
        <v>113.9</v>
      </c>
      <c r="BM438" s="516">
        <v>114.1</v>
      </c>
      <c r="BN438" s="516">
        <v>115.8</v>
      </c>
      <c r="BO438" s="516">
        <v>115.5</v>
      </c>
      <c r="BP438" s="516">
        <v>115</v>
      </c>
      <c r="BQ438" s="516">
        <v>115</v>
      </c>
      <c r="BR438" s="516">
        <v>114</v>
      </c>
      <c r="BS438" s="516">
        <v>114.9</v>
      </c>
      <c r="BT438" s="516">
        <v>122</v>
      </c>
      <c r="BU438" s="516">
        <v>127.1</v>
      </c>
      <c r="BV438" s="516">
        <v>145.5</v>
      </c>
      <c r="BW438" s="516">
        <v>158.5</v>
      </c>
      <c r="BX438" s="516">
        <v>142.19999999999999</v>
      </c>
      <c r="BY438" s="516">
        <v>150.9</v>
      </c>
      <c r="BZ438" s="516">
        <v>160.80000000000001</v>
      </c>
      <c r="CA438" s="516">
        <v>168.7</v>
      </c>
      <c r="CB438" s="516">
        <v>170.2</v>
      </c>
      <c r="CC438" s="516">
        <v>165.7</v>
      </c>
      <c r="CD438" s="516">
        <v>159.4</v>
      </c>
      <c r="CE438" s="516">
        <v>149</v>
      </c>
      <c r="CF438" s="516">
        <v>143</v>
      </c>
      <c r="CG438" s="516">
        <v>128</v>
      </c>
      <c r="CH438" s="516">
        <v>115.5</v>
      </c>
      <c r="CI438" s="516">
        <v>114.6</v>
      </c>
      <c r="CJ438" s="516">
        <v>112.6</v>
      </c>
      <c r="CK438" s="516">
        <v>110.3</v>
      </c>
      <c r="CL438" s="516">
        <v>106.2</v>
      </c>
      <c r="CM438" s="516">
        <v>105.3</v>
      </c>
      <c r="CN438" s="516">
        <v>104.5</v>
      </c>
      <c r="CO438" s="516">
        <v>99.8</v>
      </c>
      <c r="CP438" s="516">
        <v>101.1</v>
      </c>
      <c r="CQ438" s="516">
        <v>109.3</v>
      </c>
      <c r="CR438" s="516">
        <v>111.4</v>
      </c>
      <c r="CS438" s="516">
        <v>117.2</v>
      </c>
      <c r="CT438" s="516">
        <v>121.3</v>
      </c>
      <c r="CU438" s="516">
        <v>129.4</v>
      </c>
      <c r="CV438" s="516">
        <v>123</v>
      </c>
      <c r="CW438" s="516">
        <v>119.3</v>
      </c>
      <c r="CX438" s="516">
        <v>113.4</v>
      </c>
      <c r="CY438" s="516">
        <v>110.4</v>
      </c>
      <c r="CZ438" s="516">
        <v>102.2</v>
      </c>
      <c r="DA438" s="516">
        <v>101.5</v>
      </c>
      <c r="DB438" s="516">
        <v>99.4</v>
      </c>
      <c r="DC438" s="516">
        <v>99.1</v>
      </c>
      <c r="DD438" s="516">
        <v>98.5</v>
      </c>
      <c r="DE438" s="516">
        <v>96.7</v>
      </c>
      <c r="DF438" s="516">
        <v>96.6</v>
      </c>
      <c r="DG438" s="516">
        <v>98</v>
      </c>
      <c r="DH438" s="516">
        <v>109.5</v>
      </c>
      <c r="DI438" s="516">
        <v>121.6</v>
      </c>
      <c r="DJ438" s="516">
        <v>113.8</v>
      </c>
      <c r="DK438" s="516">
        <v>108</v>
      </c>
      <c r="DL438" s="516">
        <v>105.4</v>
      </c>
      <c r="DM438" s="516">
        <v>110.2</v>
      </c>
      <c r="DN438" s="516">
        <v>113.7</v>
      </c>
      <c r="DO438" s="516">
        <v>120.5</v>
      </c>
      <c r="DP438" s="516">
        <v>114.3</v>
      </c>
      <c r="DQ438" s="516">
        <v>107.7</v>
      </c>
      <c r="DR438" s="516">
        <v>104.9</v>
      </c>
      <c r="DS438" s="516">
        <v>109.4</v>
      </c>
      <c r="DT438" s="516">
        <v>111</v>
      </c>
      <c r="DU438" s="517">
        <v>117.2</v>
      </c>
      <c r="DV438" s="517">
        <v>114.8</v>
      </c>
      <c r="DW438" s="517">
        <v>114.1</v>
      </c>
      <c r="DX438" s="559">
        <v>112.8</v>
      </c>
      <c r="DY438" s="559">
        <v>120.2</v>
      </c>
      <c r="DZ438" s="559">
        <v>128.80000000000001</v>
      </c>
      <c r="EA438" s="558">
        <v>135.9</v>
      </c>
    </row>
    <row r="439" spans="1:131">
      <c r="A439" s="514" t="s">
        <v>1415</v>
      </c>
      <c r="B439" s="514" t="s">
        <v>1416</v>
      </c>
      <c r="C439" s="515">
        <v>9.0370000000000006E-2</v>
      </c>
      <c r="D439" s="516">
        <v>103.5</v>
      </c>
      <c r="E439" s="516">
        <v>103.2</v>
      </c>
      <c r="F439" s="516">
        <v>100.3</v>
      </c>
      <c r="G439" s="516">
        <v>101.5</v>
      </c>
      <c r="H439" s="516">
        <v>102.7</v>
      </c>
      <c r="I439" s="516">
        <v>102.6</v>
      </c>
      <c r="J439" s="516">
        <v>98.3</v>
      </c>
      <c r="K439" s="516">
        <v>96.8</v>
      </c>
      <c r="L439" s="516">
        <v>94.9</v>
      </c>
      <c r="M439" s="516">
        <v>102.9</v>
      </c>
      <c r="N439" s="516">
        <v>98.8</v>
      </c>
      <c r="O439" s="516">
        <v>101</v>
      </c>
      <c r="P439" s="516">
        <v>103.6</v>
      </c>
      <c r="Q439" s="516">
        <v>100.6</v>
      </c>
      <c r="R439" s="516">
        <v>103.6</v>
      </c>
      <c r="S439" s="516">
        <v>104.3</v>
      </c>
      <c r="T439" s="516">
        <v>105</v>
      </c>
      <c r="U439" s="516">
        <v>105.8</v>
      </c>
      <c r="V439" s="516">
        <v>106.3</v>
      </c>
      <c r="W439" s="516">
        <v>108.1</v>
      </c>
      <c r="X439" s="516">
        <v>106.9</v>
      </c>
      <c r="Y439" s="516">
        <v>110.8</v>
      </c>
      <c r="Z439" s="516">
        <v>112.1</v>
      </c>
      <c r="AA439" s="516">
        <v>108.7</v>
      </c>
      <c r="AB439" s="516">
        <v>109.2</v>
      </c>
      <c r="AC439" s="516">
        <v>113</v>
      </c>
      <c r="AD439" s="516">
        <v>107.7</v>
      </c>
      <c r="AE439" s="516">
        <v>108.7</v>
      </c>
      <c r="AF439" s="516">
        <v>101.3</v>
      </c>
      <c r="AG439" s="516">
        <v>104.3</v>
      </c>
      <c r="AH439" s="516">
        <v>102.3</v>
      </c>
      <c r="AI439" s="516">
        <v>105.8</v>
      </c>
      <c r="AJ439" s="516">
        <v>101.9</v>
      </c>
      <c r="AK439" s="516">
        <v>107.7</v>
      </c>
      <c r="AL439" s="516">
        <v>103.3</v>
      </c>
      <c r="AM439" s="516">
        <v>105</v>
      </c>
      <c r="AN439" s="516">
        <v>110.8</v>
      </c>
      <c r="AO439" s="516">
        <v>102</v>
      </c>
      <c r="AP439" s="516">
        <v>109.9</v>
      </c>
      <c r="AQ439" s="516">
        <v>97.3</v>
      </c>
      <c r="AR439" s="516">
        <v>98.9</v>
      </c>
      <c r="AS439" s="516">
        <v>100.1</v>
      </c>
      <c r="AT439" s="516">
        <v>103.6</v>
      </c>
      <c r="AU439" s="516">
        <v>103.8</v>
      </c>
      <c r="AV439" s="516">
        <v>104.3</v>
      </c>
      <c r="AW439" s="516">
        <v>99.9</v>
      </c>
      <c r="AX439" s="516">
        <v>99.7</v>
      </c>
      <c r="AY439" s="516">
        <v>100.8</v>
      </c>
      <c r="AZ439" s="516">
        <v>99.7</v>
      </c>
      <c r="BA439" s="516">
        <v>100.2</v>
      </c>
      <c r="BB439" s="516">
        <v>100.1</v>
      </c>
      <c r="BC439" s="516">
        <v>101.3</v>
      </c>
      <c r="BD439" s="516">
        <v>102.4</v>
      </c>
      <c r="BE439" s="516">
        <v>100.9</v>
      </c>
      <c r="BF439" s="516">
        <v>101.4</v>
      </c>
      <c r="BG439" s="516">
        <v>100</v>
      </c>
      <c r="BH439" s="516">
        <v>100.4</v>
      </c>
      <c r="BI439" s="516">
        <v>99.8</v>
      </c>
      <c r="BJ439" s="516">
        <v>100</v>
      </c>
      <c r="BK439" s="516">
        <v>99.9</v>
      </c>
      <c r="BL439" s="516">
        <v>99.9</v>
      </c>
      <c r="BM439" s="516">
        <v>104.5</v>
      </c>
      <c r="BN439" s="516">
        <v>105.1</v>
      </c>
      <c r="BO439" s="516">
        <v>99.9</v>
      </c>
      <c r="BP439" s="516">
        <v>99.5</v>
      </c>
      <c r="BQ439" s="516">
        <v>107.7</v>
      </c>
      <c r="BR439" s="516">
        <v>106.9</v>
      </c>
      <c r="BS439" s="516">
        <v>107.1</v>
      </c>
      <c r="BT439" s="516">
        <v>108.8</v>
      </c>
      <c r="BU439" s="516">
        <v>111.4</v>
      </c>
      <c r="BV439" s="516">
        <v>111.1</v>
      </c>
      <c r="BW439" s="516">
        <v>111</v>
      </c>
      <c r="BX439" s="516">
        <v>111.4</v>
      </c>
      <c r="BY439" s="516">
        <v>111.6</v>
      </c>
      <c r="BZ439" s="516">
        <v>112</v>
      </c>
      <c r="CA439" s="516">
        <v>113.2</v>
      </c>
      <c r="CB439" s="516">
        <v>115.5</v>
      </c>
      <c r="CC439" s="516">
        <v>115.7</v>
      </c>
      <c r="CD439" s="516">
        <v>117.9</v>
      </c>
      <c r="CE439" s="516">
        <v>117.9</v>
      </c>
      <c r="CF439" s="516">
        <v>115.9</v>
      </c>
      <c r="CG439" s="516">
        <v>116</v>
      </c>
      <c r="CH439" s="516">
        <v>116</v>
      </c>
      <c r="CI439" s="516">
        <v>116</v>
      </c>
      <c r="CJ439" s="516">
        <v>117.1</v>
      </c>
      <c r="CK439" s="516">
        <v>117.9</v>
      </c>
      <c r="CL439" s="516">
        <v>117.9</v>
      </c>
      <c r="CM439" s="516">
        <v>117.5</v>
      </c>
      <c r="CN439" s="516">
        <v>118</v>
      </c>
      <c r="CO439" s="516">
        <v>118</v>
      </c>
      <c r="CP439" s="516">
        <v>117.4</v>
      </c>
      <c r="CQ439" s="516">
        <v>117.8</v>
      </c>
      <c r="CR439" s="516">
        <v>118.2</v>
      </c>
      <c r="CS439" s="516">
        <v>115.9</v>
      </c>
      <c r="CT439" s="516">
        <v>115.9</v>
      </c>
      <c r="CU439" s="516">
        <v>115.4</v>
      </c>
      <c r="CV439" s="516">
        <v>114.8</v>
      </c>
      <c r="CW439" s="516">
        <v>114.9</v>
      </c>
      <c r="CX439" s="516">
        <v>114.9</v>
      </c>
      <c r="CY439" s="516">
        <v>114.9</v>
      </c>
      <c r="CZ439" s="516">
        <v>114.8</v>
      </c>
      <c r="DA439" s="516">
        <v>113.9</v>
      </c>
      <c r="DB439" s="516">
        <v>114.2</v>
      </c>
      <c r="DC439" s="516">
        <v>115.5</v>
      </c>
      <c r="DD439" s="516">
        <v>118.3</v>
      </c>
      <c r="DE439" s="516">
        <v>118.8</v>
      </c>
      <c r="DF439" s="516">
        <v>120.1</v>
      </c>
      <c r="DG439" s="516">
        <v>120.7</v>
      </c>
      <c r="DH439" s="516">
        <v>121</v>
      </c>
      <c r="DI439" s="516">
        <v>121.7</v>
      </c>
      <c r="DJ439" s="516">
        <v>122.8</v>
      </c>
      <c r="DK439" s="516">
        <v>123.2</v>
      </c>
      <c r="DL439" s="516">
        <v>123.8</v>
      </c>
      <c r="DM439" s="516">
        <v>124.5</v>
      </c>
      <c r="DN439" s="516">
        <v>126</v>
      </c>
      <c r="DO439" s="516">
        <v>127.7</v>
      </c>
      <c r="DP439" s="516">
        <v>129.30000000000001</v>
      </c>
      <c r="DQ439" s="516">
        <v>128.80000000000001</v>
      </c>
      <c r="DR439" s="516">
        <v>128.5</v>
      </c>
      <c r="DS439" s="516">
        <v>129.5</v>
      </c>
      <c r="DT439" s="516">
        <v>131</v>
      </c>
      <c r="DU439" s="517">
        <v>129.19999999999999</v>
      </c>
      <c r="DV439" s="517">
        <v>128.4</v>
      </c>
      <c r="DW439" s="517">
        <v>129.6</v>
      </c>
      <c r="DX439" s="559">
        <v>124.9</v>
      </c>
      <c r="DY439" s="559">
        <v>123</v>
      </c>
      <c r="DZ439" s="559">
        <v>123.5</v>
      </c>
      <c r="EA439" s="558">
        <v>120</v>
      </c>
    </row>
    <row r="440" spans="1:131">
      <c r="A440" s="514" t="s">
        <v>1417</v>
      </c>
      <c r="B440" s="514" t="s">
        <v>1418</v>
      </c>
      <c r="C440" s="515">
        <v>8.9859999999999995E-2</v>
      </c>
      <c r="D440" s="516">
        <v>103.2</v>
      </c>
      <c r="E440" s="516">
        <v>104.5</v>
      </c>
      <c r="F440" s="516">
        <v>107.2</v>
      </c>
      <c r="G440" s="516">
        <v>106.3</v>
      </c>
      <c r="H440" s="516">
        <v>107.6</v>
      </c>
      <c r="I440" s="516">
        <v>108.2</v>
      </c>
      <c r="J440" s="516">
        <v>114.5</v>
      </c>
      <c r="K440" s="516">
        <v>110.9</v>
      </c>
      <c r="L440" s="516">
        <v>107.7</v>
      </c>
      <c r="M440" s="516">
        <v>109.3</v>
      </c>
      <c r="N440" s="516">
        <v>110.3</v>
      </c>
      <c r="O440" s="516">
        <v>106.8</v>
      </c>
      <c r="P440" s="516">
        <v>109.8</v>
      </c>
      <c r="Q440" s="516">
        <v>109.2</v>
      </c>
      <c r="R440" s="516">
        <v>113.4</v>
      </c>
      <c r="S440" s="516">
        <v>110.9</v>
      </c>
      <c r="T440" s="516">
        <v>111.4</v>
      </c>
      <c r="U440" s="516">
        <v>114.9</v>
      </c>
      <c r="V440" s="516">
        <v>117.1</v>
      </c>
      <c r="W440" s="516">
        <v>121.2</v>
      </c>
      <c r="X440" s="516">
        <v>117.7</v>
      </c>
      <c r="Y440" s="516">
        <v>116.5</v>
      </c>
      <c r="Z440" s="516">
        <v>115.9</v>
      </c>
      <c r="AA440" s="516">
        <v>113.8</v>
      </c>
      <c r="AB440" s="516">
        <v>114.9</v>
      </c>
      <c r="AC440" s="516">
        <v>117.1</v>
      </c>
      <c r="AD440" s="516">
        <v>112.9</v>
      </c>
      <c r="AE440" s="516">
        <v>117.9</v>
      </c>
      <c r="AF440" s="516">
        <v>118.3</v>
      </c>
      <c r="AG440" s="516">
        <v>120.5</v>
      </c>
      <c r="AH440" s="516">
        <v>120.6</v>
      </c>
      <c r="AI440" s="516">
        <v>117.5</v>
      </c>
      <c r="AJ440" s="516">
        <v>113.9</v>
      </c>
      <c r="AK440" s="516">
        <v>114.1</v>
      </c>
      <c r="AL440" s="516">
        <v>114.7</v>
      </c>
      <c r="AM440" s="516">
        <v>114.8</v>
      </c>
      <c r="AN440" s="516">
        <v>109.4</v>
      </c>
      <c r="AO440" s="516">
        <v>110.5</v>
      </c>
      <c r="AP440" s="516">
        <v>113.3</v>
      </c>
      <c r="AQ440" s="516">
        <v>111.8</v>
      </c>
      <c r="AR440" s="516">
        <v>110.2</v>
      </c>
      <c r="AS440" s="516">
        <v>109.1</v>
      </c>
      <c r="AT440" s="516">
        <v>108.9</v>
      </c>
      <c r="AU440" s="516">
        <v>109.7</v>
      </c>
      <c r="AV440" s="516">
        <v>106.6</v>
      </c>
      <c r="AW440" s="516">
        <v>105.5</v>
      </c>
      <c r="AX440" s="516">
        <v>105.1</v>
      </c>
      <c r="AY440" s="516">
        <v>104.6</v>
      </c>
      <c r="AZ440" s="516">
        <v>103.4</v>
      </c>
      <c r="BA440" s="516">
        <v>106.7</v>
      </c>
      <c r="BB440" s="516">
        <v>107.4</v>
      </c>
      <c r="BC440" s="516">
        <v>106.8</v>
      </c>
      <c r="BD440" s="516">
        <v>107</v>
      </c>
      <c r="BE440" s="516">
        <v>104.2</v>
      </c>
      <c r="BF440" s="516">
        <v>105.2</v>
      </c>
      <c r="BG440" s="516">
        <v>104.4</v>
      </c>
      <c r="BH440" s="516">
        <v>106.4</v>
      </c>
      <c r="BI440" s="516">
        <v>106.2</v>
      </c>
      <c r="BJ440" s="516">
        <v>104</v>
      </c>
      <c r="BK440" s="516">
        <v>107.9</v>
      </c>
      <c r="BL440" s="516">
        <v>108.5</v>
      </c>
      <c r="BM440" s="516">
        <v>110.6</v>
      </c>
      <c r="BN440" s="516">
        <v>110.2</v>
      </c>
      <c r="BO440" s="516">
        <v>109.6</v>
      </c>
      <c r="BP440" s="516">
        <v>109.2</v>
      </c>
      <c r="BQ440" s="516">
        <v>105.9</v>
      </c>
      <c r="BR440" s="516">
        <v>109.9</v>
      </c>
      <c r="BS440" s="516">
        <v>112.2</v>
      </c>
      <c r="BT440" s="516">
        <v>108.8</v>
      </c>
      <c r="BU440" s="516">
        <v>109.5</v>
      </c>
      <c r="BV440" s="516">
        <v>110.9</v>
      </c>
      <c r="BW440" s="516">
        <v>112.6</v>
      </c>
      <c r="BX440" s="516">
        <v>113.2</v>
      </c>
      <c r="BY440" s="516">
        <v>114.3</v>
      </c>
      <c r="BZ440" s="516">
        <v>114.9</v>
      </c>
      <c r="CA440" s="516">
        <v>119.3</v>
      </c>
      <c r="CB440" s="516">
        <v>118.7</v>
      </c>
      <c r="CC440" s="516">
        <v>117.4</v>
      </c>
      <c r="CD440" s="516">
        <v>117.2</v>
      </c>
      <c r="CE440" s="516">
        <v>118.8</v>
      </c>
      <c r="CF440" s="516">
        <v>117.2</v>
      </c>
      <c r="CG440" s="516">
        <v>117.5</v>
      </c>
      <c r="CH440" s="516">
        <v>116.8</v>
      </c>
      <c r="CI440" s="516">
        <v>115.4</v>
      </c>
      <c r="CJ440" s="516">
        <v>115.7</v>
      </c>
      <c r="CK440" s="516">
        <v>117.4</v>
      </c>
      <c r="CL440" s="516">
        <v>115.4</v>
      </c>
      <c r="CM440" s="516">
        <v>117.3</v>
      </c>
      <c r="CN440" s="516">
        <v>117.9</v>
      </c>
      <c r="CO440" s="516">
        <v>117.1</v>
      </c>
      <c r="CP440" s="516">
        <v>116.1</v>
      </c>
      <c r="CQ440" s="516">
        <v>115.7</v>
      </c>
      <c r="CR440" s="516">
        <v>113.9</v>
      </c>
      <c r="CS440" s="516">
        <v>113.6</v>
      </c>
      <c r="CT440" s="516">
        <v>112.8</v>
      </c>
      <c r="CU440" s="516">
        <v>113.2</v>
      </c>
      <c r="CV440" s="516">
        <v>116.2</v>
      </c>
      <c r="CW440" s="516">
        <v>116.4</v>
      </c>
      <c r="CX440" s="516">
        <v>116.4</v>
      </c>
      <c r="CY440" s="516">
        <v>115.4</v>
      </c>
      <c r="CZ440" s="516">
        <v>114.5</v>
      </c>
      <c r="DA440" s="516">
        <v>114.2</v>
      </c>
      <c r="DB440" s="516">
        <v>113.8</v>
      </c>
      <c r="DC440" s="516">
        <v>118.5</v>
      </c>
      <c r="DD440" s="516">
        <v>118.5</v>
      </c>
      <c r="DE440" s="516">
        <v>123.8</v>
      </c>
      <c r="DF440" s="516">
        <v>124.7</v>
      </c>
      <c r="DG440" s="516">
        <v>122.9</v>
      </c>
      <c r="DH440" s="516">
        <v>129.69999999999999</v>
      </c>
      <c r="DI440" s="516">
        <v>130.69999999999999</v>
      </c>
      <c r="DJ440" s="516">
        <v>129.69999999999999</v>
      </c>
      <c r="DK440" s="516">
        <v>133.80000000000001</v>
      </c>
      <c r="DL440" s="516">
        <v>136.1</v>
      </c>
      <c r="DM440" s="516">
        <v>136.4</v>
      </c>
      <c r="DN440" s="516">
        <v>142</v>
      </c>
      <c r="DO440" s="516">
        <v>146.9</v>
      </c>
      <c r="DP440" s="516">
        <v>146.9</v>
      </c>
      <c r="DQ440" s="516">
        <v>152.6</v>
      </c>
      <c r="DR440" s="516">
        <v>154</v>
      </c>
      <c r="DS440" s="516">
        <v>158.5</v>
      </c>
      <c r="DT440" s="516">
        <v>165.1</v>
      </c>
      <c r="DU440" s="517">
        <v>166.5</v>
      </c>
      <c r="DV440" s="517">
        <v>170.3</v>
      </c>
      <c r="DW440" s="517">
        <v>171.7</v>
      </c>
      <c r="DX440" s="559">
        <v>171.8</v>
      </c>
      <c r="DY440" s="559">
        <v>171.9</v>
      </c>
      <c r="DZ440" s="559">
        <v>172.4</v>
      </c>
      <c r="EA440" s="558">
        <v>171</v>
      </c>
    </row>
    <row r="441" spans="1:131">
      <c r="A441" s="514" t="s">
        <v>1419</v>
      </c>
      <c r="B441" s="514" t="s">
        <v>1420</v>
      </c>
      <c r="C441" s="515">
        <v>8.0800000000000004E-3</v>
      </c>
      <c r="D441" s="516">
        <v>104.3</v>
      </c>
      <c r="E441" s="516">
        <v>101.5</v>
      </c>
      <c r="F441" s="516">
        <v>101.3</v>
      </c>
      <c r="G441" s="516">
        <v>104.8</v>
      </c>
      <c r="H441" s="516">
        <v>106</v>
      </c>
      <c r="I441" s="516">
        <v>109.8</v>
      </c>
      <c r="J441" s="516">
        <v>100.3</v>
      </c>
      <c r="K441" s="516">
        <v>105.7</v>
      </c>
      <c r="L441" s="516">
        <v>97.9</v>
      </c>
      <c r="M441" s="516">
        <v>103.3</v>
      </c>
      <c r="N441" s="516">
        <v>109</v>
      </c>
      <c r="O441" s="516">
        <v>102.6</v>
      </c>
      <c r="P441" s="516">
        <v>98.3</v>
      </c>
      <c r="Q441" s="516">
        <v>97.9</v>
      </c>
      <c r="R441" s="516">
        <v>95.2</v>
      </c>
      <c r="S441" s="516">
        <v>104</v>
      </c>
      <c r="T441" s="516">
        <v>103.8</v>
      </c>
      <c r="U441" s="516">
        <v>104.2</v>
      </c>
      <c r="V441" s="516">
        <v>102.1</v>
      </c>
      <c r="W441" s="516">
        <v>96.9</v>
      </c>
      <c r="X441" s="516">
        <v>97.8</v>
      </c>
      <c r="Y441" s="516">
        <v>92.2</v>
      </c>
      <c r="Z441" s="516">
        <v>94.6</v>
      </c>
      <c r="AA441" s="516">
        <v>98</v>
      </c>
      <c r="AB441" s="516">
        <v>101.5</v>
      </c>
      <c r="AC441" s="516">
        <v>103.4</v>
      </c>
      <c r="AD441" s="516">
        <v>105.4</v>
      </c>
      <c r="AE441" s="516">
        <v>85</v>
      </c>
      <c r="AF441" s="516">
        <v>87.4</v>
      </c>
      <c r="AG441" s="516">
        <v>77.8</v>
      </c>
      <c r="AH441" s="516">
        <v>86</v>
      </c>
      <c r="AI441" s="516">
        <v>82.1</v>
      </c>
      <c r="AJ441" s="516">
        <v>84.4</v>
      </c>
      <c r="AK441" s="516">
        <v>78.7</v>
      </c>
      <c r="AL441" s="516">
        <v>88</v>
      </c>
      <c r="AM441" s="516">
        <v>92</v>
      </c>
      <c r="AN441" s="516">
        <v>97.5</v>
      </c>
      <c r="AO441" s="516">
        <v>89.9</v>
      </c>
      <c r="AP441" s="516">
        <v>89.5</v>
      </c>
      <c r="AQ441" s="516">
        <v>89.5</v>
      </c>
      <c r="AR441" s="516">
        <v>93.1</v>
      </c>
      <c r="AS441" s="516">
        <v>103.1</v>
      </c>
      <c r="AT441" s="516">
        <v>100.5</v>
      </c>
      <c r="AU441" s="516">
        <v>99.4</v>
      </c>
      <c r="AV441" s="516">
        <v>97.9</v>
      </c>
      <c r="AW441" s="516">
        <v>98</v>
      </c>
      <c r="AX441" s="516">
        <v>98.3</v>
      </c>
      <c r="AY441" s="516">
        <v>97.7</v>
      </c>
      <c r="AZ441" s="516">
        <v>96.4</v>
      </c>
      <c r="BA441" s="516">
        <v>96.4</v>
      </c>
      <c r="BB441" s="516">
        <v>96</v>
      </c>
      <c r="BC441" s="516">
        <v>96.4</v>
      </c>
      <c r="BD441" s="516">
        <v>94.7</v>
      </c>
      <c r="BE441" s="516">
        <v>94.7</v>
      </c>
      <c r="BF441" s="516">
        <v>95.1</v>
      </c>
      <c r="BG441" s="516">
        <v>96.4</v>
      </c>
      <c r="BH441" s="516">
        <v>95.6</v>
      </c>
      <c r="BI441" s="516">
        <v>96</v>
      </c>
      <c r="BJ441" s="516">
        <v>96</v>
      </c>
      <c r="BK441" s="516">
        <v>94.8</v>
      </c>
      <c r="BL441" s="516">
        <v>95.7</v>
      </c>
      <c r="BM441" s="516">
        <v>95.7</v>
      </c>
      <c r="BN441" s="516">
        <v>100.3</v>
      </c>
      <c r="BO441" s="516">
        <v>99.2</v>
      </c>
      <c r="BP441" s="516">
        <v>100.2</v>
      </c>
      <c r="BQ441" s="516">
        <v>101.2</v>
      </c>
      <c r="BR441" s="516">
        <v>99.2</v>
      </c>
      <c r="BS441" s="516">
        <v>101.2</v>
      </c>
      <c r="BT441" s="516">
        <v>100</v>
      </c>
      <c r="BU441" s="516">
        <v>100.2</v>
      </c>
      <c r="BV441" s="516">
        <v>101.4</v>
      </c>
      <c r="BW441" s="516">
        <v>102</v>
      </c>
      <c r="BX441" s="516">
        <v>102</v>
      </c>
      <c r="BY441" s="516">
        <v>102</v>
      </c>
      <c r="BZ441" s="516">
        <v>102.5</v>
      </c>
      <c r="CA441" s="516">
        <v>102.6</v>
      </c>
      <c r="CB441" s="516">
        <v>102.1</v>
      </c>
      <c r="CC441" s="516">
        <v>102.1</v>
      </c>
      <c r="CD441" s="516">
        <v>102.1</v>
      </c>
      <c r="CE441" s="516">
        <v>102.1</v>
      </c>
      <c r="CF441" s="516">
        <v>102.5</v>
      </c>
      <c r="CG441" s="516">
        <v>103.4</v>
      </c>
      <c r="CH441" s="516">
        <v>104.5</v>
      </c>
      <c r="CI441" s="516">
        <v>104.4</v>
      </c>
      <c r="CJ441" s="516">
        <v>104.7</v>
      </c>
      <c r="CK441" s="516">
        <v>104.8</v>
      </c>
      <c r="CL441" s="516">
        <v>102.7</v>
      </c>
      <c r="CM441" s="516">
        <v>103.8</v>
      </c>
      <c r="CN441" s="516">
        <v>102.3</v>
      </c>
      <c r="CO441" s="516">
        <v>101.8</v>
      </c>
      <c r="CP441" s="516">
        <v>101.8</v>
      </c>
      <c r="CQ441" s="516">
        <v>100.9</v>
      </c>
      <c r="CR441" s="516">
        <v>104</v>
      </c>
      <c r="CS441" s="516">
        <v>104.5</v>
      </c>
      <c r="CT441" s="516">
        <v>105.8</v>
      </c>
      <c r="CU441" s="516">
        <v>105.8</v>
      </c>
      <c r="CV441" s="516">
        <v>105.8</v>
      </c>
      <c r="CW441" s="516">
        <v>105.3</v>
      </c>
      <c r="CX441" s="516">
        <v>104.4</v>
      </c>
      <c r="CY441" s="516">
        <v>104.1</v>
      </c>
      <c r="CZ441" s="516">
        <v>104.7</v>
      </c>
      <c r="DA441" s="516">
        <v>103.9</v>
      </c>
      <c r="DB441" s="516">
        <v>105.3</v>
      </c>
      <c r="DC441" s="516">
        <v>106.2</v>
      </c>
      <c r="DD441" s="516">
        <v>106.3</v>
      </c>
      <c r="DE441" s="516">
        <v>107.3</v>
      </c>
      <c r="DF441" s="516">
        <v>108.1</v>
      </c>
      <c r="DG441" s="516">
        <v>109.5</v>
      </c>
      <c r="DH441" s="516">
        <v>112.9</v>
      </c>
      <c r="DI441" s="516">
        <v>113.4</v>
      </c>
      <c r="DJ441" s="516">
        <v>112.5</v>
      </c>
      <c r="DK441" s="516">
        <v>111.9</v>
      </c>
      <c r="DL441" s="516">
        <v>113.2</v>
      </c>
      <c r="DM441" s="516">
        <v>115.3</v>
      </c>
      <c r="DN441" s="516">
        <v>119.8</v>
      </c>
      <c r="DO441" s="516">
        <v>120.8</v>
      </c>
      <c r="DP441" s="516">
        <v>121.7</v>
      </c>
      <c r="DQ441" s="516">
        <v>122.1</v>
      </c>
      <c r="DR441" s="516">
        <v>121.5</v>
      </c>
      <c r="DS441" s="516">
        <v>121.8</v>
      </c>
      <c r="DT441" s="516">
        <v>126</v>
      </c>
      <c r="DU441" s="517">
        <v>126.2</v>
      </c>
      <c r="DV441" s="517">
        <v>126.5</v>
      </c>
      <c r="DW441" s="517">
        <v>125.5</v>
      </c>
      <c r="DX441" s="559">
        <v>124.9</v>
      </c>
      <c r="DY441" s="559">
        <v>124.9</v>
      </c>
      <c r="DZ441" s="559">
        <v>123.7</v>
      </c>
      <c r="EA441" s="558">
        <v>122.8</v>
      </c>
    </row>
    <row r="442" spans="1:131">
      <c r="A442" s="514" t="s">
        <v>1421</v>
      </c>
      <c r="B442" s="514" t="s">
        <v>1422</v>
      </c>
      <c r="C442" s="515">
        <v>8.7279999999999996E-2</v>
      </c>
      <c r="D442" s="516">
        <v>104.2</v>
      </c>
      <c r="E442" s="516">
        <v>105.8</v>
      </c>
      <c r="F442" s="516">
        <v>103.6</v>
      </c>
      <c r="G442" s="516">
        <v>103.5</v>
      </c>
      <c r="H442" s="516">
        <v>105.1</v>
      </c>
      <c r="I442" s="516">
        <v>105</v>
      </c>
      <c r="J442" s="516">
        <v>106.4</v>
      </c>
      <c r="K442" s="516">
        <v>107.1</v>
      </c>
      <c r="L442" s="516">
        <v>110.7</v>
      </c>
      <c r="M442" s="516">
        <v>111.5</v>
      </c>
      <c r="N442" s="516">
        <v>112.2</v>
      </c>
      <c r="O442" s="516">
        <v>112.8</v>
      </c>
      <c r="P442" s="516">
        <v>116.7</v>
      </c>
      <c r="Q442" s="516">
        <v>117</v>
      </c>
      <c r="R442" s="516">
        <v>116.1</v>
      </c>
      <c r="S442" s="516">
        <v>115.9</v>
      </c>
      <c r="T442" s="516">
        <v>115.4</v>
      </c>
      <c r="U442" s="516">
        <v>115.1</v>
      </c>
      <c r="V442" s="516">
        <v>115.5</v>
      </c>
      <c r="W442" s="516">
        <v>114.4</v>
      </c>
      <c r="X442" s="516">
        <v>114.1</v>
      </c>
      <c r="Y442" s="516">
        <v>114.3</v>
      </c>
      <c r="Z442" s="516">
        <v>115.4</v>
      </c>
      <c r="AA442" s="516">
        <v>116.8</v>
      </c>
      <c r="AB442" s="516">
        <v>117.7</v>
      </c>
      <c r="AC442" s="516">
        <v>118.3</v>
      </c>
      <c r="AD442" s="516">
        <v>119.3</v>
      </c>
      <c r="AE442" s="516">
        <v>119.3</v>
      </c>
      <c r="AF442" s="516">
        <v>119.4</v>
      </c>
      <c r="AG442" s="516">
        <v>119</v>
      </c>
      <c r="AH442" s="516">
        <v>120.4</v>
      </c>
      <c r="AI442" s="516">
        <v>118.2</v>
      </c>
      <c r="AJ442" s="516">
        <v>117.1</v>
      </c>
      <c r="AK442" s="516">
        <v>116.1</v>
      </c>
      <c r="AL442" s="516">
        <v>117</v>
      </c>
      <c r="AM442" s="516">
        <v>118.6</v>
      </c>
      <c r="AN442" s="516">
        <v>119.1</v>
      </c>
      <c r="AO442" s="516">
        <v>118.6</v>
      </c>
      <c r="AP442" s="516">
        <v>119.5</v>
      </c>
      <c r="AQ442" s="516">
        <v>119.5</v>
      </c>
      <c r="AR442" s="516">
        <v>117.2</v>
      </c>
      <c r="AS442" s="516">
        <v>115.8</v>
      </c>
      <c r="AT442" s="516">
        <v>115.9</v>
      </c>
      <c r="AU442" s="516">
        <v>116.5</v>
      </c>
      <c r="AV442" s="516">
        <v>115.1</v>
      </c>
      <c r="AW442" s="516">
        <v>115.4</v>
      </c>
      <c r="AX442" s="516">
        <v>115.3</v>
      </c>
      <c r="AY442" s="516">
        <v>115.5</v>
      </c>
      <c r="AZ442" s="516">
        <v>119.9</v>
      </c>
      <c r="BA442" s="516">
        <v>120.1</v>
      </c>
      <c r="BB442" s="516">
        <v>119.4</v>
      </c>
      <c r="BC442" s="516">
        <v>119.3</v>
      </c>
      <c r="BD442" s="516">
        <v>118.7</v>
      </c>
      <c r="BE442" s="516">
        <v>118.2</v>
      </c>
      <c r="BF442" s="516">
        <v>119.5</v>
      </c>
      <c r="BG442" s="516">
        <v>118.3</v>
      </c>
      <c r="BH442" s="516">
        <v>118.8</v>
      </c>
      <c r="BI442" s="516">
        <v>119.4</v>
      </c>
      <c r="BJ442" s="516">
        <v>120.5</v>
      </c>
      <c r="BK442" s="516">
        <v>121.4</v>
      </c>
      <c r="BL442" s="516">
        <v>120.5</v>
      </c>
      <c r="BM442" s="516">
        <v>119.5</v>
      </c>
      <c r="BN442" s="516">
        <v>119</v>
      </c>
      <c r="BO442" s="516">
        <v>119.4</v>
      </c>
      <c r="BP442" s="516">
        <v>120.2</v>
      </c>
      <c r="BQ442" s="516">
        <v>119.5</v>
      </c>
      <c r="BR442" s="516">
        <v>120.1</v>
      </c>
      <c r="BS442" s="516">
        <v>119.5</v>
      </c>
      <c r="BT442" s="516">
        <v>118.7</v>
      </c>
      <c r="BU442" s="516">
        <v>121.9</v>
      </c>
      <c r="BV442" s="516">
        <v>123.2</v>
      </c>
      <c r="BW442" s="516">
        <v>124</v>
      </c>
      <c r="BX442" s="516">
        <v>124.3</v>
      </c>
      <c r="BY442" s="516">
        <v>124.2</v>
      </c>
      <c r="BZ442" s="516">
        <v>122.8</v>
      </c>
      <c r="CA442" s="516">
        <v>122.2</v>
      </c>
      <c r="CB442" s="516">
        <v>121.8</v>
      </c>
      <c r="CC442" s="516">
        <v>123.1</v>
      </c>
      <c r="CD442" s="516">
        <v>124.4</v>
      </c>
      <c r="CE442" s="516">
        <v>125.9</v>
      </c>
      <c r="CF442" s="516">
        <v>125.2</v>
      </c>
      <c r="CG442" s="516">
        <v>128.5</v>
      </c>
      <c r="CH442" s="516">
        <v>128.69999999999999</v>
      </c>
      <c r="CI442" s="516">
        <v>130.6</v>
      </c>
      <c r="CJ442" s="516">
        <v>129.6</v>
      </c>
      <c r="CK442" s="516">
        <v>128.1</v>
      </c>
      <c r="CL442" s="516">
        <v>126.5</v>
      </c>
      <c r="CM442" s="516">
        <v>126.1</v>
      </c>
      <c r="CN442" s="516">
        <v>125.3</v>
      </c>
      <c r="CO442" s="516">
        <v>123.6</v>
      </c>
      <c r="CP442" s="516">
        <v>123.6</v>
      </c>
      <c r="CQ442" s="516">
        <v>123.9</v>
      </c>
      <c r="CR442" s="516">
        <v>121.6</v>
      </c>
      <c r="CS442" s="516">
        <v>121.5</v>
      </c>
      <c r="CT442" s="516">
        <v>121</v>
      </c>
      <c r="CU442" s="516">
        <v>123.4</v>
      </c>
      <c r="CV442" s="516">
        <v>125.1</v>
      </c>
      <c r="CW442" s="516">
        <v>126.7</v>
      </c>
      <c r="CX442" s="516">
        <v>126.8</v>
      </c>
      <c r="CY442" s="516">
        <v>128.19999999999999</v>
      </c>
      <c r="CZ442" s="516">
        <v>127</v>
      </c>
      <c r="DA442" s="516">
        <v>126.7</v>
      </c>
      <c r="DB442" s="516">
        <v>128.4</v>
      </c>
      <c r="DC442" s="516">
        <v>129</v>
      </c>
      <c r="DD442" s="516">
        <v>128.9</v>
      </c>
      <c r="DE442" s="516">
        <v>129.9</v>
      </c>
      <c r="DF442" s="516">
        <v>133.4</v>
      </c>
      <c r="DG442" s="516">
        <v>138.30000000000001</v>
      </c>
      <c r="DH442" s="516">
        <v>138.80000000000001</v>
      </c>
      <c r="DI442" s="516">
        <v>140.80000000000001</v>
      </c>
      <c r="DJ442" s="516">
        <v>142.5</v>
      </c>
      <c r="DK442" s="516">
        <v>143.1</v>
      </c>
      <c r="DL442" s="516">
        <v>142.80000000000001</v>
      </c>
      <c r="DM442" s="516">
        <v>144.9</v>
      </c>
      <c r="DN442" s="516">
        <v>148.9</v>
      </c>
      <c r="DO442" s="516">
        <v>153</v>
      </c>
      <c r="DP442" s="516">
        <v>157.4</v>
      </c>
      <c r="DQ442" s="516">
        <v>164.8</v>
      </c>
      <c r="DR442" s="516">
        <v>165.4</v>
      </c>
      <c r="DS442" s="516">
        <v>168.8</v>
      </c>
      <c r="DT442" s="516">
        <v>170</v>
      </c>
      <c r="DU442" s="517">
        <v>180.1</v>
      </c>
      <c r="DV442" s="517">
        <v>184.5</v>
      </c>
      <c r="DW442" s="517">
        <v>190.1</v>
      </c>
      <c r="DX442" s="559">
        <v>191.2</v>
      </c>
      <c r="DY442" s="559">
        <v>189.9</v>
      </c>
      <c r="DZ442" s="559">
        <v>191.4</v>
      </c>
      <c r="EA442" s="558">
        <v>190.9</v>
      </c>
    </row>
    <row r="443" spans="1:131">
      <c r="A443" s="514" t="s">
        <v>1423</v>
      </c>
      <c r="B443" s="514" t="s">
        <v>1424</v>
      </c>
      <c r="C443" s="515">
        <v>7.4799999999999997E-3</v>
      </c>
      <c r="D443" s="516">
        <v>99.4</v>
      </c>
      <c r="E443" s="516">
        <v>103.8</v>
      </c>
      <c r="F443" s="516">
        <v>103.2</v>
      </c>
      <c r="G443" s="516">
        <v>104.2</v>
      </c>
      <c r="H443" s="516">
        <v>100.9</v>
      </c>
      <c r="I443" s="516">
        <v>102.4</v>
      </c>
      <c r="J443" s="516">
        <v>98.1</v>
      </c>
      <c r="K443" s="516">
        <v>98.6</v>
      </c>
      <c r="L443" s="516">
        <v>98.3</v>
      </c>
      <c r="M443" s="516">
        <v>98.5</v>
      </c>
      <c r="N443" s="516">
        <v>100</v>
      </c>
      <c r="O443" s="516">
        <v>96</v>
      </c>
      <c r="P443" s="516">
        <v>101</v>
      </c>
      <c r="Q443" s="516">
        <v>97.1</v>
      </c>
      <c r="R443" s="516">
        <v>104.5</v>
      </c>
      <c r="S443" s="516">
        <v>104.3</v>
      </c>
      <c r="T443" s="516">
        <v>109</v>
      </c>
      <c r="U443" s="516">
        <v>102.2</v>
      </c>
      <c r="V443" s="516">
        <v>101.3</v>
      </c>
      <c r="W443" s="516">
        <v>105.8</v>
      </c>
      <c r="X443" s="516">
        <v>101.6</v>
      </c>
      <c r="Y443" s="516">
        <v>105.6</v>
      </c>
      <c r="Z443" s="516">
        <v>104.6</v>
      </c>
      <c r="AA443" s="516">
        <v>101.7</v>
      </c>
      <c r="AB443" s="516">
        <v>99.3</v>
      </c>
      <c r="AC443" s="516">
        <v>99.9</v>
      </c>
      <c r="AD443" s="516">
        <v>104.8</v>
      </c>
      <c r="AE443" s="516">
        <v>101.5</v>
      </c>
      <c r="AF443" s="516">
        <v>103</v>
      </c>
      <c r="AG443" s="516">
        <v>107.5</v>
      </c>
      <c r="AH443" s="516">
        <v>106</v>
      </c>
      <c r="AI443" s="516">
        <v>106.2</v>
      </c>
      <c r="AJ443" s="516">
        <v>96.1</v>
      </c>
      <c r="AK443" s="516">
        <v>98</v>
      </c>
      <c r="AL443" s="516">
        <v>98.4</v>
      </c>
      <c r="AM443" s="516">
        <v>95</v>
      </c>
      <c r="AN443" s="516">
        <v>98</v>
      </c>
      <c r="AO443" s="516">
        <v>106.9</v>
      </c>
      <c r="AP443" s="516">
        <v>109.9</v>
      </c>
      <c r="AQ443" s="516">
        <v>109.9</v>
      </c>
      <c r="AR443" s="516">
        <v>110.6</v>
      </c>
      <c r="AS443" s="516">
        <v>109.2</v>
      </c>
      <c r="AT443" s="516">
        <v>108.4</v>
      </c>
      <c r="AU443" s="516">
        <v>111.6</v>
      </c>
      <c r="AV443" s="516">
        <v>105</v>
      </c>
      <c r="AW443" s="516">
        <v>108.8</v>
      </c>
      <c r="AX443" s="516">
        <v>109</v>
      </c>
      <c r="AY443" s="516">
        <v>107.7</v>
      </c>
      <c r="AZ443" s="516">
        <v>108.4</v>
      </c>
      <c r="BA443" s="516">
        <v>112.5</v>
      </c>
      <c r="BB443" s="516">
        <v>112.2</v>
      </c>
      <c r="BC443" s="516">
        <v>111.1</v>
      </c>
      <c r="BD443" s="516">
        <v>108.2</v>
      </c>
      <c r="BE443" s="516">
        <v>106.8</v>
      </c>
      <c r="BF443" s="516">
        <v>106.1</v>
      </c>
      <c r="BG443" s="516">
        <v>106</v>
      </c>
      <c r="BH443" s="516">
        <v>105.9</v>
      </c>
      <c r="BI443" s="516">
        <v>109</v>
      </c>
      <c r="BJ443" s="516">
        <v>112.4</v>
      </c>
      <c r="BK443" s="516">
        <v>111.2</v>
      </c>
      <c r="BL443" s="516">
        <v>110.9</v>
      </c>
      <c r="BM443" s="516">
        <v>111.4</v>
      </c>
      <c r="BN443" s="516">
        <v>109.3</v>
      </c>
      <c r="BO443" s="516">
        <v>109.4</v>
      </c>
      <c r="BP443" s="516">
        <v>108.3</v>
      </c>
      <c r="BQ443" s="516">
        <v>108.3</v>
      </c>
      <c r="BR443" s="516">
        <v>108.1</v>
      </c>
      <c r="BS443" s="516">
        <v>110.5</v>
      </c>
      <c r="BT443" s="516">
        <v>110.1</v>
      </c>
      <c r="BU443" s="516">
        <v>109.8</v>
      </c>
      <c r="BV443" s="516">
        <v>109.5</v>
      </c>
      <c r="BW443" s="516">
        <v>108.6</v>
      </c>
      <c r="BX443" s="516">
        <v>107.7</v>
      </c>
      <c r="BY443" s="516">
        <v>110</v>
      </c>
      <c r="BZ443" s="516">
        <v>112</v>
      </c>
      <c r="CA443" s="516">
        <v>110.8</v>
      </c>
      <c r="CB443" s="516">
        <v>114.4</v>
      </c>
      <c r="CC443" s="516">
        <v>116</v>
      </c>
      <c r="CD443" s="516">
        <v>117.1</v>
      </c>
      <c r="CE443" s="516">
        <v>115.1</v>
      </c>
      <c r="CF443" s="516">
        <v>113.9</v>
      </c>
      <c r="CG443" s="516">
        <v>113.9</v>
      </c>
      <c r="CH443" s="516">
        <v>114.1</v>
      </c>
      <c r="CI443" s="516">
        <v>113.8</v>
      </c>
      <c r="CJ443" s="516">
        <v>113.7</v>
      </c>
      <c r="CK443" s="516">
        <v>114.6</v>
      </c>
      <c r="CL443" s="516">
        <v>114.6</v>
      </c>
      <c r="CM443" s="516">
        <v>115.8</v>
      </c>
      <c r="CN443" s="516">
        <v>115.8</v>
      </c>
      <c r="CO443" s="516">
        <v>115.7</v>
      </c>
      <c r="CP443" s="516">
        <v>116.2</v>
      </c>
      <c r="CQ443" s="516">
        <v>115.1</v>
      </c>
      <c r="CR443" s="516">
        <v>112.6</v>
      </c>
      <c r="CS443" s="516">
        <v>112.6</v>
      </c>
      <c r="CT443" s="516">
        <v>113</v>
      </c>
      <c r="CU443" s="516">
        <v>113</v>
      </c>
      <c r="CV443" s="516">
        <v>113</v>
      </c>
      <c r="CW443" s="516">
        <v>113</v>
      </c>
      <c r="CX443" s="516">
        <v>114.7</v>
      </c>
      <c r="CY443" s="516">
        <v>114.9</v>
      </c>
      <c r="CZ443" s="516">
        <v>110.2</v>
      </c>
      <c r="DA443" s="516">
        <v>110.2</v>
      </c>
      <c r="DB443" s="516">
        <v>112.3</v>
      </c>
      <c r="DC443" s="516">
        <v>112.7</v>
      </c>
      <c r="DD443" s="516">
        <v>112.7</v>
      </c>
      <c r="DE443" s="516">
        <v>112.5</v>
      </c>
      <c r="DF443" s="516">
        <v>112.5</v>
      </c>
      <c r="DG443" s="516">
        <v>114.7</v>
      </c>
      <c r="DH443" s="516">
        <v>122.9</v>
      </c>
      <c r="DI443" s="516">
        <v>124.2</v>
      </c>
      <c r="DJ443" s="516">
        <v>124.2</v>
      </c>
      <c r="DK443" s="516">
        <v>125.1</v>
      </c>
      <c r="DL443" s="516">
        <v>126.3</v>
      </c>
      <c r="DM443" s="516">
        <v>126.6</v>
      </c>
      <c r="DN443" s="516">
        <v>126.3</v>
      </c>
      <c r="DO443" s="516">
        <v>130.6</v>
      </c>
      <c r="DP443" s="516">
        <v>131.6</v>
      </c>
      <c r="DQ443" s="516">
        <v>133.19999999999999</v>
      </c>
      <c r="DR443" s="516">
        <v>139.1</v>
      </c>
      <c r="DS443" s="516">
        <v>134.30000000000001</v>
      </c>
      <c r="DT443" s="516">
        <v>137.6</v>
      </c>
      <c r="DU443" s="517">
        <v>141.69999999999999</v>
      </c>
      <c r="DV443" s="517">
        <v>143.5</v>
      </c>
      <c r="DW443" s="517">
        <v>143.30000000000001</v>
      </c>
      <c r="DX443" s="559">
        <v>130.69999999999999</v>
      </c>
      <c r="DY443" s="559">
        <v>115.4</v>
      </c>
      <c r="DZ443" s="559">
        <v>123.4</v>
      </c>
      <c r="EA443" s="558">
        <v>118.3</v>
      </c>
    </row>
    <row r="444" spans="1:131">
      <c r="A444" s="514" t="s">
        <v>1425</v>
      </c>
      <c r="B444" s="514" t="s">
        <v>1426</v>
      </c>
      <c r="C444" s="515">
        <v>4.3830000000000001E-2</v>
      </c>
      <c r="D444" s="516">
        <v>99.9</v>
      </c>
      <c r="E444" s="516">
        <v>102.6</v>
      </c>
      <c r="F444" s="516">
        <v>102.4</v>
      </c>
      <c r="G444" s="516">
        <v>104.3</v>
      </c>
      <c r="H444" s="516">
        <v>101.7</v>
      </c>
      <c r="I444" s="516">
        <v>102.6</v>
      </c>
      <c r="J444" s="516">
        <v>99.6</v>
      </c>
      <c r="K444" s="516">
        <v>99</v>
      </c>
      <c r="L444" s="516">
        <v>99.3</v>
      </c>
      <c r="M444" s="516">
        <v>98</v>
      </c>
      <c r="N444" s="516">
        <v>97.4</v>
      </c>
      <c r="O444" s="516">
        <v>96.9</v>
      </c>
      <c r="P444" s="516">
        <v>97.9</v>
      </c>
      <c r="Q444" s="516">
        <v>98.5</v>
      </c>
      <c r="R444" s="516">
        <v>96.3</v>
      </c>
      <c r="S444" s="516">
        <v>98.2</v>
      </c>
      <c r="T444" s="516">
        <v>99.3</v>
      </c>
      <c r="U444" s="516">
        <v>102.9</v>
      </c>
      <c r="V444" s="516">
        <v>101.3</v>
      </c>
      <c r="W444" s="516">
        <v>101.9</v>
      </c>
      <c r="X444" s="516">
        <v>104.2</v>
      </c>
      <c r="Y444" s="516">
        <v>105.4</v>
      </c>
      <c r="Z444" s="516">
        <v>103</v>
      </c>
      <c r="AA444" s="516">
        <v>110.2</v>
      </c>
      <c r="AB444" s="516">
        <v>109.3</v>
      </c>
      <c r="AC444" s="516">
        <v>110.5</v>
      </c>
      <c r="AD444" s="516">
        <v>109.4</v>
      </c>
      <c r="AE444" s="516">
        <v>109.6</v>
      </c>
      <c r="AF444" s="516">
        <v>111.5</v>
      </c>
      <c r="AG444" s="516">
        <v>111.1</v>
      </c>
      <c r="AH444" s="516">
        <v>110.9</v>
      </c>
      <c r="AI444" s="516">
        <v>110.3</v>
      </c>
      <c r="AJ444" s="516">
        <v>110.3</v>
      </c>
      <c r="AK444" s="516">
        <v>110.5</v>
      </c>
      <c r="AL444" s="516">
        <v>112.1</v>
      </c>
      <c r="AM444" s="516">
        <v>111.1</v>
      </c>
      <c r="AN444" s="516">
        <v>109.7</v>
      </c>
      <c r="AO444" s="516">
        <v>108.5</v>
      </c>
      <c r="AP444" s="516">
        <v>109.8</v>
      </c>
      <c r="AQ444" s="516">
        <v>111.9</v>
      </c>
      <c r="AR444" s="516">
        <v>111.7</v>
      </c>
      <c r="AS444" s="516">
        <v>110</v>
      </c>
      <c r="AT444" s="516">
        <v>106.7</v>
      </c>
      <c r="AU444" s="516">
        <v>106.4</v>
      </c>
      <c r="AV444" s="516">
        <v>105.1</v>
      </c>
      <c r="AW444" s="516">
        <v>100.7</v>
      </c>
      <c r="AX444" s="516">
        <v>100</v>
      </c>
      <c r="AY444" s="516">
        <v>100.7</v>
      </c>
      <c r="AZ444" s="516">
        <v>100.7</v>
      </c>
      <c r="BA444" s="516">
        <v>101</v>
      </c>
      <c r="BB444" s="516">
        <v>98.6</v>
      </c>
      <c r="BC444" s="516">
        <v>99.2</v>
      </c>
      <c r="BD444" s="516">
        <v>98.7</v>
      </c>
      <c r="BE444" s="516">
        <v>96.3</v>
      </c>
      <c r="BF444" s="516">
        <v>97.1</v>
      </c>
      <c r="BG444" s="516">
        <v>97.1</v>
      </c>
      <c r="BH444" s="516">
        <v>99.8</v>
      </c>
      <c r="BI444" s="516">
        <v>100.4</v>
      </c>
      <c r="BJ444" s="516">
        <v>103.6</v>
      </c>
      <c r="BK444" s="516">
        <v>104.9</v>
      </c>
      <c r="BL444" s="516">
        <v>105.5</v>
      </c>
      <c r="BM444" s="516">
        <v>109.9</v>
      </c>
      <c r="BN444" s="516">
        <v>108.1</v>
      </c>
      <c r="BO444" s="516">
        <v>108.1</v>
      </c>
      <c r="BP444" s="516">
        <v>108.9</v>
      </c>
      <c r="BQ444" s="516">
        <v>107.7</v>
      </c>
      <c r="BR444" s="516">
        <v>108.7</v>
      </c>
      <c r="BS444" s="516">
        <v>107.8</v>
      </c>
      <c r="BT444" s="516">
        <v>109.4</v>
      </c>
      <c r="BU444" s="516">
        <v>110</v>
      </c>
      <c r="BV444" s="516">
        <v>110.2</v>
      </c>
      <c r="BW444" s="516">
        <v>108.4</v>
      </c>
      <c r="BX444" s="516">
        <v>110.8</v>
      </c>
      <c r="BY444" s="516">
        <v>110.6</v>
      </c>
      <c r="BZ444" s="516">
        <v>111.5</v>
      </c>
      <c r="CA444" s="516">
        <v>111.6</v>
      </c>
      <c r="CB444" s="516">
        <v>113.3</v>
      </c>
      <c r="CC444" s="516">
        <v>114.8</v>
      </c>
      <c r="CD444" s="516">
        <v>118.4</v>
      </c>
      <c r="CE444" s="516">
        <v>119.3</v>
      </c>
      <c r="CF444" s="516">
        <v>118.5</v>
      </c>
      <c r="CG444" s="516">
        <v>116.7</v>
      </c>
      <c r="CH444" s="516">
        <v>115.1</v>
      </c>
      <c r="CI444" s="516">
        <v>113.9</v>
      </c>
      <c r="CJ444" s="516">
        <v>114.6</v>
      </c>
      <c r="CK444" s="516">
        <v>114.6</v>
      </c>
      <c r="CL444" s="516">
        <v>113.4</v>
      </c>
      <c r="CM444" s="516">
        <v>111.6</v>
      </c>
      <c r="CN444" s="516">
        <v>111.3</v>
      </c>
      <c r="CO444" s="516">
        <v>106.9</v>
      </c>
      <c r="CP444" s="516">
        <v>106.4</v>
      </c>
      <c r="CQ444" s="516">
        <v>107</v>
      </c>
      <c r="CR444" s="516">
        <v>103.3</v>
      </c>
      <c r="CS444" s="516">
        <v>105</v>
      </c>
      <c r="CT444" s="516">
        <v>106.4</v>
      </c>
      <c r="CU444" s="516">
        <v>106</v>
      </c>
      <c r="CV444" s="516">
        <v>108.3</v>
      </c>
      <c r="CW444" s="516">
        <v>110</v>
      </c>
      <c r="CX444" s="516">
        <v>107.5</v>
      </c>
      <c r="CY444" s="516">
        <v>106.3</v>
      </c>
      <c r="CZ444" s="516">
        <v>105.2</v>
      </c>
      <c r="DA444" s="516">
        <v>105.9</v>
      </c>
      <c r="DB444" s="516">
        <v>105.3</v>
      </c>
      <c r="DC444" s="516">
        <v>106.7</v>
      </c>
      <c r="DD444" s="516">
        <v>107.4</v>
      </c>
      <c r="DE444" s="516">
        <v>109.5</v>
      </c>
      <c r="DF444" s="516">
        <v>111.7</v>
      </c>
      <c r="DG444" s="516">
        <v>117.6</v>
      </c>
      <c r="DH444" s="516">
        <v>123.1</v>
      </c>
      <c r="DI444" s="516">
        <v>125.1</v>
      </c>
      <c r="DJ444" s="516">
        <v>125.7</v>
      </c>
      <c r="DK444" s="516">
        <v>128.9</v>
      </c>
      <c r="DL444" s="516">
        <v>131</v>
      </c>
      <c r="DM444" s="516">
        <v>131.6</v>
      </c>
      <c r="DN444" s="516">
        <v>139.6</v>
      </c>
      <c r="DO444" s="516">
        <v>148.19999999999999</v>
      </c>
      <c r="DP444" s="516">
        <v>146.80000000000001</v>
      </c>
      <c r="DQ444" s="516">
        <v>147.30000000000001</v>
      </c>
      <c r="DR444" s="516">
        <v>149.19999999999999</v>
      </c>
      <c r="DS444" s="516">
        <v>151.69999999999999</v>
      </c>
      <c r="DT444" s="516">
        <v>150.6</v>
      </c>
      <c r="DU444" s="517">
        <v>152</v>
      </c>
      <c r="DV444" s="517">
        <v>152.69999999999999</v>
      </c>
      <c r="DW444" s="517">
        <v>152.6</v>
      </c>
      <c r="DX444" s="559">
        <v>142.30000000000001</v>
      </c>
      <c r="DY444" s="559">
        <v>141.69999999999999</v>
      </c>
      <c r="DZ444" s="559">
        <v>138</v>
      </c>
      <c r="EA444" s="558">
        <v>138.9</v>
      </c>
    </row>
    <row r="445" spans="1:131">
      <c r="A445" s="514" t="s">
        <v>1427</v>
      </c>
      <c r="B445" s="514" t="s">
        <v>1428</v>
      </c>
      <c r="C445" s="515">
        <v>0.29636000000000001</v>
      </c>
      <c r="D445" s="516">
        <v>100.5</v>
      </c>
      <c r="E445" s="516">
        <v>102.3</v>
      </c>
      <c r="F445" s="516">
        <v>100.3</v>
      </c>
      <c r="G445" s="516">
        <v>99.5</v>
      </c>
      <c r="H445" s="516">
        <v>101.8</v>
      </c>
      <c r="I445" s="516">
        <v>102.7</v>
      </c>
      <c r="J445" s="516">
        <v>102</v>
      </c>
      <c r="K445" s="516">
        <v>101.5</v>
      </c>
      <c r="L445" s="516">
        <v>103.5</v>
      </c>
      <c r="M445" s="516">
        <v>104.6</v>
      </c>
      <c r="N445" s="516">
        <v>104.5</v>
      </c>
      <c r="O445" s="516">
        <v>104</v>
      </c>
      <c r="P445" s="516">
        <v>102.3</v>
      </c>
      <c r="Q445" s="516">
        <v>101.9</v>
      </c>
      <c r="R445" s="516">
        <v>103.4</v>
      </c>
      <c r="S445" s="516">
        <v>104.3</v>
      </c>
      <c r="T445" s="516">
        <v>106.4</v>
      </c>
      <c r="U445" s="516">
        <v>109.9</v>
      </c>
      <c r="V445" s="516">
        <v>109.1</v>
      </c>
      <c r="W445" s="516">
        <v>107.8</v>
      </c>
      <c r="X445" s="516">
        <v>106.7</v>
      </c>
      <c r="Y445" s="516">
        <v>106</v>
      </c>
      <c r="Z445" s="516">
        <v>105.9</v>
      </c>
      <c r="AA445" s="516">
        <v>104</v>
      </c>
      <c r="AB445" s="516">
        <v>104.5</v>
      </c>
      <c r="AC445" s="516">
        <v>102.3</v>
      </c>
      <c r="AD445" s="516">
        <v>102.5</v>
      </c>
      <c r="AE445" s="516">
        <v>104</v>
      </c>
      <c r="AF445" s="516">
        <v>105.1</v>
      </c>
      <c r="AG445" s="516">
        <v>105</v>
      </c>
      <c r="AH445" s="516">
        <v>103.8</v>
      </c>
      <c r="AI445" s="516">
        <v>100.6</v>
      </c>
      <c r="AJ445" s="516">
        <v>99.5</v>
      </c>
      <c r="AK445" s="516">
        <v>95.4</v>
      </c>
      <c r="AL445" s="516">
        <v>94</v>
      </c>
      <c r="AM445" s="516">
        <v>94.5</v>
      </c>
      <c r="AN445" s="516">
        <v>94.2</v>
      </c>
      <c r="AO445" s="516">
        <v>98</v>
      </c>
      <c r="AP445" s="516">
        <v>96</v>
      </c>
      <c r="AQ445" s="516">
        <v>95.7</v>
      </c>
      <c r="AR445" s="516">
        <v>94.9</v>
      </c>
      <c r="AS445" s="516">
        <v>92.6</v>
      </c>
      <c r="AT445" s="516">
        <v>91.6</v>
      </c>
      <c r="AU445" s="516">
        <v>91.3</v>
      </c>
      <c r="AV445" s="516">
        <v>91</v>
      </c>
      <c r="AW445" s="516">
        <v>90.6</v>
      </c>
      <c r="AX445" s="516">
        <v>90.9</v>
      </c>
      <c r="AY445" s="516">
        <v>93</v>
      </c>
      <c r="AZ445" s="516">
        <v>94.3</v>
      </c>
      <c r="BA445" s="516">
        <v>93</v>
      </c>
      <c r="BB445" s="516">
        <v>92.9</v>
      </c>
      <c r="BC445" s="516">
        <v>93</v>
      </c>
      <c r="BD445" s="516">
        <v>92.8</v>
      </c>
      <c r="BE445" s="516">
        <v>93.8</v>
      </c>
      <c r="BF445" s="516">
        <v>92.4</v>
      </c>
      <c r="BG445" s="516">
        <v>92.4</v>
      </c>
      <c r="BH445" s="516">
        <v>93.2</v>
      </c>
      <c r="BI445" s="516">
        <v>95.9</v>
      </c>
      <c r="BJ445" s="516">
        <v>98.3</v>
      </c>
      <c r="BK445" s="516">
        <v>97.6</v>
      </c>
      <c r="BL445" s="516">
        <v>95.8</v>
      </c>
      <c r="BM445" s="516">
        <v>94.8</v>
      </c>
      <c r="BN445" s="516">
        <v>94.8</v>
      </c>
      <c r="BO445" s="516">
        <v>95.5</v>
      </c>
      <c r="BP445" s="516">
        <v>96.3</v>
      </c>
      <c r="BQ445" s="516">
        <v>96.4</v>
      </c>
      <c r="BR445" s="516">
        <v>96.8</v>
      </c>
      <c r="BS445" s="516">
        <v>98.2</v>
      </c>
      <c r="BT445" s="516">
        <v>99.7</v>
      </c>
      <c r="BU445" s="516">
        <v>99.8</v>
      </c>
      <c r="BV445" s="516">
        <v>99.9</v>
      </c>
      <c r="BW445" s="516">
        <v>101.8</v>
      </c>
      <c r="BX445" s="516">
        <v>101.6</v>
      </c>
      <c r="BY445" s="516">
        <v>103.1</v>
      </c>
      <c r="BZ445" s="516">
        <v>104</v>
      </c>
      <c r="CA445" s="516">
        <v>103.9</v>
      </c>
      <c r="CB445" s="516">
        <v>104.4</v>
      </c>
      <c r="CC445" s="516">
        <v>106</v>
      </c>
      <c r="CD445" s="516">
        <v>107</v>
      </c>
      <c r="CE445" s="516">
        <v>107</v>
      </c>
      <c r="CF445" s="516">
        <v>103.3</v>
      </c>
      <c r="CG445" s="516">
        <v>102.3</v>
      </c>
      <c r="CH445" s="516">
        <v>103</v>
      </c>
      <c r="CI445" s="516">
        <v>102.7</v>
      </c>
      <c r="CJ445" s="516">
        <v>100.7</v>
      </c>
      <c r="CK445" s="516">
        <v>101.3</v>
      </c>
      <c r="CL445" s="516">
        <v>100.3</v>
      </c>
      <c r="CM445" s="516">
        <v>99.2</v>
      </c>
      <c r="CN445" s="516">
        <v>98.9</v>
      </c>
      <c r="CO445" s="516">
        <v>98.1</v>
      </c>
      <c r="CP445" s="516">
        <v>97.3</v>
      </c>
      <c r="CQ445" s="516">
        <v>96.6</v>
      </c>
      <c r="CR445" s="516">
        <v>96.1</v>
      </c>
      <c r="CS445" s="516">
        <v>95.6</v>
      </c>
      <c r="CT445" s="516">
        <v>95.8</v>
      </c>
      <c r="CU445" s="516">
        <v>95.4</v>
      </c>
      <c r="CV445" s="516">
        <v>95.4</v>
      </c>
      <c r="CW445" s="516">
        <v>93.8</v>
      </c>
      <c r="CX445" s="516">
        <v>91.3</v>
      </c>
      <c r="CY445" s="516">
        <v>90.8</v>
      </c>
      <c r="CZ445" s="516">
        <v>88.1</v>
      </c>
      <c r="DA445" s="516">
        <v>88.3</v>
      </c>
      <c r="DB445" s="516">
        <v>89.3</v>
      </c>
      <c r="DC445" s="516">
        <v>91.5</v>
      </c>
      <c r="DD445" s="516">
        <v>95.7</v>
      </c>
      <c r="DE445" s="516">
        <v>97.7</v>
      </c>
      <c r="DF445" s="516">
        <v>99.1</v>
      </c>
      <c r="DG445" s="516">
        <v>102.8</v>
      </c>
      <c r="DH445" s="516">
        <v>102.4</v>
      </c>
      <c r="DI445" s="516">
        <v>102.3</v>
      </c>
      <c r="DJ445" s="516">
        <v>102.5</v>
      </c>
      <c r="DK445" s="516">
        <v>102.7</v>
      </c>
      <c r="DL445" s="516">
        <v>103.7</v>
      </c>
      <c r="DM445" s="516">
        <v>105.1</v>
      </c>
      <c r="DN445" s="516">
        <v>108.3</v>
      </c>
      <c r="DO445" s="516">
        <v>109.2</v>
      </c>
      <c r="DP445" s="516">
        <v>109.2</v>
      </c>
      <c r="DQ445" s="516">
        <v>109</v>
      </c>
      <c r="DR445" s="516">
        <v>111.1</v>
      </c>
      <c r="DS445" s="516">
        <v>112.9</v>
      </c>
      <c r="DT445" s="516">
        <v>115.6</v>
      </c>
      <c r="DU445" s="517">
        <v>115.2</v>
      </c>
      <c r="DV445" s="517">
        <v>116</v>
      </c>
      <c r="DW445" s="517">
        <v>115.6</v>
      </c>
      <c r="DX445" s="559">
        <v>113.2</v>
      </c>
      <c r="DY445" s="559">
        <v>112</v>
      </c>
      <c r="DZ445" s="559">
        <v>109.5</v>
      </c>
      <c r="EA445" s="558">
        <v>106.8</v>
      </c>
    </row>
    <row r="446" spans="1:131">
      <c r="A446" s="514" t="s">
        <v>1429</v>
      </c>
      <c r="B446" s="514" t="s">
        <v>1430</v>
      </c>
      <c r="C446" s="515">
        <v>0.14607999999999999</v>
      </c>
      <c r="D446" s="516">
        <v>100.4</v>
      </c>
      <c r="E446" s="516">
        <v>103.2</v>
      </c>
      <c r="F446" s="516">
        <v>99.5</v>
      </c>
      <c r="G446" s="516">
        <v>97.3</v>
      </c>
      <c r="H446" s="516">
        <v>99.6</v>
      </c>
      <c r="I446" s="516">
        <v>100.5</v>
      </c>
      <c r="J446" s="516">
        <v>99.9</v>
      </c>
      <c r="K446" s="516">
        <v>100.6</v>
      </c>
      <c r="L446" s="516">
        <v>102.1</v>
      </c>
      <c r="M446" s="516">
        <v>104.5</v>
      </c>
      <c r="N446" s="516">
        <v>103.7</v>
      </c>
      <c r="O446" s="516">
        <v>102.5</v>
      </c>
      <c r="P446" s="516">
        <v>98.5</v>
      </c>
      <c r="Q446" s="516">
        <v>97.5</v>
      </c>
      <c r="R446" s="516">
        <v>99.1</v>
      </c>
      <c r="S446" s="516">
        <v>101.2</v>
      </c>
      <c r="T446" s="516">
        <v>104.3</v>
      </c>
      <c r="U446" s="516">
        <v>109.1</v>
      </c>
      <c r="V446" s="516">
        <v>107.7</v>
      </c>
      <c r="W446" s="516">
        <v>106.9</v>
      </c>
      <c r="X446" s="516">
        <v>104.1</v>
      </c>
      <c r="Y446" s="516">
        <v>103.5</v>
      </c>
      <c r="Z446" s="516">
        <v>101.5</v>
      </c>
      <c r="AA446" s="516">
        <v>98.7</v>
      </c>
      <c r="AB446" s="516">
        <v>99.2</v>
      </c>
      <c r="AC446" s="516">
        <v>95.9</v>
      </c>
      <c r="AD446" s="516">
        <v>96</v>
      </c>
      <c r="AE446" s="516">
        <v>98.8</v>
      </c>
      <c r="AF446" s="516">
        <v>101</v>
      </c>
      <c r="AG446" s="516">
        <v>101.4</v>
      </c>
      <c r="AH446" s="516">
        <v>99.6</v>
      </c>
      <c r="AI446" s="516">
        <v>92.7</v>
      </c>
      <c r="AJ446" s="516">
        <v>91.4</v>
      </c>
      <c r="AK446" s="516">
        <v>85.2</v>
      </c>
      <c r="AL446" s="516">
        <v>83.6</v>
      </c>
      <c r="AM446" s="516">
        <v>84.1</v>
      </c>
      <c r="AN446" s="516">
        <v>84.7</v>
      </c>
      <c r="AO446" s="516">
        <v>91.9</v>
      </c>
      <c r="AP446" s="516">
        <v>88.7</v>
      </c>
      <c r="AQ446" s="516">
        <v>87</v>
      </c>
      <c r="AR446" s="516">
        <v>86</v>
      </c>
      <c r="AS446" s="516">
        <v>81.599999999999994</v>
      </c>
      <c r="AT446" s="516">
        <v>81.099999999999994</v>
      </c>
      <c r="AU446" s="516">
        <v>80.7</v>
      </c>
      <c r="AV446" s="516">
        <v>80.2</v>
      </c>
      <c r="AW446" s="516">
        <v>79.7</v>
      </c>
      <c r="AX446" s="516">
        <v>79.599999999999994</v>
      </c>
      <c r="AY446" s="516">
        <v>82.2</v>
      </c>
      <c r="AZ446" s="516">
        <v>84.5</v>
      </c>
      <c r="BA446" s="516">
        <v>83.3</v>
      </c>
      <c r="BB446" s="516">
        <v>82.1</v>
      </c>
      <c r="BC446" s="516">
        <v>82.7</v>
      </c>
      <c r="BD446" s="516">
        <v>81.5</v>
      </c>
      <c r="BE446" s="516">
        <v>83.3</v>
      </c>
      <c r="BF446" s="516">
        <v>82.3</v>
      </c>
      <c r="BG446" s="516">
        <v>83.7</v>
      </c>
      <c r="BH446" s="516">
        <v>85.4</v>
      </c>
      <c r="BI446" s="516">
        <v>90.5</v>
      </c>
      <c r="BJ446" s="516">
        <v>93.5</v>
      </c>
      <c r="BK446" s="516">
        <v>91.8</v>
      </c>
      <c r="BL446" s="516">
        <v>88</v>
      </c>
      <c r="BM446" s="516">
        <v>85.9</v>
      </c>
      <c r="BN446" s="516">
        <v>85.6</v>
      </c>
      <c r="BO446" s="516">
        <v>86.8</v>
      </c>
      <c r="BP446" s="516">
        <v>88.9</v>
      </c>
      <c r="BQ446" s="516">
        <v>88.7</v>
      </c>
      <c r="BR446" s="516">
        <v>89.3</v>
      </c>
      <c r="BS446" s="516">
        <v>91.4</v>
      </c>
      <c r="BT446" s="516">
        <v>93.4</v>
      </c>
      <c r="BU446" s="516">
        <v>93.5</v>
      </c>
      <c r="BV446" s="516">
        <v>94.4</v>
      </c>
      <c r="BW446" s="516">
        <v>96.7</v>
      </c>
      <c r="BX446" s="516">
        <v>96.5</v>
      </c>
      <c r="BY446" s="516">
        <v>98.5</v>
      </c>
      <c r="BZ446" s="516">
        <v>99.4</v>
      </c>
      <c r="CA446" s="516">
        <v>100.3</v>
      </c>
      <c r="CB446" s="516">
        <v>101.2</v>
      </c>
      <c r="CC446" s="516">
        <v>102.7</v>
      </c>
      <c r="CD446" s="516">
        <v>104.9</v>
      </c>
      <c r="CE446" s="516">
        <v>104.4</v>
      </c>
      <c r="CF446" s="516">
        <v>99.4</v>
      </c>
      <c r="CG446" s="516">
        <v>97.7</v>
      </c>
      <c r="CH446" s="516">
        <v>98.2</v>
      </c>
      <c r="CI446" s="516">
        <v>97.9</v>
      </c>
      <c r="CJ446" s="516">
        <v>94.5</v>
      </c>
      <c r="CK446" s="516">
        <v>94.4</v>
      </c>
      <c r="CL446" s="516">
        <v>92.2</v>
      </c>
      <c r="CM446" s="516">
        <v>90.6</v>
      </c>
      <c r="CN446" s="516">
        <v>90.1</v>
      </c>
      <c r="CO446" s="516">
        <v>89.2</v>
      </c>
      <c r="CP446" s="516">
        <v>88.2</v>
      </c>
      <c r="CQ446" s="516">
        <v>87.7</v>
      </c>
      <c r="CR446" s="516">
        <v>87</v>
      </c>
      <c r="CS446" s="516">
        <v>86.2</v>
      </c>
      <c r="CT446" s="516">
        <v>86.3</v>
      </c>
      <c r="CU446" s="516">
        <v>85.9</v>
      </c>
      <c r="CV446" s="516">
        <v>85.9</v>
      </c>
      <c r="CW446" s="516">
        <v>82.3</v>
      </c>
      <c r="CX446" s="516">
        <v>78.599999999999994</v>
      </c>
      <c r="CY446" s="516">
        <v>78.099999999999994</v>
      </c>
      <c r="CZ446" s="516">
        <v>74.400000000000006</v>
      </c>
      <c r="DA446" s="516">
        <v>75</v>
      </c>
      <c r="DB446" s="516">
        <v>76.8</v>
      </c>
      <c r="DC446" s="516">
        <v>79.8</v>
      </c>
      <c r="DD446" s="516">
        <v>86.7</v>
      </c>
      <c r="DE446" s="516">
        <v>89.8</v>
      </c>
      <c r="DF446" s="516">
        <v>90.9</v>
      </c>
      <c r="DG446" s="516">
        <v>96</v>
      </c>
      <c r="DH446" s="516">
        <v>94.5</v>
      </c>
      <c r="DI446" s="516">
        <v>94.6</v>
      </c>
      <c r="DJ446" s="516">
        <v>95.4</v>
      </c>
      <c r="DK446" s="516">
        <v>96</v>
      </c>
      <c r="DL446" s="516">
        <v>96.5</v>
      </c>
      <c r="DM446" s="516">
        <v>96.5</v>
      </c>
      <c r="DN446" s="516">
        <v>101.1</v>
      </c>
      <c r="DO446" s="516">
        <v>101.9</v>
      </c>
      <c r="DP446" s="516">
        <v>99.9</v>
      </c>
      <c r="DQ446" s="516">
        <v>99.2</v>
      </c>
      <c r="DR446" s="516">
        <v>101.3</v>
      </c>
      <c r="DS446" s="516">
        <v>103.8</v>
      </c>
      <c r="DT446" s="516">
        <v>108</v>
      </c>
      <c r="DU446" s="517">
        <v>107.5</v>
      </c>
      <c r="DV446" s="517">
        <v>107.9</v>
      </c>
      <c r="DW446" s="517">
        <v>105</v>
      </c>
      <c r="DX446" s="559">
        <v>100.7</v>
      </c>
      <c r="DY446" s="559">
        <v>97.8</v>
      </c>
      <c r="DZ446" s="559">
        <v>95.3</v>
      </c>
      <c r="EA446" s="558">
        <v>91.8</v>
      </c>
    </row>
    <row r="447" spans="1:131">
      <c r="A447" s="514" t="s">
        <v>1431</v>
      </c>
      <c r="B447" s="514" t="s">
        <v>1432</v>
      </c>
      <c r="C447" s="515">
        <v>4.3529999999999999E-2</v>
      </c>
      <c r="D447" s="516">
        <v>103.9</v>
      </c>
      <c r="E447" s="516">
        <v>103.4</v>
      </c>
      <c r="F447" s="516">
        <v>101.2</v>
      </c>
      <c r="G447" s="516">
        <v>101</v>
      </c>
      <c r="H447" s="516">
        <v>101.7</v>
      </c>
      <c r="I447" s="516">
        <v>102.1</v>
      </c>
      <c r="J447" s="516">
        <v>101.6</v>
      </c>
      <c r="K447" s="516">
        <v>100</v>
      </c>
      <c r="L447" s="516">
        <v>100.6</v>
      </c>
      <c r="M447" s="516">
        <v>101.2</v>
      </c>
      <c r="N447" s="516">
        <v>102.2</v>
      </c>
      <c r="O447" s="516">
        <v>101.8</v>
      </c>
      <c r="P447" s="516">
        <v>103.4</v>
      </c>
      <c r="Q447" s="516">
        <v>103.6</v>
      </c>
      <c r="R447" s="516">
        <v>104.5</v>
      </c>
      <c r="S447" s="516">
        <v>105</v>
      </c>
      <c r="T447" s="516">
        <v>107.2</v>
      </c>
      <c r="U447" s="516">
        <v>109.2</v>
      </c>
      <c r="V447" s="516">
        <v>107.8</v>
      </c>
      <c r="W447" s="516">
        <v>106.7</v>
      </c>
      <c r="X447" s="516">
        <v>106.6</v>
      </c>
      <c r="Y447" s="516">
        <v>107.2</v>
      </c>
      <c r="Z447" s="516">
        <v>107.7</v>
      </c>
      <c r="AA447" s="516">
        <v>108.9</v>
      </c>
      <c r="AB447" s="516">
        <v>108.6</v>
      </c>
      <c r="AC447" s="516">
        <v>108.3</v>
      </c>
      <c r="AD447" s="516">
        <v>108.2</v>
      </c>
      <c r="AE447" s="516">
        <v>106.5</v>
      </c>
      <c r="AF447" s="516">
        <v>107</v>
      </c>
      <c r="AG447" s="516">
        <v>107.2</v>
      </c>
      <c r="AH447" s="516">
        <v>107.1</v>
      </c>
      <c r="AI447" s="516">
        <v>106.1</v>
      </c>
      <c r="AJ447" s="516">
        <v>103.4</v>
      </c>
      <c r="AK447" s="516">
        <v>103</v>
      </c>
      <c r="AL447" s="516">
        <v>101.6</v>
      </c>
      <c r="AM447" s="516">
        <v>103.5</v>
      </c>
      <c r="AN447" s="516">
        <v>101.3</v>
      </c>
      <c r="AO447" s="516">
        <v>101.5</v>
      </c>
      <c r="AP447" s="516">
        <v>102</v>
      </c>
      <c r="AQ447" s="516">
        <v>101.7</v>
      </c>
      <c r="AR447" s="516">
        <v>101.7</v>
      </c>
      <c r="AS447" s="516">
        <v>101.8</v>
      </c>
      <c r="AT447" s="516">
        <v>99.5</v>
      </c>
      <c r="AU447" s="516">
        <v>98.9</v>
      </c>
      <c r="AV447" s="516">
        <v>98.4</v>
      </c>
      <c r="AW447" s="516">
        <v>98.4</v>
      </c>
      <c r="AX447" s="516">
        <v>98.6</v>
      </c>
      <c r="AY447" s="516">
        <v>98.4</v>
      </c>
      <c r="AZ447" s="516">
        <v>98.7</v>
      </c>
      <c r="BA447" s="516">
        <v>98.6</v>
      </c>
      <c r="BB447" s="516">
        <v>99.3</v>
      </c>
      <c r="BC447" s="516">
        <v>100.8</v>
      </c>
      <c r="BD447" s="516">
        <v>101.9</v>
      </c>
      <c r="BE447" s="516">
        <v>102.2</v>
      </c>
      <c r="BF447" s="516">
        <v>101.6</v>
      </c>
      <c r="BG447" s="516">
        <v>99.7</v>
      </c>
      <c r="BH447" s="516">
        <v>99.1</v>
      </c>
      <c r="BI447" s="516">
        <v>98.2</v>
      </c>
      <c r="BJ447" s="516">
        <v>100</v>
      </c>
      <c r="BK447" s="516">
        <v>102</v>
      </c>
      <c r="BL447" s="516">
        <v>103.3</v>
      </c>
      <c r="BM447" s="516">
        <v>101.8</v>
      </c>
      <c r="BN447" s="516">
        <v>101.5</v>
      </c>
      <c r="BO447" s="516">
        <v>100.9</v>
      </c>
      <c r="BP447" s="516">
        <v>100.5</v>
      </c>
      <c r="BQ447" s="516">
        <v>100.4</v>
      </c>
      <c r="BR447" s="516">
        <v>101.8</v>
      </c>
      <c r="BS447" s="516">
        <v>102.2</v>
      </c>
      <c r="BT447" s="516">
        <v>105.4</v>
      </c>
      <c r="BU447" s="516">
        <v>105.1</v>
      </c>
      <c r="BV447" s="516">
        <v>104.4</v>
      </c>
      <c r="BW447" s="516">
        <v>106</v>
      </c>
      <c r="BX447" s="516">
        <v>106.7</v>
      </c>
      <c r="BY447" s="516">
        <v>108.3</v>
      </c>
      <c r="BZ447" s="516">
        <v>108.1</v>
      </c>
      <c r="CA447" s="516">
        <v>110.1</v>
      </c>
      <c r="CB447" s="516">
        <v>109.1</v>
      </c>
      <c r="CC447" s="516">
        <v>109.1</v>
      </c>
      <c r="CD447" s="516">
        <v>109.4</v>
      </c>
      <c r="CE447" s="516">
        <v>109.2</v>
      </c>
      <c r="CF447" s="516">
        <v>106.8</v>
      </c>
      <c r="CG447" s="516">
        <v>105.6</v>
      </c>
      <c r="CH447" s="516">
        <v>105.2</v>
      </c>
      <c r="CI447" s="516">
        <v>106</v>
      </c>
      <c r="CJ447" s="516">
        <v>105.6</v>
      </c>
      <c r="CK447" s="516">
        <v>105.2</v>
      </c>
      <c r="CL447" s="516">
        <v>107.2</v>
      </c>
      <c r="CM447" s="516">
        <v>108.2</v>
      </c>
      <c r="CN447" s="516">
        <v>107.6</v>
      </c>
      <c r="CO447" s="516">
        <v>107.8</v>
      </c>
      <c r="CP447" s="516">
        <v>106.4</v>
      </c>
      <c r="CQ447" s="516">
        <v>106.6</v>
      </c>
      <c r="CR447" s="516">
        <v>106.1</v>
      </c>
      <c r="CS447" s="516">
        <v>105.5</v>
      </c>
      <c r="CT447" s="516">
        <v>105.2</v>
      </c>
      <c r="CU447" s="516">
        <v>105.3</v>
      </c>
      <c r="CV447" s="516">
        <v>104.8</v>
      </c>
      <c r="CW447" s="516">
        <v>104.4</v>
      </c>
      <c r="CX447" s="516">
        <v>102.9</v>
      </c>
      <c r="CY447" s="516">
        <v>104</v>
      </c>
      <c r="CZ447" s="516">
        <v>104.9</v>
      </c>
      <c r="DA447" s="516">
        <v>104</v>
      </c>
      <c r="DB447" s="516">
        <v>103.3</v>
      </c>
      <c r="DC447" s="516">
        <v>104.3</v>
      </c>
      <c r="DD447" s="516">
        <v>103.4</v>
      </c>
      <c r="DE447" s="516">
        <v>105</v>
      </c>
      <c r="DF447" s="516">
        <v>107.2</v>
      </c>
      <c r="DG447" s="516">
        <v>108.5</v>
      </c>
      <c r="DH447" s="516">
        <v>110.3</v>
      </c>
      <c r="DI447" s="516">
        <v>111.9</v>
      </c>
      <c r="DJ447" s="516">
        <v>112.8</v>
      </c>
      <c r="DK447" s="516">
        <v>110</v>
      </c>
      <c r="DL447" s="516">
        <v>111.9</v>
      </c>
      <c r="DM447" s="516">
        <v>115.1</v>
      </c>
      <c r="DN447" s="516">
        <v>115.8</v>
      </c>
      <c r="DO447" s="516">
        <v>115.7</v>
      </c>
      <c r="DP447" s="516">
        <v>118.7</v>
      </c>
      <c r="DQ447" s="516">
        <v>122.2</v>
      </c>
      <c r="DR447" s="516">
        <v>123</v>
      </c>
      <c r="DS447" s="516">
        <v>122.8</v>
      </c>
      <c r="DT447" s="516">
        <v>124.4</v>
      </c>
      <c r="DU447" s="517">
        <v>122.6</v>
      </c>
      <c r="DV447" s="517">
        <v>124.1</v>
      </c>
      <c r="DW447" s="517">
        <v>126.9</v>
      </c>
      <c r="DX447" s="559">
        <v>128.69999999999999</v>
      </c>
      <c r="DY447" s="559">
        <v>129.19999999999999</v>
      </c>
      <c r="DZ447" s="559">
        <v>127.7</v>
      </c>
      <c r="EA447" s="558">
        <v>126</v>
      </c>
    </row>
    <row r="448" spans="1:131">
      <c r="A448" s="514" t="s">
        <v>1433</v>
      </c>
      <c r="B448" s="514" t="s">
        <v>1434</v>
      </c>
      <c r="C448" s="515">
        <v>1.984E-2</v>
      </c>
      <c r="D448" s="516">
        <v>99.2</v>
      </c>
      <c r="E448" s="516">
        <v>99.9</v>
      </c>
      <c r="F448" s="516">
        <v>98.6</v>
      </c>
      <c r="G448" s="516">
        <v>101.8</v>
      </c>
      <c r="H448" s="516">
        <v>103.9</v>
      </c>
      <c r="I448" s="516">
        <v>102.4</v>
      </c>
      <c r="J448" s="516">
        <v>101.4</v>
      </c>
      <c r="K448" s="516">
        <v>100</v>
      </c>
      <c r="L448" s="516">
        <v>102.3</v>
      </c>
      <c r="M448" s="516">
        <v>100.7</v>
      </c>
      <c r="N448" s="516">
        <v>100.8</v>
      </c>
      <c r="O448" s="516">
        <v>100.7</v>
      </c>
      <c r="P448" s="516">
        <v>99.1</v>
      </c>
      <c r="Q448" s="516">
        <v>100.4</v>
      </c>
      <c r="R448" s="516">
        <v>99.2</v>
      </c>
      <c r="S448" s="516">
        <v>100.1</v>
      </c>
      <c r="T448" s="516">
        <v>100</v>
      </c>
      <c r="U448" s="516">
        <v>101.6</v>
      </c>
      <c r="V448" s="516">
        <v>101.7</v>
      </c>
      <c r="W448" s="516">
        <v>99.1</v>
      </c>
      <c r="X448" s="516">
        <v>100.5</v>
      </c>
      <c r="Y448" s="516">
        <v>97.7</v>
      </c>
      <c r="Z448" s="516">
        <v>103</v>
      </c>
      <c r="AA448" s="516">
        <v>101.3</v>
      </c>
      <c r="AB448" s="516">
        <v>104.1</v>
      </c>
      <c r="AC448" s="516">
        <v>104.2</v>
      </c>
      <c r="AD448" s="516">
        <v>102.1</v>
      </c>
      <c r="AE448" s="516">
        <v>101.5</v>
      </c>
      <c r="AF448" s="516">
        <v>102.3</v>
      </c>
      <c r="AG448" s="516">
        <v>102.8</v>
      </c>
      <c r="AH448" s="516">
        <v>101.3</v>
      </c>
      <c r="AI448" s="516">
        <v>98.7</v>
      </c>
      <c r="AJ448" s="516">
        <v>99.4</v>
      </c>
      <c r="AK448" s="516">
        <v>93.4</v>
      </c>
      <c r="AL448" s="516">
        <v>89.5</v>
      </c>
      <c r="AM448" s="516">
        <v>88.6</v>
      </c>
      <c r="AN448" s="516">
        <v>89</v>
      </c>
      <c r="AO448" s="516">
        <v>92</v>
      </c>
      <c r="AP448" s="516">
        <v>90</v>
      </c>
      <c r="AQ448" s="516">
        <v>90.1</v>
      </c>
      <c r="AR448" s="516">
        <v>87.2</v>
      </c>
      <c r="AS448" s="516">
        <v>85.4</v>
      </c>
      <c r="AT448" s="516">
        <v>88.4</v>
      </c>
      <c r="AU448" s="516">
        <v>88.9</v>
      </c>
      <c r="AV448" s="516">
        <v>87.4</v>
      </c>
      <c r="AW448" s="516">
        <v>88.5</v>
      </c>
      <c r="AX448" s="516">
        <v>87</v>
      </c>
      <c r="AY448" s="516">
        <v>88.6</v>
      </c>
      <c r="AZ448" s="516">
        <v>91.1</v>
      </c>
      <c r="BA448" s="516">
        <v>90.7</v>
      </c>
      <c r="BB448" s="516">
        <v>92.5</v>
      </c>
      <c r="BC448" s="516">
        <v>93.2</v>
      </c>
      <c r="BD448" s="516">
        <v>94.9</v>
      </c>
      <c r="BE448" s="516">
        <v>96.2</v>
      </c>
      <c r="BF448" s="516">
        <v>94.9</v>
      </c>
      <c r="BG448" s="516">
        <v>94.9</v>
      </c>
      <c r="BH448" s="516">
        <v>94</v>
      </c>
      <c r="BI448" s="516">
        <v>94.1</v>
      </c>
      <c r="BJ448" s="516">
        <v>94.7</v>
      </c>
      <c r="BK448" s="516">
        <v>94</v>
      </c>
      <c r="BL448" s="516">
        <v>94.1</v>
      </c>
      <c r="BM448" s="516">
        <v>94.1</v>
      </c>
      <c r="BN448" s="516">
        <v>94.2</v>
      </c>
      <c r="BO448" s="516">
        <v>94.6</v>
      </c>
      <c r="BP448" s="516">
        <v>95.4</v>
      </c>
      <c r="BQ448" s="516">
        <v>96.8</v>
      </c>
      <c r="BR448" s="516">
        <v>96.7</v>
      </c>
      <c r="BS448" s="516">
        <v>97</v>
      </c>
      <c r="BT448" s="516">
        <v>97.2</v>
      </c>
      <c r="BU448" s="516">
        <v>97</v>
      </c>
      <c r="BV448" s="516">
        <v>96.3</v>
      </c>
      <c r="BW448" s="516">
        <v>96.5</v>
      </c>
      <c r="BX448" s="516">
        <v>97.1</v>
      </c>
      <c r="BY448" s="516">
        <v>97.7</v>
      </c>
      <c r="BZ448" s="516">
        <v>97.3</v>
      </c>
      <c r="CA448" s="516">
        <v>97.4</v>
      </c>
      <c r="CB448" s="516">
        <v>97.2</v>
      </c>
      <c r="CC448" s="516">
        <v>98.5</v>
      </c>
      <c r="CD448" s="516">
        <v>98.4</v>
      </c>
      <c r="CE448" s="516">
        <v>99.8</v>
      </c>
      <c r="CF448" s="516">
        <v>99</v>
      </c>
      <c r="CG448" s="516">
        <v>98</v>
      </c>
      <c r="CH448" s="516">
        <v>99.6</v>
      </c>
      <c r="CI448" s="516">
        <v>98.6</v>
      </c>
      <c r="CJ448" s="516">
        <v>98.8</v>
      </c>
      <c r="CK448" s="516">
        <v>98.6</v>
      </c>
      <c r="CL448" s="516">
        <v>98.5</v>
      </c>
      <c r="CM448" s="516">
        <v>97.6</v>
      </c>
      <c r="CN448" s="516">
        <v>98.1</v>
      </c>
      <c r="CO448" s="516">
        <v>98.5</v>
      </c>
      <c r="CP448" s="516">
        <v>97.1</v>
      </c>
      <c r="CQ448" s="516">
        <v>95.3</v>
      </c>
      <c r="CR448" s="516">
        <v>95.6</v>
      </c>
      <c r="CS448" s="516">
        <v>94</v>
      </c>
      <c r="CT448" s="516">
        <v>95</v>
      </c>
      <c r="CU448" s="516">
        <v>95.9</v>
      </c>
      <c r="CV448" s="516">
        <v>95.9</v>
      </c>
      <c r="CW448" s="516">
        <v>95.9</v>
      </c>
      <c r="CX448" s="516">
        <v>93.7</v>
      </c>
      <c r="CY448" s="516">
        <v>93.2</v>
      </c>
      <c r="CZ448" s="516">
        <v>92.8</v>
      </c>
      <c r="DA448" s="516">
        <v>92.4</v>
      </c>
      <c r="DB448" s="516">
        <v>92.8</v>
      </c>
      <c r="DC448" s="516">
        <v>94.1</v>
      </c>
      <c r="DD448" s="516">
        <v>94.8</v>
      </c>
      <c r="DE448" s="516">
        <v>94.3</v>
      </c>
      <c r="DF448" s="516">
        <v>95.9</v>
      </c>
      <c r="DG448" s="516">
        <v>95.4</v>
      </c>
      <c r="DH448" s="516">
        <v>96.4</v>
      </c>
      <c r="DI448" s="516">
        <v>93.9</v>
      </c>
      <c r="DJ448" s="516">
        <v>92.8</v>
      </c>
      <c r="DK448" s="516">
        <v>90.2</v>
      </c>
      <c r="DL448" s="516">
        <v>92.9</v>
      </c>
      <c r="DM448" s="516">
        <v>92</v>
      </c>
      <c r="DN448" s="516">
        <v>92.2</v>
      </c>
      <c r="DO448" s="516">
        <v>93.1</v>
      </c>
      <c r="DP448" s="516">
        <v>93.8</v>
      </c>
      <c r="DQ448" s="516">
        <v>93.3</v>
      </c>
      <c r="DR448" s="516">
        <v>95.1</v>
      </c>
      <c r="DS448" s="516">
        <v>95.6</v>
      </c>
      <c r="DT448" s="516">
        <v>95.4</v>
      </c>
      <c r="DU448" s="517">
        <v>96.5</v>
      </c>
      <c r="DV448" s="517">
        <v>96.1</v>
      </c>
      <c r="DW448" s="517">
        <v>97.9</v>
      </c>
      <c r="DX448" s="559">
        <v>98.1</v>
      </c>
      <c r="DY448" s="559">
        <v>96.3</v>
      </c>
      <c r="DZ448" s="559">
        <v>96.6</v>
      </c>
      <c r="EA448" s="558">
        <v>94.8</v>
      </c>
    </row>
    <row r="449" spans="1:131">
      <c r="A449" s="514" t="s">
        <v>1435</v>
      </c>
      <c r="B449" s="514" t="s">
        <v>1436</v>
      </c>
      <c r="C449" s="515">
        <v>8.6910000000000001E-2</v>
      </c>
      <c r="D449" s="516">
        <v>99.2</v>
      </c>
      <c r="E449" s="516">
        <v>100.7</v>
      </c>
      <c r="F449" s="516">
        <v>101.5</v>
      </c>
      <c r="G449" s="516">
        <v>101.8</v>
      </c>
      <c r="H449" s="516">
        <v>105</v>
      </c>
      <c r="I449" s="516">
        <v>106.7</v>
      </c>
      <c r="J449" s="516">
        <v>105.6</v>
      </c>
      <c r="K449" s="516">
        <v>104.2</v>
      </c>
      <c r="L449" s="516">
        <v>107.5</v>
      </c>
      <c r="M449" s="516">
        <v>107.3</v>
      </c>
      <c r="N449" s="516">
        <v>107.7</v>
      </c>
      <c r="O449" s="516">
        <v>108.4</v>
      </c>
      <c r="P449" s="516">
        <v>108.8</v>
      </c>
      <c r="Q449" s="516">
        <v>108.8</v>
      </c>
      <c r="R449" s="516">
        <v>110.9</v>
      </c>
      <c r="S449" s="516">
        <v>110</v>
      </c>
      <c r="T449" s="516">
        <v>110.8</v>
      </c>
      <c r="U449" s="516">
        <v>113.6</v>
      </c>
      <c r="V449" s="516">
        <v>113.9</v>
      </c>
      <c r="W449" s="516">
        <v>111.8</v>
      </c>
      <c r="X449" s="516">
        <v>112.8</v>
      </c>
      <c r="Y449" s="516">
        <v>111.5</v>
      </c>
      <c r="Z449" s="516">
        <v>112.9</v>
      </c>
      <c r="AA449" s="516">
        <v>111.2</v>
      </c>
      <c r="AB449" s="516">
        <v>111.4</v>
      </c>
      <c r="AC449" s="516">
        <v>109.6</v>
      </c>
      <c r="AD449" s="516">
        <v>110.8</v>
      </c>
      <c r="AE449" s="516">
        <v>112.3</v>
      </c>
      <c r="AF449" s="516">
        <v>111.6</v>
      </c>
      <c r="AG449" s="516">
        <v>110.4</v>
      </c>
      <c r="AH449" s="516">
        <v>109.7</v>
      </c>
      <c r="AI449" s="516">
        <v>111.7</v>
      </c>
      <c r="AJ449" s="516">
        <v>111</v>
      </c>
      <c r="AK449" s="516">
        <v>109.3</v>
      </c>
      <c r="AL449" s="516">
        <v>108.8</v>
      </c>
      <c r="AM449" s="516">
        <v>108.8</v>
      </c>
      <c r="AN449" s="516">
        <v>107.9</v>
      </c>
      <c r="AO449" s="516">
        <v>107.9</v>
      </c>
      <c r="AP449" s="516">
        <v>106.5</v>
      </c>
      <c r="AQ449" s="516">
        <v>108.4</v>
      </c>
      <c r="AR449" s="516">
        <v>108.3</v>
      </c>
      <c r="AS449" s="516">
        <v>108.3</v>
      </c>
      <c r="AT449" s="516">
        <v>106</v>
      </c>
      <c r="AU449" s="516">
        <v>105.8</v>
      </c>
      <c r="AV449" s="516">
        <v>106.2</v>
      </c>
      <c r="AW449" s="516">
        <v>105.3</v>
      </c>
      <c r="AX449" s="516">
        <v>107</v>
      </c>
      <c r="AY449" s="516">
        <v>109.4</v>
      </c>
      <c r="AZ449" s="516">
        <v>109.4</v>
      </c>
      <c r="BA449" s="516">
        <v>107.1</v>
      </c>
      <c r="BB449" s="516">
        <v>108</v>
      </c>
      <c r="BC449" s="516">
        <v>106.2</v>
      </c>
      <c r="BD449" s="516">
        <v>106.9</v>
      </c>
      <c r="BE449" s="516">
        <v>106.6</v>
      </c>
      <c r="BF449" s="516">
        <v>104.1</v>
      </c>
      <c r="BG449" s="516">
        <v>102.7</v>
      </c>
      <c r="BH449" s="516">
        <v>103.1</v>
      </c>
      <c r="BI449" s="516">
        <v>104.4</v>
      </c>
      <c r="BJ449" s="516">
        <v>106.2</v>
      </c>
      <c r="BK449" s="516">
        <v>105.8</v>
      </c>
      <c r="BL449" s="516">
        <v>105.5</v>
      </c>
      <c r="BM449" s="516">
        <v>106.5</v>
      </c>
      <c r="BN449" s="516">
        <v>107.2</v>
      </c>
      <c r="BO449" s="516">
        <v>107.7</v>
      </c>
      <c r="BP449" s="516">
        <v>106.7</v>
      </c>
      <c r="BQ449" s="516">
        <v>107.4</v>
      </c>
      <c r="BR449" s="516">
        <v>106.9</v>
      </c>
      <c r="BS449" s="516">
        <v>107.7</v>
      </c>
      <c r="BT449" s="516">
        <v>107.9</v>
      </c>
      <c r="BU449" s="516">
        <v>108.2</v>
      </c>
      <c r="BV449" s="516">
        <v>107.7</v>
      </c>
      <c r="BW449" s="516">
        <v>109.4</v>
      </c>
      <c r="BX449" s="516">
        <v>108.9</v>
      </c>
      <c r="BY449" s="516">
        <v>109.3</v>
      </c>
      <c r="BZ449" s="516">
        <v>111.2</v>
      </c>
      <c r="CA449" s="516">
        <v>108.2</v>
      </c>
      <c r="CB449" s="516">
        <v>108.9</v>
      </c>
      <c r="CC449" s="516">
        <v>111.8</v>
      </c>
      <c r="CD449" s="516">
        <v>111.5</v>
      </c>
      <c r="CE449" s="516">
        <v>112</v>
      </c>
      <c r="CF449" s="516">
        <v>109.2</v>
      </c>
      <c r="CG449" s="516">
        <v>109.5</v>
      </c>
      <c r="CH449" s="516">
        <v>110.9</v>
      </c>
      <c r="CI449" s="516">
        <v>110.1</v>
      </c>
      <c r="CJ449" s="516">
        <v>109.3</v>
      </c>
      <c r="CK449" s="516">
        <v>111.6</v>
      </c>
      <c r="CL449" s="516">
        <v>110.8</v>
      </c>
      <c r="CM449" s="516">
        <v>109.6</v>
      </c>
      <c r="CN449" s="516">
        <v>109.6</v>
      </c>
      <c r="CO449" s="516">
        <v>108</v>
      </c>
      <c r="CP449" s="516">
        <v>108.1</v>
      </c>
      <c r="CQ449" s="516">
        <v>106.9</v>
      </c>
      <c r="CR449" s="516">
        <v>106.6</v>
      </c>
      <c r="CS449" s="516">
        <v>106.8</v>
      </c>
      <c r="CT449" s="516">
        <v>107.1</v>
      </c>
      <c r="CU449" s="516">
        <v>106.4</v>
      </c>
      <c r="CV449" s="516">
        <v>106.7</v>
      </c>
      <c r="CW449" s="516">
        <v>107.6</v>
      </c>
      <c r="CX449" s="516">
        <v>106.4</v>
      </c>
      <c r="CY449" s="516">
        <v>104.9</v>
      </c>
      <c r="CZ449" s="516">
        <v>101.5</v>
      </c>
      <c r="DA449" s="516">
        <v>101.8</v>
      </c>
      <c r="DB449" s="516">
        <v>102.4</v>
      </c>
      <c r="DC449" s="516">
        <v>104.1</v>
      </c>
      <c r="DD449" s="516">
        <v>107.1</v>
      </c>
      <c r="DE449" s="516">
        <v>108.1</v>
      </c>
      <c r="DF449" s="516">
        <v>109.5</v>
      </c>
      <c r="DG449" s="516">
        <v>113.2</v>
      </c>
      <c r="DH449" s="516">
        <v>113.1</v>
      </c>
      <c r="DI449" s="516">
        <v>112.4</v>
      </c>
      <c r="DJ449" s="516">
        <v>111.7</v>
      </c>
      <c r="DK449" s="516">
        <v>113.1</v>
      </c>
      <c r="DL449" s="516">
        <v>114.2</v>
      </c>
      <c r="DM449" s="516">
        <v>117.6</v>
      </c>
      <c r="DN449" s="516">
        <v>120.3</v>
      </c>
      <c r="DO449" s="516">
        <v>121.7</v>
      </c>
      <c r="DP449" s="516">
        <v>123.4</v>
      </c>
      <c r="DQ449" s="516">
        <v>122.5</v>
      </c>
      <c r="DR449" s="516">
        <v>125.4</v>
      </c>
      <c r="DS449" s="516">
        <v>127.3</v>
      </c>
      <c r="DT449" s="516">
        <v>128.6</v>
      </c>
      <c r="DU449" s="517">
        <v>128.5</v>
      </c>
      <c r="DV449" s="517">
        <v>130.1</v>
      </c>
      <c r="DW449" s="517">
        <v>131.9</v>
      </c>
      <c r="DX449" s="559">
        <v>130.1</v>
      </c>
      <c r="DY449" s="559">
        <v>131</v>
      </c>
      <c r="DZ449" s="559">
        <v>127.1</v>
      </c>
      <c r="EA449" s="558">
        <v>125.2</v>
      </c>
    </row>
    <row r="450" spans="1:131">
      <c r="A450" s="514" t="s">
        <v>1437</v>
      </c>
      <c r="B450" s="514" t="s">
        <v>1438</v>
      </c>
      <c r="C450" s="515">
        <v>1.9934499999999999</v>
      </c>
      <c r="D450" s="516">
        <v>101</v>
      </c>
      <c r="E450" s="516">
        <v>104</v>
      </c>
      <c r="F450" s="516">
        <v>103.3</v>
      </c>
      <c r="G450" s="516">
        <v>104.7</v>
      </c>
      <c r="H450" s="516">
        <v>104.8</v>
      </c>
      <c r="I450" s="516">
        <v>105.1</v>
      </c>
      <c r="J450" s="516">
        <v>105.7</v>
      </c>
      <c r="K450" s="516">
        <v>105.4</v>
      </c>
      <c r="L450" s="516">
        <v>106.4</v>
      </c>
      <c r="M450" s="516">
        <v>106</v>
      </c>
      <c r="N450" s="516">
        <v>105.9</v>
      </c>
      <c r="O450" s="516">
        <v>105.6</v>
      </c>
      <c r="P450" s="516">
        <v>106.6</v>
      </c>
      <c r="Q450" s="516">
        <v>105</v>
      </c>
      <c r="R450" s="516">
        <v>106.6</v>
      </c>
      <c r="S450" s="516">
        <v>105.2</v>
      </c>
      <c r="T450" s="516">
        <v>106.5</v>
      </c>
      <c r="U450" s="516">
        <v>108.7</v>
      </c>
      <c r="V450" s="516">
        <v>110.6</v>
      </c>
      <c r="W450" s="516">
        <v>109.7</v>
      </c>
      <c r="X450" s="516">
        <v>109.7</v>
      </c>
      <c r="Y450" s="516">
        <v>110</v>
      </c>
      <c r="Z450" s="516">
        <v>110.3</v>
      </c>
      <c r="AA450" s="516">
        <v>110.5</v>
      </c>
      <c r="AB450" s="516">
        <v>113.9</v>
      </c>
      <c r="AC450" s="516">
        <v>112.8</v>
      </c>
      <c r="AD450" s="516">
        <v>113.1</v>
      </c>
      <c r="AE450" s="516">
        <v>114</v>
      </c>
      <c r="AF450" s="516">
        <v>114</v>
      </c>
      <c r="AG450" s="516">
        <v>114.5</v>
      </c>
      <c r="AH450" s="516">
        <v>115.1</v>
      </c>
      <c r="AI450" s="516">
        <v>114.7</v>
      </c>
      <c r="AJ450" s="516">
        <v>115.7</v>
      </c>
      <c r="AK450" s="516">
        <v>115.1</v>
      </c>
      <c r="AL450" s="516">
        <v>115.5</v>
      </c>
      <c r="AM450" s="516">
        <v>115.4</v>
      </c>
      <c r="AN450" s="516">
        <v>117.4</v>
      </c>
      <c r="AO450" s="516">
        <v>120.7</v>
      </c>
      <c r="AP450" s="516">
        <v>118.8</v>
      </c>
      <c r="AQ450" s="516">
        <v>119.4</v>
      </c>
      <c r="AR450" s="516">
        <v>118.3</v>
      </c>
      <c r="AS450" s="516">
        <v>118.4</v>
      </c>
      <c r="AT450" s="516">
        <v>116.5</v>
      </c>
      <c r="AU450" s="516">
        <v>118.6</v>
      </c>
      <c r="AV450" s="516">
        <v>118.4</v>
      </c>
      <c r="AW450" s="516">
        <v>119.2</v>
      </c>
      <c r="AX450" s="516">
        <v>119.2</v>
      </c>
      <c r="AY450" s="516">
        <v>119.2</v>
      </c>
      <c r="AZ450" s="516">
        <v>118.4</v>
      </c>
      <c r="BA450" s="516">
        <v>118</v>
      </c>
      <c r="BB450" s="516">
        <v>120.5</v>
      </c>
      <c r="BC450" s="516">
        <v>120.2</v>
      </c>
      <c r="BD450" s="516">
        <v>120.1</v>
      </c>
      <c r="BE450" s="516">
        <v>118.7</v>
      </c>
      <c r="BF450" s="516">
        <v>119.8</v>
      </c>
      <c r="BG450" s="516">
        <v>119.5</v>
      </c>
      <c r="BH450" s="516">
        <v>119.7</v>
      </c>
      <c r="BI450" s="516">
        <v>119.5</v>
      </c>
      <c r="BJ450" s="516">
        <v>121.1</v>
      </c>
      <c r="BK450" s="516">
        <v>121.4</v>
      </c>
      <c r="BL450" s="516">
        <v>120.4</v>
      </c>
      <c r="BM450" s="516">
        <v>120.3</v>
      </c>
      <c r="BN450" s="516">
        <v>119.9</v>
      </c>
      <c r="BO450" s="516">
        <v>120</v>
      </c>
      <c r="BP450" s="516">
        <v>120.7</v>
      </c>
      <c r="BQ450" s="516">
        <v>121.4</v>
      </c>
      <c r="BR450" s="516">
        <v>122.1</v>
      </c>
      <c r="BS450" s="516">
        <v>122.1</v>
      </c>
      <c r="BT450" s="516">
        <v>123.2</v>
      </c>
      <c r="BU450" s="516">
        <v>122.8</v>
      </c>
      <c r="BV450" s="516">
        <v>121</v>
      </c>
      <c r="BW450" s="516">
        <v>120.7</v>
      </c>
      <c r="BX450" s="516">
        <v>120.2</v>
      </c>
      <c r="BY450" s="516">
        <v>122.3</v>
      </c>
      <c r="BZ450" s="516">
        <v>122.2</v>
      </c>
      <c r="CA450" s="516">
        <v>123.1</v>
      </c>
      <c r="CB450" s="516">
        <v>123</v>
      </c>
      <c r="CC450" s="516">
        <v>121.5</v>
      </c>
      <c r="CD450" s="516">
        <v>123.2</v>
      </c>
      <c r="CE450" s="516">
        <v>124.3</v>
      </c>
      <c r="CF450" s="516">
        <v>123.4</v>
      </c>
      <c r="CG450" s="516">
        <v>126.1</v>
      </c>
      <c r="CH450" s="516">
        <v>126</v>
      </c>
      <c r="CI450" s="516">
        <v>126.4</v>
      </c>
      <c r="CJ450" s="516">
        <v>125.1</v>
      </c>
      <c r="CK450" s="516">
        <v>125.6</v>
      </c>
      <c r="CL450" s="516">
        <v>125.7</v>
      </c>
      <c r="CM450" s="516">
        <v>125.3</v>
      </c>
      <c r="CN450" s="516">
        <v>126.4</v>
      </c>
      <c r="CO450" s="516">
        <v>125.8</v>
      </c>
      <c r="CP450" s="516">
        <v>126.8</v>
      </c>
      <c r="CQ450" s="516">
        <v>127.5</v>
      </c>
      <c r="CR450" s="516">
        <v>127.8</v>
      </c>
      <c r="CS450" s="516">
        <v>130.6</v>
      </c>
      <c r="CT450" s="516">
        <v>131.69999999999999</v>
      </c>
      <c r="CU450" s="516">
        <v>129.69999999999999</v>
      </c>
      <c r="CV450" s="516">
        <v>130.30000000000001</v>
      </c>
      <c r="CW450" s="516">
        <v>128.6</v>
      </c>
      <c r="CX450" s="516">
        <v>129.30000000000001</v>
      </c>
      <c r="CY450" s="516">
        <v>130</v>
      </c>
      <c r="CZ450" s="516">
        <v>130.69999999999999</v>
      </c>
      <c r="DA450" s="516">
        <v>130</v>
      </c>
      <c r="DB450" s="516">
        <v>130.5</v>
      </c>
      <c r="DC450" s="516">
        <v>132</v>
      </c>
      <c r="DD450" s="516">
        <v>131.9</v>
      </c>
      <c r="DE450" s="516">
        <v>131.5</v>
      </c>
      <c r="DF450" s="516">
        <v>132.80000000000001</v>
      </c>
      <c r="DG450" s="516">
        <v>133.4</v>
      </c>
      <c r="DH450" s="516">
        <v>134.69999999999999</v>
      </c>
      <c r="DI450" s="516">
        <v>136.9</v>
      </c>
      <c r="DJ450" s="516">
        <v>134.69999999999999</v>
      </c>
      <c r="DK450" s="516">
        <v>134.30000000000001</v>
      </c>
      <c r="DL450" s="516">
        <v>134.1</v>
      </c>
      <c r="DM450" s="516">
        <v>134.5</v>
      </c>
      <c r="DN450" s="516">
        <v>136</v>
      </c>
      <c r="DO450" s="516">
        <v>136.19999999999999</v>
      </c>
      <c r="DP450" s="516">
        <v>136.6</v>
      </c>
      <c r="DQ450" s="516">
        <v>137.1</v>
      </c>
      <c r="DR450" s="516">
        <v>137.9</v>
      </c>
      <c r="DS450" s="516">
        <v>136.30000000000001</v>
      </c>
      <c r="DT450" s="516">
        <v>137.6</v>
      </c>
      <c r="DU450" s="517">
        <v>139.1</v>
      </c>
      <c r="DV450" s="517">
        <v>139.9</v>
      </c>
      <c r="DW450" s="517">
        <v>139.9</v>
      </c>
      <c r="DX450" s="559">
        <v>140.6</v>
      </c>
      <c r="DY450" s="559">
        <v>140.30000000000001</v>
      </c>
      <c r="DZ450" s="559">
        <v>141.4</v>
      </c>
      <c r="EA450" s="558">
        <v>141.6</v>
      </c>
    </row>
    <row r="451" spans="1:131">
      <c r="A451" s="514" t="s">
        <v>1439</v>
      </c>
      <c r="B451" s="514" t="s">
        <v>1440</v>
      </c>
      <c r="C451" s="515">
        <v>1.9934499999999999</v>
      </c>
      <c r="D451" s="516">
        <v>101</v>
      </c>
      <c r="E451" s="516">
        <v>104</v>
      </c>
      <c r="F451" s="516">
        <v>103.3</v>
      </c>
      <c r="G451" s="516">
        <v>104.7</v>
      </c>
      <c r="H451" s="516">
        <v>104.8</v>
      </c>
      <c r="I451" s="516">
        <v>105.1</v>
      </c>
      <c r="J451" s="516">
        <v>105.7</v>
      </c>
      <c r="K451" s="516">
        <v>105.4</v>
      </c>
      <c r="L451" s="516">
        <v>106.4</v>
      </c>
      <c r="M451" s="516">
        <v>106</v>
      </c>
      <c r="N451" s="516">
        <v>105.9</v>
      </c>
      <c r="O451" s="516">
        <v>105.6</v>
      </c>
      <c r="P451" s="516">
        <v>106.6</v>
      </c>
      <c r="Q451" s="516">
        <v>105</v>
      </c>
      <c r="R451" s="516">
        <v>106.6</v>
      </c>
      <c r="S451" s="516">
        <v>105.2</v>
      </c>
      <c r="T451" s="516">
        <v>106.5</v>
      </c>
      <c r="U451" s="516">
        <v>108.7</v>
      </c>
      <c r="V451" s="516">
        <v>110.6</v>
      </c>
      <c r="W451" s="516">
        <v>109.7</v>
      </c>
      <c r="X451" s="516">
        <v>109.7</v>
      </c>
      <c r="Y451" s="516">
        <v>110</v>
      </c>
      <c r="Z451" s="516">
        <v>110.3</v>
      </c>
      <c r="AA451" s="516">
        <v>110.5</v>
      </c>
      <c r="AB451" s="516">
        <v>113.9</v>
      </c>
      <c r="AC451" s="516">
        <v>112.8</v>
      </c>
      <c r="AD451" s="516">
        <v>113.1</v>
      </c>
      <c r="AE451" s="516">
        <v>114</v>
      </c>
      <c r="AF451" s="516">
        <v>114</v>
      </c>
      <c r="AG451" s="516">
        <v>114.5</v>
      </c>
      <c r="AH451" s="516">
        <v>115.1</v>
      </c>
      <c r="AI451" s="516">
        <v>114.7</v>
      </c>
      <c r="AJ451" s="516">
        <v>115.7</v>
      </c>
      <c r="AK451" s="516">
        <v>115.1</v>
      </c>
      <c r="AL451" s="516">
        <v>115.5</v>
      </c>
      <c r="AM451" s="516">
        <v>115.4</v>
      </c>
      <c r="AN451" s="516">
        <v>117.4</v>
      </c>
      <c r="AO451" s="516">
        <v>120.7</v>
      </c>
      <c r="AP451" s="516">
        <v>118.8</v>
      </c>
      <c r="AQ451" s="516">
        <v>119.4</v>
      </c>
      <c r="AR451" s="516">
        <v>118.3</v>
      </c>
      <c r="AS451" s="516">
        <v>118.4</v>
      </c>
      <c r="AT451" s="516">
        <v>116.5</v>
      </c>
      <c r="AU451" s="516">
        <v>118.6</v>
      </c>
      <c r="AV451" s="516">
        <v>118.4</v>
      </c>
      <c r="AW451" s="516">
        <v>119.2</v>
      </c>
      <c r="AX451" s="516">
        <v>119.2</v>
      </c>
      <c r="AY451" s="516">
        <v>119.2</v>
      </c>
      <c r="AZ451" s="516">
        <v>118.4</v>
      </c>
      <c r="BA451" s="516">
        <v>118</v>
      </c>
      <c r="BB451" s="516">
        <v>120.5</v>
      </c>
      <c r="BC451" s="516">
        <v>120.2</v>
      </c>
      <c r="BD451" s="516">
        <v>120.1</v>
      </c>
      <c r="BE451" s="516">
        <v>118.7</v>
      </c>
      <c r="BF451" s="516">
        <v>119.8</v>
      </c>
      <c r="BG451" s="516">
        <v>119.5</v>
      </c>
      <c r="BH451" s="516">
        <v>119.7</v>
      </c>
      <c r="BI451" s="516">
        <v>119.5</v>
      </c>
      <c r="BJ451" s="516">
        <v>121.1</v>
      </c>
      <c r="BK451" s="516">
        <v>121.4</v>
      </c>
      <c r="BL451" s="516">
        <v>120.4</v>
      </c>
      <c r="BM451" s="516">
        <v>120.3</v>
      </c>
      <c r="BN451" s="516">
        <v>119.9</v>
      </c>
      <c r="BO451" s="516">
        <v>120</v>
      </c>
      <c r="BP451" s="516">
        <v>120.7</v>
      </c>
      <c r="BQ451" s="516">
        <v>121.4</v>
      </c>
      <c r="BR451" s="516">
        <v>122.1</v>
      </c>
      <c r="BS451" s="516">
        <v>122.1</v>
      </c>
      <c r="BT451" s="516">
        <v>123.2</v>
      </c>
      <c r="BU451" s="516">
        <v>122.8</v>
      </c>
      <c r="BV451" s="516">
        <v>121</v>
      </c>
      <c r="BW451" s="516">
        <v>120.7</v>
      </c>
      <c r="BX451" s="516">
        <v>120.2</v>
      </c>
      <c r="BY451" s="516">
        <v>122.3</v>
      </c>
      <c r="BZ451" s="516">
        <v>122.2</v>
      </c>
      <c r="CA451" s="516">
        <v>123.1</v>
      </c>
      <c r="CB451" s="516">
        <v>123</v>
      </c>
      <c r="CC451" s="516">
        <v>121.5</v>
      </c>
      <c r="CD451" s="516">
        <v>123.2</v>
      </c>
      <c r="CE451" s="516">
        <v>124.3</v>
      </c>
      <c r="CF451" s="516">
        <v>123.4</v>
      </c>
      <c r="CG451" s="516">
        <v>126.1</v>
      </c>
      <c r="CH451" s="516">
        <v>126</v>
      </c>
      <c r="CI451" s="516">
        <v>126.4</v>
      </c>
      <c r="CJ451" s="516">
        <v>125.1</v>
      </c>
      <c r="CK451" s="516">
        <v>125.6</v>
      </c>
      <c r="CL451" s="516">
        <v>125.7</v>
      </c>
      <c r="CM451" s="516">
        <v>125.3</v>
      </c>
      <c r="CN451" s="516">
        <v>126.4</v>
      </c>
      <c r="CO451" s="516">
        <v>125.8</v>
      </c>
      <c r="CP451" s="516">
        <v>126.8</v>
      </c>
      <c r="CQ451" s="516">
        <v>127.5</v>
      </c>
      <c r="CR451" s="516">
        <v>127.8</v>
      </c>
      <c r="CS451" s="516">
        <v>130.6</v>
      </c>
      <c r="CT451" s="516">
        <v>131.69999999999999</v>
      </c>
      <c r="CU451" s="516">
        <v>129.69999999999999</v>
      </c>
      <c r="CV451" s="516">
        <v>130.30000000000001</v>
      </c>
      <c r="CW451" s="516">
        <v>128.6</v>
      </c>
      <c r="CX451" s="516">
        <v>129.30000000000001</v>
      </c>
      <c r="CY451" s="516">
        <v>130</v>
      </c>
      <c r="CZ451" s="516">
        <v>130.69999999999999</v>
      </c>
      <c r="DA451" s="516">
        <v>130</v>
      </c>
      <c r="DB451" s="516">
        <v>130.5</v>
      </c>
      <c r="DC451" s="516">
        <v>132</v>
      </c>
      <c r="DD451" s="516">
        <v>131.9</v>
      </c>
      <c r="DE451" s="516">
        <v>131.5</v>
      </c>
      <c r="DF451" s="516">
        <v>132.80000000000001</v>
      </c>
      <c r="DG451" s="516">
        <v>133.4</v>
      </c>
      <c r="DH451" s="516">
        <v>134.69999999999999</v>
      </c>
      <c r="DI451" s="516">
        <v>136.9</v>
      </c>
      <c r="DJ451" s="516">
        <v>134.69999999999999</v>
      </c>
      <c r="DK451" s="516">
        <v>134.30000000000001</v>
      </c>
      <c r="DL451" s="516">
        <v>134.1</v>
      </c>
      <c r="DM451" s="516">
        <v>134.5</v>
      </c>
      <c r="DN451" s="516">
        <v>136</v>
      </c>
      <c r="DO451" s="516">
        <v>136.19999999999999</v>
      </c>
      <c r="DP451" s="516">
        <v>136.6</v>
      </c>
      <c r="DQ451" s="516">
        <v>137.1</v>
      </c>
      <c r="DR451" s="516">
        <v>137.9</v>
      </c>
      <c r="DS451" s="516">
        <v>136.30000000000001</v>
      </c>
      <c r="DT451" s="516">
        <v>137.6</v>
      </c>
      <c r="DU451" s="517">
        <v>139.1</v>
      </c>
      <c r="DV451" s="517">
        <v>139.9</v>
      </c>
      <c r="DW451" s="517">
        <v>139.9</v>
      </c>
      <c r="DX451" s="559">
        <v>140.6</v>
      </c>
      <c r="DY451" s="559">
        <v>140.30000000000001</v>
      </c>
      <c r="DZ451" s="559">
        <v>141.4</v>
      </c>
      <c r="EA451" s="558">
        <v>141.6</v>
      </c>
    </row>
    <row r="452" spans="1:131">
      <c r="A452" s="514" t="s">
        <v>1441</v>
      </c>
      <c r="B452" s="514" t="s">
        <v>1442</v>
      </c>
      <c r="C452" s="515">
        <v>3.0599999999999998E-3</v>
      </c>
      <c r="D452" s="516">
        <v>100.3</v>
      </c>
      <c r="E452" s="516">
        <v>100.3</v>
      </c>
      <c r="F452" s="516">
        <v>100.3</v>
      </c>
      <c r="G452" s="516">
        <v>100.3</v>
      </c>
      <c r="H452" s="516">
        <v>100.3</v>
      </c>
      <c r="I452" s="516">
        <v>100.3</v>
      </c>
      <c r="J452" s="516">
        <v>100.3</v>
      </c>
      <c r="K452" s="516">
        <v>100.3</v>
      </c>
      <c r="L452" s="516">
        <v>100.3</v>
      </c>
      <c r="M452" s="516">
        <v>100.3</v>
      </c>
      <c r="N452" s="516">
        <v>100.3</v>
      </c>
      <c r="O452" s="516">
        <v>100.3</v>
      </c>
      <c r="P452" s="516">
        <v>106.3</v>
      </c>
      <c r="Q452" s="516">
        <v>106.3</v>
      </c>
      <c r="R452" s="516">
        <v>106.3</v>
      </c>
      <c r="S452" s="516">
        <v>106.3</v>
      </c>
      <c r="T452" s="516">
        <v>106.3</v>
      </c>
      <c r="U452" s="516">
        <v>106.3</v>
      </c>
      <c r="V452" s="516">
        <v>106.3</v>
      </c>
      <c r="W452" s="516">
        <v>106.3</v>
      </c>
      <c r="X452" s="516">
        <v>106.3</v>
      </c>
      <c r="Y452" s="516">
        <v>106.3</v>
      </c>
      <c r="Z452" s="516">
        <v>106.3</v>
      </c>
      <c r="AA452" s="516">
        <v>106.3</v>
      </c>
      <c r="AB452" s="516">
        <v>120.3</v>
      </c>
      <c r="AC452" s="516">
        <v>120.3</v>
      </c>
      <c r="AD452" s="516">
        <v>120.3</v>
      </c>
      <c r="AE452" s="516">
        <v>120.3</v>
      </c>
      <c r="AF452" s="516">
        <v>120.3</v>
      </c>
      <c r="AG452" s="516">
        <v>120.3</v>
      </c>
      <c r="AH452" s="516">
        <v>120.3</v>
      </c>
      <c r="AI452" s="516">
        <v>120.3</v>
      </c>
      <c r="AJ452" s="516">
        <v>120.3</v>
      </c>
      <c r="AK452" s="516">
        <v>120.3</v>
      </c>
      <c r="AL452" s="516">
        <v>120.3</v>
      </c>
      <c r="AM452" s="516">
        <v>128.4</v>
      </c>
      <c r="AN452" s="516">
        <v>128.4</v>
      </c>
      <c r="AO452" s="516">
        <v>128.4</v>
      </c>
      <c r="AP452" s="516">
        <v>128.4</v>
      </c>
      <c r="AQ452" s="516">
        <v>128.4</v>
      </c>
      <c r="AR452" s="516">
        <v>132</v>
      </c>
      <c r="AS452" s="516">
        <v>132</v>
      </c>
      <c r="AT452" s="516">
        <v>132</v>
      </c>
      <c r="AU452" s="516">
        <v>132</v>
      </c>
      <c r="AV452" s="516">
        <v>132</v>
      </c>
      <c r="AW452" s="516">
        <v>132</v>
      </c>
      <c r="AX452" s="516">
        <v>132</v>
      </c>
      <c r="AY452" s="516">
        <v>132</v>
      </c>
      <c r="AZ452" s="516">
        <v>132.6</v>
      </c>
      <c r="BA452" s="516">
        <v>132.6</v>
      </c>
      <c r="BB452" s="516">
        <v>132.6</v>
      </c>
      <c r="BC452" s="516">
        <v>132.6</v>
      </c>
      <c r="BD452" s="516">
        <v>132.6</v>
      </c>
      <c r="BE452" s="516">
        <v>132.6</v>
      </c>
      <c r="BF452" s="516">
        <v>132.6</v>
      </c>
      <c r="BG452" s="516">
        <v>132.6</v>
      </c>
      <c r="BH452" s="516">
        <v>130.4</v>
      </c>
      <c r="BI452" s="516">
        <v>132.6</v>
      </c>
      <c r="BJ452" s="516">
        <v>131.19999999999999</v>
      </c>
      <c r="BK452" s="516">
        <v>132</v>
      </c>
      <c r="BL452" s="516">
        <v>131.9</v>
      </c>
      <c r="BM452" s="516">
        <v>131.9</v>
      </c>
      <c r="BN452" s="516">
        <v>132.5</v>
      </c>
      <c r="BO452" s="516">
        <v>130.1</v>
      </c>
      <c r="BP452" s="516">
        <v>130.1</v>
      </c>
      <c r="BQ452" s="516">
        <v>140.4</v>
      </c>
      <c r="BR452" s="516">
        <v>140.4</v>
      </c>
      <c r="BS452" s="516">
        <v>116.9</v>
      </c>
      <c r="BT452" s="516">
        <v>116.9</v>
      </c>
      <c r="BU452" s="516">
        <v>117.9</v>
      </c>
      <c r="BV452" s="516">
        <v>117.9</v>
      </c>
      <c r="BW452" s="516">
        <v>121</v>
      </c>
      <c r="BX452" s="516">
        <v>121.6</v>
      </c>
      <c r="BY452" s="516">
        <v>121</v>
      </c>
      <c r="BZ452" s="516">
        <v>121</v>
      </c>
      <c r="CA452" s="516">
        <v>125.2</v>
      </c>
      <c r="CB452" s="516">
        <v>125.2</v>
      </c>
      <c r="CC452" s="516">
        <v>125.2</v>
      </c>
      <c r="CD452" s="516">
        <v>131.80000000000001</v>
      </c>
      <c r="CE452" s="516">
        <v>131.80000000000001</v>
      </c>
      <c r="CF452" s="516">
        <v>135.4</v>
      </c>
      <c r="CG452" s="516">
        <v>135.30000000000001</v>
      </c>
      <c r="CH452" s="516">
        <v>133.9</v>
      </c>
      <c r="CI452" s="516">
        <v>134.1</v>
      </c>
      <c r="CJ452" s="516">
        <v>136.69999999999999</v>
      </c>
      <c r="CK452" s="516">
        <v>136.69999999999999</v>
      </c>
      <c r="CL452" s="516">
        <v>137.9</v>
      </c>
      <c r="CM452" s="516">
        <v>119.3</v>
      </c>
      <c r="CN452" s="516">
        <v>119.3</v>
      </c>
      <c r="CO452" s="516">
        <v>119.3</v>
      </c>
      <c r="CP452" s="516">
        <v>116.5</v>
      </c>
      <c r="CQ452" s="516">
        <v>116.5</v>
      </c>
      <c r="CR452" s="516">
        <v>116.5</v>
      </c>
      <c r="CS452" s="516">
        <v>119</v>
      </c>
      <c r="CT452" s="516">
        <v>119</v>
      </c>
      <c r="CU452" s="516">
        <v>119</v>
      </c>
      <c r="CV452" s="516">
        <v>119</v>
      </c>
      <c r="CW452" s="516">
        <v>122.1</v>
      </c>
      <c r="CX452" s="516">
        <v>122.1</v>
      </c>
      <c r="CY452" s="516">
        <v>122.7</v>
      </c>
      <c r="CZ452" s="516">
        <v>122.7</v>
      </c>
      <c r="DA452" s="516">
        <v>104.9</v>
      </c>
      <c r="DB452" s="516">
        <v>103.9</v>
      </c>
      <c r="DC452" s="516">
        <v>104.5</v>
      </c>
      <c r="DD452" s="516">
        <v>102.9</v>
      </c>
      <c r="DE452" s="516">
        <v>104.4</v>
      </c>
      <c r="DF452" s="516">
        <v>104.4</v>
      </c>
      <c r="DG452" s="516">
        <v>104.4</v>
      </c>
      <c r="DH452" s="516">
        <v>113.8</v>
      </c>
      <c r="DI452" s="516">
        <v>119.2</v>
      </c>
      <c r="DJ452" s="516">
        <v>119.2</v>
      </c>
      <c r="DK452" s="516">
        <v>114.6</v>
      </c>
      <c r="DL452" s="516">
        <v>114.6</v>
      </c>
      <c r="DM452" s="516">
        <v>114.6</v>
      </c>
      <c r="DN452" s="516">
        <v>114.6</v>
      </c>
      <c r="DO452" s="516">
        <v>114.6</v>
      </c>
      <c r="DP452" s="516">
        <v>187.1</v>
      </c>
      <c r="DQ452" s="516">
        <v>188.2</v>
      </c>
      <c r="DR452" s="516">
        <v>181.2</v>
      </c>
      <c r="DS452" s="516">
        <v>182.3</v>
      </c>
      <c r="DT452" s="516">
        <v>179.1</v>
      </c>
      <c r="DU452" s="517">
        <v>179.6</v>
      </c>
      <c r="DV452" s="517">
        <v>183.7</v>
      </c>
      <c r="DW452" s="517">
        <v>189.9</v>
      </c>
      <c r="DX452" s="559">
        <v>191.8</v>
      </c>
      <c r="DY452" s="559">
        <v>194.2</v>
      </c>
      <c r="DZ452" s="559">
        <v>197.1</v>
      </c>
      <c r="EA452" s="558">
        <v>197.3</v>
      </c>
    </row>
    <row r="453" spans="1:131">
      <c r="A453" s="514" t="s">
        <v>1443</v>
      </c>
      <c r="B453" s="514" t="s">
        <v>1444</v>
      </c>
      <c r="C453" s="515">
        <v>8.0119999999999997E-2</v>
      </c>
      <c r="D453" s="516">
        <v>88.4</v>
      </c>
      <c r="E453" s="516">
        <v>88.4</v>
      </c>
      <c r="F453" s="516">
        <v>88.4</v>
      </c>
      <c r="G453" s="516">
        <v>88.4</v>
      </c>
      <c r="H453" s="516">
        <v>88.4</v>
      </c>
      <c r="I453" s="516">
        <v>88.4</v>
      </c>
      <c r="J453" s="516">
        <v>88.4</v>
      </c>
      <c r="K453" s="516">
        <v>90</v>
      </c>
      <c r="L453" s="516">
        <v>90</v>
      </c>
      <c r="M453" s="516">
        <v>90</v>
      </c>
      <c r="N453" s="516">
        <v>90</v>
      </c>
      <c r="O453" s="516">
        <v>90</v>
      </c>
      <c r="P453" s="516">
        <v>90</v>
      </c>
      <c r="Q453" s="516">
        <v>90</v>
      </c>
      <c r="R453" s="516">
        <v>88.4</v>
      </c>
      <c r="S453" s="516">
        <v>94.9</v>
      </c>
      <c r="T453" s="516">
        <v>86.6</v>
      </c>
      <c r="U453" s="516">
        <v>94.9</v>
      </c>
      <c r="V453" s="516">
        <v>94.9</v>
      </c>
      <c r="W453" s="516">
        <v>94.9</v>
      </c>
      <c r="X453" s="516">
        <v>94.9</v>
      </c>
      <c r="Y453" s="516">
        <v>94.9</v>
      </c>
      <c r="Z453" s="516">
        <v>94.9</v>
      </c>
      <c r="AA453" s="516">
        <v>94.9</v>
      </c>
      <c r="AB453" s="516">
        <v>94.9</v>
      </c>
      <c r="AC453" s="516">
        <v>97.6</v>
      </c>
      <c r="AD453" s="516">
        <v>97.6</v>
      </c>
      <c r="AE453" s="516">
        <v>97.6</v>
      </c>
      <c r="AF453" s="516">
        <v>97.6</v>
      </c>
      <c r="AG453" s="516">
        <v>97.6</v>
      </c>
      <c r="AH453" s="516">
        <v>97.6</v>
      </c>
      <c r="AI453" s="516">
        <v>103.9</v>
      </c>
      <c r="AJ453" s="516">
        <v>100.8</v>
      </c>
      <c r="AK453" s="516">
        <v>100</v>
      </c>
      <c r="AL453" s="516">
        <v>100.8</v>
      </c>
      <c r="AM453" s="516">
        <v>100.9</v>
      </c>
      <c r="AN453" s="516">
        <v>113.3</v>
      </c>
      <c r="AO453" s="516">
        <v>107</v>
      </c>
      <c r="AP453" s="516">
        <v>109.6</v>
      </c>
      <c r="AQ453" s="516">
        <v>102.5</v>
      </c>
      <c r="AR453" s="516">
        <v>101.4</v>
      </c>
      <c r="AS453" s="516">
        <v>111.8</v>
      </c>
      <c r="AT453" s="516">
        <v>101.9</v>
      </c>
      <c r="AU453" s="516">
        <v>101.9</v>
      </c>
      <c r="AV453" s="516">
        <v>107.5</v>
      </c>
      <c r="AW453" s="516">
        <v>101.9</v>
      </c>
      <c r="AX453" s="516">
        <v>112.9</v>
      </c>
      <c r="AY453" s="516">
        <v>97.4</v>
      </c>
      <c r="AZ453" s="516">
        <v>96.8</v>
      </c>
      <c r="BA453" s="516">
        <v>96.8</v>
      </c>
      <c r="BB453" s="516">
        <v>106.4</v>
      </c>
      <c r="BC453" s="516">
        <v>106.4</v>
      </c>
      <c r="BD453" s="516">
        <v>106.4</v>
      </c>
      <c r="BE453" s="516">
        <v>96.6</v>
      </c>
      <c r="BF453" s="516">
        <v>123</v>
      </c>
      <c r="BG453" s="516">
        <v>96.9</v>
      </c>
      <c r="BH453" s="516">
        <v>95.9</v>
      </c>
      <c r="BI453" s="516">
        <v>86.9</v>
      </c>
      <c r="BJ453" s="516">
        <v>88.8</v>
      </c>
      <c r="BK453" s="516">
        <v>89.4</v>
      </c>
      <c r="BL453" s="516">
        <v>88.2</v>
      </c>
      <c r="BM453" s="516">
        <v>89.9</v>
      </c>
      <c r="BN453" s="516">
        <v>87.1</v>
      </c>
      <c r="BO453" s="516">
        <v>88.5</v>
      </c>
      <c r="BP453" s="516">
        <v>80.400000000000006</v>
      </c>
      <c r="BQ453" s="516">
        <v>84.1</v>
      </c>
      <c r="BR453" s="516">
        <v>86.8</v>
      </c>
      <c r="BS453" s="516">
        <v>88.5</v>
      </c>
      <c r="BT453" s="516">
        <v>91.9</v>
      </c>
      <c r="BU453" s="516">
        <v>96.8</v>
      </c>
      <c r="BV453" s="516">
        <v>65.5</v>
      </c>
      <c r="BW453" s="516">
        <v>64.900000000000006</v>
      </c>
      <c r="BX453" s="516">
        <v>64.900000000000006</v>
      </c>
      <c r="BY453" s="516">
        <v>64.599999999999994</v>
      </c>
      <c r="BZ453" s="516">
        <v>67.3</v>
      </c>
      <c r="CA453" s="516">
        <v>70.900000000000006</v>
      </c>
      <c r="CB453" s="516">
        <v>76.900000000000006</v>
      </c>
      <c r="CC453" s="516">
        <v>77.400000000000006</v>
      </c>
      <c r="CD453" s="516">
        <v>80.400000000000006</v>
      </c>
      <c r="CE453" s="516">
        <v>79</v>
      </c>
      <c r="CF453" s="516">
        <v>80.3</v>
      </c>
      <c r="CG453" s="516">
        <v>80.099999999999994</v>
      </c>
      <c r="CH453" s="516">
        <v>80.3</v>
      </c>
      <c r="CI453" s="516">
        <v>79.2</v>
      </c>
      <c r="CJ453" s="516">
        <v>78.7</v>
      </c>
      <c r="CK453" s="516">
        <v>83.2</v>
      </c>
      <c r="CL453" s="516">
        <v>82.5</v>
      </c>
      <c r="CM453" s="516">
        <v>82.1</v>
      </c>
      <c r="CN453" s="516">
        <v>82.3</v>
      </c>
      <c r="CO453" s="516">
        <v>82.4</v>
      </c>
      <c r="CP453" s="516">
        <v>81.599999999999994</v>
      </c>
      <c r="CQ453" s="516">
        <v>78.8</v>
      </c>
      <c r="CR453" s="516">
        <v>78.8</v>
      </c>
      <c r="CS453" s="516">
        <v>79.7</v>
      </c>
      <c r="CT453" s="516">
        <v>79.599999999999994</v>
      </c>
      <c r="CU453" s="516">
        <v>79.599999999999994</v>
      </c>
      <c r="CV453" s="516">
        <v>81.099999999999994</v>
      </c>
      <c r="CW453" s="516">
        <v>82.9</v>
      </c>
      <c r="CX453" s="516">
        <v>79.599999999999994</v>
      </c>
      <c r="CY453" s="516">
        <v>78.7</v>
      </c>
      <c r="CZ453" s="516">
        <v>80.599999999999994</v>
      </c>
      <c r="DA453" s="516">
        <v>80.3</v>
      </c>
      <c r="DB453" s="516">
        <v>74.3</v>
      </c>
      <c r="DC453" s="516">
        <v>71.8</v>
      </c>
      <c r="DD453" s="516">
        <v>76.3</v>
      </c>
      <c r="DE453" s="516">
        <v>76.099999999999994</v>
      </c>
      <c r="DF453" s="516">
        <v>73.400000000000006</v>
      </c>
      <c r="DG453" s="516">
        <v>71.400000000000006</v>
      </c>
      <c r="DH453" s="516">
        <v>71.400000000000006</v>
      </c>
      <c r="DI453" s="516">
        <v>71.599999999999994</v>
      </c>
      <c r="DJ453" s="516">
        <v>74.2</v>
      </c>
      <c r="DK453" s="516">
        <v>71.3</v>
      </c>
      <c r="DL453" s="516">
        <v>68.900000000000006</v>
      </c>
      <c r="DM453" s="516">
        <v>72.900000000000006</v>
      </c>
      <c r="DN453" s="516">
        <v>71</v>
      </c>
      <c r="DO453" s="516">
        <v>74.7</v>
      </c>
      <c r="DP453" s="516">
        <v>75.099999999999994</v>
      </c>
      <c r="DQ453" s="516">
        <v>73.5</v>
      </c>
      <c r="DR453" s="516">
        <v>75.2</v>
      </c>
      <c r="DS453" s="516">
        <v>71.099999999999994</v>
      </c>
      <c r="DT453" s="516">
        <v>72.400000000000006</v>
      </c>
      <c r="DU453" s="517">
        <v>72.400000000000006</v>
      </c>
      <c r="DV453" s="517">
        <v>70.099999999999994</v>
      </c>
      <c r="DW453" s="517">
        <v>72</v>
      </c>
      <c r="DX453" s="559">
        <v>73.400000000000006</v>
      </c>
      <c r="DY453" s="559">
        <v>71</v>
      </c>
      <c r="DZ453" s="559">
        <v>73.5</v>
      </c>
      <c r="EA453" s="558">
        <v>72.7</v>
      </c>
    </row>
    <row r="454" spans="1:131">
      <c r="A454" s="514" t="s">
        <v>1445</v>
      </c>
      <c r="B454" s="514" t="s">
        <v>1446</v>
      </c>
      <c r="C454" s="515">
        <v>3.5799999999999998E-3</v>
      </c>
      <c r="D454" s="516">
        <v>97.1</v>
      </c>
      <c r="E454" s="516">
        <v>99.5</v>
      </c>
      <c r="F454" s="516">
        <v>102.7</v>
      </c>
      <c r="G454" s="516">
        <v>104.2</v>
      </c>
      <c r="H454" s="516">
        <v>102.8</v>
      </c>
      <c r="I454" s="516">
        <v>104.9</v>
      </c>
      <c r="J454" s="516">
        <v>102.5</v>
      </c>
      <c r="K454" s="516">
        <v>102.1</v>
      </c>
      <c r="L454" s="516">
        <v>103</v>
      </c>
      <c r="M454" s="516">
        <v>100.4</v>
      </c>
      <c r="N454" s="516">
        <v>104.6</v>
      </c>
      <c r="O454" s="516">
        <v>105.6</v>
      </c>
      <c r="P454" s="516">
        <v>105.3</v>
      </c>
      <c r="Q454" s="516">
        <v>105.4</v>
      </c>
      <c r="R454" s="516">
        <v>105.2</v>
      </c>
      <c r="S454" s="516">
        <v>106</v>
      </c>
      <c r="T454" s="516">
        <v>107.7</v>
      </c>
      <c r="U454" s="516">
        <v>111</v>
      </c>
      <c r="V454" s="516">
        <v>121</v>
      </c>
      <c r="W454" s="516">
        <v>121.6</v>
      </c>
      <c r="X454" s="516">
        <v>115.1</v>
      </c>
      <c r="Y454" s="516">
        <v>115.7</v>
      </c>
      <c r="Z454" s="516">
        <v>116.8</v>
      </c>
      <c r="AA454" s="516">
        <v>121.4</v>
      </c>
      <c r="AB454" s="516">
        <v>120.5</v>
      </c>
      <c r="AC454" s="516">
        <v>120.4</v>
      </c>
      <c r="AD454" s="516">
        <v>121.2</v>
      </c>
      <c r="AE454" s="516">
        <v>123</v>
      </c>
      <c r="AF454" s="516">
        <v>120.1</v>
      </c>
      <c r="AG454" s="516">
        <v>118.5</v>
      </c>
      <c r="AH454" s="516">
        <v>117.4</v>
      </c>
      <c r="AI454" s="516">
        <v>114.2</v>
      </c>
      <c r="AJ454" s="516">
        <v>114.4</v>
      </c>
      <c r="AK454" s="516">
        <v>115</v>
      </c>
      <c r="AL454" s="516">
        <v>108.8</v>
      </c>
      <c r="AM454" s="516">
        <v>111.7</v>
      </c>
      <c r="AN454" s="516">
        <v>110.9</v>
      </c>
      <c r="AO454" s="516">
        <v>112</v>
      </c>
      <c r="AP454" s="516">
        <v>111.8</v>
      </c>
      <c r="AQ454" s="516">
        <v>111.8</v>
      </c>
      <c r="AR454" s="516">
        <v>104</v>
      </c>
      <c r="AS454" s="516">
        <v>102.2</v>
      </c>
      <c r="AT454" s="516">
        <v>106.1</v>
      </c>
      <c r="AU454" s="516">
        <v>100</v>
      </c>
      <c r="AV454" s="516">
        <v>97.9</v>
      </c>
      <c r="AW454" s="516">
        <v>97</v>
      </c>
      <c r="AX454" s="516">
        <v>97.2</v>
      </c>
      <c r="AY454" s="516">
        <v>96.5</v>
      </c>
      <c r="AZ454" s="516">
        <v>96.8</v>
      </c>
      <c r="BA454" s="516">
        <v>95.4</v>
      </c>
      <c r="BB454" s="516">
        <v>92.6</v>
      </c>
      <c r="BC454" s="516">
        <v>93</v>
      </c>
      <c r="BD454" s="516">
        <v>93.1</v>
      </c>
      <c r="BE454" s="516">
        <v>92.8</v>
      </c>
      <c r="BF454" s="516">
        <v>92.4</v>
      </c>
      <c r="BG454" s="516">
        <v>92.6</v>
      </c>
      <c r="BH454" s="516">
        <v>93.4</v>
      </c>
      <c r="BI454" s="516">
        <v>94</v>
      </c>
      <c r="BJ454" s="516">
        <v>96.9</v>
      </c>
      <c r="BK454" s="516">
        <v>97.9</v>
      </c>
      <c r="BL454" s="516">
        <v>97.4</v>
      </c>
      <c r="BM454" s="516">
        <v>98.8</v>
      </c>
      <c r="BN454" s="516">
        <v>99.2</v>
      </c>
      <c r="BO454" s="516">
        <v>104.7</v>
      </c>
      <c r="BP454" s="516">
        <v>102.4</v>
      </c>
      <c r="BQ454" s="516">
        <v>106.4</v>
      </c>
      <c r="BR454" s="516">
        <v>107.7</v>
      </c>
      <c r="BS454" s="516">
        <v>108.7</v>
      </c>
      <c r="BT454" s="516">
        <v>111.9</v>
      </c>
      <c r="BU454" s="516">
        <v>114.9</v>
      </c>
      <c r="BV454" s="516">
        <v>113.4</v>
      </c>
      <c r="BW454" s="516">
        <v>120</v>
      </c>
      <c r="BX454" s="516">
        <v>125.3</v>
      </c>
      <c r="BY454" s="516">
        <v>126.8</v>
      </c>
      <c r="BZ454" s="516">
        <v>135.6</v>
      </c>
      <c r="CA454" s="516">
        <v>139</v>
      </c>
      <c r="CB454" s="516">
        <v>140.5</v>
      </c>
      <c r="CC454" s="516">
        <v>137</v>
      </c>
      <c r="CD454" s="516">
        <v>137.6</v>
      </c>
      <c r="CE454" s="516">
        <v>139.30000000000001</v>
      </c>
      <c r="CF454" s="516">
        <v>140.4</v>
      </c>
      <c r="CG454" s="516">
        <v>140.1</v>
      </c>
      <c r="CH454" s="516">
        <v>141</v>
      </c>
      <c r="CI454" s="516">
        <v>139.1</v>
      </c>
      <c r="CJ454" s="516">
        <v>136.30000000000001</v>
      </c>
      <c r="CK454" s="516">
        <v>134.69999999999999</v>
      </c>
      <c r="CL454" s="516">
        <v>133.4</v>
      </c>
      <c r="CM454" s="516">
        <v>130</v>
      </c>
      <c r="CN454" s="516">
        <v>130.6</v>
      </c>
      <c r="CO454" s="516">
        <v>128.4</v>
      </c>
      <c r="CP454" s="516">
        <v>123.6</v>
      </c>
      <c r="CQ454" s="516">
        <v>123.1</v>
      </c>
      <c r="CR454" s="516">
        <v>118.6</v>
      </c>
      <c r="CS454" s="516">
        <v>119.1</v>
      </c>
      <c r="CT454" s="516">
        <v>119.6</v>
      </c>
      <c r="CU454" s="516">
        <v>120.1</v>
      </c>
      <c r="CV454" s="516">
        <v>131.69999999999999</v>
      </c>
      <c r="CW454" s="516">
        <v>131.19999999999999</v>
      </c>
      <c r="CX454" s="516">
        <v>133.30000000000001</v>
      </c>
      <c r="CY454" s="516">
        <v>132.6</v>
      </c>
      <c r="CZ454" s="516">
        <v>127.6</v>
      </c>
      <c r="DA454" s="516">
        <v>129.6</v>
      </c>
      <c r="DB454" s="516">
        <v>132.4</v>
      </c>
      <c r="DC454" s="516">
        <v>137</v>
      </c>
      <c r="DD454" s="516">
        <v>139.19999999999999</v>
      </c>
      <c r="DE454" s="516">
        <v>138.19999999999999</v>
      </c>
      <c r="DF454" s="516">
        <v>140.5</v>
      </c>
      <c r="DG454" s="516">
        <v>157.1</v>
      </c>
      <c r="DH454" s="516">
        <v>171.2</v>
      </c>
      <c r="DI454" s="516">
        <v>184.8</v>
      </c>
      <c r="DJ454" s="516">
        <v>194.5</v>
      </c>
      <c r="DK454" s="516">
        <v>205.6</v>
      </c>
      <c r="DL454" s="516">
        <v>196.4</v>
      </c>
      <c r="DM454" s="516">
        <v>202.1</v>
      </c>
      <c r="DN454" s="516">
        <v>198.8</v>
      </c>
      <c r="DO454" s="516">
        <v>226.7</v>
      </c>
      <c r="DP454" s="516">
        <v>232.3</v>
      </c>
      <c r="DQ454" s="516">
        <v>215.7</v>
      </c>
      <c r="DR454" s="516">
        <v>236.6</v>
      </c>
      <c r="DS454" s="516">
        <v>237</v>
      </c>
      <c r="DT454" s="516">
        <v>229.9</v>
      </c>
      <c r="DU454" s="517">
        <v>236.3</v>
      </c>
      <c r="DV454" s="517">
        <v>232.5</v>
      </c>
      <c r="DW454" s="517">
        <v>237.5</v>
      </c>
      <c r="DX454" s="559">
        <v>240.7</v>
      </c>
      <c r="DY454" s="559">
        <v>223.1</v>
      </c>
      <c r="DZ454" s="559">
        <v>224.5</v>
      </c>
      <c r="EA454" s="558">
        <v>214.1</v>
      </c>
    </row>
    <row r="455" spans="1:131">
      <c r="A455" s="514" t="s">
        <v>1447</v>
      </c>
      <c r="B455" s="514" t="s">
        <v>1448</v>
      </c>
      <c r="C455" s="515">
        <v>2.63E-2</v>
      </c>
      <c r="D455" s="516">
        <v>104.9</v>
      </c>
      <c r="E455" s="516">
        <v>106.2</v>
      </c>
      <c r="F455" s="516">
        <v>106.1</v>
      </c>
      <c r="G455" s="516">
        <v>106.7</v>
      </c>
      <c r="H455" s="516">
        <v>107.3</v>
      </c>
      <c r="I455" s="516">
        <v>106.6</v>
      </c>
      <c r="J455" s="516">
        <v>107.4</v>
      </c>
      <c r="K455" s="516">
        <v>105.6</v>
      </c>
      <c r="L455" s="516">
        <v>103.1</v>
      </c>
      <c r="M455" s="516">
        <v>104.1</v>
      </c>
      <c r="N455" s="516">
        <v>104.6</v>
      </c>
      <c r="O455" s="516">
        <v>104.5</v>
      </c>
      <c r="P455" s="516">
        <v>107.2</v>
      </c>
      <c r="Q455" s="516">
        <v>107.1</v>
      </c>
      <c r="R455" s="516">
        <v>107.3</v>
      </c>
      <c r="S455" s="516">
        <v>108.1</v>
      </c>
      <c r="T455" s="516">
        <v>102.2</v>
      </c>
      <c r="U455" s="516">
        <v>102.8</v>
      </c>
      <c r="V455" s="516">
        <v>100.6</v>
      </c>
      <c r="W455" s="516">
        <v>102.3</v>
      </c>
      <c r="X455" s="516">
        <v>100.5</v>
      </c>
      <c r="Y455" s="516">
        <v>99.7</v>
      </c>
      <c r="Z455" s="516">
        <v>97.8</v>
      </c>
      <c r="AA455" s="516">
        <v>98.5</v>
      </c>
      <c r="AB455" s="516">
        <v>99.3</v>
      </c>
      <c r="AC455" s="516">
        <v>100.6</v>
      </c>
      <c r="AD455" s="516">
        <v>99.7</v>
      </c>
      <c r="AE455" s="516">
        <v>107.9</v>
      </c>
      <c r="AF455" s="516">
        <v>102.8</v>
      </c>
      <c r="AG455" s="516">
        <v>101.6</v>
      </c>
      <c r="AH455" s="516">
        <v>109.1</v>
      </c>
      <c r="AI455" s="516">
        <v>103.6</v>
      </c>
      <c r="AJ455" s="516">
        <v>105.5</v>
      </c>
      <c r="AK455" s="516">
        <v>105.7</v>
      </c>
      <c r="AL455" s="516">
        <v>106.5</v>
      </c>
      <c r="AM455" s="516">
        <v>105.3</v>
      </c>
      <c r="AN455" s="516">
        <v>103.3</v>
      </c>
      <c r="AO455" s="516">
        <v>103.7</v>
      </c>
      <c r="AP455" s="516">
        <v>105.2</v>
      </c>
      <c r="AQ455" s="516">
        <v>105.2</v>
      </c>
      <c r="AR455" s="516">
        <v>109.4</v>
      </c>
      <c r="AS455" s="516">
        <v>110.6</v>
      </c>
      <c r="AT455" s="516">
        <v>107.7</v>
      </c>
      <c r="AU455" s="516">
        <v>108</v>
      </c>
      <c r="AV455" s="516">
        <v>109</v>
      </c>
      <c r="AW455" s="516">
        <v>108.1</v>
      </c>
      <c r="AX455" s="516">
        <v>109.5</v>
      </c>
      <c r="AY455" s="516">
        <v>111.3</v>
      </c>
      <c r="AZ455" s="516">
        <v>107.5</v>
      </c>
      <c r="BA455" s="516">
        <v>103.1</v>
      </c>
      <c r="BB455" s="516">
        <v>104.1</v>
      </c>
      <c r="BC455" s="516">
        <v>106.5</v>
      </c>
      <c r="BD455" s="516">
        <v>106.1</v>
      </c>
      <c r="BE455" s="516">
        <v>108.4</v>
      </c>
      <c r="BF455" s="516">
        <v>106.1</v>
      </c>
      <c r="BG455" s="516">
        <v>105.7</v>
      </c>
      <c r="BH455" s="516">
        <v>108.1</v>
      </c>
      <c r="BI455" s="516">
        <v>104.7</v>
      </c>
      <c r="BJ455" s="516">
        <v>106.3</v>
      </c>
      <c r="BK455" s="516">
        <v>105</v>
      </c>
      <c r="BL455" s="516">
        <v>104.7</v>
      </c>
      <c r="BM455" s="516">
        <v>106.6</v>
      </c>
      <c r="BN455" s="516">
        <v>104.1</v>
      </c>
      <c r="BO455" s="516">
        <v>108.6</v>
      </c>
      <c r="BP455" s="516">
        <v>114.5</v>
      </c>
      <c r="BQ455" s="516">
        <v>116.1</v>
      </c>
      <c r="BR455" s="516">
        <v>112.5</v>
      </c>
      <c r="BS455" s="516">
        <v>114.1</v>
      </c>
      <c r="BT455" s="516">
        <v>113.2</v>
      </c>
      <c r="BU455" s="516">
        <v>108.9</v>
      </c>
      <c r="BV455" s="516">
        <v>106.8</v>
      </c>
      <c r="BW455" s="516">
        <v>106</v>
      </c>
      <c r="BX455" s="516">
        <v>107.7</v>
      </c>
      <c r="BY455" s="516">
        <v>108.1</v>
      </c>
      <c r="BZ455" s="516">
        <v>108.5</v>
      </c>
      <c r="CA455" s="516">
        <v>108</v>
      </c>
      <c r="CB455" s="516">
        <v>109.9</v>
      </c>
      <c r="CC455" s="516">
        <v>109.4</v>
      </c>
      <c r="CD455" s="516">
        <v>114.6</v>
      </c>
      <c r="CE455" s="516">
        <v>115.1</v>
      </c>
      <c r="CF455" s="516">
        <v>113.1</v>
      </c>
      <c r="CG455" s="516">
        <v>111.1</v>
      </c>
      <c r="CH455" s="516">
        <v>114.6</v>
      </c>
      <c r="CI455" s="516">
        <v>114.6</v>
      </c>
      <c r="CJ455" s="516">
        <v>109.9</v>
      </c>
      <c r="CK455" s="516">
        <v>113.3</v>
      </c>
      <c r="CL455" s="516">
        <v>104.9</v>
      </c>
      <c r="CM455" s="516">
        <v>110.7</v>
      </c>
      <c r="CN455" s="516">
        <v>111.8</v>
      </c>
      <c r="CO455" s="516">
        <v>110.6</v>
      </c>
      <c r="CP455" s="516">
        <v>108.3</v>
      </c>
      <c r="CQ455" s="516">
        <v>107.2</v>
      </c>
      <c r="CR455" s="516">
        <v>110.4</v>
      </c>
      <c r="CS455" s="516">
        <v>105.1</v>
      </c>
      <c r="CT455" s="516">
        <v>109.9</v>
      </c>
      <c r="CU455" s="516">
        <v>111.1</v>
      </c>
      <c r="CV455" s="516">
        <v>104.9</v>
      </c>
      <c r="CW455" s="516">
        <v>105.5</v>
      </c>
      <c r="CX455" s="516">
        <v>103.4</v>
      </c>
      <c r="CY455" s="516">
        <v>108</v>
      </c>
      <c r="CZ455" s="516">
        <v>107.7</v>
      </c>
      <c r="DA455" s="516">
        <v>102.5</v>
      </c>
      <c r="DB455" s="516">
        <v>103.9</v>
      </c>
      <c r="DC455" s="516">
        <v>101.7</v>
      </c>
      <c r="DD455" s="516">
        <v>105</v>
      </c>
      <c r="DE455" s="516">
        <v>108.9</v>
      </c>
      <c r="DF455" s="516">
        <v>102.7</v>
      </c>
      <c r="DG455" s="516">
        <v>104.2</v>
      </c>
      <c r="DH455" s="516">
        <v>114.8</v>
      </c>
      <c r="DI455" s="516">
        <v>113.1</v>
      </c>
      <c r="DJ455" s="516">
        <v>109.9</v>
      </c>
      <c r="DK455" s="516">
        <v>113.9</v>
      </c>
      <c r="DL455" s="516">
        <v>111.6</v>
      </c>
      <c r="DM455" s="516">
        <v>110.7</v>
      </c>
      <c r="DN455" s="516">
        <v>114.6</v>
      </c>
      <c r="DO455" s="516">
        <v>108.2</v>
      </c>
      <c r="DP455" s="516">
        <v>108.9</v>
      </c>
      <c r="DQ455" s="516">
        <v>119.6</v>
      </c>
      <c r="DR455" s="516">
        <v>123.1</v>
      </c>
      <c r="DS455" s="516">
        <v>114.5</v>
      </c>
      <c r="DT455" s="516">
        <v>116.4</v>
      </c>
      <c r="DU455" s="517">
        <v>119.7</v>
      </c>
      <c r="DV455" s="517">
        <v>124.8</v>
      </c>
      <c r="DW455" s="517">
        <v>122</v>
      </c>
      <c r="DX455" s="559">
        <v>118.7</v>
      </c>
      <c r="DY455" s="559">
        <v>117.1</v>
      </c>
      <c r="DZ455" s="559">
        <v>116.1</v>
      </c>
      <c r="EA455" s="558">
        <v>114</v>
      </c>
    </row>
    <row r="456" spans="1:131">
      <c r="A456" s="514" t="s">
        <v>1449</v>
      </c>
      <c r="B456" s="514" t="s">
        <v>1450</v>
      </c>
      <c r="C456" s="515">
        <v>1.316E-2</v>
      </c>
      <c r="D456" s="516">
        <v>97.6</v>
      </c>
      <c r="E456" s="516">
        <v>100.1</v>
      </c>
      <c r="F456" s="516">
        <v>103</v>
      </c>
      <c r="G456" s="516">
        <v>102.8</v>
      </c>
      <c r="H456" s="516">
        <v>103.5</v>
      </c>
      <c r="I456" s="516">
        <v>102.2</v>
      </c>
      <c r="J456" s="516">
        <v>102.1</v>
      </c>
      <c r="K456" s="516">
        <v>95.4</v>
      </c>
      <c r="L456" s="516">
        <v>98.4</v>
      </c>
      <c r="M456" s="516">
        <v>99.1</v>
      </c>
      <c r="N456" s="516">
        <v>98.6</v>
      </c>
      <c r="O456" s="516">
        <v>99.1</v>
      </c>
      <c r="P456" s="516">
        <v>98</v>
      </c>
      <c r="Q456" s="516">
        <v>96.5</v>
      </c>
      <c r="R456" s="516">
        <v>97.2</v>
      </c>
      <c r="S456" s="516">
        <v>94.2</v>
      </c>
      <c r="T456" s="516">
        <v>94.4</v>
      </c>
      <c r="U456" s="516">
        <v>95.7</v>
      </c>
      <c r="V456" s="516">
        <v>96.4</v>
      </c>
      <c r="W456" s="516">
        <v>96.5</v>
      </c>
      <c r="X456" s="516">
        <v>98.3</v>
      </c>
      <c r="Y456" s="516">
        <v>95.8</v>
      </c>
      <c r="Z456" s="516">
        <v>98.3</v>
      </c>
      <c r="AA456" s="516">
        <v>100.7</v>
      </c>
      <c r="AB456" s="516">
        <v>97.5</v>
      </c>
      <c r="AC456" s="516">
        <v>96.6</v>
      </c>
      <c r="AD456" s="516">
        <v>97.5</v>
      </c>
      <c r="AE456" s="516">
        <v>95.2</v>
      </c>
      <c r="AF456" s="516">
        <v>97.9</v>
      </c>
      <c r="AG456" s="516">
        <v>96.2</v>
      </c>
      <c r="AH456" s="516">
        <v>97.3</v>
      </c>
      <c r="AI456" s="516">
        <v>93.3</v>
      </c>
      <c r="AJ456" s="516">
        <v>92.8</v>
      </c>
      <c r="AK456" s="516">
        <v>93.3</v>
      </c>
      <c r="AL456" s="516">
        <v>92.1</v>
      </c>
      <c r="AM456" s="516">
        <v>93.4</v>
      </c>
      <c r="AN456" s="516">
        <v>93.6</v>
      </c>
      <c r="AO456" s="516">
        <v>94.2</v>
      </c>
      <c r="AP456" s="516">
        <v>98.6</v>
      </c>
      <c r="AQ456" s="516">
        <v>98.9</v>
      </c>
      <c r="AR456" s="516">
        <v>100.2</v>
      </c>
      <c r="AS456" s="516">
        <v>95.5</v>
      </c>
      <c r="AT456" s="516">
        <v>104.9</v>
      </c>
      <c r="AU456" s="516">
        <v>104</v>
      </c>
      <c r="AV456" s="516">
        <v>106.9</v>
      </c>
      <c r="AW456" s="516">
        <v>106</v>
      </c>
      <c r="AX456" s="516">
        <v>103.7</v>
      </c>
      <c r="AY456" s="516">
        <v>106.9</v>
      </c>
      <c r="AZ456" s="516">
        <v>107</v>
      </c>
      <c r="BA456" s="516">
        <v>107.2</v>
      </c>
      <c r="BB456" s="516">
        <v>106.8</v>
      </c>
      <c r="BC456" s="516">
        <v>102.9</v>
      </c>
      <c r="BD456" s="516">
        <v>102.8</v>
      </c>
      <c r="BE456" s="516">
        <v>102.8</v>
      </c>
      <c r="BF456" s="516">
        <v>102.1</v>
      </c>
      <c r="BG456" s="516">
        <v>102.3</v>
      </c>
      <c r="BH456" s="516">
        <v>103.2</v>
      </c>
      <c r="BI456" s="516">
        <v>102.7</v>
      </c>
      <c r="BJ456" s="516">
        <v>102.2</v>
      </c>
      <c r="BK456" s="516">
        <v>102.4</v>
      </c>
      <c r="BL456" s="516">
        <v>101.1</v>
      </c>
      <c r="BM456" s="516">
        <v>101.7</v>
      </c>
      <c r="BN456" s="516">
        <v>101</v>
      </c>
      <c r="BO456" s="516">
        <v>103</v>
      </c>
      <c r="BP456" s="516">
        <v>102.3</v>
      </c>
      <c r="BQ456" s="516">
        <v>101.2</v>
      </c>
      <c r="BR456" s="516">
        <v>102.6</v>
      </c>
      <c r="BS456" s="516">
        <v>101.4</v>
      </c>
      <c r="BT456" s="516">
        <v>101.3</v>
      </c>
      <c r="BU456" s="516">
        <v>101</v>
      </c>
      <c r="BV456" s="516">
        <v>102.6</v>
      </c>
      <c r="BW456" s="516">
        <v>102.3</v>
      </c>
      <c r="BX456" s="516">
        <v>101.3</v>
      </c>
      <c r="BY456" s="516">
        <v>106.8</v>
      </c>
      <c r="BZ456" s="516">
        <v>101.1</v>
      </c>
      <c r="CA456" s="516">
        <v>101.6</v>
      </c>
      <c r="CB456" s="516">
        <v>101.7</v>
      </c>
      <c r="CC456" s="516">
        <v>100.4</v>
      </c>
      <c r="CD456" s="516">
        <v>102.2</v>
      </c>
      <c r="CE456" s="516">
        <v>102.7</v>
      </c>
      <c r="CF456" s="516">
        <v>102.4</v>
      </c>
      <c r="CG456" s="516">
        <v>102.4</v>
      </c>
      <c r="CH456" s="516">
        <v>104.4</v>
      </c>
      <c r="CI456" s="516">
        <v>100.3</v>
      </c>
      <c r="CJ456" s="516">
        <v>104.2</v>
      </c>
      <c r="CK456" s="516">
        <v>108.6</v>
      </c>
      <c r="CL456" s="516">
        <v>104.4</v>
      </c>
      <c r="CM456" s="516">
        <v>106.3</v>
      </c>
      <c r="CN456" s="516">
        <v>104</v>
      </c>
      <c r="CO456" s="516">
        <v>100.5</v>
      </c>
      <c r="CP456" s="516">
        <v>98.9</v>
      </c>
      <c r="CQ456" s="516">
        <v>98.1</v>
      </c>
      <c r="CR456" s="516">
        <v>100.4</v>
      </c>
      <c r="CS456" s="516">
        <v>103.5</v>
      </c>
      <c r="CT456" s="516">
        <v>101.7</v>
      </c>
      <c r="CU456" s="516">
        <v>103.6</v>
      </c>
      <c r="CV456" s="516">
        <v>100.4</v>
      </c>
      <c r="CW456" s="516">
        <v>100.9</v>
      </c>
      <c r="CX456" s="516">
        <v>112.5</v>
      </c>
      <c r="CY456" s="516">
        <v>107.1</v>
      </c>
      <c r="CZ456" s="516">
        <v>102.2</v>
      </c>
      <c r="DA456" s="516">
        <v>114.3</v>
      </c>
      <c r="DB456" s="516">
        <v>99.9</v>
      </c>
      <c r="DC456" s="516">
        <v>103.9</v>
      </c>
      <c r="DD456" s="516">
        <v>106.6</v>
      </c>
      <c r="DE456" s="516">
        <v>107.2</v>
      </c>
      <c r="DF456" s="516">
        <v>107.7</v>
      </c>
      <c r="DG456" s="516">
        <v>110.1</v>
      </c>
      <c r="DH456" s="516">
        <v>108.7</v>
      </c>
      <c r="DI456" s="516">
        <v>112.4</v>
      </c>
      <c r="DJ456" s="516">
        <v>107.6</v>
      </c>
      <c r="DK456" s="516">
        <v>104.5</v>
      </c>
      <c r="DL456" s="516">
        <v>105.8</v>
      </c>
      <c r="DM456" s="516">
        <v>100.3</v>
      </c>
      <c r="DN456" s="516">
        <v>105.7</v>
      </c>
      <c r="DO456" s="516">
        <v>103.9</v>
      </c>
      <c r="DP456" s="516">
        <v>104.9</v>
      </c>
      <c r="DQ456" s="516">
        <v>108.8</v>
      </c>
      <c r="DR456" s="516">
        <v>112</v>
      </c>
      <c r="DS456" s="516">
        <v>112</v>
      </c>
      <c r="DT456" s="516">
        <v>111.9</v>
      </c>
      <c r="DU456" s="517">
        <v>98.9</v>
      </c>
      <c r="DV456" s="517">
        <v>102.2</v>
      </c>
      <c r="DW456" s="517">
        <v>96.9</v>
      </c>
      <c r="DX456" s="559">
        <v>102.2</v>
      </c>
      <c r="DY456" s="559">
        <v>110.7</v>
      </c>
      <c r="DZ456" s="559">
        <v>110.4</v>
      </c>
      <c r="EA456" s="558">
        <v>111.1</v>
      </c>
    </row>
    <row r="457" spans="1:131">
      <c r="A457" s="514" t="s">
        <v>1451</v>
      </c>
      <c r="B457" s="514" t="s">
        <v>1452</v>
      </c>
      <c r="C457" s="515">
        <v>0.11681999999999999</v>
      </c>
      <c r="D457" s="516">
        <v>81.8</v>
      </c>
      <c r="E457" s="516">
        <v>103.9</v>
      </c>
      <c r="F457" s="516">
        <v>104.8</v>
      </c>
      <c r="G457" s="516">
        <v>101.7</v>
      </c>
      <c r="H457" s="516">
        <v>106.6</v>
      </c>
      <c r="I457" s="516">
        <v>115.7</v>
      </c>
      <c r="J457" s="516">
        <v>102.5</v>
      </c>
      <c r="K457" s="516">
        <v>105.6</v>
      </c>
      <c r="L457" s="516">
        <v>114.6</v>
      </c>
      <c r="M457" s="516">
        <v>105.9</v>
      </c>
      <c r="N457" s="516">
        <v>112.1</v>
      </c>
      <c r="O457" s="516">
        <v>109.1</v>
      </c>
      <c r="P457" s="516">
        <v>97.6</v>
      </c>
      <c r="Q457" s="516">
        <v>102.6</v>
      </c>
      <c r="R457" s="516">
        <v>104.2</v>
      </c>
      <c r="S457" s="516">
        <v>92.6</v>
      </c>
      <c r="T457" s="516">
        <v>94.7</v>
      </c>
      <c r="U457" s="516">
        <v>103.7</v>
      </c>
      <c r="V457" s="516">
        <v>97.9</v>
      </c>
      <c r="W457" s="516">
        <v>104.2</v>
      </c>
      <c r="X457" s="516">
        <v>102.1</v>
      </c>
      <c r="Y457" s="516">
        <v>111</v>
      </c>
      <c r="Z457" s="516">
        <v>112.8</v>
      </c>
      <c r="AA457" s="516">
        <v>110.9</v>
      </c>
      <c r="AB457" s="516">
        <v>132.6</v>
      </c>
      <c r="AC457" s="516">
        <v>108.8</v>
      </c>
      <c r="AD457" s="516">
        <v>99.8</v>
      </c>
      <c r="AE457" s="516">
        <v>102.7</v>
      </c>
      <c r="AF457" s="516">
        <v>95.3</v>
      </c>
      <c r="AG457" s="516">
        <v>94.7</v>
      </c>
      <c r="AH457" s="516">
        <v>108.4</v>
      </c>
      <c r="AI457" s="516">
        <v>94.9</v>
      </c>
      <c r="AJ457" s="516">
        <v>101.7</v>
      </c>
      <c r="AK457" s="516">
        <v>100.5</v>
      </c>
      <c r="AL457" s="516">
        <v>99.6</v>
      </c>
      <c r="AM457" s="516">
        <v>119.3</v>
      </c>
      <c r="AN457" s="516">
        <v>100.8</v>
      </c>
      <c r="AO457" s="516">
        <v>125</v>
      </c>
      <c r="AP457" s="516">
        <v>86.6</v>
      </c>
      <c r="AQ457" s="516">
        <v>101.7</v>
      </c>
      <c r="AR457" s="516">
        <v>93.7</v>
      </c>
      <c r="AS457" s="516">
        <v>96.4</v>
      </c>
      <c r="AT457" s="516">
        <v>95.3</v>
      </c>
      <c r="AU457" s="516">
        <v>104.5</v>
      </c>
      <c r="AV457" s="516">
        <v>106.3</v>
      </c>
      <c r="AW457" s="516">
        <v>93.7</v>
      </c>
      <c r="AX457" s="516">
        <v>115.9</v>
      </c>
      <c r="AY457" s="516">
        <v>117.6</v>
      </c>
      <c r="AZ457" s="516">
        <v>102.9</v>
      </c>
      <c r="BA457" s="516">
        <v>101.7</v>
      </c>
      <c r="BB457" s="516">
        <v>111.7</v>
      </c>
      <c r="BC457" s="516">
        <v>112.2</v>
      </c>
      <c r="BD457" s="516">
        <v>117</v>
      </c>
      <c r="BE457" s="516">
        <v>109.8</v>
      </c>
      <c r="BF457" s="516">
        <v>116.2</v>
      </c>
      <c r="BG457" s="516">
        <v>122.5</v>
      </c>
      <c r="BH457" s="516">
        <v>124.5</v>
      </c>
      <c r="BI457" s="516">
        <v>124.5</v>
      </c>
      <c r="BJ457" s="516">
        <v>124.5</v>
      </c>
      <c r="BK457" s="516">
        <v>124.5</v>
      </c>
      <c r="BL457" s="516">
        <v>115</v>
      </c>
      <c r="BM457" s="516">
        <v>115</v>
      </c>
      <c r="BN457" s="516">
        <v>115</v>
      </c>
      <c r="BO457" s="516">
        <v>115.7</v>
      </c>
      <c r="BP457" s="516">
        <v>115.7</v>
      </c>
      <c r="BQ457" s="516">
        <v>115.7</v>
      </c>
      <c r="BR457" s="516">
        <v>115.7</v>
      </c>
      <c r="BS457" s="516">
        <v>99.8</v>
      </c>
      <c r="BT457" s="516">
        <v>99.8</v>
      </c>
      <c r="BU457" s="516">
        <v>110.5</v>
      </c>
      <c r="BV457" s="516">
        <v>110.5</v>
      </c>
      <c r="BW457" s="516">
        <v>113.2</v>
      </c>
      <c r="BX457" s="516">
        <v>113.2</v>
      </c>
      <c r="BY457" s="516">
        <v>116.4</v>
      </c>
      <c r="BZ457" s="516">
        <v>116.4</v>
      </c>
      <c r="CA457" s="516">
        <v>118.6</v>
      </c>
      <c r="CB457" s="516">
        <v>111.7</v>
      </c>
      <c r="CC457" s="516">
        <v>111.7</v>
      </c>
      <c r="CD457" s="516">
        <v>111.7</v>
      </c>
      <c r="CE457" s="516">
        <v>114.3</v>
      </c>
      <c r="CF457" s="516">
        <v>114.3</v>
      </c>
      <c r="CG457" s="516">
        <v>120.1</v>
      </c>
      <c r="CH457" s="516">
        <v>120.1</v>
      </c>
      <c r="CI457" s="516">
        <v>118.2</v>
      </c>
      <c r="CJ457" s="516">
        <v>118.2</v>
      </c>
      <c r="CK457" s="516">
        <v>118.2</v>
      </c>
      <c r="CL457" s="516">
        <v>120.1</v>
      </c>
      <c r="CM457" s="516">
        <v>118.2</v>
      </c>
      <c r="CN457" s="516">
        <v>118.2</v>
      </c>
      <c r="CO457" s="516">
        <v>118.2</v>
      </c>
      <c r="CP457" s="516">
        <v>118.8</v>
      </c>
      <c r="CQ457" s="516">
        <v>118.8</v>
      </c>
      <c r="CR457" s="516">
        <v>121.3</v>
      </c>
      <c r="CS457" s="516">
        <v>128.6</v>
      </c>
      <c r="CT457" s="516">
        <v>121.3</v>
      </c>
      <c r="CU457" s="516">
        <v>121.3</v>
      </c>
      <c r="CV457" s="516">
        <v>128.6</v>
      </c>
      <c r="CW457" s="516">
        <v>128.6</v>
      </c>
      <c r="CX457" s="516">
        <v>128.6</v>
      </c>
      <c r="CY457" s="516">
        <v>128.6</v>
      </c>
      <c r="CZ457" s="516">
        <v>135.9</v>
      </c>
      <c r="DA457" s="516">
        <v>132.4</v>
      </c>
      <c r="DB457" s="516">
        <v>135.9</v>
      </c>
      <c r="DC457" s="516">
        <v>132.4</v>
      </c>
      <c r="DD457" s="516">
        <v>135.9</v>
      </c>
      <c r="DE457" s="516">
        <v>135.9</v>
      </c>
      <c r="DF457" s="516">
        <v>135.9</v>
      </c>
      <c r="DG457" s="516">
        <v>135.9</v>
      </c>
      <c r="DH457" s="516">
        <v>147.6</v>
      </c>
      <c r="DI457" s="516">
        <v>141.5</v>
      </c>
      <c r="DJ457" s="516">
        <v>141.5</v>
      </c>
      <c r="DK457" s="516">
        <v>141.5</v>
      </c>
      <c r="DL457" s="516">
        <v>141.5</v>
      </c>
      <c r="DM457" s="516">
        <v>141.5</v>
      </c>
      <c r="DN457" s="516">
        <v>147.5</v>
      </c>
      <c r="DO457" s="516">
        <v>147.5</v>
      </c>
      <c r="DP457" s="516">
        <v>144.19999999999999</v>
      </c>
      <c r="DQ457" s="516">
        <v>146.4</v>
      </c>
      <c r="DR457" s="516">
        <v>154.69999999999999</v>
      </c>
      <c r="DS457" s="516">
        <v>146.4</v>
      </c>
      <c r="DT457" s="516">
        <v>145.5</v>
      </c>
      <c r="DU457" s="517">
        <v>145.5</v>
      </c>
      <c r="DV457" s="517">
        <v>145.5</v>
      </c>
      <c r="DW457" s="517">
        <v>145.5</v>
      </c>
      <c r="DX457" s="559">
        <v>145.5</v>
      </c>
      <c r="DY457" s="559">
        <v>145</v>
      </c>
      <c r="DZ457" s="559">
        <v>145.5</v>
      </c>
      <c r="EA457" s="558">
        <v>145.5</v>
      </c>
    </row>
    <row r="458" spans="1:131">
      <c r="A458" s="514" t="s">
        <v>1453</v>
      </c>
      <c r="B458" s="514" t="s">
        <v>1454</v>
      </c>
      <c r="C458" s="515">
        <v>0.70265999999999995</v>
      </c>
      <c r="D458" s="516">
        <v>103.3</v>
      </c>
      <c r="E458" s="516">
        <v>106.6</v>
      </c>
      <c r="F458" s="516">
        <v>103.7</v>
      </c>
      <c r="G458" s="516">
        <v>107.2</v>
      </c>
      <c r="H458" s="516">
        <v>106.7</v>
      </c>
      <c r="I458" s="516">
        <v>106.4</v>
      </c>
      <c r="J458" s="516">
        <v>108.3</v>
      </c>
      <c r="K458" s="516">
        <v>108.8</v>
      </c>
      <c r="L458" s="516">
        <v>111.2</v>
      </c>
      <c r="M458" s="516">
        <v>110.8</v>
      </c>
      <c r="N458" s="516">
        <v>107.1</v>
      </c>
      <c r="O458" s="516">
        <v>109.6</v>
      </c>
      <c r="P458" s="516">
        <v>109.1</v>
      </c>
      <c r="Q458" s="516">
        <v>105.5</v>
      </c>
      <c r="R458" s="516">
        <v>107.5</v>
      </c>
      <c r="S458" s="516">
        <v>105.7</v>
      </c>
      <c r="T458" s="516">
        <v>108.1</v>
      </c>
      <c r="U458" s="516">
        <v>111</v>
      </c>
      <c r="V458" s="516">
        <v>114.5</v>
      </c>
      <c r="W458" s="516">
        <v>110.1</v>
      </c>
      <c r="X458" s="516">
        <v>113.6</v>
      </c>
      <c r="Y458" s="516">
        <v>113.3</v>
      </c>
      <c r="Z458" s="516">
        <v>113.2</v>
      </c>
      <c r="AA458" s="516">
        <v>111.4</v>
      </c>
      <c r="AB458" s="516">
        <v>110.5</v>
      </c>
      <c r="AC458" s="516">
        <v>112.2</v>
      </c>
      <c r="AD458" s="516">
        <v>113.7</v>
      </c>
      <c r="AE458" s="516">
        <v>114.3</v>
      </c>
      <c r="AF458" s="516">
        <v>114</v>
      </c>
      <c r="AG458" s="516">
        <v>112.2</v>
      </c>
      <c r="AH458" s="516">
        <v>111.1</v>
      </c>
      <c r="AI458" s="516">
        <v>115.5</v>
      </c>
      <c r="AJ458" s="516">
        <v>116</v>
      </c>
      <c r="AK458" s="516">
        <v>112.6</v>
      </c>
      <c r="AL458" s="516">
        <v>112.7</v>
      </c>
      <c r="AM458" s="516">
        <v>110.6</v>
      </c>
      <c r="AN458" s="516">
        <v>114.5</v>
      </c>
      <c r="AO458" s="516">
        <v>119.7</v>
      </c>
      <c r="AP458" s="516">
        <v>120.6</v>
      </c>
      <c r="AQ458" s="516">
        <v>121.2</v>
      </c>
      <c r="AR458" s="516">
        <v>123.4</v>
      </c>
      <c r="AS458" s="516">
        <v>118.8</v>
      </c>
      <c r="AT458" s="516">
        <v>115.4</v>
      </c>
      <c r="AU458" s="516">
        <v>120.9</v>
      </c>
      <c r="AV458" s="516">
        <v>121</v>
      </c>
      <c r="AW458" s="516">
        <v>125.5</v>
      </c>
      <c r="AX458" s="516">
        <v>122.5</v>
      </c>
      <c r="AY458" s="516">
        <v>123.2</v>
      </c>
      <c r="AZ458" s="516">
        <v>123.8</v>
      </c>
      <c r="BA458" s="516">
        <v>125.3</v>
      </c>
      <c r="BB458" s="516">
        <v>123.8</v>
      </c>
      <c r="BC458" s="516">
        <v>122.5</v>
      </c>
      <c r="BD458" s="516">
        <v>121.8</v>
      </c>
      <c r="BE458" s="516">
        <v>122.3</v>
      </c>
      <c r="BF458" s="516">
        <v>120.3</v>
      </c>
      <c r="BG458" s="516">
        <v>121</v>
      </c>
      <c r="BH458" s="516">
        <v>121.5</v>
      </c>
      <c r="BI458" s="516">
        <v>121.8</v>
      </c>
      <c r="BJ458" s="516">
        <v>125</v>
      </c>
      <c r="BK458" s="516">
        <v>126.4</v>
      </c>
      <c r="BL458" s="516">
        <v>125.2</v>
      </c>
      <c r="BM458" s="516">
        <v>124.3</v>
      </c>
      <c r="BN458" s="516">
        <v>124.5</v>
      </c>
      <c r="BO458" s="516">
        <v>121.8</v>
      </c>
      <c r="BP458" s="516">
        <v>124.3</v>
      </c>
      <c r="BQ458" s="516">
        <v>124.4</v>
      </c>
      <c r="BR458" s="516">
        <v>125.5</v>
      </c>
      <c r="BS458" s="516">
        <v>126.9</v>
      </c>
      <c r="BT458" s="516">
        <v>129.19999999999999</v>
      </c>
      <c r="BU458" s="516">
        <v>127.5</v>
      </c>
      <c r="BV458" s="516">
        <v>126.6</v>
      </c>
      <c r="BW458" s="516">
        <v>126.5</v>
      </c>
      <c r="BX458" s="516">
        <v>126.2</v>
      </c>
      <c r="BY458" s="516">
        <v>128.5</v>
      </c>
      <c r="BZ458" s="516">
        <v>127.6</v>
      </c>
      <c r="CA458" s="516">
        <v>127.6</v>
      </c>
      <c r="CB458" s="516">
        <v>126.9</v>
      </c>
      <c r="CC458" s="516">
        <v>121.8</v>
      </c>
      <c r="CD458" s="516">
        <v>126.5</v>
      </c>
      <c r="CE458" s="516">
        <v>127.4</v>
      </c>
      <c r="CF458" s="516">
        <v>127.2</v>
      </c>
      <c r="CG458" s="516">
        <v>130.69999999999999</v>
      </c>
      <c r="CH458" s="516">
        <v>130.30000000000001</v>
      </c>
      <c r="CI458" s="516">
        <v>132.19999999999999</v>
      </c>
      <c r="CJ458" s="516">
        <v>128.19999999999999</v>
      </c>
      <c r="CK458" s="516">
        <v>128.69999999999999</v>
      </c>
      <c r="CL458" s="516">
        <v>128.69999999999999</v>
      </c>
      <c r="CM458" s="516">
        <v>127.8</v>
      </c>
      <c r="CN458" s="516">
        <v>130.9</v>
      </c>
      <c r="CO458" s="516">
        <v>129.6</v>
      </c>
      <c r="CP458" s="516">
        <v>132.5</v>
      </c>
      <c r="CQ458" s="516">
        <v>133.1</v>
      </c>
      <c r="CR458" s="516">
        <v>133.9</v>
      </c>
      <c r="CS458" s="516">
        <v>139.5</v>
      </c>
      <c r="CT458" s="516">
        <v>142.9</v>
      </c>
      <c r="CU458" s="516">
        <v>138</v>
      </c>
      <c r="CV458" s="516">
        <v>138.1</v>
      </c>
      <c r="CW458" s="516">
        <v>133.1</v>
      </c>
      <c r="CX458" s="516">
        <v>134.5</v>
      </c>
      <c r="CY458" s="516">
        <v>135.19999999999999</v>
      </c>
      <c r="CZ458" s="516">
        <v>135.5</v>
      </c>
      <c r="DA458" s="516">
        <v>131</v>
      </c>
      <c r="DB458" s="516">
        <v>135.80000000000001</v>
      </c>
      <c r="DC458" s="516">
        <v>138.19999999999999</v>
      </c>
      <c r="DD458" s="516">
        <v>137.6</v>
      </c>
      <c r="DE458" s="516">
        <v>135.69999999999999</v>
      </c>
      <c r="DF458" s="516">
        <v>139.4</v>
      </c>
      <c r="DG458" s="516">
        <v>140.80000000000001</v>
      </c>
      <c r="DH458" s="516">
        <v>140.80000000000001</v>
      </c>
      <c r="DI458" s="516">
        <v>145</v>
      </c>
      <c r="DJ458" s="516">
        <v>139.6</v>
      </c>
      <c r="DK458" s="516">
        <v>136</v>
      </c>
      <c r="DL458" s="516">
        <v>136</v>
      </c>
      <c r="DM458" s="516">
        <v>138.4</v>
      </c>
      <c r="DN458" s="516">
        <v>140.80000000000001</v>
      </c>
      <c r="DO458" s="516">
        <v>141</v>
      </c>
      <c r="DP458" s="516">
        <v>141.80000000000001</v>
      </c>
      <c r="DQ458" s="516">
        <v>140.6</v>
      </c>
      <c r="DR458" s="516">
        <v>140.30000000000001</v>
      </c>
      <c r="DS458" s="516">
        <v>138.80000000000001</v>
      </c>
      <c r="DT458" s="516">
        <v>140.4</v>
      </c>
      <c r="DU458" s="517">
        <v>143.80000000000001</v>
      </c>
      <c r="DV458" s="517">
        <v>144.69999999999999</v>
      </c>
      <c r="DW458" s="517">
        <v>143.1</v>
      </c>
      <c r="DX458" s="559">
        <v>145.30000000000001</v>
      </c>
      <c r="DY458" s="559">
        <v>144.69999999999999</v>
      </c>
      <c r="DZ458" s="559">
        <v>146.30000000000001</v>
      </c>
      <c r="EA458" s="558">
        <v>147.4</v>
      </c>
    </row>
    <row r="459" spans="1:131">
      <c r="A459" s="514" t="s">
        <v>1455</v>
      </c>
      <c r="B459" s="514" t="s">
        <v>1456</v>
      </c>
      <c r="C459" s="515">
        <v>3.6999999999999999E-4</v>
      </c>
      <c r="D459" s="516">
        <v>110.4</v>
      </c>
      <c r="E459" s="516">
        <v>111.9</v>
      </c>
      <c r="F459" s="516">
        <v>111.9</v>
      </c>
      <c r="G459" s="516">
        <v>112.4</v>
      </c>
      <c r="H459" s="516">
        <v>112.4</v>
      </c>
      <c r="I459" s="516">
        <v>112.4</v>
      </c>
      <c r="J459" s="516">
        <v>114.3</v>
      </c>
      <c r="K459" s="516">
        <v>115.2</v>
      </c>
      <c r="L459" s="516">
        <v>116.9</v>
      </c>
      <c r="M459" s="516">
        <v>116.9</v>
      </c>
      <c r="N459" s="516">
        <v>116.9</v>
      </c>
      <c r="O459" s="516">
        <v>116.9</v>
      </c>
      <c r="P459" s="516">
        <v>118.2</v>
      </c>
      <c r="Q459" s="516">
        <v>119.4</v>
      </c>
      <c r="R459" s="516">
        <v>121.7</v>
      </c>
      <c r="S459" s="516">
        <v>116.9</v>
      </c>
      <c r="T459" s="516">
        <v>116.9</v>
      </c>
      <c r="U459" s="516">
        <v>116.9</v>
      </c>
      <c r="V459" s="516">
        <v>119.4</v>
      </c>
      <c r="W459" s="516">
        <v>121</v>
      </c>
      <c r="X459" s="516">
        <v>123.1</v>
      </c>
      <c r="Y459" s="516">
        <v>122.9</v>
      </c>
      <c r="Z459" s="516">
        <v>122.3</v>
      </c>
      <c r="AA459" s="516">
        <v>122.3</v>
      </c>
      <c r="AB459" s="516">
        <v>122</v>
      </c>
      <c r="AC459" s="516">
        <v>122.1</v>
      </c>
      <c r="AD459" s="516">
        <v>126</v>
      </c>
      <c r="AE459" s="516">
        <v>125.3</v>
      </c>
      <c r="AF459" s="516">
        <v>125.3</v>
      </c>
      <c r="AG459" s="516">
        <v>125.3</v>
      </c>
      <c r="AH459" s="516">
        <v>125.3</v>
      </c>
      <c r="AI459" s="516">
        <v>127</v>
      </c>
      <c r="AJ459" s="516">
        <v>125.1</v>
      </c>
      <c r="AK459" s="516">
        <v>125.1</v>
      </c>
      <c r="AL459" s="516">
        <v>125.1</v>
      </c>
      <c r="AM459" s="516">
        <v>125.1</v>
      </c>
      <c r="AN459" s="516">
        <v>125.1</v>
      </c>
      <c r="AO459" s="516">
        <v>126</v>
      </c>
      <c r="AP459" s="516">
        <v>126</v>
      </c>
      <c r="AQ459" s="516">
        <v>127.4</v>
      </c>
      <c r="AR459" s="516">
        <v>124.4</v>
      </c>
      <c r="AS459" s="516">
        <v>124.4</v>
      </c>
      <c r="AT459" s="516">
        <v>135.1</v>
      </c>
      <c r="AU459" s="516">
        <v>138.5</v>
      </c>
      <c r="AV459" s="516">
        <v>138.5</v>
      </c>
      <c r="AW459" s="516">
        <v>138.5</v>
      </c>
      <c r="AX459" s="516">
        <v>136.6</v>
      </c>
      <c r="AY459" s="516">
        <v>136.6</v>
      </c>
      <c r="AZ459" s="516">
        <v>136.6</v>
      </c>
      <c r="BA459" s="516">
        <v>142.19999999999999</v>
      </c>
      <c r="BB459" s="516">
        <v>147.30000000000001</v>
      </c>
      <c r="BC459" s="516">
        <v>152.5</v>
      </c>
      <c r="BD459" s="516">
        <v>152.5</v>
      </c>
      <c r="BE459" s="516">
        <v>152.5</v>
      </c>
      <c r="BF459" s="516">
        <v>152.5</v>
      </c>
      <c r="BG459" s="516">
        <v>154</v>
      </c>
      <c r="BH459" s="516">
        <v>153.9</v>
      </c>
      <c r="BI459" s="516">
        <v>153.9</v>
      </c>
      <c r="BJ459" s="516">
        <v>153.9</v>
      </c>
      <c r="BK459" s="516">
        <v>158.69999999999999</v>
      </c>
      <c r="BL459" s="516">
        <v>159.30000000000001</v>
      </c>
      <c r="BM459" s="516">
        <v>159.30000000000001</v>
      </c>
      <c r="BN459" s="516">
        <v>158.80000000000001</v>
      </c>
      <c r="BO459" s="516">
        <v>152.69999999999999</v>
      </c>
      <c r="BP459" s="516">
        <v>173.2</v>
      </c>
      <c r="BQ459" s="516">
        <v>173.2</v>
      </c>
      <c r="BR459" s="516">
        <v>180</v>
      </c>
      <c r="BS459" s="516">
        <v>154.9</v>
      </c>
      <c r="BT459" s="516">
        <v>154.9</v>
      </c>
      <c r="BU459" s="516">
        <v>154.9</v>
      </c>
      <c r="BV459" s="516">
        <v>167.1</v>
      </c>
      <c r="BW459" s="516">
        <v>164.9</v>
      </c>
      <c r="BX459" s="516">
        <v>165.2</v>
      </c>
      <c r="BY459" s="516">
        <v>165.2</v>
      </c>
      <c r="BZ459" s="516">
        <v>169.4</v>
      </c>
      <c r="CA459" s="516">
        <v>169.4</v>
      </c>
      <c r="CB459" s="516">
        <v>169.4</v>
      </c>
      <c r="CC459" s="516">
        <v>169.4</v>
      </c>
      <c r="CD459" s="516">
        <v>169.4</v>
      </c>
      <c r="CE459" s="516">
        <v>169.4</v>
      </c>
      <c r="CF459" s="516">
        <v>170.8</v>
      </c>
      <c r="CG459" s="516">
        <v>170.8</v>
      </c>
      <c r="CH459" s="516">
        <v>170.8</v>
      </c>
      <c r="CI459" s="516">
        <v>170.8</v>
      </c>
      <c r="CJ459" s="516">
        <v>172</v>
      </c>
      <c r="CK459" s="516">
        <v>172</v>
      </c>
      <c r="CL459" s="516">
        <v>172</v>
      </c>
      <c r="CM459" s="516">
        <v>172</v>
      </c>
      <c r="CN459" s="516">
        <v>172</v>
      </c>
      <c r="CO459" s="516">
        <v>172</v>
      </c>
      <c r="CP459" s="516">
        <v>172</v>
      </c>
      <c r="CQ459" s="516">
        <v>172</v>
      </c>
      <c r="CR459" s="516">
        <v>172</v>
      </c>
      <c r="CS459" s="516">
        <v>172</v>
      </c>
      <c r="CT459" s="516">
        <v>172</v>
      </c>
      <c r="CU459" s="516">
        <v>172</v>
      </c>
      <c r="CV459" s="516">
        <v>172.6</v>
      </c>
      <c r="CW459" s="516">
        <v>172.6</v>
      </c>
      <c r="CX459" s="516">
        <v>172.6</v>
      </c>
      <c r="CY459" s="516">
        <v>172.6</v>
      </c>
      <c r="CZ459" s="516">
        <v>172.6</v>
      </c>
      <c r="DA459" s="516">
        <v>172.6</v>
      </c>
      <c r="DB459" s="516">
        <v>172.6</v>
      </c>
      <c r="DC459" s="516">
        <v>172.6</v>
      </c>
      <c r="DD459" s="516">
        <v>172.6</v>
      </c>
      <c r="DE459" s="516">
        <v>172.6</v>
      </c>
      <c r="DF459" s="516">
        <v>172.6</v>
      </c>
      <c r="DG459" s="516">
        <v>172.6</v>
      </c>
      <c r="DH459" s="516">
        <v>172.9</v>
      </c>
      <c r="DI459" s="516">
        <v>172.9</v>
      </c>
      <c r="DJ459" s="516">
        <v>172.9</v>
      </c>
      <c r="DK459" s="516">
        <v>172.9</v>
      </c>
      <c r="DL459" s="516">
        <v>173.2</v>
      </c>
      <c r="DM459" s="516">
        <v>173.2</v>
      </c>
      <c r="DN459" s="516">
        <v>173.3</v>
      </c>
      <c r="DO459" s="516">
        <v>185.3</v>
      </c>
      <c r="DP459" s="516">
        <v>188.4</v>
      </c>
      <c r="DQ459" s="516">
        <v>192.6</v>
      </c>
      <c r="DR459" s="516">
        <v>197.5</v>
      </c>
      <c r="DS459" s="516">
        <v>201.4</v>
      </c>
      <c r="DT459" s="516">
        <v>212</v>
      </c>
      <c r="DU459" s="517">
        <v>214.6</v>
      </c>
      <c r="DV459" s="517">
        <v>216.3</v>
      </c>
      <c r="DW459" s="517">
        <v>222.6</v>
      </c>
      <c r="DX459" s="559">
        <v>226.9</v>
      </c>
      <c r="DY459" s="559">
        <v>224.1</v>
      </c>
      <c r="DZ459" s="559">
        <v>224.5</v>
      </c>
      <c r="EA459" s="558">
        <v>224.9</v>
      </c>
    </row>
    <row r="460" spans="1:131">
      <c r="A460" s="514" t="s">
        <v>1457</v>
      </c>
      <c r="B460" s="514" t="s">
        <v>1458</v>
      </c>
      <c r="C460" s="515">
        <v>6.5060000000000007E-2</v>
      </c>
      <c r="D460" s="516">
        <v>104.8</v>
      </c>
      <c r="E460" s="516">
        <v>105.3</v>
      </c>
      <c r="F460" s="516">
        <v>105.7</v>
      </c>
      <c r="G460" s="516">
        <v>107.6</v>
      </c>
      <c r="H460" s="516">
        <v>108.4</v>
      </c>
      <c r="I460" s="516">
        <v>108.8</v>
      </c>
      <c r="J460" s="516">
        <v>110.6</v>
      </c>
      <c r="K460" s="516">
        <v>110.5</v>
      </c>
      <c r="L460" s="516">
        <v>111.3</v>
      </c>
      <c r="M460" s="516">
        <v>112.4</v>
      </c>
      <c r="N460" s="516">
        <v>112.5</v>
      </c>
      <c r="O460" s="516">
        <v>112.8</v>
      </c>
      <c r="P460" s="516">
        <v>115.1</v>
      </c>
      <c r="Q460" s="516">
        <v>114.6</v>
      </c>
      <c r="R460" s="516">
        <v>114.6</v>
      </c>
      <c r="S460" s="516">
        <v>114.8</v>
      </c>
      <c r="T460" s="516">
        <v>114.8</v>
      </c>
      <c r="U460" s="516">
        <v>115.4</v>
      </c>
      <c r="V460" s="516">
        <v>116.1</v>
      </c>
      <c r="W460" s="516">
        <v>116.5</v>
      </c>
      <c r="X460" s="516">
        <v>116.6</v>
      </c>
      <c r="Y460" s="516">
        <v>117</v>
      </c>
      <c r="Z460" s="516">
        <v>117.6</v>
      </c>
      <c r="AA460" s="516">
        <v>117.9</v>
      </c>
      <c r="AB460" s="516">
        <v>121.6</v>
      </c>
      <c r="AC460" s="516">
        <v>122.7</v>
      </c>
      <c r="AD460" s="516">
        <v>122.5</v>
      </c>
      <c r="AE460" s="516">
        <v>124.3</v>
      </c>
      <c r="AF460" s="516">
        <v>124.3</v>
      </c>
      <c r="AG460" s="516">
        <v>124.3</v>
      </c>
      <c r="AH460" s="516">
        <v>124.6</v>
      </c>
      <c r="AI460" s="516">
        <v>124.8</v>
      </c>
      <c r="AJ460" s="516">
        <v>125</v>
      </c>
      <c r="AK460" s="516">
        <v>125.5</v>
      </c>
      <c r="AL460" s="516">
        <v>126</v>
      </c>
      <c r="AM460" s="516">
        <v>127</v>
      </c>
      <c r="AN460" s="516">
        <v>128.4</v>
      </c>
      <c r="AO460" s="516">
        <v>127.6</v>
      </c>
      <c r="AP460" s="516">
        <v>127.6</v>
      </c>
      <c r="AQ460" s="516">
        <v>127.8</v>
      </c>
      <c r="AR460" s="516">
        <v>127.4</v>
      </c>
      <c r="AS460" s="516">
        <v>127.4</v>
      </c>
      <c r="AT460" s="516">
        <v>128.5</v>
      </c>
      <c r="AU460" s="516">
        <v>128.9</v>
      </c>
      <c r="AV460" s="516">
        <v>129</v>
      </c>
      <c r="AW460" s="516">
        <v>129.6</v>
      </c>
      <c r="AX460" s="516">
        <v>130.19999999999999</v>
      </c>
      <c r="AY460" s="516">
        <v>130.69999999999999</v>
      </c>
      <c r="AZ460" s="516">
        <v>132.30000000000001</v>
      </c>
      <c r="BA460" s="516">
        <v>132.4</v>
      </c>
      <c r="BB460" s="516">
        <v>131.5</v>
      </c>
      <c r="BC460" s="516">
        <v>131.9</v>
      </c>
      <c r="BD460" s="516">
        <v>130.80000000000001</v>
      </c>
      <c r="BE460" s="516">
        <v>132.30000000000001</v>
      </c>
      <c r="BF460" s="516">
        <v>133.1</v>
      </c>
      <c r="BG460" s="516">
        <v>133.30000000000001</v>
      </c>
      <c r="BH460" s="516">
        <v>131.9</v>
      </c>
      <c r="BI460" s="516">
        <v>132.4</v>
      </c>
      <c r="BJ460" s="516">
        <v>132.4</v>
      </c>
      <c r="BK460" s="516">
        <v>132.5</v>
      </c>
      <c r="BL460" s="516">
        <v>133.5</v>
      </c>
      <c r="BM460" s="516">
        <v>134.19999999999999</v>
      </c>
      <c r="BN460" s="516">
        <v>134.5</v>
      </c>
      <c r="BO460" s="516">
        <v>134.19999999999999</v>
      </c>
      <c r="BP460" s="516">
        <v>133.6</v>
      </c>
      <c r="BQ460" s="516">
        <v>133.1</v>
      </c>
      <c r="BR460" s="516">
        <v>134.9</v>
      </c>
      <c r="BS460" s="516">
        <v>135.69999999999999</v>
      </c>
      <c r="BT460" s="516">
        <v>135.5</v>
      </c>
      <c r="BU460" s="516">
        <v>137.30000000000001</v>
      </c>
      <c r="BV460" s="516">
        <v>137.80000000000001</v>
      </c>
      <c r="BW460" s="516">
        <v>137.80000000000001</v>
      </c>
      <c r="BX460" s="516">
        <v>138</v>
      </c>
      <c r="BY460" s="516">
        <v>138.5</v>
      </c>
      <c r="BZ460" s="516">
        <v>138.5</v>
      </c>
      <c r="CA460" s="516">
        <v>138.80000000000001</v>
      </c>
      <c r="CB460" s="516">
        <v>139.6</v>
      </c>
      <c r="CC460" s="516">
        <v>140.80000000000001</v>
      </c>
      <c r="CD460" s="516">
        <v>141.1</v>
      </c>
      <c r="CE460" s="516">
        <v>141.5</v>
      </c>
      <c r="CF460" s="516">
        <v>141.6</v>
      </c>
      <c r="CG460" s="516">
        <v>141.69999999999999</v>
      </c>
      <c r="CH460" s="516">
        <v>143</v>
      </c>
      <c r="CI460" s="516">
        <v>143.5</v>
      </c>
      <c r="CJ460" s="516">
        <v>143.5</v>
      </c>
      <c r="CK460" s="516">
        <v>144.1</v>
      </c>
      <c r="CL460" s="516">
        <v>146.9</v>
      </c>
      <c r="CM460" s="516">
        <v>147.4</v>
      </c>
      <c r="CN460" s="516">
        <v>147.80000000000001</v>
      </c>
      <c r="CO460" s="516">
        <v>148.9</v>
      </c>
      <c r="CP460" s="516">
        <v>148.5</v>
      </c>
      <c r="CQ460" s="516">
        <v>148.30000000000001</v>
      </c>
      <c r="CR460" s="516">
        <v>147.9</v>
      </c>
      <c r="CS460" s="516">
        <v>148.69999999999999</v>
      </c>
      <c r="CT460" s="516">
        <v>148.69999999999999</v>
      </c>
      <c r="CU460" s="516">
        <v>148.4</v>
      </c>
      <c r="CV460" s="516">
        <v>149.19999999999999</v>
      </c>
      <c r="CW460" s="516">
        <v>150.9</v>
      </c>
      <c r="CX460" s="516">
        <v>151.30000000000001</v>
      </c>
      <c r="CY460" s="516">
        <v>152.4</v>
      </c>
      <c r="CZ460" s="516">
        <v>153.30000000000001</v>
      </c>
      <c r="DA460" s="516">
        <v>153.1</v>
      </c>
      <c r="DB460" s="516">
        <v>154.80000000000001</v>
      </c>
      <c r="DC460" s="516">
        <v>155.4</v>
      </c>
      <c r="DD460" s="516">
        <v>156.1</v>
      </c>
      <c r="DE460" s="516">
        <v>155.30000000000001</v>
      </c>
      <c r="DF460" s="516">
        <v>155.9</v>
      </c>
      <c r="DG460" s="516">
        <v>155.30000000000001</v>
      </c>
      <c r="DH460" s="516">
        <v>157.1</v>
      </c>
      <c r="DI460" s="516">
        <v>156.4</v>
      </c>
      <c r="DJ460" s="516">
        <v>157.5</v>
      </c>
      <c r="DK460" s="516">
        <v>158.6</v>
      </c>
      <c r="DL460" s="516">
        <v>158.5</v>
      </c>
      <c r="DM460" s="516">
        <v>159.19999999999999</v>
      </c>
      <c r="DN460" s="516">
        <v>160.9</v>
      </c>
      <c r="DO460" s="516">
        <v>161.5</v>
      </c>
      <c r="DP460" s="516">
        <v>160.80000000000001</v>
      </c>
      <c r="DQ460" s="516">
        <v>161.9</v>
      </c>
      <c r="DR460" s="516">
        <v>162.1</v>
      </c>
      <c r="DS460" s="516">
        <v>162.5</v>
      </c>
      <c r="DT460" s="516">
        <v>164.7</v>
      </c>
      <c r="DU460" s="517">
        <v>163.6</v>
      </c>
      <c r="DV460" s="517">
        <v>163.80000000000001</v>
      </c>
      <c r="DW460" s="517">
        <v>166.4</v>
      </c>
      <c r="DX460" s="559">
        <v>165.6</v>
      </c>
      <c r="DY460" s="559">
        <v>165.9</v>
      </c>
      <c r="DZ460" s="559">
        <v>166.4</v>
      </c>
      <c r="EA460" s="558">
        <v>166.2</v>
      </c>
    </row>
    <row r="461" spans="1:131">
      <c r="A461" s="514" t="s">
        <v>1459</v>
      </c>
      <c r="B461" s="514" t="s">
        <v>1460</v>
      </c>
      <c r="C461" s="515">
        <v>5.2299999999999999E-2</v>
      </c>
      <c r="D461" s="516">
        <v>101.8</v>
      </c>
      <c r="E461" s="516">
        <v>101.7</v>
      </c>
      <c r="F461" s="516">
        <v>101.9</v>
      </c>
      <c r="G461" s="516">
        <v>100.8</v>
      </c>
      <c r="H461" s="516">
        <v>102.7</v>
      </c>
      <c r="I461" s="516">
        <v>99.8</v>
      </c>
      <c r="J461" s="516">
        <v>102.7</v>
      </c>
      <c r="K461" s="516">
        <v>102</v>
      </c>
      <c r="L461" s="516">
        <v>102.9</v>
      </c>
      <c r="M461" s="516">
        <v>103.4</v>
      </c>
      <c r="N461" s="516">
        <v>102.9</v>
      </c>
      <c r="O461" s="516">
        <v>100.5</v>
      </c>
      <c r="P461" s="516">
        <v>103.9</v>
      </c>
      <c r="Q461" s="516">
        <v>101.8</v>
      </c>
      <c r="R461" s="516">
        <v>105.3</v>
      </c>
      <c r="S461" s="516">
        <v>101.5</v>
      </c>
      <c r="T461" s="516">
        <v>105.6</v>
      </c>
      <c r="U461" s="516">
        <v>104</v>
      </c>
      <c r="V461" s="516">
        <v>102</v>
      </c>
      <c r="W461" s="516">
        <v>102.9</v>
      </c>
      <c r="X461" s="516">
        <v>103.2</v>
      </c>
      <c r="Y461" s="516">
        <v>103.3</v>
      </c>
      <c r="Z461" s="516">
        <v>98.1</v>
      </c>
      <c r="AA461" s="516">
        <v>98.3</v>
      </c>
      <c r="AB461" s="516">
        <v>99.8</v>
      </c>
      <c r="AC461" s="516">
        <v>101.3</v>
      </c>
      <c r="AD461" s="516">
        <v>104.5</v>
      </c>
      <c r="AE461" s="516">
        <v>102.2</v>
      </c>
      <c r="AF461" s="516">
        <v>102.7</v>
      </c>
      <c r="AG461" s="516">
        <v>100</v>
      </c>
      <c r="AH461" s="516">
        <v>104.5</v>
      </c>
      <c r="AI461" s="516">
        <v>100.5</v>
      </c>
      <c r="AJ461" s="516">
        <v>102.6</v>
      </c>
      <c r="AK461" s="516">
        <v>103.8</v>
      </c>
      <c r="AL461" s="516">
        <v>98.5</v>
      </c>
      <c r="AM461" s="516">
        <v>94.8</v>
      </c>
      <c r="AN461" s="516">
        <v>114</v>
      </c>
      <c r="AO461" s="516">
        <v>114</v>
      </c>
      <c r="AP461" s="516">
        <v>116.4</v>
      </c>
      <c r="AQ461" s="516">
        <v>120.2</v>
      </c>
      <c r="AR461" s="516">
        <v>113.6</v>
      </c>
      <c r="AS461" s="516">
        <v>113.7</v>
      </c>
      <c r="AT461" s="516">
        <v>113</v>
      </c>
      <c r="AU461" s="516">
        <v>113</v>
      </c>
      <c r="AV461" s="516">
        <v>113</v>
      </c>
      <c r="AW461" s="516">
        <v>113</v>
      </c>
      <c r="AX461" s="516">
        <v>113</v>
      </c>
      <c r="AY461" s="516">
        <v>113</v>
      </c>
      <c r="AZ461" s="516">
        <v>113</v>
      </c>
      <c r="BA461" s="516">
        <v>113</v>
      </c>
      <c r="BB461" s="516">
        <v>113</v>
      </c>
      <c r="BC461" s="516">
        <v>113</v>
      </c>
      <c r="BD461" s="516">
        <v>113</v>
      </c>
      <c r="BE461" s="516">
        <v>113</v>
      </c>
      <c r="BF461" s="516">
        <v>113</v>
      </c>
      <c r="BG461" s="516">
        <v>113</v>
      </c>
      <c r="BH461" s="516">
        <v>113</v>
      </c>
      <c r="BI461" s="516">
        <v>113</v>
      </c>
      <c r="BJ461" s="516">
        <v>117</v>
      </c>
      <c r="BK461" s="516">
        <v>117</v>
      </c>
      <c r="BL461" s="516">
        <v>115.8</v>
      </c>
      <c r="BM461" s="516">
        <v>119.7</v>
      </c>
      <c r="BN461" s="516">
        <v>105.2</v>
      </c>
      <c r="BO461" s="516">
        <v>100.9</v>
      </c>
      <c r="BP461" s="516">
        <v>100.9</v>
      </c>
      <c r="BQ461" s="516">
        <v>105</v>
      </c>
      <c r="BR461" s="516">
        <v>104.5</v>
      </c>
      <c r="BS461" s="516">
        <v>104.5</v>
      </c>
      <c r="BT461" s="516">
        <v>107.4</v>
      </c>
      <c r="BU461" s="516">
        <v>106.9</v>
      </c>
      <c r="BV461" s="516">
        <v>108.8</v>
      </c>
      <c r="BW461" s="516">
        <v>106</v>
      </c>
      <c r="BX461" s="516">
        <v>106</v>
      </c>
      <c r="BY461" s="516">
        <v>106.1</v>
      </c>
      <c r="BZ461" s="516">
        <v>105.2</v>
      </c>
      <c r="CA461" s="516">
        <v>105.3</v>
      </c>
      <c r="CB461" s="516">
        <v>104.9</v>
      </c>
      <c r="CC461" s="516">
        <v>106.4</v>
      </c>
      <c r="CD461" s="516">
        <v>106.9</v>
      </c>
      <c r="CE461" s="516">
        <v>107.3</v>
      </c>
      <c r="CF461" s="516">
        <v>106.8</v>
      </c>
      <c r="CG461" s="516">
        <v>107.5</v>
      </c>
      <c r="CH461" s="516">
        <v>108.3</v>
      </c>
      <c r="CI461" s="516">
        <v>109.6</v>
      </c>
      <c r="CJ461" s="516">
        <v>109.4</v>
      </c>
      <c r="CK461" s="516">
        <v>109.4</v>
      </c>
      <c r="CL461" s="516">
        <v>110.1</v>
      </c>
      <c r="CM461" s="516">
        <v>108.1</v>
      </c>
      <c r="CN461" s="516">
        <v>106.4</v>
      </c>
      <c r="CO461" s="516">
        <v>105.4</v>
      </c>
      <c r="CP461" s="516">
        <v>106.8</v>
      </c>
      <c r="CQ461" s="516">
        <v>104.3</v>
      </c>
      <c r="CR461" s="516">
        <v>102.8</v>
      </c>
      <c r="CS461" s="516">
        <v>102.5</v>
      </c>
      <c r="CT461" s="516">
        <v>105.3</v>
      </c>
      <c r="CU461" s="516">
        <v>104.6</v>
      </c>
      <c r="CV461" s="516">
        <v>105.8</v>
      </c>
      <c r="CW461" s="516">
        <v>106.2</v>
      </c>
      <c r="CX461" s="516">
        <v>104.7</v>
      </c>
      <c r="CY461" s="516">
        <v>103.4</v>
      </c>
      <c r="CZ461" s="516">
        <v>104.7</v>
      </c>
      <c r="DA461" s="516">
        <v>104.5</v>
      </c>
      <c r="DB461" s="516">
        <v>104.5</v>
      </c>
      <c r="DC461" s="516">
        <v>108.8</v>
      </c>
      <c r="DD461" s="516">
        <v>108.6</v>
      </c>
      <c r="DE461" s="516">
        <v>107.6</v>
      </c>
      <c r="DF461" s="516">
        <v>106.5</v>
      </c>
      <c r="DG461" s="516">
        <v>112.7</v>
      </c>
      <c r="DH461" s="516">
        <v>113.5</v>
      </c>
      <c r="DI461" s="516">
        <v>119.9</v>
      </c>
      <c r="DJ461" s="516">
        <v>118.1</v>
      </c>
      <c r="DK461" s="516">
        <v>120</v>
      </c>
      <c r="DL461" s="516">
        <v>120</v>
      </c>
      <c r="DM461" s="516">
        <v>120.1</v>
      </c>
      <c r="DN461" s="516">
        <v>120.1</v>
      </c>
      <c r="DO461" s="516">
        <v>120.1</v>
      </c>
      <c r="DP461" s="516">
        <v>122.9</v>
      </c>
      <c r="DQ461" s="516">
        <v>122.9</v>
      </c>
      <c r="DR461" s="516">
        <v>115.7</v>
      </c>
      <c r="DS461" s="516">
        <v>116</v>
      </c>
      <c r="DT461" s="516">
        <v>116.6</v>
      </c>
      <c r="DU461" s="517">
        <v>116.5</v>
      </c>
      <c r="DV461" s="517">
        <v>119.9</v>
      </c>
      <c r="DW461" s="517">
        <v>116.9</v>
      </c>
      <c r="DX461" s="559">
        <v>119.8</v>
      </c>
      <c r="DY461" s="559">
        <v>119.3</v>
      </c>
      <c r="DZ461" s="559">
        <v>119.4</v>
      </c>
      <c r="EA461" s="558">
        <v>119.3</v>
      </c>
    </row>
    <row r="462" spans="1:131">
      <c r="A462" s="514" t="s">
        <v>1461</v>
      </c>
      <c r="B462" s="514" t="s">
        <v>1462</v>
      </c>
      <c r="C462" s="515">
        <v>3.6130000000000002E-2</v>
      </c>
      <c r="D462" s="516">
        <v>102.4</v>
      </c>
      <c r="E462" s="516">
        <v>102.4</v>
      </c>
      <c r="F462" s="516">
        <v>102.4</v>
      </c>
      <c r="G462" s="516">
        <v>102.4</v>
      </c>
      <c r="H462" s="516">
        <v>102.4</v>
      </c>
      <c r="I462" s="516">
        <v>102.4</v>
      </c>
      <c r="J462" s="516">
        <v>102.4</v>
      </c>
      <c r="K462" s="516">
        <v>102.4</v>
      </c>
      <c r="L462" s="516">
        <v>102.4</v>
      </c>
      <c r="M462" s="516">
        <v>102.4</v>
      </c>
      <c r="N462" s="516">
        <v>102.4</v>
      </c>
      <c r="O462" s="516">
        <v>102.4</v>
      </c>
      <c r="P462" s="516">
        <v>102.7</v>
      </c>
      <c r="Q462" s="516">
        <v>103.3</v>
      </c>
      <c r="R462" s="516">
        <v>103.3</v>
      </c>
      <c r="S462" s="516">
        <v>103.3</v>
      </c>
      <c r="T462" s="516">
        <v>103.3</v>
      </c>
      <c r="U462" s="516">
        <v>103.3</v>
      </c>
      <c r="V462" s="516">
        <v>103.3</v>
      </c>
      <c r="W462" s="516">
        <v>103.3</v>
      </c>
      <c r="X462" s="516">
        <v>104.5</v>
      </c>
      <c r="Y462" s="516">
        <v>104.5</v>
      </c>
      <c r="Z462" s="516">
        <v>104.5</v>
      </c>
      <c r="AA462" s="516">
        <v>104.5</v>
      </c>
      <c r="AB462" s="516">
        <v>105.5</v>
      </c>
      <c r="AC462" s="516">
        <v>106.2</v>
      </c>
      <c r="AD462" s="516">
        <v>106.2</v>
      </c>
      <c r="AE462" s="516">
        <v>106.2</v>
      </c>
      <c r="AF462" s="516">
        <v>106.2</v>
      </c>
      <c r="AG462" s="516">
        <v>109</v>
      </c>
      <c r="AH462" s="516">
        <v>109</v>
      </c>
      <c r="AI462" s="516">
        <v>109</v>
      </c>
      <c r="AJ462" s="516">
        <v>109</v>
      </c>
      <c r="AK462" s="516">
        <v>110</v>
      </c>
      <c r="AL462" s="516">
        <v>111</v>
      </c>
      <c r="AM462" s="516">
        <v>111</v>
      </c>
      <c r="AN462" s="516">
        <v>111.4</v>
      </c>
      <c r="AO462" s="516">
        <v>111.9</v>
      </c>
      <c r="AP462" s="516">
        <v>111.9</v>
      </c>
      <c r="AQ462" s="516">
        <v>112.1</v>
      </c>
      <c r="AR462" s="516">
        <v>109.3</v>
      </c>
      <c r="AS462" s="516">
        <v>109.3</v>
      </c>
      <c r="AT462" s="516">
        <v>109.3</v>
      </c>
      <c r="AU462" s="516">
        <v>110.8</v>
      </c>
      <c r="AV462" s="516">
        <v>108</v>
      </c>
      <c r="AW462" s="516">
        <v>109.2</v>
      </c>
      <c r="AX462" s="516">
        <v>109.2</v>
      </c>
      <c r="AY462" s="516">
        <v>109.2</v>
      </c>
      <c r="AZ462" s="516">
        <v>109.4</v>
      </c>
      <c r="BA462" s="516">
        <v>110.6</v>
      </c>
      <c r="BB462" s="516">
        <v>110.6</v>
      </c>
      <c r="BC462" s="516">
        <v>110.6</v>
      </c>
      <c r="BD462" s="516">
        <v>110.6</v>
      </c>
      <c r="BE462" s="516">
        <v>110.6</v>
      </c>
      <c r="BF462" s="516">
        <v>110.6</v>
      </c>
      <c r="BG462" s="516">
        <v>110.3</v>
      </c>
      <c r="BH462" s="516">
        <v>110.6</v>
      </c>
      <c r="BI462" s="516">
        <v>111.4</v>
      </c>
      <c r="BJ462" s="516">
        <v>111.4</v>
      </c>
      <c r="BK462" s="516">
        <v>111.4</v>
      </c>
      <c r="BL462" s="516">
        <v>112.9</v>
      </c>
      <c r="BM462" s="516">
        <v>114.5</v>
      </c>
      <c r="BN462" s="516">
        <v>114.5</v>
      </c>
      <c r="BO462" s="516">
        <v>113.1</v>
      </c>
      <c r="BP462" s="516">
        <v>112</v>
      </c>
      <c r="BQ462" s="516">
        <v>112</v>
      </c>
      <c r="BR462" s="516">
        <v>112</v>
      </c>
      <c r="BS462" s="516">
        <v>112</v>
      </c>
      <c r="BT462" s="516">
        <v>112</v>
      </c>
      <c r="BU462" s="516">
        <v>112</v>
      </c>
      <c r="BV462" s="516">
        <v>117.3</v>
      </c>
      <c r="BW462" s="516">
        <v>117.7</v>
      </c>
      <c r="BX462" s="516">
        <v>117.7</v>
      </c>
      <c r="BY462" s="516">
        <v>117.7</v>
      </c>
      <c r="BZ462" s="516">
        <v>118.6</v>
      </c>
      <c r="CA462" s="516">
        <v>118.6</v>
      </c>
      <c r="CB462" s="516">
        <v>118.6</v>
      </c>
      <c r="CC462" s="516">
        <v>118.6</v>
      </c>
      <c r="CD462" s="516">
        <v>120.2</v>
      </c>
      <c r="CE462" s="516">
        <v>123.2</v>
      </c>
      <c r="CF462" s="516">
        <v>123.2</v>
      </c>
      <c r="CG462" s="516">
        <v>123.2</v>
      </c>
      <c r="CH462" s="516">
        <v>123.2</v>
      </c>
      <c r="CI462" s="516">
        <v>123.2</v>
      </c>
      <c r="CJ462" s="516">
        <v>121.4</v>
      </c>
      <c r="CK462" s="516">
        <v>121.4</v>
      </c>
      <c r="CL462" s="516">
        <v>122.9</v>
      </c>
      <c r="CM462" s="516">
        <v>122.9</v>
      </c>
      <c r="CN462" s="516">
        <v>123</v>
      </c>
      <c r="CO462" s="516">
        <v>123</v>
      </c>
      <c r="CP462" s="516">
        <v>123</v>
      </c>
      <c r="CQ462" s="516">
        <v>123</v>
      </c>
      <c r="CR462" s="516">
        <v>124.9</v>
      </c>
      <c r="CS462" s="516">
        <v>124.9</v>
      </c>
      <c r="CT462" s="516">
        <v>125.1</v>
      </c>
      <c r="CU462" s="516">
        <v>125.1</v>
      </c>
      <c r="CV462" s="516">
        <v>120.5</v>
      </c>
      <c r="CW462" s="516">
        <v>122.5</v>
      </c>
      <c r="CX462" s="516">
        <v>122.5</v>
      </c>
      <c r="CY462" s="516">
        <v>124.1</v>
      </c>
      <c r="CZ462" s="516">
        <v>125.1</v>
      </c>
      <c r="DA462" s="516">
        <v>126.7</v>
      </c>
      <c r="DB462" s="516">
        <v>125.6</v>
      </c>
      <c r="DC462" s="516">
        <v>125.6</v>
      </c>
      <c r="DD462" s="516">
        <v>123.5</v>
      </c>
      <c r="DE462" s="516">
        <v>123.7</v>
      </c>
      <c r="DF462" s="516">
        <v>123.9</v>
      </c>
      <c r="DG462" s="516">
        <v>123.7</v>
      </c>
      <c r="DH462" s="516">
        <v>124.2</v>
      </c>
      <c r="DI462" s="516">
        <v>124.2</v>
      </c>
      <c r="DJ462" s="516">
        <v>124.2</v>
      </c>
      <c r="DK462" s="516">
        <v>125.9</v>
      </c>
      <c r="DL462" s="516">
        <v>127.1</v>
      </c>
      <c r="DM462" s="516">
        <v>126.1</v>
      </c>
      <c r="DN462" s="516">
        <v>126.1</v>
      </c>
      <c r="DO462" s="516">
        <v>126.1</v>
      </c>
      <c r="DP462" s="516">
        <v>128</v>
      </c>
      <c r="DQ462" s="516">
        <v>127.1</v>
      </c>
      <c r="DR462" s="516">
        <v>128</v>
      </c>
      <c r="DS462" s="516">
        <v>129.5</v>
      </c>
      <c r="DT462" s="516">
        <v>134.80000000000001</v>
      </c>
      <c r="DU462" s="517">
        <v>135.19999999999999</v>
      </c>
      <c r="DV462" s="517">
        <v>133.4</v>
      </c>
      <c r="DW462" s="517">
        <v>135</v>
      </c>
      <c r="DX462" s="559">
        <v>134.9</v>
      </c>
      <c r="DY462" s="559">
        <v>135.1</v>
      </c>
      <c r="DZ462" s="559">
        <v>136.30000000000001</v>
      </c>
      <c r="EA462" s="558">
        <v>136.69999999999999</v>
      </c>
    </row>
    <row r="463" spans="1:131">
      <c r="A463" s="514" t="s">
        <v>1463</v>
      </c>
      <c r="B463" s="514" t="s">
        <v>1464</v>
      </c>
      <c r="C463" s="515">
        <v>1.289E-2</v>
      </c>
      <c r="D463" s="516">
        <v>110.4</v>
      </c>
      <c r="E463" s="516">
        <v>103.5</v>
      </c>
      <c r="F463" s="516">
        <v>103.6</v>
      </c>
      <c r="G463" s="516">
        <v>103.4</v>
      </c>
      <c r="H463" s="516">
        <v>102.5</v>
      </c>
      <c r="I463" s="516">
        <v>99.9</v>
      </c>
      <c r="J463" s="516">
        <v>100.1</v>
      </c>
      <c r="K463" s="516">
        <v>106.9</v>
      </c>
      <c r="L463" s="516">
        <v>105.9</v>
      </c>
      <c r="M463" s="516">
        <v>100.2</v>
      </c>
      <c r="N463" s="516">
        <v>106.4</v>
      </c>
      <c r="O463" s="516">
        <v>113.4</v>
      </c>
      <c r="P463" s="516">
        <v>114.8</v>
      </c>
      <c r="Q463" s="516">
        <v>114.1</v>
      </c>
      <c r="R463" s="516">
        <v>113.3</v>
      </c>
      <c r="S463" s="516">
        <v>100.6</v>
      </c>
      <c r="T463" s="516">
        <v>101.1</v>
      </c>
      <c r="U463" s="516">
        <v>104.6</v>
      </c>
      <c r="V463" s="516">
        <v>101.7</v>
      </c>
      <c r="W463" s="516">
        <v>106.6</v>
      </c>
      <c r="X463" s="516">
        <v>105.8</v>
      </c>
      <c r="Y463" s="516">
        <v>109.6</v>
      </c>
      <c r="Z463" s="516">
        <v>118.8</v>
      </c>
      <c r="AA463" s="516">
        <v>119.2</v>
      </c>
      <c r="AB463" s="516">
        <v>124.8</v>
      </c>
      <c r="AC463" s="516">
        <v>120.4</v>
      </c>
      <c r="AD463" s="516">
        <v>124.4</v>
      </c>
      <c r="AE463" s="516">
        <v>122.6</v>
      </c>
      <c r="AF463" s="516">
        <v>119</v>
      </c>
      <c r="AG463" s="516">
        <v>114.6</v>
      </c>
      <c r="AH463" s="516">
        <v>116.2</v>
      </c>
      <c r="AI463" s="516">
        <v>119.6</v>
      </c>
      <c r="AJ463" s="516">
        <v>122.7</v>
      </c>
      <c r="AK463" s="516">
        <v>122.7</v>
      </c>
      <c r="AL463" s="516">
        <v>119.5</v>
      </c>
      <c r="AM463" s="516">
        <v>129.19999999999999</v>
      </c>
      <c r="AN463" s="516">
        <v>115.5</v>
      </c>
      <c r="AO463" s="516">
        <v>115.6</v>
      </c>
      <c r="AP463" s="516">
        <v>119</v>
      </c>
      <c r="AQ463" s="516">
        <v>119.4</v>
      </c>
      <c r="AR463" s="516">
        <v>116.4</v>
      </c>
      <c r="AS463" s="516">
        <v>119</v>
      </c>
      <c r="AT463" s="516">
        <v>123.4</v>
      </c>
      <c r="AU463" s="516">
        <v>127.8</v>
      </c>
      <c r="AV463" s="516">
        <v>129.6</v>
      </c>
      <c r="AW463" s="516">
        <v>132.19999999999999</v>
      </c>
      <c r="AX463" s="516">
        <v>135.1</v>
      </c>
      <c r="AY463" s="516">
        <v>134.6</v>
      </c>
      <c r="AZ463" s="516">
        <v>136.9</v>
      </c>
      <c r="BA463" s="516">
        <v>137.80000000000001</v>
      </c>
      <c r="BB463" s="516">
        <v>138.6</v>
      </c>
      <c r="BC463" s="516">
        <v>138.6</v>
      </c>
      <c r="BD463" s="516">
        <v>138.6</v>
      </c>
      <c r="BE463" s="516">
        <v>138.6</v>
      </c>
      <c r="BF463" s="516">
        <v>138.6</v>
      </c>
      <c r="BG463" s="516">
        <v>140.9</v>
      </c>
      <c r="BH463" s="516">
        <v>144.30000000000001</v>
      </c>
      <c r="BI463" s="516">
        <v>144.30000000000001</v>
      </c>
      <c r="BJ463" s="516">
        <v>144.30000000000001</v>
      </c>
      <c r="BK463" s="516">
        <v>144.30000000000001</v>
      </c>
      <c r="BL463" s="516">
        <v>144.30000000000001</v>
      </c>
      <c r="BM463" s="516">
        <v>144.30000000000001</v>
      </c>
      <c r="BN463" s="516">
        <v>144.30000000000001</v>
      </c>
      <c r="BO463" s="516">
        <v>143.9</v>
      </c>
      <c r="BP463" s="516">
        <v>141.5</v>
      </c>
      <c r="BQ463" s="516">
        <v>133.19999999999999</v>
      </c>
      <c r="BR463" s="516">
        <v>133.19999999999999</v>
      </c>
      <c r="BS463" s="516">
        <v>133.19999999999999</v>
      </c>
      <c r="BT463" s="516">
        <v>133.19999999999999</v>
      </c>
      <c r="BU463" s="516">
        <v>133.19999999999999</v>
      </c>
      <c r="BV463" s="516">
        <v>133.19999999999999</v>
      </c>
      <c r="BW463" s="516">
        <v>128.69999999999999</v>
      </c>
      <c r="BX463" s="516">
        <v>128.69999999999999</v>
      </c>
      <c r="BY463" s="516">
        <v>128.69999999999999</v>
      </c>
      <c r="BZ463" s="516">
        <v>128.69999999999999</v>
      </c>
      <c r="CA463" s="516">
        <v>128.69999999999999</v>
      </c>
      <c r="CB463" s="516">
        <v>128.69999999999999</v>
      </c>
      <c r="CC463" s="516">
        <v>128.69999999999999</v>
      </c>
      <c r="CD463" s="516">
        <v>128.69999999999999</v>
      </c>
      <c r="CE463" s="516">
        <v>128.69999999999999</v>
      </c>
      <c r="CF463" s="516">
        <v>128.5</v>
      </c>
      <c r="CG463" s="516">
        <v>128.5</v>
      </c>
      <c r="CH463" s="516">
        <v>128.5</v>
      </c>
      <c r="CI463" s="516">
        <v>128.4</v>
      </c>
      <c r="CJ463" s="516">
        <v>128.4</v>
      </c>
      <c r="CK463" s="516">
        <v>129.9</v>
      </c>
      <c r="CL463" s="516">
        <v>129.5</v>
      </c>
      <c r="CM463" s="516">
        <v>129.5</v>
      </c>
      <c r="CN463" s="516">
        <v>128.30000000000001</v>
      </c>
      <c r="CO463" s="516">
        <v>128.30000000000001</v>
      </c>
      <c r="CP463" s="516">
        <v>128.30000000000001</v>
      </c>
      <c r="CQ463" s="516">
        <v>128.69999999999999</v>
      </c>
      <c r="CR463" s="516">
        <v>128.30000000000001</v>
      </c>
      <c r="CS463" s="516">
        <v>128.30000000000001</v>
      </c>
      <c r="CT463" s="516">
        <v>128.30000000000001</v>
      </c>
      <c r="CU463" s="516">
        <v>128.69999999999999</v>
      </c>
      <c r="CV463" s="516">
        <v>132</v>
      </c>
      <c r="CW463" s="516">
        <v>132.6</v>
      </c>
      <c r="CX463" s="516">
        <v>132.6</v>
      </c>
      <c r="CY463" s="516">
        <v>132.6</v>
      </c>
      <c r="CZ463" s="516">
        <v>132.6</v>
      </c>
      <c r="DA463" s="516">
        <v>132.6</v>
      </c>
      <c r="DB463" s="516">
        <v>132.5</v>
      </c>
      <c r="DC463" s="516">
        <v>132.5</v>
      </c>
      <c r="DD463" s="516">
        <v>132.6</v>
      </c>
      <c r="DE463" s="516">
        <v>132.6</v>
      </c>
      <c r="DF463" s="516">
        <v>132.6</v>
      </c>
      <c r="DG463" s="516">
        <v>133</v>
      </c>
      <c r="DH463" s="516">
        <v>133</v>
      </c>
      <c r="DI463" s="516">
        <v>133.9</v>
      </c>
      <c r="DJ463" s="516">
        <v>133.9</v>
      </c>
      <c r="DK463" s="516">
        <v>133.9</v>
      </c>
      <c r="DL463" s="516">
        <v>133.9</v>
      </c>
      <c r="DM463" s="516">
        <v>133.9</v>
      </c>
      <c r="DN463" s="516">
        <v>135.69999999999999</v>
      </c>
      <c r="DO463" s="516">
        <v>135.6</v>
      </c>
      <c r="DP463" s="516">
        <v>135.80000000000001</v>
      </c>
      <c r="DQ463" s="516">
        <v>138.19999999999999</v>
      </c>
      <c r="DR463" s="516">
        <v>141.69999999999999</v>
      </c>
      <c r="DS463" s="516">
        <v>145.6</v>
      </c>
      <c r="DT463" s="516">
        <v>147.80000000000001</v>
      </c>
      <c r="DU463" s="517">
        <v>147.80000000000001</v>
      </c>
      <c r="DV463" s="517">
        <v>148.9</v>
      </c>
      <c r="DW463" s="517">
        <v>138.1</v>
      </c>
      <c r="DX463" s="559">
        <v>138.9</v>
      </c>
      <c r="DY463" s="559">
        <v>139.9</v>
      </c>
      <c r="DZ463" s="559">
        <v>140.69999999999999</v>
      </c>
      <c r="EA463" s="558">
        <v>141.6</v>
      </c>
    </row>
    <row r="464" spans="1:131">
      <c r="A464" s="514" t="s">
        <v>1465</v>
      </c>
      <c r="B464" s="514" t="s">
        <v>1466</v>
      </c>
      <c r="C464" s="515">
        <v>0.23061000000000001</v>
      </c>
      <c r="D464" s="516">
        <v>103.4</v>
      </c>
      <c r="E464" s="516">
        <v>106.6</v>
      </c>
      <c r="F464" s="516">
        <v>106.2</v>
      </c>
      <c r="G464" s="516">
        <v>106.5</v>
      </c>
      <c r="H464" s="516">
        <v>107.2</v>
      </c>
      <c r="I464" s="516">
        <v>106.8</v>
      </c>
      <c r="J464" s="516">
        <v>106.6</v>
      </c>
      <c r="K464" s="516">
        <v>109</v>
      </c>
      <c r="L464" s="516">
        <v>106.1</v>
      </c>
      <c r="M464" s="516">
        <v>105</v>
      </c>
      <c r="N464" s="516">
        <v>103.3</v>
      </c>
      <c r="O464" s="516">
        <v>103.3</v>
      </c>
      <c r="P464" s="516">
        <v>102.9</v>
      </c>
      <c r="Q464" s="516">
        <v>104</v>
      </c>
      <c r="R464" s="516">
        <v>106.4</v>
      </c>
      <c r="S464" s="516">
        <v>103.6</v>
      </c>
      <c r="T464" s="516">
        <v>105.5</v>
      </c>
      <c r="U464" s="516">
        <v>105.1</v>
      </c>
      <c r="V464" s="516">
        <v>107.7</v>
      </c>
      <c r="W464" s="516">
        <v>109.8</v>
      </c>
      <c r="X464" s="516">
        <v>107.7</v>
      </c>
      <c r="Y464" s="516">
        <v>108.4</v>
      </c>
      <c r="Z464" s="516">
        <v>108.3</v>
      </c>
      <c r="AA464" s="516">
        <v>110.5</v>
      </c>
      <c r="AB464" s="516">
        <v>114.6</v>
      </c>
      <c r="AC464" s="516">
        <v>113.8</v>
      </c>
      <c r="AD464" s="516">
        <v>113.2</v>
      </c>
      <c r="AE464" s="516">
        <v>111.6</v>
      </c>
      <c r="AF464" s="516">
        <v>112.7</v>
      </c>
      <c r="AG464" s="516">
        <v>116</v>
      </c>
      <c r="AH464" s="516">
        <v>113</v>
      </c>
      <c r="AI464" s="516">
        <v>112</v>
      </c>
      <c r="AJ464" s="516">
        <v>114.6</v>
      </c>
      <c r="AK464" s="516">
        <v>116.6</v>
      </c>
      <c r="AL464" s="516">
        <v>115.5</v>
      </c>
      <c r="AM464" s="516">
        <v>114.3</v>
      </c>
      <c r="AN464" s="516">
        <v>113.8</v>
      </c>
      <c r="AO464" s="516">
        <v>113.4</v>
      </c>
      <c r="AP464" s="516">
        <v>112</v>
      </c>
      <c r="AQ464" s="516">
        <v>111.8</v>
      </c>
      <c r="AR464" s="516">
        <v>111.4</v>
      </c>
      <c r="AS464" s="516">
        <v>114.3</v>
      </c>
      <c r="AT464" s="516">
        <v>114.3</v>
      </c>
      <c r="AU464" s="516">
        <v>112.7</v>
      </c>
      <c r="AV464" s="516">
        <v>113.6</v>
      </c>
      <c r="AW464" s="516">
        <v>110.2</v>
      </c>
      <c r="AX464" s="516">
        <v>111.8</v>
      </c>
      <c r="AY464" s="516">
        <v>112.3</v>
      </c>
      <c r="AZ464" s="516">
        <v>115.5</v>
      </c>
      <c r="BA464" s="516">
        <v>110</v>
      </c>
      <c r="BB464" s="516">
        <v>110.6</v>
      </c>
      <c r="BC464" s="516">
        <v>111.6</v>
      </c>
      <c r="BD464" s="516">
        <v>110.5</v>
      </c>
      <c r="BE464" s="516">
        <v>109.1</v>
      </c>
      <c r="BF464" s="516">
        <v>110.4</v>
      </c>
      <c r="BG464" s="516">
        <v>110.3</v>
      </c>
      <c r="BH464" s="516">
        <v>109.9</v>
      </c>
      <c r="BI464" s="516">
        <v>110.3</v>
      </c>
      <c r="BJ464" s="516">
        <v>111.9</v>
      </c>
      <c r="BK464" s="516">
        <v>110</v>
      </c>
      <c r="BL464" s="516">
        <v>108.7</v>
      </c>
      <c r="BM464" s="516">
        <v>106.8</v>
      </c>
      <c r="BN464" s="516">
        <v>107.2</v>
      </c>
      <c r="BO464" s="516">
        <v>111.9</v>
      </c>
      <c r="BP464" s="516">
        <v>113.6</v>
      </c>
      <c r="BQ464" s="516">
        <v>114.7</v>
      </c>
      <c r="BR464" s="516">
        <v>115.8</v>
      </c>
      <c r="BS464" s="516">
        <v>115.8</v>
      </c>
      <c r="BT464" s="516">
        <v>117.1</v>
      </c>
      <c r="BU464" s="516">
        <v>113.8</v>
      </c>
      <c r="BV464" s="516">
        <v>114.4</v>
      </c>
      <c r="BW464" s="516">
        <v>114.8</v>
      </c>
      <c r="BX464" s="516">
        <v>112.4</v>
      </c>
      <c r="BY464" s="516">
        <v>113.5</v>
      </c>
      <c r="BZ464" s="516">
        <v>114.6</v>
      </c>
      <c r="CA464" s="516">
        <v>117.8</v>
      </c>
      <c r="CB464" s="516">
        <v>120.4</v>
      </c>
      <c r="CC464" s="516">
        <v>121.1</v>
      </c>
      <c r="CD464" s="516">
        <v>123.6</v>
      </c>
      <c r="CE464" s="516">
        <v>124.2</v>
      </c>
      <c r="CF464" s="516">
        <v>118.4</v>
      </c>
      <c r="CG464" s="516">
        <v>119.8</v>
      </c>
      <c r="CH464" s="516">
        <v>120.3</v>
      </c>
      <c r="CI464" s="516">
        <v>117.4</v>
      </c>
      <c r="CJ464" s="516">
        <v>118.1</v>
      </c>
      <c r="CK464" s="516">
        <v>118.1</v>
      </c>
      <c r="CL464" s="516">
        <v>117.8</v>
      </c>
      <c r="CM464" s="516">
        <v>117.6</v>
      </c>
      <c r="CN464" s="516">
        <v>118.4</v>
      </c>
      <c r="CO464" s="516">
        <v>117.1</v>
      </c>
      <c r="CP464" s="516">
        <v>117.3</v>
      </c>
      <c r="CQ464" s="516">
        <v>121.2</v>
      </c>
      <c r="CR464" s="516">
        <v>120.5</v>
      </c>
      <c r="CS464" s="516">
        <v>121.3</v>
      </c>
      <c r="CT464" s="516">
        <v>121.5</v>
      </c>
      <c r="CU464" s="516">
        <v>122.4</v>
      </c>
      <c r="CV464" s="516">
        <v>121.5</v>
      </c>
      <c r="CW464" s="516">
        <v>122</v>
      </c>
      <c r="CX464" s="516">
        <v>122.7</v>
      </c>
      <c r="CY464" s="516">
        <v>121.5</v>
      </c>
      <c r="CZ464" s="516">
        <v>122.7</v>
      </c>
      <c r="DA464" s="516">
        <v>125.1</v>
      </c>
      <c r="DB464" s="516">
        <v>125.4</v>
      </c>
      <c r="DC464" s="516">
        <v>129.30000000000001</v>
      </c>
      <c r="DD464" s="516">
        <v>126.5</v>
      </c>
      <c r="DE464" s="516">
        <v>127.5</v>
      </c>
      <c r="DF464" s="516">
        <v>128.30000000000001</v>
      </c>
      <c r="DG464" s="516">
        <v>127.1</v>
      </c>
      <c r="DH464" s="516">
        <v>129.4</v>
      </c>
      <c r="DI464" s="516">
        <v>131.69999999999999</v>
      </c>
      <c r="DJ464" s="516">
        <v>131</v>
      </c>
      <c r="DK464" s="516">
        <v>130.69999999999999</v>
      </c>
      <c r="DL464" s="516">
        <v>131.5</v>
      </c>
      <c r="DM464" s="516">
        <v>130.80000000000001</v>
      </c>
      <c r="DN464" s="516">
        <v>131.1</v>
      </c>
      <c r="DO464" s="516">
        <v>131.69999999999999</v>
      </c>
      <c r="DP464" s="516">
        <v>134.69999999999999</v>
      </c>
      <c r="DQ464" s="516">
        <v>140</v>
      </c>
      <c r="DR464" s="516">
        <v>139.80000000000001</v>
      </c>
      <c r="DS464" s="516">
        <v>136.19999999999999</v>
      </c>
      <c r="DT464" s="516">
        <v>137.19999999999999</v>
      </c>
      <c r="DU464" s="517">
        <v>135.19999999999999</v>
      </c>
      <c r="DV464" s="517">
        <v>135.4</v>
      </c>
      <c r="DW464" s="517">
        <v>137.5</v>
      </c>
      <c r="DX464" s="559">
        <v>137.80000000000001</v>
      </c>
      <c r="DY464" s="559">
        <v>135.5</v>
      </c>
      <c r="DZ464" s="559">
        <v>138.5</v>
      </c>
      <c r="EA464" s="558">
        <v>137.69999999999999</v>
      </c>
    </row>
    <row r="465" spans="1:131">
      <c r="A465" s="514" t="s">
        <v>1467</v>
      </c>
      <c r="B465" s="514" t="s">
        <v>1468</v>
      </c>
      <c r="C465" s="515">
        <v>3.6269999999999997E-2</v>
      </c>
      <c r="D465" s="516">
        <v>101.5</v>
      </c>
      <c r="E465" s="516">
        <v>105.6</v>
      </c>
      <c r="F465" s="516">
        <v>109.5</v>
      </c>
      <c r="G465" s="516">
        <v>109.5</v>
      </c>
      <c r="H465" s="516">
        <v>109.5</v>
      </c>
      <c r="I465" s="516">
        <v>109.5</v>
      </c>
      <c r="J465" s="516">
        <v>108</v>
      </c>
      <c r="K465" s="516">
        <v>108</v>
      </c>
      <c r="L465" s="516">
        <v>108</v>
      </c>
      <c r="M465" s="516">
        <v>108</v>
      </c>
      <c r="N465" s="516">
        <v>106.4</v>
      </c>
      <c r="O465" s="516">
        <v>108</v>
      </c>
      <c r="P465" s="516">
        <v>115.4</v>
      </c>
      <c r="Q465" s="516">
        <v>116.9</v>
      </c>
      <c r="R465" s="516">
        <v>113.8</v>
      </c>
      <c r="S465" s="516">
        <v>113.8</v>
      </c>
      <c r="T465" s="516">
        <v>141.6</v>
      </c>
      <c r="U465" s="516">
        <v>132.9</v>
      </c>
      <c r="V465" s="516">
        <v>132.30000000000001</v>
      </c>
      <c r="W465" s="516">
        <v>138.5</v>
      </c>
      <c r="X465" s="516">
        <v>131.30000000000001</v>
      </c>
      <c r="Y465" s="516">
        <v>132.5</v>
      </c>
      <c r="Z465" s="516">
        <v>138.1</v>
      </c>
      <c r="AA465" s="516">
        <v>134.69999999999999</v>
      </c>
      <c r="AB465" s="516">
        <v>127.4</v>
      </c>
      <c r="AC465" s="516">
        <v>130.5</v>
      </c>
      <c r="AD465" s="516">
        <v>132.80000000000001</v>
      </c>
      <c r="AE465" s="516">
        <v>126.8</v>
      </c>
      <c r="AF465" s="516">
        <v>136.1</v>
      </c>
      <c r="AG465" s="516">
        <v>129</v>
      </c>
      <c r="AH465" s="516">
        <v>128.69999999999999</v>
      </c>
      <c r="AI465" s="516">
        <v>134</v>
      </c>
      <c r="AJ465" s="516">
        <v>135.5</v>
      </c>
      <c r="AK465" s="516">
        <v>134.1</v>
      </c>
      <c r="AL465" s="516">
        <v>132.19999999999999</v>
      </c>
      <c r="AM465" s="516">
        <v>133.9</v>
      </c>
      <c r="AN465" s="516">
        <v>139</v>
      </c>
      <c r="AO465" s="516">
        <v>142.6</v>
      </c>
      <c r="AP465" s="516">
        <v>142.6</v>
      </c>
      <c r="AQ465" s="516">
        <v>135.19999999999999</v>
      </c>
      <c r="AR465" s="516">
        <v>135.4</v>
      </c>
      <c r="AS465" s="516">
        <v>135.4</v>
      </c>
      <c r="AT465" s="516">
        <v>135.4</v>
      </c>
      <c r="AU465" s="516">
        <v>135.4</v>
      </c>
      <c r="AV465" s="516">
        <v>135.4</v>
      </c>
      <c r="AW465" s="516">
        <v>135.4</v>
      </c>
      <c r="AX465" s="516">
        <v>135.4</v>
      </c>
      <c r="AY465" s="516">
        <v>135.4</v>
      </c>
      <c r="AZ465" s="516">
        <v>135.4</v>
      </c>
      <c r="BA465" s="516">
        <v>135.4</v>
      </c>
      <c r="BB465" s="516">
        <v>135.4</v>
      </c>
      <c r="BC465" s="516">
        <v>135.4</v>
      </c>
      <c r="BD465" s="516">
        <v>135.4</v>
      </c>
      <c r="BE465" s="516">
        <v>135.69999999999999</v>
      </c>
      <c r="BF465" s="516">
        <v>149</v>
      </c>
      <c r="BG465" s="516">
        <v>149</v>
      </c>
      <c r="BH465" s="516">
        <v>153.5</v>
      </c>
      <c r="BI465" s="516">
        <v>155</v>
      </c>
      <c r="BJ465" s="516">
        <v>153.5</v>
      </c>
      <c r="BK465" s="516">
        <v>154.30000000000001</v>
      </c>
      <c r="BL465" s="516">
        <v>156.6</v>
      </c>
      <c r="BM465" s="516">
        <v>156.6</v>
      </c>
      <c r="BN465" s="516">
        <v>156.6</v>
      </c>
      <c r="BO465" s="516">
        <v>154.30000000000001</v>
      </c>
      <c r="BP465" s="516">
        <v>154.30000000000001</v>
      </c>
      <c r="BQ465" s="516">
        <v>166.2</v>
      </c>
      <c r="BR465" s="516">
        <v>162.6</v>
      </c>
      <c r="BS465" s="516">
        <v>162.6</v>
      </c>
      <c r="BT465" s="516">
        <v>162.6</v>
      </c>
      <c r="BU465" s="516">
        <v>162.6</v>
      </c>
      <c r="BV465" s="516">
        <v>138.69999999999999</v>
      </c>
      <c r="BW465" s="516">
        <v>136.69999999999999</v>
      </c>
      <c r="BX465" s="516">
        <v>148.19999999999999</v>
      </c>
      <c r="BY465" s="516">
        <v>148.19999999999999</v>
      </c>
      <c r="BZ465" s="516">
        <v>148.19999999999999</v>
      </c>
      <c r="CA465" s="516">
        <v>150.5</v>
      </c>
      <c r="CB465" s="516">
        <v>150.5</v>
      </c>
      <c r="CC465" s="516">
        <v>154.30000000000001</v>
      </c>
      <c r="CD465" s="516">
        <v>154.30000000000001</v>
      </c>
      <c r="CE465" s="516">
        <v>150.30000000000001</v>
      </c>
      <c r="CF465" s="516">
        <v>152.30000000000001</v>
      </c>
      <c r="CG465" s="516">
        <v>187.4</v>
      </c>
      <c r="CH465" s="516">
        <v>187.4</v>
      </c>
      <c r="CI465" s="516">
        <v>187.4</v>
      </c>
      <c r="CJ465" s="516">
        <v>195.9</v>
      </c>
      <c r="CK465" s="516">
        <v>191.3</v>
      </c>
      <c r="CL465" s="516">
        <v>191.3</v>
      </c>
      <c r="CM465" s="516">
        <v>197.7</v>
      </c>
      <c r="CN465" s="516">
        <v>197.7</v>
      </c>
      <c r="CO465" s="516">
        <v>197.7</v>
      </c>
      <c r="CP465" s="516">
        <v>197.7</v>
      </c>
      <c r="CQ465" s="516">
        <v>197.7</v>
      </c>
      <c r="CR465" s="516">
        <v>197.7</v>
      </c>
      <c r="CS465" s="516">
        <v>197.7</v>
      </c>
      <c r="CT465" s="516">
        <v>197.7</v>
      </c>
      <c r="CU465" s="516">
        <v>197.7</v>
      </c>
      <c r="CV465" s="516">
        <v>197.7</v>
      </c>
      <c r="CW465" s="516">
        <v>193.2</v>
      </c>
      <c r="CX465" s="516">
        <v>193.2</v>
      </c>
      <c r="CY465" s="516">
        <v>193.2</v>
      </c>
      <c r="CZ465" s="516">
        <v>193.2</v>
      </c>
      <c r="DA465" s="516">
        <v>192.2</v>
      </c>
      <c r="DB465" s="516">
        <v>192.2</v>
      </c>
      <c r="DC465" s="516">
        <v>193.2</v>
      </c>
      <c r="DD465" s="516">
        <v>193.2</v>
      </c>
      <c r="DE465" s="516">
        <v>193.2</v>
      </c>
      <c r="DF465" s="516">
        <v>193.2</v>
      </c>
      <c r="DG465" s="516">
        <v>193.2</v>
      </c>
      <c r="DH465" s="516">
        <v>193</v>
      </c>
      <c r="DI465" s="516">
        <v>193.2</v>
      </c>
      <c r="DJ465" s="516">
        <v>193.2</v>
      </c>
      <c r="DK465" s="516">
        <v>193.2</v>
      </c>
      <c r="DL465" s="516">
        <v>193.2</v>
      </c>
      <c r="DM465" s="516">
        <v>197.7</v>
      </c>
      <c r="DN465" s="516">
        <v>197.7</v>
      </c>
      <c r="DO465" s="516">
        <v>202</v>
      </c>
      <c r="DP465" s="516">
        <v>202</v>
      </c>
      <c r="DQ465" s="516">
        <v>202</v>
      </c>
      <c r="DR465" s="516">
        <v>210.1</v>
      </c>
      <c r="DS465" s="516">
        <v>214.9</v>
      </c>
      <c r="DT465" s="516">
        <v>223.5</v>
      </c>
      <c r="DU465" s="517">
        <v>223.5</v>
      </c>
      <c r="DV465" s="517">
        <v>219.2</v>
      </c>
      <c r="DW465" s="517">
        <v>224.2</v>
      </c>
      <c r="DX465" s="559">
        <v>219.4</v>
      </c>
      <c r="DY465" s="559">
        <v>219.4</v>
      </c>
      <c r="DZ465" s="559">
        <v>222.6</v>
      </c>
      <c r="EA465" s="558">
        <v>220.8</v>
      </c>
    </row>
    <row r="466" spans="1:131">
      <c r="A466" s="514" t="s">
        <v>1469</v>
      </c>
      <c r="B466" s="514" t="s">
        <v>1470</v>
      </c>
      <c r="C466" s="515">
        <v>9.5899999999999996E-3</v>
      </c>
      <c r="D466" s="516">
        <v>112.8</v>
      </c>
      <c r="E466" s="516">
        <v>111.9</v>
      </c>
      <c r="F466" s="516">
        <v>111.9</v>
      </c>
      <c r="G466" s="516">
        <v>111.9</v>
      </c>
      <c r="H466" s="516">
        <v>110.7</v>
      </c>
      <c r="I466" s="516">
        <v>110.7</v>
      </c>
      <c r="J466" s="516">
        <v>112.2</v>
      </c>
      <c r="K466" s="516">
        <v>112.2</v>
      </c>
      <c r="L466" s="516">
        <v>112.4</v>
      </c>
      <c r="M466" s="516">
        <v>115</v>
      </c>
      <c r="N466" s="516">
        <v>116</v>
      </c>
      <c r="O466" s="516">
        <v>118.9</v>
      </c>
      <c r="P466" s="516">
        <v>118.9</v>
      </c>
      <c r="Q466" s="516">
        <v>114.1</v>
      </c>
      <c r="R466" s="516">
        <v>112.3</v>
      </c>
      <c r="S466" s="516">
        <v>113.5</v>
      </c>
      <c r="T466" s="516">
        <v>113.8</v>
      </c>
      <c r="U466" s="516">
        <v>116</v>
      </c>
      <c r="V466" s="516">
        <v>116.8</v>
      </c>
      <c r="W466" s="516">
        <v>116.8</v>
      </c>
      <c r="X466" s="516">
        <v>117.2</v>
      </c>
      <c r="Y466" s="516">
        <v>114.2</v>
      </c>
      <c r="Z466" s="516">
        <v>113</v>
      </c>
      <c r="AA466" s="516">
        <v>114</v>
      </c>
      <c r="AB466" s="516">
        <v>115</v>
      </c>
      <c r="AC466" s="516">
        <v>115</v>
      </c>
      <c r="AD466" s="516">
        <v>115</v>
      </c>
      <c r="AE466" s="516">
        <v>114.7</v>
      </c>
      <c r="AF466" s="516">
        <v>113.8</v>
      </c>
      <c r="AG466" s="516">
        <v>116.1</v>
      </c>
      <c r="AH466" s="516">
        <v>116.6</v>
      </c>
      <c r="AI466" s="516">
        <v>116.7</v>
      </c>
      <c r="AJ466" s="516">
        <v>119.4</v>
      </c>
      <c r="AK466" s="516">
        <v>119.4</v>
      </c>
      <c r="AL466" s="516">
        <v>115.8</v>
      </c>
      <c r="AM466" s="516">
        <v>115.8</v>
      </c>
      <c r="AN466" s="516">
        <v>116.3</v>
      </c>
      <c r="AO466" s="516">
        <v>115.3</v>
      </c>
      <c r="AP466" s="516">
        <v>115.3</v>
      </c>
      <c r="AQ466" s="516">
        <v>116.3</v>
      </c>
      <c r="AR466" s="516">
        <v>124.2</v>
      </c>
      <c r="AS466" s="516">
        <v>123.8</v>
      </c>
      <c r="AT466" s="516">
        <v>123.8</v>
      </c>
      <c r="AU466" s="516">
        <v>123.8</v>
      </c>
      <c r="AV466" s="516">
        <v>123.9</v>
      </c>
      <c r="AW466" s="516">
        <v>126.7</v>
      </c>
      <c r="AX466" s="516">
        <v>125.8</v>
      </c>
      <c r="AY466" s="516">
        <v>125.9</v>
      </c>
      <c r="AZ466" s="516">
        <v>112.2</v>
      </c>
      <c r="BA466" s="516">
        <v>113.5</v>
      </c>
      <c r="BB466" s="516">
        <v>115.6</v>
      </c>
      <c r="BC466" s="516">
        <v>115.7</v>
      </c>
      <c r="BD466" s="516">
        <v>115.7</v>
      </c>
      <c r="BE466" s="516">
        <v>115.7</v>
      </c>
      <c r="BF466" s="516">
        <v>115.7</v>
      </c>
      <c r="BG466" s="516">
        <v>116.4</v>
      </c>
      <c r="BH466" s="516">
        <v>111.9</v>
      </c>
      <c r="BI466" s="516">
        <v>111.9</v>
      </c>
      <c r="BJ466" s="516">
        <v>112.7</v>
      </c>
      <c r="BK466" s="516">
        <v>118.2</v>
      </c>
      <c r="BL466" s="516">
        <v>118.2</v>
      </c>
      <c r="BM466" s="516">
        <v>117.3</v>
      </c>
      <c r="BN466" s="516">
        <v>121</v>
      </c>
      <c r="BO466" s="516">
        <v>125.5</v>
      </c>
      <c r="BP466" s="516">
        <v>125.1</v>
      </c>
      <c r="BQ466" s="516">
        <v>125.1</v>
      </c>
      <c r="BR466" s="516">
        <v>125.1</v>
      </c>
      <c r="BS466" s="516">
        <v>125.5</v>
      </c>
      <c r="BT466" s="516">
        <v>135.30000000000001</v>
      </c>
      <c r="BU466" s="516">
        <v>122</v>
      </c>
      <c r="BV466" s="516">
        <v>128.6</v>
      </c>
      <c r="BW466" s="516">
        <v>126</v>
      </c>
      <c r="BX466" s="516">
        <v>124.2</v>
      </c>
      <c r="BY466" s="516">
        <v>118.4</v>
      </c>
      <c r="BZ466" s="516">
        <v>116.2</v>
      </c>
      <c r="CA466" s="516">
        <v>114.8</v>
      </c>
      <c r="CB466" s="516">
        <v>113.7</v>
      </c>
      <c r="CC466" s="516">
        <v>115.7</v>
      </c>
      <c r="CD466" s="516">
        <v>123.4</v>
      </c>
      <c r="CE466" s="516">
        <v>125.9</v>
      </c>
      <c r="CF466" s="516">
        <v>124.8</v>
      </c>
      <c r="CG466" s="516">
        <v>114.4</v>
      </c>
      <c r="CH466" s="516">
        <v>114</v>
      </c>
      <c r="CI466" s="516">
        <v>113.3</v>
      </c>
      <c r="CJ466" s="516">
        <v>113.6</v>
      </c>
      <c r="CK466" s="516">
        <v>113.6</v>
      </c>
      <c r="CL466" s="516">
        <v>113.9</v>
      </c>
      <c r="CM466" s="516">
        <v>115.3</v>
      </c>
      <c r="CN466" s="516">
        <v>115.3</v>
      </c>
      <c r="CO466" s="516">
        <v>115.3</v>
      </c>
      <c r="CP466" s="516">
        <v>114.7</v>
      </c>
      <c r="CQ466" s="516">
        <v>114</v>
      </c>
      <c r="CR466" s="516">
        <v>113.9</v>
      </c>
      <c r="CS466" s="516">
        <v>115.1</v>
      </c>
      <c r="CT466" s="516">
        <v>115.1</v>
      </c>
      <c r="CU466" s="516">
        <v>115.8</v>
      </c>
      <c r="CV466" s="516">
        <v>116</v>
      </c>
      <c r="CW466" s="516">
        <v>115.3</v>
      </c>
      <c r="CX466" s="516">
        <v>115.7</v>
      </c>
      <c r="CY466" s="516">
        <v>116</v>
      </c>
      <c r="CZ466" s="516">
        <v>117.4</v>
      </c>
      <c r="DA466" s="516">
        <v>119</v>
      </c>
      <c r="DB466" s="516">
        <v>118.6</v>
      </c>
      <c r="DC466" s="516">
        <v>119.4</v>
      </c>
      <c r="DD466" s="516">
        <v>118.3</v>
      </c>
      <c r="DE466" s="516">
        <v>118.8</v>
      </c>
      <c r="DF466" s="516">
        <v>119.1</v>
      </c>
      <c r="DG466" s="516">
        <v>117.8</v>
      </c>
      <c r="DH466" s="516">
        <v>116.3</v>
      </c>
      <c r="DI466" s="516">
        <v>126.7</v>
      </c>
      <c r="DJ466" s="516">
        <v>111.3</v>
      </c>
      <c r="DK466" s="516">
        <v>112.1</v>
      </c>
      <c r="DL466" s="516">
        <v>112.1</v>
      </c>
      <c r="DM466" s="516">
        <v>110.4</v>
      </c>
      <c r="DN466" s="516">
        <v>110.4</v>
      </c>
      <c r="DO466" s="516">
        <v>110.4</v>
      </c>
      <c r="DP466" s="516">
        <v>106.9</v>
      </c>
      <c r="DQ466" s="516">
        <v>106.9</v>
      </c>
      <c r="DR466" s="516">
        <v>107</v>
      </c>
      <c r="DS466" s="516">
        <v>107</v>
      </c>
      <c r="DT466" s="516">
        <v>107</v>
      </c>
      <c r="DU466" s="517">
        <v>111.1</v>
      </c>
      <c r="DV466" s="517">
        <v>111.1</v>
      </c>
      <c r="DW466" s="517">
        <v>111.1</v>
      </c>
      <c r="DX466" s="559">
        <v>112.1</v>
      </c>
      <c r="DY466" s="559">
        <v>112.3</v>
      </c>
      <c r="DZ466" s="559">
        <v>111.3</v>
      </c>
      <c r="EA466" s="558">
        <v>112.6</v>
      </c>
    </row>
    <row r="467" spans="1:131">
      <c r="A467" s="514" t="s">
        <v>1471</v>
      </c>
      <c r="B467" s="514" t="s">
        <v>1472</v>
      </c>
      <c r="C467" s="515">
        <v>2.2429999999999999E-2</v>
      </c>
      <c r="D467" s="516">
        <v>103.1</v>
      </c>
      <c r="E467" s="516">
        <v>87.1</v>
      </c>
      <c r="F467" s="516">
        <v>94.5</v>
      </c>
      <c r="G467" s="516">
        <v>96.2</v>
      </c>
      <c r="H467" s="516">
        <v>99.6</v>
      </c>
      <c r="I467" s="516">
        <v>102.2</v>
      </c>
      <c r="J467" s="516">
        <v>103.5</v>
      </c>
      <c r="K467" s="516">
        <v>103.1</v>
      </c>
      <c r="L467" s="516">
        <v>102.9</v>
      </c>
      <c r="M467" s="516">
        <v>109.8</v>
      </c>
      <c r="N467" s="516">
        <v>104.9</v>
      </c>
      <c r="O467" s="516">
        <v>107.6</v>
      </c>
      <c r="P467" s="516">
        <v>107.3</v>
      </c>
      <c r="Q467" s="516">
        <v>108.8</v>
      </c>
      <c r="R467" s="516">
        <v>114.7</v>
      </c>
      <c r="S467" s="516">
        <v>117.1</v>
      </c>
      <c r="T467" s="516">
        <v>116.8</v>
      </c>
      <c r="U467" s="516">
        <v>117.6</v>
      </c>
      <c r="V467" s="516">
        <v>116.2</v>
      </c>
      <c r="W467" s="516">
        <v>110.7</v>
      </c>
      <c r="X467" s="516">
        <v>99</v>
      </c>
      <c r="Y467" s="516">
        <v>98.8</v>
      </c>
      <c r="Z467" s="516">
        <v>108</v>
      </c>
      <c r="AA467" s="516">
        <v>118.8</v>
      </c>
      <c r="AB467" s="516">
        <v>125.1</v>
      </c>
      <c r="AC467" s="516">
        <v>114.2</v>
      </c>
      <c r="AD467" s="516">
        <v>114.6</v>
      </c>
      <c r="AE467" s="516">
        <v>117.6</v>
      </c>
      <c r="AF467" s="516">
        <v>113</v>
      </c>
      <c r="AG467" s="516">
        <v>107.3</v>
      </c>
      <c r="AH467" s="516">
        <v>94.6</v>
      </c>
      <c r="AI467" s="516">
        <v>94.1</v>
      </c>
      <c r="AJ467" s="516">
        <v>94.4</v>
      </c>
      <c r="AK467" s="516">
        <v>102</v>
      </c>
      <c r="AL467" s="516">
        <v>114.2</v>
      </c>
      <c r="AM467" s="516">
        <v>120.9</v>
      </c>
      <c r="AN467" s="516">
        <v>120.6</v>
      </c>
      <c r="AO467" s="516">
        <v>127.6</v>
      </c>
      <c r="AP467" s="516">
        <v>126.8</v>
      </c>
      <c r="AQ467" s="516">
        <v>125.5</v>
      </c>
      <c r="AR467" s="516">
        <v>110.3</v>
      </c>
      <c r="AS467" s="516">
        <v>126.1</v>
      </c>
      <c r="AT467" s="516">
        <v>109.9</v>
      </c>
      <c r="AU467" s="516">
        <v>96.8</v>
      </c>
      <c r="AV467" s="516">
        <v>96.5</v>
      </c>
      <c r="AW467" s="516">
        <v>96.3</v>
      </c>
      <c r="AX467" s="516">
        <v>96.3</v>
      </c>
      <c r="AY467" s="516">
        <v>96</v>
      </c>
      <c r="AZ467" s="516">
        <v>100.3</v>
      </c>
      <c r="BA467" s="516">
        <v>100.5</v>
      </c>
      <c r="BB467" s="516">
        <v>101.5</v>
      </c>
      <c r="BC467" s="516">
        <v>101</v>
      </c>
      <c r="BD467" s="516">
        <v>102.3</v>
      </c>
      <c r="BE467" s="516">
        <v>100.1</v>
      </c>
      <c r="BF467" s="516">
        <v>99.9</v>
      </c>
      <c r="BG467" s="516">
        <v>102.6</v>
      </c>
      <c r="BH467" s="516">
        <v>102</v>
      </c>
      <c r="BI467" s="516">
        <v>100.9</v>
      </c>
      <c r="BJ467" s="516">
        <v>119.8</v>
      </c>
      <c r="BK467" s="516">
        <v>127.2</v>
      </c>
      <c r="BL467" s="516">
        <v>127.7</v>
      </c>
      <c r="BM467" s="516">
        <v>130.69999999999999</v>
      </c>
      <c r="BN467" s="516">
        <v>131.1</v>
      </c>
      <c r="BO467" s="516">
        <v>134.1</v>
      </c>
      <c r="BP467" s="516">
        <v>132.5</v>
      </c>
      <c r="BQ467" s="516">
        <v>127.3</v>
      </c>
      <c r="BR467" s="516">
        <v>123</v>
      </c>
      <c r="BS467" s="516">
        <v>129.9</v>
      </c>
      <c r="BT467" s="516">
        <v>130.1</v>
      </c>
      <c r="BU467" s="516">
        <v>137.69999999999999</v>
      </c>
      <c r="BV467" s="516">
        <v>137.5</v>
      </c>
      <c r="BW467" s="516">
        <v>135.9</v>
      </c>
      <c r="BX467" s="516">
        <v>141.30000000000001</v>
      </c>
      <c r="BY467" s="516">
        <v>138.80000000000001</v>
      </c>
      <c r="BZ467" s="516">
        <v>135.30000000000001</v>
      </c>
      <c r="CA467" s="516">
        <v>139.1</v>
      </c>
      <c r="CB467" s="516">
        <v>138.69999999999999</v>
      </c>
      <c r="CC467" s="516">
        <v>136.19999999999999</v>
      </c>
      <c r="CD467" s="516">
        <v>139.30000000000001</v>
      </c>
      <c r="CE467" s="516">
        <v>138.1</v>
      </c>
      <c r="CF467" s="516">
        <v>140.19999999999999</v>
      </c>
      <c r="CG467" s="516">
        <v>140.9</v>
      </c>
      <c r="CH467" s="516">
        <v>142.1</v>
      </c>
      <c r="CI467" s="516">
        <v>140</v>
      </c>
      <c r="CJ467" s="516">
        <v>140.5</v>
      </c>
      <c r="CK467" s="516">
        <v>139.9</v>
      </c>
      <c r="CL467" s="516">
        <v>140</v>
      </c>
      <c r="CM467" s="516">
        <v>140.6</v>
      </c>
      <c r="CN467" s="516">
        <v>138.5</v>
      </c>
      <c r="CO467" s="516">
        <v>138.19999999999999</v>
      </c>
      <c r="CP467" s="516">
        <v>137.6</v>
      </c>
      <c r="CQ467" s="516">
        <v>138.80000000000001</v>
      </c>
      <c r="CR467" s="516">
        <v>136.19999999999999</v>
      </c>
      <c r="CS467" s="516">
        <v>137.6</v>
      </c>
      <c r="CT467" s="516">
        <v>137.9</v>
      </c>
      <c r="CU467" s="516">
        <v>140</v>
      </c>
      <c r="CV467" s="516">
        <v>147.9</v>
      </c>
      <c r="CW467" s="516">
        <v>142.6</v>
      </c>
      <c r="CX467" s="516">
        <v>139.30000000000001</v>
      </c>
      <c r="CY467" s="516">
        <v>140.6</v>
      </c>
      <c r="CZ467" s="516">
        <v>138.19999999999999</v>
      </c>
      <c r="DA467" s="516">
        <v>137</v>
      </c>
      <c r="DB467" s="516">
        <v>139</v>
      </c>
      <c r="DC467" s="516">
        <v>138.69999999999999</v>
      </c>
      <c r="DD467" s="516">
        <v>138.30000000000001</v>
      </c>
      <c r="DE467" s="516">
        <v>141.9</v>
      </c>
      <c r="DF467" s="516">
        <v>141.5</v>
      </c>
      <c r="DG467" s="516">
        <v>140.9</v>
      </c>
      <c r="DH467" s="516">
        <v>158.80000000000001</v>
      </c>
      <c r="DI467" s="516">
        <v>157.80000000000001</v>
      </c>
      <c r="DJ467" s="516">
        <v>158.9</v>
      </c>
      <c r="DK467" s="516">
        <v>158.5</v>
      </c>
      <c r="DL467" s="516">
        <v>161.5</v>
      </c>
      <c r="DM467" s="516">
        <v>159</v>
      </c>
      <c r="DN467" s="516">
        <v>164.1</v>
      </c>
      <c r="DO467" s="516">
        <v>162.6</v>
      </c>
      <c r="DP467" s="516">
        <v>161.19999999999999</v>
      </c>
      <c r="DQ467" s="516">
        <v>163.9</v>
      </c>
      <c r="DR467" s="516">
        <v>165.6</v>
      </c>
      <c r="DS467" s="516">
        <v>165.6</v>
      </c>
      <c r="DT467" s="516">
        <v>169.8</v>
      </c>
      <c r="DU467" s="517">
        <v>173</v>
      </c>
      <c r="DV467" s="517">
        <v>175.1</v>
      </c>
      <c r="DW467" s="517">
        <v>175</v>
      </c>
      <c r="DX467" s="559">
        <v>178.1</v>
      </c>
      <c r="DY467" s="559">
        <v>175</v>
      </c>
      <c r="DZ467" s="559">
        <v>175</v>
      </c>
      <c r="EA467" s="558">
        <v>175.4</v>
      </c>
    </row>
    <row r="468" spans="1:131">
      <c r="A468" s="514" t="s">
        <v>1473</v>
      </c>
      <c r="B468" s="514" t="s">
        <v>1474</v>
      </c>
      <c r="C468" s="515">
        <v>1.46E-2</v>
      </c>
      <c r="D468" s="516">
        <v>100.6</v>
      </c>
      <c r="E468" s="516">
        <v>100.6</v>
      </c>
      <c r="F468" s="516">
        <v>100.6</v>
      </c>
      <c r="G468" s="516">
        <v>104.7</v>
      </c>
      <c r="H468" s="516">
        <v>101.7</v>
      </c>
      <c r="I468" s="516">
        <v>103.5</v>
      </c>
      <c r="J468" s="516">
        <v>103.2</v>
      </c>
      <c r="K468" s="516">
        <v>105.6</v>
      </c>
      <c r="L468" s="516">
        <v>101.7</v>
      </c>
      <c r="M468" s="516">
        <v>111.8</v>
      </c>
      <c r="N468" s="516">
        <v>107.2</v>
      </c>
      <c r="O468" s="516">
        <v>106.9</v>
      </c>
      <c r="P468" s="516">
        <v>108.1</v>
      </c>
      <c r="Q468" s="516">
        <v>104.4</v>
      </c>
      <c r="R468" s="516">
        <v>113.3</v>
      </c>
      <c r="S468" s="516">
        <v>117.1</v>
      </c>
      <c r="T468" s="516">
        <v>116.7</v>
      </c>
      <c r="U468" s="516">
        <v>112.9</v>
      </c>
      <c r="V468" s="516">
        <v>112.2</v>
      </c>
      <c r="W468" s="516">
        <v>113.4</v>
      </c>
      <c r="X468" s="516">
        <v>113.1</v>
      </c>
      <c r="Y468" s="516">
        <v>112.9</v>
      </c>
      <c r="Z468" s="516">
        <v>120.4</v>
      </c>
      <c r="AA468" s="516">
        <v>117.9</v>
      </c>
      <c r="AB468" s="516">
        <v>118</v>
      </c>
      <c r="AC468" s="516">
        <v>118.2</v>
      </c>
      <c r="AD468" s="516">
        <v>113.5</v>
      </c>
      <c r="AE468" s="516">
        <v>116.7</v>
      </c>
      <c r="AF468" s="516">
        <v>116.5</v>
      </c>
      <c r="AG468" s="516">
        <v>114.3</v>
      </c>
      <c r="AH468" s="516">
        <v>116.8</v>
      </c>
      <c r="AI468" s="516">
        <v>114.4</v>
      </c>
      <c r="AJ468" s="516">
        <v>116.8</v>
      </c>
      <c r="AK468" s="516">
        <v>107.1</v>
      </c>
      <c r="AL468" s="516">
        <v>105</v>
      </c>
      <c r="AM468" s="516">
        <v>104.1</v>
      </c>
      <c r="AN468" s="516">
        <v>108.3</v>
      </c>
      <c r="AO468" s="516">
        <v>106.9</v>
      </c>
      <c r="AP468" s="516">
        <v>107.1</v>
      </c>
      <c r="AQ468" s="516">
        <v>105.8</v>
      </c>
      <c r="AR468" s="516">
        <v>118.5</v>
      </c>
      <c r="AS468" s="516">
        <v>107</v>
      </c>
      <c r="AT468" s="516">
        <v>110.3</v>
      </c>
      <c r="AU468" s="516">
        <v>97.5</v>
      </c>
      <c r="AV468" s="516">
        <v>112.5</v>
      </c>
      <c r="AW468" s="516">
        <v>112.5</v>
      </c>
      <c r="AX468" s="516">
        <v>112.5</v>
      </c>
      <c r="AY468" s="516">
        <v>103.2</v>
      </c>
      <c r="AZ468" s="516">
        <v>103.9</v>
      </c>
      <c r="BA468" s="516">
        <v>103.9</v>
      </c>
      <c r="BB468" s="516">
        <v>103.9</v>
      </c>
      <c r="BC468" s="516">
        <v>103.9</v>
      </c>
      <c r="BD468" s="516">
        <v>103.9</v>
      </c>
      <c r="BE468" s="516">
        <v>103.9</v>
      </c>
      <c r="BF468" s="516">
        <v>103.9</v>
      </c>
      <c r="BG468" s="516">
        <v>103.9</v>
      </c>
      <c r="BH468" s="516">
        <v>103.9</v>
      </c>
      <c r="BI468" s="516">
        <v>103.9</v>
      </c>
      <c r="BJ468" s="516">
        <v>103.9</v>
      </c>
      <c r="BK468" s="516">
        <v>103.9</v>
      </c>
      <c r="BL468" s="516">
        <v>103.9</v>
      </c>
      <c r="BM468" s="516">
        <v>104</v>
      </c>
      <c r="BN468" s="516">
        <v>106.8</v>
      </c>
      <c r="BO468" s="516">
        <v>109.3</v>
      </c>
      <c r="BP468" s="516">
        <v>109.3</v>
      </c>
      <c r="BQ468" s="516">
        <v>109.3</v>
      </c>
      <c r="BR468" s="516">
        <v>102</v>
      </c>
      <c r="BS468" s="516">
        <v>102</v>
      </c>
      <c r="BT468" s="516">
        <v>102.3</v>
      </c>
      <c r="BU468" s="516">
        <v>102.8</v>
      </c>
      <c r="BV468" s="516">
        <v>102.8</v>
      </c>
      <c r="BW468" s="516">
        <v>102.3</v>
      </c>
      <c r="BX468" s="516">
        <v>101.5</v>
      </c>
      <c r="BY468" s="516">
        <v>104.2</v>
      </c>
      <c r="BZ468" s="516">
        <v>103.7</v>
      </c>
      <c r="CA468" s="516">
        <v>103.2</v>
      </c>
      <c r="CB468" s="516">
        <v>103.2</v>
      </c>
      <c r="CC468" s="516">
        <v>103.2</v>
      </c>
      <c r="CD468" s="516">
        <v>103.7</v>
      </c>
      <c r="CE468" s="516">
        <v>105.4</v>
      </c>
      <c r="CF468" s="516">
        <v>105.4</v>
      </c>
      <c r="CG468" s="516">
        <v>105.4</v>
      </c>
      <c r="CH468" s="516">
        <v>105.4</v>
      </c>
      <c r="CI468" s="516">
        <v>105.4</v>
      </c>
      <c r="CJ468" s="516">
        <v>106.8</v>
      </c>
      <c r="CK468" s="516">
        <v>106.8</v>
      </c>
      <c r="CL468" s="516">
        <v>106.8</v>
      </c>
      <c r="CM468" s="516">
        <v>106.8</v>
      </c>
      <c r="CN468" s="516">
        <v>106.8</v>
      </c>
      <c r="CO468" s="516">
        <v>107.7</v>
      </c>
      <c r="CP468" s="516">
        <v>107.5</v>
      </c>
      <c r="CQ468" s="516">
        <v>107.5</v>
      </c>
      <c r="CR468" s="516">
        <v>107.5</v>
      </c>
      <c r="CS468" s="516">
        <v>107.5</v>
      </c>
      <c r="CT468" s="516">
        <v>107.5</v>
      </c>
      <c r="CU468" s="516">
        <v>107.5</v>
      </c>
      <c r="CV468" s="516">
        <v>107.5</v>
      </c>
      <c r="CW468" s="516">
        <v>100.8</v>
      </c>
      <c r="CX468" s="516">
        <v>100.8</v>
      </c>
      <c r="CY468" s="516">
        <v>104.5</v>
      </c>
      <c r="CZ468" s="516">
        <v>104.5</v>
      </c>
      <c r="DA468" s="516">
        <v>105.7</v>
      </c>
      <c r="DB468" s="516">
        <v>105.7</v>
      </c>
      <c r="DC468" s="516">
        <v>105.4</v>
      </c>
      <c r="DD468" s="516">
        <v>106.8</v>
      </c>
      <c r="DE468" s="516">
        <v>106.5</v>
      </c>
      <c r="DF468" s="516">
        <v>106.8</v>
      </c>
      <c r="DG468" s="516">
        <v>106.8</v>
      </c>
      <c r="DH468" s="516">
        <v>107.3</v>
      </c>
      <c r="DI468" s="516">
        <v>107.9</v>
      </c>
      <c r="DJ468" s="516">
        <v>107.3</v>
      </c>
      <c r="DK468" s="516">
        <v>106.9</v>
      </c>
      <c r="DL468" s="516">
        <v>106.9</v>
      </c>
      <c r="DM468" s="516">
        <v>106.9</v>
      </c>
      <c r="DN468" s="516">
        <v>106.9</v>
      </c>
      <c r="DO468" s="516">
        <v>106.9</v>
      </c>
      <c r="DP468" s="516">
        <v>106.9</v>
      </c>
      <c r="DQ468" s="516">
        <v>108.2</v>
      </c>
      <c r="DR468" s="516">
        <v>108.2</v>
      </c>
      <c r="DS468" s="516">
        <v>112.1</v>
      </c>
      <c r="DT468" s="516">
        <v>112.1</v>
      </c>
      <c r="DU468" s="517">
        <v>112.1</v>
      </c>
      <c r="DV468" s="517">
        <v>112.1</v>
      </c>
      <c r="DW468" s="517">
        <v>112.1</v>
      </c>
      <c r="DX468" s="559">
        <v>110.9</v>
      </c>
      <c r="DY468" s="559">
        <v>110.9</v>
      </c>
      <c r="DZ468" s="559">
        <v>110.9</v>
      </c>
      <c r="EA468" s="558">
        <v>110.9</v>
      </c>
    </row>
    <row r="469" spans="1:131">
      <c r="A469" s="514" t="s">
        <v>1475</v>
      </c>
      <c r="B469" s="514" t="s">
        <v>1476</v>
      </c>
      <c r="C469" s="515">
        <v>6.5199999999999998E-3</v>
      </c>
      <c r="D469" s="516">
        <v>99.7</v>
      </c>
      <c r="E469" s="516">
        <v>99.3</v>
      </c>
      <c r="F469" s="516">
        <v>99.3</v>
      </c>
      <c r="G469" s="516">
        <v>99.3</v>
      </c>
      <c r="H469" s="516">
        <v>100.2</v>
      </c>
      <c r="I469" s="516">
        <v>100.2</v>
      </c>
      <c r="J469" s="516">
        <v>100.6</v>
      </c>
      <c r="K469" s="516">
        <v>100.3</v>
      </c>
      <c r="L469" s="516">
        <v>100.3</v>
      </c>
      <c r="M469" s="516">
        <v>100.3</v>
      </c>
      <c r="N469" s="516">
        <v>100.3</v>
      </c>
      <c r="O469" s="516">
        <v>100.3</v>
      </c>
      <c r="P469" s="516">
        <v>101.5</v>
      </c>
      <c r="Q469" s="516">
        <v>101</v>
      </c>
      <c r="R469" s="516">
        <v>101</v>
      </c>
      <c r="S469" s="516">
        <v>101</v>
      </c>
      <c r="T469" s="516">
        <v>101</v>
      </c>
      <c r="U469" s="516">
        <v>101.6</v>
      </c>
      <c r="V469" s="516">
        <v>102.9</v>
      </c>
      <c r="W469" s="516">
        <v>102.9</v>
      </c>
      <c r="X469" s="516">
        <v>102.9</v>
      </c>
      <c r="Y469" s="516">
        <v>102.9</v>
      </c>
      <c r="Z469" s="516">
        <v>102.9</v>
      </c>
      <c r="AA469" s="516">
        <v>102.9</v>
      </c>
      <c r="AB469" s="516">
        <v>109.8</v>
      </c>
      <c r="AC469" s="516">
        <v>109.8</v>
      </c>
      <c r="AD469" s="516">
        <v>110.1</v>
      </c>
      <c r="AE469" s="516">
        <v>110.1</v>
      </c>
      <c r="AF469" s="516">
        <v>110.1</v>
      </c>
      <c r="AG469" s="516">
        <v>110.1</v>
      </c>
      <c r="AH469" s="516">
        <v>111.6</v>
      </c>
      <c r="AI469" s="516">
        <v>111.6</v>
      </c>
      <c r="AJ469" s="516">
        <v>111.6</v>
      </c>
      <c r="AK469" s="516">
        <v>111.6</v>
      </c>
      <c r="AL469" s="516">
        <v>111.6</v>
      </c>
      <c r="AM469" s="516">
        <v>110.8</v>
      </c>
      <c r="AN469" s="516">
        <v>110.8</v>
      </c>
      <c r="AO469" s="516">
        <v>110.5</v>
      </c>
      <c r="AP469" s="516">
        <v>110.1</v>
      </c>
      <c r="AQ469" s="516">
        <v>110</v>
      </c>
      <c r="AR469" s="516">
        <v>110</v>
      </c>
      <c r="AS469" s="516">
        <v>110.8</v>
      </c>
      <c r="AT469" s="516">
        <v>110.1</v>
      </c>
      <c r="AU469" s="516">
        <v>111.2</v>
      </c>
      <c r="AV469" s="516">
        <v>110.9</v>
      </c>
      <c r="AW469" s="516">
        <v>111.6</v>
      </c>
      <c r="AX469" s="516">
        <v>111.7</v>
      </c>
      <c r="AY469" s="516">
        <v>111.3</v>
      </c>
      <c r="AZ469" s="516">
        <v>111.2</v>
      </c>
      <c r="BA469" s="516">
        <v>111.2</v>
      </c>
      <c r="BB469" s="516">
        <v>111.6</v>
      </c>
      <c r="BC469" s="516">
        <v>110.2</v>
      </c>
      <c r="BD469" s="516">
        <v>110.8</v>
      </c>
      <c r="BE469" s="516">
        <v>111.8</v>
      </c>
      <c r="BF469" s="516">
        <v>111.8</v>
      </c>
      <c r="BG469" s="516">
        <v>111.4</v>
      </c>
      <c r="BH469" s="516">
        <v>109.1</v>
      </c>
      <c r="BI469" s="516">
        <v>109.4</v>
      </c>
      <c r="BJ469" s="516">
        <v>110.7</v>
      </c>
      <c r="BK469" s="516">
        <v>110.4</v>
      </c>
      <c r="BL469" s="516">
        <v>111.1</v>
      </c>
      <c r="BM469" s="516">
        <v>112.3</v>
      </c>
      <c r="BN469" s="516">
        <v>114.1</v>
      </c>
      <c r="BO469" s="516">
        <v>113.4</v>
      </c>
      <c r="BP469" s="516">
        <v>113.5</v>
      </c>
      <c r="BQ469" s="516">
        <v>112.7</v>
      </c>
      <c r="BR469" s="516">
        <v>111.7</v>
      </c>
      <c r="BS469" s="516">
        <v>117.6</v>
      </c>
      <c r="BT469" s="516">
        <v>118.5</v>
      </c>
      <c r="BU469" s="516">
        <v>119</v>
      </c>
      <c r="BV469" s="516">
        <v>118.6</v>
      </c>
      <c r="BW469" s="516">
        <v>118.6</v>
      </c>
      <c r="BX469" s="516">
        <v>119.1</v>
      </c>
      <c r="BY469" s="516">
        <v>123.6</v>
      </c>
      <c r="BZ469" s="516">
        <v>123.2</v>
      </c>
      <c r="CA469" s="516">
        <v>124.6</v>
      </c>
      <c r="CB469" s="516">
        <v>123.8</v>
      </c>
      <c r="CC469" s="516">
        <v>125.1</v>
      </c>
      <c r="CD469" s="516">
        <v>126</v>
      </c>
      <c r="CE469" s="516">
        <v>126.1</v>
      </c>
      <c r="CF469" s="516">
        <v>126.2</v>
      </c>
      <c r="CG469" s="516">
        <v>126.4</v>
      </c>
      <c r="CH469" s="516">
        <v>125.9</v>
      </c>
      <c r="CI469" s="516">
        <v>125.4</v>
      </c>
      <c r="CJ469" s="516">
        <v>122.9</v>
      </c>
      <c r="CK469" s="516">
        <v>122.6</v>
      </c>
      <c r="CL469" s="516">
        <v>122.9</v>
      </c>
      <c r="CM469" s="516">
        <v>123.7</v>
      </c>
      <c r="CN469" s="516">
        <v>125.3</v>
      </c>
      <c r="CO469" s="516">
        <v>125.8</v>
      </c>
      <c r="CP469" s="516">
        <v>127.8</v>
      </c>
      <c r="CQ469" s="516">
        <v>128</v>
      </c>
      <c r="CR469" s="516">
        <v>129</v>
      </c>
      <c r="CS469" s="516">
        <v>128.6</v>
      </c>
      <c r="CT469" s="516">
        <v>128.80000000000001</v>
      </c>
      <c r="CU469" s="516">
        <v>128.80000000000001</v>
      </c>
      <c r="CV469" s="516">
        <v>128.80000000000001</v>
      </c>
      <c r="CW469" s="516">
        <v>130.69999999999999</v>
      </c>
      <c r="CX469" s="516">
        <v>128.4</v>
      </c>
      <c r="CY469" s="516">
        <v>129.4</v>
      </c>
      <c r="CZ469" s="516">
        <v>129.6</v>
      </c>
      <c r="DA469" s="516">
        <v>130</v>
      </c>
      <c r="DB469" s="516">
        <v>130.30000000000001</v>
      </c>
      <c r="DC469" s="516">
        <v>131.9</v>
      </c>
      <c r="DD469" s="516">
        <v>127.3</v>
      </c>
      <c r="DE469" s="516">
        <v>127.9</v>
      </c>
      <c r="DF469" s="516">
        <v>127.9</v>
      </c>
      <c r="DG469" s="516">
        <v>125.3</v>
      </c>
      <c r="DH469" s="516">
        <v>126</v>
      </c>
      <c r="DI469" s="516">
        <v>126.5</v>
      </c>
      <c r="DJ469" s="516">
        <v>126.9</v>
      </c>
      <c r="DK469" s="516">
        <v>125.8</v>
      </c>
      <c r="DL469" s="516">
        <v>119</v>
      </c>
      <c r="DM469" s="516">
        <v>119</v>
      </c>
      <c r="DN469" s="516">
        <v>120.1</v>
      </c>
      <c r="DO469" s="516">
        <v>121.3</v>
      </c>
      <c r="DP469" s="516">
        <v>124.7</v>
      </c>
      <c r="DQ469" s="516">
        <v>125.2</v>
      </c>
      <c r="DR469" s="516">
        <v>125.9</v>
      </c>
      <c r="DS469" s="516">
        <v>125.2</v>
      </c>
      <c r="DT469" s="516">
        <v>132.5</v>
      </c>
      <c r="DU469" s="517">
        <v>137.1</v>
      </c>
      <c r="DV469" s="517">
        <v>144.30000000000001</v>
      </c>
      <c r="DW469" s="517">
        <v>142.5</v>
      </c>
      <c r="DX469" s="559">
        <v>142.1</v>
      </c>
      <c r="DY469" s="559">
        <v>141.4</v>
      </c>
      <c r="DZ469" s="559">
        <v>141</v>
      </c>
      <c r="EA469" s="558">
        <v>143.4</v>
      </c>
    </row>
    <row r="470" spans="1:131">
      <c r="A470" s="514" t="s">
        <v>1477</v>
      </c>
      <c r="B470" s="514" t="s">
        <v>1478</v>
      </c>
      <c r="C470" s="515">
        <v>7.553E-2</v>
      </c>
      <c r="D470" s="516">
        <v>104.1</v>
      </c>
      <c r="E470" s="516">
        <v>103.7</v>
      </c>
      <c r="F470" s="516">
        <v>102.9</v>
      </c>
      <c r="G470" s="516">
        <v>102.2</v>
      </c>
      <c r="H470" s="516">
        <v>104.1</v>
      </c>
      <c r="I470" s="516">
        <v>103</v>
      </c>
      <c r="J470" s="516">
        <v>106.3</v>
      </c>
      <c r="K470" s="516">
        <v>107.8</v>
      </c>
      <c r="L470" s="516">
        <v>101.2</v>
      </c>
      <c r="M470" s="516">
        <v>107.9</v>
      </c>
      <c r="N470" s="516">
        <v>108.6</v>
      </c>
      <c r="O470" s="516">
        <v>104.2</v>
      </c>
      <c r="P470" s="516">
        <v>111.6</v>
      </c>
      <c r="Q470" s="516">
        <v>115.5</v>
      </c>
      <c r="R470" s="516">
        <v>115.9</v>
      </c>
      <c r="S470" s="516">
        <v>116.5</v>
      </c>
      <c r="T470" s="516">
        <v>118</v>
      </c>
      <c r="U470" s="516">
        <v>121.7</v>
      </c>
      <c r="V470" s="516">
        <v>123.7</v>
      </c>
      <c r="W470" s="516">
        <v>120</v>
      </c>
      <c r="X470" s="516">
        <v>117.8</v>
      </c>
      <c r="Y470" s="516">
        <v>120.2</v>
      </c>
      <c r="Z470" s="516">
        <v>119.1</v>
      </c>
      <c r="AA470" s="516">
        <v>119.3</v>
      </c>
      <c r="AB470" s="516">
        <v>119.9</v>
      </c>
      <c r="AC470" s="516">
        <v>119.1</v>
      </c>
      <c r="AD470" s="516">
        <v>122.5</v>
      </c>
      <c r="AE470" s="516">
        <v>123.5</v>
      </c>
      <c r="AF470" s="516">
        <v>119.1</v>
      </c>
      <c r="AG470" s="516">
        <v>122.2</v>
      </c>
      <c r="AH470" s="516">
        <v>122.1</v>
      </c>
      <c r="AI470" s="516">
        <v>120</v>
      </c>
      <c r="AJ470" s="516">
        <v>119.7</v>
      </c>
      <c r="AK470" s="516">
        <v>118.9</v>
      </c>
      <c r="AL470" s="516">
        <v>122</v>
      </c>
      <c r="AM470" s="516">
        <v>118.4</v>
      </c>
      <c r="AN470" s="516">
        <v>128.80000000000001</v>
      </c>
      <c r="AO470" s="516">
        <v>129.30000000000001</v>
      </c>
      <c r="AP470" s="516">
        <v>128.5</v>
      </c>
      <c r="AQ470" s="516">
        <v>127.8</v>
      </c>
      <c r="AR470" s="516">
        <v>127.9</v>
      </c>
      <c r="AS470" s="516">
        <v>127.7</v>
      </c>
      <c r="AT470" s="516">
        <v>131</v>
      </c>
      <c r="AU470" s="516">
        <v>127.1</v>
      </c>
      <c r="AV470" s="516">
        <v>121.6</v>
      </c>
      <c r="AW470" s="516">
        <v>127.6</v>
      </c>
      <c r="AX470" s="516">
        <v>127.3</v>
      </c>
      <c r="AY470" s="516">
        <v>129.19999999999999</v>
      </c>
      <c r="AZ470" s="516">
        <v>128.1</v>
      </c>
      <c r="BA470" s="516">
        <v>128.19999999999999</v>
      </c>
      <c r="BB470" s="516">
        <v>127.5</v>
      </c>
      <c r="BC470" s="516">
        <v>128.30000000000001</v>
      </c>
      <c r="BD470" s="516">
        <v>122.7</v>
      </c>
      <c r="BE470" s="516">
        <v>124.9</v>
      </c>
      <c r="BF470" s="516">
        <v>122.3</v>
      </c>
      <c r="BG470" s="516">
        <v>121.6</v>
      </c>
      <c r="BH470" s="516">
        <v>126.7</v>
      </c>
      <c r="BI470" s="516">
        <v>126.1</v>
      </c>
      <c r="BJ470" s="516">
        <v>127</v>
      </c>
      <c r="BK470" s="516">
        <v>125</v>
      </c>
      <c r="BL470" s="516">
        <v>126</v>
      </c>
      <c r="BM470" s="516">
        <v>129.30000000000001</v>
      </c>
      <c r="BN470" s="516">
        <v>129</v>
      </c>
      <c r="BO470" s="516">
        <v>134.80000000000001</v>
      </c>
      <c r="BP470" s="516">
        <v>135.80000000000001</v>
      </c>
      <c r="BQ470" s="516">
        <v>136.9</v>
      </c>
      <c r="BR470" s="516">
        <v>139.1</v>
      </c>
      <c r="BS470" s="516">
        <v>142.5</v>
      </c>
      <c r="BT470" s="516">
        <v>141.1</v>
      </c>
      <c r="BU470" s="516">
        <v>140.80000000000001</v>
      </c>
      <c r="BV470" s="516">
        <v>142.1</v>
      </c>
      <c r="BW470" s="516">
        <v>143.1</v>
      </c>
      <c r="BX470" s="516">
        <v>143.4</v>
      </c>
      <c r="BY470" s="516">
        <v>142.5</v>
      </c>
      <c r="BZ470" s="516">
        <v>141</v>
      </c>
      <c r="CA470" s="516">
        <v>144.4</v>
      </c>
      <c r="CB470" s="516">
        <v>144.30000000000001</v>
      </c>
      <c r="CC470" s="516">
        <v>144.6</v>
      </c>
      <c r="CD470" s="516">
        <v>146.19999999999999</v>
      </c>
      <c r="CE470" s="516">
        <v>145.5</v>
      </c>
      <c r="CF470" s="516">
        <v>144.5</v>
      </c>
      <c r="CG470" s="516">
        <v>147.80000000000001</v>
      </c>
      <c r="CH470" s="516">
        <v>144.4</v>
      </c>
      <c r="CI470" s="516">
        <v>144.5</v>
      </c>
      <c r="CJ470" s="516">
        <v>144.9</v>
      </c>
      <c r="CK470" s="516">
        <v>143.5</v>
      </c>
      <c r="CL470" s="516">
        <v>148.6</v>
      </c>
      <c r="CM470" s="516">
        <v>146.1</v>
      </c>
      <c r="CN470" s="516">
        <v>140.9</v>
      </c>
      <c r="CO470" s="516">
        <v>143.5</v>
      </c>
      <c r="CP470" s="516">
        <v>140.69999999999999</v>
      </c>
      <c r="CQ470" s="516">
        <v>144.1</v>
      </c>
      <c r="CR470" s="516">
        <v>144.1</v>
      </c>
      <c r="CS470" s="516">
        <v>144.30000000000001</v>
      </c>
      <c r="CT470" s="516">
        <v>143.4</v>
      </c>
      <c r="CU470" s="516">
        <v>143.80000000000001</v>
      </c>
      <c r="CV470" s="516">
        <v>147.9</v>
      </c>
      <c r="CW470" s="516">
        <v>146.5</v>
      </c>
      <c r="CX470" s="516">
        <v>149.69999999999999</v>
      </c>
      <c r="CY470" s="516">
        <v>150.80000000000001</v>
      </c>
      <c r="CZ470" s="516">
        <v>151.19999999999999</v>
      </c>
      <c r="DA470" s="516">
        <v>151.30000000000001</v>
      </c>
      <c r="DB470" s="516">
        <v>151.30000000000001</v>
      </c>
      <c r="DC470" s="516">
        <v>153.5</v>
      </c>
      <c r="DD470" s="516">
        <v>152.5</v>
      </c>
      <c r="DE470" s="516">
        <v>153.19999999999999</v>
      </c>
      <c r="DF470" s="516">
        <v>151.80000000000001</v>
      </c>
      <c r="DG470" s="516">
        <v>153.69999999999999</v>
      </c>
      <c r="DH470" s="516">
        <v>154.6</v>
      </c>
      <c r="DI470" s="516">
        <v>157.30000000000001</v>
      </c>
      <c r="DJ470" s="516">
        <v>155.19999999999999</v>
      </c>
      <c r="DK470" s="516">
        <v>158.30000000000001</v>
      </c>
      <c r="DL470" s="516">
        <v>155.5</v>
      </c>
      <c r="DM470" s="516">
        <v>159.1</v>
      </c>
      <c r="DN470" s="516">
        <v>163.4</v>
      </c>
      <c r="DO470" s="516">
        <v>161.6</v>
      </c>
      <c r="DP470" s="516">
        <v>164.3</v>
      </c>
      <c r="DQ470" s="516">
        <v>162.19999999999999</v>
      </c>
      <c r="DR470" s="516">
        <v>165.5</v>
      </c>
      <c r="DS470" s="516">
        <v>165.9</v>
      </c>
      <c r="DT470" s="516">
        <v>167.5</v>
      </c>
      <c r="DU470" s="517">
        <v>168.2</v>
      </c>
      <c r="DV470" s="517">
        <v>166.5</v>
      </c>
      <c r="DW470" s="517">
        <v>167.7</v>
      </c>
      <c r="DX470" s="559">
        <v>165.3</v>
      </c>
      <c r="DY470" s="559">
        <v>160.9</v>
      </c>
      <c r="DZ470" s="559">
        <v>159.9</v>
      </c>
      <c r="EA470" s="558">
        <v>163.5</v>
      </c>
    </row>
    <row r="471" spans="1:131">
      <c r="A471" s="514" t="s">
        <v>1479</v>
      </c>
      <c r="B471" s="514" t="s">
        <v>1480</v>
      </c>
      <c r="C471" s="515">
        <v>1.6150000000000001E-2</v>
      </c>
      <c r="D471" s="516">
        <v>100</v>
      </c>
      <c r="E471" s="516">
        <v>100</v>
      </c>
      <c r="F471" s="516">
        <v>100</v>
      </c>
      <c r="G471" s="516">
        <v>100</v>
      </c>
      <c r="H471" s="516">
        <v>100</v>
      </c>
      <c r="I471" s="516">
        <v>100</v>
      </c>
      <c r="J471" s="516">
        <v>100</v>
      </c>
      <c r="K471" s="516">
        <v>100</v>
      </c>
      <c r="L471" s="516">
        <v>100</v>
      </c>
      <c r="M471" s="516">
        <v>100</v>
      </c>
      <c r="N471" s="516">
        <v>100</v>
      </c>
      <c r="O471" s="516">
        <v>105.5</v>
      </c>
      <c r="P471" s="516">
        <v>105.5</v>
      </c>
      <c r="Q471" s="516">
        <v>105.5</v>
      </c>
      <c r="R471" s="516">
        <v>105.5</v>
      </c>
      <c r="S471" s="516">
        <v>105.5</v>
      </c>
      <c r="T471" s="516">
        <v>105.5</v>
      </c>
      <c r="U471" s="516">
        <v>105.5</v>
      </c>
      <c r="V471" s="516">
        <v>105.5</v>
      </c>
      <c r="W471" s="516">
        <v>105.5</v>
      </c>
      <c r="X471" s="516">
        <v>105.5</v>
      </c>
      <c r="Y471" s="516">
        <v>105.5</v>
      </c>
      <c r="Z471" s="516">
        <v>105.5</v>
      </c>
      <c r="AA471" s="516">
        <v>105.5</v>
      </c>
      <c r="AB471" s="516">
        <v>105.5</v>
      </c>
      <c r="AC471" s="516">
        <v>105.5</v>
      </c>
      <c r="AD471" s="516">
        <v>107.6</v>
      </c>
      <c r="AE471" s="516">
        <v>107.6</v>
      </c>
      <c r="AF471" s="516">
        <v>107.6</v>
      </c>
      <c r="AG471" s="516">
        <v>107.6</v>
      </c>
      <c r="AH471" s="516">
        <v>110.6</v>
      </c>
      <c r="AI471" s="516">
        <v>110.6</v>
      </c>
      <c r="AJ471" s="516">
        <v>110.6</v>
      </c>
      <c r="AK471" s="516">
        <v>110.6</v>
      </c>
      <c r="AL471" s="516">
        <v>110.6</v>
      </c>
      <c r="AM471" s="516">
        <v>110.6</v>
      </c>
      <c r="AN471" s="516">
        <v>111.9</v>
      </c>
      <c r="AO471" s="516">
        <v>111.9</v>
      </c>
      <c r="AP471" s="516">
        <v>111.9</v>
      </c>
      <c r="AQ471" s="516">
        <v>113.7</v>
      </c>
      <c r="AR471" s="516">
        <v>111.9</v>
      </c>
      <c r="AS471" s="516">
        <v>111.9</v>
      </c>
      <c r="AT471" s="516">
        <v>111.9</v>
      </c>
      <c r="AU471" s="516">
        <v>111.9</v>
      </c>
      <c r="AV471" s="516">
        <v>111.9</v>
      </c>
      <c r="AW471" s="516">
        <v>111.9</v>
      </c>
      <c r="AX471" s="516">
        <v>111.9</v>
      </c>
      <c r="AY471" s="516">
        <v>111.9</v>
      </c>
      <c r="AZ471" s="516">
        <v>112.5</v>
      </c>
      <c r="BA471" s="516">
        <v>112.5</v>
      </c>
      <c r="BB471" s="516">
        <v>112.5</v>
      </c>
      <c r="BC471" s="516">
        <v>112.5</v>
      </c>
      <c r="BD471" s="516">
        <v>112.5</v>
      </c>
      <c r="BE471" s="516">
        <v>112.5</v>
      </c>
      <c r="BF471" s="516">
        <v>112.5</v>
      </c>
      <c r="BG471" s="516">
        <v>114.3</v>
      </c>
      <c r="BH471" s="516">
        <v>117.4</v>
      </c>
      <c r="BI471" s="516">
        <v>117.4</v>
      </c>
      <c r="BJ471" s="516">
        <v>117.4</v>
      </c>
      <c r="BK471" s="516">
        <v>117.4</v>
      </c>
      <c r="BL471" s="516">
        <v>117.4</v>
      </c>
      <c r="BM471" s="516">
        <v>117.4</v>
      </c>
      <c r="BN471" s="516">
        <v>117.4</v>
      </c>
      <c r="BO471" s="516">
        <v>105.3</v>
      </c>
      <c r="BP471" s="516">
        <v>104.7</v>
      </c>
      <c r="BQ471" s="516">
        <v>102.5</v>
      </c>
      <c r="BR471" s="516">
        <v>102.5</v>
      </c>
      <c r="BS471" s="516">
        <v>102.5</v>
      </c>
      <c r="BT471" s="516">
        <v>102.5</v>
      </c>
      <c r="BU471" s="516">
        <v>102.5</v>
      </c>
      <c r="BV471" s="516">
        <v>104.5</v>
      </c>
      <c r="BW471" s="516">
        <v>104.5</v>
      </c>
      <c r="BX471" s="516">
        <v>104.5</v>
      </c>
      <c r="BY471" s="516">
        <v>104.5</v>
      </c>
      <c r="BZ471" s="516">
        <v>104.5</v>
      </c>
      <c r="CA471" s="516">
        <v>104.5</v>
      </c>
      <c r="CB471" s="516">
        <v>101.3</v>
      </c>
      <c r="CC471" s="516">
        <v>101.3</v>
      </c>
      <c r="CD471" s="516">
        <v>101.3</v>
      </c>
      <c r="CE471" s="516">
        <v>104</v>
      </c>
      <c r="CF471" s="516">
        <v>104</v>
      </c>
      <c r="CG471" s="516">
        <v>104</v>
      </c>
      <c r="CH471" s="516">
        <v>104</v>
      </c>
      <c r="CI471" s="516">
        <v>104</v>
      </c>
      <c r="CJ471" s="516">
        <v>104</v>
      </c>
      <c r="CK471" s="516">
        <v>104</v>
      </c>
      <c r="CL471" s="516">
        <v>104</v>
      </c>
      <c r="CM471" s="516">
        <v>101.3</v>
      </c>
      <c r="CN471" s="516">
        <v>101.3</v>
      </c>
      <c r="CO471" s="516">
        <v>101.3</v>
      </c>
      <c r="CP471" s="516">
        <v>101.3</v>
      </c>
      <c r="CQ471" s="516">
        <v>101.3</v>
      </c>
      <c r="CR471" s="516">
        <v>101.3</v>
      </c>
      <c r="CS471" s="516">
        <v>101.3</v>
      </c>
      <c r="CT471" s="516">
        <v>101.3</v>
      </c>
      <c r="CU471" s="516">
        <v>101.3</v>
      </c>
      <c r="CV471" s="516">
        <v>101.3</v>
      </c>
      <c r="CW471" s="516">
        <v>101.3</v>
      </c>
      <c r="CX471" s="516">
        <v>101.3</v>
      </c>
      <c r="CY471" s="516">
        <v>101.3</v>
      </c>
      <c r="CZ471" s="516">
        <v>101.3</v>
      </c>
      <c r="DA471" s="516">
        <v>101.3</v>
      </c>
      <c r="DB471" s="516">
        <v>101.3</v>
      </c>
      <c r="DC471" s="516">
        <v>99.5</v>
      </c>
      <c r="DD471" s="516">
        <v>99.5</v>
      </c>
      <c r="DE471" s="516">
        <v>99.5</v>
      </c>
      <c r="DF471" s="516">
        <v>100.6</v>
      </c>
      <c r="DG471" s="516">
        <v>102.1</v>
      </c>
      <c r="DH471" s="516">
        <v>102.1</v>
      </c>
      <c r="DI471" s="516">
        <v>107.2</v>
      </c>
      <c r="DJ471" s="516">
        <v>107.2</v>
      </c>
      <c r="DK471" s="516">
        <v>107.2</v>
      </c>
      <c r="DL471" s="516">
        <v>107.3</v>
      </c>
      <c r="DM471" s="516">
        <v>107.3</v>
      </c>
      <c r="DN471" s="516">
        <v>108.3</v>
      </c>
      <c r="DO471" s="516">
        <v>108.3</v>
      </c>
      <c r="DP471" s="516">
        <v>108.3</v>
      </c>
      <c r="DQ471" s="516">
        <v>109.5</v>
      </c>
      <c r="DR471" s="516">
        <v>110.5</v>
      </c>
      <c r="DS471" s="516">
        <v>110.5</v>
      </c>
      <c r="DT471" s="516">
        <v>110.5</v>
      </c>
      <c r="DU471" s="517">
        <v>110.5</v>
      </c>
      <c r="DV471" s="517">
        <v>110.7</v>
      </c>
      <c r="DW471" s="517">
        <v>110.7</v>
      </c>
      <c r="DX471" s="559">
        <v>110.7</v>
      </c>
      <c r="DY471" s="559">
        <v>115</v>
      </c>
      <c r="DZ471" s="559">
        <v>115</v>
      </c>
      <c r="EA471" s="558">
        <v>115</v>
      </c>
    </row>
    <row r="472" spans="1:131">
      <c r="A472" s="514" t="s">
        <v>1481</v>
      </c>
      <c r="B472" s="514" t="s">
        <v>1482</v>
      </c>
      <c r="C472" s="515">
        <v>6.0409999999999998E-2</v>
      </c>
      <c r="D472" s="516">
        <v>103.4</v>
      </c>
      <c r="E472" s="516">
        <v>104.8</v>
      </c>
      <c r="F472" s="516">
        <v>105.6</v>
      </c>
      <c r="G472" s="516">
        <v>103.8</v>
      </c>
      <c r="H472" s="516">
        <v>104.9</v>
      </c>
      <c r="I472" s="516">
        <v>106.8</v>
      </c>
      <c r="J472" s="516">
        <v>107.8</v>
      </c>
      <c r="K472" s="516">
        <v>107</v>
      </c>
      <c r="L472" s="516">
        <v>106.9</v>
      </c>
      <c r="M472" s="516">
        <v>108.1</v>
      </c>
      <c r="N472" s="516">
        <v>108.3</v>
      </c>
      <c r="O472" s="516">
        <v>108.3</v>
      </c>
      <c r="P472" s="516">
        <v>108.1</v>
      </c>
      <c r="Q472" s="516">
        <v>108.1</v>
      </c>
      <c r="R472" s="516">
        <v>108.4</v>
      </c>
      <c r="S472" s="516">
        <v>111</v>
      </c>
      <c r="T472" s="516">
        <v>112.1</v>
      </c>
      <c r="U472" s="516">
        <v>113.5</v>
      </c>
      <c r="V472" s="516">
        <v>113.8</v>
      </c>
      <c r="W472" s="516">
        <v>113.5</v>
      </c>
      <c r="X472" s="516">
        <v>113.1</v>
      </c>
      <c r="Y472" s="516">
        <v>115.3</v>
      </c>
      <c r="Z472" s="516">
        <v>115</v>
      </c>
      <c r="AA472" s="516">
        <v>116.2</v>
      </c>
      <c r="AB472" s="516">
        <v>117.5</v>
      </c>
      <c r="AC472" s="516">
        <v>118.6</v>
      </c>
      <c r="AD472" s="516">
        <v>118.3</v>
      </c>
      <c r="AE472" s="516">
        <v>117.7</v>
      </c>
      <c r="AF472" s="516">
        <v>117.7</v>
      </c>
      <c r="AG472" s="516">
        <v>118.5</v>
      </c>
      <c r="AH472" s="516">
        <v>118.8</v>
      </c>
      <c r="AI472" s="516">
        <v>118.7</v>
      </c>
      <c r="AJ472" s="516">
        <v>118.8</v>
      </c>
      <c r="AK472" s="516">
        <v>118.7</v>
      </c>
      <c r="AL472" s="516">
        <v>118.8</v>
      </c>
      <c r="AM472" s="516">
        <v>120.1</v>
      </c>
      <c r="AN472" s="516">
        <v>120.5</v>
      </c>
      <c r="AO472" s="516">
        <v>121.6</v>
      </c>
      <c r="AP472" s="516">
        <v>121.4</v>
      </c>
      <c r="AQ472" s="516">
        <v>120.9</v>
      </c>
      <c r="AR472" s="516">
        <v>124.9</v>
      </c>
      <c r="AS472" s="516">
        <v>121.8</v>
      </c>
      <c r="AT472" s="516">
        <v>121.8</v>
      </c>
      <c r="AU472" s="516">
        <v>121.8</v>
      </c>
      <c r="AV472" s="516">
        <v>121.8</v>
      </c>
      <c r="AW472" s="516">
        <v>125.9</v>
      </c>
      <c r="AX472" s="516">
        <v>107.9</v>
      </c>
      <c r="AY472" s="516">
        <v>109</v>
      </c>
      <c r="AZ472" s="516">
        <v>107.1</v>
      </c>
      <c r="BA472" s="516">
        <v>107.7</v>
      </c>
      <c r="BB472" s="516">
        <v>120.1</v>
      </c>
      <c r="BC472" s="516">
        <v>119.6</v>
      </c>
      <c r="BD472" s="516">
        <v>120.5</v>
      </c>
      <c r="BE472" s="516">
        <v>107.7</v>
      </c>
      <c r="BF472" s="516">
        <v>107.7</v>
      </c>
      <c r="BG472" s="516">
        <v>107.8</v>
      </c>
      <c r="BH472" s="516">
        <v>107.9</v>
      </c>
      <c r="BI472" s="516">
        <v>108.4</v>
      </c>
      <c r="BJ472" s="516">
        <v>104.1</v>
      </c>
      <c r="BK472" s="516">
        <v>104.3</v>
      </c>
      <c r="BL472" s="516">
        <v>105.3</v>
      </c>
      <c r="BM472" s="516">
        <v>106.1</v>
      </c>
      <c r="BN472" s="516">
        <v>106.1</v>
      </c>
      <c r="BO472" s="516">
        <v>102.7</v>
      </c>
      <c r="BP472" s="516">
        <v>99.4</v>
      </c>
      <c r="BQ472" s="516">
        <v>99.4</v>
      </c>
      <c r="BR472" s="516">
        <v>99.4</v>
      </c>
      <c r="BS472" s="516">
        <v>99.8</v>
      </c>
      <c r="BT472" s="516">
        <v>99.2</v>
      </c>
      <c r="BU472" s="516">
        <v>89.9</v>
      </c>
      <c r="BV472" s="516">
        <v>89.9</v>
      </c>
      <c r="BW472" s="516">
        <v>91.5</v>
      </c>
      <c r="BX472" s="516">
        <v>91.5</v>
      </c>
      <c r="BY472" s="516">
        <v>92.5</v>
      </c>
      <c r="BZ472" s="516">
        <v>92.4</v>
      </c>
      <c r="CA472" s="516">
        <v>92.4</v>
      </c>
      <c r="CB472" s="516">
        <v>93.8</v>
      </c>
      <c r="CC472" s="516">
        <v>94</v>
      </c>
      <c r="CD472" s="516">
        <v>94.2</v>
      </c>
      <c r="CE472" s="516">
        <v>91.6</v>
      </c>
      <c r="CF472" s="516">
        <v>91.6</v>
      </c>
      <c r="CG472" s="516">
        <v>95.7</v>
      </c>
      <c r="CH472" s="516">
        <v>95</v>
      </c>
      <c r="CI472" s="516">
        <v>96.7</v>
      </c>
      <c r="CJ472" s="516">
        <v>94.2</v>
      </c>
      <c r="CK472" s="516">
        <v>94</v>
      </c>
      <c r="CL472" s="516">
        <v>94</v>
      </c>
      <c r="CM472" s="516">
        <v>94</v>
      </c>
      <c r="CN472" s="516">
        <v>96.2</v>
      </c>
      <c r="CO472" s="516">
        <v>96.5</v>
      </c>
      <c r="CP472" s="516">
        <v>96.6</v>
      </c>
      <c r="CQ472" s="516">
        <v>96.9</v>
      </c>
      <c r="CR472" s="516">
        <v>97.1</v>
      </c>
      <c r="CS472" s="516">
        <v>101.8</v>
      </c>
      <c r="CT472" s="516">
        <v>105.7</v>
      </c>
      <c r="CU472" s="516">
        <v>95.1</v>
      </c>
      <c r="CV472" s="516">
        <v>95.1</v>
      </c>
      <c r="CW472" s="516">
        <v>95.9</v>
      </c>
      <c r="CX472" s="516">
        <v>96.7</v>
      </c>
      <c r="CY472" s="516">
        <v>95.3</v>
      </c>
      <c r="CZ472" s="516">
        <v>98</v>
      </c>
      <c r="DA472" s="516">
        <v>96.1</v>
      </c>
      <c r="DB472" s="516">
        <v>96.4</v>
      </c>
      <c r="DC472" s="516">
        <v>96.6</v>
      </c>
      <c r="DD472" s="516">
        <v>95.3</v>
      </c>
      <c r="DE472" s="516">
        <v>95.7</v>
      </c>
      <c r="DF472" s="516">
        <v>94.7</v>
      </c>
      <c r="DG472" s="516">
        <v>94.3</v>
      </c>
      <c r="DH472" s="516">
        <v>93.6</v>
      </c>
      <c r="DI472" s="516">
        <v>94.4</v>
      </c>
      <c r="DJ472" s="516">
        <v>92.8</v>
      </c>
      <c r="DK472" s="516">
        <v>92.8</v>
      </c>
      <c r="DL472" s="516">
        <v>92.8</v>
      </c>
      <c r="DM472" s="516">
        <v>93.4</v>
      </c>
      <c r="DN472" s="516">
        <v>93.4</v>
      </c>
      <c r="DO472" s="516">
        <v>93.4</v>
      </c>
      <c r="DP472" s="516">
        <v>93.4</v>
      </c>
      <c r="DQ472" s="516">
        <v>93.4</v>
      </c>
      <c r="DR472" s="516">
        <v>93.4</v>
      </c>
      <c r="DS472" s="516">
        <v>93.4</v>
      </c>
      <c r="DT472" s="516">
        <v>93.4</v>
      </c>
      <c r="DU472" s="517">
        <v>104.8</v>
      </c>
      <c r="DV472" s="517">
        <v>107</v>
      </c>
      <c r="DW472" s="517">
        <v>107</v>
      </c>
      <c r="DX472" s="559">
        <v>107</v>
      </c>
      <c r="DY472" s="559">
        <v>107</v>
      </c>
      <c r="DZ472" s="559">
        <v>107</v>
      </c>
      <c r="EA472" s="558">
        <v>107</v>
      </c>
    </row>
    <row r="473" spans="1:131">
      <c r="A473" s="514" t="s">
        <v>1483</v>
      </c>
      <c r="B473" s="514" t="s">
        <v>1484</v>
      </c>
      <c r="C473" s="515">
        <v>1.7850000000000001E-2</v>
      </c>
      <c r="D473" s="516">
        <v>111.5</v>
      </c>
      <c r="E473" s="516">
        <v>110.3</v>
      </c>
      <c r="F473" s="516">
        <v>111.1</v>
      </c>
      <c r="G473" s="516">
        <v>110</v>
      </c>
      <c r="H473" s="516">
        <v>110.9</v>
      </c>
      <c r="I473" s="516">
        <v>111</v>
      </c>
      <c r="J473" s="516">
        <v>111.6</v>
      </c>
      <c r="K473" s="516">
        <v>111.9</v>
      </c>
      <c r="L473" s="516">
        <v>112.4</v>
      </c>
      <c r="M473" s="516">
        <v>113.5</v>
      </c>
      <c r="N473" s="516">
        <v>113.5</v>
      </c>
      <c r="O473" s="516">
        <v>112.7</v>
      </c>
      <c r="P473" s="516">
        <v>112.7</v>
      </c>
      <c r="Q473" s="516">
        <v>112.1</v>
      </c>
      <c r="R473" s="516">
        <v>118.7</v>
      </c>
      <c r="S473" s="516">
        <v>120.3</v>
      </c>
      <c r="T473" s="516">
        <v>121.4</v>
      </c>
      <c r="U473" s="516">
        <v>121.5</v>
      </c>
      <c r="V473" s="516">
        <v>121.5</v>
      </c>
      <c r="W473" s="516">
        <v>117.7</v>
      </c>
      <c r="X473" s="516">
        <v>118.2</v>
      </c>
      <c r="Y473" s="516">
        <v>118</v>
      </c>
      <c r="Z473" s="516">
        <v>113.2</v>
      </c>
      <c r="AA473" s="516">
        <v>112.7</v>
      </c>
      <c r="AB473" s="516">
        <v>112.5</v>
      </c>
      <c r="AC473" s="516">
        <v>112.7</v>
      </c>
      <c r="AD473" s="516">
        <v>113.2</v>
      </c>
      <c r="AE473" s="516">
        <v>112.4</v>
      </c>
      <c r="AF473" s="516">
        <v>112.7</v>
      </c>
      <c r="AG473" s="516">
        <v>113.1</v>
      </c>
      <c r="AH473" s="516">
        <v>112.7</v>
      </c>
      <c r="AI473" s="516">
        <v>112.9</v>
      </c>
      <c r="AJ473" s="516">
        <v>112.9</v>
      </c>
      <c r="AK473" s="516">
        <v>113.5</v>
      </c>
      <c r="AL473" s="516">
        <v>113.2</v>
      </c>
      <c r="AM473" s="516">
        <v>111.7</v>
      </c>
      <c r="AN473" s="516">
        <v>111.5</v>
      </c>
      <c r="AO473" s="516">
        <v>110.2</v>
      </c>
      <c r="AP473" s="516">
        <v>110.1</v>
      </c>
      <c r="AQ473" s="516">
        <v>109.9</v>
      </c>
      <c r="AR473" s="516">
        <v>109.6</v>
      </c>
      <c r="AS473" s="516">
        <v>112.6</v>
      </c>
      <c r="AT473" s="516">
        <v>112.9</v>
      </c>
      <c r="AU473" s="516">
        <v>113.4</v>
      </c>
      <c r="AV473" s="516">
        <v>114.9</v>
      </c>
      <c r="AW473" s="516">
        <v>113.8</v>
      </c>
      <c r="AX473" s="516">
        <v>113.4</v>
      </c>
      <c r="AY473" s="516">
        <v>112.3</v>
      </c>
      <c r="AZ473" s="516">
        <v>112.5</v>
      </c>
      <c r="BA473" s="516">
        <v>112</v>
      </c>
      <c r="BB473" s="516">
        <v>111.7</v>
      </c>
      <c r="BC473" s="516">
        <v>114.8</v>
      </c>
      <c r="BD473" s="516">
        <v>114.9</v>
      </c>
      <c r="BE473" s="516">
        <v>113.3</v>
      </c>
      <c r="BF473" s="516">
        <v>112.9</v>
      </c>
      <c r="BG473" s="516">
        <v>112.7</v>
      </c>
      <c r="BH473" s="516">
        <v>112.8</v>
      </c>
      <c r="BI473" s="516">
        <v>113.1</v>
      </c>
      <c r="BJ473" s="516">
        <v>113.1</v>
      </c>
      <c r="BK473" s="516">
        <v>113.1</v>
      </c>
      <c r="BL473" s="516">
        <v>113.4</v>
      </c>
      <c r="BM473" s="516">
        <v>113.6</v>
      </c>
      <c r="BN473" s="516">
        <v>113.1</v>
      </c>
      <c r="BO473" s="516">
        <v>102.7</v>
      </c>
      <c r="BP473" s="516">
        <v>102.8</v>
      </c>
      <c r="BQ473" s="516">
        <v>102.7</v>
      </c>
      <c r="BR473" s="516">
        <v>102.4</v>
      </c>
      <c r="BS473" s="516">
        <v>102.4</v>
      </c>
      <c r="BT473" s="516">
        <v>102.6</v>
      </c>
      <c r="BU473" s="516">
        <v>103</v>
      </c>
      <c r="BV473" s="516">
        <v>103.2</v>
      </c>
      <c r="BW473" s="516">
        <v>102.8</v>
      </c>
      <c r="BX473" s="516">
        <v>102.7</v>
      </c>
      <c r="BY473" s="516">
        <v>102.6</v>
      </c>
      <c r="BZ473" s="516">
        <v>102.2</v>
      </c>
      <c r="CA473" s="516">
        <v>102.1</v>
      </c>
      <c r="CB473" s="516">
        <v>101.9</v>
      </c>
      <c r="CC473" s="516">
        <v>102.1</v>
      </c>
      <c r="CD473" s="516">
        <v>103.3</v>
      </c>
      <c r="CE473" s="516">
        <v>103.6</v>
      </c>
      <c r="CF473" s="516">
        <v>105.7</v>
      </c>
      <c r="CG473" s="516">
        <v>107.2</v>
      </c>
      <c r="CH473" s="516">
        <v>107.7</v>
      </c>
      <c r="CI473" s="516">
        <v>107.6</v>
      </c>
      <c r="CJ473" s="516">
        <v>107.7</v>
      </c>
      <c r="CK473" s="516">
        <v>107.9</v>
      </c>
      <c r="CL473" s="516">
        <v>107.1</v>
      </c>
      <c r="CM473" s="516">
        <v>109.1</v>
      </c>
      <c r="CN473" s="516">
        <v>109.4</v>
      </c>
      <c r="CO473" s="516">
        <v>109.4</v>
      </c>
      <c r="CP473" s="516">
        <v>109.3</v>
      </c>
      <c r="CQ473" s="516">
        <v>108.9</v>
      </c>
      <c r="CR473" s="516">
        <v>109.1</v>
      </c>
      <c r="CS473" s="516">
        <v>110.2</v>
      </c>
      <c r="CT473" s="516">
        <v>109.9</v>
      </c>
      <c r="CU473" s="516">
        <v>110.2</v>
      </c>
      <c r="CV473" s="516">
        <v>107.7</v>
      </c>
      <c r="CW473" s="516">
        <v>106.5</v>
      </c>
      <c r="CX473" s="516">
        <v>106.1</v>
      </c>
      <c r="CY473" s="516">
        <v>103</v>
      </c>
      <c r="CZ473" s="516">
        <v>103.8</v>
      </c>
      <c r="DA473" s="516">
        <v>102.9</v>
      </c>
      <c r="DB473" s="516">
        <v>102.5</v>
      </c>
      <c r="DC473" s="516">
        <v>102.9</v>
      </c>
      <c r="DD473" s="516">
        <v>104.2</v>
      </c>
      <c r="DE473" s="516">
        <v>103.8</v>
      </c>
      <c r="DF473" s="516">
        <v>103.3</v>
      </c>
      <c r="DG473" s="516">
        <v>105.7</v>
      </c>
      <c r="DH473" s="516">
        <v>107.4</v>
      </c>
      <c r="DI473" s="516">
        <v>107.4</v>
      </c>
      <c r="DJ473" s="516">
        <v>106.6</v>
      </c>
      <c r="DK473" s="516">
        <v>108.5</v>
      </c>
      <c r="DL473" s="516">
        <v>109.8</v>
      </c>
      <c r="DM473" s="516">
        <v>110.3</v>
      </c>
      <c r="DN473" s="516">
        <v>110.2</v>
      </c>
      <c r="DO473" s="516">
        <v>110.5</v>
      </c>
      <c r="DP473" s="516">
        <v>110.8</v>
      </c>
      <c r="DQ473" s="516">
        <v>115.6</v>
      </c>
      <c r="DR473" s="516">
        <v>116.5</v>
      </c>
      <c r="DS473" s="516">
        <v>117.4</v>
      </c>
      <c r="DT473" s="516">
        <v>121.9</v>
      </c>
      <c r="DU473" s="517">
        <v>124.5</v>
      </c>
      <c r="DV473" s="517">
        <v>123.6</v>
      </c>
      <c r="DW473" s="517">
        <v>124.4</v>
      </c>
      <c r="DX473" s="559">
        <v>124.2</v>
      </c>
      <c r="DY473" s="559">
        <v>124.2</v>
      </c>
      <c r="DZ473" s="559">
        <v>124.7</v>
      </c>
      <c r="EA473" s="558">
        <v>124.2</v>
      </c>
    </row>
    <row r="474" spans="1:131">
      <c r="A474" s="514" t="s">
        <v>1485</v>
      </c>
      <c r="B474" s="514" t="s">
        <v>1486</v>
      </c>
      <c r="C474" s="515">
        <v>0.39104</v>
      </c>
      <c r="D474" s="516">
        <v>100.5</v>
      </c>
      <c r="E474" s="516">
        <v>102</v>
      </c>
      <c r="F474" s="516">
        <v>102.3</v>
      </c>
      <c r="G474" s="516">
        <v>104.2</v>
      </c>
      <c r="H474" s="516">
        <v>102.7</v>
      </c>
      <c r="I474" s="516">
        <v>102.7</v>
      </c>
      <c r="J474" s="516">
        <v>104.8</v>
      </c>
      <c r="K474" s="516">
        <v>99.7</v>
      </c>
      <c r="L474" s="516">
        <v>100.8</v>
      </c>
      <c r="M474" s="516">
        <v>100.1</v>
      </c>
      <c r="N474" s="516">
        <v>105.3</v>
      </c>
      <c r="O474" s="516">
        <v>100.8</v>
      </c>
      <c r="P474" s="516">
        <v>107</v>
      </c>
      <c r="Q474" s="516">
        <v>103.2</v>
      </c>
      <c r="R474" s="516">
        <v>104.6</v>
      </c>
      <c r="S474" s="516">
        <v>105</v>
      </c>
      <c r="T474" s="516">
        <v>103.9</v>
      </c>
      <c r="U474" s="516">
        <v>105.6</v>
      </c>
      <c r="V474" s="516">
        <v>109</v>
      </c>
      <c r="W474" s="516">
        <v>109.1</v>
      </c>
      <c r="X474" s="516">
        <v>106.4</v>
      </c>
      <c r="Y474" s="516">
        <v>104.7</v>
      </c>
      <c r="Z474" s="516">
        <v>105.7</v>
      </c>
      <c r="AA474" s="516">
        <v>108</v>
      </c>
      <c r="AB474" s="516">
        <v>116.8</v>
      </c>
      <c r="AC474" s="516">
        <v>115.5</v>
      </c>
      <c r="AD474" s="516">
        <v>116</v>
      </c>
      <c r="AE474" s="516">
        <v>119.2</v>
      </c>
      <c r="AF474" s="516">
        <v>122.1</v>
      </c>
      <c r="AG474" s="516">
        <v>126.7</v>
      </c>
      <c r="AH474" s="516">
        <v>128.4</v>
      </c>
      <c r="AI474" s="516">
        <v>122.9</v>
      </c>
      <c r="AJ474" s="516">
        <v>123.6</v>
      </c>
      <c r="AK474" s="516">
        <v>125.5</v>
      </c>
      <c r="AL474" s="516">
        <v>128.1</v>
      </c>
      <c r="AM474" s="516">
        <v>125.9</v>
      </c>
      <c r="AN474" s="516">
        <v>127.4</v>
      </c>
      <c r="AO474" s="516">
        <v>128.6</v>
      </c>
      <c r="AP474" s="516">
        <v>128.5</v>
      </c>
      <c r="AQ474" s="516">
        <v>127.9</v>
      </c>
      <c r="AR474" s="516">
        <v>122.1</v>
      </c>
      <c r="AS474" s="516">
        <v>126.1</v>
      </c>
      <c r="AT474" s="516">
        <v>124.5</v>
      </c>
      <c r="AU474" s="516">
        <v>125.3</v>
      </c>
      <c r="AV474" s="516">
        <v>122.3</v>
      </c>
      <c r="AW474" s="516">
        <v>123</v>
      </c>
      <c r="AX474" s="516">
        <v>121.4</v>
      </c>
      <c r="AY474" s="516">
        <v>122.3</v>
      </c>
      <c r="AZ474" s="516">
        <v>120.1</v>
      </c>
      <c r="BA474" s="516">
        <v>118.8</v>
      </c>
      <c r="BB474" s="516">
        <v>127.1</v>
      </c>
      <c r="BC474" s="516">
        <v>127.1</v>
      </c>
      <c r="BD474" s="516">
        <v>128.1</v>
      </c>
      <c r="BE474" s="516">
        <v>126.3</v>
      </c>
      <c r="BF474" s="516">
        <v>126.6</v>
      </c>
      <c r="BG474" s="516">
        <v>127</v>
      </c>
      <c r="BH474" s="516">
        <v>125.8</v>
      </c>
      <c r="BI474" s="516">
        <v>125.9</v>
      </c>
      <c r="BJ474" s="516">
        <v>125.9</v>
      </c>
      <c r="BK474" s="516">
        <v>125.9</v>
      </c>
      <c r="BL474" s="516">
        <v>125.9</v>
      </c>
      <c r="BM474" s="516">
        <v>125.9</v>
      </c>
      <c r="BN474" s="516">
        <v>125.8</v>
      </c>
      <c r="BO474" s="516">
        <v>128.5</v>
      </c>
      <c r="BP474" s="516">
        <v>128.5</v>
      </c>
      <c r="BQ474" s="516">
        <v>128.9</v>
      </c>
      <c r="BR474" s="516">
        <v>130</v>
      </c>
      <c r="BS474" s="516">
        <v>130.4</v>
      </c>
      <c r="BT474" s="516">
        <v>130.4</v>
      </c>
      <c r="BU474" s="516">
        <v>130.30000000000001</v>
      </c>
      <c r="BV474" s="516">
        <v>130</v>
      </c>
      <c r="BW474" s="516">
        <v>128</v>
      </c>
      <c r="BX474" s="516">
        <v>125.8</v>
      </c>
      <c r="BY474" s="516">
        <v>130.6</v>
      </c>
      <c r="BZ474" s="516">
        <v>131.4</v>
      </c>
      <c r="CA474" s="516">
        <v>131.4</v>
      </c>
      <c r="CB474" s="516">
        <v>131.30000000000001</v>
      </c>
      <c r="CC474" s="516">
        <v>131.80000000000001</v>
      </c>
      <c r="CD474" s="516">
        <v>128.19999999999999</v>
      </c>
      <c r="CE474" s="516">
        <v>131.69999999999999</v>
      </c>
      <c r="CF474" s="516">
        <v>130.69999999999999</v>
      </c>
      <c r="CG474" s="516">
        <v>131.1</v>
      </c>
      <c r="CH474" s="516">
        <v>131.1</v>
      </c>
      <c r="CI474" s="516">
        <v>132</v>
      </c>
      <c r="CJ474" s="516">
        <v>132</v>
      </c>
      <c r="CK474" s="516">
        <v>133</v>
      </c>
      <c r="CL474" s="516">
        <v>132.6</v>
      </c>
      <c r="CM474" s="516">
        <v>132.69999999999999</v>
      </c>
      <c r="CN474" s="516">
        <v>133</v>
      </c>
      <c r="CO474" s="516">
        <v>132.6</v>
      </c>
      <c r="CP474" s="516">
        <v>133</v>
      </c>
      <c r="CQ474" s="516">
        <v>133.30000000000001</v>
      </c>
      <c r="CR474" s="516">
        <v>133.30000000000001</v>
      </c>
      <c r="CS474" s="516">
        <v>133.69999999999999</v>
      </c>
      <c r="CT474" s="516">
        <v>134</v>
      </c>
      <c r="CU474" s="516">
        <v>133.69999999999999</v>
      </c>
      <c r="CV474" s="516">
        <v>134</v>
      </c>
      <c r="CW474" s="516">
        <v>134.4</v>
      </c>
      <c r="CX474" s="516">
        <v>134.9</v>
      </c>
      <c r="CY474" s="516">
        <v>137.6</v>
      </c>
      <c r="CZ474" s="516">
        <v>136.69999999999999</v>
      </c>
      <c r="DA474" s="516">
        <v>141.5</v>
      </c>
      <c r="DB474" s="516">
        <v>135.30000000000001</v>
      </c>
      <c r="DC474" s="516">
        <v>136.9</v>
      </c>
      <c r="DD474" s="516">
        <v>137.4</v>
      </c>
      <c r="DE474" s="516">
        <v>137.5</v>
      </c>
      <c r="DF474" s="516">
        <v>138.30000000000001</v>
      </c>
      <c r="DG474" s="516">
        <v>138.6</v>
      </c>
      <c r="DH474" s="516">
        <v>137.9</v>
      </c>
      <c r="DI474" s="516">
        <v>139.9</v>
      </c>
      <c r="DJ474" s="516">
        <v>139.9</v>
      </c>
      <c r="DK474" s="516">
        <v>143.69999999999999</v>
      </c>
      <c r="DL474" s="516">
        <v>143.30000000000001</v>
      </c>
      <c r="DM474" s="516">
        <v>139.69999999999999</v>
      </c>
      <c r="DN474" s="516">
        <v>139.5</v>
      </c>
      <c r="DO474" s="516">
        <v>138.80000000000001</v>
      </c>
      <c r="DP474" s="516">
        <v>137.30000000000001</v>
      </c>
      <c r="DQ474" s="516">
        <v>137.4</v>
      </c>
      <c r="DR474" s="516">
        <v>138.30000000000001</v>
      </c>
      <c r="DS474" s="516">
        <v>137.69999999999999</v>
      </c>
      <c r="DT474" s="516">
        <v>137.80000000000001</v>
      </c>
      <c r="DU474" s="517">
        <v>138.5</v>
      </c>
      <c r="DV474" s="517">
        <v>140.69999999999999</v>
      </c>
      <c r="DW474" s="517">
        <v>141.6</v>
      </c>
      <c r="DX474" s="559">
        <v>141.30000000000001</v>
      </c>
      <c r="DY474" s="559">
        <v>143.5</v>
      </c>
      <c r="DZ474" s="559">
        <v>143.5</v>
      </c>
      <c r="EA474" s="558">
        <v>142.80000000000001</v>
      </c>
    </row>
    <row r="475" spans="1:131">
      <c r="A475" s="514" t="s">
        <v>1487</v>
      </c>
      <c r="B475" s="514" t="s">
        <v>1488</v>
      </c>
      <c r="C475" s="515">
        <v>2.2985099999999998</v>
      </c>
      <c r="D475" s="516">
        <v>102.7</v>
      </c>
      <c r="E475" s="516">
        <v>103.5</v>
      </c>
      <c r="F475" s="516">
        <v>103.7</v>
      </c>
      <c r="G475" s="516">
        <v>103.4</v>
      </c>
      <c r="H475" s="516">
        <v>103.7</v>
      </c>
      <c r="I475" s="516">
        <v>104.1</v>
      </c>
      <c r="J475" s="516">
        <v>104.2</v>
      </c>
      <c r="K475" s="516">
        <v>104</v>
      </c>
      <c r="L475" s="516">
        <v>104.3</v>
      </c>
      <c r="M475" s="516">
        <v>103.5</v>
      </c>
      <c r="N475" s="516">
        <v>103.4</v>
      </c>
      <c r="O475" s="516">
        <v>104</v>
      </c>
      <c r="P475" s="516">
        <v>105.6</v>
      </c>
      <c r="Q475" s="516">
        <v>107.1</v>
      </c>
      <c r="R475" s="516">
        <v>107.1</v>
      </c>
      <c r="S475" s="516">
        <v>108.9</v>
      </c>
      <c r="T475" s="516">
        <v>109.7</v>
      </c>
      <c r="U475" s="516">
        <v>110.9</v>
      </c>
      <c r="V475" s="516">
        <v>111.7</v>
      </c>
      <c r="W475" s="516">
        <v>111.6</v>
      </c>
      <c r="X475" s="516">
        <v>111.9</v>
      </c>
      <c r="Y475" s="516">
        <v>112</v>
      </c>
      <c r="Z475" s="516">
        <v>112.1</v>
      </c>
      <c r="AA475" s="516">
        <v>113</v>
      </c>
      <c r="AB475" s="516">
        <v>113.1</v>
      </c>
      <c r="AC475" s="516">
        <v>112.8</v>
      </c>
      <c r="AD475" s="516">
        <v>113.3</v>
      </c>
      <c r="AE475" s="516">
        <v>113.3</v>
      </c>
      <c r="AF475" s="516">
        <v>113.6</v>
      </c>
      <c r="AG475" s="516">
        <v>113.1</v>
      </c>
      <c r="AH475" s="516">
        <v>112.7</v>
      </c>
      <c r="AI475" s="516">
        <v>111.9</v>
      </c>
      <c r="AJ475" s="516">
        <v>110.7</v>
      </c>
      <c r="AK475" s="516">
        <v>108.6</v>
      </c>
      <c r="AL475" s="516">
        <v>108.3</v>
      </c>
      <c r="AM475" s="516">
        <v>109.7</v>
      </c>
      <c r="AN475" s="516">
        <v>111.1</v>
      </c>
      <c r="AO475" s="516">
        <v>111.3</v>
      </c>
      <c r="AP475" s="516">
        <v>110.9</v>
      </c>
      <c r="AQ475" s="516">
        <v>109.8</v>
      </c>
      <c r="AR475" s="516">
        <v>108.9</v>
      </c>
      <c r="AS475" s="516">
        <v>107.9</v>
      </c>
      <c r="AT475" s="516">
        <v>107.9</v>
      </c>
      <c r="AU475" s="516">
        <v>107.6</v>
      </c>
      <c r="AV475" s="516">
        <v>106.4</v>
      </c>
      <c r="AW475" s="516">
        <v>105.4</v>
      </c>
      <c r="AX475" s="516">
        <v>105.3</v>
      </c>
      <c r="AY475" s="516">
        <v>106</v>
      </c>
      <c r="AZ475" s="516">
        <v>107.4</v>
      </c>
      <c r="BA475" s="516">
        <v>106.6</v>
      </c>
      <c r="BB475" s="516">
        <v>107</v>
      </c>
      <c r="BC475" s="516">
        <v>106.8</v>
      </c>
      <c r="BD475" s="516">
        <v>106.7</v>
      </c>
      <c r="BE475" s="516">
        <v>106.5</v>
      </c>
      <c r="BF475" s="516">
        <v>106.9</v>
      </c>
      <c r="BG475" s="516">
        <v>107.8</v>
      </c>
      <c r="BH475" s="516">
        <v>107.9</v>
      </c>
      <c r="BI475" s="516">
        <v>108.3</v>
      </c>
      <c r="BJ475" s="516">
        <v>108.8</v>
      </c>
      <c r="BK475" s="516">
        <v>108.8</v>
      </c>
      <c r="BL475" s="516">
        <v>108.6</v>
      </c>
      <c r="BM475" s="516">
        <v>108</v>
      </c>
      <c r="BN475" s="516">
        <v>108</v>
      </c>
      <c r="BO475" s="516">
        <v>107.3</v>
      </c>
      <c r="BP475" s="516">
        <v>107.6</v>
      </c>
      <c r="BQ475" s="516">
        <v>107.6</v>
      </c>
      <c r="BR475" s="516">
        <v>107.5</v>
      </c>
      <c r="BS475" s="516">
        <v>107.3</v>
      </c>
      <c r="BT475" s="516">
        <v>106.9</v>
      </c>
      <c r="BU475" s="516">
        <v>107.2</v>
      </c>
      <c r="BV475" s="516">
        <v>107.3</v>
      </c>
      <c r="BW475" s="516">
        <v>107.6</v>
      </c>
      <c r="BX475" s="516">
        <v>108.5</v>
      </c>
      <c r="BY475" s="516">
        <v>108.5</v>
      </c>
      <c r="BZ475" s="516">
        <v>108.9</v>
      </c>
      <c r="CA475" s="516">
        <v>109.5</v>
      </c>
      <c r="CB475" s="516">
        <v>109.5</v>
      </c>
      <c r="CC475" s="516">
        <v>109.9</v>
      </c>
      <c r="CD475" s="516">
        <v>109.9</v>
      </c>
      <c r="CE475" s="516">
        <v>110</v>
      </c>
      <c r="CF475" s="516">
        <v>110.2</v>
      </c>
      <c r="CG475" s="516">
        <v>110.1</v>
      </c>
      <c r="CH475" s="516">
        <v>109.6</v>
      </c>
      <c r="CI475" s="516">
        <v>110.1</v>
      </c>
      <c r="CJ475" s="516">
        <v>109.7</v>
      </c>
      <c r="CK475" s="516">
        <v>109.4</v>
      </c>
      <c r="CL475" s="516">
        <v>109.3</v>
      </c>
      <c r="CM475" s="516">
        <v>109.1</v>
      </c>
      <c r="CN475" s="516">
        <v>108.3</v>
      </c>
      <c r="CO475" s="516">
        <v>108.2</v>
      </c>
      <c r="CP475" s="516">
        <v>108.4</v>
      </c>
      <c r="CQ475" s="516">
        <v>107.7</v>
      </c>
      <c r="CR475" s="516">
        <v>108.2</v>
      </c>
      <c r="CS475" s="516">
        <v>108.1</v>
      </c>
      <c r="CT475" s="516">
        <v>107.9</v>
      </c>
      <c r="CU475" s="516">
        <v>107.4</v>
      </c>
      <c r="CV475" s="516">
        <v>107.3</v>
      </c>
      <c r="CW475" s="516">
        <v>107.4</v>
      </c>
      <c r="CX475" s="516">
        <v>107.7</v>
      </c>
      <c r="CY475" s="516">
        <v>107.3</v>
      </c>
      <c r="CZ475" s="516">
        <v>107.6</v>
      </c>
      <c r="DA475" s="516">
        <v>109.5</v>
      </c>
      <c r="DB475" s="516">
        <v>110</v>
      </c>
      <c r="DC475" s="516">
        <v>112</v>
      </c>
      <c r="DD475" s="516">
        <v>114.4</v>
      </c>
      <c r="DE475" s="516">
        <v>116.1</v>
      </c>
      <c r="DF475" s="516">
        <v>116.3</v>
      </c>
      <c r="DG475" s="516">
        <v>119.5</v>
      </c>
      <c r="DH475" s="516">
        <v>122.2</v>
      </c>
      <c r="DI475" s="516">
        <v>121.2</v>
      </c>
      <c r="DJ475" s="516">
        <v>120.6</v>
      </c>
      <c r="DK475" s="516">
        <v>121.4</v>
      </c>
      <c r="DL475" s="516">
        <v>122.5</v>
      </c>
      <c r="DM475" s="516">
        <v>123.9</v>
      </c>
      <c r="DN475" s="516">
        <v>126.7</v>
      </c>
      <c r="DO475" s="516">
        <v>127.6</v>
      </c>
      <c r="DP475" s="516">
        <v>127.1</v>
      </c>
      <c r="DQ475" s="516">
        <v>127.3</v>
      </c>
      <c r="DR475" s="516">
        <v>127.3</v>
      </c>
      <c r="DS475" s="516">
        <v>129.80000000000001</v>
      </c>
      <c r="DT475" s="516">
        <v>131.80000000000001</v>
      </c>
      <c r="DU475" s="517">
        <v>132</v>
      </c>
      <c r="DV475" s="517">
        <v>131.6</v>
      </c>
      <c r="DW475" s="517">
        <v>130.5</v>
      </c>
      <c r="DX475" s="559">
        <v>129.4</v>
      </c>
      <c r="DY475" s="559">
        <v>129.5</v>
      </c>
      <c r="DZ475" s="559">
        <v>129.30000000000001</v>
      </c>
      <c r="EA475" s="558">
        <v>128.5</v>
      </c>
    </row>
    <row r="476" spans="1:131">
      <c r="A476" s="514" t="s">
        <v>1489</v>
      </c>
      <c r="B476" s="514" t="s">
        <v>1490</v>
      </c>
      <c r="C476" s="515">
        <v>0.60897000000000001</v>
      </c>
      <c r="D476" s="516">
        <v>103.1</v>
      </c>
      <c r="E476" s="516">
        <v>103.4</v>
      </c>
      <c r="F476" s="516">
        <v>103.8</v>
      </c>
      <c r="G476" s="516">
        <v>103.9</v>
      </c>
      <c r="H476" s="516">
        <v>103.7</v>
      </c>
      <c r="I476" s="516">
        <v>103.6</v>
      </c>
      <c r="J476" s="516">
        <v>103.1</v>
      </c>
      <c r="K476" s="516">
        <v>103.4</v>
      </c>
      <c r="L476" s="516">
        <v>104</v>
      </c>
      <c r="M476" s="516">
        <v>102.8</v>
      </c>
      <c r="N476" s="516">
        <v>101.3</v>
      </c>
      <c r="O476" s="516">
        <v>101</v>
      </c>
      <c r="P476" s="516">
        <v>102.9</v>
      </c>
      <c r="Q476" s="516">
        <v>104.9</v>
      </c>
      <c r="R476" s="516">
        <v>105.5</v>
      </c>
      <c r="S476" s="516">
        <v>106</v>
      </c>
      <c r="T476" s="516">
        <v>105.3</v>
      </c>
      <c r="U476" s="516">
        <v>105.5</v>
      </c>
      <c r="V476" s="516">
        <v>105.8</v>
      </c>
      <c r="W476" s="516">
        <v>105.9</v>
      </c>
      <c r="X476" s="516">
        <v>105.8</v>
      </c>
      <c r="Y476" s="516">
        <v>105.8</v>
      </c>
      <c r="Z476" s="516">
        <v>104.9</v>
      </c>
      <c r="AA476" s="516">
        <v>106.3</v>
      </c>
      <c r="AB476" s="516">
        <v>106.3</v>
      </c>
      <c r="AC476" s="516">
        <v>105.5</v>
      </c>
      <c r="AD476" s="516">
        <v>106.4</v>
      </c>
      <c r="AE476" s="516">
        <v>106</v>
      </c>
      <c r="AF476" s="516">
        <v>106.6</v>
      </c>
      <c r="AG476" s="516">
        <v>106.9</v>
      </c>
      <c r="AH476" s="516">
        <v>105.8</v>
      </c>
      <c r="AI476" s="516">
        <v>105.5</v>
      </c>
      <c r="AJ476" s="516">
        <v>105.7</v>
      </c>
      <c r="AK476" s="516">
        <v>105.5</v>
      </c>
      <c r="AL476" s="516">
        <v>105.7</v>
      </c>
      <c r="AM476" s="516">
        <v>105.8</v>
      </c>
      <c r="AN476" s="516">
        <v>105.3</v>
      </c>
      <c r="AO476" s="516">
        <v>105.4</v>
      </c>
      <c r="AP476" s="516">
        <v>102.8</v>
      </c>
      <c r="AQ476" s="516">
        <v>103.4</v>
      </c>
      <c r="AR476" s="516">
        <v>102.6</v>
      </c>
      <c r="AS476" s="516">
        <v>102.4</v>
      </c>
      <c r="AT476" s="516">
        <v>101.6</v>
      </c>
      <c r="AU476" s="516">
        <v>101.6</v>
      </c>
      <c r="AV476" s="516">
        <v>101.5</v>
      </c>
      <c r="AW476" s="516">
        <v>100.8</v>
      </c>
      <c r="AX476" s="516">
        <v>100.6</v>
      </c>
      <c r="AY476" s="516">
        <v>100.7</v>
      </c>
      <c r="AZ476" s="516">
        <v>100.4</v>
      </c>
      <c r="BA476" s="516">
        <v>100.3</v>
      </c>
      <c r="BB476" s="516">
        <v>100.9</v>
      </c>
      <c r="BC476" s="516">
        <v>101</v>
      </c>
      <c r="BD476" s="516">
        <v>100.6</v>
      </c>
      <c r="BE476" s="516">
        <v>100.9</v>
      </c>
      <c r="BF476" s="516">
        <v>101.5</v>
      </c>
      <c r="BG476" s="516">
        <v>101.6</v>
      </c>
      <c r="BH476" s="516">
        <v>101.4</v>
      </c>
      <c r="BI476" s="516">
        <v>101.9</v>
      </c>
      <c r="BJ476" s="516">
        <v>102.8</v>
      </c>
      <c r="BK476" s="516">
        <v>103.5</v>
      </c>
      <c r="BL476" s="516">
        <v>103.9</v>
      </c>
      <c r="BM476" s="516">
        <v>103.3</v>
      </c>
      <c r="BN476" s="516">
        <v>103.4</v>
      </c>
      <c r="BO476" s="516">
        <v>99.9</v>
      </c>
      <c r="BP476" s="516">
        <v>100.5</v>
      </c>
      <c r="BQ476" s="516">
        <v>100.8</v>
      </c>
      <c r="BR476" s="516">
        <v>99.8</v>
      </c>
      <c r="BS476" s="516">
        <v>100.3</v>
      </c>
      <c r="BT476" s="516">
        <v>98.3</v>
      </c>
      <c r="BU476" s="516">
        <v>97.9</v>
      </c>
      <c r="BV476" s="516">
        <v>98.1</v>
      </c>
      <c r="BW476" s="516">
        <v>97.9</v>
      </c>
      <c r="BX476" s="516">
        <v>97.7</v>
      </c>
      <c r="BY476" s="516">
        <v>97.4</v>
      </c>
      <c r="BZ476" s="516">
        <v>97.2</v>
      </c>
      <c r="CA476" s="516">
        <v>98.8</v>
      </c>
      <c r="CB476" s="516">
        <v>99</v>
      </c>
      <c r="CC476" s="516">
        <v>99.1</v>
      </c>
      <c r="CD476" s="516">
        <v>99</v>
      </c>
      <c r="CE476" s="516">
        <v>99.3</v>
      </c>
      <c r="CF476" s="516">
        <v>99.8</v>
      </c>
      <c r="CG476" s="516">
        <v>100.1</v>
      </c>
      <c r="CH476" s="516">
        <v>99.6</v>
      </c>
      <c r="CI476" s="516">
        <v>99.3</v>
      </c>
      <c r="CJ476" s="516">
        <v>100.2</v>
      </c>
      <c r="CK476" s="516">
        <v>99.5</v>
      </c>
      <c r="CL476" s="516">
        <v>99.3</v>
      </c>
      <c r="CM476" s="516">
        <v>99.4</v>
      </c>
      <c r="CN476" s="516">
        <v>99.7</v>
      </c>
      <c r="CO476" s="516">
        <v>99.2</v>
      </c>
      <c r="CP476" s="516">
        <v>98</v>
      </c>
      <c r="CQ476" s="516">
        <v>97.8</v>
      </c>
      <c r="CR476" s="516">
        <v>98.3</v>
      </c>
      <c r="CS476" s="516">
        <v>99.3</v>
      </c>
      <c r="CT476" s="516">
        <v>98.7</v>
      </c>
      <c r="CU476" s="516">
        <v>97.9</v>
      </c>
      <c r="CV476" s="516">
        <v>98.1</v>
      </c>
      <c r="CW476" s="516">
        <v>98</v>
      </c>
      <c r="CX476" s="516">
        <v>98.4</v>
      </c>
      <c r="CY476" s="516">
        <v>97.8</v>
      </c>
      <c r="CZ476" s="516">
        <v>97.4</v>
      </c>
      <c r="DA476" s="516">
        <v>97.5</v>
      </c>
      <c r="DB476" s="516">
        <v>97.8</v>
      </c>
      <c r="DC476" s="516">
        <v>97.5</v>
      </c>
      <c r="DD476" s="516">
        <v>98.7</v>
      </c>
      <c r="DE476" s="516">
        <v>99.4</v>
      </c>
      <c r="DF476" s="516">
        <v>98.9</v>
      </c>
      <c r="DG476" s="516">
        <v>100.1</v>
      </c>
      <c r="DH476" s="516">
        <v>102.3</v>
      </c>
      <c r="DI476" s="516">
        <v>102.1</v>
      </c>
      <c r="DJ476" s="516">
        <v>102.3</v>
      </c>
      <c r="DK476" s="516">
        <v>102.9</v>
      </c>
      <c r="DL476" s="516">
        <v>103.8</v>
      </c>
      <c r="DM476" s="516">
        <v>104.3</v>
      </c>
      <c r="DN476" s="516">
        <v>104.1</v>
      </c>
      <c r="DO476" s="516">
        <v>104.9</v>
      </c>
      <c r="DP476" s="516">
        <v>106.5</v>
      </c>
      <c r="DQ476" s="516">
        <v>106.5</v>
      </c>
      <c r="DR476" s="516">
        <v>106.4</v>
      </c>
      <c r="DS476" s="516">
        <v>106.1</v>
      </c>
      <c r="DT476" s="516">
        <v>107.2</v>
      </c>
      <c r="DU476" s="517">
        <v>108</v>
      </c>
      <c r="DV476" s="517">
        <v>109.2</v>
      </c>
      <c r="DW476" s="517">
        <v>111.1</v>
      </c>
      <c r="DX476" s="559">
        <v>112.2</v>
      </c>
      <c r="DY476" s="559">
        <v>112.9</v>
      </c>
      <c r="DZ476" s="559">
        <v>113.4</v>
      </c>
      <c r="EA476" s="558">
        <v>113.7</v>
      </c>
    </row>
    <row r="477" spans="1:131">
      <c r="A477" s="514" t="s">
        <v>1491</v>
      </c>
      <c r="B477" s="514" t="s">
        <v>1492</v>
      </c>
      <c r="C477" s="515">
        <v>0.20705999999999999</v>
      </c>
      <c r="D477" s="516">
        <v>100.6</v>
      </c>
      <c r="E477" s="516">
        <v>101.3</v>
      </c>
      <c r="F477" s="516">
        <v>102.1</v>
      </c>
      <c r="G477" s="516">
        <v>102.2</v>
      </c>
      <c r="H477" s="516">
        <v>101.7</v>
      </c>
      <c r="I477" s="516">
        <v>102.2</v>
      </c>
      <c r="J477" s="516">
        <v>101.6</v>
      </c>
      <c r="K477" s="516">
        <v>101.3</v>
      </c>
      <c r="L477" s="516">
        <v>101.9</v>
      </c>
      <c r="M477" s="516">
        <v>101.7</v>
      </c>
      <c r="N477" s="516">
        <v>100.7</v>
      </c>
      <c r="O477" s="516">
        <v>99.8</v>
      </c>
      <c r="P477" s="516">
        <v>102</v>
      </c>
      <c r="Q477" s="516">
        <v>105.4</v>
      </c>
      <c r="R477" s="516">
        <v>106.3</v>
      </c>
      <c r="S477" s="516">
        <v>106.5</v>
      </c>
      <c r="T477" s="516">
        <v>106.5</v>
      </c>
      <c r="U477" s="516">
        <v>106.7</v>
      </c>
      <c r="V477" s="516">
        <v>105.8</v>
      </c>
      <c r="W477" s="516">
        <v>106.2</v>
      </c>
      <c r="X477" s="516">
        <v>106.3</v>
      </c>
      <c r="Y477" s="516">
        <v>106.4</v>
      </c>
      <c r="Z477" s="516">
        <v>105.5</v>
      </c>
      <c r="AA477" s="516">
        <v>105.6</v>
      </c>
      <c r="AB477" s="516">
        <v>106</v>
      </c>
      <c r="AC477" s="516">
        <v>106</v>
      </c>
      <c r="AD477" s="516">
        <v>105.9</v>
      </c>
      <c r="AE477" s="516">
        <v>106.4</v>
      </c>
      <c r="AF477" s="516">
        <v>106.5</v>
      </c>
      <c r="AG477" s="516">
        <v>106.5</v>
      </c>
      <c r="AH477" s="516">
        <v>106</v>
      </c>
      <c r="AI477" s="516">
        <v>105.6</v>
      </c>
      <c r="AJ477" s="516">
        <v>105.1</v>
      </c>
      <c r="AK477" s="516">
        <v>105.2</v>
      </c>
      <c r="AL477" s="516">
        <v>104.9</v>
      </c>
      <c r="AM477" s="516">
        <v>104.8</v>
      </c>
      <c r="AN477" s="516">
        <v>104.2</v>
      </c>
      <c r="AO477" s="516">
        <v>104.7</v>
      </c>
      <c r="AP477" s="516">
        <v>104.3</v>
      </c>
      <c r="AQ477" s="516">
        <v>104.4</v>
      </c>
      <c r="AR477" s="516">
        <v>103.6</v>
      </c>
      <c r="AS477" s="516">
        <v>103.9</v>
      </c>
      <c r="AT477" s="516">
        <v>103.7</v>
      </c>
      <c r="AU477" s="516">
        <v>103.4</v>
      </c>
      <c r="AV477" s="516">
        <v>103.6</v>
      </c>
      <c r="AW477" s="516">
        <v>102.7</v>
      </c>
      <c r="AX477" s="516">
        <v>102.5</v>
      </c>
      <c r="AY477" s="516">
        <v>102.1</v>
      </c>
      <c r="AZ477" s="516">
        <v>102.2</v>
      </c>
      <c r="BA477" s="516">
        <v>101.8</v>
      </c>
      <c r="BB477" s="516">
        <v>102</v>
      </c>
      <c r="BC477" s="516">
        <v>102.2</v>
      </c>
      <c r="BD477" s="516">
        <v>102.4</v>
      </c>
      <c r="BE477" s="516">
        <v>102.4</v>
      </c>
      <c r="BF477" s="516">
        <v>102.3</v>
      </c>
      <c r="BG477" s="516">
        <v>102.9</v>
      </c>
      <c r="BH477" s="516">
        <v>102.4</v>
      </c>
      <c r="BI477" s="516">
        <v>103.3</v>
      </c>
      <c r="BJ477" s="516">
        <v>105.3</v>
      </c>
      <c r="BK477" s="516">
        <v>105.8</v>
      </c>
      <c r="BL477" s="516">
        <v>105.8</v>
      </c>
      <c r="BM477" s="516">
        <v>105.3</v>
      </c>
      <c r="BN477" s="516">
        <v>105.7</v>
      </c>
      <c r="BO477" s="516">
        <v>98.2</v>
      </c>
      <c r="BP477" s="516">
        <v>98.7</v>
      </c>
      <c r="BQ477" s="516">
        <v>100.2</v>
      </c>
      <c r="BR477" s="516">
        <v>99.4</v>
      </c>
      <c r="BS477" s="516">
        <v>99.3</v>
      </c>
      <c r="BT477" s="516">
        <v>99.9</v>
      </c>
      <c r="BU477" s="516">
        <v>99.6</v>
      </c>
      <c r="BV477" s="516">
        <v>100.3</v>
      </c>
      <c r="BW477" s="516">
        <v>99.4</v>
      </c>
      <c r="BX477" s="516">
        <v>99.2</v>
      </c>
      <c r="BY477" s="516">
        <v>98.5</v>
      </c>
      <c r="BZ477" s="516">
        <v>98.6</v>
      </c>
      <c r="CA477" s="516">
        <v>99.4</v>
      </c>
      <c r="CB477" s="516">
        <v>99.4</v>
      </c>
      <c r="CC477" s="516">
        <v>99.7</v>
      </c>
      <c r="CD477" s="516">
        <v>100.4</v>
      </c>
      <c r="CE477" s="516">
        <v>100.4</v>
      </c>
      <c r="CF477" s="516">
        <v>100</v>
      </c>
      <c r="CG477" s="516">
        <v>99.6</v>
      </c>
      <c r="CH477" s="516">
        <v>99.8</v>
      </c>
      <c r="CI477" s="516">
        <v>99.7</v>
      </c>
      <c r="CJ477" s="516">
        <v>99.4</v>
      </c>
      <c r="CK477" s="516">
        <v>99.3</v>
      </c>
      <c r="CL477" s="516">
        <v>99.5</v>
      </c>
      <c r="CM477" s="516">
        <v>99.2</v>
      </c>
      <c r="CN477" s="516">
        <v>99.9</v>
      </c>
      <c r="CO477" s="516">
        <v>99.6</v>
      </c>
      <c r="CP477" s="516">
        <v>97.6</v>
      </c>
      <c r="CQ477" s="516">
        <v>98.1</v>
      </c>
      <c r="CR477" s="516">
        <v>98.7</v>
      </c>
      <c r="CS477" s="516">
        <v>100</v>
      </c>
      <c r="CT477" s="516">
        <v>98.6</v>
      </c>
      <c r="CU477" s="516">
        <v>98.3</v>
      </c>
      <c r="CV477" s="516">
        <v>98.1</v>
      </c>
      <c r="CW477" s="516">
        <v>99.6</v>
      </c>
      <c r="CX477" s="516">
        <v>99.2</v>
      </c>
      <c r="CY477" s="516">
        <v>98.8</v>
      </c>
      <c r="CZ477" s="516">
        <v>98.8</v>
      </c>
      <c r="DA477" s="516">
        <v>98.3</v>
      </c>
      <c r="DB477" s="516">
        <v>97.8</v>
      </c>
      <c r="DC477" s="516">
        <v>97.4</v>
      </c>
      <c r="DD477" s="516">
        <v>99.6</v>
      </c>
      <c r="DE477" s="516">
        <v>100.3</v>
      </c>
      <c r="DF477" s="516">
        <v>98.7</v>
      </c>
      <c r="DG477" s="516">
        <v>99.8</v>
      </c>
      <c r="DH477" s="516">
        <v>101.7</v>
      </c>
      <c r="DI477" s="516">
        <v>102</v>
      </c>
      <c r="DJ477" s="516">
        <v>102.2</v>
      </c>
      <c r="DK477" s="516">
        <v>102</v>
      </c>
      <c r="DL477" s="516">
        <v>103.3</v>
      </c>
      <c r="DM477" s="516">
        <v>104.7</v>
      </c>
      <c r="DN477" s="516">
        <v>103.7</v>
      </c>
      <c r="DO477" s="516">
        <v>105.6</v>
      </c>
      <c r="DP477" s="516">
        <v>109.7</v>
      </c>
      <c r="DQ477" s="516">
        <v>108.6</v>
      </c>
      <c r="DR477" s="516">
        <v>107.7</v>
      </c>
      <c r="DS477" s="516">
        <v>108.2</v>
      </c>
      <c r="DT477" s="516">
        <v>108.2</v>
      </c>
      <c r="DU477" s="517">
        <v>108.8</v>
      </c>
      <c r="DV477" s="517">
        <v>110.4</v>
      </c>
      <c r="DW477" s="517">
        <v>110</v>
      </c>
      <c r="DX477" s="559">
        <v>110.8</v>
      </c>
      <c r="DY477" s="559">
        <v>110.7</v>
      </c>
      <c r="DZ477" s="559">
        <v>112.7</v>
      </c>
      <c r="EA477" s="558">
        <v>113.2</v>
      </c>
    </row>
    <row r="478" spans="1:131">
      <c r="A478" s="514" t="s">
        <v>1493</v>
      </c>
      <c r="B478" s="514" t="s">
        <v>1494</v>
      </c>
      <c r="C478" s="515">
        <v>3.3270000000000001E-2</v>
      </c>
      <c r="D478" s="516">
        <v>97.7</v>
      </c>
      <c r="E478" s="516">
        <v>99.1</v>
      </c>
      <c r="F478" s="516">
        <v>99.7</v>
      </c>
      <c r="G478" s="516">
        <v>100.2</v>
      </c>
      <c r="H478" s="516">
        <v>101.1</v>
      </c>
      <c r="I478" s="516">
        <v>102.7</v>
      </c>
      <c r="J478" s="516">
        <v>100.4</v>
      </c>
      <c r="K478" s="516">
        <v>100.7</v>
      </c>
      <c r="L478" s="516">
        <v>102</v>
      </c>
      <c r="M478" s="516">
        <v>99.5</v>
      </c>
      <c r="N478" s="516">
        <v>99.1</v>
      </c>
      <c r="O478" s="516">
        <v>98.9</v>
      </c>
      <c r="P478" s="516">
        <v>97.4</v>
      </c>
      <c r="Q478" s="516">
        <v>99.6</v>
      </c>
      <c r="R478" s="516">
        <v>99.5</v>
      </c>
      <c r="S478" s="516">
        <v>98.6</v>
      </c>
      <c r="T478" s="516">
        <v>97.5</v>
      </c>
      <c r="U478" s="516">
        <v>97</v>
      </c>
      <c r="V478" s="516">
        <v>100.4</v>
      </c>
      <c r="W478" s="516">
        <v>102.4</v>
      </c>
      <c r="X478" s="516">
        <v>102</v>
      </c>
      <c r="Y478" s="516">
        <v>99.5</v>
      </c>
      <c r="Z478" s="516">
        <v>100.4</v>
      </c>
      <c r="AA478" s="516">
        <v>102.8</v>
      </c>
      <c r="AB478" s="516">
        <v>100.8</v>
      </c>
      <c r="AC478" s="516">
        <v>100.5</v>
      </c>
      <c r="AD478" s="516">
        <v>100.5</v>
      </c>
      <c r="AE478" s="516">
        <v>99</v>
      </c>
      <c r="AF478" s="516">
        <v>99.9</v>
      </c>
      <c r="AG478" s="516">
        <v>99.1</v>
      </c>
      <c r="AH478" s="516">
        <v>98.1</v>
      </c>
      <c r="AI478" s="516">
        <v>97</v>
      </c>
      <c r="AJ478" s="516">
        <v>97.4</v>
      </c>
      <c r="AK478" s="516">
        <v>96</v>
      </c>
      <c r="AL478" s="516">
        <v>96.7</v>
      </c>
      <c r="AM478" s="516">
        <v>97.5</v>
      </c>
      <c r="AN478" s="516">
        <v>98.9</v>
      </c>
      <c r="AO478" s="516">
        <v>96.6</v>
      </c>
      <c r="AP478" s="516">
        <v>95</v>
      </c>
      <c r="AQ478" s="516">
        <v>97</v>
      </c>
      <c r="AR478" s="516">
        <v>97.8</v>
      </c>
      <c r="AS478" s="516">
        <v>98.4</v>
      </c>
      <c r="AT478" s="516">
        <v>96.4</v>
      </c>
      <c r="AU478" s="516">
        <v>98.2</v>
      </c>
      <c r="AV478" s="516">
        <v>98.6</v>
      </c>
      <c r="AW478" s="516">
        <v>96.9</v>
      </c>
      <c r="AX478" s="516">
        <v>96.2</v>
      </c>
      <c r="AY478" s="516">
        <v>97.3</v>
      </c>
      <c r="AZ478" s="516">
        <v>93.2</v>
      </c>
      <c r="BA478" s="516">
        <v>92.3</v>
      </c>
      <c r="BB478" s="516">
        <v>94.4</v>
      </c>
      <c r="BC478" s="516">
        <v>95.8</v>
      </c>
      <c r="BD478" s="516">
        <v>95.2</v>
      </c>
      <c r="BE478" s="516">
        <v>96.5</v>
      </c>
      <c r="BF478" s="516">
        <v>96</v>
      </c>
      <c r="BG478" s="516">
        <v>95.6</v>
      </c>
      <c r="BH478" s="516">
        <v>95.9</v>
      </c>
      <c r="BI478" s="516">
        <v>95.7</v>
      </c>
      <c r="BJ478" s="516">
        <v>96.6</v>
      </c>
      <c r="BK478" s="516">
        <v>99.6</v>
      </c>
      <c r="BL478" s="516">
        <v>100.3</v>
      </c>
      <c r="BM478" s="516">
        <v>100.8</v>
      </c>
      <c r="BN478" s="516">
        <v>98.6</v>
      </c>
      <c r="BO478" s="516">
        <v>94.2</v>
      </c>
      <c r="BP478" s="516">
        <v>95.6</v>
      </c>
      <c r="BQ478" s="516">
        <v>95.3</v>
      </c>
      <c r="BR478" s="516">
        <v>95.7</v>
      </c>
      <c r="BS478" s="516">
        <v>95.7</v>
      </c>
      <c r="BT478" s="516">
        <v>95.1</v>
      </c>
      <c r="BU478" s="516">
        <v>93.9</v>
      </c>
      <c r="BV478" s="516">
        <v>92.7</v>
      </c>
      <c r="BW478" s="516">
        <v>93.7</v>
      </c>
      <c r="BX478" s="516">
        <v>93.7</v>
      </c>
      <c r="BY478" s="516">
        <v>92.6</v>
      </c>
      <c r="BZ478" s="516">
        <v>91.1</v>
      </c>
      <c r="CA478" s="516">
        <v>91.9</v>
      </c>
      <c r="CB478" s="516">
        <v>94.3</v>
      </c>
      <c r="CC478" s="516">
        <v>93.1</v>
      </c>
      <c r="CD478" s="516">
        <v>94.3</v>
      </c>
      <c r="CE478" s="516">
        <v>94.2</v>
      </c>
      <c r="CF478" s="516">
        <v>96.4</v>
      </c>
      <c r="CG478" s="516">
        <v>97.1</v>
      </c>
      <c r="CH478" s="516">
        <v>94.1</v>
      </c>
      <c r="CI478" s="516">
        <v>94.3</v>
      </c>
      <c r="CJ478" s="516">
        <v>94.5</v>
      </c>
      <c r="CK478" s="516">
        <v>94</v>
      </c>
      <c r="CL478" s="516">
        <v>94</v>
      </c>
      <c r="CM478" s="516">
        <v>93.9</v>
      </c>
      <c r="CN478" s="516">
        <v>95.2</v>
      </c>
      <c r="CO478" s="516">
        <v>92.4</v>
      </c>
      <c r="CP478" s="516">
        <v>91.1</v>
      </c>
      <c r="CQ478" s="516">
        <v>89.5</v>
      </c>
      <c r="CR478" s="516">
        <v>91.2</v>
      </c>
      <c r="CS478" s="516">
        <v>93.8</v>
      </c>
      <c r="CT478" s="516">
        <v>92.6</v>
      </c>
      <c r="CU478" s="516">
        <v>89.6</v>
      </c>
      <c r="CV478" s="516">
        <v>89.5</v>
      </c>
      <c r="CW478" s="516">
        <v>86.5</v>
      </c>
      <c r="CX478" s="516">
        <v>90.3</v>
      </c>
      <c r="CY478" s="516">
        <v>91.9</v>
      </c>
      <c r="CZ478" s="516">
        <v>89.5</v>
      </c>
      <c r="DA478" s="516">
        <v>89.5</v>
      </c>
      <c r="DB478" s="516">
        <v>90</v>
      </c>
      <c r="DC478" s="516">
        <v>90.6</v>
      </c>
      <c r="DD478" s="516">
        <v>91.1</v>
      </c>
      <c r="DE478" s="516">
        <v>91.9</v>
      </c>
      <c r="DF478" s="516">
        <v>92.9</v>
      </c>
      <c r="DG478" s="516">
        <v>93.2</v>
      </c>
      <c r="DH478" s="516">
        <v>95.4</v>
      </c>
      <c r="DI478" s="516">
        <v>94.9</v>
      </c>
      <c r="DJ478" s="516">
        <v>97.8</v>
      </c>
      <c r="DK478" s="516">
        <v>98.9</v>
      </c>
      <c r="DL478" s="516">
        <v>101.2</v>
      </c>
      <c r="DM478" s="516">
        <v>101.3</v>
      </c>
      <c r="DN478" s="516">
        <v>101.4</v>
      </c>
      <c r="DO478" s="516">
        <v>102.3</v>
      </c>
      <c r="DP478" s="516">
        <v>101.6</v>
      </c>
      <c r="DQ478" s="516">
        <v>101.1</v>
      </c>
      <c r="DR478" s="516">
        <v>102.2</v>
      </c>
      <c r="DS478" s="516">
        <v>102.3</v>
      </c>
      <c r="DT478" s="516">
        <v>102.6</v>
      </c>
      <c r="DU478" s="517">
        <v>103.8</v>
      </c>
      <c r="DV478" s="517">
        <v>105.3</v>
      </c>
      <c r="DW478" s="517">
        <v>106.5</v>
      </c>
      <c r="DX478" s="559">
        <v>104.9</v>
      </c>
      <c r="DY478" s="559">
        <v>104.9</v>
      </c>
      <c r="DZ478" s="559">
        <v>103.9</v>
      </c>
      <c r="EA478" s="558">
        <v>104.1</v>
      </c>
    </row>
    <row r="479" spans="1:131">
      <c r="A479" s="514" t="s">
        <v>1495</v>
      </c>
      <c r="B479" s="514" t="s">
        <v>1496</v>
      </c>
      <c r="C479" s="515">
        <v>4.0300000000000002E-2</v>
      </c>
      <c r="D479" s="516">
        <v>101.7</v>
      </c>
      <c r="E479" s="516">
        <v>101.8</v>
      </c>
      <c r="F479" s="516">
        <v>101.9</v>
      </c>
      <c r="G479" s="516">
        <v>102</v>
      </c>
      <c r="H479" s="516">
        <v>101.9</v>
      </c>
      <c r="I479" s="516">
        <v>101.6</v>
      </c>
      <c r="J479" s="516">
        <v>101.4</v>
      </c>
      <c r="K479" s="516">
        <v>101.8</v>
      </c>
      <c r="L479" s="516">
        <v>102.8</v>
      </c>
      <c r="M479" s="516">
        <v>102.5</v>
      </c>
      <c r="N479" s="516">
        <v>101</v>
      </c>
      <c r="O479" s="516">
        <v>100.2</v>
      </c>
      <c r="P479" s="516">
        <v>101.9</v>
      </c>
      <c r="Q479" s="516">
        <v>101.9</v>
      </c>
      <c r="R479" s="516">
        <v>101.8</v>
      </c>
      <c r="S479" s="516">
        <v>102.1</v>
      </c>
      <c r="T479" s="516">
        <v>100.6</v>
      </c>
      <c r="U479" s="516">
        <v>100.5</v>
      </c>
      <c r="V479" s="516">
        <v>100.5</v>
      </c>
      <c r="W479" s="516">
        <v>99.1</v>
      </c>
      <c r="X479" s="516">
        <v>99.2</v>
      </c>
      <c r="Y479" s="516">
        <v>99</v>
      </c>
      <c r="Z479" s="516">
        <v>99.1</v>
      </c>
      <c r="AA479" s="516">
        <v>99.5</v>
      </c>
      <c r="AB479" s="516">
        <v>101.1</v>
      </c>
      <c r="AC479" s="516">
        <v>100.8</v>
      </c>
      <c r="AD479" s="516">
        <v>100.6</v>
      </c>
      <c r="AE479" s="516">
        <v>100.6</v>
      </c>
      <c r="AF479" s="516">
        <v>100.8</v>
      </c>
      <c r="AG479" s="516">
        <v>100.5</v>
      </c>
      <c r="AH479" s="516">
        <v>100.6</v>
      </c>
      <c r="AI479" s="516">
        <v>100.9</v>
      </c>
      <c r="AJ479" s="516">
        <v>101</v>
      </c>
      <c r="AK479" s="516">
        <v>100.8</v>
      </c>
      <c r="AL479" s="516">
        <v>100.6</v>
      </c>
      <c r="AM479" s="516">
        <v>100.8</v>
      </c>
      <c r="AN479" s="516">
        <v>104</v>
      </c>
      <c r="AO479" s="516">
        <v>104</v>
      </c>
      <c r="AP479" s="516">
        <v>103.9</v>
      </c>
      <c r="AQ479" s="516">
        <v>103.8</v>
      </c>
      <c r="AR479" s="516">
        <v>103.5</v>
      </c>
      <c r="AS479" s="516">
        <v>103.2</v>
      </c>
      <c r="AT479" s="516">
        <v>101.3</v>
      </c>
      <c r="AU479" s="516">
        <v>101.4</v>
      </c>
      <c r="AV479" s="516">
        <v>101.7</v>
      </c>
      <c r="AW479" s="516">
        <v>101.2</v>
      </c>
      <c r="AX479" s="516">
        <v>101.1</v>
      </c>
      <c r="AY479" s="516">
        <v>101.1</v>
      </c>
      <c r="AZ479" s="516">
        <v>101.5</v>
      </c>
      <c r="BA479" s="516">
        <v>98.2</v>
      </c>
      <c r="BB479" s="516">
        <v>99.2</v>
      </c>
      <c r="BC479" s="516">
        <v>99</v>
      </c>
      <c r="BD479" s="516">
        <v>98.5</v>
      </c>
      <c r="BE479" s="516">
        <v>98.6</v>
      </c>
      <c r="BF479" s="516">
        <v>98.3</v>
      </c>
      <c r="BG479" s="516">
        <v>98.6</v>
      </c>
      <c r="BH479" s="516">
        <v>99.4</v>
      </c>
      <c r="BI479" s="516">
        <v>99</v>
      </c>
      <c r="BJ479" s="516">
        <v>99.2</v>
      </c>
      <c r="BK479" s="516">
        <v>99.3</v>
      </c>
      <c r="BL479" s="516">
        <v>98.6</v>
      </c>
      <c r="BM479" s="516">
        <v>98.1</v>
      </c>
      <c r="BN479" s="516">
        <v>98.3</v>
      </c>
      <c r="BO479" s="516">
        <v>94.7</v>
      </c>
      <c r="BP479" s="516">
        <v>96.3</v>
      </c>
      <c r="BQ479" s="516">
        <v>96.4</v>
      </c>
      <c r="BR479" s="516">
        <v>100.3</v>
      </c>
      <c r="BS479" s="516">
        <v>100.4</v>
      </c>
      <c r="BT479" s="516">
        <v>100.5</v>
      </c>
      <c r="BU479" s="516">
        <v>100.4</v>
      </c>
      <c r="BV479" s="516">
        <v>100.6</v>
      </c>
      <c r="BW479" s="516">
        <v>98.9</v>
      </c>
      <c r="BX479" s="516">
        <v>99.3</v>
      </c>
      <c r="BY479" s="516">
        <v>99.7</v>
      </c>
      <c r="BZ479" s="516">
        <v>97.9</v>
      </c>
      <c r="CA479" s="516">
        <v>100.6</v>
      </c>
      <c r="CB479" s="516">
        <v>102</v>
      </c>
      <c r="CC479" s="516">
        <v>101.9</v>
      </c>
      <c r="CD479" s="516">
        <v>102.6</v>
      </c>
      <c r="CE479" s="516">
        <v>103.1</v>
      </c>
      <c r="CF479" s="516">
        <v>103.6</v>
      </c>
      <c r="CG479" s="516">
        <v>104.6</v>
      </c>
      <c r="CH479" s="516">
        <v>104.2</v>
      </c>
      <c r="CI479" s="516">
        <v>104.4</v>
      </c>
      <c r="CJ479" s="516">
        <v>104.6</v>
      </c>
      <c r="CK479" s="516">
        <v>104.3</v>
      </c>
      <c r="CL479" s="516">
        <v>104.6</v>
      </c>
      <c r="CM479" s="516">
        <v>104.8</v>
      </c>
      <c r="CN479" s="516">
        <v>104</v>
      </c>
      <c r="CO479" s="516">
        <v>103.5</v>
      </c>
      <c r="CP479" s="516">
        <v>103.3</v>
      </c>
      <c r="CQ479" s="516">
        <v>102.4</v>
      </c>
      <c r="CR479" s="516">
        <v>103.5</v>
      </c>
      <c r="CS479" s="516">
        <v>103.1</v>
      </c>
      <c r="CT479" s="516">
        <v>102.6</v>
      </c>
      <c r="CU479" s="516">
        <v>102.7</v>
      </c>
      <c r="CV479" s="516">
        <v>102.7</v>
      </c>
      <c r="CW479" s="516">
        <v>102.3</v>
      </c>
      <c r="CX479" s="516">
        <v>103.1</v>
      </c>
      <c r="CY479" s="516">
        <v>102.1</v>
      </c>
      <c r="CZ479" s="516">
        <v>101.8</v>
      </c>
      <c r="DA479" s="516">
        <v>100.6</v>
      </c>
      <c r="DB479" s="516">
        <v>100.9</v>
      </c>
      <c r="DC479" s="516">
        <v>101.2</v>
      </c>
      <c r="DD479" s="516">
        <v>101.2</v>
      </c>
      <c r="DE479" s="516">
        <v>103.1</v>
      </c>
      <c r="DF479" s="516">
        <v>103.5</v>
      </c>
      <c r="DG479" s="516">
        <v>103.9</v>
      </c>
      <c r="DH479" s="516">
        <v>104.3</v>
      </c>
      <c r="DI479" s="516">
        <v>105.8</v>
      </c>
      <c r="DJ479" s="516">
        <v>105.3</v>
      </c>
      <c r="DK479" s="516">
        <v>105.6</v>
      </c>
      <c r="DL479" s="516">
        <v>106.2</v>
      </c>
      <c r="DM479" s="516">
        <v>106.8</v>
      </c>
      <c r="DN479" s="516">
        <v>108.1</v>
      </c>
      <c r="DO479" s="516">
        <v>108.7</v>
      </c>
      <c r="DP479" s="516">
        <v>108.9</v>
      </c>
      <c r="DQ479" s="516">
        <v>110.8</v>
      </c>
      <c r="DR479" s="516">
        <v>111.1</v>
      </c>
      <c r="DS479" s="516">
        <v>113.3</v>
      </c>
      <c r="DT479" s="516">
        <v>114.6</v>
      </c>
      <c r="DU479" s="517">
        <v>119.1</v>
      </c>
      <c r="DV479" s="517">
        <v>116</v>
      </c>
      <c r="DW479" s="517">
        <v>117.2</v>
      </c>
      <c r="DX479" s="559">
        <v>117.4</v>
      </c>
      <c r="DY479" s="559">
        <v>118.2</v>
      </c>
      <c r="DZ479" s="559">
        <v>118.7</v>
      </c>
      <c r="EA479" s="558">
        <v>119.1</v>
      </c>
    </row>
    <row r="480" spans="1:131">
      <c r="A480" s="514" t="s">
        <v>1497</v>
      </c>
      <c r="B480" s="514" t="s">
        <v>1498</v>
      </c>
      <c r="C480" s="515">
        <v>0.12917999999999999</v>
      </c>
      <c r="D480" s="516">
        <v>105.6</v>
      </c>
      <c r="E480" s="516">
        <v>104.7</v>
      </c>
      <c r="F480" s="516">
        <v>104.8</v>
      </c>
      <c r="G480" s="516">
        <v>105.4</v>
      </c>
      <c r="H480" s="516">
        <v>104.3</v>
      </c>
      <c r="I480" s="516">
        <v>102.6</v>
      </c>
      <c r="J480" s="516">
        <v>101.4</v>
      </c>
      <c r="K480" s="516">
        <v>103.2</v>
      </c>
      <c r="L480" s="516">
        <v>105.2</v>
      </c>
      <c r="M480" s="516">
        <v>100.6</v>
      </c>
      <c r="N480" s="516">
        <v>95.4</v>
      </c>
      <c r="O480" s="516">
        <v>96.2</v>
      </c>
      <c r="P480" s="516">
        <v>101.1</v>
      </c>
      <c r="Q480" s="516">
        <v>104</v>
      </c>
      <c r="R480" s="516">
        <v>106.2</v>
      </c>
      <c r="S480" s="516">
        <v>107.7</v>
      </c>
      <c r="T480" s="516">
        <v>104.7</v>
      </c>
      <c r="U480" s="516">
        <v>104</v>
      </c>
      <c r="V480" s="516">
        <v>106.1</v>
      </c>
      <c r="W480" s="516">
        <v>105.8</v>
      </c>
      <c r="X480" s="516">
        <v>105.1</v>
      </c>
      <c r="Y480" s="516">
        <v>105.9</v>
      </c>
      <c r="Z480" s="516">
        <v>102.6</v>
      </c>
      <c r="AA480" s="516">
        <v>107.9</v>
      </c>
      <c r="AB480" s="516">
        <v>107</v>
      </c>
      <c r="AC480" s="516">
        <v>103.2</v>
      </c>
      <c r="AD480" s="516">
        <v>107</v>
      </c>
      <c r="AE480" s="516">
        <v>105.5</v>
      </c>
      <c r="AF480" s="516">
        <v>107.3</v>
      </c>
      <c r="AG480" s="516">
        <v>109.1</v>
      </c>
      <c r="AH480" s="516">
        <v>105.3</v>
      </c>
      <c r="AI480" s="516">
        <v>104.6</v>
      </c>
      <c r="AJ480" s="516">
        <v>106.6</v>
      </c>
      <c r="AK480" s="516">
        <v>105.5</v>
      </c>
      <c r="AL480" s="516">
        <v>107</v>
      </c>
      <c r="AM480" s="516">
        <v>106.8</v>
      </c>
      <c r="AN480" s="516">
        <v>106</v>
      </c>
      <c r="AO480" s="516">
        <v>104.6</v>
      </c>
      <c r="AP480" s="516">
        <v>106.1</v>
      </c>
      <c r="AQ480" s="516">
        <v>108.5</v>
      </c>
      <c r="AR480" s="516">
        <v>105.9</v>
      </c>
      <c r="AS480" s="516">
        <v>103.5</v>
      </c>
      <c r="AT480" s="516">
        <v>101.5</v>
      </c>
      <c r="AU480" s="516">
        <v>102.2</v>
      </c>
      <c r="AV480" s="516">
        <v>101.1</v>
      </c>
      <c r="AW480" s="516">
        <v>100.3</v>
      </c>
      <c r="AX480" s="516">
        <v>100.3</v>
      </c>
      <c r="AY480" s="516">
        <v>101.2</v>
      </c>
      <c r="AZ480" s="516">
        <v>95.9</v>
      </c>
      <c r="BA480" s="516">
        <v>96.6</v>
      </c>
      <c r="BB480" s="516">
        <v>98.3</v>
      </c>
      <c r="BC480" s="516">
        <v>98.1</v>
      </c>
      <c r="BD480" s="516">
        <v>96.3</v>
      </c>
      <c r="BE480" s="516">
        <v>97.4</v>
      </c>
      <c r="BF480" s="516">
        <v>100.1</v>
      </c>
      <c r="BG480" s="516">
        <v>99</v>
      </c>
      <c r="BH480" s="516">
        <v>98.6</v>
      </c>
      <c r="BI480" s="516">
        <v>99.7</v>
      </c>
      <c r="BJ480" s="516">
        <v>100.5</v>
      </c>
      <c r="BK480" s="516">
        <v>102</v>
      </c>
      <c r="BL480" s="516">
        <v>103.7</v>
      </c>
      <c r="BM480" s="516">
        <v>101.4</v>
      </c>
      <c r="BN480" s="516">
        <v>100.2</v>
      </c>
      <c r="BO480" s="516">
        <v>97.5</v>
      </c>
      <c r="BP480" s="516">
        <v>97</v>
      </c>
      <c r="BQ480" s="516">
        <v>97.4</v>
      </c>
      <c r="BR480" s="516">
        <v>92.3</v>
      </c>
      <c r="BS480" s="516">
        <v>94.4</v>
      </c>
      <c r="BT480" s="516">
        <v>96.5</v>
      </c>
      <c r="BU480" s="516">
        <v>95.5</v>
      </c>
      <c r="BV480" s="516">
        <v>95.5</v>
      </c>
      <c r="BW480" s="516">
        <v>96.4</v>
      </c>
      <c r="BX480" s="516">
        <v>94.9</v>
      </c>
      <c r="BY480" s="516">
        <v>95.5</v>
      </c>
      <c r="BZ480" s="516">
        <v>94.8</v>
      </c>
      <c r="CA480" s="516">
        <v>98.5</v>
      </c>
      <c r="CB480" s="516">
        <v>98.7</v>
      </c>
      <c r="CC480" s="516">
        <v>99.3</v>
      </c>
      <c r="CD480" s="516">
        <v>97.8</v>
      </c>
      <c r="CE480" s="516">
        <v>99.4</v>
      </c>
      <c r="CF480" s="516">
        <v>101.3</v>
      </c>
      <c r="CG480" s="516">
        <v>99.7</v>
      </c>
      <c r="CH480" s="516">
        <v>97.9</v>
      </c>
      <c r="CI480" s="516">
        <v>96.6</v>
      </c>
      <c r="CJ480" s="516">
        <v>100.9</v>
      </c>
      <c r="CK480" s="516">
        <v>98.1</v>
      </c>
      <c r="CL480" s="516">
        <v>96.7</v>
      </c>
      <c r="CM480" s="516">
        <v>97.4</v>
      </c>
      <c r="CN480" s="516">
        <v>98</v>
      </c>
      <c r="CO480" s="516">
        <v>97.4</v>
      </c>
      <c r="CP480" s="516">
        <v>95.7</v>
      </c>
      <c r="CQ480" s="516">
        <v>95.1</v>
      </c>
      <c r="CR480" s="516">
        <v>95.9</v>
      </c>
      <c r="CS480" s="516">
        <v>97.7</v>
      </c>
      <c r="CT480" s="516">
        <v>98</v>
      </c>
      <c r="CU480" s="516">
        <v>95.6</v>
      </c>
      <c r="CV480" s="516">
        <v>96</v>
      </c>
      <c r="CW480" s="516">
        <v>94.7</v>
      </c>
      <c r="CX480" s="516">
        <v>96.6</v>
      </c>
      <c r="CY480" s="516">
        <v>94.3</v>
      </c>
      <c r="CZ480" s="516">
        <v>93.5</v>
      </c>
      <c r="DA480" s="516">
        <v>94.7</v>
      </c>
      <c r="DB480" s="516">
        <v>96.7</v>
      </c>
      <c r="DC480" s="516">
        <v>96.8</v>
      </c>
      <c r="DD480" s="516">
        <v>98.7</v>
      </c>
      <c r="DE480" s="516">
        <v>99.7</v>
      </c>
      <c r="DF480" s="516">
        <v>99.7</v>
      </c>
      <c r="DG480" s="516">
        <v>99.5</v>
      </c>
      <c r="DH480" s="516">
        <v>103.1</v>
      </c>
      <c r="DI480" s="516">
        <v>102.6</v>
      </c>
      <c r="DJ480" s="516">
        <v>102</v>
      </c>
      <c r="DK480" s="516">
        <v>104.4</v>
      </c>
      <c r="DL480" s="516">
        <v>105.5</v>
      </c>
      <c r="DM480" s="516">
        <v>105.3</v>
      </c>
      <c r="DN480" s="516">
        <v>104.9</v>
      </c>
      <c r="DO480" s="516">
        <v>105.3</v>
      </c>
      <c r="DP480" s="516">
        <v>106.5</v>
      </c>
      <c r="DQ480" s="516">
        <v>107.3</v>
      </c>
      <c r="DR480" s="516">
        <v>107.8</v>
      </c>
      <c r="DS480" s="516">
        <v>105.2</v>
      </c>
      <c r="DT480" s="516">
        <v>105.4</v>
      </c>
      <c r="DU480" s="517">
        <v>106</v>
      </c>
      <c r="DV480" s="517">
        <v>107.4</v>
      </c>
      <c r="DW480" s="517">
        <v>108.3</v>
      </c>
      <c r="DX480" s="559">
        <v>113.2</v>
      </c>
      <c r="DY480" s="559">
        <v>116.2</v>
      </c>
      <c r="DZ480" s="559">
        <v>116.2</v>
      </c>
      <c r="EA480" s="558">
        <v>116.4</v>
      </c>
    </row>
    <row r="481" spans="1:131">
      <c r="A481" s="514" t="s">
        <v>1499</v>
      </c>
      <c r="B481" s="514" t="s">
        <v>1500</v>
      </c>
      <c r="C481" s="515">
        <v>4.7299999999999998E-3</v>
      </c>
      <c r="D481" s="516">
        <v>105.1</v>
      </c>
      <c r="E481" s="516">
        <v>104.8</v>
      </c>
      <c r="F481" s="516">
        <v>105.4</v>
      </c>
      <c r="G481" s="516">
        <v>105.9</v>
      </c>
      <c r="H481" s="516">
        <v>105.7</v>
      </c>
      <c r="I481" s="516">
        <v>105.3</v>
      </c>
      <c r="J481" s="516">
        <v>104.7</v>
      </c>
      <c r="K481" s="516">
        <v>103.6</v>
      </c>
      <c r="L481" s="516">
        <v>104.2</v>
      </c>
      <c r="M481" s="516">
        <v>99</v>
      </c>
      <c r="N481" s="516">
        <v>95.5</v>
      </c>
      <c r="O481" s="516">
        <v>101.2</v>
      </c>
      <c r="P481" s="516">
        <v>104.4</v>
      </c>
      <c r="Q481" s="516">
        <v>105.7</v>
      </c>
      <c r="R481" s="516">
        <v>106</v>
      </c>
      <c r="S481" s="516">
        <v>103.8</v>
      </c>
      <c r="T481" s="516">
        <v>100.2</v>
      </c>
      <c r="U481" s="516">
        <v>102.9</v>
      </c>
      <c r="V481" s="516">
        <v>102</v>
      </c>
      <c r="W481" s="516">
        <v>102.1</v>
      </c>
      <c r="X481" s="516">
        <v>103.7</v>
      </c>
      <c r="Y481" s="516">
        <v>100.7</v>
      </c>
      <c r="Z481" s="516">
        <v>102.1</v>
      </c>
      <c r="AA481" s="516">
        <v>105.1</v>
      </c>
      <c r="AB481" s="516">
        <v>103.9</v>
      </c>
      <c r="AC481" s="516">
        <v>105.5</v>
      </c>
      <c r="AD481" s="516">
        <v>104.3</v>
      </c>
      <c r="AE481" s="516">
        <v>102.3</v>
      </c>
      <c r="AF481" s="516">
        <v>102.3</v>
      </c>
      <c r="AG481" s="516">
        <v>104.4</v>
      </c>
      <c r="AH481" s="516">
        <v>102.2</v>
      </c>
      <c r="AI481" s="516">
        <v>101.4</v>
      </c>
      <c r="AJ481" s="516">
        <v>103.3</v>
      </c>
      <c r="AK481" s="516">
        <v>100.3</v>
      </c>
      <c r="AL481" s="516">
        <v>102.6</v>
      </c>
      <c r="AM481" s="516">
        <v>101.4</v>
      </c>
      <c r="AN481" s="516">
        <v>101.3</v>
      </c>
      <c r="AO481" s="516">
        <v>102.2</v>
      </c>
      <c r="AP481" s="516">
        <v>100.4</v>
      </c>
      <c r="AQ481" s="516">
        <v>98.9</v>
      </c>
      <c r="AR481" s="516">
        <v>99.7</v>
      </c>
      <c r="AS481" s="516">
        <v>99.6</v>
      </c>
      <c r="AT481" s="516">
        <v>99.1</v>
      </c>
      <c r="AU481" s="516">
        <v>99.7</v>
      </c>
      <c r="AV481" s="516">
        <v>99.8</v>
      </c>
      <c r="AW481" s="516">
        <v>97.5</v>
      </c>
      <c r="AX481" s="516">
        <v>100.5</v>
      </c>
      <c r="AY481" s="516">
        <v>101.3</v>
      </c>
      <c r="AZ481" s="516">
        <v>96.6</v>
      </c>
      <c r="BA481" s="516">
        <v>95.4</v>
      </c>
      <c r="BB481" s="516">
        <v>96.7</v>
      </c>
      <c r="BC481" s="516">
        <v>96.9</v>
      </c>
      <c r="BD481" s="516">
        <v>97.9</v>
      </c>
      <c r="BE481" s="516">
        <v>98.6</v>
      </c>
      <c r="BF481" s="516">
        <v>97.3</v>
      </c>
      <c r="BG481" s="516">
        <v>96.9</v>
      </c>
      <c r="BH481" s="516">
        <v>99.8</v>
      </c>
      <c r="BI481" s="516">
        <v>99.8</v>
      </c>
      <c r="BJ481" s="516">
        <v>100.4</v>
      </c>
      <c r="BK481" s="516">
        <v>100.7</v>
      </c>
      <c r="BL481" s="516">
        <v>99.9</v>
      </c>
      <c r="BM481" s="516">
        <v>99.9</v>
      </c>
      <c r="BN481" s="516">
        <v>98.3</v>
      </c>
      <c r="BO481" s="516">
        <v>95.3</v>
      </c>
      <c r="BP481" s="516">
        <v>95.1</v>
      </c>
      <c r="BQ481" s="516">
        <v>95.4</v>
      </c>
      <c r="BR481" s="516">
        <v>97.3</v>
      </c>
      <c r="BS481" s="516">
        <v>98.7</v>
      </c>
      <c r="BT481" s="516">
        <v>98.9</v>
      </c>
      <c r="BU481" s="516">
        <v>99.6</v>
      </c>
      <c r="BV481" s="516">
        <v>99.8</v>
      </c>
      <c r="BW481" s="516">
        <v>97.4</v>
      </c>
      <c r="BX481" s="516">
        <v>98</v>
      </c>
      <c r="BY481" s="516">
        <v>98</v>
      </c>
      <c r="BZ481" s="516">
        <v>98.7</v>
      </c>
      <c r="CA481" s="516">
        <v>98</v>
      </c>
      <c r="CB481" s="516">
        <v>96.8</v>
      </c>
      <c r="CC481" s="516">
        <v>96.9</v>
      </c>
      <c r="CD481" s="516">
        <v>97.4</v>
      </c>
      <c r="CE481" s="516">
        <v>96.9</v>
      </c>
      <c r="CF481" s="516">
        <v>97.9</v>
      </c>
      <c r="CG481" s="516">
        <v>97.4</v>
      </c>
      <c r="CH481" s="516">
        <v>97.4</v>
      </c>
      <c r="CI481" s="516">
        <v>94.6</v>
      </c>
      <c r="CJ481" s="516">
        <v>97</v>
      </c>
      <c r="CK481" s="516">
        <v>96.4</v>
      </c>
      <c r="CL481" s="516">
        <v>95.8</v>
      </c>
      <c r="CM481" s="516">
        <v>97.7</v>
      </c>
      <c r="CN481" s="516">
        <v>97.7</v>
      </c>
      <c r="CO481" s="516">
        <v>95.7</v>
      </c>
      <c r="CP481" s="516">
        <v>95</v>
      </c>
      <c r="CQ481" s="516">
        <v>94.5</v>
      </c>
      <c r="CR481" s="516">
        <v>94.6</v>
      </c>
      <c r="CS481" s="516">
        <v>96</v>
      </c>
      <c r="CT481" s="516">
        <v>95.5</v>
      </c>
      <c r="CU481" s="516">
        <v>96.7</v>
      </c>
      <c r="CV481" s="516">
        <v>96.9</v>
      </c>
      <c r="CW481" s="516">
        <v>97</v>
      </c>
      <c r="CX481" s="516">
        <v>95.7</v>
      </c>
      <c r="CY481" s="516">
        <v>96.5</v>
      </c>
      <c r="CZ481" s="516">
        <v>96.5</v>
      </c>
      <c r="DA481" s="516">
        <v>96.4</v>
      </c>
      <c r="DB481" s="516">
        <v>96.2</v>
      </c>
      <c r="DC481" s="516">
        <v>96.5</v>
      </c>
      <c r="DD481" s="516">
        <v>100.5</v>
      </c>
      <c r="DE481" s="516">
        <v>101.3</v>
      </c>
      <c r="DF481" s="516">
        <v>100.4</v>
      </c>
      <c r="DG481" s="516">
        <v>99.1</v>
      </c>
      <c r="DH481" s="516">
        <v>101</v>
      </c>
      <c r="DI481" s="516">
        <v>99.8</v>
      </c>
      <c r="DJ481" s="516">
        <v>99</v>
      </c>
      <c r="DK481" s="516">
        <v>97.4</v>
      </c>
      <c r="DL481" s="516">
        <v>101</v>
      </c>
      <c r="DM481" s="516">
        <v>101</v>
      </c>
      <c r="DN481" s="516">
        <v>100.2</v>
      </c>
      <c r="DO481" s="516">
        <v>100.4</v>
      </c>
      <c r="DP481" s="516">
        <v>101.5</v>
      </c>
      <c r="DQ481" s="516">
        <v>101.9</v>
      </c>
      <c r="DR481" s="516">
        <v>99.2</v>
      </c>
      <c r="DS481" s="516">
        <v>99.1</v>
      </c>
      <c r="DT481" s="516">
        <v>103.3</v>
      </c>
      <c r="DU481" s="517">
        <v>103.7</v>
      </c>
      <c r="DV481" s="517">
        <v>103.7</v>
      </c>
      <c r="DW481" s="517">
        <v>105.6</v>
      </c>
      <c r="DX481" s="559">
        <v>104.1</v>
      </c>
      <c r="DY481" s="559">
        <v>106.8</v>
      </c>
      <c r="DZ481" s="559">
        <v>106.9</v>
      </c>
      <c r="EA481" s="558">
        <v>106.2</v>
      </c>
    </row>
    <row r="482" spans="1:131">
      <c r="A482" s="514" t="s">
        <v>1501</v>
      </c>
      <c r="B482" s="514" t="s">
        <v>1502</v>
      </c>
      <c r="C482" s="515">
        <v>2.0300000000000001E-3</v>
      </c>
      <c r="D482" s="516">
        <v>109.1</v>
      </c>
      <c r="E482" s="516">
        <v>105.1</v>
      </c>
      <c r="F482" s="516">
        <v>103.1</v>
      </c>
      <c r="G482" s="516">
        <v>100.9</v>
      </c>
      <c r="H482" s="516">
        <v>100.3</v>
      </c>
      <c r="I482" s="516">
        <v>103.1</v>
      </c>
      <c r="J482" s="516">
        <v>106.1</v>
      </c>
      <c r="K482" s="516">
        <v>95.4</v>
      </c>
      <c r="L482" s="516">
        <v>98.4</v>
      </c>
      <c r="M482" s="516">
        <v>99.2</v>
      </c>
      <c r="N482" s="516">
        <v>101.3</v>
      </c>
      <c r="O482" s="516">
        <v>100.5</v>
      </c>
      <c r="P482" s="516">
        <v>98.8</v>
      </c>
      <c r="Q482" s="516">
        <v>96.7</v>
      </c>
      <c r="R482" s="516">
        <v>97.8</v>
      </c>
      <c r="S482" s="516">
        <v>100.6</v>
      </c>
      <c r="T482" s="516">
        <v>98.1</v>
      </c>
      <c r="U482" s="516">
        <v>102.3</v>
      </c>
      <c r="V482" s="516">
        <v>112.4</v>
      </c>
      <c r="W482" s="516">
        <v>108.4</v>
      </c>
      <c r="X482" s="516">
        <v>115.7</v>
      </c>
      <c r="Y482" s="516">
        <v>111.3</v>
      </c>
      <c r="Z482" s="516">
        <v>109.1</v>
      </c>
      <c r="AA482" s="516">
        <v>108.5</v>
      </c>
      <c r="AB482" s="516">
        <v>109.4</v>
      </c>
      <c r="AC482" s="516">
        <v>110.1</v>
      </c>
      <c r="AD482" s="516">
        <v>108</v>
      </c>
      <c r="AE482" s="516">
        <v>104.5</v>
      </c>
      <c r="AF482" s="516">
        <v>105.1</v>
      </c>
      <c r="AG482" s="516">
        <v>111.3</v>
      </c>
      <c r="AH482" s="516">
        <v>105.9</v>
      </c>
      <c r="AI482" s="516">
        <v>105.4</v>
      </c>
      <c r="AJ482" s="516">
        <v>101.7</v>
      </c>
      <c r="AK482" s="516">
        <v>102.5</v>
      </c>
      <c r="AL482" s="516">
        <v>98.6</v>
      </c>
      <c r="AM482" s="516">
        <v>95.5</v>
      </c>
      <c r="AN482" s="516">
        <v>86.6</v>
      </c>
      <c r="AO482" s="516">
        <v>85.2</v>
      </c>
      <c r="AP482" s="516">
        <v>92.5</v>
      </c>
      <c r="AQ482" s="516">
        <v>94.9</v>
      </c>
      <c r="AR482" s="516">
        <v>95</v>
      </c>
      <c r="AS482" s="516">
        <v>87.6</v>
      </c>
      <c r="AT482" s="516">
        <v>86.1</v>
      </c>
      <c r="AU482" s="516">
        <v>83.9</v>
      </c>
      <c r="AV482" s="516">
        <v>82.7</v>
      </c>
      <c r="AW482" s="516">
        <v>81.400000000000006</v>
      </c>
      <c r="AX482" s="516">
        <v>81</v>
      </c>
      <c r="AY482" s="516">
        <v>80.5</v>
      </c>
      <c r="AZ482" s="516">
        <v>83.2</v>
      </c>
      <c r="BA482" s="516">
        <v>85.1</v>
      </c>
      <c r="BB482" s="516">
        <v>83.7</v>
      </c>
      <c r="BC482" s="516">
        <v>83.5</v>
      </c>
      <c r="BD482" s="516">
        <v>82.8</v>
      </c>
      <c r="BE482" s="516">
        <v>83.9</v>
      </c>
      <c r="BF482" s="516">
        <v>85.2</v>
      </c>
      <c r="BG482" s="516">
        <v>85.4</v>
      </c>
      <c r="BH482" s="516">
        <v>90</v>
      </c>
      <c r="BI482" s="516">
        <v>95.9</v>
      </c>
      <c r="BJ482" s="516">
        <v>109.3</v>
      </c>
      <c r="BK482" s="516">
        <v>108.4</v>
      </c>
      <c r="BL482" s="516">
        <v>105.9</v>
      </c>
      <c r="BM482" s="516">
        <v>102.6</v>
      </c>
      <c r="BN482" s="516">
        <v>98.6</v>
      </c>
      <c r="BO482" s="516">
        <v>97.4</v>
      </c>
      <c r="BP482" s="516">
        <v>101.9</v>
      </c>
      <c r="BQ482" s="516">
        <v>106.5</v>
      </c>
      <c r="BR482" s="516">
        <v>110.6</v>
      </c>
      <c r="BS482" s="516">
        <v>109</v>
      </c>
      <c r="BT482" s="516">
        <v>102.4</v>
      </c>
      <c r="BU482" s="516">
        <v>105</v>
      </c>
      <c r="BV482" s="516">
        <v>107</v>
      </c>
      <c r="BW482" s="516">
        <v>106.4</v>
      </c>
      <c r="BX482" s="516">
        <v>107.7</v>
      </c>
      <c r="BY482" s="516">
        <v>107</v>
      </c>
      <c r="BZ482" s="516">
        <v>111.1</v>
      </c>
      <c r="CA482" s="516">
        <v>111.9</v>
      </c>
      <c r="CB482" s="516">
        <v>111.1</v>
      </c>
      <c r="CC482" s="516">
        <v>112</v>
      </c>
      <c r="CD482" s="516">
        <v>113</v>
      </c>
      <c r="CE482" s="516">
        <v>111.5</v>
      </c>
      <c r="CF482" s="516">
        <v>107.7</v>
      </c>
      <c r="CG482" s="516">
        <v>106.1</v>
      </c>
      <c r="CH482" s="516">
        <v>104.5</v>
      </c>
      <c r="CI482" s="516">
        <v>102.8</v>
      </c>
      <c r="CJ482" s="516">
        <v>102.3</v>
      </c>
      <c r="CK482" s="516">
        <v>102</v>
      </c>
      <c r="CL482" s="516">
        <v>101.4</v>
      </c>
      <c r="CM482" s="516">
        <v>97.4</v>
      </c>
      <c r="CN482" s="516">
        <v>97</v>
      </c>
      <c r="CO482" s="516">
        <v>97.9</v>
      </c>
      <c r="CP482" s="516">
        <v>97.3</v>
      </c>
      <c r="CQ482" s="516">
        <v>97.5</v>
      </c>
      <c r="CR482" s="516">
        <v>93.8</v>
      </c>
      <c r="CS482" s="516">
        <v>93.8</v>
      </c>
      <c r="CT482" s="516">
        <v>95.4</v>
      </c>
      <c r="CU482" s="516">
        <v>94.2</v>
      </c>
      <c r="CV482" s="516">
        <v>93.3</v>
      </c>
      <c r="CW482" s="516">
        <v>91.4</v>
      </c>
      <c r="CX482" s="516">
        <v>88.6</v>
      </c>
      <c r="CY482" s="516">
        <v>86.5</v>
      </c>
      <c r="CZ482" s="516">
        <v>87.5</v>
      </c>
      <c r="DA482" s="516">
        <v>91.9</v>
      </c>
      <c r="DB482" s="516">
        <v>93.8</v>
      </c>
      <c r="DC482" s="516">
        <v>92.2</v>
      </c>
      <c r="DD482" s="516">
        <v>91.4</v>
      </c>
      <c r="DE482" s="516">
        <v>102.8</v>
      </c>
      <c r="DF482" s="516">
        <v>98.6</v>
      </c>
      <c r="DG482" s="516">
        <v>107.4</v>
      </c>
      <c r="DH482" s="516">
        <v>110.3</v>
      </c>
      <c r="DI482" s="516">
        <v>116</v>
      </c>
      <c r="DJ482" s="516">
        <v>122.5</v>
      </c>
      <c r="DK482" s="516">
        <v>122</v>
      </c>
      <c r="DL482" s="516">
        <v>126.3</v>
      </c>
      <c r="DM482" s="516">
        <v>130.69999999999999</v>
      </c>
      <c r="DN482" s="516">
        <v>133.5</v>
      </c>
      <c r="DO482" s="516">
        <v>133.6</v>
      </c>
      <c r="DP482" s="516">
        <v>149.6</v>
      </c>
      <c r="DQ482" s="516">
        <v>146.80000000000001</v>
      </c>
      <c r="DR482" s="516">
        <v>150.5</v>
      </c>
      <c r="DS482" s="516">
        <v>153.80000000000001</v>
      </c>
      <c r="DT482" s="516">
        <v>156.6</v>
      </c>
      <c r="DU482" s="517">
        <v>165.6</v>
      </c>
      <c r="DV482" s="517">
        <v>165.6</v>
      </c>
      <c r="DW482" s="517">
        <v>169.6</v>
      </c>
      <c r="DX482" s="559">
        <v>157</v>
      </c>
      <c r="DY482" s="559">
        <v>148.30000000000001</v>
      </c>
      <c r="DZ482" s="559">
        <v>145.80000000000001</v>
      </c>
      <c r="EA482" s="558">
        <v>137.1</v>
      </c>
    </row>
    <row r="483" spans="1:131">
      <c r="A483" s="514" t="s">
        <v>1503</v>
      </c>
      <c r="B483" s="514" t="s">
        <v>1504</v>
      </c>
      <c r="C483" s="515">
        <v>1.1259999999999999E-2</v>
      </c>
      <c r="D483" s="516">
        <v>97.8</v>
      </c>
      <c r="E483" s="516">
        <v>97.8</v>
      </c>
      <c r="F483" s="516">
        <v>99.3</v>
      </c>
      <c r="G483" s="516">
        <v>100.8</v>
      </c>
      <c r="H483" s="516">
        <v>99</v>
      </c>
      <c r="I483" s="516">
        <v>100.7</v>
      </c>
      <c r="J483" s="516">
        <v>99.6</v>
      </c>
      <c r="K483" s="516">
        <v>100.9</v>
      </c>
      <c r="L483" s="516">
        <v>101.3</v>
      </c>
      <c r="M483" s="516">
        <v>99</v>
      </c>
      <c r="N483" s="516">
        <v>101.6</v>
      </c>
      <c r="O483" s="516">
        <v>100.4</v>
      </c>
      <c r="P483" s="516">
        <v>101.1</v>
      </c>
      <c r="Q483" s="516">
        <v>101.1</v>
      </c>
      <c r="R483" s="516">
        <v>100.5</v>
      </c>
      <c r="S483" s="516">
        <v>101.7</v>
      </c>
      <c r="T483" s="516">
        <v>101.6</v>
      </c>
      <c r="U483" s="516">
        <v>102.1</v>
      </c>
      <c r="V483" s="516">
        <v>102</v>
      </c>
      <c r="W483" s="516">
        <v>102.4</v>
      </c>
      <c r="X483" s="516">
        <v>102.9</v>
      </c>
      <c r="Y483" s="516">
        <v>101</v>
      </c>
      <c r="Z483" s="516">
        <v>101.5</v>
      </c>
      <c r="AA483" s="516">
        <v>100.7</v>
      </c>
      <c r="AB483" s="516">
        <v>100.8</v>
      </c>
      <c r="AC483" s="516">
        <v>102</v>
      </c>
      <c r="AD483" s="516">
        <v>100.7</v>
      </c>
      <c r="AE483" s="516">
        <v>100.9</v>
      </c>
      <c r="AF483" s="516">
        <v>101.1</v>
      </c>
      <c r="AG483" s="516">
        <v>101</v>
      </c>
      <c r="AH483" s="516">
        <v>101.1</v>
      </c>
      <c r="AI483" s="516">
        <v>101.4</v>
      </c>
      <c r="AJ483" s="516">
        <v>101.9</v>
      </c>
      <c r="AK483" s="516">
        <v>102.4</v>
      </c>
      <c r="AL483" s="516">
        <v>101.1</v>
      </c>
      <c r="AM483" s="516">
        <v>103.1</v>
      </c>
      <c r="AN483" s="516">
        <v>102.4</v>
      </c>
      <c r="AO483" s="516">
        <v>101.7</v>
      </c>
      <c r="AP483" s="516">
        <v>97.1</v>
      </c>
      <c r="AQ483" s="516">
        <v>98.2</v>
      </c>
      <c r="AR483" s="516">
        <v>98.2</v>
      </c>
      <c r="AS483" s="516">
        <v>97.5</v>
      </c>
      <c r="AT483" s="516">
        <v>98.2</v>
      </c>
      <c r="AU483" s="516">
        <v>97.1</v>
      </c>
      <c r="AV483" s="516">
        <v>97.4</v>
      </c>
      <c r="AW483" s="516">
        <v>97.4</v>
      </c>
      <c r="AX483" s="516">
        <v>97.4</v>
      </c>
      <c r="AY483" s="516">
        <v>98.6</v>
      </c>
      <c r="AZ483" s="516">
        <v>100.2</v>
      </c>
      <c r="BA483" s="516">
        <v>100.1</v>
      </c>
      <c r="BB483" s="516">
        <v>100.2</v>
      </c>
      <c r="BC483" s="516">
        <v>100.4</v>
      </c>
      <c r="BD483" s="516">
        <v>99.4</v>
      </c>
      <c r="BE483" s="516">
        <v>101.8</v>
      </c>
      <c r="BF483" s="516">
        <v>101.2</v>
      </c>
      <c r="BG483" s="516">
        <v>102.4</v>
      </c>
      <c r="BH483" s="516">
        <v>102.9</v>
      </c>
      <c r="BI483" s="516">
        <v>103.5</v>
      </c>
      <c r="BJ483" s="516">
        <v>101.3</v>
      </c>
      <c r="BK483" s="516">
        <v>100.6</v>
      </c>
      <c r="BL483" s="516">
        <v>99.5</v>
      </c>
      <c r="BM483" s="516">
        <v>100.8</v>
      </c>
      <c r="BN483" s="516">
        <v>100.8</v>
      </c>
      <c r="BO483" s="516">
        <v>99.8</v>
      </c>
      <c r="BP483" s="516">
        <v>99.8</v>
      </c>
      <c r="BQ483" s="516">
        <v>100</v>
      </c>
      <c r="BR483" s="516">
        <v>100</v>
      </c>
      <c r="BS483" s="516">
        <v>100</v>
      </c>
      <c r="BT483" s="516">
        <v>94.2</v>
      </c>
      <c r="BU483" s="516">
        <v>94.1</v>
      </c>
      <c r="BV483" s="516">
        <v>94.8</v>
      </c>
      <c r="BW483" s="516">
        <v>94.8</v>
      </c>
      <c r="BX483" s="516">
        <v>95.4</v>
      </c>
      <c r="BY483" s="516">
        <v>95.7</v>
      </c>
      <c r="BZ483" s="516">
        <v>96.9</v>
      </c>
      <c r="CA483" s="516">
        <v>96.9</v>
      </c>
      <c r="CB483" s="516">
        <v>95.9</v>
      </c>
      <c r="CC483" s="516">
        <v>93.1</v>
      </c>
      <c r="CD483" s="516">
        <v>93.4</v>
      </c>
      <c r="CE483" s="516">
        <v>93.7</v>
      </c>
      <c r="CF483" s="516">
        <v>93.7</v>
      </c>
      <c r="CG483" s="516">
        <v>94.6</v>
      </c>
      <c r="CH483" s="516">
        <v>94.9</v>
      </c>
      <c r="CI483" s="516">
        <v>95</v>
      </c>
      <c r="CJ483" s="516">
        <v>95</v>
      </c>
      <c r="CK483" s="516">
        <v>95</v>
      </c>
      <c r="CL483" s="516">
        <v>95</v>
      </c>
      <c r="CM483" s="516">
        <v>95</v>
      </c>
      <c r="CN483" s="516">
        <v>95</v>
      </c>
      <c r="CO483" s="516">
        <v>95</v>
      </c>
      <c r="CP483" s="516">
        <v>95</v>
      </c>
      <c r="CQ483" s="516">
        <v>93.1</v>
      </c>
      <c r="CR483" s="516">
        <v>93.1</v>
      </c>
      <c r="CS483" s="516">
        <v>93.1</v>
      </c>
      <c r="CT483" s="516">
        <v>93.1</v>
      </c>
      <c r="CU483" s="516">
        <v>93.1</v>
      </c>
      <c r="CV483" s="516">
        <v>93.1</v>
      </c>
      <c r="CW483" s="516">
        <v>91.8</v>
      </c>
      <c r="CX483" s="516">
        <v>91.8</v>
      </c>
      <c r="CY483" s="516">
        <v>92</v>
      </c>
      <c r="CZ483" s="516">
        <v>92</v>
      </c>
      <c r="DA483" s="516">
        <v>94.5</v>
      </c>
      <c r="DB483" s="516">
        <v>91.3</v>
      </c>
      <c r="DC483" s="516">
        <v>91.3</v>
      </c>
      <c r="DD483" s="516">
        <v>91.3</v>
      </c>
      <c r="DE483" s="516">
        <v>91.8</v>
      </c>
      <c r="DF483" s="516">
        <v>91.6</v>
      </c>
      <c r="DG483" s="516">
        <v>92.8</v>
      </c>
      <c r="DH483" s="516">
        <v>93.9</v>
      </c>
      <c r="DI483" s="516">
        <v>95.6</v>
      </c>
      <c r="DJ483" s="516">
        <v>95.6</v>
      </c>
      <c r="DK483" s="516">
        <v>95.9</v>
      </c>
      <c r="DL483" s="516">
        <v>96.3</v>
      </c>
      <c r="DM483" s="516">
        <v>95.2</v>
      </c>
      <c r="DN483" s="516">
        <v>95.4</v>
      </c>
      <c r="DO483" s="516">
        <v>95.8</v>
      </c>
      <c r="DP483" s="516">
        <v>93.8</v>
      </c>
      <c r="DQ483" s="516">
        <v>93.2</v>
      </c>
      <c r="DR483" s="516">
        <v>93.6</v>
      </c>
      <c r="DS483" s="516">
        <v>93.5</v>
      </c>
      <c r="DT483" s="516">
        <v>94.8</v>
      </c>
      <c r="DU483" s="517">
        <v>94.7</v>
      </c>
      <c r="DV483" s="517">
        <v>94.5</v>
      </c>
      <c r="DW483" s="517">
        <v>96.8</v>
      </c>
      <c r="DX483" s="559">
        <v>97.9</v>
      </c>
      <c r="DY483" s="559">
        <v>97.9</v>
      </c>
      <c r="DZ483" s="559">
        <v>97.6</v>
      </c>
      <c r="EA483" s="558">
        <v>98.2</v>
      </c>
    </row>
    <row r="484" spans="1:131">
      <c r="A484" s="514" t="s">
        <v>1505</v>
      </c>
      <c r="B484" s="514" t="s">
        <v>1506</v>
      </c>
      <c r="C484" s="515">
        <v>1.2239999999999999E-2</v>
      </c>
      <c r="D484" s="516">
        <v>113.3</v>
      </c>
      <c r="E484" s="516">
        <v>119.5</v>
      </c>
      <c r="F484" s="516">
        <v>120.2</v>
      </c>
      <c r="G484" s="516">
        <v>119.1</v>
      </c>
      <c r="H484" s="516">
        <v>127.1</v>
      </c>
      <c r="I484" s="516">
        <v>123.8</v>
      </c>
      <c r="J484" s="516">
        <v>130.19999999999999</v>
      </c>
      <c r="K484" s="516">
        <v>126.6</v>
      </c>
      <c r="L484" s="516">
        <v>121.2</v>
      </c>
      <c r="M484" s="516">
        <v>125.2</v>
      </c>
      <c r="N484" s="516">
        <v>126.7</v>
      </c>
      <c r="O484" s="516">
        <v>124.1</v>
      </c>
      <c r="P484" s="516">
        <v>125.5</v>
      </c>
      <c r="Q484" s="516">
        <v>131.9</v>
      </c>
      <c r="R484" s="516">
        <v>121</v>
      </c>
      <c r="S484" s="516">
        <v>120.9</v>
      </c>
      <c r="T484" s="516">
        <v>122.2</v>
      </c>
      <c r="U484" s="516">
        <v>122.6</v>
      </c>
      <c r="V484" s="516">
        <v>119.7</v>
      </c>
      <c r="W484" s="516">
        <v>120.8</v>
      </c>
      <c r="X484" s="516">
        <v>121.9</v>
      </c>
      <c r="Y484" s="516">
        <v>122</v>
      </c>
      <c r="Z484" s="516">
        <v>126.3</v>
      </c>
      <c r="AA484" s="516">
        <v>127.2</v>
      </c>
      <c r="AB484" s="516">
        <v>134</v>
      </c>
      <c r="AC484" s="516">
        <v>130.30000000000001</v>
      </c>
      <c r="AD484" s="516">
        <v>136.30000000000001</v>
      </c>
      <c r="AE484" s="516">
        <v>131.4</v>
      </c>
      <c r="AF484" s="516">
        <v>134.4</v>
      </c>
      <c r="AG484" s="516">
        <v>131.69999999999999</v>
      </c>
      <c r="AH484" s="516">
        <v>133.1</v>
      </c>
      <c r="AI484" s="516">
        <v>131</v>
      </c>
      <c r="AJ484" s="516">
        <v>131</v>
      </c>
      <c r="AK484" s="516">
        <v>136.5</v>
      </c>
      <c r="AL484" s="516">
        <v>135.5</v>
      </c>
      <c r="AM484" s="516">
        <v>138.9</v>
      </c>
      <c r="AN484" s="516">
        <v>125</v>
      </c>
      <c r="AO484" s="516">
        <v>139.30000000000001</v>
      </c>
      <c r="AP484" s="516">
        <v>132.4</v>
      </c>
      <c r="AQ484" s="516">
        <v>125.5</v>
      </c>
      <c r="AR484" s="516">
        <v>126.9</v>
      </c>
      <c r="AS484" s="516">
        <v>140.69999999999999</v>
      </c>
      <c r="AT484" s="516">
        <v>131.6</v>
      </c>
      <c r="AU484" s="516">
        <v>133.19999999999999</v>
      </c>
      <c r="AV484" s="516">
        <v>133.80000000000001</v>
      </c>
      <c r="AW484" s="516">
        <v>132.1</v>
      </c>
      <c r="AX484" s="516">
        <v>123.8</v>
      </c>
      <c r="AY484" s="516">
        <v>123.6</v>
      </c>
      <c r="AZ484" s="516">
        <v>125.1</v>
      </c>
      <c r="BA484" s="516">
        <v>126.9</v>
      </c>
      <c r="BB484" s="516">
        <v>127.8</v>
      </c>
      <c r="BC484" s="516">
        <v>127.1</v>
      </c>
      <c r="BD484" s="516">
        <v>130.1</v>
      </c>
      <c r="BE484" s="516">
        <v>129.1</v>
      </c>
      <c r="BF484" s="516">
        <v>134.80000000000001</v>
      </c>
      <c r="BG484" s="516">
        <v>134.80000000000001</v>
      </c>
      <c r="BH484" s="516">
        <v>132</v>
      </c>
      <c r="BI484" s="516">
        <v>130.30000000000001</v>
      </c>
      <c r="BJ484" s="516">
        <v>127.3</v>
      </c>
      <c r="BK484" s="516">
        <v>129.19999999999999</v>
      </c>
      <c r="BL484" s="516">
        <v>131.69999999999999</v>
      </c>
      <c r="BM484" s="516">
        <v>134.19999999999999</v>
      </c>
      <c r="BN484" s="516">
        <v>140.4</v>
      </c>
      <c r="BO484" s="516">
        <v>137.9</v>
      </c>
      <c r="BP484" s="516">
        <v>143.69999999999999</v>
      </c>
      <c r="BQ484" s="516">
        <v>133.80000000000001</v>
      </c>
      <c r="BR484" s="516">
        <v>133.19999999999999</v>
      </c>
      <c r="BS484" s="516">
        <v>135.30000000000001</v>
      </c>
      <c r="BT484" s="516">
        <v>133.4</v>
      </c>
      <c r="BU484" s="516">
        <v>135.5</v>
      </c>
      <c r="BV484" s="516">
        <v>133.30000000000001</v>
      </c>
      <c r="BW484" s="516">
        <v>133.19999999999999</v>
      </c>
      <c r="BX484" s="516">
        <v>134.9</v>
      </c>
      <c r="BY484" s="516">
        <v>128.5</v>
      </c>
      <c r="BZ484" s="516">
        <v>130.1</v>
      </c>
      <c r="CA484" s="516">
        <v>137.69999999999999</v>
      </c>
      <c r="CB484" s="516">
        <v>138.1</v>
      </c>
      <c r="CC484" s="516">
        <v>137.9</v>
      </c>
      <c r="CD484" s="516">
        <v>129</v>
      </c>
      <c r="CE484" s="516">
        <v>128.6</v>
      </c>
      <c r="CF484" s="516">
        <v>128.30000000000001</v>
      </c>
      <c r="CG484" s="516">
        <v>137.19999999999999</v>
      </c>
      <c r="CH484" s="516">
        <v>137</v>
      </c>
      <c r="CI484" s="516">
        <v>135.19999999999999</v>
      </c>
      <c r="CJ484" s="516">
        <v>137.30000000000001</v>
      </c>
      <c r="CK484" s="516">
        <v>137.69999999999999</v>
      </c>
      <c r="CL484" s="516">
        <v>137.30000000000001</v>
      </c>
      <c r="CM484" s="516">
        <v>141.69999999999999</v>
      </c>
      <c r="CN484" s="516">
        <v>141.5</v>
      </c>
      <c r="CO484" s="516">
        <v>138.5</v>
      </c>
      <c r="CP484" s="516">
        <v>139</v>
      </c>
      <c r="CQ484" s="516">
        <v>139.1</v>
      </c>
      <c r="CR484" s="516">
        <v>141.1</v>
      </c>
      <c r="CS484" s="516">
        <v>142.6</v>
      </c>
      <c r="CT484" s="516">
        <v>142.30000000000001</v>
      </c>
      <c r="CU484" s="516">
        <v>142.30000000000001</v>
      </c>
      <c r="CV484" s="516">
        <v>146.19999999999999</v>
      </c>
      <c r="CW484" s="516">
        <v>148.4</v>
      </c>
      <c r="CX484" s="516">
        <v>146.9</v>
      </c>
      <c r="CY484" s="516">
        <v>145.69999999999999</v>
      </c>
      <c r="CZ484" s="516">
        <v>145.5</v>
      </c>
      <c r="DA484" s="516">
        <v>145.1</v>
      </c>
      <c r="DB484" s="516">
        <v>145.4</v>
      </c>
      <c r="DC484" s="516">
        <v>134.69999999999999</v>
      </c>
      <c r="DD484" s="516">
        <v>134.9</v>
      </c>
      <c r="DE484" s="516">
        <v>135.5</v>
      </c>
      <c r="DF484" s="516">
        <v>135.5</v>
      </c>
      <c r="DG484" s="516">
        <v>137.19999999999999</v>
      </c>
      <c r="DH484" s="516">
        <v>136.5</v>
      </c>
      <c r="DI484" s="516">
        <v>136.5</v>
      </c>
      <c r="DJ484" s="516">
        <v>144.4</v>
      </c>
      <c r="DK484" s="516">
        <v>143.6</v>
      </c>
      <c r="DL484" s="516">
        <v>148.9</v>
      </c>
      <c r="DM484" s="516">
        <v>151.69999999999999</v>
      </c>
      <c r="DN484" s="516">
        <v>152.69999999999999</v>
      </c>
      <c r="DO484" s="516">
        <v>151.1</v>
      </c>
      <c r="DP484" s="516">
        <v>149</v>
      </c>
      <c r="DQ484" s="516">
        <v>153.1</v>
      </c>
      <c r="DR484" s="516">
        <v>150.5</v>
      </c>
      <c r="DS484" s="516">
        <v>149</v>
      </c>
      <c r="DT484" s="516">
        <v>149.80000000000001</v>
      </c>
      <c r="DU484" s="517">
        <v>150.19999999999999</v>
      </c>
      <c r="DV484" s="517">
        <v>165.7</v>
      </c>
      <c r="DW484" s="517">
        <v>150.9</v>
      </c>
      <c r="DX484" s="559">
        <v>148.69999999999999</v>
      </c>
      <c r="DY484" s="559">
        <v>149.30000000000001</v>
      </c>
      <c r="DZ484" s="559">
        <v>144.9</v>
      </c>
      <c r="EA484" s="558">
        <v>142.5</v>
      </c>
    </row>
    <row r="485" spans="1:131">
      <c r="A485" s="514" t="s">
        <v>1507</v>
      </c>
      <c r="B485" s="514" t="s">
        <v>1508</v>
      </c>
      <c r="C485" s="515">
        <v>1.601E-2</v>
      </c>
      <c r="D485" s="516">
        <v>102.7</v>
      </c>
      <c r="E485" s="516">
        <v>103</v>
      </c>
      <c r="F485" s="516">
        <v>103.3</v>
      </c>
      <c r="G485" s="516">
        <v>103.3</v>
      </c>
      <c r="H485" s="516">
        <v>103.6</v>
      </c>
      <c r="I485" s="516">
        <v>104.8</v>
      </c>
      <c r="J485" s="516">
        <v>104.8</v>
      </c>
      <c r="K485" s="516">
        <v>104.9</v>
      </c>
      <c r="L485" s="516">
        <v>103.7</v>
      </c>
      <c r="M485" s="516">
        <v>104.3</v>
      </c>
      <c r="N485" s="516">
        <v>104.3</v>
      </c>
      <c r="O485" s="516">
        <v>104.9</v>
      </c>
      <c r="P485" s="516">
        <v>106.4</v>
      </c>
      <c r="Q485" s="516">
        <v>106</v>
      </c>
      <c r="R485" s="516">
        <v>106.5</v>
      </c>
      <c r="S485" s="516">
        <v>108</v>
      </c>
      <c r="T485" s="516">
        <v>109.1</v>
      </c>
      <c r="U485" s="516">
        <v>109.4</v>
      </c>
      <c r="V485" s="516">
        <v>110.7</v>
      </c>
      <c r="W485" s="516">
        <v>110.2</v>
      </c>
      <c r="X485" s="516">
        <v>109.5</v>
      </c>
      <c r="Y485" s="516">
        <v>109.7</v>
      </c>
      <c r="Z485" s="516">
        <v>109.2</v>
      </c>
      <c r="AA485" s="516">
        <v>109.8</v>
      </c>
      <c r="AB485" s="516">
        <v>111.5</v>
      </c>
      <c r="AC485" s="516">
        <v>112.4</v>
      </c>
      <c r="AD485" s="516">
        <v>112.6</v>
      </c>
      <c r="AE485" s="516">
        <v>112.2</v>
      </c>
      <c r="AF485" s="516">
        <v>113.8</v>
      </c>
      <c r="AG485" s="516">
        <v>111.9</v>
      </c>
      <c r="AH485" s="516">
        <v>111.7</v>
      </c>
      <c r="AI485" s="516">
        <v>111.4</v>
      </c>
      <c r="AJ485" s="516">
        <v>109</v>
      </c>
      <c r="AK485" s="516">
        <v>110.5</v>
      </c>
      <c r="AL485" s="516">
        <v>110.6</v>
      </c>
      <c r="AM485" s="516">
        <v>112.1</v>
      </c>
      <c r="AN485" s="516">
        <v>110.8</v>
      </c>
      <c r="AO485" s="516">
        <v>112.1</v>
      </c>
      <c r="AP485" s="516">
        <v>111.5</v>
      </c>
      <c r="AQ485" s="516">
        <v>111.4</v>
      </c>
      <c r="AR485" s="516">
        <v>113.7</v>
      </c>
      <c r="AS485" s="516">
        <v>112.7</v>
      </c>
      <c r="AT485" s="516">
        <v>110.7</v>
      </c>
      <c r="AU485" s="516">
        <v>111.2</v>
      </c>
      <c r="AV485" s="516">
        <v>112.3</v>
      </c>
      <c r="AW485" s="516">
        <v>112.4</v>
      </c>
      <c r="AX485" s="516">
        <v>112.7</v>
      </c>
      <c r="AY485" s="516">
        <v>112.9</v>
      </c>
      <c r="AZ485" s="516">
        <v>110.9</v>
      </c>
      <c r="BA485" s="516">
        <v>111.5</v>
      </c>
      <c r="BB485" s="516">
        <v>111.9</v>
      </c>
      <c r="BC485" s="516">
        <v>112.6</v>
      </c>
      <c r="BD485" s="516">
        <v>112.5</v>
      </c>
      <c r="BE485" s="516">
        <v>112.4</v>
      </c>
      <c r="BF485" s="516">
        <v>112.2</v>
      </c>
      <c r="BG485" s="516">
        <v>112.2</v>
      </c>
      <c r="BH485" s="516">
        <v>113</v>
      </c>
      <c r="BI485" s="516">
        <v>113.4</v>
      </c>
      <c r="BJ485" s="516">
        <v>113.5</v>
      </c>
      <c r="BK485" s="516">
        <v>113.7</v>
      </c>
      <c r="BL485" s="516">
        <v>114.1</v>
      </c>
      <c r="BM485" s="516">
        <v>113.8</v>
      </c>
      <c r="BN485" s="516">
        <v>114.2</v>
      </c>
      <c r="BO485" s="516">
        <v>114.4</v>
      </c>
      <c r="BP485" s="516">
        <v>119.6</v>
      </c>
      <c r="BQ485" s="516">
        <v>118.2</v>
      </c>
      <c r="BR485" s="516">
        <v>117.8</v>
      </c>
      <c r="BS485" s="516">
        <v>119.7</v>
      </c>
      <c r="BT485" s="516">
        <v>121.5</v>
      </c>
      <c r="BU485" s="516">
        <v>119.2</v>
      </c>
      <c r="BV485" s="516">
        <v>120.3</v>
      </c>
      <c r="BW485" s="516">
        <v>120.3</v>
      </c>
      <c r="BX485" s="516">
        <v>122</v>
      </c>
      <c r="BY485" s="516">
        <v>122.2</v>
      </c>
      <c r="BZ485" s="516">
        <v>123</v>
      </c>
      <c r="CA485" s="516">
        <v>123.1</v>
      </c>
      <c r="CB485" s="516">
        <v>123.5</v>
      </c>
      <c r="CC485" s="516">
        <v>124.4</v>
      </c>
      <c r="CD485" s="516">
        <v>122.7</v>
      </c>
      <c r="CE485" s="516">
        <v>122.4</v>
      </c>
      <c r="CF485" s="516">
        <v>123</v>
      </c>
      <c r="CG485" s="516">
        <v>124</v>
      </c>
      <c r="CH485" s="516">
        <v>123.9</v>
      </c>
      <c r="CI485" s="516">
        <v>123.9</v>
      </c>
      <c r="CJ485" s="516">
        <v>124.1</v>
      </c>
      <c r="CK485" s="516">
        <v>123.7</v>
      </c>
      <c r="CL485" s="516">
        <v>124.2</v>
      </c>
      <c r="CM485" s="516">
        <v>123.8</v>
      </c>
      <c r="CN485" s="516">
        <v>123.4</v>
      </c>
      <c r="CO485" s="516">
        <v>123.6</v>
      </c>
      <c r="CP485" s="516">
        <v>121.6</v>
      </c>
      <c r="CQ485" s="516">
        <v>121.9</v>
      </c>
      <c r="CR485" s="516">
        <v>120.9</v>
      </c>
      <c r="CS485" s="516">
        <v>121.2</v>
      </c>
      <c r="CT485" s="516">
        <v>120.8</v>
      </c>
      <c r="CU485" s="516">
        <v>121.5</v>
      </c>
      <c r="CV485" s="516">
        <v>121.3</v>
      </c>
      <c r="CW485" s="516">
        <v>122.5</v>
      </c>
      <c r="CX485" s="516">
        <v>121.8</v>
      </c>
      <c r="CY485" s="516">
        <v>120.9</v>
      </c>
      <c r="CZ485" s="516">
        <v>120.9</v>
      </c>
      <c r="DA485" s="516">
        <v>121.1</v>
      </c>
      <c r="DB485" s="516">
        <v>121.2</v>
      </c>
      <c r="DC485" s="516">
        <v>121</v>
      </c>
      <c r="DD485" s="516">
        <v>121.6</v>
      </c>
      <c r="DE485" s="516">
        <v>122.1</v>
      </c>
      <c r="DF485" s="516">
        <v>121.7</v>
      </c>
      <c r="DG485" s="516">
        <v>122.4</v>
      </c>
      <c r="DH485" s="516">
        <v>123.2</v>
      </c>
      <c r="DI485" s="516">
        <v>125.2</v>
      </c>
      <c r="DJ485" s="516">
        <v>125</v>
      </c>
      <c r="DK485" s="516">
        <v>125.8</v>
      </c>
      <c r="DL485" s="516">
        <v>125.2</v>
      </c>
      <c r="DM485" s="516">
        <v>125.7</v>
      </c>
      <c r="DN485" s="516">
        <v>126.2</v>
      </c>
      <c r="DO485" s="516">
        <v>126.7</v>
      </c>
      <c r="DP485" s="516">
        <v>127.1</v>
      </c>
      <c r="DQ485" s="516">
        <v>127.4</v>
      </c>
      <c r="DR485" s="516">
        <v>126.8</v>
      </c>
      <c r="DS485" s="516">
        <v>127.9</v>
      </c>
      <c r="DT485" s="516">
        <v>128.5</v>
      </c>
      <c r="DU485" s="517">
        <v>129.30000000000001</v>
      </c>
      <c r="DV485" s="517">
        <v>131.4</v>
      </c>
      <c r="DW485" s="517">
        <v>132.6</v>
      </c>
      <c r="DX485" s="559">
        <v>133</v>
      </c>
      <c r="DY485" s="559">
        <v>132.80000000000001</v>
      </c>
      <c r="DZ485" s="559">
        <v>133.5</v>
      </c>
      <c r="EA485" s="558">
        <v>134.19999999999999</v>
      </c>
    </row>
    <row r="486" spans="1:131">
      <c r="A486" s="514" t="s">
        <v>1509</v>
      </c>
      <c r="B486" s="514" t="s">
        <v>1510</v>
      </c>
      <c r="C486" s="515">
        <v>0.12917999999999999</v>
      </c>
      <c r="D486" s="516">
        <v>105.5</v>
      </c>
      <c r="E486" s="516">
        <v>105.5</v>
      </c>
      <c r="F486" s="516">
        <v>105.5</v>
      </c>
      <c r="G486" s="516">
        <v>105.5</v>
      </c>
      <c r="H486" s="516">
        <v>105.5</v>
      </c>
      <c r="I486" s="516">
        <v>105.5</v>
      </c>
      <c r="J486" s="516">
        <v>105.5</v>
      </c>
      <c r="K486" s="516">
        <v>105.5</v>
      </c>
      <c r="L486" s="516">
        <v>105.5</v>
      </c>
      <c r="M486" s="516">
        <v>105.5</v>
      </c>
      <c r="N486" s="516">
        <v>105.5</v>
      </c>
      <c r="O486" s="516">
        <v>105.5</v>
      </c>
      <c r="P486" s="516">
        <v>105.5</v>
      </c>
      <c r="Q486" s="516">
        <v>105.5</v>
      </c>
      <c r="R486" s="516">
        <v>105.5</v>
      </c>
      <c r="S486" s="516">
        <v>105.5</v>
      </c>
      <c r="T486" s="516">
        <v>105.5</v>
      </c>
      <c r="U486" s="516">
        <v>106.7</v>
      </c>
      <c r="V486" s="516">
        <v>106.7</v>
      </c>
      <c r="W486" s="516">
        <v>106.7</v>
      </c>
      <c r="X486" s="516">
        <v>106.7</v>
      </c>
      <c r="Y486" s="516">
        <v>106.7</v>
      </c>
      <c r="Z486" s="516">
        <v>106.7</v>
      </c>
      <c r="AA486" s="516">
        <v>106.7</v>
      </c>
      <c r="AB486" s="516">
        <v>106.4</v>
      </c>
      <c r="AC486" s="516">
        <v>106.4</v>
      </c>
      <c r="AD486" s="516">
        <v>106.4</v>
      </c>
      <c r="AE486" s="516">
        <v>106.4</v>
      </c>
      <c r="AF486" s="516">
        <v>106.4</v>
      </c>
      <c r="AG486" s="516">
        <v>106.4</v>
      </c>
      <c r="AH486" s="516">
        <v>106.4</v>
      </c>
      <c r="AI486" s="516">
        <v>106.4</v>
      </c>
      <c r="AJ486" s="516">
        <v>106.4</v>
      </c>
      <c r="AK486" s="516">
        <v>106.4</v>
      </c>
      <c r="AL486" s="516">
        <v>106.4</v>
      </c>
      <c r="AM486" s="516">
        <v>106.1</v>
      </c>
      <c r="AN486" s="516">
        <v>106.1</v>
      </c>
      <c r="AO486" s="516">
        <v>106.1</v>
      </c>
      <c r="AP486" s="516">
        <v>94.7</v>
      </c>
      <c r="AQ486" s="516">
        <v>94.7</v>
      </c>
      <c r="AR486" s="516">
        <v>94.7</v>
      </c>
      <c r="AS486" s="516">
        <v>94.7</v>
      </c>
      <c r="AT486" s="516">
        <v>94.7</v>
      </c>
      <c r="AU486" s="516">
        <v>94.7</v>
      </c>
      <c r="AV486" s="516">
        <v>94.7</v>
      </c>
      <c r="AW486" s="516">
        <v>94.7</v>
      </c>
      <c r="AX486" s="516">
        <v>94.7</v>
      </c>
      <c r="AY486" s="516">
        <v>94.7</v>
      </c>
      <c r="AZ486" s="516">
        <v>100.2</v>
      </c>
      <c r="BA486" s="516">
        <v>100.2</v>
      </c>
      <c r="BB486" s="516">
        <v>100.2</v>
      </c>
      <c r="BC486" s="516">
        <v>100.2</v>
      </c>
      <c r="BD486" s="516">
        <v>100.2</v>
      </c>
      <c r="BE486" s="516">
        <v>100.2</v>
      </c>
      <c r="BF486" s="516">
        <v>100.2</v>
      </c>
      <c r="BG486" s="516">
        <v>100.2</v>
      </c>
      <c r="BH486" s="516">
        <v>100.2</v>
      </c>
      <c r="BI486" s="516">
        <v>100.2</v>
      </c>
      <c r="BJ486" s="516">
        <v>100.2</v>
      </c>
      <c r="BK486" s="516">
        <v>100.2</v>
      </c>
      <c r="BL486" s="516">
        <v>100.2</v>
      </c>
      <c r="BM486" s="516">
        <v>100.2</v>
      </c>
      <c r="BN486" s="516">
        <v>100.2</v>
      </c>
      <c r="BO486" s="516">
        <v>101.2</v>
      </c>
      <c r="BP486" s="516">
        <v>101.2</v>
      </c>
      <c r="BQ486" s="516">
        <v>101.2</v>
      </c>
      <c r="BR486" s="516">
        <v>101.2</v>
      </c>
      <c r="BS486" s="516">
        <v>101.2</v>
      </c>
      <c r="BT486" s="516">
        <v>89.6</v>
      </c>
      <c r="BU486" s="516">
        <v>89.6</v>
      </c>
      <c r="BV486" s="516">
        <v>89.6</v>
      </c>
      <c r="BW486" s="516">
        <v>89.6</v>
      </c>
      <c r="BX486" s="516">
        <v>89.6</v>
      </c>
      <c r="BY486" s="516">
        <v>89.6</v>
      </c>
      <c r="BZ486" s="516">
        <v>89.6</v>
      </c>
      <c r="CA486" s="516">
        <v>89.9</v>
      </c>
      <c r="CB486" s="516">
        <v>89.9</v>
      </c>
      <c r="CC486" s="516">
        <v>89.9</v>
      </c>
      <c r="CD486" s="516">
        <v>89.9</v>
      </c>
      <c r="CE486" s="516">
        <v>89.9</v>
      </c>
      <c r="CF486" s="516">
        <v>89.9</v>
      </c>
      <c r="CG486" s="516">
        <v>92.1</v>
      </c>
      <c r="CH486" s="516">
        <v>92.1</v>
      </c>
      <c r="CI486" s="516">
        <v>92.1</v>
      </c>
      <c r="CJ486" s="516">
        <v>92.1</v>
      </c>
      <c r="CK486" s="516">
        <v>92.1</v>
      </c>
      <c r="CL486" s="516">
        <v>92.1</v>
      </c>
      <c r="CM486" s="516">
        <v>92.1</v>
      </c>
      <c r="CN486" s="516">
        <v>92.1</v>
      </c>
      <c r="CO486" s="516">
        <v>92.1</v>
      </c>
      <c r="CP486" s="516">
        <v>92.1</v>
      </c>
      <c r="CQ486" s="516">
        <v>92.1</v>
      </c>
      <c r="CR486" s="516">
        <v>92.1</v>
      </c>
      <c r="CS486" s="516">
        <v>92.1</v>
      </c>
      <c r="CT486" s="516">
        <v>92.1</v>
      </c>
      <c r="CU486" s="516">
        <v>92.1</v>
      </c>
      <c r="CV486" s="516">
        <v>92.1</v>
      </c>
      <c r="CW486" s="516">
        <v>91.3</v>
      </c>
      <c r="CX486" s="516">
        <v>91.3</v>
      </c>
      <c r="CY486" s="516">
        <v>91.3</v>
      </c>
      <c r="CZ486" s="516">
        <v>91.3</v>
      </c>
      <c r="DA486" s="516">
        <v>91.3</v>
      </c>
      <c r="DB486" s="516">
        <v>91.3</v>
      </c>
      <c r="DC486" s="516">
        <v>91.3</v>
      </c>
      <c r="DD486" s="516">
        <v>91.3</v>
      </c>
      <c r="DE486" s="516">
        <v>91.3</v>
      </c>
      <c r="DF486" s="516">
        <v>91.3</v>
      </c>
      <c r="DG486" s="516">
        <v>94.5</v>
      </c>
      <c r="DH486" s="516">
        <v>97.4</v>
      </c>
      <c r="DI486" s="516">
        <v>95.4</v>
      </c>
      <c r="DJ486" s="516">
        <v>95.4</v>
      </c>
      <c r="DK486" s="516">
        <v>95.4</v>
      </c>
      <c r="DL486" s="516">
        <v>95.4</v>
      </c>
      <c r="DM486" s="516">
        <v>95.4</v>
      </c>
      <c r="DN486" s="516">
        <v>95.4</v>
      </c>
      <c r="DO486" s="516">
        <v>95.4</v>
      </c>
      <c r="DP486" s="516">
        <v>95.4</v>
      </c>
      <c r="DQ486" s="516">
        <v>95.4</v>
      </c>
      <c r="DR486" s="516">
        <v>95.4</v>
      </c>
      <c r="DS486" s="516">
        <v>95.4</v>
      </c>
      <c r="DT486" s="516">
        <v>99.3</v>
      </c>
      <c r="DU486" s="517">
        <v>99.3</v>
      </c>
      <c r="DV486" s="517">
        <v>99.3</v>
      </c>
      <c r="DW486" s="517">
        <v>108.2</v>
      </c>
      <c r="DX486" s="559">
        <v>108.2</v>
      </c>
      <c r="DY486" s="559">
        <v>108.2</v>
      </c>
      <c r="DZ486" s="559">
        <v>108.2</v>
      </c>
      <c r="EA486" s="558">
        <v>108.2</v>
      </c>
    </row>
    <row r="487" spans="1:131">
      <c r="A487" s="514" t="s">
        <v>1511</v>
      </c>
      <c r="B487" s="514" t="s">
        <v>1512</v>
      </c>
      <c r="C487" s="515">
        <v>2.3709999999999998E-2</v>
      </c>
      <c r="D487" s="516">
        <v>104.1</v>
      </c>
      <c r="E487" s="516">
        <v>104.7</v>
      </c>
      <c r="F487" s="516">
        <v>104.8</v>
      </c>
      <c r="G487" s="516">
        <v>103.6</v>
      </c>
      <c r="H487" s="516">
        <v>104.9</v>
      </c>
      <c r="I487" s="516">
        <v>104.8</v>
      </c>
      <c r="J487" s="516">
        <v>103.4</v>
      </c>
      <c r="K487" s="516">
        <v>105.3</v>
      </c>
      <c r="L487" s="516">
        <v>104.9</v>
      </c>
      <c r="M487" s="516">
        <v>104.6</v>
      </c>
      <c r="N487" s="516">
        <v>104.3</v>
      </c>
      <c r="O487" s="516">
        <v>103.4</v>
      </c>
      <c r="P487" s="516">
        <v>103.6</v>
      </c>
      <c r="Q487" s="516">
        <v>103.5</v>
      </c>
      <c r="R487" s="516">
        <v>104.9</v>
      </c>
      <c r="S487" s="516">
        <v>106.2</v>
      </c>
      <c r="T487" s="516">
        <v>107.4</v>
      </c>
      <c r="U487" s="516">
        <v>107.9</v>
      </c>
      <c r="V487" s="516">
        <v>107.5</v>
      </c>
      <c r="W487" s="516">
        <v>108.2</v>
      </c>
      <c r="X487" s="516">
        <v>107.7</v>
      </c>
      <c r="Y487" s="516">
        <v>107.1</v>
      </c>
      <c r="Z487" s="516">
        <v>107.1</v>
      </c>
      <c r="AA487" s="516">
        <v>108</v>
      </c>
      <c r="AB487" s="516">
        <v>106.7</v>
      </c>
      <c r="AC487" s="516">
        <v>108.3</v>
      </c>
      <c r="AD487" s="516">
        <v>109.3</v>
      </c>
      <c r="AE487" s="516">
        <v>109.5</v>
      </c>
      <c r="AF487" s="516">
        <v>109.4</v>
      </c>
      <c r="AG487" s="516">
        <v>109.1</v>
      </c>
      <c r="AH487" s="516">
        <v>109.2</v>
      </c>
      <c r="AI487" s="516">
        <v>109.5</v>
      </c>
      <c r="AJ487" s="516">
        <v>108.9</v>
      </c>
      <c r="AK487" s="516">
        <v>108.6</v>
      </c>
      <c r="AL487" s="516">
        <v>109.3</v>
      </c>
      <c r="AM487" s="516">
        <v>110</v>
      </c>
      <c r="AN487" s="516">
        <v>109.1</v>
      </c>
      <c r="AO487" s="516">
        <v>108.8</v>
      </c>
      <c r="AP487" s="516">
        <v>107.7</v>
      </c>
      <c r="AQ487" s="516">
        <v>109.4</v>
      </c>
      <c r="AR487" s="516">
        <v>107.5</v>
      </c>
      <c r="AS487" s="516">
        <v>107</v>
      </c>
      <c r="AT487" s="516">
        <v>109.8</v>
      </c>
      <c r="AU487" s="516">
        <v>106.1</v>
      </c>
      <c r="AV487" s="516">
        <v>105.5</v>
      </c>
      <c r="AW487" s="516">
        <v>105</v>
      </c>
      <c r="AX487" s="516">
        <v>105.2</v>
      </c>
      <c r="AY487" s="516">
        <v>104.2</v>
      </c>
      <c r="AZ487" s="516">
        <v>101.3</v>
      </c>
      <c r="BA487" s="516">
        <v>103.8</v>
      </c>
      <c r="BB487" s="516">
        <v>101.5</v>
      </c>
      <c r="BC487" s="516">
        <v>101.7</v>
      </c>
      <c r="BD487" s="516">
        <v>101.2</v>
      </c>
      <c r="BE487" s="516">
        <v>100.4</v>
      </c>
      <c r="BF487" s="516">
        <v>101.2</v>
      </c>
      <c r="BG487" s="516">
        <v>101.4</v>
      </c>
      <c r="BH487" s="516">
        <v>101.8</v>
      </c>
      <c r="BI487" s="516">
        <v>101.7</v>
      </c>
      <c r="BJ487" s="516">
        <v>102</v>
      </c>
      <c r="BK487" s="516">
        <v>102.1</v>
      </c>
      <c r="BL487" s="516">
        <v>104</v>
      </c>
      <c r="BM487" s="516">
        <v>105.7</v>
      </c>
      <c r="BN487" s="516">
        <v>110.4</v>
      </c>
      <c r="BO487" s="516">
        <v>110.3</v>
      </c>
      <c r="BP487" s="516">
        <v>110.5</v>
      </c>
      <c r="BQ487" s="516">
        <v>110.4</v>
      </c>
      <c r="BR487" s="516">
        <v>111</v>
      </c>
      <c r="BS487" s="516">
        <v>111.5</v>
      </c>
      <c r="BT487" s="516">
        <v>111.4</v>
      </c>
      <c r="BU487" s="516">
        <v>111.2</v>
      </c>
      <c r="BV487" s="516">
        <v>110.8</v>
      </c>
      <c r="BW487" s="516">
        <v>110.6</v>
      </c>
      <c r="BX487" s="516">
        <v>110.7</v>
      </c>
      <c r="BY487" s="516">
        <v>111.2</v>
      </c>
      <c r="BZ487" s="516">
        <v>112</v>
      </c>
      <c r="CA487" s="516">
        <v>112.2</v>
      </c>
      <c r="CB487" s="516">
        <v>112.4</v>
      </c>
      <c r="CC487" s="516">
        <v>111.8</v>
      </c>
      <c r="CD487" s="516">
        <v>112.7</v>
      </c>
      <c r="CE487" s="516">
        <v>113</v>
      </c>
      <c r="CF487" s="516">
        <v>113.7</v>
      </c>
      <c r="CG487" s="516">
        <v>114.7</v>
      </c>
      <c r="CH487" s="516">
        <v>114.9</v>
      </c>
      <c r="CI487" s="516">
        <v>114.6</v>
      </c>
      <c r="CJ487" s="516">
        <v>114.7</v>
      </c>
      <c r="CK487" s="516">
        <v>114.8</v>
      </c>
      <c r="CL487" s="516">
        <v>115.1</v>
      </c>
      <c r="CM487" s="516">
        <v>115.6</v>
      </c>
      <c r="CN487" s="516">
        <v>113</v>
      </c>
      <c r="CO487" s="516">
        <v>111.8</v>
      </c>
      <c r="CP487" s="516">
        <v>111</v>
      </c>
      <c r="CQ487" s="516">
        <v>110.9</v>
      </c>
      <c r="CR487" s="516">
        <v>109.3</v>
      </c>
      <c r="CS487" s="516">
        <v>108.4</v>
      </c>
      <c r="CT487" s="516">
        <v>107.6</v>
      </c>
      <c r="CU487" s="516">
        <v>107.5</v>
      </c>
      <c r="CV487" s="516">
        <v>107.7</v>
      </c>
      <c r="CW487" s="516">
        <v>107.6</v>
      </c>
      <c r="CX487" s="516">
        <v>107.5</v>
      </c>
      <c r="CY487" s="516">
        <v>107.7</v>
      </c>
      <c r="CZ487" s="516">
        <v>107.8</v>
      </c>
      <c r="DA487" s="516">
        <v>107.3</v>
      </c>
      <c r="DB487" s="516">
        <v>107.4</v>
      </c>
      <c r="DC487" s="516">
        <v>107.3</v>
      </c>
      <c r="DD487" s="516">
        <v>107.9</v>
      </c>
      <c r="DE487" s="516">
        <v>108.3</v>
      </c>
      <c r="DF487" s="516">
        <v>107.9</v>
      </c>
      <c r="DG487" s="516">
        <v>108.6</v>
      </c>
      <c r="DH487" s="516">
        <v>108.6</v>
      </c>
      <c r="DI487" s="516">
        <v>108.7</v>
      </c>
      <c r="DJ487" s="516">
        <v>109.5</v>
      </c>
      <c r="DK487" s="516">
        <v>109.7</v>
      </c>
      <c r="DL487" s="516">
        <v>109.2</v>
      </c>
      <c r="DM487" s="516">
        <v>107.8</v>
      </c>
      <c r="DN487" s="516">
        <v>108.7</v>
      </c>
      <c r="DO487" s="516">
        <v>109.7</v>
      </c>
      <c r="DP487" s="516">
        <v>110.4</v>
      </c>
      <c r="DQ487" s="516">
        <v>111.4</v>
      </c>
      <c r="DR487" s="516">
        <v>111.2</v>
      </c>
      <c r="DS487" s="516">
        <v>111</v>
      </c>
      <c r="DT487" s="516">
        <v>111.5</v>
      </c>
      <c r="DU487" s="517">
        <v>112.5</v>
      </c>
      <c r="DV487" s="517">
        <v>114.6</v>
      </c>
      <c r="DW487" s="517">
        <v>115.2</v>
      </c>
      <c r="DX487" s="559">
        <v>114.3</v>
      </c>
      <c r="DY487" s="559">
        <v>114.5</v>
      </c>
      <c r="DZ487" s="559">
        <v>114.8</v>
      </c>
      <c r="EA487" s="558">
        <v>115</v>
      </c>
    </row>
    <row r="488" spans="1:131">
      <c r="A488" s="514" t="s">
        <v>1513</v>
      </c>
      <c r="B488" s="514" t="s">
        <v>1514</v>
      </c>
      <c r="C488" s="515">
        <v>0.27178000000000002</v>
      </c>
      <c r="D488" s="516">
        <v>101.6</v>
      </c>
      <c r="E488" s="516">
        <v>101.7</v>
      </c>
      <c r="F488" s="516">
        <v>101.8</v>
      </c>
      <c r="G488" s="516">
        <v>101.2</v>
      </c>
      <c r="H488" s="516">
        <v>99.3</v>
      </c>
      <c r="I488" s="516">
        <v>99.7</v>
      </c>
      <c r="J488" s="516">
        <v>100.4</v>
      </c>
      <c r="K488" s="516">
        <v>100.1</v>
      </c>
      <c r="L488" s="516">
        <v>100.5</v>
      </c>
      <c r="M488" s="516">
        <v>101.2</v>
      </c>
      <c r="N488" s="516">
        <v>98.3</v>
      </c>
      <c r="O488" s="516">
        <v>97.8</v>
      </c>
      <c r="P488" s="516">
        <v>98.4</v>
      </c>
      <c r="Q488" s="516">
        <v>100.7</v>
      </c>
      <c r="R488" s="516">
        <v>99.5</v>
      </c>
      <c r="S488" s="516">
        <v>99.9</v>
      </c>
      <c r="T488" s="516">
        <v>102</v>
      </c>
      <c r="U488" s="516">
        <v>101.6</v>
      </c>
      <c r="V488" s="516">
        <v>98.2</v>
      </c>
      <c r="W488" s="516">
        <v>98.8</v>
      </c>
      <c r="X488" s="516">
        <v>98.4</v>
      </c>
      <c r="Y488" s="516">
        <v>98.1</v>
      </c>
      <c r="Z488" s="516">
        <v>98.1</v>
      </c>
      <c r="AA488" s="516">
        <v>98.3</v>
      </c>
      <c r="AB488" s="516">
        <v>96.9</v>
      </c>
      <c r="AC488" s="516">
        <v>97.5</v>
      </c>
      <c r="AD488" s="516">
        <v>97.5</v>
      </c>
      <c r="AE488" s="516">
        <v>96.4</v>
      </c>
      <c r="AF488" s="516">
        <v>98</v>
      </c>
      <c r="AG488" s="516">
        <v>95.9</v>
      </c>
      <c r="AH488" s="516">
        <v>95</v>
      </c>
      <c r="AI488" s="516">
        <v>94.9</v>
      </c>
      <c r="AJ488" s="516">
        <v>94.2</v>
      </c>
      <c r="AK488" s="516">
        <v>93.9</v>
      </c>
      <c r="AL488" s="516">
        <v>93.4</v>
      </c>
      <c r="AM488" s="516">
        <v>93.5</v>
      </c>
      <c r="AN488" s="516">
        <v>92.3</v>
      </c>
      <c r="AO488" s="516">
        <v>92.5</v>
      </c>
      <c r="AP488" s="516">
        <v>93.4</v>
      </c>
      <c r="AQ488" s="516">
        <v>93.5</v>
      </c>
      <c r="AR488" s="516">
        <v>91.7</v>
      </c>
      <c r="AS488" s="516">
        <v>92</v>
      </c>
      <c r="AT488" s="516">
        <v>92.7</v>
      </c>
      <c r="AU488" s="516">
        <v>91.2</v>
      </c>
      <c r="AV488" s="516">
        <v>90.3</v>
      </c>
      <c r="AW488" s="516">
        <v>88.3</v>
      </c>
      <c r="AX488" s="516">
        <v>88.5</v>
      </c>
      <c r="AY488" s="516">
        <v>90.2</v>
      </c>
      <c r="AZ488" s="516">
        <v>89.5</v>
      </c>
      <c r="BA488" s="516">
        <v>91.1</v>
      </c>
      <c r="BB488" s="516">
        <v>89.7</v>
      </c>
      <c r="BC488" s="516">
        <v>91.1</v>
      </c>
      <c r="BD488" s="516">
        <v>90.6</v>
      </c>
      <c r="BE488" s="516">
        <v>89</v>
      </c>
      <c r="BF488" s="516">
        <v>88.4</v>
      </c>
      <c r="BG488" s="516">
        <v>90.2</v>
      </c>
      <c r="BH488" s="516">
        <v>90.7</v>
      </c>
      <c r="BI488" s="516">
        <v>91.7</v>
      </c>
      <c r="BJ488" s="516">
        <v>92.3</v>
      </c>
      <c r="BK488" s="516">
        <v>91</v>
      </c>
      <c r="BL488" s="516">
        <v>91.1</v>
      </c>
      <c r="BM488" s="516">
        <v>91.1</v>
      </c>
      <c r="BN488" s="516">
        <v>91.6</v>
      </c>
      <c r="BO488" s="516">
        <v>91.5</v>
      </c>
      <c r="BP488" s="516">
        <v>91.3</v>
      </c>
      <c r="BQ488" s="516">
        <v>91.3</v>
      </c>
      <c r="BR488" s="516">
        <v>91.8</v>
      </c>
      <c r="BS488" s="516">
        <v>89.9</v>
      </c>
      <c r="BT488" s="516">
        <v>90.2</v>
      </c>
      <c r="BU488" s="516">
        <v>90.7</v>
      </c>
      <c r="BV488" s="516">
        <v>89.9</v>
      </c>
      <c r="BW488" s="516">
        <v>91</v>
      </c>
      <c r="BX488" s="516">
        <v>91.4</v>
      </c>
      <c r="BY488" s="516">
        <v>90.2</v>
      </c>
      <c r="BZ488" s="516">
        <v>90.5</v>
      </c>
      <c r="CA488" s="516">
        <v>91</v>
      </c>
      <c r="CB488" s="516">
        <v>92</v>
      </c>
      <c r="CC488" s="516">
        <v>93</v>
      </c>
      <c r="CD488" s="516">
        <v>91.6</v>
      </c>
      <c r="CE488" s="516">
        <v>91.9</v>
      </c>
      <c r="CF488" s="516">
        <v>91.8</v>
      </c>
      <c r="CG488" s="516">
        <v>92.8</v>
      </c>
      <c r="CH488" s="516">
        <v>91.8</v>
      </c>
      <c r="CI488" s="516">
        <v>92.7</v>
      </c>
      <c r="CJ488" s="516">
        <v>92.5</v>
      </c>
      <c r="CK488" s="516">
        <v>92.7</v>
      </c>
      <c r="CL488" s="516">
        <v>94.2</v>
      </c>
      <c r="CM488" s="516">
        <v>93.6</v>
      </c>
      <c r="CN488" s="516">
        <v>94</v>
      </c>
      <c r="CO488" s="516">
        <v>94.1</v>
      </c>
      <c r="CP488" s="516">
        <v>94.1</v>
      </c>
      <c r="CQ488" s="516">
        <v>94.1</v>
      </c>
      <c r="CR488" s="516">
        <v>93.9</v>
      </c>
      <c r="CS488" s="516">
        <v>93.2</v>
      </c>
      <c r="CT488" s="516">
        <v>93.5</v>
      </c>
      <c r="CU488" s="516">
        <v>92</v>
      </c>
      <c r="CV488" s="516">
        <v>92.8</v>
      </c>
      <c r="CW488" s="516">
        <v>93.3</v>
      </c>
      <c r="CX488" s="516">
        <v>92.7</v>
      </c>
      <c r="CY488" s="516">
        <v>92.1</v>
      </c>
      <c r="CZ488" s="516">
        <v>91.7</v>
      </c>
      <c r="DA488" s="516">
        <v>92.2</v>
      </c>
      <c r="DB488" s="516">
        <v>91.6</v>
      </c>
      <c r="DC488" s="516">
        <v>92.6</v>
      </c>
      <c r="DD488" s="516">
        <v>93.3</v>
      </c>
      <c r="DE488" s="516">
        <v>94.4</v>
      </c>
      <c r="DF488" s="516">
        <v>95.4</v>
      </c>
      <c r="DG488" s="516">
        <v>97.4</v>
      </c>
      <c r="DH488" s="516">
        <v>98.1</v>
      </c>
      <c r="DI488" s="516">
        <v>96.7</v>
      </c>
      <c r="DJ488" s="516">
        <v>99.9</v>
      </c>
      <c r="DK488" s="516">
        <v>100.7</v>
      </c>
      <c r="DL488" s="516">
        <v>99.8</v>
      </c>
      <c r="DM488" s="516">
        <v>101.1</v>
      </c>
      <c r="DN488" s="516">
        <v>102.2</v>
      </c>
      <c r="DO488" s="516">
        <v>103.9</v>
      </c>
      <c r="DP488" s="516">
        <v>104.6</v>
      </c>
      <c r="DQ488" s="516">
        <v>104.4</v>
      </c>
      <c r="DR488" s="516">
        <v>105.1</v>
      </c>
      <c r="DS488" s="516">
        <v>106.4</v>
      </c>
      <c r="DT488" s="516">
        <v>106.6</v>
      </c>
      <c r="DU488" s="517">
        <v>106.6</v>
      </c>
      <c r="DV488" s="517">
        <v>106.3</v>
      </c>
      <c r="DW488" s="517">
        <v>106.8</v>
      </c>
      <c r="DX488" s="559">
        <v>108.1</v>
      </c>
      <c r="DY488" s="559">
        <v>107.7</v>
      </c>
      <c r="DZ488" s="559">
        <v>106.2</v>
      </c>
      <c r="EA488" s="558">
        <v>105.9</v>
      </c>
    </row>
    <row r="489" spans="1:131">
      <c r="A489" s="514" t="s">
        <v>1515</v>
      </c>
      <c r="B489" s="514" t="s">
        <v>1516</v>
      </c>
      <c r="C489" s="515">
        <v>1.1010000000000001E-2</v>
      </c>
      <c r="D489" s="516">
        <v>101.1</v>
      </c>
      <c r="E489" s="516">
        <v>101.1</v>
      </c>
      <c r="F489" s="516">
        <v>101.7</v>
      </c>
      <c r="G489" s="516">
        <v>103.2</v>
      </c>
      <c r="H489" s="516">
        <v>103.2</v>
      </c>
      <c r="I489" s="516">
        <v>103.2</v>
      </c>
      <c r="J489" s="516">
        <v>103.4</v>
      </c>
      <c r="K489" s="516">
        <v>103.5</v>
      </c>
      <c r="L489" s="516">
        <v>103.5</v>
      </c>
      <c r="M489" s="516">
        <v>103.8</v>
      </c>
      <c r="N489" s="516">
        <v>103.8</v>
      </c>
      <c r="O489" s="516">
        <v>103.8</v>
      </c>
      <c r="P489" s="516">
        <v>107.4</v>
      </c>
      <c r="Q489" s="516">
        <v>107.4</v>
      </c>
      <c r="R489" s="516">
        <v>107.4</v>
      </c>
      <c r="S489" s="516">
        <v>107.4</v>
      </c>
      <c r="T489" s="516">
        <v>107.4</v>
      </c>
      <c r="U489" s="516">
        <v>107.4</v>
      </c>
      <c r="V489" s="516">
        <v>105.3</v>
      </c>
      <c r="W489" s="516">
        <v>106</v>
      </c>
      <c r="X489" s="516">
        <v>107</v>
      </c>
      <c r="Y489" s="516">
        <v>109.4</v>
      </c>
      <c r="Z489" s="516">
        <v>109.2</v>
      </c>
      <c r="AA489" s="516">
        <v>110.1</v>
      </c>
      <c r="AB489" s="516">
        <v>111.3</v>
      </c>
      <c r="AC489" s="516">
        <v>111.3</v>
      </c>
      <c r="AD489" s="516">
        <v>111.4</v>
      </c>
      <c r="AE489" s="516">
        <v>111.4</v>
      </c>
      <c r="AF489" s="516">
        <v>111.6</v>
      </c>
      <c r="AG489" s="516">
        <v>110.3</v>
      </c>
      <c r="AH489" s="516">
        <v>110.1</v>
      </c>
      <c r="AI489" s="516">
        <v>111.5</v>
      </c>
      <c r="AJ489" s="516">
        <v>111.5</v>
      </c>
      <c r="AK489" s="516">
        <v>111.5</v>
      </c>
      <c r="AL489" s="516">
        <v>111.5</v>
      </c>
      <c r="AM489" s="516">
        <v>111.5</v>
      </c>
      <c r="AN489" s="516">
        <v>109.7</v>
      </c>
      <c r="AO489" s="516">
        <v>109.7</v>
      </c>
      <c r="AP489" s="516">
        <v>109.7</v>
      </c>
      <c r="AQ489" s="516">
        <v>109.7</v>
      </c>
      <c r="AR489" s="516">
        <v>110.9</v>
      </c>
      <c r="AS489" s="516">
        <v>111.1</v>
      </c>
      <c r="AT489" s="516">
        <v>111.1</v>
      </c>
      <c r="AU489" s="516">
        <v>110.6</v>
      </c>
      <c r="AV489" s="516">
        <v>109.7</v>
      </c>
      <c r="AW489" s="516">
        <v>108.6</v>
      </c>
      <c r="AX489" s="516">
        <v>108.9</v>
      </c>
      <c r="AY489" s="516">
        <v>108.8</v>
      </c>
      <c r="AZ489" s="516">
        <v>103.8</v>
      </c>
      <c r="BA489" s="516">
        <v>103.7</v>
      </c>
      <c r="BB489" s="516">
        <v>102.3</v>
      </c>
      <c r="BC489" s="516">
        <v>102.3</v>
      </c>
      <c r="BD489" s="516">
        <v>102.5</v>
      </c>
      <c r="BE489" s="516">
        <v>102.8</v>
      </c>
      <c r="BF489" s="516">
        <v>103.3</v>
      </c>
      <c r="BG489" s="516">
        <v>103.3</v>
      </c>
      <c r="BH489" s="516">
        <v>99.3</v>
      </c>
      <c r="BI489" s="516">
        <v>102.8</v>
      </c>
      <c r="BJ489" s="516">
        <v>107.7</v>
      </c>
      <c r="BK489" s="516">
        <v>107.4</v>
      </c>
      <c r="BL489" s="516">
        <v>107.4</v>
      </c>
      <c r="BM489" s="516">
        <v>109</v>
      </c>
      <c r="BN489" s="516">
        <v>114</v>
      </c>
      <c r="BO489" s="516">
        <v>110.4</v>
      </c>
      <c r="BP489" s="516">
        <v>114.8</v>
      </c>
      <c r="BQ489" s="516">
        <v>115</v>
      </c>
      <c r="BR489" s="516">
        <v>117.3</v>
      </c>
      <c r="BS489" s="516">
        <v>119.9</v>
      </c>
      <c r="BT489" s="516">
        <v>126.1</v>
      </c>
      <c r="BU489" s="516">
        <v>123.7</v>
      </c>
      <c r="BV489" s="516">
        <v>120.4</v>
      </c>
      <c r="BW489" s="516">
        <v>120.8</v>
      </c>
      <c r="BX489" s="516">
        <v>119.7</v>
      </c>
      <c r="BY489" s="516">
        <v>120.6</v>
      </c>
      <c r="BZ489" s="516">
        <v>122.8</v>
      </c>
      <c r="CA489" s="516">
        <v>123.6</v>
      </c>
      <c r="CB489" s="516">
        <v>122.8</v>
      </c>
      <c r="CC489" s="516">
        <v>123.2</v>
      </c>
      <c r="CD489" s="516">
        <v>123.4</v>
      </c>
      <c r="CE489" s="516">
        <v>123.7</v>
      </c>
      <c r="CF489" s="516">
        <v>123.6</v>
      </c>
      <c r="CG489" s="516">
        <v>123.7</v>
      </c>
      <c r="CH489" s="516">
        <v>123.4</v>
      </c>
      <c r="CI489" s="516">
        <v>123.6</v>
      </c>
      <c r="CJ489" s="516">
        <v>123.7</v>
      </c>
      <c r="CK489" s="516">
        <v>123.7</v>
      </c>
      <c r="CL489" s="516">
        <v>123.6</v>
      </c>
      <c r="CM489" s="516">
        <v>123.7</v>
      </c>
      <c r="CN489" s="516">
        <v>124</v>
      </c>
      <c r="CO489" s="516">
        <v>123.4</v>
      </c>
      <c r="CP489" s="516">
        <v>123.6</v>
      </c>
      <c r="CQ489" s="516">
        <v>122.9</v>
      </c>
      <c r="CR489" s="516">
        <v>123.2</v>
      </c>
      <c r="CS489" s="516">
        <v>123.3</v>
      </c>
      <c r="CT489" s="516">
        <v>124.8</v>
      </c>
      <c r="CU489" s="516">
        <v>124.8</v>
      </c>
      <c r="CV489" s="516">
        <v>125.1</v>
      </c>
      <c r="CW489" s="516">
        <v>125.1</v>
      </c>
      <c r="CX489" s="516">
        <v>125.3</v>
      </c>
      <c r="CY489" s="516">
        <v>125.4</v>
      </c>
      <c r="CZ489" s="516">
        <v>125.4</v>
      </c>
      <c r="DA489" s="516">
        <v>125.4</v>
      </c>
      <c r="DB489" s="516">
        <v>126</v>
      </c>
      <c r="DC489" s="516">
        <v>126.1</v>
      </c>
      <c r="DD489" s="516">
        <v>126.1</v>
      </c>
      <c r="DE489" s="516">
        <v>127.9</v>
      </c>
      <c r="DF489" s="516">
        <v>127.9</v>
      </c>
      <c r="DG489" s="516">
        <v>128.9</v>
      </c>
      <c r="DH489" s="516">
        <v>129.1</v>
      </c>
      <c r="DI489" s="516">
        <v>129.1</v>
      </c>
      <c r="DJ489" s="516">
        <v>129.9</v>
      </c>
      <c r="DK489" s="516">
        <v>127.6</v>
      </c>
      <c r="DL489" s="516">
        <v>129</v>
      </c>
      <c r="DM489" s="516">
        <v>131.30000000000001</v>
      </c>
      <c r="DN489" s="516">
        <v>131.1</v>
      </c>
      <c r="DO489" s="516">
        <v>135.9</v>
      </c>
      <c r="DP489" s="516">
        <v>136.1</v>
      </c>
      <c r="DQ489" s="516">
        <v>136.1</v>
      </c>
      <c r="DR489" s="516">
        <v>136.30000000000001</v>
      </c>
      <c r="DS489" s="516">
        <v>137.4</v>
      </c>
      <c r="DT489" s="516">
        <v>143.30000000000001</v>
      </c>
      <c r="DU489" s="517">
        <v>142.19999999999999</v>
      </c>
      <c r="DV489" s="517">
        <v>142.19999999999999</v>
      </c>
      <c r="DW489" s="517">
        <v>140.9</v>
      </c>
      <c r="DX489" s="559">
        <v>153.1</v>
      </c>
      <c r="DY489" s="559">
        <v>156</v>
      </c>
      <c r="DZ489" s="559">
        <v>156</v>
      </c>
      <c r="EA489" s="558">
        <v>156</v>
      </c>
    </row>
    <row r="490" spans="1:131">
      <c r="A490" s="514" t="s">
        <v>1517</v>
      </c>
      <c r="B490" s="514" t="s">
        <v>1518</v>
      </c>
      <c r="C490" s="515">
        <v>3.4340000000000002E-2</v>
      </c>
      <c r="D490" s="516">
        <v>103.9</v>
      </c>
      <c r="E490" s="516">
        <v>104.3</v>
      </c>
      <c r="F490" s="516">
        <v>101.7</v>
      </c>
      <c r="G490" s="516">
        <v>100.2</v>
      </c>
      <c r="H490" s="516">
        <v>101.2</v>
      </c>
      <c r="I490" s="516">
        <v>100.9</v>
      </c>
      <c r="J490" s="516">
        <v>103.1</v>
      </c>
      <c r="K490" s="516">
        <v>104.4</v>
      </c>
      <c r="L490" s="516">
        <v>101.5</v>
      </c>
      <c r="M490" s="516">
        <v>104.5</v>
      </c>
      <c r="N490" s="516">
        <v>105.4</v>
      </c>
      <c r="O490" s="516">
        <v>102.6</v>
      </c>
      <c r="P490" s="516">
        <v>104.9</v>
      </c>
      <c r="Q490" s="516">
        <v>104.6</v>
      </c>
      <c r="R490" s="516">
        <v>105.4</v>
      </c>
      <c r="S490" s="516">
        <v>105.3</v>
      </c>
      <c r="T490" s="516">
        <v>106.6</v>
      </c>
      <c r="U490" s="516">
        <v>102.1</v>
      </c>
      <c r="V490" s="516">
        <v>103.3</v>
      </c>
      <c r="W490" s="516">
        <v>104.5</v>
      </c>
      <c r="X490" s="516">
        <v>105.4</v>
      </c>
      <c r="Y490" s="516">
        <v>103.7</v>
      </c>
      <c r="Z490" s="516">
        <v>102</v>
      </c>
      <c r="AA490" s="516">
        <v>106.7</v>
      </c>
      <c r="AB490" s="516">
        <v>103.5</v>
      </c>
      <c r="AC490" s="516">
        <v>107.3</v>
      </c>
      <c r="AD490" s="516">
        <v>106</v>
      </c>
      <c r="AE490" s="516">
        <v>104.8</v>
      </c>
      <c r="AF490" s="516">
        <v>104.4</v>
      </c>
      <c r="AG490" s="516">
        <v>103.3</v>
      </c>
      <c r="AH490" s="516">
        <v>101.2</v>
      </c>
      <c r="AI490" s="516">
        <v>101.1</v>
      </c>
      <c r="AJ490" s="516">
        <v>103.4</v>
      </c>
      <c r="AK490" s="516">
        <v>104.9</v>
      </c>
      <c r="AL490" s="516">
        <v>103.3</v>
      </c>
      <c r="AM490" s="516">
        <v>103.1</v>
      </c>
      <c r="AN490" s="516">
        <v>103.7</v>
      </c>
      <c r="AO490" s="516">
        <v>102.1</v>
      </c>
      <c r="AP490" s="516">
        <v>101.8</v>
      </c>
      <c r="AQ490" s="516">
        <v>105.2</v>
      </c>
      <c r="AR490" s="516">
        <v>104.1</v>
      </c>
      <c r="AS490" s="516">
        <v>105.9</v>
      </c>
      <c r="AT490" s="516">
        <v>105.7</v>
      </c>
      <c r="AU490" s="516">
        <v>106.9</v>
      </c>
      <c r="AV490" s="516">
        <v>106.5</v>
      </c>
      <c r="AW490" s="516">
        <v>105.6</v>
      </c>
      <c r="AX490" s="516">
        <v>102.6</v>
      </c>
      <c r="AY490" s="516">
        <v>105.6</v>
      </c>
      <c r="AZ490" s="516">
        <v>103.8</v>
      </c>
      <c r="BA490" s="516">
        <v>104.3</v>
      </c>
      <c r="BB490" s="516">
        <v>103.5</v>
      </c>
      <c r="BC490" s="516">
        <v>104.7</v>
      </c>
      <c r="BD490" s="516">
        <v>101.3</v>
      </c>
      <c r="BE490" s="516">
        <v>101</v>
      </c>
      <c r="BF490" s="516">
        <v>98.8</v>
      </c>
      <c r="BG490" s="516">
        <v>100.6</v>
      </c>
      <c r="BH490" s="516">
        <v>106</v>
      </c>
      <c r="BI490" s="516">
        <v>103.1</v>
      </c>
      <c r="BJ490" s="516">
        <v>107.2</v>
      </c>
      <c r="BK490" s="516">
        <v>105.2</v>
      </c>
      <c r="BL490" s="516">
        <v>105.7</v>
      </c>
      <c r="BM490" s="516">
        <v>105.3</v>
      </c>
      <c r="BN490" s="516">
        <v>105</v>
      </c>
      <c r="BO490" s="516">
        <v>105.9</v>
      </c>
      <c r="BP490" s="516">
        <v>101.9</v>
      </c>
      <c r="BQ490" s="516">
        <v>103.4</v>
      </c>
      <c r="BR490" s="516">
        <v>104.4</v>
      </c>
      <c r="BS490" s="516">
        <v>102.4</v>
      </c>
      <c r="BT490" s="516">
        <v>104.2</v>
      </c>
      <c r="BU490" s="516">
        <v>103.6</v>
      </c>
      <c r="BV490" s="516">
        <v>105.8</v>
      </c>
      <c r="BW490" s="516">
        <v>107.3</v>
      </c>
      <c r="BX490" s="516">
        <v>105.5</v>
      </c>
      <c r="BY490" s="516">
        <v>105.6</v>
      </c>
      <c r="BZ490" s="516">
        <v>105.8</v>
      </c>
      <c r="CA490" s="516">
        <v>105.4</v>
      </c>
      <c r="CB490" s="516">
        <v>104.3</v>
      </c>
      <c r="CC490" s="516">
        <v>110.3</v>
      </c>
      <c r="CD490" s="516">
        <v>106.5</v>
      </c>
      <c r="CE490" s="516">
        <v>109.5</v>
      </c>
      <c r="CF490" s="516">
        <v>108.9</v>
      </c>
      <c r="CG490" s="516">
        <v>110</v>
      </c>
      <c r="CH490" s="516">
        <v>110</v>
      </c>
      <c r="CI490" s="516">
        <v>109.2</v>
      </c>
      <c r="CJ490" s="516">
        <v>108.9</v>
      </c>
      <c r="CK490" s="516">
        <v>110.1</v>
      </c>
      <c r="CL490" s="516">
        <v>114.8</v>
      </c>
      <c r="CM490" s="516">
        <v>113</v>
      </c>
      <c r="CN490" s="516">
        <v>115</v>
      </c>
      <c r="CO490" s="516">
        <v>112.9</v>
      </c>
      <c r="CP490" s="516">
        <v>114.2</v>
      </c>
      <c r="CQ490" s="516">
        <v>113.1</v>
      </c>
      <c r="CR490" s="516">
        <v>113</v>
      </c>
      <c r="CS490" s="516">
        <v>111.8</v>
      </c>
      <c r="CT490" s="516">
        <v>111.6</v>
      </c>
      <c r="CU490" s="516">
        <v>104.4</v>
      </c>
      <c r="CV490" s="516">
        <v>105.1</v>
      </c>
      <c r="CW490" s="516">
        <v>107.8</v>
      </c>
      <c r="CX490" s="516">
        <v>107.9</v>
      </c>
      <c r="CY490" s="516">
        <v>107.8</v>
      </c>
      <c r="CZ490" s="516">
        <v>107.8</v>
      </c>
      <c r="DA490" s="516">
        <v>109.6</v>
      </c>
      <c r="DB490" s="516">
        <v>109</v>
      </c>
      <c r="DC490" s="516">
        <v>111.1</v>
      </c>
      <c r="DD490" s="516">
        <v>111.2</v>
      </c>
      <c r="DE490" s="516">
        <v>112.2</v>
      </c>
      <c r="DF490" s="516">
        <v>111.3</v>
      </c>
      <c r="DG490" s="516">
        <v>112.6</v>
      </c>
      <c r="DH490" s="516">
        <v>113.7</v>
      </c>
      <c r="DI490" s="516">
        <v>109</v>
      </c>
      <c r="DJ490" s="516">
        <v>112.8</v>
      </c>
      <c r="DK490" s="516">
        <v>114.1</v>
      </c>
      <c r="DL490" s="516">
        <v>113.9</v>
      </c>
      <c r="DM490" s="516">
        <v>116.8</v>
      </c>
      <c r="DN490" s="516">
        <v>118.5</v>
      </c>
      <c r="DO490" s="516">
        <v>122.1</v>
      </c>
      <c r="DP490" s="516">
        <v>122.2</v>
      </c>
      <c r="DQ490" s="516">
        <v>123.2</v>
      </c>
      <c r="DR490" s="516">
        <v>123.3</v>
      </c>
      <c r="DS490" s="516">
        <v>124.3</v>
      </c>
      <c r="DT490" s="516">
        <v>126.5</v>
      </c>
      <c r="DU490" s="517">
        <v>127.7</v>
      </c>
      <c r="DV490" s="517">
        <v>125.8</v>
      </c>
      <c r="DW490" s="517">
        <v>125.8</v>
      </c>
      <c r="DX490" s="559">
        <v>127.5</v>
      </c>
      <c r="DY490" s="559">
        <v>127.5</v>
      </c>
      <c r="DZ490" s="559">
        <v>127.5</v>
      </c>
      <c r="EA490" s="558">
        <v>127.3</v>
      </c>
    </row>
    <row r="491" spans="1:131">
      <c r="A491" s="514" t="s">
        <v>1519</v>
      </c>
      <c r="B491" s="514" t="s">
        <v>1520</v>
      </c>
      <c r="C491" s="515">
        <v>1.7239999999999998E-2</v>
      </c>
      <c r="D491" s="516">
        <v>102.9</v>
      </c>
      <c r="E491" s="516">
        <v>102.3</v>
      </c>
      <c r="F491" s="516">
        <v>103.3</v>
      </c>
      <c r="G491" s="516">
        <v>102.9</v>
      </c>
      <c r="H491" s="516">
        <v>98.7</v>
      </c>
      <c r="I491" s="516">
        <v>100.4</v>
      </c>
      <c r="J491" s="516">
        <v>100.8</v>
      </c>
      <c r="K491" s="516">
        <v>96.9</v>
      </c>
      <c r="L491" s="516">
        <v>96</v>
      </c>
      <c r="M491" s="516">
        <v>95.2</v>
      </c>
      <c r="N491" s="516">
        <v>95.4</v>
      </c>
      <c r="O491" s="516">
        <v>97.6</v>
      </c>
      <c r="P491" s="516">
        <v>98.2</v>
      </c>
      <c r="Q491" s="516">
        <v>97.2</v>
      </c>
      <c r="R491" s="516">
        <v>98.9</v>
      </c>
      <c r="S491" s="516">
        <v>106.1</v>
      </c>
      <c r="T491" s="516">
        <v>108.9</v>
      </c>
      <c r="U491" s="516">
        <v>104.4</v>
      </c>
      <c r="V491" s="516">
        <v>101.4</v>
      </c>
      <c r="W491" s="516">
        <v>98.8</v>
      </c>
      <c r="X491" s="516">
        <v>97.2</v>
      </c>
      <c r="Y491" s="516">
        <v>102.2</v>
      </c>
      <c r="Z491" s="516">
        <v>99.9</v>
      </c>
      <c r="AA491" s="516">
        <v>98.2</v>
      </c>
      <c r="AB491" s="516">
        <v>96.3</v>
      </c>
      <c r="AC491" s="516">
        <v>97.5</v>
      </c>
      <c r="AD491" s="516">
        <v>100.1</v>
      </c>
      <c r="AE491" s="516">
        <v>95.9</v>
      </c>
      <c r="AF491" s="516">
        <v>94.8</v>
      </c>
      <c r="AG491" s="516">
        <v>91.5</v>
      </c>
      <c r="AH491" s="516">
        <v>87.9</v>
      </c>
      <c r="AI491" s="516">
        <v>88.8</v>
      </c>
      <c r="AJ491" s="516">
        <v>87.5</v>
      </c>
      <c r="AK491" s="516">
        <v>88.8</v>
      </c>
      <c r="AL491" s="516">
        <v>87.5</v>
      </c>
      <c r="AM491" s="516">
        <v>87.3</v>
      </c>
      <c r="AN491" s="516">
        <v>87.6</v>
      </c>
      <c r="AO491" s="516">
        <v>93.4</v>
      </c>
      <c r="AP491" s="516">
        <v>95.2</v>
      </c>
      <c r="AQ491" s="516">
        <v>93.3</v>
      </c>
      <c r="AR491" s="516">
        <v>87.6</v>
      </c>
      <c r="AS491" s="516">
        <v>86.5</v>
      </c>
      <c r="AT491" s="516">
        <v>86.7</v>
      </c>
      <c r="AU491" s="516">
        <v>84.8</v>
      </c>
      <c r="AV491" s="516">
        <v>85.8</v>
      </c>
      <c r="AW491" s="516">
        <v>87.1</v>
      </c>
      <c r="AX491" s="516">
        <v>87</v>
      </c>
      <c r="AY491" s="516">
        <v>88</v>
      </c>
      <c r="AZ491" s="516">
        <v>90.4</v>
      </c>
      <c r="BA491" s="516">
        <v>94.2</v>
      </c>
      <c r="BB491" s="516">
        <v>95.5</v>
      </c>
      <c r="BC491" s="516">
        <v>93.7</v>
      </c>
      <c r="BD491" s="516">
        <v>89.4</v>
      </c>
      <c r="BE491" s="516">
        <v>88.5</v>
      </c>
      <c r="BF491" s="516">
        <v>87</v>
      </c>
      <c r="BG491" s="516">
        <v>89.4</v>
      </c>
      <c r="BH491" s="516">
        <v>91.8</v>
      </c>
      <c r="BI491" s="516">
        <v>94.3</v>
      </c>
      <c r="BJ491" s="516">
        <v>96.8</v>
      </c>
      <c r="BK491" s="516">
        <v>94.5</v>
      </c>
      <c r="BL491" s="516">
        <v>93.7</v>
      </c>
      <c r="BM491" s="516">
        <v>92.9</v>
      </c>
      <c r="BN491" s="516">
        <v>91.5</v>
      </c>
      <c r="BO491" s="516">
        <v>92.2</v>
      </c>
      <c r="BP491" s="516">
        <v>91.9</v>
      </c>
      <c r="BQ491" s="516">
        <v>93.3</v>
      </c>
      <c r="BR491" s="516">
        <v>91.6</v>
      </c>
      <c r="BS491" s="516">
        <v>93.5</v>
      </c>
      <c r="BT491" s="516">
        <v>92.3</v>
      </c>
      <c r="BU491" s="516">
        <v>93.2</v>
      </c>
      <c r="BV491" s="516">
        <v>94</v>
      </c>
      <c r="BW491" s="516">
        <v>93</v>
      </c>
      <c r="BX491" s="516">
        <v>92.6</v>
      </c>
      <c r="BY491" s="516">
        <v>92.6</v>
      </c>
      <c r="BZ491" s="516">
        <v>95.1</v>
      </c>
      <c r="CA491" s="516">
        <v>94.8</v>
      </c>
      <c r="CB491" s="516">
        <v>96.4</v>
      </c>
      <c r="CC491" s="516">
        <v>98</v>
      </c>
      <c r="CD491" s="516">
        <v>95.1</v>
      </c>
      <c r="CE491" s="516">
        <v>93.6</v>
      </c>
      <c r="CF491" s="516">
        <v>92.9</v>
      </c>
      <c r="CG491" s="516">
        <v>94</v>
      </c>
      <c r="CH491" s="516">
        <v>94</v>
      </c>
      <c r="CI491" s="516">
        <v>90.6</v>
      </c>
      <c r="CJ491" s="516">
        <v>93.2</v>
      </c>
      <c r="CK491" s="516">
        <v>94.7</v>
      </c>
      <c r="CL491" s="516">
        <v>96.6</v>
      </c>
      <c r="CM491" s="516">
        <v>96.8</v>
      </c>
      <c r="CN491" s="516">
        <v>95.6</v>
      </c>
      <c r="CO491" s="516">
        <v>95.2</v>
      </c>
      <c r="CP491" s="516">
        <v>96.2</v>
      </c>
      <c r="CQ491" s="516">
        <v>94.5</v>
      </c>
      <c r="CR491" s="516">
        <v>94.7</v>
      </c>
      <c r="CS491" s="516">
        <v>95.5</v>
      </c>
      <c r="CT491" s="516">
        <v>94.5</v>
      </c>
      <c r="CU491" s="516">
        <v>91.8</v>
      </c>
      <c r="CV491" s="516">
        <v>92.5</v>
      </c>
      <c r="CW491" s="516">
        <v>91.8</v>
      </c>
      <c r="CX491" s="516">
        <v>91.9</v>
      </c>
      <c r="CY491" s="516">
        <v>90.2</v>
      </c>
      <c r="CZ491" s="516">
        <v>86</v>
      </c>
      <c r="DA491" s="516">
        <v>85.9</v>
      </c>
      <c r="DB491" s="516">
        <v>85.9</v>
      </c>
      <c r="DC491" s="516">
        <v>89.1</v>
      </c>
      <c r="DD491" s="516">
        <v>90.6</v>
      </c>
      <c r="DE491" s="516">
        <v>95.2</v>
      </c>
      <c r="DF491" s="516">
        <v>98.3</v>
      </c>
      <c r="DG491" s="516">
        <v>98.2</v>
      </c>
      <c r="DH491" s="516">
        <v>102</v>
      </c>
      <c r="DI491" s="516">
        <v>103.2</v>
      </c>
      <c r="DJ491" s="516">
        <v>101.8</v>
      </c>
      <c r="DK491" s="516">
        <v>104.4</v>
      </c>
      <c r="DL491" s="516">
        <v>106.3</v>
      </c>
      <c r="DM491" s="516">
        <v>105.3</v>
      </c>
      <c r="DN491" s="516">
        <v>101.3</v>
      </c>
      <c r="DO491" s="516">
        <v>105.7</v>
      </c>
      <c r="DP491" s="516">
        <v>108.2</v>
      </c>
      <c r="DQ491" s="516">
        <v>109.6</v>
      </c>
      <c r="DR491" s="516">
        <v>109.8</v>
      </c>
      <c r="DS491" s="516">
        <v>108.9</v>
      </c>
      <c r="DT491" s="516">
        <v>109.8</v>
      </c>
      <c r="DU491" s="517">
        <v>111.9</v>
      </c>
      <c r="DV491" s="517">
        <v>113.1</v>
      </c>
      <c r="DW491" s="517">
        <v>115.9</v>
      </c>
      <c r="DX491" s="559">
        <v>116.6</v>
      </c>
      <c r="DY491" s="559">
        <v>110.6</v>
      </c>
      <c r="DZ491" s="559">
        <v>107.3</v>
      </c>
      <c r="EA491" s="558">
        <v>104.8</v>
      </c>
    </row>
    <row r="492" spans="1:131">
      <c r="A492" s="514" t="s">
        <v>1521</v>
      </c>
      <c r="B492" s="514" t="s">
        <v>1522</v>
      </c>
      <c r="C492" s="515">
        <v>1.7319999999999999E-2</v>
      </c>
      <c r="D492" s="516">
        <v>102.4</v>
      </c>
      <c r="E492" s="516">
        <v>102.8</v>
      </c>
      <c r="F492" s="516">
        <v>103.8</v>
      </c>
      <c r="G492" s="516">
        <v>103.5</v>
      </c>
      <c r="H492" s="516">
        <v>105.6</v>
      </c>
      <c r="I492" s="516">
        <v>103.2</v>
      </c>
      <c r="J492" s="516">
        <v>103.9</v>
      </c>
      <c r="K492" s="516">
        <v>104</v>
      </c>
      <c r="L492" s="516">
        <v>105.1</v>
      </c>
      <c r="M492" s="516">
        <v>103.8</v>
      </c>
      <c r="N492" s="516">
        <v>103.3</v>
      </c>
      <c r="O492" s="516">
        <v>102</v>
      </c>
      <c r="P492" s="516">
        <v>102.2</v>
      </c>
      <c r="Q492" s="516">
        <v>105.4</v>
      </c>
      <c r="R492" s="516">
        <v>103.7</v>
      </c>
      <c r="S492" s="516">
        <v>111.2</v>
      </c>
      <c r="T492" s="516">
        <v>106.6</v>
      </c>
      <c r="U492" s="516">
        <v>109.4</v>
      </c>
      <c r="V492" s="516">
        <v>106.8</v>
      </c>
      <c r="W492" s="516">
        <v>104.8</v>
      </c>
      <c r="X492" s="516">
        <v>106.3</v>
      </c>
      <c r="Y492" s="516">
        <v>104.7</v>
      </c>
      <c r="Z492" s="516">
        <v>106.1</v>
      </c>
      <c r="AA492" s="516">
        <v>109.4</v>
      </c>
      <c r="AB492" s="516">
        <v>106.9</v>
      </c>
      <c r="AC492" s="516">
        <v>108.9</v>
      </c>
      <c r="AD492" s="516">
        <v>110.7</v>
      </c>
      <c r="AE492" s="516">
        <v>105.3</v>
      </c>
      <c r="AF492" s="516">
        <v>107.5</v>
      </c>
      <c r="AG492" s="516">
        <v>108.7</v>
      </c>
      <c r="AH492" s="516">
        <v>105.4</v>
      </c>
      <c r="AI492" s="516">
        <v>107.5</v>
      </c>
      <c r="AJ492" s="516">
        <v>107.6</v>
      </c>
      <c r="AK492" s="516">
        <v>107.9</v>
      </c>
      <c r="AL492" s="516">
        <v>108.8</v>
      </c>
      <c r="AM492" s="516">
        <v>107.5</v>
      </c>
      <c r="AN492" s="516">
        <v>106.4</v>
      </c>
      <c r="AO492" s="516">
        <v>110.5</v>
      </c>
      <c r="AP492" s="516">
        <v>108.9</v>
      </c>
      <c r="AQ492" s="516">
        <v>108.1</v>
      </c>
      <c r="AR492" s="516">
        <v>106.7</v>
      </c>
      <c r="AS492" s="516">
        <v>106.4</v>
      </c>
      <c r="AT492" s="516">
        <v>108.6</v>
      </c>
      <c r="AU492" s="516">
        <v>107.8</v>
      </c>
      <c r="AV492" s="516">
        <v>98.1</v>
      </c>
      <c r="AW492" s="516">
        <v>96.5</v>
      </c>
      <c r="AX492" s="516">
        <v>96.7</v>
      </c>
      <c r="AY492" s="516">
        <v>101.5</v>
      </c>
      <c r="AZ492" s="516">
        <v>94.2</v>
      </c>
      <c r="BA492" s="516">
        <v>99.5</v>
      </c>
      <c r="BB492" s="516">
        <v>95.9</v>
      </c>
      <c r="BC492" s="516">
        <v>96.1</v>
      </c>
      <c r="BD492" s="516">
        <v>97.7</v>
      </c>
      <c r="BE492" s="516">
        <v>99.3</v>
      </c>
      <c r="BF492" s="516">
        <v>98.8</v>
      </c>
      <c r="BG492" s="516">
        <v>96.6</v>
      </c>
      <c r="BH492" s="516">
        <v>91.3</v>
      </c>
      <c r="BI492" s="516">
        <v>92.3</v>
      </c>
      <c r="BJ492" s="516">
        <v>90.9</v>
      </c>
      <c r="BK492" s="516">
        <v>90.3</v>
      </c>
      <c r="BL492" s="516">
        <v>91.2</v>
      </c>
      <c r="BM492" s="516">
        <v>94.1</v>
      </c>
      <c r="BN492" s="516">
        <v>94.8</v>
      </c>
      <c r="BO492" s="516">
        <v>95.1</v>
      </c>
      <c r="BP492" s="516">
        <v>94.8</v>
      </c>
      <c r="BQ492" s="516">
        <v>95</v>
      </c>
      <c r="BR492" s="516">
        <v>95.4</v>
      </c>
      <c r="BS492" s="516">
        <v>95.5</v>
      </c>
      <c r="BT492" s="516">
        <v>99.1</v>
      </c>
      <c r="BU492" s="516">
        <v>97.5</v>
      </c>
      <c r="BV492" s="516">
        <v>90.5</v>
      </c>
      <c r="BW492" s="516">
        <v>95.8</v>
      </c>
      <c r="BX492" s="516">
        <v>93.9</v>
      </c>
      <c r="BY492" s="516">
        <v>94.9</v>
      </c>
      <c r="BZ492" s="516">
        <v>94</v>
      </c>
      <c r="CA492" s="516">
        <v>93.9</v>
      </c>
      <c r="CB492" s="516">
        <v>97.8</v>
      </c>
      <c r="CC492" s="516">
        <v>102.1</v>
      </c>
      <c r="CD492" s="516">
        <v>102</v>
      </c>
      <c r="CE492" s="516">
        <v>102.1</v>
      </c>
      <c r="CF492" s="516">
        <v>99.8</v>
      </c>
      <c r="CG492" s="516">
        <v>104</v>
      </c>
      <c r="CH492" s="516">
        <v>98.7</v>
      </c>
      <c r="CI492" s="516">
        <v>103.8</v>
      </c>
      <c r="CJ492" s="516">
        <v>104.3</v>
      </c>
      <c r="CK492" s="516">
        <v>99.6</v>
      </c>
      <c r="CL492" s="516">
        <v>100.7</v>
      </c>
      <c r="CM492" s="516">
        <v>100.9</v>
      </c>
      <c r="CN492" s="516">
        <v>100.6</v>
      </c>
      <c r="CO492" s="516">
        <v>104.1</v>
      </c>
      <c r="CP492" s="516">
        <v>103.2</v>
      </c>
      <c r="CQ492" s="516">
        <v>102.5</v>
      </c>
      <c r="CR492" s="516">
        <v>98.9</v>
      </c>
      <c r="CS492" s="516">
        <v>97.8</v>
      </c>
      <c r="CT492" s="516">
        <v>100.5</v>
      </c>
      <c r="CU492" s="516">
        <v>99.4</v>
      </c>
      <c r="CV492" s="516">
        <v>99.5</v>
      </c>
      <c r="CW492" s="516">
        <v>97.3</v>
      </c>
      <c r="CX492" s="516">
        <v>98.2</v>
      </c>
      <c r="CY492" s="516">
        <v>102.7</v>
      </c>
      <c r="CZ492" s="516">
        <v>101.8</v>
      </c>
      <c r="DA492" s="516">
        <v>103</v>
      </c>
      <c r="DB492" s="516">
        <v>101.3</v>
      </c>
      <c r="DC492" s="516">
        <v>101.6</v>
      </c>
      <c r="DD492" s="516">
        <v>104.2</v>
      </c>
      <c r="DE492" s="516">
        <v>104.6</v>
      </c>
      <c r="DF492" s="516">
        <v>106.7</v>
      </c>
      <c r="DG492" s="516">
        <v>107.4</v>
      </c>
      <c r="DH492" s="516">
        <v>109</v>
      </c>
      <c r="DI492" s="516">
        <v>110.7</v>
      </c>
      <c r="DJ492" s="516">
        <v>110.4</v>
      </c>
      <c r="DK492" s="516">
        <v>112.3</v>
      </c>
      <c r="DL492" s="516">
        <v>107.4</v>
      </c>
      <c r="DM492" s="516">
        <v>108.7</v>
      </c>
      <c r="DN492" s="516">
        <v>120.5</v>
      </c>
      <c r="DO492" s="516">
        <v>119.8</v>
      </c>
      <c r="DP492" s="516">
        <v>122.7</v>
      </c>
      <c r="DQ492" s="516">
        <v>123.4</v>
      </c>
      <c r="DR492" s="516">
        <v>123.7</v>
      </c>
      <c r="DS492" s="516">
        <v>126.8</v>
      </c>
      <c r="DT492" s="516">
        <v>127</v>
      </c>
      <c r="DU492" s="517">
        <v>126.4</v>
      </c>
      <c r="DV492" s="517">
        <v>121.9</v>
      </c>
      <c r="DW492" s="517">
        <v>126.4</v>
      </c>
      <c r="DX492" s="559">
        <v>126.1</v>
      </c>
      <c r="DY492" s="559">
        <v>125.3</v>
      </c>
      <c r="DZ492" s="559">
        <v>124.1</v>
      </c>
      <c r="EA492" s="558">
        <v>125.1</v>
      </c>
    </row>
    <row r="493" spans="1:131">
      <c r="A493" s="514" t="s">
        <v>1523</v>
      </c>
      <c r="B493" s="514" t="s">
        <v>1524</v>
      </c>
      <c r="C493" s="515">
        <v>4.7910000000000001E-2</v>
      </c>
      <c r="D493" s="516">
        <v>105.4</v>
      </c>
      <c r="E493" s="516">
        <v>105.5</v>
      </c>
      <c r="F493" s="516">
        <v>106.6</v>
      </c>
      <c r="G493" s="516">
        <v>107.5</v>
      </c>
      <c r="H493" s="516">
        <v>105.8</v>
      </c>
      <c r="I493" s="516">
        <v>107.6</v>
      </c>
      <c r="J493" s="516">
        <v>108</v>
      </c>
      <c r="K493" s="516">
        <v>110.5</v>
      </c>
      <c r="L493" s="516">
        <v>117.6</v>
      </c>
      <c r="M493" s="516">
        <v>118.3</v>
      </c>
      <c r="N493" s="516">
        <v>102.5</v>
      </c>
      <c r="O493" s="516">
        <v>100.5</v>
      </c>
      <c r="P493" s="516">
        <v>101.9</v>
      </c>
      <c r="Q493" s="516">
        <v>110</v>
      </c>
      <c r="R493" s="516">
        <v>103.1</v>
      </c>
      <c r="S493" s="516">
        <v>98.6</v>
      </c>
      <c r="T493" s="516">
        <v>107.9</v>
      </c>
      <c r="U493" s="516">
        <v>111.1</v>
      </c>
      <c r="V493" s="516">
        <v>103.4</v>
      </c>
      <c r="W493" s="516">
        <v>104.8</v>
      </c>
      <c r="X493" s="516">
        <v>104.6</v>
      </c>
      <c r="Y493" s="516">
        <v>100.2</v>
      </c>
      <c r="Z493" s="516">
        <v>104.9</v>
      </c>
      <c r="AA493" s="516">
        <v>101.6</v>
      </c>
      <c r="AB493" s="516">
        <v>100</v>
      </c>
      <c r="AC493" s="516">
        <v>101.8</v>
      </c>
      <c r="AD493" s="516">
        <v>101.1</v>
      </c>
      <c r="AE493" s="516">
        <v>101.6</v>
      </c>
      <c r="AF493" s="516">
        <v>108.9</v>
      </c>
      <c r="AG493" s="516">
        <v>104</v>
      </c>
      <c r="AH493" s="516">
        <v>102.9</v>
      </c>
      <c r="AI493" s="516">
        <v>102</v>
      </c>
      <c r="AJ493" s="516">
        <v>99.3</v>
      </c>
      <c r="AK493" s="516">
        <v>95.4</v>
      </c>
      <c r="AL493" s="516">
        <v>96.8</v>
      </c>
      <c r="AM493" s="516">
        <v>99</v>
      </c>
      <c r="AN493" s="516">
        <v>92.7</v>
      </c>
      <c r="AO493" s="516">
        <v>90.3</v>
      </c>
      <c r="AP493" s="516">
        <v>95.6</v>
      </c>
      <c r="AQ493" s="516">
        <v>96.8</v>
      </c>
      <c r="AR493" s="516">
        <v>94.6</v>
      </c>
      <c r="AS493" s="516">
        <v>97.3</v>
      </c>
      <c r="AT493" s="516">
        <v>101.2</v>
      </c>
      <c r="AU493" s="516">
        <v>95.6</v>
      </c>
      <c r="AV493" s="516">
        <v>96.8</v>
      </c>
      <c r="AW493" s="516">
        <v>90.8</v>
      </c>
      <c r="AX493" s="516">
        <v>94.3</v>
      </c>
      <c r="AY493" s="516">
        <v>95.2</v>
      </c>
      <c r="AZ493" s="516">
        <v>88.6</v>
      </c>
      <c r="BA493" s="516">
        <v>93.5</v>
      </c>
      <c r="BB493" s="516">
        <v>87</v>
      </c>
      <c r="BC493" s="516">
        <v>92.6</v>
      </c>
      <c r="BD493" s="516">
        <v>93.3</v>
      </c>
      <c r="BE493" s="516">
        <v>87.1</v>
      </c>
      <c r="BF493" s="516">
        <v>88.4</v>
      </c>
      <c r="BG493" s="516">
        <v>92.7</v>
      </c>
      <c r="BH493" s="516">
        <v>91.8</v>
      </c>
      <c r="BI493" s="516">
        <v>93.4</v>
      </c>
      <c r="BJ493" s="516">
        <v>87.8</v>
      </c>
      <c r="BK493" s="516">
        <v>85.9</v>
      </c>
      <c r="BL493" s="516">
        <v>88.2</v>
      </c>
      <c r="BM493" s="516">
        <v>88.9</v>
      </c>
      <c r="BN493" s="516">
        <v>92.6</v>
      </c>
      <c r="BO493" s="516">
        <v>91.7</v>
      </c>
      <c r="BP493" s="516">
        <v>94.1</v>
      </c>
      <c r="BQ493" s="516">
        <v>91.3</v>
      </c>
      <c r="BR493" s="516">
        <v>95.4</v>
      </c>
      <c r="BS493" s="516">
        <v>91.2</v>
      </c>
      <c r="BT493" s="516">
        <v>89.9</v>
      </c>
      <c r="BU493" s="516">
        <v>92.6</v>
      </c>
      <c r="BV493" s="516">
        <v>89.7</v>
      </c>
      <c r="BW493" s="516">
        <v>92.4</v>
      </c>
      <c r="BX493" s="516">
        <v>98</v>
      </c>
      <c r="BY493" s="516">
        <v>88.9</v>
      </c>
      <c r="BZ493" s="516">
        <v>89.1</v>
      </c>
      <c r="CA493" s="516">
        <v>91.9</v>
      </c>
      <c r="CB493" s="516">
        <v>92.6</v>
      </c>
      <c r="CC493" s="516">
        <v>93.3</v>
      </c>
      <c r="CD493" s="516">
        <v>92.2</v>
      </c>
      <c r="CE493" s="516">
        <v>92.5</v>
      </c>
      <c r="CF493" s="516">
        <v>93.3</v>
      </c>
      <c r="CG493" s="516">
        <v>94.1</v>
      </c>
      <c r="CH493" s="516">
        <v>92.2</v>
      </c>
      <c r="CI493" s="516">
        <v>95.5</v>
      </c>
      <c r="CJ493" s="516">
        <v>93.3</v>
      </c>
      <c r="CK493" s="516">
        <v>94.9</v>
      </c>
      <c r="CL493" s="516">
        <v>97.3</v>
      </c>
      <c r="CM493" s="516">
        <v>96.4</v>
      </c>
      <c r="CN493" s="516">
        <v>98.5</v>
      </c>
      <c r="CO493" s="516">
        <v>100.8</v>
      </c>
      <c r="CP493" s="516">
        <v>102.2</v>
      </c>
      <c r="CQ493" s="516">
        <v>102.8</v>
      </c>
      <c r="CR493" s="516">
        <v>101.8</v>
      </c>
      <c r="CS493" s="516">
        <v>97.7</v>
      </c>
      <c r="CT493" s="516">
        <v>97.9</v>
      </c>
      <c r="CU493" s="516">
        <v>94.9</v>
      </c>
      <c r="CV493" s="516">
        <v>99</v>
      </c>
      <c r="CW493" s="516">
        <v>103.3</v>
      </c>
      <c r="CX493" s="516">
        <v>100.2</v>
      </c>
      <c r="CY493" s="516">
        <v>96.4</v>
      </c>
      <c r="CZ493" s="516">
        <v>94.1</v>
      </c>
      <c r="DA493" s="516">
        <v>97</v>
      </c>
      <c r="DB493" s="516">
        <v>95.6</v>
      </c>
      <c r="DC493" s="516">
        <v>95.3</v>
      </c>
      <c r="DD493" s="516">
        <v>93.6</v>
      </c>
      <c r="DE493" s="516">
        <v>94.9</v>
      </c>
      <c r="DF493" s="516">
        <v>98.3</v>
      </c>
      <c r="DG493" s="516">
        <v>99.8</v>
      </c>
      <c r="DH493" s="516">
        <v>100.1</v>
      </c>
      <c r="DI493" s="516">
        <v>93.9</v>
      </c>
      <c r="DJ493" s="516">
        <v>105.8</v>
      </c>
      <c r="DK493" s="516">
        <v>104.6</v>
      </c>
      <c r="DL493" s="516">
        <v>102.5</v>
      </c>
      <c r="DM493" s="516">
        <v>107.4</v>
      </c>
      <c r="DN493" s="516">
        <v>105.8</v>
      </c>
      <c r="DO493" s="516">
        <v>110.4</v>
      </c>
      <c r="DP493" s="516">
        <v>109.6</v>
      </c>
      <c r="DQ493" s="516">
        <v>110</v>
      </c>
      <c r="DR493" s="516">
        <v>111.5</v>
      </c>
      <c r="DS493" s="516">
        <v>114.6</v>
      </c>
      <c r="DT493" s="516">
        <v>113.9</v>
      </c>
      <c r="DU493" s="517">
        <v>112.2</v>
      </c>
      <c r="DV493" s="517">
        <v>109.8</v>
      </c>
      <c r="DW493" s="517">
        <v>111.7</v>
      </c>
      <c r="DX493" s="559">
        <v>116</v>
      </c>
      <c r="DY493" s="559">
        <v>117.3</v>
      </c>
      <c r="DZ493" s="559">
        <v>113.5</v>
      </c>
      <c r="EA493" s="558">
        <v>115.7</v>
      </c>
    </row>
    <row r="494" spans="1:131">
      <c r="A494" s="514" t="s">
        <v>1525</v>
      </c>
      <c r="B494" s="514" t="s">
        <v>1526</v>
      </c>
      <c r="C494" s="515">
        <v>9.1400000000000006E-3</v>
      </c>
      <c r="D494" s="516">
        <v>97.9</v>
      </c>
      <c r="E494" s="516">
        <v>99</v>
      </c>
      <c r="F494" s="516">
        <v>106</v>
      </c>
      <c r="G494" s="516">
        <v>103</v>
      </c>
      <c r="H494" s="516">
        <v>104.7</v>
      </c>
      <c r="I494" s="516">
        <v>104.2</v>
      </c>
      <c r="J494" s="516">
        <v>104.9</v>
      </c>
      <c r="K494" s="516">
        <v>99.1</v>
      </c>
      <c r="L494" s="516">
        <v>104.1</v>
      </c>
      <c r="M494" s="516">
        <v>109</v>
      </c>
      <c r="N494" s="516">
        <v>108</v>
      </c>
      <c r="O494" s="516">
        <v>107.1</v>
      </c>
      <c r="P494" s="516">
        <v>103.7</v>
      </c>
      <c r="Q494" s="516">
        <v>109.3</v>
      </c>
      <c r="R494" s="516">
        <v>105.6</v>
      </c>
      <c r="S494" s="516">
        <v>107.1</v>
      </c>
      <c r="T494" s="516">
        <v>107.3</v>
      </c>
      <c r="U494" s="516">
        <v>104.8</v>
      </c>
      <c r="V494" s="516">
        <v>107.4</v>
      </c>
      <c r="W494" s="516">
        <v>107.5</v>
      </c>
      <c r="X494" s="516">
        <v>106.6</v>
      </c>
      <c r="Y494" s="516">
        <v>105.3</v>
      </c>
      <c r="Z494" s="516">
        <v>104</v>
      </c>
      <c r="AA494" s="516">
        <v>108.9</v>
      </c>
      <c r="AB494" s="516">
        <v>107.2</v>
      </c>
      <c r="AC494" s="516">
        <v>106.7</v>
      </c>
      <c r="AD494" s="516">
        <v>102.9</v>
      </c>
      <c r="AE494" s="516">
        <v>107.2</v>
      </c>
      <c r="AF494" s="516">
        <v>111.4</v>
      </c>
      <c r="AG494" s="516">
        <v>108.1</v>
      </c>
      <c r="AH494" s="516">
        <v>110.2</v>
      </c>
      <c r="AI494" s="516">
        <v>108.1</v>
      </c>
      <c r="AJ494" s="516">
        <v>111.1</v>
      </c>
      <c r="AK494" s="516">
        <v>106.1</v>
      </c>
      <c r="AL494" s="516">
        <v>105.9</v>
      </c>
      <c r="AM494" s="516">
        <v>105.2</v>
      </c>
      <c r="AN494" s="516">
        <v>107.2</v>
      </c>
      <c r="AO494" s="516">
        <v>108.1</v>
      </c>
      <c r="AP494" s="516">
        <v>106.2</v>
      </c>
      <c r="AQ494" s="516">
        <v>106.9</v>
      </c>
      <c r="AR494" s="516">
        <v>100.7</v>
      </c>
      <c r="AS494" s="516">
        <v>104.6</v>
      </c>
      <c r="AT494" s="516">
        <v>104.6</v>
      </c>
      <c r="AU494" s="516">
        <v>101.2</v>
      </c>
      <c r="AV494" s="516">
        <v>103.6</v>
      </c>
      <c r="AW494" s="516">
        <v>99.5</v>
      </c>
      <c r="AX494" s="516">
        <v>102.6</v>
      </c>
      <c r="AY494" s="516">
        <v>100.9</v>
      </c>
      <c r="AZ494" s="516">
        <v>101.8</v>
      </c>
      <c r="BA494" s="516">
        <v>98.3</v>
      </c>
      <c r="BB494" s="516">
        <v>100.5</v>
      </c>
      <c r="BC494" s="516">
        <v>99.5</v>
      </c>
      <c r="BD494" s="516">
        <v>101.4</v>
      </c>
      <c r="BE494" s="516">
        <v>100.6</v>
      </c>
      <c r="BF494" s="516">
        <v>99.9</v>
      </c>
      <c r="BG494" s="516">
        <v>101.5</v>
      </c>
      <c r="BH494" s="516">
        <v>97.8</v>
      </c>
      <c r="BI494" s="516">
        <v>99.2</v>
      </c>
      <c r="BJ494" s="516">
        <v>99.5</v>
      </c>
      <c r="BK494" s="516">
        <v>99.5</v>
      </c>
      <c r="BL494" s="516">
        <v>98.6</v>
      </c>
      <c r="BM494" s="516">
        <v>98.6</v>
      </c>
      <c r="BN494" s="516">
        <v>99.3</v>
      </c>
      <c r="BO494" s="516">
        <v>99.1</v>
      </c>
      <c r="BP494" s="516">
        <v>97.8</v>
      </c>
      <c r="BQ494" s="516">
        <v>99.4</v>
      </c>
      <c r="BR494" s="516">
        <v>100.1</v>
      </c>
      <c r="BS494" s="516">
        <v>97.7</v>
      </c>
      <c r="BT494" s="516">
        <v>97.8</v>
      </c>
      <c r="BU494" s="516">
        <v>96.6</v>
      </c>
      <c r="BV494" s="516">
        <v>95.3</v>
      </c>
      <c r="BW494" s="516">
        <v>98.5</v>
      </c>
      <c r="BX494" s="516">
        <v>99.5</v>
      </c>
      <c r="BY494" s="516">
        <v>100.4</v>
      </c>
      <c r="BZ494" s="516">
        <v>98.9</v>
      </c>
      <c r="CA494" s="516">
        <v>102.1</v>
      </c>
      <c r="CB494" s="516">
        <v>99</v>
      </c>
      <c r="CC494" s="516">
        <v>100.6</v>
      </c>
      <c r="CD494" s="516">
        <v>99.3</v>
      </c>
      <c r="CE494" s="516">
        <v>101.3</v>
      </c>
      <c r="CF494" s="516">
        <v>100.6</v>
      </c>
      <c r="CG494" s="516">
        <v>101.2</v>
      </c>
      <c r="CH494" s="516">
        <v>100.6</v>
      </c>
      <c r="CI494" s="516">
        <v>101.8</v>
      </c>
      <c r="CJ494" s="516">
        <v>103.4</v>
      </c>
      <c r="CK494" s="516">
        <v>100.6</v>
      </c>
      <c r="CL494" s="516">
        <v>101.7</v>
      </c>
      <c r="CM494" s="516">
        <v>101.4</v>
      </c>
      <c r="CN494" s="516">
        <v>102.6</v>
      </c>
      <c r="CO494" s="516">
        <v>102.4</v>
      </c>
      <c r="CP494" s="516">
        <v>100.4</v>
      </c>
      <c r="CQ494" s="516">
        <v>99.6</v>
      </c>
      <c r="CR494" s="516">
        <v>103.2</v>
      </c>
      <c r="CS494" s="516">
        <v>100.2</v>
      </c>
      <c r="CT494" s="516">
        <v>99.7</v>
      </c>
      <c r="CU494" s="516">
        <v>99.5</v>
      </c>
      <c r="CV494" s="516">
        <v>100.4</v>
      </c>
      <c r="CW494" s="516">
        <v>92.1</v>
      </c>
      <c r="CX494" s="516">
        <v>96.1</v>
      </c>
      <c r="CY494" s="516">
        <v>97.9</v>
      </c>
      <c r="CZ494" s="516">
        <v>97.1</v>
      </c>
      <c r="DA494" s="516">
        <v>98.6</v>
      </c>
      <c r="DB494" s="516">
        <v>100.7</v>
      </c>
      <c r="DC494" s="516">
        <v>101.6</v>
      </c>
      <c r="DD494" s="516">
        <v>105.3</v>
      </c>
      <c r="DE494" s="516">
        <v>110.1</v>
      </c>
      <c r="DF494" s="516">
        <v>111</v>
      </c>
      <c r="DG494" s="516">
        <v>109.3</v>
      </c>
      <c r="DH494" s="516">
        <v>110.3</v>
      </c>
      <c r="DI494" s="516">
        <v>110.1</v>
      </c>
      <c r="DJ494" s="516">
        <v>113.9</v>
      </c>
      <c r="DK494" s="516">
        <v>116.9</v>
      </c>
      <c r="DL494" s="516">
        <v>115.4</v>
      </c>
      <c r="DM494" s="516">
        <v>116.5</v>
      </c>
      <c r="DN494" s="516">
        <v>117.1</v>
      </c>
      <c r="DO494" s="516">
        <v>117</v>
      </c>
      <c r="DP494" s="516">
        <v>117.5</v>
      </c>
      <c r="DQ494" s="516">
        <v>117.1</v>
      </c>
      <c r="DR494" s="516">
        <v>118.3</v>
      </c>
      <c r="DS494" s="516">
        <v>117.5</v>
      </c>
      <c r="DT494" s="516">
        <v>117.8</v>
      </c>
      <c r="DU494" s="517">
        <v>118.4</v>
      </c>
      <c r="DV494" s="517">
        <v>117.7</v>
      </c>
      <c r="DW494" s="517">
        <v>116.8</v>
      </c>
      <c r="DX494" s="559">
        <v>116.4</v>
      </c>
      <c r="DY494" s="559">
        <v>115.6</v>
      </c>
      <c r="DZ494" s="559">
        <v>115.4</v>
      </c>
      <c r="EA494" s="558">
        <v>116.4</v>
      </c>
    </row>
    <row r="495" spans="1:131">
      <c r="A495" s="514" t="s">
        <v>1527</v>
      </c>
      <c r="B495" s="514" t="s">
        <v>1528</v>
      </c>
      <c r="C495" s="515">
        <v>1.3100000000000001E-2</v>
      </c>
      <c r="D495" s="516">
        <v>104.9</v>
      </c>
      <c r="E495" s="516">
        <v>106.8</v>
      </c>
      <c r="F495" s="516">
        <v>106.8</v>
      </c>
      <c r="G495" s="516">
        <v>107.2</v>
      </c>
      <c r="H495" s="516">
        <v>104.8</v>
      </c>
      <c r="I495" s="516">
        <v>104.7</v>
      </c>
      <c r="J495" s="516">
        <v>104.2</v>
      </c>
      <c r="K495" s="516">
        <v>103.7</v>
      </c>
      <c r="L495" s="516">
        <v>104.2</v>
      </c>
      <c r="M495" s="516">
        <v>103.4</v>
      </c>
      <c r="N495" s="516">
        <v>100.9</v>
      </c>
      <c r="O495" s="516">
        <v>100.9</v>
      </c>
      <c r="P495" s="516">
        <v>102</v>
      </c>
      <c r="Q495" s="516">
        <v>104</v>
      </c>
      <c r="R495" s="516">
        <v>103.6</v>
      </c>
      <c r="S495" s="516">
        <v>103.8</v>
      </c>
      <c r="T495" s="516">
        <v>103.3</v>
      </c>
      <c r="U495" s="516">
        <v>103.6</v>
      </c>
      <c r="V495" s="516">
        <v>102.5</v>
      </c>
      <c r="W495" s="516">
        <v>104.7</v>
      </c>
      <c r="X495" s="516">
        <v>104</v>
      </c>
      <c r="Y495" s="516">
        <v>104</v>
      </c>
      <c r="Z495" s="516">
        <v>104.2</v>
      </c>
      <c r="AA495" s="516">
        <v>106</v>
      </c>
      <c r="AB495" s="516">
        <v>103.3</v>
      </c>
      <c r="AC495" s="516">
        <v>101.9</v>
      </c>
      <c r="AD495" s="516">
        <v>103</v>
      </c>
      <c r="AE495" s="516">
        <v>102.7</v>
      </c>
      <c r="AF495" s="516">
        <v>102.8</v>
      </c>
      <c r="AG495" s="516">
        <v>105.6</v>
      </c>
      <c r="AH495" s="516">
        <v>109</v>
      </c>
      <c r="AI495" s="516">
        <v>109.2</v>
      </c>
      <c r="AJ495" s="516">
        <v>109.7</v>
      </c>
      <c r="AK495" s="516">
        <v>105.1</v>
      </c>
      <c r="AL495" s="516">
        <v>103.1</v>
      </c>
      <c r="AM495" s="516">
        <v>105.5</v>
      </c>
      <c r="AN495" s="516">
        <v>107</v>
      </c>
      <c r="AO495" s="516">
        <v>107.2</v>
      </c>
      <c r="AP495" s="516">
        <v>106.7</v>
      </c>
      <c r="AQ495" s="516">
        <v>107.6</v>
      </c>
      <c r="AR495" s="516">
        <v>105.4</v>
      </c>
      <c r="AS495" s="516">
        <v>104.8</v>
      </c>
      <c r="AT495" s="516">
        <v>107.3</v>
      </c>
      <c r="AU495" s="516">
        <v>110</v>
      </c>
      <c r="AV495" s="516">
        <v>114.1</v>
      </c>
      <c r="AW495" s="516">
        <v>112</v>
      </c>
      <c r="AX495" s="516">
        <v>112.3</v>
      </c>
      <c r="AY495" s="516">
        <v>116.4</v>
      </c>
      <c r="AZ495" s="516">
        <v>116.3</v>
      </c>
      <c r="BA495" s="516">
        <v>115</v>
      </c>
      <c r="BB495" s="516">
        <v>115</v>
      </c>
      <c r="BC495" s="516">
        <v>117.6</v>
      </c>
      <c r="BD495" s="516">
        <v>115.5</v>
      </c>
      <c r="BE495" s="516">
        <v>117.4</v>
      </c>
      <c r="BF495" s="516">
        <v>117.2</v>
      </c>
      <c r="BG495" s="516">
        <v>117.4</v>
      </c>
      <c r="BH495" s="516">
        <v>117.2</v>
      </c>
      <c r="BI495" s="516">
        <v>117.2</v>
      </c>
      <c r="BJ495" s="516">
        <v>117.3</v>
      </c>
      <c r="BK495" s="516">
        <v>117.3</v>
      </c>
      <c r="BL495" s="516">
        <v>117.4</v>
      </c>
      <c r="BM495" s="516">
        <v>116.4</v>
      </c>
      <c r="BN495" s="516">
        <v>116.4</v>
      </c>
      <c r="BO495" s="516">
        <v>116.8</v>
      </c>
      <c r="BP495" s="516">
        <v>116.8</v>
      </c>
      <c r="BQ495" s="516">
        <v>116.8</v>
      </c>
      <c r="BR495" s="516">
        <v>116.8</v>
      </c>
      <c r="BS495" s="516">
        <v>114.6</v>
      </c>
      <c r="BT495" s="516">
        <v>115.1</v>
      </c>
      <c r="BU495" s="516">
        <v>114.8</v>
      </c>
      <c r="BV495" s="516">
        <v>113.7</v>
      </c>
      <c r="BW495" s="516">
        <v>115.4</v>
      </c>
      <c r="BX495" s="516">
        <v>115.5</v>
      </c>
      <c r="BY495" s="516">
        <v>115.5</v>
      </c>
      <c r="BZ495" s="516">
        <v>115.7</v>
      </c>
      <c r="CA495" s="516">
        <v>112.5</v>
      </c>
      <c r="CB495" s="516">
        <v>111.4</v>
      </c>
      <c r="CC495" s="516">
        <v>109.6</v>
      </c>
      <c r="CD495" s="516">
        <v>109.6</v>
      </c>
      <c r="CE495" s="516">
        <v>106.8</v>
      </c>
      <c r="CF495" s="516">
        <v>109.1</v>
      </c>
      <c r="CG495" s="516">
        <v>115.5</v>
      </c>
      <c r="CH495" s="516">
        <v>110.5</v>
      </c>
      <c r="CI495" s="516">
        <v>110.2</v>
      </c>
      <c r="CJ495" s="516">
        <v>110.1</v>
      </c>
      <c r="CK495" s="516">
        <v>108.4</v>
      </c>
      <c r="CL495" s="516">
        <v>109.2</v>
      </c>
      <c r="CM495" s="516">
        <v>109.1</v>
      </c>
      <c r="CN495" s="516">
        <v>111.1</v>
      </c>
      <c r="CO495" s="516">
        <v>111.4</v>
      </c>
      <c r="CP495" s="516">
        <v>108.8</v>
      </c>
      <c r="CQ495" s="516">
        <v>107.9</v>
      </c>
      <c r="CR495" s="516">
        <v>111.3</v>
      </c>
      <c r="CS495" s="516">
        <v>114.1</v>
      </c>
      <c r="CT495" s="516">
        <v>112.4</v>
      </c>
      <c r="CU495" s="516">
        <v>115</v>
      </c>
      <c r="CV495" s="516">
        <v>113.4</v>
      </c>
      <c r="CW495" s="516">
        <v>116.1</v>
      </c>
      <c r="CX495" s="516">
        <v>113</v>
      </c>
      <c r="CY495" s="516">
        <v>115.4</v>
      </c>
      <c r="CZ495" s="516">
        <v>117.1</v>
      </c>
      <c r="DA495" s="516">
        <v>110.5</v>
      </c>
      <c r="DB495" s="516">
        <v>104.2</v>
      </c>
      <c r="DC495" s="516">
        <v>104.1</v>
      </c>
      <c r="DD495" s="516">
        <v>107.5</v>
      </c>
      <c r="DE495" s="516">
        <v>111.6</v>
      </c>
      <c r="DF495" s="516">
        <v>105.1</v>
      </c>
      <c r="DG495" s="516">
        <v>103.3</v>
      </c>
      <c r="DH495" s="516">
        <v>104.6</v>
      </c>
      <c r="DI495" s="516">
        <v>105.1</v>
      </c>
      <c r="DJ495" s="516">
        <v>108.7</v>
      </c>
      <c r="DK495" s="516">
        <v>117.8</v>
      </c>
      <c r="DL495" s="516">
        <v>107.6</v>
      </c>
      <c r="DM495" s="516">
        <v>105.8</v>
      </c>
      <c r="DN495" s="516">
        <v>111.1</v>
      </c>
      <c r="DO495" s="516">
        <v>109.8</v>
      </c>
      <c r="DP495" s="516">
        <v>111.4</v>
      </c>
      <c r="DQ495" s="516">
        <v>113.1</v>
      </c>
      <c r="DR495" s="516">
        <v>117.4</v>
      </c>
      <c r="DS495" s="516">
        <v>121.8</v>
      </c>
      <c r="DT495" s="516">
        <v>114.3</v>
      </c>
      <c r="DU495" s="517">
        <v>114.6</v>
      </c>
      <c r="DV495" s="517">
        <v>119.7</v>
      </c>
      <c r="DW495" s="517">
        <v>117.9</v>
      </c>
      <c r="DX495" s="559">
        <v>115.5</v>
      </c>
      <c r="DY495" s="559">
        <v>119</v>
      </c>
      <c r="DZ495" s="559">
        <v>123.4</v>
      </c>
      <c r="EA495" s="558">
        <v>120.7</v>
      </c>
    </row>
    <row r="496" spans="1:131">
      <c r="A496" s="514" t="s">
        <v>1529</v>
      </c>
      <c r="B496" s="514" t="s">
        <v>1530</v>
      </c>
      <c r="C496" s="515">
        <v>5.2319999999999998E-2</v>
      </c>
      <c r="D496" s="516">
        <v>99.2</v>
      </c>
      <c r="E496" s="516">
        <v>98.5</v>
      </c>
      <c r="F496" s="516">
        <v>97.5</v>
      </c>
      <c r="G496" s="516">
        <v>94.6</v>
      </c>
      <c r="H496" s="516">
        <v>88.2</v>
      </c>
      <c r="I496" s="516">
        <v>88.6</v>
      </c>
      <c r="J496" s="516">
        <v>90.3</v>
      </c>
      <c r="K496" s="516">
        <v>87</v>
      </c>
      <c r="L496" s="516">
        <v>86.5</v>
      </c>
      <c r="M496" s="516">
        <v>86.2</v>
      </c>
      <c r="N496" s="516">
        <v>85.8</v>
      </c>
      <c r="O496" s="516">
        <v>87</v>
      </c>
      <c r="P496" s="516">
        <v>88.4</v>
      </c>
      <c r="Q496" s="516">
        <v>89.2</v>
      </c>
      <c r="R496" s="516">
        <v>90.4</v>
      </c>
      <c r="S496" s="516">
        <v>95.2</v>
      </c>
      <c r="T496" s="516">
        <v>95.5</v>
      </c>
      <c r="U496" s="516">
        <v>94.3</v>
      </c>
      <c r="V496" s="516">
        <v>86</v>
      </c>
      <c r="W496" s="516">
        <v>87.3</v>
      </c>
      <c r="X496" s="516">
        <v>85.7</v>
      </c>
      <c r="Y496" s="516">
        <v>87.6</v>
      </c>
      <c r="Z496" s="516">
        <v>84.9</v>
      </c>
      <c r="AA496" s="516">
        <v>84.5</v>
      </c>
      <c r="AB496" s="516">
        <v>83.1</v>
      </c>
      <c r="AC496" s="516">
        <v>80.900000000000006</v>
      </c>
      <c r="AD496" s="516">
        <v>81.5</v>
      </c>
      <c r="AE496" s="516">
        <v>78</v>
      </c>
      <c r="AF496" s="516">
        <v>75.599999999999994</v>
      </c>
      <c r="AG496" s="516">
        <v>70.8</v>
      </c>
      <c r="AH496" s="516">
        <v>69.400000000000006</v>
      </c>
      <c r="AI496" s="516">
        <v>68.599999999999994</v>
      </c>
      <c r="AJ496" s="516">
        <v>66</v>
      </c>
      <c r="AK496" s="516">
        <v>68.8</v>
      </c>
      <c r="AL496" s="516">
        <v>67.400000000000006</v>
      </c>
      <c r="AM496" s="516">
        <v>66.2</v>
      </c>
      <c r="AN496" s="516">
        <v>65.8</v>
      </c>
      <c r="AO496" s="516">
        <v>69.3</v>
      </c>
      <c r="AP496" s="516">
        <v>71.7</v>
      </c>
      <c r="AQ496" s="516">
        <v>71.099999999999994</v>
      </c>
      <c r="AR496" s="516">
        <v>67.7</v>
      </c>
      <c r="AS496" s="516">
        <v>67</v>
      </c>
      <c r="AT496" s="516">
        <v>65.3</v>
      </c>
      <c r="AU496" s="516">
        <v>63.2</v>
      </c>
      <c r="AV496" s="516">
        <v>59</v>
      </c>
      <c r="AW496" s="516">
        <v>57.1</v>
      </c>
      <c r="AX496" s="516">
        <v>57.2</v>
      </c>
      <c r="AY496" s="516">
        <v>60.5</v>
      </c>
      <c r="AZ496" s="516">
        <v>66.400000000000006</v>
      </c>
      <c r="BA496" s="516">
        <v>67.900000000000006</v>
      </c>
      <c r="BB496" s="516">
        <v>67.400000000000006</v>
      </c>
      <c r="BC496" s="516">
        <v>69.099999999999994</v>
      </c>
      <c r="BD496" s="516">
        <v>69.099999999999994</v>
      </c>
      <c r="BE496" s="516">
        <v>65.8</v>
      </c>
      <c r="BF496" s="516">
        <v>63.5</v>
      </c>
      <c r="BG496" s="516">
        <v>66.900000000000006</v>
      </c>
      <c r="BH496" s="516">
        <v>70.900000000000006</v>
      </c>
      <c r="BI496" s="516">
        <v>73.599999999999994</v>
      </c>
      <c r="BJ496" s="516">
        <v>76.7</v>
      </c>
      <c r="BK496" s="516">
        <v>74.2</v>
      </c>
      <c r="BL496" s="516">
        <v>72.900000000000006</v>
      </c>
      <c r="BM496" s="516">
        <v>71.2</v>
      </c>
      <c r="BN496" s="516">
        <v>68.5</v>
      </c>
      <c r="BO496" s="516">
        <v>69.900000000000006</v>
      </c>
      <c r="BP496" s="516">
        <v>69.2</v>
      </c>
      <c r="BQ496" s="516">
        <v>69.2</v>
      </c>
      <c r="BR496" s="516">
        <v>67.7</v>
      </c>
      <c r="BS496" s="516">
        <v>66.3</v>
      </c>
      <c r="BT496" s="516">
        <v>66.599999999999994</v>
      </c>
      <c r="BU496" s="516">
        <v>67.8</v>
      </c>
      <c r="BV496" s="516">
        <v>67.099999999999994</v>
      </c>
      <c r="BW496" s="516">
        <v>67.900000000000006</v>
      </c>
      <c r="BX496" s="516">
        <v>67.099999999999994</v>
      </c>
      <c r="BY496" s="516">
        <v>67.7</v>
      </c>
      <c r="BZ496" s="516">
        <v>69.599999999999994</v>
      </c>
      <c r="CA496" s="516">
        <v>70.400000000000006</v>
      </c>
      <c r="CB496" s="516">
        <v>71.7</v>
      </c>
      <c r="CC496" s="516">
        <v>71.900000000000006</v>
      </c>
      <c r="CD496" s="516">
        <v>69.599999999999994</v>
      </c>
      <c r="CE496" s="516">
        <v>68.8</v>
      </c>
      <c r="CF496" s="516">
        <v>67.8</v>
      </c>
      <c r="CG496" s="516">
        <v>68.7</v>
      </c>
      <c r="CH496" s="516">
        <v>68.8</v>
      </c>
      <c r="CI496" s="516">
        <v>69.900000000000006</v>
      </c>
      <c r="CJ496" s="516">
        <v>70</v>
      </c>
      <c r="CK496" s="516">
        <v>70.7</v>
      </c>
      <c r="CL496" s="516">
        <v>72.099999999999994</v>
      </c>
      <c r="CM496" s="516">
        <v>70.7</v>
      </c>
      <c r="CN496" s="516">
        <v>69.7</v>
      </c>
      <c r="CO496" s="516">
        <v>68.2</v>
      </c>
      <c r="CP496" s="516">
        <v>67.2</v>
      </c>
      <c r="CQ496" s="516">
        <v>68.3</v>
      </c>
      <c r="CR496" s="516">
        <v>68.5</v>
      </c>
      <c r="CS496" s="516">
        <v>68.3</v>
      </c>
      <c r="CT496" s="516">
        <v>68.900000000000006</v>
      </c>
      <c r="CU496" s="516">
        <v>68.900000000000006</v>
      </c>
      <c r="CV496" s="516">
        <v>68.900000000000006</v>
      </c>
      <c r="CW496" s="516">
        <v>68.2</v>
      </c>
      <c r="CX496" s="516">
        <v>66.5</v>
      </c>
      <c r="CY496" s="516">
        <v>65.5</v>
      </c>
      <c r="CZ496" s="516">
        <v>66.8</v>
      </c>
      <c r="DA496" s="516">
        <v>66.599999999999994</v>
      </c>
      <c r="DB496" s="516">
        <v>67.2</v>
      </c>
      <c r="DC496" s="516">
        <v>69.7</v>
      </c>
      <c r="DD496" s="516">
        <v>70.900000000000006</v>
      </c>
      <c r="DE496" s="516">
        <v>71</v>
      </c>
      <c r="DF496" s="516">
        <v>72.8</v>
      </c>
      <c r="DG496" s="516">
        <v>75.400000000000006</v>
      </c>
      <c r="DH496" s="516">
        <v>76</v>
      </c>
      <c r="DI496" s="516">
        <v>76.400000000000006</v>
      </c>
      <c r="DJ496" s="516">
        <v>77.5</v>
      </c>
      <c r="DK496" s="516">
        <v>77.599999999999994</v>
      </c>
      <c r="DL496" s="516">
        <v>78.400000000000006</v>
      </c>
      <c r="DM496" s="516">
        <v>78.400000000000006</v>
      </c>
      <c r="DN496" s="516">
        <v>79.900000000000006</v>
      </c>
      <c r="DO496" s="516">
        <v>80.7</v>
      </c>
      <c r="DP496" s="516">
        <v>81.599999999999994</v>
      </c>
      <c r="DQ496" s="516">
        <v>78.2</v>
      </c>
      <c r="DR496" s="516">
        <v>78.599999999999994</v>
      </c>
      <c r="DS496" s="516">
        <v>79.599999999999994</v>
      </c>
      <c r="DT496" s="516">
        <v>80.599999999999994</v>
      </c>
      <c r="DU496" s="517">
        <v>80.5</v>
      </c>
      <c r="DV496" s="517">
        <v>81.3</v>
      </c>
      <c r="DW496" s="517">
        <v>81.7</v>
      </c>
      <c r="DX496" s="559">
        <v>80.8</v>
      </c>
      <c r="DY496" s="559">
        <v>77.2</v>
      </c>
      <c r="DZ496" s="559">
        <v>74.900000000000006</v>
      </c>
      <c r="EA496" s="558">
        <v>72.7</v>
      </c>
    </row>
    <row r="497" spans="1:131">
      <c r="A497" s="514" t="s">
        <v>1531</v>
      </c>
      <c r="B497" s="514" t="s">
        <v>1532</v>
      </c>
      <c r="C497" s="515">
        <v>1.864E-2</v>
      </c>
      <c r="D497" s="516">
        <v>104.4</v>
      </c>
      <c r="E497" s="516">
        <v>105.5</v>
      </c>
      <c r="F497" s="516">
        <v>105.4</v>
      </c>
      <c r="G497" s="516">
        <v>105.7</v>
      </c>
      <c r="H497" s="516">
        <v>102.1</v>
      </c>
      <c r="I497" s="516">
        <v>104.3</v>
      </c>
      <c r="J497" s="516">
        <v>103.3</v>
      </c>
      <c r="K497" s="516">
        <v>106.1</v>
      </c>
      <c r="L497" s="516">
        <v>97.6</v>
      </c>
      <c r="M497" s="516">
        <v>100.7</v>
      </c>
      <c r="N497" s="516">
        <v>101.1</v>
      </c>
      <c r="O497" s="516">
        <v>100.3</v>
      </c>
      <c r="P497" s="516">
        <v>95.4</v>
      </c>
      <c r="Q497" s="516">
        <v>99.5</v>
      </c>
      <c r="R497" s="516">
        <v>97.5</v>
      </c>
      <c r="S497" s="516">
        <v>95.1</v>
      </c>
      <c r="T497" s="516">
        <v>99.2</v>
      </c>
      <c r="U497" s="516">
        <v>101.4</v>
      </c>
      <c r="V497" s="516">
        <v>99.8</v>
      </c>
      <c r="W497" s="516">
        <v>100.4</v>
      </c>
      <c r="X497" s="516">
        <v>97.9</v>
      </c>
      <c r="Y497" s="516">
        <v>98.9</v>
      </c>
      <c r="Z497" s="516">
        <v>99</v>
      </c>
      <c r="AA497" s="516">
        <v>97.2</v>
      </c>
      <c r="AB497" s="516">
        <v>96.4</v>
      </c>
      <c r="AC497" s="516">
        <v>97.9</v>
      </c>
      <c r="AD497" s="516">
        <v>98.2</v>
      </c>
      <c r="AE497" s="516">
        <v>100.8</v>
      </c>
      <c r="AF497" s="516">
        <v>110.1</v>
      </c>
      <c r="AG497" s="516">
        <v>109.6</v>
      </c>
      <c r="AH497" s="516">
        <v>109.2</v>
      </c>
      <c r="AI497" s="516">
        <v>110.9</v>
      </c>
      <c r="AJ497" s="516">
        <v>108.6</v>
      </c>
      <c r="AK497" s="516">
        <v>108.4</v>
      </c>
      <c r="AL497" s="516">
        <v>106</v>
      </c>
      <c r="AM497" s="516">
        <v>106.3</v>
      </c>
      <c r="AN497" s="516">
        <v>104.5</v>
      </c>
      <c r="AO497" s="516">
        <v>96.1</v>
      </c>
      <c r="AP497" s="516">
        <v>91.6</v>
      </c>
      <c r="AQ497" s="516">
        <v>91.6</v>
      </c>
      <c r="AR497" s="516">
        <v>93.7</v>
      </c>
      <c r="AS497" s="516">
        <v>89.1</v>
      </c>
      <c r="AT497" s="516">
        <v>89.6</v>
      </c>
      <c r="AU497" s="516">
        <v>89.9</v>
      </c>
      <c r="AV497" s="516">
        <v>89.5</v>
      </c>
      <c r="AW497" s="516">
        <v>86.8</v>
      </c>
      <c r="AX497" s="516">
        <v>84.5</v>
      </c>
      <c r="AY497" s="516">
        <v>85.1</v>
      </c>
      <c r="AZ497" s="516">
        <v>85</v>
      </c>
      <c r="BA497" s="516">
        <v>85.6</v>
      </c>
      <c r="BB497" s="516">
        <v>86</v>
      </c>
      <c r="BC497" s="516">
        <v>85.9</v>
      </c>
      <c r="BD497" s="516">
        <v>84.5</v>
      </c>
      <c r="BE497" s="516">
        <v>85.8</v>
      </c>
      <c r="BF497" s="516">
        <v>86.5</v>
      </c>
      <c r="BG497" s="516">
        <v>87.4</v>
      </c>
      <c r="BH497" s="516">
        <v>84.6</v>
      </c>
      <c r="BI497" s="516">
        <v>87.8</v>
      </c>
      <c r="BJ497" s="516">
        <v>90.3</v>
      </c>
      <c r="BK497" s="516">
        <v>90.2</v>
      </c>
      <c r="BL497" s="516">
        <v>88.8</v>
      </c>
      <c r="BM497" s="516">
        <v>88.9</v>
      </c>
      <c r="BN497" s="516">
        <v>93</v>
      </c>
      <c r="BO497" s="516">
        <v>89.4</v>
      </c>
      <c r="BP497" s="516">
        <v>87.2</v>
      </c>
      <c r="BQ497" s="516">
        <v>87.9</v>
      </c>
      <c r="BR497" s="516">
        <v>87.7</v>
      </c>
      <c r="BS497" s="516">
        <v>87.7</v>
      </c>
      <c r="BT497" s="516">
        <v>85.6</v>
      </c>
      <c r="BU497" s="516">
        <v>85.9</v>
      </c>
      <c r="BV497" s="516">
        <v>89.2</v>
      </c>
      <c r="BW497" s="516">
        <v>85.8</v>
      </c>
      <c r="BX497" s="516">
        <v>85.2</v>
      </c>
      <c r="BY497" s="516">
        <v>86.3</v>
      </c>
      <c r="BZ497" s="516">
        <v>86.1</v>
      </c>
      <c r="CA497" s="516">
        <v>86.4</v>
      </c>
      <c r="CB497" s="516">
        <v>86.2</v>
      </c>
      <c r="CC497" s="516">
        <v>86.9</v>
      </c>
      <c r="CD497" s="516">
        <v>88</v>
      </c>
      <c r="CE497" s="516">
        <v>87.9</v>
      </c>
      <c r="CF497" s="516">
        <v>89.4</v>
      </c>
      <c r="CG497" s="516">
        <v>88.1</v>
      </c>
      <c r="CH497" s="516">
        <v>87.6</v>
      </c>
      <c r="CI497" s="516">
        <v>87.8</v>
      </c>
      <c r="CJ497" s="516">
        <v>87.8</v>
      </c>
      <c r="CK497" s="516">
        <v>87.3</v>
      </c>
      <c r="CL497" s="516">
        <v>86.5</v>
      </c>
      <c r="CM497" s="516">
        <v>87.4</v>
      </c>
      <c r="CN497" s="516">
        <v>86.9</v>
      </c>
      <c r="CO497" s="516">
        <v>87.6</v>
      </c>
      <c r="CP497" s="516">
        <v>87.1</v>
      </c>
      <c r="CQ497" s="516">
        <v>88</v>
      </c>
      <c r="CR497" s="516">
        <v>86.1</v>
      </c>
      <c r="CS497" s="516">
        <v>88</v>
      </c>
      <c r="CT497" s="516">
        <v>87.2</v>
      </c>
      <c r="CU497" s="516">
        <v>87.1</v>
      </c>
      <c r="CV497" s="516">
        <v>87.5</v>
      </c>
      <c r="CW497" s="516">
        <v>86.1</v>
      </c>
      <c r="CX497" s="516">
        <v>87.9</v>
      </c>
      <c r="CY497" s="516">
        <v>87.6</v>
      </c>
      <c r="CZ497" s="516">
        <v>86.9</v>
      </c>
      <c r="DA497" s="516">
        <v>87.7</v>
      </c>
      <c r="DB497" s="516">
        <v>86.8</v>
      </c>
      <c r="DC497" s="516">
        <v>87.7</v>
      </c>
      <c r="DD497" s="516">
        <v>89.3</v>
      </c>
      <c r="DE497" s="516">
        <v>90</v>
      </c>
      <c r="DF497" s="516">
        <v>91.6</v>
      </c>
      <c r="DG497" s="516">
        <v>92.4</v>
      </c>
      <c r="DH497" s="516">
        <v>91.7</v>
      </c>
      <c r="DI497" s="516">
        <v>92</v>
      </c>
      <c r="DJ497" s="516">
        <v>92.3</v>
      </c>
      <c r="DK497" s="516">
        <v>94</v>
      </c>
      <c r="DL497" s="516">
        <v>94.7</v>
      </c>
      <c r="DM497" s="516">
        <v>94.8</v>
      </c>
      <c r="DN497" s="516">
        <v>95.3</v>
      </c>
      <c r="DO497" s="516">
        <v>95.1</v>
      </c>
      <c r="DP497" s="516">
        <v>96.5</v>
      </c>
      <c r="DQ497" s="516">
        <v>96.1</v>
      </c>
      <c r="DR497" s="516">
        <v>97.8</v>
      </c>
      <c r="DS497" s="516">
        <v>98.1</v>
      </c>
      <c r="DT497" s="516">
        <v>97.4</v>
      </c>
      <c r="DU497" s="517">
        <v>98.5</v>
      </c>
      <c r="DV497" s="517">
        <v>101.1</v>
      </c>
      <c r="DW497" s="517">
        <v>102.5</v>
      </c>
      <c r="DX497" s="559">
        <v>105</v>
      </c>
      <c r="DY497" s="559">
        <v>104.7</v>
      </c>
      <c r="DZ497" s="559">
        <v>105.6</v>
      </c>
      <c r="EA497" s="558">
        <v>104.8</v>
      </c>
    </row>
    <row r="498" spans="1:131">
      <c r="A498" s="514" t="s">
        <v>1533</v>
      </c>
      <c r="B498" s="514" t="s">
        <v>1534</v>
      </c>
      <c r="C498" s="515">
        <v>5.076E-2</v>
      </c>
      <c r="D498" s="516">
        <v>97.1</v>
      </c>
      <c r="E498" s="516">
        <v>97.1</v>
      </c>
      <c r="F498" s="516">
        <v>97.1</v>
      </c>
      <c r="G498" s="516">
        <v>97.2</v>
      </c>
      <c r="H498" s="516">
        <v>97.1</v>
      </c>
      <c r="I498" s="516">
        <v>97.1</v>
      </c>
      <c r="J498" s="516">
        <v>97.1</v>
      </c>
      <c r="K498" s="516">
        <v>97.1</v>
      </c>
      <c r="L498" s="516">
        <v>97.1</v>
      </c>
      <c r="M498" s="516">
        <v>97.1</v>
      </c>
      <c r="N498" s="516">
        <v>97.1</v>
      </c>
      <c r="O498" s="516">
        <v>97.1</v>
      </c>
      <c r="P498" s="516">
        <v>97.1</v>
      </c>
      <c r="Q498" s="516">
        <v>97.4</v>
      </c>
      <c r="R498" s="516">
        <v>97.4</v>
      </c>
      <c r="S498" s="516">
        <v>94.4</v>
      </c>
      <c r="T498" s="516">
        <v>94.4</v>
      </c>
      <c r="U498" s="516">
        <v>93.8</v>
      </c>
      <c r="V498" s="516">
        <v>93.8</v>
      </c>
      <c r="W498" s="516">
        <v>93.8</v>
      </c>
      <c r="X498" s="516">
        <v>94</v>
      </c>
      <c r="Y498" s="516">
        <v>94</v>
      </c>
      <c r="Z498" s="516">
        <v>94</v>
      </c>
      <c r="AA498" s="516">
        <v>94</v>
      </c>
      <c r="AB498" s="516">
        <v>94</v>
      </c>
      <c r="AC498" s="516">
        <v>94</v>
      </c>
      <c r="AD498" s="516">
        <v>94</v>
      </c>
      <c r="AE498" s="516">
        <v>93.3</v>
      </c>
      <c r="AF498" s="516">
        <v>93.3</v>
      </c>
      <c r="AG498" s="516">
        <v>93.6</v>
      </c>
      <c r="AH498" s="516">
        <v>93.6</v>
      </c>
      <c r="AI498" s="516">
        <v>93.6</v>
      </c>
      <c r="AJ498" s="516">
        <v>93.7</v>
      </c>
      <c r="AK498" s="516">
        <v>93.7</v>
      </c>
      <c r="AL498" s="516">
        <v>93.6</v>
      </c>
      <c r="AM498" s="516">
        <v>93.6</v>
      </c>
      <c r="AN498" s="516">
        <v>93.6</v>
      </c>
      <c r="AO498" s="516">
        <v>93.6</v>
      </c>
      <c r="AP498" s="516">
        <v>93.6</v>
      </c>
      <c r="AQ498" s="516">
        <v>91.7</v>
      </c>
      <c r="AR498" s="516">
        <v>91.7</v>
      </c>
      <c r="AS498" s="516">
        <v>91.7</v>
      </c>
      <c r="AT498" s="516">
        <v>91.7</v>
      </c>
      <c r="AU498" s="516">
        <v>91.7</v>
      </c>
      <c r="AV498" s="516">
        <v>91.7</v>
      </c>
      <c r="AW498" s="516">
        <v>91.9</v>
      </c>
      <c r="AX498" s="516">
        <v>91.9</v>
      </c>
      <c r="AY498" s="516">
        <v>91.9</v>
      </c>
      <c r="AZ498" s="516">
        <v>91.9</v>
      </c>
      <c r="BA498" s="516">
        <v>91.9</v>
      </c>
      <c r="BB498" s="516">
        <v>92</v>
      </c>
      <c r="BC498" s="516">
        <v>92</v>
      </c>
      <c r="BD498" s="516">
        <v>92</v>
      </c>
      <c r="BE498" s="516">
        <v>92</v>
      </c>
      <c r="BF498" s="516">
        <v>92</v>
      </c>
      <c r="BG498" s="516">
        <v>92</v>
      </c>
      <c r="BH498" s="516">
        <v>91.2</v>
      </c>
      <c r="BI498" s="516">
        <v>91.2</v>
      </c>
      <c r="BJ498" s="516">
        <v>91.2</v>
      </c>
      <c r="BK498" s="516">
        <v>91.2</v>
      </c>
      <c r="BL498" s="516">
        <v>91.2</v>
      </c>
      <c r="BM498" s="516">
        <v>91.2</v>
      </c>
      <c r="BN498" s="516">
        <v>91.2</v>
      </c>
      <c r="BO498" s="516">
        <v>91.3</v>
      </c>
      <c r="BP498" s="516">
        <v>91.4</v>
      </c>
      <c r="BQ498" s="516">
        <v>92.1</v>
      </c>
      <c r="BR498" s="516">
        <v>91.4</v>
      </c>
      <c r="BS498" s="516">
        <v>87.9</v>
      </c>
      <c r="BT498" s="516">
        <v>87.9</v>
      </c>
      <c r="BU498" s="516">
        <v>87.9</v>
      </c>
      <c r="BV498" s="516">
        <v>87.9</v>
      </c>
      <c r="BW498" s="516">
        <v>88</v>
      </c>
      <c r="BX498" s="516">
        <v>88</v>
      </c>
      <c r="BY498" s="516">
        <v>88</v>
      </c>
      <c r="BZ498" s="516">
        <v>86.6</v>
      </c>
      <c r="CA498" s="516">
        <v>86.6</v>
      </c>
      <c r="CB498" s="516">
        <v>90.1</v>
      </c>
      <c r="CC498" s="516">
        <v>88.2</v>
      </c>
      <c r="CD498" s="516">
        <v>87.5</v>
      </c>
      <c r="CE498" s="516">
        <v>88.2</v>
      </c>
      <c r="CF498" s="516">
        <v>88.2</v>
      </c>
      <c r="CG498" s="516">
        <v>88.2</v>
      </c>
      <c r="CH498" s="516">
        <v>88.2</v>
      </c>
      <c r="CI498" s="516">
        <v>88.2</v>
      </c>
      <c r="CJ498" s="516">
        <v>88.2</v>
      </c>
      <c r="CK498" s="516">
        <v>88.2</v>
      </c>
      <c r="CL498" s="516">
        <v>88.2</v>
      </c>
      <c r="CM498" s="516">
        <v>88.2</v>
      </c>
      <c r="CN498" s="516">
        <v>88.2</v>
      </c>
      <c r="CO498" s="516">
        <v>88.2</v>
      </c>
      <c r="CP498" s="516">
        <v>88.2</v>
      </c>
      <c r="CQ498" s="516">
        <v>88.2</v>
      </c>
      <c r="CR498" s="516">
        <v>88.2</v>
      </c>
      <c r="CS498" s="516">
        <v>88.2</v>
      </c>
      <c r="CT498" s="516">
        <v>89.4</v>
      </c>
      <c r="CU498" s="516">
        <v>89.4</v>
      </c>
      <c r="CV498" s="516">
        <v>89.4</v>
      </c>
      <c r="CW498" s="516">
        <v>89.4</v>
      </c>
      <c r="CX498" s="516">
        <v>89.4</v>
      </c>
      <c r="CY498" s="516">
        <v>89.4</v>
      </c>
      <c r="CZ498" s="516">
        <v>89.4</v>
      </c>
      <c r="DA498" s="516">
        <v>89.4</v>
      </c>
      <c r="DB498" s="516">
        <v>89.4</v>
      </c>
      <c r="DC498" s="516">
        <v>89.4</v>
      </c>
      <c r="DD498" s="516">
        <v>89.4</v>
      </c>
      <c r="DE498" s="516">
        <v>89.4</v>
      </c>
      <c r="DF498" s="516">
        <v>89.4</v>
      </c>
      <c r="DG498" s="516">
        <v>95.3</v>
      </c>
      <c r="DH498" s="516">
        <v>95.3</v>
      </c>
      <c r="DI498" s="516">
        <v>95.3</v>
      </c>
      <c r="DJ498" s="516">
        <v>95.9</v>
      </c>
      <c r="DK498" s="516">
        <v>95.9</v>
      </c>
      <c r="DL498" s="516">
        <v>95.9</v>
      </c>
      <c r="DM498" s="516">
        <v>95.6</v>
      </c>
      <c r="DN498" s="516">
        <v>96</v>
      </c>
      <c r="DO498" s="516">
        <v>96</v>
      </c>
      <c r="DP498" s="516">
        <v>96.5</v>
      </c>
      <c r="DQ498" s="516">
        <v>96.6</v>
      </c>
      <c r="DR498" s="516">
        <v>96.4</v>
      </c>
      <c r="DS498" s="516">
        <v>96.5</v>
      </c>
      <c r="DT498" s="516">
        <v>96.4</v>
      </c>
      <c r="DU498" s="517">
        <v>96.4</v>
      </c>
      <c r="DV498" s="517">
        <v>96.4</v>
      </c>
      <c r="DW498" s="517">
        <v>94.9</v>
      </c>
      <c r="DX498" s="559">
        <v>94.9</v>
      </c>
      <c r="DY498" s="559">
        <v>96</v>
      </c>
      <c r="DZ498" s="559">
        <v>93.9</v>
      </c>
      <c r="EA498" s="558">
        <v>93.9</v>
      </c>
    </row>
    <row r="499" spans="1:131">
      <c r="A499" s="514" t="s">
        <v>1535</v>
      </c>
      <c r="B499" s="514" t="s">
        <v>1536</v>
      </c>
      <c r="C499" s="515">
        <v>1.4177599999999999</v>
      </c>
      <c r="D499" s="516">
        <v>102.7</v>
      </c>
      <c r="E499" s="516">
        <v>103.9</v>
      </c>
      <c r="F499" s="516">
        <v>104.1</v>
      </c>
      <c r="G499" s="516">
        <v>103.6</v>
      </c>
      <c r="H499" s="516">
        <v>104.6</v>
      </c>
      <c r="I499" s="516">
        <v>105.2</v>
      </c>
      <c r="J499" s="516">
        <v>105.5</v>
      </c>
      <c r="K499" s="516">
        <v>105.1</v>
      </c>
      <c r="L499" s="516">
        <v>105.1</v>
      </c>
      <c r="M499" s="516">
        <v>104.3</v>
      </c>
      <c r="N499" s="516">
        <v>105.4</v>
      </c>
      <c r="O499" s="516">
        <v>106.6</v>
      </c>
      <c r="P499" s="516">
        <v>108.1</v>
      </c>
      <c r="Q499" s="516">
        <v>109.3</v>
      </c>
      <c r="R499" s="516">
        <v>109.3</v>
      </c>
      <c r="S499" s="516">
        <v>111.8</v>
      </c>
      <c r="T499" s="516">
        <v>113.1</v>
      </c>
      <c r="U499" s="516">
        <v>115.1</v>
      </c>
      <c r="V499" s="516">
        <v>116.8</v>
      </c>
      <c r="W499" s="516">
        <v>116.5</v>
      </c>
      <c r="X499" s="516">
        <v>117.1</v>
      </c>
      <c r="Y499" s="516">
        <v>117.3</v>
      </c>
      <c r="Z499" s="516">
        <v>117.9</v>
      </c>
      <c r="AA499" s="516">
        <v>118.7</v>
      </c>
      <c r="AB499" s="516">
        <v>119.2</v>
      </c>
      <c r="AC499" s="516">
        <v>118.9</v>
      </c>
      <c r="AD499" s="516">
        <v>119.3</v>
      </c>
      <c r="AE499" s="516">
        <v>119.7</v>
      </c>
      <c r="AF499" s="516">
        <v>119.6</v>
      </c>
      <c r="AG499" s="516">
        <v>119</v>
      </c>
      <c r="AH499" s="516">
        <v>119</v>
      </c>
      <c r="AI499" s="516">
        <v>117.9</v>
      </c>
      <c r="AJ499" s="516">
        <v>116</v>
      </c>
      <c r="AK499" s="516">
        <v>112.7</v>
      </c>
      <c r="AL499" s="516">
        <v>112.2</v>
      </c>
      <c r="AM499" s="516">
        <v>114.5</v>
      </c>
      <c r="AN499" s="516">
        <v>117.2</v>
      </c>
      <c r="AO499" s="516">
        <v>117.5</v>
      </c>
      <c r="AP499" s="516">
        <v>117.7</v>
      </c>
      <c r="AQ499" s="516">
        <v>115.8</v>
      </c>
      <c r="AR499" s="516">
        <v>114.9</v>
      </c>
      <c r="AS499" s="516">
        <v>113.3</v>
      </c>
      <c r="AT499" s="516">
        <v>113.6</v>
      </c>
      <c r="AU499" s="516">
        <v>113.3</v>
      </c>
      <c r="AV499" s="516">
        <v>111.6</v>
      </c>
      <c r="AW499" s="516">
        <v>110.7</v>
      </c>
      <c r="AX499" s="516">
        <v>110.6</v>
      </c>
      <c r="AY499" s="516">
        <v>111.3</v>
      </c>
      <c r="AZ499" s="516">
        <v>113.9</v>
      </c>
      <c r="BA499" s="516">
        <v>112.3</v>
      </c>
      <c r="BB499" s="516">
        <v>112.9</v>
      </c>
      <c r="BC499" s="516">
        <v>112.3</v>
      </c>
      <c r="BD499" s="516">
        <v>112.3</v>
      </c>
      <c r="BE499" s="516">
        <v>112.2</v>
      </c>
      <c r="BF499" s="516">
        <v>112.8</v>
      </c>
      <c r="BG499" s="516">
        <v>113.9</v>
      </c>
      <c r="BH499" s="516">
        <v>114</v>
      </c>
      <c r="BI499" s="516">
        <v>114.3</v>
      </c>
      <c r="BJ499" s="516">
        <v>114.6</v>
      </c>
      <c r="BK499" s="516">
        <v>114.5</v>
      </c>
      <c r="BL499" s="516">
        <v>114</v>
      </c>
      <c r="BM499" s="516">
        <v>113.2</v>
      </c>
      <c r="BN499" s="516">
        <v>113</v>
      </c>
      <c r="BO499" s="516">
        <v>113.5</v>
      </c>
      <c r="BP499" s="516">
        <v>113.8</v>
      </c>
      <c r="BQ499" s="516">
        <v>113.7</v>
      </c>
      <c r="BR499" s="516">
        <v>113.9</v>
      </c>
      <c r="BS499" s="516">
        <v>113.7</v>
      </c>
      <c r="BT499" s="516">
        <v>113.8</v>
      </c>
      <c r="BU499" s="516">
        <v>114.3</v>
      </c>
      <c r="BV499" s="516">
        <v>114.6</v>
      </c>
      <c r="BW499" s="516">
        <v>115</v>
      </c>
      <c r="BX499" s="516">
        <v>116.4</v>
      </c>
      <c r="BY499" s="516">
        <v>116.8</v>
      </c>
      <c r="BZ499" s="516">
        <v>117.5</v>
      </c>
      <c r="CA499" s="516">
        <v>117.6</v>
      </c>
      <c r="CB499" s="516">
        <v>117.3</v>
      </c>
      <c r="CC499" s="516">
        <v>117.8</v>
      </c>
      <c r="CD499" s="516">
        <v>118.2</v>
      </c>
      <c r="CE499" s="516">
        <v>118.1</v>
      </c>
      <c r="CF499" s="516">
        <v>118.3</v>
      </c>
      <c r="CG499" s="516">
        <v>117.7</v>
      </c>
      <c r="CH499" s="516">
        <v>117.3</v>
      </c>
      <c r="CI499" s="516">
        <v>118</v>
      </c>
      <c r="CJ499" s="516">
        <v>117.1</v>
      </c>
      <c r="CK499" s="516">
        <v>116.8</v>
      </c>
      <c r="CL499" s="516">
        <v>116.5</v>
      </c>
      <c r="CM499" s="516">
        <v>116.2</v>
      </c>
      <c r="CN499" s="516">
        <v>114.8</v>
      </c>
      <c r="CO499" s="516">
        <v>114.8</v>
      </c>
      <c r="CP499" s="516">
        <v>115.5</v>
      </c>
      <c r="CQ499" s="516">
        <v>114.5</v>
      </c>
      <c r="CR499" s="516">
        <v>115.2</v>
      </c>
      <c r="CS499" s="516">
        <v>114.7</v>
      </c>
      <c r="CT499" s="516">
        <v>114.5</v>
      </c>
      <c r="CU499" s="516">
        <v>114.4</v>
      </c>
      <c r="CV499" s="516">
        <v>114.1</v>
      </c>
      <c r="CW499" s="516">
        <v>114.1</v>
      </c>
      <c r="CX499" s="516">
        <v>114.7</v>
      </c>
      <c r="CY499" s="516">
        <v>114.2</v>
      </c>
      <c r="CZ499" s="516">
        <v>115</v>
      </c>
      <c r="DA499" s="516">
        <v>117.9</v>
      </c>
      <c r="DB499" s="516">
        <v>118.8</v>
      </c>
      <c r="DC499" s="516">
        <v>121.9</v>
      </c>
      <c r="DD499" s="516">
        <v>125.2</v>
      </c>
      <c r="DE499" s="516">
        <v>127.5</v>
      </c>
      <c r="DF499" s="516">
        <v>127.8</v>
      </c>
      <c r="DG499" s="516">
        <v>132.1</v>
      </c>
      <c r="DH499" s="516">
        <v>135.30000000000001</v>
      </c>
      <c r="DI499" s="516">
        <v>134.1</v>
      </c>
      <c r="DJ499" s="516">
        <v>132.4</v>
      </c>
      <c r="DK499" s="516">
        <v>133.19999999999999</v>
      </c>
      <c r="DL499" s="516">
        <v>134.80000000000001</v>
      </c>
      <c r="DM499" s="516">
        <v>136.69999999999999</v>
      </c>
      <c r="DN499" s="516">
        <v>141.19999999999999</v>
      </c>
      <c r="DO499" s="516">
        <v>141.80000000000001</v>
      </c>
      <c r="DP499" s="516">
        <v>140.30000000000001</v>
      </c>
      <c r="DQ499" s="516">
        <v>140.69999999999999</v>
      </c>
      <c r="DR499" s="516">
        <v>140.6</v>
      </c>
      <c r="DS499" s="516">
        <v>144.4</v>
      </c>
      <c r="DT499" s="516">
        <v>147.19999999999999</v>
      </c>
      <c r="DU499" s="517">
        <v>147.19999999999999</v>
      </c>
      <c r="DV499" s="517">
        <v>146</v>
      </c>
      <c r="DW499" s="517">
        <v>143.4</v>
      </c>
      <c r="DX499" s="559">
        <v>140.9</v>
      </c>
      <c r="DY499" s="559">
        <v>140.69999999999999</v>
      </c>
      <c r="DZ499" s="559">
        <v>140.6</v>
      </c>
      <c r="EA499" s="558">
        <v>139.30000000000001</v>
      </c>
    </row>
    <row r="500" spans="1:131">
      <c r="A500" s="514" t="s">
        <v>1537</v>
      </c>
      <c r="B500" s="514" t="s">
        <v>1538</v>
      </c>
      <c r="C500" s="515">
        <v>0.16209999999999999</v>
      </c>
      <c r="D500" s="516">
        <v>104.4</v>
      </c>
      <c r="E500" s="516">
        <v>107.3</v>
      </c>
      <c r="F500" s="516">
        <v>103.6</v>
      </c>
      <c r="G500" s="516">
        <v>106.1</v>
      </c>
      <c r="H500" s="516">
        <v>107.2</v>
      </c>
      <c r="I500" s="516">
        <v>109.2</v>
      </c>
      <c r="J500" s="516">
        <v>109.6</v>
      </c>
      <c r="K500" s="516">
        <v>108.6</v>
      </c>
      <c r="L500" s="516">
        <v>106.8</v>
      </c>
      <c r="M500" s="516">
        <v>107.9</v>
      </c>
      <c r="N500" s="516">
        <v>110.2</v>
      </c>
      <c r="O500" s="516">
        <v>111.4</v>
      </c>
      <c r="P500" s="516">
        <v>111.5</v>
      </c>
      <c r="Q500" s="516">
        <v>111.2</v>
      </c>
      <c r="R500" s="516">
        <v>113.5</v>
      </c>
      <c r="S500" s="516">
        <v>116.1</v>
      </c>
      <c r="T500" s="516">
        <v>116.9</v>
      </c>
      <c r="U500" s="516">
        <v>120.2</v>
      </c>
      <c r="V500" s="516">
        <v>120.5</v>
      </c>
      <c r="W500" s="516">
        <v>119.2</v>
      </c>
      <c r="X500" s="516">
        <v>119.2</v>
      </c>
      <c r="Y500" s="516">
        <v>118.2</v>
      </c>
      <c r="Z500" s="516">
        <v>119.9</v>
      </c>
      <c r="AA500" s="516">
        <v>119.9</v>
      </c>
      <c r="AB500" s="516">
        <v>118.7</v>
      </c>
      <c r="AC500" s="516">
        <v>119.2</v>
      </c>
      <c r="AD500" s="516">
        <v>120.2</v>
      </c>
      <c r="AE500" s="516">
        <v>121.4</v>
      </c>
      <c r="AF500" s="516">
        <v>121.1</v>
      </c>
      <c r="AG500" s="516">
        <v>119.1</v>
      </c>
      <c r="AH500" s="516">
        <v>119</v>
      </c>
      <c r="AI500" s="516">
        <v>115.4</v>
      </c>
      <c r="AJ500" s="516">
        <v>110.3</v>
      </c>
      <c r="AK500" s="516">
        <v>113.7</v>
      </c>
      <c r="AL500" s="516">
        <v>116.9</v>
      </c>
      <c r="AM500" s="516">
        <v>118.9</v>
      </c>
      <c r="AN500" s="516">
        <v>124.9</v>
      </c>
      <c r="AO500" s="516">
        <v>120.4</v>
      </c>
      <c r="AP500" s="516">
        <v>121</v>
      </c>
      <c r="AQ500" s="516">
        <v>119.3</v>
      </c>
      <c r="AR500" s="516">
        <v>112.6</v>
      </c>
      <c r="AS500" s="516">
        <v>110.4</v>
      </c>
      <c r="AT500" s="516">
        <v>121.4</v>
      </c>
      <c r="AU500" s="516">
        <v>114.3</v>
      </c>
      <c r="AV500" s="516">
        <v>113.5</v>
      </c>
      <c r="AW500" s="516">
        <v>108.4</v>
      </c>
      <c r="AX500" s="516">
        <v>118.9</v>
      </c>
      <c r="AY500" s="516">
        <v>111</v>
      </c>
      <c r="AZ500" s="516">
        <v>124.9</v>
      </c>
      <c r="BA500" s="516">
        <v>110.7</v>
      </c>
      <c r="BB500" s="516">
        <v>115.7</v>
      </c>
      <c r="BC500" s="516">
        <v>115</v>
      </c>
      <c r="BD500" s="516">
        <v>113.8</v>
      </c>
      <c r="BE500" s="516">
        <v>111.1</v>
      </c>
      <c r="BF500" s="516">
        <v>115.3</v>
      </c>
      <c r="BG500" s="516">
        <v>120.3</v>
      </c>
      <c r="BH500" s="516">
        <v>120.9</v>
      </c>
      <c r="BI500" s="516">
        <v>121.1</v>
      </c>
      <c r="BJ500" s="516">
        <v>124.1</v>
      </c>
      <c r="BK500" s="516">
        <v>121.2</v>
      </c>
      <c r="BL500" s="516">
        <v>118.2</v>
      </c>
      <c r="BM500" s="516">
        <v>114.1</v>
      </c>
      <c r="BN500" s="516">
        <v>111.4</v>
      </c>
      <c r="BO500" s="516">
        <v>110.6</v>
      </c>
      <c r="BP500" s="516">
        <v>100.5</v>
      </c>
      <c r="BQ500" s="516">
        <v>100.3</v>
      </c>
      <c r="BR500" s="516">
        <v>100.3</v>
      </c>
      <c r="BS500" s="516">
        <v>99.3</v>
      </c>
      <c r="BT500" s="516">
        <v>98.9</v>
      </c>
      <c r="BU500" s="516">
        <v>100.3</v>
      </c>
      <c r="BV500" s="516">
        <v>101.1</v>
      </c>
      <c r="BW500" s="516">
        <v>99</v>
      </c>
      <c r="BX500" s="516">
        <v>104.4</v>
      </c>
      <c r="BY500" s="516">
        <v>103.5</v>
      </c>
      <c r="BZ500" s="516">
        <v>103.5</v>
      </c>
      <c r="CA500" s="516">
        <v>103</v>
      </c>
      <c r="CB500" s="516">
        <v>103.4</v>
      </c>
      <c r="CC500" s="516">
        <v>103.1</v>
      </c>
      <c r="CD500" s="516">
        <v>103.7</v>
      </c>
      <c r="CE500" s="516">
        <v>103.5</v>
      </c>
      <c r="CF500" s="516">
        <v>102.7</v>
      </c>
      <c r="CG500" s="516">
        <v>103.4</v>
      </c>
      <c r="CH500" s="516">
        <v>103.3</v>
      </c>
      <c r="CI500" s="516">
        <v>103.1</v>
      </c>
      <c r="CJ500" s="516">
        <v>102.2</v>
      </c>
      <c r="CK500" s="516">
        <v>102.1</v>
      </c>
      <c r="CL500" s="516">
        <v>103.6</v>
      </c>
      <c r="CM500" s="516">
        <v>103.2</v>
      </c>
      <c r="CN500" s="516">
        <v>104.7</v>
      </c>
      <c r="CO500" s="516">
        <v>106.6</v>
      </c>
      <c r="CP500" s="516">
        <v>106.4</v>
      </c>
      <c r="CQ500" s="516">
        <v>104.4</v>
      </c>
      <c r="CR500" s="516">
        <v>104.4</v>
      </c>
      <c r="CS500" s="516">
        <v>104.7</v>
      </c>
      <c r="CT500" s="516">
        <v>106.1</v>
      </c>
      <c r="CU500" s="516">
        <v>105</v>
      </c>
      <c r="CV500" s="516">
        <v>102.7</v>
      </c>
      <c r="CW500" s="516">
        <v>101.5</v>
      </c>
      <c r="CX500" s="516">
        <v>105.2</v>
      </c>
      <c r="CY500" s="516">
        <v>105.4</v>
      </c>
      <c r="CZ500" s="516">
        <v>106</v>
      </c>
      <c r="DA500" s="516">
        <v>118.2</v>
      </c>
      <c r="DB500" s="516">
        <v>124.3</v>
      </c>
      <c r="DC500" s="516">
        <v>129.69999999999999</v>
      </c>
      <c r="DD500" s="516">
        <v>138.19999999999999</v>
      </c>
      <c r="DE500" s="516">
        <v>146.30000000000001</v>
      </c>
      <c r="DF500" s="516">
        <v>146.4</v>
      </c>
      <c r="DG500" s="516">
        <v>151.1</v>
      </c>
      <c r="DH500" s="516">
        <v>157.69999999999999</v>
      </c>
      <c r="DI500" s="516">
        <v>156.30000000000001</v>
      </c>
      <c r="DJ500" s="516">
        <v>153.5</v>
      </c>
      <c r="DK500" s="516">
        <v>153.19999999999999</v>
      </c>
      <c r="DL500" s="516">
        <v>159.30000000000001</v>
      </c>
      <c r="DM500" s="516">
        <v>165.8</v>
      </c>
      <c r="DN500" s="516">
        <v>178.3</v>
      </c>
      <c r="DO500" s="516">
        <v>175.2</v>
      </c>
      <c r="DP500" s="516">
        <v>170.8</v>
      </c>
      <c r="DQ500" s="516">
        <v>163.6</v>
      </c>
      <c r="DR500" s="516">
        <v>161.6</v>
      </c>
      <c r="DS500" s="516">
        <v>164.9</v>
      </c>
      <c r="DT500" s="516">
        <v>168</v>
      </c>
      <c r="DU500" s="517">
        <v>165.8</v>
      </c>
      <c r="DV500" s="517">
        <v>161.4</v>
      </c>
      <c r="DW500" s="517">
        <v>151.80000000000001</v>
      </c>
      <c r="DX500" s="559">
        <v>149.5</v>
      </c>
      <c r="DY500" s="559">
        <v>149.6</v>
      </c>
      <c r="DZ500" s="559">
        <v>146.5</v>
      </c>
      <c r="EA500" s="558">
        <v>142.5</v>
      </c>
    </row>
    <row r="501" spans="1:131">
      <c r="A501" s="514" t="s">
        <v>1539</v>
      </c>
      <c r="B501" s="514" t="s">
        <v>1540</v>
      </c>
      <c r="C501" s="515">
        <v>1.9689999999999999E-2</v>
      </c>
      <c r="D501" s="516">
        <v>100.5</v>
      </c>
      <c r="E501" s="516">
        <v>103.5</v>
      </c>
      <c r="F501" s="516">
        <v>105.6</v>
      </c>
      <c r="G501" s="516">
        <v>106.4</v>
      </c>
      <c r="H501" s="516">
        <v>105.4</v>
      </c>
      <c r="I501" s="516">
        <v>103.3</v>
      </c>
      <c r="J501" s="516">
        <v>101.8</v>
      </c>
      <c r="K501" s="516">
        <v>98.9</v>
      </c>
      <c r="L501" s="516">
        <v>100</v>
      </c>
      <c r="M501" s="516">
        <v>103.6</v>
      </c>
      <c r="N501" s="516">
        <v>106</v>
      </c>
      <c r="O501" s="516">
        <v>110.7</v>
      </c>
      <c r="P501" s="516">
        <v>109.2</v>
      </c>
      <c r="Q501" s="516">
        <v>108.9</v>
      </c>
      <c r="R501" s="516">
        <v>110.5</v>
      </c>
      <c r="S501" s="516">
        <v>119.6</v>
      </c>
      <c r="T501" s="516">
        <v>123.4</v>
      </c>
      <c r="U501" s="516">
        <v>127.8</v>
      </c>
      <c r="V501" s="516">
        <v>122</v>
      </c>
      <c r="W501" s="516">
        <v>120.7</v>
      </c>
      <c r="X501" s="516">
        <v>120.1</v>
      </c>
      <c r="Y501" s="516">
        <v>121.9</v>
      </c>
      <c r="Z501" s="516">
        <v>122.2</v>
      </c>
      <c r="AA501" s="516">
        <v>121.6</v>
      </c>
      <c r="AB501" s="516">
        <v>117.8</v>
      </c>
      <c r="AC501" s="516">
        <v>118.5</v>
      </c>
      <c r="AD501" s="516">
        <v>119.2</v>
      </c>
      <c r="AE501" s="516">
        <v>123.1</v>
      </c>
      <c r="AF501" s="516">
        <v>121.9</v>
      </c>
      <c r="AG501" s="516">
        <v>120</v>
      </c>
      <c r="AH501" s="516">
        <v>117.7</v>
      </c>
      <c r="AI501" s="516">
        <v>111.1</v>
      </c>
      <c r="AJ501" s="516">
        <v>107.9</v>
      </c>
      <c r="AK501" s="516">
        <v>107</v>
      </c>
      <c r="AL501" s="516">
        <v>103.2</v>
      </c>
      <c r="AM501" s="516">
        <v>108.3</v>
      </c>
      <c r="AN501" s="516">
        <v>114.3</v>
      </c>
      <c r="AO501" s="516">
        <v>118.1</v>
      </c>
      <c r="AP501" s="516">
        <v>116.1</v>
      </c>
      <c r="AQ501" s="516">
        <v>114.2</v>
      </c>
      <c r="AR501" s="516">
        <v>108.5</v>
      </c>
      <c r="AS501" s="516">
        <v>100.3</v>
      </c>
      <c r="AT501" s="516">
        <v>100.6</v>
      </c>
      <c r="AU501" s="516">
        <v>98.8</v>
      </c>
      <c r="AV501" s="516">
        <v>94</v>
      </c>
      <c r="AW501" s="516">
        <v>91.3</v>
      </c>
      <c r="AX501" s="516">
        <v>89.3</v>
      </c>
      <c r="AY501" s="516">
        <v>93.5</v>
      </c>
      <c r="AZ501" s="516">
        <v>96.4</v>
      </c>
      <c r="BA501" s="516">
        <v>94.2</v>
      </c>
      <c r="BB501" s="516">
        <v>92.1</v>
      </c>
      <c r="BC501" s="516">
        <v>91</v>
      </c>
      <c r="BD501" s="516">
        <v>93.5</v>
      </c>
      <c r="BE501" s="516">
        <v>96</v>
      </c>
      <c r="BF501" s="516">
        <v>95.8</v>
      </c>
      <c r="BG501" s="516">
        <v>95.5</v>
      </c>
      <c r="BH501" s="516">
        <v>98.9</v>
      </c>
      <c r="BI501" s="516">
        <v>98</v>
      </c>
      <c r="BJ501" s="516">
        <v>100.7</v>
      </c>
      <c r="BK501" s="516">
        <v>100</v>
      </c>
      <c r="BL501" s="516">
        <v>98.6</v>
      </c>
      <c r="BM501" s="516">
        <v>94.3</v>
      </c>
      <c r="BN501" s="516">
        <v>92.4</v>
      </c>
      <c r="BO501" s="516">
        <v>90.1</v>
      </c>
      <c r="BP501" s="516">
        <v>91.9</v>
      </c>
      <c r="BQ501" s="516">
        <v>93.6</v>
      </c>
      <c r="BR501" s="516">
        <v>95.2</v>
      </c>
      <c r="BS501" s="516">
        <v>98.3</v>
      </c>
      <c r="BT501" s="516">
        <v>95.5</v>
      </c>
      <c r="BU501" s="516">
        <v>96.4</v>
      </c>
      <c r="BV501" s="516">
        <v>98.6</v>
      </c>
      <c r="BW501" s="516">
        <v>99.5</v>
      </c>
      <c r="BX501" s="516">
        <v>103.8</v>
      </c>
      <c r="BY501" s="516">
        <v>102.3</v>
      </c>
      <c r="BZ501" s="516">
        <v>105</v>
      </c>
      <c r="CA501" s="516">
        <v>108.6</v>
      </c>
      <c r="CB501" s="516">
        <v>105.7</v>
      </c>
      <c r="CC501" s="516">
        <v>113.1</v>
      </c>
      <c r="CD501" s="516">
        <v>114.1</v>
      </c>
      <c r="CE501" s="516">
        <v>109.5</v>
      </c>
      <c r="CF501" s="516">
        <v>107.9</v>
      </c>
      <c r="CG501" s="516">
        <v>106.1</v>
      </c>
      <c r="CH501" s="516">
        <v>108.6</v>
      </c>
      <c r="CI501" s="516">
        <v>110.4</v>
      </c>
      <c r="CJ501" s="516">
        <v>110.9</v>
      </c>
      <c r="CK501" s="516">
        <v>109.7</v>
      </c>
      <c r="CL501" s="516">
        <v>105.2</v>
      </c>
      <c r="CM501" s="516">
        <v>101.2</v>
      </c>
      <c r="CN501" s="516">
        <v>99.6</v>
      </c>
      <c r="CO501" s="516">
        <v>96.7</v>
      </c>
      <c r="CP501" s="516">
        <v>95.8</v>
      </c>
      <c r="CQ501" s="516">
        <v>99.4</v>
      </c>
      <c r="CR501" s="516">
        <v>99.4</v>
      </c>
      <c r="CS501" s="516">
        <v>98.1</v>
      </c>
      <c r="CT501" s="516">
        <v>98.6</v>
      </c>
      <c r="CU501" s="516">
        <v>101.2</v>
      </c>
      <c r="CV501" s="516">
        <v>92</v>
      </c>
      <c r="CW501" s="516">
        <v>91.8</v>
      </c>
      <c r="CX501" s="516">
        <v>95.5</v>
      </c>
      <c r="CY501" s="516">
        <v>100.4</v>
      </c>
      <c r="CZ501" s="516">
        <v>95.8</v>
      </c>
      <c r="DA501" s="516">
        <v>91.6</v>
      </c>
      <c r="DB501" s="516">
        <v>93.9</v>
      </c>
      <c r="DC501" s="516">
        <v>92</v>
      </c>
      <c r="DD501" s="516">
        <v>99.1</v>
      </c>
      <c r="DE501" s="516">
        <v>99.7</v>
      </c>
      <c r="DF501" s="516">
        <v>101.5</v>
      </c>
      <c r="DG501" s="516">
        <v>108.3</v>
      </c>
      <c r="DH501" s="516">
        <v>104.4</v>
      </c>
      <c r="DI501" s="516">
        <v>102.1</v>
      </c>
      <c r="DJ501" s="516">
        <v>103.8</v>
      </c>
      <c r="DK501" s="516">
        <v>106.5</v>
      </c>
      <c r="DL501" s="516">
        <v>106.3</v>
      </c>
      <c r="DM501" s="516">
        <v>106.7</v>
      </c>
      <c r="DN501" s="516">
        <v>110.7</v>
      </c>
      <c r="DO501" s="516">
        <v>114</v>
      </c>
      <c r="DP501" s="516">
        <v>113.7</v>
      </c>
      <c r="DQ501" s="516">
        <v>118.2</v>
      </c>
      <c r="DR501" s="516">
        <v>120.5</v>
      </c>
      <c r="DS501" s="516">
        <v>124.6</v>
      </c>
      <c r="DT501" s="516">
        <v>127.5</v>
      </c>
      <c r="DU501" s="517">
        <v>130.80000000000001</v>
      </c>
      <c r="DV501" s="517">
        <v>128.5</v>
      </c>
      <c r="DW501" s="517">
        <v>120.4</v>
      </c>
      <c r="DX501" s="559">
        <v>111.8</v>
      </c>
      <c r="DY501" s="559">
        <v>110.2</v>
      </c>
      <c r="DZ501" s="559">
        <v>110.4</v>
      </c>
      <c r="EA501" s="558">
        <v>107.4</v>
      </c>
    </row>
    <row r="502" spans="1:131">
      <c r="A502" s="514" t="s">
        <v>1541</v>
      </c>
      <c r="B502" s="514" t="s">
        <v>1542</v>
      </c>
      <c r="C502" s="515">
        <v>5.0979999999999998E-2</v>
      </c>
      <c r="D502" s="516">
        <v>103.9</v>
      </c>
      <c r="E502" s="516">
        <v>104</v>
      </c>
      <c r="F502" s="516">
        <v>101.7</v>
      </c>
      <c r="G502" s="516">
        <v>99.7</v>
      </c>
      <c r="H502" s="516">
        <v>100.6</v>
      </c>
      <c r="I502" s="516">
        <v>99.3</v>
      </c>
      <c r="J502" s="516">
        <v>98.4</v>
      </c>
      <c r="K502" s="516">
        <v>96.4</v>
      </c>
      <c r="L502" s="516">
        <v>96.9</v>
      </c>
      <c r="M502" s="516">
        <v>97.3</v>
      </c>
      <c r="N502" s="516">
        <v>99.2</v>
      </c>
      <c r="O502" s="516">
        <v>100</v>
      </c>
      <c r="P502" s="516">
        <v>99.5</v>
      </c>
      <c r="Q502" s="516">
        <v>101.6</v>
      </c>
      <c r="R502" s="516">
        <v>103.9</v>
      </c>
      <c r="S502" s="516">
        <v>107.6</v>
      </c>
      <c r="T502" s="516">
        <v>109.3</v>
      </c>
      <c r="U502" s="516">
        <v>113.8</v>
      </c>
      <c r="V502" s="516">
        <v>112.9</v>
      </c>
      <c r="W502" s="516">
        <v>113</v>
      </c>
      <c r="X502" s="516">
        <v>113.7</v>
      </c>
      <c r="Y502" s="516">
        <v>114.1</v>
      </c>
      <c r="Z502" s="516">
        <v>114.4</v>
      </c>
      <c r="AA502" s="516">
        <v>115</v>
      </c>
      <c r="AB502" s="516">
        <v>116.4</v>
      </c>
      <c r="AC502" s="516">
        <v>116.4</v>
      </c>
      <c r="AD502" s="516">
        <v>116.8</v>
      </c>
      <c r="AE502" s="516">
        <v>116.5</v>
      </c>
      <c r="AF502" s="516">
        <v>117.8</v>
      </c>
      <c r="AG502" s="516">
        <v>117</v>
      </c>
      <c r="AH502" s="516">
        <v>117.2</v>
      </c>
      <c r="AI502" s="516">
        <v>114.3</v>
      </c>
      <c r="AJ502" s="516">
        <v>110.6</v>
      </c>
      <c r="AK502" s="516">
        <v>101.9</v>
      </c>
      <c r="AL502" s="516">
        <v>101.3</v>
      </c>
      <c r="AM502" s="516">
        <v>106.5</v>
      </c>
      <c r="AN502" s="516">
        <v>107.4</v>
      </c>
      <c r="AO502" s="516">
        <v>110.6</v>
      </c>
      <c r="AP502" s="516">
        <v>109.8</v>
      </c>
      <c r="AQ502" s="516">
        <v>105.5</v>
      </c>
      <c r="AR502" s="516">
        <v>102.8</v>
      </c>
      <c r="AS502" s="516">
        <v>101.1</v>
      </c>
      <c r="AT502" s="516">
        <v>99.6</v>
      </c>
      <c r="AU502" s="516">
        <v>98.1</v>
      </c>
      <c r="AV502" s="516">
        <v>95.4</v>
      </c>
      <c r="AW502" s="516">
        <v>92.9</v>
      </c>
      <c r="AX502" s="516">
        <v>94.3</v>
      </c>
      <c r="AY502" s="516">
        <v>97.1</v>
      </c>
      <c r="AZ502" s="516">
        <v>99.7</v>
      </c>
      <c r="BA502" s="516">
        <v>97.8</v>
      </c>
      <c r="BB502" s="516">
        <v>96</v>
      </c>
      <c r="BC502" s="516">
        <v>97.4</v>
      </c>
      <c r="BD502" s="516">
        <v>97.6</v>
      </c>
      <c r="BE502" s="516">
        <v>97.6</v>
      </c>
      <c r="BF502" s="516">
        <v>97.3</v>
      </c>
      <c r="BG502" s="516">
        <v>98.1</v>
      </c>
      <c r="BH502" s="516">
        <v>96.9</v>
      </c>
      <c r="BI502" s="516">
        <v>95.7</v>
      </c>
      <c r="BJ502" s="516">
        <v>97.1</v>
      </c>
      <c r="BK502" s="516">
        <v>97.4</v>
      </c>
      <c r="BL502" s="516">
        <v>96.1</v>
      </c>
      <c r="BM502" s="516">
        <v>96.3</v>
      </c>
      <c r="BN502" s="516">
        <v>96.4</v>
      </c>
      <c r="BO502" s="516">
        <v>95.6</v>
      </c>
      <c r="BP502" s="516">
        <v>94.8</v>
      </c>
      <c r="BQ502" s="516">
        <v>95.9</v>
      </c>
      <c r="BR502" s="516">
        <v>96.2</v>
      </c>
      <c r="BS502" s="516">
        <v>95.5</v>
      </c>
      <c r="BT502" s="516">
        <v>96.1</v>
      </c>
      <c r="BU502" s="516">
        <v>95.4</v>
      </c>
      <c r="BV502" s="516">
        <v>99</v>
      </c>
      <c r="BW502" s="516">
        <v>98</v>
      </c>
      <c r="BX502" s="516">
        <v>96.2</v>
      </c>
      <c r="BY502" s="516">
        <v>98.4</v>
      </c>
      <c r="BZ502" s="516">
        <v>100.7</v>
      </c>
      <c r="CA502" s="516">
        <v>100.3</v>
      </c>
      <c r="CB502" s="516">
        <v>98.4</v>
      </c>
      <c r="CC502" s="516">
        <v>99.8</v>
      </c>
      <c r="CD502" s="516">
        <v>101</v>
      </c>
      <c r="CE502" s="516">
        <v>98.7</v>
      </c>
      <c r="CF502" s="516">
        <v>94.2</v>
      </c>
      <c r="CG502" s="516">
        <v>95.3</v>
      </c>
      <c r="CH502" s="516">
        <v>97.9</v>
      </c>
      <c r="CI502" s="516">
        <v>97.6</v>
      </c>
      <c r="CJ502" s="516">
        <v>99</v>
      </c>
      <c r="CK502" s="516">
        <v>100.4</v>
      </c>
      <c r="CL502" s="516">
        <v>98.9</v>
      </c>
      <c r="CM502" s="516">
        <v>96.1</v>
      </c>
      <c r="CN502" s="516">
        <v>99.9</v>
      </c>
      <c r="CO502" s="516">
        <v>100.6</v>
      </c>
      <c r="CP502" s="516">
        <v>102.8</v>
      </c>
      <c r="CQ502" s="516">
        <v>102.2</v>
      </c>
      <c r="CR502" s="516">
        <v>98.6</v>
      </c>
      <c r="CS502" s="516">
        <v>97.8</v>
      </c>
      <c r="CT502" s="516">
        <v>98.3</v>
      </c>
      <c r="CU502" s="516">
        <v>99.7</v>
      </c>
      <c r="CV502" s="516">
        <v>99.5</v>
      </c>
      <c r="CW502" s="516">
        <v>95.7</v>
      </c>
      <c r="CX502" s="516">
        <v>97.1</v>
      </c>
      <c r="CY502" s="516">
        <v>97.8</v>
      </c>
      <c r="CZ502" s="516">
        <v>96.9</v>
      </c>
      <c r="DA502" s="516">
        <v>100.2</v>
      </c>
      <c r="DB502" s="516">
        <v>100.9</v>
      </c>
      <c r="DC502" s="516">
        <v>102.2</v>
      </c>
      <c r="DD502" s="516">
        <v>106.8</v>
      </c>
      <c r="DE502" s="516">
        <v>109.5</v>
      </c>
      <c r="DF502" s="516">
        <v>115.4</v>
      </c>
      <c r="DG502" s="516">
        <v>122.4</v>
      </c>
      <c r="DH502" s="516">
        <v>129.6</v>
      </c>
      <c r="DI502" s="516">
        <v>126.6</v>
      </c>
      <c r="DJ502" s="516">
        <v>120.9</v>
      </c>
      <c r="DK502" s="516">
        <v>119.3</v>
      </c>
      <c r="DL502" s="516">
        <v>122.9</v>
      </c>
      <c r="DM502" s="516">
        <v>125.2</v>
      </c>
      <c r="DN502" s="516">
        <v>132.9</v>
      </c>
      <c r="DO502" s="516">
        <v>134.30000000000001</v>
      </c>
      <c r="DP502" s="516">
        <v>129.9</v>
      </c>
      <c r="DQ502" s="516">
        <v>129.30000000000001</v>
      </c>
      <c r="DR502" s="516">
        <v>134.4</v>
      </c>
      <c r="DS502" s="516">
        <v>138.9</v>
      </c>
      <c r="DT502" s="516">
        <v>137.80000000000001</v>
      </c>
      <c r="DU502" s="517">
        <v>141.4</v>
      </c>
      <c r="DV502" s="517">
        <v>135.6</v>
      </c>
      <c r="DW502" s="517">
        <v>131.6</v>
      </c>
      <c r="DX502" s="559">
        <v>124.3</v>
      </c>
      <c r="DY502" s="559">
        <v>125.1</v>
      </c>
      <c r="DZ502" s="559">
        <v>127.1</v>
      </c>
      <c r="EA502" s="558">
        <v>120.9</v>
      </c>
    </row>
    <row r="503" spans="1:131">
      <c r="A503" s="514" t="s">
        <v>1543</v>
      </c>
      <c r="B503" s="514" t="s">
        <v>1544</v>
      </c>
      <c r="C503" s="515">
        <v>0.24113000000000001</v>
      </c>
      <c r="D503" s="516">
        <v>104.3</v>
      </c>
      <c r="E503" s="516">
        <v>103.8</v>
      </c>
      <c r="F503" s="516">
        <v>105.9</v>
      </c>
      <c r="G503" s="516">
        <v>103.3</v>
      </c>
      <c r="H503" s="516">
        <v>106.3</v>
      </c>
      <c r="I503" s="516">
        <v>105.1</v>
      </c>
      <c r="J503" s="516">
        <v>104.5</v>
      </c>
      <c r="K503" s="516">
        <v>105.8</v>
      </c>
      <c r="L503" s="516">
        <v>106.1</v>
      </c>
      <c r="M503" s="516">
        <v>103.6</v>
      </c>
      <c r="N503" s="516">
        <v>105.7</v>
      </c>
      <c r="O503" s="516">
        <v>107.1</v>
      </c>
      <c r="P503" s="516">
        <v>107.1</v>
      </c>
      <c r="Q503" s="516">
        <v>106.2</v>
      </c>
      <c r="R503" s="516">
        <v>107.1</v>
      </c>
      <c r="S503" s="516">
        <v>112.1</v>
      </c>
      <c r="T503" s="516">
        <v>113.2</v>
      </c>
      <c r="U503" s="516">
        <v>116.9</v>
      </c>
      <c r="V503" s="516">
        <v>116.2</v>
      </c>
      <c r="W503" s="516">
        <v>117.7</v>
      </c>
      <c r="X503" s="516">
        <v>115.9</v>
      </c>
      <c r="Y503" s="516">
        <v>118.5</v>
      </c>
      <c r="Z503" s="516">
        <v>116.8</v>
      </c>
      <c r="AA503" s="516">
        <v>118.5</v>
      </c>
      <c r="AB503" s="516">
        <v>117.7</v>
      </c>
      <c r="AC503" s="516">
        <v>117.8</v>
      </c>
      <c r="AD503" s="516">
        <v>120</v>
      </c>
      <c r="AE503" s="516">
        <v>118.5</v>
      </c>
      <c r="AF503" s="516">
        <v>119.8</v>
      </c>
      <c r="AG503" s="516">
        <v>118</v>
      </c>
      <c r="AH503" s="516">
        <v>120.6</v>
      </c>
      <c r="AI503" s="516">
        <v>121.4</v>
      </c>
      <c r="AJ503" s="516">
        <v>113.3</v>
      </c>
      <c r="AK503" s="516">
        <v>108.2</v>
      </c>
      <c r="AL503" s="516">
        <v>107</v>
      </c>
      <c r="AM503" s="516">
        <v>111.7</v>
      </c>
      <c r="AN503" s="516">
        <v>114.8</v>
      </c>
      <c r="AO503" s="516">
        <v>115.8</v>
      </c>
      <c r="AP503" s="516">
        <v>116.7</v>
      </c>
      <c r="AQ503" s="516">
        <v>113.2</v>
      </c>
      <c r="AR503" s="516">
        <v>113.6</v>
      </c>
      <c r="AS503" s="516">
        <v>111.5</v>
      </c>
      <c r="AT503" s="516">
        <v>109.7</v>
      </c>
      <c r="AU503" s="516">
        <v>111.1</v>
      </c>
      <c r="AV503" s="516">
        <v>109.4</v>
      </c>
      <c r="AW503" s="516">
        <v>108.5</v>
      </c>
      <c r="AX503" s="516">
        <v>107</v>
      </c>
      <c r="AY503" s="516">
        <v>110</v>
      </c>
      <c r="AZ503" s="516">
        <v>110.8</v>
      </c>
      <c r="BA503" s="516">
        <v>110.6</v>
      </c>
      <c r="BB503" s="516">
        <v>110.4</v>
      </c>
      <c r="BC503" s="516">
        <v>110.1</v>
      </c>
      <c r="BD503" s="516">
        <v>112.1</v>
      </c>
      <c r="BE503" s="516">
        <v>112.1</v>
      </c>
      <c r="BF503" s="516">
        <v>109.3</v>
      </c>
      <c r="BG503" s="516">
        <v>110.8</v>
      </c>
      <c r="BH503" s="516">
        <v>110.5</v>
      </c>
      <c r="BI503" s="516">
        <v>110.1</v>
      </c>
      <c r="BJ503" s="516">
        <v>109</v>
      </c>
      <c r="BK503" s="516">
        <v>107.3</v>
      </c>
      <c r="BL503" s="516">
        <v>108.8</v>
      </c>
      <c r="BM503" s="516">
        <v>107.8</v>
      </c>
      <c r="BN503" s="516">
        <v>107</v>
      </c>
      <c r="BO503" s="516">
        <v>106.9</v>
      </c>
      <c r="BP503" s="516">
        <v>106.9</v>
      </c>
      <c r="BQ503" s="516">
        <v>107.3</v>
      </c>
      <c r="BR503" s="516">
        <v>107.5</v>
      </c>
      <c r="BS503" s="516">
        <v>107.5</v>
      </c>
      <c r="BT503" s="516">
        <v>106.7</v>
      </c>
      <c r="BU503" s="516">
        <v>107.7</v>
      </c>
      <c r="BV503" s="516">
        <v>105.6</v>
      </c>
      <c r="BW503" s="516">
        <v>108.5</v>
      </c>
      <c r="BX503" s="516">
        <v>106.6</v>
      </c>
      <c r="BY503" s="516">
        <v>109.4</v>
      </c>
      <c r="BZ503" s="516">
        <v>109.1</v>
      </c>
      <c r="CA503" s="516">
        <v>111.3</v>
      </c>
      <c r="CB503" s="516">
        <v>110.4</v>
      </c>
      <c r="CC503" s="516">
        <v>112.9</v>
      </c>
      <c r="CD503" s="516">
        <v>114.1</v>
      </c>
      <c r="CE503" s="516">
        <v>114.3</v>
      </c>
      <c r="CF503" s="516">
        <v>112.2</v>
      </c>
      <c r="CG503" s="516">
        <v>111.2</v>
      </c>
      <c r="CH503" s="516">
        <v>109.3</v>
      </c>
      <c r="CI503" s="516">
        <v>110.6</v>
      </c>
      <c r="CJ503" s="516">
        <v>111.4</v>
      </c>
      <c r="CK503" s="516">
        <v>110.7</v>
      </c>
      <c r="CL503" s="516">
        <v>110.2</v>
      </c>
      <c r="CM503" s="516">
        <v>109.6</v>
      </c>
      <c r="CN503" s="516">
        <v>109.1</v>
      </c>
      <c r="CO503" s="516">
        <v>109.8</v>
      </c>
      <c r="CP503" s="516">
        <v>110</v>
      </c>
      <c r="CQ503" s="516">
        <v>108.6</v>
      </c>
      <c r="CR503" s="516">
        <v>107.7</v>
      </c>
      <c r="CS503" s="516">
        <v>107.2</v>
      </c>
      <c r="CT503" s="516">
        <v>107.8</v>
      </c>
      <c r="CU503" s="516">
        <v>107.7</v>
      </c>
      <c r="CV503" s="516">
        <v>108.3</v>
      </c>
      <c r="CW503" s="516">
        <v>107.9</v>
      </c>
      <c r="CX503" s="516">
        <v>110.2</v>
      </c>
      <c r="CY503" s="516">
        <v>111.1</v>
      </c>
      <c r="CZ503" s="516">
        <v>109.3</v>
      </c>
      <c r="DA503" s="516">
        <v>110.8</v>
      </c>
      <c r="DB503" s="516">
        <v>111.5</v>
      </c>
      <c r="DC503" s="516">
        <v>115.5</v>
      </c>
      <c r="DD503" s="516">
        <v>117.4</v>
      </c>
      <c r="DE503" s="516">
        <v>118.6</v>
      </c>
      <c r="DF503" s="516">
        <v>118.5</v>
      </c>
      <c r="DG503" s="516">
        <v>125.5</v>
      </c>
      <c r="DH503" s="516">
        <v>128.9</v>
      </c>
      <c r="DI503" s="516">
        <v>126.8</v>
      </c>
      <c r="DJ503" s="516">
        <v>123.7</v>
      </c>
      <c r="DK503" s="516">
        <v>125.2</v>
      </c>
      <c r="DL503" s="516">
        <v>125.9</v>
      </c>
      <c r="DM503" s="516">
        <v>127.7</v>
      </c>
      <c r="DN503" s="516">
        <v>132.19999999999999</v>
      </c>
      <c r="DO503" s="516">
        <v>134</v>
      </c>
      <c r="DP503" s="516">
        <v>132.69999999999999</v>
      </c>
      <c r="DQ503" s="516">
        <v>135.19999999999999</v>
      </c>
      <c r="DR503" s="516">
        <v>133.9</v>
      </c>
      <c r="DS503" s="516">
        <v>138.1</v>
      </c>
      <c r="DT503" s="516">
        <v>141.6</v>
      </c>
      <c r="DU503" s="517">
        <v>140.1</v>
      </c>
      <c r="DV503" s="517">
        <v>140.9</v>
      </c>
      <c r="DW503" s="517">
        <v>137.9</v>
      </c>
      <c r="DX503" s="559">
        <v>133.6</v>
      </c>
      <c r="DY503" s="559">
        <v>133.30000000000001</v>
      </c>
      <c r="DZ503" s="559">
        <v>134.5</v>
      </c>
      <c r="EA503" s="558">
        <v>130.69999999999999</v>
      </c>
    </row>
    <row r="504" spans="1:131">
      <c r="A504" s="514" t="s">
        <v>1545</v>
      </c>
      <c r="B504" s="514" t="s">
        <v>1546</v>
      </c>
      <c r="C504" s="515">
        <v>4.3060000000000001E-2</v>
      </c>
      <c r="D504" s="516">
        <v>103.5</v>
      </c>
      <c r="E504" s="516">
        <v>103.8</v>
      </c>
      <c r="F504" s="516">
        <v>103.9</v>
      </c>
      <c r="G504" s="516">
        <v>103.3</v>
      </c>
      <c r="H504" s="516">
        <v>104.9</v>
      </c>
      <c r="I504" s="516">
        <v>106.9</v>
      </c>
      <c r="J504" s="516">
        <v>105</v>
      </c>
      <c r="K504" s="516">
        <v>105.5</v>
      </c>
      <c r="L504" s="516">
        <v>106.8</v>
      </c>
      <c r="M504" s="516">
        <v>106.6</v>
      </c>
      <c r="N504" s="516">
        <v>103.8</v>
      </c>
      <c r="O504" s="516">
        <v>106.6</v>
      </c>
      <c r="P504" s="516">
        <v>110.2</v>
      </c>
      <c r="Q504" s="516">
        <v>107.9</v>
      </c>
      <c r="R504" s="516">
        <v>109.8</v>
      </c>
      <c r="S504" s="516">
        <v>112.9</v>
      </c>
      <c r="T504" s="516">
        <v>114.2</v>
      </c>
      <c r="U504" s="516">
        <v>115.3</v>
      </c>
      <c r="V504" s="516">
        <v>117.4</v>
      </c>
      <c r="W504" s="516">
        <v>115.7</v>
      </c>
      <c r="X504" s="516">
        <v>115.4</v>
      </c>
      <c r="Y504" s="516">
        <v>117.8</v>
      </c>
      <c r="Z504" s="516">
        <v>118.9</v>
      </c>
      <c r="AA504" s="516">
        <v>119.1</v>
      </c>
      <c r="AB504" s="516">
        <v>123</v>
      </c>
      <c r="AC504" s="516">
        <v>124.2</v>
      </c>
      <c r="AD504" s="516">
        <v>123.1</v>
      </c>
      <c r="AE504" s="516">
        <v>125</v>
      </c>
      <c r="AF504" s="516">
        <v>125.6</v>
      </c>
      <c r="AG504" s="516">
        <v>125.8</v>
      </c>
      <c r="AH504" s="516">
        <v>124.9</v>
      </c>
      <c r="AI504" s="516">
        <v>126</v>
      </c>
      <c r="AJ504" s="516">
        <v>124.8</v>
      </c>
      <c r="AK504" s="516">
        <v>122.5</v>
      </c>
      <c r="AL504" s="516">
        <v>120</v>
      </c>
      <c r="AM504" s="516">
        <v>120.2</v>
      </c>
      <c r="AN504" s="516">
        <v>121.2</v>
      </c>
      <c r="AO504" s="516">
        <v>122.9</v>
      </c>
      <c r="AP504" s="516">
        <v>124.8</v>
      </c>
      <c r="AQ504" s="516">
        <v>124</v>
      </c>
      <c r="AR504" s="516">
        <v>121.3</v>
      </c>
      <c r="AS504" s="516">
        <v>118.4</v>
      </c>
      <c r="AT504" s="516">
        <v>118.5</v>
      </c>
      <c r="AU504" s="516">
        <v>114.5</v>
      </c>
      <c r="AV504" s="516">
        <v>113.4</v>
      </c>
      <c r="AW504" s="516">
        <v>115.4</v>
      </c>
      <c r="AX504" s="516">
        <v>114.1</v>
      </c>
      <c r="AY504" s="516">
        <v>113.9</v>
      </c>
      <c r="AZ504" s="516">
        <v>115.5</v>
      </c>
      <c r="BA504" s="516">
        <v>117.1</v>
      </c>
      <c r="BB504" s="516">
        <v>113</v>
      </c>
      <c r="BC504" s="516">
        <v>114.6</v>
      </c>
      <c r="BD504" s="516">
        <v>115.7</v>
      </c>
      <c r="BE504" s="516">
        <v>115.4</v>
      </c>
      <c r="BF504" s="516">
        <v>116</v>
      </c>
      <c r="BG504" s="516">
        <v>115.5</v>
      </c>
      <c r="BH504" s="516">
        <v>117</v>
      </c>
      <c r="BI504" s="516">
        <v>116</v>
      </c>
      <c r="BJ504" s="516">
        <v>120.6</v>
      </c>
      <c r="BK504" s="516">
        <v>118.2</v>
      </c>
      <c r="BL504" s="516">
        <v>121.9</v>
      </c>
      <c r="BM504" s="516">
        <v>122</v>
      </c>
      <c r="BN504" s="516">
        <v>122</v>
      </c>
      <c r="BO504" s="516">
        <v>124.1</v>
      </c>
      <c r="BP504" s="516">
        <v>124.5</v>
      </c>
      <c r="BQ504" s="516">
        <v>124.8</v>
      </c>
      <c r="BR504" s="516">
        <v>124.9</v>
      </c>
      <c r="BS504" s="516">
        <v>124.4</v>
      </c>
      <c r="BT504" s="516">
        <v>127.9</v>
      </c>
      <c r="BU504" s="516">
        <v>129.1</v>
      </c>
      <c r="BV504" s="516">
        <v>129.30000000000001</v>
      </c>
      <c r="BW504" s="516">
        <v>128.4</v>
      </c>
      <c r="BX504" s="516">
        <v>130.1</v>
      </c>
      <c r="BY504" s="516">
        <v>128.80000000000001</v>
      </c>
      <c r="BZ504" s="516">
        <v>130.80000000000001</v>
      </c>
      <c r="CA504" s="516">
        <v>134.5</v>
      </c>
      <c r="CB504" s="516">
        <v>131.69999999999999</v>
      </c>
      <c r="CC504" s="516">
        <v>132</v>
      </c>
      <c r="CD504" s="516">
        <v>131.5</v>
      </c>
      <c r="CE504" s="516">
        <v>130.80000000000001</v>
      </c>
      <c r="CF504" s="516">
        <v>129.19999999999999</v>
      </c>
      <c r="CG504" s="516">
        <v>127.5</v>
      </c>
      <c r="CH504" s="516">
        <v>129.1</v>
      </c>
      <c r="CI504" s="516">
        <v>129.80000000000001</v>
      </c>
      <c r="CJ504" s="516">
        <v>128.1</v>
      </c>
      <c r="CK504" s="516">
        <v>127.2</v>
      </c>
      <c r="CL504" s="516">
        <v>126.1</v>
      </c>
      <c r="CM504" s="516">
        <v>125.5</v>
      </c>
      <c r="CN504" s="516">
        <v>124.3</v>
      </c>
      <c r="CO504" s="516">
        <v>126.7</v>
      </c>
      <c r="CP504" s="516">
        <v>124.4</v>
      </c>
      <c r="CQ504" s="516">
        <v>127.1</v>
      </c>
      <c r="CR504" s="516">
        <v>124.2</v>
      </c>
      <c r="CS504" s="516">
        <v>126.7</v>
      </c>
      <c r="CT504" s="516">
        <v>123.4</v>
      </c>
      <c r="CU504" s="516">
        <v>125.9</v>
      </c>
      <c r="CV504" s="516">
        <v>123.1</v>
      </c>
      <c r="CW504" s="516">
        <v>124.8</v>
      </c>
      <c r="CX504" s="516">
        <v>123.6</v>
      </c>
      <c r="CY504" s="516">
        <v>127.7</v>
      </c>
      <c r="CZ504" s="516">
        <v>122.5</v>
      </c>
      <c r="DA504" s="516">
        <v>121.8</v>
      </c>
      <c r="DB504" s="516">
        <v>122.2</v>
      </c>
      <c r="DC504" s="516">
        <v>124.8</v>
      </c>
      <c r="DD504" s="516">
        <v>126.2</v>
      </c>
      <c r="DE504" s="516">
        <v>127.5</v>
      </c>
      <c r="DF504" s="516">
        <v>129.1</v>
      </c>
      <c r="DG504" s="516">
        <v>133.1</v>
      </c>
      <c r="DH504" s="516">
        <v>137.6</v>
      </c>
      <c r="DI504" s="516">
        <v>137.69999999999999</v>
      </c>
      <c r="DJ504" s="516">
        <v>139.19999999999999</v>
      </c>
      <c r="DK504" s="516">
        <v>140.9</v>
      </c>
      <c r="DL504" s="516">
        <v>138.5</v>
      </c>
      <c r="DM504" s="516">
        <v>141.4</v>
      </c>
      <c r="DN504" s="516">
        <v>143.80000000000001</v>
      </c>
      <c r="DO504" s="516">
        <v>146.6</v>
      </c>
      <c r="DP504" s="516">
        <v>147.19999999999999</v>
      </c>
      <c r="DQ504" s="516">
        <v>149.19999999999999</v>
      </c>
      <c r="DR504" s="516">
        <v>149.5</v>
      </c>
      <c r="DS504" s="516">
        <v>153.30000000000001</v>
      </c>
      <c r="DT504" s="516">
        <v>153.80000000000001</v>
      </c>
      <c r="DU504" s="517">
        <v>153.19999999999999</v>
      </c>
      <c r="DV504" s="517">
        <v>154.69999999999999</v>
      </c>
      <c r="DW504" s="517">
        <v>155.69999999999999</v>
      </c>
      <c r="DX504" s="559">
        <v>147.9</v>
      </c>
      <c r="DY504" s="559">
        <v>143.80000000000001</v>
      </c>
      <c r="DZ504" s="559">
        <v>144.5</v>
      </c>
      <c r="EA504" s="558">
        <v>142.4</v>
      </c>
    </row>
    <row r="505" spans="1:131">
      <c r="A505" s="514" t="s">
        <v>1547</v>
      </c>
      <c r="B505" s="514" t="s">
        <v>1548</v>
      </c>
      <c r="C505" s="515">
        <v>4.6800000000000001E-2</v>
      </c>
      <c r="D505" s="516">
        <v>105.1</v>
      </c>
      <c r="E505" s="516">
        <v>107.4</v>
      </c>
      <c r="F505" s="516">
        <v>102.9</v>
      </c>
      <c r="G505" s="516">
        <v>104.5</v>
      </c>
      <c r="H505" s="516">
        <v>106.9</v>
      </c>
      <c r="I505" s="516">
        <v>106.3</v>
      </c>
      <c r="J505" s="516">
        <v>109</v>
      </c>
      <c r="K505" s="516">
        <v>107.9</v>
      </c>
      <c r="L505" s="516">
        <v>110.4</v>
      </c>
      <c r="M505" s="516">
        <v>110.2</v>
      </c>
      <c r="N505" s="516">
        <v>112.7</v>
      </c>
      <c r="O505" s="516">
        <v>115.1</v>
      </c>
      <c r="P505" s="516">
        <v>113.3</v>
      </c>
      <c r="Q505" s="516">
        <v>118.5</v>
      </c>
      <c r="R505" s="516">
        <v>115.4</v>
      </c>
      <c r="S505" s="516">
        <v>124.6</v>
      </c>
      <c r="T505" s="516">
        <v>118.2</v>
      </c>
      <c r="U505" s="516">
        <v>122.5</v>
      </c>
      <c r="V505" s="516">
        <v>126.5</v>
      </c>
      <c r="W505" s="516">
        <v>125.8</v>
      </c>
      <c r="X505" s="516">
        <v>125.9</v>
      </c>
      <c r="Y505" s="516">
        <v>126.8</v>
      </c>
      <c r="Z505" s="516">
        <v>127.2</v>
      </c>
      <c r="AA505" s="516">
        <v>131.5</v>
      </c>
      <c r="AB505" s="516">
        <v>127.4</v>
      </c>
      <c r="AC505" s="516">
        <v>127.2</v>
      </c>
      <c r="AD505" s="516">
        <v>125.7</v>
      </c>
      <c r="AE505" s="516">
        <v>130.9</v>
      </c>
      <c r="AF505" s="516">
        <v>130.6</v>
      </c>
      <c r="AG505" s="516">
        <v>131.6</v>
      </c>
      <c r="AH505" s="516">
        <v>130.30000000000001</v>
      </c>
      <c r="AI505" s="516">
        <v>128</v>
      </c>
      <c r="AJ505" s="516">
        <v>125.6</v>
      </c>
      <c r="AK505" s="516">
        <v>123.4</v>
      </c>
      <c r="AL505" s="516">
        <v>125.4</v>
      </c>
      <c r="AM505" s="516">
        <v>124.1</v>
      </c>
      <c r="AN505" s="516">
        <v>128.30000000000001</v>
      </c>
      <c r="AO505" s="516">
        <v>128.69999999999999</v>
      </c>
      <c r="AP505" s="516">
        <v>131.1</v>
      </c>
      <c r="AQ505" s="516">
        <v>122.5</v>
      </c>
      <c r="AR505" s="516">
        <v>127.1</v>
      </c>
      <c r="AS505" s="516">
        <v>130</v>
      </c>
      <c r="AT505" s="516">
        <v>129.69999999999999</v>
      </c>
      <c r="AU505" s="516">
        <v>129.30000000000001</v>
      </c>
      <c r="AV505" s="516">
        <v>129.5</v>
      </c>
      <c r="AW505" s="516">
        <v>132.6</v>
      </c>
      <c r="AX505" s="516">
        <v>132.5</v>
      </c>
      <c r="AY505" s="516">
        <v>132</v>
      </c>
      <c r="AZ505" s="516">
        <v>135.5</v>
      </c>
      <c r="BA505" s="516">
        <v>135.80000000000001</v>
      </c>
      <c r="BB505" s="516">
        <v>135.69999999999999</v>
      </c>
      <c r="BC505" s="516">
        <v>132.9</v>
      </c>
      <c r="BD505" s="516">
        <v>135.9</v>
      </c>
      <c r="BE505" s="516">
        <v>135</v>
      </c>
      <c r="BF505" s="516">
        <v>136.1</v>
      </c>
      <c r="BG505" s="516">
        <v>137.4</v>
      </c>
      <c r="BH505" s="516">
        <v>131.19999999999999</v>
      </c>
      <c r="BI505" s="516">
        <v>132.1</v>
      </c>
      <c r="BJ505" s="516">
        <v>132.19999999999999</v>
      </c>
      <c r="BK505" s="516">
        <v>135.30000000000001</v>
      </c>
      <c r="BL505" s="516">
        <v>134.4</v>
      </c>
      <c r="BM505" s="516">
        <v>134.80000000000001</v>
      </c>
      <c r="BN505" s="516">
        <v>134</v>
      </c>
      <c r="BO505" s="516">
        <v>138.19999999999999</v>
      </c>
      <c r="BP505" s="516">
        <v>138.4</v>
      </c>
      <c r="BQ505" s="516">
        <v>129.9</v>
      </c>
      <c r="BR505" s="516">
        <v>131</v>
      </c>
      <c r="BS505" s="516">
        <v>130.69999999999999</v>
      </c>
      <c r="BT505" s="516">
        <v>130.80000000000001</v>
      </c>
      <c r="BU505" s="516">
        <v>134</v>
      </c>
      <c r="BV505" s="516">
        <v>134.4</v>
      </c>
      <c r="BW505" s="516">
        <v>133.4</v>
      </c>
      <c r="BX505" s="516">
        <v>131</v>
      </c>
      <c r="BY505" s="516">
        <v>136.69999999999999</v>
      </c>
      <c r="BZ505" s="516">
        <v>139.9</v>
      </c>
      <c r="CA505" s="516">
        <v>139.80000000000001</v>
      </c>
      <c r="CB505" s="516">
        <v>141</v>
      </c>
      <c r="CC505" s="516">
        <v>138.5</v>
      </c>
      <c r="CD505" s="516">
        <v>137.4</v>
      </c>
      <c r="CE505" s="516">
        <v>134.9</v>
      </c>
      <c r="CF505" s="516">
        <v>134.4</v>
      </c>
      <c r="CG505" s="516">
        <v>135</v>
      </c>
      <c r="CH505" s="516">
        <v>137.80000000000001</v>
      </c>
      <c r="CI505" s="516">
        <v>139</v>
      </c>
      <c r="CJ505" s="516">
        <v>133</v>
      </c>
      <c r="CK505" s="516">
        <v>142</v>
      </c>
      <c r="CL505" s="516">
        <v>145.30000000000001</v>
      </c>
      <c r="CM505" s="516">
        <v>148.5</v>
      </c>
      <c r="CN505" s="516">
        <v>141.80000000000001</v>
      </c>
      <c r="CO505" s="516">
        <v>137.9</v>
      </c>
      <c r="CP505" s="516">
        <v>146</v>
      </c>
      <c r="CQ505" s="516">
        <v>133</v>
      </c>
      <c r="CR505" s="516">
        <v>133.9</v>
      </c>
      <c r="CS505" s="516">
        <v>140.30000000000001</v>
      </c>
      <c r="CT505" s="516">
        <v>145.4</v>
      </c>
      <c r="CU505" s="516">
        <v>145.6</v>
      </c>
      <c r="CV505" s="516">
        <v>144.19999999999999</v>
      </c>
      <c r="CW505" s="516">
        <v>137.69999999999999</v>
      </c>
      <c r="CX505" s="516">
        <v>125.8</v>
      </c>
      <c r="CY505" s="516">
        <v>125.6</v>
      </c>
      <c r="CZ505" s="516">
        <v>129</v>
      </c>
      <c r="DA505" s="516">
        <v>138.5</v>
      </c>
      <c r="DB505" s="516">
        <v>143.19999999999999</v>
      </c>
      <c r="DC505" s="516">
        <v>146.1</v>
      </c>
      <c r="DD505" s="516">
        <v>147</v>
      </c>
      <c r="DE505" s="516">
        <v>148.9</v>
      </c>
      <c r="DF505" s="516">
        <v>149.9</v>
      </c>
      <c r="DG505" s="516">
        <v>157.1</v>
      </c>
      <c r="DH505" s="516">
        <v>161.4</v>
      </c>
      <c r="DI505" s="516">
        <v>159.30000000000001</v>
      </c>
      <c r="DJ505" s="516">
        <v>157.5</v>
      </c>
      <c r="DK505" s="516">
        <v>165</v>
      </c>
      <c r="DL505" s="516">
        <v>167</v>
      </c>
      <c r="DM505" s="516">
        <v>165.6</v>
      </c>
      <c r="DN505" s="516">
        <v>168.9</v>
      </c>
      <c r="DO505" s="516">
        <v>172.6</v>
      </c>
      <c r="DP505" s="516">
        <v>173.7</v>
      </c>
      <c r="DQ505" s="516">
        <v>176.1</v>
      </c>
      <c r="DR505" s="516">
        <v>170.4</v>
      </c>
      <c r="DS505" s="516">
        <v>174.5</v>
      </c>
      <c r="DT505" s="516">
        <v>177.2</v>
      </c>
      <c r="DU505" s="517">
        <v>177.2</v>
      </c>
      <c r="DV505" s="517">
        <v>176.7</v>
      </c>
      <c r="DW505" s="517">
        <v>175.8</v>
      </c>
      <c r="DX505" s="559">
        <v>172.5</v>
      </c>
      <c r="DY505" s="559">
        <v>171.3</v>
      </c>
      <c r="DZ505" s="559">
        <v>172.1</v>
      </c>
      <c r="EA505" s="558">
        <v>173.7</v>
      </c>
    </row>
    <row r="506" spans="1:131">
      <c r="A506" s="514" t="s">
        <v>1549</v>
      </c>
      <c r="B506" s="514" t="s">
        <v>1550</v>
      </c>
      <c r="C506" s="515">
        <v>1.975E-2</v>
      </c>
      <c r="D506" s="516">
        <v>105.2</v>
      </c>
      <c r="E506" s="516">
        <v>106.2</v>
      </c>
      <c r="F506" s="516">
        <v>107.5</v>
      </c>
      <c r="G506" s="516">
        <v>106.1</v>
      </c>
      <c r="H506" s="516">
        <v>107.5</v>
      </c>
      <c r="I506" s="516">
        <v>107.7</v>
      </c>
      <c r="J506" s="516">
        <v>107.5</v>
      </c>
      <c r="K506" s="516">
        <v>108.4</v>
      </c>
      <c r="L506" s="516">
        <v>108.5</v>
      </c>
      <c r="M506" s="516">
        <v>110.3</v>
      </c>
      <c r="N506" s="516">
        <v>111.3</v>
      </c>
      <c r="O506" s="516">
        <v>112.1</v>
      </c>
      <c r="P506" s="516">
        <v>113.1</v>
      </c>
      <c r="Q506" s="516">
        <v>111.6</v>
      </c>
      <c r="R506" s="516">
        <v>114.1</v>
      </c>
      <c r="S506" s="516">
        <v>116.8</v>
      </c>
      <c r="T506" s="516">
        <v>119</v>
      </c>
      <c r="U506" s="516">
        <v>123</v>
      </c>
      <c r="V506" s="516">
        <v>123.1</v>
      </c>
      <c r="W506" s="516">
        <v>121.9</v>
      </c>
      <c r="X506" s="516">
        <v>123.4</v>
      </c>
      <c r="Y506" s="516">
        <v>125</v>
      </c>
      <c r="Z506" s="516">
        <v>126.8</v>
      </c>
      <c r="AA506" s="516">
        <v>127.9</v>
      </c>
      <c r="AB506" s="516">
        <v>127.5</v>
      </c>
      <c r="AC506" s="516">
        <v>129</v>
      </c>
      <c r="AD506" s="516">
        <v>126.1</v>
      </c>
      <c r="AE506" s="516">
        <v>126.2</v>
      </c>
      <c r="AF506" s="516">
        <v>129</v>
      </c>
      <c r="AG506" s="516">
        <v>131.30000000000001</v>
      </c>
      <c r="AH506" s="516">
        <v>131.9</v>
      </c>
      <c r="AI506" s="516">
        <v>131.4</v>
      </c>
      <c r="AJ506" s="516">
        <v>127</v>
      </c>
      <c r="AK506" s="516">
        <v>118.6</v>
      </c>
      <c r="AL506" s="516">
        <v>115.3</v>
      </c>
      <c r="AM506" s="516">
        <v>118.3</v>
      </c>
      <c r="AN506" s="516">
        <v>122.7</v>
      </c>
      <c r="AO506" s="516">
        <v>124.4</v>
      </c>
      <c r="AP506" s="516">
        <v>125.1</v>
      </c>
      <c r="AQ506" s="516">
        <v>123.3</v>
      </c>
      <c r="AR506" s="516">
        <v>119.5</v>
      </c>
      <c r="AS506" s="516">
        <v>116.7</v>
      </c>
      <c r="AT506" s="516">
        <v>116.1</v>
      </c>
      <c r="AU506" s="516">
        <v>115.6</v>
      </c>
      <c r="AV506" s="516">
        <v>112.4</v>
      </c>
      <c r="AW506" s="516">
        <v>113.1</v>
      </c>
      <c r="AX506" s="516">
        <v>112.1</v>
      </c>
      <c r="AY506" s="516">
        <v>114.8</v>
      </c>
      <c r="AZ506" s="516">
        <v>117.8</v>
      </c>
      <c r="BA506" s="516">
        <v>114.9</v>
      </c>
      <c r="BB506" s="516">
        <v>113.8</v>
      </c>
      <c r="BC506" s="516">
        <v>115.8</v>
      </c>
      <c r="BD506" s="516">
        <v>115.7</v>
      </c>
      <c r="BE506" s="516">
        <v>113.8</v>
      </c>
      <c r="BF506" s="516">
        <v>114.3</v>
      </c>
      <c r="BG506" s="516">
        <v>116.7</v>
      </c>
      <c r="BH506" s="516">
        <v>116.1</v>
      </c>
      <c r="BI506" s="516">
        <v>117.5</v>
      </c>
      <c r="BJ506" s="516">
        <v>119.7</v>
      </c>
      <c r="BK506" s="516">
        <v>122.8</v>
      </c>
      <c r="BL506" s="516">
        <v>120.3</v>
      </c>
      <c r="BM506" s="516">
        <v>119.1</v>
      </c>
      <c r="BN506" s="516">
        <v>120.5</v>
      </c>
      <c r="BO506" s="516">
        <v>120</v>
      </c>
      <c r="BP506" s="516">
        <v>120</v>
      </c>
      <c r="BQ506" s="516">
        <v>119.1</v>
      </c>
      <c r="BR506" s="516">
        <v>120.2</v>
      </c>
      <c r="BS506" s="516">
        <v>121.5</v>
      </c>
      <c r="BT506" s="516">
        <v>121.6</v>
      </c>
      <c r="BU506" s="516">
        <v>122.6</v>
      </c>
      <c r="BV506" s="516">
        <v>126.2</v>
      </c>
      <c r="BW506" s="516">
        <v>125.6</v>
      </c>
      <c r="BX506" s="516">
        <v>126.7</v>
      </c>
      <c r="BY506" s="516">
        <v>127.1</v>
      </c>
      <c r="BZ506" s="516">
        <v>127.9</v>
      </c>
      <c r="CA506" s="516">
        <v>128.5</v>
      </c>
      <c r="CB506" s="516">
        <v>127.4</v>
      </c>
      <c r="CC506" s="516">
        <v>128.1</v>
      </c>
      <c r="CD506" s="516">
        <v>127.1</v>
      </c>
      <c r="CE506" s="516">
        <v>126.5</v>
      </c>
      <c r="CF506" s="516">
        <v>123.3</v>
      </c>
      <c r="CG506" s="516">
        <v>121.4</v>
      </c>
      <c r="CH506" s="516">
        <v>121</v>
      </c>
      <c r="CI506" s="516">
        <v>120.6</v>
      </c>
      <c r="CJ506" s="516">
        <v>122.8</v>
      </c>
      <c r="CK506" s="516">
        <v>121</v>
      </c>
      <c r="CL506" s="516">
        <v>118.6</v>
      </c>
      <c r="CM506" s="516">
        <v>118</v>
      </c>
      <c r="CN506" s="516">
        <v>117.2</v>
      </c>
      <c r="CO506" s="516">
        <v>118.4</v>
      </c>
      <c r="CP506" s="516">
        <v>119.9</v>
      </c>
      <c r="CQ506" s="516">
        <v>118.5</v>
      </c>
      <c r="CR506" s="516">
        <v>113.8</v>
      </c>
      <c r="CS506" s="516">
        <v>113.2</v>
      </c>
      <c r="CT506" s="516">
        <v>114.8</v>
      </c>
      <c r="CU506" s="516">
        <v>115.5</v>
      </c>
      <c r="CV506" s="516">
        <v>115.3</v>
      </c>
      <c r="CW506" s="516">
        <v>113.2</v>
      </c>
      <c r="CX506" s="516">
        <v>114.6</v>
      </c>
      <c r="CY506" s="516">
        <v>116.1</v>
      </c>
      <c r="CZ506" s="516">
        <v>117</v>
      </c>
      <c r="DA506" s="516">
        <v>117</v>
      </c>
      <c r="DB506" s="516">
        <v>117.8</v>
      </c>
      <c r="DC506" s="516">
        <v>120.9</v>
      </c>
      <c r="DD506" s="516">
        <v>127.8</v>
      </c>
      <c r="DE506" s="516">
        <v>130.30000000000001</v>
      </c>
      <c r="DF506" s="516">
        <v>133.4</v>
      </c>
      <c r="DG506" s="516">
        <v>138.6</v>
      </c>
      <c r="DH506" s="516">
        <v>142.4</v>
      </c>
      <c r="DI506" s="516">
        <v>143.6</v>
      </c>
      <c r="DJ506" s="516">
        <v>137.69999999999999</v>
      </c>
      <c r="DK506" s="516">
        <v>136.9</v>
      </c>
      <c r="DL506" s="516">
        <v>138.80000000000001</v>
      </c>
      <c r="DM506" s="516">
        <v>141.9</v>
      </c>
      <c r="DN506" s="516">
        <v>148.69999999999999</v>
      </c>
      <c r="DO506" s="516">
        <v>148.30000000000001</v>
      </c>
      <c r="DP506" s="516">
        <v>148.69999999999999</v>
      </c>
      <c r="DQ506" s="516">
        <v>149.30000000000001</v>
      </c>
      <c r="DR506" s="516">
        <v>149</v>
      </c>
      <c r="DS506" s="516">
        <v>152.9</v>
      </c>
      <c r="DT506" s="516">
        <v>155.69999999999999</v>
      </c>
      <c r="DU506" s="517">
        <v>155.19999999999999</v>
      </c>
      <c r="DV506" s="517">
        <v>156</v>
      </c>
      <c r="DW506" s="517">
        <v>153.30000000000001</v>
      </c>
      <c r="DX506" s="559">
        <v>146.19999999999999</v>
      </c>
      <c r="DY506" s="559">
        <v>144.19999999999999</v>
      </c>
      <c r="DZ506" s="559">
        <v>143.6</v>
      </c>
      <c r="EA506" s="558">
        <v>141.6</v>
      </c>
    </row>
    <row r="507" spans="1:131">
      <c r="A507" s="514" t="s">
        <v>1551</v>
      </c>
      <c r="B507" s="514" t="s">
        <v>1552</v>
      </c>
      <c r="C507" s="515">
        <v>6.2619999999999995E-2</v>
      </c>
      <c r="D507" s="516">
        <v>101.9</v>
      </c>
      <c r="E507" s="516">
        <v>102.1</v>
      </c>
      <c r="F507" s="516">
        <v>102.4</v>
      </c>
      <c r="G507" s="516">
        <v>103</v>
      </c>
      <c r="H507" s="516">
        <v>103</v>
      </c>
      <c r="I507" s="516">
        <v>103.1</v>
      </c>
      <c r="J507" s="516">
        <v>104</v>
      </c>
      <c r="K507" s="516">
        <v>103.9</v>
      </c>
      <c r="L507" s="516">
        <v>104.5</v>
      </c>
      <c r="M507" s="516">
        <v>103</v>
      </c>
      <c r="N507" s="516">
        <v>103.3</v>
      </c>
      <c r="O507" s="516">
        <v>104</v>
      </c>
      <c r="P507" s="516">
        <v>105.2</v>
      </c>
      <c r="Q507" s="516">
        <v>106.5</v>
      </c>
      <c r="R507" s="516">
        <v>106.3</v>
      </c>
      <c r="S507" s="516">
        <v>105.4</v>
      </c>
      <c r="T507" s="516">
        <v>103.4</v>
      </c>
      <c r="U507" s="516">
        <v>110.1</v>
      </c>
      <c r="V507" s="516">
        <v>108.9</v>
      </c>
      <c r="W507" s="516">
        <v>109.5</v>
      </c>
      <c r="X507" s="516">
        <v>109.4</v>
      </c>
      <c r="Y507" s="516">
        <v>109</v>
      </c>
      <c r="Z507" s="516">
        <v>107.9</v>
      </c>
      <c r="AA507" s="516">
        <v>108.5</v>
      </c>
      <c r="AB507" s="516">
        <v>107.7</v>
      </c>
      <c r="AC507" s="516">
        <v>107.9</v>
      </c>
      <c r="AD507" s="516">
        <v>107.4</v>
      </c>
      <c r="AE507" s="516">
        <v>108.9</v>
      </c>
      <c r="AF507" s="516">
        <v>109.5</v>
      </c>
      <c r="AG507" s="516">
        <v>106.6</v>
      </c>
      <c r="AH507" s="516">
        <v>105.7</v>
      </c>
      <c r="AI507" s="516">
        <v>104.1</v>
      </c>
      <c r="AJ507" s="516">
        <v>104.1</v>
      </c>
      <c r="AK507" s="516">
        <v>103.3</v>
      </c>
      <c r="AL507" s="516">
        <v>104.1</v>
      </c>
      <c r="AM507" s="516">
        <v>104.3</v>
      </c>
      <c r="AN507" s="516">
        <v>104.1</v>
      </c>
      <c r="AO507" s="516">
        <v>104.2</v>
      </c>
      <c r="AP507" s="516">
        <v>105</v>
      </c>
      <c r="AQ507" s="516">
        <v>103.5</v>
      </c>
      <c r="AR507" s="516">
        <v>102</v>
      </c>
      <c r="AS507" s="516">
        <v>100.8</v>
      </c>
      <c r="AT507" s="516">
        <v>101.3</v>
      </c>
      <c r="AU507" s="516">
        <v>100.9</v>
      </c>
      <c r="AV507" s="516">
        <v>101.1</v>
      </c>
      <c r="AW507" s="516">
        <v>100.7</v>
      </c>
      <c r="AX507" s="516">
        <v>100</v>
      </c>
      <c r="AY507" s="516">
        <v>101</v>
      </c>
      <c r="AZ507" s="516">
        <v>100.8</v>
      </c>
      <c r="BA507" s="516">
        <v>100.5</v>
      </c>
      <c r="BB507" s="516">
        <v>99.7</v>
      </c>
      <c r="BC507" s="516">
        <v>98.6</v>
      </c>
      <c r="BD507" s="516">
        <v>98.7</v>
      </c>
      <c r="BE507" s="516">
        <v>98.9</v>
      </c>
      <c r="BF507" s="516">
        <v>99.5</v>
      </c>
      <c r="BG507" s="516">
        <v>99.3</v>
      </c>
      <c r="BH507" s="516">
        <v>99.5</v>
      </c>
      <c r="BI507" s="516">
        <v>99.5</v>
      </c>
      <c r="BJ507" s="516">
        <v>100.9</v>
      </c>
      <c r="BK507" s="516">
        <v>101</v>
      </c>
      <c r="BL507" s="516">
        <v>100.9</v>
      </c>
      <c r="BM507" s="516">
        <v>100.4</v>
      </c>
      <c r="BN507" s="516">
        <v>100.9</v>
      </c>
      <c r="BO507" s="516">
        <v>100.9</v>
      </c>
      <c r="BP507" s="516">
        <v>101.7</v>
      </c>
      <c r="BQ507" s="516">
        <v>102.2</v>
      </c>
      <c r="BR507" s="516">
        <v>100.3</v>
      </c>
      <c r="BS507" s="516">
        <v>100.9</v>
      </c>
      <c r="BT507" s="516">
        <v>101</v>
      </c>
      <c r="BU507" s="516">
        <v>100.7</v>
      </c>
      <c r="BV507" s="516">
        <v>101.5</v>
      </c>
      <c r="BW507" s="516">
        <v>102.4</v>
      </c>
      <c r="BX507" s="516">
        <v>103.1</v>
      </c>
      <c r="BY507" s="516">
        <v>103.6</v>
      </c>
      <c r="BZ507" s="516">
        <v>105.3</v>
      </c>
      <c r="CA507" s="516">
        <v>105.8</v>
      </c>
      <c r="CB507" s="516">
        <v>105.9</v>
      </c>
      <c r="CC507" s="516">
        <v>105.5</v>
      </c>
      <c r="CD507" s="516">
        <v>105.6</v>
      </c>
      <c r="CE507" s="516">
        <v>105.8</v>
      </c>
      <c r="CF507" s="516">
        <v>106.9</v>
      </c>
      <c r="CG507" s="516">
        <v>106.5</v>
      </c>
      <c r="CH507" s="516">
        <v>104.5</v>
      </c>
      <c r="CI507" s="516">
        <v>104.5</v>
      </c>
      <c r="CJ507" s="516">
        <v>103.5</v>
      </c>
      <c r="CK507" s="516">
        <v>104.6</v>
      </c>
      <c r="CL507" s="516">
        <v>103.6</v>
      </c>
      <c r="CM507" s="516">
        <v>102.7</v>
      </c>
      <c r="CN507" s="516">
        <v>103.2</v>
      </c>
      <c r="CO507" s="516">
        <v>103.2</v>
      </c>
      <c r="CP507" s="516">
        <v>101.2</v>
      </c>
      <c r="CQ507" s="516">
        <v>101.9</v>
      </c>
      <c r="CR507" s="516">
        <v>105.5</v>
      </c>
      <c r="CS507" s="516">
        <v>104.8</v>
      </c>
      <c r="CT507" s="516">
        <v>104.9</v>
      </c>
      <c r="CU507" s="516">
        <v>104</v>
      </c>
      <c r="CV507" s="516">
        <v>104</v>
      </c>
      <c r="CW507" s="516">
        <v>101</v>
      </c>
      <c r="CX507" s="516">
        <v>102.7</v>
      </c>
      <c r="CY507" s="516">
        <v>102.2</v>
      </c>
      <c r="CZ507" s="516">
        <v>106.4</v>
      </c>
      <c r="DA507" s="516">
        <v>105.5</v>
      </c>
      <c r="DB507" s="516">
        <v>102.8</v>
      </c>
      <c r="DC507" s="516">
        <v>104.4</v>
      </c>
      <c r="DD507" s="516">
        <v>106.7</v>
      </c>
      <c r="DE507" s="516">
        <v>107.5</v>
      </c>
      <c r="DF507" s="516">
        <v>109</v>
      </c>
      <c r="DG507" s="516">
        <v>107.5</v>
      </c>
      <c r="DH507" s="516">
        <v>109</v>
      </c>
      <c r="DI507" s="516">
        <v>108</v>
      </c>
      <c r="DJ507" s="516">
        <v>106.7</v>
      </c>
      <c r="DK507" s="516">
        <v>107.1</v>
      </c>
      <c r="DL507" s="516">
        <v>106.5</v>
      </c>
      <c r="DM507" s="516">
        <v>108.2</v>
      </c>
      <c r="DN507" s="516">
        <v>108.7</v>
      </c>
      <c r="DO507" s="516">
        <v>108.7</v>
      </c>
      <c r="DP507" s="516">
        <v>108.9</v>
      </c>
      <c r="DQ507" s="516">
        <v>113.3</v>
      </c>
      <c r="DR507" s="516">
        <v>113.8</v>
      </c>
      <c r="DS507" s="516">
        <v>115.5</v>
      </c>
      <c r="DT507" s="516">
        <v>115.4</v>
      </c>
      <c r="DU507" s="517">
        <v>116.4</v>
      </c>
      <c r="DV507" s="517">
        <v>117.2</v>
      </c>
      <c r="DW507" s="517">
        <v>117.5</v>
      </c>
      <c r="DX507" s="559">
        <v>115.6</v>
      </c>
      <c r="DY507" s="559">
        <v>117</v>
      </c>
      <c r="DZ507" s="559">
        <v>114.8</v>
      </c>
      <c r="EA507" s="558">
        <v>114.2</v>
      </c>
    </row>
    <row r="508" spans="1:131">
      <c r="A508" s="514" t="s">
        <v>1553</v>
      </c>
      <c r="B508" s="514" t="s">
        <v>1554</v>
      </c>
      <c r="C508" s="515">
        <v>6.8409999999999999E-2</v>
      </c>
      <c r="D508" s="516">
        <v>101</v>
      </c>
      <c r="E508" s="516">
        <v>103.8</v>
      </c>
      <c r="F508" s="516">
        <v>104.3</v>
      </c>
      <c r="G508" s="516">
        <v>103.8</v>
      </c>
      <c r="H508" s="516">
        <v>103.6</v>
      </c>
      <c r="I508" s="516">
        <v>104</v>
      </c>
      <c r="J508" s="516">
        <v>105.6</v>
      </c>
      <c r="K508" s="516">
        <v>104.7</v>
      </c>
      <c r="L508" s="516">
        <v>107.4</v>
      </c>
      <c r="M508" s="516">
        <v>110.5</v>
      </c>
      <c r="N508" s="516">
        <v>114.5</v>
      </c>
      <c r="O508" s="516">
        <v>116.9</v>
      </c>
      <c r="P508" s="516">
        <v>118.4</v>
      </c>
      <c r="Q508" s="516">
        <v>115.8</v>
      </c>
      <c r="R508" s="516">
        <v>117</v>
      </c>
      <c r="S508" s="516">
        <v>117.9</v>
      </c>
      <c r="T508" s="516">
        <v>122.9</v>
      </c>
      <c r="U508" s="516">
        <v>127.5</v>
      </c>
      <c r="V508" s="516">
        <v>124.6</v>
      </c>
      <c r="W508" s="516">
        <v>121.9</v>
      </c>
      <c r="X508" s="516">
        <v>121.2</v>
      </c>
      <c r="Y508" s="516">
        <v>123.8</v>
      </c>
      <c r="Z508" s="516">
        <v>123.2</v>
      </c>
      <c r="AA508" s="516">
        <v>123.7</v>
      </c>
      <c r="AB508" s="516">
        <v>124.6</v>
      </c>
      <c r="AC508" s="516">
        <v>124.4</v>
      </c>
      <c r="AD508" s="516">
        <v>124.9</v>
      </c>
      <c r="AE508" s="516">
        <v>126.8</v>
      </c>
      <c r="AF508" s="516">
        <v>124.8</v>
      </c>
      <c r="AG508" s="516">
        <v>125.7</v>
      </c>
      <c r="AH508" s="516">
        <v>126.5</v>
      </c>
      <c r="AI508" s="516">
        <v>123.7</v>
      </c>
      <c r="AJ508" s="516">
        <v>129</v>
      </c>
      <c r="AK508" s="516">
        <v>120.1</v>
      </c>
      <c r="AL508" s="516">
        <v>123.8</v>
      </c>
      <c r="AM508" s="516">
        <v>120.8</v>
      </c>
      <c r="AN508" s="516">
        <v>127.1</v>
      </c>
      <c r="AO508" s="516">
        <v>125</v>
      </c>
      <c r="AP508" s="516">
        <v>124.9</v>
      </c>
      <c r="AQ508" s="516">
        <v>126.7</v>
      </c>
      <c r="AR508" s="516">
        <v>122</v>
      </c>
      <c r="AS508" s="516">
        <v>120.9</v>
      </c>
      <c r="AT508" s="516">
        <v>119.9</v>
      </c>
      <c r="AU508" s="516">
        <v>116.9</v>
      </c>
      <c r="AV508" s="516">
        <v>110.6</v>
      </c>
      <c r="AW508" s="516">
        <v>113.6</v>
      </c>
      <c r="AX508" s="516">
        <v>113.3</v>
      </c>
      <c r="AY508" s="516">
        <v>113.3</v>
      </c>
      <c r="AZ508" s="516">
        <v>113.7</v>
      </c>
      <c r="BA508" s="516">
        <v>111</v>
      </c>
      <c r="BB508" s="516">
        <v>112.3</v>
      </c>
      <c r="BC508" s="516">
        <v>110</v>
      </c>
      <c r="BD508" s="516">
        <v>108.9</v>
      </c>
      <c r="BE508" s="516">
        <v>111.9</v>
      </c>
      <c r="BF508" s="516">
        <v>112.4</v>
      </c>
      <c r="BG508" s="516">
        <v>111.8</v>
      </c>
      <c r="BH508" s="516">
        <v>113</v>
      </c>
      <c r="BI508" s="516">
        <v>113.4</v>
      </c>
      <c r="BJ508" s="516">
        <v>114.6</v>
      </c>
      <c r="BK508" s="516">
        <v>120.9</v>
      </c>
      <c r="BL508" s="516">
        <v>118.9</v>
      </c>
      <c r="BM508" s="516">
        <v>117.4</v>
      </c>
      <c r="BN508" s="516">
        <v>116.6</v>
      </c>
      <c r="BO508" s="516">
        <v>122.5</v>
      </c>
      <c r="BP508" s="516">
        <v>122.7</v>
      </c>
      <c r="BQ508" s="516">
        <v>122.9</v>
      </c>
      <c r="BR508" s="516">
        <v>120.2</v>
      </c>
      <c r="BS508" s="516">
        <v>122</v>
      </c>
      <c r="BT508" s="516">
        <v>122</v>
      </c>
      <c r="BU508" s="516">
        <v>122.9</v>
      </c>
      <c r="BV508" s="516">
        <v>124</v>
      </c>
      <c r="BW508" s="516">
        <v>123</v>
      </c>
      <c r="BX508" s="516">
        <v>124.4</v>
      </c>
      <c r="BY508" s="516">
        <v>124.7</v>
      </c>
      <c r="BZ508" s="516">
        <v>125.4</v>
      </c>
      <c r="CA508" s="516">
        <v>125.1</v>
      </c>
      <c r="CB508" s="516">
        <v>125.5</v>
      </c>
      <c r="CC508" s="516">
        <v>127.3</v>
      </c>
      <c r="CD508" s="516">
        <v>127.2</v>
      </c>
      <c r="CE508" s="516">
        <v>127.7</v>
      </c>
      <c r="CF508" s="516">
        <v>127</v>
      </c>
      <c r="CG508" s="516">
        <v>127.1</v>
      </c>
      <c r="CH508" s="516">
        <v>127</v>
      </c>
      <c r="CI508" s="516">
        <v>125.1</v>
      </c>
      <c r="CJ508" s="516">
        <v>124.4</v>
      </c>
      <c r="CK508" s="516">
        <v>125</v>
      </c>
      <c r="CL508" s="516">
        <v>124</v>
      </c>
      <c r="CM508" s="516">
        <v>124.1</v>
      </c>
      <c r="CN508" s="516">
        <v>123.7</v>
      </c>
      <c r="CO508" s="516">
        <v>124</v>
      </c>
      <c r="CP508" s="516">
        <v>122.9</v>
      </c>
      <c r="CQ508" s="516">
        <v>122.7</v>
      </c>
      <c r="CR508" s="516">
        <v>121.8</v>
      </c>
      <c r="CS508" s="516">
        <v>123</v>
      </c>
      <c r="CT508" s="516">
        <v>122.5</v>
      </c>
      <c r="CU508" s="516">
        <v>122.7</v>
      </c>
      <c r="CV508" s="516">
        <v>120.9</v>
      </c>
      <c r="CW508" s="516">
        <v>119.5</v>
      </c>
      <c r="CX508" s="516">
        <v>119.5</v>
      </c>
      <c r="CY508" s="516">
        <v>120.6</v>
      </c>
      <c r="CZ508" s="516">
        <v>121.8</v>
      </c>
      <c r="DA508" s="516">
        <v>121.3</v>
      </c>
      <c r="DB508" s="516">
        <v>121</v>
      </c>
      <c r="DC508" s="516">
        <v>127.3</v>
      </c>
      <c r="DD508" s="516">
        <v>130.5</v>
      </c>
      <c r="DE508" s="516">
        <v>134.4</v>
      </c>
      <c r="DF508" s="516">
        <v>133.80000000000001</v>
      </c>
      <c r="DG508" s="516">
        <v>137.69999999999999</v>
      </c>
      <c r="DH508" s="516">
        <v>138.1</v>
      </c>
      <c r="DI508" s="516">
        <v>140.9</v>
      </c>
      <c r="DJ508" s="516">
        <v>140.4</v>
      </c>
      <c r="DK508" s="516">
        <v>144.5</v>
      </c>
      <c r="DL508" s="516">
        <v>148.19999999999999</v>
      </c>
      <c r="DM508" s="516">
        <v>148.1</v>
      </c>
      <c r="DN508" s="516">
        <v>148</v>
      </c>
      <c r="DO508" s="516">
        <v>147.9</v>
      </c>
      <c r="DP508" s="516">
        <v>148.5</v>
      </c>
      <c r="DQ508" s="516">
        <v>150</v>
      </c>
      <c r="DR508" s="516">
        <v>153.30000000000001</v>
      </c>
      <c r="DS508" s="516">
        <v>155.80000000000001</v>
      </c>
      <c r="DT508" s="516">
        <v>158.69999999999999</v>
      </c>
      <c r="DU508" s="517">
        <v>157.9</v>
      </c>
      <c r="DV508" s="517">
        <v>163.19999999999999</v>
      </c>
      <c r="DW508" s="517">
        <v>160.5</v>
      </c>
      <c r="DX508" s="559">
        <v>155.19999999999999</v>
      </c>
      <c r="DY508" s="559">
        <v>154.69999999999999</v>
      </c>
      <c r="DZ508" s="559">
        <v>155.5</v>
      </c>
      <c r="EA508" s="558">
        <v>154.69999999999999</v>
      </c>
    </row>
    <row r="509" spans="1:131">
      <c r="A509" s="514" t="s">
        <v>1555</v>
      </c>
      <c r="B509" s="514" t="s">
        <v>1556</v>
      </c>
      <c r="C509" s="515">
        <v>0.31064999999999998</v>
      </c>
      <c r="D509" s="516">
        <v>102.6</v>
      </c>
      <c r="E509" s="516">
        <v>102.1</v>
      </c>
      <c r="F509" s="516">
        <v>103.8</v>
      </c>
      <c r="G509" s="516">
        <v>101.9</v>
      </c>
      <c r="H509" s="516">
        <v>102.2</v>
      </c>
      <c r="I509" s="516">
        <v>103.6</v>
      </c>
      <c r="J509" s="516">
        <v>104</v>
      </c>
      <c r="K509" s="516">
        <v>102.8</v>
      </c>
      <c r="L509" s="516">
        <v>104.7</v>
      </c>
      <c r="M509" s="516">
        <v>102.7</v>
      </c>
      <c r="N509" s="516">
        <v>103.8</v>
      </c>
      <c r="O509" s="516">
        <v>105.1</v>
      </c>
      <c r="P509" s="516">
        <v>105.8</v>
      </c>
      <c r="Q509" s="516">
        <v>108.1</v>
      </c>
      <c r="R509" s="516">
        <v>108.4</v>
      </c>
      <c r="S509" s="516">
        <v>109.6</v>
      </c>
      <c r="T509" s="516">
        <v>110.7</v>
      </c>
      <c r="U509" s="516">
        <v>113.8</v>
      </c>
      <c r="V509" s="516">
        <v>115.6</v>
      </c>
      <c r="W509" s="516">
        <v>115</v>
      </c>
      <c r="X509" s="516">
        <v>117.1</v>
      </c>
      <c r="Y509" s="516">
        <v>118.7</v>
      </c>
      <c r="Z509" s="516">
        <v>118.6</v>
      </c>
      <c r="AA509" s="516">
        <v>119.3</v>
      </c>
      <c r="AB509" s="516">
        <v>121.1</v>
      </c>
      <c r="AC509" s="516">
        <v>121.4</v>
      </c>
      <c r="AD509" s="516">
        <v>119.6</v>
      </c>
      <c r="AE509" s="516">
        <v>118.4</v>
      </c>
      <c r="AF509" s="516">
        <v>118.9</v>
      </c>
      <c r="AG509" s="516">
        <v>117.4</v>
      </c>
      <c r="AH509" s="516">
        <v>118.9</v>
      </c>
      <c r="AI509" s="516">
        <v>118.5</v>
      </c>
      <c r="AJ509" s="516">
        <v>118.8</v>
      </c>
      <c r="AK509" s="516">
        <v>112.9</v>
      </c>
      <c r="AL509" s="516">
        <v>111</v>
      </c>
      <c r="AM509" s="516">
        <v>112.7</v>
      </c>
      <c r="AN509" s="516">
        <v>114.7</v>
      </c>
      <c r="AO509" s="516">
        <v>116.5</v>
      </c>
      <c r="AP509" s="516">
        <v>116.4</v>
      </c>
      <c r="AQ509" s="516">
        <v>115.3</v>
      </c>
      <c r="AR509" s="516">
        <v>116.7</v>
      </c>
      <c r="AS509" s="516">
        <v>114.1</v>
      </c>
      <c r="AT509" s="516">
        <v>112.9</v>
      </c>
      <c r="AU509" s="516">
        <v>112.2</v>
      </c>
      <c r="AV509" s="516">
        <v>110.9</v>
      </c>
      <c r="AW509" s="516">
        <v>109.7</v>
      </c>
      <c r="AX509" s="516">
        <v>109.7</v>
      </c>
      <c r="AY509" s="516">
        <v>109.6</v>
      </c>
      <c r="AZ509" s="516">
        <v>110.4</v>
      </c>
      <c r="BA509" s="516">
        <v>112.7</v>
      </c>
      <c r="BB509" s="516">
        <v>112.8</v>
      </c>
      <c r="BC509" s="516">
        <v>111.7</v>
      </c>
      <c r="BD509" s="516">
        <v>111</v>
      </c>
      <c r="BE509" s="516">
        <v>110.1</v>
      </c>
      <c r="BF509" s="516">
        <v>110.5</v>
      </c>
      <c r="BG509" s="516">
        <v>112</v>
      </c>
      <c r="BH509" s="516">
        <v>112.8</v>
      </c>
      <c r="BI509" s="516">
        <v>113.3</v>
      </c>
      <c r="BJ509" s="516">
        <v>111.3</v>
      </c>
      <c r="BK509" s="516">
        <v>112.4</v>
      </c>
      <c r="BL509" s="516">
        <v>112.8</v>
      </c>
      <c r="BM509" s="516">
        <v>112</v>
      </c>
      <c r="BN509" s="516">
        <v>112</v>
      </c>
      <c r="BO509" s="516">
        <v>111.7</v>
      </c>
      <c r="BP509" s="516">
        <v>119.7</v>
      </c>
      <c r="BQ509" s="516">
        <v>120.2</v>
      </c>
      <c r="BR509" s="516">
        <v>119.3</v>
      </c>
      <c r="BS509" s="516">
        <v>119.9</v>
      </c>
      <c r="BT509" s="516">
        <v>121.4</v>
      </c>
      <c r="BU509" s="516">
        <v>120.4</v>
      </c>
      <c r="BV509" s="516">
        <v>120.5</v>
      </c>
      <c r="BW509" s="516">
        <v>123.2</v>
      </c>
      <c r="BX509" s="516">
        <v>125.2</v>
      </c>
      <c r="BY509" s="516">
        <v>124.4</v>
      </c>
      <c r="BZ509" s="516">
        <v>125.2</v>
      </c>
      <c r="CA509" s="516">
        <v>122.7</v>
      </c>
      <c r="CB509" s="516">
        <v>122.3</v>
      </c>
      <c r="CC509" s="516">
        <v>119.9</v>
      </c>
      <c r="CD509" s="516">
        <v>121</v>
      </c>
      <c r="CE509" s="516">
        <v>120.8</v>
      </c>
      <c r="CF509" s="516">
        <v>124.9</v>
      </c>
      <c r="CG509" s="516">
        <v>123.7</v>
      </c>
      <c r="CH509" s="516">
        <v>122.7</v>
      </c>
      <c r="CI509" s="516">
        <v>124.3</v>
      </c>
      <c r="CJ509" s="516">
        <v>124.9</v>
      </c>
      <c r="CK509" s="516">
        <v>120.6</v>
      </c>
      <c r="CL509" s="516">
        <v>120.9</v>
      </c>
      <c r="CM509" s="516">
        <v>120.2</v>
      </c>
      <c r="CN509" s="516">
        <v>116.4</v>
      </c>
      <c r="CO509" s="516">
        <v>113.8</v>
      </c>
      <c r="CP509" s="516">
        <v>115.9</v>
      </c>
      <c r="CQ509" s="516">
        <v>115.3</v>
      </c>
      <c r="CR509" s="516">
        <v>117.5</v>
      </c>
      <c r="CS509" s="516">
        <v>116.4</v>
      </c>
      <c r="CT509" s="516">
        <v>113.7</v>
      </c>
      <c r="CU509" s="516">
        <v>113.8</v>
      </c>
      <c r="CV509" s="516">
        <v>114.5</v>
      </c>
      <c r="CW509" s="516">
        <v>118.1</v>
      </c>
      <c r="CX509" s="516">
        <v>120.2</v>
      </c>
      <c r="CY509" s="516">
        <v>118.4</v>
      </c>
      <c r="CZ509" s="516">
        <v>121.2</v>
      </c>
      <c r="DA509" s="516">
        <v>122.2</v>
      </c>
      <c r="DB509" s="516">
        <v>122.8</v>
      </c>
      <c r="DC509" s="516">
        <v>126.3</v>
      </c>
      <c r="DD509" s="516">
        <v>127.6</v>
      </c>
      <c r="DE509" s="516">
        <v>129.4</v>
      </c>
      <c r="DF509" s="516">
        <v>127.1</v>
      </c>
      <c r="DG509" s="516">
        <v>133.6</v>
      </c>
      <c r="DH509" s="516">
        <v>134.6</v>
      </c>
      <c r="DI509" s="516">
        <v>131.9</v>
      </c>
      <c r="DJ509" s="516">
        <v>130.30000000000001</v>
      </c>
      <c r="DK509" s="516">
        <v>132.69999999999999</v>
      </c>
      <c r="DL509" s="516">
        <v>132.69999999999999</v>
      </c>
      <c r="DM509" s="516">
        <v>132.6</v>
      </c>
      <c r="DN509" s="516">
        <v>137.4</v>
      </c>
      <c r="DO509" s="516">
        <v>139.30000000000001</v>
      </c>
      <c r="DP509" s="516">
        <v>138.1</v>
      </c>
      <c r="DQ509" s="516">
        <v>137.5</v>
      </c>
      <c r="DR509" s="516">
        <v>139</v>
      </c>
      <c r="DS509" s="516">
        <v>145.80000000000001</v>
      </c>
      <c r="DT509" s="516">
        <v>150.4</v>
      </c>
      <c r="DU509" s="517">
        <v>149.5</v>
      </c>
      <c r="DV509" s="517">
        <v>146.5</v>
      </c>
      <c r="DW509" s="517">
        <v>143.30000000000001</v>
      </c>
      <c r="DX509" s="559">
        <v>143.19999999999999</v>
      </c>
      <c r="DY509" s="559">
        <v>144.4</v>
      </c>
      <c r="DZ509" s="559">
        <v>143.30000000000001</v>
      </c>
      <c r="EA509" s="558">
        <v>143.6</v>
      </c>
    </row>
    <row r="510" spans="1:131">
      <c r="A510" s="514" t="s">
        <v>1557</v>
      </c>
      <c r="B510" s="514" t="s">
        <v>1558</v>
      </c>
      <c r="C510" s="515">
        <v>7.5630000000000003E-2</v>
      </c>
      <c r="D510" s="516">
        <v>100.6</v>
      </c>
      <c r="E510" s="516">
        <v>101.7</v>
      </c>
      <c r="F510" s="516">
        <v>99.6</v>
      </c>
      <c r="G510" s="516">
        <v>101.8</v>
      </c>
      <c r="H510" s="516">
        <v>103.5</v>
      </c>
      <c r="I510" s="516">
        <v>104.5</v>
      </c>
      <c r="J510" s="516">
        <v>103.9</v>
      </c>
      <c r="K510" s="516">
        <v>105.3</v>
      </c>
      <c r="L510" s="516">
        <v>105.3</v>
      </c>
      <c r="M510" s="516">
        <v>104.6</v>
      </c>
      <c r="N510" s="516">
        <v>105.9</v>
      </c>
      <c r="O510" s="516">
        <v>104.5</v>
      </c>
      <c r="P510" s="516">
        <v>107.3</v>
      </c>
      <c r="Q510" s="516">
        <v>106.8</v>
      </c>
      <c r="R510" s="516">
        <v>108</v>
      </c>
      <c r="S510" s="516">
        <v>109.4</v>
      </c>
      <c r="T510" s="516">
        <v>111.9</v>
      </c>
      <c r="U510" s="516">
        <v>113.4</v>
      </c>
      <c r="V510" s="516">
        <v>114.6</v>
      </c>
      <c r="W510" s="516">
        <v>112.6</v>
      </c>
      <c r="X510" s="516">
        <v>116.5</v>
      </c>
      <c r="Y510" s="516">
        <v>115.3</v>
      </c>
      <c r="Z510" s="516">
        <v>116.4</v>
      </c>
      <c r="AA510" s="516">
        <v>115.9</v>
      </c>
      <c r="AB510" s="516">
        <v>116.9</v>
      </c>
      <c r="AC510" s="516">
        <v>116.7</v>
      </c>
      <c r="AD510" s="516">
        <v>117.8</v>
      </c>
      <c r="AE510" s="516">
        <v>117.5</v>
      </c>
      <c r="AF510" s="516">
        <v>117.7</v>
      </c>
      <c r="AG510" s="516">
        <v>117.3</v>
      </c>
      <c r="AH510" s="516">
        <v>117.5</v>
      </c>
      <c r="AI510" s="516">
        <v>117.1</v>
      </c>
      <c r="AJ510" s="516">
        <v>114.4</v>
      </c>
      <c r="AK510" s="516">
        <v>112.8</v>
      </c>
      <c r="AL510" s="516">
        <v>113.3</v>
      </c>
      <c r="AM510" s="516">
        <v>114.6</v>
      </c>
      <c r="AN510" s="516">
        <v>115.5</v>
      </c>
      <c r="AO510" s="516">
        <v>116.6</v>
      </c>
      <c r="AP510" s="516">
        <v>116.6</v>
      </c>
      <c r="AQ510" s="516">
        <v>115.5</v>
      </c>
      <c r="AR510" s="516">
        <v>114</v>
      </c>
      <c r="AS510" s="516">
        <v>113.5</v>
      </c>
      <c r="AT510" s="516">
        <v>112.9</v>
      </c>
      <c r="AU510" s="516">
        <v>112.7</v>
      </c>
      <c r="AV510" s="516">
        <v>113.8</v>
      </c>
      <c r="AW510" s="516">
        <v>112.9</v>
      </c>
      <c r="AX510" s="516">
        <v>112.3</v>
      </c>
      <c r="AY510" s="516">
        <v>113.1</v>
      </c>
      <c r="AZ510" s="516">
        <v>116.4</v>
      </c>
      <c r="BA510" s="516">
        <v>116.4</v>
      </c>
      <c r="BB510" s="516">
        <v>116.7</v>
      </c>
      <c r="BC510" s="516">
        <v>115.4</v>
      </c>
      <c r="BD510" s="516">
        <v>116.2</v>
      </c>
      <c r="BE510" s="516">
        <v>115.8</v>
      </c>
      <c r="BF510" s="516">
        <v>116.3</v>
      </c>
      <c r="BG510" s="516">
        <v>116.8</v>
      </c>
      <c r="BH510" s="516">
        <v>117.3</v>
      </c>
      <c r="BI510" s="516">
        <v>116.6</v>
      </c>
      <c r="BJ510" s="516">
        <v>116.6</v>
      </c>
      <c r="BK510" s="516">
        <v>116.5</v>
      </c>
      <c r="BL510" s="516">
        <v>115.4</v>
      </c>
      <c r="BM510" s="516">
        <v>116.4</v>
      </c>
      <c r="BN510" s="516">
        <v>115.7</v>
      </c>
      <c r="BO510" s="516">
        <v>116.8</v>
      </c>
      <c r="BP510" s="516">
        <v>115.2</v>
      </c>
      <c r="BQ510" s="516">
        <v>116.1</v>
      </c>
      <c r="BR510" s="516">
        <v>114.9</v>
      </c>
      <c r="BS510" s="516">
        <v>113.4</v>
      </c>
      <c r="BT510" s="516">
        <v>113</v>
      </c>
      <c r="BU510" s="516">
        <v>114.8</v>
      </c>
      <c r="BV510" s="516">
        <v>114.6</v>
      </c>
      <c r="BW510" s="516">
        <v>114.7</v>
      </c>
      <c r="BX510" s="516">
        <v>115.6</v>
      </c>
      <c r="BY510" s="516">
        <v>115.9</v>
      </c>
      <c r="BZ510" s="516">
        <v>114</v>
      </c>
      <c r="CA510" s="516">
        <v>116.4</v>
      </c>
      <c r="CB510" s="516">
        <v>117.4</v>
      </c>
      <c r="CC510" s="516">
        <v>119</v>
      </c>
      <c r="CD510" s="516">
        <v>119</v>
      </c>
      <c r="CE510" s="516">
        <v>116.9</v>
      </c>
      <c r="CF510" s="516">
        <v>119.5</v>
      </c>
      <c r="CG510" s="516">
        <v>117.5</v>
      </c>
      <c r="CH510" s="516">
        <v>118.5</v>
      </c>
      <c r="CI510" s="516">
        <v>119.3</v>
      </c>
      <c r="CJ510" s="516">
        <v>118.6</v>
      </c>
      <c r="CK510" s="516">
        <v>121.6</v>
      </c>
      <c r="CL510" s="516">
        <v>119.6</v>
      </c>
      <c r="CM510" s="516">
        <v>118</v>
      </c>
      <c r="CN510" s="516">
        <v>119.4</v>
      </c>
      <c r="CO510" s="516">
        <v>120.4</v>
      </c>
      <c r="CP510" s="516">
        <v>120.5</v>
      </c>
      <c r="CQ510" s="516">
        <v>119.3</v>
      </c>
      <c r="CR510" s="516">
        <v>118.2</v>
      </c>
      <c r="CS510" s="516">
        <v>118.5</v>
      </c>
      <c r="CT510" s="516">
        <v>118.1</v>
      </c>
      <c r="CU510" s="516">
        <v>114.7</v>
      </c>
      <c r="CV510" s="516">
        <v>114.5</v>
      </c>
      <c r="CW510" s="516">
        <v>114.3</v>
      </c>
      <c r="CX510" s="516">
        <v>116.5</v>
      </c>
      <c r="CY510" s="516">
        <v>117.1</v>
      </c>
      <c r="CZ510" s="516">
        <v>121.7</v>
      </c>
      <c r="DA510" s="516">
        <v>128.30000000000001</v>
      </c>
      <c r="DB510" s="516">
        <v>131.19999999999999</v>
      </c>
      <c r="DC510" s="516">
        <v>134</v>
      </c>
      <c r="DD510" s="516">
        <v>134.30000000000001</v>
      </c>
      <c r="DE510" s="516">
        <v>134.80000000000001</v>
      </c>
      <c r="DF510" s="516">
        <v>135.5</v>
      </c>
      <c r="DG510" s="516">
        <v>137.30000000000001</v>
      </c>
      <c r="DH510" s="516">
        <v>140.4</v>
      </c>
      <c r="DI510" s="516">
        <v>141.30000000000001</v>
      </c>
      <c r="DJ510" s="516">
        <v>142.5</v>
      </c>
      <c r="DK510" s="516">
        <v>142.6</v>
      </c>
      <c r="DL510" s="516">
        <v>145.19999999999999</v>
      </c>
      <c r="DM510" s="516">
        <v>151.19999999999999</v>
      </c>
      <c r="DN510" s="516">
        <v>154.30000000000001</v>
      </c>
      <c r="DO510" s="516">
        <v>152.1</v>
      </c>
      <c r="DP510" s="516">
        <v>152.19999999999999</v>
      </c>
      <c r="DQ510" s="516">
        <v>151.4</v>
      </c>
      <c r="DR510" s="516">
        <v>150.9</v>
      </c>
      <c r="DS510" s="516">
        <v>152.6</v>
      </c>
      <c r="DT510" s="516">
        <v>152.4</v>
      </c>
      <c r="DU510" s="517">
        <v>151.9</v>
      </c>
      <c r="DV510" s="517">
        <v>148.5</v>
      </c>
      <c r="DW510" s="517">
        <v>146.1</v>
      </c>
      <c r="DX510" s="559">
        <v>145</v>
      </c>
      <c r="DY510" s="559">
        <v>143.80000000000001</v>
      </c>
      <c r="DZ510" s="559">
        <v>142.5</v>
      </c>
      <c r="EA510" s="558">
        <v>142.80000000000001</v>
      </c>
    </row>
    <row r="511" spans="1:131">
      <c r="A511" s="514" t="s">
        <v>1559</v>
      </c>
      <c r="B511" s="514" t="s">
        <v>1560</v>
      </c>
      <c r="C511" s="515">
        <v>1.448E-2</v>
      </c>
      <c r="D511" s="516">
        <v>103.5</v>
      </c>
      <c r="E511" s="516">
        <v>103.6</v>
      </c>
      <c r="F511" s="516">
        <v>105</v>
      </c>
      <c r="G511" s="516">
        <v>104.9</v>
      </c>
      <c r="H511" s="516">
        <v>104.6</v>
      </c>
      <c r="I511" s="516">
        <v>104.1</v>
      </c>
      <c r="J511" s="516">
        <v>104.6</v>
      </c>
      <c r="K511" s="516">
        <v>105.1</v>
      </c>
      <c r="L511" s="516">
        <v>105.3</v>
      </c>
      <c r="M511" s="516">
        <v>105.4</v>
      </c>
      <c r="N511" s="516">
        <v>104.6</v>
      </c>
      <c r="O511" s="516">
        <v>105.9</v>
      </c>
      <c r="P511" s="516">
        <v>105.9</v>
      </c>
      <c r="Q511" s="516">
        <v>106.1</v>
      </c>
      <c r="R511" s="516">
        <v>106.5</v>
      </c>
      <c r="S511" s="516">
        <v>109.1</v>
      </c>
      <c r="T511" s="516">
        <v>111.5</v>
      </c>
      <c r="U511" s="516">
        <v>111.7</v>
      </c>
      <c r="V511" s="516">
        <v>114.2</v>
      </c>
      <c r="W511" s="516">
        <v>114.4</v>
      </c>
      <c r="X511" s="516">
        <v>113.3</v>
      </c>
      <c r="Y511" s="516">
        <v>113.3</v>
      </c>
      <c r="Z511" s="516">
        <v>112.5</v>
      </c>
      <c r="AA511" s="516">
        <v>115.1</v>
      </c>
      <c r="AB511" s="516">
        <v>114.6</v>
      </c>
      <c r="AC511" s="516">
        <v>113.6</v>
      </c>
      <c r="AD511" s="516">
        <v>113.2</v>
      </c>
      <c r="AE511" s="516">
        <v>112.9</v>
      </c>
      <c r="AF511" s="516">
        <v>112.2</v>
      </c>
      <c r="AG511" s="516">
        <v>112.4</v>
      </c>
      <c r="AH511" s="516">
        <v>112.4</v>
      </c>
      <c r="AI511" s="516">
        <v>112.9</v>
      </c>
      <c r="AJ511" s="516">
        <v>110.7</v>
      </c>
      <c r="AK511" s="516">
        <v>108.3</v>
      </c>
      <c r="AL511" s="516">
        <v>107.8</v>
      </c>
      <c r="AM511" s="516">
        <v>108.3</v>
      </c>
      <c r="AN511" s="516">
        <v>110.7</v>
      </c>
      <c r="AO511" s="516">
        <v>110.9</v>
      </c>
      <c r="AP511" s="516">
        <v>112.7</v>
      </c>
      <c r="AQ511" s="516">
        <v>110.1</v>
      </c>
      <c r="AR511" s="516">
        <v>110</v>
      </c>
      <c r="AS511" s="516">
        <v>108.3</v>
      </c>
      <c r="AT511" s="516">
        <v>108.7</v>
      </c>
      <c r="AU511" s="516">
        <v>107.9</v>
      </c>
      <c r="AV511" s="516">
        <v>108.1</v>
      </c>
      <c r="AW511" s="516">
        <v>107.7</v>
      </c>
      <c r="AX511" s="516">
        <v>105.4</v>
      </c>
      <c r="AY511" s="516">
        <v>106.7</v>
      </c>
      <c r="AZ511" s="516">
        <v>111.8</v>
      </c>
      <c r="BA511" s="516">
        <v>109.3</v>
      </c>
      <c r="BB511" s="516">
        <v>108.1</v>
      </c>
      <c r="BC511" s="516">
        <v>111.1</v>
      </c>
      <c r="BD511" s="516">
        <v>107.2</v>
      </c>
      <c r="BE511" s="516">
        <v>110.3</v>
      </c>
      <c r="BF511" s="516">
        <v>109.7</v>
      </c>
      <c r="BG511" s="516">
        <v>107.2</v>
      </c>
      <c r="BH511" s="516">
        <v>108.6</v>
      </c>
      <c r="BI511" s="516">
        <v>109.4</v>
      </c>
      <c r="BJ511" s="516">
        <v>110.9</v>
      </c>
      <c r="BK511" s="516">
        <v>111.5</v>
      </c>
      <c r="BL511" s="516">
        <v>112.1</v>
      </c>
      <c r="BM511" s="516">
        <v>112.1</v>
      </c>
      <c r="BN511" s="516">
        <v>112.1</v>
      </c>
      <c r="BO511" s="516">
        <v>104.9</v>
      </c>
      <c r="BP511" s="516">
        <v>104.9</v>
      </c>
      <c r="BQ511" s="516">
        <v>104.9</v>
      </c>
      <c r="BR511" s="516">
        <v>107.5</v>
      </c>
      <c r="BS511" s="516">
        <v>107.3</v>
      </c>
      <c r="BT511" s="516">
        <v>108</v>
      </c>
      <c r="BU511" s="516">
        <v>107.2</v>
      </c>
      <c r="BV511" s="516">
        <v>108.6</v>
      </c>
      <c r="BW511" s="516">
        <v>108.6</v>
      </c>
      <c r="BX511" s="516">
        <v>109.4</v>
      </c>
      <c r="BY511" s="516">
        <v>109.7</v>
      </c>
      <c r="BZ511" s="516">
        <v>109.8</v>
      </c>
      <c r="CA511" s="516">
        <v>110.8</v>
      </c>
      <c r="CB511" s="516">
        <v>110.3</v>
      </c>
      <c r="CC511" s="516">
        <v>111.6</v>
      </c>
      <c r="CD511" s="516">
        <v>113.8</v>
      </c>
      <c r="CE511" s="516">
        <v>115.3</v>
      </c>
      <c r="CF511" s="516">
        <v>111.8</v>
      </c>
      <c r="CG511" s="516">
        <v>112.3</v>
      </c>
      <c r="CH511" s="516">
        <v>113.8</v>
      </c>
      <c r="CI511" s="516">
        <v>112.7</v>
      </c>
      <c r="CJ511" s="516">
        <v>112.6</v>
      </c>
      <c r="CK511" s="516">
        <v>114.2</v>
      </c>
      <c r="CL511" s="516">
        <v>112.7</v>
      </c>
      <c r="CM511" s="516">
        <v>112.3</v>
      </c>
      <c r="CN511" s="516">
        <v>111.3</v>
      </c>
      <c r="CO511" s="516">
        <v>113.5</v>
      </c>
      <c r="CP511" s="516">
        <v>110.3</v>
      </c>
      <c r="CQ511" s="516">
        <v>112.5</v>
      </c>
      <c r="CR511" s="516">
        <v>111.8</v>
      </c>
      <c r="CS511" s="516">
        <v>112.4</v>
      </c>
      <c r="CT511" s="516">
        <v>111.2</v>
      </c>
      <c r="CU511" s="516">
        <v>110.8</v>
      </c>
      <c r="CV511" s="516">
        <v>109.9</v>
      </c>
      <c r="CW511" s="516">
        <v>112.4</v>
      </c>
      <c r="CX511" s="516">
        <v>115.2</v>
      </c>
      <c r="CY511" s="516">
        <v>114.9</v>
      </c>
      <c r="CZ511" s="516">
        <v>113.4</v>
      </c>
      <c r="DA511" s="516">
        <v>114.6</v>
      </c>
      <c r="DB511" s="516">
        <v>114.6</v>
      </c>
      <c r="DC511" s="516">
        <v>115.6</v>
      </c>
      <c r="DD511" s="516">
        <v>116.5</v>
      </c>
      <c r="DE511" s="516">
        <v>117.8</v>
      </c>
      <c r="DF511" s="516">
        <v>119.9</v>
      </c>
      <c r="DG511" s="516">
        <v>130.1</v>
      </c>
      <c r="DH511" s="516">
        <v>129.9</v>
      </c>
      <c r="DI511" s="516">
        <v>128.80000000000001</v>
      </c>
      <c r="DJ511" s="516">
        <v>128.9</v>
      </c>
      <c r="DK511" s="516">
        <v>128.6</v>
      </c>
      <c r="DL511" s="516">
        <v>126.7</v>
      </c>
      <c r="DM511" s="516">
        <v>128.19999999999999</v>
      </c>
      <c r="DN511" s="516">
        <v>142.6</v>
      </c>
      <c r="DO511" s="516">
        <v>138.4</v>
      </c>
      <c r="DP511" s="516">
        <v>134.4</v>
      </c>
      <c r="DQ511" s="516">
        <v>132.80000000000001</v>
      </c>
      <c r="DR511" s="516">
        <v>136.5</v>
      </c>
      <c r="DS511" s="516">
        <v>139.6</v>
      </c>
      <c r="DT511" s="516">
        <v>139.69999999999999</v>
      </c>
      <c r="DU511" s="517">
        <v>142.19999999999999</v>
      </c>
      <c r="DV511" s="517">
        <v>133.19999999999999</v>
      </c>
      <c r="DW511" s="517">
        <v>129.30000000000001</v>
      </c>
      <c r="DX511" s="559">
        <v>129.1</v>
      </c>
      <c r="DY511" s="559">
        <v>130.1</v>
      </c>
      <c r="DZ511" s="559">
        <v>128</v>
      </c>
      <c r="EA511" s="558">
        <v>129.5</v>
      </c>
    </row>
    <row r="512" spans="1:131">
      <c r="A512" s="514" t="s">
        <v>1561</v>
      </c>
      <c r="B512" s="514" t="s">
        <v>1562</v>
      </c>
      <c r="C512" s="515">
        <v>0.20335</v>
      </c>
      <c r="D512" s="516">
        <v>98.9</v>
      </c>
      <c r="E512" s="516">
        <v>103.3</v>
      </c>
      <c r="F512" s="516">
        <v>104.9</v>
      </c>
      <c r="G512" s="516">
        <v>105.2</v>
      </c>
      <c r="H512" s="516">
        <v>105.9</v>
      </c>
      <c r="I512" s="516">
        <v>107.2</v>
      </c>
      <c r="J512" s="516">
        <v>107.4</v>
      </c>
      <c r="K512" s="516">
        <v>106.8</v>
      </c>
      <c r="L512" s="516">
        <v>104.2</v>
      </c>
      <c r="M512" s="516">
        <v>100.8</v>
      </c>
      <c r="N512" s="516">
        <v>99.4</v>
      </c>
      <c r="O512" s="516">
        <v>100.8</v>
      </c>
      <c r="P512" s="516">
        <v>107.1</v>
      </c>
      <c r="Q512" s="516">
        <v>112.1</v>
      </c>
      <c r="R512" s="516">
        <v>107.1</v>
      </c>
      <c r="S512" s="516">
        <v>108.8</v>
      </c>
      <c r="T512" s="516">
        <v>112.4</v>
      </c>
      <c r="U512" s="516">
        <v>105.7</v>
      </c>
      <c r="V512" s="516">
        <v>115.7</v>
      </c>
      <c r="W512" s="516">
        <v>116</v>
      </c>
      <c r="X512" s="516">
        <v>117.4</v>
      </c>
      <c r="Y512" s="516">
        <v>111.7</v>
      </c>
      <c r="Z512" s="516">
        <v>117.6</v>
      </c>
      <c r="AA512" s="516">
        <v>117</v>
      </c>
      <c r="AB512" s="516">
        <v>117.7</v>
      </c>
      <c r="AC512" s="516">
        <v>115.2</v>
      </c>
      <c r="AD512" s="516">
        <v>118.8</v>
      </c>
      <c r="AE512" s="516">
        <v>120.1</v>
      </c>
      <c r="AF512" s="516">
        <v>118.1</v>
      </c>
      <c r="AG512" s="516">
        <v>120</v>
      </c>
      <c r="AH512" s="516">
        <v>114.4</v>
      </c>
      <c r="AI512" s="516">
        <v>113.8</v>
      </c>
      <c r="AJ512" s="516">
        <v>116.1</v>
      </c>
      <c r="AK512" s="516">
        <v>112</v>
      </c>
      <c r="AL512" s="516">
        <v>110.8</v>
      </c>
      <c r="AM512" s="516">
        <v>116.4</v>
      </c>
      <c r="AN512" s="516">
        <v>118.2</v>
      </c>
      <c r="AO512" s="516">
        <v>116.9</v>
      </c>
      <c r="AP512" s="516">
        <v>115.7</v>
      </c>
      <c r="AQ512" s="516">
        <v>114.9</v>
      </c>
      <c r="AR512" s="516">
        <v>115.7</v>
      </c>
      <c r="AS512" s="516">
        <v>115.1</v>
      </c>
      <c r="AT512" s="516">
        <v>112.9</v>
      </c>
      <c r="AU512" s="516">
        <v>118.6</v>
      </c>
      <c r="AV512" s="516">
        <v>115.1</v>
      </c>
      <c r="AW512" s="516">
        <v>115.3</v>
      </c>
      <c r="AX512" s="516">
        <v>110</v>
      </c>
      <c r="AY512" s="516">
        <v>115.3</v>
      </c>
      <c r="AZ512" s="516">
        <v>114.7</v>
      </c>
      <c r="BA512" s="516">
        <v>113.8</v>
      </c>
      <c r="BB512" s="516">
        <v>115.2</v>
      </c>
      <c r="BC512" s="516">
        <v>115.5</v>
      </c>
      <c r="BD512" s="516">
        <v>114.6</v>
      </c>
      <c r="BE512" s="516">
        <v>116.1</v>
      </c>
      <c r="BF512" s="516">
        <v>118.7</v>
      </c>
      <c r="BG512" s="516">
        <v>117.8</v>
      </c>
      <c r="BH512" s="516">
        <v>117.5</v>
      </c>
      <c r="BI512" s="516">
        <v>118.6</v>
      </c>
      <c r="BJ512" s="516">
        <v>118.9</v>
      </c>
      <c r="BK512" s="516">
        <v>118.9</v>
      </c>
      <c r="BL512" s="516">
        <v>116.9</v>
      </c>
      <c r="BM512" s="516">
        <v>117.9</v>
      </c>
      <c r="BN512" s="516">
        <v>120.2</v>
      </c>
      <c r="BO512" s="516">
        <v>120.5</v>
      </c>
      <c r="BP512" s="516">
        <v>119.2</v>
      </c>
      <c r="BQ512" s="516">
        <v>117.7</v>
      </c>
      <c r="BR512" s="516">
        <v>119.4</v>
      </c>
      <c r="BS512" s="516">
        <v>119.1</v>
      </c>
      <c r="BT512" s="516">
        <v>117.5</v>
      </c>
      <c r="BU512" s="516">
        <v>118.9</v>
      </c>
      <c r="BV512" s="516">
        <v>120.5</v>
      </c>
      <c r="BW512" s="516">
        <v>117.6</v>
      </c>
      <c r="BX512" s="516">
        <v>120.9</v>
      </c>
      <c r="BY512" s="516">
        <v>120.6</v>
      </c>
      <c r="BZ512" s="516">
        <v>123</v>
      </c>
      <c r="CA512" s="516">
        <v>123.2</v>
      </c>
      <c r="CB512" s="516">
        <v>122.9</v>
      </c>
      <c r="CC512" s="516">
        <v>124.7</v>
      </c>
      <c r="CD512" s="516">
        <v>123.6</v>
      </c>
      <c r="CE512" s="516">
        <v>125.1</v>
      </c>
      <c r="CF512" s="516">
        <v>125</v>
      </c>
      <c r="CG512" s="516">
        <v>123.4</v>
      </c>
      <c r="CH512" s="516">
        <v>123.1</v>
      </c>
      <c r="CI512" s="516">
        <v>124.5</v>
      </c>
      <c r="CJ512" s="516">
        <v>117.9</v>
      </c>
      <c r="CK512" s="516">
        <v>119.4</v>
      </c>
      <c r="CL512" s="516">
        <v>118.3</v>
      </c>
      <c r="CM512" s="516">
        <v>118.1</v>
      </c>
      <c r="CN512" s="516">
        <v>114.7</v>
      </c>
      <c r="CO512" s="516">
        <v>118.1</v>
      </c>
      <c r="CP512" s="516">
        <v>118.5</v>
      </c>
      <c r="CQ512" s="516">
        <v>118.2</v>
      </c>
      <c r="CR512" s="516">
        <v>122.2</v>
      </c>
      <c r="CS512" s="516">
        <v>118.8</v>
      </c>
      <c r="CT512" s="516">
        <v>119.7</v>
      </c>
      <c r="CU512" s="516">
        <v>119.3</v>
      </c>
      <c r="CV512" s="516">
        <v>120.3</v>
      </c>
      <c r="CW512" s="516">
        <v>119</v>
      </c>
      <c r="CX512" s="516">
        <v>115.2</v>
      </c>
      <c r="CY512" s="516">
        <v>112</v>
      </c>
      <c r="CZ512" s="516">
        <v>112.6</v>
      </c>
      <c r="DA512" s="516">
        <v>114.8</v>
      </c>
      <c r="DB512" s="516">
        <v>111.8</v>
      </c>
      <c r="DC512" s="516">
        <v>113.6</v>
      </c>
      <c r="DD512" s="516">
        <v>121.1</v>
      </c>
      <c r="DE512" s="516">
        <v>121.3</v>
      </c>
      <c r="DF512" s="516">
        <v>123.7</v>
      </c>
      <c r="DG512" s="516">
        <v>123.5</v>
      </c>
      <c r="DH512" s="516">
        <v>128.69999999999999</v>
      </c>
      <c r="DI512" s="516">
        <v>127.8</v>
      </c>
      <c r="DJ512" s="516">
        <v>126.4</v>
      </c>
      <c r="DK512" s="516">
        <v>124.6</v>
      </c>
      <c r="DL512" s="516">
        <v>125.5</v>
      </c>
      <c r="DM512" s="516">
        <v>127.6</v>
      </c>
      <c r="DN512" s="516">
        <v>129.69999999999999</v>
      </c>
      <c r="DO512" s="516">
        <v>130.4</v>
      </c>
      <c r="DP512" s="516">
        <v>127.1</v>
      </c>
      <c r="DQ512" s="516">
        <v>130.69999999999999</v>
      </c>
      <c r="DR512" s="516">
        <v>129.30000000000001</v>
      </c>
      <c r="DS512" s="516">
        <v>131.6</v>
      </c>
      <c r="DT512" s="516">
        <v>134.19999999999999</v>
      </c>
      <c r="DU512" s="517">
        <v>137.30000000000001</v>
      </c>
      <c r="DV512" s="517">
        <v>137.80000000000001</v>
      </c>
      <c r="DW512" s="517">
        <v>139.19999999999999</v>
      </c>
      <c r="DX512" s="559">
        <v>138.1</v>
      </c>
      <c r="DY512" s="559">
        <v>136.80000000000001</v>
      </c>
      <c r="DZ512" s="559">
        <v>138.9</v>
      </c>
      <c r="EA512" s="558">
        <v>139.9</v>
      </c>
    </row>
    <row r="513" spans="1:131">
      <c r="A513" s="514" t="s">
        <v>1563</v>
      </c>
      <c r="B513" s="514" t="s">
        <v>1564</v>
      </c>
      <c r="C513" s="515">
        <v>3.7010000000000001E-2</v>
      </c>
      <c r="D513" s="516">
        <v>106.9</v>
      </c>
      <c r="E513" s="516">
        <v>108.4</v>
      </c>
      <c r="F513" s="516">
        <v>107</v>
      </c>
      <c r="G513" s="516">
        <v>107.9</v>
      </c>
      <c r="H513" s="516">
        <v>107.5</v>
      </c>
      <c r="I513" s="516">
        <v>108.5</v>
      </c>
      <c r="J513" s="516">
        <v>109.3</v>
      </c>
      <c r="K513" s="516">
        <v>107.9</v>
      </c>
      <c r="L513" s="516">
        <v>106.9</v>
      </c>
      <c r="M513" s="516">
        <v>107.3</v>
      </c>
      <c r="N513" s="516">
        <v>108.1</v>
      </c>
      <c r="O513" s="516">
        <v>109.3</v>
      </c>
      <c r="P513" s="516">
        <v>114.3</v>
      </c>
      <c r="Q513" s="516">
        <v>114.7</v>
      </c>
      <c r="R513" s="516">
        <v>115.2</v>
      </c>
      <c r="S513" s="516">
        <v>115.5</v>
      </c>
      <c r="T513" s="516">
        <v>116.8</v>
      </c>
      <c r="U513" s="516">
        <v>118.5</v>
      </c>
      <c r="V513" s="516">
        <v>118.2</v>
      </c>
      <c r="W513" s="516">
        <v>117.4</v>
      </c>
      <c r="X513" s="516">
        <v>117.2</v>
      </c>
      <c r="Y513" s="516">
        <v>118.1</v>
      </c>
      <c r="Z513" s="516">
        <v>118.9</v>
      </c>
      <c r="AA513" s="516">
        <v>119.1</v>
      </c>
      <c r="AB513" s="516">
        <v>122.2</v>
      </c>
      <c r="AC513" s="516">
        <v>122.4</v>
      </c>
      <c r="AD513" s="516">
        <v>122.6</v>
      </c>
      <c r="AE513" s="516">
        <v>122.8</v>
      </c>
      <c r="AF513" s="516">
        <v>122.2</v>
      </c>
      <c r="AG513" s="516">
        <v>123.2</v>
      </c>
      <c r="AH513" s="516">
        <v>122.1</v>
      </c>
      <c r="AI513" s="516">
        <v>121.1</v>
      </c>
      <c r="AJ513" s="516">
        <v>118.4</v>
      </c>
      <c r="AK513" s="516">
        <v>118.1</v>
      </c>
      <c r="AL513" s="516">
        <v>117.4</v>
      </c>
      <c r="AM513" s="516">
        <v>117.6</v>
      </c>
      <c r="AN513" s="516">
        <v>122.3</v>
      </c>
      <c r="AO513" s="516">
        <v>123.2</v>
      </c>
      <c r="AP513" s="516">
        <v>122.9</v>
      </c>
      <c r="AQ513" s="516">
        <v>122.9</v>
      </c>
      <c r="AR513" s="516">
        <v>122.4</v>
      </c>
      <c r="AS513" s="516">
        <v>120.9</v>
      </c>
      <c r="AT513" s="516">
        <v>119.5</v>
      </c>
      <c r="AU513" s="516">
        <v>119.8</v>
      </c>
      <c r="AV513" s="516">
        <v>119.2</v>
      </c>
      <c r="AW513" s="516">
        <v>118.3</v>
      </c>
      <c r="AX513" s="516">
        <v>118.6</v>
      </c>
      <c r="AY513" s="516">
        <v>117.9</v>
      </c>
      <c r="AZ513" s="516">
        <v>121.2</v>
      </c>
      <c r="BA513" s="516">
        <v>121</v>
      </c>
      <c r="BB513" s="516">
        <v>121.7</v>
      </c>
      <c r="BC513" s="516">
        <v>120.7</v>
      </c>
      <c r="BD513" s="516">
        <v>120.8</v>
      </c>
      <c r="BE513" s="516">
        <v>119.7</v>
      </c>
      <c r="BF513" s="516">
        <v>120.2</v>
      </c>
      <c r="BG513" s="516">
        <v>120.5</v>
      </c>
      <c r="BH513" s="516">
        <v>121.4</v>
      </c>
      <c r="BI513" s="516">
        <v>121.4</v>
      </c>
      <c r="BJ513" s="516">
        <v>122.3</v>
      </c>
      <c r="BK513" s="516">
        <v>122.9</v>
      </c>
      <c r="BL513" s="516">
        <v>121.9</v>
      </c>
      <c r="BM513" s="516">
        <v>121.6</v>
      </c>
      <c r="BN513" s="516">
        <v>122.9</v>
      </c>
      <c r="BO513" s="516">
        <v>123.1</v>
      </c>
      <c r="BP513" s="516">
        <v>123</v>
      </c>
      <c r="BQ513" s="516">
        <v>123.7</v>
      </c>
      <c r="BR513" s="516">
        <v>123.5</v>
      </c>
      <c r="BS513" s="516">
        <v>121.7</v>
      </c>
      <c r="BT513" s="516">
        <v>125.7</v>
      </c>
      <c r="BU513" s="516">
        <v>124.6</v>
      </c>
      <c r="BV513" s="516">
        <v>124.7</v>
      </c>
      <c r="BW513" s="516">
        <v>124.7</v>
      </c>
      <c r="BX513" s="516">
        <v>126</v>
      </c>
      <c r="BY513" s="516">
        <v>125.1</v>
      </c>
      <c r="BZ513" s="516">
        <v>124.3</v>
      </c>
      <c r="CA513" s="516">
        <v>122.8</v>
      </c>
      <c r="CB513" s="516">
        <v>123</v>
      </c>
      <c r="CC513" s="516">
        <v>123.8</v>
      </c>
      <c r="CD513" s="516">
        <v>122.7</v>
      </c>
      <c r="CE513" s="516">
        <v>122</v>
      </c>
      <c r="CF513" s="516">
        <v>121.2</v>
      </c>
      <c r="CG513" s="516">
        <v>120.5</v>
      </c>
      <c r="CH513" s="516">
        <v>120.9</v>
      </c>
      <c r="CI513" s="516">
        <v>121.1</v>
      </c>
      <c r="CJ513" s="516">
        <v>122.4</v>
      </c>
      <c r="CK513" s="516">
        <v>120.2</v>
      </c>
      <c r="CL513" s="516">
        <v>120.7</v>
      </c>
      <c r="CM513" s="516">
        <v>121.3</v>
      </c>
      <c r="CN513" s="516">
        <v>120.8</v>
      </c>
      <c r="CO513" s="516">
        <v>119.5</v>
      </c>
      <c r="CP513" s="516">
        <v>118.4</v>
      </c>
      <c r="CQ513" s="516">
        <v>118</v>
      </c>
      <c r="CR513" s="516">
        <v>116.3</v>
      </c>
      <c r="CS513" s="516">
        <v>115.6</v>
      </c>
      <c r="CT513" s="516">
        <v>114.9</v>
      </c>
      <c r="CU513" s="516">
        <v>114.9</v>
      </c>
      <c r="CV513" s="516">
        <v>113.6</v>
      </c>
      <c r="CW513" s="516">
        <v>115</v>
      </c>
      <c r="CX513" s="516">
        <v>116</v>
      </c>
      <c r="CY513" s="516">
        <v>115.5</v>
      </c>
      <c r="CZ513" s="516">
        <v>115.7</v>
      </c>
      <c r="DA513" s="516">
        <v>115.9</v>
      </c>
      <c r="DB513" s="516">
        <v>116.9</v>
      </c>
      <c r="DC513" s="516">
        <v>117.1</v>
      </c>
      <c r="DD513" s="516">
        <v>118</v>
      </c>
      <c r="DE513" s="516">
        <v>118.8</v>
      </c>
      <c r="DF513" s="516">
        <v>118.8</v>
      </c>
      <c r="DG513" s="516">
        <v>122.3</v>
      </c>
      <c r="DH513" s="516">
        <v>123.6</v>
      </c>
      <c r="DI513" s="516">
        <v>123.9</v>
      </c>
      <c r="DJ513" s="516">
        <v>123.6</v>
      </c>
      <c r="DK513" s="516">
        <v>124.2</v>
      </c>
      <c r="DL513" s="516">
        <v>124</v>
      </c>
      <c r="DM513" s="516">
        <v>122.6</v>
      </c>
      <c r="DN513" s="516">
        <v>123</v>
      </c>
      <c r="DO513" s="516">
        <v>123.9</v>
      </c>
      <c r="DP513" s="516">
        <v>124.6</v>
      </c>
      <c r="DQ513" s="516">
        <v>124.3</v>
      </c>
      <c r="DR513" s="516">
        <v>124.9</v>
      </c>
      <c r="DS513" s="516">
        <v>126.4</v>
      </c>
      <c r="DT513" s="516">
        <v>131.69999999999999</v>
      </c>
      <c r="DU513" s="517">
        <v>134.69999999999999</v>
      </c>
      <c r="DV513" s="517">
        <v>135.4</v>
      </c>
      <c r="DW513" s="517">
        <v>135.19999999999999</v>
      </c>
      <c r="DX513" s="559">
        <v>134.30000000000001</v>
      </c>
      <c r="DY513" s="559">
        <v>134.80000000000001</v>
      </c>
      <c r="DZ513" s="559">
        <v>134.30000000000001</v>
      </c>
      <c r="EA513" s="558">
        <v>135</v>
      </c>
    </row>
    <row r="514" spans="1:131">
      <c r="A514" s="514" t="s">
        <v>1565</v>
      </c>
      <c r="B514" s="514" t="s">
        <v>1566</v>
      </c>
      <c r="C514" s="515">
        <v>1.5630000000000002E-2</v>
      </c>
      <c r="D514" s="516">
        <v>106.1</v>
      </c>
      <c r="E514" s="516">
        <v>104.9</v>
      </c>
      <c r="F514" s="516">
        <v>104.2</v>
      </c>
      <c r="G514" s="516">
        <v>105.4</v>
      </c>
      <c r="H514" s="516">
        <v>104.5</v>
      </c>
      <c r="I514" s="516">
        <v>107.1</v>
      </c>
      <c r="J514" s="516">
        <v>103.9</v>
      </c>
      <c r="K514" s="516">
        <v>105.5</v>
      </c>
      <c r="L514" s="516">
        <v>100</v>
      </c>
      <c r="M514" s="516">
        <v>105.8</v>
      </c>
      <c r="N514" s="516">
        <v>106.4</v>
      </c>
      <c r="O514" s="516">
        <v>108.2</v>
      </c>
      <c r="P514" s="516">
        <v>108.2</v>
      </c>
      <c r="Q514" s="516">
        <v>110.4</v>
      </c>
      <c r="R514" s="516">
        <v>107.7</v>
      </c>
      <c r="S514" s="516">
        <v>107.9</v>
      </c>
      <c r="T514" s="516">
        <v>109</v>
      </c>
      <c r="U514" s="516">
        <v>114.3</v>
      </c>
      <c r="V514" s="516">
        <v>113.5</v>
      </c>
      <c r="W514" s="516">
        <v>116.2</v>
      </c>
      <c r="X514" s="516">
        <v>117.1</v>
      </c>
      <c r="Y514" s="516">
        <v>113.3</v>
      </c>
      <c r="Z514" s="516">
        <v>114.8</v>
      </c>
      <c r="AA514" s="516">
        <v>118.3</v>
      </c>
      <c r="AB514" s="516">
        <v>118.4</v>
      </c>
      <c r="AC514" s="516">
        <v>116.3</v>
      </c>
      <c r="AD514" s="516">
        <v>114.9</v>
      </c>
      <c r="AE514" s="516">
        <v>114.3</v>
      </c>
      <c r="AF514" s="516">
        <v>116.3</v>
      </c>
      <c r="AG514" s="516">
        <v>116</v>
      </c>
      <c r="AH514" s="516">
        <v>116.3</v>
      </c>
      <c r="AI514" s="516">
        <v>113.4</v>
      </c>
      <c r="AJ514" s="516">
        <v>110.2</v>
      </c>
      <c r="AK514" s="516">
        <v>110.7</v>
      </c>
      <c r="AL514" s="516">
        <v>108.9</v>
      </c>
      <c r="AM514" s="516">
        <v>108.6</v>
      </c>
      <c r="AN514" s="516">
        <v>110.1</v>
      </c>
      <c r="AO514" s="516">
        <v>112.6</v>
      </c>
      <c r="AP514" s="516">
        <v>110.1</v>
      </c>
      <c r="AQ514" s="516">
        <v>109</v>
      </c>
      <c r="AR514" s="516">
        <v>110.2</v>
      </c>
      <c r="AS514" s="516">
        <v>107.6</v>
      </c>
      <c r="AT514" s="516">
        <v>106.8</v>
      </c>
      <c r="AU514" s="516">
        <v>107.3</v>
      </c>
      <c r="AV514" s="516">
        <v>106.4</v>
      </c>
      <c r="AW514" s="516">
        <v>103.2</v>
      </c>
      <c r="AX514" s="516">
        <v>103.4</v>
      </c>
      <c r="AY514" s="516">
        <v>105.3</v>
      </c>
      <c r="AZ514" s="516">
        <v>106.2</v>
      </c>
      <c r="BA514" s="516">
        <v>105</v>
      </c>
      <c r="BB514" s="516">
        <v>106.5</v>
      </c>
      <c r="BC514" s="516">
        <v>107.6</v>
      </c>
      <c r="BD514" s="516">
        <v>107.4</v>
      </c>
      <c r="BE514" s="516">
        <v>108.8</v>
      </c>
      <c r="BF514" s="516">
        <v>106.8</v>
      </c>
      <c r="BG514" s="516">
        <v>108</v>
      </c>
      <c r="BH514" s="516">
        <v>107.5</v>
      </c>
      <c r="BI514" s="516">
        <v>107.4</v>
      </c>
      <c r="BJ514" s="516">
        <v>108.9</v>
      </c>
      <c r="BK514" s="516">
        <v>108.2</v>
      </c>
      <c r="BL514" s="516">
        <v>108.3</v>
      </c>
      <c r="BM514" s="516">
        <v>107.1</v>
      </c>
      <c r="BN514" s="516">
        <v>108.5</v>
      </c>
      <c r="BO514" s="516">
        <v>111.8</v>
      </c>
      <c r="BP514" s="516">
        <v>111.1</v>
      </c>
      <c r="BQ514" s="516">
        <v>110.3</v>
      </c>
      <c r="BR514" s="516">
        <v>109.7</v>
      </c>
      <c r="BS514" s="516">
        <v>109.7</v>
      </c>
      <c r="BT514" s="516">
        <v>109.3</v>
      </c>
      <c r="BU514" s="516">
        <v>109</v>
      </c>
      <c r="BV514" s="516">
        <v>108.7</v>
      </c>
      <c r="BW514" s="516">
        <v>110.1</v>
      </c>
      <c r="BX514" s="516">
        <v>110.9</v>
      </c>
      <c r="BY514" s="516">
        <v>111.6</v>
      </c>
      <c r="BZ514" s="516">
        <v>112.6</v>
      </c>
      <c r="CA514" s="516">
        <v>112.7</v>
      </c>
      <c r="CB514" s="516">
        <v>113.3</v>
      </c>
      <c r="CC514" s="516">
        <v>114.6</v>
      </c>
      <c r="CD514" s="516">
        <v>114.7</v>
      </c>
      <c r="CE514" s="516">
        <v>115.1</v>
      </c>
      <c r="CF514" s="516">
        <v>116.5</v>
      </c>
      <c r="CG514" s="516">
        <v>115.7</v>
      </c>
      <c r="CH514" s="516">
        <v>115.5</v>
      </c>
      <c r="CI514" s="516">
        <v>115</v>
      </c>
      <c r="CJ514" s="516">
        <v>114.3</v>
      </c>
      <c r="CK514" s="516">
        <v>112.7</v>
      </c>
      <c r="CL514" s="516">
        <v>113.7</v>
      </c>
      <c r="CM514" s="516">
        <v>113.4</v>
      </c>
      <c r="CN514" s="516">
        <v>114.6</v>
      </c>
      <c r="CO514" s="516">
        <v>113.7</v>
      </c>
      <c r="CP514" s="516">
        <v>114.6</v>
      </c>
      <c r="CQ514" s="516">
        <v>112.4</v>
      </c>
      <c r="CR514" s="516">
        <v>112.2</v>
      </c>
      <c r="CS514" s="516">
        <v>111.9</v>
      </c>
      <c r="CT514" s="516">
        <v>110.8</v>
      </c>
      <c r="CU514" s="516">
        <v>112.3</v>
      </c>
      <c r="CV514" s="516">
        <v>114.4</v>
      </c>
      <c r="CW514" s="516">
        <v>116.3</v>
      </c>
      <c r="CX514" s="516">
        <v>111.8</v>
      </c>
      <c r="CY514" s="516">
        <v>111.7</v>
      </c>
      <c r="CZ514" s="516">
        <v>110.6</v>
      </c>
      <c r="DA514" s="516">
        <v>113</v>
      </c>
      <c r="DB514" s="516">
        <v>114</v>
      </c>
      <c r="DC514" s="516">
        <v>115.3</v>
      </c>
      <c r="DD514" s="516">
        <v>118.8</v>
      </c>
      <c r="DE514" s="516">
        <v>121.7</v>
      </c>
      <c r="DF514" s="516">
        <v>123.4</v>
      </c>
      <c r="DG514" s="516">
        <v>128.4</v>
      </c>
      <c r="DH514" s="516">
        <v>131</v>
      </c>
      <c r="DI514" s="516">
        <v>135.5</v>
      </c>
      <c r="DJ514" s="516">
        <v>134.30000000000001</v>
      </c>
      <c r="DK514" s="516">
        <v>129.69999999999999</v>
      </c>
      <c r="DL514" s="516">
        <v>131.1</v>
      </c>
      <c r="DM514" s="516">
        <v>132.30000000000001</v>
      </c>
      <c r="DN514" s="516">
        <v>136.9</v>
      </c>
      <c r="DO514" s="516">
        <v>139.9</v>
      </c>
      <c r="DP514" s="516">
        <v>142.4</v>
      </c>
      <c r="DQ514" s="516">
        <v>140.69999999999999</v>
      </c>
      <c r="DR514" s="516">
        <v>140.6</v>
      </c>
      <c r="DS514" s="516">
        <v>143.5</v>
      </c>
      <c r="DT514" s="516">
        <v>143.9</v>
      </c>
      <c r="DU514" s="517">
        <v>146.1</v>
      </c>
      <c r="DV514" s="517">
        <v>145.69999999999999</v>
      </c>
      <c r="DW514" s="517">
        <v>143.9</v>
      </c>
      <c r="DX514" s="559">
        <v>138.80000000000001</v>
      </c>
      <c r="DY514" s="559">
        <v>138.5</v>
      </c>
      <c r="DZ514" s="559">
        <v>137.19999999999999</v>
      </c>
      <c r="EA514" s="558">
        <v>132.9</v>
      </c>
    </row>
    <row r="515" spans="1:131">
      <c r="A515" s="514" t="s">
        <v>1567</v>
      </c>
      <c r="B515" s="514" t="s">
        <v>1568</v>
      </c>
      <c r="C515" s="515">
        <v>3.9260000000000003E-2</v>
      </c>
      <c r="D515" s="516">
        <v>101.3</v>
      </c>
      <c r="E515" s="516">
        <v>103.6</v>
      </c>
      <c r="F515" s="516">
        <v>103.4</v>
      </c>
      <c r="G515" s="516">
        <v>98.5</v>
      </c>
      <c r="H515" s="516">
        <v>99.4</v>
      </c>
      <c r="I515" s="516">
        <v>98.7</v>
      </c>
      <c r="J515" s="516">
        <v>103.3</v>
      </c>
      <c r="K515" s="516">
        <v>100.8</v>
      </c>
      <c r="L515" s="516">
        <v>99.3</v>
      </c>
      <c r="M515" s="516">
        <v>101</v>
      </c>
      <c r="N515" s="516">
        <v>103.9</v>
      </c>
      <c r="O515" s="516">
        <v>102.4</v>
      </c>
      <c r="P515" s="516">
        <v>104.1</v>
      </c>
      <c r="Q515" s="516">
        <v>105.7</v>
      </c>
      <c r="R515" s="516">
        <v>107</v>
      </c>
      <c r="S515" s="516">
        <v>108</v>
      </c>
      <c r="T515" s="516">
        <v>107.9</v>
      </c>
      <c r="U515" s="516">
        <v>110.4</v>
      </c>
      <c r="V515" s="516">
        <v>109.1</v>
      </c>
      <c r="W515" s="516">
        <v>107</v>
      </c>
      <c r="X515" s="516">
        <v>109.5</v>
      </c>
      <c r="Y515" s="516">
        <v>114.5</v>
      </c>
      <c r="Z515" s="516">
        <v>106.7</v>
      </c>
      <c r="AA515" s="516">
        <v>113.1</v>
      </c>
      <c r="AB515" s="516">
        <v>116.5</v>
      </c>
      <c r="AC515" s="516">
        <v>115.3</v>
      </c>
      <c r="AD515" s="516">
        <v>108.8</v>
      </c>
      <c r="AE515" s="516">
        <v>114.1</v>
      </c>
      <c r="AF515" s="516">
        <v>109.8</v>
      </c>
      <c r="AG515" s="516">
        <v>113</v>
      </c>
      <c r="AH515" s="516">
        <v>117.3</v>
      </c>
      <c r="AI515" s="516">
        <v>113.2</v>
      </c>
      <c r="AJ515" s="516">
        <v>115.8</v>
      </c>
      <c r="AK515" s="516">
        <v>122.5</v>
      </c>
      <c r="AL515" s="516">
        <v>117.4</v>
      </c>
      <c r="AM515" s="516">
        <v>113.6</v>
      </c>
      <c r="AN515" s="516">
        <v>113.2</v>
      </c>
      <c r="AO515" s="516">
        <v>117.1</v>
      </c>
      <c r="AP515" s="516">
        <v>119.4</v>
      </c>
      <c r="AQ515" s="516">
        <v>113.6</v>
      </c>
      <c r="AR515" s="516">
        <v>114.2</v>
      </c>
      <c r="AS515" s="516">
        <v>114.9</v>
      </c>
      <c r="AT515" s="516">
        <v>115</v>
      </c>
      <c r="AU515" s="516">
        <v>115.8</v>
      </c>
      <c r="AV515" s="516">
        <v>116.2</v>
      </c>
      <c r="AW515" s="516">
        <v>113.9</v>
      </c>
      <c r="AX515" s="516">
        <v>112.7</v>
      </c>
      <c r="AY515" s="516">
        <v>113.2</v>
      </c>
      <c r="AZ515" s="516">
        <v>114.4</v>
      </c>
      <c r="BA515" s="516">
        <v>113.5</v>
      </c>
      <c r="BB515" s="516">
        <v>113.1</v>
      </c>
      <c r="BC515" s="516">
        <v>111.9</v>
      </c>
      <c r="BD515" s="516">
        <v>112.9</v>
      </c>
      <c r="BE515" s="516">
        <v>111.7</v>
      </c>
      <c r="BF515" s="516">
        <v>111.6</v>
      </c>
      <c r="BG515" s="516">
        <v>110.7</v>
      </c>
      <c r="BH515" s="516">
        <v>111.5</v>
      </c>
      <c r="BI515" s="516">
        <v>113.2</v>
      </c>
      <c r="BJ515" s="516">
        <v>117.1</v>
      </c>
      <c r="BK515" s="516">
        <v>114</v>
      </c>
      <c r="BL515" s="516">
        <v>115.1</v>
      </c>
      <c r="BM515" s="516">
        <v>114.3</v>
      </c>
      <c r="BN515" s="516">
        <v>114.3</v>
      </c>
      <c r="BO515" s="516">
        <v>119</v>
      </c>
      <c r="BP515" s="516">
        <v>118.1</v>
      </c>
      <c r="BQ515" s="516">
        <v>120.6</v>
      </c>
      <c r="BR515" s="516">
        <v>129.30000000000001</v>
      </c>
      <c r="BS515" s="516">
        <v>124.2</v>
      </c>
      <c r="BT515" s="516">
        <v>123.2</v>
      </c>
      <c r="BU515" s="516">
        <v>123.2</v>
      </c>
      <c r="BV515" s="516">
        <v>123.4</v>
      </c>
      <c r="BW515" s="516">
        <v>124.1</v>
      </c>
      <c r="BX515" s="516">
        <v>123.5</v>
      </c>
      <c r="BY515" s="516">
        <v>123</v>
      </c>
      <c r="BZ515" s="516">
        <v>123.1</v>
      </c>
      <c r="CA515" s="516">
        <v>123</v>
      </c>
      <c r="CB515" s="516">
        <v>123.9</v>
      </c>
      <c r="CC515" s="516">
        <v>130.1</v>
      </c>
      <c r="CD515" s="516">
        <v>128</v>
      </c>
      <c r="CE515" s="516">
        <v>130.30000000000001</v>
      </c>
      <c r="CF515" s="516">
        <v>129.80000000000001</v>
      </c>
      <c r="CG515" s="516">
        <v>133.4</v>
      </c>
      <c r="CH515" s="516">
        <v>131.80000000000001</v>
      </c>
      <c r="CI515" s="516">
        <v>131.80000000000001</v>
      </c>
      <c r="CJ515" s="516">
        <v>132.69999999999999</v>
      </c>
      <c r="CK515" s="516">
        <v>137.19999999999999</v>
      </c>
      <c r="CL515" s="516">
        <v>136.69999999999999</v>
      </c>
      <c r="CM515" s="516">
        <v>144.1</v>
      </c>
      <c r="CN515" s="516">
        <v>140.30000000000001</v>
      </c>
      <c r="CO515" s="516">
        <v>136.30000000000001</v>
      </c>
      <c r="CP515" s="516">
        <v>138.80000000000001</v>
      </c>
      <c r="CQ515" s="516">
        <v>138.5</v>
      </c>
      <c r="CR515" s="516">
        <v>138.69999999999999</v>
      </c>
      <c r="CS515" s="516">
        <v>141.6</v>
      </c>
      <c r="CT515" s="516">
        <v>140</v>
      </c>
      <c r="CU515" s="516">
        <v>140.9</v>
      </c>
      <c r="CV515" s="516">
        <v>140</v>
      </c>
      <c r="CW515" s="516">
        <v>142.1</v>
      </c>
      <c r="CX515" s="516">
        <v>140.80000000000001</v>
      </c>
      <c r="CY515" s="516">
        <v>139.69999999999999</v>
      </c>
      <c r="CZ515" s="516">
        <v>139.5</v>
      </c>
      <c r="DA515" s="516">
        <v>140.5</v>
      </c>
      <c r="DB515" s="516">
        <v>141.80000000000001</v>
      </c>
      <c r="DC515" s="516">
        <v>142.4</v>
      </c>
      <c r="DD515" s="516">
        <v>139</v>
      </c>
      <c r="DE515" s="516">
        <v>143.80000000000001</v>
      </c>
      <c r="DF515" s="516">
        <v>143.5</v>
      </c>
      <c r="DG515" s="516">
        <v>140</v>
      </c>
      <c r="DH515" s="516">
        <v>143.4</v>
      </c>
      <c r="DI515" s="516">
        <v>145.4</v>
      </c>
      <c r="DJ515" s="516">
        <v>144.4</v>
      </c>
      <c r="DK515" s="516">
        <v>142</v>
      </c>
      <c r="DL515" s="516">
        <v>149.19999999999999</v>
      </c>
      <c r="DM515" s="516">
        <v>147.19999999999999</v>
      </c>
      <c r="DN515" s="516">
        <v>145.6</v>
      </c>
      <c r="DO515" s="516">
        <v>144.6</v>
      </c>
      <c r="DP515" s="516">
        <v>145.19999999999999</v>
      </c>
      <c r="DQ515" s="516">
        <v>144.9</v>
      </c>
      <c r="DR515" s="516">
        <v>145.5</v>
      </c>
      <c r="DS515" s="516">
        <v>145.69999999999999</v>
      </c>
      <c r="DT515" s="516">
        <v>145.80000000000001</v>
      </c>
      <c r="DU515" s="517">
        <v>146.6</v>
      </c>
      <c r="DV515" s="517">
        <v>146</v>
      </c>
      <c r="DW515" s="517">
        <v>146</v>
      </c>
      <c r="DX515" s="559">
        <v>145.9</v>
      </c>
      <c r="DY515" s="559">
        <v>146.4</v>
      </c>
      <c r="DZ515" s="559">
        <v>146.30000000000001</v>
      </c>
      <c r="EA515" s="558">
        <v>143.80000000000001</v>
      </c>
    </row>
    <row r="516" spans="1:131">
      <c r="A516" s="514" t="s">
        <v>1569</v>
      </c>
      <c r="B516" s="514" t="s">
        <v>1570</v>
      </c>
      <c r="C516" s="515">
        <v>7.2100000000000003E-3</v>
      </c>
      <c r="D516" s="516">
        <v>110.3</v>
      </c>
      <c r="E516" s="516">
        <v>104.5</v>
      </c>
      <c r="F516" s="516">
        <v>110.6</v>
      </c>
      <c r="G516" s="516">
        <v>109.5</v>
      </c>
      <c r="H516" s="516">
        <v>109.1</v>
      </c>
      <c r="I516" s="516">
        <v>108.8</v>
      </c>
      <c r="J516" s="516">
        <v>114.6</v>
      </c>
      <c r="K516" s="516">
        <v>116.2</v>
      </c>
      <c r="L516" s="516">
        <v>112.5</v>
      </c>
      <c r="M516" s="516">
        <v>133.30000000000001</v>
      </c>
      <c r="N516" s="516">
        <v>125.5</v>
      </c>
      <c r="O516" s="516">
        <v>122.1</v>
      </c>
      <c r="P516" s="516">
        <v>121.7</v>
      </c>
      <c r="Q516" s="516">
        <v>125.3</v>
      </c>
      <c r="R516" s="516">
        <v>118.9</v>
      </c>
      <c r="S516" s="516">
        <v>126.6</v>
      </c>
      <c r="T516" s="516">
        <v>121.8</v>
      </c>
      <c r="U516" s="516">
        <v>123.1</v>
      </c>
      <c r="V516" s="516">
        <v>133.30000000000001</v>
      </c>
      <c r="W516" s="516">
        <v>133.5</v>
      </c>
      <c r="X516" s="516">
        <v>133.69999999999999</v>
      </c>
      <c r="Y516" s="516">
        <v>142.80000000000001</v>
      </c>
      <c r="Z516" s="516">
        <v>143.69999999999999</v>
      </c>
      <c r="AA516" s="516">
        <v>142.19999999999999</v>
      </c>
      <c r="AB516" s="516">
        <v>138.5</v>
      </c>
      <c r="AC516" s="516">
        <v>141.80000000000001</v>
      </c>
      <c r="AD516" s="516">
        <v>146.4</v>
      </c>
      <c r="AE516" s="516">
        <v>143.69999999999999</v>
      </c>
      <c r="AF516" s="516">
        <v>142.1</v>
      </c>
      <c r="AG516" s="516">
        <v>141.9</v>
      </c>
      <c r="AH516" s="516">
        <v>149.30000000000001</v>
      </c>
      <c r="AI516" s="516">
        <v>145.4</v>
      </c>
      <c r="AJ516" s="516">
        <v>138.69999999999999</v>
      </c>
      <c r="AK516" s="516">
        <v>140.80000000000001</v>
      </c>
      <c r="AL516" s="516">
        <v>140.80000000000001</v>
      </c>
      <c r="AM516" s="516">
        <v>145.9</v>
      </c>
      <c r="AN516" s="516">
        <v>141.30000000000001</v>
      </c>
      <c r="AO516" s="516">
        <v>138.69999999999999</v>
      </c>
      <c r="AP516" s="516">
        <v>139</v>
      </c>
      <c r="AQ516" s="516">
        <v>140.19999999999999</v>
      </c>
      <c r="AR516" s="516">
        <v>133.19999999999999</v>
      </c>
      <c r="AS516" s="516">
        <v>138.4</v>
      </c>
      <c r="AT516" s="516">
        <v>146.30000000000001</v>
      </c>
      <c r="AU516" s="516">
        <v>148.6</v>
      </c>
      <c r="AV516" s="516">
        <v>145</v>
      </c>
      <c r="AW516" s="516">
        <v>143.19999999999999</v>
      </c>
      <c r="AX516" s="516">
        <v>127.5</v>
      </c>
      <c r="AY516" s="516">
        <v>145.19999999999999</v>
      </c>
      <c r="AZ516" s="516">
        <v>154.9</v>
      </c>
      <c r="BA516" s="516">
        <v>141.6</v>
      </c>
      <c r="BB516" s="516">
        <v>153.5</v>
      </c>
      <c r="BC516" s="516">
        <v>153</v>
      </c>
      <c r="BD516" s="516">
        <v>139.6</v>
      </c>
      <c r="BE516" s="516">
        <v>159.4</v>
      </c>
      <c r="BF516" s="516">
        <v>158.69999999999999</v>
      </c>
      <c r="BG516" s="516">
        <v>159.1</v>
      </c>
      <c r="BH516" s="516">
        <v>152.80000000000001</v>
      </c>
      <c r="BI516" s="516">
        <v>170.3</v>
      </c>
      <c r="BJ516" s="516">
        <v>166.8</v>
      </c>
      <c r="BK516" s="516">
        <v>157.6</v>
      </c>
      <c r="BL516" s="516">
        <v>157.6</v>
      </c>
      <c r="BM516" s="516">
        <v>157.6</v>
      </c>
      <c r="BN516" s="516">
        <v>157.1</v>
      </c>
      <c r="BO516" s="516">
        <v>162.1</v>
      </c>
      <c r="BP516" s="516">
        <v>152.6</v>
      </c>
      <c r="BQ516" s="516">
        <v>155.5</v>
      </c>
      <c r="BR516" s="516">
        <v>158.1</v>
      </c>
      <c r="BS516" s="516">
        <v>158.80000000000001</v>
      </c>
      <c r="BT516" s="516">
        <v>163.69999999999999</v>
      </c>
      <c r="BU516" s="516">
        <v>157</v>
      </c>
      <c r="BV516" s="516">
        <v>161.30000000000001</v>
      </c>
      <c r="BW516" s="516">
        <v>162.69999999999999</v>
      </c>
      <c r="BX516" s="516">
        <v>156.6</v>
      </c>
      <c r="BY516" s="516">
        <v>164.5</v>
      </c>
      <c r="BZ516" s="516">
        <v>160.69999999999999</v>
      </c>
      <c r="CA516" s="516">
        <v>167.7</v>
      </c>
      <c r="CB516" s="516">
        <v>164.5</v>
      </c>
      <c r="CC516" s="516">
        <v>157.6</v>
      </c>
      <c r="CD516" s="516">
        <v>163.9</v>
      </c>
      <c r="CE516" s="516">
        <v>167.5</v>
      </c>
      <c r="CF516" s="516">
        <v>157.9</v>
      </c>
      <c r="CG516" s="516">
        <v>166.8</v>
      </c>
      <c r="CH516" s="516">
        <v>164.5</v>
      </c>
      <c r="CI516" s="516">
        <v>162.69999999999999</v>
      </c>
      <c r="CJ516" s="516">
        <v>169</v>
      </c>
      <c r="CK516" s="516">
        <v>176.6</v>
      </c>
      <c r="CL516" s="516">
        <v>168.1</v>
      </c>
      <c r="CM516" s="516">
        <v>171.4</v>
      </c>
      <c r="CN516" s="516">
        <v>172.4</v>
      </c>
      <c r="CO516" s="516">
        <v>162.1</v>
      </c>
      <c r="CP516" s="516">
        <v>162.1</v>
      </c>
      <c r="CQ516" s="516">
        <v>161.69999999999999</v>
      </c>
      <c r="CR516" s="516">
        <v>163.80000000000001</v>
      </c>
      <c r="CS516" s="516">
        <v>162.19999999999999</v>
      </c>
      <c r="CT516" s="516">
        <v>168.4</v>
      </c>
      <c r="CU516" s="516">
        <v>168.1</v>
      </c>
      <c r="CV516" s="516">
        <v>168.1</v>
      </c>
      <c r="CW516" s="516">
        <v>168.1</v>
      </c>
      <c r="CX516" s="516">
        <v>168.1</v>
      </c>
      <c r="CY516" s="516">
        <v>168.6</v>
      </c>
      <c r="CZ516" s="516">
        <v>168.6</v>
      </c>
      <c r="DA516" s="516">
        <v>168.6</v>
      </c>
      <c r="DB516" s="516">
        <v>168.6</v>
      </c>
      <c r="DC516" s="516">
        <v>168.6</v>
      </c>
      <c r="DD516" s="516">
        <v>168.9</v>
      </c>
      <c r="DE516" s="516">
        <v>168.8</v>
      </c>
      <c r="DF516" s="516">
        <v>168.9</v>
      </c>
      <c r="DG516" s="516">
        <v>168.9</v>
      </c>
      <c r="DH516" s="516">
        <v>168.9</v>
      </c>
      <c r="DI516" s="516">
        <v>168.9</v>
      </c>
      <c r="DJ516" s="516">
        <v>168.9</v>
      </c>
      <c r="DK516" s="516">
        <v>168.9</v>
      </c>
      <c r="DL516" s="516">
        <v>168.9</v>
      </c>
      <c r="DM516" s="516">
        <v>178.4</v>
      </c>
      <c r="DN516" s="516">
        <v>178.4</v>
      </c>
      <c r="DO516" s="516">
        <v>178.9</v>
      </c>
      <c r="DP516" s="516">
        <v>178.7</v>
      </c>
      <c r="DQ516" s="516">
        <v>178.9</v>
      </c>
      <c r="DR516" s="516">
        <v>181.2</v>
      </c>
      <c r="DS516" s="516">
        <v>177.9</v>
      </c>
      <c r="DT516" s="516">
        <v>178.6</v>
      </c>
      <c r="DU516" s="517">
        <v>180.9</v>
      </c>
      <c r="DV516" s="517">
        <v>174.4</v>
      </c>
      <c r="DW516" s="517">
        <v>177</v>
      </c>
      <c r="DX516" s="559">
        <v>179.9</v>
      </c>
      <c r="DY516" s="559">
        <v>181.3</v>
      </c>
      <c r="DZ516" s="559">
        <v>183</v>
      </c>
      <c r="EA516" s="558">
        <v>181.3</v>
      </c>
    </row>
    <row r="517" spans="1:131">
      <c r="A517" s="514" t="s">
        <v>1571</v>
      </c>
      <c r="B517" s="514" t="s">
        <v>1572</v>
      </c>
      <c r="C517" s="515">
        <v>3.2017600000000002</v>
      </c>
      <c r="D517" s="516">
        <v>107.4</v>
      </c>
      <c r="E517" s="516">
        <v>107.5</v>
      </c>
      <c r="F517" s="516">
        <v>108.2</v>
      </c>
      <c r="G517" s="516">
        <v>109.2</v>
      </c>
      <c r="H517" s="516">
        <v>108.7</v>
      </c>
      <c r="I517" s="516">
        <v>107.3</v>
      </c>
      <c r="J517" s="516">
        <v>107.1</v>
      </c>
      <c r="K517" s="516">
        <v>106.8</v>
      </c>
      <c r="L517" s="516">
        <v>105.3</v>
      </c>
      <c r="M517" s="516">
        <v>105.7</v>
      </c>
      <c r="N517" s="516">
        <v>106.8</v>
      </c>
      <c r="O517" s="516">
        <v>106.3</v>
      </c>
      <c r="P517" s="516">
        <v>106.3</v>
      </c>
      <c r="Q517" s="516">
        <v>106.3</v>
      </c>
      <c r="R517" s="516">
        <v>107.6</v>
      </c>
      <c r="S517" s="516">
        <v>107.8</v>
      </c>
      <c r="T517" s="516">
        <v>107</v>
      </c>
      <c r="U517" s="516">
        <v>107.3</v>
      </c>
      <c r="V517" s="516">
        <v>107.4</v>
      </c>
      <c r="W517" s="516">
        <v>107.3</v>
      </c>
      <c r="X517" s="516">
        <v>107.2</v>
      </c>
      <c r="Y517" s="516">
        <v>107.7</v>
      </c>
      <c r="Z517" s="516">
        <v>108.6</v>
      </c>
      <c r="AA517" s="516">
        <v>109.3</v>
      </c>
      <c r="AB517" s="516">
        <v>109.7</v>
      </c>
      <c r="AC517" s="516">
        <v>109.4</v>
      </c>
      <c r="AD517" s="516">
        <v>110.8</v>
      </c>
      <c r="AE517" s="516">
        <v>112.8</v>
      </c>
      <c r="AF517" s="516">
        <v>112.4</v>
      </c>
      <c r="AG517" s="516">
        <v>111.6</v>
      </c>
      <c r="AH517" s="516">
        <v>111.5</v>
      </c>
      <c r="AI517" s="516">
        <v>110.3</v>
      </c>
      <c r="AJ517" s="516">
        <v>111.3</v>
      </c>
      <c r="AK517" s="516">
        <v>112.2</v>
      </c>
      <c r="AL517" s="516">
        <v>111.3</v>
      </c>
      <c r="AM517" s="516">
        <v>112.1</v>
      </c>
      <c r="AN517" s="516">
        <v>110.4</v>
      </c>
      <c r="AO517" s="516">
        <v>109.5</v>
      </c>
      <c r="AP517" s="516">
        <v>109.6</v>
      </c>
      <c r="AQ517" s="516">
        <v>110.4</v>
      </c>
      <c r="AR517" s="516">
        <v>111.2</v>
      </c>
      <c r="AS517" s="516">
        <v>111.1</v>
      </c>
      <c r="AT517" s="516">
        <v>112</v>
      </c>
      <c r="AU517" s="516">
        <v>111.5</v>
      </c>
      <c r="AV517" s="516">
        <v>111.1</v>
      </c>
      <c r="AW517" s="516">
        <v>109.8</v>
      </c>
      <c r="AX517" s="516">
        <v>109.2</v>
      </c>
      <c r="AY517" s="516">
        <v>109.8</v>
      </c>
      <c r="AZ517" s="516">
        <v>109.2</v>
      </c>
      <c r="BA517" s="516">
        <v>110.2</v>
      </c>
      <c r="BB517" s="516">
        <v>110.7</v>
      </c>
      <c r="BC517" s="516">
        <v>110.7</v>
      </c>
      <c r="BD517" s="516">
        <v>110</v>
      </c>
      <c r="BE517" s="516">
        <v>110.9</v>
      </c>
      <c r="BF517" s="516">
        <v>110.3</v>
      </c>
      <c r="BG517" s="516">
        <v>109.9</v>
      </c>
      <c r="BH517" s="516">
        <v>108.9</v>
      </c>
      <c r="BI517" s="516">
        <v>108.9</v>
      </c>
      <c r="BJ517" s="516">
        <v>108.9</v>
      </c>
      <c r="BK517" s="516">
        <v>109.3</v>
      </c>
      <c r="BL517" s="516">
        <v>111.2</v>
      </c>
      <c r="BM517" s="516">
        <v>112.5</v>
      </c>
      <c r="BN517" s="516">
        <v>112.7</v>
      </c>
      <c r="BO517" s="516">
        <v>112</v>
      </c>
      <c r="BP517" s="516">
        <v>111.4</v>
      </c>
      <c r="BQ517" s="516">
        <v>111.9</v>
      </c>
      <c r="BR517" s="516">
        <v>111.7</v>
      </c>
      <c r="BS517" s="516">
        <v>113</v>
      </c>
      <c r="BT517" s="516">
        <v>113.3</v>
      </c>
      <c r="BU517" s="516">
        <v>114.3</v>
      </c>
      <c r="BV517" s="516">
        <v>114.1</v>
      </c>
      <c r="BW517" s="516">
        <v>114</v>
      </c>
      <c r="BX517" s="516">
        <v>115.4</v>
      </c>
      <c r="BY517" s="516">
        <v>115.6</v>
      </c>
      <c r="BZ517" s="516">
        <v>115.2</v>
      </c>
      <c r="CA517" s="516">
        <v>115.9</v>
      </c>
      <c r="CB517" s="516">
        <v>115.8</v>
      </c>
      <c r="CC517" s="516">
        <v>115.7</v>
      </c>
      <c r="CD517" s="516">
        <v>115.5</v>
      </c>
      <c r="CE517" s="516">
        <v>115.5</v>
      </c>
      <c r="CF517" s="516">
        <v>115.3</v>
      </c>
      <c r="CG517" s="516">
        <v>116.3</v>
      </c>
      <c r="CH517" s="516">
        <v>117.5</v>
      </c>
      <c r="CI517" s="516">
        <v>116.6</v>
      </c>
      <c r="CJ517" s="516">
        <v>117.4</v>
      </c>
      <c r="CK517" s="516">
        <v>118.5</v>
      </c>
      <c r="CL517" s="516">
        <v>118.3</v>
      </c>
      <c r="CM517" s="516">
        <v>117.5</v>
      </c>
      <c r="CN517" s="516">
        <v>116.7</v>
      </c>
      <c r="CO517" s="516">
        <v>116.9</v>
      </c>
      <c r="CP517" s="516">
        <v>115.4</v>
      </c>
      <c r="CQ517" s="516">
        <v>115.7</v>
      </c>
      <c r="CR517" s="516">
        <v>115.5</v>
      </c>
      <c r="CS517" s="516">
        <v>115.7</v>
      </c>
      <c r="CT517" s="516">
        <v>116.5</v>
      </c>
      <c r="CU517" s="516">
        <v>116.1</v>
      </c>
      <c r="CV517" s="516">
        <v>117.8</v>
      </c>
      <c r="CW517" s="516">
        <v>118.2</v>
      </c>
      <c r="CX517" s="516">
        <v>118.3</v>
      </c>
      <c r="CY517" s="516">
        <v>117.3</v>
      </c>
      <c r="CZ517" s="516">
        <v>116.6</v>
      </c>
      <c r="DA517" s="516">
        <v>116.8</v>
      </c>
      <c r="DB517" s="516">
        <v>116.5</v>
      </c>
      <c r="DC517" s="516">
        <v>116.9</v>
      </c>
      <c r="DD517" s="516">
        <v>117.4</v>
      </c>
      <c r="DE517" s="516">
        <v>117.4</v>
      </c>
      <c r="DF517" s="516">
        <v>117.9</v>
      </c>
      <c r="DG517" s="516">
        <v>120.2</v>
      </c>
      <c r="DH517" s="516">
        <v>121.2</v>
      </c>
      <c r="DI517" s="516">
        <v>120.9</v>
      </c>
      <c r="DJ517" s="516">
        <v>121.4</v>
      </c>
      <c r="DK517" s="516">
        <v>122.6</v>
      </c>
      <c r="DL517" s="516">
        <v>122.1</v>
      </c>
      <c r="DM517" s="516">
        <v>121.6</v>
      </c>
      <c r="DN517" s="516">
        <v>123.8</v>
      </c>
      <c r="DO517" s="516">
        <v>125.3</v>
      </c>
      <c r="DP517" s="516">
        <v>125.1</v>
      </c>
      <c r="DQ517" s="516">
        <v>125.8</v>
      </c>
      <c r="DR517" s="516">
        <v>126.7</v>
      </c>
      <c r="DS517" s="516">
        <v>127.3</v>
      </c>
      <c r="DT517" s="516">
        <v>129.4</v>
      </c>
      <c r="DU517" s="517">
        <v>131.9</v>
      </c>
      <c r="DV517" s="517">
        <v>132.6</v>
      </c>
      <c r="DW517" s="517">
        <v>132</v>
      </c>
      <c r="DX517" s="559">
        <v>133.5</v>
      </c>
      <c r="DY517" s="559">
        <v>133.30000000000001</v>
      </c>
      <c r="DZ517" s="559">
        <v>133.6</v>
      </c>
      <c r="EA517" s="558">
        <v>134.19999999999999</v>
      </c>
    </row>
    <row r="518" spans="1:131">
      <c r="A518" s="514" t="s">
        <v>1573</v>
      </c>
      <c r="B518" s="514" t="s">
        <v>1574</v>
      </c>
      <c r="C518" s="515">
        <v>0.29504000000000002</v>
      </c>
      <c r="D518" s="516">
        <v>103.9</v>
      </c>
      <c r="E518" s="516">
        <v>104.9</v>
      </c>
      <c r="F518" s="516">
        <v>104.9</v>
      </c>
      <c r="G518" s="516">
        <v>106</v>
      </c>
      <c r="H518" s="516">
        <v>105.6</v>
      </c>
      <c r="I518" s="516">
        <v>105.4</v>
      </c>
      <c r="J518" s="516">
        <v>106.1</v>
      </c>
      <c r="K518" s="516">
        <v>106.1</v>
      </c>
      <c r="L518" s="516">
        <v>106.1</v>
      </c>
      <c r="M518" s="516">
        <v>105.2</v>
      </c>
      <c r="N518" s="516">
        <v>105.2</v>
      </c>
      <c r="O518" s="516">
        <v>105.5</v>
      </c>
      <c r="P518" s="516">
        <v>106.4</v>
      </c>
      <c r="Q518" s="516">
        <v>106.1</v>
      </c>
      <c r="R518" s="516">
        <v>105.5</v>
      </c>
      <c r="S518" s="516">
        <v>106.3</v>
      </c>
      <c r="T518" s="516">
        <v>107.7</v>
      </c>
      <c r="U518" s="516">
        <v>106.4</v>
      </c>
      <c r="V518" s="516">
        <v>107.3</v>
      </c>
      <c r="W518" s="516">
        <v>107.4</v>
      </c>
      <c r="X518" s="516">
        <v>107.8</v>
      </c>
      <c r="Y518" s="516">
        <v>107.2</v>
      </c>
      <c r="Z518" s="516">
        <v>107.2</v>
      </c>
      <c r="AA518" s="516">
        <v>107.7</v>
      </c>
      <c r="AB518" s="516">
        <v>110.8</v>
      </c>
      <c r="AC518" s="516">
        <v>109.5</v>
      </c>
      <c r="AD518" s="516">
        <v>111.2</v>
      </c>
      <c r="AE518" s="516">
        <v>112.3</v>
      </c>
      <c r="AF518" s="516">
        <v>112.5</v>
      </c>
      <c r="AG518" s="516">
        <v>112.5</v>
      </c>
      <c r="AH518" s="516">
        <v>114.3</v>
      </c>
      <c r="AI518" s="516">
        <v>114</v>
      </c>
      <c r="AJ518" s="516">
        <v>113</v>
      </c>
      <c r="AK518" s="516">
        <v>115.6</v>
      </c>
      <c r="AL518" s="516">
        <v>113.6</v>
      </c>
      <c r="AM518" s="516">
        <v>116.3</v>
      </c>
      <c r="AN518" s="516">
        <v>113.1</v>
      </c>
      <c r="AO518" s="516">
        <v>112.1</v>
      </c>
      <c r="AP518" s="516">
        <v>113.5</v>
      </c>
      <c r="AQ518" s="516">
        <v>113.9</v>
      </c>
      <c r="AR518" s="516">
        <v>113.9</v>
      </c>
      <c r="AS518" s="516">
        <v>114.7</v>
      </c>
      <c r="AT518" s="516">
        <v>115.2</v>
      </c>
      <c r="AU518" s="516">
        <v>115.4</v>
      </c>
      <c r="AV518" s="516">
        <v>115.2</v>
      </c>
      <c r="AW518" s="516">
        <v>115.9</v>
      </c>
      <c r="AX518" s="516">
        <v>115.3</v>
      </c>
      <c r="AY518" s="516">
        <v>115.2</v>
      </c>
      <c r="AZ518" s="516">
        <v>116.7</v>
      </c>
      <c r="BA518" s="516">
        <v>118</v>
      </c>
      <c r="BB518" s="516">
        <v>116.3</v>
      </c>
      <c r="BC518" s="516">
        <v>118.3</v>
      </c>
      <c r="BD518" s="516">
        <v>117.2</v>
      </c>
      <c r="BE518" s="516">
        <v>116.1</v>
      </c>
      <c r="BF518" s="516">
        <v>116.4</v>
      </c>
      <c r="BG518" s="516">
        <v>117</v>
      </c>
      <c r="BH518" s="516">
        <v>114.7</v>
      </c>
      <c r="BI518" s="516">
        <v>115.1</v>
      </c>
      <c r="BJ518" s="516">
        <v>116.7</v>
      </c>
      <c r="BK518" s="516">
        <v>117.2</v>
      </c>
      <c r="BL518" s="516">
        <v>117.2</v>
      </c>
      <c r="BM518" s="516">
        <v>117.1</v>
      </c>
      <c r="BN518" s="516">
        <v>116.3</v>
      </c>
      <c r="BO518" s="516">
        <v>116.4</v>
      </c>
      <c r="BP518" s="516">
        <v>118.6</v>
      </c>
      <c r="BQ518" s="516">
        <v>116.9</v>
      </c>
      <c r="BR518" s="516">
        <v>117.1</v>
      </c>
      <c r="BS518" s="516">
        <v>117.1</v>
      </c>
      <c r="BT518" s="516">
        <v>116.3</v>
      </c>
      <c r="BU518" s="516">
        <v>117.6</v>
      </c>
      <c r="BV518" s="516">
        <v>117.2</v>
      </c>
      <c r="BW518" s="516">
        <v>118</v>
      </c>
      <c r="BX518" s="516">
        <v>118.9</v>
      </c>
      <c r="BY518" s="516">
        <v>118.5</v>
      </c>
      <c r="BZ518" s="516">
        <v>119.1</v>
      </c>
      <c r="CA518" s="516">
        <v>119.1</v>
      </c>
      <c r="CB518" s="516">
        <v>121.1</v>
      </c>
      <c r="CC518" s="516">
        <v>119.8</v>
      </c>
      <c r="CD518" s="516">
        <v>122</v>
      </c>
      <c r="CE518" s="516">
        <v>120.4</v>
      </c>
      <c r="CF518" s="516">
        <v>122.6</v>
      </c>
      <c r="CG518" s="516">
        <v>124.5</v>
      </c>
      <c r="CH518" s="516">
        <v>125.9</v>
      </c>
      <c r="CI518" s="516">
        <v>125</v>
      </c>
      <c r="CJ518" s="516">
        <v>125.4</v>
      </c>
      <c r="CK518" s="516">
        <v>125.1</v>
      </c>
      <c r="CL518" s="516">
        <v>125.7</v>
      </c>
      <c r="CM518" s="516">
        <v>125.4</v>
      </c>
      <c r="CN518" s="516">
        <v>126.8</v>
      </c>
      <c r="CO518" s="516">
        <v>123.1</v>
      </c>
      <c r="CP518" s="516">
        <v>121</v>
      </c>
      <c r="CQ518" s="516">
        <v>121.2</v>
      </c>
      <c r="CR518" s="516">
        <v>125.1</v>
      </c>
      <c r="CS518" s="516">
        <v>126.2</v>
      </c>
      <c r="CT518" s="516">
        <v>125.5</v>
      </c>
      <c r="CU518" s="516">
        <v>123.8</v>
      </c>
      <c r="CV518" s="516">
        <v>122.4</v>
      </c>
      <c r="CW518" s="516">
        <v>124.1</v>
      </c>
      <c r="CX518" s="516">
        <v>127.5</v>
      </c>
      <c r="CY518" s="516">
        <v>126</v>
      </c>
      <c r="CZ518" s="516">
        <v>126.3</v>
      </c>
      <c r="DA518" s="516">
        <v>128.30000000000001</v>
      </c>
      <c r="DB518" s="516">
        <v>127.8</v>
      </c>
      <c r="DC518" s="516">
        <v>126.4</v>
      </c>
      <c r="DD518" s="516">
        <v>127.8</v>
      </c>
      <c r="DE518" s="516">
        <v>129.4</v>
      </c>
      <c r="DF518" s="516">
        <v>129.6</v>
      </c>
      <c r="DG518" s="516">
        <v>130.4</v>
      </c>
      <c r="DH518" s="516">
        <v>132.5</v>
      </c>
      <c r="DI518" s="516">
        <v>135.5</v>
      </c>
      <c r="DJ518" s="516">
        <v>136.30000000000001</v>
      </c>
      <c r="DK518" s="516">
        <v>137.9</v>
      </c>
      <c r="DL518" s="516">
        <v>136</v>
      </c>
      <c r="DM518" s="516">
        <v>136.9</v>
      </c>
      <c r="DN518" s="516">
        <v>137.19999999999999</v>
      </c>
      <c r="DO518" s="516">
        <v>138.1</v>
      </c>
      <c r="DP518" s="516">
        <v>143.9</v>
      </c>
      <c r="DQ518" s="516">
        <v>144.69999999999999</v>
      </c>
      <c r="DR518" s="516">
        <v>144.69999999999999</v>
      </c>
      <c r="DS518" s="516">
        <v>145.6</v>
      </c>
      <c r="DT518" s="516">
        <v>148.19999999999999</v>
      </c>
      <c r="DU518" s="517">
        <v>148.5</v>
      </c>
      <c r="DV518" s="517">
        <v>155.9</v>
      </c>
      <c r="DW518" s="517">
        <v>155.80000000000001</v>
      </c>
      <c r="DX518" s="559">
        <v>156.1</v>
      </c>
      <c r="DY518" s="559">
        <v>157.4</v>
      </c>
      <c r="DZ518" s="559">
        <v>158.4</v>
      </c>
      <c r="EA518" s="558">
        <v>159.9</v>
      </c>
    </row>
    <row r="519" spans="1:131">
      <c r="A519" s="514" t="s">
        <v>1575</v>
      </c>
      <c r="B519" s="514" t="s">
        <v>1576</v>
      </c>
      <c r="C519" s="515">
        <v>5.5500000000000002E-3</v>
      </c>
      <c r="D519" s="516">
        <v>112.8</v>
      </c>
      <c r="E519" s="516">
        <v>108.8</v>
      </c>
      <c r="F519" s="516">
        <v>108.8</v>
      </c>
      <c r="G519" s="516">
        <v>110.1</v>
      </c>
      <c r="H519" s="516">
        <v>109.9</v>
      </c>
      <c r="I519" s="516">
        <v>107.7</v>
      </c>
      <c r="J519" s="516">
        <v>107.2</v>
      </c>
      <c r="K519" s="516">
        <v>109.2</v>
      </c>
      <c r="L519" s="516">
        <v>108.1</v>
      </c>
      <c r="M519" s="516">
        <v>108.3</v>
      </c>
      <c r="N519" s="516">
        <v>108.5</v>
      </c>
      <c r="O519" s="516">
        <v>107</v>
      </c>
      <c r="P519" s="516">
        <v>107</v>
      </c>
      <c r="Q519" s="516">
        <v>105.5</v>
      </c>
      <c r="R519" s="516">
        <v>105.8</v>
      </c>
      <c r="S519" s="516">
        <v>107</v>
      </c>
      <c r="T519" s="516">
        <v>110.7</v>
      </c>
      <c r="U519" s="516">
        <v>111.6</v>
      </c>
      <c r="V519" s="516">
        <v>113.3</v>
      </c>
      <c r="W519" s="516">
        <v>112.9</v>
      </c>
      <c r="X519" s="516">
        <v>112.6</v>
      </c>
      <c r="Y519" s="516">
        <v>112.7</v>
      </c>
      <c r="Z519" s="516">
        <v>113.3</v>
      </c>
      <c r="AA519" s="516">
        <v>117.4</v>
      </c>
      <c r="AB519" s="516">
        <v>119.3</v>
      </c>
      <c r="AC519" s="516">
        <v>121</v>
      </c>
      <c r="AD519" s="516">
        <v>121.6</v>
      </c>
      <c r="AE519" s="516">
        <v>121</v>
      </c>
      <c r="AF519" s="516">
        <v>120.6</v>
      </c>
      <c r="AG519" s="516">
        <v>122.7</v>
      </c>
      <c r="AH519" s="516">
        <v>126.7</v>
      </c>
      <c r="AI519" s="516">
        <v>127.9</v>
      </c>
      <c r="AJ519" s="516">
        <v>124.2</v>
      </c>
      <c r="AK519" s="516">
        <v>122</v>
      </c>
      <c r="AL519" s="516">
        <v>120.1</v>
      </c>
      <c r="AM519" s="516">
        <v>119.4</v>
      </c>
      <c r="AN519" s="516">
        <v>117.7</v>
      </c>
      <c r="AO519" s="516">
        <v>116.4</v>
      </c>
      <c r="AP519" s="516">
        <v>116.9</v>
      </c>
      <c r="AQ519" s="516">
        <v>118.1</v>
      </c>
      <c r="AR519" s="516">
        <v>117.3</v>
      </c>
      <c r="AS519" s="516">
        <v>116.9</v>
      </c>
      <c r="AT519" s="516">
        <v>119.2</v>
      </c>
      <c r="AU519" s="516">
        <v>114.7</v>
      </c>
      <c r="AV519" s="516">
        <v>115.3</v>
      </c>
      <c r="AW519" s="516">
        <v>113.4</v>
      </c>
      <c r="AX519" s="516">
        <v>113.4</v>
      </c>
      <c r="AY519" s="516">
        <v>111.4</v>
      </c>
      <c r="AZ519" s="516">
        <v>111</v>
      </c>
      <c r="BA519" s="516">
        <v>113.9</v>
      </c>
      <c r="BB519" s="516">
        <v>115.5</v>
      </c>
      <c r="BC519" s="516">
        <v>112.5</v>
      </c>
      <c r="BD519" s="516">
        <v>115.2</v>
      </c>
      <c r="BE519" s="516">
        <v>112.3</v>
      </c>
      <c r="BF519" s="516">
        <v>111.5</v>
      </c>
      <c r="BG519" s="516">
        <v>113.5</v>
      </c>
      <c r="BH519" s="516">
        <v>111.1</v>
      </c>
      <c r="BI519" s="516">
        <v>114</v>
      </c>
      <c r="BJ519" s="516">
        <v>113.1</v>
      </c>
      <c r="BK519" s="516">
        <v>114.6</v>
      </c>
      <c r="BL519" s="516">
        <v>115.2</v>
      </c>
      <c r="BM519" s="516">
        <v>117.7</v>
      </c>
      <c r="BN519" s="516">
        <v>116.5</v>
      </c>
      <c r="BO519" s="516">
        <v>120.3</v>
      </c>
      <c r="BP519" s="516">
        <v>114.6</v>
      </c>
      <c r="BQ519" s="516">
        <v>112</v>
      </c>
      <c r="BR519" s="516">
        <v>109.1</v>
      </c>
      <c r="BS519" s="516">
        <v>109.3</v>
      </c>
      <c r="BT519" s="516">
        <v>110.5</v>
      </c>
      <c r="BU519" s="516">
        <v>107.8</v>
      </c>
      <c r="BV519" s="516">
        <v>110.3</v>
      </c>
      <c r="BW519" s="516">
        <v>113.5</v>
      </c>
      <c r="BX519" s="516">
        <v>109.4</v>
      </c>
      <c r="BY519" s="516">
        <v>108.6</v>
      </c>
      <c r="BZ519" s="516">
        <v>113.6</v>
      </c>
      <c r="CA519" s="516">
        <v>113.1</v>
      </c>
      <c r="CB519" s="516">
        <v>116.8</v>
      </c>
      <c r="CC519" s="516">
        <v>112.8</v>
      </c>
      <c r="CD519" s="516">
        <v>116.1</v>
      </c>
      <c r="CE519" s="516">
        <v>111.8</v>
      </c>
      <c r="CF519" s="516">
        <v>114.5</v>
      </c>
      <c r="CG519" s="516">
        <v>112.9</v>
      </c>
      <c r="CH519" s="516">
        <v>109.6</v>
      </c>
      <c r="CI519" s="516">
        <v>109.4</v>
      </c>
      <c r="CJ519" s="516">
        <v>109.9</v>
      </c>
      <c r="CK519" s="516">
        <v>108.4</v>
      </c>
      <c r="CL519" s="516">
        <v>109.4</v>
      </c>
      <c r="CM519" s="516">
        <v>108</v>
      </c>
      <c r="CN519" s="516">
        <v>107.2</v>
      </c>
      <c r="CO519" s="516">
        <v>113.2</v>
      </c>
      <c r="CP519" s="516">
        <v>106.5</v>
      </c>
      <c r="CQ519" s="516">
        <v>106.2</v>
      </c>
      <c r="CR519" s="516">
        <v>108.3</v>
      </c>
      <c r="CS519" s="516">
        <v>107.6</v>
      </c>
      <c r="CT519" s="516">
        <v>104.9</v>
      </c>
      <c r="CU519" s="516">
        <v>103.9</v>
      </c>
      <c r="CV519" s="516">
        <v>104.3</v>
      </c>
      <c r="CW519" s="516">
        <v>102.9</v>
      </c>
      <c r="CX519" s="516">
        <v>105.2</v>
      </c>
      <c r="CY519" s="516">
        <v>103.4</v>
      </c>
      <c r="CZ519" s="516">
        <v>108.6</v>
      </c>
      <c r="DA519" s="516">
        <v>103.2</v>
      </c>
      <c r="DB519" s="516">
        <v>110.8</v>
      </c>
      <c r="DC519" s="516">
        <v>118</v>
      </c>
      <c r="DD519" s="516">
        <v>121.3</v>
      </c>
      <c r="DE519" s="516">
        <v>122.3</v>
      </c>
      <c r="DF519" s="516">
        <v>123.8</v>
      </c>
      <c r="DG519" s="516">
        <v>130.80000000000001</v>
      </c>
      <c r="DH519" s="516">
        <v>130.4</v>
      </c>
      <c r="DI519" s="516">
        <v>138.69999999999999</v>
      </c>
      <c r="DJ519" s="516">
        <v>145.9</v>
      </c>
      <c r="DK519" s="516">
        <v>145.19999999999999</v>
      </c>
      <c r="DL519" s="516">
        <v>146.6</v>
      </c>
      <c r="DM519" s="516">
        <v>150.30000000000001</v>
      </c>
      <c r="DN519" s="516">
        <v>160.30000000000001</v>
      </c>
      <c r="DO519" s="516">
        <v>174</v>
      </c>
      <c r="DP519" s="516">
        <v>187.9</v>
      </c>
      <c r="DQ519" s="516">
        <v>190.2</v>
      </c>
      <c r="DR519" s="516">
        <v>194.4</v>
      </c>
      <c r="DS519" s="516">
        <v>192.8</v>
      </c>
      <c r="DT519" s="516">
        <v>201.7</v>
      </c>
      <c r="DU519" s="517">
        <v>205.3</v>
      </c>
      <c r="DV519" s="517">
        <v>208</v>
      </c>
      <c r="DW519" s="517">
        <v>201.1</v>
      </c>
      <c r="DX519" s="559">
        <v>201.4</v>
      </c>
      <c r="DY519" s="559">
        <v>187</v>
      </c>
      <c r="DZ519" s="559">
        <v>192.9</v>
      </c>
      <c r="EA519" s="558">
        <v>189.3</v>
      </c>
    </row>
    <row r="520" spans="1:131">
      <c r="A520" s="514" t="s">
        <v>1577</v>
      </c>
      <c r="B520" s="514" t="s">
        <v>1578</v>
      </c>
      <c r="C520" s="515">
        <v>2.9389999999999999E-2</v>
      </c>
      <c r="D520" s="516">
        <v>100.9</v>
      </c>
      <c r="E520" s="516">
        <v>101.6</v>
      </c>
      <c r="F520" s="516">
        <v>101.8</v>
      </c>
      <c r="G520" s="516">
        <v>103.2</v>
      </c>
      <c r="H520" s="516">
        <v>103.2</v>
      </c>
      <c r="I520" s="516">
        <v>103.2</v>
      </c>
      <c r="J520" s="516">
        <v>103.2</v>
      </c>
      <c r="K520" s="516">
        <v>103.2</v>
      </c>
      <c r="L520" s="516">
        <v>103.7</v>
      </c>
      <c r="M520" s="516">
        <v>103.9</v>
      </c>
      <c r="N520" s="516">
        <v>103.9</v>
      </c>
      <c r="O520" s="516">
        <v>105.7</v>
      </c>
      <c r="P520" s="516">
        <v>105</v>
      </c>
      <c r="Q520" s="516">
        <v>104.1</v>
      </c>
      <c r="R520" s="516">
        <v>104</v>
      </c>
      <c r="S520" s="516">
        <v>104.4</v>
      </c>
      <c r="T520" s="516">
        <v>104.7</v>
      </c>
      <c r="U520" s="516">
        <v>104.7</v>
      </c>
      <c r="V520" s="516">
        <v>105.3</v>
      </c>
      <c r="W520" s="516">
        <v>105.3</v>
      </c>
      <c r="X520" s="516">
        <v>105.3</v>
      </c>
      <c r="Y520" s="516">
        <v>105.6</v>
      </c>
      <c r="Z520" s="516">
        <v>105.6</v>
      </c>
      <c r="AA520" s="516">
        <v>103.8</v>
      </c>
      <c r="AB520" s="516">
        <v>103.8</v>
      </c>
      <c r="AC520" s="516">
        <v>104.9</v>
      </c>
      <c r="AD520" s="516">
        <v>104.9</v>
      </c>
      <c r="AE520" s="516">
        <v>104.9</v>
      </c>
      <c r="AF520" s="516">
        <v>104.9</v>
      </c>
      <c r="AG520" s="516">
        <v>107</v>
      </c>
      <c r="AH520" s="516">
        <v>108.1</v>
      </c>
      <c r="AI520" s="516">
        <v>108.1</v>
      </c>
      <c r="AJ520" s="516">
        <v>108.1</v>
      </c>
      <c r="AK520" s="516">
        <v>109.6</v>
      </c>
      <c r="AL520" s="516">
        <v>109</v>
      </c>
      <c r="AM520" s="516">
        <v>110.1</v>
      </c>
      <c r="AN520" s="516">
        <v>110</v>
      </c>
      <c r="AO520" s="516">
        <v>111.3</v>
      </c>
      <c r="AP520" s="516">
        <v>110</v>
      </c>
      <c r="AQ520" s="516">
        <v>108.9</v>
      </c>
      <c r="AR520" s="516">
        <v>109.5</v>
      </c>
      <c r="AS520" s="516">
        <v>109.6</v>
      </c>
      <c r="AT520" s="516">
        <v>107.6</v>
      </c>
      <c r="AU520" s="516">
        <v>109</v>
      </c>
      <c r="AV520" s="516">
        <v>107</v>
      </c>
      <c r="AW520" s="516">
        <v>109.6</v>
      </c>
      <c r="AX520" s="516">
        <v>109.9</v>
      </c>
      <c r="AY520" s="516">
        <v>108.6</v>
      </c>
      <c r="AZ520" s="516">
        <v>109.9</v>
      </c>
      <c r="BA520" s="516">
        <v>108.6</v>
      </c>
      <c r="BB520" s="516">
        <v>110.1</v>
      </c>
      <c r="BC520" s="516">
        <v>109.2</v>
      </c>
      <c r="BD520" s="516">
        <v>109.9</v>
      </c>
      <c r="BE520" s="516">
        <v>109.9</v>
      </c>
      <c r="BF520" s="516">
        <v>110.3</v>
      </c>
      <c r="BG520" s="516">
        <v>110.1</v>
      </c>
      <c r="BH520" s="516">
        <v>111.3</v>
      </c>
      <c r="BI520" s="516">
        <v>110.5</v>
      </c>
      <c r="BJ520" s="516">
        <v>110.6</v>
      </c>
      <c r="BK520" s="516">
        <v>108.4</v>
      </c>
      <c r="BL520" s="516">
        <v>111.9</v>
      </c>
      <c r="BM520" s="516">
        <v>109.7</v>
      </c>
      <c r="BN520" s="516">
        <v>110.8</v>
      </c>
      <c r="BO520" s="516">
        <v>106.4</v>
      </c>
      <c r="BP520" s="516">
        <v>105.1</v>
      </c>
      <c r="BQ520" s="516">
        <v>102.9</v>
      </c>
      <c r="BR520" s="516">
        <v>103</v>
      </c>
      <c r="BS520" s="516">
        <v>102.4</v>
      </c>
      <c r="BT520" s="516">
        <v>101.3</v>
      </c>
      <c r="BU520" s="516">
        <v>97.6</v>
      </c>
      <c r="BV520" s="516">
        <v>95.3</v>
      </c>
      <c r="BW520" s="516">
        <v>97.5</v>
      </c>
      <c r="BX520" s="516">
        <v>95.9</v>
      </c>
      <c r="BY520" s="516">
        <v>93.1</v>
      </c>
      <c r="BZ520" s="516">
        <v>90.9</v>
      </c>
      <c r="CA520" s="516">
        <v>92.5</v>
      </c>
      <c r="CB520" s="516">
        <v>92.2</v>
      </c>
      <c r="CC520" s="516">
        <v>92.5</v>
      </c>
      <c r="CD520" s="516">
        <v>90.5</v>
      </c>
      <c r="CE520" s="516">
        <v>91.6</v>
      </c>
      <c r="CF520" s="516">
        <v>93.4</v>
      </c>
      <c r="CG520" s="516">
        <v>93</v>
      </c>
      <c r="CH520" s="516">
        <v>95.6</v>
      </c>
      <c r="CI520" s="516">
        <v>92.6</v>
      </c>
      <c r="CJ520" s="516">
        <v>93.5</v>
      </c>
      <c r="CK520" s="516">
        <v>92.5</v>
      </c>
      <c r="CL520" s="516">
        <v>92.7</v>
      </c>
      <c r="CM520" s="516">
        <v>93.8</v>
      </c>
      <c r="CN520" s="516">
        <v>94.3</v>
      </c>
      <c r="CO520" s="516">
        <v>93.5</v>
      </c>
      <c r="CP520" s="516">
        <v>91.7</v>
      </c>
      <c r="CQ520" s="516">
        <v>92.9</v>
      </c>
      <c r="CR520" s="516">
        <v>91.1</v>
      </c>
      <c r="CS520" s="516">
        <v>90.6</v>
      </c>
      <c r="CT520" s="516">
        <v>91.2</v>
      </c>
      <c r="CU520" s="516">
        <v>91</v>
      </c>
      <c r="CV520" s="516">
        <v>91</v>
      </c>
      <c r="CW520" s="516">
        <v>89.2</v>
      </c>
      <c r="CX520" s="516">
        <v>90.5</v>
      </c>
      <c r="CY520" s="516">
        <v>90</v>
      </c>
      <c r="CZ520" s="516">
        <v>90.2</v>
      </c>
      <c r="DA520" s="516">
        <v>89.6</v>
      </c>
      <c r="DB520" s="516">
        <v>91.7</v>
      </c>
      <c r="DC520" s="516">
        <v>92.6</v>
      </c>
      <c r="DD520" s="516">
        <v>93.4</v>
      </c>
      <c r="DE520" s="516">
        <v>95.5</v>
      </c>
      <c r="DF520" s="516">
        <v>96.4</v>
      </c>
      <c r="DG520" s="516">
        <v>99.6</v>
      </c>
      <c r="DH520" s="516">
        <v>101.3</v>
      </c>
      <c r="DI520" s="516">
        <v>104.7</v>
      </c>
      <c r="DJ520" s="516">
        <v>106.3</v>
      </c>
      <c r="DK520" s="516">
        <v>104.5</v>
      </c>
      <c r="DL520" s="516">
        <v>104.7</v>
      </c>
      <c r="DM520" s="516">
        <v>106</v>
      </c>
      <c r="DN520" s="516">
        <v>110.1</v>
      </c>
      <c r="DO520" s="516">
        <v>113.7</v>
      </c>
      <c r="DP520" s="516">
        <v>117.4</v>
      </c>
      <c r="DQ520" s="516">
        <v>122</v>
      </c>
      <c r="DR520" s="516">
        <v>122.5</v>
      </c>
      <c r="DS520" s="516">
        <v>127.4</v>
      </c>
      <c r="DT520" s="516">
        <v>132.4</v>
      </c>
      <c r="DU520" s="517">
        <v>134.5</v>
      </c>
      <c r="DV520" s="517">
        <v>136.9</v>
      </c>
      <c r="DW520" s="517">
        <v>140.19999999999999</v>
      </c>
      <c r="DX520" s="559">
        <v>137.5</v>
      </c>
      <c r="DY520" s="559">
        <v>138.5</v>
      </c>
      <c r="DZ520" s="559">
        <v>142</v>
      </c>
      <c r="EA520" s="558">
        <v>142.80000000000001</v>
      </c>
    </row>
    <row r="521" spans="1:131">
      <c r="A521" s="514" t="s">
        <v>1579</v>
      </c>
      <c r="B521" s="514" t="s">
        <v>1580</v>
      </c>
      <c r="C521" s="515">
        <v>3.0630000000000001E-2</v>
      </c>
      <c r="D521" s="516">
        <v>102.9</v>
      </c>
      <c r="E521" s="516">
        <v>102.7</v>
      </c>
      <c r="F521" s="516">
        <v>105.2</v>
      </c>
      <c r="G521" s="516">
        <v>105.1</v>
      </c>
      <c r="H521" s="516">
        <v>102.2</v>
      </c>
      <c r="I521" s="516">
        <v>102.8</v>
      </c>
      <c r="J521" s="516">
        <v>103</v>
      </c>
      <c r="K521" s="516">
        <v>105.3</v>
      </c>
      <c r="L521" s="516">
        <v>102.5</v>
      </c>
      <c r="M521" s="516">
        <v>101.9</v>
      </c>
      <c r="N521" s="516">
        <v>101.5</v>
      </c>
      <c r="O521" s="516">
        <v>102.1</v>
      </c>
      <c r="P521" s="516">
        <v>104.3</v>
      </c>
      <c r="Q521" s="516">
        <v>105.1</v>
      </c>
      <c r="R521" s="516">
        <v>104</v>
      </c>
      <c r="S521" s="516">
        <v>104.6</v>
      </c>
      <c r="T521" s="516">
        <v>111.7</v>
      </c>
      <c r="U521" s="516">
        <v>110</v>
      </c>
      <c r="V521" s="516">
        <v>110.6</v>
      </c>
      <c r="W521" s="516">
        <v>105.6</v>
      </c>
      <c r="X521" s="516">
        <v>110.7</v>
      </c>
      <c r="Y521" s="516">
        <v>111.8</v>
      </c>
      <c r="Z521" s="516">
        <v>112.3</v>
      </c>
      <c r="AA521" s="516">
        <v>114.2</v>
      </c>
      <c r="AB521" s="516">
        <v>115.2</v>
      </c>
      <c r="AC521" s="516">
        <v>109.6</v>
      </c>
      <c r="AD521" s="516">
        <v>109.8</v>
      </c>
      <c r="AE521" s="516">
        <v>114.2</v>
      </c>
      <c r="AF521" s="516">
        <v>106.2</v>
      </c>
      <c r="AG521" s="516">
        <v>114</v>
      </c>
      <c r="AH521" s="516">
        <v>118.4</v>
      </c>
      <c r="AI521" s="516">
        <v>111.5</v>
      </c>
      <c r="AJ521" s="516">
        <v>115</v>
      </c>
      <c r="AK521" s="516">
        <v>118.7</v>
      </c>
      <c r="AL521" s="516">
        <v>116.4</v>
      </c>
      <c r="AM521" s="516">
        <v>118.1</v>
      </c>
      <c r="AN521" s="516">
        <v>113.8</v>
      </c>
      <c r="AO521" s="516">
        <v>116</v>
      </c>
      <c r="AP521" s="516">
        <v>122.1</v>
      </c>
      <c r="AQ521" s="516">
        <v>121.9</v>
      </c>
      <c r="AR521" s="516">
        <v>119.2</v>
      </c>
      <c r="AS521" s="516">
        <v>118.4</v>
      </c>
      <c r="AT521" s="516">
        <v>122.5</v>
      </c>
      <c r="AU521" s="516">
        <v>117.9</v>
      </c>
      <c r="AV521" s="516">
        <v>121.3</v>
      </c>
      <c r="AW521" s="516">
        <v>122.7</v>
      </c>
      <c r="AX521" s="516">
        <v>118.5</v>
      </c>
      <c r="AY521" s="516">
        <v>120</v>
      </c>
      <c r="AZ521" s="516">
        <v>122.8</v>
      </c>
      <c r="BA521" s="516">
        <v>125.4</v>
      </c>
      <c r="BB521" s="516">
        <v>120.5</v>
      </c>
      <c r="BC521" s="516">
        <v>126.8</v>
      </c>
      <c r="BD521" s="516">
        <v>120.9</v>
      </c>
      <c r="BE521" s="516">
        <v>120.7</v>
      </c>
      <c r="BF521" s="516">
        <v>122.2</v>
      </c>
      <c r="BG521" s="516">
        <v>123.2</v>
      </c>
      <c r="BH521" s="516">
        <v>117.8</v>
      </c>
      <c r="BI521" s="516">
        <v>122</v>
      </c>
      <c r="BJ521" s="516">
        <v>121.3</v>
      </c>
      <c r="BK521" s="516">
        <v>120.5</v>
      </c>
      <c r="BL521" s="516">
        <v>121.7</v>
      </c>
      <c r="BM521" s="516">
        <v>121.8</v>
      </c>
      <c r="BN521" s="516">
        <v>121.4</v>
      </c>
      <c r="BO521" s="516">
        <v>120.8</v>
      </c>
      <c r="BP521" s="516">
        <v>121.4</v>
      </c>
      <c r="BQ521" s="516">
        <v>122.1</v>
      </c>
      <c r="BR521" s="516">
        <v>122.3</v>
      </c>
      <c r="BS521" s="516">
        <v>120.4</v>
      </c>
      <c r="BT521" s="516">
        <v>122.1</v>
      </c>
      <c r="BU521" s="516">
        <v>124.7</v>
      </c>
      <c r="BV521" s="516">
        <v>128.1</v>
      </c>
      <c r="BW521" s="516">
        <v>125</v>
      </c>
      <c r="BX521" s="516">
        <v>128</v>
      </c>
      <c r="BY521" s="516">
        <v>127.1</v>
      </c>
      <c r="BZ521" s="516">
        <v>127.3</v>
      </c>
      <c r="CA521" s="516">
        <v>128.1</v>
      </c>
      <c r="CB521" s="516">
        <v>129.5</v>
      </c>
      <c r="CC521" s="516">
        <v>129.1</v>
      </c>
      <c r="CD521" s="516">
        <v>129.9</v>
      </c>
      <c r="CE521" s="516">
        <v>129.1</v>
      </c>
      <c r="CF521" s="516">
        <v>128.1</v>
      </c>
      <c r="CG521" s="516">
        <v>128.1</v>
      </c>
      <c r="CH521" s="516">
        <v>127.4</v>
      </c>
      <c r="CI521" s="516">
        <v>126.6</v>
      </c>
      <c r="CJ521" s="516">
        <v>127.9</v>
      </c>
      <c r="CK521" s="516">
        <v>126.8</v>
      </c>
      <c r="CL521" s="516">
        <v>127.6</v>
      </c>
      <c r="CM521" s="516">
        <v>127.3</v>
      </c>
      <c r="CN521" s="516">
        <v>124.4</v>
      </c>
      <c r="CO521" s="516">
        <v>125.1</v>
      </c>
      <c r="CP521" s="516">
        <v>125.7</v>
      </c>
      <c r="CQ521" s="516">
        <v>124.7</v>
      </c>
      <c r="CR521" s="516">
        <v>124.1</v>
      </c>
      <c r="CS521" s="516">
        <v>125.1</v>
      </c>
      <c r="CT521" s="516">
        <v>127.4</v>
      </c>
      <c r="CU521" s="516">
        <v>127.6</v>
      </c>
      <c r="CV521" s="516">
        <v>130.5</v>
      </c>
      <c r="CW521" s="516">
        <v>128.9</v>
      </c>
      <c r="CX521" s="516">
        <v>127.2</v>
      </c>
      <c r="CY521" s="516">
        <v>128.5</v>
      </c>
      <c r="CZ521" s="516">
        <v>130.1</v>
      </c>
      <c r="DA521" s="516">
        <v>130.19999999999999</v>
      </c>
      <c r="DB521" s="516">
        <v>129.30000000000001</v>
      </c>
      <c r="DC521" s="516">
        <v>131.69999999999999</v>
      </c>
      <c r="DD521" s="516">
        <v>131.80000000000001</v>
      </c>
      <c r="DE521" s="516">
        <v>132</v>
      </c>
      <c r="DF521" s="516">
        <v>131.5</v>
      </c>
      <c r="DG521" s="516">
        <v>131.69999999999999</v>
      </c>
      <c r="DH521" s="516">
        <v>132.19999999999999</v>
      </c>
      <c r="DI521" s="516">
        <v>133.30000000000001</v>
      </c>
      <c r="DJ521" s="516">
        <v>131</v>
      </c>
      <c r="DK521" s="516">
        <v>133.6</v>
      </c>
      <c r="DL521" s="516">
        <v>133.80000000000001</v>
      </c>
      <c r="DM521" s="516">
        <v>134.69999999999999</v>
      </c>
      <c r="DN521" s="516">
        <v>134.30000000000001</v>
      </c>
      <c r="DO521" s="516">
        <v>134.9</v>
      </c>
      <c r="DP521" s="516">
        <v>137.19999999999999</v>
      </c>
      <c r="DQ521" s="516">
        <v>146.1</v>
      </c>
      <c r="DR521" s="516">
        <v>146.9</v>
      </c>
      <c r="DS521" s="516">
        <v>148.4</v>
      </c>
      <c r="DT521" s="516">
        <v>142.6</v>
      </c>
      <c r="DU521" s="517">
        <v>145.6</v>
      </c>
      <c r="DV521" s="517">
        <v>147.6</v>
      </c>
      <c r="DW521" s="517">
        <v>148.9</v>
      </c>
      <c r="DX521" s="559">
        <v>150.5</v>
      </c>
      <c r="DY521" s="559">
        <v>149.6</v>
      </c>
      <c r="DZ521" s="559">
        <v>145.19999999999999</v>
      </c>
      <c r="EA521" s="558">
        <v>144.80000000000001</v>
      </c>
    </row>
    <row r="522" spans="1:131">
      <c r="A522" s="514" t="s">
        <v>1581</v>
      </c>
      <c r="B522" s="514" t="s">
        <v>1582</v>
      </c>
      <c r="C522" s="515">
        <v>0.19850000000000001</v>
      </c>
      <c r="D522" s="516">
        <v>104.5</v>
      </c>
      <c r="E522" s="516">
        <v>105.8</v>
      </c>
      <c r="F522" s="516">
        <v>105.3</v>
      </c>
      <c r="G522" s="516">
        <v>106.5</v>
      </c>
      <c r="H522" s="516">
        <v>106.3</v>
      </c>
      <c r="I522" s="516">
        <v>105.9</v>
      </c>
      <c r="J522" s="516">
        <v>106.9</v>
      </c>
      <c r="K522" s="516">
        <v>106.5</v>
      </c>
      <c r="L522" s="516">
        <v>106.7</v>
      </c>
      <c r="M522" s="516">
        <v>105.5</v>
      </c>
      <c r="N522" s="516">
        <v>105.5</v>
      </c>
      <c r="O522" s="516">
        <v>105.8</v>
      </c>
      <c r="P522" s="516">
        <v>106.9</v>
      </c>
      <c r="Q522" s="516">
        <v>106.4</v>
      </c>
      <c r="R522" s="516">
        <v>105.7</v>
      </c>
      <c r="S522" s="516">
        <v>106.6</v>
      </c>
      <c r="T522" s="516">
        <v>107</v>
      </c>
      <c r="U522" s="516">
        <v>105.2</v>
      </c>
      <c r="V522" s="516">
        <v>106.4</v>
      </c>
      <c r="W522" s="516">
        <v>107.1</v>
      </c>
      <c r="X522" s="516">
        <v>106.9</v>
      </c>
      <c r="Y522" s="516">
        <v>105.8</v>
      </c>
      <c r="Z522" s="516">
        <v>105.7</v>
      </c>
      <c r="AA522" s="516">
        <v>106.3</v>
      </c>
      <c r="AB522" s="516">
        <v>110.2</v>
      </c>
      <c r="AC522" s="516">
        <v>108.9</v>
      </c>
      <c r="AD522" s="516">
        <v>111.3</v>
      </c>
      <c r="AE522" s="516">
        <v>112.1</v>
      </c>
      <c r="AF522" s="516">
        <v>113.7</v>
      </c>
      <c r="AG522" s="516">
        <v>112</v>
      </c>
      <c r="AH522" s="516">
        <v>113.8</v>
      </c>
      <c r="AI522" s="516">
        <v>114.5</v>
      </c>
      <c r="AJ522" s="516">
        <v>112.8</v>
      </c>
      <c r="AK522" s="516">
        <v>115.3</v>
      </c>
      <c r="AL522" s="516">
        <v>113.1</v>
      </c>
      <c r="AM522" s="516">
        <v>116.5</v>
      </c>
      <c r="AN522" s="516">
        <v>112.8</v>
      </c>
      <c r="AO522" s="516">
        <v>110.7</v>
      </c>
      <c r="AP522" s="516">
        <v>111.9</v>
      </c>
      <c r="AQ522" s="516">
        <v>112.5</v>
      </c>
      <c r="AR522" s="516">
        <v>112.7</v>
      </c>
      <c r="AS522" s="516">
        <v>114.1</v>
      </c>
      <c r="AT522" s="516">
        <v>114.5</v>
      </c>
      <c r="AU522" s="516">
        <v>115.5</v>
      </c>
      <c r="AV522" s="516">
        <v>114.8</v>
      </c>
      <c r="AW522" s="516">
        <v>115.3</v>
      </c>
      <c r="AX522" s="516">
        <v>114.9</v>
      </c>
      <c r="AY522" s="516">
        <v>114.6</v>
      </c>
      <c r="AZ522" s="516">
        <v>116.1</v>
      </c>
      <c r="BA522" s="516">
        <v>117.8</v>
      </c>
      <c r="BB522" s="516">
        <v>115.7</v>
      </c>
      <c r="BC522" s="516">
        <v>117.9</v>
      </c>
      <c r="BD522" s="516">
        <v>117.1</v>
      </c>
      <c r="BE522" s="516">
        <v>115.2</v>
      </c>
      <c r="BF522" s="516">
        <v>115.4</v>
      </c>
      <c r="BG522" s="516">
        <v>116</v>
      </c>
      <c r="BH522" s="516">
        <v>113.3</v>
      </c>
      <c r="BI522" s="516">
        <v>113</v>
      </c>
      <c r="BJ522" s="516">
        <v>115.5</v>
      </c>
      <c r="BK522" s="516">
        <v>116.6</v>
      </c>
      <c r="BL522" s="516">
        <v>115.8</v>
      </c>
      <c r="BM522" s="516">
        <v>116</v>
      </c>
      <c r="BN522" s="516">
        <v>114.7</v>
      </c>
      <c r="BO522" s="516">
        <v>115.3</v>
      </c>
      <c r="BP522" s="516">
        <v>118.7</v>
      </c>
      <c r="BQ522" s="516">
        <v>116.5</v>
      </c>
      <c r="BR522" s="516">
        <v>116.7</v>
      </c>
      <c r="BS522" s="516">
        <v>117.2</v>
      </c>
      <c r="BT522" s="516">
        <v>115.8</v>
      </c>
      <c r="BU522" s="516">
        <v>118</v>
      </c>
      <c r="BV522" s="516">
        <v>117.1</v>
      </c>
      <c r="BW522" s="516">
        <v>118.4</v>
      </c>
      <c r="BX522" s="516">
        <v>119.6</v>
      </c>
      <c r="BY522" s="516">
        <v>119.3</v>
      </c>
      <c r="BZ522" s="516">
        <v>120.3</v>
      </c>
      <c r="CA522" s="516">
        <v>119.9</v>
      </c>
      <c r="CB522" s="516">
        <v>122.5</v>
      </c>
      <c r="CC522" s="516">
        <v>120.8</v>
      </c>
      <c r="CD522" s="516">
        <v>124.1</v>
      </c>
      <c r="CE522" s="516">
        <v>121.9</v>
      </c>
      <c r="CF522" s="516">
        <v>124.9</v>
      </c>
      <c r="CG522" s="516">
        <v>127.9</v>
      </c>
      <c r="CH522" s="516">
        <v>129.69999999999999</v>
      </c>
      <c r="CI522" s="516">
        <v>129.19999999999999</v>
      </c>
      <c r="CJ522" s="516">
        <v>129.5</v>
      </c>
      <c r="CK522" s="516">
        <v>129.30000000000001</v>
      </c>
      <c r="CL522" s="516">
        <v>130</v>
      </c>
      <c r="CM522" s="516">
        <v>129.4</v>
      </c>
      <c r="CN522" s="516">
        <v>132</v>
      </c>
      <c r="CO522" s="516">
        <v>126.3</v>
      </c>
      <c r="CP522" s="516">
        <v>123.4</v>
      </c>
      <c r="CQ522" s="516">
        <v>123.7</v>
      </c>
      <c r="CR522" s="516">
        <v>129.9</v>
      </c>
      <c r="CS522" s="516">
        <v>131.4</v>
      </c>
      <c r="CT522" s="516">
        <v>130</v>
      </c>
      <c r="CU522" s="516">
        <v>127.6</v>
      </c>
      <c r="CV522" s="516">
        <v>125.1</v>
      </c>
      <c r="CW522" s="516">
        <v>128.19999999999999</v>
      </c>
      <c r="CX522" s="516">
        <v>133.30000000000001</v>
      </c>
      <c r="CY522" s="516">
        <v>130.9</v>
      </c>
      <c r="CZ522" s="516">
        <v>130.9</v>
      </c>
      <c r="DA522" s="516">
        <v>134</v>
      </c>
      <c r="DB522" s="516">
        <v>132.69999999999999</v>
      </c>
      <c r="DC522" s="516">
        <v>129.80000000000001</v>
      </c>
      <c r="DD522" s="516">
        <v>131.69999999999999</v>
      </c>
      <c r="DE522" s="516">
        <v>133.80000000000001</v>
      </c>
      <c r="DF522" s="516">
        <v>133.80000000000001</v>
      </c>
      <c r="DG522" s="516">
        <v>134.5</v>
      </c>
      <c r="DH522" s="516">
        <v>137.19999999999999</v>
      </c>
      <c r="DI522" s="516">
        <v>140.69999999999999</v>
      </c>
      <c r="DJ522" s="516">
        <v>141.80000000000001</v>
      </c>
      <c r="DK522" s="516">
        <v>143.9</v>
      </c>
      <c r="DL522" s="516">
        <v>141.19999999999999</v>
      </c>
      <c r="DM522" s="516">
        <v>141.80000000000001</v>
      </c>
      <c r="DN522" s="516">
        <v>141.4</v>
      </c>
      <c r="DO522" s="516">
        <v>141.69999999999999</v>
      </c>
      <c r="DP522" s="516">
        <v>149</v>
      </c>
      <c r="DQ522" s="516">
        <v>148</v>
      </c>
      <c r="DR522" s="516">
        <v>147.9</v>
      </c>
      <c r="DS522" s="516">
        <v>148.19999999999999</v>
      </c>
      <c r="DT522" s="516">
        <v>151.9</v>
      </c>
      <c r="DU522" s="517">
        <v>151.4</v>
      </c>
      <c r="DV522" s="517">
        <v>161.6</v>
      </c>
      <c r="DW522" s="517">
        <v>161</v>
      </c>
      <c r="DX522" s="559">
        <v>161.6</v>
      </c>
      <c r="DY522" s="559">
        <v>163.9</v>
      </c>
      <c r="DZ522" s="559">
        <v>165.3</v>
      </c>
      <c r="EA522" s="558">
        <v>167.6</v>
      </c>
    </row>
    <row r="523" spans="1:131">
      <c r="A523" s="514" t="s">
        <v>1583</v>
      </c>
      <c r="B523" s="514" t="s">
        <v>1584</v>
      </c>
      <c r="C523" s="515">
        <v>3.0970000000000001E-2</v>
      </c>
      <c r="D523" s="516">
        <v>102.4</v>
      </c>
      <c r="E523" s="516">
        <v>103.2</v>
      </c>
      <c r="F523" s="516">
        <v>104.1</v>
      </c>
      <c r="G523" s="516">
        <v>105.6</v>
      </c>
      <c r="H523" s="516">
        <v>106.2</v>
      </c>
      <c r="I523" s="516">
        <v>106.7</v>
      </c>
      <c r="J523" s="516">
        <v>106.4</v>
      </c>
      <c r="K523" s="516">
        <v>106.8</v>
      </c>
      <c r="L523" s="516">
        <v>107.8</v>
      </c>
      <c r="M523" s="516">
        <v>107.5</v>
      </c>
      <c r="N523" s="516">
        <v>107.6</v>
      </c>
      <c r="O523" s="516">
        <v>106</v>
      </c>
      <c r="P523" s="516">
        <v>106.7</v>
      </c>
      <c r="Q523" s="516">
        <v>106.8</v>
      </c>
      <c r="R523" s="516">
        <v>107.2</v>
      </c>
      <c r="S523" s="516">
        <v>107.7</v>
      </c>
      <c r="T523" s="516">
        <v>110.3</v>
      </c>
      <c r="U523" s="516">
        <v>110.7</v>
      </c>
      <c r="V523" s="516">
        <v>110.6</v>
      </c>
      <c r="W523" s="516">
        <v>112</v>
      </c>
      <c r="X523" s="516">
        <v>112.4</v>
      </c>
      <c r="Y523" s="516">
        <v>112.4</v>
      </c>
      <c r="Z523" s="516">
        <v>112.4</v>
      </c>
      <c r="AA523" s="516">
        <v>111.7</v>
      </c>
      <c r="AB523" s="516">
        <v>115.7</v>
      </c>
      <c r="AC523" s="516">
        <v>115.2</v>
      </c>
      <c r="AD523" s="516">
        <v>116.8</v>
      </c>
      <c r="AE523" s="516">
        <v>117.6</v>
      </c>
      <c r="AF523" s="516">
        <v>116.6</v>
      </c>
      <c r="AG523" s="516">
        <v>117.4</v>
      </c>
      <c r="AH523" s="516">
        <v>117</v>
      </c>
      <c r="AI523" s="516">
        <v>116.2</v>
      </c>
      <c r="AJ523" s="516">
        <v>115</v>
      </c>
      <c r="AK523" s="516">
        <v>119.4</v>
      </c>
      <c r="AL523" s="516">
        <v>116.6</v>
      </c>
      <c r="AM523" s="516">
        <v>118.8</v>
      </c>
      <c r="AN523" s="516">
        <v>116.8</v>
      </c>
      <c r="AO523" s="516">
        <v>117.6</v>
      </c>
      <c r="AP523" s="516">
        <v>118</v>
      </c>
      <c r="AQ523" s="516">
        <v>119.4</v>
      </c>
      <c r="AR523" s="516">
        <v>120</v>
      </c>
      <c r="AS523" s="516">
        <v>119.6</v>
      </c>
      <c r="AT523" s="516">
        <v>118.6</v>
      </c>
      <c r="AU523" s="516">
        <v>118.5</v>
      </c>
      <c r="AV523" s="516">
        <v>119.1</v>
      </c>
      <c r="AW523" s="516">
        <v>119.2</v>
      </c>
      <c r="AX523" s="516">
        <v>119.8</v>
      </c>
      <c r="AY523" s="516">
        <v>120.6</v>
      </c>
      <c r="AZ523" s="516">
        <v>121.7</v>
      </c>
      <c r="BA523" s="516">
        <v>121.6</v>
      </c>
      <c r="BB523" s="516">
        <v>121.8</v>
      </c>
      <c r="BC523" s="516">
        <v>122</v>
      </c>
      <c r="BD523" s="516">
        <v>122.1</v>
      </c>
      <c r="BE523" s="516">
        <v>123.8</v>
      </c>
      <c r="BF523" s="516">
        <v>124</v>
      </c>
      <c r="BG523" s="516">
        <v>124.1</v>
      </c>
      <c r="BH523" s="516">
        <v>124.3</v>
      </c>
      <c r="BI523" s="516">
        <v>126.6</v>
      </c>
      <c r="BJ523" s="516">
        <v>126.8</v>
      </c>
      <c r="BK523" s="516">
        <v>126.4</v>
      </c>
      <c r="BL523" s="516">
        <v>127.2</v>
      </c>
      <c r="BM523" s="516">
        <v>126.2</v>
      </c>
      <c r="BN523" s="516">
        <v>126.9</v>
      </c>
      <c r="BO523" s="516">
        <v>127.5</v>
      </c>
      <c r="BP523" s="516">
        <v>128.6</v>
      </c>
      <c r="BQ523" s="516">
        <v>128.5</v>
      </c>
      <c r="BR523" s="516">
        <v>128.80000000000001</v>
      </c>
      <c r="BS523" s="516">
        <v>128.4</v>
      </c>
      <c r="BT523" s="516">
        <v>128.69999999999999</v>
      </c>
      <c r="BU523" s="516">
        <v>128.9</v>
      </c>
      <c r="BV523" s="516">
        <v>128.5</v>
      </c>
      <c r="BW523" s="516">
        <v>129.5</v>
      </c>
      <c r="BX523" s="516">
        <v>129.30000000000001</v>
      </c>
      <c r="BY523" s="516">
        <v>131.1</v>
      </c>
      <c r="BZ523" s="516">
        <v>130.6</v>
      </c>
      <c r="CA523" s="516">
        <v>131.6</v>
      </c>
      <c r="CB523" s="516">
        <v>131.4</v>
      </c>
      <c r="CC523" s="516">
        <v>130.9</v>
      </c>
      <c r="CD523" s="516">
        <v>131.6</v>
      </c>
      <c r="CE523" s="516">
        <v>131.4</v>
      </c>
      <c r="CF523" s="516">
        <v>131.19999999999999</v>
      </c>
      <c r="CG523" s="516">
        <v>131.5</v>
      </c>
      <c r="CH523" s="516">
        <v>131.6</v>
      </c>
      <c r="CI523" s="516">
        <v>130.30000000000001</v>
      </c>
      <c r="CJ523" s="516">
        <v>130.1</v>
      </c>
      <c r="CK523" s="516">
        <v>130</v>
      </c>
      <c r="CL523" s="516">
        <v>130.9</v>
      </c>
      <c r="CM523" s="516">
        <v>130.69999999999999</v>
      </c>
      <c r="CN523" s="516">
        <v>130.5</v>
      </c>
      <c r="CO523" s="516">
        <v>130.80000000000001</v>
      </c>
      <c r="CP523" s="516">
        <v>131.1</v>
      </c>
      <c r="CQ523" s="516">
        <v>130.9</v>
      </c>
      <c r="CR523" s="516">
        <v>130.69999999999999</v>
      </c>
      <c r="CS523" s="516">
        <v>131</v>
      </c>
      <c r="CT523" s="516">
        <v>130.80000000000001</v>
      </c>
      <c r="CU523" s="516">
        <v>130.5</v>
      </c>
      <c r="CV523" s="516">
        <v>129.69999999999999</v>
      </c>
      <c r="CW523" s="516">
        <v>129.9</v>
      </c>
      <c r="CX523" s="516">
        <v>130.19999999999999</v>
      </c>
      <c r="CY523" s="516">
        <v>130.1</v>
      </c>
      <c r="CZ523" s="516">
        <v>130.6</v>
      </c>
      <c r="DA523" s="516">
        <v>130.80000000000001</v>
      </c>
      <c r="DB523" s="516">
        <v>132</v>
      </c>
      <c r="DC523" s="516">
        <v>132.5</v>
      </c>
      <c r="DD523" s="516">
        <v>132.5</v>
      </c>
      <c r="DE523" s="516">
        <v>132.5</v>
      </c>
      <c r="DF523" s="516">
        <v>132.6</v>
      </c>
      <c r="DG523" s="516">
        <v>132.6</v>
      </c>
      <c r="DH523" s="516">
        <v>132.9</v>
      </c>
      <c r="DI523" s="516">
        <v>133.4</v>
      </c>
      <c r="DJ523" s="516">
        <v>133.4</v>
      </c>
      <c r="DK523" s="516">
        <v>134.4</v>
      </c>
      <c r="DL523" s="516">
        <v>133.4</v>
      </c>
      <c r="DM523" s="516">
        <v>134.69999999999999</v>
      </c>
      <c r="DN523" s="516">
        <v>134.80000000000001</v>
      </c>
      <c r="DO523" s="516">
        <v>135.19999999999999</v>
      </c>
      <c r="DP523" s="516">
        <v>135</v>
      </c>
      <c r="DQ523" s="516">
        <v>135.69999999999999</v>
      </c>
      <c r="DR523" s="516">
        <v>134.1</v>
      </c>
      <c r="DS523" s="516">
        <v>135.6</v>
      </c>
      <c r="DT523" s="516">
        <v>135.9</v>
      </c>
      <c r="DU523" s="517">
        <v>136.19999999999999</v>
      </c>
      <c r="DV523" s="517">
        <v>136</v>
      </c>
      <c r="DW523" s="517">
        <v>135.80000000000001</v>
      </c>
      <c r="DX523" s="559">
        <v>136.1</v>
      </c>
      <c r="DY523" s="559">
        <v>136.19999999999999</v>
      </c>
      <c r="DZ523" s="559">
        <v>136.19999999999999</v>
      </c>
      <c r="EA523" s="558">
        <v>136.4</v>
      </c>
    </row>
    <row r="524" spans="1:131">
      <c r="A524" s="514" t="s">
        <v>1585</v>
      </c>
      <c r="B524" s="514" t="s">
        <v>1586</v>
      </c>
      <c r="C524" s="515">
        <v>0.22322</v>
      </c>
      <c r="D524" s="516">
        <v>104.3</v>
      </c>
      <c r="E524" s="516">
        <v>104.8</v>
      </c>
      <c r="F524" s="516">
        <v>104.4</v>
      </c>
      <c r="G524" s="516">
        <v>107.6</v>
      </c>
      <c r="H524" s="516">
        <v>110.9</v>
      </c>
      <c r="I524" s="516">
        <v>110.5</v>
      </c>
      <c r="J524" s="516">
        <v>110.1</v>
      </c>
      <c r="K524" s="516">
        <v>110.2</v>
      </c>
      <c r="L524" s="516">
        <v>110.1</v>
      </c>
      <c r="M524" s="516">
        <v>110.4</v>
      </c>
      <c r="N524" s="516">
        <v>109.8</v>
      </c>
      <c r="O524" s="516">
        <v>108.6</v>
      </c>
      <c r="P524" s="516">
        <v>110.5</v>
      </c>
      <c r="Q524" s="516">
        <v>109</v>
      </c>
      <c r="R524" s="516">
        <v>108.9</v>
      </c>
      <c r="S524" s="516">
        <v>110.9</v>
      </c>
      <c r="T524" s="516">
        <v>111.6</v>
      </c>
      <c r="U524" s="516">
        <v>111.1</v>
      </c>
      <c r="V524" s="516">
        <v>113.5</v>
      </c>
      <c r="W524" s="516">
        <v>112.9</v>
      </c>
      <c r="X524" s="516">
        <v>115.5</v>
      </c>
      <c r="Y524" s="516">
        <v>113.2</v>
      </c>
      <c r="Z524" s="516">
        <v>112.5</v>
      </c>
      <c r="AA524" s="516">
        <v>112.7</v>
      </c>
      <c r="AB524" s="516">
        <v>112.4</v>
      </c>
      <c r="AC524" s="516">
        <v>113.9</v>
      </c>
      <c r="AD524" s="516">
        <v>113.2</v>
      </c>
      <c r="AE524" s="516">
        <v>112.5</v>
      </c>
      <c r="AF524" s="516">
        <v>113.7</v>
      </c>
      <c r="AG524" s="516">
        <v>114.3</v>
      </c>
      <c r="AH524" s="516">
        <v>113.3</v>
      </c>
      <c r="AI524" s="516">
        <v>113.2</v>
      </c>
      <c r="AJ524" s="516">
        <v>115.8</v>
      </c>
      <c r="AK524" s="516">
        <v>114.1</v>
      </c>
      <c r="AL524" s="516">
        <v>121.9</v>
      </c>
      <c r="AM524" s="516">
        <v>124.3</v>
      </c>
      <c r="AN524" s="516">
        <v>124.8</v>
      </c>
      <c r="AO524" s="516">
        <v>123.2</v>
      </c>
      <c r="AP524" s="516">
        <v>122.9</v>
      </c>
      <c r="AQ524" s="516">
        <v>122.1</v>
      </c>
      <c r="AR524" s="516">
        <v>121.7</v>
      </c>
      <c r="AS524" s="516">
        <v>115.8</v>
      </c>
      <c r="AT524" s="516">
        <v>119.5</v>
      </c>
      <c r="AU524" s="516">
        <v>119</v>
      </c>
      <c r="AV524" s="516">
        <v>119.7</v>
      </c>
      <c r="AW524" s="516">
        <v>117.9</v>
      </c>
      <c r="AX524" s="516">
        <v>113.7</v>
      </c>
      <c r="AY524" s="516">
        <v>114.7</v>
      </c>
      <c r="AZ524" s="516">
        <v>113.1</v>
      </c>
      <c r="BA524" s="516">
        <v>116.3</v>
      </c>
      <c r="BB524" s="516">
        <v>116.2</v>
      </c>
      <c r="BC524" s="516">
        <v>118.2</v>
      </c>
      <c r="BD524" s="516">
        <v>117.3</v>
      </c>
      <c r="BE524" s="516">
        <v>117.5</v>
      </c>
      <c r="BF524" s="516">
        <v>115.2</v>
      </c>
      <c r="BG524" s="516">
        <v>117.5</v>
      </c>
      <c r="BH524" s="516">
        <v>115.1</v>
      </c>
      <c r="BI524" s="516">
        <v>116.5</v>
      </c>
      <c r="BJ524" s="516">
        <v>114.3</v>
      </c>
      <c r="BK524" s="516">
        <v>117</v>
      </c>
      <c r="BL524" s="516">
        <v>119.7</v>
      </c>
      <c r="BM524" s="516">
        <v>119.8</v>
      </c>
      <c r="BN524" s="516">
        <v>117.6</v>
      </c>
      <c r="BO524" s="516">
        <v>116.1</v>
      </c>
      <c r="BP524" s="516">
        <v>111.4</v>
      </c>
      <c r="BQ524" s="516">
        <v>113.3</v>
      </c>
      <c r="BR524" s="516">
        <v>113.2</v>
      </c>
      <c r="BS524" s="516">
        <v>111.6</v>
      </c>
      <c r="BT524" s="516">
        <v>108.2</v>
      </c>
      <c r="BU524" s="516">
        <v>110</v>
      </c>
      <c r="BV524" s="516">
        <v>107.2</v>
      </c>
      <c r="BW524" s="516">
        <v>109.8</v>
      </c>
      <c r="BX524" s="516">
        <v>110.9</v>
      </c>
      <c r="BY524" s="516">
        <v>110.5</v>
      </c>
      <c r="BZ524" s="516">
        <v>112.1</v>
      </c>
      <c r="CA524" s="516">
        <v>110.8</v>
      </c>
      <c r="CB524" s="516">
        <v>110.2</v>
      </c>
      <c r="CC524" s="516">
        <v>110.4</v>
      </c>
      <c r="CD524" s="516">
        <v>111.5</v>
      </c>
      <c r="CE524" s="516">
        <v>112.4</v>
      </c>
      <c r="CF524" s="516">
        <v>110.8</v>
      </c>
      <c r="CG524" s="516">
        <v>112.3</v>
      </c>
      <c r="CH524" s="516">
        <v>111.1</v>
      </c>
      <c r="CI524" s="516">
        <v>110.4</v>
      </c>
      <c r="CJ524" s="516">
        <v>108</v>
      </c>
      <c r="CK524" s="516">
        <v>107.7</v>
      </c>
      <c r="CL524" s="516">
        <v>109.4</v>
      </c>
      <c r="CM524" s="516">
        <v>110.5</v>
      </c>
      <c r="CN524" s="516">
        <v>109.7</v>
      </c>
      <c r="CO524" s="516">
        <v>109.6</v>
      </c>
      <c r="CP524" s="516">
        <v>109.3</v>
      </c>
      <c r="CQ524" s="516">
        <v>108.5</v>
      </c>
      <c r="CR524" s="516">
        <v>106.9</v>
      </c>
      <c r="CS524" s="516">
        <v>108.6</v>
      </c>
      <c r="CT524" s="516">
        <v>108.6</v>
      </c>
      <c r="CU524" s="516">
        <v>107.8</v>
      </c>
      <c r="CV524" s="516">
        <v>107.3</v>
      </c>
      <c r="CW524" s="516">
        <v>107.3</v>
      </c>
      <c r="CX524" s="516">
        <v>109.1</v>
      </c>
      <c r="CY524" s="516">
        <v>109.1</v>
      </c>
      <c r="CZ524" s="516">
        <v>107.7</v>
      </c>
      <c r="DA524" s="516">
        <v>108.5</v>
      </c>
      <c r="DB524" s="516">
        <v>109</v>
      </c>
      <c r="DC524" s="516">
        <v>110.2</v>
      </c>
      <c r="DD524" s="516">
        <v>109.7</v>
      </c>
      <c r="DE524" s="516">
        <v>110.9</v>
      </c>
      <c r="DF524" s="516">
        <v>111.1</v>
      </c>
      <c r="DG524" s="516">
        <v>113.5</v>
      </c>
      <c r="DH524" s="516">
        <v>111.8</v>
      </c>
      <c r="DI524" s="516">
        <v>113.6</v>
      </c>
      <c r="DJ524" s="516">
        <v>113</v>
      </c>
      <c r="DK524" s="516">
        <v>114.2</v>
      </c>
      <c r="DL524" s="516">
        <v>114</v>
      </c>
      <c r="DM524" s="516">
        <v>111.2</v>
      </c>
      <c r="DN524" s="516">
        <v>115.4</v>
      </c>
      <c r="DO524" s="516">
        <v>116.7</v>
      </c>
      <c r="DP524" s="516">
        <v>119</v>
      </c>
      <c r="DQ524" s="516">
        <v>119.1</v>
      </c>
      <c r="DR524" s="516">
        <v>119.9</v>
      </c>
      <c r="DS524" s="516">
        <v>119.4</v>
      </c>
      <c r="DT524" s="516">
        <v>118.8</v>
      </c>
      <c r="DU524" s="517">
        <v>118.3</v>
      </c>
      <c r="DV524" s="517">
        <v>118.9</v>
      </c>
      <c r="DW524" s="517">
        <v>118.9</v>
      </c>
      <c r="DX524" s="559">
        <v>120</v>
      </c>
      <c r="DY524" s="559">
        <v>119.9</v>
      </c>
      <c r="DZ524" s="559">
        <v>119.1</v>
      </c>
      <c r="EA524" s="558">
        <v>119.1</v>
      </c>
    </row>
    <row r="525" spans="1:131">
      <c r="A525" s="514" t="s">
        <v>1587</v>
      </c>
      <c r="B525" s="514" t="s">
        <v>1588</v>
      </c>
      <c r="C525" s="515">
        <v>7.6E-3</v>
      </c>
      <c r="D525" s="516">
        <v>106.7</v>
      </c>
      <c r="E525" s="516">
        <v>109.5</v>
      </c>
      <c r="F525" s="516">
        <v>107</v>
      </c>
      <c r="G525" s="516">
        <v>108.6</v>
      </c>
      <c r="H525" s="516">
        <v>108.5</v>
      </c>
      <c r="I525" s="516">
        <v>105.8</v>
      </c>
      <c r="J525" s="516">
        <v>106.4</v>
      </c>
      <c r="K525" s="516">
        <v>106.5</v>
      </c>
      <c r="L525" s="516">
        <v>109.2</v>
      </c>
      <c r="M525" s="516">
        <v>109.1</v>
      </c>
      <c r="N525" s="516">
        <v>111</v>
      </c>
      <c r="O525" s="516">
        <v>109.9</v>
      </c>
      <c r="P525" s="516">
        <v>110.3</v>
      </c>
      <c r="Q525" s="516">
        <v>112.4</v>
      </c>
      <c r="R525" s="516">
        <v>111.9</v>
      </c>
      <c r="S525" s="516">
        <v>109.6</v>
      </c>
      <c r="T525" s="516">
        <v>112.6</v>
      </c>
      <c r="U525" s="516">
        <v>111.7</v>
      </c>
      <c r="V525" s="516">
        <v>116.6</v>
      </c>
      <c r="W525" s="516">
        <v>112.3</v>
      </c>
      <c r="X525" s="516">
        <v>112.3</v>
      </c>
      <c r="Y525" s="516">
        <v>112.9</v>
      </c>
      <c r="Z525" s="516">
        <v>115.8</v>
      </c>
      <c r="AA525" s="516">
        <v>118.8</v>
      </c>
      <c r="AB525" s="516">
        <v>116.1</v>
      </c>
      <c r="AC525" s="516">
        <v>119.5</v>
      </c>
      <c r="AD525" s="516">
        <v>120.9</v>
      </c>
      <c r="AE525" s="516">
        <v>120.8</v>
      </c>
      <c r="AF525" s="516">
        <v>121.5</v>
      </c>
      <c r="AG525" s="516">
        <v>121.1</v>
      </c>
      <c r="AH525" s="516">
        <v>121</v>
      </c>
      <c r="AI525" s="516">
        <v>118.4</v>
      </c>
      <c r="AJ525" s="516">
        <v>120.8</v>
      </c>
      <c r="AK525" s="516">
        <v>120</v>
      </c>
      <c r="AL525" s="516">
        <v>120.2</v>
      </c>
      <c r="AM525" s="516">
        <v>121.8</v>
      </c>
      <c r="AN525" s="516">
        <v>121.4</v>
      </c>
      <c r="AO525" s="516">
        <v>121.6</v>
      </c>
      <c r="AP525" s="516">
        <v>124.3</v>
      </c>
      <c r="AQ525" s="516">
        <v>123.4</v>
      </c>
      <c r="AR525" s="516">
        <v>124.7</v>
      </c>
      <c r="AS525" s="516">
        <v>122.7</v>
      </c>
      <c r="AT525" s="516">
        <v>124.7</v>
      </c>
      <c r="AU525" s="516">
        <v>125.7</v>
      </c>
      <c r="AV525" s="516">
        <v>124.9</v>
      </c>
      <c r="AW525" s="516">
        <v>124.6</v>
      </c>
      <c r="AX525" s="516">
        <v>126.4</v>
      </c>
      <c r="AY525" s="516">
        <v>123.4</v>
      </c>
      <c r="AZ525" s="516">
        <v>125.5</v>
      </c>
      <c r="BA525" s="516">
        <v>122.9</v>
      </c>
      <c r="BB525" s="516">
        <v>124.6</v>
      </c>
      <c r="BC525" s="516">
        <v>121.3</v>
      </c>
      <c r="BD525" s="516">
        <v>122.1</v>
      </c>
      <c r="BE525" s="516">
        <v>122.3</v>
      </c>
      <c r="BF525" s="516">
        <v>121.6</v>
      </c>
      <c r="BG525" s="516">
        <v>122.7</v>
      </c>
      <c r="BH525" s="516">
        <v>123</v>
      </c>
      <c r="BI525" s="516">
        <v>120.4</v>
      </c>
      <c r="BJ525" s="516">
        <v>120.7</v>
      </c>
      <c r="BK525" s="516">
        <v>123.3</v>
      </c>
      <c r="BL525" s="516">
        <v>124.4</v>
      </c>
      <c r="BM525" s="516">
        <v>125</v>
      </c>
      <c r="BN525" s="516">
        <v>124.4</v>
      </c>
      <c r="BO525" s="516">
        <v>127.8</v>
      </c>
      <c r="BP525" s="516">
        <v>129.9</v>
      </c>
      <c r="BQ525" s="516">
        <v>132.1</v>
      </c>
      <c r="BR525" s="516">
        <v>137.1</v>
      </c>
      <c r="BS525" s="516">
        <v>129.1</v>
      </c>
      <c r="BT525" s="516">
        <v>133</v>
      </c>
      <c r="BU525" s="516">
        <v>129</v>
      </c>
      <c r="BV525" s="516">
        <v>130.80000000000001</v>
      </c>
      <c r="BW525" s="516">
        <v>132.69999999999999</v>
      </c>
      <c r="BX525" s="516">
        <v>134.69999999999999</v>
      </c>
      <c r="BY525" s="516">
        <v>142.30000000000001</v>
      </c>
      <c r="BZ525" s="516">
        <v>140.19999999999999</v>
      </c>
      <c r="CA525" s="516">
        <v>142.9</v>
      </c>
      <c r="CB525" s="516">
        <v>147.80000000000001</v>
      </c>
      <c r="CC525" s="516">
        <v>149.80000000000001</v>
      </c>
      <c r="CD525" s="516">
        <v>147.1</v>
      </c>
      <c r="CE525" s="516">
        <v>146.6</v>
      </c>
      <c r="CF525" s="516">
        <v>147.1</v>
      </c>
      <c r="CG525" s="516">
        <v>150.19999999999999</v>
      </c>
      <c r="CH525" s="516">
        <v>150</v>
      </c>
      <c r="CI525" s="516">
        <v>149.4</v>
      </c>
      <c r="CJ525" s="516">
        <v>147.80000000000001</v>
      </c>
      <c r="CK525" s="516">
        <v>146.4</v>
      </c>
      <c r="CL525" s="516">
        <v>145.9</v>
      </c>
      <c r="CM525" s="516">
        <v>147.4</v>
      </c>
      <c r="CN525" s="516">
        <v>149.4</v>
      </c>
      <c r="CO525" s="516">
        <v>147.6</v>
      </c>
      <c r="CP525" s="516">
        <v>150.6</v>
      </c>
      <c r="CQ525" s="516">
        <v>150.4</v>
      </c>
      <c r="CR525" s="516">
        <v>148</v>
      </c>
      <c r="CS525" s="516">
        <v>150.69999999999999</v>
      </c>
      <c r="CT525" s="516">
        <v>150.30000000000001</v>
      </c>
      <c r="CU525" s="516">
        <v>147.69999999999999</v>
      </c>
      <c r="CV525" s="516">
        <v>144.80000000000001</v>
      </c>
      <c r="CW525" s="516">
        <v>145.9</v>
      </c>
      <c r="CX525" s="516">
        <v>146.1</v>
      </c>
      <c r="CY525" s="516">
        <v>147.69999999999999</v>
      </c>
      <c r="CZ525" s="516">
        <v>147.80000000000001</v>
      </c>
      <c r="DA525" s="516">
        <v>149.6</v>
      </c>
      <c r="DB525" s="516">
        <v>147.5</v>
      </c>
      <c r="DC525" s="516">
        <v>144.9</v>
      </c>
      <c r="DD525" s="516">
        <v>145.80000000000001</v>
      </c>
      <c r="DE525" s="516">
        <v>149.1</v>
      </c>
      <c r="DF525" s="516">
        <v>148.6</v>
      </c>
      <c r="DG525" s="516">
        <v>149.1</v>
      </c>
      <c r="DH525" s="516">
        <v>148.19999999999999</v>
      </c>
      <c r="DI525" s="516">
        <v>150.9</v>
      </c>
      <c r="DJ525" s="516">
        <v>154.30000000000001</v>
      </c>
      <c r="DK525" s="516">
        <v>154</v>
      </c>
      <c r="DL525" s="516">
        <v>154</v>
      </c>
      <c r="DM525" s="516">
        <v>152.80000000000001</v>
      </c>
      <c r="DN525" s="516">
        <v>154.6</v>
      </c>
      <c r="DO525" s="516">
        <v>156.4</v>
      </c>
      <c r="DP525" s="516">
        <v>163</v>
      </c>
      <c r="DQ525" s="516">
        <v>164.5</v>
      </c>
      <c r="DR525" s="516">
        <v>165.6</v>
      </c>
      <c r="DS525" s="516">
        <v>166.3</v>
      </c>
      <c r="DT525" s="516">
        <v>170.1</v>
      </c>
      <c r="DU525" s="517">
        <v>171.2</v>
      </c>
      <c r="DV525" s="517">
        <v>176.1</v>
      </c>
      <c r="DW525" s="517">
        <v>176</v>
      </c>
      <c r="DX525" s="559">
        <v>177.2</v>
      </c>
      <c r="DY525" s="559">
        <v>180.5</v>
      </c>
      <c r="DZ525" s="559">
        <v>179.7</v>
      </c>
      <c r="EA525" s="558">
        <v>178.8</v>
      </c>
    </row>
    <row r="526" spans="1:131">
      <c r="A526" s="514" t="s">
        <v>1589</v>
      </c>
      <c r="B526" s="514" t="s">
        <v>1590</v>
      </c>
      <c r="C526" s="515">
        <v>0.17902999999999999</v>
      </c>
      <c r="D526" s="516">
        <v>104.1</v>
      </c>
      <c r="E526" s="516">
        <v>105</v>
      </c>
      <c r="F526" s="516">
        <v>104.3</v>
      </c>
      <c r="G526" s="516">
        <v>107.9</v>
      </c>
      <c r="H526" s="516">
        <v>112.2</v>
      </c>
      <c r="I526" s="516">
        <v>111.8</v>
      </c>
      <c r="J526" s="516">
        <v>112.2</v>
      </c>
      <c r="K526" s="516">
        <v>111.8</v>
      </c>
      <c r="L526" s="516">
        <v>111.8</v>
      </c>
      <c r="M526" s="516">
        <v>111.6</v>
      </c>
      <c r="N526" s="516">
        <v>111.2</v>
      </c>
      <c r="O526" s="516">
        <v>109.5</v>
      </c>
      <c r="P526" s="516">
        <v>111.1</v>
      </c>
      <c r="Q526" s="516">
        <v>109.9</v>
      </c>
      <c r="R526" s="516">
        <v>109.6</v>
      </c>
      <c r="S526" s="516">
        <v>112.4</v>
      </c>
      <c r="T526" s="516">
        <v>112.8</v>
      </c>
      <c r="U526" s="516">
        <v>112.3</v>
      </c>
      <c r="V526" s="516">
        <v>115.4</v>
      </c>
      <c r="W526" s="516">
        <v>113.6</v>
      </c>
      <c r="X526" s="516">
        <v>115.4</v>
      </c>
      <c r="Y526" s="516">
        <v>113.8</v>
      </c>
      <c r="Z526" s="516">
        <v>113.3</v>
      </c>
      <c r="AA526" s="516">
        <v>113</v>
      </c>
      <c r="AB526" s="516">
        <v>115.1</v>
      </c>
      <c r="AC526" s="516">
        <v>116.5</v>
      </c>
      <c r="AD526" s="516">
        <v>116.1</v>
      </c>
      <c r="AE526" s="516">
        <v>115.3</v>
      </c>
      <c r="AF526" s="516">
        <v>116.7</v>
      </c>
      <c r="AG526" s="516">
        <v>117.2</v>
      </c>
      <c r="AH526" s="516">
        <v>116</v>
      </c>
      <c r="AI526" s="516">
        <v>116.4</v>
      </c>
      <c r="AJ526" s="516">
        <v>119.6</v>
      </c>
      <c r="AK526" s="516">
        <v>117.3</v>
      </c>
      <c r="AL526" s="516">
        <v>127.4</v>
      </c>
      <c r="AM526" s="516">
        <v>130.6</v>
      </c>
      <c r="AN526" s="516">
        <v>130.19999999999999</v>
      </c>
      <c r="AO526" s="516">
        <v>128.5</v>
      </c>
      <c r="AP526" s="516">
        <v>128.30000000000001</v>
      </c>
      <c r="AQ526" s="516">
        <v>127.1</v>
      </c>
      <c r="AR526" s="516">
        <v>126.9</v>
      </c>
      <c r="AS526" s="516">
        <v>119.6</v>
      </c>
      <c r="AT526" s="516">
        <v>124.2</v>
      </c>
      <c r="AU526" s="516">
        <v>123.4</v>
      </c>
      <c r="AV526" s="516">
        <v>124</v>
      </c>
      <c r="AW526" s="516">
        <v>121.6</v>
      </c>
      <c r="AX526" s="516">
        <v>116.3</v>
      </c>
      <c r="AY526" s="516">
        <v>117.4</v>
      </c>
      <c r="AZ526" s="516">
        <v>115.9</v>
      </c>
      <c r="BA526" s="516">
        <v>119.8</v>
      </c>
      <c r="BB526" s="516">
        <v>119.6</v>
      </c>
      <c r="BC526" s="516">
        <v>122.4</v>
      </c>
      <c r="BD526" s="516">
        <v>120.8</v>
      </c>
      <c r="BE526" s="516">
        <v>121.3</v>
      </c>
      <c r="BF526" s="516">
        <v>118.7</v>
      </c>
      <c r="BG526" s="516">
        <v>121.1</v>
      </c>
      <c r="BH526" s="516">
        <v>118.3</v>
      </c>
      <c r="BI526" s="516">
        <v>120.4</v>
      </c>
      <c r="BJ526" s="516">
        <v>117.9</v>
      </c>
      <c r="BK526" s="516">
        <v>121</v>
      </c>
      <c r="BL526" s="516">
        <v>124.3</v>
      </c>
      <c r="BM526" s="516">
        <v>124.6</v>
      </c>
      <c r="BN526" s="516">
        <v>122</v>
      </c>
      <c r="BO526" s="516">
        <v>120</v>
      </c>
      <c r="BP526" s="516">
        <v>113.6</v>
      </c>
      <c r="BQ526" s="516">
        <v>116.1</v>
      </c>
      <c r="BR526" s="516">
        <v>116.2</v>
      </c>
      <c r="BS526" s="516">
        <v>115.1</v>
      </c>
      <c r="BT526" s="516">
        <v>110.6</v>
      </c>
      <c r="BU526" s="516">
        <v>112.7</v>
      </c>
      <c r="BV526" s="516">
        <v>109</v>
      </c>
      <c r="BW526" s="516">
        <v>112</v>
      </c>
      <c r="BX526" s="516">
        <v>112.8</v>
      </c>
      <c r="BY526" s="516">
        <v>112.7</v>
      </c>
      <c r="BZ526" s="516">
        <v>114.6</v>
      </c>
      <c r="CA526" s="516">
        <v>113</v>
      </c>
      <c r="CB526" s="516">
        <v>112</v>
      </c>
      <c r="CC526" s="516">
        <v>112.1</v>
      </c>
      <c r="CD526" s="516">
        <v>113.6</v>
      </c>
      <c r="CE526" s="516">
        <v>114.7</v>
      </c>
      <c r="CF526" s="516">
        <v>112.5</v>
      </c>
      <c r="CG526" s="516">
        <v>114.4</v>
      </c>
      <c r="CH526" s="516">
        <v>112.9</v>
      </c>
      <c r="CI526" s="516">
        <v>112.1</v>
      </c>
      <c r="CJ526" s="516">
        <v>109</v>
      </c>
      <c r="CK526" s="516">
        <v>108.7</v>
      </c>
      <c r="CL526" s="516">
        <v>110.9</v>
      </c>
      <c r="CM526" s="516">
        <v>112.2</v>
      </c>
      <c r="CN526" s="516">
        <v>111.2</v>
      </c>
      <c r="CO526" s="516">
        <v>111</v>
      </c>
      <c r="CP526" s="516">
        <v>110.6</v>
      </c>
      <c r="CQ526" s="516">
        <v>109.7</v>
      </c>
      <c r="CR526" s="516">
        <v>107.6</v>
      </c>
      <c r="CS526" s="516">
        <v>109.7</v>
      </c>
      <c r="CT526" s="516">
        <v>109.8</v>
      </c>
      <c r="CU526" s="516">
        <v>108.9</v>
      </c>
      <c r="CV526" s="516">
        <v>108.4</v>
      </c>
      <c r="CW526" s="516">
        <v>108.4</v>
      </c>
      <c r="CX526" s="516">
        <v>110.7</v>
      </c>
      <c r="CY526" s="516">
        <v>110.8</v>
      </c>
      <c r="CZ526" s="516">
        <v>110</v>
      </c>
      <c r="DA526" s="516">
        <v>110.9</v>
      </c>
      <c r="DB526" s="516">
        <v>111.5</v>
      </c>
      <c r="DC526" s="516">
        <v>113.2</v>
      </c>
      <c r="DD526" s="516">
        <v>112.7</v>
      </c>
      <c r="DE526" s="516">
        <v>113.6</v>
      </c>
      <c r="DF526" s="516">
        <v>113.7</v>
      </c>
      <c r="DG526" s="516">
        <v>116.8</v>
      </c>
      <c r="DH526" s="516">
        <v>114.9</v>
      </c>
      <c r="DI526" s="516">
        <v>116.9</v>
      </c>
      <c r="DJ526" s="516">
        <v>115.7</v>
      </c>
      <c r="DK526" s="516">
        <v>117.4</v>
      </c>
      <c r="DL526" s="516">
        <v>117.1</v>
      </c>
      <c r="DM526" s="516">
        <v>113.5</v>
      </c>
      <c r="DN526" s="516">
        <v>118.2</v>
      </c>
      <c r="DO526" s="516">
        <v>118.9</v>
      </c>
      <c r="DP526" s="516">
        <v>121.2</v>
      </c>
      <c r="DQ526" s="516">
        <v>121.2</v>
      </c>
      <c r="DR526" s="516">
        <v>122.1</v>
      </c>
      <c r="DS526" s="516">
        <v>121.7</v>
      </c>
      <c r="DT526" s="516">
        <v>121.3</v>
      </c>
      <c r="DU526" s="517">
        <v>120.5</v>
      </c>
      <c r="DV526" s="517">
        <v>121.1</v>
      </c>
      <c r="DW526" s="517">
        <v>121.1</v>
      </c>
      <c r="DX526" s="559">
        <v>122.3</v>
      </c>
      <c r="DY526" s="559">
        <v>122.5</v>
      </c>
      <c r="DZ526" s="559">
        <v>121.7</v>
      </c>
      <c r="EA526" s="558">
        <v>121.8</v>
      </c>
    </row>
    <row r="527" spans="1:131">
      <c r="A527" s="514" t="s">
        <v>1591</v>
      </c>
      <c r="B527" s="514" t="s">
        <v>1592</v>
      </c>
      <c r="C527" s="515">
        <v>3.6589999999999998E-2</v>
      </c>
      <c r="D527" s="516">
        <v>104.6</v>
      </c>
      <c r="E527" s="516">
        <v>103.3</v>
      </c>
      <c r="F527" s="516">
        <v>104.2</v>
      </c>
      <c r="G527" s="516">
        <v>106.1</v>
      </c>
      <c r="H527" s="516">
        <v>104.6</v>
      </c>
      <c r="I527" s="516">
        <v>105</v>
      </c>
      <c r="J527" s="516">
        <v>100.4</v>
      </c>
      <c r="K527" s="516">
        <v>102.9</v>
      </c>
      <c r="L527" s="516">
        <v>102.1</v>
      </c>
      <c r="M527" s="516">
        <v>104.9</v>
      </c>
      <c r="N527" s="516">
        <v>102.8</v>
      </c>
      <c r="O527" s="516">
        <v>103.9</v>
      </c>
      <c r="P527" s="516">
        <v>108</v>
      </c>
      <c r="Q527" s="516">
        <v>103.8</v>
      </c>
      <c r="R527" s="516">
        <v>104.8</v>
      </c>
      <c r="S527" s="516">
        <v>103.8</v>
      </c>
      <c r="T527" s="516">
        <v>105.8</v>
      </c>
      <c r="U527" s="516">
        <v>105.3</v>
      </c>
      <c r="V527" s="516">
        <v>103.3</v>
      </c>
      <c r="W527" s="516">
        <v>109.5</v>
      </c>
      <c r="X527" s="516">
        <v>116.5</v>
      </c>
      <c r="Y527" s="516">
        <v>110.5</v>
      </c>
      <c r="Z527" s="516">
        <v>107.6</v>
      </c>
      <c r="AA527" s="516">
        <v>109.6</v>
      </c>
      <c r="AB527" s="516">
        <v>98.4</v>
      </c>
      <c r="AC527" s="516">
        <v>100.1</v>
      </c>
      <c r="AD527" s="516">
        <v>97.3</v>
      </c>
      <c r="AE527" s="516">
        <v>96.9</v>
      </c>
      <c r="AF527" s="516">
        <v>97.3</v>
      </c>
      <c r="AG527" s="516">
        <v>98.9</v>
      </c>
      <c r="AH527" s="516">
        <v>98.1</v>
      </c>
      <c r="AI527" s="516">
        <v>96.1</v>
      </c>
      <c r="AJ527" s="516">
        <v>96.2</v>
      </c>
      <c r="AK527" s="516">
        <v>97.3</v>
      </c>
      <c r="AL527" s="516">
        <v>95.1</v>
      </c>
      <c r="AM527" s="516">
        <v>93.8</v>
      </c>
      <c r="AN527" s="516">
        <v>98.8</v>
      </c>
      <c r="AO527" s="516">
        <v>97.5</v>
      </c>
      <c r="AP527" s="516">
        <v>96.3</v>
      </c>
      <c r="AQ527" s="516">
        <v>97.7</v>
      </c>
      <c r="AR527" s="516">
        <v>95.7</v>
      </c>
      <c r="AS527" s="516">
        <v>95.8</v>
      </c>
      <c r="AT527" s="516">
        <v>95.2</v>
      </c>
      <c r="AU527" s="516">
        <v>95.8</v>
      </c>
      <c r="AV527" s="516">
        <v>97.4</v>
      </c>
      <c r="AW527" s="516">
        <v>98.1</v>
      </c>
      <c r="AX527" s="516">
        <v>98.5</v>
      </c>
      <c r="AY527" s="516">
        <v>99.4</v>
      </c>
      <c r="AZ527" s="516">
        <v>96.9</v>
      </c>
      <c r="BA527" s="516">
        <v>97.8</v>
      </c>
      <c r="BB527" s="516">
        <v>97.6</v>
      </c>
      <c r="BC527" s="516">
        <v>97.3</v>
      </c>
      <c r="BD527" s="516">
        <v>99.3</v>
      </c>
      <c r="BE527" s="516">
        <v>98</v>
      </c>
      <c r="BF527" s="516">
        <v>96.4</v>
      </c>
      <c r="BG527" s="516">
        <v>98.4</v>
      </c>
      <c r="BH527" s="516">
        <v>98.1</v>
      </c>
      <c r="BI527" s="516">
        <v>96.8</v>
      </c>
      <c r="BJ527" s="516">
        <v>95.8</v>
      </c>
      <c r="BK527" s="516">
        <v>96.3</v>
      </c>
      <c r="BL527" s="516">
        <v>96</v>
      </c>
      <c r="BM527" s="516">
        <v>95.5</v>
      </c>
      <c r="BN527" s="516">
        <v>94.7</v>
      </c>
      <c r="BO527" s="516">
        <v>94.4</v>
      </c>
      <c r="BP527" s="516">
        <v>96.5</v>
      </c>
      <c r="BQ527" s="516">
        <v>95.7</v>
      </c>
      <c r="BR527" s="516">
        <v>93.2</v>
      </c>
      <c r="BS527" s="516">
        <v>90.7</v>
      </c>
      <c r="BT527" s="516">
        <v>91</v>
      </c>
      <c r="BU527" s="516">
        <v>92.7</v>
      </c>
      <c r="BV527" s="516">
        <v>93.5</v>
      </c>
      <c r="BW527" s="516">
        <v>94.3</v>
      </c>
      <c r="BX527" s="516">
        <v>96.3</v>
      </c>
      <c r="BY527" s="516">
        <v>93.2</v>
      </c>
      <c r="BZ527" s="516">
        <v>94.1</v>
      </c>
      <c r="CA527" s="516">
        <v>93.4</v>
      </c>
      <c r="CB527" s="516">
        <v>93.2</v>
      </c>
      <c r="CC527" s="516">
        <v>94</v>
      </c>
      <c r="CD527" s="516">
        <v>94.1</v>
      </c>
      <c r="CE527" s="516">
        <v>93.9</v>
      </c>
      <c r="CF527" s="516">
        <v>95.1</v>
      </c>
      <c r="CG527" s="516">
        <v>94</v>
      </c>
      <c r="CH527" s="516">
        <v>94.3</v>
      </c>
      <c r="CI527" s="516">
        <v>94</v>
      </c>
      <c r="CJ527" s="516">
        <v>94.8</v>
      </c>
      <c r="CK527" s="516">
        <v>94.8</v>
      </c>
      <c r="CL527" s="516">
        <v>94.8</v>
      </c>
      <c r="CM527" s="516">
        <v>94.6</v>
      </c>
      <c r="CN527" s="516">
        <v>94.2</v>
      </c>
      <c r="CO527" s="516">
        <v>95</v>
      </c>
      <c r="CP527" s="516">
        <v>94.2</v>
      </c>
      <c r="CQ527" s="516">
        <v>94.2</v>
      </c>
      <c r="CR527" s="516">
        <v>95</v>
      </c>
      <c r="CS527" s="516">
        <v>94.2</v>
      </c>
      <c r="CT527" s="516">
        <v>94.2</v>
      </c>
      <c r="CU527" s="516">
        <v>94.2</v>
      </c>
      <c r="CV527" s="516">
        <v>94.2</v>
      </c>
      <c r="CW527" s="516">
        <v>94.2</v>
      </c>
      <c r="CX527" s="516">
        <v>93.4</v>
      </c>
      <c r="CY527" s="516">
        <v>92.8</v>
      </c>
      <c r="CZ527" s="516">
        <v>88.6</v>
      </c>
      <c r="DA527" s="516">
        <v>88.3</v>
      </c>
      <c r="DB527" s="516">
        <v>88.9</v>
      </c>
      <c r="DC527" s="516">
        <v>88</v>
      </c>
      <c r="DD527" s="516">
        <v>87.6</v>
      </c>
      <c r="DE527" s="516">
        <v>89.3</v>
      </c>
      <c r="DF527" s="516">
        <v>90.2</v>
      </c>
      <c r="DG527" s="516">
        <v>89.7</v>
      </c>
      <c r="DH527" s="516">
        <v>88.8</v>
      </c>
      <c r="DI527" s="516">
        <v>90</v>
      </c>
      <c r="DJ527" s="516">
        <v>91.3</v>
      </c>
      <c r="DK527" s="516">
        <v>90.4</v>
      </c>
      <c r="DL527" s="516">
        <v>90.5</v>
      </c>
      <c r="DM527" s="516">
        <v>91.2</v>
      </c>
      <c r="DN527" s="516">
        <v>93.4</v>
      </c>
      <c r="DO527" s="516">
        <v>97.7</v>
      </c>
      <c r="DP527" s="516">
        <v>98.8</v>
      </c>
      <c r="DQ527" s="516">
        <v>99.3</v>
      </c>
      <c r="DR527" s="516">
        <v>99.6</v>
      </c>
      <c r="DS527" s="516">
        <v>98.5</v>
      </c>
      <c r="DT527" s="516">
        <v>95.8</v>
      </c>
      <c r="DU527" s="517">
        <v>96.5</v>
      </c>
      <c r="DV527" s="517">
        <v>96.3</v>
      </c>
      <c r="DW527" s="517">
        <v>96.5</v>
      </c>
      <c r="DX527" s="559">
        <v>96.7</v>
      </c>
      <c r="DY527" s="559">
        <v>95</v>
      </c>
      <c r="DZ527" s="559">
        <v>93.8</v>
      </c>
      <c r="EA527" s="558">
        <v>93.7</v>
      </c>
    </row>
    <row r="528" spans="1:131">
      <c r="A528" s="514" t="s">
        <v>1593</v>
      </c>
      <c r="B528" s="514" t="s">
        <v>1594</v>
      </c>
      <c r="C528" s="515">
        <v>0.12113</v>
      </c>
      <c r="D528" s="516">
        <v>102.9</v>
      </c>
      <c r="E528" s="516">
        <v>107.6</v>
      </c>
      <c r="F528" s="516">
        <v>109.3</v>
      </c>
      <c r="G528" s="516">
        <v>108.5</v>
      </c>
      <c r="H528" s="516">
        <v>114.2</v>
      </c>
      <c r="I528" s="516">
        <v>102.5</v>
      </c>
      <c r="J528" s="516">
        <v>108.5</v>
      </c>
      <c r="K528" s="516">
        <v>105.9</v>
      </c>
      <c r="L528" s="516">
        <v>105.7</v>
      </c>
      <c r="M528" s="516">
        <v>110.4</v>
      </c>
      <c r="N528" s="516">
        <v>111.5</v>
      </c>
      <c r="O528" s="516">
        <v>112.1</v>
      </c>
      <c r="P528" s="516">
        <v>108.8</v>
      </c>
      <c r="Q528" s="516">
        <v>112.2</v>
      </c>
      <c r="R528" s="516">
        <v>111.7</v>
      </c>
      <c r="S528" s="516">
        <v>111.9</v>
      </c>
      <c r="T528" s="516">
        <v>112.1</v>
      </c>
      <c r="U528" s="516">
        <v>111.2</v>
      </c>
      <c r="V528" s="516">
        <v>109.8</v>
      </c>
      <c r="W528" s="516">
        <v>113.8</v>
      </c>
      <c r="X528" s="516">
        <v>115.7</v>
      </c>
      <c r="Y528" s="516">
        <v>118</v>
      </c>
      <c r="Z528" s="516">
        <v>111.3</v>
      </c>
      <c r="AA528" s="516">
        <v>119.4</v>
      </c>
      <c r="AB528" s="516">
        <v>117.7</v>
      </c>
      <c r="AC528" s="516">
        <v>122.7</v>
      </c>
      <c r="AD528" s="516">
        <v>116</v>
      </c>
      <c r="AE528" s="516">
        <v>123.6</v>
      </c>
      <c r="AF528" s="516">
        <v>123.1</v>
      </c>
      <c r="AG528" s="516">
        <v>128</v>
      </c>
      <c r="AH528" s="516">
        <v>122.9</v>
      </c>
      <c r="AI528" s="516">
        <v>121.8</v>
      </c>
      <c r="AJ528" s="516">
        <v>129.19999999999999</v>
      </c>
      <c r="AK528" s="516">
        <v>122.9</v>
      </c>
      <c r="AL528" s="516">
        <v>110.6</v>
      </c>
      <c r="AM528" s="516">
        <v>106.1</v>
      </c>
      <c r="AN528" s="516">
        <v>106.1</v>
      </c>
      <c r="AO528" s="516">
        <v>98.3</v>
      </c>
      <c r="AP528" s="516">
        <v>97.5</v>
      </c>
      <c r="AQ528" s="516">
        <v>96.9</v>
      </c>
      <c r="AR528" s="516">
        <v>99.1</v>
      </c>
      <c r="AS528" s="516">
        <v>97.9</v>
      </c>
      <c r="AT528" s="516">
        <v>106.3</v>
      </c>
      <c r="AU528" s="516">
        <v>106.5</v>
      </c>
      <c r="AV528" s="516">
        <v>106.5</v>
      </c>
      <c r="AW528" s="516">
        <v>103.7</v>
      </c>
      <c r="AX528" s="516">
        <v>105.9</v>
      </c>
      <c r="AY528" s="516">
        <v>104.9</v>
      </c>
      <c r="AZ528" s="516">
        <v>101.8</v>
      </c>
      <c r="BA528" s="516">
        <v>101.2</v>
      </c>
      <c r="BB528" s="516">
        <v>101.5</v>
      </c>
      <c r="BC528" s="516">
        <v>99.5</v>
      </c>
      <c r="BD528" s="516">
        <v>91.6</v>
      </c>
      <c r="BE528" s="516">
        <v>95.5</v>
      </c>
      <c r="BF528" s="516">
        <v>87.9</v>
      </c>
      <c r="BG528" s="516">
        <v>89.8</v>
      </c>
      <c r="BH528" s="516">
        <v>87.8</v>
      </c>
      <c r="BI528" s="516">
        <v>94.2</v>
      </c>
      <c r="BJ528" s="516">
        <v>88.4</v>
      </c>
      <c r="BK528" s="516">
        <v>92.5</v>
      </c>
      <c r="BL528" s="516">
        <v>91.7</v>
      </c>
      <c r="BM528" s="516">
        <v>94.1</v>
      </c>
      <c r="BN528" s="516">
        <v>98.6</v>
      </c>
      <c r="BO528" s="516">
        <v>94.6</v>
      </c>
      <c r="BP528" s="516">
        <v>89</v>
      </c>
      <c r="BQ528" s="516">
        <v>89.2</v>
      </c>
      <c r="BR528" s="516">
        <v>90.5</v>
      </c>
      <c r="BS528" s="516">
        <v>92.8</v>
      </c>
      <c r="BT528" s="516">
        <v>94.3</v>
      </c>
      <c r="BU528" s="516">
        <v>99.4</v>
      </c>
      <c r="BV528" s="516">
        <v>95.7</v>
      </c>
      <c r="BW528" s="516">
        <v>97.6</v>
      </c>
      <c r="BX528" s="516">
        <v>102.3</v>
      </c>
      <c r="BY528" s="516">
        <v>101.4</v>
      </c>
      <c r="BZ528" s="516">
        <v>95.2</v>
      </c>
      <c r="CA528" s="516">
        <v>96.6</v>
      </c>
      <c r="CB528" s="516">
        <v>100.2</v>
      </c>
      <c r="CC528" s="516">
        <v>95.8</v>
      </c>
      <c r="CD528" s="516">
        <v>95.8</v>
      </c>
      <c r="CE528" s="516">
        <v>96.4</v>
      </c>
      <c r="CF528" s="516">
        <v>96.4</v>
      </c>
      <c r="CG528" s="516">
        <v>98.8</v>
      </c>
      <c r="CH528" s="516">
        <v>98.7</v>
      </c>
      <c r="CI528" s="516">
        <v>98.1</v>
      </c>
      <c r="CJ528" s="516">
        <v>102.2</v>
      </c>
      <c r="CK528" s="516">
        <v>99.2</v>
      </c>
      <c r="CL528" s="516">
        <v>100.7</v>
      </c>
      <c r="CM528" s="516">
        <v>102.9</v>
      </c>
      <c r="CN528" s="516">
        <v>101.3</v>
      </c>
      <c r="CO528" s="516">
        <v>102.7</v>
      </c>
      <c r="CP528" s="516">
        <v>102.5</v>
      </c>
      <c r="CQ528" s="516">
        <v>103.3</v>
      </c>
      <c r="CR528" s="516">
        <v>103.7</v>
      </c>
      <c r="CS528" s="516">
        <v>104.5</v>
      </c>
      <c r="CT528" s="516">
        <v>102.7</v>
      </c>
      <c r="CU528" s="516">
        <v>107.7</v>
      </c>
      <c r="CV528" s="516">
        <v>107.7</v>
      </c>
      <c r="CW528" s="516">
        <v>106.2</v>
      </c>
      <c r="CX528" s="516">
        <v>110.8</v>
      </c>
      <c r="CY528" s="516">
        <v>105.3</v>
      </c>
      <c r="CZ528" s="516">
        <v>107</v>
      </c>
      <c r="DA528" s="516">
        <v>112.7</v>
      </c>
      <c r="DB528" s="516">
        <v>105.7</v>
      </c>
      <c r="DC528" s="516">
        <v>113.3</v>
      </c>
      <c r="DD528" s="516">
        <v>110.8</v>
      </c>
      <c r="DE528" s="516">
        <v>108.4</v>
      </c>
      <c r="DF528" s="516">
        <v>111.2</v>
      </c>
      <c r="DG528" s="516">
        <v>112.2</v>
      </c>
      <c r="DH528" s="516">
        <v>114.1</v>
      </c>
      <c r="DI528" s="516">
        <v>114.8</v>
      </c>
      <c r="DJ528" s="516">
        <v>110.9</v>
      </c>
      <c r="DK528" s="516">
        <v>109</v>
      </c>
      <c r="DL528" s="516">
        <v>111.3</v>
      </c>
      <c r="DM528" s="516">
        <v>110.8</v>
      </c>
      <c r="DN528" s="516">
        <v>124.3</v>
      </c>
      <c r="DO528" s="516">
        <v>119</v>
      </c>
      <c r="DP528" s="516">
        <v>120.9</v>
      </c>
      <c r="DQ528" s="516">
        <v>131.30000000000001</v>
      </c>
      <c r="DR528" s="516">
        <v>133.6</v>
      </c>
      <c r="DS528" s="516">
        <v>132.69999999999999</v>
      </c>
      <c r="DT528" s="516">
        <v>135.5</v>
      </c>
      <c r="DU528" s="517">
        <v>136</v>
      </c>
      <c r="DV528" s="517">
        <v>140.1</v>
      </c>
      <c r="DW528" s="517">
        <v>138.6</v>
      </c>
      <c r="DX528" s="559">
        <v>132.5</v>
      </c>
      <c r="DY528" s="559">
        <v>134.9</v>
      </c>
      <c r="DZ528" s="559">
        <v>136.5</v>
      </c>
      <c r="EA528" s="558">
        <v>139.30000000000001</v>
      </c>
    </row>
    <row r="529" spans="1:131">
      <c r="A529" s="514" t="s">
        <v>1595</v>
      </c>
      <c r="B529" s="514" t="s">
        <v>1596</v>
      </c>
      <c r="C529" s="515">
        <v>0.12113</v>
      </c>
      <c r="D529" s="516">
        <v>102.9</v>
      </c>
      <c r="E529" s="516">
        <v>107.6</v>
      </c>
      <c r="F529" s="516">
        <v>109.3</v>
      </c>
      <c r="G529" s="516">
        <v>108.5</v>
      </c>
      <c r="H529" s="516">
        <v>114.2</v>
      </c>
      <c r="I529" s="516">
        <v>102.5</v>
      </c>
      <c r="J529" s="516">
        <v>108.5</v>
      </c>
      <c r="K529" s="516">
        <v>105.9</v>
      </c>
      <c r="L529" s="516">
        <v>105.7</v>
      </c>
      <c r="M529" s="516">
        <v>110.4</v>
      </c>
      <c r="N529" s="516">
        <v>111.5</v>
      </c>
      <c r="O529" s="516">
        <v>112.1</v>
      </c>
      <c r="P529" s="516">
        <v>108.8</v>
      </c>
      <c r="Q529" s="516">
        <v>112.2</v>
      </c>
      <c r="R529" s="516">
        <v>111.7</v>
      </c>
      <c r="S529" s="516">
        <v>111.9</v>
      </c>
      <c r="T529" s="516">
        <v>112.1</v>
      </c>
      <c r="U529" s="516">
        <v>111.2</v>
      </c>
      <c r="V529" s="516">
        <v>109.8</v>
      </c>
      <c r="W529" s="516">
        <v>113.8</v>
      </c>
      <c r="X529" s="516">
        <v>115.7</v>
      </c>
      <c r="Y529" s="516">
        <v>118</v>
      </c>
      <c r="Z529" s="516">
        <v>111.3</v>
      </c>
      <c r="AA529" s="516">
        <v>119.4</v>
      </c>
      <c r="AB529" s="516">
        <v>117.7</v>
      </c>
      <c r="AC529" s="516">
        <v>122.7</v>
      </c>
      <c r="AD529" s="516">
        <v>116</v>
      </c>
      <c r="AE529" s="516">
        <v>123.6</v>
      </c>
      <c r="AF529" s="516">
        <v>123.1</v>
      </c>
      <c r="AG529" s="516">
        <v>128</v>
      </c>
      <c r="AH529" s="516">
        <v>122.9</v>
      </c>
      <c r="AI529" s="516">
        <v>121.8</v>
      </c>
      <c r="AJ529" s="516">
        <v>129.19999999999999</v>
      </c>
      <c r="AK529" s="516">
        <v>122.9</v>
      </c>
      <c r="AL529" s="516">
        <v>110.6</v>
      </c>
      <c r="AM529" s="516">
        <v>106.1</v>
      </c>
      <c r="AN529" s="516">
        <v>106.1</v>
      </c>
      <c r="AO529" s="516">
        <v>98.3</v>
      </c>
      <c r="AP529" s="516">
        <v>97.5</v>
      </c>
      <c r="AQ529" s="516">
        <v>96.9</v>
      </c>
      <c r="AR529" s="516">
        <v>99.1</v>
      </c>
      <c r="AS529" s="516">
        <v>97.9</v>
      </c>
      <c r="AT529" s="516">
        <v>106.3</v>
      </c>
      <c r="AU529" s="516">
        <v>106.5</v>
      </c>
      <c r="AV529" s="516">
        <v>106.5</v>
      </c>
      <c r="AW529" s="516">
        <v>103.7</v>
      </c>
      <c r="AX529" s="516">
        <v>105.9</v>
      </c>
      <c r="AY529" s="516">
        <v>104.9</v>
      </c>
      <c r="AZ529" s="516">
        <v>101.8</v>
      </c>
      <c r="BA529" s="516">
        <v>101.2</v>
      </c>
      <c r="BB529" s="516">
        <v>101.5</v>
      </c>
      <c r="BC529" s="516">
        <v>99.5</v>
      </c>
      <c r="BD529" s="516">
        <v>91.6</v>
      </c>
      <c r="BE529" s="516">
        <v>95.5</v>
      </c>
      <c r="BF529" s="516">
        <v>87.9</v>
      </c>
      <c r="BG529" s="516">
        <v>89.8</v>
      </c>
      <c r="BH529" s="516">
        <v>87.8</v>
      </c>
      <c r="BI529" s="516">
        <v>94.2</v>
      </c>
      <c r="BJ529" s="516">
        <v>88.4</v>
      </c>
      <c r="BK529" s="516">
        <v>92.5</v>
      </c>
      <c r="BL529" s="516">
        <v>91.7</v>
      </c>
      <c r="BM529" s="516">
        <v>94.1</v>
      </c>
      <c r="BN529" s="516">
        <v>98.6</v>
      </c>
      <c r="BO529" s="516">
        <v>94.6</v>
      </c>
      <c r="BP529" s="516">
        <v>89</v>
      </c>
      <c r="BQ529" s="516">
        <v>89.2</v>
      </c>
      <c r="BR529" s="516">
        <v>90.5</v>
      </c>
      <c r="BS529" s="516">
        <v>92.8</v>
      </c>
      <c r="BT529" s="516">
        <v>94.3</v>
      </c>
      <c r="BU529" s="516">
        <v>99.4</v>
      </c>
      <c r="BV529" s="516">
        <v>95.7</v>
      </c>
      <c r="BW529" s="516">
        <v>97.6</v>
      </c>
      <c r="BX529" s="516">
        <v>102.3</v>
      </c>
      <c r="BY529" s="516">
        <v>101.4</v>
      </c>
      <c r="BZ529" s="516">
        <v>95.2</v>
      </c>
      <c r="CA529" s="516">
        <v>96.6</v>
      </c>
      <c r="CB529" s="516">
        <v>100.2</v>
      </c>
      <c r="CC529" s="516">
        <v>95.8</v>
      </c>
      <c r="CD529" s="516">
        <v>95.8</v>
      </c>
      <c r="CE529" s="516">
        <v>96.4</v>
      </c>
      <c r="CF529" s="516">
        <v>96.4</v>
      </c>
      <c r="CG529" s="516">
        <v>98.8</v>
      </c>
      <c r="CH529" s="516">
        <v>98.7</v>
      </c>
      <c r="CI529" s="516">
        <v>98.1</v>
      </c>
      <c r="CJ529" s="516">
        <v>102.2</v>
      </c>
      <c r="CK529" s="516">
        <v>99.2</v>
      </c>
      <c r="CL529" s="516">
        <v>100.7</v>
      </c>
      <c r="CM529" s="516">
        <v>102.9</v>
      </c>
      <c r="CN529" s="516">
        <v>101.3</v>
      </c>
      <c r="CO529" s="516">
        <v>102.7</v>
      </c>
      <c r="CP529" s="516">
        <v>102.5</v>
      </c>
      <c r="CQ529" s="516">
        <v>103.3</v>
      </c>
      <c r="CR529" s="516">
        <v>103.7</v>
      </c>
      <c r="CS529" s="516">
        <v>104.5</v>
      </c>
      <c r="CT529" s="516">
        <v>102.7</v>
      </c>
      <c r="CU529" s="516">
        <v>107.7</v>
      </c>
      <c r="CV529" s="516">
        <v>107.7</v>
      </c>
      <c r="CW529" s="516">
        <v>106.2</v>
      </c>
      <c r="CX529" s="516">
        <v>110.8</v>
      </c>
      <c r="CY529" s="516">
        <v>105.3</v>
      </c>
      <c r="CZ529" s="516">
        <v>107</v>
      </c>
      <c r="DA529" s="516">
        <v>112.7</v>
      </c>
      <c r="DB529" s="516">
        <v>105.7</v>
      </c>
      <c r="DC529" s="516">
        <v>113.3</v>
      </c>
      <c r="DD529" s="516">
        <v>110.8</v>
      </c>
      <c r="DE529" s="516">
        <v>108.4</v>
      </c>
      <c r="DF529" s="516">
        <v>111.2</v>
      </c>
      <c r="DG529" s="516">
        <v>112.2</v>
      </c>
      <c r="DH529" s="516">
        <v>114.1</v>
      </c>
      <c r="DI529" s="516">
        <v>114.8</v>
      </c>
      <c r="DJ529" s="516">
        <v>110.9</v>
      </c>
      <c r="DK529" s="516">
        <v>109</v>
      </c>
      <c r="DL529" s="516">
        <v>111.3</v>
      </c>
      <c r="DM529" s="516">
        <v>110.8</v>
      </c>
      <c r="DN529" s="516">
        <v>124.3</v>
      </c>
      <c r="DO529" s="516">
        <v>119</v>
      </c>
      <c r="DP529" s="516">
        <v>120.9</v>
      </c>
      <c r="DQ529" s="516">
        <v>131.30000000000001</v>
      </c>
      <c r="DR529" s="516">
        <v>133.6</v>
      </c>
      <c r="DS529" s="516">
        <v>132.69999999999999</v>
      </c>
      <c r="DT529" s="516">
        <v>135.5</v>
      </c>
      <c r="DU529" s="517">
        <v>136</v>
      </c>
      <c r="DV529" s="517">
        <v>140.1</v>
      </c>
      <c r="DW529" s="517">
        <v>138.6</v>
      </c>
      <c r="DX529" s="559">
        <v>132.5</v>
      </c>
      <c r="DY529" s="559">
        <v>134.9</v>
      </c>
      <c r="DZ529" s="559">
        <v>136.5</v>
      </c>
      <c r="EA529" s="558">
        <v>139.30000000000001</v>
      </c>
    </row>
    <row r="530" spans="1:131">
      <c r="A530" s="514" t="s">
        <v>1597</v>
      </c>
      <c r="B530" s="514" t="s">
        <v>1598</v>
      </c>
      <c r="C530" s="515">
        <v>0.22247</v>
      </c>
      <c r="D530" s="516">
        <v>104.5</v>
      </c>
      <c r="E530" s="516">
        <v>104.6</v>
      </c>
      <c r="F530" s="516">
        <v>104.6</v>
      </c>
      <c r="G530" s="516">
        <v>104.7</v>
      </c>
      <c r="H530" s="516">
        <v>101.9</v>
      </c>
      <c r="I530" s="516">
        <v>101.9</v>
      </c>
      <c r="J530" s="516">
        <v>102.1</v>
      </c>
      <c r="K530" s="516">
        <v>102.1</v>
      </c>
      <c r="L530" s="516">
        <v>103.7</v>
      </c>
      <c r="M530" s="516">
        <v>103.9</v>
      </c>
      <c r="N530" s="516">
        <v>103.9</v>
      </c>
      <c r="O530" s="516">
        <v>106.7</v>
      </c>
      <c r="P530" s="516">
        <v>106</v>
      </c>
      <c r="Q530" s="516">
        <v>103.3</v>
      </c>
      <c r="R530" s="516">
        <v>104.7</v>
      </c>
      <c r="S530" s="516">
        <v>104.8</v>
      </c>
      <c r="T530" s="516">
        <v>104.9</v>
      </c>
      <c r="U530" s="516">
        <v>105</v>
      </c>
      <c r="V530" s="516">
        <v>99.1</v>
      </c>
      <c r="W530" s="516">
        <v>99</v>
      </c>
      <c r="X530" s="516">
        <v>97.3</v>
      </c>
      <c r="Y530" s="516">
        <v>102.4</v>
      </c>
      <c r="Z530" s="516">
        <v>102.4</v>
      </c>
      <c r="AA530" s="516">
        <v>103.9</v>
      </c>
      <c r="AB530" s="516">
        <v>105.3</v>
      </c>
      <c r="AC530" s="516">
        <v>104</v>
      </c>
      <c r="AD530" s="516">
        <v>106.7</v>
      </c>
      <c r="AE530" s="516">
        <v>106.8</v>
      </c>
      <c r="AF530" s="516">
        <v>108.1</v>
      </c>
      <c r="AG530" s="516">
        <v>105.6</v>
      </c>
      <c r="AH530" s="516">
        <v>109.7</v>
      </c>
      <c r="AI530" s="516">
        <v>109.7</v>
      </c>
      <c r="AJ530" s="516">
        <v>109.7</v>
      </c>
      <c r="AK530" s="516">
        <v>109.9</v>
      </c>
      <c r="AL530" s="516">
        <v>110</v>
      </c>
      <c r="AM530" s="516">
        <v>112.3</v>
      </c>
      <c r="AN530" s="516">
        <v>105.4</v>
      </c>
      <c r="AO530" s="516">
        <v>111.3</v>
      </c>
      <c r="AP530" s="516">
        <v>111.3</v>
      </c>
      <c r="AQ530" s="516">
        <v>111.4</v>
      </c>
      <c r="AR530" s="516">
        <v>110.3</v>
      </c>
      <c r="AS530" s="516">
        <v>108</v>
      </c>
      <c r="AT530" s="516">
        <v>111.4</v>
      </c>
      <c r="AU530" s="516">
        <v>111.4</v>
      </c>
      <c r="AV530" s="516">
        <v>112.5</v>
      </c>
      <c r="AW530" s="516">
        <v>109.3</v>
      </c>
      <c r="AX530" s="516">
        <v>111.5</v>
      </c>
      <c r="AY530" s="516">
        <v>111.4</v>
      </c>
      <c r="AZ530" s="516">
        <v>111.4</v>
      </c>
      <c r="BA530" s="516">
        <v>111.5</v>
      </c>
      <c r="BB530" s="516">
        <v>111.5</v>
      </c>
      <c r="BC530" s="516">
        <v>111.6</v>
      </c>
      <c r="BD530" s="516">
        <v>111.7</v>
      </c>
      <c r="BE530" s="516">
        <v>111.7</v>
      </c>
      <c r="BF530" s="516">
        <v>111.7</v>
      </c>
      <c r="BG530" s="516">
        <v>111.7</v>
      </c>
      <c r="BH530" s="516">
        <v>111.8</v>
      </c>
      <c r="BI530" s="516">
        <v>112</v>
      </c>
      <c r="BJ530" s="516">
        <v>112</v>
      </c>
      <c r="BK530" s="516">
        <v>112.7</v>
      </c>
      <c r="BL530" s="516">
        <v>112.8</v>
      </c>
      <c r="BM530" s="516">
        <v>112.7</v>
      </c>
      <c r="BN530" s="516">
        <v>112</v>
      </c>
      <c r="BO530" s="516">
        <v>112.3</v>
      </c>
      <c r="BP530" s="516">
        <v>113</v>
      </c>
      <c r="BQ530" s="516">
        <v>112.8</v>
      </c>
      <c r="BR530" s="516">
        <v>113.1</v>
      </c>
      <c r="BS530" s="516">
        <v>112.3</v>
      </c>
      <c r="BT530" s="516">
        <v>112.3</v>
      </c>
      <c r="BU530" s="516">
        <v>112.4</v>
      </c>
      <c r="BV530" s="516">
        <v>112.3</v>
      </c>
      <c r="BW530" s="516">
        <v>112.4</v>
      </c>
      <c r="BX530" s="516">
        <v>112.4</v>
      </c>
      <c r="BY530" s="516">
        <v>112.5</v>
      </c>
      <c r="BZ530" s="516">
        <v>112.5</v>
      </c>
      <c r="CA530" s="516">
        <v>112.5</v>
      </c>
      <c r="CB530" s="516">
        <v>112.3</v>
      </c>
      <c r="CC530" s="516">
        <v>112.2</v>
      </c>
      <c r="CD530" s="516">
        <v>112.2</v>
      </c>
      <c r="CE530" s="516">
        <v>112.3</v>
      </c>
      <c r="CF530" s="516">
        <v>112.3</v>
      </c>
      <c r="CG530" s="516">
        <v>112.3</v>
      </c>
      <c r="CH530" s="516">
        <v>114.4</v>
      </c>
      <c r="CI530" s="516">
        <v>114.4</v>
      </c>
      <c r="CJ530" s="516">
        <v>114.5</v>
      </c>
      <c r="CK530" s="516">
        <v>114.5</v>
      </c>
      <c r="CL530" s="516">
        <v>114.5</v>
      </c>
      <c r="CM530" s="516">
        <v>114.5</v>
      </c>
      <c r="CN530" s="516">
        <v>114.5</v>
      </c>
      <c r="CO530" s="516">
        <v>114.5</v>
      </c>
      <c r="CP530" s="516">
        <v>112.7</v>
      </c>
      <c r="CQ530" s="516">
        <v>112.5</v>
      </c>
      <c r="CR530" s="516">
        <v>113.3</v>
      </c>
      <c r="CS530" s="516">
        <v>114.8</v>
      </c>
      <c r="CT530" s="516">
        <v>114.7</v>
      </c>
      <c r="CU530" s="516">
        <v>112.3</v>
      </c>
      <c r="CV530" s="516">
        <v>111.8</v>
      </c>
      <c r="CW530" s="516">
        <v>109.4</v>
      </c>
      <c r="CX530" s="516">
        <v>109.1</v>
      </c>
      <c r="CY530" s="516">
        <v>108.6</v>
      </c>
      <c r="CZ530" s="516">
        <v>106.9</v>
      </c>
      <c r="DA530" s="516">
        <v>107.9</v>
      </c>
      <c r="DB530" s="516">
        <v>108</v>
      </c>
      <c r="DC530" s="516">
        <v>108</v>
      </c>
      <c r="DD530" s="516">
        <v>109.7</v>
      </c>
      <c r="DE530" s="516">
        <v>111.1</v>
      </c>
      <c r="DF530" s="516">
        <v>111.3</v>
      </c>
      <c r="DG530" s="516">
        <v>112</v>
      </c>
      <c r="DH530" s="516">
        <v>114.4</v>
      </c>
      <c r="DI530" s="516">
        <v>107.7</v>
      </c>
      <c r="DJ530" s="516">
        <v>110.4</v>
      </c>
      <c r="DK530" s="516">
        <v>112.1</v>
      </c>
      <c r="DL530" s="516">
        <v>111.3</v>
      </c>
      <c r="DM530" s="516">
        <v>111.7</v>
      </c>
      <c r="DN530" s="516">
        <v>111.6</v>
      </c>
      <c r="DO530" s="516">
        <v>112.2</v>
      </c>
      <c r="DP530" s="516">
        <v>114.3</v>
      </c>
      <c r="DQ530" s="516">
        <v>116.3</v>
      </c>
      <c r="DR530" s="516">
        <v>116.1</v>
      </c>
      <c r="DS530" s="516">
        <v>116.6</v>
      </c>
      <c r="DT530" s="516">
        <v>116.2</v>
      </c>
      <c r="DU530" s="517">
        <v>117.4</v>
      </c>
      <c r="DV530" s="517">
        <v>117.2</v>
      </c>
      <c r="DW530" s="517">
        <v>117.8</v>
      </c>
      <c r="DX530" s="559">
        <v>118.8</v>
      </c>
      <c r="DY530" s="559">
        <v>117</v>
      </c>
      <c r="DZ530" s="559">
        <v>117.5</v>
      </c>
      <c r="EA530" s="558">
        <v>118.5</v>
      </c>
    </row>
    <row r="531" spans="1:131">
      <c r="A531" s="514" t="s">
        <v>1599</v>
      </c>
      <c r="B531" s="514" t="s">
        <v>1600</v>
      </c>
      <c r="C531" s="515">
        <v>2.145E-2</v>
      </c>
      <c r="D531" s="516">
        <v>105.1</v>
      </c>
      <c r="E531" s="516">
        <v>105.5</v>
      </c>
      <c r="F531" s="516">
        <v>106</v>
      </c>
      <c r="G531" s="516">
        <v>107.4</v>
      </c>
      <c r="H531" s="516">
        <v>107.7</v>
      </c>
      <c r="I531" s="516">
        <v>108.3</v>
      </c>
      <c r="J531" s="516">
        <v>109.8</v>
      </c>
      <c r="K531" s="516">
        <v>109.8</v>
      </c>
      <c r="L531" s="516">
        <v>109.8</v>
      </c>
      <c r="M531" s="516">
        <v>112.1</v>
      </c>
      <c r="N531" s="516">
        <v>111.8</v>
      </c>
      <c r="O531" s="516">
        <v>111.9</v>
      </c>
      <c r="P531" s="516">
        <v>113.4</v>
      </c>
      <c r="Q531" s="516">
        <v>113.5</v>
      </c>
      <c r="R531" s="516">
        <v>113.7</v>
      </c>
      <c r="S531" s="516">
        <v>115</v>
      </c>
      <c r="T531" s="516">
        <v>115.6</v>
      </c>
      <c r="U531" s="516">
        <v>117.4</v>
      </c>
      <c r="V531" s="516">
        <v>118.4</v>
      </c>
      <c r="W531" s="516">
        <v>118.1</v>
      </c>
      <c r="X531" s="516">
        <v>118</v>
      </c>
      <c r="Y531" s="516">
        <v>119.8</v>
      </c>
      <c r="Z531" s="516">
        <v>119.9</v>
      </c>
      <c r="AA531" s="516">
        <v>120.4</v>
      </c>
      <c r="AB531" s="516">
        <v>122.3</v>
      </c>
      <c r="AC531" s="516">
        <v>122.4</v>
      </c>
      <c r="AD531" s="516">
        <v>122.4</v>
      </c>
      <c r="AE531" s="516">
        <v>122.9</v>
      </c>
      <c r="AF531" s="516">
        <v>123.5</v>
      </c>
      <c r="AG531" s="516">
        <v>125.2</v>
      </c>
      <c r="AH531" s="516">
        <v>126.8</v>
      </c>
      <c r="AI531" s="516">
        <v>126.8</v>
      </c>
      <c r="AJ531" s="516">
        <v>127.6</v>
      </c>
      <c r="AK531" s="516">
        <v>129.4</v>
      </c>
      <c r="AL531" s="516">
        <v>130.80000000000001</v>
      </c>
      <c r="AM531" s="516">
        <v>130.19999999999999</v>
      </c>
      <c r="AN531" s="516">
        <v>131.30000000000001</v>
      </c>
      <c r="AO531" s="516">
        <v>131.30000000000001</v>
      </c>
      <c r="AP531" s="516">
        <v>131.69999999999999</v>
      </c>
      <c r="AQ531" s="516">
        <v>132.19999999999999</v>
      </c>
      <c r="AR531" s="516">
        <v>132.19999999999999</v>
      </c>
      <c r="AS531" s="516">
        <v>132.30000000000001</v>
      </c>
      <c r="AT531" s="516">
        <v>132.5</v>
      </c>
      <c r="AU531" s="516">
        <v>132.69999999999999</v>
      </c>
      <c r="AV531" s="516">
        <v>132.80000000000001</v>
      </c>
      <c r="AW531" s="516">
        <v>133.4</v>
      </c>
      <c r="AX531" s="516">
        <v>133.4</v>
      </c>
      <c r="AY531" s="516">
        <v>133</v>
      </c>
      <c r="AZ531" s="516">
        <v>133.1</v>
      </c>
      <c r="BA531" s="516">
        <v>133.6</v>
      </c>
      <c r="BB531" s="516">
        <v>133.6</v>
      </c>
      <c r="BC531" s="516">
        <v>134.80000000000001</v>
      </c>
      <c r="BD531" s="516">
        <v>135.9</v>
      </c>
      <c r="BE531" s="516">
        <v>136.1</v>
      </c>
      <c r="BF531" s="516">
        <v>136.19999999999999</v>
      </c>
      <c r="BG531" s="516">
        <v>136.19999999999999</v>
      </c>
      <c r="BH531" s="516">
        <v>137.19999999999999</v>
      </c>
      <c r="BI531" s="516">
        <v>138.80000000000001</v>
      </c>
      <c r="BJ531" s="516">
        <v>139.4</v>
      </c>
      <c r="BK531" s="516">
        <v>136.1</v>
      </c>
      <c r="BL531" s="516">
        <v>137</v>
      </c>
      <c r="BM531" s="516">
        <v>136.69999999999999</v>
      </c>
      <c r="BN531" s="516">
        <v>138.5</v>
      </c>
      <c r="BO531" s="516">
        <v>142.19999999999999</v>
      </c>
      <c r="BP531" s="516">
        <v>139.5</v>
      </c>
      <c r="BQ531" s="516">
        <v>137.6</v>
      </c>
      <c r="BR531" s="516">
        <v>140.80000000000001</v>
      </c>
      <c r="BS531" s="516">
        <v>141.9</v>
      </c>
      <c r="BT531" s="516">
        <v>142.5</v>
      </c>
      <c r="BU531" s="516">
        <v>143</v>
      </c>
      <c r="BV531" s="516">
        <v>142.69999999999999</v>
      </c>
      <c r="BW531" s="516">
        <v>142.9</v>
      </c>
      <c r="BX531" s="516">
        <v>142.9</v>
      </c>
      <c r="BY531" s="516">
        <v>143.9</v>
      </c>
      <c r="BZ531" s="516">
        <v>143.9</v>
      </c>
      <c r="CA531" s="516">
        <v>144.5</v>
      </c>
      <c r="CB531" s="516">
        <v>142.80000000000001</v>
      </c>
      <c r="CC531" s="516">
        <v>141.4</v>
      </c>
      <c r="CD531" s="516">
        <v>141.4</v>
      </c>
      <c r="CE531" s="516">
        <v>142</v>
      </c>
      <c r="CF531" s="516">
        <v>142.19999999999999</v>
      </c>
      <c r="CG531" s="516">
        <v>142.19999999999999</v>
      </c>
      <c r="CH531" s="516">
        <v>142.4</v>
      </c>
      <c r="CI531" s="516">
        <v>142.4</v>
      </c>
      <c r="CJ531" s="516">
        <v>143.6</v>
      </c>
      <c r="CK531" s="516">
        <v>143.5</v>
      </c>
      <c r="CL531" s="516">
        <v>143.4</v>
      </c>
      <c r="CM531" s="516">
        <v>143.9</v>
      </c>
      <c r="CN531" s="516">
        <v>143.5</v>
      </c>
      <c r="CO531" s="516">
        <v>143.5</v>
      </c>
      <c r="CP531" s="516">
        <v>143.9</v>
      </c>
      <c r="CQ531" s="516">
        <v>144.9</v>
      </c>
      <c r="CR531" s="516">
        <v>145.1</v>
      </c>
      <c r="CS531" s="516">
        <v>145.30000000000001</v>
      </c>
      <c r="CT531" s="516">
        <v>145.30000000000001</v>
      </c>
      <c r="CU531" s="516">
        <v>145.30000000000001</v>
      </c>
      <c r="CV531" s="516">
        <v>145.30000000000001</v>
      </c>
      <c r="CW531" s="516">
        <v>145.69999999999999</v>
      </c>
      <c r="CX531" s="516">
        <v>145.5</v>
      </c>
      <c r="CY531" s="516">
        <v>145.1</v>
      </c>
      <c r="CZ531" s="516">
        <v>145.30000000000001</v>
      </c>
      <c r="DA531" s="516">
        <v>146.6</v>
      </c>
      <c r="DB531" s="516">
        <v>147.80000000000001</v>
      </c>
      <c r="DC531" s="516">
        <v>148</v>
      </c>
      <c r="DD531" s="516">
        <v>148.80000000000001</v>
      </c>
      <c r="DE531" s="516">
        <v>150.6</v>
      </c>
      <c r="DF531" s="516">
        <v>150.9</v>
      </c>
      <c r="DG531" s="516">
        <v>150.5</v>
      </c>
      <c r="DH531" s="516">
        <v>150.4</v>
      </c>
      <c r="DI531" s="516">
        <v>152.5</v>
      </c>
      <c r="DJ531" s="516">
        <v>156.9</v>
      </c>
      <c r="DK531" s="516">
        <v>162.69999999999999</v>
      </c>
      <c r="DL531" s="516">
        <v>167.3</v>
      </c>
      <c r="DM531" s="516">
        <v>169.1</v>
      </c>
      <c r="DN531" s="516">
        <v>168.5</v>
      </c>
      <c r="DO531" s="516">
        <v>170.9</v>
      </c>
      <c r="DP531" s="516">
        <v>175.1</v>
      </c>
      <c r="DQ531" s="516">
        <v>177</v>
      </c>
      <c r="DR531" s="516">
        <v>177</v>
      </c>
      <c r="DS531" s="516">
        <v>177.1</v>
      </c>
      <c r="DT531" s="516">
        <v>177.9</v>
      </c>
      <c r="DU531" s="517">
        <v>178</v>
      </c>
      <c r="DV531" s="517">
        <v>178</v>
      </c>
      <c r="DW531" s="517">
        <v>180.2</v>
      </c>
      <c r="DX531" s="559">
        <v>189.7</v>
      </c>
      <c r="DY531" s="559">
        <v>189.7</v>
      </c>
      <c r="DZ531" s="559">
        <v>189.1</v>
      </c>
      <c r="EA531" s="558">
        <v>189.6</v>
      </c>
    </row>
    <row r="532" spans="1:131">
      <c r="A532" s="514" t="s">
        <v>1601</v>
      </c>
      <c r="B532" s="514" t="s">
        <v>1602</v>
      </c>
      <c r="C532" s="515">
        <v>0.20102</v>
      </c>
      <c r="D532" s="516">
        <v>104.5</v>
      </c>
      <c r="E532" s="516">
        <v>104.5</v>
      </c>
      <c r="F532" s="516">
        <v>104.5</v>
      </c>
      <c r="G532" s="516">
        <v>104.5</v>
      </c>
      <c r="H532" s="516">
        <v>101.2</v>
      </c>
      <c r="I532" s="516">
        <v>101.2</v>
      </c>
      <c r="J532" s="516">
        <v>101.2</v>
      </c>
      <c r="K532" s="516">
        <v>101.2</v>
      </c>
      <c r="L532" s="516">
        <v>103</v>
      </c>
      <c r="M532" s="516">
        <v>103</v>
      </c>
      <c r="N532" s="516">
        <v>103</v>
      </c>
      <c r="O532" s="516">
        <v>106.1</v>
      </c>
      <c r="P532" s="516">
        <v>105.2</v>
      </c>
      <c r="Q532" s="516">
        <v>102.2</v>
      </c>
      <c r="R532" s="516">
        <v>103.7</v>
      </c>
      <c r="S532" s="516">
        <v>103.7</v>
      </c>
      <c r="T532" s="516">
        <v>103.7</v>
      </c>
      <c r="U532" s="516">
        <v>103.7</v>
      </c>
      <c r="V532" s="516">
        <v>97</v>
      </c>
      <c r="W532" s="516">
        <v>97</v>
      </c>
      <c r="X532" s="516">
        <v>95.1</v>
      </c>
      <c r="Y532" s="516">
        <v>100.5</v>
      </c>
      <c r="Z532" s="516">
        <v>100.5</v>
      </c>
      <c r="AA532" s="516">
        <v>102.2</v>
      </c>
      <c r="AB532" s="516">
        <v>103.5</v>
      </c>
      <c r="AC532" s="516">
        <v>102</v>
      </c>
      <c r="AD532" s="516">
        <v>105</v>
      </c>
      <c r="AE532" s="516">
        <v>105</v>
      </c>
      <c r="AF532" s="516">
        <v>106.5</v>
      </c>
      <c r="AG532" s="516">
        <v>103.5</v>
      </c>
      <c r="AH532" s="516">
        <v>107.8</v>
      </c>
      <c r="AI532" s="516">
        <v>107.8</v>
      </c>
      <c r="AJ532" s="516">
        <v>107.8</v>
      </c>
      <c r="AK532" s="516">
        <v>107.8</v>
      </c>
      <c r="AL532" s="516">
        <v>107.8</v>
      </c>
      <c r="AM532" s="516">
        <v>110.4</v>
      </c>
      <c r="AN532" s="516">
        <v>102.6</v>
      </c>
      <c r="AO532" s="516">
        <v>109.1</v>
      </c>
      <c r="AP532" s="516">
        <v>109.1</v>
      </c>
      <c r="AQ532" s="516">
        <v>109.1</v>
      </c>
      <c r="AR532" s="516">
        <v>107.9</v>
      </c>
      <c r="AS532" s="516">
        <v>105.4</v>
      </c>
      <c r="AT532" s="516">
        <v>109.1</v>
      </c>
      <c r="AU532" s="516">
        <v>109.1</v>
      </c>
      <c r="AV532" s="516">
        <v>110.3</v>
      </c>
      <c r="AW532" s="516">
        <v>106.7</v>
      </c>
      <c r="AX532" s="516">
        <v>109.1</v>
      </c>
      <c r="AY532" s="516">
        <v>109.1</v>
      </c>
      <c r="AZ532" s="516">
        <v>109.1</v>
      </c>
      <c r="BA532" s="516">
        <v>109.1</v>
      </c>
      <c r="BB532" s="516">
        <v>109.1</v>
      </c>
      <c r="BC532" s="516">
        <v>109.1</v>
      </c>
      <c r="BD532" s="516">
        <v>109.1</v>
      </c>
      <c r="BE532" s="516">
        <v>109.1</v>
      </c>
      <c r="BF532" s="516">
        <v>109.1</v>
      </c>
      <c r="BG532" s="516">
        <v>109.1</v>
      </c>
      <c r="BH532" s="516">
        <v>109.1</v>
      </c>
      <c r="BI532" s="516">
        <v>109.1</v>
      </c>
      <c r="BJ532" s="516">
        <v>109.1</v>
      </c>
      <c r="BK532" s="516">
        <v>110.2</v>
      </c>
      <c r="BL532" s="516">
        <v>110.2</v>
      </c>
      <c r="BM532" s="516">
        <v>110.2</v>
      </c>
      <c r="BN532" s="516">
        <v>109.1</v>
      </c>
      <c r="BO532" s="516">
        <v>109.1</v>
      </c>
      <c r="BP532" s="516">
        <v>110.2</v>
      </c>
      <c r="BQ532" s="516">
        <v>110.2</v>
      </c>
      <c r="BR532" s="516">
        <v>110.2</v>
      </c>
      <c r="BS532" s="516">
        <v>109.1</v>
      </c>
      <c r="BT532" s="516">
        <v>109.1</v>
      </c>
      <c r="BU532" s="516">
        <v>109.1</v>
      </c>
      <c r="BV532" s="516">
        <v>109.1</v>
      </c>
      <c r="BW532" s="516">
        <v>109.1</v>
      </c>
      <c r="BX532" s="516">
        <v>109.1</v>
      </c>
      <c r="BY532" s="516">
        <v>109.1</v>
      </c>
      <c r="BZ532" s="516">
        <v>109.1</v>
      </c>
      <c r="CA532" s="516">
        <v>109.1</v>
      </c>
      <c r="CB532" s="516">
        <v>109.1</v>
      </c>
      <c r="CC532" s="516">
        <v>109.1</v>
      </c>
      <c r="CD532" s="516">
        <v>109.1</v>
      </c>
      <c r="CE532" s="516">
        <v>109.1</v>
      </c>
      <c r="CF532" s="516">
        <v>109.1</v>
      </c>
      <c r="CG532" s="516">
        <v>109.1</v>
      </c>
      <c r="CH532" s="516">
        <v>111.4</v>
      </c>
      <c r="CI532" s="516">
        <v>111.4</v>
      </c>
      <c r="CJ532" s="516">
        <v>111.4</v>
      </c>
      <c r="CK532" s="516">
        <v>111.4</v>
      </c>
      <c r="CL532" s="516">
        <v>111.4</v>
      </c>
      <c r="CM532" s="516">
        <v>111.4</v>
      </c>
      <c r="CN532" s="516">
        <v>111.4</v>
      </c>
      <c r="CO532" s="516">
        <v>111.4</v>
      </c>
      <c r="CP532" s="516">
        <v>109.3</v>
      </c>
      <c r="CQ532" s="516">
        <v>109.1</v>
      </c>
      <c r="CR532" s="516">
        <v>109.9</v>
      </c>
      <c r="CS532" s="516">
        <v>111.6</v>
      </c>
      <c r="CT532" s="516">
        <v>111.4</v>
      </c>
      <c r="CU532" s="516">
        <v>108.8</v>
      </c>
      <c r="CV532" s="516">
        <v>108.3</v>
      </c>
      <c r="CW532" s="516">
        <v>105.5</v>
      </c>
      <c r="CX532" s="516">
        <v>105.2</v>
      </c>
      <c r="CY532" s="516">
        <v>104.7</v>
      </c>
      <c r="CZ532" s="516">
        <v>102.8</v>
      </c>
      <c r="DA532" s="516">
        <v>103.7</v>
      </c>
      <c r="DB532" s="516">
        <v>103.7</v>
      </c>
      <c r="DC532" s="516">
        <v>103.7</v>
      </c>
      <c r="DD532" s="516">
        <v>105.5</v>
      </c>
      <c r="DE532" s="516">
        <v>106.9</v>
      </c>
      <c r="DF532" s="516">
        <v>107</v>
      </c>
      <c r="DG532" s="516">
        <v>107.9</v>
      </c>
      <c r="DH532" s="516">
        <v>110.6</v>
      </c>
      <c r="DI532" s="516">
        <v>102.9</v>
      </c>
      <c r="DJ532" s="516">
        <v>105.5</v>
      </c>
      <c r="DK532" s="516">
        <v>106.7</v>
      </c>
      <c r="DL532" s="516">
        <v>105.3</v>
      </c>
      <c r="DM532" s="516">
        <v>105.5</v>
      </c>
      <c r="DN532" s="516">
        <v>105.5</v>
      </c>
      <c r="DO532" s="516">
        <v>106</v>
      </c>
      <c r="DP532" s="516">
        <v>107.9</v>
      </c>
      <c r="DQ532" s="516">
        <v>109.8</v>
      </c>
      <c r="DR532" s="516">
        <v>109.6</v>
      </c>
      <c r="DS532" s="516">
        <v>110.1</v>
      </c>
      <c r="DT532" s="516">
        <v>109.6</v>
      </c>
      <c r="DU532" s="517">
        <v>110.9</v>
      </c>
      <c r="DV532" s="517">
        <v>110.7</v>
      </c>
      <c r="DW532" s="517">
        <v>111.1</v>
      </c>
      <c r="DX532" s="559">
        <v>111.2</v>
      </c>
      <c r="DY532" s="559">
        <v>109.2</v>
      </c>
      <c r="DZ532" s="559">
        <v>109.9</v>
      </c>
      <c r="EA532" s="558">
        <v>110.9</v>
      </c>
    </row>
    <row r="533" spans="1:131">
      <c r="A533" s="514" t="s">
        <v>1603</v>
      </c>
      <c r="B533" s="514" t="s">
        <v>1604</v>
      </c>
      <c r="C533" s="515">
        <v>1.6448</v>
      </c>
      <c r="D533" s="516">
        <v>109.8</v>
      </c>
      <c r="E533" s="516">
        <v>108.9</v>
      </c>
      <c r="F533" s="516">
        <v>110.2</v>
      </c>
      <c r="G533" s="516">
        <v>111.7</v>
      </c>
      <c r="H533" s="516">
        <v>110.4</v>
      </c>
      <c r="I533" s="516">
        <v>108.4</v>
      </c>
      <c r="J533" s="516">
        <v>107.6</v>
      </c>
      <c r="K533" s="516">
        <v>107</v>
      </c>
      <c r="L533" s="516">
        <v>103.6</v>
      </c>
      <c r="M533" s="516">
        <v>104.6</v>
      </c>
      <c r="N533" s="516">
        <v>106</v>
      </c>
      <c r="O533" s="516">
        <v>105.4</v>
      </c>
      <c r="P533" s="516">
        <v>104.6</v>
      </c>
      <c r="Q533" s="516">
        <v>105.5</v>
      </c>
      <c r="R533" s="516">
        <v>107.9</v>
      </c>
      <c r="S533" s="516">
        <v>107.5</v>
      </c>
      <c r="T533" s="516">
        <v>105.5</v>
      </c>
      <c r="U533" s="516">
        <v>106.2</v>
      </c>
      <c r="V533" s="516">
        <v>106.4</v>
      </c>
      <c r="W533" s="516">
        <v>105.8</v>
      </c>
      <c r="X533" s="516">
        <v>104.9</v>
      </c>
      <c r="Y533" s="516">
        <v>105.7</v>
      </c>
      <c r="Z533" s="516">
        <v>108.2</v>
      </c>
      <c r="AA533" s="516">
        <v>108.4</v>
      </c>
      <c r="AB533" s="516">
        <v>108.7</v>
      </c>
      <c r="AC533" s="516">
        <v>108.2</v>
      </c>
      <c r="AD533" s="516">
        <v>110.6</v>
      </c>
      <c r="AE533" s="516">
        <v>113.6</v>
      </c>
      <c r="AF533" s="516">
        <v>112.4</v>
      </c>
      <c r="AG533" s="516">
        <v>111.1</v>
      </c>
      <c r="AH533" s="516">
        <v>111.2</v>
      </c>
      <c r="AI533" s="516">
        <v>109</v>
      </c>
      <c r="AJ533" s="516">
        <v>110.1</v>
      </c>
      <c r="AK533" s="516">
        <v>112.4</v>
      </c>
      <c r="AL533" s="516">
        <v>111.4</v>
      </c>
      <c r="AM533" s="516">
        <v>111.9</v>
      </c>
      <c r="AN533" s="516">
        <v>110.3</v>
      </c>
      <c r="AO533" s="516">
        <v>108.4</v>
      </c>
      <c r="AP533" s="516">
        <v>108.3</v>
      </c>
      <c r="AQ533" s="516">
        <v>109.8</v>
      </c>
      <c r="AR533" s="516">
        <v>111</v>
      </c>
      <c r="AS533" s="516">
        <v>112</v>
      </c>
      <c r="AT533" s="516">
        <v>112</v>
      </c>
      <c r="AU533" s="516">
        <v>111.5</v>
      </c>
      <c r="AV533" s="516">
        <v>110.2</v>
      </c>
      <c r="AW533" s="516">
        <v>108.6</v>
      </c>
      <c r="AX533" s="516">
        <v>108.1</v>
      </c>
      <c r="AY533" s="516">
        <v>108.8</v>
      </c>
      <c r="AZ533" s="516">
        <v>108.9</v>
      </c>
      <c r="BA533" s="516">
        <v>110.1</v>
      </c>
      <c r="BB533" s="516">
        <v>111.5</v>
      </c>
      <c r="BC533" s="516">
        <v>111.8</v>
      </c>
      <c r="BD533" s="516">
        <v>111.4</v>
      </c>
      <c r="BE533" s="516">
        <v>112.6</v>
      </c>
      <c r="BF533" s="516">
        <v>112.6</v>
      </c>
      <c r="BG533" s="516">
        <v>110.7</v>
      </c>
      <c r="BH533" s="516">
        <v>109.5</v>
      </c>
      <c r="BI533" s="516">
        <v>109.3</v>
      </c>
      <c r="BJ533" s="516">
        <v>109.3</v>
      </c>
      <c r="BK533" s="516">
        <v>109.3</v>
      </c>
      <c r="BL533" s="516">
        <v>112.6</v>
      </c>
      <c r="BM533" s="516">
        <v>114.7</v>
      </c>
      <c r="BN533" s="516">
        <v>114.9</v>
      </c>
      <c r="BO533" s="516">
        <v>113.8</v>
      </c>
      <c r="BP533" s="516">
        <v>113</v>
      </c>
      <c r="BQ533" s="516">
        <v>113.8</v>
      </c>
      <c r="BR533" s="516">
        <v>113.3</v>
      </c>
      <c r="BS533" s="516">
        <v>113.2</v>
      </c>
      <c r="BT533" s="516">
        <v>113.6</v>
      </c>
      <c r="BU533" s="516">
        <v>114.1</v>
      </c>
      <c r="BV533" s="516">
        <v>115.3</v>
      </c>
      <c r="BW533" s="516">
        <v>113.6</v>
      </c>
      <c r="BX533" s="516">
        <v>114.6</v>
      </c>
      <c r="BY533" s="516">
        <v>114.4</v>
      </c>
      <c r="BZ533" s="516">
        <v>113.5</v>
      </c>
      <c r="CA533" s="516">
        <v>114.3</v>
      </c>
      <c r="CB533" s="516">
        <v>113.1</v>
      </c>
      <c r="CC533" s="516">
        <v>113.3</v>
      </c>
      <c r="CD533" s="516">
        <v>113</v>
      </c>
      <c r="CE533" s="516">
        <v>112.7</v>
      </c>
      <c r="CF533" s="516">
        <v>112.9</v>
      </c>
      <c r="CG533" s="516">
        <v>115.2</v>
      </c>
      <c r="CH533" s="516">
        <v>117.6</v>
      </c>
      <c r="CI533" s="516">
        <v>117.3</v>
      </c>
      <c r="CJ533" s="516">
        <v>119.9</v>
      </c>
      <c r="CK533" s="516">
        <v>122.6</v>
      </c>
      <c r="CL533" s="516">
        <v>121.8</v>
      </c>
      <c r="CM533" s="516">
        <v>120.2</v>
      </c>
      <c r="CN533" s="516">
        <v>118.5</v>
      </c>
      <c r="CO533" s="516">
        <v>119.9</v>
      </c>
      <c r="CP533" s="516">
        <v>118.2</v>
      </c>
      <c r="CQ533" s="516">
        <v>118.5</v>
      </c>
      <c r="CR533" s="516">
        <v>118</v>
      </c>
      <c r="CS533" s="516">
        <v>117.9</v>
      </c>
      <c r="CT533" s="516">
        <v>119.4</v>
      </c>
      <c r="CU533" s="516">
        <v>119</v>
      </c>
      <c r="CV533" s="516">
        <v>122.6</v>
      </c>
      <c r="CW533" s="516">
        <v>123.8</v>
      </c>
      <c r="CX533" s="516">
        <v>121.9</v>
      </c>
      <c r="CY533" s="516">
        <v>121.5</v>
      </c>
      <c r="CZ533" s="516">
        <v>120.3</v>
      </c>
      <c r="DA533" s="516">
        <v>119.6</v>
      </c>
      <c r="DB533" s="516">
        <v>119.4</v>
      </c>
      <c r="DC533" s="516">
        <v>119.1</v>
      </c>
      <c r="DD533" s="516">
        <v>119.7</v>
      </c>
      <c r="DE533" s="516">
        <v>119</v>
      </c>
      <c r="DF533" s="516">
        <v>119.8</v>
      </c>
      <c r="DG533" s="516">
        <v>123.6</v>
      </c>
      <c r="DH533" s="516">
        <v>124.7</v>
      </c>
      <c r="DI533" s="516">
        <v>124</v>
      </c>
      <c r="DJ533" s="516">
        <v>124.5</v>
      </c>
      <c r="DK533" s="516">
        <v>126.2</v>
      </c>
      <c r="DL533" s="516">
        <v>125.5</v>
      </c>
      <c r="DM533" s="516">
        <v>124.5</v>
      </c>
      <c r="DN533" s="516">
        <v>126.5</v>
      </c>
      <c r="DO533" s="516">
        <v>128.9</v>
      </c>
      <c r="DP533" s="516">
        <v>127.1</v>
      </c>
      <c r="DQ533" s="516">
        <v>127</v>
      </c>
      <c r="DR533" s="516">
        <v>128.4</v>
      </c>
      <c r="DS533" s="516">
        <v>129</v>
      </c>
      <c r="DT533" s="516">
        <v>131.6</v>
      </c>
      <c r="DU533" s="517">
        <v>136.1</v>
      </c>
      <c r="DV533" s="517">
        <v>135.9</v>
      </c>
      <c r="DW533" s="517">
        <v>134.30000000000001</v>
      </c>
      <c r="DX533" s="559">
        <v>137.1</v>
      </c>
      <c r="DY533" s="559">
        <v>136.6</v>
      </c>
      <c r="DZ533" s="559">
        <v>137</v>
      </c>
      <c r="EA533" s="558">
        <v>137.30000000000001</v>
      </c>
    </row>
    <row r="534" spans="1:131">
      <c r="A534" s="514" t="s">
        <v>1605</v>
      </c>
      <c r="B534" s="514" t="s">
        <v>1606</v>
      </c>
      <c r="C534" s="515">
        <v>2.7890000000000002E-2</v>
      </c>
      <c r="D534" s="516">
        <v>102</v>
      </c>
      <c r="E534" s="516">
        <v>102.1</v>
      </c>
      <c r="F534" s="516">
        <v>103.2</v>
      </c>
      <c r="G534" s="516">
        <v>103.6</v>
      </c>
      <c r="H534" s="516">
        <v>103.9</v>
      </c>
      <c r="I534" s="516">
        <v>102.6</v>
      </c>
      <c r="J534" s="516">
        <v>103.3</v>
      </c>
      <c r="K534" s="516">
        <v>102.8</v>
      </c>
      <c r="L534" s="516">
        <v>102.7</v>
      </c>
      <c r="M534" s="516">
        <v>102.5</v>
      </c>
      <c r="N534" s="516">
        <v>103.2</v>
      </c>
      <c r="O534" s="516">
        <v>104.2</v>
      </c>
      <c r="P534" s="516">
        <v>103.7</v>
      </c>
      <c r="Q534" s="516">
        <v>103.3</v>
      </c>
      <c r="R534" s="516">
        <v>103.2</v>
      </c>
      <c r="S534" s="516">
        <v>105.3</v>
      </c>
      <c r="T534" s="516">
        <v>103.2</v>
      </c>
      <c r="U534" s="516">
        <v>104.2</v>
      </c>
      <c r="V534" s="516">
        <v>104.4</v>
      </c>
      <c r="W534" s="516">
        <v>104.7</v>
      </c>
      <c r="X534" s="516">
        <v>105.3</v>
      </c>
      <c r="Y534" s="516">
        <v>103.7</v>
      </c>
      <c r="Z534" s="516">
        <v>105.5</v>
      </c>
      <c r="AA534" s="516">
        <v>105.1</v>
      </c>
      <c r="AB534" s="516">
        <v>106.5</v>
      </c>
      <c r="AC534" s="516">
        <v>105.5</v>
      </c>
      <c r="AD534" s="516">
        <v>105.9</v>
      </c>
      <c r="AE534" s="516">
        <v>106.5</v>
      </c>
      <c r="AF534" s="516">
        <v>107.7</v>
      </c>
      <c r="AG534" s="516">
        <v>107.8</v>
      </c>
      <c r="AH534" s="516">
        <v>108.2</v>
      </c>
      <c r="AI534" s="516">
        <v>106.2</v>
      </c>
      <c r="AJ534" s="516">
        <v>105.9</v>
      </c>
      <c r="AK534" s="516">
        <v>106.2</v>
      </c>
      <c r="AL534" s="516">
        <v>106.9</v>
      </c>
      <c r="AM534" s="516">
        <v>104.6</v>
      </c>
      <c r="AN534" s="516">
        <v>105.1</v>
      </c>
      <c r="AO534" s="516">
        <v>107.3</v>
      </c>
      <c r="AP534" s="516">
        <v>108.7</v>
      </c>
      <c r="AQ534" s="516">
        <v>108.5</v>
      </c>
      <c r="AR534" s="516">
        <v>109.2</v>
      </c>
      <c r="AS534" s="516">
        <v>105.8</v>
      </c>
      <c r="AT534" s="516">
        <v>106.5</v>
      </c>
      <c r="AU534" s="516">
        <v>106.7</v>
      </c>
      <c r="AV534" s="516">
        <v>107.7</v>
      </c>
      <c r="AW534" s="516">
        <v>107.2</v>
      </c>
      <c r="AX534" s="516">
        <v>106.2</v>
      </c>
      <c r="AY534" s="516">
        <v>105.9</v>
      </c>
      <c r="AZ534" s="516">
        <v>104.8</v>
      </c>
      <c r="BA534" s="516">
        <v>105.5</v>
      </c>
      <c r="BB534" s="516">
        <v>105.6</v>
      </c>
      <c r="BC534" s="516">
        <v>106</v>
      </c>
      <c r="BD534" s="516">
        <v>107.1</v>
      </c>
      <c r="BE534" s="516">
        <v>106.3</v>
      </c>
      <c r="BF534" s="516">
        <v>104.7</v>
      </c>
      <c r="BG534" s="516">
        <v>106.3</v>
      </c>
      <c r="BH534" s="516">
        <v>107.9</v>
      </c>
      <c r="BI534" s="516">
        <v>108</v>
      </c>
      <c r="BJ534" s="516">
        <v>108.4</v>
      </c>
      <c r="BK534" s="516">
        <v>107.3</v>
      </c>
      <c r="BL534" s="516">
        <v>108.4</v>
      </c>
      <c r="BM534" s="516">
        <v>108.8</v>
      </c>
      <c r="BN534" s="516">
        <v>109.9</v>
      </c>
      <c r="BO534" s="516">
        <v>110.4</v>
      </c>
      <c r="BP534" s="516">
        <v>109.8</v>
      </c>
      <c r="BQ534" s="516">
        <v>110.7</v>
      </c>
      <c r="BR534" s="516">
        <v>111.3</v>
      </c>
      <c r="BS534" s="516">
        <v>111.4</v>
      </c>
      <c r="BT534" s="516">
        <v>112.2</v>
      </c>
      <c r="BU534" s="516">
        <v>114.2</v>
      </c>
      <c r="BV534" s="516">
        <v>114.8</v>
      </c>
      <c r="BW534" s="516">
        <v>115</v>
      </c>
      <c r="BX534" s="516">
        <v>114</v>
      </c>
      <c r="BY534" s="516">
        <v>113.9</v>
      </c>
      <c r="BZ534" s="516">
        <v>114.3</v>
      </c>
      <c r="CA534" s="516">
        <v>114.3</v>
      </c>
      <c r="CB534" s="516">
        <v>114.3</v>
      </c>
      <c r="CC534" s="516">
        <v>115.9</v>
      </c>
      <c r="CD534" s="516">
        <v>116.5</v>
      </c>
      <c r="CE534" s="516">
        <v>117.7</v>
      </c>
      <c r="CF534" s="516">
        <v>116.2</v>
      </c>
      <c r="CG534" s="516">
        <v>116.6</v>
      </c>
      <c r="CH534" s="516">
        <v>117.3</v>
      </c>
      <c r="CI534" s="516">
        <v>116.4</v>
      </c>
      <c r="CJ534" s="516">
        <v>116.7</v>
      </c>
      <c r="CK534" s="516">
        <v>116.2</v>
      </c>
      <c r="CL534" s="516">
        <v>116.5</v>
      </c>
      <c r="CM534" s="516">
        <v>116.1</v>
      </c>
      <c r="CN534" s="516">
        <v>117</v>
      </c>
      <c r="CO534" s="516">
        <v>118.1</v>
      </c>
      <c r="CP534" s="516">
        <v>118.4</v>
      </c>
      <c r="CQ534" s="516">
        <v>116.8</v>
      </c>
      <c r="CR534" s="516">
        <v>116.7</v>
      </c>
      <c r="CS534" s="516">
        <v>117.4</v>
      </c>
      <c r="CT534" s="516">
        <v>115.8</v>
      </c>
      <c r="CU534" s="516">
        <v>115.4</v>
      </c>
      <c r="CV534" s="516">
        <v>117.9</v>
      </c>
      <c r="CW534" s="516">
        <v>116.6</v>
      </c>
      <c r="CX534" s="516">
        <v>116.5</v>
      </c>
      <c r="CY534" s="516">
        <v>115.8</v>
      </c>
      <c r="CZ534" s="516">
        <v>117.8</v>
      </c>
      <c r="DA534" s="516">
        <v>118.9</v>
      </c>
      <c r="DB534" s="516">
        <v>118.6</v>
      </c>
      <c r="DC534" s="516">
        <v>119.6</v>
      </c>
      <c r="DD534" s="516">
        <v>121.8</v>
      </c>
      <c r="DE534" s="516">
        <v>121.8</v>
      </c>
      <c r="DF534" s="516">
        <v>121.1</v>
      </c>
      <c r="DG534" s="516">
        <v>123.3</v>
      </c>
      <c r="DH534" s="516">
        <v>122.1</v>
      </c>
      <c r="DI534" s="516">
        <v>122.9</v>
      </c>
      <c r="DJ534" s="516">
        <v>122.8</v>
      </c>
      <c r="DK534" s="516">
        <v>123.9</v>
      </c>
      <c r="DL534" s="516">
        <v>125</v>
      </c>
      <c r="DM534" s="516">
        <v>128.1</v>
      </c>
      <c r="DN534" s="516">
        <v>130.5</v>
      </c>
      <c r="DO534" s="516">
        <v>133.69999999999999</v>
      </c>
      <c r="DP534" s="516">
        <v>131.19999999999999</v>
      </c>
      <c r="DQ534" s="516">
        <v>132</v>
      </c>
      <c r="DR534" s="516">
        <v>132.9</v>
      </c>
      <c r="DS534" s="516">
        <v>137.19999999999999</v>
      </c>
      <c r="DT534" s="516">
        <v>138.9</v>
      </c>
      <c r="DU534" s="517">
        <v>140</v>
      </c>
      <c r="DV534" s="517">
        <v>141.19999999999999</v>
      </c>
      <c r="DW534" s="517">
        <v>142.1</v>
      </c>
      <c r="DX534" s="559">
        <v>143.1</v>
      </c>
      <c r="DY534" s="559">
        <v>142.6</v>
      </c>
      <c r="DZ534" s="559">
        <v>143.4</v>
      </c>
      <c r="EA534" s="558">
        <v>143.5</v>
      </c>
    </row>
    <row r="535" spans="1:131">
      <c r="A535" s="514" t="s">
        <v>1607</v>
      </c>
      <c r="B535" s="514" t="s">
        <v>1608</v>
      </c>
      <c r="C535" s="515">
        <v>0.31581999999999999</v>
      </c>
      <c r="D535" s="516">
        <v>112</v>
      </c>
      <c r="E535" s="516">
        <v>110.3</v>
      </c>
      <c r="F535" s="516">
        <v>115.2</v>
      </c>
      <c r="G535" s="516">
        <v>116.8</v>
      </c>
      <c r="H535" s="516">
        <v>112.4</v>
      </c>
      <c r="I535" s="516">
        <v>116.8</v>
      </c>
      <c r="J535" s="516">
        <v>110.9</v>
      </c>
      <c r="K535" s="516">
        <v>107.2</v>
      </c>
      <c r="L535" s="516">
        <v>105.8</v>
      </c>
      <c r="M535" s="516">
        <v>109.1</v>
      </c>
      <c r="N535" s="516">
        <v>110.2</v>
      </c>
      <c r="O535" s="516">
        <v>108.2</v>
      </c>
      <c r="P535" s="516">
        <v>107.6</v>
      </c>
      <c r="Q535" s="516">
        <v>106.8</v>
      </c>
      <c r="R535" s="516">
        <v>109.9</v>
      </c>
      <c r="S535" s="516">
        <v>109.1</v>
      </c>
      <c r="T535" s="516">
        <v>108</v>
      </c>
      <c r="U535" s="516">
        <v>109.5</v>
      </c>
      <c r="V535" s="516">
        <v>106.1</v>
      </c>
      <c r="W535" s="516">
        <v>105.7</v>
      </c>
      <c r="X535" s="516">
        <v>104.4</v>
      </c>
      <c r="Y535" s="516">
        <v>108.2</v>
      </c>
      <c r="Z535" s="516">
        <v>108.6</v>
      </c>
      <c r="AA535" s="516">
        <v>108.2</v>
      </c>
      <c r="AB535" s="516">
        <v>102.9</v>
      </c>
      <c r="AC535" s="516">
        <v>104.8</v>
      </c>
      <c r="AD535" s="516">
        <v>107.4</v>
      </c>
      <c r="AE535" s="516">
        <v>111.7</v>
      </c>
      <c r="AF535" s="516">
        <v>111.5</v>
      </c>
      <c r="AG535" s="516">
        <v>111.4</v>
      </c>
      <c r="AH535" s="516">
        <v>112.7</v>
      </c>
      <c r="AI535" s="516">
        <v>110.7</v>
      </c>
      <c r="AJ535" s="516">
        <v>112.6</v>
      </c>
      <c r="AK535" s="516">
        <v>109.8</v>
      </c>
      <c r="AL535" s="516">
        <v>110.4</v>
      </c>
      <c r="AM535" s="516">
        <v>111.1</v>
      </c>
      <c r="AN535" s="516">
        <v>110.2</v>
      </c>
      <c r="AO535" s="516">
        <v>109.1</v>
      </c>
      <c r="AP535" s="516">
        <v>109.2</v>
      </c>
      <c r="AQ535" s="516">
        <v>112.1</v>
      </c>
      <c r="AR535" s="516">
        <v>114.5</v>
      </c>
      <c r="AS535" s="516">
        <v>113.2</v>
      </c>
      <c r="AT535" s="516">
        <v>115.4</v>
      </c>
      <c r="AU535" s="516">
        <v>114.7</v>
      </c>
      <c r="AV535" s="516">
        <v>114.8</v>
      </c>
      <c r="AW535" s="516">
        <v>113.2</v>
      </c>
      <c r="AX535" s="516">
        <v>113.7</v>
      </c>
      <c r="AY535" s="516">
        <v>113.3</v>
      </c>
      <c r="AZ535" s="516">
        <v>111.2</v>
      </c>
      <c r="BA535" s="516">
        <v>111.4</v>
      </c>
      <c r="BB535" s="516">
        <v>112.5</v>
      </c>
      <c r="BC535" s="516">
        <v>112.4</v>
      </c>
      <c r="BD535" s="516">
        <v>114.1</v>
      </c>
      <c r="BE535" s="516">
        <v>116.3</v>
      </c>
      <c r="BF535" s="516">
        <v>117.7</v>
      </c>
      <c r="BG535" s="516">
        <v>111.1</v>
      </c>
      <c r="BH535" s="516">
        <v>111</v>
      </c>
      <c r="BI535" s="516">
        <v>111.1</v>
      </c>
      <c r="BJ535" s="516">
        <v>111.8</v>
      </c>
      <c r="BK535" s="516">
        <v>109.4</v>
      </c>
      <c r="BL535" s="516">
        <v>111.4</v>
      </c>
      <c r="BM535" s="516">
        <v>115.6</v>
      </c>
      <c r="BN535" s="516">
        <v>118.3</v>
      </c>
      <c r="BO535" s="516">
        <v>116.3</v>
      </c>
      <c r="BP535" s="516">
        <v>112.9</v>
      </c>
      <c r="BQ535" s="516">
        <v>116.5</v>
      </c>
      <c r="BR535" s="516">
        <v>119.4</v>
      </c>
      <c r="BS535" s="516">
        <v>117.1</v>
      </c>
      <c r="BT535" s="516">
        <v>116.2</v>
      </c>
      <c r="BU535" s="516">
        <v>117.2</v>
      </c>
      <c r="BV535" s="516">
        <v>116.3</v>
      </c>
      <c r="BW535" s="516">
        <v>110.6</v>
      </c>
      <c r="BX535" s="516">
        <v>110.6</v>
      </c>
      <c r="BY535" s="516">
        <v>110</v>
      </c>
      <c r="BZ535" s="516">
        <v>108.2</v>
      </c>
      <c r="CA535" s="516">
        <v>108.7</v>
      </c>
      <c r="CB535" s="516">
        <v>110.5</v>
      </c>
      <c r="CC535" s="516">
        <v>110.4</v>
      </c>
      <c r="CD535" s="516">
        <v>111.2</v>
      </c>
      <c r="CE535" s="516">
        <v>109.8</v>
      </c>
      <c r="CF535" s="516">
        <v>108.7</v>
      </c>
      <c r="CG535" s="516">
        <v>114.6</v>
      </c>
      <c r="CH535" s="516">
        <v>116.4</v>
      </c>
      <c r="CI535" s="516">
        <v>112.4</v>
      </c>
      <c r="CJ535" s="516">
        <v>116.4</v>
      </c>
      <c r="CK535" s="516">
        <v>117.9</v>
      </c>
      <c r="CL535" s="516">
        <v>117</v>
      </c>
      <c r="CM535" s="516">
        <v>117.1</v>
      </c>
      <c r="CN535" s="516">
        <v>116.6</v>
      </c>
      <c r="CO535" s="516">
        <v>118.2</v>
      </c>
      <c r="CP535" s="516">
        <v>116.7</v>
      </c>
      <c r="CQ535" s="516">
        <v>115.4</v>
      </c>
      <c r="CR535" s="516">
        <v>116.3</v>
      </c>
      <c r="CS535" s="516">
        <v>118</v>
      </c>
      <c r="CT535" s="516">
        <v>117.5</v>
      </c>
      <c r="CU535" s="516">
        <v>115.9</v>
      </c>
      <c r="CV535" s="516">
        <v>118.9</v>
      </c>
      <c r="CW535" s="516">
        <v>120.7</v>
      </c>
      <c r="CX535" s="516">
        <v>116.6</v>
      </c>
      <c r="CY535" s="516">
        <v>119.6</v>
      </c>
      <c r="CZ535" s="516">
        <v>118.8</v>
      </c>
      <c r="DA535" s="516">
        <v>120.6</v>
      </c>
      <c r="DB535" s="516">
        <v>121.4</v>
      </c>
      <c r="DC535" s="516">
        <v>118.2</v>
      </c>
      <c r="DD535" s="516">
        <v>123.3</v>
      </c>
      <c r="DE535" s="516">
        <v>119.7</v>
      </c>
      <c r="DF535" s="516">
        <v>118.1</v>
      </c>
      <c r="DG535" s="516">
        <v>121.5</v>
      </c>
      <c r="DH535" s="516">
        <v>122.6</v>
      </c>
      <c r="DI535" s="516">
        <v>122.7</v>
      </c>
      <c r="DJ535" s="516">
        <v>124.9</v>
      </c>
      <c r="DK535" s="516">
        <v>128.19999999999999</v>
      </c>
      <c r="DL535" s="516">
        <v>129.4</v>
      </c>
      <c r="DM535" s="516">
        <v>129.1</v>
      </c>
      <c r="DN535" s="516">
        <v>131.6</v>
      </c>
      <c r="DO535" s="516">
        <v>133.69999999999999</v>
      </c>
      <c r="DP535" s="516">
        <v>135.1</v>
      </c>
      <c r="DQ535" s="516">
        <v>135.5</v>
      </c>
      <c r="DR535" s="516">
        <v>134.80000000000001</v>
      </c>
      <c r="DS535" s="516">
        <v>135.80000000000001</v>
      </c>
      <c r="DT535" s="516">
        <v>138.5</v>
      </c>
      <c r="DU535" s="517">
        <v>144.9</v>
      </c>
      <c r="DV535" s="517">
        <v>145.9</v>
      </c>
      <c r="DW535" s="517">
        <v>147.69999999999999</v>
      </c>
      <c r="DX535" s="559">
        <v>152.69999999999999</v>
      </c>
      <c r="DY535" s="559">
        <v>152.30000000000001</v>
      </c>
      <c r="DZ535" s="559">
        <v>153.1</v>
      </c>
      <c r="EA535" s="558">
        <v>152.69999999999999</v>
      </c>
    </row>
    <row r="536" spans="1:131">
      <c r="A536" s="514" t="s">
        <v>1609</v>
      </c>
      <c r="B536" s="514" t="s">
        <v>1610</v>
      </c>
      <c r="C536" s="515">
        <v>0.85277000000000003</v>
      </c>
      <c r="D536" s="516">
        <v>110.6</v>
      </c>
      <c r="E536" s="516">
        <v>109.1</v>
      </c>
      <c r="F536" s="516">
        <v>109.2</v>
      </c>
      <c r="G536" s="516">
        <v>111.3</v>
      </c>
      <c r="H536" s="516">
        <v>111.2</v>
      </c>
      <c r="I536" s="516">
        <v>106.8</v>
      </c>
      <c r="J536" s="516">
        <v>107</v>
      </c>
      <c r="K536" s="516">
        <v>107.4</v>
      </c>
      <c r="L536" s="516">
        <v>102.4</v>
      </c>
      <c r="M536" s="516">
        <v>103.3</v>
      </c>
      <c r="N536" s="516">
        <v>104.3</v>
      </c>
      <c r="O536" s="516">
        <v>103.8</v>
      </c>
      <c r="P536" s="516">
        <v>102.5</v>
      </c>
      <c r="Q536" s="516">
        <v>103.6</v>
      </c>
      <c r="R536" s="516">
        <v>106</v>
      </c>
      <c r="S536" s="516">
        <v>105.8</v>
      </c>
      <c r="T536" s="516">
        <v>103.4</v>
      </c>
      <c r="U536" s="516">
        <v>103.5</v>
      </c>
      <c r="V536" s="516">
        <v>104.8</v>
      </c>
      <c r="W536" s="516">
        <v>103.3</v>
      </c>
      <c r="X536" s="516">
        <v>102.4</v>
      </c>
      <c r="Y536" s="516">
        <v>102.6</v>
      </c>
      <c r="Z536" s="516">
        <v>106.4</v>
      </c>
      <c r="AA536" s="516">
        <v>107.4</v>
      </c>
      <c r="AB536" s="516">
        <v>109.8</v>
      </c>
      <c r="AC536" s="516">
        <v>107.9</v>
      </c>
      <c r="AD536" s="516">
        <v>110.4</v>
      </c>
      <c r="AE536" s="516">
        <v>114</v>
      </c>
      <c r="AF536" s="516">
        <v>112</v>
      </c>
      <c r="AG536" s="516">
        <v>109.5</v>
      </c>
      <c r="AH536" s="516">
        <v>109.5</v>
      </c>
      <c r="AI536" s="516">
        <v>106.7</v>
      </c>
      <c r="AJ536" s="516">
        <v>107.9</v>
      </c>
      <c r="AK536" s="516">
        <v>112</v>
      </c>
      <c r="AL536" s="516">
        <v>110.2</v>
      </c>
      <c r="AM536" s="516">
        <v>110.7</v>
      </c>
      <c r="AN536" s="516">
        <v>108.3</v>
      </c>
      <c r="AO536" s="516">
        <v>105.8</v>
      </c>
      <c r="AP536" s="516">
        <v>105.2</v>
      </c>
      <c r="AQ536" s="516">
        <v>106.6</v>
      </c>
      <c r="AR536" s="516">
        <v>107.4</v>
      </c>
      <c r="AS536" s="516">
        <v>110.3</v>
      </c>
      <c r="AT536" s="516">
        <v>110.1</v>
      </c>
      <c r="AU536" s="516">
        <v>109</v>
      </c>
      <c r="AV536" s="516">
        <v>107</v>
      </c>
      <c r="AW536" s="516">
        <v>104.5</v>
      </c>
      <c r="AX536" s="516">
        <v>103.6</v>
      </c>
      <c r="AY536" s="516">
        <v>106</v>
      </c>
      <c r="AZ536" s="516">
        <v>106.3</v>
      </c>
      <c r="BA536" s="516">
        <v>107.8</v>
      </c>
      <c r="BB536" s="516">
        <v>109</v>
      </c>
      <c r="BC536" s="516">
        <v>109.4</v>
      </c>
      <c r="BD536" s="516">
        <v>108.9</v>
      </c>
      <c r="BE536" s="516">
        <v>110</v>
      </c>
      <c r="BF536" s="516">
        <v>109.5</v>
      </c>
      <c r="BG536" s="516">
        <v>108.2</v>
      </c>
      <c r="BH536" s="516">
        <v>106.4</v>
      </c>
      <c r="BI536" s="516">
        <v>105.9</v>
      </c>
      <c r="BJ536" s="516">
        <v>105.7</v>
      </c>
      <c r="BK536" s="516">
        <v>106.7</v>
      </c>
      <c r="BL536" s="516">
        <v>110.5</v>
      </c>
      <c r="BM536" s="516">
        <v>113.7</v>
      </c>
      <c r="BN536" s="516">
        <v>112.9</v>
      </c>
      <c r="BO536" s="516">
        <v>111.3</v>
      </c>
      <c r="BP536" s="516">
        <v>111.1</v>
      </c>
      <c r="BQ536" s="516">
        <v>110.9</v>
      </c>
      <c r="BR536" s="516">
        <v>109.2</v>
      </c>
      <c r="BS536" s="516">
        <v>110.2</v>
      </c>
      <c r="BT536" s="516">
        <v>111</v>
      </c>
      <c r="BU536" s="516">
        <v>111.2</v>
      </c>
      <c r="BV536" s="516">
        <v>113.2</v>
      </c>
      <c r="BW536" s="516">
        <v>111.8</v>
      </c>
      <c r="BX536" s="516">
        <v>113.1</v>
      </c>
      <c r="BY536" s="516">
        <v>113</v>
      </c>
      <c r="BZ536" s="516">
        <v>111.6</v>
      </c>
      <c r="CA536" s="516">
        <v>113</v>
      </c>
      <c r="CB536" s="516">
        <v>111.1</v>
      </c>
      <c r="CC536" s="516">
        <v>111.4</v>
      </c>
      <c r="CD536" s="516">
        <v>110.7</v>
      </c>
      <c r="CE536" s="516">
        <v>110.3</v>
      </c>
      <c r="CF536" s="516">
        <v>111.5</v>
      </c>
      <c r="CG536" s="516">
        <v>112.7</v>
      </c>
      <c r="CH536" s="516">
        <v>116.1</v>
      </c>
      <c r="CI536" s="516">
        <v>116.4</v>
      </c>
      <c r="CJ536" s="516">
        <v>119.6</v>
      </c>
      <c r="CK536" s="516">
        <v>123.2</v>
      </c>
      <c r="CL536" s="516">
        <v>122.5</v>
      </c>
      <c r="CM536" s="516">
        <v>120.6</v>
      </c>
      <c r="CN536" s="516">
        <v>118.5</v>
      </c>
      <c r="CO536" s="516">
        <v>120.7</v>
      </c>
      <c r="CP536" s="516">
        <v>118.6</v>
      </c>
      <c r="CQ536" s="516">
        <v>119.6</v>
      </c>
      <c r="CR536" s="516">
        <v>118.5</v>
      </c>
      <c r="CS536" s="516">
        <v>118</v>
      </c>
      <c r="CT536" s="516">
        <v>119.8</v>
      </c>
      <c r="CU536" s="516">
        <v>119.7</v>
      </c>
      <c r="CV536" s="516">
        <v>123.3</v>
      </c>
      <c r="CW536" s="516">
        <v>124.6</v>
      </c>
      <c r="CX536" s="516">
        <v>123.2</v>
      </c>
      <c r="CY536" s="516">
        <v>121.5</v>
      </c>
      <c r="CZ536" s="516">
        <v>119.7</v>
      </c>
      <c r="DA536" s="516">
        <v>118.3</v>
      </c>
      <c r="DB536" s="516">
        <v>117.8</v>
      </c>
      <c r="DC536" s="516">
        <v>118.7</v>
      </c>
      <c r="DD536" s="516">
        <v>118.1</v>
      </c>
      <c r="DE536" s="516">
        <v>118.5</v>
      </c>
      <c r="DF536" s="516">
        <v>120.6</v>
      </c>
      <c r="DG536" s="516">
        <v>125</v>
      </c>
      <c r="DH536" s="516">
        <v>125.7</v>
      </c>
      <c r="DI536" s="516">
        <v>123.6</v>
      </c>
      <c r="DJ536" s="516">
        <v>123.6</v>
      </c>
      <c r="DK536" s="516">
        <v>124.7</v>
      </c>
      <c r="DL536" s="516">
        <v>123.3</v>
      </c>
      <c r="DM536" s="516">
        <v>122.6</v>
      </c>
      <c r="DN536" s="516">
        <v>125.3</v>
      </c>
      <c r="DO536" s="516">
        <v>127.7</v>
      </c>
      <c r="DP536" s="516">
        <v>125.5</v>
      </c>
      <c r="DQ536" s="516">
        <v>124.3</v>
      </c>
      <c r="DR536" s="516">
        <v>127.9</v>
      </c>
      <c r="DS536" s="516">
        <v>128.1</v>
      </c>
      <c r="DT536" s="516">
        <v>132.19999999999999</v>
      </c>
      <c r="DU536" s="517">
        <v>135.1</v>
      </c>
      <c r="DV536" s="517">
        <v>134</v>
      </c>
      <c r="DW536" s="517">
        <v>130.69999999999999</v>
      </c>
      <c r="DX536" s="559">
        <v>133.80000000000001</v>
      </c>
      <c r="DY536" s="559">
        <v>133.4</v>
      </c>
      <c r="DZ536" s="559">
        <v>133.9</v>
      </c>
      <c r="EA536" s="558">
        <v>134.5</v>
      </c>
    </row>
    <row r="537" spans="1:131">
      <c r="A537" s="514" t="s">
        <v>1611</v>
      </c>
      <c r="B537" s="514" t="s">
        <v>1612</v>
      </c>
      <c r="C537" s="515">
        <v>9.8299999999999998E-2</v>
      </c>
      <c r="D537" s="516">
        <v>109.9</v>
      </c>
      <c r="E537" s="516">
        <v>111</v>
      </c>
      <c r="F537" s="516">
        <v>111.3</v>
      </c>
      <c r="G537" s="516">
        <v>109</v>
      </c>
      <c r="H537" s="516">
        <v>108.4</v>
      </c>
      <c r="I537" s="516">
        <v>106.4</v>
      </c>
      <c r="J537" s="516">
        <v>108.7</v>
      </c>
      <c r="K537" s="516">
        <v>108.5</v>
      </c>
      <c r="L537" s="516">
        <v>106.1</v>
      </c>
      <c r="M537" s="516">
        <v>105.9</v>
      </c>
      <c r="N537" s="516">
        <v>109.6</v>
      </c>
      <c r="O537" s="516">
        <v>110.4</v>
      </c>
      <c r="P537" s="516">
        <v>111.2</v>
      </c>
      <c r="Q537" s="516">
        <v>111.8</v>
      </c>
      <c r="R537" s="516">
        <v>113.2</v>
      </c>
      <c r="S537" s="516">
        <v>111.2</v>
      </c>
      <c r="T537" s="516">
        <v>110.5</v>
      </c>
      <c r="U537" s="516">
        <v>110.3</v>
      </c>
      <c r="V537" s="516">
        <v>109.8</v>
      </c>
      <c r="W537" s="516">
        <v>110.7</v>
      </c>
      <c r="X537" s="516">
        <v>110.6</v>
      </c>
      <c r="Y537" s="516">
        <v>111</v>
      </c>
      <c r="Z537" s="516">
        <v>112.2</v>
      </c>
      <c r="AA537" s="516">
        <v>112.2</v>
      </c>
      <c r="AB537" s="516">
        <v>112</v>
      </c>
      <c r="AC537" s="516">
        <v>112.4</v>
      </c>
      <c r="AD537" s="516">
        <v>112.6</v>
      </c>
      <c r="AE537" s="516">
        <v>113.9</v>
      </c>
      <c r="AF537" s="516">
        <v>113.4</v>
      </c>
      <c r="AG537" s="516">
        <v>113.3</v>
      </c>
      <c r="AH537" s="516">
        <v>111.6</v>
      </c>
      <c r="AI537" s="516">
        <v>112</v>
      </c>
      <c r="AJ537" s="516">
        <v>110.5</v>
      </c>
      <c r="AK537" s="516">
        <v>113.4</v>
      </c>
      <c r="AL537" s="516">
        <v>112.2</v>
      </c>
      <c r="AM537" s="516">
        <v>113.9</v>
      </c>
      <c r="AN537" s="516">
        <v>112.9</v>
      </c>
      <c r="AO537" s="516">
        <v>112.8</v>
      </c>
      <c r="AP537" s="516">
        <v>112.5</v>
      </c>
      <c r="AQ537" s="516">
        <v>116.2</v>
      </c>
      <c r="AR537" s="516">
        <v>113.9</v>
      </c>
      <c r="AS537" s="516">
        <v>113.9</v>
      </c>
      <c r="AT537" s="516">
        <v>116.5</v>
      </c>
      <c r="AU537" s="516">
        <v>116.1</v>
      </c>
      <c r="AV537" s="516">
        <v>115.2</v>
      </c>
      <c r="AW537" s="516">
        <v>115.2</v>
      </c>
      <c r="AX537" s="516">
        <v>113.1</v>
      </c>
      <c r="AY537" s="516">
        <v>110.8</v>
      </c>
      <c r="AZ537" s="516">
        <v>115.1</v>
      </c>
      <c r="BA537" s="516">
        <v>115.6</v>
      </c>
      <c r="BB537" s="516">
        <v>117.4</v>
      </c>
      <c r="BC537" s="516">
        <v>116.9</v>
      </c>
      <c r="BD537" s="516">
        <v>115.2</v>
      </c>
      <c r="BE537" s="516">
        <v>112.4</v>
      </c>
      <c r="BF537" s="516">
        <v>112.7</v>
      </c>
      <c r="BG537" s="516">
        <v>112.4</v>
      </c>
      <c r="BH537" s="516">
        <v>111.8</v>
      </c>
      <c r="BI537" s="516">
        <v>109.8</v>
      </c>
      <c r="BJ537" s="516">
        <v>112.2</v>
      </c>
      <c r="BK537" s="516">
        <v>112.1</v>
      </c>
      <c r="BL537" s="516">
        <v>116.6</v>
      </c>
      <c r="BM537" s="516">
        <v>116.4</v>
      </c>
      <c r="BN537" s="516">
        <v>120.7</v>
      </c>
      <c r="BO537" s="516">
        <v>119.9</v>
      </c>
      <c r="BP537" s="516">
        <v>122.7</v>
      </c>
      <c r="BQ537" s="516">
        <v>124.1</v>
      </c>
      <c r="BR537" s="516">
        <v>123.4</v>
      </c>
      <c r="BS537" s="516">
        <v>121.6</v>
      </c>
      <c r="BT537" s="516">
        <v>123.2</v>
      </c>
      <c r="BU537" s="516">
        <v>122.4</v>
      </c>
      <c r="BV537" s="516">
        <v>123.3</v>
      </c>
      <c r="BW537" s="516">
        <v>124.8</v>
      </c>
      <c r="BX537" s="516">
        <v>126.2</v>
      </c>
      <c r="BY537" s="516">
        <v>126.8</v>
      </c>
      <c r="BZ537" s="516">
        <v>127.3</v>
      </c>
      <c r="CA537" s="516">
        <v>125.7</v>
      </c>
      <c r="CB537" s="516">
        <v>124.1</v>
      </c>
      <c r="CC537" s="516">
        <v>122.5</v>
      </c>
      <c r="CD537" s="516">
        <v>122.6</v>
      </c>
      <c r="CE537" s="516">
        <v>123.1</v>
      </c>
      <c r="CF537" s="516">
        <v>122.5</v>
      </c>
      <c r="CG537" s="516">
        <v>123.1</v>
      </c>
      <c r="CH537" s="516">
        <v>125.5</v>
      </c>
      <c r="CI537" s="516">
        <v>127.2</v>
      </c>
      <c r="CJ537" s="516">
        <v>129.30000000000001</v>
      </c>
      <c r="CK537" s="516">
        <v>133.69999999999999</v>
      </c>
      <c r="CL537" s="516">
        <v>132.30000000000001</v>
      </c>
      <c r="CM537" s="516">
        <v>128.80000000000001</v>
      </c>
      <c r="CN537" s="516">
        <v>125.8</v>
      </c>
      <c r="CO537" s="516">
        <v>124.4</v>
      </c>
      <c r="CP537" s="516">
        <v>122.6</v>
      </c>
      <c r="CQ537" s="516">
        <v>124</v>
      </c>
      <c r="CR537" s="516">
        <v>122.7</v>
      </c>
      <c r="CS537" s="516">
        <v>122.3</v>
      </c>
      <c r="CT537" s="516">
        <v>126.3</v>
      </c>
      <c r="CU537" s="516">
        <v>125.7</v>
      </c>
      <c r="CV537" s="516">
        <v>130.9</v>
      </c>
      <c r="CW537" s="516">
        <v>134.80000000000001</v>
      </c>
      <c r="CX537" s="516">
        <v>133.69999999999999</v>
      </c>
      <c r="CY537" s="516">
        <v>131.5</v>
      </c>
      <c r="CZ537" s="516">
        <v>130.69999999999999</v>
      </c>
      <c r="DA537" s="516">
        <v>129.6</v>
      </c>
      <c r="DB537" s="516">
        <v>129</v>
      </c>
      <c r="DC537" s="516">
        <v>127.2</v>
      </c>
      <c r="DD537" s="516">
        <v>125.5</v>
      </c>
      <c r="DE537" s="516">
        <v>124.1</v>
      </c>
      <c r="DF537" s="516">
        <v>125.3</v>
      </c>
      <c r="DG537" s="516">
        <v>130.1</v>
      </c>
      <c r="DH537" s="516">
        <v>137.4</v>
      </c>
      <c r="DI537" s="516">
        <v>139</v>
      </c>
      <c r="DJ537" s="516">
        <v>139.4</v>
      </c>
      <c r="DK537" s="516">
        <v>140.30000000000001</v>
      </c>
      <c r="DL537" s="516">
        <v>137.1</v>
      </c>
      <c r="DM537" s="516">
        <v>134.6</v>
      </c>
      <c r="DN537" s="516">
        <v>137.80000000000001</v>
      </c>
      <c r="DO537" s="516">
        <v>137.9</v>
      </c>
      <c r="DP537" s="516">
        <v>133</v>
      </c>
      <c r="DQ537" s="516">
        <v>135.80000000000001</v>
      </c>
      <c r="DR537" s="516">
        <v>139</v>
      </c>
      <c r="DS537" s="516">
        <v>139.69999999999999</v>
      </c>
      <c r="DT537" s="516">
        <v>144.19999999999999</v>
      </c>
      <c r="DU537" s="517">
        <v>145.80000000000001</v>
      </c>
      <c r="DV537" s="517">
        <v>142</v>
      </c>
      <c r="DW537" s="517">
        <v>141</v>
      </c>
      <c r="DX537" s="559">
        <v>141.6</v>
      </c>
      <c r="DY537" s="559">
        <v>141.9</v>
      </c>
      <c r="DZ537" s="559">
        <v>141.9</v>
      </c>
      <c r="EA537" s="558">
        <v>143.1</v>
      </c>
    </row>
    <row r="538" spans="1:131">
      <c r="A538" s="514" t="s">
        <v>1613</v>
      </c>
      <c r="B538" s="514" t="s">
        <v>1614</v>
      </c>
      <c r="C538" s="515">
        <v>9.1939999999999994E-2</v>
      </c>
      <c r="D538" s="516">
        <v>114.2</v>
      </c>
      <c r="E538" s="516">
        <v>110.3</v>
      </c>
      <c r="F538" s="516">
        <v>113.7</v>
      </c>
      <c r="G538" s="516">
        <v>115.7</v>
      </c>
      <c r="H538" s="516">
        <v>111.2</v>
      </c>
      <c r="I538" s="516">
        <v>108</v>
      </c>
      <c r="J538" s="516">
        <v>109.2</v>
      </c>
      <c r="K538" s="516">
        <v>106</v>
      </c>
      <c r="L538" s="516">
        <v>102.2</v>
      </c>
      <c r="M538" s="516">
        <v>104.3</v>
      </c>
      <c r="N538" s="516">
        <v>109.5</v>
      </c>
      <c r="O538" s="516">
        <v>108.1</v>
      </c>
      <c r="P538" s="516">
        <v>104.7</v>
      </c>
      <c r="Q538" s="516">
        <v>107.5</v>
      </c>
      <c r="R538" s="516">
        <v>109.3</v>
      </c>
      <c r="S538" s="516">
        <v>109.2</v>
      </c>
      <c r="T538" s="516">
        <v>103.2</v>
      </c>
      <c r="U538" s="516">
        <v>104</v>
      </c>
      <c r="V538" s="516">
        <v>104.9</v>
      </c>
      <c r="W538" s="516">
        <v>106.5</v>
      </c>
      <c r="X538" s="516">
        <v>104.7</v>
      </c>
      <c r="Y538" s="516">
        <v>105.5</v>
      </c>
      <c r="Z538" s="516">
        <v>110.3</v>
      </c>
      <c r="AA538" s="516">
        <v>110.2</v>
      </c>
      <c r="AB538" s="516">
        <v>109.7</v>
      </c>
      <c r="AC538" s="516">
        <v>108.1</v>
      </c>
      <c r="AD538" s="516">
        <v>111</v>
      </c>
      <c r="AE538" s="516">
        <v>111.6</v>
      </c>
      <c r="AF538" s="516">
        <v>109.7</v>
      </c>
      <c r="AG538" s="516">
        <v>111.3</v>
      </c>
      <c r="AH538" s="516">
        <v>110.5</v>
      </c>
      <c r="AI538" s="516">
        <v>106.8</v>
      </c>
      <c r="AJ538" s="516">
        <v>108</v>
      </c>
      <c r="AK538" s="516">
        <v>111.6</v>
      </c>
      <c r="AL538" s="516">
        <v>110.3</v>
      </c>
      <c r="AM538" s="516">
        <v>113.5</v>
      </c>
      <c r="AN538" s="516">
        <v>111.3</v>
      </c>
      <c r="AO538" s="516">
        <v>106.4</v>
      </c>
      <c r="AP538" s="516">
        <v>106.6</v>
      </c>
      <c r="AQ538" s="516">
        <v>104.9</v>
      </c>
      <c r="AR538" s="516">
        <v>110.4</v>
      </c>
      <c r="AS538" s="516">
        <v>113.7</v>
      </c>
      <c r="AT538" s="516">
        <v>110.6</v>
      </c>
      <c r="AU538" s="516">
        <v>109.2</v>
      </c>
      <c r="AV538" s="516">
        <v>105.5</v>
      </c>
      <c r="AW538" s="516">
        <v>105.2</v>
      </c>
      <c r="AX538" s="516">
        <v>107</v>
      </c>
      <c r="AY538" s="516">
        <v>108.1</v>
      </c>
      <c r="AZ538" s="516">
        <v>109.6</v>
      </c>
      <c r="BA538" s="516">
        <v>110.2</v>
      </c>
      <c r="BB538" s="516">
        <v>111.8</v>
      </c>
      <c r="BC538" s="516">
        <v>112.6</v>
      </c>
      <c r="BD538" s="516">
        <v>111.4</v>
      </c>
      <c r="BE538" s="516">
        <v>110.4</v>
      </c>
      <c r="BF538" s="516">
        <v>109.9</v>
      </c>
      <c r="BG538" s="516">
        <v>108.9</v>
      </c>
      <c r="BH538" s="516">
        <v>108.3</v>
      </c>
      <c r="BI538" s="516">
        <v>108.3</v>
      </c>
      <c r="BJ538" s="516">
        <v>108.6</v>
      </c>
      <c r="BK538" s="516">
        <v>108.8</v>
      </c>
      <c r="BL538" s="516">
        <v>111.7</v>
      </c>
      <c r="BM538" s="516">
        <v>113.3</v>
      </c>
      <c r="BN538" s="516">
        <v>113.1</v>
      </c>
      <c r="BO538" s="516">
        <v>111.8</v>
      </c>
      <c r="BP538" s="516">
        <v>112</v>
      </c>
      <c r="BQ538" s="516">
        <v>111.8</v>
      </c>
      <c r="BR538" s="516">
        <v>110.3</v>
      </c>
      <c r="BS538" s="516">
        <v>109.7</v>
      </c>
      <c r="BT538" s="516">
        <v>111</v>
      </c>
      <c r="BU538" s="516">
        <v>110.7</v>
      </c>
      <c r="BV538" s="516">
        <v>111.3</v>
      </c>
      <c r="BW538" s="516">
        <v>110.3</v>
      </c>
      <c r="BX538" s="516">
        <v>109.1</v>
      </c>
      <c r="BY538" s="516">
        <v>109.8</v>
      </c>
      <c r="BZ538" s="516">
        <v>109.4</v>
      </c>
      <c r="CA538" s="516">
        <v>110.9</v>
      </c>
      <c r="CB538" s="516">
        <v>110.5</v>
      </c>
      <c r="CC538" s="516">
        <v>110.4</v>
      </c>
      <c r="CD538" s="516">
        <v>109.8</v>
      </c>
      <c r="CE538" s="516">
        <v>109.6</v>
      </c>
      <c r="CF538" s="516">
        <v>109</v>
      </c>
      <c r="CG538" s="516">
        <v>109.5</v>
      </c>
      <c r="CH538" s="516">
        <v>111.6</v>
      </c>
      <c r="CI538" s="516">
        <v>111.1</v>
      </c>
      <c r="CJ538" s="516">
        <v>113.7</v>
      </c>
      <c r="CK538" s="516">
        <v>116.8</v>
      </c>
      <c r="CL538" s="516">
        <v>115.2</v>
      </c>
      <c r="CM538" s="516">
        <v>114.6</v>
      </c>
      <c r="CN538" s="516">
        <v>113.9</v>
      </c>
      <c r="CO538" s="516">
        <v>114.3</v>
      </c>
      <c r="CP538" s="516">
        <v>113</v>
      </c>
      <c r="CQ538" s="516">
        <v>113.3</v>
      </c>
      <c r="CR538" s="516">
        <v>112.4</v>
      </c>
      <c r="CS538" s="516">
        <v>112.4</v>
      </c>
      <c r="CT538" s="516">
        <v>114.1</v>
      </c>
      <c r="CU538" s="516">
        <v>114.4</v>
      </c>
      <c r="CV538" s="516">
        <v>116</v>
      </c>
      <c r="CW538" s="516">
        <v>117.5</v>
      </c>
      <c r="CX538" s="516">
        <v>116.8</v>
      </c>
      <c r="CY538" s="516">
        <v>114.8</v>
      </c>
      <c r="CZ538" s="516">
        <v>114.6</v>
      </c>
      <c r="DA538" s="516">
        <v>114</v>
      </c>
      <c r="DB538" s="516">
        <v>114.7</v>
      </c>
      <c r="DC538" s="516">
        <v>114.6</v>
      </c>
      <c r="DD538" s="516">
        <v>113.7</v>
      </c>
      <c r="DE538" s="516">
        <v>114.9</v>
      </c>
      <c r="DF538" s="516">
        <v>114.2</v>
      </c>
      <c r="DG538" s="516">
        <v>116.7</v>
      </c>
      <c r="DH538" s="516">
        <v>116.6</v>
      </c>
      <c r="DI538" s="516">
        <v>117.3</v>
      </c>
      <c r="DJ538" s="516">
        <v>118</v>
      </c>
      <c r="DK538" s="516">
        <v>118.8</v>
      </c>
      <c r="DL538" s="516">
        <v>117.9</v>
      </c>
      <c r="DM538" s="516">
        <v>117.9</v>
      </c>
      <c r="DN538" s="516">
        <v>119.8</v>
      </c>
      <c r="DO538" s="516">
        <v>120.7</v>
      </c>
      <c r="DP538" s="516">
        <v>118.1</v>
      </c>
      <c r="DQ538" s="516">
        <v>118.7</v>
      </c>
      <c r="DR538" s="516">
        <v>119.5</v>
      </c>
      <c r="DS538" s="516">
        <v>120.8</v>
      </c>
      <c r="DT538" s="516">
        <v>122.4</v>
      </c>
      <c r="DU538" s="517">
        <v>124.4</v>
      </c>
      <c r="DV538" s="517">
        <v>124.5</v>
      </c>
      <c r="DW538" s="517">
        <v>123.2</v>
      </c>
      <c r="DX538" s="559">
        <v>122.4</v>
      </c>
      <c r="DY538" s="559">
        <v>123</v>
      </c>
      <c r="DZ538" s="559">
        <v>122.8</v>
      </c>
      <c r="EA538" s="558">
        <v>123</v>
      </c>
    </row>
    <row r="539" spans="1:131">
      <c r="A539" s="514" t="s">
        <v>1615</v>
      </c>
      <c r="B539" s="514" t="s">
        <v>1616</v>
      </c>
      <c r="C539" s="515">
        <v>0.18046999999999999</v>
      </c>
      <c r="D539" s="516">
        <v>100.5</v>
      </c>
      <c r="E539" s="516">
        <v>104.6</v>
      </c>
      <c r="F539" s="516">
        <v>106.2</v>
      </c>
      <c r="G539" s="516">
        <v>105.7</v>
      </c>
      <c r="H539" s="516">
        <v>105.8</v>
      </c>
      <c r="I539" s="516">
        <v>105.5</v>
      </c>
      <c r="J539" s="516">
        <v>106.2</v>
      </c>
      <c r="K539" s="516">
        <v>106.3</v>
      </c>
      <c r="L539" s="516">
        <v>106.1</v>
      </c>
      <c r="M539" s="516">
        <v>106</v>
      </c>
      <c r="N539" s="516">
        <v>106.4</v>
      </c>
      <c r="O539" s="516">
        <v>106.3</v>
      </c>
      <c r="P539" s="516">
        <v>108.2</v>
      </c>
      <c r="Q539" s="516">
        <v>110</v>
      </c>
      <c r="R539" s="516">
        <v>110.2</v>
      </c>
      <c r="S539" s="516">
        <v>110.3</v>
      </c>
      <c r="T539" s="516">
        <v>110.1</v>
      </c>
      <c r="U539" s="516">
        <v>113.2</v>
      </c>
      <c r="V539" s="516">
        <v>113.4</v>
      </c>
      <c r="W539" s="516">
        <v>113.4</v>
      </c>
      <c r="X539" s="516">
        <v>113.6</v>
      </c>
      <c r="Y539" s="516">
        <v>113.7</v>
      </c>
      <c r="Z539" s="516">
        <v>113.9</v>
      </c>
      <c r="AA539" s="516">
        <v>113.4</v>
      </c>
      <c r="AB539" s="516">
        <v>114.2</v>
      </c>
      <c r="AC539" s="516">
        <v>116.2</v>
      </c>
      <c r="AD539" s="516">
        <v>116</v>
      </c>
      <c r="AE539" s="516">
        <v>116</v>
      </c>
      <c r="AF539" s="516">
        <v>115.9</v>
      </c>
      <c r="AG539" s="516">
        <v>115.9</v>
      </c>
      <c r="AH539" s="516">
        <v>116</v>
      </c>
      <c r="AI539" s="516">
        <v>115.8</v>
      </c>
      <c r="AJ539" s="516">
        <v>116.1</v>
      </c>
      <c r="AK539" s="516">
        <v>116</v>
      </c>
      <c r="AL539" s="516">
        <v>116</v>
      </c>
      <c r="AM539" s="516">
        <v>115.9</v>
      </c>
      <c r="AN539" s="516">
        <v>115.9</v>
      </c>
      <c r="AO539" s="516">
        <v>116.4</v>
      </c>
      <c r="AP539" s="516">
        <v>116.2</v>
      </c>
      <c r="AQ539" s="516">
        <v>117.9</v>
      </c>
      <c r="AR539" s="516">
        <v>118.2</v>
      </c>
      <c r="AS539" s="516">
        <v>118.4</v>
      </c>
      <c r="AT539" s="516">
        <v>118.2</v>
      </c>
      <c r="AU539" s="516">
        <v>117.8</v>
      </c>
      <c r="AV539" s="516">
        <v>118</v>
      </c>
      <c r="AW539" s="516">
        <v>118</v>
      </c>
      <c r="AX539" s="516">
        <v>117.9</v>
      </c>
      <c r="AY539" s="516">
        <v>117.6</v>
      </c>
      <c r="AZ539" s="516">
        <v>118.1</v>
      </c>
      <c r="BA539" s="516">
        <v>118.1</v>
      </c>
      <c r="BB539" s="516">
        <v>118.9</v>
      </c>
      <c r="BC539" s="516">
        <v>119.5</v>
      </c>
      <c r="BD539" s="516">
        <v>119.4</v>
      </c>
      <c r="BE539" s="516">
        <v>119.2</v>
      </c>
      <c r="BF539" s="516">
        <v>119</v>
      </c>
      <c r="BG539" s="516">
        <v>120.2</v>
      </c>
      <c r="BH539" s="516">
        <v>120</v>
      </c>
      <c r="BI539" s="516">
        <v>120.4</v>
      </c>
      <c r="BJ539" s="516">
        <v>120.2</v>
      </c>
      <c r="BK539" s="516">
        <v>120.5</v>
      </c>
      <c r="BL539" s="516">
        <v>120.8</v>
      </c>
      <c r="BM539" s="516">
        <v>116.7</v>
      </c>
      <c r="BN539" s="516">
        <v>117.4</v>
      </c>
      <c r="BO539" s="516">
        <v>118.2</v>
      </c>
      <c r="BP539" s="516">
        <v>118.2</v>
      </c>
      <c r="BQ539" s="516">
        <v>118.8</v>
      </c>
      <c r="BR539" s="516">
        <v>118.9</v>
      </c>
      <c r="BS539" s="516">
        <v>119.5</v>
      </c>
      <c r="BT539" s="516">
        <v>119.1</v>
      </c>
      <c r="BU539" s="516">
        <v>120.1</v>
      </c>
      <c r="BV539" s="516">
        <v>122.5</v>
      </c>
      <c r="BW539" s="516">
        <v>121.9</v>
      </c>
      <c r="BX539" s="516">
        <v>122.5</v>
      </c>
      <c r="BY539" s="516">
        <v>122.2</v>
      </c>
      <c r="BZ539" s="516">
        <v>124.2</v>
      </c>
      <c r="CA539" s="516">
        <v>125.1</v>
      </c>
      <c r="CB539" s="516">
        <v>122.9</v>
      </c>
      <c r="CC539" s="516">
        <v>125.2</v>
      </c>
      <c r="CD539" s="516">
        <v>125</v>
      </c>
      <c r="CE539" s="516">
        <v>126.2</v>
      </c>
      <c r="CF539" s="516">
        <v>125.9</v>
      </c>
      <c r="CG539" s="516">
        <v>128.5</v>
      </c>
      <c r="CH539" s="516">
        <v>128.19999999999999</v>
      </c>
      <c r="CI539" s="516">
        <v>128.30000000000001</v>
      </c>
      <c r="CJ539" s="516">
        <v>127.3</v>
      </c>
      <c r="CK539" s="516">
        <v>128</v>
      </c>
      <c r="CL539" s="516">
        <v>127.4</v>
      </c>
      <c r="CM539" s="516">
        <v>125</v>
      </c>
      <c r="CN539" s="516">
        <v>125.3</v>
      </c>
      <c r="CO539" s="516">
        <v>124.4</v>
      </c>
      <c r="CP539" s="516">
        <v>125.4</v>
      </c>
      <c r="CQ539" s="516">
        <v>123.9</v>
      </c>
      <c r="CR539" s="516">
        <v>125.3</v>
      </c>
      <c r="CS539" s="516">
        <v>123.3</v>
      </c>
      <c r="CT539" s="516">
        <v>123.6</v>
      </c>
      <c r="CU539" s="516">
        <v>122</v>
      </c>
      <c r="CV539" s="516">
        <v>125.7</v>
      </c>
      <c r="CW539" s="516">
        <v>123.1</v>
      </c>
      <c r="CX539" s="516">
        <v>120.8</v>
      </c>
      <c r="CY539" s="516">
        <v>121.8</v>
      </c>
      <c r="CZ539" s="516">
        <v>121.1</v>
      </c>
      <c r="DA539" s="516">
        <v>120.7</v>
      </c>
      <c r="DB539" s="516">
        <v>121.2</v>
      </c>
      <c r="DC539" s="516">
        <v>119.8</v>
      </c>
      <c r="DD539" s="516">
        <v>120.8</v>
      </c>
      <c r="DE539" s="516">
        <v>121.2</v>
      </c>
      <c r="DF539" s="516">
        <v>121</v>
      </c>
      <c r="DG539" s="516">
        <v>122.3</v>
      </c>
      <c r="DH539" s="516">
        <v>120.7</v>
      </c>
      <c r="DI539" s="516">
        <v>122.4</v>
      </c>
      <c r="DJ539" s="516">
        <v>122.9</v>
      </c>
      <c r="DK539" s="516">
        <v>126.6</v>
      </c>
      <c r="DL539" s="516">
        <v>127</v>
      </c>
      <c r="DM539" s="516">
        <v>123.8</v>
      </c>
      <c r="DN539" s="516">
        <v>121.1</v>
      </c>
      <c r="DO539" s="516">
        <v>126.3</v>
      </c>
      <c r="DP539" s="516">
        <v>124.1</v>
      </c>
      <c r="DQ539" s="516">
        <v>127.1</v>
      </c>
      <c r="DR539" s="516">
        <v>122</v>
      </c>
      <c r="DS539" s="516">
        <v>122</v>
      </c>
      <c r="DT539" s="516">
        <v>117</v>
      </c>
      <c r="DU539" s="517">
        <v>128</v>
      </c>
      <c r="DV539" s="517">
        <v>131.69999999999999</v>
      </c>
      <c r="DW539" s="517">
        <v>130.69999999999999</v>
      </c>
      <c r="DX539" s="559">
        <v>132.5</v>
      </c>
      <c r="DY539" s="559">
        <v>130.1</v>
      </c>
      <c r="DZ539" s="559">
        <v>129.80000000000001</v>
      </c>
      <c r="EA539" s="558">
        <v>129.80000000000001</v>
      </c>
    </row>
    <row r="540" spans="1:131">
      <c r="A540" s="514" t="s">
        <v>1617</v>
      </c>
      <c r="B540" s="514" t="s">
        <v>1618</v>
      </c>
      <c r="C540" s="515">
        <v>7.7609999999999998E-2</v>
      </c>
      <c r="D540" s="516">
        <v>112</v>
      </c>
      <c r="E540" s="516">
        <v>109.3</v>
      </c>
      <c r="F540" s="516">
        <v>108.6</v>
      </c>
      <c r="G540" s="516">
        <v>110.3</v>
      </c>
      <c r="H540" s="516">
        <v>108.1</v>
      </c>
      <c r="I540" s="516">
        <v>102.1</v>
      </c>
      <c r="J540" s="516">
        <v>102.9</v>
      </c>
      <c r="K540" s="516">
        <v>103.9</v>
      </c>
      <c r="L540" s="516">
        <v>100.6</v>
      </c>
      <c r="M540" s="516">
        <v>96.6</v>
      </c>
      <c r="N540" s="516">
        <v>100.5</v>
      </c>
      <c r="O540" s="516">
        <v>100.5</v>
      </c>
      <c r="P540" s="516">
        <v>99.4</v>
      </c>
      <c r="Q540" s="516">
        <v>101.4</v>
      </c>
      <c r="R540" s="516">
        <v>108.5</v>
      </c>
      <c r="S540" s="516">
        <v>108.5</v>
      </c>
      <c r="T540" s="516">
        <v>104.4</v>
      </c>
      <c r="U540" s="516">
        <v>105.4</v>
      </c>
      <c r="V540" s="516">
        <v>108</v>
      </c>
      <c r="W540" s="516">
        <v>109.5</v>
      </c>
      <c r="X540" s="516">
        <v>106.6</v>
      </c>
      <c r="Y540" s="516">
        <v>105.2</v>
      </c>
      <c r="Z540" s="516">
        <v>106.4</v>
      </c>
      <c r="AA540" s="516">
        <v>103.1</v>
      </c>
      <c r="AB540" s="516">
        <v>104</v>
      </c>
      <c r="AC540" s="516">
        <v>102.7</v>
      </c>
      <c r="AD540" s="516">
        <v>112.8</v>
      </c>
      <c r="AE540" s="516">
        <v>116.5</v>
      </c>
      <c r="AF540" s="516">
        <v>116.2</v>
      </c>
      <c r="AG540" s="516">
        <v>114.9</v>
      </c>
      <c r="AH540" s="516">
        <v>113.4</v>
      </c>
      <c r="AI540" s="516">
        <v>111</v>
      </c>
      <c r="AJ540" s="516">
        <v>114.9</v>
      </c>
      <c r="AK540" s="516">
        <v>121.7</v>
      </c>
      <c r="AL540" s="516">
        <v>119.9</v>
      </c>
      <c r="AM540" s="516">
        <v>116.2</v>
      </c>
      <c r="AN540" s="516">
        <v>116.3</v>
      </c>
      <c r="AO540" s="516">
        <v>113.5</v>
      </c>
      <c r="AP540" s="516">
        <v>116.2</v>
      </c>
      <c r="AQ540" s="516">
        <v>114.1</v>
      </c>
      <c r="AR540" s="516">
        <v>117.6</v>
      </c>
      <c r="AS540" s="516">
        <v>109.4</v>
      </c>
      <c r="AT540" s="516">
        <v>102.2</v>
      </c>
      <c r="AU540" s="516">
        <v>109.7</v>
      </c>
      <c r="AV540" s="516">
        <v>108.8</v>
      </c>
      <c r="AW540" s="516">
        <v>108.8</v>
      </c>
      <c r="AX540" s="516">
        <v>106.8</v>
      </c>
      <c r="AY540" s="516">
        <v>101.6</v>
      </c>
      <c r="AZ540" s="516">
        <v>99.3</v>
      </c>
      <c r="BA540" s="516">
        <v>107.3</v>
      </c>
      <c r="BB540" s="516">
        <v>111.7</v>
      </c>
      <c r="BC540" s="516">
        <v>111.4</v>
      </c>
      <c r="BD540" s="516">
        <v>105.7</v>
      </c>
      <c r="BE540" s="516">
        <v>115.4</v>
      </c>
      <c r="BF540" s="516">
        <v>115.8</v>
      </c>
      <c r="BG540" s="516">
        <v>116.5</v>
      </c>
      <c r="BH540" s="516">
        <v>113.5</v>
      </c>
      <c r="BI540" s="516">
        <v>114.4</v>
      </c>
      <c r="BJ540" s="516">
        <v>110.8</v>
      </c>
      <c r="BK540" s="516">
        <v>109.2</v>
      </c>
      <c r="BL540" s="516">
        <v>119.8</v>
      </c>
      <c r="BM540" s="516">
        <v>119.7</v>
      </c>
      <c r="BN540" s="516">
        <v>114.6</v>
      </c>
      <c r="BO540" s="516">
        <v>115</v>
      </c>
      <c r="BP540" s="516">
        <v>112.9</v>
      </c>
      <c r="BQ540" s="516">
        <v>113.4</v>
      </c>
      <c r="BR540" s="516">
        <v>110.7</v>
      </c>
      <c r="BS540" s="516">
        <v>109.8</v>
      </c>
      <c r="BT540" s="516">
        <v>110.5</v>
      </c>
      <c r="BU540" s="516">
        <v>113</v>
      </c>
      <c r="BV540" s="516">
        <v>112.4</v>
      </c>
      <c r="BW540" s="516">
        <v>116</v>
      </c>
      <c r="BX540" s="516">
        <v>121</v>
      </c>
      <c r="BY540" s="516">
        <v>120.5</v>
      </c>
      <c r="BZ540" s="516">
        <v>118.4</v>
      </c>
      <c r="CA540" s="516">
        <v>117.4</v>
      </c>
      <c r="CB540" s="516">
        <v>110.4</v>
      </c>
      <c r="CC540" s="516">
        <v>108.6</v>
      </c>
      <c r="CD540" s="516">
        <v>108.5</v>
      </c>
      <c r="CE540" s="516">
        <v>108.4</v>
      </c>
      <c r="CF540" s="516">
        <v>107.3</v>
      </c>
      <c r="CG540" s="516">
        <v>108.9</v>
      </c>
      <c r="CH540" s="516">
        <v>112.2</v>
      </c>
      <c r="CI540" s="516">
        <v>115.6</v>
      </c>
      <c r="CJ540" s="516">
        <v>117.4</v>
      </c>
      <c r="CK540" s="516">
        <v>116.6</v>
      </c>
      <c r="CL540" s="516">
        <v>117.2</v>
      </c>
      <c r="CM540" s="516">
        <v>113.6</v>
      </c>
      <c r="CN540" s="516">
        <v>106.8</v>
      </c>
      <c r="CO540" s="516">
        <v>109.6</v>
      </c>
      <c r="CP540" s="516">
        <v>104.2</v>
      </c>
      <c r="CQ540" s="516">
        <v>107.3</v>
      </c>
      <c r="CR540" s="516">
        <v>103.2</v>
      </c>
      <c r="CS540" s="516">
        <v>105.5</v>
      </c>
      <c r="CT540" s="516">
        <v>112.5</v>
      </c>
      <c r="CU540" s="516">
        <v>114.5</v>
      </c>
      <c r="CV540" s="516">
        <v>122.2</v>
      </c>
      <c r="CW540" s="516">
        <v>124.7</v>
      </c>
      <c r="CX540" s="516">
        <v>123.7</v>
      </c>
      <c r="CY540" s="516">
        <v>125.2</v>
      </c>
      <c r="CZ540" s="516">
        <v>125</v>
      </c>
      <c r="DA540" s="516">
        <v>120.9</v>
      </c>
      <c r="DB540" s="516">
        <v>119.3</v>
      </c>
      <c r="DC540" s="516">
        <v>121</v>
      </c>
      <c r="DD540" s="516">
        <v>118.2</v>
      </c>
      <c r="DE540" s="516">
        <v>115.3</v>
      </c>
      <c r="DF540" s="516">
        <v>114.4</v>
      </c>
      <c r="DG540" s="516">
        <v>120.2</v>
      </c>
      <c r="DH540" s="516">
        <v>125.1</v>
      </c>
      <c r="DI540" s="516">
        <v>126.4</v>
      </c>
      <c r="DJ540" s="516">
        <v>126</v>
      </c>
      <c r="DK540" s="516">
        <v>125</v>
      </c>
      <c r="DL540" s="516">
        <v>123.7</v>
      </c>
      <c r="DM540" s="516">
        <v>121</v>
      </c>
      <c r="DN540" s="516">
        <v>124.7</v>
      </c>
      <c r="DO540" s="516">
        <v>126</v>
      </c>
      <c r="DP540" s="516">
        <v>121</v>
      </c>
      <c r="DQ540" s="516">
        <v>117.5</v>
      </c>
      <c r="DR540" s="516">
        <v>119.4</v>
      </c>
      <c r="DS540" s="516">
        <v>120.8</v>
      </c>
      <c r="DT540" s="516">
        <v>122.9</v>
      </c>
      <c r="DU540" s="517">
        <v>130.6</v>
      </c>
      <c r="DV540" s="517">
        <v>129.6</v>
      </c>
      <c r="DW540" s="517">
        <v>129.6</v>
      </c>
      <c r="DX540" s="559">
        <v>129.19999999999999</v>
      </c>
      <c r="DY540" s="559">
        <v>129.4</v>
      </c>
      <c r="DZ540" s="559">
        <v>130.1</v>
      </c>
      <c r="EA540" s="558">
        <v>131</v>
      </c>
    </row>
    <row r="541" spans="1:131">
      <c r="A541" s="514" t="s">
        <v>1619</v>
      </c>
      <c r="B541" s="514" t="s">
        <v>1620</v>
      </c>
      <c r="C541" s="515">
        <v>0.29248000000000002</v>
      </c>
      <c r="D541" s="516">
        <v>106.6</v>
      </c>
      <c r="E541" s="516">
        <v>108.3</v>
      </c>
      <c r="F541" s="516">
        <v>108.4</v>
      </c>
      <c r="G541" s="516">
        <v>108.8</v>
      </c>
      <c r="H541" s="516">
        <v>107.9</v>
      </c>
      <c r="I541" s="516">
        <v>108.4</v>
      </c>
      <c r="J541" s="516">
        <v>108.5</v>
      </c>
      <c r="K541" s="516">
        <v>108.9</v>
      </c>
      <c r="L541" s="516">
        <v>108.6</v>
      </c>
      <c r="M541" s="516">
        <v>110.1</v>
      </c>
      <c r="N541" s="516">
        <v>110.8</v>
      </c>
      <c r="O541" s="516">
        <v>109.9</v>
      </c>
      <c r="P541" s="516">
        <v>111.7</v>
      </c>
      <c r="Q541" s="516">
        <v>110.4</v>
      </c>
      <c r="R541" s="516">
        <v>110.7</v>
      </c>
      <c r="S541" s="516">
        <v>111.2</v>
      </c>
      <c r="T541" s="516">
        <v>109.9</v>
      </c>
      <c r="U541" s="516">
        <v>110.7</v>
      </c>
      <c r="V541" s="516">
        <v>112.4</v>
      </c>
      <c r="W541" s="516">
        <v>114.2</v>
      </c>
      <c r="X541" s="516">
        <v>114.8</v>
      </c>
      <c r="Y541" s="516">
        <v>114.4</v>
      </c>
      <c r="Z541" s="516">
        <v>114.1</v>
      </c>
      <c r="AA541" s="516">
        <v>115.1</v>
      </c>
      <c r="AB541" s="516">
        <v>115.3</v>
      </c>
      <c r="AC541" s="516">
        <v>116</v>
      </c>
      <c r="AD541" s="516">
        <v>118.2</v>
      </c>
      <c r="AE541" s="516">
        <v>118</v>
      </c>
      <c r="AF541" s="516">
        <v>118</v>
      </c>
      <c r="AG541" s="516">
        <v>118.2</v>
      </c>
      <c r="AH541" s="516">
        <v>118</v>
      </c>
      <c r="AI541" s="516">
        <v>117.2</v>
      </c>
      <c r="AJ541" s="516">
        <v>115.2</v>
      </c>
      <c r="AK541" s="516">
        <v>115.7</v>
      </c>
      <c r="AL541" s="516">
        <v>114.7</v>
      </c>
      <c r="AM541" s="516">
        <v>113.5</v>
      </c>
      <c r="AN541" s="516">
        <v>116.1</v>
      </c>
      <c r="AO541" s="516">
        <v>115.6</v>
      </c>
      <c r="AP541" s="516">
        <v>116.4</v>
      </c>
      <c r="AQ541" s="516">
        <v>116.4</v>
      </c>
      <c r="AR541" s="516">
        <v>116.5</v>
      </c>
      <c r="AS541" s="516">
        <v>116</v>
      </c>
      <c r="AT541" s="516">
        <v>117</v>
      </c>
      <c r="AU541" s="516">
        <v>116.8</v>
      </c>
      <c r="AV541" s="516">
        <v>116.7</v>
      </c>
      <c r="AW541" s="516">
        <v>115.8</v>
      </c>
      <c r="AX541" s="516">
        <v>114.6</v>
      </c>
      <c r="AY541" s="516">
        <v>115.4</v>
      </c>
      <c r="AZ541" s="516">
        <v>115.5</v>
      </c>
      <c r="BA541" s="516">
        <v>114.8</v>
      </c>
      <c r="BB541" s="516">
        <v>115.6</v>
      </c>
      <c r="BC541" s="516">
        <v>114.3</v>
      </c>
      <c r="BD541" s="516">
        <v>113.7</v>
      </c>
      <c r="BE541" s="516">
        <v>114.1</v>
      </c>
      <c r="BF541" s="516">
        <v>115</v>
      </c>
      <c r="BG541" s="516">
        <v>116.8</v>
      </c>
      <c r="BH541" s="516">
        <v>115.9</v>
      </c>
      <c r="BI541" s="516">
        <v>115.2</v>
      </c>
      <c r="BJ541" s="516">
        <v>116.8</v>
      </c>
      <c r="BK541" s="516">
        <v>116</v>
      </c>
      <c r="BL541" s="516">
        <v>116.5</v>
      </c>
      <c r="BM541" s="516">
        <v>117.2</v>
      </c>
      <c r="BN541" s="516">
        <v>118.7</v>
      </c>
      <c r="BO541" s="516">
        <v>118.7</v>
      </c>
      <c r="BP541" s="516">
        <v>118.4</v>
      </c>
      <c r="BQ541" s="516">
        <v>119.4</v>
      </c>
      <c r="BR541" s="516">
        <v>120</v>
      </c>
      <c r="BS541" s="516">
        <v>118.6</v>
      </c>
      <c r="BT541" s="516">
        <v>119.1</v>
      </c>
      <c r="BU541" s="516">
        <v>120.3</v>
      </c>
      <c r="BV541" s="516">
        <v>119.2</v>
      </c>
      <c r="BW541" s="516">
        <v>120.1</v>
      </c>
      <c r="BX541" s="516">
        <v>118.4</v>
      </c>
      <c r="BY541" s="516">
        <v>121.8</v>
      </c>
      <c r="BZ541" s="516">
        <v>121.5</v>
      </c>
      <c r="CA541" s="516">
        <v>121.9</v>
      </c>
      <c r="CB541" s="516">
        <v>122.7</v>
      </c>
      <c r="CC541" s="516">
        <v>122.6</v>
      </c>
      <c r="CD541" s="516">
        <v>120.5</v>
      </c>
      <c r="CE541" s="516">
        <v>121.3</v>
      </c>
      <c r="CF541" s="516">
        <v>120.6</v>
      </c>
      <c r="CG541" s="516">
        <v>122.5</v>
      </c>
      <c r="CH541" s="516">
        <v>121.9</v>
      </c>
      <c r="CI541" s="516">
        <v>122</v>
      </c>
      <c r="CJ541" s="516">
        <v>121.8</v>
      </c>
      <c r="CK541" s="516">
        <v>120.8</v>
      </c>
      <c r="CL541" s="516">
        <v>121</v>
      </c>
      <c r="CM541" s="516">
        <v>120.7</v>
      </c>
      <c r="CN541" s="516">
        <v>120.9</v>
      </c>
      <c r="CO541" s="516">
        <v>121.2</v>
      </c>
      <c r="CP541" s="516">
        <v>121.3</v>
      </c>
      <c r="CQ541" s="516">
        <v>122.1</v>
      </c>
      <c r="CR541" s="516">
        <v>122.2</v>
      </c>
      <c r="CS541" s="516">
        <v>122.5</v>
      </c>
      <c r="CT541" s="516">
        <v>122.9</v>
      </c>
      <c r="CU541" s="516">
        <v>122.2</v>
      </c>
      <c r="CV541" s="516">
        <v>123</v>
      </c>
      <c r="CW541" s="516">
        <v>124.4</v>
      </c>
      <c r="CX541" s="516">
        <v>127.1</v>
      </c>
      <c r="CY541" s="516">
        <v>124.7</v>
      </c>
      <c r="CZ541" s="516">
        <v>124.1</v>
      </c>
      <c r="DA541" s="516">
        <v>123.9</v>
      </c>
      <c r="DB541" s="516">
        <v>124.7</v>
      </c>
      <c r="DC541" s="516">
        <v>126</v>
      </c>
      <c r="DD541" s="516">
        <v>127.1</v>
      </c>
      <c r="DE541" s="516">
        <v>126</v>
      </c>
      <c r="DF541" s="516">
        <v>126.7</v>
      </c>
      <c r="DG541" s="516">
        <v>126.4</v>
      </c>
      <c r="DH541" s="516">
        <v>128.19999999999999</v>
      </c>
      <c r="DI541" s="516">
        <v>128.9</v>
      </c>
      <c r="DJ541" s="516">
        <v>129</v>
      </c>
      <c r="DK541" s="516">
        <v>127.8</v>
      </c>
      <c r="DL541" s="516">
        <v>128.9</v>
      </c>
      <c r="DM541" s="516">
        <v>128.6</v>
      </c>
      <c r="DN541" s="516">
        <v>128.4</v>
      </c>
      <c r="DO541" s="516">
        <v>129.19999999999999</v>
      </c>
      <c r="DP541" s="516">
        <v>129.80000000000001</v>
      </c>
      <c r="DQ541" s="516">
        <v>129.80000000000001</v>
      </c>
      <c r="DR541" s="516">
        <v>130.6</v>
      </c>
      <c r="DS541" s="516">
        <v>131.4</v>
      </c>
      <c r="DT541" s="516">
        <v>132.80000000000001</v>
      </c>
      <c r="DU541" s="517">
        <v>134.1</v>
      </c>
      <c r="DV541" s="517">
        <v>133.19999999999999</v>
      </c>
      <c r="DW541" s="517">
        <v>134.4</v>
      </c>
      <c r="DX541" s="559">
        <v>134.9</v>
      </c>
      <c r="DY541" s="559">
        <v>133.69999999999999</v>
      </c>
      <c r="DZ541" s="559">
        <v>134.5</v>
      </c>
      <c r="EA541" s="558">
        <v>134.80000000000001</v>
      </c>
    </row>
    <row r="542" spans="1:131">
      <c r="A542" s="514" t="s">
        <v>1621</v>
      </c>
      <c r="B542" s="514" t="s">
        <v>1622</v>
      </c>
      <c r="C542" s="515">
        <v>0.12181</v>
      </c>
      <c r="D542" s="516">
        <v>110.4</v>
      </c>
      <c r="E542" s="516">
        <v>115.3</v>
      </c>
      <c r="F542" s="516">
        <v>116.2</v>
      </c>
      <c r="G542" s="516">
        <v>117.2</v>
      </c>
      <c r="H542" s="516">
        <v>115.6</v>
      </c>
      <c r="I542" s="516">
        <v>114.8</v>
      </c>
      <c r="J542" s="516">
        <v>115.3</v>
      </c>
      <c r="K542" s="516">
        <v>114.4</v>
      </c>
      <c r="L542" s="516">
        <v>114</v>
      </c>
      <c r="M542" s="516">
        <v>117.6</v>
      </c>
      <c r="N542" s="516">
        <v>116.6</v>
      </c>
      <c r="O542" s="516">
        <v>116.3</v>
      </c>
      <c r="P542" s="516">
        <v>117.2</v>
      </c>
      <c r="Q542" s="516">
        <v>116.8</v>
      </c>
      <c r="R542" s="516">
        <v>116.3</v>
      </c>
      <c r="S542" s="516">
        <v>116.1</v>
      </c>
      <c r="T542" s="516">
        <v>115</v>
      </c>
      <c r="U542" s="516">
        <v>115.3</v>
      </c>
      <c r="V542" s="516">
        <v>116.2</v>
      </c>
      <c r="W542" s="516">
        <v>116.5</v>
      </c>
      <c r="X542" s="516">
        <v>116.1</v>
      </c>
      <c r="Y542" s="516">
        <v>114.9</v>
      </c>
      <c r="Z542" s="516">
        <v>116</v>
      </c>
      <c r="AA542" s="516">
        <v>115</v>
      </c>
      <c r="AB542" s="516">
        <v>115.9</v>
      </c>
      <c r="AC542" s="516">
        <v>117.6</v>
      </c>
      <c r="AD542" s="516">
        <v>121.3</v>
      </c>
      <c r="AE542" s="516">
        <v>122.2</v>
      </c>
      <c r="AF542" s="516">
        <v>121.1</v>
      </c>
      <c r="AG542" s="516">
        <v>120.1</v>
      </c>
      <c r="AH542" s="516">
        <v>118.3</v>
      </c>
      <c r="AI542" s="516">
        <v>117.6</v>
      </c>
      <c r="AJ542" s="516">
        <v>115.9</v>
      </c>
      <c r="AK542" s="516">
        <v>115.1</v>
      </c>
      <c r="AL542" s="516">
        <v>115.2</v>
      </c>
      <c r="AM542" s="516">
        <v>114.1</v>
      </c>
      <c r="AN542" s="516">
        <v>115.8</v>
      </c>
      <c r="AO542" s="516">
        <v>117</v>
      </c>
      <c r="AP542" s="516">
        <v>116</v>
      </c>
      <c r="AQ542" s="516">
        <v>115.6</v>
      </c>
      <c r="AR542" s="516">
        <v>114.7</v>
      </c>
      <c r="AS542" s="516">
        <v>113.6</v>
      </c>
      <c r="AT542" s="516">
        <v>113.6</v>
      </c>
      <c r="AU542" s="516">
        <v>112.9</v>
      </c>
      <c r="AV542" s="516">
        <v>111.6</v>
      </c>
      <c r="AW542" s="516">
        <v>112.5</v>
      </c>
      <c r="AX542" s="516">
        <v>111.9</v>
      </c>
      <c r="AY542" s="516">
        <v>112.9</v>
      </c>
      <c r="AZ542" s="516">
        <v>112.7</v>
      </c>
      <c r="BA542" s="516">
        <v>112.9</v>
      </c>
      <c r="BB542" s="516">
        <v>112.3</v>
      </c>
      <c r="BC542" s="516">
        <v>111.4</v>
      </c>
      <c r="BD542" s="516">
        <v>109.7</v>
      </c>
      <c r="BE542" s="516">
        <v>109.1</v>
      </c>
      <c r="BF542" s="516">
        <v>110</v>
      </c>
      <c r="BG542" s="516">
        <v>110.6</v>
      </c>
      <c r="BH542" s="516">
        <v>109.7</v>
      </c>
      <c r="BI542" s="516">
        <v>109.7</v>
      </c>
      <c r="BJ542" s="516">
        <v>110.3</v>
      </c>
      <c r="BK542" s="516">
        <v>110.7</v>
      </c>
      <c r="BL542" s="516">
        <v>111.5</v>
      </c>
      <c r="BM542" s="516">
        <v>112.2</v>
      </c>
      <c r="BN542" s="516">
        <v>112.1</v>
      </c>
      <c r="BO542" s="516">
        <v>115</v>
      </c>
      <c r="BP542" s="516">
        <v>113.5</v>
      </c>
      <c r="BQ542" s="516">
        <v>114.3</v>
      </c>
      <c r="BR542" s="516">
        <v>115</v>
      </c>
      <c r="BS542" s="516">
        <v>112.6</v>
      </c>
      <c r="BT542" s="516">
        <v>113</v>
      </c>
      <c r="BU542" s="516">
        <v>113.7</v>
      </c>
      <c r="BV542" s="516">
        <v>113.4</v>
      </c>
      <c r="BW542" s="516">
        <v>113.1</v>
      </c>
      <c r="BX542" s="516">
        <v>113.4</v>
      </c>
      <c r="BY542" s="516">
        <v>116.5</v>
      </c>
      <c r="BZ542" s="516">
        <v>117.5</v>
      </c>
      <c r="CA542" s="516">
        <v>116</v>
      </c>
      <c r="CB542" s="516">
        <v>116.2</v>
      </c>
      <c r="CC542" s="516">
        <v>116</v>
      </c>
      <c r="CD542" s="516">
        <v>114.7</v>
      </c>
      <c r="CE542" s="516">
        <v>113.6</v>
      </c>
      <c r="CF542" s="516">
        <v>113.8</v>
      </c>
      <c r="CG542" s="516">
        <v>114.4</v>
      </c>
      <c r="CH542" s="516">
        <v>113.2</v>
      </c>
      <c r="CI542" s="516">
        <v>113.9</v>
      </c>
      <c r="CJ542" s="516">
        <v>115.6</v>
      </c>
      <c r="CK542" s="516">
        <v>115.7</v>
      </c>
      <c r="CL542" s="516">
        <v>116.5</v>
      </c>
      <c r="CM542" s="516">
        <v>115.5</v>
      </c>
      <c r="CN542" s="516">
        <v>113.8</v>
      </c>
      <c r="CO542" s="516">
        <v>113.4</v>
      </c>
      <c r="CP542" s="516">
        <v>113.1</v>
      </c>
      <c r="CQ542" s="516">
        <v>114.3</v>
      </c>
      <c r="CR542" s="516">
        <v>114.7</v>
      </c>
      <c r="CS542" s="516">
        <v>113.2</v>
      </c>
      <c r="CT542" s="516">
        <v>114.9</v>
      </c>
      <c r="CU542" s="516">
        <v>114</v>
      </c>
      <c r="CV542" s="516">
        <v>115.3</v>
      </c>
      <c r="CW542" s="516">
        <v>121.2</v>
      </c>
      <c r="CX542" s="516">
        <v>123.7</v>
      </c>
      <c r="CY542" s="516">
        <v>123.9</v>
      </c>
      <c r="CZ542" s="516">
        <v>123.1</v>
      </c>
      <c r="DA542" s="516">
        <v>122.4</v>
      </c>
      <c r="DB542" s="516">
        <v>123</v>
      </c>
      <c r="DC542" s="516">
        <v>122.7</v>
      </c>
      <c r="DD542" s="516">
        <v>121.8</v>
      </c>
      <c r="DE542" s="516">
        <v>122.2</v>
      </c>
      <c r="DF542" s="516">
        <v>123.1</v>
      </c>
      <c r="DG542" s="516">
        <v>122.2</v>
      </c>
      <c r="DH542" s="516">
        <v>126.8</v>
      </c>
      <c r="DI542" s="516">
        <v>127.3</v>
      </c>
      <c r="DJ542" s="516">
        <v>128.19999999999999</v>
      </c>
      <c r="DK542" s="516">
        <v>125.8</v>
      </c>
      <c r="DL542" s="516">
        <v>124.6</v>
      </c>
      <c r="DM542" s="516">
        <v>125.2</v>
      </c>
      <c r="DN542" s="516">
        <v>124.5</v>
      </c>
      <c r="DO542" s="516">
        <v>124.5</v>
      </c>
      <c r="DP542" s="516">
        <v>124.2</v>
      </c>
      <c r="DQ542" s="516">
        <v>124.5</v>
      </c>
      <c r="DR542" s="516">
        <v>124.3</v>
      </c>
      <c r="DS542" s="516">
        <v>126.2</v>
      </c>
      <c r="DT542" s="516">
        <v>129.1</v>
      </c>
      <c r="DU542" s="517">
        <v>129.6</v>
      </c>
      <c r="DV542" s="517">
        <v>129.1</v>
      </c>
      <c r="DW542" s="517">
        <v>129.5</v>
      </c>
      <c r="DX542" s="559">
        <v>128.19999999999999</v>
      </c>
      <c r="DY542" s="559">
        <v>127.3</v>
      </c>
      <c r="DZ542" s="559">
        <v>128.4</v>
      </c>
      <c r="EA542" s="558">
        <v>128.1</v>
      </c>
    </row>
    <row r="543" spans="1:131">
      <c r="A543" s="514" t="s">
        <v>1623</v>
      </c>
      <c r="B543" s="514" t="s">
        <v>1624</v>
      </c>
      <c r="C543" s="515">
        <v>9.6030000000000004E-2</v>
      </c>
      <c r="D543" s="516">
        <v>104.7</v>
      </c>
      <c r="E543" s="516">
        <v>103.3</v>
      </c>
      <c r="F543" s="516">
        <v>102.6</v>
      </c>
      <c r="G543" s="516">
        <v>102.1</v>
      </c>
      <c r="H543" s="516">
        <v>101.1</v>
      </c>
      <c r="I543" s="516">
        <v>104.1</v>
      </c>
      <c r="J543" s="516">
        <v>104.7</v>
      </c>
      <c r="K543" s="516">
        <v>106.5</v>
      </c>
      <c r="L543" s="516">
        <v>105.8</v>
      </c>
      <c r="M543" s="516">
        <v>105.9</v>
      </c>
      <c r="N543" s="516">
        <v>109.4</v>
      </c>
      <c r="O543" s="516">
        <v>106.4</v>
      </c>
      <c r="P543" s="516">
        <v>108.3</v>
      </c>
      <c r="Q543" s="516">
        <v>105.5</v>
      </c>
      <c r="R543" s="516">
        <v>106.8</v>
      </c>
      <c r="S543" s="516">
        <v>107.9</v>
      </c>
      <c r="T543" s="516">
        <v>105.7</v>
      </c>
      <c r="U543" s="516">
        <v>108.3</v>
      </c>
      <c r="V543" s="516">
        <v>111.6</v>
      </c>
      <c r="W543" s="516">
        <v>115.3</v>
      </c>
      <c r="X543" s="516">
        <v>116.2</v>
      </c>
      <c r="Y543" s="516">
        <v>115.7</v>
      </c>
      <c r="Z543" s="516">
        <v>114.6</v>
      </c>
      <c r="AA543" s="516">
        <v>117.6</v>
      </c>
      <c r="AB543" s="516">
        <v>115.2</v>
      </c>
      <c r="AC543" s="516">
        <v>115.4</v>
      </c>
      <c r="AD543" s="516">
        <v>117.3</v>
      </c>
      <c r="AE543" s="516">
        <v>115.7</v>
      </c>
      <c r="AF543" s="516">
        <v>117.8</v>
      </c>
      <c r="AG543" s="516">
        <v>121</v>
      </c>
      <c r="AH543" s="516">
        <v>121.2</v>
      </c>
      <c r="AI543" s="516">
        <v>120.5</v>
      </c>
      <c r="AJ543" s="516">
        <v>117.3</v>
      </c>
      <c r="AK543" s="516">
        <v>118.3</v>
      </c>
      <c r="AL543" s="516">
        <v>116.2</v>
      </c>
      <c r="AM543" s="516">
        <v>113.6</v>
      </c>
      <c r="AN543" s="516">
        <v>119.8</v>
      </c>
      <c r="AO543" s="516">
        <v>117</v>
      </c>
      <c r="AP543" s="516">
        <v>120.3</v>
      </c>
      <c r="AQ543" s="516">
        <v>120.5</v>
      </c>
      <c r="AR543" s="516">
        <v>122.7</v>
      </c>
      <c r="AS543" s="516">
        <v>122.4</v>
      </c>
      <c r="AT543" s="516">
        <v>124.9</v>
      </c>
      <c r="AU543" s="516">
        <v>125.6</v>
      </c>
      <c r="AV543" s="516">
        <v>128.69999999999999</v>
      </c>
      <c r="AW543" s="516">
        <v>125.4</v>
      </c>
      <c r="AX543" s="516">
        <v>122.8</v>
      </c>
      <c r="AY543" s="516">
        <v>123.5</v>
      </c>
      <c r="AZ543" s="516">
        <v>124.5</v>
      </c>
      <c r="BA543" s="516">
        <v>122.2</v>
      </c>
      <c r="BB543" s="516">
        <v>124.9</v>
      </c>
      <c r="BC543" s="516">
        <v>122.4</v>
      </c>
      <c r="BD543" s="516">
        <v>122.4</v>
      </c>
      <c r="BE543" s="516">
        <v>123.6</v>
      </c>
      <c r="BF543" s="516">
        <v>125.5</v>
      </c>
      <c r="BG543" s="516">
        <v>128.4</v>
      </c>
      <c r="BH543" s="516">
        <v>128</v>
      </c>
      <c r="BI543" s="516">
        <v>126</v>
      </c>
      <c r="BJ543" s="516">
        <v>128.80000000000001</v>
      </c>
      <c r="BK543" s="516">
        <v>126</v>
      </c>
      <c r="BL543" s="516">
        <v>125.9</v>
      </c>
      <c r="BM543" s="516">
        <v>126.5</v>
      </c>
      <c r="BN543" s="516">
        <v>131.19999999999999</v>
      </c>
      <c r="BO543" s="516">
        <v>126</v>
      </c>
      <c r="BP543" s="516">
        <v>126.5</v>
      </c>
      <c r="BQ543" s="516">
        <v>129</v>
      </c>
      <c r="BR543" s="516">
        <v>129.4</v>
      </c>
      <c r="BS543" s="516">
        <v>128.69999999999999</v>
      </c>
      <c r="BT543" s="516">
        <v>129.30000000000001</v>
      </c>
      <c r="BU543" s="516">
        <v>131.9</v>
      </c>
      <c r="BV543" s="516">
        <v>128.4</v>
      </c>
      <c r="BW543" s="516">
        <v>131</v>
      </c>
      <c r="BX543" s="516">
        <v>125</v>
      </c>
      <c r="BY543" s="516">
        <v>130.5</v>
      </c>
      <c r="BZ543" s="516">
        <v>128.30000000000001</v>
      </c>
      <c r="CA543" s="516">
        <v>130.4</v>
      </c>
      <c r="CB543" s="516">
        <v>131.80000000000001</v>
      </c>
      <c r="CC543" s="516">
        <v>130.4</v>
      </c>
      <c r="CD543" s="516">
        <v>126</v>
      </c>
      <c r="CE543" s="516">
        <v>128.1</v>
      </c>
      <c r="CF543" s="516">
        <v>126.3</v>
      </c>
      <c r="CG543" s="516">
        <v>130.69999999999999</v>
      </c>
      <c r="CH543" s="516">
        <v>130.1</v>
      </c>
      <c r="CI543" s="516">
        <v>129.69999999999999</v>
      </c>
      <c r="CJ543" s="516">
        <v>126.8</v>
      </c>
      <c r="CK543" s="516">
        <v>123.2</v>
      </c>
      <c r="CL543" s="516">
        <v>124.3</v>
      </c>
      <c r="CM543" s="516">
        <v>123.8</v>
      </c>
      <c r="CN543" s="516">
        <v>126</v>
      </c>
      <c r="CO543" s="516">
        <v>127.8</v>
      </c>
      <c r="CP543" s="516">
        <v>127.2</v>
      </c>
      <c r="CQ543" s="516">
        <v>127.5</v>
      </c>
      <c r="CR543" s="516">
        <v>126.2</v>
      </c>
      <c r="CS543" s="516">
        <v>129.30000000000001</v>
      </c>
      <c r="CT543" s="516">
        <v>128.30000000000001</v>
      </c>
      <c r="CU543" s="516">
        <v>127.5</v>
      </c>
      <c r="CV543" s="516">
        <v>127.5</v>
      </c>
      <c r="CW543" s="516">
        <v>124.5</v>
      </c>
      <c r="CX543" s="516">
        <v>129.6</v>
      </c>
      <c r="CY543" s="516">
        <v>122.1</v>
      </c>
      <c r="CZ543" s="516">
        <v>121.1</v>
      </c>
      <c r="DA543" s="516">
        <v>121.3</v>
      </c>
      <c r="DB543" s="516">
        <v>122.7</v>
      </c>
      <c r="DC543" s="516">
        <v>127</v>
      </c>
      <c r="DD543" s="516">
        <v>129.30000000000001</v>
      </c>
      <c r="DE543" s="516">
        <v>126.9</v>
      </c>
      <c r="DF543" s="516">
        <v>127.2</v>
      </c>
      <c r="DG543" s="516">
        <v>127.5</v>
      </c>
      <c r="DH543" s="516">
        <v>126.3</v>
      </c>
      <c r="DI543" s="516">
        <v>127</v>
      </c>
      <c r="DJ543" s="516">
        <v>126.4</v>
      </c>
      <c r="DK543" s="516">
        <v>124.5</v>
      </c>
      <c r="DL543" s="516">
        <v>129.9</v>
      </c>
      <c r="DM543" s="516">
        <v>129.9</v>
      </c>
      <c r="DN543" s="516">
        <v>130.1</v>
      </c>
      <c r="DO543" s="516">
        <v>132.19999999999999</v>
      </c>
      <c r="DP543" s="516">
        <v>131.69999999999999</v>
      </c>
      <c r="DQ543" s="516">
        <v>130.80000000000001</v>
      </c>
      <c r="DR543" s="516">
        <v>130.9</v>
      </c>
      <c r="DS543" s="516">
        <v>132</v>
      </c>
      <c r="DT543" s="516">
        <v>130.9</v>
      </c>
      <c r="DU543" s="517">
        <v>132.80000000000001</v>
      </c>
      <c r="DV543" s="517">
        <v>131.4</v>
      </c>
      <c r="DW543" s="517">
        <v>132</v>
      </c>
      <c r="DX543" s="559">
        <v>135</v>
      </c>
      <c r="DY543" s="559">
        <v>132.6</v>
      </c>
      <c r="DZ543" s="559">
        <v>131.1</v>
      </c>
      <c r="EA543" s="558">
        <v>132.1</v>
      </c>
    </row>
    <row r="544" spans="1:131">
      <c r="A544" s="514" t="s">
        <v>1625</v>
      </c>
      <c r="B544" s="514" t="s">
        <v>1626</v>
      </c>
      <c r="C544" s="515">
        <v>4.8999999999999998E-3</v>
      </c>
      <c r="D544" s="516">
        <v>103.3</v>
      </c>
      <c r="E544" s="516">
        <v>105.7</v>
      </c>
      <c r="F544" s="516">
        <v>106.9</v>
      </c>
      <c r="G544" s="516">
        <v>108</v>
      </c>
      <c r="H544" s="516">
        <v>108.9</v>
      </c>
      <c r="I544" s="516">
        <v>107.1</v>
      </c>
      <c r="J544" s="516">
        <v>107.4</v>
      </c>
      <c r="K544" s="516">
        <v>107.9</v>
      </c>
      <c r="L544" s="516">
        <v>106.8</v>
      </c>
      <c r="M544" s="516">
        <v>111</v>
      </c>
      <c r="N544" s="516">
        <v>110.9</v>
      </c>
      <c r="O544" s="516">
        <v>110.8</v>
      </c>
      <c r="P544" s="516">
        <v>112.4</v>
      </c>
      <c r="Q544" s="516">
        <v>112.5</v>
      </c>
      <c r="R544" s="516">
        <v>111.9</v>
      </c>
      <c r="S544" s="516">
        <v>111.9</v>
      </c>
      <c r="T544" s="516">
        <v>109.2</v>
      </c>
      <c r="U544" s="516">
        <v>108.6</v>
      </c>
      <c r="V544" s="516">
        <v>109.7</v>
      </c>
      <c r="W544" s="516">
        <v>109.7</v>
      </c>
      <c r="X544" s="516">
        <v>111.4</v>
      </c>
      <c r="Y544" s="516">
        <v>112.6</v>
      </c>
      <c r="Z544" s="516">
        <v>112.6</v>
      </c>
      <c r="AA544" s="516">
        <v>113</v>
      </c>
      <c r="AB544" s="516">
        <v>114.5</v>
      </c>
      <c r="AC544" s="516">
        <v>114.6</v>
      </c>
      <c r="AD544" s="516">
        <v>114.7</v>
      </c>
      <c r="AE544" s="516">
        <v>116.4</v>
      </c>
      <c r="AF544" s="516">
        <v>117.7</v>
      </c>
      <c r="AG544" s="516">
        <v>118</v>
      </c>
      <c r="AH544" s="516">
        <v>118.4</v>
      </c>
      <c r="AI544" s="516">
        <v>119</v>
      </c>
      <c r="AJ544" s="516">
        <v>118.8</v>
      </c>
      <c r="AK544" s="516">
        <v>118.4</v>
      </c>
      <c r="AL544" s="516">
        <v>117.4</v>
      </c>
      <c r="AM544" s="516">
        <v>117.1</v>
      </c>
      <c r="AN544" s="516">
        <v>115.6</v>
      </c>
      <c r="AO544" s="516">
        <v>117.2</v>
      </c>
      <c r="AP544" s="516">
        <v>118.5</v>
      </c>
      <c r="AQ544" s="516">
        <v>119.4</v>
      </c>
      <c r="AR544" s="516">
        <v>119.2</v>
      </c>
      <c r="AS544" s="516">
        <v>119.5</v>
      </c>
      <c r="AT544" s="516">
        <v>118.6</v>
      </c>
      <c r="AU544" s="516">
        <v>117.5</v>
      </c>
      <c r="AV544" s="516">
        <v>117.2</v>
      </c>
      <c r="AW544" s="516">
        <v>113.9</v>
      </c>
      <c r="AX544" s="516">
        <v>111.8</v>
      </c>
      <c r="AY544" s="516">
        <v>111.9</v>
      </c>
      <c r="AZ544" s="516">
        <v>112.7</v>
      </c>
      <c r="BA544" s="516">
        <v>112.8</v>
      </c>
      <c r="BB544" s="516">
        <v>113.5</v>
      </c>
      <c r="BC544" s="516">
        <v>114.1</v>
      </c>
      <c r="BD544" s="516">
        <v>114</v>
      </c>
      <c r="BE544" s="516">
        <v>114.8</v>
      </c>
      <c r="BF544" s="516">
        <v>114.3</v>
      </c>
      <c r="BG544" s="516">
        <v>114.7</v>
      </c>
      <c r="BH544" s="516">
        <v>116.3</v>
      </c>
      <c r="BI544" s="516">
        <v>121.8</v>
      </c>
      <c r="BJ544" s="516">
        <v>122.6</v>
      </c>
      <c r="BK544" s="516">
        <v>123.2</v>
      </c>
      <c r="BL544" s="516">
        <v>123.7</v>
      </c>
      <c r="BM544" s="516">
        <v>123.9</v>
      </c>
      <c r="BN544" s="516">
        <v>124</v>
      </c>
      <c r="BO544" s="516">
        <v>125.4</v>
      </c>
      <c r="BP544" s="516">
        <v>123.1</v>
      </c>
      <c r="BQ544" s="516">
        <v>124.4</v>
      </c>
      <c r="BR544" s="516">
        <v>124.4</v>
      </c>
      <c r="BS544" s="516">
        <v>124.4</v>
      </c>
      <c r="BT544" s="516">
        <v>127</v>
      </c>
      <c r="BU544" s="516">
        <v>128.19999999999999</v>
      </c>
      <c r="BV544" s="516">
        <v>127.8</v>
      </c>
      <c r="BW544" s="516">
        <v>128.9</v>
      </c>
      <c r="BX544" s="516">
        <v>129.19999999999999</v>
      </c>
      <c r="BY544" s="516">
        <v>130.30000000000001</v>
      </c>
      <c r="BZ544" s="516">
        <v>130.9</v>
      </c>
      <c r="CA544" s="516">
        <v>132.5</v>
      </c>
      <c r="CB544" s="516">
        <v>135.9</v>
      </c>
      <c r="CC544" s="516">
        <v>137.19999999999999</v>
      </c>
      <c r="CD544" s="516">
        <v>137.80000000000001</v>
      </c>
      <c r="CE544" s="516">
        <v>137.69999999999999</v>
      </c>
      <c r="CF544" s="516">
        <v>138.30000000000001</v>
      </c>
      <c r="CG544" s="516">
        <v>140.9</v>
      </c>
      <c r="CH544" s="516">
        <v>141.19999999999999</v>
      </c>
      <c r="CI544" s="516">
        <v>139.80000000000001</v>
      </c>
      <c r="CJ544" s="516">
        <v>141.4</v>
      </c>
      <c r="CK544" s="516">
        <v>141.69999999999999</v>
      </c>
      <c r="CL544" s="516">
        <v>141.69999999999999</v>
      </c>
      <c r="CM544" s="516">
        <v>141.30000000000001</v>
      </c>
      <c r="CN544" s="516">
        <v>141.30000000000001</v>
      </c>
      <c r="CO544" s="516">
        <v>141.30000000000001</v>
      </c>
      <c r="CP544" s="516">
        <v>142.69999999999999</v>
      </c>
      <c r="CQ544" s="516">
        <v>143.9</v>
      </c>
      <c r="CR544" s="516">
        <v>147.1</v>
      </c>
      <c r="CS544" s="516">
        <v>150.1</v>
      </c>
      <c r="CT544" s="516">
        <v>149.9</v>
      </c>
      <c r="CU544" s="516">
        <v>149.30000000000001</v>
      </c>
      <c r="CV544" s="516">
        <v>151</v>
      </c>
      <c r="CW544" s="516">
        <v>151</v>
      </c>
      <c r="CX544" s="516">
        <v>151.19999999999999</v>
      </c>
      <c r="CY544" s="516">
        <v>150.69999999999999</v>
      </c>
      <c r="CZ544" s="516">
        <v>150</v>
      </c>
      <c r="DA544" s="516">
        <v>149.5</v>
      </c>
      <c r="DB544" s="516">
        <v>149.69999999999999</v>
      </c>
      <c r="DC544" s="516">
        <v>149.80000000000001</v>
      </c>
      <c r="DD544" s="516">
        <v>149.69999999999999</v>
      </c>
      <c r="DE544" s="516">
        <v>149.69999999999999</v>
      </c>
      <c r="DF544" s="516">
        <v>150</v>
      </c>
      <c r="DG544" s="516">
        <v>150.69999999999999</v>
      </c>
      <c r="DH544" s="516">
        <v>152.19999999999999</v>
      </c>
      <c r="DI544" s="516">
        <v>155</v>
      </c>
      <c r="DJ544" s="516">
        <v>155.69999999999999</v>
      </c>
      <c r="DK544" s="516">
        <v>156.6</v>
      </c>
      <c r="DL544" s="516">
        <v>156.69999999999999</v>
      </c>
      <c r="DM544" s="516">
        <v>154.6</v>
      </c>
      <c r="DN544" s="516">
        <v>154.1</v>
      </c>
      <c r="DO544" s="516">
        <v>157.1</v>
      </c>
      <c r="DP544" s="516">
        <v>157.6</v>
      </c>
      <c r="DQ544" s="516">
        <v>157.5</v>
      </c>
      <c r="DR544" s="516">
        <v>164.4</v>
      </c>
      <c r="DS544" s="516">
        <v>166.4</v>
      </c>
      <c r="DT544" s="516">
        <v>172</v>
      </c>
      <c r="DU544" s="517">
        <v>170.1</v>
      </c>
      <c r="DV544" s="517">
        <v>170.1</v>
      </c>
      <c r="DW544" s="517">
        <v>170.6</v>
      </c>
      <c r="DX544" s="559">
        <v>170.6</v>
      </c>
      <c r="DY544" s="559">
        <v>170.6</v>
      </c>
      <c r="DZ544" s="559">
        <v>173.9</v>
      </c>
      <c r="EA544" s="558">
        <v>177.7</v>
      </c>
    </row>
    <row r="545" spans="1:131">
      <c r="A545" s="514" t="s">
        <v>1627</v>
      </c>
      <c r="B545" s="514" t="s">
        <v>1628</v>
      </c>
      <c r="C545" s="515">
        <v>4.3450000000000003E-2</v>
      </c>
      <c r="D545" s="516">
        <v>103.1</v>
      </c>
      <c r="E545" s="516">
        <v>102.1</v>
      </c>
      <c r="F545" s="516">
        <v>102.2</v>
      </c>
      <c r="G545" s="516">
        <v>102.8</v>
      </c>
      <c r="H545" s="516">
        <v>102.8</v>
      </c>
      <c r="I545" s="516">
        <v>101.1</v>
      </c>
      <c r="J545" s="516">
        <v>100</v>
      </c>
      <c r="K545" s="516">
        <v>100.5</v>
      </c>
      <c r="L545" s="516">
        <v>101.1</v>
      </c>
      <c r="M545" s="516">
        <v>100.6</v>
      </c>
      <c r="N545" s="516">
        <v>100.1</v>
      </c>
      <c r="O545" s="516">
        <v>101</v>
      </c>
      <c r="P545" s="516">
        <v>102.5</v>
      </c>
      <c r="Q545" s="516">
        <v>102.1</v>
      </c>
      <c r="R545" s="516">
        <v>102.4</v>
      </c>
      <c r="S545" s="516">
        <v>103.6</v>
      </c>
      <c r="T545" s="516">
        <v>103.2</v>
      </c>
      <c r="U545" s="516">
        <v>103.2</v>
      </c>
      <c r="V545" s="516">
        <v>104.4</v>
      </c>
      <c r="W545" s="516">
        <v>107.3</v>
      </c>
      <c r="X545" s="516">
        <v>108.4</v>
      </c>
      <c r="Y545" s="516">
        <v>108.2</v>
      </c>
      <c r="Z545" s="516">
        <v>107.5</v>
      </c>
      <c r="AA545" s="516">
        <v>108.6</v>
      </c>
      <c r="AB545" s="516">
        <v>112.9</v>
      </c>
      <c r="AC545" s="516">
        <v>111.4</v>
      </c>
      <c r="AD545" s="516">
        <v>111.2</v>
      </c>
      <c r="AE545" s="516">
        <v>111.2</v>
      </c>
      <c r="AF545" s="516">
        <v>110.5</v>
      </c>
      <c r="AG545" s="516">
        <v>107.9</v>
      </c>
      <c r="AH545" s="516">
        <v>109.7</v>
      </c>
      <c r="AI545" s="516">
        <v>108.5</v>
      </c>
      <c r="AJ545" s="516">
        <v>107</v>
      </c>
      <c r="AK545" s="516">
        <v>110.5</v>
      </c>
      <c r="AL545" s="516">
        <v>107.9</v>
      </c>
      <c r="AM545" s="516">
        <v>108.4</v>
      </c>
      <c r="AN545" s="516">
        <v>106.3</v>
      </c>
      <c r="AO545" s="516">
        <v>105.7</v>
      </c>
      <c r="AP545" s="516">
        <v>106.3</v>
      </c>
      <c r="AQ545" s="516">
        <v>106.5</v>
      </c>
      <c r="AR545" s="516">
        <v>106.3</v>
      </c>
      <c r="AS545" s="516">
        <v>106.1</v>
      </c>
      <c r="AT545" s="516">
        <v>107.3</v>
      </c>
      <c r="AU545" s="516">
        <v>107.6</v>
      </c>
      <c r="AV545" s="516">
        <v>105.4</v>
      </c>
      <c r="AW545" s="516">
        <v>105.3</v>
      </c>
      <c r="AX545" s="516">
        <v>105</v>
      </c>
      <c r="AY545" s="516">
        <v>105.4</v>
      </c>
      <c r="AZ545" s="516">
        <v>104</v>
      </c>
      <c r="BA545" s="516">
        <v>103.6</v>
      </c>
      <c r="BB545" s="516">
        <v>104.2</v>
      </c>
      <c r="BC545" s="516">
        <v>103.4</v>
      </c>
      <c r="BD545" s="516">
        <v>104.4</v>
      </c>
      <c r="BE545" s="516">
        <v>104.9</v>
      </c>
      <c r="BF545" s="516">
        <v>104</v>
      </c>
      <c r="BG545" s="516">
        <v>107.5</v>
      </c>
      <c r="BH545" s="516">
        <v>105</v>
      </c>
      <c r="BI545" s="516">
        <v>105.2</v>
      </c>
      <c r="BJ545" s="516">
        <v>107.2</v>
      </c>
      <c r="BK545" s="516">
        <v>107.2</v>
      </c>
      <c r="BL545" s="516">
        <v>108.3</v>
      </c>
      <c r="BM545" s="516">
        <v>109.2</v>
      </c>
      <c r="BN545" s="516">
        <v>108.7</v>
      </c>
      <c r="BO545" s="516">
        <v>109.7</v>
      </c>
      <c r="BP545" s="516">
        <v>110.3</v>
      </c>
      <c r="BQ545" s="516">
        <v>109.8</v>
      </c>
      <c r="BR545" s="516">
        <v>111.3</v>
      </c>
      <c r="BS545" s="516">
        <v>110.4</v>
      </c>
      <c r="BT545" s="516">
        <v>110.1</v>
      </c>
      <c r="BU545" s="516">
        <v>110.8</v>
      </c>
      <c r="BV545" s="516">
        <v>112.1</v>
      </c>
      <c r="BW545" s="516">
        <v>113</v>
      </c>
      <c r="BX545" s="516">
        <v>113.7</v>
      </c>
      <c r="BY545" s="516">
        <v>115.1</v>
      </c>
      <c r="BZ545" s="516">
        <v>116.4</v>
      </c>
      <c r="CA545" s="516">
        <v>116.4</v>
      </c>
      <c r="CB545" s="516">
        <v>119.6</v>
      </c>
      <c r="CC545" s="516">
        <v>117.7</v>
      </c>
      <c r="CD545" s="516">
        <v>119.2</v>
      </c>
      <c r="CE545" s="516">
        <v>123.6</v>
      </c>
      <c r="CF545" s="516">
        <v>121.5</v>
      </c>
      <c r="CG545" s="516">
        <v>121.7</v>
      </c>
      <c r="CH545" s="516">
        <v>121.7</v>
      </c>
      <c r="CI545" s="516">
        <v>122.5</v>
      </c>
      <c r="CJ545" s="516">
        <v>122.7</v>
      </c>
      <c r="CK545" s="516">
        <v>122.9</v>
      </c>
      <c r="CL545" s="516">
        <v>119</v>
      </c>
      <c r="CM545" s="516">
        <v>122</v>
      </c>
      <c r="CN545" s="516">
        <v>122.1</v>
      </c>
      <c r="CO545" s="516">
        <v>122.6</v>
      </c>
      <c r="CP545" s="516">
        <v>124.6</v>
      </c>
      <c r="CQ545" s="516">
        <v>126.3</v>
      </c>
      <c r="CR545" s="516">
        <v>127.8</v>
      </c>
      <c r="CS545" s="516">
        <v>127</v>
      </c>
      <c r="CT545" s="516">
        <v>126.9</v>
      </c>
      <c r="CU545" s="516">
        <v>127.1</v>
      </c>
      <c r="CV545" s="516">
        <v>127.1</v>
      </c>
      <c r="CW545" s="516">
        <v>127.2</v>
      </c>
      <c r="CX545" s="516">
        <v>127</v>
      </c>
      <c r="CY545" s="516">
        <v>126.7</v>
      </c>
      <c r="CZ545" s="516">
        <v>126.9</v>
      </c>
      <c r="DA545" s="516">
        <v>128.1</v>
      </c>
      <c r="DB545" s="516">
        <v>129.1</v>
      </c>
      <c r="DC545" s="516">
        <v>128.5</v>
      </c>
      <c r="DD545" s="516">
        <v>132.80000000000001</v>
      </c>
      <c r="DE545" s="516">
        <v>128.6</v>
      </c>
      <c r="DF545" s="516">
        <v>130.4</v>
      </c>
      <c r="DG545" s="516">
        <v>129.5</v>
      </c>
      <c r="DH545" s="516">
        <v>130.9</v>
      </c>
      <c r="DI545" s="516">
        <v>132.9</v>
      </c>
      <c r="DJ545" s="516">
        <v>131</v>
      </c>
      <c r="DK545" s="516">
        <v>132.6</v>
      </c>
      <c r="DL545" s="516">
        <v>131.5</v>
      </c>
      <c r="DM545" s="516">
        <v>126.9</v>
      </c>
      <c r="DN545" s="516">
        <v>128</v>
      </c>
      <c r="DO545" s="516">
        <v>128.80000000000001</v>
      </c>
      <c r="DP545" s="516">
        <v>133.69999999999999</v>
      </c>
      <c r="DQ545" s="516">
        <v>134.5</v>
      </c>
      <c r="DR545" s="516">
        <v>138.30000000000001</v>
      </c>
      <c r="DS545" s="516">
        <v>135.30000000000001</v>
      </c>
      <c r="DT545" s="516">
        <v>137.80000000000001</v>
      </c>
      <c r="DU545" s="517">
        <v>138.19999999999999</v>
      </c>
      <c r="DV545" s="517">
        <v>137.5</v>
      </c>
      <c r="DW545" s="517">
        <v>140.6</v>
      </c>
      <c r="DX545" s="559">
        <v>141.5</v>
      </c>
      <c r="DY545" s="559">
        <v>141</v>
      </c>
      <c r="DZ545" s="559">
        <v>145.69999999999999</v>
      </c>
      <c r="EA545" s="558">
        <v>146.4</v>
      </c>
    </row>
    <row r="546" spans="1:131">
      <c r="A546" s="514" t="s">
        <v>1629</v>
      </c>
      <c r="B546" s="514" t="s">
        <v>1630</v>
      </c>
      <c r="C546" s="515">
        <v>2.6290000000000001E-2</v>
      </c>
      <c r="D546" s="516">
        <v>101.9</v>
      </c>
      <c r="E546" s="516">
        <v>104.8</v>
      </c>
      <c r="F546" s="516">
        <v>104</v>
      </c>
      <c r="G546" s="516">
        <v>104.5</v>
      </c>
      <c r="H546" s="516">
        <v>105</v>
      </c>
      <c r="I546" s="516">
        <v>106.3</v>
      </c>
      <c r="J546" s="516">
        <v>105</v>
      </c>
      <c r="K546" s="516">
        <v>106.2</v>
      </c>
      <c r="L546" s="516">
        <v>106.1</v>
      </c>
      <c r="M546" s="516">
        <v>106.1</v>
      </c>
      <c r="N546" s="516">
        <v>106.9</v>
      </c>
      <c r="O546" s="516">
        <v>107.7</v>
      </c>
      <c r="P546" s="516">
        <v>113.4</v>
      </c>
      <c r="Q546" s="516">
        <v>111.7</v>
      </c>
      <c r="R546" s="516">
        <v>111.9</v>
      </c>
      <c r="S546" s="516">
        <v>113.3</v>
      </c>
      <c r="T546" s="516">
        <v>113</v>
      </c>
      <c r="U546" s="516">
        <v>111.2</v>
      </c>
      <c r="V546" s="516">
        <v>111.1</v>
      </c>
      <c r="W546" s="516">
        <v>112.5</v>
      </c>
      <c r="X546" s="516">
        <v>115</v>
      </c>
      <c r="Y546" s="516">
        <v>117.7</v>
      </c>
      <c r="Z546" s="516">
        <v>114.4</v>
      </c>
      <c r="AA546" s="516">
        <v>117.3</v>
      </c>
      <c r="AB546" s="516">
        <v>117.1</v>
      </c>
      <c r="AC546" s="516">
        <v>118.7</v>
      </c>
      <c r="AD546" s="516">
        <v>119.3</v>
      </c>
      <c r="AE546" s="516">
        <v>117.7</v>
      </c>
      <c r="AF546" s="516">
        <v>117</v>
      </c>
      <c r="AG546" s="516">
        <v>116.3</v>
      </c>
      <c r="AH546" s="516">
        <v>118.3</v>
      </c>
      <c r="AI546" s="516">
        <v>117.4</v>
      </c>
      <c r="AJ546" s="516">
        <v>117.1</v>
      </c>
      <c r="AK546" s="516">
        <v>116.5</v>
      </c>
      <c r="AL546" s="516">
        <v>117.3</v>
      </c>
      <c r="AM546" s="516">
        <v>117.5</v>
      </c>
      <c r="AN546" s="516">
        <v>120.3</v>
      </c>
      <c r="AO546" s="516">
        <v>120.2</v>
      </c>
      <c r="AP546" s="516">
        <v>120.4</v>
      </c>
      <c r="AQ546" s="516">
        <v>120.3</v>
      </c>
      <c r="AR546" s="516">
        <v>118.9</v>
      </c>
      <c r="AS546" s="516">
        <v>119.4</v>
      </c>
      <c r="AT546" s="516">
        <v>119.3</v>
      </c>
      <c r="AU546" s="516">
        <v>117.3</v>
      </c>
      <c r="AV546" s="516">
        <v>115.4</v>
      </c>
      <c r="AW546" s="516">
        <v>114.1</v>
      </c>
      <c r="AX546" s="516">
        <v>113.5</v>
      </c>
      <c r="AY546" s="516">
        <v>114.9</v>
      </c>
      <c r="AZ546" s="516">
        <v>115.5</v>
      </c>
      <c r="BA546" s="516">
        <v>116</v>
      </c>
      <c r="BB546" s="516">
        <v>116.5</v>
      </c>
      <c r="BC546" s="516">
        <v>116.5</v>
      </c>
      <c r="BD546" s="516">
        <v>116</v>
      </c>
      <c r="BE546" s="516">
        <v>117.9</v>
      </c>
      <c r="BF546" s="516">
        <v>118.4</v>
      </c>
      <c r="BG546" s="516">
        <v>118.2</v>
      </c>
      <c r="BH546" s="516">
        <v>118</v>
      </c>
      <c r="BI546" s="516">
        <v>117.1</v>
      </c>
      <c r="BJ546" s="516">
        <v>117.7</v>
      </c>
      <c r="BK546" s="516">
        <v>117.3</v>
      </c>
      <c r="BL546" s="516">
        <v>117.6</v>
      </c>
      <c r="BM546" s="516">
        <v>118.8</v>
      </c>
      <c r="BN546" s="516">
        <v>118.9</v>
      </c>
      <c r="BO546" s="516">
        <v>122.3</v>
      </c>
      <c r="BP546" s="516">
        <v>124.3</v>
      </c>
      <c r="BQ546" s="516">
        <v>123.3</v>
      </c>
      <c r="BR546" s="516">
        <v>122.6</v>
      </c>
      <c r="BS546" s="516">
        <v>122.1</v>
      </c>
      <c r="BT546" s="516">
        <v>123.4</v>
      </c>
      <c r="BU546" s="516">
        <v>122.3</v>
      </c>
      <c r="BV546" s="516">
        <v>123</v>
      </c>
      <c r="BW546" s="516">
        <v>122.3</v>
      </c>
      <c r="BX546" s="516">
        <v>122.7</v>
      </c>
      <c r="BY546" s="516">
        <v>123.7</v>
      </c>
      <c r="BZ546" s="516">
        <v>121.8</v>
      </c>
      <c r="CA546" s="516">
        <v>124.7</v>
      </c>
      <c r="CB546" s="516">
        <v>122.5</v>
      </c>
      <c r="CC546" s="516">
        <v>129.5</v>
      </c>
      <c r="CD546" s="516">
        <v>125.8</v>
      </c>
      <c r="CE546" s="516">
        <v>125.6</v>
      </c>
      <c r="CF546" s="516">
        <v>126.5</v>
      </c>
      <c r="CG546" s="516">
        <v>127.6</v>
      </c>
      <c r="CH546" s="516">
        <v>129.19999999999999</v>
      </c>
      <c r="CI546" s="516">
        <v>127.6</v>
      </c>
      <c r="CJ546" s="516">
        <v>127.1</v>
      </c>
      <c r="CK546" s="516">
        <v>127.8</v>
      </c>
      <c r="CL546" s="516">
        <v>128.6</v>
      </c>
      <c r="CM546" s="516">
        <v>127.2</v>
      </c>
      <c r="CN546" s="516">
        <v>129.4</v>
      </c>
      <c r="CO546" s="516">
        <v>127</v>
      </c>
      <c r="CP546" s="516">
        <v>128.1</v>
      </c>
      <c r="CQ546" s="516">
        <v>127.8</v>
      </c>
      <c r="CR546" s="516">
        <v>129.1</v>
      </c>
      <c r="CS546" s="516">
        <v>128</v>
      </c>
      <c r="CT546" s="516">
        <v>128.30000000000001</v>
      </c>
      <c r="CU546" s="516">
        <v>128</v>
      </c>
      <c r="CV546" s="516">
        <v>129.9</v>
      </c>
      <c r="CW546" s="516">
        <v>128.5</v>
      </c>
      <c r="CX546" s="516">
        <v>129.19999999999999</v>
      </c>
      <c r="CY546" s="516">
        <v>129.80000000000001</v>
      </c>
      <c r="CZ546" s="516">
        <v>129.9</v>
      </c>
      <c r="DA546" s="516">
        <v>128.4</v>
      </c>
      <c r="DB546" s="516">
        <v>128.1</v>
      </c>
      <c r="DC546" s="516">
        <v>129.9</v>
      </c>
      <c r="DD546" s="516">
        <v>130.1</v>
      </c>
      <c r="DE546" s="516">
        <v>131.5</v>
      </c>
      <c r="DF546" s="516">
        <v>130.69999999999999</v>
      </c>
      <c r="DG546" s="516">
        <v>131.69999999999999</v>
      </c>
      <c r="DH546" s="516">
        <v>132.19999999999999</v>
      </c>
      <c r="DI546" s="516">
        <v>131.69999999999999</v>
      </c>
      <c r="DJ546" s="516">
        <v>134.30000000000001</v>
      </c>
      <c r="DK546" s="516">
        <v>135.1</v>
      </c>
      <c r="DL546" s="516">
        <v>135.5</v>
      </c>
      <c r="DM546" s="516">
        <v>137.69999999999999</v>
      </c>
      <c r="DN546" s="516">
        <v>135.69999999999999</v>
      </c>
      <c r="DO546" s="516">
        <v>135.9</v>
      </c>
      <c r="DP546" s="516">
        <v>136.80000000000001</v>
      </c>
      <c r="DQ546" s="516">
        <v>137.19999999999999</v>
      </c>
      <c r="DR546" s="516">
        <v>139.30000000000001</v>
      </c>
      <c r="DS546" s="516">
        <v>140</v>
      </c>
      <c r="DT546" s="516">
        <v>140.9</v>
      </c>
      <c r="DU546" s="517">
        <v>145.69999999999999</v>
      </c>
      <c r="DV546" s="517">
        <v>144.9</v>
      </c>
      <c r="DW546" s="517">
        <v>148.5</v>
      </c>
      <c r="DX546" s="559">
        <v>148.1</v>
      </c>
      <c r="DY546" s="559">
        <v>148.5</v>
      </c>
      <c r="DZ546" s="559">
        <v>149</v>
      </c>
      <c r="EA546" s="558">
        <v>149.1</v>
      </c>
    </row>
    <row r="547" spans="1:131">
      <c r="A547" s="514" t="s">
        <v>1631</v>
      </c>
      <c r="B547" s="514" t="s">
        <v>1632</v>
      </c>
      <c r="C547" s="515">
        <v>0.23351</v>
      </c>
      <c r="D547" s="516">
        <v>103.1</v>
      </c>
      <c r="E547" s="516">
        <v>103.6</v>
      </c>
      <c r="F547" s="516">
        <v>103.8</v>
      </c>
      <c r="G547" s="516">
        <v>104.3</v>
      </c>
      <c r="H547" s="516">
        <v>104.3</v>
      </c>
      <c r="I547" s="516">
        <v>104.4</v>
      </c>
      <c r="J547" s="516">
        <v>105</v>
      </c>
      <c r="K547" s="516">
        <v>103.7</v>
      </c>
      <c r="L547" s="516">
        <v>104.2</v>
      </c>
      <c r="M547" s="516">
        <v>101.4</v>
      </c>
      <c r="N547" s="516">
        <v>104.2</v>
      </c>
      <c r="O547" s="516">
        <v>101.5</v>
      </c>
      <c r="P547" s="516">
        <v>104.9</v>
      </c>
      <c r="Q547" s="516">
        <v>105.4</v>
      </c>
      <c r="R547" s="516">
        <v>105.3</v>
      </c>
      <c r="S547" s="516">
        <v>106.1</v>
      </c>
      <c r="T547" s="516">
        <v>105.7</v>
      </c>
      <c r="U547" s="516">
        <v>106.2</v>
      </c>
      <c r="V547" s="516">
        <v>108</v>
      </c>
      <c r="W547" s="516">
        <v>108.1</v>
      </c>
      <c r="X547" s="516">
        <v>110.5</v>
      </c>
      <c r="Y547" s="516">
        <v>109.8</v>
      </c>
      <c r="Z547" s="516">
        <v>109.3</v>
      </c>
      <c r="AA547" s="516">
        <v>110.4</v>
      </c>
      <c r="AB547" s="516">
        <v>110</v>
      </c>
      <c r="AC547" s="516">
        <v>110.8</v>
      </c>
      <c r="AD547" s="516">
        <v>109.6</v>
      </c>
      <c r="AE547" s="516">
        <v>112.6</v>
      </c>
      <c r="AF547" s="516">
        <v>112.6</v>
      </c>
      <c r="AG547" s="516">
        <v>113.2</v>
      </c>
      <c r="AH547" s="516">
        <v>113.4</v>
      </c>
      <c r="AI547" s="516">
        <v>112.2</v>
      </c>
      <c r="AJ547" s="516">
        <v>114</v>
      </c>
      <c r="AK547" s="516">
        <v>112.3</v>
      </c>
      <c r="AL547" s="516">
        <v>111</v>
      </c>
      <c r="AM547" s="516">
        <v>114.3</v>
      </c>
      <c r="AN547" s="516">
        <v>110.7</v>
      </c>
      <c r="AO547" s="516">
        <v>112.3</v>
      </c>
      <c r="AP547" s="516">
        <v>112.3</v>
      </c>
      <c r="AQ547" s="516">
        <v>114.1</v>
      </c>
      <c r="AR547" s="516">
        <v>114.1</v>
      </c>
      <c r="AS547" s="516">
        <v>114.4</v>
      </c>
      <c r="AT547" s="516">
        <v>114.2</v>
      </c>
      <c r="AU547" s="516">
        <v>113</v>
      </c>
      <c r="AV547" s="516">
        <v>115.9</v>
      </c>
      <c r="AW547" s="516">
        <v>116.2</v>
      </c>
      <c r="AX547" s="516">
        <v>115.7</v>
      </c>
      <c r="AY547" s="516">
        <v>116.7</v>
      </c>
      <c r="AZ547" s="516">
        <v>115</v>
      </c>
      <c r="BA547" s="516">
        <v>117.3</v>
      </c>
      <c r="BB547" s="516">
        <v>117.2</v>
      </c>
      <c r="BC547" s="516">
        <v>116.9</v>
      </c>
      <c r="BD547" s="516">
        <v>116.3</v>
      </c>
      <c r="BE547" s="516">
        <v>119.7</v>
      </c>
      <c r="BF547" s="516">
        <v>116.5</v>
      </c>
      <c r="BG547" s="516">
        <v>118.2</v>
      </c>
      <c r="BH547" s="516">
        <v>119</v>
      </c>
      <c r="BI547" s="516">
        <v>117.2</v>
      </c>
      <c r="BJ547" s="516">
        <v>117.8</v>
      </c>
      <c r="BK547" s="516">
        <v>117.1</v>
      </c>
      <c r="BL547" s="516">
        <v>118.2</v>
      </c>
      <c r="BM547" s="516">
        <v>118.1</v>
      </c>
      <c r="BN547" s="516">
        <v>117.4</v>
      </c>
      <c r="BO547" s="516">
        <v>116.1</v>
      </c>
      <c r="BP547" s="516">
        <v>116.3</v>
      </c>
      <c r="BQ547" s="516">
        <v>116.8</v>
      </c>
      <c r="BR547" s="516">
        <v>116.7</v>
      </c>
      <c r="BS547" s="516">
        <v>116.4</v>
      </c>
      <c r="BT547" s="516">
        <v>117.9</v>
      </c>
      <c r="BU547" s="516">
        <v>118.2</v>
      </c>
      <c r="BV547" s="516">
        <v>117.7</v>
      </c>
      <c r="BW547" s="516">
        <v>117</v>
      </c>
      <c r="BX547" s="516">
        <v>117.3</v>
      </c>
      <c r="BY547" s="516">
        <v>117.9</v>
      </c>
      <c r="BZ547" s="516">
        <v>118</v>
      </c>
      <c r="CA547" s="516">
        <v>118.3</v>
      </c>
      <c r="CB547" s="516">
        <v>120</v>
      </c>
      <c r="CC547" s="516">
        <v>119.9</v>
      </c>
      <c r="CD547" s="516">
        <v>118.7</v>
      </c>
      <c r="CE547" s="516">
        <v>120</v>
      </c>
      <c r="CF547" s="516">
        <v>118.5</v>
      </c>
      <c r="CG547" s="516">
        <v>118.9</v>
      </c>
      <c r="CH547" s="516">
        <v>118.5</v>
      </c>
      <c r="CI547" s="516">
        <v>119.7</v>
      </c>
      <c r="CJ547" s="516">
        <v>120.5</v>
      </c>
      <c r="CK547" s="516">
        <v>119.6</v>
      </c>
      <c r="CL547" s="516">
        <v>119.7</v>
      </c>
      <c r="CM547" s="516">
        <v>121.2</v>
      </c>
      <c r="CN547" s="516">
        <v>122.7</v>
      </c>
      <c r="CO547" s="516">
        <v>119.1</v>
      </c>
      <c r="CP547" s="516">
        <v>119</v>
      </c>
      <c r="CQ547" s="516">
        <v>119.1</v>
      </c>
      <c r="CR547" s="516">
        <v>119.1</v>
      </c>
      <c r="CS547" s="516">
        <v>118.9</v>
      </c>
      <c r="CT547" s="516">
        <v>121.1</v>
      </c>
      <c r="CU547" s="516">
        <v>121.8</v>
      </c>
      <c r="CV547" s="516">
        <v>121.5</v>
      </c>
      <c r="CW547" s="516">
        <v>118.8</v>
      </c>
      <c r="CX547" s="516">
        <v>120.9</v>
      </c>
      <c r="CY547" s="516">
        <v>119.3</v>
      </c>
      <c r="CZ547" s="516">
        <v>119.7</v>
      </c>
      <c r="DA547" s="516">
        <v>120.8</v>
      </c>
      <c r="DB547" s="516">
        <v>120.1</v>
      </c>
      <c r="DC547" s="516">
        <v>120.9</v>
      </c>
      <c r="DD547" s="516">
        <v>121</v>
      </c>
      <c r="DE547" s="516">
        <v>123.2</v>
      </c>
      <c r="DF547" s="516">
        <v>123.2</v>
      </c>
      <c r="DG547" s="516">
        <v>123.5</v>
      </c>
      <c r="DH547" s="516">
        <v>122.9</v>
      </c>
      <c r="DI547" s="516">
        <v>122.5</v>
      </c>
      <c r="DJ547" s="516">
        <v>123.3</v>
      </c>
      <c r="DK547" s="516">
        <v>123.9</v>
      </c>
      <c r="DL547" s="516">
        <v>121.5</v>
      </c>
      <c r="DM547" s="516">
        <v>122.6</v>
      </c>
      <c r="DN547" s="516">
        <v>123.4</v>
      </c>
      <c r="DO547" s="516">
        <v>122.6</v>
      </c>
      <c r="DP547" s="516">
        <v>120.2</v>
      </c>
      <c r="DQ547" s="516">
        <v>121.5</v>
      </c>
      <c r="DR547" s="516">
        <v>120.5</v>
      </c>
      <c r="DS547" s="516">
        <v>120.9</v>
      </c>
      <c r="DT547" s="516">
        <v>123.7</v>
      </c>
      <c r="DU547" s="517">
        <v>123.4</v>
      </c>
      <c r="DV547" s="517">
        <v>123.8</v>
      </c>
      <c r="DW547" s="517">
        <v>124.6</v>
      </c>
      <c r="DX547" s="559">
        <v>125.8</v>
      </c>
      <c r="DY547" s="559">
        <v>126.8</v>
      </c>
      <c r="DZ547" s="559">
        <v>125.9</v>
      </c>
      <c r="EA547" s="558">
        <v>126.1</v>
      </c>
    </row>
    <row r="548" spans="1:131">
      <c r="A548" s="514" t="s">
        <v>1633</v>
      </c>
      <c r="B548" s="514" t="s">
        <v>1634</v>
      </c>
      <c r="C548" s="515">
        <v>0.15734999999999999</v>
      </c>
      <c r="D548" s="516">
        <v>103.9</v>
      </c>
      <c r="E548" s="516">
        <v>104</v>
      </c>
      <c r="F548" s="516">
        <v>104.5</v>
      </c>
      <c r="G548" s="516">
        <v>104</v>
      </c>
      <c r="H548" s="516">
        <v>104.7</v>
      </c>
      <c r="I548" s="516">
        <v>105.3</v>
      </c>
      <c r="J548" s="516">
        <v>105.3</v>
      </c>
      <c r="K548" s="516">
        <v>103.4</v>
      </c>
      <c r="L548" s="516">
        <v>103.9</v>
      </c>
      <c r="M548" s="516">
        <v>99.7</v>
      </c>
      <c r="N548" s="516">
        <v>102.6</v>
      </c>
      <c r="O548" s="516">
        <v>99.1</v>
      </c>
      <c r="P548" s="516">
        <v>103.5</v>
      </c>
      <c r="Q548" s="516">
        <v>104.6</v>
      </c>
      <c r="R548" s="516">
        <v>104.9</v>
      </c>
      <c r="S548" s="516">
        <v>105.3</v>
      </c>
      <c r="T548" s="516">
        <v>105</v>
      </c>
      <c r="U548" s="516">
        <v>105</v>
      </c>
      <c r="V548" s="516">
        <v>107.7</v>
      </c>
      <c r="W548" s="516">
        <v>107.8</v>
      </c>
      <c r="X548" s="516">
        <v>111.6</v>
      </c>
      <c r="Y548" s="516">
        <v>110.3</v>
      </c>
      <c r="Z548" s="516">
        <v>109.2</v>
      </c>
      <c r="AA548" s="516">
        <v>110.2</v>
      </c>
      <c r="AB548" s="516">
        <v>109.5</v>
      </c>
      <c r="AC548" s="516">
        <v>109.5</v>
      </c>
      <c r="AD548" s="516">
        <v>107.5</v>
      </c>
      <c r="AE548" s="516">
        <v>112.2</v>
      </c>
      <c r="AF548" s="516">
        <v>111.9</v>
      </c>
      <c r="AG548" s="516">
        <v>112.7</v>
      </c>
      <c r="AH548" s="516">
        <v>113</v>
      </c>
      <c r="AI548" s="516">
        <v>111.6</v>
      </c>
      <c r="AJ548" s="516">
        <v>112.6</v>
      </c>
      <c r="AK548" s="516">
        <v>111.9</v>
      </c>
      <c r="AL548" s="516">
        <v>109.6</v>
      </c>
      <c r="AM548" s="516">
        <v>114.4</v>
      </c>
      <c r="AN548" s="516">
        <v>108.7</v>
      </c>
      <c r="AO548" s="516">
        <v>110.7</v>
      </c>
      <c r="AP548" s="516">
        <v>110.1</v>
      </c>
      <c r="AQ548" s="516">
        <v>112.4</v>
      </c>
      <c r="AR548" s="516">
        <v>112.7</v>
      </c>
      <c r="AS548" s="516">
        <v>112.6</v>
      </c>
      <c r="AT548" s="516">
        <v>111.5</v>
      </c>
      <c r="AU548" s="516">
        <v>112.1</v>
      </c>
      <c r="AV548" s="516">
        <v>114.7</v>
      </c>
      <c r="AW548" s="516">
        <v>114.8</v>
      </c>
      <c r="AX548" s="516">
        <v>115.6</v>
      </c>
      <c r="AY548" s="516">
        <v>116.3</v>
      </c>
      <c r="AZ548" s="516">
        <v>114.5</v>
      </c>
      <c r="BA548" s="516">
        <v>117.4</v>
      </c>
      <c r="BB548" s="516">
        <v>117.2</v>
      </c>
      <c r="BC548" s="516">
        <v>116.5</v>
      </c>
      <c r="BD548" s="516">
        <v>116.4</v>
      </c>
      <c r="BE548" s="516">
        <v>120.3</v>
      </c>
      <c r="BF548" s="516">
        <v>117.2</v>
      </c>
      <c r="BG548" s="516">
        <v>120.3</v>
      </c>
      <c r="BH548" s="516">
        <v>120</v>
      </c>
      <c r="BI548" s="516">
        <v>118.2</v>
      </c>
      <c r="BJ548" s="516">
        <v>119.3</v>
      </c>
      <c r="BK548" s="516">
        <v>118.1</v>
      </c>
      <c r="BL548" s="516">
        <v>120</v>
      </c>
      <c r="BM548" s="516">
        <v>119.9</v>
      </c>
      <c r="BN548" s="516">
        <v>118.8</v>
      </c>
      <c r="BO548" s="516">
        <v>116.8</v>
      </c>
      <c r="BP548" s="516">
        <v>118</v>
      </c>
      <c r="BQ548" s="516">
        <v>118.6</v>
      </c>
      <c r="BR548" s="516">
        <v>119.2</v>
      </c>
      <c r="BS548" s="516">
        <v>118.6</v>
      </c>
      <c r="BT548" s="516">
        <v>120.8</v>
      </c>
      <c r="BU548" s="516">
        <v>121.3</v>
      </c>
      <c r="BV548" s="516">
        <v>120.7</v>
      </c>
      <c r="BW548" s="516">
        <v>119.4</v>
      </c>
      <c r="BX548" s="516">
        <v>119.7</v>
      </c>
      <c r="BY548" s="516">
        <v>121</v>
      </c>
      <c r="BZ548" s="516">
        <v>120.7</v>
      </c>
      <c r="CA548" s="516">
        <v>120.8</v>
      </c>
      <c r="CB548" s="516">
        <v>123.2</v>
      </c>
      <c r="CC548" s="516">
        <v>123.9</v>
      </c>
      <c r="CD548" s="516">
        <v>121.6</v>
      </c>
      <c r="CE548" s="516">
        <v>123.3</v>
      </c>
      <c r="CF548" s="516">
        <v>121.2</v>
      </c>
      <c r="CG548" s="516">
        <v>121.7</v>
      </c>
      <c r="CH548" s="516">
        <v>120.7</v>
      </c>
      <c r="CI548" s="516">
        <v>122.7</v>
      </c>
      <c r="CJ548" s="516">
        <v>123.7</v>
      </c>
      <c r="CK548" s="516">
        <v>122</v>
      </c>
      <c r="CL548" s="516">
        <v>122.6</v>
      </c>
      <c r="CM548" s="516">
        <v>125.2</v>
      </c>
      <c r="CN548" s="516">
        <v>126.3</v>
      </c>
      <c r="CO548" s="516">
        <v>121.2</v>
      </c>
      <c r="CP548" s="516">
        <v>121.6</v>
      </c>
      <c r="CQ548" s="516">
        <v>123.3</v>
      </c>
      <c r="CR548" s="516">
        <v>122.8</v>
      </c>
      <c r="CS548" s="516">
        <v>123.2</v>
      </c>
      <c r="CT548" s="516">
        <v>123.9</v>
      </c>
      <c r="CU548" s="516">
        <v>125.3</v>
      </c>
      <c r="CV548" s="516">
        <v>125.3</v>
      </c>
      <c r="CW548" s="516">
        <v>123.2</v>
      </c>
      <c r="CX548" s="516">
        <v>125.8</v>
      </c>
      <c r="CY548" s="516">
        <v>124</v>
      </c>
      <c r="CZ548" s="516">
        <v>125.1</v>
      </c>
      <c r="DA548" s="516">
        <v>126.5</v>
      </c>
      <c r="DB548" s="516">
        <v>125.4</v>
      </c>
      <c r="DC548" s="516">
        <v>125.6</v>
      </c>
      <c r="DD548" s="516">
        <v>125.6</v>
      </c>
      <c r="DE548" s="516">
        <v>128</v>
      </c>
      <c r="DF548" s="516">
        <v>128.1</v>
      </c>
      <c r="DG548" s="516">
        <v>128.1</v>
      </c>
      <c r="DH548" s="516">
        <v>127.5</v>
      </c>
      <c r="DI548" s="516">
        <v>127</v>
      </c>
      <c r="DJ548" s="516">
        <v>127.6</v>
      </c>
      <c r="DK548" s="516">
        <v>128.5</v>
      </c>
      <c r="DL548" s="516">
        <v>126</v>
      </c>
      <c r="DM548" s="516">
        <v>126.7</v>
      </c>
      <c r="DN548" s="516">
        <v>127.8</v>
      </c>
      <c r="DO548" s="516">
        <v>126.9</v>
      </c>
      <c r="DP548" s="516">
        <v>124.2</v>
      </c>
      <c r="DQ548" s="516">
        <v>125.9</v>
      </c>
      <c r="DR548" s="516">
        <v>124.6</v>
      </c>
      <c r="DS548" s="516">
        <v>125.5</v>
      </c>
      <c r="DT548" s="516">
        <v>127</v>
      </c>
      <c r="DU548" s="517">
        <v>127.8</v>
      </c>
      <c r="DV548" s="517">
        <v>127.9</v>
      </c>
      <c r="DW548" s="517">
        <v>129</v>
      </c>
      <c r="DX548" s="559">
        <v>129.5</v>
      </c>
      <c r="DY548" s="559">
        <v>130.4</v>
      </c>
      <c r="DZ548" s="559">
        <v>128.9</v>
      </c>
      <c r="EA548" s="558">
        <v>129.19999999999999</v>
      </c>
    </row>
    <row r="549" spans="1:131">
      <c r="A549" s="514" t="s">
        <v>1635</v>
      </c>
      <c r="B549" s="514" t="s">
        <v>1636</v>
      </c>
      <c r="C549" s="515">
        <v>7.6160000000000005E-2</v>
      </c>
      <c r="D549" s="516">
        <v>101.6</v>
      </c>
      <c r="E549" s="516">
        <v>102.9</v>
      </c>
      <c r="F549" s="516">
        <v>102.3</v>
      </c>
      <c r="G549" s="516">
        <v>104.9</v>
      </c>
      <c r="H549" s="516">
        <v>103.4</v>
      </c>
      <c r="I549" s="516">
        <v>102.6</v>
      </c>
      <c r="J549" s="516">
        <v>104.5</v>
      </c>
      <c r="K549" s="516">
        <v>104.2</v>
      </c>
      <c r="L549" s="516">
        <v>105</v>
      </c>
      <c r="M549" s="516">
        <v>104.9</v>
      </c>
      <c r="N549" s="516">
        <v>107.4</v>
      </c>
      <c r="O549" s="516">
        <v>106.5</v>
      </c>
      <c r="P549" s="516">
        <v>107.8</v>
      </c>
      <c r="Q549" s="516">
        <v>107</v>
      </c>
      <c r="R549" s="516">
        <v>106.2</v>
      </c>
      <c r="S549" s="516">
        <v>108</v>
      </c>
      <c r="T549" s="516">
        <v>107.2</v>
      </c>
      <c r="U549" s="516">
        <v>108.8</v>
      </c>
      <c r="V549" s="516">
        <v>108.6</v>
      </c>
      <c r="W549" s="516">
        <v>108.7</v>
      </c>
      <c r="X549" s="516">
        <v>108.2</v>
      </c>
      <c r="Y549" s="516">
        <v>108.7</v>
      </c>
      <c r="Z549" s="516">
        <v>109.6</v>
      </c>
      <c r="AA549" s="516">
        <v>110.9</v>
      </c>
      <c r="AB549" s="516">
        <v>111.1</v>
      </c>
      <c r="AC549" s="516">
        <v>113.5</v>
      </c>
      <c r="AD549" s="516">
        <v>113.9</v>
      </c>
      <c r="AE549" s="516">
        <v>113.5</v>
      </c>
      <c r="AF549" s="516">
        <v>113.8</v>
      </c>
      <c r="AG549" s="516">
        <v>114.2</v>
      </c>
      <c r="AH549" s="516">
        <v>114.1</v>
      </c>
      <c r="AI549" s="516">
        <v>113.5</v>
      </c>
      <c r="AJ549" s="516">
        <v>117.1</v>
      </c>
      <c r="AK549" s="516">
        <v>113.1</v>
      </c>
      <c r="AL549" s="516">
        <v>113.8</v>
      </c>
      <c r="AM549" s="516">
        <v>114.2</v>
      </c>
      <c r="AN549" s="516">
        <v>114.7</v>
      </c>
      <c r="AO549" s="516">
        <v>115.8</v>
      </c>
      <c r="AP549" s="516">
        <v>116.9</v>
      </c>
      <c r="AQ549" s="516">
        <v>117.8</v>
      </c>
      <c r="AR549" s="516">
        <v>117.1</v>
      </c>
      <c r="AS549" s="516">
        <v>118.1</v>
      </c>
      <c r="AT549" s="516">
        <v>119.9</v>
      </c>
      <c r="AU549" s="516">
        <v>114.8</v>
      </c>
      <c r="AV549" s="516">
        <v>118.4</v>
      </c>
      <c r="AW549" s="516">
        <v>119.1</v>
      </c>
      <c r="AX549" s="516">
        <v>115.7</v>
      </c>
      <c r="AY549" s="516">
        <v>117.5</v>
      </c>
      <c r="AZ549" s="516">
        <v>116.1</v>
      </c>
      <c r="BA549" s="516">
        <v>117.2</v>
      </c>
      <c r="BB549" s="516">
        <v>117.3</v>
      </c>
      <c r="BC549" s="516">
        <v>117.7</v>
      </c>
      <c r="BD549" s="516">
        <v>115.9</v>
      </c>
      <c r="BE549" s="516">
        <v>118.7</v>
      </c>
      <c r="BF549" s="516">
        <v>115</v>
      </c>
      <c r="BG549" s="516">
        <v>113.9</v>
      </c>
      <c r="BH549" s="516">
        <v>116.8</v>
      </c>
      <c r="BI549" s="516">
        <v>115.1</v>
      </c>
      <c r="BJ549" s="516">
        <v>114.6</v>
      </c>
      <c r="BK549" s="516">
        <v>114.8</v>
      </c>
      <c r="BL549" s="516">
        <v>114.7</v>
      </c>
      <c r="BM549" s="516">
        <v>114.4</v>
      </c>
      <c r="BN549" s="516">
        <v>114.5</v>
      </c>
      <c r="BO549" s="516">
        <v>114.7</v>
      </c>
      <c r="BP549" s="516">
        <v>112.9</v>
      </c>
      <c r="BQ549" s="516">
        <v>113.2</v>
      </c>
      <c r="BR549" s="516">
        <v>111.5</v>
      </c>
      <c r="BS549" s="516">
        <v>111.9</v>
      </c>
      <c r="BT549" s="516">
        <v>111.8</v>
      </c>
      <c r="BU549" s="516">
        <v>111.7</v>
      </c>
      <c r="BV549" s="516">
        <v>111.5</v>
      </c>
      <c r="BW549" s="516">
        <v>112.1</v>
      </c>
      <c r="BX549" s="516">
        <v>112.3</v>
      </c>
      <c r="BY549" s="516">
        <v>111.5</v>
      </c>
      <c r="BZ549" s="516">
        <v>112.5</v>
      </c>
      <c r="CA549" s="516">
        <v>113</v>
      </c>
      <c r="CB549" s="516">
        <v>113.3</v>
      </c>
      <c r="CC549" s="516">
        <v>111.6</v>
      </c>
      <c r="CD549" s="516">
        <v>112.6</v>
      </c>
      <c r="CE549" s="516">
        <v>113</v>
      </c>
      <c r="CF549" s="516">
        <v>113</v>
      </c>
      <c r="CG549" s="516">
        <v>112.9</v>
      </c>
      <c r="CH549" s="516">
        <v>114</v>
      </c>
      <c r="CI549" s="516">
        <v>113.5</v>
      </c>
      <c r="CJ549" s="516">
        <v>113.8</v>
      </c>
      <c r="CK549" s="516">
        <v>114.5</v>
      </c>
      <c r="CL549" s="516">
        <v>113.7</v>
      </c>
      <c r="CM549" s="516">
        <v>113</v>
      </c>
      <c r="CN549" s="516">
        <v>115.1</v>
      </c>
      <c r="CO549" s="516">
        <v>114.8</v>
      </c>
      <c r="CP549" s="516">
        <v>113.5</v>
      </c>
      <c r="CQ549" s="516">
        <v>110.5</v>
      </c>
      <c r="CR549" s="516">
        <v>111.4</v>
      </c>
      <c r="CS549" s="516">
        <v>109.9</v>
      </c>
      <c r="CT549" s="516">
        <v>115.1</v>
      </c>
      <c r="CU549" s="516">
        <v>114.6</v>
      </c>
      <c r="CV549" s="516">
        <v>113.8</v>
      </c>
      <c r="CW549" s="516">
        <v>109.7</v>
      </c>
      <c r="CX549" s="516">
        <v>110.7</v>
      </c>
      <c r="CY549" s="516">
        <v>109.7</v>
      </c>
      <c r="CZ549" s="516">
        <v>108.5</v>
      </c>
      <c r="DA549" s="516">
        <v>109</v>
      </c>
      <c r="DB549" s="516">
        <v>109.2</v>
      </c>
      <c r="DC549" s="516">
        <v>111.1</v>
      </c>
      <c r="DD549" s="516">
        <v>111.6</v>
      </c>
      <c r="DE549" s="516">
        <v>113.1</v>
      </c>
      <c r="DF549" s="516">
        <v>112.9</v>
      </c>
      <c r="DG549" s="516">
        <v>113.9</v>
      </c>
      <c r="DH549" s="516">
        <v>113.5</v>
      </c>
      <c r="DI549" s="516">
        <v>113.4</v>
      </c>
      <c r="DJ549" s="516">
        <v>114.3</v>
      </c>
      <c r="DK549" s="516">
        <v>114.6</v>
      </c>
      <c r="DL549" s="516">
        <v>112.1</v>
      </c>
      <c r="DM549" s="516">
        <v>114.2</v>
      </c>
      <c r="DN549" s="516">
        <v>114.2</v>
      </c>
      <c r="DO549" s="516">
        <v>113.7</v>
      </c>
      <c r="DP549" s="516">
        <v>111.9</v>
      </c>
      <c r="DQ549" s="516">
        <v>112.4</v>
      </c>
      <c r="DR549" s="516">
        <v>112.1</v>
      </c>
      <c r="DS549" s="516">
        <v>111.2</v>
      </c>
      <c r="DT549" s="516">
        <v>116.8</v>
      </c>
      <c r="DU549" s="517">
        <v>114.4</v>
      </c>
      <c r="DV549" s="517">
        <v>115.2</v>
      </c>
      <c r="DW549" s="517">
        <v>115.5</v>
      </c>
      <c r="DX549" s="559">
        <v>118.1</v>
      </c>
      <c r="DY549" s="559">
        <v>119.4</v>
      </c>
      <c r="DZ549" s="559">
        <v>119.6</v>
      </c>
      <c r="EA549" s="558">
        <v>119.6</v>
      </c>
    </row>
    <row r="550" spans="1:131">
      <c r="A550" s="514" t="s">
        <v>1637</v>
      </c>
      <c r="B550" s="514" t="s">
        <v>1638</v>
      </c>
      <c r="C550" s="515">
        <v>0.16911000000000001</v>
      </c>
      <c r="D550" s="516">
        <v>108.7</v>
      </c>
      <c r="E550" s="516">
        <v>110.1</v>
      </c>
      <c r="F550" s="516">
        <v>108.6</v>
      </c>
      <c r="G550" s="516">
        <v>106.7</v>
      </c>
      <c r="H550" s="516">
        <v>107.5</v>
      </c>
      <c r="I550" s="516">
        <v>108.1</v>
      </c>
      <c r="J550" s="516">
        <v>106.4</v>
      </c>
      <c r="K550" s="516">
        <v>108.7</v>
      </c>
      <c r="L550" s="516">
        <v>111.1</v>
      </c>
      <c r="M550" s="516">
        <v>107.9</v>
      </c>
      <c r="N550" s="516">
        <v>109.4</v>
      </c>
      <c r="O550" s="516">
        <v>110</v>
      </c>
      <c r="P550" s="516">
        <v>107.9</v>
      </c>
      <c r="Q550" s="516">
        <v>103.9</v>
      </c>
      <c r="R550" s="516">
        <v>105.7</v>
      </c>
      <c r="S550" s="516">
        <v>105.5</v>
      </c>
      <c r="T550" s="516">
        <v>110.7</v>
      </c>
      <c r="U550" s="516">
        <v>109.5</v>
      </c>
      <c r="V550" s="516">
        <v>108.3</v>
      </c>
      <c r="W550" s="516">
        <v>107.7</v>
      </c>
      <c r="X550" s="516">
        <v>107.1</v>
      </c>
      <c r="Y550" s="516">
        <v>106.2</v>
      </c>
      <c r="Z550" s="516">
        <v>105.4</v>
      </c>
      <c r="AA550" s="516">
        <v>104.7</v>
      </c>
      <c r="AB550" s="516">
        <v>102.6</v>
      </c>
      <c r="AC550" s="516">
        <v>99.8</v>
      </c>
      <c r="AD550" s="516">
        <v>100.1</v>
      </c>
      <c r="AE550" s="516">
        <v>97.7</v>
      </c>
      <c r="AF550" s="516">
        <v>99.4</v>
      </c>
      <c r="AG550" s="516">
        <v>94.5</v>
      </c>
      <c r="AH550" s="516">
        <v>88.7</v>
      </c>
      <c r="AI550" s="516">
        <v>91.1</v>
      </c>
      <c r="AJ550" s="516">
        <v>91.9</v>
      </c>
      <c r="AK550" s="516">
        <v>90.4</v>
      </c>
      <c r="AL550" s="516">
        <v>89.4</v>
      </c>
      <c r="AM550" s="516">
        <v>88.9</v>
      </c>
      <c r="AN550" s="516">
        <v>88.1</v>
      </c>
      <c r="AO550" s="516">
        <v>89.5</v>
      </c>
      <c r="AP550" s="516">
        <v>88.9</v>
      </c>
      <c r="AQ550" s="516">
        <v>87.9</v>
      </c>
      <c r="AR550" s="516">
        <v>91.4</v>
      </c>
      <c r="AS550" s="516">
        <v>89.1</v>
      </c>
      <c r="AT550" s="516">
        <v>89.9</v>
      </c>
      <c r="AU550" s="516">
        <v>87.2</v>
      </c>
      <c r="AV550" s="516">
        <v>85.7</v>
      </c>
      <c r="AW550" s="516">
        <v>85.7</v>
      </c>
      <c r="AX550" s="516">
        <v>85</v>
      </c>
      <c r="AY550" s="516">
        <v>84.6</v>
      </c>
      <c r="AZ550" s="516">
        <v>77.099999999999994</v>
      </c>
      <c r="BA550" s="516">
        <v>76.900000000000006</v>
      </c>
      <c r="BB550" s="516">
        <v>74</v>
      </c>
      <c r="BC550" s="516">
        <v>69</v>
      </c>
      <c r="BD550" s="516">
        <v>70.7</v>
      </c>
      <c r="BE550" s="516">
        <v>69.099999999999994</v>
      </c>
      <c r="BF550" s="516">
        <v>68.900000000000006</v>
      </c>
      <c r="BG550" s="516">
        <v>68.900000000000006</v>
      </c>
      <c r="BH550" s="516">
        <v>68.8</v>
      </c>
      <c r="BI550" s="516">
        <v>68.8</v>
      </c>
      <c r="BJ550" s="516">
        <v>68.8</v>
      </c>
      <c r="BK550" s="516">
        <v>69.5</v>
      </c>
      <c r="BL550" s="516">
        <v>69.099999999999994</v>
      </c>
      <c r="BM550" s="516">
        <v>70.900000000000006</v>
      </c>
      <c r="BN550" s="516">
        <v>73</v>
      </c>
      <c r="BO550" s="516">
        <v>76</v>
      </c>
      <c r="BP550" s="516">
        <v>78.400000000000006</v>
      </c>
      <c r="BQ550" s="516">
        <v>77.400000000000006</v>
      </c>
      <c r="BR550" s="516">
        <v>77.400000000000006</v>
      </c>
      <c r="BS550" s="516">
        <v>107.7</v>
      </c>
      <c r="BT550" s="516">
        <v>109.9</v>
      </c>
      <c r="BU550" s="516">
        <v>114</v>
      </c>
      <c r="BV550" s="516">
        <v>108.2</v>
      </c>
      <c r="BW550" s="516">
        <v>116.2</v>
      </c>
      <c r="BX550" s="516">
        <v>127.9</v>
      </c>
      <c r="BY550" s="516">
        <v>129</v>
      </c>
      <c r="BZ550" s="516">
        <v>131.19999999999999</v>
      </c>
      <c r="CA550" s="516">
        <v>136.80000000000001</v>
      </c>
      <c r="CB550" s="516">
        <v>138.80000000000001</v>
      </c>
      <c r="CC550" s="516">
        <v>139.4</v>
      </c>
      <c r="CD550" s="516">
        <v>139.5</v>
      </c>
      <c r="CE550" s="516">
        <v>139.5</v>
      </c>
      <c r="CF550" s="516">
        <v>135.9</v>
      </c>
      <c r="CG550" s="516">
        <v>122.2</v>
      </c>
      <c r="CH550" s="516">
        <v>119.3</v>
      </c>
      <c r="CI550" s="516">
        <v>105.2</v>
      </c>
      <c r="CJ550" s="516">
        <v>94.4</v>
      </c>
      <c r="CK550" s="516">
        <v>95.2</v>
      </c>
      <c r="CL550" s="516">
        <v>94.6</v>
      </c>
      <c r="CM550" s="516">
        <v>90</v>
      </c>
      <c r="CN550" s="516">
        <v>90.4</v>
      </c>
      <c r="CO550" s="516">
        <v>89.8</v>
      </c>
      <c r="CP550" s="516">
        <v>84.9</v>
      </c>
      <c r="CQ550" s="516">
        <v>84.9</v>
      </c>
      <c r="CR550" s="516">
        <v>80.599999999999994</v>
      </c>
      <c r="CS550" s="516">
        <v>78.099999999999994</v>
      </c>
      <c r="CT550" s="516">
        <v>78.099999999999994</v>
      </c>
      <c r="CU550" s="516">
        <v>78.099999999999994</v>
      </c>
      <c r="CV550" s="516">
        <v>77.599999999999994</v>
      </c>
      <c r="CW550" s="516">
        <v>77.599999999999994</v>
      </c>
      <c r="CX550" s="516">
        <v>77.599999999999994</v>
      </c>
      <c r="CY550" s="516">
        <v>77.599999999999994</v>
      </c>
      <c r="CZ550" s="516">
        <v>77.599999999999994</v>
      </c>
      <c r="DA550" s="516">
        <v>77.599999999999994</v>
      </c>
      <c r="DB550" s="516">
        <v>77.599999999999994</v>
      </c>
      <c r="DC550" s="516">
        <v>81.3</v>
      </c>
      <c r="DD550" s="516">
        <v>81.3</v>
      </c>
      <c r="DE550" s="516">
        <v>81.900000000000006</v>
      </c>
      <c r="DF550" s="516">
        <v>79.900000000000006</v>
      </c>
      <c r="DG550" s="516">
        <v>79.599999999999994</v>
      </c>
      <c r="DH550" s="516">
        <v>78.900000000000006</v>
      </c>
      <c r="DI550" s="516">
        <v>80.3</v>
      </c>
      <c r="DJ550" s="516">
        <v>81.5</v>
      </c>
      <c r="DK550" s="516">
        <v>85.5</v>
      </c>
      <c r="DL550" s="516">
        <v>87.7</v>
      </c>
      <c r="DM550" s="516">
        <v>88</v>
      </c>
      <c r="DN550" s="516">
        <v>92.4</v>
      </c>
      <c r="DO550" s="516">
        <v>97.2</v>
      </c>
      <c r="DP550" s="516">
        <v>96.6</v>
      </c>
      <c r="DQ550" s="516">
        <v>99</v>
      </c>
      <c r="DR550" s="516">
        <v>98.3</v>
      </c>
      <c r="DS550" s="516">
        <v>100.2</v>
      </c>
      <c r="DT550" s="516">
        <v>104.9</v>
      </c>
      <c r="DU550" s="517">
        <v>104.3</v>
      </c>
      <c r="DV550" s="517">
        <v>103.9</v>
      </c>
      <c r="DW550" s="517">
        <v>104.5</v>
      </c>
      <c r="DX550" s="559">
        <v>105.4</v>
      </c>
      <c r="DY550" s="559">
        <v>105.6</v>
      </c>
      <c r="DZ550" s="559">
        <v>105.2</v>
      </c>
      <c r="EA550" s="558">
        <v>106.6</v>
      </c>
    </row>
    <row r="551" spans="1:131">
      <c r="A551" s="514" t="s">
        <v>1639</v>
      </c>
      <c r="B551" s="514" t="s">
        <v>1640</v>
      </c>
      <c r="C551" s="515">
        <v>0.16911000000000001</v>
      </c>
      <c r="D551" s="516">
        <v>108.7</v>
      </c>
      <c r="E551" s="516">
        <v>110.1</v>
      </c>
      <c r="F551" s="516">
        <v>108.6</v>
      </c>
      <c r="G551" s="516">
        <v>106.7</v>
      </c>
      <c r="H551" s="516">
        <v>107.5</v>
      </c>
      <c r="I551" s="516">
        <v>108.1</v>
      </c>
      <c r="J551" s="516">
        <v>106.4</v>
      </c>
      <c r="K551" s="516">
        <v>108.7</v>
      </c>
      <c r="L551" s="516">
        <v>111.1</v>
      </c>
      <c r="M551" s="516">
        <v>107.9</v>
      </c>
      <c r="N551" s="516">
        <v>109.4</v>
      </c>
      <c r="O551" s="516">
        <v>110</v>
      </c>
      <c r="P551" s="516">
        <v>107.9</v>
      </c>
      <c r="Q551" s="516">
        <v>103.9</v>
      </c>
      <c r="R551" s="516">
        <v>105.7</v>
      </c>
      <c r="S551" s="516">
        <v>105.5</v>
      </c>
      <c r="T551" s="516">
        <v>110.7</v>
      </c>
      <c r="U551" s="516">
        <v>109.5</v>
      </c>
      <c r="V551" s="516">
        <v>108.3</v>
      </c>
      <c r="W551" s="516">
        <v>107.7</v>
      </c>
      <c r="X551" s="516">
        <v>107.1</v>
      </c>
      <c r="Y551" s="516">
        <v>106.2</v>
      </c>
      <c r="Z551" s="516">
        <v>105.4</v>
      </c>
      <c r="AA551" s="516">
        <v>104.7</v>
      </c>
      <c r="AB551" s="516">
        <v>102.6</v>
      </c>
      <c r="AC551" s="516">
        <v>99.8</v>
      </c>
      <c r="AD551" s="516">
        <v>100.1</v>
      </c>
      <c r="AE551" s="516">
        <v>97.7</v>
      </c>
      <c r="AF551" s="516">
        <v>99.4</v>
      </c>
      <c r="AG551" s="516">
        <v>94.5</v>
      </c>
      <c r="AH551" s="516">
        <v>88.7</v>
      </c>
      <c r="AI551" s="516">
        <v>91.1</v>
      </c>
      <c r="AJ551" s="516">
        <v>91.9</v>
      </c>
      <c r="AK551" s="516">
        <v>90.4</v>
      </c>
      <c r="AL551" s="516">
        <v>89.4</v>
      </c>
      <c r="AM551" s="516">
        <v>88.9</v>
      </c>
      <c r="AN551" s="516">
        <v>88.1</v>
      </c>
      <c r="AO551" s="516">
        <v>89.5</v>
      </c>
      <c r="AP551" s="516">
        <v>88.9</v>
      </c>
      <c r="AQ551" s="516">
        <v>87.9</v>
      </c>
      <c r="AR551" s="516">
        <v>91.4</v>
      </c>
      <c r="AS551" s="516">
        <v>89.1</v>
      </c>
      <c r="AT551" s="516">
        <v>89.9</v>
      </c>
      <c r="AU551" s="516">
        <v>87.2</v>
      </c>
      <c r="AV551" s="516">
        <v>85.7</v>
      </c>
      <c r="AW551" s="516">
        <v>85.7</v>
      </c>
      <c r="AX551" s="516">
        <v>85</v>
      </c>
      <c r="AY551" s="516">
        <v>84.6</v>
      </c>
      <c r="AZ551" s="516">
        <v>77.099999999999994</v>
      </c>
      <c r="BA551" s="516">
        <v>76.900000000000006</v>
      </c>
      <c r="BB551" s="516">
        <v>74</v>
      </c>
      <c r="BC551" s="516">
        <v>69</v>
      </c>
      <c r="BD551" s="516">
        <v>70.7</v>
      </c>
      <c r="BE551" s="516">
        <v>69.099999999999994</v>
      </c>
      <c r="BF551" s="516">
        <v>68.900000000000006</v>
      </c>
      <c r="BG551" s="516">
        <v>68.900000000000006</v>
      </c>
      <c r="BH551" s="516">
        <v>68.8</v>
      </c>
      <c r="BI551" s="516">
        <v>68.8</v>
      </c>
      <c r="BJ551" s="516">
        <v>68.8</v>
      </c>
      <c r="BK551" s="516">
        <v>69.5</v>
      </c>
      <c r="BL551" s="516">
        <v>69.099999999999994</v>
      </c>
      <c r="BM551" s="516">
        <v>70.900000000000006</v>
      </c>
      <c r="BN551" s="516">
        <v>73</v>
      </c>
      <c r="BO551" s="516">
        <v>76</v>
      </c>
      <c r="BP551" s="516">
        <v>78.400000000000006</v>
      </c>
      <c r="BQ551" s="516">
        <v>77.400000000000006</v>
      </c>
      <c r="BR551" s="516">
        <v>77.400000000000006</v>
      </c>
      <c r="BS551" s="516">
        <v>107.7</v>
      </c>
      <c r="BT551" s="516">
        <v>109.9</v>
      </c>
      <c r="BU551" s="516">
        <v>114</v>
      </c>
      <c r="BV551" s="516">
        <v>108.2</v>
      </c>
      <c r="BW551" s="516">
        <v>116.2</v>
      </c>
      <c r="BX551" s="516">
        <v>127.9</v>
      </c>
      <c r="BY551" s="516">
        <v>129</v>
      </c>
      <c r="BZ551" s="516">
        <v>131.19999999999999</v>
      </c>
      <c r="CA551" s="516">
        <v>136.80000000000001</v>
      </c>
      <c r="CB551" s="516">
        <v>138.80000000000001</v>
      </c>
      <c r="CC551" s="516">
        <v>139.4</v>
      </c>
      <c r="CD551" s="516">
        <v>139.5</v>
      </c>
      <c r="CE551" s="516">
        <v>139.5</v>
      </c>
      <c r="CF551" s="516">
        <v>135.9</v>
      </c>
      <c r="CG551" s="516">
        <v>122.2</v>
      </c>
      <c r="CH551" s="516">
        <v>119.3</v>
      </c>
      <c r="CI551" s="516">
        <v>105.2</v>
      </c>
      <c r="CJ551" s="516">
        <v>94.4</v>
      </c>
      <c r="CK551" s="516">
        <v>95.2</v>
      </c>
      <c r="CL551" s="516">
        <v>94.6</v>
      </c>
      <c r="CM551" s="516">
        <v>90</v>
      </c>
      <c r="CN551" s="516">
        <v>90.4</v>
      </c>
      <c r="CO551" s="516">
        <v>89.8</v>
      </c>
      <c r="CP551" s="516">
        <v>84.9</v>
      </c>
      <c r="CQ551" s="516">
        <v>84.9</v>
      </c>
      <c r="CR551" s="516">
        <v>80.599999999999994</v>
      </c>
      <c r="CS551" s="516">
        <v>78.099999999999994</v>
      </c>
      <c r="CT551" s="516">
        <v>78.099999999999994</v>
      </c>
      <c r="CU551" s="516">
        <v>78.099999999999994</v>
      </c>
      <c r="CV551" s="516">
        <v>77.599999999999994</v>
      </c>
      <c r="CW551" s="516">
        <v>77.599999999999994</v>
      </c>
      <c r="CX551" s="516">
        <v>77.599999999999994</v>
      </c>
      <c r="CY551" s="516">
        <v>77.599999999999994</v>
      </c>
      <c r="CZ551" s="516">
        <v>77.599999999999994</v>
      </c>
      <c r="DA551" s="516">
        <v>77.599999999999994</v>
      </c>
      <c r="DB551" s="516">
        <v>77.599999999999994</v>
      </c>
      <c r="DC551" s="516">
        <v>81.3</v>
      </c>
      <c r="DD551" s="516">
        <v>81.3</v>
      </c>
      <c r="DE551" s="516">
        <v>81.900000000000006</v>
      </c>
      <c r="DF551" s="516">
        <v>79.900000000000006</v>
      </c>
      <c r="DG551" s="516">
        <v>79.599999999999994</v>
      </c>
      <c r="DH551" s="516">
        <v>78.900000000000006</v>
      </c>
      <c r="DI551" s="516">
        <v>80.3</v>
      </c>
      <c r="DJ551" s="516">
        <v>81.5</v>
      </c>
      <c r="DK551" s="516">
        <v>85.5</v>
      </c>
      <c r="DL551" s="516">
        <v>87.7</v>
      </c>
      <c r="DM551" s="516">
        <v>88</v>
      </c>
      <c r="DN551" s="516">
        <v>92.4</v>
      </c>
      <c r="DO551" s="516">
        <v>97.2</v>
      </c>
      <c r="DP551" s="516">
        <v>96.6</v>
      </c>
      <c r="DQ551" s="516">
        <v>99</v>
      </c>
      <c r="DR551" s="516">
        <v>98.3</v>
      </c>
      <c r="DS551" s="516">
        <v>100.2</v>
      </c>
      <c r="DT551" s="516">
        <v>104.9</v>
      </c>
      <c r="DU551" s="517">
        <v>104.3</v>
      </c>
      <c r="DV551" s="517">
        <v>103.9</v>
      </c>
      <c r="DW551" s="517">
        <v>104.5</v>
      </c>
      <c r="DX551" s="559">
        <v>105.4</v>
      </c>
      <c r="DY551" s="559">
        <v>105.6</v>
      </c>
      <c r="DZ551" s="559">
        <v>105.2</v>
      </c>
      <c r="EA551" s="558">
        <v>106.6</v>
      </c>
    </row>
    <row r="552" spans="1:131">
      <c r="A552" s="514" t="s">
        <v>1641</v>
      </c>
      <c r="B552" s="514" t="s">
        <v>1642</v>
      </c>
      <c r="C552" s="515">
        <v>9.6463199999999993</v>
      </c>
      <c r="D552" s="516">
        <v>105.9</v>
      </c>
      <c r="E552" s="516">
        <v>106.5</v>
      </c>
      <c r="F552" s="516">
        <v>106.5</v>
      </c>
      <c r="G552" s="516">
        <v>105.9</v>
      </c>
      <c r="H552" s="516">
        <v>105.2</v>
      </c>
      <c r="I552" s="516">
        <v>105.4</v>
      </c>
      <c r="J552" s="516">
        <v>105</v>
      </c>
      <c r="K552" s="516">
        <v>104.2</v>
      </c>
      <c r="L552" s="516">
        <v>103.6</v>
      </c>
      <c r="M552" s="516">
        <v>103.6</v>
      </c>
      <c r="N552" s="516">
        <v>102.6</v>
      </c>
      <c r="O552" s="516">
        <v>103.2</v>
      </c>
      <c r="P552" s="516">
        <v>103.3</v>
      </c>
      <c r="Q552" s="516">
        <v>102.3</v>
      </c>
      <c r="R552" s="516">
        <v>101.6</v>
      </c>
      <c r="S552" s="516">
        <v>101.8</v>
      </c>
      <c r="T552" s="516">
        <v>101.4</v>
      </c>
      <c r="U552" s="516">
        <v>102.8</v>
      </c>
      <c r="V552" s="516">
        <v>102.5</v>
      </c>
      <c r="W552" s="516">
        <v>102.3</v>
      </c>
      <c r="X552" s="516">
        <v>102.9</v>
      </c>
      <c r="Y552" s="516">
        <v>103.9</v>
      </c>
      <c r="Z552" s="516">
        <v>104.4</v>
      </c>
      <c r="AA552" s="516">
        <v>105</v>
      </c>
      <c r="AB552" s="516">
        <v>103.5</v>
      </c>
      <c r="AC552" s="516">
        <v>104</v>
      </c>
      <c r="AD552" s="516">
        <v>106</v>
      </c>
      <c r="AE552" s="516">
        <v>106</v>
      </c>
      <c r="AF552" s="516">
        <v>105.7</v>
      </c>
      <c r="AG552" s="516">
        <v>104.6</v>
      </c>
      <c r="AH552" s="516">
        <v>104.5</v>
      </c>
      <c r="AI552" s="516">
        <v>103.3</v>
      </c>
      <c r="AJ552" s="516">
        <v>102.2</v>
      </c>
      <c r="AK552" s="516">
        <v>101.6</v>
      </c>
      <c r="AL552" s="516">
        <v>100.5</v>
      </c>
      <c r="AM552" s="516">
        <v>99.5</v>
      </c>
      <c r="AN552" s="516">
        <v>99.2</v>
      </c>
      <c r="AO552" s="516">
        <v>98.3</v>
      </c>
      <c r="AP552" s="516">
        <v>97.1</v>
      </c>
      <c r="AQ552" s="516">
        <v>94.9</v>
      </c>
      <c r="AR552" s="516">
        <v>91.6</v>
      </c>
      <c r="AS552" s="516">
        <v>92.2</v>
      </c>
      <c r="AT552" s="516">
        <v>91.6</v>
      </c>
      <c r="AU552" s="516">
        <v>89.2</v>
      </c>
      <c r="AV552" s="516">
        <v>87</v>
      </c>
      <c r="AW552" s="516">
        <v>86.7</v>
      </c>
      <c r="AX552" s="516">
        <v>87.4</v>
      </c>
      <c r="AY552" s="516">
        <v>89.2</v>
      </c>
      <c r="AZ552" s="516">
        <v>89.9</v>
      </c>
      <c r="BA552" s="516">
        <v>90.2</v>
      </c>
      <c r="BB552" s="516">
        <v>89.6</v>
      </c>
      <c r="BC552" s="516">
        <v>88.7</v>
      </c>
      <c r="BD552" s="516">
        <v>87.8</v>
      </c>
      <c r="BE552" s="516">
        <v>88.7</v>
      </c>
      <c r="BF552" s="516">
        <v>91</v>
      </c>
      <c r="BG552" s="516">
        <v>91.9</v>
      </c>
      <c r="BH552" s="516">
        <v>92.7</v>
      </c>
      <c r="BI552" s="516">
        <v>93.7</v>
      </c>
      <c r="BJ552" s="516">
        <v>93.7</v>
      </c>
      <c r="BK552" s="516">
        <v>95.6</v>
      </c>
      <c r="BL552" s="516">
        <v>97.4</v>
      </c>
      <c r="BM552" s="516">
        <v>96.9</v>
      </c>
      <c r="BN552" s="516">
        <v>96.3</v>
      </c>
      <c r="BO552" s="516">
        <v>97</v>
      </c>
      <c r="BP552" s="516">
        <v>98.5</v>
      </c>
      <c r="BQ552" s="516">
        <v>100.9</v>
      </c>
      <c r="BR552" s="516">
        <v>100.7</v>
      </c>
      <c r="BS552" s="516">
        <v>101.3</v>
      </c>
      <c r="BT552" s="516">
        <v>102.9</v>
      </c>
      <c r="BU552" s="516">
        <v>106.3</v>
      </c>
      <c r="BV552" s="516">
        <v>108.8</v>
      </c>
      <c r="BW552" s="516">
        <v>109.6</v>
      </c>
      <c r="BX552" s="516">
        <v>110.4</v>
      </c>
      <c r="BY552" s="516">
        <v>112.2</v>
      </c>
      <c r="BZ552" s="516">
        <v>112.9</v>
      </c>
      <c r="CA552" s="516">
        <v>112.1</v>
      </c>
      <c r="CB552" s="516">
        <v>111.6</v>
      </c>
      <c r="CC552" s="516">
        <v>114.2</v>
      </c>
      <c r="CD552" s="516">
        <v>114.8</v>
      </c>
      <c r="CE552" s="516">
        <v>114</v>
      </c>
      <c r="CF552" s="516">
        <v>112.3</v>
      </c>
      <c r="CG552" s="516">
        <v>110.1</v>
      </c>
      <c r="CH552" s="516">
        <v>111</v>
      </c>
      <c r="CI552" s="516">
        <v>111.1</v>
      </c>
      <c r="CJ552" s="516">
        <v>110.5</v>
      </c>
      <c r="CK552" s="516">
        <v>109.6</v>
      </c>
      <c r="CL552" s="516">
        <v>108.7</v>
      </c>
      <c r="CM552" s="516">
        <v>106.9</v>
      </c>
      <c r="CN552" s="516">
        <v>104.6</v>
      </c>
      <c r="CO552" s="516">
        <v>104.4</v>
      </c>
      <c r="CP552" s="516">
        <v>103.4</v>
      </c>
      <c r="CQ552" s="516">
        <v>103.4</v>
      </c>
      <c r="CR552" s="516">
        <v>103.6</v>
      </c>
      <c r="CS552" s="516">
        <v>106.5</v>
      </c>
      <c r="CT552" s="516">
        <v>107</v>
      </c>
      <c r="CU552" s="516">
        <v>106</v>
      </c>
      <c r="CV552" s="516">
        <v>107</v>
      </c>
      <c r="CW552" s="516">
        <v>103.3</v>
      </c>
      <c r="CX552" s="516">
        <v>103.8</v>
      </c>
      <c r="CY552" s="516">
        <v>103.8</v>
      </c>
      <c r="CZ552" s="516">
        <v>106.5</v>
      </c>
      <c r="DA552" s="516">
        <v>108.2</v>
      </c>
      <c r="DB552" s="516">
        <v>108.9</v>
      </c>
      <c r="DC552" s="516">
        <v>111.5</v>
      </c>
      <c r="DD552" s="516">
        <v>115.8</v>
      </c>
      <c r="DE552" s="516">
        <v>122.8</v>
      </c>
      <c r="DF552" s="516">
        <v>121.1</v>
      </c>
      <c r="DG552" s="516">
        <v>124</v>
      </c>
      <c r="DH552" s="516">
        <v>128.6</v>
      </c>
      <c r="DI552" s="516">
        <v>133.5</v>
      </c>
      <c r="DJ552" s="516">
        <v>134</v>
      </c>
      <c r="DK552" s="516">
        <v>134</v>
      </c>
      <c r="DL552" s="516">
        <v>135.9</v>
      </c>
      <c r="DM552" s="516">
        <v>137.80000000000001</v>
      </c>
      <c r="DN552" s="516">
        <v>143.9</v>
      </c>
      <c r="DO552" s="516">
        <v>143.6</v>
      </c>
      <c r="DP552" s="516">
        <v>141.9</v>
      </c>
      <c r="DQ552" s="516">
        <v>143.1</v>
      </c>
      <c r="DR552" s="516">
        <v>147.1</v>
      </c>
      <c r="DS552" s="516">
        <v>156.19999999999999</v>
      </c>
      <c r="DT552" s="516">
        <v>160.5</v>
      </c>
      <c r="DU552" s="517">
        <v>158.19999999999999</v>
      </c>
      <c r="DV552" s="517">
        <v>150.19999999999999</v>
      </c>
      <c r="DW552" s="517">
        <v>148.9</v>
      </c>
      <c r="DX552" s="559">
        <v>148.9</v>
      </c>
      <c r="DY552" s="559">
        <v>146.6</v>
      </c>
      <c r="DZ552" s="559">
        <v>145.80000000000001</v>
      </c>
      <c r="EA552" s="558">
        <v>143.5</v>
      </c>
    </row>
    <row r="553" spans="1:131">
      <c r="A553" s="514" t="s">
        <v>1643</v>
      </c>
      <c r="B553" s="514" t="s">
        <v>1644</v>
      </c>
      <c r="C553" s="515">
        <v>1.41103</v>
      </c>
      <c r="D553" s="516">
        <v>115.5</v>
      </c>
      <c r="E553" s="516">
        <v>114.9</v>
      </c>
      <c r="F553" s="516">
        <v>113.6</v>
      </c>
      <c r="G553" s="516">
        <v>109.2</v>
      </c>
      <c r="H553" s="516">
        <v>107.7</v>
      </c>
      <c r="I553" s="516">
        <v>107.4</v>
      </c>
      <c r="J553" s="516">
        <v>105.3</v>
      </c>
      <c r="K553" s="516">
        <v>104.4</v>
      </c>
      <c r="L553" s="516">
        <v>102.4</v>
      </c>
      <c r="M553" s="516">
        <v>104.4</v>
      </c>
      <c r="N553" s="516">
        <v>103.8</v>
      </c>
      <c r="O553" s="516">
        <v>104.8</v>
      </c>
      <c r="P553" s="516">
        <v>104.6</v>
      </c>
      <c r="Q553" s="516">
        <v>105</v>
      </c>
      <c r="R553" s="516">
        <v>103.1</v>
      </c>
      <c r="S553" s="516">
        <v>102.3</v>
      </c>
      <c r="T553" s="516">
        <v>99</v>
      </c>
      <c r="U553" s="516">
        <v>102.4</v>
      </c>
      <c r="V553" s="516">
        <v>102.2</v>
      </c>
      <c r="W553" s="516">
        <v>101.8</v>
      </c>
      <c r="X553" s="516">
        <v>102.9</v>
      </c>
      <c r="Y553" s="516">
        <v>104.3</v>
      </c>
      <c r="Z553" s="516">
        <v>107</v>
      </c>
      <c r="AA553" s="516">
        <v>107.1</v>
      </c>
      <c r="AB553" s="516">
        <v>106.7</v>
      </c>
      <c r="AC553" s="516">
        <v>108.1</v>
      </c>
      <c r="AD553" s="516">
        <v>109.1</v>
      </c>
      <c r="AE553" s="516">
        <v>108.9</v>
      </c>
      <c r="AF553" s="516">
        <v>107.5</v>
      </c>
      <c r="AG553" s="516">
        <v>105.3</v>
      </c>
      <c r="AH553" s="516">
        <v>105.4</v>
      </c>
      <c r="AI553" s="516">
        <v>103.4</v>
      </c>
      <c r="AJ553" s="516">
        <v>102.6</v>
      </c>
      <c r="AK553" s="516">
        <v>101.9</v>
      </c>
      <c r="AL553" s="516">
        <v>100.1</v>
      </c>
      <c r="AM553" s="516">
        <v>95.9</v>
      </c>
      <c r="AN553" s="516">
        <v>96.9</v>
      </c>
      <c r="AO553" s="516">
        <v>94.8</v>
      </c>
      <c r="AP553" s="516">
        <v>92.8</v>
      </c>
      <c r="AQ553" s="516">
        <v>89.7</v>
      </c>
      <c r="AR553" s="516">
        <v>84.1</v>
      </c>
      <c r="AS553" s="516">
        <v>85.7</v>
      </c>
      <c r="AT553" s="516">
        <v>83.7</v>
      </c>
      <c r="AU553" s="516">
        <v>80.599999999999994</v>
      </c>
      <c r="AV553" s="516">
        <v>77.400000000000006</v>
      </c>
      <c r="AW553" s="516">
        <v>79.3</v>
      </c>
      <c r="AX553" s="516">
        <v>78.900000000000006</v>
      </c>
      <c r="AY553" s="516">
        <v>81</v>
      </c>
      <c r="AZ553" s="516">
        <v>81.400000000000006</v>
      </c>
      <c r="BA553" s="516">
        <v>81.900000000000006</v>
      </c>
      <c r="BB553" s="516">
        <v>79</v>
      </c>
      <c r="BC553" s="516">
        <v>77.3</v>
      </c>
      <c r="BD553" s="516">
        <v>76.3</v>
      </c>
      <c r="BE553" s="516">
        <v>78.8</v>
      </c>
      <c r="BF553" s="516">
        <v>82.5</v>
      </c>
      <c r="BG553" s="516">
        <v>85.1</v>
      </c>
      <c r="BH553" s="516">
        <v>87.5</v>
      </c>
      <c r="BI553" s="516">
        <v>88.1</v>
      </c>
      <c r="BJ553" s="516">
        <v>88.1</v>
      </c>
      <c r="BK553" s="516">
        <v>89.1</v>
      </c>
      <c r="BL553" s="516">
        <v>92.8</v>
      </c>
      <c r="BM553" s="516">
        <v>92.7</v>
      </c>
      <c r="BN553" s="516">
        <v>92.6</v>
      </c>
      <c r="BO553" s="516">
        <v>93.6</v>
      </c>
      <c r="BP553" s="516">
        <v>93.7</v>
      </c>
      <c r="BQ553" s="516">
        <v>97.6</v>
      </c>
      <c r="BR553" s="516">
        <v>97</v>
      </c>
      <c r="BS553" s="516">
        <v>96.6</v>
      </c>
      <c r="BT553" s="516">
        <v>97.7</v>
      </c>
      <c r="BU553" s="516">
        <v>105.4</v>
      </c>
      <c r="BV553" s="516">
        <v>109</v>
      </c>
      <c r="BW553" s="516">
        <v>109.8</v>
      </c>
      <c r="BX553" s="516">
        <v>109.8</v>
      </c>
      <c r="BY553" s="516">
        <v>111.6</v>
      </c>
      <c r="BZ553" s="516">
        <v>112.9</v>
      </c>
      <c r="CA553" s="516">
        <v>113.4</v>
      </c>
      <c r="CB553" s="516">
        <v>112.6</v>
      </c>
      <c r="CC553" s="516">
        <v>120.6</v>
      </c>
      <c r="CD553" s="516">
        <v>119</v>
      </c>
      <c r="CE553" s="516">
        <v>117.3</v>
      </c>
      <c r="CF553" s="516">
        <v>113.3</v>
      </c>
      <c r="CG553" s="516">
        <v>108.8</v>
      </c>
      <c r="CH553" s="516">
        <v>108.9</v>
      </c>
      <c r="CI553" s="516">
        <v>108.3</v>
      </c>
      <c r="CJ553" s="516">
        <v>106.2</v>
      </c>
      <c r="CK553" s="516">
        <v>105.6</v>
      </c>
      <c r="CL553" s="516">
        <v>105</v>
      </c>
      <c r="CM553" s="516">
        <v>100.8</v>
      </c>
      <c r="CN553" s="516">
        <v>96.2</v>
      </c>
      <c r="CO553" s="516">
        <v>95.5</v>
      </c>
      <c r="CP553" s="516">
        <v>95.1</v>
      </c>
      <c r="CQ553" s="516">
        <v>96</v>
      </c>
      <c r="CR553" s="516">
        <v>96.6</v>
      </c>
      <c r="CS553" s="516">
        <v>102.3</v>
      </c>
      <c r="CT553" s="516">
        <v>104.3</v>
      </c>
      <c r="CU553" s="516">
        <v>103.5</v>
      </c>
      <c r="CV553" s="516">
        <v>113.1</v>
      </c>
      <c r="CW553" s="516">
        <v>97.9</v>
      </c>
      <c r="CX553" s="516">
        <v>97</v>
      </c>
      <c r="CY553" s="516">
        <v>96.4</v>
      </c>
      <c r="CZ553" s="516">
        <v>101.4</v>
      </c>
      <c r="DA553" s="516">
        <v>104.9</v>
      </c>
      <c r="DB553" s="516">
        <v>105.3</v>
      </c>
      <c r="DC553" s="516">
        <v>108.4</v>
      </c>
      <c r="DD553" s="516">
        <v>116.2</v>
      </c>
      <c r="DE553" s="516">
        <v>123.2</v>
      </c>
      <c r="DF553" s="516">
        <v>121.2</v>
      </c>
      <c r="DG553" s="516">
        <v>125.5</v>
      </c>
      <c r="DH553" s="516">
        <v>133.6</v>
      </c>
      <c r="DI553" s="516">
        <v>138.19999999999999</v>
      </c>
      <c r="DJ553" s="516">
        <v>138.19999999999999</v>
      </c>
      <c r="DK553" s="516">
        <v>137.80000000000001</v>
      </c>
      <c r="DL553" s="516">
        <v>142.19999999999999</v>
      </c>
      <c r="DM553" s="516">
        <v>147.19999999999999</v>
      </c>
      <c r="DN553" s="516">
        <v>161.6</v>
      </c>
      <c r="DO553" s="516">
        <v>163.6</v>
      </c>
      <c r="DP553" s="516">
        <v>153.6</v>
      </c>
      <c r="DQ553" s="516">
        <v>153.9</v>
      </c>
      <c r="DR553" s="516">
        <v>162.4</v>
      </c>
      <c r="DS553" s="516">
        <v>177.1</v>
      </c>
      <c r="DT553" s="516">
        <v>181.4</v>
      </c>
      <c r="DU553" s="517">
        <v>176.1</v>
      </c>
      <c r="DV553" s="517">
        <v>159.30000000000001</v>
      </c>
      <c r="DW553" s="517">
        <v>163</v>
      </c>
      <c r="DX553" s="559">
        <v>163</v>
      </c>
      <c r="DY553" s="559">
        <v>159.4</v>
      </c>
      <c r="DZ553" s="559">
        <v>156.1</v>
      </c>
      <c r="EA553" s="558">
        <v>152.6</v>
      </c>
    </row>
    <row r="554" spans="1:131">
      <c r="A554" s="514" t="s">
        <v>1645</v>
      </c>
      <c r="B554" s="514" t="s">
        <v>1646</v>
      </c>
      <c r="C554" s="515">
        <v>1.00352</v>
      </c>
      <c r="D554" s="516">
        <v>119.4</v>
      </c>
      <c r="E554" s="516">
        <v>116.9</v>
      </c>
      <c r="F554" s="516">
        <v>115</v>
      </c>
      <c r="G554" s="516">
        <v>109.3</v>
      </c>
      <c r="H554" s="516">
        <v>107</v>
      </c>
      <c r="I554" s="516">
        <v>107.9</v>
      </c>
      <c r="J554" s="516">
        <v>105.9</v>
      </c>
      <c r="K554" s="516">
        <v>104.6</v>
      </c>
      <c r="L554" s="516">
        <v>101.4</v>
      </c>
      <c r="M554" s="516">
        <v>104</v>
      </c>
      <c r="N554" s="516">
        <v>102.6</v>
      </c>
      <c r="O554" s="516">
        <v>103.3</v>
      </c>
      <c r="P554" s="516">
        <v>103</v>
      </c>
      <c r="Q554" s="516">
        <v>103.7</v>
      </c>
      <c r="R554" s="516">
        <v>101.3</v>
      </c>
      <c r="S554" s="516">
        <v>100.5</v>
      </c>
      <c r="T554" s="516">
        <v>96.3</v>
      </c>
      <c r="U554" s="516">
        <v>100.8</v>
      </c>
      <c r="V554" s="516">
        <v>99.4</v>
      </c>
      <c r="W554" s="516">
        <v>98.7</v>
      </c>
      <c r="X554" s="516">
        <v>100.9</v>
      </c>
      <c r="Y554" s="516">
        <v>102.5</v>
      </c>
      <c r="Z554" s="516">
        <v>106.2</v>
      </c>
      <c r="AA554" s="516">
        <v>106.1</v>
      </c>
      <c r="AB554" s="516">
        <v>105.4</v>
      </c>
      <c r="AC554" s="516">
        <v>107.4</v>
      </c>
      <c r="AD554" s="516">
        <v>108.2</v>
      </c>
      <c r="AE554" s="516">
        <v>106.2</v>
      </c>
      <c r="AF554" s="516">
        <v>104.2</v>
      </c>
      <c r="AG554" s="516">
        <v>104.5</v>
      </c>
      <c r="AH554" s="516">
        <v>105.4</v>
      </c>
      <c r="AI554" s="516">
        <v>101.6</v>
      </c>
      <c r="AJ554" s="516">
        <v>100.3</v>
      </c>
      <c r="AK554" s="516">
        <v>99.7</v>
      </c>
      <c r="AL554" s="516">
        <v>97.8</v>
      </c>
      <c r="AM554" s="516">
        <v>93.2</v>
      </c>
      <c r="AN554" s="516">
        <v>94.9</v>
      </c>
      <c r="AO554" s="516">
        <v>92.5</v>
      </c>
      <c r="AP554" s="516">
        <v>89.9</v>
      </c>
      <c r="AQ554" s="516">
        <v>86</v>
      </c>
      <c r="AR554" s="516">
        <v>78.5</v>
      </c>
      <c r="AS554" s="516">
        <v>81.099999999999994</v>
      </c>
      <c r="AT554" s="516">
        <v>78.900000000000006</v>
      </c>
      <c r="AU554" s="516">
        <v>75.099999999999994</v>
      </c>
      <c r="AV554" s="516">
        <v>71.400000000000006</v>
      </c>
      <c r="AW554" s="516">
        <v>74.400000000000006</v>
      </c>
      <c r="AX554" s="516">
        <v>74</v>
      </c>
      <c r="AY554" s="516">
        <v>76.3</v>
      </c>
      <c r="AZ554" s="516">
        <v>75.8</v>
      </c>
      <c r="BA554" s="516">
        <v>76.599999999999994</v>
      </c>
      <c r="BB554" s="516">
        <v>72.8</v>
      </c>
      <c r="BC554" s="516">
        <v>69.900000000000006</v>
      </c>
      <c r="BD554" s="516">
        <v>68.2</v>
      </c>
      <c r="BE554" s="516">
        <v>70.400000000000006</v>
      </c>
      <c r="BF554" s="516">
        <v>73.900000000000006</v>
      </c>
      <c r="BG554" s="516">
        <v>74.5</v>
      </c>
      <c r="BH554" s="516">
        <v>74.8</v>
      </c>
      <c r="BI554" s="516">
        <v>75.2</v>
      </c>
      <c r="BJ554" s="516">
        <v>75.7</v>
      </c>
      <c r="BK554" s="516">
        <v>77.099999999999994</v>
      </c>
      <c r="BL554" s="516">
        <v>82.9</v>
      </c>
      <c r="BM554" s="516">
        <v>82.1</v>
      </c>
      <c r="BN554" s="516">
        <v>82.9</v>
      </c>
      <c r="BO554" s="516">
        <v>84</v>
      </c>
      <c r="BP554" s="516">
        <v>83.8</v>
      </c>
      <c r="BQ554" s="516">
        <v>88.3</v>
      </c>
      <c r="BR554" s="516">
        <v>87.3</v>
      </c>
      <c r="BS554" s="516">
        <v>86.7</v>
      </c>
      <c r="BT554" s="516">
        <v>88.9</v>
      </c>
      <c r="BU554" s="516">
        <v>98.7</v>
      </c>
      <c r="BV554" s="516">
        <v>103.5</v>
      </c>
      <c r="BW554" s="516">
        <v>103.6</v>
      </c>
      <c r="BX554" s="516">
        <v>103.7</v>
      </c>
      <c r="BY554" s="516">
        <v>106.9</v>
      </c>
      <c r="BZ554" s="516">
        <v>109.3</v>
      </c>
      <c r="CA554" s="516">
        <v>109.8</v>
      </c>
      <c r="CB554" s="516">
        <v>109.2</v>
      </c>
      <c r="CC554" s="516">
        <v>119.9</v>
      </c>
      <c r="CD554" s="516">
        <v>116.8</v>
      </c>
      <c r="CE554" s="516">
        <v>113.7</v>
      </c>
      <c r="CF554" s="516">
        <v>108.8</v>
      </c>
      <c r="CG554" s="516">
        <v>103.3</v>
      </c>
      <c r="CH554" s="516">
        <v>103.6</v>
      </c>
      <c r="CI554" s="516">
        <v>103.4</v>
      </c>
      <c r="CJ554" s="516">
        <v>100.3</v>
      </c>
      <c r="CK554" s="516">
        <v>98.8</v>
      </c>
      <c r="CL554" s="516">
        <v>99</v>
      </c>
      <c r="CM554" s="516">
        <v>93.8</v>
      </c>
      <c r="CN554" s="516">
        <v>88.1</v>
      </c>
      <c r="CO554" s="516">
        <v>88.4</v>
      </c>
      <c r="CP554" s="516">
        <v>88.5</v>
      </c>
      <c r="CQ554" s="516">
        <v>89.8</v>
      </c>
      <c r="CR554" s="516">
        <v>90.9</v>
      </c>
      <c r="CS554" s="516">
        <v>98.2</v>
      </c>
      <c r="CT554" s="516">
        <v>101</v>
      </c>
      <c r="CU554" s="516">
        <v>99.8</v>
      </c>
      <c r="CV554" s="516">
        <v>113.6</v>
      </c>
      <c r="CW554" s="516">
        <v>90</v>
      </c>
      <c r="CX554" s="516">
        <v>89.7</v>
      </c>
      <c r="CY554" s="516">
        <v>88.9</v>
      </c>
      <c r="CZ554" s="516">
        <v>96.4</v>
      </c>
      <c r="DA554" s="516">
        <v>100.5</v>
      </c>
      <c r="DB554" s="516">
        <v>101.2</v>
      </c>
      <c r="DC554" s="516">
        <v>105.9</v>
      </c>
      <c r="DD554" s="516">
        <v>115.9</v>
      </c>
      <c r="DE554" s="516">
        <v>124.5</v>
      </c>
      <c r="DF554" s="516">
        <v>119.2</v>
      </c>
      <c r="DG554" s="516">
        <v>122.1</v>
      </c>
      <c r="DH554" s="516">
        <v>132.30000000000001</v>
      </c>
      <c r="DI554" s="516">
        <v>138</v>
      </c>
      <c r="DJ554" s="516">
        <v>136.30000000000001</v>
      </c>
      <c r="DK554" s="516">
        <v>133.19999999999999</v>
      </c>
      <c r="DL554" s="516">
        <v>137.6</v>
      </c>
      <c r="DM554" s="516">
        <v>144.4</v>
      </c>
      <c r="DN554" s="516">
        <v>157.5</v>
      </c>
      <c r="DO554" s="516">
        <v>160.4</v>
      </c>
      <c r="DP554" s="516">
        <v>147.30000000000001</v>
      </c>
      <c r="DQ554" s="516">
        <v>150.69999999999999</v>
      </c>
      <c r="DR554" s="516">
        <v>165</v>
      </c>
      <c r="DS554" s="516">
        <v>181.3</v>
      </c>
      <c r="DT554" s="516">
        <v>184.1</v>
      </c>
      <c r="DU554" s="517">
        <v>177.1</v>
      </c>
      <c r="DV554" s="517">
        <v>158.9</v>
      </c>
      <c r="DW554" s="517">
        <v>165.1</v>
      </c>
      <c r="DX554" s="559">
        <v>169.6</v>
      </c>
      <c r="DY554" s="559">
        <v>166.5</v>
      </c>
      <c r="DZ554" s="559">
        <v>162.1</v>
      </c>
      <c r="EA554" s="558">
        <v>157.4</v>
      </c>
    </row>
    <row r="555" spans="1:131">
      <c r="A555" s="514" t="s">
        <v>1647</v>
      </c>
      <c r="B555" s="514" t="s">
        <v>1648</v>
      </c>
      <c r="C555" s="515">
        <v>0.11194999999999999</v>
      </c>
      <c r="D555" s="516">
        <v>102.8</v>
      </c>
      <c r="E555" s="516">
        <v>103.6</v>
      </c>
      <c r="F555" s="516">
        <v>106.9</v>
      </c>
      <c r="G555" s="516">
        <v>106.2</v>
      </c>
      <c r="H555" s="516">
        <v>105.2</v>
      </c>
      <c r="I555" s="516">
        <v>104.9</v>
      </c>
      <c r="J555" s="516">
        <v>102.6</v>
      </c>
      <c r="K555" s="516">
        <v>103.4</v>
      </c>
      <c r="L555" s="516">
        <v>102.1</v>
      </c>
      <c r="M555" s="516">
        <v>103.3</v>
      </c>
      <c r="N555" s="516">
        <v>105.2</v>
      </c>
      <c r="O555" s="516">
        <v>107.5</v>
      </c>
      <c r="P555" s="516">
        <v>109.2</v>
      </c>
      <c r="Q555" s="516">
        <v>107.9</v>
      </c>
      <c r="R555" s="516">
        <v>105.4</v>
      </c>
      <c r="S555" s="516">
        <v>104.4</v>
      </c>
      <c r="T555" s="516">
        <v>103.2</v>
      </c>
      <c r="U555" s="516">
        <v>104.9</v>
      </c>
      <c r="V555" s="516">
        <v>106.4</v>
      </c>
      <c r="W555" s="516">
        <v>109.1</v>
      </c>
      <c r="X555" s="516">
        <v>109</v>
      </c>
      <c r="Y555" s="516">
        <v>105.2</v>
      </c>
      <c r="Z555" s="516">
        <v>109.6</v>
      </c>
      <c r="AA555" s="516">
        <v>108.8</v>
      </c>
      <c r="AB555" s="516">
        <v>110.1</v>
      </c>
      <c r="AC555" s="516">
        <v>110.2</v>
      </c>
      <c r="AD555" s="516">
        <v>109.8</v>
      </c>
      <c r="AE555" s="516">
        <v>110.5</v>
      </c>
      <c r="AF555" s="516">
        <v>111</v>
      </c>
      <c r="AG555" s="516">
        <v>112.6</v>
      </c>
      <c r="AH555" s="516">
        <v>111.1</v>
      </c>
      <c r="AI555" s="516">
        <v>109.4</v>
      </c>
      <c r="AJ555" s="516">
        <v>110</v>
      </c>
      <c r="AK555" s="516">
        <v>110.4</v>
      </c>
      <c r="AL555" s="516">
        <v>110.3</v>
      </c>
      <c r="AM555" s="516">
        <v>109</v>
      </c>
      <c r="AN555" s="516">
        <v>108.4</v>
      </c>
      <c r="AO555" s="516">
        <v>108.5</v>
      </c>
      <c r="AP555" s="516">
        <v>106.8</v>
      </c>
      <c r="AQ555" s="516">
        <v>107.3</v>
      </c>
      <c r="AR555" s="516">
        <v>106.1</v>
      </c>
      <c r="AS555" s="516">
        <v>104</v>
      </c>
      <c r="AT555" s="516">
        <v>100.6</v>
      </c>
      <c r="AU555" s="516">
        <v>99.7</v>
      </c>
      <c r="AV555" s="516">
        <v>99.4</v>
      </c>
      <c r="AW555" s="516">
        <v>97.4</v>
      </c>
      <c r="AX555" s="516">
        <v>96.6</v>
      </c>
      <c r="AY555" s="516">
        <v>95.4</v>
      </c>
      <c r="AZ555" s="516">
        <v>95</v>
      </c>
      <c r="BA555" s="516">
        <v>95.5</v>
      </c>
      <c r="BB555" s="516">
        <v>96.1</v>
      </c>
      <c r="BC555" s="516">
        <v>100.1</v>
      </c>
      <c r="BD555" s="516">
        <v>101.2</v>
      </c>
      <c r="BE555" s="516">
        <v>105.5</v>
      </c>
      <c r="BF555" s="516">
        <v>110.4</v>
      </c>
      <c r="BG555" s="516">
        <v>122.4</v>
      </c>
      <c r="BH555" s="516">
        <v>135.4</v>
      </c>
      <c r="BI555" s="516">
        <v>136.9</v>
      </c>
      <c r="BJ555" s="516">
        <v>137.1</v>
      </c>
      <c r="BK555" s="516">
        <v>136.9</v>
      </c>
      <c r="BL555" s="516">
        <v>133.5</v>
      </c>
      <c r="BM555" s="516">
        <v>134.69999999999999</v>
      </c>
      <c r="BN555" s="516">
        <v>121.2</v>
      </c>
      <c r="BO555" s="516">
        <v>114.6</v>
      </c>
      <c r="BP555" s="516">
        <v>114.7</v>
      </c>
      <c r="BQ555" s="516">
        <v>118.2</v>
      </c>
      <c r="BR555" s="516">
        <v>120.1</v>
      </c>
      <c r="BS555" s="516">
        <v>121</v>
      </c>
      <c r="BT555" s="516">
        <v>117.2</v>
      </c>
      <c r="BU555" s="516">
        <v>119.3</v>
      </c>
      <c r="BV555" s="516">
        <v>120.2</v>
      </c>
      <c r="BW555" s="516">
        <v>123.9</v>
      </c>
      <c r="BX555" s="516">
        <v>124.3</v>
      </c>
      <c r="BY555" s="516">
        <v>122.1</v>
      </c>
      <c r="BZ555" s="516">
        <v>122.5</v>
      </c>
      <c r="CA555" s="516">
        <v>124.7</v>
      </c>
      <c r="CB555" s="516">
        <v>119.4</v>
      </c>
      <c r="CC555" s="516">
        <v>120.7</v>
      </c>
      <c r="CD555" s="516">
        <v>122.7</v>
      </c>
      <c r="CE555" s="516">
        <v>123.8</v>
      </c>
      <c r="CF555" s="516">
        <v>120.7</v>
      </c>
      <c r="CG555" s="516">
        <v>117.1</v>
      </c>
      <c r="CH555" s="516">
        <v>117.7</v>
      </c>
      <c r="CI555" s="516">
        <v>117</v>
      </c>
      <c r="CJ555" s="516">
        <v>118</v>
      </c>
      <c r="CK555" s="516">
        <v>120.1</v>
      </c>
      <c r="CL555" s="516">
        <v>115.9</v>
      </c>
      <c r="CM555" s="516">
        <v>111.7</v>
      </c>
      <c r="CN555" s="516">
        <v>114.2</v>
      </c>
      <c r="CO555" s="516">
        <v>109.9</v>
      </c>
      <c r="CP555" s="516">
        <v>109.9</v>
      </c>
      <c r="CQ555" s="516">
        <v>112</v>
      </c>
      <c r="CR555" s="516">
        <v>109.1</v>
      </c>
      <c r="CS555" s="516">
        <v>108.9</v>
      </c>
      <c r="CT555" s="516">
        <v>108.4</v>
      </c>
      <c r="CU555" s="516">
        <v>110.8</v>
      </c>
      <c r="CV555" s="516">
        <v>107.5</v>
      </c>
      <c r="CW555" s="516">
        <v>114.4</v>
      </c>
      <c r="CX555" s="516">
        <v>117</v>
      </c>
      <c r="CY555" s="516">
        <v>116</v>
      </c>
      <c r="CZ555" s="516">
        <v>116.4</v>
      </c>
      <c r="DA555" s="516">
        <v>118</v>
      </c>
      <c r="DB555" s="516">
        <v>119.1</v>
      </c>
      <c r="DC555" s="516">
        <v>119.5</v>
      </c>
      <c r="DD555" s="516">
        <v>119.6</v>
      </c>
      <c r="DE555" s="516">
        <v>127.2</v>
      </c>
      <c r="DF555" s="516">
        <v>143.69999999999999</v>
      </c>
      <c r="DG555" s="516">
        <v>153.1</v>
      </c>
      <c r="DH555" s="516">
        <v>152.4</v>
      </c>
      <c r="DI555" s="516">
        <v>149.1</v>
      </c>
      <c r="DJ555" s="516">
        <v>149.80000000000001</v>
      </c>
      <c r="DK555" s="516">
        <v>160.6</v>
      </c>
      <c r="DL555" s="516">
        <v>176.3</v>
      </c>
      <c r="DM555" s="516">
        <v>179.7</v>
      </c>
      <c r="DN555" s="516">
        <v>186.1</v>
      </c>
      <c r="DO555" s="516">
        <v>187</v>
      </c>
      <c r="DP555" s="516">
        <v>179.5</v>
      </c>
      <c r="DQ555" s="516">
        <v>170</v>
      </c>
      <c r="DR555" s="516">
        <v>168</v>
      </c>
      <c r="DS555" s="516">
        <v>178.2</v>
      </c>
      <c r="DT555" s="516">
        <v>185.3</v>
      </c>
      <c r="DU555" s="517">
        <v>196.8</v>
      </c>
      <c r="DV555" s="517">
        <v>184.6</v>
      </c>
      <c r="DW555" s="517">
        <v>185</v>
      </c>
      <c r="DX555" s="559">
        <v>175.8</v>
      </c>
      <c r="DY555" s="559">
        <v>171.2</v>
      </c>
      <c r="DZ555" s="559">
        <v>171.2</v>
      </c>
      <c r="EA555" s="558">
        <v>175.5</v>
      </c>
    </row>
    <row r="556" spans="1:131">
      <c r="A556" s="514" t="s">
        <v>1649</v>
      </c>
      <c r="B556" s="514" t="s">
        <v>1650</v>
      </c>
      <c r="C556" s="515">
        <v>2.589E-2</v>
      </c>
      <c r="D556" s="516">
        <v>108.5</v>
      </c>
      <c r="E556" s="516">
        <v>108.5</v>
      </c>
      <c r="F556" s="516">
        <v>110</v>
      </c>
      <c r="G556" s="516">
        <v>111.3</v>
      </c>
      <c r="H556" s="516">
        <v>108.6</v>
      </c>
      <c r="I556" s="516">
        <v>108.2</v>
      </c>
      <c r="J556" s="516">
        <v>107</v>
      </c>
      <c r="K556" s="516">
        <v>105</v>
      </c>
      <c r="L556" s="516">
        <v>104.3</v>
      </c>
      <c r="M556" s="516">
        <v>103.5</v>
      </c>
      <c r="N556" s="516">
        <v>105.3</v>
      </c>
      <c r="O556" s="516">
        <v>107.6</v>
      </c>
      <c r="P556" s="516">
        <v>109.9</v>
      </c>
      <c r="Q556" s="516">
        <v>108.3</v>
      </c>
      <c r="R556" s="516">
        <v>107.4</v>
      </c>
      <c r="S556" s="516">
        <v>108.1</v>
      </c>
      <c r="T556" s="516">
        <v>107.5</v>
      </c>
      <c r="U556" s="516">
        <v>110.5</v>
      </c>
      <c r="V556" s="516">
        <v>111.3</v>
      </c>
      <c r="W556" s="516">
        <v>112.2</v>
      </c>
      <c r="X556" s="516">
        <v>112.4</v>
      </c>
      <c r="Y556" s="516">
        <v>114</v>
      </c>
      <c r="Z556" s="516">
        <v>112.7</v>
      </c>
      <c r="AA556" s="516">
        <v>113.5</v>
      </c>
      <c r="AB556" s="516">
        <v>113.8</v>
      </c>
      <c r="AC556" s="516">
        <v>111.4</v>
      </c>
      <c r="AD556" s="516">
        <v>117.3</v>
      </c>
      <c r="AE556" s="516">
        <v>117.5</v>
      </c>
      <c r="AF556" s="516">
        <v>117.9</v>
      </c>
      <c r="AG556" s="516">
        <v>114.1</v>
      </c>
      <c r="AH556" s="516">
        <v>117.4</v>
      </c>
      <c r="AI556" s="516">
        <v>117</v>
      </c>
      <c r="AJ556" s="516">
        <v>116.7</v>
      </c>
      <c r="AK556" s="516">
        <v>111.6</v>
      </c>
      <c r="AL556" s="516">
        <v>109.9</v>
      </c>
      <c r="AM556" s="516">
        <v>107</v>
      </c>
      <c r="AN556" s="516">
        <v>104</v>
      </c>
      <c r="AO556" s="516">
        <v>102.3</v>
      </c>
      <c r="AP556" s="516">
        <v>97.7</v>
      </c>
      <c r="AQ556" s="516">
        <v>95</v>
      </c>
      <c r="AR556" s="516">
        <v>95.1</v>
      </c>
      <c r="AS556" s="516">
        <v>95.9</v>
      </c>
      <c r="AT556" s="516">
        <v>95</v>
      </c>
      <c r="AU556" s="516">
        <v>93.6</v>
      </c>
      <c r="AV556" s="516">
        <v>91.6</v>
      </c>
      <c r="AW556" s="516">
        <v>89.9</v>
      </c>
      <c r="AX556" s="516">
        <v>89.4</v>
      </c>
      <c r="AY556" s="516">
        <v>93.1</v>
      </c>
      <c r="AZ556" s="516">
        <v>101.5</v>
      </c>
      <c r="BA556" s="516">
        <v>99</v>
      </c>
      <c r="BB556" s="516">
        <v>98.9</v>
      </c>
      <c r="BC556" s="516">
        <v>97.3</v>
      </c>
      <c r="BD556" s="516">
        <v>97.5</v>
      </c>
      <c r="BE556" s="516">
        <v>101.2</v>
      </c>
      <c r="BF556" s="516">
        <v>103.6</v>
      </c>
      <c r="BG556" s="516">
        <v>106.2</v>
      </c>
      <c r="BH556" s="516">
        <v>109.2</v>
      </c>
      <c r="BI556" s="516">
        <v>109.5</v>
      </c>
      <c r="BJ556" s="516">
        <v>114.2</v>
      </c>
      <c r="BK556" s="516">
        <v>115.1</v>
      </c>
      <c r="BL556" s="516">
        <v>118.1</v>
      </c>
      <c r="BM556" s="516">
        <v>120.8</v>
      </c>
      <c r="BN556" s="516">
        <v>121.6</v>
      </c>
      <c r="BO556" s="516">
        <v>122.1</v>
      </c>
      <c r="BP556" s="516">
        <v>121.6</v>
      </c>
      <c r="BQ556" s="516">
        <v>122.1</v>
      </c>
      <c r="BR556" s="516">
        <v>121.7</v>
      </c>
      <c r="BS556" s="516">
        <v>120.8</v>
      </c>
      <c r="BT556" s="516">
        <v>120.1</v>
      </c>
      <c r="BU556" s="516">
        <v>121.7</v>
      </c>
      <c r="BV556" s="516">
        <v>122.7</v>
      </c>
      <c r="BW556" s="516">
        <v>125</v>
      </c>
      <c r="BX556" s="516">
        <v>124.9</v>
      </c>
      <c r="BY556" s="516">
        <v>123.3</v>
      </c>
      <c r="BZ556" s="516">
        <v>122.5</v>
      </c>
      <c r="CA556" s="516">
        <v>121.7</v>
      </c>
      <c r="CB556" s="516">
        <v>123</v>
      </c>
      <c r="CC556" s="516">
        <v>123.8</v>
      </c>
      <c r="CD556" s="516">
        <v>125.4</v>
      </c>
      <c r="CE556" s="516">
        <v>126.4</v>
      </c>
      <c r="CF556" s="516">
        <v>124</v>
      </c>
      <c r="CG556" s="516">
        <v>124.2</v>
      </c>
      <c r="CH556" s="516">
        <v>124.9</v>
      </c>
      <c r="CI556" s="516">
        <v>124.8</v>
      </c>
      <c r="CJ556" s="516">
        <v>124.6</v>
      </c>
      <c r="CK556" s="516">
        <v>123.1</v>
      </c>
      <c r="CL556" s="516">
        <v>122.7</v>
      </c>
      <c r="CM556" s="516">
        <v>120</v>
      </c>
      <c r="CN556" s="516">
        <v>121</v>
      </c>
      <c r="CO556" s="516">
        <v>117.2</v>
      </c>
      <c r="CP556" s="516">
        <v>114.9</v>
      </c>
      <c r="CQ556" s="516">
        <v>111.5</v>
      </c>
      <c r="CR556" s="516">
        <v>112.2</v>
      </c>
      <c r="CS556" s="516">
        <v>114.7</v>
      </c>
      <c r="CT556" s="516">
        <v>115.6</v>
      </c>
      <c r="CU556" s="516">
        <v>114.8</v>
      </c>
      <c r="CV556" s="516">
        <v>117.7</v>
      </c>
      <c r="CW556" s="516">
        <v>116.7</v>
      </c>
      <c r="CX556" s="516">
        <v>114.9</v>
      </c>
      <c r="CY556" s="516">
        <v>111.6</v>
      </c>
      <c r="CZ556" s="516">
        <v>109.8</v>
      </c>
      <c r="DA556" s="516">
        <v>113.3</v>
      </c>
      <c r="DB556" s="516">
        <v>114.4</v>
      </c>
      <c r="DC556" s="516">
        <v>113.9</v>
      </c>
      <c r="DD556" s="516">
        <v>116.3</v>
      </c>
      <c r="DE556" s="516">
        <v>118.7</v>
      </c>
      <c r="DF556" s="516">
        <v>119.9</v>
      </c>
      <c r="DG556" s="516">
        <v>128.19999999999999</v>
      </c>
      <c r="DH556" s="516">
        <v>131.9</v>
      </c>
      <c r="DI556" s="516">
        <v>137.69999999999999</v>
      </c>
      <c r="DJ556" s="516">
        <v>142.80000000000001</v>
      </c>
      <c r="DK556" s="516">
        <v>152.4</v>
      </c>
      <c r="DL556" s="516">
        <v>153.6</v>
      </c>
      <c r="DM556" s="516">
        <v>155.19999999999999</v>
      </c>
      <c r="DN556" s="516">
        <v>164.5</v>
      </c>
      <c r="DO556" s="516">
        <v>167.6</v>
      </c>
      <c r="DP556" s="516">
        <v>160.6</v>
      </c>
      <c r="DQ556" s="516">
        <v>158</v>
      </c>
      <c r="DR556" s="516">
        <v>155.6</v>
      </c>
      <c r="DS556" s="516">
        <v>158.69999999999999</v>
      </c>
      <c r="DT556" s="516">
        <v>160.19999999999999</v>
      </c>
      <c r="DU556" s="517">
        <v>157.5</v>
      </c>
      <c r="DV556" s="517">
        <v>146.1</v>
      </c>
      <c r="DW556" s="517">
        <v>145.19999999999999</v>
      </c>
      <c r="DX556" s="559">
        <v>136.6</v>
      </c>
      <c r="DY556" s="559">
        <v>136.6</v>
      </c>
      <c r="DZ556" s="559">
        <v>136</v>
      </c>
      <c r="EA556" s="558">
        <v>132.80000000000001</v>
      </c>
    </row>
    <row r="557" spans="1:131">
      <c r="A557" s="514" t="s">
        <v>1651</v>
      </c>
      <c r="B557" s="514" t="s">
        <v>1652</v>
      </c>
      <c r="C557" s="515">
        <v>2.3140000000000001E-2</v>
      </c>
      <c r="D557" s="516">
        <v>104.7</v>
      </c>
      <c r="E557" s="516">
        <v>105.2</v>
      </c>
      <c r="F557" s="516">
        <v>105.7</v>
      </c>
      <c r="G557" s="516">
        <v>105.5</v>
      </c>
      <c r="H557" s="516">
        <v>104</v>
      </c>
      <c r="I557" s="516">
        <v>105.5</v>
      </c>
      <c r="J557" s="516">
        <v>105.1</v>
      </c>
      <c r="K557" s="516">
        <v>104.4</v>
      </c>
      <c r="L557" s="516">
        <v>105.9</v>
      </c>
      <c r="M557" s="516">
        <v>103.8</v>
      </c>
      <c r="N557" s="516">
        <v>104</v>
      </c>
      <c r="O557" s="516">
        <v>103.1</v>
      </c>
      <c r="P557" s="516">
        <v>107.5</v>
      </c>
      <c r="Q557" s="516">
        <v>107.4</v>
      </c>
      <c r="R557" s="516">
        <v>107.7</v>
      </c>
      <c r="S557" s="516">
        <v>109.6</v>
      </c>
      <c r="T557" s="516">
        <v>110.3</v>
      </c>
      <c r="U557" s="516">
        <v>112.6</v>
      </c>
      <c r="V557" s="516">
        <v>112</v>
      </c>
      <c r="W557" s="516">
        <v>113.4</v>
      </c>
      <c r="X557" s="516">
        <v>114.8</v>
      </c>
      <c r="Y557" s="516">
        <v>116.3</v>
      </c>
      <c r="Z557" s="516">
        <v>116.6</v>
      </c>
      <c r="AA557" s="516">
        <v>114.3</v>
      </c>
      <c r="AB557" s="516">
        <v>115.3</v>
      </c>
      <c r="AC557" s="516">
        <v>116.7</v>
      </c>
      <c r="AD557" s="516">
        <v>116.2</v>
      </c>
      <c r="AE557" s="516">
        <v>113.4</v>
      </c>
      <c r="AF557" s="516">
        <v>115</v>
      </c>
      <c r="AG557" s="516">
        <v>113.2</v>
      </c>
      <c r="AH557" s="516">
        <v>117.5</v>
      </c>
      <c r="AI557" s="516">
        <v>116.6</v>
      </c>
      <c r="AJ557" s="516">
        <v>116.2</v>
      </c>
      <c r="AK557" s="516">
        <v>115</v>
      </c>
      <c r="AL557" s="516">
        <v>114</v>
      </c>
      <c r="AM557" s="516">
        <v>113.7</v>
      </c>
      <c r="AN557" s="516">
        <v>112.7</v>
      </c>
      <c r="AO557" s="516">
        <v>112.8</v>
      </c>
      <c r="AP557" s="516">
        <v>113.5</v>
      </c>
      <c r="AQ557" s="516">
        <v>98.7</v>
      </c>
      <c r="AR557" s="516">
        <v>98.9</v>
      </c>
      <c r="AS557" s="516">
        <v>99.2</v>
      </c>
      <c r="AT557" s="516">
        <v>98.5</v>
      </c>
      <c r="AU557" s="516">
        <v>97.3</v>
      </c>
      <c r="AV557" s="516">
        <v>93.3</v>
      </c>
      <c r="AW557" s="516">
        <v>90.6</v>
      </c>
      <c r="AX557" s="516">
        <v>87.4</v>
      </c>
      <c r="AY557" s="516">
        <v>88.6</v>
      </c>
      <c r="AZ557" s="516">
        <v>89.4</v>
      </c>
      <c r="BA557" s="516">
        <v>89.9</v>
      </c>
      <c r="BB557" s="516">
        <v>90.6</v>
      </c>
      <c r="BC557" s="516">
        <v>89.3</v>
      </c>
      <c r="BD557" s="516">
        <v>88.9</v>
      </c>
      <c r="BE557" s="516">
        <v>88.1</v>
      </c>
      <c r="BF557" s="516">
        <v>88.2</v>
      </c>
      <c r="BG557" s="516">
        <v>88.8</v>
      </c>
      <c r="BH557" s="516">
        <v>87.2</v>
      </c>
      <c r="BI557" s="516">
        <v>86.6</v>
      </c>
      <c r="BJ557" s="516">
        <v>86.6</v>
      </c>
      <c r="BK557" s="516">
        <v>87.1</v>
      </c>
      <c r="BL557" s="516">
        <v>88.5</v>
      </c>
      <c r="BM557" s="516">
        <v>88.1</v>
      </c>
      <c r="BN557" s="516">
        <v>89</v>
      </c>
      <c r="BO557" s="516">
        <v>90.1</v>
      </c>
      <c r="BP557" s="516">
        <v>90.3</v>
      </c>
      <c r="BQ557" s="516">
        <v>91.6</v>
      </c>
      <c r="BR557" s="516">
        <v>94.5</v>
      </c>
      <c r="BS557" s="516">
        <v>95</v>
      </c>
      <c r="BT557" s="516">
        <v>98.6</v>
      </c>
      <c r="BU557" s="516">
        <v>100.4</v>
      </c>
      <c r="BV557" s="516">
        <v>103.5</v>
      </c>
      <c r="BW557" s="516">
        <v>105.2</v>
      </c>
      <c r="BX557" s="516">
        <v>102.5</v>
      </c>
      <c r="BY557" s="516">
        <v>101.2</v>
      </c>
      <c r="BZ557" s="516">
        <v>100.9</v>
      </c>
      <c r="CA557" s="516">
        <v>100.7</v>
      </c>
      <c r="CB557" s="516">
        <v>100.9</v>
      </c>
      <c r="CC557" s="516">
        <v>99.8</v>
      </c>
      <c r="CD557" s="516">
        <v>101.5</v>
      </c>
      <c r="CE557" s="516">
        <v>100.5</v>
      </c>
      <c r="CF557" s="516">
        <v>100.4</v>
      </c>
      <c r="CG557" s="516">
        <v>99.9</v>
      </c>
      <c r="CH557" s="516">
        <v>99.1</v>
      </c>
      <c r="CI557" s="516">
        <v>98.4</v>
      </c>
      <c r="CJ557" s="516">
        <v>97.2</v>
      </c>
      <c r="CK557" s="516">
        <v>95.9</v>
      </c>
      <c r="CL557" s="516">
        <v>95.2</v>
      </c>
      <c r="CM557" s="516">
        <v>94</v>
      </c>
      <c r="CN557" s="516">
        <v>94.2</v>
      </c>
      <c r="CO557" s="516">
        <v>93.5</v>
      </c>
      <c r="CP557" s="516">
        <v>93.2</v>
      </c>
      <c r="CQ557" s="516">
        <v>92.5</v>
      </c>
      <c r="CR557" s="516">
        <v>93.1</v>
      </c>
      <c r="CS557" s="516">
        <v>94.4</v>
      </c>
      <c r="CT557" s="516">
        <v>97.4</v>
      </c>
      <c r="CU557" s="516">
        <v>98</v>
      </c>
      <c r="CV557" s="516">
        <v>97.5</v>
      </c>
      <c r="CW557" s="516">
        <v>98.1</v>
      </c>
      <c r="CX557" s="516">
        <v>97.9</v>
      </c>
      <c r="CY557" s="516">
        <v>96.8</v>
      </c>
      <c r="CZ557" s="516">
        <v>97.5</v>
      </c>
      <c r="DA557" s="516">
        <v>98</v>
      </c>
      <c r="DB557" s="516">
        <v>97.7</v>
      </c>
      <c r="DC557" s="516">
        <v>97.9</v>
      </c>
      <c r="DD557" s="516">
        <v>98.9</v>
      </c>
      <c r="DE557" s="516">
        <v>102.4</v>
      </c>
      <c r="DF557" s="516">
        <v>101.4</v>
      </c>
      <c r="DG557" s="516">
        <v>101.4</v>
      </c>
      <c r="DH557" s="516">
        <v>103.4</v>
      </c>
      <c r="DI557" s="516">
        <v>106.2</v>
      </c>
      <c r="DJ557" s="516">
        <v>111</v>
      </c>
      <c r="DK557" s="516">
        <v>111.9</v>
      </c>
      <c r="DL557" s="516">
        <v>110</v>
      </c>
      <c r="DM557" s="516">
        <v>114.6</v>
      </c>
      <c r="DN557" s="516">
        <v>148.5</v>
      </c>
      <c r="DO557" s="516">
        <v>148.69999999999999</v>
      </c>
      <c r="DP557" s="516">
        <v>145.69999999999999</v>
      </c>
      <c r="DQ557" s="516">
        <v>146.5</v>
      </c>
      <c r="DR557" s="516">
        <v>144.1</v>
      </c>
      <c r="DS557" s="516">
        <v>148.19999999999999</v>
      </c>
      <c r="DT557" s="516">
        <v>155.30000000000001</v>
      </c>
      <c r="DU557" s="517">
        <v>159.19999999999999</v>
      </c>
      <c r="DV557" s="517">
        <v>148.30000000000001</v>
      </c>
      <c r="DW557" s="517">
        <v>145.30000000000001</v>
      </c>
      <c r="DX557" s="559">
        <v>148.9</v>
      </c>
      <c r="DY557" s="559">
        <v>149.69999999999999</v>
      </c>
      <c r="DZ557" s="559">
        <v>146.5</v>
      </c>
      <c r="EA557" s="558">
        <v>146.19999999999999</v>
      </c>
    </row>
    <row r="558" spans="1:131">
      <c r="A558" s="514" t="s">
        <v>1653</v>
      </c>
      <c r="B558" s="514" t="s">
        <v>1654</v>
      </c>
      <c r="C558" s="515">
        <v>0.21884999999999999</v>
      </c>
      <c r="D558" s="516">
        <v>107.1</v>
      </c>
      <c r="E558" s="516">
        <v>113.3</v>
      </c>
      <c r="F558" s="516">
        <v>112</v>
      </c>
      <c r="G558" s="516">
        <v>110.2</v>
      </c>
      <c r="H558" s="516">
        <v>111.8</v>
      </c>
      <c r="I558" s="516">
        <v>107.8</v>
      </c>
      <c r="J558" s="516">
        <v>103.6</v>
      </c>
      <c r="K558" s="516">
        <v>103.5</v>
      </c>
      <c r="L558" s="516">
        <v>106</v>
      </c>
      <c r="M558" s="516">
        <v>106.7</v>
      </c>
      <c r="N558" s="516">
        <v>108.1</v>
      </c>
      <c r="O558" s="516">
        <v>109.6</v>
      </c>
      <c r="P558" s="516">
        <v>108.5</v>
      </c>
      <c r="Q558" s="516">
        <v>108.5</v>
      </c>
      <c r="R558" s="516">
        <v>108.3</v>
      </c>
      <c r="S558" s="516">
        <v>107.9</v>
      </c>
      <c r="T558" s="516">
        <v>106.7</v>
      </c>
      <c r="U558" s="516">
        <v>105.6</v>
      </c>
      <c r="V558" s="516">
        <v>110.1</v>
      </c>
      <c r="W558" s="516">
        <v>109.2</v>
      </c>
      <c r="X558" s="516">
        <v>106.3</v>
      </c>
      <c r="Y558" s="516">
        <v>109.2</v>
      </c>
      <c r="Z558" s="516">
        <v>107.4</v>
      </c>
      <c r="AA558" s="516">
        <v>108.6</v>
      </c>
      <c r="AB558" s="516">
        <v>108.2</v>
      </c>
      <c r="AC558" s="516">
        <v>108.6</v>
      </c>
      <c r="AD558" s="516">
        <v>109.8</v>
      </c>
      <c r="AE558" s="516">
        <v>118.4</v>
      </c>
      <c r="AF558" s="516">
        <v>117.5</v>
      </c>
      <c r="AG558" s="516">
        <v>101.7</v>
      </c>
      <c r="AH558" s="516">
        <v>98.9</v>
      </c>
      <c r="AI558" s="516">
        <v>104.1</v>
      </c>
      <c r="AJ558" s="516">
        <v>105.4</v>
      </c>
      <c r="AK558" s="516">
        <v>104.8</v>
      </c>
      <c r="AL558" s="516">
        <v>101.8</v>
      </c>
      <c r="AM558" s="516">
        <v>97.8</v>
      </c>
      <c r="AN558" s="516">
        <v>96.7</v>
      </c>
      <c r="AO558" s="516">
        <v>94.6</v>
      </c>
      <c r="AP558" s="516">
        <v>94.9</v>
      </c>
      <c r="AQ558" s="516">
        <v>94.8</v>
      </c>
      <c r="AR558" s="516">
        <v>93.3</v>
      </c>
      <c r="AS558" s="516">
        <v>93.8</v>
      </c>
      <c r="AT558" s="516">
        <v>92.5</v>
      </c>
      <c r="AU558" s="516">
        <v>91.3</v>
      </c>
      <c r="AV558" s="516">
        <v>88.9</v>
      </c>
      <c r="AW558" s="516">
        <v>89.2</v>
      </c>
      <c r="AX558" s="516">
        <v>89.1</v>
      </c>
      <c r="AY558" s="516">
        <v>91.4</v>
      </c>
      <c r="AZ558" s="516">
        <v>95.3</v>
      </c>
      <c r="BA558" s="516">
        <v>94.5</v>
      </c>
      <c r="BB558" s="516">
        <v>93.6</v>
      </c>
      <c r="BC558" s="516">
        <v>93.8</v>
      </c>
      <c r="BD558" s="516">
        <v>94.9</v>
      </c>
      <c r="BE558" s="516">
        <v>97.1</v>
      </c>
      <c r="BF558" s="516">
        <v>102.3</v>
      </c>
      <c r="BG558" s="516">
        <v>109.1</v>
      </c>
      <c r="BH558" s="516">
        <v>116.1</v>
      </c>
      <c r="BI558" s="516">
        <v>117.4</v>
      </c>
      <c r="BJ558" s="516">
        <v>114.5</v>
      </c>
      <c r="BK558" s="516">
        <v>114.7</v>
      </c>
      <c r="BL558" s="516">
        <v>113.4</v>
      </c>
      <c r="BM558" s="516">
        <v>114.9</v>
      </c>
      <c r="BN558" s="516">
        <v>116.9</v>
      </c>
      <c r="BO558" s="516">
        <v>121</v>
      </c>
      <c r="BP558" s="516">
        <v>122</v>
      </c>
      <c r="BQ558" s="516">
        <v>124.2</v>
      </c>
      <c r="BR558" s="516">
        <v>123.4</v>
      </c>
      <c r="BS558" s="516">
        <v>123.6</v>
      </c>
      <c r="BT558" s="516">
        <v>122.4</v>
      </c>
      <c r="BU558" s="516">
        <v>125.8</v>
      </c>
      <c r="BV558" s="516">
        <v>125.9</v>
      </c>
      <c r="BW558" s="516">
        <v>128</v>
      </c>
      <c r="BX558" s="516">
        <v>127.6</v>
      </c>
      <c r="BY558" s="516">
        <v>126</v>
      </c>
      <c r="BZ558" s="516">
        <v>123.4</v>
      </c>
      <c r="CA558" s="516">
        <v>123.6</v>
      </c>
      <c r="CB558" s="516">
        <v>123.2</v>
      </c>
      <c r="CC558" s="516">
        <v>125.6</v>
      </c>
      <c r="CD558" s="516">
        <v>127.5</v>
      </c>
      <c r="CE558" s="516">
        <v>130.4</v>
      </c>
      <c r="CF558" s="516">
        <v>128.69999999999999</v>
      </c>
      <c r="CG558" s="516">
        <v>127.7</v>
      </c>
      <c r="CH558" s="516">
        <v>126.1</v>
      </c>
      <c r="CI558" s="516">
        <v>123.1</v>
      </c>
      <c r="CJ558" s="516">
        <v>124</v>
      </c>
      <c r="CK558" s="516">
        <v>126</v>
      </c>
      <c r="CL558" s="516">
        <v>123.8</v>
      </c>
      <c r="CM558" s="516">
        <v>123</v>
      </c>
      <c r="CN558" s="516">
        <v>118.5</v>
      </c>
      <c r="CO558" s="516">
        <v>115.6</v>
      </c>
      <c r="CP558" s="516">
        <v>113.5</v>
      </c>
      <c r="CQ558" s="516">
        <v>112.5</v>
      </c>
      <c r="CR558" s="516">
        <v>112.8</v>
      </c>
      <c r="CS558" s="516">
        <v>115.4</v>
      </c>
      <c r="CT558" s="516">
        <v>115.6</v>
      </c>
      <c r="CU558" s="516">
        <v>114.8</v>
      </c>
      <c r="CV558" s="516">
        <v>114.7</v>
      </c>
      <c r="CW558" s="516">
        <v>121.5</v>
      </c>
      <c r="CX558" s="516">
        <v>116.1</v>
      </c>
      <c r="CY558" s="516">
        <v>116.8</v>
      </c>
      <c r="CZ558" s="516">
        <v>114.4</v>
      </c>
      <c r="DA558" s="516">
        <v>116.5</v>
      </c>
      <c r="DB558" s="516">
        <v>115.7</v>
      </c>
      <c r="DC558" s="516">
        <v>113.8</v>
      </c>
      <c r="DD558" s="516">
        <v>117.6</v>
      </c>
      <c r="DE558" s="516">
        <v>118.3</v>
      </c>
      <c r="DF558" s="516">
        <v>121.1</v>
      </c>
      <c r="DG558" s="516">
        <v>128.5</v>
      </c>
      <c r="DH558" s="516">
        <v>133.80000000000001</v>
      </c>
      <c r="DI558" s="516">
        <v>138.1</v>
      </c>
      <c r="DJ558" s="516">
        <v>143</v>
      </c>
      <c r="DK558" s="516">
        <v>148.69999999999999</v>
      </c>
      <c r="DL558" s="516">
        <v>148.19999999999999</v>
      </c>
      <c r="DM558" s="516">
        <v>147.1</v>
      </c>
      <c r="DN558" s="516">
        <v>170.1</v>
      </c>
      <c r="DO558" s="516">
        <v>168.2</v>
      </c>
      <c r="DP558" s="516">
        <v>170.4</v>
      </c>
      <c r="DQ558" s="516">
        <v>161.69999999999999</v>
      </c>
      <c r="DR558" s="516">
        <v>153.1</v>
      </c>
      <c r="DS558" s="516">
        <v>166</v>
      </c>
      <c r="DT558" s="516">
        <v>176.1</v>
      </c>
      <c r="DU558" s="517">
        <v>169.5</v>
      </c>
      <c r="DV558" s="517">
        <v>152.4</v>
      </c>
      <c r="DW558" s="517">
        <v>149.19999999999999</v>
      </c>
      <c r="DX558" s="559">
        <v>134.5</v>
      </c>
      <c r="DY558" s="559">
        <v>128.4</v>
      </c>
      <c r="DZ558" s="559">
        <v>128.30000000000001</v>
      </c>
      <c r="EA558" s="558">
        <v>125.1</v>
      </c>
    </row>
    <row r="559" spans="1:131">
      <c r="A559" s="514" t="s">
        <v>1655</v>
      </c>
      <c r="B559" s="514" t="s">
        <v>1656</v>
      </c>
      <c r="C559" s="515">
        <v>2.768E-2</v>
      </c>
      <c r="D559" s="516">
        <v>105.9</v>
      </c>
      <c r="E559" s="516">
        <v>112.4</v>
      </c>
      <c r="F559" s="516">
        <v>111.8</v>
      </c>
      <c r="G559" s="516">
        <v>111.2</v>
      </c>
      <c r="H559" s="516">
        <v>109.7</v>
      </c>
      <c r="I559" s="516">
        <v>98.1</v>
      </c>
      <c r="J559" s="516">
        <v>105.9</v>
      </c>
      <c r="K559" s="516">
        <v>107.1</v>
      </c>
      <c r="L559" s="516">
        <v>105</v>
      </c>
      <c r="M559" s="516">
        <v>105.3</v>
      </c>
      <c r="N559" s="516">
        <v>105.9</v>
      </c>
      <c r="O559" s="516">
        <v>108.9</v>
      </c>
      <c r="P559" s="516">
        <v>108.5</v>
      </c>
      <c r="Q559" s="516">
        <v>107.3</v>
      </c>
      <c r="R559" s="516">
        <v>106.8</v>
      </c>
      <c r="S559" s="516">
        <v>104.6</v>
      </c>
      <c r="T559" s="516">
        <v>101.1</v>
      </c>
      <c r="U559" s="516">
        <v>105.7</v>
      </c>
      <c r="V559" s="516">
        <v>105.7</v>
      </c>
      <c r="W559" s="516">
        <v>107.9</v>
      </c>
      <c r="X559" s="516">
        <v>105.3</v>
      </c>
      <c r="Y559" s="516">
        <v>108.4</v>
      </c>
      <c r="Z559" s="516">
        <v>110.3</v>
      </c>
      <c r="AA559" s="516">
        <v>111.4</v>
      </c>
      <c r="AB559" s="516">
        <v>110.8</v>
      </c>
      <c r="AC559" s="516">
        <v>110.8</v>
      </c>
      <c r="AD559" s="516">
        <v>117</v>
      </c>
      <c r="AE559" s="516">
        <v>115.1</v>
      </c>
      <c r="AF559" s="516">
        <v>115.9</v>
      </c>
      <c r="AG559" s="516">
        <v>118.3</v>
      </c>
      <c r="AH559" s="516">
        <v>115.1</v>
      </c>
      <c r="AI559" s="516">
        <v>115.5</v>
      </c>
      <c r="AJ559" s="516">
        <v>109.5</v>
      </c>
      <c r="AK559" s="516">
        <v>106.3</v>
      </c>
      <c r="AL559" s="516">
        <v>106.6</v>
      </c>
      <c r="AM559" s="516">
        <v>101.2</v>
      </c>
      <c r="AN559" s="516">
        <v>102.2</v>
      </c>
      <c r="AO559" s="516">
        <v>102.1</v>
      </c>
      <c r="AP559" s="516">
        <v>100</v>
      </c>
      <c r="AQ559" s="516">
        <v>101.5</v>
      </c>
      <c r="AR559" s="516">
        <v>101</v>
      </c>
      <c r="AS559" s="516">
        <v>97.8</v>
      </c>
      <c r="AT559" s="516">
        <v>95.1</v>
      </c>
      <c r="AU559" s="516">
        <v>91</v>
      </c>
      <c r="AV559" s="516">
        <v>90.7</v>
      </c>
      <c r="AW559" s="516">
        <v>90</v>
      </c>
      <c r="AX559" s="516">
        <v>90.3</v>
      </c>
      <c r="AY559" s="516">
        <v>92.9</v>
      </c>
      <c r="AZ559" s="516">
        <v>96.9</v>
      </c>
      <c r="BA559" s="516">
        <v>94.2</v>
      </c>
      <c r="BB559" s="516">
        <v>93.2</v>
      </c>
      <c r="BC559" s="516">
        <v>91.9</v>
      </c>
      <c r="BD559" s="516">
        <v>92.3</v>
      </c>
      <c r="BE559" s="516">
        <v>99.3</v>
      </c>
      <c r="BF559" s="516">
        <v>100</v>
      </c>
      <c r="BG559" s="516">
        <v>102.7</v>
      </c>
      <c r="BH559" s="516">
        <v>108</v>
      </c>
      <c r="BI559" s="516">
        <v>108.7</v>
      </c>
      <c r="BJ559" s="516">
        <v>108.1</v>
      </c>
      <c r="BK559" s="516">
        <v>104.6</v>
      </c>
      <c r="BL559" s="516">
        <v>105.9</v>
      </c>
      <c r="BM559" s="516">
        <v>107.1</v>
      </c>
      <c r="BN559" s="516">
        <v>115.4</v>
      </c>
      <c r="BO559" s="516">
        <v>115.8</v>
      </c>
      <c r="BP559" s="516">
        <v>124</v>
      </c>
      <c r="BQ559" s="516">
        <v>123.2</v>
      </c>
      <c r="BR559" s="516">
        <v>122</v>
      </c>
      <c r="BS559" s="516">
        <v>121.6</v>
      </c>
      <c r="BT559" s="516">
        <v>118.3</v>
      </c>
      <c r="BU559" s="516">
        <v>118.2</v>
      </c>
      <c r="BV559" s="516">
        <v>121.4</v>
      </c>
      <c r="BW559" s="516">
        <v>125.4</v>
      </c>
      <c r="BX559" s="516">
        <v>122.7</v>
      </c>
      <c r="BY559" s="516">
        <v>122.6</v>
      </c>
      <c r="BZ559" s="516">
        <v>121.4</v>
      </c>
      <c r="CA559" s="516">
        <v>121</v>
      </c>
      <c r="CB559" s="516">
        <v>122</v>
      </c>
      <c r="CC559" s="516">
        <v>120.9</v>
      </c>
      <c r="CD559" s="516">
        <v>126.2</v>
      </c>
      <c r="CE559" s="516">
        <v>122.5</v>
      </c>
      <c r="CF559" s="516">
        <v>122.3</v>
      </c>
      <c r="CG559" s="516">
        <v>120.6</v>
      </c>
      <c r="CH559" s="516">
        <v>121.7</v>
      </c>
      <c r="CI559" s="516">
        <v>123.2</v>
      </c>
      <c r="CJ559" s="516">
        <v>121.8</v>
      </c>
      <c r="CK559" s="516">
        <v>121.7</v>
      </c>
      <c r="CL559" s="516">
        <v>121.9</v>
      </c>
      <c r="CM559" s="516">
        <v>122.3</v>
      </c>
      <c r="CN559" s="516">
        <v>120.5</v>
      </c>
      <c r="CO559" s="516">
        <v>117</v>
      </c>
      <c r="CP559" s="516">
        <v>114.5</v>
      </c>
      <c r="CQ559" s="516">
        <v>113.8</v>
      </c>
      <c r="CR559" s="516">
        <v>111.1</v>
      </c>
      <c r="CS559" s="516">
        <v>114.6</v>
      </c>
      <c r="CT559" s="516">
        <v>114.9</v>
      </c>
      <c r="CU559" s="516">
        <v>115.3</v>
      </c>
      <c r="CV559" s="516">
        <v>115.9</v>
      </c>
      <c r="CW559" s="516">
        <v>115.9</v>
      </c>
      <c r="CX559" s="516">
        <v>114.7</v>
      </c>
      <c r="CY559" s="516">
        <v>114.1</v>
      </c>
      <c r="CZ559" s="516">
        <v>111.9</v>
      </c>
      <c r="DA559" s="516">
        <v>116.8</v>
      </c>
      <c r="DB559" s="516">
        <v>116.1</v>
      </c>
      <c r="DC559" s="516">
        <v>115.7</v>
      </c>
      <c r="DD559" s="516">
        <v>117.6</v>
      </c>
      <c r="DE559" s="516">
        <v>121</v>
      </c>
      <c r="DF559" s="516">
        <v>121.6</v>
      </c>
      <c r="DG559" s="516">
        <v>130.6</v>
      </c>
      <c r="DH559" s="516">
        <v>128.1</v>
      </c>
      <c r="DI559" s="516">
        <v>133</v>
      </c>
      <c r="DJ559" s="516">
        <v>138.4</v>
      </c>
      <c r="DK559" s="516">
        <v>137.69999999999999</v>
      </c>
      <c r="DL559" s="516">
        <v>140.30000000000001</v>
      </c>
      <c r="DM559" s="516">
        <v>140.19999999999999</v>
      </c>
      <c r="DN559" s="516">
        <v>151.5</v>
      </c>
      <c r="DO559" s="516">
        <v>154.30000000000001</v>
      </c>
      <c r="DP559" s="516">
        <v>140.80000000000001</v>
      </c>
      <c r="DQ559" s="516">
        <v>143.80000000000001</v>
      </c>
      <c r="DR559" s="516">
        <v>141.80000000000001</v>
      </c>
      <c r="DS559" s="516">
        <v>148.69999999999999</v>
      </c>
      <c r="DT559" s="516">
        <v>150.19999999999999</v>
      </c>
      <c r="DU559" s="517">
        <v>142.6</v>
      </c>
      <c r="DV559" s="517">
        <v>144</v>
      </c>
      <c r="DW559" s="517">
        <v>137.6</v>
      </c>
      <c r="DX559" s="559">
        <v>132.30000000000001</v>
      </c>
      <c r="DY559" s="559">
        <v>125.7</v>
      </c>
      <c r="DZ559" s="559">
        <v>125.2</v>
      </c>
      <c r="EA559" s="558">
        <v>125.9</v>
      </c>
    </row>
    <row r="560" spans="1:131">
      <c r="A560" s="514" t="s">
        <v>1657</v>
      </c>
      <c r="B560" s="514" t="s">
        <v>1658</v>
      </c>
      <c r="C560" s="515">
        <v>0.65300999999999998</v>
      </c>
      <c r="D560" s="516">
        <v>107.7</v>
      </c>
      <c r="E560" s="516">
        <v>107</v>
      </c>
      <c r="F560" s="516">
        <v>106.7</v>
      </c>
      <c r="G560" s="516">
        <v>105.5</v>
      </c>
      <c r="H560" s="516">
        <v>104.5</v>
      </c>
      <c r="I560" s="516">
        <v>104</v>
      </c>
      <c r="J560" s="516">
        <v>104.3</v>
      </c>
      <c r="K560" s="516">
        <v>103</v>
      </c>
      <c r="L560" s="516">
        <v>101.1</v>
      </c>
      <c r="M560" s="516">
        <v>98.9</v>
      </c>
      <c r="N560" s="516">
        <v>97</v>
      </c>
      <c r="O560" s="516">
        <v>96.5</v>
      </c>
      <c r="P560" s="516">
        <v>95.8</v>
      </c>
      <c r="Q560" s="516">
        <v>96.8</v>
      </c>
      <c r="R560" s="516">
        <v>96.3</v>
      </c>
      <c r="S560" s="516">
        <v>95.2</v>
      </c>
      <c r="T560" s="516">
        <v>93.8</v>
      </c>
      <c r="U560" s="516">
        <v>96.7</v>
      </c>
      <c r="V560" s="516">
        <v>98.9</v>
      </c>
      <c r="W560" s="516">
        <v>97.6</v>
      </c>
      <c r="X560" s="516">
        <v>97.4</v>
      </c>
      <c r="Y560" s="516">
        <v>98.5</v>
      </c>
      <c r="Z560" s="516">
        <v>100</v>
      </c>
      <c r="AA560" s="516">
        <v>99.4</v>
      </c>
      <c r="AB560" s="516">
        <v>99.7</v>
      </c>
      <c r="AC560" s="516">
        <v>100.9</v>
      </c>
      <c r="AD560" s="516">
        <v>102.7</v>
      </c>
      <c r="AE560" s="516">
        <v>101.8</v>
      </c>
      <c r="AF560" s="516">
        <v>98.9</v>
      </c>
      <c r="AG560" s="516">
        <v>97.8</v>
      </c>
      <c r="AH560" s="516">
        <v>99</v>
      </c>
      <c r="AI560" s="516">
        <v>96.3</v>
      </c>
      <c r="AJ560" s="516">
        <v>92.9</v>
      </c>
      <c r="AK560" s="516">
        <v>91.7</v>
      </c>
      <c r="AL560" s="516">
        <v>90</v>
      </c>
      <c r="AM560" s="516">
        <v>86.4</v>
      </c>
      <c r="AN560" s="516">
        <v>85.8</v>
      </c>
      <c r="AO560" s="516">
        <v>84</v>
      </c>
      <c r="AP560" s="516">
        <v>81.5</v>
      </c>
      <c r="AQ560" s="516">
        <v>80.3</v>
      </c>
      <c r="AR560" s="516">
        <v>75.3</v>
      </c>
      <c r="AS560" s="516">
        <v>78.2</v>
      </c>
      <c r="AT560" s="516">
        <v>76.400000000000006</v>
      </c>
      <c r="AU560" s="516">
        <v>73</v>
      </c>
      <c r="AV560" s="516">
        <v>69.2</v>
      </c>
      <c r="AW560" s="516">
        <v>70.400000000000006</v>
      </c>
      <c r="AX560" s="516">
        <v>73.3</v>
      </c>
      <c r="AY560" s="516">
        <v>76.3</v>
      </c>
      <c r="AZ560" s="516">
        <v>78.099999999999994</v>
      </c>
      <c r="BA560" s="516">
        <v>79.5</v>
      </c>
      <c r="BB560" s="516">
        <v>77.599999999999994</v>
      </c>
      <c r="BC560" s="516">
        <v>72.599999999999994</v>
      </c>
      <c r="BD560" s="516">
        <v>70.900000000000006</v>
      </c>
      <c r="BE560" s="516">
        <v>74.900000000000006</v>
      </c>
      <c r="BF560" s="516">
        <v>84.1</v>
      </c>
      <c r="BG560" s="516">
        <v>81.900000000000006</v>
      </c>
      <c r="BH560" s="516">
        <v>81.599999999999994</v>
      </c>
      <c r="BI560" s="516">
        <v>83.6</v>
      </c>
      <c r="BJ560" s="516">
        <v>82.6</v>
      </c>
      <c r="BK560" s="516">
        <v>85.1</v>
      </c>
      <c r="BL560" s="516">
        <v>94.3</v>
      </c>
      <c r="BM560" s="516">
        <v>92.8</v>
      </c>
      <c r="BN560" s="516">
        <v>88.3</v>
      </c>
      <c r="BO560" s="516">
        <v>90.4</v>
      </c>
      <c r="BP560" s="516">
        <v>95.1</v>
      </c>
      <c r="BQ560" s="516">
        <v>100.2</v>
      </c>
      <c r="BR560" s="516">
        <v>98.6</v>
      </c>
      <c r="BS560" s="516">
        <v>98.7</v>
      </c>
      <c r="BT560" s="516">
        <v>100.8</v>
      </c>
      <c r="BU560" s="516">
        <v>104.4</v>
      </c>
      <c r="BV560" s="516">
        <v>112.6</v>
      </c>
      <c r="BW560" s="516">
        <v>116.1</v>
      </c>
      <c r="BX560" s="516">
        <v>117.4</v>
      </c>
      <c r="BY560" s="516">
        <v>119.6</v>
      </c>
      <c r="BZ560" s="516">
        <v>118.6</v>
      </c>
      <c r="CA560" s="516">
        <v>117.5</v>
      </c>
      <c r="CB560" s="516">
        <v>117.3</v>
      </c>
      <c r="CC560" s="516">
        <v>121.5</v>
      </c>
      <c r="CD560" s="516">
        <v>121.6</v>
      </c>
      <c r="CE560" s="516">
        <v>119.5</v>
      </c>
      <c r="CF560" s="516">
        <v>117.5</v>
      </c>
      <c r="CG560" s="516">
        <v>115.5</v>
      </c>
      <c r="CH560" s="516">
        <v>113.6</v>
      </c>
      <c r="CI560" s="516">
        <v>114.3</v>
      </c>
      <c r="CJ560" s="516">
        <v>115.5</v>
      </c>
      <c r="CK560" s="516">
        <v>114</v>
      </c>
      <c r="CL560" s="516">
        <v>113.5</v>
      </c>
      <c r="CM560" s="516">
        <v>109.8</v>
      </c>
      <c r="CN560" s="516">
        <v>104.1</v>
      </c>
      <c r="CO560" s="516">
        <v>103.9</v>
      </c>
      <c r="CP560" s="516">
        <v>102.1</v>
      </c>
      <c r="CQ560" s="516">
        <v>101.8</v>
      </c>
      <c r="CR560" s="516">
        <v>102.8</v>
      </c>
      <c r="CS560" s="516">
        <v>107.8</v>
      </c>
      <c r="CT560" s="516">
        <v>109.7</v>
      </c>
      <c r="CU560" s="516">
        <v>107.9</v>
      </c>
      <c r="CV560" s="516">
        <v>111.1</v>
      </c>
      <c r="CW560" s="516">
        <v>100.3</v>
      </c>
      <c r="CX560" s="516">
        <v>101.3</v>
      </c>
      <c r="CY560" s="516">
        <v>101</v>
      </c>
      <c r="CZ560" s="516">
        <v>108.3</v>
      </c>
      <c r="DA560" s="516">
        <v>110.8</v>
      </c>
      <c r="DB560" s="516">
        <v>111.2</v>
      </c>
      <c r="DC560" s="516">
        <v>113.6</v>
      </c>
      <c r="DD560" s="516">
        <v>120.8</v>
      </c>
      <c r="DE560" s="516">
        <v>128</v>
      </c>
      <c r="DF560" s="516">
        <v>124.6</v>
      </c>
      <c r="DG560" s="516">
        <v>129.1</v>
      </c>
      <c r="DH560" s="516">
        <v>135.5</v>
      </c>
      <c r="DI560" s="516">
        <v>141.80000000000001</v>
      </c>
      <c r="DJ560" s="516">
        <v>143.4</v>
      </c>
      <c r="DK560" s="516">
        <v>140.9</v>
      </c>
      <c r="DL560" s="516">
        <v>142.9</v>
      </c>
      <c r="DM560" s="516">
        <v>145.19999999999999</v>
      </c>
      <c r="DN560" s="516">
        <v>151.19999999999999</v>
      </c>
      <c r="DO560" s="516">
        <v>150.4</v>
      </c>
      <c r="DP560" s="516">
        <v>145.19999999999999</v>
      </c>
      <c r="DQ560" s="516">
        <v>149.19999999999999</v>
      </c>
      <c r="DR560" s="516">
        <v>154.9</v>
      </c>
      <c r="DS560" s="516">
        <v>172</v>
      </c>
      <c r="DT560" s="516">
        <v>178.4</v>
      </c>
      <c r="DU560" s="517">
        <v>174.8</v>
      </c>
      <c r="DV560" s="517">
        <v>161.19999999999999</v>
      </c>
      <c r="DW560" s="517">
        <v>156.9</v>
      </c>
      <c r="DX560" s="559">
        <v>170.7</v>
      </c>
      <c r="DY560" s="559">
        <v>168.7</v>
      </c>
      <c r="DZ560" s="559">
        <v>164.2</v>
      </c>
      <c r="EA560" s="558">
        <v>157.19999999999999</v>
      </c>
    </row>
    <row r="561" spans="1:131">
      <c r="A561" s="514" t="s">
        <v>1659</v>
      </c>
      <c r="B561" s="514" t="s">
        <v>1660</v>
      </c>
      <c r="C561" s="515">
        <v>0.65300999999999998</v>
      </c>
      <c r="D561" s="516">
        <v>107.7</v>
      </c>
      <c r="E561" s="516">
        <v>107</v>
      </c>
      <c r="F561" s="516">
        <v>106.7</v>
      </c>
      <c r="G561" s="516">
        <v>105.5</v>
      </c>
      <c r="H561" s="516">
        <v>104.5</v>
      </c>
      <c r="I561" s="516">
        <v>104</v>
      </c>
      <c r="J561" s="516">
        <v>104.3</v>
      </c>
      <c r="K561" s="516">
        <v>103</v>
      </c>
      <c r="L561" s="516">
        <v>101.1</v>
      </c>
      <c r="M561" s="516">
        <v>98.9</v>
      </c>
      <c r="N561" s="516">
        <v>97</v>
      </c>
      <c r="O561" s="516">
        <v>96.5</v>
      </c>
      <c r="P561" s="516">
        <v>95.8</v>
      </c>
      <c r="Q561" s="516">
        <v>96.8</v>
      </c>
      <c r="R561" s="516">
        <v>96.3</v>
      </c>
      <c r="S561" s="516">
        <v>95.2</v>
      </c>
      <c r="T561" s="516">
        <v>93.8</v>
      </c>
      <c r="U561" s="516">
        <v>96.7</v>
      </c>
      <c r="V561" s="516">
        <v>98.9</v>
      </c>
      <c r="W561" s="516">
        <v>97.6</v>
      </c>
      <c r="X561" s="516">
        <v>97.4</v>
      </c>
      <c r="Y561" s="516">
        <v>98.5</v>
      </c>
      <c r="Z561" s="516">
        <v>100</v>
      </c>
      <c r="AA561" s="516">
        <v>99.4</v>
      </c>
      <c r="AB561" s="516">
        <v>99.7</v>
      </c>
      <c r="AC561" s="516">
        <v>100.9</v>
      </c>
      <c r="AD561" s="516">
        <v>102.7</v>
      </c>
      <c r="AE561" s="516">
        <v>101.8</v>
      </c>
      <c r="AF561" s="516">
        <v>98.9</v>
      </c>
      <c r="AG561" s="516">
        <v>97.8</v>
      </c>
      <c r="AH561" s="516">
        <v>99</v>
      </c>
      <c r="AI561" s="516">
        <v>96.3</v>
      </c>
      <c r="AJ561" s="516">
        <v>92.9</v>
      </c>
      <c r="AK561" s="516">
        <v>91.7</v>
      </c>
      <c r="AL561" s="516">
        <v>90</v>
      </c>
      <c r="AM561" s="516">
        <v>86.4</v>
      </c>
      <c r="AN561" s="516">
        <v>85.8</v>
      </c>
      <c r="AO561" s="516">
        <v>84</v>
      </c>
      <c r="AP561" s="516">
        <v>81.5</v>
      </c>
      <c r="AQ561" s="516">
        <v>80.3</v>
      </c>
      <c r="AR561" s="516">
        <v>75.3</v>
      </c>
      <c r="AS561" s="516">
        <v>78.2</v>
      </c>
      <c r="AT561" s="516">
        <v>76.400000000000006</v>
      </c>
      <c r="AU561" s="516">
        <v>73</v>
      </c>
      <c r="AV561" s="516">
        <v>69.2</v>
      </c>
      <c r="AW561" s="516">
        <v>70.400000000000006</v>
      </c>
      <c r="AX561" s="516">
        <v>73.3</v>
      </c>
      <c r="AY561" s="516">
        <v>76.3</v>
      </c>
      <c r="AZ561" s="516">
        <v>78.099999999999994</v>
      </c>
      <c r="BA561" s="516">
        <v>79.5</v>
      </c>
      <c r="BB561" s="516">
        <v>77.599999999999994</v>
      </c>
      <c r="BC561" s="516">
        <v>72.599999999999994</v>
      </c>
      <c r="BD561" s="516">
        <v>70.900000000000006</v>
      </c>
      <c r="BE561" s="516">
        <v>74.900000000000006</v>
      </c>
      <c r="BF561" s="516">
        <v>84.1</v>
      </c>
      <c r="BG561" s="516">
        <v>81.900000000000006</v>
      </c>
      <c r="BH561" s="516">
        <v>81.599999999999994</v>
      </c>
      <c r="BI561" s="516">
        <v>83.6</v>
      </c>
      <c r="BJ561" s="516">
        <v>82.6</v>
      </c>
      <c r="BK561" s="516">
        <v>85.1</v>
      </c>
      <c r="BL561" s="516">
        <v>94.3</v>
      </c>
      <c r="BM561" s="516">
        <v>92.8</v>
      </c>
      <c r="BN561" s="516">
        <v>88.3</v>
      </c>
      <c r="BO561" s="516">
        <v>90.4</v>
      </c>
      <c r="BP561" s="516">
        <v>95.1</v>
      </c>
      <c r="BQ561" s="516">
        <v>100.2</v>
      </c>
      <c r="BR561" s="516">
        <v>98.6</v>
      </c>
      <c r="BS561" s="516">
        <v>98.7</v>
      </c>
      <c r="BT561" s="516">
        <v>100.8</v>
      </c>
      <c r="BU561" s="516">
        <v>104.4</v>
      </c>
      <c r="BV561" s="516">
        <v>112.6</v>
      </c>
      <c r="BW561" s="516">
        <v>116.1</v>
      </c>
      <c r="BX561" s="516">
        <v>117.4</v>
      </c>
      <c r="BY561" s="516">
        <v>119.6</v>
      </c>
      <c r="BZ561" s="516">
        <v>118.6</v>
      </c>
      <c r="CA561" s="516">
        <v>117.5</v>
      </c>
      <c r="CB561" s="516">
        <v>117.3</v>
      </c>
      <c r="CC561" s="516">
        <v>121.5</v>
      </c>
      <c r="CD561" s="516">
        <v>121.6</v>
      </c>
      <c r="CE561" s="516">
        <v>119.5</v>
      </c>
      <c r="CF561" s="516">
        <v>117.5</v>
      </c>
      <c r="CG561" s="516">
        <v>115.5</v>
      </c>
      <c r="CH561" s="516">
        <v>113.6</v>
      </c>
      <c r="CI561" s="516">
        <v>114.3</v>
      </c>
      <c r="CJ561" s="516">
        <v>115.5</v>
      </c>
      <c r="CK561" s="516">
        <v>114</v>
      </c>
      <c r="CL561" s="516">
        <v>113.5</v>
      </c>
      <c r="CM561" s="516">
        <v>109.8</v>
      </c>
      <c r="CN561" s="516">
        <v>104.1</v>
      </c>
      <c r="CO561" s="516">
        <v>103.9</v>
      </c>
      <c r="CP561" s="516">
        <v>102.1</v>
      </c>
      <c r="CQ561" s="516">
        <v>101.8</v>
      </c>
      <c r="CR561" s="516">
        <v>102.8</v>
      </c>
      <c r="CS561" s="516">
        <v>107.8</v>
      </c>
      <c r="CT561" s="516">
        <v>109.7</v>
      </c>
      <c r="CU561" s="516">
        <v>107.9</v>
      </c>
      <c r="CV561" s="516">
        <v>111.1</v>
      </c>
      <c r="CW561" s="516">
        <v>100.3</v>
      </c>
      <c r="CX561" s="516">
        <v>101.3</v>
      </c>
      <c r="CY561" s="516">
        <v>101</v>
      </c>
      <c r="CZ561" s="516">
        <v>108.3</v>
      </c>
      <c r="DA561" s="516">
        <v>110.8</v>
      </c>
      <c r="DB561" s="516">
        <v>111.2</v>
      </c>
      <c r="DC561" s="516">
        <v>113.6</v>
      </c>
      <c r="DD561" s="516">
        <v>120.8</v>
      </c>
      <c r="DE561" s="516">
        <v>128</v>
      </c>
      <c r="DF561" s="516">
        <v>124.6</v>
      </c>
      <c r="DG561" s="516">
        <v>129.1</v>
      </c>
      <c r="DH561" s="516">
        <v>135.5</v>
      </c>
      <c r="DI561" s="516">
        <v>141.80000000000001</v>
      </c>
      <c r="DJ561" s="516">
        <v>143.4</v>
      </c>
      <c r="DK561" s="516">
        <v>140.9</v>
      </c>
      <c r="DL561" s="516">
        <v>142.9</v>
      </c>
      <c r="DM561" s="516">
        <v>145.19999999999999</v>
      </c>
      <c r="DN561" s="516">
        <v>151.19999999999999</v>
      </c>
      <c r="DO561" s="516">
        <v>150.4</v>
      </c>
      <c r="DP561" s="516">
        <v>145.19999999999999</v>
      </c>
      <c r="DQ561" s="516">
        <v>149.19999999999999</v>
      </c>
      <c r="DR561" s="516">
        <v>154.9</v>
      </c>
      <c r="DS561" s="516">
        <v>172</v>
      </c>
      <c r="DT561" s="516">
        <v>178.4</v>
      </c>
      <c r="DU561" s="517">
        <v>174.8</v>
      </c>
      <c r="DV561" s="517">
        <v>161.19999999999999</v>
      </c>
      <c r="DW561" s="517">
        <v>156.9</v>
      </c>
      <c r="DX561" s="559">
        <v>170.7</v>
      </c>
      <c r="DY561" s="559">
        <v>168.7</v>
      </c>
      <c r="DZ561" s="559">
        <v>164.2</v>
      </c>
      <c r="EA561" s="558">
        <v>157.19999999999999</v>
      </c>
    </row>
    <row r="562" spans="1:131">
      <c r="A562" s="514" t="s">
        <v>1661</v>
      </c>
      <c r="B562" s="514" t="s">
        <v>1662</v>
      </c>
      <c r="C562" s="515">
        <v>1.27356</v>
      </c>
      <c r="D562" s="516">
        <v>106.9</v>
      </c>
      <c r="E562" s="516">
        <v>107.8</v>
      </c>
      <c r="F562" s="516">
        <v>107.9</v>
      </c>
      <c r="G562" s="516">
        <v>110.7</v>
      </c>
      <c r="H562" s="516">
        <v>107.9</v>
      </c>
      <c r="I562" s="516">
        <v>107.7</v>
      </c>
      <c r="J562" s="516">
        <v>107.6</v>
      </c>
      <c r="K562" s="516">
        <v>107.1</v>
      </c>
      <c r="L562" s="516">
        <v>106.5</v>
      </c>
      <c r="M562" s="516">
        <v>106.2</v>
      </c>
      <c r="N562" s="516">
        <v>105.4</v>
      </c>
      <c r="O562" s="516">
        <v>105.5</v>
      </c>
      <c r="P562" s="516">
        <v>105.1</v>
      </c>
      <c r="Q562" s="516">
        <v>104.5</v>
      </c>
      <c r="R562" s="516">
        <v>104.3</v>
      </c>
      <c r="S562" s="516">
        <v>102.9</v>
      </c>
      <c r="T562" s="516">
        <v>100.9</v>
      </c>
      <c r="U562" s="516">
        <v>102</v>
      </c>
      <c r="V562" s="516">
        <v>102.8</v>
      </c>
      <c r="W562" s="516">
        <v>102.7</v>
      </c>
      <c r="X562" s="516">
        <v>103.8</v>
      </c>
      <c r="Y562" s="516">
        <v>104.6</v>
      </c>
      <c r="Z562" s="516">
        <v>105.3</v>
      </c>
      <c r="AA562" s="516">
        <v>105.5</v>
      </c>
      <c r="AB562" s="516">
        <v>105</v>
      </c>
      <c r="AC562" s="516">
        <v>106.1</v>
      </c>
      <c r="AD562" s="516">
        <v>106.5</v>
      </c>
      <c r="AE562" s="516">
        <v>105.8</v>
      </c>
      <c r="AF562" s="516">
        <v>105.3</v>
      </c>
      <c r="AG562" s="516">
        <v>104.7</v>
      </c>
      <c r="AH562" s="516">
        <v>105.2</v>
      </c>
      <c r="AI562" s="516">
        <v>103.6</v>
      </c>
      <c r="AJ562" s="516">
        <v>98.2</v>
      </c>
      <c r="AK562" s="516">
        <v>101.5</v>
      </c>
      <c r="AL562" s="516">
        <v>100</v>
      </c>
      <c r="AM562" s="516">
        <v>99.9</v>
      </c>
      <c r="AN562" s="516">
        <v>99.6</v>
      </c>
      <c r="AO562" s="516">
        <v>98.1</v>
      </c>
      <c r="AP562" s="516">
        <v>97.2</v>
      </c>
      <c r="AQ562" s="516">
        <v>94.7</v>
      </c>
      <c r="AR562" s="516">
        <v>92.5</v>
      </c>
      <c r="AS562" s="516">
        <v>93.1</v>
      </c>
      <c r="AT562" s="516">
        <v>91.9</v>
      </c>
      <c r="AU562" s="516">
        <v>90.1</v>
      </c>
      <c r="AV562" s="516">
        <v>89.4</v>
      </c>
      <c r="AW562" s="516">
        <v>90.5</v>
      </c>
      <c r="AX562" s="516">
        <v>90.5</v>
      </c>
      <c r="AY562" s="516">
        <v>91.9</v>
      </c>
      <c r="AZ562" s="516">
        <v>91.2</v>
      </c>
      <c r="BA562" s="516">
        <v>90.9</v>
      </c>
      <c r="BB562" s="516">
        <v>89.6</v>
      </c>
      <c r="BC562" s="516">
        <v>88.9</v>
      </c>
      <c r="BD562" s="516">
        <v>88.9</v>
      </c>
      <c r="BE562" s="516">
        <v>89.4</v>
      </c>
      <c r="BF562" s="516">
        <v>90.6</v>
      </c>
      <c r="BG562" s="516">
        <v>90</v>
      </c>
      <c r="BH562" s="516">
        <v>88.8</v>
      </c>
      <c r="BI562" s="516">
        <v>89.7</v>
      </c>
      <c r="BJ562" s="516">
        <v>89.2</v>
      </c>
      <c r="BK562" s="516">
        <v>90.3</v>
      </c>
      <c r="BL562" s="516">
        <v>90.1</v>
      </c>
      <c r="BM562" s="516">
        <v>89.3</v>
      </c>
      <c r="BN562" s="516">
        <v>89.5</v>
      </c>
      <c r="BO562" s="516">
        <v>91.8</v>
      </c>
      <c r="BP562" s="516">
        <v>92.1</v>
      </c>
      <c r="BQ562" s="516">
        <v>93.1</v>
      </c>
      <c r="BR562" s="516">
        <v>92.4</v>
      </c>
      <c r="BS562" s="516">
        <v>92.8</v>
      </c>
      <c r="BT562" s="516">
        <v>94.5</v>
      </c>
      <c r="BU562" s="516">
        <v>96.8</v>
      </c>
      <c r="BV562" s="516">
        <v>97.8</v>
      </c>
      <c r="BW562" s="516">
        <v>98.1</v>
      </c>
      <c r="BX562" s="516">
        <v>98.8</v>
      </c>
      <c r="BY562" s="516">
        <v>99.8</v>
      </c>
      <c r="BZ562" s="516">
        <v>100.8</v>
      </c>
      <c r="CA562" s="516">
        <v>99.6</v>
      </c>
      <c r="CB562" s="516">
        <v>99.5</v>
      </c>
      <c r="CC562" s="516">
        <v>101.6</v>
      </c>
      <c r="CD562" s="516">
        <v>101.2</v>
      </c>
      <c r="CE562" s="516">
        <v>100.1</v>
      </c>
      <c r="CF562" s="516">
        <v>98.7</v>
      </c>
      <c r="CG562" s="516">
        <v>97.9</v>
      </c>
      <c r="CH562" s="516">
        <v>98.2</v>
      </c>
      <c r="CI562" s="516">
        <v>98.1</v>
      </c>
      <c r="CJ562" s="516">
        <v>98</v>
      </c>
      <c r="CK562" s="516">
        <v>96.7</v>
      </c>
      <c r="CL562" s="516">
        <v>96.2</v>
      </c>
      <c r="CM562" s="516">
        <v>94.9</v>
      </c>
      <c r="CN562" s="516">
        <v>93.6</v>
      </c>
      <c r="CO562" s="516">
        <v>93.5</v>
      </c>
      <c r="CP562" s="516">
        <v>92.8</v>
      </c>
      <c r="CQ562" s="516">
        <v>93.2</v>
      </c>
      <c r="CR562" s="516">
        <v>93.7</v>
      </c>
      <c r="CS562" s="516">
        <v>96.3</v>
      </c>
      <c r="CT562" s="516">
        <v>96</v>
      </c>
      <c r="CU562" s="516">
        <v>95.8</v>
      </c>
      <c r="CV562" s="516">
        <v>96.3</v>
      </c>
      <c r="CW562" s="516">
        <v>94.1</v>
      </c>
      <c r="CX562" s="516">
        <v>94.4</v>
      </c>
      <c r="CY562" s="516">
        <v>94.9</v>
      </c>
      <c r="CZ562" s="516">
        <v>97.7</v>
      </c>
      <c r="DA562" s="516">
        <v>97.3</v>
      </c>
      <c r="DB562" s="516">
        <v>96</v>
      </c>
      <c r="DC562" s="516">
        <v>100</v>
      </c>
      <c r="DD562" s="516">
        <v>103.2</v>
      </c>
      <c r="DE562" s="516">
        <v>107.2</v>
      </c>
      <c r="DF562" s="516">
        <v>105.6</v>
      </c>
      <c r="DG562" s="516">
        <v>110.3</v>
      </c>
      <c r="DH562" s="516">
        <v>113</v>
      </c>
      <c r="DI562" s="516">
        <v>117</v>
      </c>
      <c r="DJ562" s="516">
        <v>116.5</v>
      </c>
      <c r="DK562" s="516">
        <v>115.2</v>
      </c>
      <c r="DL562" s="516">
        <v>116.9</v>
      </c>
      <c r="DM562" s="516">
        <v>116.8</v>
      </c>
      <c r="DN562" s="516">
        <v>120.9</v>
      </c>
      <c r="DO562" s="516">
        <v>119.3</v>
      </c>
      <c r="DP562" s="516">
        <v>118.2</v>
      </c>
      <c r="DQ562" s="516">
        <v>120.6</v>
      </c>
      <c r="DR562" s="516">
        <v>122.9</v>
      </c>
      <c r="DS562" s="516">
        <v>127.9</v>
      </c>
      <c r="DT562" s="516">
        <v>133.80000000000001</v>
      </c>
      <c r="DU562" s="517">
        <v>133.30000000000001</v>
      </c>
      <c r="DV562" s="517">
        <v>129</v>
      </c>
      <c r="DW562" s="517">
        <v>128</v>
      </c>
      <c r="DX562" s="559">
        <v>127</v>
      </c>
      <c r="DY562" s="559">
        <v>126.3</v>
      </c>
      <c r="DZ562" s="559">
        <v>126.1</v>
      </c>
      <c r="EA562" s="558">
        <v>123.8</v>
      </c>
    </row>
    <row r="563" spans="1:131">
      <c r="A563" s="514" t="s">
        <v>1663</v>
      </c>
      <c r="B563" s="514" t="s">
        <v>1664</v>
      </c>
      <c r="C563" s="515">
        <v>0.64842</v>
      </c>
      <c r="D563" s="516">
        <v>108.8</v>
      </c>
      <c r="E563" s="516">
        <v>109.2</v>
      </c>
      <c r="F563" s="516">
        <v>109.3</v>
      </c>
      <c r="G563" s="516">
        <v>107.9</v>
      </c>
      <c r="H563" s="516">
        <v>105.1</v>
      </c>
      <c r="I563" s="516">
        <v>104.7</v>
      </c>
      <c r="J563" s="516">
        <v>104.3</v>
      </c>
      <c r="K563" s="516">
        <v>103.5</v>
      </c>
      <c r="L563" s="516">
        <v>102.7</v>
      </c>
      <c r="M563" s="516">
        <v>101.9</v>
      </c>
      <c r="N563" s="516">
        <v>100.9</v>
      </c>
      <c r="O563" s="516">
        <v>101</v>
      </c>
      <c r="P563" s="516">
        <v>100.2</v>
      </c>
      <c r="Q563" s="516">
        <v>98.9</v>
      </c>
      <c r="R563" s="516">
        <v>98.9</v>
      </c>
      <c r="S563" s="516">
        <v>97.1</v>
      </c>
      <c r="T563" s="516">
        <v>95.5</v>
      </c>
      <c r="U563" s="516">
        <v>98.4</v>
      </c>
      <c r="V563" s="516">
        <v>98.8</v>
      </c>
      <c r="W563" s="516">
        <v>98</v>
      </c>
      <c r="X563" s="516">
        <v>99.8</v>
      </c>
      <c r="Y563" s="516">
        <v>101.4</v>
      </c>
      <c r="Z563" s="516">
        <v>102.5</v>
      </c>
      <c r="AA563" s="516">
        <v>102.1</v>
      </c>
      <c r="AB563" s="516">
        <v>100.8</v>
      </c>
      <c r="AC563" s="516">
        <v>102.2</v>
      </c>
      <c r="AD563" s="516">
        <v>102.6</v>
      </c>
      <c r="AE563" s="516">
        <v>101.3</v>
      </c>
      <c r="AF563" s="516">
        <v>100.7</v>
      </c>
      <c r="AG563" s="516">
        <v>100.3</v>
      </c>
      <c r="AH563" s="516">
        <v>100.2</v>
      </c>
      <c r="AI563" s="516">
        <v>98.2</v>
      </c>
      <c r="AJ563" s="516">
        <v>96.8</v>
      </c>
      <c r="AK563" s="516">
        <v>95.7</v>
      </c>
      <c r="AL563" s="516">
        <v>93.1</v>
      </c>
      <c r="AM563" s="516">
        <v>92.7</v>
      </c>
      <c r="AN563" s="516">
        <v>92.2</v>
      </c>
      <c r="AO563" s="516">
        <v>90.3</v>
      </c>
      <c r="AP563" s="516">
        <v>88.5</v>
      </c>
      <c r="AQ563" s="516">
        <v>83.8</v>
      </c>
      <c r="AR563" s="516">
        <v>79.7</v>
      </c>
      <c r="AS563" s="516">
        <v>80.8</v>
      </c>
      <c r="AT563" s="516">
        <v>78.7</v>
      </c>
      <c r="AU563" s="516">
        <v>75.3</v>
      </c>
      <c r="AV563" s="516">
        <v>74.099999999999994</v>
      </c>
      <c r="AW563" s="516">
        <v>76.099999999999994</v>
      </c>
      <c r="AX563" s="516">
        <v>76</v>
      </c>
      <c r="AY563" s="516">
        <v>78.5</v>
      </c>
      <c r="AZ563" s="516">
        <v>77.3</v>
      </c>
      <c r="BA563" s="516">
        <v>76.8</v>
      </c>
      <c r="BB563" s="516">
        <v>74.099999999999994</v>
      </c>
      <c r="BC563" s="516">
        <v>72.900000000000006</v>
      </c>
      <c r="BD563" s="516">
        <v>73.099999999999994</v>
      </c>
      <c r="BE563" s="516">
        <v>74.099999999999994</v>
      </c>
      <c r="BF563" s="516">
        <v>76.099999999999994</v>
      </c>
      <c r="BG563" s="516">
        <v>75.099999999999994</v>
      </c>
      <c r="BH563" s="516">
        <v>77</v>
      </c>
      <c r="BI563" s="516">
        <v>78.7</v>
      </c>
      <c r="BJ563" s="516">
        <v>77.7</v>
      </c>
      <c r="BK563" s="516">
        <v>79.5</v>
      </c>
      <c r="BL563" s="516">
        <v>82.4</v>
      </c>
      <c r="BM563" s="516">
        <v>81.099999999999994</v>
      </c>
      <c r="BN563" s="516">
        <v>81.599999999999994</v>
      </c>
      <c r="BO563" s="516">
        <v>86</v>
      </c>
      <c r="BP563" s="516">
        <v>86.5</v>
      </c>
      <c r="BQ563" s="516">
        <v>88.2</v>
      </c>
      <c r="BR563" s="516">
        <v>87</v>
      </c>
      <c r="BS563" s="516">
        <v>87.6</v>
      </c>
      <c r="BT563" s="516">
        <v>90.8</v>
      </c>
      <c r="BU563" s="516">
        <v>95</v>
      </c>
      <c r="BV563" s="516">
        <v>96.7</v>
      </c>
      <c r="BW563" s="516">
        <v>97.2</v>
      </c>
      <c r="BX563" s="516">
        <v>98.4</v>
      </c>
      <c r="BY563" s="516">
        <v>100.2</v>
      </c>
      <c r="BZ563" s="516">
        <v>102</v>
      </c>
      <c r="CA563" s="516">
        <v>100</v>
      </c>
      <c r="CB563" s="516">
        <v>99.8</v>
      </c>
      <c r="CC563" s="516">
        <v>103.7</v>
      </c>
      <c r="CD563" s="516">
        <v>103</v>
      </c>
      <c r="CE563" s="516">
        <v>100.9</v>
      </c>
      <c r="CF563" s="516">
        <v>98.2</v>
      </c>
      <c r="CG563" s="516">
        <v>96.9</v>
      </c>
      <c r="CH563" s="516">
        <v>97.4</v>
      </c>
      <c r="CI563" s="516">
        <v>97.2</v>
      </c>
      <c r="CJ563" s="516">
        <v>97</v>
      </c>
      <c r="CK563" s="516">
        <v>94.7</v>
      </c>
      <c r="CL563" s="516">
        <v>93.7</v>
      </c>
      <c r="CM563" s="516">
        <v>91.4</v>
      </c>
      <c r="CN563" s="516">
        <v>89</v>
      </c>
      <c r="CO563" s="516">
        <v>89</v>
      </c>
      <c r="CP563" s="516">
        <v>87.6</v>
      </c>
      <c r="CQ563" s="516">
        <v>88.4</v>
      </c>
      <c r="CR563" s="516">
        <v>89.4</v>
      </c>
      <c r="CS563" s="516">
        <v>94</v>
      </c>
      <c r="CT563" s="516">
        <v>93.6</v>
      </c>
      <c r="CU563" s="516">
        <v>93.3</v>
      </c>
      <c r="CV563" s="516">
        <v>94.1</v>
      </c>
      <c r="CW563" s="516">
        <v>92.1</v>
      </c>
      <c r="CX563" s="516">
        <v>91.7</v>
      </c>
      <c r="CY563" s="516">
        <v>91.7</v>
      </c>
      <c r="CZ563" s="516">
        <v>94.4</v>
      </c>
      <c r="DA563" s="516">
        <v>95.6</v>
      </c>
      <c r="DB563" s="516">
        <v>93.1</v>
      </c>
      <c r="DC563" s="516">
        <v>100</v>
      </c>
      <c r="DD563" s="516">
        <v>105.1</v>
      </c>
      <c r="DE563" s="516">
        <v>114</v>
      </c>
      <c r="DF563" s="516">
        <v>108.2</v>
      </c>
      <c r="DG563" s="516">
        <v>112.9</v>
      </c>
      <c r="DH563" s="516">
        <v>118.6</v>
      </c>
      <c r="DI563" s="516">
        <v>123.2</v>
      </c>
      <c r="DJ563" s="516">
        <v>121.6</v>
      </c>
      <c r="DK563" s="516">
        <v>119.1</v>
      </c>
      <c r="DL563" s="516">
        <v>122.9</v>
      </c>
      <c r="DM563" s="516">
        <v>123.6</v>
      </c>
      <c r="DN563" s="516">
        <v>130.1</v>
      </c>
      <c r="DO563" s="516">
        <v>126.4</v>
      </c>
      <c r="DP563" s="516">
        <v>124.1</v>
      </c>
      <c r="DQ563" s="516">
        <v>128.4</v>
      </c>
      <c r="DR563" s="516">
        <v>132.69999999999999</v>
      </c>
      <c r="DS563" s="516">
        <v>141.9</v>
      </c>
      <c r="DT563" s="516">
        <v>145.19999999999999</v>
      </c>
      <c r="DU563" s="517">
        <v>143.30000000000001</v>
      </c>
      <c r="DV563" s="517">
        <v>138.4</v>
      </c>
      <c r="DW563" s="517">
        <v>137.5</v>
      </c>
      <c r="DX563" s="559">
        <v>135.4</v>
      </c>
      <c r="DY563" s="559">
        <v>133.9</v>
      </c>
      <c r="DZ563" s="559">
        <v>133.9</v>
      </c>
      <c r="EA563" s="558">
        <v>129.5</v>
      </c>
    </row>
    <row r="564" spans="1:131">
      <c r="A564" s="514" t="s">
        <v>1665</v>
      </c>
      <c r="B564" s="514" t="s">
        <v>1666</v>
      </c>
      <c r="C564" s="515">
        <v>0.58340999999999998</v>
      </c>
      <c r="D564" s="516">
        <v>104.5</v>
      </c>
      <c r="E564" s="516">
        <v>106.2</v>
      </c>
      <c r="F564" s="516">
        <v>106.2</v>
      </c>
      <c r="G564" s="516">
        <v>114.1</v>
      </c>
      <c r="H564" s="516">
        <v>111</v>
      </c>
      <c r="I564" s="516">
        <v>111.2</v>
      </c>
      <c r="J564" s="516">
        <v>111.2</v>
      </c>
      <c r="K564" s="516">
        <v>111.2</v>
      </c>
      <c r="L564" s="516">
        <v>111.2</v>
      </c>
      <c r="M564" s="516">
        <v>111.2</v>
      </c>
      <c r="N564" s="516">
        <v>110.8</v>
      </c>
      <c r="O564" s="516">
        <v>110.8</v>
      </c>
      <c r="P564" s="516">
        <v>110.8</v>
      </c>
      <c r="Q564" s="516">
        <v>110.8</v>
      </c>
      <c r="R564" s="516">
        <v>110.8</v>
      </c>
      <c r="S564" s="516">
        <v>109.7</v>
      </c>
      <c r="T564" s="516">
        <v>107.2</v>
      </c>
      <c r="U564" s="516">
        <v>106.1</v>
      </c>
      <c r="V564" s="516">
        <v>107.4</v>
      </c>
      <c r="W564" s="516">
        <v>108.3</v>
      </c>
      <c r="X564" s="516">
        <v>108.6</v>
      </c>
      <c r="Y564" s="516">
        <v>108.3</v>
      </c>
      <c r="Z564" s="516">
        <v>108.5</v>
      </c>
      <c r="AA564" s="516">
        <v>109.3</v>
      </c>
      <c r="AB564" s="516">
        <v>109.5</v>
      </c>
      <c r="AC564" s="516">
        <v>110.4</v>
      </c>
      <c r="AD564" s="516">
        <v>110.8</v>
      </c>
      <c r="AE564" s="516">
        <v>110.8</v>
      </c>
      <c r="AF564" s="516">
        <v>110.4</v>
      </c>
      <c r="AG564" s="516">
        <v>109.6</v>
      </c>
      <c r="AH564" s="516">
        <v>110.7</v>
      </c>
      <c r="AI564" s="516">
        <v>109.6</v>
      </c>
      <c r="AJ564" s="516">
        <v>99.5</v>
      </c>
      <c r="AK564" s="516">
        <v>108.2</v>
      </c>
      <c r="AL564" s="516">
        <v>107.9</v>
      </c>
      <c r="AM564" s="516">
        <v>108.3</v>
      </c>
      <c r="AN564" s="516">
        <v>108</v>
      </c>
      <c r="AO564" s="516">
        <v>106.9</v>
      </c>
      <c r="AP564" s="516">
        <v>107.1</v>
      </c>
      <c r="AQ564" s="516">
        <v>107.1</v>
      </c>
      <c r="AR564" s="516">
        <v>107.1</v>
      </c>
      <c r="AS564" s="516">
        <v>107.1</v>
      </c>
      <c r="AT564" s="516">
        <v>107.1</v>
      </c>
      <c r="AU564" s="516">
        <v>107.1</v>
      </c>
      <c r="AV564" s="516">
        <v>107.1</v>
      </c>
      <c r="AW564" s="516">
        <v>107.1</v>
      </c>
      <c r="AX564" s="516">
        <v>107.1</v>
      </c>
      <c r="AY564" s="516">
        <v>107.1</v>
      </c>
      <c r="AZ564" s="516">
        <v>107.1</v>
      </c>
      <c r="BA564" s="516">
        <v>107.1</v>
      </c>
      <c r="BB564" s="516">
        <v>107.1</v>
      </c>
      <c r="BC564" s="516">
        <v>107.1</v>
      </c>
      <c r="BD564" s="516">
        <v>107.1</v>
      </c>
      <c r="BE564" s="516">
        <v>107.1</v>
      </c>
      <c r="BF564" s="516">
        <v>107.1</v>
      </c>
      <c r="BG564" s="516">
        <v>107.1</v>
      </c>
      <c r="BH564" s="516">
        <v>102.2</v>
      </c>
      <c r="BI564" s="516">
        <v>102.2</v>
      </c>
      <c r="BJ564" s="516">
        <v>102.2</v>
      </c>
      <c r="BK564" s="516">
        <v>102.2</v>
      </c>
      <c r="BL564" s="516">
        <v>98.3</v>
      </c>
      <c r="BM564" s="516">
        <v>98.3</v>
      </c>
      <c r="BN564" s="516">
        <v>98.3</v>
      </c>
      <c r="BO564" s="516">
        <v>98.3</v>
      </c>
      <c r="BP564" s="516">
        <v>98.3</v>
      </c>
      <c r="BQ564" s="516">
        <v>98.3</v>
      </c>
      <c r="BR564" s="516">
        <v>98.3</v>
      </c>
      <c r="BS564" s="516">
        <v>98.3</v>
      </c>
      <c r="BT564" s="516">
        <v>98.3</v>
      </c>
      <c r="BU564" s="516">
        <v>98.3</v>
      </c>
      <c r="BV564" s="516">
        <v>98.3</v>
      </c>
      <c r="BW564" s="516">
        <v>98.3</v>
      </c>
      <c r="BX564" s="516">
        <v>98.3</v>
      </c>
      <c r="BY564" s="516">
        <v>98.3</v>
      </c>
      <c r="BZ564" s="516">
        <v>98.3</v>
      </c>
      <c r="CA564" s="516">
        <v>98.3</v>
      </c>
      <c r="CB564" s="516">
        <v>98.3</v>
      </c>
      <c r="CC564" s="516">
        <v>98.3</v>
      </c>
      <c r="CD564" s="516">
        <v>98.3</v>
      </c>
      <c r="CE564" s="516">
        <v>98.3</v>
      </c>
      <c r="CF564" s="516">
        <v>98.3</v>
      </c>
      <c r="CG564" s="516">
        <v>98.3</v>
      </c>
      <c r="CH564" s="516">
        <v>98.3</v>
      </c>
      <c r="CI564" s="516">
        <v>98.3</v>
      </c>
      <c r="CJ564" s="516">
        <v>98.3</v>
      </c>
      <c r="CK564" s="516">
        <v>98.3</v>
      </c>
      <c r="CL564" s="516">
        <v>98.3</v>
      </c>
      <c r="CM564" s="516">
        <v>98.3</v>
      </c>
      <c r="CN564" s="516">
        <v>98.3</v>
      </c>
      <c r="CO564" s="516">
        <v>98.3</v>
      </c>
      <c r="CP564" s="516">
        <v>98.3</v>
      </c>
      <c r="CQ564" s="516">
        <v>98.3</v>
      </c>
      <c r="CR564" s="516">
        <v>98.3</v>
      </c>
      <c r="CS564" s="516">
        <v>98.3</v>
      </c>
      <c r="CT564" s="516">
        <v>98.3</v>
      </c>
      <c r="CU564" s="516">
        <v>98.3</v>
      </c>
      <c r="CV564" s="516">
        <v>98.3</v>
      </c>
      <c r="CW564" s="516">
        <v>96.1</v>
      </c>
      <c r="CX564" s="516">
        <v>97.1</v>
      </c>
      <c r="CY564" s="516">
        <v>98.1</v>
      </c>
      <c r="CZ564" s="516">
        <v>101</v>
      </c>
      <c r="DA564" s="516">
        <v>98.7</v>
      </c>
      <c r="DB564" s="516">
        <v>98.3</v>
      </c>
      <c r="DC564" s="516">
        <v>99.1</v>
      </c>
      <c r="DD564" s="516">
        <v>99.8</v>
      </c>
      <c r="DE564" s="516">
        <v>98.2</v>
      </c>
      <c r="DF564" s="516">
        <v>101.3</v>
      </c>
      <c r="DG564" s="516">
        <v>105.9</v>
      </c>
      <c r="DH564" s="516">
        <v>105.2</v>
      </c>
      <c r="DI564" s="516">
        <v>108.4</v>
      </c>
      <c r="DJ564" s="516">
        <v>109.1</v>
      </c>
      <c r="DK564" s="516">
        <v>109.1</v>
      </c>
      <c r="DL564" s="516">
        <v>108.4</v>
      </c>
      <c r="DM564" s="516">
        <v>107.4</v>
      </c>
      <c r="DN564" s="516">
        <v>108.3</v>
      </c>
      <c r="DO564" s="516">
        <v>109.1</v>
      </c>
      <c r="DP564" s="516">
        <v>109.7</v>
      </c>
      <c r="DQ564" s="516">
        <v>110</v>
      </c>
      <c r="DR564" s="516">
        <v>109.4</v>
      </c>
      <c r="DS564" s="516">
        <v>109.4</v>
      </c>
      <c r="DT564" s="516">
        <v>118.3</v>
      </c>
      <c r="DU564" s="517">
        <v>119.1</v>
      </c>
      <c r="DV564" s="517">
        <v>116.1</v>
      </c>
      <c r="DW564" s="517">
        <v>115.1</v>
      </c>
      <c r="DX564" s="559">
        <v>115.1</v>
      </c>
      <c r="DY564" s="559">
        <v>115.5</v>
      </c>
      <c r="DZ564" s="559">
        <v>115.1</v>
      </c>
      <c r="EA564" s="558">
        <v>115.1</v>
      </c>
    </row>
    <row r="565" spans="1:131">
      <c r="A565" s="514" t="s">
        <v>1667</v>
      </c>
      <c r="B565" s="514" t="s">
        <v>1668</v>
      </c>
      <c r="C565" s="515">
        <v>4.1730000000000003E-2</v>
      </c>
      <c r="D565" s="516">
        <v>110.2</v>
      </c>
      <c r="E565" s="516">
        <v>108</v>
      </c>
      <c r="F565" s="516">
        <v>108.7</v>
      </c>
      <c r="G565" s="516">
        <v>108</v>
      </c>
      <c r="H565" s="516">
        <v>106.4</v>
      </c>
      <c r="I565" s="516">
        <v>106.4</v>
      </c>
      <c r="J565" s="516">
        <v>106.6</v>
      </c>
      <c r="K565" s="516">
        <v>106.5</v>
      </c>
      <c r="L565" s="516">
        <v>101.3</v>
      </c>
      <c r="M565" s="516">
        <v>101</v>
      </c>
      <c r="N565" s="516">
        <v>100.4</v>
      </c>
      <c r="O565" s="516">
        <v>100.6</v>
      </c>
      <c r="P565" s="516">
        <v>101.3</v>
      </c>
      <c r="Q565" s="516">
        <v>102.3</v>
      </c>
      <c r="R565" s="516">
        <v>98.7</v>
      </c>
      <c r="S565" s="516">
        <v>97.7</v>
      </c>
      <c r="T565" s="516">
        <v>97</v>
      </c>
      <c r="U565" s="516">
        <v>98.8</v>
      </c>
      <c r="V565" s="516">
        <v>98.8</v>
      </c>
      <c r="W565" s="516">
        <v>98.5</v>
      </c>
      <c r="X565" s="516">
        <v>99.3</v>
      </c>
      <c r="Y565" s="516">
        <v>103.1</v>
      </c>
      <c r="Z565" s="516">
        <v>104.9</v>
      </c>
      <c r="AA565" s="516">
        <v>104.8</v>
      </c>
      <c r="AB565" s="516">
        <v>106.7</v>
      </c>
      <c r="AC565" s="516">
        <v>107.7</v>
      </c>
      <c r="AD565" s="516">
        <v>106.1</v>
      </c>
      <c r="AE565" s="516">
        <v>105.9</v>
      </c>
      <c r="AF565" s="516">
        <v>105</v>
      </c>
      <c r="AG565" s="516">
        <v>104.4</v>
      </c>
      <c r="AH565" s="516">
        <v>106.2</v>
      </c>
      <c r="AI565" s="516">
        <v>104.6</v>
      </c>
      <c r="AJ565" s="516">
        <v>101.8</v>
      </c>
      <c r="AK565" s="516">
        <v>99.4</v>
      </c>
      <c r="AL565" s="516">
        <v>96</v>
      </c>
      <c r="AM565" s="516">
        <v>95.2</v>
      </c>
      <c r="AN565" s="516">
        <v>97.6</v>
      </c>
      <c r="AO565" s="516">
        <v>96.2</v>
      </c>
      <c r="AP565" s="516">
        <v>93.2</v>
      </c>
      <c r="AQ565" s="516">
        <v>90.8</v>
      </c>
      <c r="AR565" s="516">
        <v>88.5</v>
      </c>
      <c r="AS565" s="516">
        <v>88.9</v>
      </c>
      <c r="AT565" s="516">
        <v>85</v>
      </c>
      <c r="AU565" s="516">
        <v>82.5</v>
      </c>
      <c r="AV565" s="516">
        <v>79.5</v>
      </c>
      <c r="AW565" s="516">
        <v>81.7</v>
      </c>
      <c r="AX565" s="516">
        <v>83.3</v>
      </c>
      <c r="AY565" s="516">
        <v>86.2</v>
      </c>
      <c r="AZ565" s="516">
        <v>85.7</v>
      </c>
      <c r="BA565" s="516">
        <v>85.1</v>
      </c>
      <c r="BB565" s="516">
        <v>83.9</v>
      </c>
      <c r="BC565" s="516">
        <v>80.900000000000006</v>
      </c>
      <c r="BD565" s="516">
        <v>78.900000000000006</v>
      </c>
      <c r="BE565" s="516">
        <v>80.900000000000006</v>
      </c>
      <c r="BF565" s="516">
        <v>84</v>
      </c>
      <c r="BG565" s="516">
        <v>83.4</v>
      </c>
      <c r="BH565" s="516">
        <v>84.3</v>
      </c>
      <c r="BI565" s="516">
        <v>85.3</v>
      </c>
      <c r="BJ565" s="516">
        <v>86.3</v>
      </c>
      <c r="BK565" s="516">
        <v>93.7</v>
      </c>
      <c r="BL565" s="516">
        <v>96.5</v>
      </c>
      <c r="BM565" s="516">
        <v>91.7</v>
      </c>
      <c r="BN565" s="516">
        <v>89.9</v>
      </c>
      <c r="BO565" s="516">
        <v>91.7</v>
      </c>
      <c r="BP565" s="516">
        <v>93.9</v>
      </c>
      <c r="BQ565" s="516">
        <v>97.1</v>
      </c>
      <c r="BR565" s="516">
        <v>95.2</v>
      </c>
      <c r="BS565" s="516">
        <v>96.4</v>
      </c>
      <c r="BT565" s="516">
        <v>99.3</v>
      </c>
      <c r="BU565" s="516">
        <v>105.2</v>
      </c>
      <c r="BV565" s="516">
        <v>108.6</v>
      </c>
      <c r="BW565" s="516">
        <v>109.4</v>
      </c>
      <c r="BX565" s="516">
        <v>112.8</v>
      </c>
      <c r="BY565" s="516">
        <v>113.3</v>
      </c>
      <c r="BZ565" s="516">
        <v>116.6</v>
      </c>
      <c r="CA565" s="516">
        <v>112</v>
      </c>
      <c r="CB565" s="516">
        <v>111.9</v>
      </c>
      <c r="CC565" s="516">
        <v>116.7</v>
      </c>
      <c r="CD565" s="516">
        <v>115</v>
      </c>
      <c r="CE565" s="516">
        <v>112.6</v>
      </c>
      <c r="CF565" s="516">
        <v>111.2</v>
      </c>
      <c r="CG565" s="516">
        <v>108.6</v>
      </c>
      <c r="CH565" s="516">
        <v>110.5</v>
      </c>
      <c r="CI565" s="516">
        <v>110.5</v>
      </c>
      <c r="CJ565" s="516">
        <v>108.7</v>
      </c>
      <c r="CK565" s="516">
        <v>107</v>
      </c>
      <c r="CL565" s="516">
        <v>105.4</v>
      </c>
      <c r="CM565" s="516">
        <v>102</v>
      </c>
      <c r="CN565" s="516">
        <v>98.1</v>
      </c>
      <c r="CO565" s="516">
        <v>96.6</v>
      </c>
      <c r="CP565" s="516">
        <v>97.1</v>
      </c>
      <c r="CQ565" s="516">
        <v>96.2</v>
      </c>
      <c r="CR565" s="516">
        <v>96.8</v>
      </c>
      <c r="CS565" s="516">
        <v>103.1</v>
      </c>
      <c r="CT565" s="516">
        <v>103.8</v>
      </c>
      <c r="CU565" s="516">
        <v>100.3</v>
      </c>
      <c r="CV565" s="516">
        <v>104.2</v>
      </c>
      <c r="CW565" s="516">
        <v>97.7</v>
      </c>
      <c r="CX565" s="516">
        <v>98.8</v>
      </c>
      <c r="CY565" s="516">
        <v>99.3</v>
      </c>
      <c r="CZ565" s="516">
        <v>104.1</v>
      </c>
      <c r="DA565" s="516">
        <v>105.7</v>
      </c>
      <c r="DB565" s="516">
        <v>108.4</v>
      </c>
      <c r="DC565" s="516">
        <v>111.6</v>
      </c>
      <c r="DD565" s="516">
        <v>122</v>
      </c>
      <c r="DE565" s="516">
        <v>128.69999999999999</v>
      </c>
      <c r="DF565" s="516">
        <v>124.4</v>
      </c>
      <c r="DG565" s="516">
        <v>129.6</v>
      </c>
      <c r="DH565" s="516">
        <v>134.80000000000001</v>
      </c>
      <c r="DI565" s="516">
        <v>140.6</v>
      </c>
      <c r="DJ565" s="516">
        <v>140.5</v>
      </c>
      <c r="DK565" s="516">
        <v>139.80000000000001</v>
      </c>
      <c r="DL565" s="516">
        <v>143.19999999999999</v>
      </c>
      <c r="DM565" s="516">
        <v>142.4</v>
      </c>
      <c r="DN565" s="516">
        <v>153.1</v>
      </c>
      <c r="DO565" s="516">
        <v>151.6</v>
      </c>
      <c r="DP565" s="516">
        <v>145</v>
      </c>
      <c r="DQ565" s="516">
        <v>148.4</v>
      </c>
      <c r="DR565" s="516">
        <v>159.19999999999999</v>
      </c>
      <c r="DS565" s="516">
        <v>166.5</v>
      </c>
      <c r="DT565" s="516">
        <v>173.6</v>
      </c>
      <c r="DU565" s="517">
        <v>175.9</v>
      </c>
      <c r="DV565" s="517">
        <v>165.2</v>
      </c>
      <c r="DW565" s="517">
        <v>162</v>
      </c>
      <c r="DX565" s="559">
        <v>161.9</v>
      </c>
      <c r="DY565" s="559">
        <v>158.6</v>
      </c>
      <c r="DZ565" s="559">
        <v>158.5</v>
      </c>
      <c r="EA565" s="558">
        <v>157</v>
      </c>
    </row>
    <row r="566" spans="1:131">
      <c r="A566" s="514" t="s">
        <v>1669</v>
      </c>
      <c r="B566" s="514" t="s">
        <v>1670</v>
      </c>
      <c r="C566" s="515">
        <v>1.08063</v>
      </c>
      <c r="D566" s="516">
        <v>104.7</v>
      </c>
      <c r="E566" s="516">
        <v>104.7</v>
      </c>
      <c r="F566" s="516">
        <v>104.2</v>
      </c>
      <c r="G566" s="516">
        <v>102.1</v>
      </c>
      <c r="H566" s="516">
        <v>101.8</v>
      </c>
      <c r="I566" s="516">
        <v>101.4</v>
      </c>
      <c r="J566" s="516">
        <v>101.6</v>
      </c>
      <c r="K566" s="516">
        <v>101.3</v>
      </c>
      <c r="L566" s="516">
        <v>99.9</v>
      </c>
      <c r="M566" s="516">
        <v>100.1</v>
      </c>
      <c r="N566" s="516">
        <v>101.2</v>
      </c>
      <c r="O566" s="516">
        <v>99.9</v>
      </c>
      <c r="P566" s="516">
        <v>100</v>
      </c>
      <c r="Q566" s="516">
        <v>98.9</v>
      </c>
      <c r="R566" s="516">
        <v>98.5</v>
      </c>
      <c r="S566" s="516">
        <v>97.4</v>
      </c>
      <c r="T566" s="516">
        <v>96.9</v>
      </c>
      <c r="U566" s="516">
        <v>97.7</v>
      </c>
      <c r="V566" s="516">
        <v>98.3</v>
      </c>
      <c r="W566" s="516">
        <v>98.1</v>
      </c>
      <c r="X566" s="516">
        <v>98.5</v>
      </c>
      <c r="Y566" s="516">
        <v>99.5</v>
      </c>
      <c r="Z566" s="516">
        <v>100.5</v>
      </c>
      <c r="AA566" s="516">
        <v>101.3</v>
      </c>
      <c r="AB566" s="516">
        <v>101.8</v>
      </c>
      <c r="AC566" s="516">
        <v>102.9</v>
      </c>
      <c r="AD566" s="516">
        <v>104.3</v>
      </c>
      <c r="AE566" s="516">
        <v>104.1</v>
      </c>
      <c r="AF566" s="516">
        <v>102.2</v>
      </c>
      <c r="AG566" s="516">
        <v>101.9</v>
      </c>
      <c r="AH566" s="516">
        <v>102.2</v>
      </c>
      <c r="AI566" s="516">
        <v>100.6</v>
      </c>
      <c r="AJ566" s="516">
        <v>99</v>
      </c>
      <c r="AK566" s="516">
        <v>98.5</v>
      </c>
      <c r="AL566" s="516">
        <v>96.8</v>
      </c>
      <c r="AM566" s="516">
        <v>95</v>
      </c>
      <c r="AN566" s="516">
        <v>94.7</v>
      </c>
      <c r="AO566" s="516">
        <v>92.7</v>
      </c>
      <c r="AP566" s="516">
        <v>91.1</v>
      </c>
      <c r="AQ566" s="516">
        <v>89</v>
      </c>
      <c r="AR566" s="516">
        <v>86.5</v>
      </c>
      <c r="AS566" s="516">
        <v>86.7</v>
      </c>
      <c r="AT566" s="516">
        <v>85.3</v>
      </c>
      <c r="AU566" s="516">
        <v>83.5</v>
      </c>
      <c r="AV566" s="516">
        <v>83.1</v>
      </c>
      <c r="AW566" s="516">
        <v>83.2</v>
      </c>
      <c r="AX566" s="516">
        <v>83</v>
      </c>
      <c r="AY566" s="516">
        <v>84.9</v>
      </c>
      <c r="AZ566" s="516">
        <v>86</v>
      </c>
      <c r="BA566" s="516">
        <v>86.1</v>
      </c>
      <c r="BB566" s="516">
        <v>84.4</v>
      </c>
      <c r="BC566" s="516">
        <v>83.1</v>
      </c>
      <c r="BD566" s="516">
        <v>81.5</v>
      </c>
      <c r="BE566" s="516">
        <v>82.9</v>
      </c>
      <c r="BF566" s="516">
        <v>83.8</v>
      </c>
      <c r="BG566" s="516">
        <v>86</v>
      </c>
      <c r="BH566" s="516">
        <v>86</v>
      </c>
      <c r="BI566" s="516">
        <v>86.8</v>
      </c>
      <c r="BJ566" s="516">
        <v>87.1</v>
      </c>
      <c r="BK566" s="516">
        <v>89.4</v>
      </c>
      <c r="BL566" s="516">
        <v>90.8</v>
      </c>
      <c r="BM566" s="516">
        <v>90.3</v>
      </c>
      <c r="BN566" s="516">
        <v>89.8</v>
      </c>
      <c r="BO566" s="516">
        <v>91.6</v>
      </c>
      <c r="BP566" s="516">
        <v>92</v>
      </c>
      <c r="BQ566" s="516">
        <v>92.5</v>
      </c>
      <c r="BR566" s="516">
        <v>91.7</v>
      </c>
      <c r="BS566" s="516">
        <v>95.4</v>
      </c>
      <c r="BT566" s="516">
        <v>98.5</v>
      </c>
      <c r="BU566" s="516">
        <v>102.9</v>
      </c>
      <c r="BV566" s="516">
        <v>105.9</v>
      </c>
      <c r="BW566" s="516">
        <v>105.9</v>
      </c>
      <c r="BX566" s="516">
        <v>108</v>
      </c>
      <c r="BY566" s="516">
        <v>109.8</v>
      </c>
      <c r="BZ566" s="516">
        <v>110.8</v>
      </c>
      <c r="CA566" s="516">
        <v>110</v>
      </c>
      <c r="CB566" s="516">
        <v>108.2</v>
      </c>
      <c r="CC566" s="516">
        <v>112.3</v>
      </c>
      <c r="CD566" s="516">
        <v>111.5</v>
      </c>
      <c r="CE566" s="516">
        <v>112.3</v>
      </c>
      <c r="CF566" s="516">
        <v>110.3</v>
      </c>
      <c r="CG566" s="516">
        <v>109.5</v>
      </c>
      <c r="CH566" s="516">
        <v>109.9</v>
      </c>
      <c r="CI566" s="516">
        <v>110.1</v>
      </c>
      <c r="CJ566" s="516">
        <v>110.1</v>
      </c>
      <c r="CK566" s="516">
        <v>109.4</v>
      </c>
      <c r="CL566" s="516">
        <v>108.4</v>
      </c>
      <c r="CM566" s="516">
        <v>106.1</v>
      </c>
      <c r="CN566" s="516">
        <v>104.2</v>
      </c>
      <c r="CO566" s="516">
        <v>103.4</v>
      </c>
      <c r="CP566" s="516">
        <v>102.6</v>
      </c>
      <c r="CQ566" s="516">
        <v>101.9</v>
      </c>
      <c r="CR566" s="516">
        <v>102.4</v>
      </c>
      <c r="CS566" s="516">
        <v>104.9</v>
      </c>
      <c r="CT566" s="516">
        <v>105.6</v>
      </c>
      <c r="CU566" s="516">
        <v>106.6</v>
      </c>
      <c r="CV566" s="516">
        <v>106.2</v>
      </c>
      <c r="CW566" s="516">
        <v>105.6</v>
      </c>
      <c r="CX566" s="516">
        <v>104.8</v>
      </c>
      <c r="CY566" s="516">
        <v>102.8</v>
      </c>
      <c r="CZ566" s="516">
        <v>104.5</v>
      </c>
      <c r="DA566" s="516">
        <v>106.3</v>
      </c>
      <c r="DB566" s="516">
        <v>108</v>
      </c>
      <c r="DC566" s="516">
        <v>112.8</v>
      </c>
      <c r="DD566" s="516">
        <v>118.2</v>
      </c>
      <c r="DE566" s="516">
        <v>125.6</v>
      </c>
      <c r="DF566" s="516">
        <v>124.7</v>
      </c>
      <c r="DG566" s="516">
        <v>124.6</v>
      </c>
      <c r="DH566" s="516">
        <v>127.6</v>
      </c>
      <c r="DI566" s="516">
        <v>130.9</v>
      </c>
      <c r="DJ566" s="516">
        <v>131.69999999999999</v>
      </c>
      <c r="DK566" s="516">
        <v>131.4</v>
      </c>
      <c r="DL566" s="516">
        <v>132.9</v>
      </c>
      <c r="DM566" s="516">
        <v>133.5</v>
      </c>
      <c r="DN566" s="516">
        <v>140.80000000000001</v>
      </c>
      <c r="DO566" s="516">
        <v>140.4</v>
      </c>
      <c r="DP566" s="516">
        <v>139</v>
      </c>
      <c r="DQ566" s="516">
        <v>139.9</v>
      </c>
      <c r="DR566" s="516">
        <v>144.80000000000001</v>
      </c>
      <c r="DS566" s="516">
        <v>153.1</v>
      </c>
      <c r="DT566" s="516">
        <v>158.6</v>
      </c>
      <c r="DU566" s="517">
        <v>156.69999999999999</v>
      </c>
      <c r="DV566" s="517">
        <v>152.69999999999999</v>
      </c>
      <c r="DW566" s="517">
        <v>149.9</v>
      </c>
      <c r="DX566" s="559">
        <v>149.4</v>
      </c>
      <c r="DY566" s="559">
        <v>146.80000000000001</v>
      </c>
      <c r="DZ566" s="559">
        <v>147.1</v>
      </c>
      <c r="EA566" s="558">
        <v>145</v>
      </c>
    </row>
    <row r="567" spans="1:131">
      <c r="A567" s="514" t="s">
        <v>1671</v>
      </c>
      <c r="B567" s="514" t="s">
        <v>1672</v>
      </c>
      <c r="C567" s="515">
        <v>0.37841999999999998</v>
      </c>
      <c r="D567" s="516">
        <v>106.8</v>
      </c>
      <c r="E567" s="516">
        <v>107.2</v>
      </c>
      <c r="F567" s="516">
        <v>107.3</v>
      </c>
      <c r="G567" s="516">
        <v>106.6</v>
      </c>
      <c r="H567" s="516">
        <v>105.4</v>
      </c>
      <c r="I567" s="516">
        <v>104.7</v>
      </c>
      <c r="J567" s="516">
        <v>104.8</v>
      </c>
      <c r="K567" s="516">
        <v>103.8</v>
      </c>
      <c r="L567" s="516">
        <v>103.5</v>
      </c>
      <c r="M567" s="516">
        <v>103.7</v>
      </c>
      <c r="N567" s="516">
        <v>104.6</v>
      </c>
      <c r="O567" s="516">
        <v>104.1</v>
      </c>
      <c r="P567" s="516">
        <v>103</v>
      </c>
      <c r="Q567" s="516">
        <v>101.5</v>
      </c>
      <c r="R567" s="516">
        <v>101.5</v>
      </c>
      <c r="S567" s="516">
        <v>101.7</v>
      </c>
      <c r="T567" s="516">
        <v>101.3</v>
      </c>
      <c r="U567" s="516">
        <v>102</v>
      </c>
      <c r="V567" s="516">
        <v>102.3</v>
      </c>
      <c r="W567" s="516">
        <v>102.6</v>
      </c>
      <c r="X567" s="516">
        <v>102.2</v>
      </c>
      <c r="Y567" s="516">
        <v>103.5</v>
      </c>
      <c r="Z567" s="516">
        <v>103.8</v>
      </c>
      <c r="AA567" s="516">
        <v>104.7</v>
      </c>
      <c r="AB567" s="516">
        <v>104.5</v>
      </c>
      <c r="AC567" s="516">
        <v>105.1</v>
      </c>
      <c r="AD567" s="516">
        <v>106.3</v>
      </c>
      <c r="AE567" s="516">
        <v>107.5</v>
      </c>
      <c r="AF567" s="516">
        <v>105.8</v>
      </c>
      <c r="AG567" s="516">
        <v>105.3</v>
      </c>
      <c r="AH567" s="516">
        <v>106</v>
      </c>
      <c r="AI567" s="516">
        <v>104.1</v>
      </c>
      <c r="AJ567" s="516">
        <v>102</v>
      </c>
      <c r="AK567" s="516">
        <v>101</v>
      </c>
      <c r="AL567" s="516">
        <v>99.5</v>
      </c>
      <c r="AM567" s="516">
        <v>97.2</v>
      </c>
      <c r="AN567" s="516">
        <v>97.7</v>
      </c>
      <c r="AO567" s="516">
        <v>96</v>
      </c>
      <c r="AP567" s="516">
        <v>93.7</v>
      </c>
      <c r="AQ567" s="516">
        <v>91.3</v>
      </c>
      <c r="AR567" s="516">
        <v>89.5</v>
      </c>
      <c r="AS567" s="516">
        <v>89.9</v>
      </c>
      <c r="AT567" s="516">
        <v>89.4</v>
      </c>
      <c r="AU567" s="516">
        <v>87.9</v>
      </c>
      <c r="AV567" s="516">
        <v>86.7</v>
      </c>
      <c r="AW567" s="516">
        <v>86</v>
      </c>
      <c r="AX567" s="516">
        <v>86.4</v>
      </c>
      <c r="AY567" s="516">
        <v>89.2</v>
      </c>
      <c r="AZ567" s="516">
        <v>89.5</v>
      </c>
      <c r="BA567" s="516">
        <v>92.2</v>
      </c>
      <c r="BB567" s="516">
        <v>90.1</v>
      </c>
      <c r="BC567" s="516">
        <v>88.7</v>
      </c>
      <c r="BD567" s="516">
        <v>86.5</v>
      </c>
      <c r="BE567" s="516">
        <v>87.3</v>
      </c>
      <c r="BF567" s="516">
        <v>88.1</v>
      </c>
      <c r="BG567" s="516">
        <v>90.1</v>
      </c>
      <c r="BH567" s="516">
        <v>89.5</v>
      </c>
      <c r="BI567" s="516">
        <v>90.5</v>
      </c>
      <c r="BJ567" s="516">
        <v>91.6</v>
      </c>
      <c r="BK567" s="516">
        <v>94.2</v>
      </c>
      <c r="BL567" s="516">
        <v>96.2</v>
      </c>
      <c r="BM567" s="516">
        <v>95</v>
      </c>
      <c r="BN567" s="516">
        <v>95.4</v>
      </c>
      <c r="BO567" s="516">
        <v>97.8</v>
      </c>
      <c r="BP567" s="516">
        <v>98.6</v>
      </c>
      <c r="BQ567" s="516">
        <v>99.9</v>
      </c>
      <c r="BR567" s="516">
        <v>99</v>
      </c>
      <c r="BS567" s="516">
        <v>98.9</v>
      </c>
      <c r="BT567" s="516">
        <v>100.4</v>
      </c>
      <c r="BU567" s="516">
        <v>105</v>
      </c>
      <c r="BV567" s="516">
        <v>108.6</v>
      </c>
      <c r="BW567" s="516">
        <v>110.7</v>
      </c>
      <c r="BX567" s="516">
        <v>111.3</v>
      </c>
      <c r="BY567" s="516">
        <v>111.4</v>
      </c>
      <c r="BZ567" s="516">
        <v>113.4</v>
      </c>
      <c r="CA567" s="516">
        <v>113.4</v>
      </c>
      <c r="CB567" s="516">
        <v>110.9</v>
      </c>
      <c r="CC567" s="516">
        <v>115.2</v>
      </c>
      <c r="CD567" s="516">
        <v>113.6</v>
      </c>
      <c r="CE567" s="516">
        <v>115</v>
      </c>
      <c r="CF567" s="516">
        <v>112.9</v>
      </c>
      <c r="CG567" s="516">
        <v>111.4</v>
      </c>
      <c r="CH567" s="516">
        <v>112.1</v>
      </c>
      <c r="CI567" s="516">
        <v>111.9</v>
      </c>
      <c r="CJ567" s="516">
        <v>112.9</v>
      </c>
      <c r="CK567" s="516">
        <v>112.5</v>
      </c>
      <c r="CL567" s="516">
        <v>110.5</v>
      </c>
      <c r="CM567" s="516">
        <v>108.2</v>
      </c>
      <c r="CN567" s="516">
        <v>106.2</v>
      </c>
      <c r="CO567" s="516">
        <v>103.2</v>
      </c>
      <c r="CP567" s="516">
        <v>103.1</v>
      </c>
      <c r="CQ567" s="516">
        <v>99.7</v>
      </c>
      <c r="CR567" s="516">
        <v>101.9</v>
      </c>
      <c r="CS567" s="516">
        <v>105.6</v>
      </c>
      <c r="CT567" s="516">
        <v>104.8</v>
      </c>
      <c r="CU567" s="516">
        <v>105.3</v>
      </c>
      <c r="CV567" s="516">
        <v>104.5</v>
      </c>
      <c r="CW567" s="516">
        <v>103.9</v>
      </c>
      <c r="CX567" s="516">
        <v>102.9</v>
      </c>
      <c r="CY567" s="516">
        <v>101.6</v>
      </c>
      <c r="CZ567" s="516">
        <v>102.6</v>
      </c>
      <c r="DA567" s="516">
        <v>104.9</v>
      </c>
      <c r="DB567" s="516">
        <v>107.4</v>
      </c>
      <c r="DC567" s="516">
        <v>111.7</v>
      </c>
      <c r="DD567" s="516">
        <v>116.8</v>
      </c>
      <c r="DE567" s="516">
        <v>126.7</v>
      </c>
      <c r="DF567" s="516">
        <v>126.8</v>
      </c>
      <c r="DG567" s="516">
        <v>126.1</v>
      </c>
      <c r="DH567" s="516">
        <v>130.9</v>
      </c>
      <c r="DI567" s="516">
        <v>135.30000000000001</v>
      </c>
      <c r="DJ567" s="516">
        <v>134.6</v>
      </c>
      <c r="DK567" s="516">
        <v>132.9</v>
      </c>
      <c r="DL567" s="516">
        <v>134.9</v>
      </c>
      <c r="DM567" s="516">
        <v>137</v>
      </c>
      <c r="DN567" s="516">
        <v>144.69999999999999</v>
      </c>
      <c r="DO567" s="516">
        <v>146.80000000000001</v>
      </c>
      <c r="DP567" s="516">
        <v>145.1</v>
      </c>
      <c r="DQ567" s="516">
        <v>143.6</v>
      </c>
      <c r="DR567" s="516">
        <v>148.19999999999999</v>
      </c>
      <c r="DS567" s="516">
        <v>156.5</v>
      </c>
      <c r="DT567" s="516">
        <v>166.5</v>
      </c>
      <c r="DU567" s="517">
        <v>164.8</v>
      </c>
      <c r="DV567" s="517">
        <v>155.69999999999999</v>
      </c>
      <c r="DW567" s="517">
        <v>151.69999999999999</v>
      </c>
      <c r="DX567" s="559">
        <v>151.30000000000001</v>
      </c>
      <c r="DY567" s="559">
        <v>148</v>
      </c>
      <c r="DZ567" s="559">
        <v>148.5</v>
      </c>
      <c r="EA567" s="558">
        <v>145.69999999999999</v>
      </c>
    </row>
    <row r="568" spans="1:131">
      <c r="A568" s="514" t="s">
        <v>1673</v>
      </c>
      <c r="B568" s="514" t="s">
        <v>1674</v>
      </c>
      <c r="C568" s="515">
        <v>0.55727000000000004</v>
      </c>
      <c r="D568" s="516">
        <v>106.4</v>
      </c>
      <c r="E568" s="516">
        <v>106.3</v>
      </c>
      <c r="F568" s="516">
        <v>105.2</v>
      </c>
      <c r="G568" s="516">
        <v>101.6</v>
      </c>
      <c r="H568" s="516">
        <v>101.9</v>
      </c>
      <c r="I568" s="516">
        <v>101.6</v>
      </c>
      <c r="J568" s="516">
        <v>101.8</v>
      </c>
      <c r="K568" s="516">
        <v>102.1</v>
      </c>
      <c r="L568" s="516">
        <v>99.4</v>
      </c>
      <c r="M568" s="516">
        <v>99.8</v>
      </c>
      <c r="N568" s="516">
        <v>101.3</v>
      </c>
      <c r="O568" s="516">
        <v>99</v>
      </c>
      <c r="P568" s="516">
        <v>100.1</v>
      </c>
      <c r="Q568" s="516">
        <v>99</v>
      </c>
      <c r="R568" s="516">
        <v>98.2</v>
      </c>
      <c r="S568" s="516">
        <v>95.9</v>
      </c>
      <c r="T568" s="516">
        <v>95.2</v>
      </c>
      <c r="U568" s="516">
        <v>96.2</v>
      </c>
      <c r="V568" s="516">
        <v>97.2</v>
      </c>
      <c r="W568" s="516">
        <v>96.7</v>
      </c>
      <c r="X568" s="516">
        <v>97.6</v>
      </c>
      <c r="Y568" s="516">
        <v>98.7</v>
      </c>
      <c r="Z568" s="516">
        <v>99.7</v>
      </c>
      <c r="AA568" s="516">
        <v>100.5</v>
      </c>
      <c r="AB568" s="516">
        <v>101.8</v>
      </c>
      <c r="AC568" s="516">
        <v>103.5</v>
      </c>
      <c r="AD568" s="516">
        <v>105.1</v>
      </c>
      <c r="AE568" s="516">
        <v>103.8</v>
      </c>
      <c r="AF568" s="516">
        <v>101.3</v>
      </c>
      <c r="AG568" s="516">
        <v>101.1</v>
      </c>
      <c r="AH568" s="516">
        <v>101.2</v>
      </c>
      <c r="AI568" s="516">
        <v>99.4</v>
      </c>
      <c r="AJ568" s="516">
        <v>97.8</v>
      </c>
      <c r="AK568" s="516">
        <v>97.5</v>
      </c>
      <c r="AL568" s="516">
        <v>95.2</v>
      </c>
      <c r="AM568" s="516">
        <v>93.3</v>
      </c>
      <c r="AN568" s="516">
        <v>92.5</v>
      </c>
      <c r="AO568" s="516">
        <v>89.9</v>
      </c>
      <c r="AP568" s="516">
        <v>88.5</v>
      </c>
      <c r="AQ568" s="516">
        <v>85.9</v>
      </c>
      <c r="AR568" s="516">
        <v>82.5</v>
      </c>
      <c r="AS568" s="516">
        <v>82.5</v>
      </c>
      <c r="AT568" s="516">
        <v>80.099999999999994</v>
      </c>
      <c r="AU568" s="516">
        <v>77.7</v>
      </c>
      <c r="AV568" s="516">
        <v>77.900000000000006</v>
      </c>
      <c r="AW568" s="516">
        <v>78.5</v>
      </c>
      <c r="AX568" s="516">
        <v>77.900000000000006</v>
      </c>
      <c r="AY568" s="516">
        <v>79.400000000000006</v>
      </c>
      <c r="AZ568" s="516">
        <v>81.400000000000006</v>
      </c>
      <c r="BA568" s="516">
        <v>79.7</v>
      </c>
      <c r="BB568" s="516">
        <v>78.099999999999994</v>
      </c>
      <c r="BC568" s="516">
        <v>76.5</v>
      </c>
      <c r="BD568" s="516">
        <v>75</v>
      </c>
      <c r="BE568" s="516">
        <v>77.099999999999994</v>
      </c>
      <c r="BF568" s="516">
        <v>78.3</v>
      </c>
      <c r="BG568" s="516">
        <v>81.099999999999994</v>
      </c>
      <c r="BH568" s="516">
        <v>81.5</v>
      </c>
      <c r="BI568" s="516">
        <v>82.4</v>
      </c>
      <c r="BJ568" s="516">
        <v>82.3</v>
      </c>
      <c r="BK568" s="516">
        <v>84.8</v>
      </c>
      <c r="BL568" s="516">
        <v>86.1</v>
      </c>
      <c r="BM568" s="516">
        <v>86</v>
      </c>
      <c r="BN568" s="516">
        <v>84.6</v>
      </c>
      <c r="BO568" s="516">
        <v>86.3</v>
      </c>
      <c r="BP568" s="516">
        <v>86.4</v>
      </c>
      <c r="BQ568" s="516">
        <v>86.5</v>
      </c>
      <c r="BR568" s="516">
        <v>85.5</v>
      </c>
      <c r="BS568" s="516">
        <v>92.4</v>
      </c>
      <c r="BT568" s="516">
        <v>97.3</v>
      </c>
      <c r="BU568" s="516">
        <v>102.6</v>
      </c>
      <c r="BV568" s="516">
        <v>104.3</v>
      </c>
      <c r="BW568" s="516">
        <v>102.8</v>
      </c>
      <c r="BX568" s="516">
        <v>106.4</v>
      </c>
      <c r="BY568" s="516">
        <v>109.3</v>
      </c>
      <c r="BZ568" s="516">
        <v>110.4</v>
      </c>
      <c r="CA568" s="516">
        <v>108.2</v>
      </c>
      <c r="CB568" s="516">
        <v>106.7</v>
      </c>
      <c r="CC568" s="516">
        <v>111.3</v>
      </c>
      <c r="CD568" s="516">
        <v>110.4</v>
      </c>
      <c r="CE568" s="516">
        <v>110.7</v>
      </c>
      <c r="CF568" s="516">
        <v>108.3</v>
      </c>
      <c r="CG568" s="516">
        <v>107.9</v>
      </c>
      <c r="CH568" s="516">
        <v>108.6</v>
      </c>
      <c r="CI568" s="516">
        <v>108.7</v>
      </c>
      <c r="CJ568" s="516">
        <v>107.9</v>
      </c>
      <c r="CK568" s="516">
        <v>107</v>
      </c>
      <c r="CL568" s="516">
        <v>105.8</v>
      </c>
      <c r="CM568" s="516">
        <v>103.3</v>
      </c>
      <c r="CN568" s="516">
        <v>100.8</v>
      </c>
      <c r="CO568" s="516">
        <v>101.5</v>
      </c>
      <c r="CP568" s="516">
        <v>100.3</v>
      </c>
      <c r="CQ568" s="516">
        <v>99.7</v>
      </c>
      <c r="CR568" s="516">
        <v>99.2</v>
      </c>
      <c r="CS568" s="516">
        <v>101.2</v>
      </c>
      <c r="CT568" s="516">
        <v>103</v>
      </c>
      <c r="CU568" s="516">
        <v>102.8</v>
      </c>
      <c r="CV568" s="516">
        <v>102.8</v>
      </c>
      <c r="CW568" s="516">
        <v>102.2</v>
      </c>
      <c r="CX568" s="516">
        <v>101.8</v>
      </c>
      <c r="CY568" s="516">
        <v>98.5</v>
      </c>
      <c r="CZ568" s="516">
        <v>102.1</v>
      </c>
      <c r="DA568" s="516">
        <v>103.9</v>
      </c>
      <c r="DB568" s="516">
        <v>105.1</v>
      </c>
      <c r="DC568" s="516">
        <v>111.9</v>
      </c>
      <c r="DD568" s="516">
        <v>119.4</v>
      </c>
      <c r="DE568" s="516">
        <v>125.8</v>
      </c>
      <c r="DF568" s="516">
        <v>124.1</v>
      </c>
      <c r="DG568" s="516">
        <v>124.3</v>
      </c>
      <c r="DH568" s="516">
        <v>127.5</v>
      </c>
      <c r="DI568" s="516">
        <v>130.80000000000001</v>
      </c>
      <c r="DJ568" s="516">
        <v>132.80000000000001</v>
      </c>
      <c r="DK568" s="516">
        <v>132.69999999999999</v>
      </c>
      <c r="DL568" s="516">
        <v>134.4</v>
      </c>
      <c r="DM568" s="516">
        <v>134.6</v>
      </c>
      <c r="DN568" s="516">
        <v>142.19999999999999</v>
      </c>
      <c r="DO568" s="516">
        <v>140.19999999999999</v>
      </c>
      <c r="DP568" s="516">
        <v>139.6</v>
      </c>
      <c r="DQ568" s="516">
        <v>141.5</v>
      </c>
      <c r="DR568" s="516">
        <v>147.5</v>
      </c>
      <c r="DS568" s="516">
        <v>157.9</v>
      </c>
      <c r="DT568" s="516">
        <v>161.9</v>
      </c>
      <c r="DU568" s="517">
        <v>159.4</v>
      </c>
      <c r="DV568" s="517">
        <v>156.4</v>
      </c>
      <c r="DW568" s="517">
        <v>153.69999999999999</v>
      </c>
      <c r="DX568" s="559">
        <v>153.80000000000001</v>
      </c>
      <c r="DY568" s="559">
        <v>150.19999999999999</v>
      </c>
      <c r="DZ568" s="559">
        <v>151.19999999999999</v>
      </c>
      <c r="EA568" s="558">
        <v>147.6</v>
      </c>
    </row>
    <row r="569" spans="1:131">
      <c r="A569" s="514" t="s">
        <v>1675</v>
      </c>
      <c r="B569" s="514" t="s">
        <v>1676</v>
      </c>
      <c r="C569" s="515">
        <v>0.13227</v>
      </c>
      <c r="D569" s="516">
        <v>90.6</v>
      </c>
      <c r="E569" s="516">
        <v>90.6</v>
      </c>
      <c r="F569" s="516">
        <v>90.6</v>
      </c>
      <c r="G569" s="516">
        <v>90.6</v>
      </c>
      <c r="H569" s="516">
        <v>90.6</v>
      </c>
      <c r="I569" s="516">
        <v>90.6</v>
      </c>
      <c r="J569" s="516">
        <v>90.6</v>
      </c>
      <c r="K569" s="516">
        <v>90.6</v>
      </c>
      <c r="L569" s="516">
        <v>90.6</v>
      </c>
      <c r="M569" s="516">
        <v>90.6</v>
      </c>
      <c r="N569" s="516">
        <v>90.6</v>
      </c>
      <c r="O569" s="516">
        <v>90.6</v>
      </c>
      <c r="P569" s="516">
        <v>90.6</v>
      </c>
      <c r="Q569" s="516">
        <v>90.6</v>
      </c>
      <c r="R569" s="516">
        <v>90.6</v>
      </c>
      <c r="S569" s="516">
        <v>90.6</v>
      </c>
      <c r="T569" s="516">
        <v>90.6</v>
      </c>
      <c r="U569" s="516">
        <v>90.6</v>
      </c>
      <c r="V569" s="516">
        <v>90.6</v>
      </c>
      <c r="W569" s="516">
        <v>90.6</v>
      </c>
      <c r="X569" s="516">
        <v>90.6</v>
      </c>
      <c r="Y569" s="516">
        <v>90.6</v>
      </c>
      <c r="Z569" s="516">
        <v>94.1</v>
      </c>
      <c r="AA569" s="516">
        <v>94.1</v>
      </c>
      <c r="AB569" s="516">
        <v>94.1</v>
      </c>
      <c r="AC569" s="516">
        <v>94.1</v>
      </c>
      <c r="AD569" s="516">
        <v>95.3</v>
      </c>
      <c r="AE569" s="516">
        <v>95.3</v>
      </c>
      <c r="AF569" s="516">
        <v>95.3</v>
      </c>
      <c r="AG569" s="516">
        <v>95.3</v>
      </c>
      <c r="AH569" s="516">
        <v>95.3</v>
      </c>
      <c r="AI569" s="516">
        <v>95.3</v>
      </c>
      <c r="AJ569" s="516">
        <v>95.3</v>
      </c>
      <c r="AK569" s="516">
        <v>95.3</v>
      </c>
      <c r="AL569" s="516">
        <v>95.3</v>
      </c>
      <c r="AM569" s="516">
        <v>95.3</v>
      </c>
      <c r="AN569" s="516">
        <v>95.1</v>
      </c>
      <c r="AO569" s="516">
        <v>95.1</v>
      </c>
      <c r="AP569" s="516">
        <v>95.1</v>
      </c>
      <c r="AQ569" s="516">
        <v>95.1</v>
      </c>
      <c r="AR569" s="516">
        <v>95.1</v>
      </c>
      <c r="AS569" s="516">
        <v>95.1</v>
      </c>
      <c r="AT569" s="516">
        <v>95.1</v>
      </c>
      <c r="AU569" s="516">
        <v>95.3</v>
      </c>
      <c r="AV569" s="516">
        <v>95.3</v>
      </c>
      <c r="AW569" s="516">
        <v>95.3</v>
      </c>
      <c r="AX569" s="516">
        <v>95.3</v>
      </c>
      <c r="AY569" s="516">
        <v>95.3</v>
      </c>
      <c r="AZ569" s="516">
        <v>95.3</v>
      </c>
      <c r="BA569" s="516">
        <v>95.3</v>
      </c>
      <c r="BB569" s="516">
        <v>95.3</v>
      </c>
      <c r="BC569" s="516">
        <v>95.3</v>
      </c>
      <c r="BD569" s="516">
        <v>95.3</v>
      </c>
      <c r="BE569" s="516">
        <v>95.3</v>
      </c>
      <c r="BF569" s="516">
        <v>95.3</v>
      </c>
      <c r="BG569" s="516">
        <v>95.3</v>
      </c>
      <c r="BH569" s="516">
        <v>95.3</v>
      </c>
      <c r="BI569" s="516">
        <v>95.3</v>
      </c>
      <c r="BJ569" s="516">
        <v>95.3</v>
      </c>
      <c r="BK569" s="516">
        <v>95.3</v>
      </c>
      <c r="BL569" s="516">
        <v>95.3</v>
      </c>
      <c r="BM569" s="516">
        <v>95.3</v>
      </c>
      <c r="BN569" s="516">
        <v>95.7</v>
      </c>
      <c r="BO569" s="516">
        <v>95.7</v>
      </c>
      <c r="BP569" s="516">
        <v>96.4</v>
      </c>
      <c r="BQ569" s="516">
        <v>96.4</v>
      </c>
      <c r="BR569" s="516">
        <v>96.4</v>
      </c>
      <c r="BS569" s="516">
        <v>98.3</v>
      </c>
      <c r="BT569" s="516">
        <v>98.3</v>
      </c>
      <c r="BU569" s="516">
        <v>98.3</v>
      </c>
      <c r="BV569" s="516">
        <v>104.6</v>
      </c>
      <c r="BW569" s="516">
        <v>104.6</v>
      </c>
      <c r="BX569" s="516">
        <v>104.6</v>
      </c>
      <c r="BY569" s="516">
        <v>106.1</v>
      </c>
      <c r="BZ569" s="516">
        <v>104.6</v>
      </c>
      <c r="CA569" s="516">
        <v>107</v>
      </c>
      <c r="CB569" s="516">
        <v>106.1</v>
      </c>
      <c r="CC569" s="516">
        <v>107.6</v>
      </c>
      <c r="CD569" s="516">
        <v>109</v>
      </c>
      <c r="CE569" s="516">
        <v>110.4</v>
      </c>
      <c r="CF569" s="516">
        <v>110.4</v>
      </c>
      <c r="CG569" s="516">
        <v>110.4</v>
      </c>
      <c r="CH569" s="516">
        <v>109</v>
      </c>
      <c r="CI569" s="516">
        <v>110.4</v>
      </c>
      <c r="CJ569" s="516">
        <v>110.4</v>
      </c>
      <c r="CK569" s="516">
        <v>110.4</v>
      </c>
      <c r="CL569" s="516">
        <v>113</v>
      </c>
      <c r="CM569" s="516">
        <v>111.7</v>
      </c>
      <c r="CN569" s="516">
        <v>112.4</v>
      </c>
      <c r="CO569" s="516">
        <v>112.4</v>
      </c>
      <c r="CP569" s="516">
        <v>111.1</v>
      </c>
      <c r="CQ569" s="516">
        <v>117.6</v>
      </c>
      <c r="CR569" s="516">
        <v>117.6</v>
      </c>
      <c r="CS569" s="516">
        <v>118.9</v>
      </c>
      <c r="CT569" s="516">
        <v>118.9</v>
      </c>
      <c r="CU569" s="516">
        <v>126.2</v>
      </c>
      <c r="CV569" s="516">
        <v>126.2</v>
      </c>
      <c r="CW569" s="516">
        <v>124.8</v>
      </c>
      <c r="CX569" s="516">
        <v>123.3</v>
      </c>
      <c r="CY569" s="516">
        <v>124.8</v>
      </c>
      <c r="CZ569" s="516">
        <v>120.1</v>
      </c>
      <c r="DA569" s="516">
        <v>120.1</v>
      </c>
      <c r="DB569" s="516">
        <v>121.7</v>
      </c>
      <c r="DC569" s="516">
        <v>120.1</v>
      </c>
      <c r="DD569" s="516">
        <v>116.8</v>
      </c>
      <c r="DE569" s="516">
        <v>121.7</v>
      </c>
      <c r="DF569" s="516">
        <v>121.7</v>
      </c>
      <c r="DG569" s="516">
        <v>121.7</v>
      </c>
      <c r="DH569" s="516">
        <v>118.5</v>
      </c>
      <c r="DI569" s="516">
        <v>118.5</v>
      </c>
      <c r="DJ569" s="516">
        <v>118.5</v>
      </c>
      <c r="DK569" s="516">
        <v>121.7</v>
      </c>
      <c r="DL569" s="516">
        <v>120.1</v>
      </c>
      <c r="DM569" s="516">
        <v>118.5</v>
      </c>
      <c r="DN569" s="516">
        <v>123.3</v>
      </c>
      <c r="DO569" s="516">
        <v>121.7</v>
      </c>
      <c r="DP569" s="516">
        <v>118.5</v>
      </c>
      <c r="DQ569" s="516">
        <v>121.7</v>
      </c>
      <c r="DR569" s="516">
        <v>123.3</v>
      </c>
      <c r="DS569" s="516">
        <v>121.7</v>
      </c>
      <c r="DT569" s="516">
        <v>120.1</v>
      </c>
      <c r="DU569" s="517">
        <v>120.1</v>
      </c>
      <c r="DV569" s="517">
        <v>128.1</v>
      </c>
      <c r="DW569" s="517">
        <v>128.1</v>
      </c>
      <c r="DX569" s="559">
        <v>124.8</v>
      </c>
      <c r="DY569" s="559">
        <v>128.1</v>
      </c>
      <c r="DZ569" s="559">
        <v>124.8</v>
      </c>
      <c r="EA569" s="558">
        <v>131.30000000000001</v>
      </c>
    </row>
    <row r="570" spans="1:131">
      <c r="A570" s="514" t="s">
        <v>1677</v>
      </c>
      <c r="B570" s="514" t="s">
        <v>1678</v>
      </c>
      <c r="C570" s="515">
        <v>1.2670000000000001E-2</v>
      </c>
      <c r="D570" s="516">
        <v>112.7</v>
      </c>
      <c r="E570" s="516">
        <v>112.5</v>
      </c>
      <c r="F570" s="516">
        <v>111.7</v>
      </c>
      <c r="G570" s="516">
        <v>111.3</v>
      </c>
      <c r="H570" s="516">
        <v>110.3</v>
      </c>
      <c r="I570" s="516">
        <v>109.8</v>
      </c>
      <c r="J570" s="516">
        <v>109</v>
      </c>
      <c r="K570" s="516">
        <v>108.2</v>
      </c>
      <c r="L570" s="516">
        <v>107.5</v>
      </c>
      <c r="M570" s="516">
        <v>107.3</v>
      </c>
      <c r="N570" s="516">
        <v>107.5</v>
      </c>
      <c r="O570" s="516">
        <v>107.9</v>
      </c>
      <c r="P570" s="516">
        <v>106.6</v>
      </c>
      <c r="Q570" s="516">
        <v>105.7</v>
      </c>
      <c r="R570" s="516">
        <v>105</v>
      </c>
      <c r="S570" s="516">
        <v>104.8</v>
      </c>
      <c r="T570" s="516">
        <v>104.2</v>
      </c>
      <c r="U570" s="516">
        <v>105.3</v>
      </c>
      <c r="V570" s="516">
        <v>105.5</v>
      </c>
      <c r="W570" s="516">
        <v>105.5</v>
      </c>
      <c r="X570" s="516">
        <v>105.8</v>
      </c>
      <c r="Y570" s="516">
        <v>106.6</v>
      </c>
      <c r="Z570" s="516">
        <v>107.7</v>
      </c>
      <c r="AA570" s="516">
        <v>108.9</v>
      </c>
      <c r="AB570" s="516">
        <v>103.7</v>
      </c>
      <c r="AC570" s="516">
        <v>104.6</v>
      </c>
      <c r="AD570" s="516">
        <v>105.1</v>
      </c>
      <c r="AE570" s="516">
        <v>105.1</v>
      </c>
      <c r="AF570" s="516">
        <v>103.6</v>
      </c>
      <c r="AG570" s="516">
        <v>102.9</v>
      </c>
      <c r="AH570" s="516">
        <v>105.2</v>
      </c>
      <c r="AI570" s="516">
        <v>102</v>
      </c>
      <c r="AJ570" s="516">
        <v>101</v>
      </c>
      <c r="AK570" s="516">
        <v>99.9</v>
      </c>
      <c r="AL570" s="516">
        <v>97.4</v>
      </c>
      <c r="AM570" s="516">
        <v>97.3</v>
      </c>
      <c r="AN570" s="516">
        <v>95.8</v>
      </c>
      <c r="AO570" s="516">
        <v>94</v>
      </c>
      <c r="AP570" s="516">
        <v>91.7</v>
      </c>
      <c r="AQ570" s="516">
        <v>89.3</v>
      </c>
      <c r="AR570" s="516">
        <v>85.9</v>
      </c>
      <c r="AS570" s="516">
        <v>87.4</v>
      </c>
      <c r="AT570" s="516">
        <v>84.7</v>
      </c>
      <c r="AU570" s="516">
        <v>81.400000000000006</v>
      </c>
      <c r="AV570" s="516">
        <v>77.099999999999994</v>
      </c>
      <c r="AW570" s="516">
        <v>79.400000000000006</v>
      </c>
      <c r="AX570" s="516">
        <v>79.8</v>
      </c>
      <c r="AY570" s="516">
        <v>83.6</v>
      </c>
      <c r="AZ570" s="516">
        <v>83.1</v>
      </c>
      <c r="BA570" s="516">
        <v>83</v>
      </c>
      <c r="BB570" s="516">
        <v>80</v>
      </c>
      <c r="BC570" s="516">
        <v>77.3</v>
      </c>
      <c r="BD570" s="516">
        <v>72.7</v>
      </c>
      <c r="BE570" s="516">
        <v>75</v>
      </c>
      <c r="BF570" s="516">
        <v>78</v>
      </c>
      <c r="BG570" s="516">
        <v>78.2</v>
      </c>
      <c r="BH570" s="516">
        <v>78.900000000000006</v>
      </c>
      <c r="BI570" s="516">
        <v>79.900000000000006</v>
      </c>
      <c r="BJ570" s="516">
        <v>79.8</v>
      </c>
      <c r="BK570" s="516">
        <v>84.7</v>
      </c>
      <c r="BL570" s="516">
        <v>89.7</v>
      </c>
      <c r="BM570" s="516">
        <v>88</v>
      </c>
      <c r="BN570" s="516">
        <v>87.8</v>
      </c>
      <c r="BO570" s="516">
        <v>91.4</v>
      </c>
      <c r="BP570" s="516">
        <v>91.6</v>
      </c>
      <c r="BQ570" s="516">
        <v>93.1</v>
      </c>
      <c r="BR570" s="516">
        <v>93.9</v>
      </c>
      <c r="BS570" s="516">
        <v>94.5</v>
      </c>
      <c r="BT570" s="516">
        <v>96.9</v>
      </c>
      <c r="BU570" s="516">
        <v>106.1</v>
      </c>
      <c r="BV570" s="516">
        <v>110.8</v>
      </c>
      <c r="BW570" s="516">
        <v>113.3</v>
      </c>
      <c r="BX570" s="516">
        <v>115.7</v>
      </c>
      <c r="BY570" s="516">
        <v>118.6</v>
      </c>
      <c r="BZ570" s="516">
        <v>119.7</v>
      </c>
      <c r="CA570" s="516">
        <v>118.1</v>
      </c>
      <c r="CB570" s="516">
        <v>115.7</v>
      </c>
      <c r="CC570" s="516">
        <v>121.7</v>
      </c>
      <c r="CD570" s="516">
        <v>121.3</v>
      </c>
      <c r="CE570" s="516">
        <v>120</v>
      </c>
      <c r="CF570" s="516">
        <v>117.4</v>
      </c>
      <c r="CG570" s="516">
        <v>115.4</v>
      </c>
      <c r="CH570" s="516">
        <v>115.6</v>
      </c>
      <c r="CI570" s="516">
        <v>115.4</v>
      </c>
      <c r="CJ570" s="516">
        <v>116.9</v>
      </c>
      <c r="CK570" s="516">
        <v>116.3</v>
      </c>
      <c r="CL570" s="516">
        <v>113.7</v>
      </c>
      <c r="CM570" s="516">
        <v>109.8</v>
      </c>
      <c r="CN570" s="516">
        <v>103.6</v>
      </c>
      <c r="CO570" s="516">
        <v>102.2</v>
      </c>
      <c r="CP570" s="516">
        <v>100.5</v>
      </c>
      <c r="CQ570" s="516">
        <v>98.8</v>
      </c>
      <c r="CR570" s="516">
        <v>99.1</v>
      </c>
      <c r="CS570" s="516">
        <v>103.6</v>
      </c>
      <c r="CT570" s="516">
        <v>104</v>
      </c>
      <c r="CU570" s="516">
        <v>104.7</v>
      </c>
      <c r="CV570" s="516">
        <v>97.9</v>
      </c>
      <c r="CW570" s="516">
        <v>101.6</v>
      </c>
      <c r="CX570" s="516">
        <v>102.5</v>
      </c>
      <c r="CY570" s="516">
        <v>101.3</v>
      </c>
      <c r="CZ570" s="516">
        <v>104</v>
      </c>
      <c r="DA570" s="516">
        <v>107.7</v>
      </c>
      <c r="DB570" s="516">
        <v>108.4</v>
      </c>
      <c r="DC570" s="516">
        <v>110.5</v>
      </c>
      <c r="DD570" s="516">
        <v>119.1</v>
      </c>
      <c r="DE570" s="516">
        <v>128.9</v>
      </c>
      <c r="DF570" s="516">
        <v>124.5</v>
      </c>
      <c r="DG570" s="516">
        <v>124.6</v>
      </c>
      <c r="DH570" s="516">
        <v>130.1</v>
      </c>
      <c r="DI570" s="516">
        <v>136.30000000000001</v>
      </c>
      <c r="DJ570" s="516">
        <v>137.19999999999999</v>
      </c>
      <c r="DK570" s="516">
        <v>134.4</v>
      </c>
      <c r="DL570" s="516">
        <v>136.6</v>
      </c>
      <c r="DM570" s="516">
        <v>136.80000000000001</v>
      </c>
      <c r="DN570" s="516">
        <v>146.4</v>
      </c>
      <c r="DO570" s="516">
        <v>150.80000000000001</v>
      </c>
      <c r="DP570" s="516">
        <v>144</v>
      </c>
      <c r="DQ570" s="516">
        <v>143.5</v>
      </c>
      <c r="DR570" s="516">
        <v>153.1</v>
      </c>
      <c r="DS570" s="516">
        <v>171.6</v>
      </c>
      <c r="DT570" s="516">
        <v>178.8</v>
      </c>
      <c r="DU570" s="517">
        <v>174</v>
      </c>
      <c r="DV570" s="517">
        <v>159</v>
      </c>
      <c r="DW570" s="517">
        <v>158.69999999999999</v>
      </c>
      <c r="DX570" s="559">
        <v>159.69999999999999</v>
      </c>
      <c r="DY570" s="559">
        <v>157.69999999999999</v>
      </c>
      <c r="DZ570" s="559">
        <v>157.4</v>
      </c>
      <c r="EA570" s="558">
        <v>154.69999999999999</v>
      </c>
    </row>
    <row r="571" spans="1:131">
      <c r="A571" s="514" t="s">
        <v>1679</v>
      </c>
      <c r="B571" s="514" t="s">
        <v>1680</v>
      </c>
      <c r="C571" s="515">
        <v>1.14442</v>
      </c>
      <c r="D571" s="516">
        <v>107.2</v>
      </c>
      <c r="E571" s="516">
        <v>105.6</v>
      </c>
      <c r="F571" s="516">
        <v>105.8</v>
      </c>
      <c r="G571" s="516">
        <v>105.4</v>
      </c>
      <c r="H571" s="516">
        <v>105.4</v>
      </c>
      <c r="I571" s="516">
        <v>105.2</v>
      </c>
      <c r="J571" s="516">
        <v>105.2</v>
      </c>
      <c r="K571" s="516">
        <v>104.6</v>
      </c>
      <c r="L571" s="516">
        <v>105.6</v>
      </c>
      <c r="M571" s="516">
        <v>105.4</v>
      </c>
      <c r="N571" s="516">
        <v>104.4</v>
      </c>
      <c r="O571" s="516">
        <v>104.9</v>
      </c>
      <c r="P571" s="516">
        <v>103.9</v>
      </c>
      <c r="Q571" s="516">
        <v>103.5</v>
      </c>
      <c r="R571" s="516">
        <v>103</v>
      </c>
      <c r="S571" s="516">
        <v>103.3</v>
      </c>
      <c r="T571" s="516">
        <v>103.5</v>
      </c>
      <c r="U571" s="516">
        <v>104</v>
      </c>
      <c r="V571" s="516">
        <v>105.1</v>
      </c>
      <c r="W571" s="516">
        <v>105.6</v>
      </c>
      <c r="X571" s="516">
        <v>105.8</v>
      </c>
      <c r="Y571" s="516">
        <v>106.5</v>
      </c>
      <c r="Z571" s="516">
        <v>107.3</v>
      </c>
      <c r="AA571" s="516">
        <v>108.4</v>
      </c>
      <c r="AB571" s="516">
        <v>105.4</v>
      </c>
      <c r="AC571" s="516">
        <v>105.7</v>
      </c>
      <c r="AD571" s="516">
        <v>104.1</v>
      </c>
      <c r="AE571" s="516">
        <v>103.7</v>
      </c>
      <c r="AF571" s="516">
        <v>103.4</v>
      </c>
      <c r="AG571" s="516">
        <v>102.4</v>
      </c>
      <c r="AH571" s="516">
        <v>102.3</v>
      </c>
      <c r="AI571" s="516">
        <v>102.5</v>
      </c>
      <c r="AJ571" s="516">
        <v>101.6</v>
      </c>
      <c r="AK571" s="516">
        <v>101.4</v>
      </c>
      <c r="AL571" s="516">
        <v>99.5</v>
      </c>
      <c r="AM571" s="516">
        <v>97.9</v>
      </c>
      <c r="AN571" s="516">
        <v>96.8</v>
      </c>
      <c r="AO571" s="516">
        <v>95.4</v>
      </c>
      <c r="AP571" s="516">
        <v>93.2</v>
      </c>
      <c r="AQ571" s="516">
        <v>90.4</v>
      </c>
      <c r="AR571" s="516">
        <v>88.4</v>
      </c>
      <c r="AS571" s="516">
        <v>89.6</v>
      </c>
      <c r="AT571" s="516">
        <v>88.3</v>
      </c>
      <c r="AU571" s="516">
        <v>86.3</v>
      </c>
      <c r="AV571" s="516">
        <v>82.8</v>
      </c>
      <c r="AW571" s="516">
        <v>81.900000000000006</v>
      </c>
      <c r="AX571" s="516">
        <v>82.2</v>
      </c>
      <c r="AY571" s="516">
        <v>86.9</v>
      </c>
      <c r="AZ571" s="516">
        <v>87.6</v>
      </c>
      <c r="BA571" s="516">
        <v>89.3</v>
      </c>
      <c r="BB571" s="516">
        <v>87.4</v>
      </c>
      <c r="BC571" s="516">
        <v>85.2</v>
      </c>
      <c r="BD571" s="516">
        <v>83.5</v>
      </c>
      <c r="BE571" s="516">
        <v>85.8</v>
      </c>
      <c r="BF571" s="516">
        <v>89.8</v>
      </c>
      <c r="BG571" s="516">
        <v>90.8</v>
      </c>
      <c r="BH571" s="516">
        <v>91.6</v>
      </c>
      <c r="BI571" s="516">
        <v>92.7</v>
      </c>
      <c r="BJ571" s="516">
        <v>91.4</v>
      </c>
      <c r="BK571" s="516">
        <v>97.7</v>
      </c>
      <c r="BL571" s="516">
        <v>99.8</v>
      </c>
      <c r="BM571" s="516">
        <v>97.8</v>
      </c>
      <c r="BN571" s="516">
        <v>97.4</v>
      </c>
      <c r="BO571" s="516">
        <v>98.3</v>
      </c>
      <c r="BP571" s="516">
        <v>99.9</v>
      </c>
      <c r="BQ571" s="516">
        <v>104.7</v>
      </c>
      <c r="BR571" s="516">
        <v>104.8</v>
      </c>
      <c r="BS571" s="516">
        <v>105</v>
      </c>
      <c r="BT571" s="516">
        <v>106.2</v>
      </c>
      <c r="BU571" s="516">
        <v>111.8</v>
      </c>
      <c r="BV571" s="516">
        <v>115.2</v>
      </c>
      <c r="BW571" s="516">
        <v>117.8</v>
      </c>
      <c r="BX571" s="516">
        <v>119.2</v>
      </c>
      <c r="BY571" s="516">
        <v>120.5</v>
      </c>
      <c r="BZ571" s="516">
        <v>120.6</v>
      </c>
      <c r="CA571" s="516">
        <v>120.7</v>
      </c>
      <c r="CB571" s="516">
        <v>119.8</v>
      </c>
      <c r="CC571" s="516">
        <v>122</v>
      </c>
      <c r="CD571" s="516">
        <v>123</v>
      </c>
      <c r="CE571" s="516">
        <v>122.2</v>
      </c>
      <c r="CF571" s="516">
        <v>119.7</v>
      </c>
      <c r="CG571" s="516">
        <v>115.6</v>
      </c>
      <c r="CH571" s="516">
        <v>115</v>
      </c>
      <c r="CI571" s="516">
        <v>117.3</v>
      </c>
      <c r="CJ571" s="516">
        <v>116</v>
      </c>
      <c r="CK571" s="516">
        <v>115.4</v>
      </c>
      <c r="CL571" s="516">
        <v>113.7</v>
      </c>
      <c r="CM571" s="516">
        <v>111.4</v>
      </c>
      <c r="CN571" s="516">
        <v>107.9</v>
      </c>
      <c r="CO571" s="516">
        <v>106.4</v>
      </c>
      <c r="CP571" s="516">
        <v>103.3</v>
      </c>
      <c r="CQ571" s="516">
        <v>102.2</v>
      </c>
      <c r="CR571" s="516">
        <v>103.4</v>
      </c>
      <c r="CS571" s="516">
        <v>106.9</v>
      </c>
      <c r="CT571" s="516">
        <v>109.5</v>
      </c>
      <c r="CU571" s="516">
        <v>108.5</v>
      </c>
      <c r="CV571" s="516">
        <v>105.1</v>
      </c>
      <c r="CW571" s="516">
        <v>107</v>
      </c>
      <c r="CX571" s="516">
        <v>106.5</v>
      </c>
      <c r="CY571" s="516">
        <v>105.4</v>
      </c>
      <c r="CZ571" s="516">
        <v>108.8</v>
      </c>
      <c r="DA571" s="516">
        <v>111.6</v>
      </c>
      <c r="DB571" s="516">
        <v>115.6</v>
      </c>
      <c r="DC571" s="516">
        <v>118.2</v>
      </c>
      <c r="DD571" s="516">
        <v>123.5</v>
      </c>
      <c r="DE571" s="516">
        <v>136.80000000000001</v>
      </c>
      <c r="DF571" s="516">
        <v>134.4</v>
      </c>
      <c r="DG571" s="516">
        <v>133.5</v>
      </c>
      <c r="DH571" s="516">
        <v>142.80000000000001</v>
      </c>
      <c r="DI571" s="516">
        <v>152.4</v>
      </c>
      <c r="DJ571" s="516">
        <v>154.9</v>
      </c>
      <c r="DK571" s="516">
        <v>156.30000000000001</v>
      </c>
      <c r="DL571" s="516">
        <v>156.4</v>
      </c>
      <c r="DM571" s="516">
        <v>156.30000000000001</v>
      </c>
      <c r="DN571" s="516">
        <v>159.69999999999999</v>
      </c>
      <c r="DO571" s="516">
        <v>163.5</v>
      </c>
      <c r="DP571" s="516">
        <v>160.6</v>
      </c>
      <c r="DQ571" s="516">
        <v>157.1</v>
      </c>
      <c r="DR571" s="516">
        <v>160.30000000000001</v>
      </c>
      <c r="DS571" s="516">
        <v>169.8</v>
      </c>
      <c r="DT571" s="516">
        <v>178.3</v>
      </c>
      <c r="DU571" s="517">
        <v>174.1</v>
      </c>
      <c r="DV571" s="517">
        <v>162.6</v>
      </c>
      <c r="DW571" s="517">
        <v>157.19999999999999</v>
      </c>
      <c r="DX571" s="559">
        <v>153.4</v>
      </c>
      <c r="DY571" s="559">
        <v>149.6</v>
      </c>
      <c r="DZ571" s="559">
        <v>151.4</v>
      </c>
      <c r="EA571" s="558">
        <v>146.4</v>
      </c>
    </row>
    <row r="572" spans="1:131">
      <c r="A572" s="514" t="s">
        <v>1681</v>
      </c>
      <c r="B572" s="514" t="s">
        <v>1682</v>
      </c>
      <c r="C572" s="515">
        <v>0.88361000000000001</v>
      </c>
      <c r="D572" s="516">
        <v>107.3</v>
      </c>
      <c r="E572" s="516">
        <v>106.3</v>
      </c>
      <c r="F572" s="516">
        <v>106.4</v>
      </c>
      <c r="G572" s="516">
        <v>106.6</v>
      </c>
      <c r="H572" s="516">
        <v>106.7</v>
      </c>
      <c r="I572" s="516">
        <v>105.9</v>
      </c>
      <c r="J572" s="516">
        <v>106.2</v>
      </c>
      <c r="K572" s="516">
        <v>105.2</v>
      </c>
      <c r="L572" s="516">
        <v>106.3</v>
      </c>
      <c r="M572" s="516">
        <v>106.7</v>
      </c>
      <c r="N572" s="516">
        <v>105.6</v>
      </c>
      <c r="O572" s="516">
        <v>106.3</v>
      </c>
      <c r="P572" s="516">
        <v>105</v>
      </c>
      <c r="Q572" s="516">
        <v>104.7</v>
      </c>
      <c r="R572" s="516">
        <v>103.7</v>
      </c>
      <c r="S572" s="516">
        <v>103.6</v>
      </c>
      <c r="T572" s="516">
        <v>104.2</v>
      </c>
      <c r="U572" s="516">
        <v>105.6</v>
      </c>
      <c r="V572" s="516">
        <v>106.2</v>
      </c>
      <c r="W572" s="516">
        <v>106.3</v>
      </c>
      <c r="X572" s="516">
        <v>106.6</v>
      </c>
      <c r="Y572" s="516">
        <v>106.8</v>
      </c>
      <c r="Z572" s="516">
        <v>107.4</v>
      </c>
      <c r="AA572" s="516">
        <v>108.2</v>
      </c>
      <c r="AB572" s="516">
        <v>105.1</v>
      </c>
      <c r="AC572" s="516">
        <v>104.8</v>
      </c>
      <c r="AD572" s="516">
        <v>104.1</v>
      </c>
      <c r="AE572" s="516">
        <v>104.1</v>
      </c>
      <c r="AF572" s="516">
        <v>103.7</v>
      </c>
      <c r="AG572" s="516">
        <v>102.8</v>
      </c>
      <c r="AH572" s="516">
        <v>102.3</v>
      </c>
      <c r="AI572" s="516">
        <v>101.5</v>
      </c>
      <c r="AJ572" s="516">
        <v>101.1</v>
      </c>
      <c r="AK572" s="516">
        <v>100.2</v>
      </c>
      <c r="AL572" s="516">
        <v>98.7</v>
      </c>
      <c r="AM572" s="516">
        <v>97</v>
      </c>
      <c r="AN572" s="516">
        <v>95.6</v>
      </c>
      <c r="AO572" s="516">
        <v>93.8</v>
      </c>
      <c r="AP572" s="516">
        <v>91.3</v>
      </c>
      <c r="AQ572" s="516">
        <v>88.4</v>
      </c>
      <c r="AR572" s="516">
        <v>86.4</v>
      </c>
      <c r="AS572" s="516">
        <v>88.1</v>
      </c>
      <c r="AT572" s="516">
        <v>86.3</v>
      </c>
      <c r="AU572" s="516">
        <v>84</v>
      </c>
      <c r="AV572" s="516">
        <v>80.099999999999994</v>
      </c>
      <c r="AW572" s="516">
        <v>79.7</v>
      </c>
      <c r="AX572" s="516">
        <v>81.2</v>
      </c>
      <c r="AY572" s="516">
        <v>85.7</v>
      </c>
      <c r="AZ572" s="516">
        <v>86.2</v>
      </c>
      <c r="BA572" s="516">
        <v>88.3</v>
      </c>
      <c r="BB572" s="516">
        <v>86.2</v>
      </c>
      <c r="BC572" s="516">
        <v>83.7</v>
      </c>
      <c r="BD572" s="516">
        <v>82.6</v>
      </c>
      <c r="BE572" s="516">
        <v>84.6</v>
      </c>
      <c r="BF572" s="516">
        <v>88.3</v>
      </c>
      <c r="BG572" s="516">
        <v>88.9</v>
      </c>
      <c r="BH572" s="516">
        <v>89.7</v>
      </c>
      <c r="BI572" s="516">
        <v>90.8</v>
      </c>
      <c r="BJ572" s="516">
        <v>89</v>
      </c>
      <c r="BK572" s="516">
        <v>96</v>
      </c>
      <c r="BL572" s="516">
        <v>98.3</v>
      </c>
      <c r="BM572" s="516">
        <v>96.1</v>
      </c>
      <c r="BN572" s="516">
        <v>95.6</v>
      </c>
      <c r="BO572" s="516">
        <v>96.5</v>
      </c>
      <c r="BP572" s="516">
        <v>98.2</v>
      </c>
      <c r="BQ572" s="516">
        <v>102.9</v>
      </c>
      <c r="BR572" s="516">
        <v>103</v>
      </c>
      <c r="BS572" s="516">
        <v>103.4</v>
      </c>
      <c r="BT572" s="516">
        <v>105</v>
      </c>
      <c r="BU572" s="516">
        <v>111.1</v>
      </c>
      <c r="BV572" s="516">
        <v>114.7</v>
      </c>
      <c r="BW572" s="516">
        <v>117.3</v>
      </c>
      <c r="BX572" s="516">
        <v>118.7</v>
      </c>
      <c r="BY572" s="516">
        <v>119.7</v>
      </c>
      <c r="BZ572" s="516">
        <v>119.6</v>
      </c>
      <c r="CA572" s="516">
        <v>120</v>
      </c>
      <c r="CB572" s="516">
        <v>118.6</v>
      </c>
      <c r="CC572" s="516">
        <v>121.2</v>
      </c>
      <c r="CD572" s="516">
        <v>122.1</v>
      </c>
      <c r="CE572" s="516">
        <v>121.3</v>
      </c>
      <c r="CF572" s="516">
        <v>118.5</v>
      </c>
      <c r="CG572" s="516">
        <v>114.2</v>
      </c>
      <c r="CH572" s="516">
        <v>113.7</v>
      </c>
      <c r="CI572" s="516">
        <v>116.3</v>
      </c>
      <c r="CJ572" s="516">
        <v>114.6</v>
      </c>
      <c r="CK572" s="516">
        <v>113.9</v>
      </c>
      <c r="CL572" s="516">
        <v>112.2</v>
      </c>
      <c r="CM572" s="516">
        <v>109.6</v>
      </c>
      <c r="CN572" s="516">
        <v>106</v>
      </c>
      <c r="CO572" s="516">
        <v>104.3</v>
      </c>
      <c r="CP572" s="516">
        <v>101.2</v>
      </c>
      <c r="CQ572" s="516">
        <v>100</v>
      </c>
      <c r="CR572" s="516">
        <v>101.3</v>
      </c>
      <c r="CS572" s="516">
        <v>105.2</v>
      </c>
      <c r="CT572" s="516">
        <v>107.8</v>
      </c>
      <c r="CU572" s="516">
        <v>106.6</v>
      </c>
      <c r="CV572" s="516">
        <v>106.1</v>
      </c>
      <c r="CW572" s="516">
        <v>105.3</v>
      </c>
      <c r="CX572" s="516">
        <v>104.9</v>
      </c>
      <c r="CY572" s="516">
        <v>103.5</v>
      </c>
      <c r="CZ572" s="516">
        <v>107.2</v>
      </c>
      <c r="DA572" s="516">
        <v>109.7</v>
      </c>
      <c r="DB572" s="516">
        <v>114.1</v>
      </c>
      <c r="DC572" s="516">
        <v>117</v>
      </c>
      <c r="DD572" s="516">
        <v>122.5</v>
      </c>
      <c r="DE572" s="516">
        <v>136.4</v>
      </c>
      <c r="DF572" s="516">
        <v>133.80000000000001</v>
      </c>
      <c r="DG572" s="516">
        <v>132.69999999999999</v>
      </c>
      <c r="DH572" s="516">
        <v>142.4</v>
      </c>
      <c r="DI572" s="516">
        <v>151.6</v>
      </c>
      <c r="DJ572" s="516">
        <v>153.69999999999999</v>
      </c>
      <c r="DK572" s="516">
        <v>155.4</v>
      </c>
      <c r="DL572" s="516">
        <v>155.5</v>
      </c>
      <c r="DM572" s="516">
        <v>155.19999999999999</v>
      </c>
      <c r="DN572" s="516">
        <v>159.4</v>
      </c>
      <c r="DO572" s="516">
        <v>163.69999999999999</v>
      </c>
      <c r="DP572" s="516">
        <v>160.1</v>
      </c>
      <c r="DQ572" s="516">
        <v>157.1</v>
      </c>
      <c r="DR572" s="516">
        <v>160.80000000000001</v>
      </c>
      <c r="DS572" s="516">
        <v>170.8</v>
      </c>
      <c r="DT572" s="516">
        <v>179.5</v>
      </c>
      <c r="DU572" s="517">
        <v>174.8</v>
      </c>
      <c r="DV572" s="517">
        <v>163.19999999999999</v>
      </c>
      <c r="DW572" s="517">
        <v>157.9</v>
      </c>
      <c r="DX572" s="559">
        <v>153.5</v>
      </c>
      <c r="DY572" s="559">
        <v>149.5</v>
      </c>
      <c r="DZ572" s="559">
        <v>151.69999999999999</v>
      </c>
      <c r="EA572" s="558">
        <v>145.6</v>
      </c>
    </row>
    <row r="573" spans="1:131">
      <c r="A573" s="514" t="s">
        <v>1683</v>
      </c>
      <c r="B573" s="514" t="s">
        <v>1684</v>
      </c>
      <c r="C573" s="515">
        <v>9.307E-2</v>
      </c>
      <c r="D573" s="516">
        <v>103.4</v>
      </c>
      <c r="E573" s="516">
        <v>104.8</v>
      </c>
      <c r="F573" s="516">
        <v>103.9</v>
      </c>
      <c r="G573" s="516">
        <v>102.5</v>
      </c>
      <c r="H573" s="516">
        <v>102.6</v>
      </c>
      <c r="I573" s="516">
        <v>103.3</v>
      </c>
      <c r="J573" s="516">
        <v>101.6</v>
      </c>
      <c r="K573" s="516">
        <v>101.2</v>
      </c>
      <c r="L573" s="516">
        <v>100.9</v>
      </c>
      <c r="M573" s="516">
        <v>101.1</v>
      </c>
      <c r="N573" s="516">
        <v>100.5</v>
      </c>
      <c r="O573" s="516">
        <v>101</v>
      </c>
      <c r="P573" s="516">
        <v>100.8</v>
      </c>
      <c r="Q573" s="516">
        <v>101</v>
      </c>
      <c r="R573" s="516">
        <v>100.6</v>
      </c>
      <c r="S573" s="516">
        <v>100.3</v>
      </c>
      <c r="T573" s="516">
        <v>100.1</v>
      </c>
      <c r="U573" s="516">
        <v>100.5</v>
      </c>
      <c r="V573" s="516">
        <v>101.9</v>
      </c>
      <c r="W573" s="516">
        <v>101.8</v>
      </c>
      <c r="X573" s="516">
        <v>102.3</v>
      </c>
      <c r="Y573" s="516">
        <v>102.8</v>
      </c>
      <c r="Z573" s="516">
        <v>103.4</v>
      </c>
      <c r="AA573" s="516">
        <v>105.6</v>
      </c>
      <c r="AB573" s="516">
        <v>103.5</v>
      </c>
      <c r="AC573" s="516">
        <v>103.7</v>
      </c>
      <c r="AD573" s="516">
        <v>103.1</v>
      </c>
      <c r="AE573" s="516">
        <v>102.4</v>
      </c>
      <c r="AF573" s="516">
        <v>102.8</v>
      </c>
      <c r="AG573" s="516">
        <v>101.2</v>
      </c>
      <c r="AH573" s="516">
        <v>101.6</v>
      </c>
      <c r="AI573" s="516">
        <v>101.8</v>
      </c>
      <c r="AJ573" s="516">
        <v>100.9</v>
      </c>
      <c r="AK573" s="516">
        <v>98.5</v>
      </c>
      <c r="AL573" s="516">
        <v>98.2</v>
      </c>
      <c r="AM573" s="516">
        <v>97</v>
      </c>
      <c r="AN573" s="516">
        <v>95.6</v>
      </c>
      <c r="AO573" s="516">
        <v>93.7</v>
      </c>
      <c r="AP573" s="516">
        <v>92.2</v>
      </c>
      <c r="AQ573" s="516">
        <v>89.5</v>
      </c>
      <c r="AR573" s="516">
        <v>87</v>
      </c>
      <c r="AS573" s="516">
        <v>86.9</v>
      </c>
      <c r="AT573" s="516">
        <v>85.2</v>
      </c>
      <c r="AU573" s="516">
        <v>83.9</v>
      </c>
      <c r="AV573" s="516">
        <v>80.599999999999994</v>
      </c>
      <c r="AW573" s="516">
        <v>80.8</v>
      </c>
      <c r="AX573" s="516">
        <v>80.599999999999994</v>
      </c>
      <c r="AY573" s="516">
        <v>84.4</v>
      </c>
      <c r="AZ573" s="516">
        <v>84.8</v>
      </c>
      <c r="BA573" s="516">
        <v>87.4</v>
      </c>
      <c r="BB573" s="516">
        <v>86.5</v>
      </c>
      <c r="BC573" s="516">
        <v>84</v>
      </c>
      <c r="BD573" s="516">
        <v>83.4</v>
      </c>
      <c r="BE573" s="516">
        <v>85</v>
      </c>
      <c r="BF573" s="516">
        <v>88.5</v>
      </c>
      <c r="BG573" s="516">
        <v>89.3</v>
      </c>
      <c r="BH573" s="516">
        <v>90.8</v>
      </c>
      <c r="BI573" s="516">
        <v>91.6</v>
      </c>
      <c r="BJ573" s="516">
        <v>92.2</v>
      </c>
      <c r="BK573" s="516">
        <v>95.5</v>
      </c>
      <c r="BL573" s="516">
        <v>96.2</v>
      </c>
      <c r="BM573" s="516">
        <v>94.7</v>
      </c>
      <c r="BN573" s="516">
        <v>94.8</v>
      </c>
      <c r="BO573" s="516">
        <v>96</v>
      </c>
      <c r="BP573" s="516">
        <v>96.5</v>
      </c>
      <c r="BQ573" s="516">
        <v>101</v>
      </c>
      <c r="BR573" s="516">
        <v>102.1</v>
      </c>
      <c r="BS573" s="516">
        <v>103.2</v>
      </c>
      <c r="BT573" s="516">
        <v>101.4</v>
      </c>
      <c r="BU573" s="516">
        <v>106.2</v>
      </c>
      <c r="BV573" s="516">
        <v>109.4</v>
      </c>
      <c r="BW573" s="516">
        <v>112.3</v>
      </c>
      <c r="BX573" s="516">
        <v>112.1</v>
      </c>
      <c r="BY573" s="516">
        <v>114.7</v>
      </c>
      <c r="BZ573" s="516">
        <v>115.9</v>
      </c>
      <c r="CA573" s="516">
        <v>115.4</v>
      </c>
      <c r="CB573" s="516">
        <v>116.9</v>
      </c>
      <c r="CC573" s="516">
        <v>118.5</v>
      </c>
      <c r="CD573" s="516">
        <v>119.7</v>
      </c>
      <c r="CE573" s="516">
        <v>118.9</v>
      </c>
      <c r="CF573" s="516">
        <v>118.4</v>
      </c>
      <c r="CG573" s="516">
        <v>114.9</v>
      </c>
      <c r="CH573" s="516">
        <v>113.6</v>
      </c>
      <c r="CI573" s="516">
        <v>114.3</v>
      </c>
      <c r="CJ573" s="516">
        <v>113.6</v>
      </c>
      <c r="CK573" s="516">
        <v>113.7</v>
      </c>
      <c r="CL573" s="516">
        <v>111.8</v>
      </c>
      <c r="CM573" s="516">
        <v>109</v>
      </c>
      <c r="CN573" s="516">
        <v>106.6</v>
      </c>
      <c r="CO573" s="516">
        <v>104.9</v>
      </c>
      <c r="CP573" s="516">
        <v>103</v>
      </c>
      <c r="CQ573" s="516">
        <v>101.5</v>
      </c>
      <c r="CR573" s="516">
        <v>102</v>
      </c>
      <c r="CS573" s="516">
        <v>104.5</v>
      </c>
      <c r="CT573" s="516">
        <v>106.2</v>
      </c>
      <c r="CU573" s="516">
        <v>106.7</v>
      </c>
      <c r="CV573" s="516">
        <v>97.9</v>
      </c>
      <c r="CW573" s="516">
        <v>104.4</v>
      </c>
      <c r="CX573" s="516">
        <v>104.7</v>
      </c>
      <c r="CY573" s="516">
        <v>103.9</v>
      </c>
      <c r="CZ573" s="516">
        <v>106.6</v>
      </c>
      <c r="DA573" s="516">
        <v>110.1</v>
      </c>
      <c r="DB573" s="516">
        <v>114.4</v>
      </c>
      <c r="DC573" s="516">
        <v>115.6</v>
      </c>
      <c r="DD573" s="516">
        <v>119.3</v>
      </c>
      <c r="DE573" s="516">
        <v>133.80000000000001</v>
      </c>
      <c r="DF573" s="516">
        <v>133.4</v>
      </c>
      <c r="DG573" s="516">
        <v>132.9</v>
      </c>
      <c r="DH573" s="516">
        <v>139.80000000000001</v>
      </c>
      <c r="DI573" s="516">
        <v>149.9</v>
      </c>
      <c r="DJ573" s="516">
        <v>153.30000000000001</v>
      </c>
      <c r="DK573" s="516">
        <v>155.80000000000001</v>
      </c>
      <c r="DL573" s="516">
        <v>155.1</v>
      </c>
      <c r="DM573" s="516">
        <v>156.30000000000001</v>
      </c>
      <c r="DN573" s="516">
        <v>156.5</v>
      </c>
      <c r="DO573" s="516">
        <v>158.9</v>
      </c>
      <c r="DP573" s="516">
        <v>158.6</v>
      </c>
      <c r="DQ573" s="516">
        <v>153.30000000000001</v>
      </c>
      <c r="DR573" s="516">
        <v>154.1</v>
      </c>
      <c r="DS573" s="516">
        <v>163.6</v>
      </c>
      <c r="DT573" s="516">
        <v>171.3</v>
      </c>
      <c r="DU573" s="517">
        <v>167.6</v>
      </c>
      <c r="DV573" s="517">
        <v>158.69999999999999</v>
      </c>
      <c r="DW573" s="517">
        <v>151.1</v>
      </c>
      <c r="DX573" s="559">
        <v>148</v>
      </c>
      <c r="DY573" s="559">
        <v>145.69999999999999</v>
      </c>
      <c r="DZ573" s="559">
        <v>146</v>
      </c>
      <c r="EA573" s="558">
        <v>144.30000000000001</v>
      </c>
    </row>
    <row r="574" spans="1:131">
      <c r="A574" s="514" t="s">
        <v>1685</v>
      </c>
      <c r="B574" s="514" t="s">
        <v>1686</v>
      </c>
      <c r="C574" s="515">
        <v>0.11260000000000001</v>
      </c>
      <c r="D574" s="516">
        <v>104</v>
      </c>
      <c r="E574" s="516">
        <v>103.7</v>
      </c>
      <c r="F574" s="516">
        <v>102.8</v>
      </c>
      <c r="G574" s="516">
        <v>102.9</v>
      </c>
      <c r="H574" s="516">
        <v>102.1</v>
      </c>
      <c r="I574" s="516">
        <v>102.3</v>
      </c>
      <c r="J574" s="516">
        <v>102.3</v>
      </c>
      <c r="K574" s="516">
        <v>101.2</v>
      </c>
      <c r="L574" s="516">
        <v>100.7</v>
      </c>
      <c r="M574" s="516">
        <v>101</v>
      </c>
      <c r="N574" s="516">
        <v>100.9</v>
      </c>
      <c r="O574" s="516">
        <v>100.9</v>
      </c>
      <c r="P574" s="516">
        <v>101.1</v>
      </c>
      <c r="Q574" s="516">
        <v>102</v>
      </c>
      <c r="R574" s="516">
        <v>101.7</v>
      </c>
      <c r="S574" s="516">
        <v>101.2</v>
      </c>
      <c r="T574" s="516">
        <v>100</v>
      </c>
      <c r="U574" s="516">
        <v>100.2</v>
      </c>
      <c r="V574" s="516">
        <v>100.5</v>
      </c>
      <c r="W574" s="516">
        <v>101.1</v>
      </c>
      <c r="X574" s="516">
        <v>100.8</v>
      </c>
      <c r="Y574" s="516">
        <v>101.6</v>
      </c>
      <c r="Z574" s="516">
        <v>103.4</v>
      </c>
      <c r="AA574" s="516">
        <v>103.7</v>
      </c>
      <c r="AB574" s="516">
        <v>103.1</v>
      </c>
      <c r="AC574" s="516">
        <v>103.8</v>
      </c>
      <c r="AD574" s="516">
        <v>103.2</v>
      </c>
      <c r="AE574" s="516">
        <v>103</v>
      </c>
      <c r="AF574" s="516">
        <v>103.2</v>
      </c>
      <c r="AG574" s="516">
        <v>102.7</v>
      </c>
      <c r="AH574" s="516">
        <v>104.3</v>
      </c>
      <c r="AI574" s="516">
        <v>103.6</v>
      </c>
      <c r="AJ574" s="516">
        <v>101.8</v>
      </c>
      <c r="AK574" s="516">
        <v>100.7</v>
      </c>
      <c r="AL574" s="516">
        <v>100.2</v>
      </c>
      <c r="AM574" s="516">
        <v>97.3</v>
      </c>
      <c r="AN574" s="516">
        <v>97.8</v>
      </c>
      <c r="AO574" s="516">
        <v>95.7</v>
      </c>
      <c r="AP574" s="516">
        <v>95.3</v>
      </c>
      <c r="AQ574" s="516">
        <v>92</v>
      </c>
      <c r="AR574" s="516">
        <v>90.2</v>
      </c>
      <c r="AS574" s="516">
        <v>90.1</v>
      </c>
      <c r="AT574" s="516">
        <v>88.8</v>
      </c>
      <c r="AU574" s="516">
        <v>87.6</v>
      </c>
      <c r="AV574" s="516">
        <v>85.5</v>
      </c>
      <c r="AW574" s="516">
        <v>83.2</v>
      </c>
      <c r="AX574" s="516">
        <v>82.4</v>
      </c>
      <c r="AY574" s="516">
        <v>88.5</v>
      </c>
      <c r="AZ574" s="516">
        <v>89.5</v>
      </c>
      <c r="BA574" s="516">
        <v>90.3</v>
      </c>
      <c r="BB574" s="516">
        <v>87.3</v>
      </c>
      <c r="BC574" s="516">
        <v>86.8</v>
      </c>
      <c r="BD574" s="516">
        <v>83.2</v>
      </c>
      <c r="BE574" s="516">
        <v>87.1</v>
      </c>
      <c r="BF574" s="516">
        <v>91.7</v>
      </c>
      <c r="BG574" s="516">
        <v>93.3</v>
      </c>
      <c r="BH574" s="516">
        <v>93.8</v>
      </c>
      <c r="BI574" s="516">
        <v>95.4</v>
      </c>
      <c r="BJ574" s="516">
        <v>94.8</v>
      </c>
      <c r="BK574" s="516">
        <v>100.5</v>
      </c>
      <c r="BL574" s="516">
        <v>103.8</v>
      </c>
      <c r="BM574" s="516">
        <v>102</v>
      </c>
      <c r="BN574" s="516">
        <v>101.3</v>
      </c>
      <c r="BO574" s="516">
        <v>101.8</v>
      </c>
      <c r="BP574" s="516">
        <v>103.1</v>
      </c>
      <c r="BQ574" s="516">
        <v>110.8</v>
      </c>
      <c r="BR574" s="516">
        <v>109.5</v>
      </c>
      <c r="BS574" s="516">
        <v>108.2</v>
      </c>
      <c r="BT574" s="516">
        <v>108.1</v>
      </c>
      <c r="BU574" s="516">
        <v>112.7</v>
      </c>
      <c r="BV574" s="516">
        <v>117.6</v>
      </c>
      <c r="BW574" s="516">
        <v>122.9</v>
      </c>
      <c r="BX574" s="516">
        <v>124.6</v>
      </c>
      <c r="BY574" s="516">
        <v>126.9</v>
      </c>
      <c r="BZ574" s="516">
        <v>126.3</v>
      </c>
      <c r="CA574" s="516">
        <v>124.7</v>
      </c>
      <c r="CB574" s="516">
        <v>124.8</v>
      </c>
      <c r="CC574" s="516">
        <v>125.8</v>
      </c>
      <c r="CD574" s="516">
        <v>127.5</v>
      </c>
      <c r="CE574" s="516">
        <v>126.2</v>
      </c>
      <c r="CF574" s="516">
        <v>123.6</v>
      </c>
      <c r="CG574" s="516">
        <v>118.7</v>
      </c>
      <c r="CH574" s="516">
        <v>118.9</v>
      </c>
      <c r="CI574" s="516">
        <v>121.7</v>
      </c>
      <c r="CJ574" s="516">
        <v>121.1</v>
      </c>
      <c r="CK574" s="516">
        <v>120.3</v>
      </c>
      <c r="CL574" s="516">
        <v>119.3</v>
      </c>
      <c r="CM574" s="516">
        <v>117.7</v>
      </c>
      <c r="CN574" s="516">
        <v>113.5</v>
      </c>
      <c r="CO574" s="516">
        <v>111.7</v>
      </c>
      <c r="CP574" s="516">
        <v>108.8</v>
      </c>
      <c r="CQ574" s="516">
        <v>106.8</v>
      </c>
      <c r="CR574" s="516">
        <v>107.2</v>
      </c>
      <c r="CS574" s="516">
        <v>110.3</v>
      </c>
      <c r="CT574" s="516">
        <v>113.1</v>
      </c>
      <c r="CU574" s="516">
        <v>112.8</v>
      </c>
      <c r="CV574" s="516">
        <v>88.8</v>
      </c>
      <c r="CW574" s="516">
        <v>109.7</v>
      </c>
      <c r="CX574" s="516">
        <v>108.8</v>
      </c>
      <c r="CY574" s="516">
        <v>108.6</v>
      </c>
      <c r="CZ574" s="516">
        <v>111.9</v>
      </c>
      <c r="DA574" s="516">
        <v>117.2</v>
      </c>
      <c r="DB574" s="516">
        <v>120</v>
      </c>
      <c r="DC574" s="516">
        <v>121.6</v>
      </c>
      <c r="DD574" s="516">
        <v>129.6</v>
      </c>
      <c r="DE574" s="516">
        <v>144.5</v>
      </c>
      <c r="DF574" s="516">
        <v>140.80000000000001</v>
      </c>
      <c r="DG574" s="516">
        <v>140.69999999999999</v>
      </c>
      <c r="DH574" s="516">
        <v>153.80000000000001</v>
      </c>
      <c r="DI574" s="516">
        <v>171.1</v>
      </c>
      <c r="DJ574" s="516">
        <v>176.6</v>
      </c>
      <c r="DK574" s="516">
        <v>175.6</v>
      </c>
      <c r="DL574" s="516">
        <v>174.4</v>
      </c>
      <c r="DM574" s="516">
        <v>172.7</v>
      </c>
      <c r="DN574" s="516">
        <v>174.5</v>
      </c>
      <c r="DO574" s="516">
        <v>178.7</v>
      </c>
      <c r="DP574" s="516">
        <v>173.5</v>
      </c>
      <c r="DQ574" s="516">
        <v>165.7</v>
      </c>
      <c r="DR574" s="516">
        <v>168.9</v>
      </c>
      <c r="DS574" s="516">
        <v>180.2</v>
      </c>
      <c r="DT574" s="516">
        <v>190.7</v>
      </c>
      <c r="DU574" s="517">
        <v>184.9</v>
      </c>
      <c r="DV574" s="517">
        <v>170.2</v>
      </c>
      <c r="DW574" s="517">
        <v>163.30000000000001</v>
      </c>
      <c r="DX574" s="559">
        <v>158.1</v>
      </c>
      <c r="DY574" s="559">
        <v>152</v>
      </c>
      <c r="DZ574" s="559">
        <v>153.5</v>
      </c>
      <c r="EA574" s="558">
        <v>151.30000000000001</v>
      </c>
    </row>
    <row r="575" spans="1:131">
      <c r="A575" s="514" t="s">
        <v>1687</v>
      </c>
      <c r="B575" s="514" t="s">
        <v>1688</v>
      </c>
      <c r="C575" s="515">
        <v>5.5140000000000002E-2</v>
      </c>
      <c r="D575" s="516">
        <v>118.3</v>
      </c>
      <c r="E575" s="516">
        <v>99.9</v>
      </c>
      <c r="F575" s="516">
        <v>104.9</v>
      </c>
      <c r="G575" s="516">
        <v>97.5</v>
      </c>
      <c r="H575" s="516">
        <v>95.9</v>
      </c>
      <c r="I575" s="516">
        <v>102.2</v>
      </c>
      <c r="J575" s="516">
        <v>102.4</v>
      </c>
      <c r="K575" s="516">
        <v>107</v>
      </c>
      <c r="L575" s="516">
        <v>112.7</v>
      </c>
      <c r="M575" s="516">
        <v>99.2</v>
      </c>
      <c r="N575" s="516">
        <v>99.2</v>
      </c>
      <c r="O575" s="516">
        <v>97.2</v>
      </c>
      <c r="P575" s="516">
        <v>98.3</v>
      </c>
      <c r="Q575" s="516">
        <v>92.5</v>
      </c>
      <c r="R575" s="516">
        <v>98.5</v>
      </c>
      <c r="S575" s="516">
        <v>107.3</v>
      </c>
      <c r="T575" s="516">
        <v>106.4</v>
      </c>
      <c r="U575" s="516">
        <v>92.4</v>
      </c>
      <c r="V575" s="516">
        <v>102.5</v>
      </c>
      <c r="W575" s="516">
        <v>110.1</v>
      </c>
      <c r="X575" s="516">
        <v>108.9</v>
      </c>
      <c r="Y575" s="516">
        <v>119.5</v>
      </c>
      <c r="Z575" s="516">
        <v>119.5</v>
      </c>
      <c r="AA575" s="516">
        <v>126.4</v>
      </c>
      <c r="AB575" s="516">
        <v>117</v>
      </c>
      <c r="AC575" s="516">
        <v>128</v>
      </c>
      <c r="AD575" s="516">
        <v>107.5</v>
      </c>
      <c r="AE575" s="516">
        <v>100.8</v>
      </c>
      <c r="AF575" s="516">
        <v>99.7</v>
      </c>
      <c r="AG575" s="516">
        <v>97.5</v>
      </c>
      <c r="AH575" s="516">
        <v>98.5</v>
      </c>
      <c r="AI575" s="516">
        <v>117.1</v>
      </c>
      <c r="AJ575" s="516">
        <v>110.4</v>
      </c>
      <c r="AK575" s="516">
        <v>126.7</v>
      </c>
      <c r="AL575" s="516">
        <v>113.4</v>
      </c>
      <c r="AM575" s="516">
        <v>115.4</v>
      </c>
      <c r="AN575" s="516">
        <v>114.8</v>
      </c>
      <c r="AO575" s="516">
        <v>123.6</v>
      </c>
      <c r="AP575" s="516">
        <v>121.5</v>
      </c>
      <c r="AQ575" s="516">
        <v>121.5</v>
      </c>
      <c r="AR575" s="516">
        <v>118.8</v>
      </c>
      <c r="AS575" s="516">
        <v>118</v>
      </c>
      <c r="AT575" s="516">
        <v>125.5</v>
      </c>
      <c r="AU575" s="516">
        <v>125.4</v>
      </c>
      <c r="AV575" s="516">
        <v>125.5</v>
      </c>
      <c r="AW575" s="516">
        <v>117</v>
      </c>
      <c r="AX575" s="516">
        <v>101.3</v>
      </c>
      <c r="AY575" s="516">
        <v>108.1</v>
      </c>
      <c r="AZ575" s="516">
        <v>111.1</v>
      </c>
      <c r="BA575" s="516">
        <v>107</v>
      </c>
      <c r="BB575" s="516">
        <v>107.8</v>
      </c>
      <c r="BC575" s="516">
        <v>108.1</v>
      </c>
      <c r="BD575" s="516">
        <v>98.3</v>
      </c>
      <c r="BE575" s="516">
        <v>103.8</v>
      </c>
      <c r="BF575" s="516">
        <v>111.8</v>
      </c>
      <c r="BG575" s="516">
        <v>119.3</v>
      </c>
      <c r="BH575" s="516">
        <v>119.3</v>
      </c>
      <c r="BI575" s="516">
        <v>120.3</v>
      </c>
      <c r="BJ575" s="516">
        <v>122.4</v>
      </c>
      <c r="BK575" s="516">
        <v>122.4</v>
      </c>
      <c r="BL575" s="516">
        <v>122.4</v>
      </c>
      <c r="BM575" s="516">
        <v>122.5</v>
      </c>
      <c r="BN575" s="516">
        <v>122.4</v>
      </c>
      <c r="BO575" s="516">
        <v>122.4</v>
      </c>
      <c r="BP575" s="516">
        <v>125.7</v>
      </c>
      <c r="BQ575" s="516">
        <v>127.4</v>
      </c>
      <c r="BR575" s="516">
        <v>127.5</v>
      </c>
      <c r="BS575" s="516">
        <v>127.2</v>
      </c>
      <c r="BT575" s="516">
        <v>128.6</v>
      </c>
      <c r="BU575" s="516">
        <v>129.69999999999999</v>
      </c>
      <c r="BV575" s="516">
        <v>129.69999999999999</v>
      </c>
      <c r="BW575" s="516">
        <v>124.7</v>
      </c>
      <c r="BX575" s="516">
        <v>128.9</v>
      </c>
      <c r="BY575" s="516">
        <v>130.1</v>
      </c>
      <c r="BZ575" s="516">
        <v>132.80000000000001</v>
      </c>
      <c r="CA575" s="516">
        <v>132.69999999999999</v>
      </c>
      <c r="CB575" s="516">
        <v>132.6</v>
      </c>
      <c r="CC575" s="516">
        <v>133.30000000000001</v>
      </c>
      <c r="CD575" s="516">
        <v>134.30000000000001</v>
      </c>
      <c r="CE575" s="516">
        <v>134.1</v>
      </c>
      <c r="CF575" s="516">
        <v>132.69999999999999</v>
      </c>
      <c r="CG575" s="516">
        <v>133.80000000000001</v>
      </c>
      <c r="CH575" s="516">
        <v>131.4</v>
      </c>
      <c r="CI575" s="516">
        <v>129.69999999999999</v>
      </c>
      <c r="CJ575" s="516">
        <v>131.9</v>
      </c>
      <c r="CK575" s="516">
        <v>132</v>
      </c>
      <c r="CL575" s="516">
        <v>129.4</v>
      </c>
      <c r="CM575" s="516">
        <v>130.69999999999999</v>
      </c>
      <c r="CN575" s="516">
        <v>129.9</v>
      </c>
      <c r="CO575" s="516">
        <v>130.80000000000001</v>
      </c>
      <c r="CP575" s="516">
        <v>126.7</v>
      </c>
      <c r="CQ575" s="516">
        <v>130.4</v>
      </c>
      <c r="CR575" s="516">
        <v>131.30000000000001</v>
      </c>
      <c r="CS575" s="516">
        <v>132.1</v>
      </c>
      <c r="CT575" s="516">
        <v>133.80000000000001</v>
      </c>
      <c r="CU575" s="516">
        <v>133.69999999999999</v>
      </c>
      <c r="CV575" s="516">
        <v>133.69999999999999</v>
      </c>
      <c r="CW575" s="516">
        <v>133.1</v>
      </c>
      <c r="CX575" s="516">
        <v>130.80000000000001</v>
      </c>
      <c r="CY575" s="516">
        <v>130.80000000000001</v>
      </c>
      <c r="CZ575" s="516">
        <v>132.69999999999999</v>
      </c>
      <c r="DA575" s="516">
        <v>132.19999999999999</v>
      </c>
      <c r="DB575" s="516">
        <v>133.6</v>
      </c>
      <c r="DC575" s="516">
        <v>134.80000000000001</v>
      </c>
      <c r="DD575" s="516">
        <v>133.30000000000001</v>
      </c>
      <c r="DE575" s="516">
        <v>131.9</v>
      </c>
      <c r="DF575" s="516">
        <v>133.30000000000001</v>
      </c>
      <c r="DG575" s="516">
        <v>132</v>
      </c>
      <c r="DH575" s="516">
        <v>131.9</v>
      </c>
      <c r="DI575" s="516">
        <v>131.80000000000001</v>
      </c>
      <c r="DJ575" s="516">
        <v>131.80000000000001</v>
      </c>
      <c r="DK575" s="516">
        <v>131.80000000000001</v>
      </c>
      <c r="DL575" s="516">
        <v>137.6</v>
      </c>
      <c r="DM575" s="516">
        <v>139.1</v>
      </c>
      <c r="DN575" s="516">
        <v>139.1</v>
      </c>
      <c r="DO575" s="516">
        <v>137.9</v>
      </c>
      <c r="DP575" s="516">
        <v>145.4</v>
      </c>
      <c r="DQ575" s="516">
        <v>145.6</v>
      </c>
      <c r="DR575" s="516">
        <v>145.80000000000001</v>
      </c>
      <c r="DS575" s="516">
        <v>144.4</v>
      </c>
      <c r="DT575" s="516">
        <v>146</v>
      </c>
      <c r="DU575" s="517">
        <v>150.19999999999999</v>
      </c>
      <c r="DV575" s="517">
        <v>144.4</v>
      </c>
      <c r="DW575" s="517">
        <v>144.5</v>
      </c>
      <c r="DX575" s="559">
        <v>151.80000000000001</v>
      </c>
      <c r="DY575" s="559">
        <v>151.9</v>
      </c>
      <c r="DZ575" s="559">
        <v>152.30000000000001</v>
      </c>
      <c r="EA575" s="558">
        <v>152.80000000000001</v>
      </c>
    </row>
    <row r="576" spans="1:131">
      <c r="A576" s="514" t="s">
        <v>1689</v>
      </c>
      <c r="B576" s="514" t="s">
        <v>1690</v>
      </c>
      <c r="C576" s="515">
        <v>6.6710000000000005E-2</v>
      </c>
      <c r="D576" s="516">
        <v>115.9</v>
      </c>
      <c r="E576" s="516">
        <v>110.2</v>
      </c>
      <c r="F576" s="516">
        <v>109.7</v>
      </c>
      <c r="G576" s="516">
        <v>108.2</v>
      </c>
      <c r="H576" s="516">
        <v>105.5</v>
      </c>
      <c r="I576" s="516">
        <v>105.6</v>
      </c>
      <c r="J576" s="516">
        <v>106.1</v>
      </c>
      <c r="K576" s="516">
        <v>104.1</v>
      </c>
      <c r="L576" s="516">
        <v>102.5</v>
      </c>
      <c r="M576" s="516">
        <v>103.3</v>
      </c>
      <c r="N576" s="516">
        <v>102.4</v>
      </c>
      <c r="O576" s="516">
        <v>102.4</v>
      </c>
      <c r="P576" s="516">
        <v>102.8</v>
      </c>
      <c r="Q576" s="516">
        <v>101.2</v>
      </c>
      <c r="R576" s="516">
        <v>100.4</v>
      </c>
      <c r="S576" s="516">
        <v>98.9</v>
      </c>
      <c r="T576" s="516">
        <v>94.9</v>
      </c>
      <c r="U576" s="516">
        <v>96.8</v>
      </c>
      <c r="V576" s="516">
        <v>96.8</v>
      </c>
      <c r="W576" s="516">
        <v>97.4</v>
      </c>
      <c r="X576" s="516">
        <v>98.7</v>
      </c>
      <c r="Y576" s="516">
        <v>102.4</v>
      </c>
      <c r="Z576" s="516">
        <v>103.6</v>
      </c>
      <c r="AA576" s="516">
        <v>103.6</v>
      </c>
      <c r="AB576" s="516">
        <v>106.3</v>
      </c>
      <c r="AC576" s="516">
        <v>107.7</v>
      </c>
      <c r="AD576" s="516">
        <v>107</v>
      </c>
      <c r="AE576" s="516">
        <v>105.4</v>
      </c>
      <c r="AF576" s="516">
        <v>102.8</v>
      </c>
      <c r="AG576" s="516">
        <v>102.3</v>
      </c>
      <c r="AH576" s="516">
        <v>102</v>
      </c>
      <c r="AI576" s="516">
        <v>99.1</v>
      </c>
      <c r="AJ576" s="516">
        <v>98.4</v>
      </c>
      <c r="AK576" s="516">
        <v>98.3</v>
      </c>
      <c r="AL576" s="516">
        <v>97.8</v>
      </c>
      <c r="AM576" s="516">
        <v>97.6</v>
      </c>
      <c r="AN576" s="516">
        <v>95.6</v>
      </c>
      <c r="AO576" s="516">
        <v>93.2</v>
      </c>
      <c r="AP576" s="516">
        <v>92.2</v>
      </c>
      <c r="AQ576" s="516">
        <v>89.7</v>
      </c>
      <c r="AR576" s="516">
        <v>87.7</v>
      </c>
      <c r="AS576" s="516">
        <v>87.6</v>
      </c>
      <c r="AT576" s="516">
        <v>86.1</v>
      </c>
      <c r="AU576" s="516">
        <v>85.5</v>
      </c>
      <c r="AV576" s="516">
        <v>85.7</v>
      </c>
      <c r="AW576" s="516">
        <v>86.8</v>
      </c>
      <c r="AX576" s="516">
        <v>86.9</v>
      </c>
      <c r="AY576" s="516">
        <v>87.5</v>
      </c>
      <c r="AZ576" s="516">
        <v>88.5</v>
      </c>
      <c r="BA576" s="516">
        <v>85.1</v>
      </c>
      <c r="BB576" s="516">
        <v>83.3</v>
      </c>
      <c r="BC576" s="516">
        <v>81.3</v>
      </c>
      <c r="BD576" s="516">
        <v>79.599999999999994</v>
      </c>
      <c r="BE576" s="516">
        <v>81.8</v>
      </c>
      <c r="BF576" s="516">
        <v>84.2</v>
      </c>
      <c r="BG576" s="516">
        <v>84.4</v>
      </c>
      <c r="BH576" s="516">
        <v>86.3</v>
      </c>
      <c r="BI576" s="516">
        <v>89.2</v>
      </c>
      <c r="BJ576" s="516">
        <v>90.8</v>
      </c>
      <c r="BK576" s="516">
        <v>93.2</v>
      </c>
      <c r="BL576" s="516">
        <v>96.3</v>
      </c>
      <c r="BM576" s="516">
        <v>95.2</v>
      </c>
      <c r="BN576" s="516">
        <v>92</v>
      </c>
      <c r="BO576" s="516">
        <v>92.4</v>
      </c>
      <c r="BP576" s="516">
        <v>92.3</v>
      </c>
      <c r="BQ576" s="516">
        <v>93.5</v>
      </c>
      <c r="BR576" s="516">
        <v>93.8</v>
      </c>
      <c r="BS576" s="516">
        <v>95.4</v>
      </c>
      <c r="BT576" s="516">
        <v>97.9</v>
      </c>
      <c r="BU576" s="516">
        <v>104</v>
      </c>
      <c r="BV576" s="516">
        <v>105.9</v>
      </c>
      <c r="BW576" s="516">
        <v>108.9</v>
      </c>
      <c r="BX576" s="516">
        <v>110.5</v>
      </c>
      <c r="BY576" s="516">
        <v>111.7</v>
      </c>
      <c r="BZ576" s="516">
        <v>111.3</v>
      </c>
      <c r="CA576" s="516">
        <v>110.5</v>
      </c>
      <c r="CB576" s="516">
        <v>112.8</v>
      </c>
      <c r="CC576" s="516">
        <v>114.6</v>
      </c>
      <c r="CD576" s="516">
        <v>114.3</v>
      </c>
      <c r="CE576" s="516">
        <v>112.4</v>
      </c>
      <c r="CF576" s="516">
        <v>110.3</v>
      </c>
      <c r="CG576" s="516">
        <v>109.3</v>
      </c>
      <c r="CH576" s="516">
        <v>111.6</v>
      </c>
      <c r="CI576" s="516">
        <v>111.6</v>
      </c>
      <c r="CJ576" s="516">
        <v>110.6</v>
      </c>
      <c r="CK576" s="516">
        <v>109.6</v>
      </c>
      <c r="CL576" s="516">
        <v>107.4</v>
      </c>
      <c r="CM576" s="516">
        <v>104.4</v>
      </c>
      <c r="CN576" s="516">
        <v>99.9</v>
      </c>
      <c r="CO576" s="516">
        <v>99.6</v>
      </c>
      <c r="CP576" s="516">
        <v>98.9</v>
      </c>
      <c r="CQ576" s="516">
        <v>99.5</v>
      </c>
      <c r="CR576" s="516">
        <v>99.5</v>
      </c>
      <c r="CS576" s="516">
        <v>101.6</v>
      </c>
      <c r="CT576" s="516">
        <v>101.5</v>
      </c>
      <c r="CU576" s="516">
        <v>100.9</v>
      </c>
      <c r="CV576" s="516">
        <v>101.6</v>
      </c>
      <c r="CW576" s="516">
        <v>101.8</v>
      </c>
      <c r="CX576" s="516">
        <v>102.3</v>
      </c>
      <c r="CY576" s="516">
        <v>101.2</v>
      </c>
      <c r="CZ576" s="516">
        <v>103.2</v>
      </c>
      <c r="DA576" s="516">
        <v>102.7</v>
      </c>
      <c r="DB576" s="516">
        <v>102.7</v>
      </c>
      <c r="DC576" s="516">
        <v>107.7</v>
      </c>
      <c r="DD576" s="516">
        <v>113.5</v>
      </c>
      <c r="DE576" s="516">
        <v>120.6</v>
      </c>
      <c r="DF576" s="516">
        <v>119.1</v>
      </c>
      <c r="DG576" s="516">
        <v>123.5</v>
      </c>
      <c r="DH576" s="516">
        <v>127.7</v>
      </c>
      <c r="DI576" s="516">
        <v>129.19999999999999</v>
      </c>
      <c r="DJ576" s="516">
        <v>129.4</v>
      </c>
      <c r="DK576" s="516">
        <v>127</v>
      </c>
      <c r="DL576" s="516">
        <v>128.69999999999999</v>
      </c>
      <c r="DM576" s="516">
        <v>129.80000000000001</v>
      </c>
      <c r="DN576" s="516">
        <v>136.1</v>
      </c>
      <c r="DO576" s="516">
        <v>133.6</v>
      </c>
      <c r="DP576" s="516">
        <v>130.69999999999999</v>
      </c>
      <c r="DQ576" s="516">
        <v>136.6</v>
      </c>
      <c r="DR576" s="516">
        <v>143.6</v>
      </c>
      <c r="DS576" s="516">
        <v>150.19999999999999</v>
      </c>
      <c r="DT576" s="516">
        <v>155.19999999999999</v>
      </c>
      <c r="DU576" s="517">
        <v>149.19999999999999</v>
      </c>
      <c r="DV576" s="517">
        <v>147</v>
      </c>
      <c r="DW576" s="517">
        <v>147.5</v>
      </c>
      <c r="DX576" s="559">
        <v>147</v>
      </c>
      <c r="DY576" s="559">
        <v>147.4</v>
      </c>
      <c r="DZ576" s="559">
        <v>150.5</v>
      </c>
      <c r="EA576" s="558">
        <v>144.69999999999999</v>
      </c>
    </row>
    <row r="577" spans="1:131">
      <c r="A577" s="514" t="s">
        <v>1691</v>
      </c>
      <c r="B577" s="514" t="s">
        <v>1692</v>
      </c>
      <c r="C577" s="515">
        <v>6.6710000000000005E-2</v>
      </c>
      <c r="D577" s="516">
        <v>115.9</v>
      </c>
      <c r="E577" s="516">
        <v>110.2</v>
      </c>
      <c r="F577" s="516">
        <v>109.7</v>
      </c>
      <c r="G577" s="516">
        <v>108.2</v>
      </c>
      <c r="H577" s="516">
        <v>105.5</v>
      </c>
      <c r="I577" s="516">
        <v>105.6</v>
      </c>
      <c r="J577" s="516">
        <v>106.1</v>
      </c>
      <c r="K577" s="516">
        <v>104.1</v>
      </c>
      <c r="L577" s="516">
        <v>102.5</v>
      </c>
      <c r="M577" s="516">
        <v>103.3</v>
      </c>
      <c r="N577" s="516">
        <v>102.4</v>
      </c>
      <c r="O577" s="516">
        <v>102.4</v>
      </c>
      <c r="P577" s="516">
        <v>102.8</v>
      </c>
      <c r="Q577" s="516">
        <v>101.2</v>
      </c>
      <c r="R577" s="516">
        <v>100.4</v>
      </c>
      <c r="S577" s="516">
        <v>98.9</v>
      </c>
      <c r="T577" s="516">
        <v>94.9</v>
      </c>
      <c r="U577" s="516">
        <v>96.8</v>
      </c>
      <c r="V577" s="516">
        <v>96.8</v>
      </c>
      <c r="W577" s="516">
        <v>97.4</v>
      </c>
      <c r="X577" s="516">
        <v>98.7</v>
      </c>
      <c r="Y577" s="516">
        <v>102.4</v>
      </c>
      <c r="Z577" s="516">
        <v>103.6</v>
      </c>
      <c r="AA577" s="516">
        <v>103.6</v>
      </c>
      <c r="AB577" s="516">
        <v>106.3</v>
      </c>
      <c r="AC577" s="516">
        <v>107.7</v>
      </c>
      <c r="AD577" s="516">
        <v>107</v>
      </c>
      <c r="AE577" s="516">
        <v>105.4</v>
      </c>
      <c r="AF577" s="516">
        <v>102.8</v>
      </c>
      <c r="AG577" s="516">
        <v>102.3</v>
      </c>
      <c r="AH577" s="516">
        <v>102</v>
      </c>
      <c r="AI577" s="516">
        <v>99.1</v>
      </c>
      <c r="AJ577" s="516">
        <v>98.4</v>
      </c>
      <c r="AK577" s="516">
        <v>98.3</v>
      </c>
      <c r="AL577" s="516">
        <v>97.8</v>
      </c>
      <c r="AM577" s="516">
        <v>97.6</v>
      </c>
      <c r="AN577" s="516">
        <v>95.6</v>
      </c>
      <c r="AO577" s="516">
        <v>93.2</v>
      </c>
      <c r="AP577" s="516">
        <v>92.2</v>
      </c>
      <c r="AQ577" s="516">
        <v>89.7</v>
      </c>
      <c r="AR577" s="516">
        <v>87.7</v>
      </c>
      <c r="AS577" s="516">
        <v>87.6</v>
      </c>
      <c r="AT577" s="516">
        <v>86.1</v>
      </c>
      <c r="AU577" s="516">
        <v>85.5</v>
      </c>
      <c r="AV577" s="516">
        <v>85.7</v>
      </c>
      <c r="AW577" s="516">
        <v>86.8</v>
      </c>
      <c r="AX577" s="516">
        <v>86.9</v>
      </c>
      <c r="AY577" s="516">
        <v>87.5</v>
      </c>
      <c r="AZ577" s="516">
        <v>88.5</v>
      </c>
      <c r="BA577" s="516">
        <v>85.1</v>
      </c>
      <c r="BB577" s="516">
        <v>83.3</v>
      </c>
      <c r="BC577" s="516">
        <v>81.3</v>
      </c>
      <c r="BD577" s="516">
        <v>79.599999999999994</v>
      </c>
      <c r="BE577" s="516">
        <v>81.8</v>
      </c>
      <c r="BF577" s="516">
        <v>84.2</v>
      </c>
      <c r="BG577" s="516">
        <v>84.4</v>
      </c>
      <c r="BH577" s="516">
        <v>86.3</v>
      </c>
      <c r="BI577" s="516">
        <v>89.2</v>
      </c>
      <c r="BJ577" s="516">
        <v>90.8</v>
      </c>
      <c r="BK577" s="516">
        <v>93.2</v>
      </c>
      <c r="BL577" s="516">
        <v>96.3</v>
      </c>
      <c r="BM577" s="516">
        <v>95.2</v>
      </c>
      <c r="BN577" s="516">
        <v>92</v>
      </c>
      <c r="BO577" s="516">
        <v>92.4</v>
      </c>
      <c r="BP577" s="516">
        <v>92.3</v>
      </c>
      <c r="BQ577" s="516">
        <v>93.5</v>
      </c>
      <c r="BR577" s="516">
        <v>93.8</v>
      </c>
      <c r="BS577" s="516">
        <v>95.4</v>
      </c>
      <c r="BT577" s="516">
        <v>97.9</v>
      </c>
      <c r="BU577" s="516">
        <v>104</v>
      </c>
      <c r="BV577" s="516">
        <v>105.9</v>
      </c>
      <c r="BW577" s="516">
        <v>108.9</v>
      </c>
      <c r="BX577" s="516">
        <v>110.5</v>
      </c>
      <c r="BY577" s="516">
        <v>111.7</v>
      </c>
      <c r="BZ577" s="516">
        <v>111.3</v>
      </c>
      <c r="CA577" s="516">
        <v>110.5</v>
      </c>
      <c r="CB577" s="516">
        <v>112.8</v>
      </c>
      <c r="CC577" s="516">
        <v>114.6</v>
      </c>
      <c r="CD577" s="516">
        <v>114.3</v>
      </c>
      <c r="CE577" s="516">
        <v>112.4</v>
      </c>
      <c r="CF577" s="516">
        <v>110.3</v>
      </c>
      <c r="CG577" s="516">
        <v>109.3</v>
      </c>
      <c r="CH577" s="516">
        <v>111.6</v>
      </c>
      <c r="CI577" s="516">
        <v>111.6</v>
      </c>
      <c r="CJ577" s="516">
        <v>110.6</v>
      </c>
      <c r="CK577" s="516">
        <v>109.6</v>
      </c>
      <c r="CL577" s="516">
        <v>107.4</v>
      </c>
      <c r="CM577" s="516">
        <v>104.4</v>
      </c>
      <c r="CN577" s="516">
        <v>99.9</v>
      </c>
      <c r="CO577" s="516">
        <v>99.6</v>
      </c>
      <c r="CP577" s="516">
        <v>98.9</v>
      </c>
      <c r="CQ577" s="516">
        <v>99.5</v>
      </c>
      <c r="CR577" s="516">
        <v>99.5</v>
      </c>
      <c r="CS577" s="516">
        <v>101.6</v>
      </c>
      <c r="CT577" s="516">
        <v>101.5</v>
      </c>
      <c r="CU577" s="516">
        <v>100.9</v>
      </c>
      <c r="CV577" s="516">
        <v>101.6</v>
      </c>
      <c r="CW577" s="516">
        <v>101.8</v>
      </c>
      <c r="CX577" s="516">
        <v>102.3</v>
      </c>
      <c r="CY577" s="516">
        <v>101.2</v>
      </c>
      <c r="CZ577" s="516">
        <v>103.2</v>
      </c>
      <c r="DA577" s="516">
        <v>102.7</v>
      </c>
      <c r="DB577" s="516">
        <v>102.7</v>
      </c>
      <c r="DC577" s="516">
        <v>107.7</v>
      </c>
      <c r="DD577" s="516">
        <v>113.5</v>
      </c>
      <c r="DE577" s="516">
        <v>120.6</v>
      </c>
      <c r="DF577" s="516">
        <v>119.1</v>
      </c>
      <c r="DG577" s="516">
        <v>123.5</v>
      </c>
      <c r="DH577" s="516">
        <v>127.7</v>
      </c>
      <c r="DI577" s="516">
        <v>129.19999999999999</v>
      </c>
      <c r="DJ577" s="516">
        <v>129.4</v>
      </c>
      <c r="DK577" s="516">
        <v>127</v>
      </c>
      <c r="DL577" s="516">
        <v>128.69999999999999</v>
      </c>
      <c r="DM577" s="516">
        <v>129.80000000000001</v>
      </c>
      <c r="DN577" s="516">
        <v>136.1</v>
      </c>
      <c r="DO577" s="516">
        <v>133.6</v>
      </c>
      <c r="DP577" s="516">
        <v>130.69999999999999</v>
      </c>
      <c r="DQ577" s="516">
        <v>136.6</v>
      </c>
      <c r="DR577" s="516">
        <v>143.6</v>
      </c>
      <c r="DS577" s="516">
        <v>150.19999999999999</v>
      </c>
      <c r="DT577" s="516">
        <v>155.19999999999999</v>
      </c>
      <c r="DU577" s="517">
        <v>149.19999999999999</v>
      </c>
      <c r="DV577" s="517">
        <v>147</v>
      </c>
      <c r="DW577" s="517">
        <v>147.5</v>
      </c>
      <c r="DX577" s="559">
        <v>147</v>
      </c>
      <c r="DY577" s="559">
        <v>147.4</v>
      </c>
      <c r="DZ577" s="559">
        <v>150.5</v>
      </c>
      <c r="EA577" s="558">
        <v>144.69999999999999</v>
      </c>
    </row>
    <row r="578" spans="1:131">
      <c r="A578" s="514" t="s">
        <v>1693</v>
      </c>
      <c r="B578" s="514" t="s">
        <v>1694</v>
      </c>
      <c r="C578" s="515">
        <v>0.92396</v>
      </c>
      <c r="D578" s="516">
        <v>103.9</v>
      </c>
      <c r="E578" s="516">
        <v>103.1</v>
      </c>
      <c r="F578" s="516">
        <v>102.9</v>
      </c>
      <c r="G578" s="516">
        <v>103.4</v>
      </c>
      <c r="H578" s="516">
        <v>103.3</v>
      </c>
      <c r="I578" s="516">
        <v>102.4</v>
      </c>
      <c r="J578" s="516">
        <v>102.4</v>
      </c>
      <c r="K578" s="516">
        <v>101.1</v>
      </c>
      <c r="L578" s="516">
        <v>101.6</v>
      </c>
      <c r="M578" s="516">
        <v>101.3</v>
      </c>
      <c r="N578" s="516">
        <v>98.3</v>
      </c>
      <c r="O578" s="516">
        <v>99.1</v>
      </c>
      <c r="P578" s="516">
        <v>99.8</v>
      </c>
      <c r="Q578" s="516">
        <v>99.7</v>
      </c>
      <c r="R578" s="516">
        <v>95.4</v>
      </c>
      <c r="S578" s="516">
        <v>95.3</v>
      </c>
      <c r="T578" s="516">
        <v>96</v>
      </c>
      <c r="U578" s="516">
        <v>97.1</v>
      </c>
      <c r="V578" s="516">
        <v>97.6</v>
      </c>
      <c r="W578" s="516">
        <v>96.5</v>
      </c>
      <c r="X578" s="516">
        <v>98.1</v>
      </c>
      <c r="Y578" s="516">
        <v>100.8</v>
      </c>
      <c r="Z578" s="516">
        <v>100.6</v>
      </c>
      <c r="AA578" s="516">
        <v>101.1</v>
      </c>
      <c r="AB578" s="516">
        <v>103.2</v>
      </c>
      <c r="AC578" s="516">
        <v>104.1</v>
      </c>
      <c r="AD578" s="516">
        <v>104.3</v>
      </c>
      <c r="AE578" s="516">
        <v>104.7</v>
      </c>
      <c r="AF578" s="516">
        <v>103.3</v>
      </c>
      <c r="AG578" s="516">
        <v>103.7</v>
      </c>
      <c r="AH578" s="516">
        <v>103.5</v>
      </c>
      <c r="AI578" s="516">
        <v>103</v>
      </c>
      <c r="AJ578" s="516">
        <v>103.4</v>
      </c>
      <c r="AK578" s="516">
        <v>101</v>
      </c>
      <c r="AL578" s="516">
        <v>102.9</v>
      </c>
      <c r="AM578" s="516">
        <v>103</v>
      </c>
      <c r="AN578" s="516">
        <v>101.8</v>
      </c>
      <c r="AO578" s="516">
        <v>101.7</v>
      </c>
      <c r="AP578" s="516">
        <v>100.5</v>
      </c>
      <c r="AQ578" s="516">
        <v>100.2</v>
      </c>
      <c r="AR578" s="516">
        <v>88.4</v>
      </c>
      <c r="AS578" s="516">
        <v>89.1</v>
      </c>
      <c r="AT578" s="516">
        <v>88</v>
      </c>
      <c r="AU578" s="516">
        <v>84.4</v>
      </c>
      <c r="AV578" s="516">
        <v>81</v>
      </c>
      <c r="AW578" s="516">
        <v>76.8</v>
      </c>
      <c r="AX578" s="516">
        <v>77.3</v>
      </c>
      <c r="AY578" s="516">
        <v>78.7</v>
      </c>
      <c r="AZ578" s="516">
        <v>79.400000000000006</v>
      </c>
      <c r="BA578" s="516">
        <v>81.599999999999994</v>
      </c>
      <c r="BB578" s="516">
        <v>81.2</v>
      </c>
      <c r="BC578" s="516">
        <v>81.2</v>
      </c>
      <c r="BD578" s="516">
        <v>82</v>
      </c>
      <c r="BE578" s="516">
        <v>81.900000000000006</v>
      </c>
      <c r="BF578" s="516">
        <v>85.3</v>
      </c>
      <c r="BG578" s="516">
        <v>85.6</v>
      </c>
      <c r="BH578" s="516">
        <v>86.1</v>
      </c>
      <c r="BI578" s="516">
        <v>86.8</v>
      </c>
      <c r="BJ578" s="516">
        <v>86.9</v>
      </c>
      <c r="BK578" s="516">
        <v>91</v>
      </c>
      <c r="BL578" s="516">
        <v>92.9</v>
      </c>
      <c r="BM578" s="516">
        <v>94.3</v>
      </c>
      <c r="BN578" s="516">
        <v>94</v>
      </c>
      <c r="BO578" s="516">
        <v>93.5</v>
      </c>
      <c r="BP578" s="516">
        <v>95.4</v>
      </c>
      <c r="BQ578" s="516">
        <v>96.7</v>
      </c>
      <c r="BR578" s="516">
        <v>95.5</v>
      </c>
      <c r="BS578" s="516">
        <v>96.1</v>
      </c>
      <c r="BT578" s="516">
        <v>100.8</v>
      </c>
      <c r="BU578" s="516">
        <v>102</v>
      </c>
      <c r="BV578" s="516">
        <v>107.4</v>
      </c>
      <c r="BW578" s="516">
        <v>109.8</v>
      </c>
      <c r="BX578" s="516">
        <v>110.1</v>
      </c>
      <c r="BY578" s="516">
        <v>116.4</v>
      </c>
      <c r="BZ578" s="516">
        <v>116.9</v>
      </c>
      <c r="CA578" s="516">
        <v>113.6</v>
      </c>
      <c r="CB578" s="516">
        <v>113.2</v>
      </c>
      <c r="CC578" s="516">
        <v>111.9</v>
      </c>
      <c r="CD578" s="516">
        <v>114.1</v>
      </c>
      <c r="CE578" s="516">
        <v>113.6</v>
      </c>
      <c r="CF578" s="516">
        <v>112.8</v>
      </c>
      <c r="CG578" s="516">
        <v>107.4</v>
      </c>
      <c r="CH578" s="516">
        <v>112.4</v>
      </c>
      <c r="CI578" s="516">
        <v>109.7</v>
      </c>
      <c r="CJ578" s="516">
        <v>109.9</v>
      </c>
      <c r="CK578" s="516">
        <v>109.5</v>
      </c>
      <c r="CL578" s="516">
        <v>106.3</v>
      </c>
      <c r="CM578" s="516">
        <v>101.2</v>
      </c>
      <c r="CN578" s="516">
        <v>98.3</v>
      </c>
      <c r="CO578" s="516">
        <v>101</v>
      </c>
      <c r="CP578" s="516">
        <v>98.8</v>
      </c>
      <c r="CQ578" s="516">
        <v>99.4</v>
      </c>
      <c r="CR578" s="516">
        <v>98.5</v>
      </c>
      <c r="CS578" s="516">
        <v>105.3</v>
      </c>
      <c r="CT578" s="516">
        <v>104.1</v>
      </c>
      <c r="CU578" s="516">
        <v>102</v>
      </c>
      <c r="CV578" s="516">
        <v>102</v>
      </c>
      <c r="CW578" s="516">
        <v>98.8</v>
      </c>
      <c r="CX578" s="516">
        <v>101.3</v>
      </c>
      <c r="CY578" s="516">
        <v>103.3</v>
      </c>
      <c r="CZ578" s="516">
        <v>102.7</v>
      </c>
      <c r="DA578" s="516">
        <v>105.9</v>
      </c>
      <c r="DB578" s="516">
        <v>106.1</v>
      </c>
      <c r="DC578" s="516">
        <v>106.3</v>
      </c>
      <c r="DD578" s="516">
        <v>107.7</v>
      </c>
      <c r="DE578" s="516">
        <v>126.1</v>
      </c>
      <c r="DF578" s="516">
        <v>118</v>
      </c>
      <c r="DG578" s="516">
        <v>125.7</v>
      </c>
      <c r="DH578" s="516">
        <v>131</v>
      </c>
      <c r="DI578" s="516">
        <v>135.1</v>
      </c>
      <c r="DJ578" s="516">
        <v>133.30000000000001</v>
      </c>
      <c r="DK578" s="516">
        <v>134.1</v>
      </c>
      <c r="DL578" s="516">
        <v>135.9</v>
      </c>
      <c r="DM578" s="516">
        <v>138.69999999999999</v>
      </c>
      <c r="DN578" s="516">
        <v>147.19999999999999</v>
      </c>
      <c r="DO578" s="516">
        <v>139.5</v>
      </c>
      <c r="DP578" s="516">
        <v>142.80000000000001</v>
      </c>
      <c r="DQ578" s="516">
        <v>145.5</v>
      </c>
      <c r="DR578" s="516">
        <v>147.69999999999999</v>
      </c>
      <c r="DS578" s="516">
        <v>169.8</v>
      </c>
      <c r="DT578" s="516">
        <v>173</v>
      </c>
      <c r="DU578" s="517">
        <v>167.4</v>
      </c>
      <c r="DV578" s="517">
        <v>148.1</v>
      </c>
      <c r="DW578" s="517">
        <v>156.69999999999999</v>
      </c>
      <c r="DX578" s="559">
        <v>154.6</v>
      </c>
      <c r="DY578" s="559">
        <v>150.9</v>
      </c>
      <c r="DZ578" s="559">
        <v>146.5</v>
      </c>
      <c r="EA578" s="558">
        <v>143.19999999999999</v>
      </c>
    </row>
    <row r="579" spans="1:131">
      <c r="A579" s="514" t="s">
        <v>1695</v>
      </c>
      <c r="B579" s="514" t="s">
        <v>1696</v>
      </c>
      <c r="C579" s="515">
        <v>0.48307</v>
      </c>
      <c r="D579" s="516">
        <v>91.3</v>
      </c>
      <c r="E579" s="516">
        <v>90.2</v>
      </c>
      <c r="F579" s="516">
        <v>91.5</v>
      </c>
      <c r="G579" s="516">
        <v>90.6</v>
      </c>
      <c r="H579" s="516">
        <v>90.3</v>
      </c>
      <c r="I579" s="516">
        <v>88.5</v>
      </c>
      <c r="J579" s="516">
        <v>88.4</v>
      </c>
      <c r="K579" s="516">
        <v>86.1</v>
      </c>
      <c r="L579" s="516">
        <v>86.9</v>
      </c>
      <c r="M579" s="516">
        <v>86.4</v>
      </c>
      <c r="N579" s="516">
        <v>84</v>
      </c>
      <c r="O579" s="516">
        <v>85.3</v>
      </c>
      <c r="P579" s="516">
        <v>86.4</v>
      </c>
      <c r="Q579" s="516">
        <v>86.6</v>
      </c>
      <c r="R579" s="516">
        <v>85</v>
      </c>
      <c r="S579" s="516">
        <v>84.9</v>
      </c>
      <c r="T579" s="516">
        <v>86.3</v>
      </c>
      <c r="U579" s="516">
        <v>88.4</v>
      </c>
      <c r="V579" s="516">
        <v>89.2</v>
      </c>
      <c r="W579" s="516">
        <v>87.2</v>
      </c>
      <c r="X579" s="516">
        <v>90.1</v>
      </c>
      <c r="Y579" s="516">
        <v>91.6</v>
      </c>
      <c r="Z579" s="516">
        <v>91.2</v>
      </c>
      <c r="AA579" s="516">
        <v>92.1</v>
      </c>
      <c r="AB579" s="516">
        <v>92.7</v>
      </c>
      <c r="AC579" s="516">
        <v>94.3</v>
      </c>
      <c r="AD579" s="516">
        <v>94.8</v>
      </c>
      <c r="AE579" s="516">
        <v>95.6</v>
      </c>
      <c r="AF579" s="516">
        <v>93.1</v>
      </c>
      <c r="AG579" s="516">
        <v>93.9</v>
      </c>
      <c r="AH579" s="516">
        <v>93.6</v>
      </c>
      <c r="AI579" s="516">
        <v>92.5</v>
      </c>
      <c r="AJ579" s="516">
        <v>93.4</v>
      </c>
      <c r="AK579" s="516">
        <v>93.4</v>
      </c>
      <c r="AL579" s="516">
        <v>92.1</v>
      </c>
      <c r="AM579" s="516">
        <v>92.4</v>
      </c>
      <c r="AN579" s="516">
        <v>90.5</v>
      </c>
      <c r="AO579" s="516">
        <v>90.2</v>
      </c>
      <c r="AP579" s="516">
        <v>88.1</v>
      </c>
      <c r="AQ579" s="516">
        <v>87.8</v>
      </c>
      <c r="AR579" s="516">
        <v>85.4</v>
      </c>
      <c r="AS579" s="516">
        <v>86.7</v>
      </c>
      <c r="AT579" s="516">
        <v>84.3</v>
      </c>
      <c r="AU579" s="516">
        <v>81.5</v>
      </c>
      <c r="AV579" s="516">
        <v>78.8</v>
      </c>
      <c r="AW579" s="516">
        <v>77.7</v>
      </c>
      <c r="AX579" s="516">
        <v>78.7</v>
      </c>
      <c r="AY579" s="516">
        <v>78.400000000000006</v>
      </c>
      <c r="AZ579" s="516">
        <v>79.7</v>
      </c>
      <c r="BA579" s="516">
        <v>79.5</v>
      </c>
      <c r="BB579" s="516">
        <v>78.7</v>
      </c>
      <c r="BC579" s="516">
        <v>78.8</v>
      </c>
      <c r="BD579" s="516">
        <v>80.400000000000006</v>
      </c>
      <c r="BE579" s="516">
        <v>80.2</v>
      </c>
      <c r="BF579" s="516">
        <v>82.9</v>
      </c>
      <c r="BG579" s="516">
        <v>83.2</v>
      </c>
      <c r="BH579" s="516">
        <v>83.6</v>
      </c>
      <c r="BI579" s="516">
        <v>85.1</v>
      </c>
      <c r="BJ579" s="516">
        <v>85.2</v>
      </c>
      <c r="BK579" s="516">
        <v>86.2</v>
      </c>
      <c r="BL579" s="516">
        <v>89.8</v>
      </c>
      <c r="BM579" s="516">
        <v>88.9</v>
      </c>
      <c r="BN579" s="516">
        <v>88.4</v>
      </c>
      <c r="BO579" s="516">
        <v>87</v>
      </c>
      <c r="BP579" s="516">
        <v>87.4</v>
      </c>
      <c r="BQ579" s="516">
        <v>87</v>
      </c>
      <c r="BR579" s="516">
        <v>86.1</v>
      </c>
      <c r="BS579" s="516">
        <v>87.2</v>
      </c>
      <c r="BT579" s="516">
        <v>88.9</v>
      </c>
      <c r="BU579" s="516">
        <v>91</v>
      </c>
      <c r="BV579" s="516">
        <v>92</v>
      </c>
      <c r="BW579" s="516">
        <v>92.9</v>
      </c>
      <c r="BX579" s="516">
        <v>93.6</v>
      </c>
      <c r="BY579" s="516">
        <v>94.3</v>
      </c>
      <c r="BZ579" s="516">
        <v>95.1</v>
      </c>
      <c r="CA579" s="516">
        <v>95.6</v>
      </c>
      <c r="CB579" s="516">
        <v>95.8</v>
      </c>
      <c r="CC579" s="516">
        <v>95.7</v>
      </c>
      <c r="CD579" s="516">
        <v>96.5</v>
      </c>
      <c r="CE579" s="516">
        <v>97</v>
      </c>
      <c r="CF579" s="516">
        <v>96.3</v>
      </c>
      <c r="CG579" s="516">
        <v>95.8</v>
      </c>
      <c r="CH579" s="516">
        <v>96</v>
      </c>
      <c r="CI579" s="516">
        <v>95.5</v>
      </c>
      <c r="CJ579" s="516">
        <v>96.1</v>
      </c>
      <c r="CK579" s="516">
        <v>95.7</v>
      </c>
      <c r="CL579" s="516">
        <v>94.7</v>
      </c>
      <c r="CM579" s="516">
        <v>94.1</v>
      </c>
      <c r="CN579" s="516">
        <v>92.7</v>
      </c>
      <c r="CO579" s="516">
        <v>93</v>
      </c>
      <c r="CP579" s="516">
        <v>93.1</v>
      </c>
      <c r="CQ579" s="516">
        <v>92.5</v>
      </c>
      <c r="CR579" s="516">
        <v>91.2</v>
      </c>
      <c r="CS579" s="516">
        <v>91.3</v>
      </c>
      <c r="CT579" s="516">
        <v>91.7</v>
      </c>
      <c r="CU579" s="516">
        <v>92.5</v>
      </c>
      <c r="CV579" s="516">
        <v>92.5</v>
      </c>
      <c r="CW579" s="516">
        <v>90.8</v>
      </c>
      <c r="CX579" s="516">
        <v>91.7</v>
      </c>
      <c r="CY579" s="516">
        <v>92.4</v>
      </c>
      <c r="CZ579" s="516">
        <v>92.3</v>
      </c>
      <c r="DA579" s="516">
        <v>93.2</v>
      </c>
      <c r="DB579" s="516">
        <v>93.4</v>
      </c>
      <c r="DC579" s="516">
        <v>93.7</v>
      </c>
      <c r="DD579" s="516">
        <v>96.1</v>
      </c>
      <c r="DE579" s="516">
        <v>97.9</v>
      </c>
      <c r="DF579" s="516">
        <v>101.3</v>
      </c>
      <c r="DG579" s="516">
        <v>103.5</v>
      </c>
      <c r="DH579" s="516">
        <v>102.8</v>
      </c>
      <c r="DI579" s="516">
        <v>105.5</v>
      </c>
      <c r="DJ579" s="516">
        <v>106.4</v>
      </c>
      <c r="DK579" s="516">
        <v>106.7</v>
      </c>
      <c r="DL579" s="516">
        <v>109.2</v>
      </c>
      <c r="DM579" s="516">
        <v>111.8</v>
      </c>
      <c r="DN579" s="516">
        <v>115.2</v>
      </c>
      <c r="DO579" s="516">
        <v>116.3</v>
      </c>
      <c r="DP579" s="516">
        <v>117.3</v>
      </c>
      <c r="DQ579" s="516">
        <v>118.1</v>
      </c>
      <c r="DR579" s="516">
        <v>118.5</v>
      </c>
      <c r="DS579" s="516">
        <v>122.8</v>
      </c>
      <c r="DT579" s="516">
        <v>127.7</v>
      </c>
      <c r="DU579" s="517">
        <v>125.1</v>
      </c>
      <c r="DV579" s="517">
        <v>122.1</v>
      </c>
      <c r="DW579" s="517">
        <v>119.4</v>
      </c>
      <c r="DX579" s="559">
        <v>118.9</v>
      </c>
      <c r="DY579" s="559">
        <v>117.9</v>
      </c>
      <c r="DZ579" s="559">
        <v>116.9</v>
      </c>
      <c r="EA579" s="558">
        <v>116.4</v>
      </c>
    </row>
    <row r="580" spans="1:131">
      <c r="A580" s="514" t="s">
        <v>1697</v>
      </c>
      <c r="B580" s="514" t="s">
        <v>1698</v>
      </c>
      <c r="C580" s="515">
        <v>0.41164000000000001</v>
      </c>
      <c r="D580" s="516">
        <v>118.4</v>
      </c>
      <c r="E580" s="516">
        <v>118.4</v>
      </c>
      <c r="F580" s="516">
        <v>116.4</v>
      </c>
      <c r="G580" s="516">
        <v>118.4</v>
      </c>
      <c r="H580" s="516">
        <v>118.4</v>
      </c>
      <c r="I580" s="516">
        <v>118.4</v>
      </c>
      <c r="J580" s="516">
        <v>118.4</v>
      </c>
      <c r="K580" s="516">
        <v>118.4</v>
      </c>
      <c r="L580" s="516">
        <v>118.4</v>
      </c>
      <c r="M580" s="516">
        <v>118.4</v>
      </c>
      <c r="N580" s="516">
        <v>114.5</v>
      </c>
      <c r="O580" s="516">
        <v>114.5</v>
      </c>
      <c r="P580" s="516">
        <v>114.5</v>
      </c>
      <c r="Q580" s="516">
        <v>114.5</v>
      </c>
      <c r="R580" s="516">
        <v>106.6</v>
      </c>
      <c r="S580" s="516">
        <v>106.6</v>
      </c>
      <c r="T580" s="516">
        <v>106.6</v>
      </c>
      <c r="U580" s="516">
        <v>106.6</v>
      </c>
      <c r="V580" s="516">
        <v>106.6</v>
      </c>
      <c r="W580" s="516">
        <v>106.6</v>
      </c>
      <c r="X580" s="516">
        <v>106.6</v>
      </c>
      <c r="Y580" s="516">
        <v>110.5</v>
      </c>
      <c r="Z580" s="516">
        <v>110.5</v>
      </c>
      <c r="AA580" s="516">
        <v>110.5</v>
      </c>
      <c r="AB580" s="516">
        <v>114.5</v>
      </c>
      <c r="AC580" s="516">
        <v>114.5</v>
      </c>
      <c r="AD580" s="516">
        <v>114.5</v>
      </c>
      <c r="AE580" s="516">
        <v>114.5</v>
      </c>
      <c r="AF580" s="516">
        <v>114.5</v>
      </c>
      <c r="AG580" s="516">
        <v>114.5</v>
      </c>
      <c r="AH580" s="516">
        <v>114.5</v>
      </c>
      <c r="AI580" s="516">
        <v>114.5</v>
      </c>
      <c r="AJ580" s="516">
        <v>114.5</v>
      </c>
      <c r="AK580" s="516">
        <v>108.5</v>
      </c>
      <c r="AL580" s="516">
        <v>114.5</v>
      </c>
      <c r="AM580" s="516">
        <v>114.5</v>
      </c>
      <c r="AN580" s="516">
        <v>114.5</v>
      </c>
      <c r="AO580" s="516">
        <v>114.5</v>
      </c>
      <c r="AP580" s="516">
        <v>114.5</v>
      </c>
      <c r="AQ580" s="516">
        <v>114.5</v>
      </c>
      <c r="AR580" s="516">
        <v>90.8</v>
      </c>
      <c r="AS580" s="516">
        <v>90.8</v>
      </c>
      <c r="AT580" s="516">
        <v>90.8</v>
      </c>
      <c r="AU580" s="516">
        <v>86</v>
      </c>
      <c r="AV580" s="516">
        <v>82.1</v>
      </c>
      <c r="AW580" s="516">
        <v>74.2</v>
      </c>
      <c r="AX580" s="516">
        <v>74.2</v>
      </c>
      <c r="AY580" s="516">
        <v>77.7</v>
      </c>
      <c r="AZ580" s="516">
        <v>77.7</v>
      </c>
      <c r="BA580" s="516">
        <v>82.9</v>
      </c>
      <c r="BB580" s="516">
        <v>82.9</v>
      </c>
      <c r="BC580" s="516">
        <v>82.9</v>
      </c>
      <c r="BD580" s="516">
        <v>82.9</v>
      </c>
      <c r="BE580" s="516">
        <v>82.9</v>
      </c>
      <c r="BF580" s="516">
        <v>86.8</v>
      </c>
      <c r="BG580" s="516">
        <v>86.8</v>
      </c>
      <c r="BH580" s="516">
        <v>86.8</v>
      </c>
      <c r="BI580" s="516">
        <v>86.8</v>
      </c>
      <c r="BJ580" s="516">
        <v>86.8</v>
      </c>
      <c r="BK580" s="516">
        <v>94.7</v>
      </c>
      <c r="BL580" s="516">
        <v>94.7</v>
      </c>
      <c r="BM580" s="516">
        <v>98.7</v>
      </c>
      <c r="BN580" s="516">
        <v>98.7</v>
      </c>
      <c r="BO580" s="516">
        <v>99.8</v>
      </c>
      <c r="BP580" s="516">
        <v>103.8</v>
      </c>
      <c r="BQ580" s="516">
        <v>107</v>
      </c>
      <c r="BR580" s="516">
        <v>105</v>
      </c>
      <c r="BS580" s="516">
        <v>105</v>
      </c>
      <c r="BT580" s="516">
        <v>113.7</v>
      </c>
      <c r="BU580" s="516">
        <v>113.9</v>
      </c>
      <c r="BV580" s="516">
        <v>124.7</v>
      </c>
      <c r="BW580" s="516">
        <v>129.1</v>
      </c>
      <c r="BX580" s="516">
        <v>129.1</v>
      </c>
      <c r="BY580" s="516">
        <v>142.1</v>
      </c>
      <c r="BZ580" s="516">
        <v>142.1</v>
      </c>
      <c r="CA580" s="516">
        <v>134.19999999999999</v>
      </c>
      <c r="CB580" s="516">
        <v>133</v>
      </c>
      <c r="CC580" s="516">
        <v>130.19999999999999</v>
      </c>
      <c r="CD580" s="516">
        <v>134.19999999999999</v>
      </c>
      <c r="CE580" s="516">
        <v>132.6</v>
      </c>
      <c r="CF580" s="516">
        <v>131.4</v>
      </c>
      <c r="CG580" s="516">
        <v>120</v>
      </c>
      <c r="CH580" s="516">
        <v>131</v>
      </c>
      <c r="CI580" s="516">
        <v>125.5</v>
      </c>
      <c r="CJ580" s="516">
        <v>125.5</v>
      </c>
      <c r="CK580" s="516">
        <v>125.1</v>
      </c>
      <c r="CL580" s="516">
        <v>119.2</v>
      </c>
      <c r="CM580" s="516">
        <v>108.5</v>
      </c>
      <c r="CN580" s="516">
        <v>103.8</v>
      </c>
      <c r="CO580" s="516">
        <v>109.3</v>
      </c>
      <c r="CP580" s="516">
        <v>104.2</v>
      </c>
      <c r="CQ580" s="516">
        <v>106.6</v>
      </c>
      <c r="CR580" s="516">
        <v>106.2</v>
      </c>
      <c r="CS580" s="516">
        <v>121.2</v>
      </c>
      <c r="CT580" s="516">
        <v>118.4</v>
      </c>
      <c r="CU580" s="516">
        <v>112.5</v>
      </c>
      <c r="CV580" s="516">
        <v>112.5</v>
      </c>
      <c r="CW580" s="516">
        <v>107.3</v>
      </c>
      <c r="CX580" s="516">
        <v>111.7</v>
      </c>
      <c r="CY580" s="516">
        <v>115.2</v>
      </c>
      <c r="CZ580" s="516">
        <v>114.1</v>
      </c>
      <c r="DA580" s="516">
        <v>120.4</v>
      </c>
      <c r="DB580" s="516">
        <v>120.4</v>
      </c>
      <c r="DC580" s="516">
        <v>120.4</v>
      </c>
      <c r="DD580" s="516">
        <v>120.4</v>
      </c>
      <c r="DE580" s="516">
        <v>159</v>
      </c>
      <c r="DF580" s="516">
        <v>136.9</v>
      </c>
      <c r="DG580" s="516">
        <v>151.19999999999999</v>
      </c>
      <c r="DH580" s="516">
        <v>163.80000000000001</v>
      </c>
      <c r="DI580" s="516">
        <v>169.7</v>
      </c>
      <c r="DJ580" s="516">
        <v>164.6</v>
      </c>
      <c r="DK580" s="516">
        <v>165.8</v>
      </c>
      <c r="DL580" s="516">
        <v>166.2</v>
      </c>
      <c r="DM580" s="516">
        <v>168.9</v>
      </c>
      <c r="DN580" s="516">
        <v>183.5</v>
      </c>
      <c r="DO580" s="516">
        <v>164.6</v>
      </c>
      <c r="DP580" s="516">
        <v>170.9</v>
      </c>
      <c r="DQ580" s="516">
        <v>176.8</v>
      </c>
      <c r="DR580" s="516">
        <v>180.8</v>
      </c>
      <c r="DS580" s="516">
        <v>225</v>
      </c>
      <c r="DT580" s="516">
        <v>226.5</v>
      </c>
      <c r="DU580" s="517">
        <v>217.1</v>
      </c>
      <c r="DV580" s="517">
        <v>177.6</v>
      </c>
      <c r="DW580" s="517">
        <v>200.5</v>
      </c>
      <c r="DX580" s="559">
        <v>196.5</v>
      </c>
      <c r="DY580" s="559">
        <v>189.4</v>
      </c>
      <c r="DZ580" s="559">
        <v>180.8</v>
      </c>
      <c r="EA580" s="558">
        <v>173.6</v>
      </c>
    </row>
    <row r="581" spans="1:131">
      <c r="A581" s="514" t="s">
        <v>1699</v>
      </c>
      <c r="B581" s="514" t="s">
        <v>1700</v>
      </c>
      <c r="C581" s="515">
        <v>2.9250000000000002E-2</v>
      </c>
      <c r="D581" s="516">
        <v>107.5</v>
      </c>
      <c r="E581" s="516">
        <v>102.5</v>
      </c>
      <c r="F581" s="516">
        <v>102.2</v>
      </c>
      <c r="G581" s="516">
        <v>105.8</v>
      </c>
      <c r="H581" s="516">
        <v>105.4</v>
      </c>
      <c r="I581" s="516">
        <v>105.9</v>
      </c>
      <c r="J581" s="516">
        <v>108.6</v>
      </c>
      <c r="K581" s="516">
        <v>105.8</v>
      </c>
      <c r="L581" s="516">
        <v>106.9</v>
      </c>
      <c r="M581" s="516">
        <v>107.4</v>
      </c>
      <c r="N581" s="516">
        <v>106.6</v>
      </c>
      <c r="O581" s="516">
        <v>111.2</v>
      </c>
      <c r="P581" s="516">
        <v>114</v>
      </c>
      <c r="Q581" s="516">
        <v>107.1</v>
      </c>
      <c r="R581" s="516">
        <v>110.9</v>
      </c>
      <c r="S581" s="516">
        <v>109.3</v>
      </c>
      <c r="T581" s="516">
        <v>106.9</v>
      </c>
      <c r="U581" s="516">
        <v>109</v>
      </c>
      <c r="V581" s="516">
        <v>109.9</v>
      </c>
      <c r="W581" s="516">
        <v>110.1</v>
      </c>
      <c r="X581" s="516">
        <v>110.5</v>
      </c>
      <c r="Y581" s="516">
        <v>114.8</v>
      </c>
      <c r="Z581" s="516">
        <v>114.9</v>
      </c>
      <c r="AA581" s="516">
        <v>117.8</v>
      </c>
      <c r="AB581" s="516">
        <v>117</v>
      </c>
      <c r="AC581" s="516">
        <v>120.4</v>
      </c>
      <c r="AD581" s="516">
        <v>118.3</v>
      </c>
      <c r="AE581" s="516">
        <v>117.9</v>
      </c>
      <c r="AF581" s="516">
        <v>115.9</v>
      </c>
      <c r="AG581" s="516">
        <v>115.6</v>
      </c>
      <c r="AH581" s="516">
        <v>112.5</v>
      </c>
      <c r="AI581" s="516">
        <v>115.1</v>
      </c>
      <c r="AJ581" s="516">
        <v>112.9</v>
      </c>
      <c r="AK581" s="516">
        <v>122.5</v>
      </c>
      <c r="AL581" s="516">
        <v>119.4</v>
      </c>
      <c r="AM581" s="516">
        <v>117.1</v>
      </c>
      <c r="AN581" s="516">
        <v>110</v>
      </c>
      <c r="AO581" s="516">
        <v>110.8</v>
      </c>
      <c r="AP581" s="516">
        <v>109.7</v>
      </c>
      <c r="AQ581" s="516">
        <v>104.2</v>
      </c>
      <c r="AR581" s="516">
        <v>104.9</v>
      </c>
      <c r="AS581" s="516">
        <v>106</v>
      </c>
      <c r="AT581" s="516">
        <v>108.7</v>
      </c>
      <c r="AU581" s="516">
        <v>107.3</v>
      </c>
      <c r="AV581" s="516">
        <v>103</v>
      </c>
      <c r="AW581" s="516">
        <v>97.2</v>
      </c>
      <c r="AX581" s="516">
        <v>96.2</v>
      </c>
      <c r="AY581" s="516">
        <v>96.7</v>
      </c>
      <c r="AZ581" s="516">
        <v>97.6</v>
      </c>
      <c r="BA581" s="516">
        <v>97.2</v>
      </c>
      <c r="BB581" s="516">
        <v>100</v>
      </c>
      <c r="BC581" s="516">
        <v>96.9</v>
      </c>
      <c r="BD581" s="516">
        <v>97.5</v>
      </c>
      <c r="BE581" s="516">
        <v>97.4</v>
      </c>
      <c r="BF581" s="516">
        <v>101.4</v>
      </c>
      <c r="BG581" s="516">
        <v>107.6</v>
      </c>
      <c r="BH581" s="516">
        <v>117</v>
      </c>
      <c r="BI581" s="516">
        <v>116.1</v>
      </c>
      <c r="BJ581" s="516">
        <v>115.9</v>
      </c>
      <c r="BK581" s="516">
        <v>117.3</v>
      </c>
      <c r="BL581" s="516">
        <v>117.4</v>
      </c>
      <c r="BM581" s="516">
        <v>120.8</v>
      </c>
      <c r="BN581" s="516">
        <v>120.8</v>
      </c>
      <c r="BO581" s="516">
        <v>110.3</v>
      </c>
      <c r="BP581" s="516">
        <v>108.6</v>
      </c>
      <c r="BQ581" s="516">
        <v>112.1</v>
      </c>
      <c r="BR581" s="516">
        <v>117</v>
      </c>
      <c r="BS581" s="516">
        <v>117.8</v>
      </c>
      <c r="BT581" s="516">
        <v>118.1</v>
      </c>
      <c r="BU581" s="516">
        <v>117</v>
      </c>
      <c r="BV581" s="516">
        <v>117.8</v>
      </c>
      <c r="BW581" s="516">
        <v>119.5</v>
      </c>
      <c r="BX581" s="516">
        <v>117.4</v>
      </c>
      <c r="BY581" s="516">
        <v>119.9</v>
      </c>
      <c r="BZ581" s="516">
        <v>122</v>
      </c>
      <c r="CA581" s="516">
        <v>119</v>
      </c>
      <c r="CB581" s="516">
        <v>120.3</v>
      </c>
      <c r="CC581" s="516">
        <v>120.1</v>
      </c>
      <c r="CD581" s="516">
        <v>122</v>
      </c>
      <c r="CE581" s="516">
        <v>122.5</v>
      </c>
      <c r="CF581" s="516">
        <v>124</v>
      </c>
      <c r="CG581" s="516">
        <v>120.6</v>
      </c>
      <c r="CH581" s="516">
        <v>120.6</v>
      </c>
      <c r="CI581" s="516">
        <v>121.5</v>
      </c>
      <c r="CJ581" s="516">
        <v>120.2</v>
      </c>
      <c r="CK581" s="516">
        <v>118.4</v>
      </c>
      <c r="CL581" s="516">
        <v>117.1</v>
      </c>
      <c r="CM581" s="516">
        <v>116.5</v>
      </c>
      <c r="CN581" s="516">
        <v>113.4</v>
      </c>
      <c r="CO581" s="516">
        <v>115.5</v>
      </c>
      <c r="CP581" s="516">
        <v>116.7</v>
      </c>
      <c r="CQ581" s="516">
        <v>113.9</v>
      </c>
      <c r="CR581" s="516">
        <v>110.6</v>
      </c>
      <c r="CS581" s="516">
        <v>112</v>
      </c>
      <c r="CT581" s="516">
        <v>108.8</v>
      </c>
      <c r="CU581" s="516">
        <v>110.5</v>
      </c>
      <c r="CV581" s="516">
        <v>110.7</v>
      </c>
      <c r="CW581" s="516">
        <v>110.7</v>
      </c>
      <c r="CX581" s="516">
        <v>113.7</v>
      </c>
      <c r="CY581" s="516">
        <v>114.5</v>
      </c>
      <c r="CZ581" s="516">
        <v>113.1</v>
      </c>
      <c r="DA581" s="516">
        <v>113.6</v>
      </c>
      <c r="DB581" s="516">
        <v>113.8</v>
      </c>
      <c r="DC581" s="516">
        <v>117.5</v>
      </c>
      <c r="DD581" s="516">
        <v>120.7</v>
      </c>
      <c r="DE581" s="516">
        <v>127.4</v>
      </c>
      <c r="DF581" s="516">
        <v>127.6</v>
      </c>
      <c r="DG581" s="516">
        <v>133.6</v>
      </c>
      <c r="DH581" s="516">
        <v>133.80000000000001</v>
      </c>
      <c r="DI581" s="516">
        <v>135.9</v>
      </c>
      <c r="DJ581" s="516">
        <v>137.5</v>
      </c>
      <c r="DK581" s="516">
        <v>141.69999999999999</v>
      </c>
      <c r="DL581" s="516">
        <v>150.9</v>
      </c>
      <c r="DM581" s="516">
        <v>158.4</v>
      </c>
      <c r="DN581" s="516">
        <v>164.9</v>
      </c>
      <c r="DO581" s="516">
        <v>169.1</v>
      </c>
      <c r="DP581" s="516">
        <v>169.3</v>
      </c>
      <c r="DQ581" s="516">
        <v>158</v>
      </c>
      <c r="DR581" s="516">
        <v>164.3</v>
      </c>
      <c r="DS581" s="516">
        <v>169.8</v>
      </c>
      <c r="DT581" s="516">
        <v>169</v>
      </c>
      <c r="DU581" s="517">
        <v>167.5</v>
      </c>
      <c r="DV581" s="517">
        <v>163.19999999999999</v>
      </c>
      <c r="DW581" s="517">
        <v>158</v>
      </c>
      <c r="DX581" s="559">
        <v>155.4</v>
      </c>
      <c r="DY581" s="559">
        <v>153.69999999999999</v>
      </c>
      <c r="DZ581" s="559">
        <v>154.4</v>
      </c>
      <c r="EA581" s="558">
        <v>157.6</v>
      </c>
    </row>
    <row r="582" spans="1:131">
      <c r="A582" s="514" t="s">
        <v>1701</v>
      </c>
      <c r="B582" s="514" t="s">
        <v>1702</v>
      </c>
      <c r="C582" s="515">
        <v>0.20533999999999999</v>
      </c>
      <c r="D582" s="516">
        <v>102.6</v>
      </c>
      <c r="E582" s="516">
        <v>105.2</v>
      </c>
      <c r="F582" s="516">
        <v>102.1</v>
      </c>
      <c r="G582" s="516">
        <v>103.8</v>
      </c>
      <c r="H582" s="516">
        <v>103.6</v>
      </c>
      <c r="I582" s="516">
        <v>103.2</v>
      </c>
      <c r="J582" s="516">
        <v>102.4</v>
      </c>
      <c r="K582" s="516">
        <v>101.4</v>
      </c>
      <c r="L582" s="516">
        <v>100.9</v>
      </c>
      <c r="M582" s="516">
        <v>103.8</v>
      </c>
      <c r="N582" s="516">
        <v>102.5</v>
      </c>
      <c r="O582" s="516">
        <v>103.4</v>
      </c>
      <c r="P582" s="516">
        <v>105.6</v>
      </c>
      <c r="Q582" s="516">
        <v>103.7</v>
      </c>
      <c r="R582" s="516">
        <v>104.8</v>
      </c>
      <c r="S582" s="516">
        <v>106.4</v>
      </c>
      <c r="T582" s="516">
        <v>104</v>
      </c>
      <c r="U582" s="516">
        <v>103.5</v>
      </c>
      <c r="V582" s="516">
        <v>103.3</v>
      </c>
      <c r="W582" s="516">
        <v>103.9</v>
      </c>
      <c r="X582" s="516">
        <v>104.7</v>
      </c>
      <c r="Y582" s="516">
        <v>105.8</v>
      </c>
      <c r="Z582" s="516">
        <v>103.1</v>
      </c>
      <c r="AA582" s="516">
        <v>105.3</v>
      </c>
      <c r="AB582" s="516">
        <v>105.9</v>
      </c>
      <c r="AC582" s="516">
        <v>104.4</v>
      </c>
      <c r="AD582" s="516">
        <v>107.4</v>
      </c>
      <c r="AE582" s="516">
        <v>109.1</v>
      </c>
      <c r="AF582" s="516">
        <v>113.4</v>
      </c>
      <c r="AG582" s="516">
        <v>111.1</v>
      </c>
      <c r="AH582" s="516">
        <v>112.6</v>
      </c>
      <c r="AI582" s="516">
        <v>110.4</v>
      </c>
      <c r="AJ582" s="516">
        <v>110.1</v>
      </c>
      <c r="AK582" s="516">
        <v>107.1</v>
      </c>
      <c r="AL582" s="516">
        <v>107</v>
      </c>
      <c r="AM582" s="516">
        <v>107.2</v>
      </c>
      <c r="AN582" s="516">
        <v>105.5</v>
      </c>
      <c r="AO582" s="516">
        <v>107.5</v>
      </c>
      <c r="AP582" s="516">
        <v>105.4</v>
      </c>
      <c r="AQ582" s="516">
        <v>107.6</v>
      </c>
      <c r="AR582" s="516">
        <v>104.3</v>
      </c>
      <c r="AS582" s="516">
        <v>104.9</v>
      </c>
      <c r="AT582" s="516">
        <v>103.1</v>
      </c>
      <c r="AU582" s="516">
        <v>104.2</v>
      </c>
      <c r="AV582" s="516">
        <v>101.5</v>
      </c>
      <c r="AW582" s="516">
        <v>102.7</v>
      </c>
      <c r="AX582" s="516">
        <v>104.2</v>
      </c>
      <c r="AY582" s="516">
        <v>104.4</v>
      </c>
      <c r="AZ582" s="516">
        <v>104.4</v>
      </c>
      <c r="BA582" s="516">
        <v>106.8</v>
      </c>
      <c r="BB582" s="516">
        <v>107.7</v>
      </c>
      <c r="BC582" s="516">
        <v>106.4</v>
      </c>
      <c r="BD582" s="516">
        <v>105.2</v>
      </c>
      <c r="BE582" s="516">
        <v>104.9</v>
      </c>
      <c r="BF582" s="516">
        <v>106.8</v>
      </c>
      <c r="BG582" s="516">
        <v>107</v>
      </c>
      <c r="BH582" s="516">
        <v>111.2</v>
      </c>
      <c r="BI582" s="516">
        <v>112.3</v>
      </c>
      <c r="BJ582" s="516">
        <v>112</v>
      </c>
      <c r="BK582" s="516">
        <v>108.8</v>
      </c>
      <c r="BL582" s="516">
        <v>109.8</v>
      </c>
      <c r="BM582" s="516">
        <v>110.6</v>
      </c>
      <c r="BN582" s="516">
        <v>110.3</v>
      </c>
      <c r="BO582" s="516">
        <v>110.4</v>
      </c>
      <c r="BP582" s="516">
        <v>112.6</v>
      </c>
      <c r="BQ582" s="516">
        <v>116.6</v>
      </c>
      <c r="BR582" s="516">
        <v>116.4</v>
      </c>
      <c r="BS582" s="516">
        <v>116.8</v>
      </c>
      <c r="BT582" s="516">
        <v>118.8</v>
      </c>
      <c r="BU582" s="516">
        <v>122.6</v>
      </c>
      <c r="BV582" s="516">
        <v>123.5</v>
      </c>
      <c r="BW582" s="516">
        <v>124.8</v>
      </c>
      <c r="BX582" s="516">
        <v>124.5</v>
      </c>
      <c r="BY582" s="516">
        <v>123.4</v>
      </c>
      <c r="BZ582" s="516">
        <v>126.5</v>
      </c>
      <c r="CA582" s="516">
        <v>124.8</v>
      </c>
      <c r="CB582" s="516">
        <v>125.8</v>
      </c>
      <c r="CC582" s="516">
        <v>127.4</v>
      </c>
      <c r="CD582" s="516">
        <v>127.6</v>
      </c>
      <c r="CE582" s="516">
        <v>127</v>
      </c>
      <c r="CF582" s="516">
        <v>127.3</v>
      </c>
      <c r="CG582" s="516">
        <v>127.8</v>
      </c>
      <c r="CH582" s="516">
        <v>128.6</v>
      </c>
      <c r="CI582" s="516">
        <v>128.1</v>
      </c>
      <c r="CJ582" s="516">
        <v>127.1</v>
      </c>
      <c r="CK582" s="516">
        <v>126.4</v>
      </c>
      <c r="CL582" s="516">
        <v>129.69999999999999</v>
      </c>
      <c r="CM582" s="516">
        <v>127</v>
      </c>
      <c r="CN582" s="516">
        <v>124.5</v>
      </c>
      <c r="CO582" s="516">
        <v>124.8</v>
      </c>
      <c r="CP582" s="516">
        <v>125.1</v>
      </c>
      <c r="CQ582" s="516">
        <v>123.7</v>
      </c>
      <c r="CR582" s="516">
        <v>126.5</v>
      </c>
      <c r="CS582" s="516">
        <v>126.9</v>
      </c>
      <c r="CT582" s="516">
        <v>127.4</v>
      </c>
      <c r="CU582" s="516">
        <v>125</v>
      </c>
      <c r="CV582" s="516">
        <v>125.3</v>
      </c>
      <c r="CW582" s="516">
        <v>123.3</v>
      </c>
      <c r="CX582" s="516">
        <v>120.9</v>
      </c>
      <c r="CY582" s="516">
        <v>123.3</v>
      </c>
      <c r="CZ582" s="516">
        <v>125.3</v>
      </c>
      <c r="DA582" s="516">
        <v>123.2</v>
      </c>
      <c r="DB582" s="516">
        <v>123.4</v>
      </c>
      <c r="DC582" s="516">
        <v>126.7</v>
      </c>
      <c r="DD582" s="516">
        <v>129.80000000000001</v>
      </c>
      <c r="DE582" s="516">
        <v>134.69999999999999</v>
      </c>
      <c r="DF582" s="516">
        <v>137.5</v>
      </c>
      <c r="DG582" s="516">
        <v>141.4</v>
      </c>
      <c r="DH582" s="516">
        <v>140.4</v>
      </c>
      <c r="DI582" s="516">
        <v>146.4</v>
      </c>
      <c r="DJ582" s="516">
        <v>145.4</v>
      </c>
      <c r="DK582" s="516">
        <v>148.5</v>
      </c>
      <c r="DL582" s="516">
        <v>151.6</v>
      </c>
      <c r="DM582" s="516">
        <v>154.30000000000001</v>
      </c>
      <c r="DN582" s="516">
        <v>159.9</v>
      </c>
      <c r="DO582" s="516">
        <v>160.1</v>
      </c>
      <c r="DP582" s="516">
        <v>161.80000000000001</v>
      </c>
      <c r="DQ582" s="516">
        <v>163.80000000000001</v>
      </c>
      <c r="DR582" s="516">
        <v>167.1</v>
      </c>
      <c r="DS582" s="516">
        <v>171</v>
      </c>
      <c r="DT582" s="516">
        <v>172.7</v>
      </c>
      <c r="DU582" s="517">
        <v>177</v>
      </c>
      <c r="DV582" s="517">
        <v>169.2</v>
      </c>
      <c r="DW582" s="517">
        <v>174</v>
      </c>
      <c r="DX582" s="559">
        <v>174.6</v>
      </c>
      <c r="DY582" s="559">
        <v>176.6</v>
      </c>
      <c r="DZ582" s="559">
        <v>176.6</v>
      </c>
      <c r="EA582" s="558">
        <v>174.4</v>
      </c>
    </row>
    <row r="583" spans="1:131">
      <c r="A583" s="514" t="s">
        <v>1703</v>
      </c>
      <c r="B583" s="514" t="s">
        <v>1704</v>
      </c>
      <c r="C583" s="515">
        <v>7.5000000000000002E-4</v>
      </c>
      <c r="D583" s="516">
        <v>101.3</v>
      </c>
      <c r="E583" s="516">
        <v>106.8</v>
      </c>
      <c r="F583" s="516">
        <v>105</v>
      </c>
      <c r="G583" s="516">
        <v>107.4</v>
      </c>
      <c r="H583" s="516">
        <v>103.5</v>
      </c>
      <c r="I583" s="516">
        <v>105.9</v>
      </c>
      <c r="J583" s="516">
        <v>101.6</v>
      </c>
      <c r="K583" s="516">
        <v>102.8</v>
      </c>
      <c r="L583" s="516">
        <v>103.2</v>
      </c>
      <c r="M583" s="516">
        <v>103.6</v>
      </c>
      <c r="N583" s="516">
        <v>103.5</v>
      </c>
      <c r="O583" s="516">
        <v>102.9</v>
      </c>
      <c r="P583" s="516">
        <v>102.8</v>
      </c>
      <c r="Q583" s="516">
        <v>103.2</v>
      </c>
      <c r="R583" s="516">
        <v>102</v>
      </c>
      <c r="S583" s="516">
        <v>103.8</v>
      </c>
      <c r="T583" s="516">
        <v>103.7</v>
      </c>
      <c r="U583" s="516">
        <v>103.7</v>
      </c>
      <c r="V583" s="516">
        <v>105.6</v>
      </c>
      <c r="W583" s="516">
        <v>107.9</v>
      </c>
      <c r="X583" s="516">
        <v>108.7</v>
      </c>
      <c r="Y583" s="516">
        <v>107</v>
      </c>
      <c r="Z583" s="516">
        <v>108.8</v>
      </c>
      <c r="AA583" s="516">
        <v>109.7</v>
      </c>
      <c r="AB583" s="516">
        <v>110.2</v>
      </c>
      <c r="AC583" s="516">
        <v>108.4</v>
      </c>
      <c r="AD583" s="516">
        <v>109.8</v>
      </c>
      <c r="AE583" s="516">
        <v>109</v>
      </c>
      <c r="AF583" s="516">
        <v>110.6</v>
      </c>
      <c r="AG583" s="516">
        <v>111.8</v>
      </c>
      <c r="AH583" s="516">
        <v>110.3</v>
      </c>
      <c r="AI583" s="516">
        <v>111.8</v>
      </c>
      <c r="AJ583" s="516">
        <v>112.7</v>
      </c>
      <c r="AK583" s="516">
        <v>110.1</v>
      </c>
      <c r="AL583" s="516">
        <v>110.4</v>
      </c>
      <c r="AM583" s="516">
        <v>111.6</v>
      </c>
      <c r="AN583" s="516">
        <v>108.5</v>
      </c>
      <c r="AO583" s="516">
        <v>110.9</v>
      </c>
      <c r="AP583" s="516">
        <v>109.2</v>
      </c>
      <c r="AQ583" s="516">
        <v>107</v>
      </c>
      <c r="AR583" s="516">
        <v>106.4</v>
      </c>
      <c r="AS583" s="516">
        <v>106.1</v>
      </c>
      <c r="AT583" s="516">
        <v>104.9</v>
      </c>
      <c r="AU583" s="516">
        <v>104.3</v>
      </c>
      <c r="AV583" s="516">
        <v>102.6</v>
      </c>
      <c r="AW583" s="516">
        <v>97.8</v>
      </c>
      <c r="AX583" s="516">
        <v>97.7</v>
      </c>
      <c r="AY583" s="516">
        <v>98.2</v>
      </c>
      <c r="AZ583" s="516">
        <v>101.4</v>
      </c>
      <c r="BA583" s="516">
        <v>101.2</v>
      </c>
      <c r="BB583" s="516">
        <v>101.8</v>
      </c>
      <c r="BC583" s="516">
        <v>100.4</v>
      </c>
      <c r="BD583" s="516">
        <v>100.2</v>
      </c>
      <c r="BE583" s="516">
        <v>102.9</v>
      </c>
      <c r="BF583" s="516">
        <v>103</v>
      </c>
      <c r="BG583" s="516">
        <v>101.4</v>
      </c>
      <c r="BH583" s="516">
        <v>100.5</v>
      </c>
      <c r="BI583" s="516">
        <v>102.9</v>
      </c>
      <c r="BJ583" s="516">
        <v>102.2</v>
      </c>
      <c r="BK583" s="516">
        <v>104.5</v>
      </c>
      <c r="BL583" s="516">
        <v>105.2</v>
      </c>
      <c r="BM583" s="516">
        <v>105.5</v>
      </c>
      <c r="BN583" s="516">
        <v>105.2</v>
      </c>
      <c r="BO583" s="516">
        <v>106</v>
      </c>
      <c r="BP583" s="516">
        <v>105.9</v>
      </c>
      <c r="BQ583" s="516">
        <v>106.8</v>
      </c>
      <c r="BR583" s="516">
        <v>106.8</v>
      </c>
      <c r="BS583" s="516">
        <v>106.5</v>
      </c>
      <c r="BT583" s="516">
        <v>106.4</v>
      </c>
      <c r="BU583" s="516">
        <v>107.3</v>
      </c>
      <c r="BV583" s="516">
        <v>108.2</v>
      </c>
      <c r="BW583" s="516">
        <v>109.4</v>
      </c>
      <c r="BX583" s="516">
        <v>109.5</v>
      </c>
      <c r="BY583" s="516">
        <v>113.5</v>
      </c>
      <c r="BZ583" s="516">
        <v>113.9</v>
      </c>
      <c r="CA583" s="516">
        <v>113.7</v>
      </c>
      <c r="CB583" s="516">
        <v>113.5</v>
      </c>
      <c r="CC583" s="516">
        <v>112.9</v>
      </c>
      <c r="CD583" s="516">
        <v>114</v>
      </c>
      <c r="CE583" s="516">
        <v>112.8</v>
      </c>
      <c r="CF583" s="516">
        <v>114.5</v>
      </c>
      <c r="CG583" s="516">
        <v>114.8</v>
      </c>
      <c r="CH583" s="516">
        <v>113.1</v>
      </c>
      <c r="CI583" s="516">
        <v>114.1</v>
      </c>
      <c r="CJ583" s="516">
        <v>114.3</v>
      </c>
      <c r="CK583" s="516">
        <v>114.3</v>
      </c>
      <c r="CL583" s="516">
        <v>113.7</v>
      </c>
      <c r="CM583" s="516">
        <v>113.6</v>
      </c>
      <c r="CN583" s="516">
        <v>112</v>
      </c>
      <c r="CO583" s="516">
        <v>111.6</v>
      </c>
      <c r="CP583" s="516">
        <v>111</v>
      </c>
      <c r="CQ583" s="516">
        <v>110.4</v>
      </c>
      <c r="CR583" s="516">
        <v>109.5</v>
      </c>
      <c r="CS583" s="516">
        <v>110.1</v>
      </c>
      <c r="CT583" s="516">
        <v>110</v>
      </c>
      <c r="CU583" s="516">
        <v>110.1</v>
      </c>
      <c r="CV583" s="516">
        <v>108.7</v>
      </c>
      <c r="CW583" s="516">
        <v>110.5</v>
      </c>
      <c r="CX583" s="516">
        <v>110.4</v>
      </c>
      <c r="CY583" s="516">
        <v>109.4</v>
      </c>
      <c r="CZ583" s="516">
        <v>110.5</v>
      </c>
      <c r="DA583" s="516">
        <v>110.6</v>
      </c>
      <c r="DB583" s="516">
        <v>111.7</v>
      </c>
      <c r="DC583" s="516">
        <v>112.1</v>
      </c>
      <c r="DD583" s="516">
        <v>113.5</v>
      </c>
      <c r="DE583" s="516">
        <v>119.2</v>
      </c>
      <c r="DF583" s="516">
        <v>116.4</v>
      </c>
      <c r="DG583" s="516">
        <v>119</v>
      </c>
      <c r="DH583" s="516">
        <v>123.8</v>
      </c>
      <c r="DI583" s="516">
        <v>136</v>
      </c>
      <c r="DJ583" s="516">
        <v>137.69999999999999</v>
      </c>
      <c r="DK583" s="516">
        <v>134.69999999999999</v>
      </c>
      <c r="DL583" s="516">
        <v>133.19999999999999</v>
      </c>
      <c r="DM583" s="516">
        <v>134</v>
      </c>
      <c r="DN583" s="516">
        <v>137</v>
      </c>
      <c r="DO583" s="516">
        <v>140.30000000000001</v>
      </c>
      <c r="DP583" s="516">
        <v>138.69999999999999</v>
      </c>
      <c r="DQ583" s="516">
        <v>137.4</v>
      </c>
      <c r="DR583" s="516">
        <v>137.4</v>
      </c>
      <c r="DS583" s="516">
        <v>139.6</v>
      </c>
      <c r="DT583" s="516">
        <v>136.5</v>
      </c>
      <c r="DU583" s="517">
        <v>143</v>
      </c>
      <c r="DV583" s="517">
        <v>141.5</v>
      </c>
      <c r="DW583" s="517">
        <v>140</v>
      </c>
      <c r="DX583" s="559">
        <v>137.4</v>
      </c>
      <c r="DY583" s="559">
        <v>131.80000000000001</v>
      </c>
      <c r="DZ583" s="559">
        <v>133.69999999999999</v>
      </c>
      <c r="EA583" s="558">
        <v>130</v>
      </c>
    </row>
    <row r="584" spans="1:131">
      <c r="A584" s="514" t="s">
        <v>1705</v>
      </c>
      <c r="B584" s="514" t="s">
        <v>1706</v>
      </c>
      <c r="C584" s="515">
        <v>0.20458999999999999</v>
      </c>
      <c r="D584" s="516">
        <v>102.6</v>
      </c>
      <c r="E584" s="516">
        <v>105.2</v>
      </c>
      <c r="F584" s="516">
        <v>102.1</v>
      </c>
      <c r="G584" s="516">
        <v>103.8</v>
      </c>
      <c r="H584" s="516">
        <v>103.6</v>
      </c>
      <c r="I584" s="516">
        <v>103.2</v>
      </c>
      <c r="J584" s="516">
        <v>102.4</v>
      </c>
      <c r="K584" s="516">
        <v>101.4</v>
      </c>
      <c r="L584" s="516">
        <v>100.9</v>
      </c>
      <c r="M584" s="516">
        <v>103.8</v>
      </c>
      <c r="N584" s="516">
        <v>102.5</v>
      </c>
      <c r="O584" s="516">
        <v>103.4</v>
      </c>
      <c r="P584" s="516">
        <v>105.6</v>
      </c>
      <c r="Q584" s="516">
        <v>103.7</v>
      </c>
      <c r="R584" s="516">
        <v>104.8</v>
      </c>
      <c r="S584" s="516">
        <v>106.4</v>
      </c>
      <c r="T584" s="516">
        <v>104</v>
      </c>
      <c r="U584" s="516">
        <v>103.5</v>
      </c>
      <c r="V584" s="516">
        <v>103.3</v>
      </c>
      <c r="W584" s="516">
        <v>103.9</v>
      </c>
      <c r="X584" s="516">
        <v>104.7</v>
      </c>
      <c r="Y584" s="516">
        <v>105.8</v>
      </c>
      <c r="Z584" s="516">
        <v>103</v>
      </c>
      <c r="AA584" s="516">
        <v>105.3</v>
      </c>
      <c r="AB584" s="516">
        <v>105.9</v>
      </c>
      <c r="AC584" s="516">
        <v>104.4</v>
      </c>
      <c r="AD584" s="516">
        <v>107.4</v>
      </c>
      <c r="AE584" s="516">
        <v>109.1</v>
      </c>
      <c r="AF584" s="516">
        <v>113.5</v>
      </c>
      <c r="AG584" s="516">
        <v>111.1</v>
      </c>
      <c r="AH584" s="516">
        <v>112.6</v>
      </c>
      <c r="AI584" s="516">
        <v>110.4</v>
      </c>
      <c r="AJ584" s="516">
        <v>110.1</v>
      </c>
      <c r="AK584" s="516">
        <v>107.1</v>
      </c>
      <c r="AL584" s="516">
        <v>107</v>
      </c>
      <c r="AM584" s="516">
        <v>107.1</v>
      </c>
      <c r="AN584" s="516">
        <v>105.5</v>
      </c>
      <c r="AO584" s="516">
        <v>107.5</v>
      </c>
      <c r="AP584" s="516">
        <v>105.4</v>
      </c>
      <c r="AQ584" s="516">
        <v>107.6</v>
      </c>
      <c r="AR584" s="516">
        <v>104.3</v>
      </c>
      <c r="AS584" s="516">
        <v>104.9</v>
      </c>
      <c r="AT584" s="516">
        <v>103.1</v>
      </c>
      <c r="AU584" s="516">
        <v>104.2</v>
      </c>
      <c r="AV584" s="516">
        <v>101.5</v>
      </c>
      <c r="AW584" s="516">
        <v>102.7</v>
      </c>
      <c r="AX584" s="516">
        <v>104.3</v>
      </c>
      <c r="AY584" s="516">
        <v>104.5</v>
      </c>
      <c r="AZ584" s="516">
        <v>104.5</v>
      </c>
      <c r="BA584" s="516">
        <v>106.8</v>
      </c>
      <c r="BB584" s="516">
        <v>107.8</v>
      </c>
      <c r="BC584" s="516">
        <v>106.4</v>
      </c>
      <c r="BD584" s="516">
        <v>105.2</v>
      </c>
      <c r="BE584" s="516">
        <v>104.9</v>
      </c>
      <c r="BF584" s="516">
        <v>106.8</v>
      </c>
      <c r="BG584" s="516">
        <v>107</v>
      </c>
      <c r="BH584" s="516">
        <v>111.2</v>
      </c>
      <c r="BI584" s="516">
        <v>112.3</v>
      </c>
      <c r="BJ584" s="516">
        <v>112.1</v>
      </c>
      <c r="BK584" s="516">
        <v>108.8</v>
      </c>
      <c r="BL584" s="516">
        <v>109.8</v>
      </c>
      <c r="BM584" s="516">
        <v>110.6</v>
      </c>
      <c r="BN584" s="516">
        <v>110.3</v>
      </c>
      <c r="BO584" s="516">
        <v>110.4</v>
      </c>
      <c r="BP584" s="516">
        <v>112.6</v>
      </c>
      <c r="BQ584" s="516">
        <v>116.6</v>
      </c>
      <c r="BR584" s="516">
        <v>116.4</v>
      </c>
      <c r="BS584" s="516">
        <v>116.8</v>
      </c>
      <c r="BT584" s="516">
        <v>118.8</v>
      </c>
      <c r="BU584" s="516">
        <v>122.6</v>
      </c>
      <c r="BV584" s="516">
        <v>123.5</v>
      </c>
      <c r="BW584" s="516">
        <v>124.9</v>
      </c>
      <c r="BX584" s="516">
        <v>124.5</v>
      </c>
      <c r="BY584" s="516">
        <v>123.4</v>
      </c>
      <c r="BZ584" s="516">
        <v>126.5</v>
      </c>
      <c r="CA584" s="516">
        <v>124.9</v>
      </c>
      <c r="CB584" s="516">
        <v>125.9</v>
      </c>
      <c r="CC584" s="516">
        <v>127.5</v>
      </c>
      <c r="CD584" s="516">
        <v>127.7</v>
      </c>
      <c r="CE584" s="516">
        <v>127</v>
      </c>
      <c r="CF584" s="516">
        <v>127.4</v>
      </c>
      <c r="CG584" s="516">
        <v>127.9</v>
      </c>
      <c r="CH584" s="516">
        <v>128.6</v>
      </c>
      <c r="CI584" s="516">
        <v>128.19999999999999</v>
      </c>
      <c r="CJ584" s="516">
        <v>127.2</v>
      </c>
      <c r="CK584" s="516">
        <v>126.5</v>
      </c>
      <c r="CL584" s="516">
        <v>129.69999999999999</v>
      </c>
      <c r="CM584" s="516">
        <v>127</v>
      </c>
      <c r="CN584" s="516">
        <v>124.5</v>
      </c>
      <c r="CO584" s="516">
        <v>124.8</v>
      </c>
      <c r="CP584" s="516">
        <v>125.2</v>
      </c>
      <c r="CQ584" s="516">
        <v>123.8</v>
      </c>
      <c r="CR584" s="516">
        <v>126.5</v>
      </c>
      <c r="CS584" s="516">
        <v>126.9</v>
      </c>
      <c r="CT584" s="516">
        <v>127.5</v>
      </c>
      <c r="CU584" s="516">
        <v>125.1</v>
      </c>
      <c r="CV584" s="516">
        <v>125.4</v>
      </c>
      <c r="CW584" s="516">
        <v>123.3</v>
      </c>
      <c r="CX584" s="516">
        <v>120.9</v>
      </c>
      <c r="CY584" s="516">
        <v>123.3</v>
      </c>
      <c r="CZ584" s="516">
        <v>125.4</v>
      </c>
      <c r="DA584" s="516">
        <v>123.2</v>
      </c>
      <c r="DB584" s="516">
        <v>123.4</v>
      </c>
      <c r="DC584" s="516">
        <v>126.8</v>
      </c>
      <c r="DD584" s="516">
        <v>129.9</v>
      </c>
      <c r="DE584" s="516">
        <v>134.80000000000001</v>
      </c>
      <c r="DF584" s="516">
        <v>137.6</v>
      </c>
      <c r="DG584" s="516">
        <v>141.5</v>
      </c>
      <c r="DH584" s="516">
        <v>140.5</v>
      </c>
      <c r="DI584" s="516">
        <v>146.4</v>
      </c>
      <c r="DJ584" s="516">
        <v>145.4</v>
      </c>
      <c r="DK584" s="516">
        <v>148.5</v>
      </c>
      <c r="DL584" s="516">
        <v>151.6</v>
      </c>
      <c r="DM584" s="516">
        <v>154.30000000000001</v>
      </c>
      <c r="DN584" s="516">
        <v>160</v>
      </c>
      <c r="DO584" s="516">
        <v>160.19999999999999</v>
      </c>
      <c r="DP584" s="516">
        <v>161.80000000000001</v>
      </c>
      <c r="DQ584" s="516">
        <v>163.9</v>
      </c>
      <c r="DR584" s="516">
        <v>167.2</v>
      </c>
      <c r="DS584" s="516">
        <v>171.1</v>
      </c>
      <c r="DT584" s="516">
        <v>172.8</v>
      </c>
      <c r="DU584" s="517">
        <v>177.1</v>
      </c>
      <c r="DV584" s="517">
        <v>169.3</v>
      </c>
      <c r="DW584" s="517">
        <v>174.1</v>
      </c>
      <c r="DX584" s="559">
        <v>174.8</v>
      </c>
      <c r="DY584" s="559">
        <v>176.8</v>
      </c>
      <c r="DZ584" s="559">
        <v>176.7</v>
      </c>
      <c r="EA584" s="558">
        <v>174.5</v>
      </c>
    </row>
    <row r="585" spans="1:131">
      <c r="A585" s="514" t="s">
        <v>1707</v>
      </c>
      <c r="B585" s="514" t="s">
        <v>1708</v>
      </c>
      <c r="C585" s="515">
        <v>1.6926399999999999</v>
      </c>
      <c r="D585" s="516">
        <v>101.7</v>
      </c>
      <c r="E585" s="516">
        <v>102.2</v>
      </c>
      <c r="F585" s="516">
        <v>103.9</v>
      </c>
      <c r="G585" s="516">
        <v>103.6</v>
      </c>
      <c r="H585" s="516">
        <v>104.6</v>
      </c>
      <c r="I585" s="516">
        <v>105.9</v>
      </c>
      <c r="J585" s="516">
        <v>104.6</v>
      </c>
      <c r="K585" s="516">
        <v>104</v>
      </c>
      <c r="L585" s="516">
        <v>105.1</v>
      </c>
      <c r="M585" s="516">
        <v>105.3</v>
      </c>
      <c r="N585" s="516">
        <v>104.8</v>
      </c>
      <c r="O585" s="516">
        <v>104.3</v>
      </c>
      <c r="P585" s="516">
        <v>104</v>
      </c>
      <c r="Q585" s="516">
        <v>102.3</v>
      </c>
      <c r="R585" s="516">
        <v>101.9</v>
      </c>
      <c r="S585" s="516">
        <v>103.2</v>
      </c>
      <c r="T585" s="516">
        <v>106.9</v>
      </c>
      <c r="U585" s="516">
        <v>109.6</v>
      </c>
      <c r="V585" s="516">
        <v>108.3</v>
      </c>
      <c r="W585" s="516">
        <v>108.3</v>
      </c>
      <c r="X585" s="516">
        <v>106.9</v>
      </c>
      <c r="Y585" s="516">
        <v>108.4</v>
      </c>
      <c r="Z585" s="516">
        <v>109.1</v>
      </c>
      <c r="AA585" s="516">
        <v>109</v>
      </c>
      <c r="AB585" s="516">
        <v>106.4</v>
      </c>
      <c r="AC585" s="516">
        <v>106.5</v>
      </c>
      <c r="AD585" s="516">
        <v>107.7</v>
      </c>
      <c r="AE585" s="516">
        <v>110.2</v>
      </c>
      <c r="AF585" s="516">
        <v>111.4</v>
      </c>
      <c r="AG585" s="516">
        <v>111.6</v>
      </c>
      <c r="AH585" s="516">
        <v>110.8</v>
      </c>
      <c r="AI585" s="516">
        <v>111.7</v>
      </c>
      <c r="AJ585" s="516">
        <v>110.7</v>
      </c>
      <c r="AK585" s="516">
        <v>107.3</v>
      </c>
      <c r="AL585" s="516">
        <v>105.6</v>
      </c>
      <c r="AM585" s="516">
        <v>104.8</v>
      </c>
      <c r="AN585" s="516">
        <v>105.8</v>
      </c>
      <c r="AO585" s="516">
        <v>107.1</v>
      </c>
      <c r="AP585" s="516">
        <v>106.2</v>
      </c>
      <c r="AQ585" s="516">
        <v>102.7</v>
      </c>
      <c r="AR585" s="516">
        <v>100.7</v>
      </c>
      <c r="AS585" s="516">
        <v>100.9</v>
      </c>
      <c r="AT585" s="516">
        <v>100.4</v>
      </c>
      <c r="AU585" s="516">
        <v>99.1</v>
      </c>
      <c r="AV585" s="516">
        <v>96.4</v>
      </c>
      <c r="AW585" s="516">
        <v>96.1</v>
      </c>
      <c r="AX585" s="516">
        <v>96.8</v>
      </c>
      <c r="AY585" s="516">
        <v>98.4</v>
      </c>
      <c r="AZ585" s="516">
        <v>97.9</v>
      </c>
      <c r="BA585" s="516">
        <v>98.1</v>
      </c>
      <c r="BB585" s="516">
        <v>97.7</v>
      </c>
      <c r="BC585" s="516">
        <v>98.4</v>
      </c>
      <c r="BD585" s="516">
        <v>98</v>
      </c>
      <c r="BE585" s="516">
        <v>97.4</v>
      </c>
      <c r="BF585" s="516">
        <v>98.2</v>
      </c>
      <c r="BG585" s="516">
        <v>99.7</v>
      </c>
      <c r="BH585" s="516">
        <v>102.3</v>
      </c>
      <c r="BI585" s="516">
        <v>103.3</v>
      </c>
      <c r="BJ585" s="516">
        <v>104.8</v>
      </c>
      <c r="BK585" s="516">
        <v>105.1</v>
      </c>
      <c r="BL585" s="516">
        <v>105</v>
      </c>
      <c r="BM585" s="516">
        <v>104.4</v>
      </c>
      <c r="BN585" s="516">
        <v>103.7</v>
      </c>
      <c r="BO585" s="516">
        <v>104</v>
      </c>
      <c r="BP585" s="516">
        <v>105.9</v>
      </c>
      <c r="BQ585" s="516">
        <v>108.1</v>
      </c>
      <c r="BR585" s="516">
        <v>109.9</v>
      </c>
      <c r="BS585" s="516">
        <v>110.1</v>
      </c>
      <c r="BT585" s="516">
        <v>109.3</v>
      </c>
      <c r="BU585" s="516">
        <v>111.5</v>
      </c>
      <c r="BV585" s="516">
        <v>111.6</v>
      </c>
      <c r="BW585" s="516">
        <v>110.8</v>
      </c>
      <c r="BX585" s="516">
        <v>111.4</v>
      </c>
      <c r="BY585" s="516">
        <v>114.1</v>
      </c>
      <c r="BZ585" s="516">
        <v>114.7</v>
      </c>
      <c r="CA585" s="516">
        <v>113.8</v>
      </c>
      <c r="CB585" s="516">
        <v>112.1</v>
      </c>
      <c r="CC585" s="516">
        <v>112.3</v>
      </c>
      <c r="CD585" s="516">
        <v>112.9</v>
      </c>
      <c r="CE585" s="516">
        <v>112.8</v>
      </c>
      <c r="CF585" s="516">
        <v>111.3</v>
      </c>
      <c r="CG585" s="516">
        <v>109.6</v>
      </c>
      <c r="CH585" s="516">
        <v>110.2</v>
      </c>
      <c r="CI585" s="516">
        <v>110.6</v>
      </c>
      <c r="CJ585" s="516">
        <v>110.1</v>
      </c>
      <c r="CK585" s="516">
        <v>109.1</v>
      </c>
      <c r="CL585" s="516">
        <v>106.9</v>
      </c>
      <c r="CM585" s="516">
        <v>107.1</v>
      </c>
      <c r="CN585" s="516">
        <v>106.9</v>
      </c>
      <c r="CO585" s="516">
        <v>106.9</v>
      </c>
      <c r="CP585" s="516">
        <v>106.4</v>
      </c>
      <c r="CQ585" s="516">
        <v>106.7</v>
      </c>
      <c r="CR585" s="516">
        <v>105.8</v>
      </c>
      <c r="CS585" s="516">
        <v>106.9</v>
      </c>
      <c r="CT585" s="516">
        <v>105.7</v>
      </c>
      <c r="CU585" s="516">
        <v>105.6</v>
      </c>
      <c r="CV585" s="516">
        <v>104.9</v>
      </c>
      <c r="CW585" s="516">
        <v>103.7</v>
      </c>
      <c r="CX585" s="516">
        <v>105.1</v>
      </c>
      <c r="CY585" s="516">
        <v>107.2</v>
      </c>
      <c r="CZ585" s="516">
        <v>109.4</v>
      </c>
      <c r="DA585" s="516">
        <v>110.9</v>
      </c>
      <c r="DB585" s="516">
        <v>111.5</v>
      </c>
      <c r="DC585" s="516">
        <v>113.5</v>
      </c>
      <c r="DD585" s="516">
        <v>117.7</v>
      </c>
      <c r="DE585" s="516">
        <v>119.2</v>
      </c>
      <c r="DF585" s="516">
        <v>120.8</v>
      </c>
      <c r="DG585" s="516">
        <v>123.8</v>
      </c>
      <c r="DH585" s="516">
        <v>125.9</v>
      </c>
      <c r="DI585" s="516">
        <v>132</v>
      </c>
      <c r="DJ585" s="516">
        <v>132.5</v>
      </c>
      <c r="DK585" s="516">
        <v>133.4</v>
      </c>
      <c r="DL585" s="516">
        <v>134.6</v>
      </c>
      <c r="DM585" s="516">
        <v>138.1</v>
      </c>
      <c r="DN585" s="516">
        <v>142.9</v>
      </c>
      <c r="DO585" s="516">
        <v>143.1</v>
      </c>
      <c r="DP585" s="516">
        <v>143.80000000000001</v>
      </c>
      <c r="DQ585" s="516">
        <v>145.6</v>
      </c>
      <c r="DR585" s="516">
        <v>149.4</v>
      </c>
      <c r="DS585" s="516">
        <v>154.9</v>
      </c>
      <c r="DT585" s="516">
        <v>155.19999999999999</v>
      </c>
      <c r="DU585" s="517">
        <v>153.30000000000001</v>
      </c>
      <c r="DV585" s="517">
        <v>152</v>
      </c>
      <c r="DW585" s="517">
        <v>145.19999999999999</v>
      </c>
      <c r="DX585" s="559">
        <v>141.80000000000001</v>
      </c>
      <c r="DY585" s="559">
        <v>139.19999999999999</v>
      </c>
      <c r="DZ585" s="559">
        <v>140.19999999999999</v>
      </c>
      <c r="EA585" s="558">
        <v>140.69999999999999</v>
      </c>
    </row>
    <row r="586" spans="1:131">
      <c r="A586" s="514" t="s">
        <v>1709</v>
      </c>
      <c r="B586" s="514" t="s">
        <v>1710</v>
      </c>
      <c r="C586" s="515">
        <v>0.11676</v>
      </c>
      <c r="D586" s="516">
        <v>97.7</v>
      </c>
      <c r="E586" s="516">
        <v>98.8</v>
      </c>
      <c r="F586" s="516">
        <v>99.5</v>
      </c>
      <c r="G586" s="516">
        <v>94.5</v>
      </c>
      <c r="H586" s="516">
        <v>95.5</v>
      </c>
      <c r="I586" s="516">
        <v>96.5</v>
      </c>
      <c r="J586" s="516">
        <v>99.4</v>
      </c>
      <c r="K586" s="516">
        <v>99.8</v>
      </c>
      <c r="L586" s="516">
        <v>101.9</v>
      </c>
      <c r="M586" s="516">
        <v>102.1</v>
      </c>
      <c r="N586" s="516">
        <v>101.9</v>
      </c>
      <c r="O586" s="516">
        <v>98.5</v>
      </c>
      <c r="P586" s="516">
        <v>95.3</v>
      </c>
      <c r="Q586" s="516">
        <v>94.3</v>
      </c>
      <c r="R586" s="516">
        <v>94.8</v>
      </c>
      <c r="S586" s="516">
        <v>96.6</v>
      </c>
      <c r="T586" s="516">
        <v>99.9</v>
      </c>
      <c r="U586" s="516">
        <v>99</v>
      </c>
      <c r="V586" s="516">
        <v>99.7</v>
      </c>
      <c r="W586" s="516">
        <v>97.4</v>
      </c>
      <c r="X586" s="516">
        <v>98.8</v>
      </c>
      <c r="Y586" s="516">
        <v>101.4</v>
      </c>
      <c r="Z586" s="516">
        <v>104.8</v>
      </c>
      <c r="AA586" s="516">
        <v>105.8</v>
      </c>
      <c r="AB586" s="516">
        <v>99.9</v>
      </c>
      <c r="AC586" s="516">
        <v>97.4</v>
      </c>
      <c r="AD586" s="516">
        <v>101.8</v>
      </c>
      <c r="AE586" s="516">
        <v>107.6</v>
      </c>
      <c r="AF586" s="516">
        <v>104.7</v>
      </c>
      <c r="AG586" s="516">
        <v>107.7</v>
      </c>
      <c r="AH586" s="516">
        <v>104.3</v>
      </c>
      <c r="AI586" s="516">
        <v>97.8</v>
      </c>
      <c r="AJ586" s="516">
        <v>102.3</v>
      </c>
      <c r="AK586" s="516">
        <v>102.8</v>
      </c>
      <c r="AL586" s="516">
        <v>96.5</v>
      </c>
      <c r="AM586" s="516">
        <v>98.1</v>
      </c>
      <c r="AN586" s="516">
        <v>98.6</v>
      </c>
      <c r="AO586" s="516">
        <v>98.1</v>
      </c>
      <c r="AP586" s="516">
        <v>100</v>
      </c>
      <c r="AQ586" s="516">
        <v>96.2</v>
      </c>
      <c r="AR586" s="516">
        <v>92.1</v>
      </c>
      <c r="AS586" s="516">
        <v>92.5</v>
      </c>
      <c r="AT586" s="516">
        <v>92.2</v>
      </c>
      <c r="AU586" s="516">
        <v>90.9</v>
      </c>
      <c r="AV586" s="516">
        <v>88.4</v>
      </c>
      <c r="AW586" s="516">
        <v>88.8</v>
      </c>
      <c r="AX586" s="516">
        <v>88.7</v>
      </c>
      <c r="AY586" s="516">
        <v>89.9</v>
      </c>
      <c r="AZ586" s="516">
        <v>88.9</v>
      </c>
      <c r="BA586" s="516">
        <v>85.9</v>
      </c>
      <c r="BB586" s="516">
        <v>85.6</v>
      </c>
      <c r="BC586" s="516">
        <v>84.1</v>
      </c>
      <c r="BD586" s="516">
        <v>84.2</v>
      </c>
      <c r="BE586" s="516">
        <v>83.3</v>
      </c>
      <c r="BF586" s="516">
        <v>84.5</v>
      </c>
      <c r="BG586" s="516">
        <v>87.4</v>
      </c>
      <c r="BH586" s="516">
        <v>91.9</v>
      </c>
      <c r="BI586" s="516">
        <v>94.6</v>
      </c>
      <c r="BJ586" s="516">
        <v>94.1</v>
      </c>
      <c r="BK586" s="516">
        <v>95</v>
      </c>
      <c r="BL586" s="516">
        <v>95.8</v>
      </c>
      <c r="BM586" s="516">
        <v>94.3</v>
      </c>
      <c r="BN586" s="516">
        <v>93.8</v>
      </c>
      <c r="BO586" s="516">
        <v>95</v>
      </c>
      <c r="BP586" s="516">
        <v>98.4</v>
      </c>
      <c r="BQ586" s="516">
        <v>99.2</v>
      </c>
      <c r="BR586" s="516">
        <v>100.1</v>
      </c>
      <c r="BS586" s="516">
        <v>101.9</v>
      </c>
      <c r="BT586" s="516">
        <v>102.3</v>
      </c>
      <c r="BU586" s="516">
        <v>103.3</v>
      </c>
      <c r="BV586" s="516">
        <v>104.6</v>
      </c>
      <c r="BW586" s="516">
        <v>104.3</v>
      </c>
      <c r="BX586" s="516">
        <v>104.6</v>
      </c>
      <c r="BY586" s="516">
        <v>106.1</v>
      </c>
      <c r="BZ586" s="516">
        <v>107.9</v>
      </c>
      <c r="CA586" s="516">
        <v>107.5</v>
      </c>
      <c r="CB586" s="516">
        <v>104.6</v>
      </c>
      <c r="CC586" s="516">
        <v>104.5</v>
      </c>
      <c r="CD586" s="516">
        <v>107.9</v>
      </c>
      <c r="CE586" s="516">
        <v>107.3</v>
      </c>
      <c r="CF586" s="516">
        <v>105.7</v>
      </c>
      <c r="CG586" s="516">
        <v>104.6</v>
      </c>
      <c r="CH586" s="516">
        <v>105.7</v>
      </c>
      <c r="CI586" s="516">
        <v>106.7</v>
      </c>
      <c r="CJ586" s="516">
        <v>106.3</v>
      </c>
      <c r="CK586" s="516">
        <v>105.2</v>
      </c>
      <c r="CL586" s="516">
        <v>103.5</v>
      </c>
      <c r="CM586" s="516">
        <v>101.2</v>
      </c>
      <c r="CN586" s="516">
        <v>100.8</v>
      </c>
      <c r="CO586" s="516">
        <v>101.3</v>
      </c>
      <c r="CP586" s="516">
        <v>100.3</v>
      </c>
      <c r="CQ586" s="516">
        <v>101.3</v>
      </c>
      <c r="CR586" s="516">
        <v>101.1</v>
      </c>
      <c r="CS586" s="516">
        <v>103.3</v>
      </c>
      <c r="CT586" s="516">
        <v>101.9</v>
      </c>
      <c r="CU586" s="516">
        <v>101.4</v>
      </c>
      <c r="CV586" s="516">
        <v>99.5</v>
      </c>
      <c r="CW586" s="516">
        <v>100.9</v>
      </c>
      <c r="CX586" s="516">
        <v>101.5</v>
      </c>
      <c r="CY586" s="516">
        <v>106.1</v>
      </c>
      <c r="CZ586" s="516">
        <v>109</v>
      </c>
      <c r="DA586" s="516">
        <v>110.2</v>
      </c>
      <c r="DB586" s="516">
        <v>110.8</v>
      </c>
      <c r="DC586" s="516">
        <v>112.2</v>
      </c>
      <c r="DD586" s="516">
        <v>117.3</v>
      </c>
      <c r="DE586" s="516">
        <v>114.2</v>
      </c>
      <c r="DF586" s="516">
        <v>120.3</v>
      </c>
      <c r="DG586" s="516">
        <v>123.8</v>
      </c>
      <c r="DH586" s="516">
        <v>125.1</v>
      </c>
      <c r="DI586" s="516">
        <v>128.6</v>
      </c>
      <c r="DJ586" s="516">
        <v>128.1</v>
      </c>
      <c r="DK586" s="516">
        <v>129.1</v>
      </c>
      <c r="DL586" s="516">
        <v>129.5</v>
      </c>
      <c r="DM586" s="516">
        <v>129.9</v>
      </c>
      <c r="DN586" s="516">
        <v>131.6</v>
      </c>
      <c r="DO586" s="516">
        <v>131.5</v>
      </c>
      <c r="DP586" s="516">
        <v>133.1</v>
      </c>
      <c r="DQ586" s="516">
        <v>132.6</v>
      </c>
      <c r="DR586" s="516">
        <v>133.69999999999999</v>
      </c>
      <c r="DS586" s="516">
        <v>136.30000000000001</v>
      </c>
      <c r="DT586" s="516">
        <v>137.30000000000001</v>
      </c>
      <c r="DU586" s="517">
        <v>135.19999999999999</v>
      </c>
      <c r="DV586" s="517">
        <v>133.9</v>
      </c>
      <c r="DW586" s="517">
        <v>132.6</v>
      </c>
      <c r="DX586" s="559">
        <v>124.8</v>
      </c>
      <c r="DY586" s="559">
        <v>126</v>
      </c>
      <c r="DZ586" s="559">
        <v>125</v>
      </c>
      <c r="EA586" s="558">
        <v>125.3</v>
      </c>
    </row>
    <row r="587" spans="1:131">
      <c r="A587" s="514" t="s">
        <v>1711</v>
      </c>
      <c r="B587" s="514" t="s">
        <v>1712</v>
      </c>
      <c r="C587" s="515">
        <v>2.265E-2</v>
      </c>
      <c r="D587" s="516">
        <v>101.5</v>
      </c>
      <c r="E587" s="516">
        <v>102.2</v>
      </c>
      <c r="F587" s="516">
        <v>102.2</v>
      </c>
      <c r="G587" s="516">
        <v>103.1</v>
      </c>
      <c r="H587" s="516">
        <v>103.9</v>
      </c>
      <c r="I587" s="516">
        <v>105.2</v>
      </c>
      <c r="J587" s="516">
        <v>106.5</v>
      </c>
      <c r="K587" s="516">
        <v>105.8</v>
      </c>
      <c r="L587" s="516">
        <v>106.3</v>
      </c>
      <c r="M587" s="516">
        <v>109.3</v>
      </c>
      <c r="N587" s="516">
        <v>109.1</v>
      </c>
      <c r="O587" s="516">
        <v>108</v>
      </c>
      <c r="P587" s="516">
        <v>108.1</v>
      </c>
      <c r="Q587" s="516">
        <v>107</v>
      </c>
      <c r="R587" s="516">
        <v>108.4</v>
      </c>
      <c r="S587" s="516">
        <v>110.7</v>
      </c>
      <c r="T587" s="516">
        <v>111.9</v>
      </c>
      <c r="U587" s="516">
        <v>113.9</v>
      </c>
      <c r="V587" s="516">
        <v>113.5</v>
      </c>
      <c r="W587" s="516">
        <v>113.9</v>
      </c>
      <c r="X587" s="516">
        <v>114.1</v>
      </c>
      <c r="Y587" s="516">
        <v>116</v>
      </c>
      <c r="Z587" s="516">
        <v>116</v>
      </c>
      <c r="AA587" s="516">
        <v>116.4</v>
      </c>
      <c r="AB587" s="516">
        <v>116.4</v>
      </c>
      <c r="AC587" s="516">
        <v>116.8</v>
      </c>
      <c r="AD587" s="516">
        <v>118.7</v>
      </c>
      <c r="AE587" s="516">
        <v>120.3</v>
      </c>
      <c r="AF587" s="516">
        <v>121.8</v>
      </c>
      <c r="AG587" s="516">
        <v>122.1</v>
      </c>
      <c r="AH587" s="516">
        <v>121.5</v>
      </c>
      <c r="AI587" s="516">
        <v>121.7</v>
      </c>
      <c r="AJ587" s="516">
        <v>120.6</v>
      </c>
      <c r="AK587" s="516">
        <v>119.9</v>
      </c>
      <c r="AL587" s="516">
        <v>118.2</v>
      </c>
      <c r="AM587" s="516">
        <v>117.9</v>
      </c>
      <c r="AN587" s="516">
        <v>117.9</v>
      </c>
      <c r="AO587" s="516">
        <v>117.5</v>
      </c>
      <c r="AP587" s="516">
        <v>114.5</v>
      </c>
      <c r="AQ587" s="516">
        <v>115.2</v>
      </c>
      <c r="AR587" s="516">
        <v>115</v>
      </c>
      <c r="AS587" s="516">
        <v>112.7</v>
      </c>
      <c r="AT587" s="516">
        <v>111.7</v>
      </c>
      <c r="AU587" s="516">
        <v>111.9</v>
      </c>
      <c r="AV587" s="516">
        <v>111</v>
      </c>
      <c r="AW587" s="516">
        <v>110.6</v>
      </c>
      <c r="AX587" s="516">
        <v>110.2</v>
      </c>
      <c r="AY587" s="516">
        <v>111.4</v>
      </c>
      <c r="AZ587" s="516">
        <v>111</v>
      </c>
      <c r="BA587" s="516">
        <v>113.8</v>
      </c>
      <c r="BB587" s="516">
        <v>115.1</v>
      </c>
      <c r="BC587" s="516">
        <v>116.2</v>
      </c>
      <c r="BD587" s="516">
        <v>113.8</v>
      </c>
      <c r="BE587" s="516">
        <v>115.7</v>
      </c>
      <c r="BF587" s="516">
        <v>117.3</v>
      </c>
      <c r="BG587" s="516">
        <v>122.3</v>
      </c>
      <c r="BH587" s="516">
        <v>123.8</v>
      </c>
      <c r="BI587" s="516">
        <v>126.1</v>
      </c>
      <c r="BJ587" s="516">
        <v>127.4</v>
      </c>
      <c r="BK587" s="516">
        <v>126.8</v>
      </c>
      <c r="BL587" s="516">
        <v>125.8</v>
      </c>
      <c r="BM587" s="516">
        <v>129.9</v>
      </c>
      <c r="BN587" s="516">
        <v>129.9</v>
      </c>
      <c r="BO587" s="516">
        <v>130.69999999999999</v>
      </c>
      <c r="BP587" s="516">
        <v>131.69999999999999</v>
      </c>
      <c r="BQ587" s="516">
        <v>133.4</v>
      </c>
      <c r="BR587" s="516">
        <v>135.6</v>
      </c>
      <c r="BS587" s="516">
        <v>139.5</v>
      </c>
      <c r="BT587" s="516">
        <v>139.6</v>
      </c>
      <c r="BU587" s="516">
        <v>140.19999999999999</v>
      </c>
      <c r="BV587" s="516">
        <v>140.30000000000001</v>
      </c>
      <c r="BW587" s="516">
        <v>141.19999999999999</v>
      </c>
      <c r="BX587" s="516">
        <v>140.1</v>
      </c>
      <c r="BY587" s="516">
        <v>142.4</v>
      </c>
      <c r="BZ587" s="516">
        <v>141.9</v>
      </c>
      <c r="CA587" s="516">
        <v>142.1</v>
      </c>
      <c r="CB587" s="516">
        <v>139.80000000000001</v>
      </c>
      <c r="CC587" s="516">
        <v>140.6</v>
      </c>
      <c r="CD587" s="516">
        <v>140.80000000000001</v>
      </c>
      <c r="CE587" s="516">
        <v>139.1</v>
      </c>
      <c r="CF587" s="516">
        <v>139.19999999999999</v>
      </c>
      <c r="CG587" s="516">
        <v>140</v>
      </c>
      <c r="CH587" s="516">
        <v>139.4</v>
      </c>
      <c r="CI587" s="516">
        <v>140.1</v>
      </c>
      <c r="CJ587" s="516">
        <v>140.4</v>
      </c>
      <c r="CK587" s="516">
        <v>140.80000000000001</v>
      </c>
      <c r="CL587" s="516">
        <v>137.9</v>
      </c>
      <c r="CM587" s="516">
        <v>136</v>
      </c>
      <c r="CN587" s="516">
        <v>135.80000000000001</v>
      </c>
      <c r="CO587" s="516">
        <v>135.4</v>
      </c>
      <c r="CP587" s="516">
        <v>136</v>
      </c>
      <c r="CQ587" s="516">
        <v>134.4</v>
      </c>
      <c r="CR587" s="516">
        <v>133.9</v>
      </c>
      <c r="CS587" s="516">
        <v>134</v>
      </c>
      <c r="CT587" s="516">
        <v>133.5</v>
      </c>
      <c r="CU587" s="516">
        <v>133.69999999999999</v>
      </c>
      <c r="CV587" s="516">
        <v>133.69999999999999</v>
      </c>
      <c r="CW587" s="516">
        <v>132.30000000000001</v>
      </c>
      <c r="CX587" s="516">
        <v>131.19999999999999</v>
      </c>
      <c r="CY587" s="516">
        <v>130.69999999999999</v>
      </c>
      <c r="CZ587" s="516">
        <v>133.5</v>
      </c>
      <c r="DA587" s="516">
        <v>132.69999999999999</v>
      </c>
      <c r="DB587" s="516">
        <v>135.30000000000001</v>
      </c>
      <c r="DC587" s="516">
        <v>135.9</v>
      </c>
      <c r="DD587" s="516">
        <v>141.1</v>
      </c>
      <c r="DE587" s="516">
        <v>142.5</v>
      </c>
      <c r="DF587" s="516">
        <v>143.5</v>
      </c>
      <c r="DG587" s="516">
        <v>145</v>
      </c>
      <c r="DH587" s="516">
        <v>144</v>
      </c>
      <c r="DI587" s="516">
        <v>146.1</v>
      </c>
      <c r="DJ587" s="516">
        <v>144.80000000000001</v>
      </c>
      <c r="DK587" s="516">
        <v>144.5</v>
      </c>
      <c r="DL587" s="516">
        <v>149.9</v>
      </c>
      <c r="DM587" s="516">
        <v>151.5</v>
      </c>
      <c r="DN587" s="516">
        <v>149.9</v>
      </c>
      <c r="DO587" s="516">
        <v>154.6</v>
      </c>
      <c r="DP587" s="516">
        <v>155.1</v>
      </c>
      <c r="DQ587" s="516">
        <v>158.69999999999999</v>
      </c>
      <c r="DR587" s="516">
        <v>160.19999999999999</v>
      </c>
      <c r="DS587" s="516">
        <v>165.5</v>
      </c>
      <c r="DT587" s="516">
        <v>168.3</v>
      </c>
      <c r="DU587" s="517">
        <v>166.6</v>
      </c>
      <c r="DV587" s="517">
        <v>166.6</v>
      </c>
      <c r="DW587" s="517">
        <v>162.4</v>
      </c>
      <c r="DX587" s="559">
        <v>164</v>
      </c>
      <c r="DY587" s="559">
        <v>158.6</v>
      </c>
      <c r="DZ587" s="559">
        <v>156.4</v>
      </c>
      <c r="EA587" s="558">
        <v>154.9</v>
      </c>
    </row>
    <row r="588" spans="1:131">
      <c r="A588" s="514" t="s">
        <v>1713</v>
      </c>
      <c r="B588" s="514" t="s">
        <v>1714</v>
      </c>
      <c r="C588" s="515">
        <v>1.8799999999999999E-3</v>
      </c>
      <c r="D588" s="516">
        <v>102.7</v>
      </c>
      <c r="E588" s="516">
        <v>104.6</v>
      </c>
      <c r="F588" s="516">
        <v>105.9</v>
      </c>
      <c r="G588" s="516">
        <v>105.3</v>
      </c>
      <c r="H588" s="516">
        <v>105.4</v>
      </c>
      <c r="I588" s="516">
        <v>109.2</v>
      </c>
      <c r="J588" s="516">
        <v>107.9</v>
      </c>
      <c r="K588" s="516">
        <v>108</v>
      </c>
      <c r="L588" s="516">
        <v>108.6</v>
      </c>
      <c r="M588" s="516">
        <v>109.2</v>
      </c>
      <c r="N588" s="516">
        <v>106.7</v>
      </c>
      <c r="O588" s="516">
        <v>105.9</v>
      </c>
      <c r="P588" s="516">
        <v>105.2</v>
      </c>
      <c r="Q588" s="516">
        <v>104.7</v>
      </c>
      <c r="R588" s="516">
        <v>105.1</v>
      </c>
      <c r="S588" s="516">
        <v>106.5</v>
      </c>
      <c r="T588" s="516">
        <v>109.2</v>
      </c>
      <c r="U588" s="516">
        <v>110.8</v>
      </c>
      <c r="V588" s="516">
        <v>109.8</v>
      </c>
      <c r="W588" s="516">
        <v>109.4</v>
      </c>
      <c r="X588" s="516">
        <v>109</v>
      </c>
      <c r="Y588" s="516">
        <v>109.2</v>
      </c>
      <c r="Z588" s="516">
        <v>108.1</v>
      </c>
      <c r="AA588" s="516">
        <v>110.6</v>
      </c>
      <c r="AB588" s="516">
        <v>113.7</v>
      </c>
      <c r="AC588" s="516">
        <v>110.5</v>
      </c>
      <c r="AD588" s="516">
        <v>114.9</v>
      </c>
      <c r="AE588" s="516">
        <v>115.9</v>
      </c>
      <c r="AF588" s="516">
        <v>118</v>
      </c>
      <c r="AG588" s="516">
        <v>120.8</v>
      </c>
      <c r="AH588" s="516">
        <v>119.4</v>
      </c>
      <c r="AI588" s="516">
        <v>122.5</v>
      </c>
      <c r="AJ588" s="516">
        <v>122.4</v>
      </c>
      <c r="AK588" s="516">
        <v>118.4</v>
      </c>
      <c r="AL588" s="516">
        <v>118.6</v>
      </c>
      <c r="AM588" s="516">
        <v>116.7</v>
      </c>
      <c r="AN588" s="516">
        <v>116.5</v>
      </c>
      <c r="AO588" s="516">
        <v>115.6</v>
      </c>
      <c r="AP588" s="516">
        <v>113.8</v>
      </c>
      <c r="AQ588" s="516">
        <v>111.5</v>
      </c>
      <c r="AR588" s="516">
        <v>110.7</v>
      </c>
      <c r="AS588" s="516">
        <v>110.1</v>
      </c>
      <c r="AT588" s="516">
        <v>109.5</v>
      </c>
      <c r="AU588" s="516">
        <v>104.3</v>
      </c>
      <c r="AV588" s="516">
        <v>104.6</v>
      </c>
      <c r="AW588" s="516">
        <v>104.3</v>
      </c>
      <c r="AX588" s="516">
        <v>105.4</v>
      </c>
      <c r="AY588" s="516">
        <v>105.8</v>
      </c>
      <c r="AZ588" s="516">
        <v>105.1</v>
      </c>
      <c r="BA588" s="516">
        <v>104.3</v>
      </c>
      <c r="BB588" s="516">
        <v>105.1</v>
      </c>
      <c r="BC588" s="516">
        <v>107.6</v>
      </c>
      <c r="BD588" s="516">
        <v>105.3</v>
      </c>
      <c r="BE588" s="516">
        <v>104.4</v>
      </c>
      <c r="BF588" s="516">
        <v>107.5</v>
      </c>
      <c r="BG588" s="516">
        <v>106.5</v>
      </c>
      <c r="BH588" s="516">
        <v>106.3</v>
      </c>
      <c r="BI588" s="516">
        <v>107.6</v>
      </c>
      <c r="BJ588" s="516">
        <v>106.8</v>
      </c>
      <c r="BK588" s="516">
        <v>109.1</v>
      </c>
      <c r="BL588" s="516">
        <v>109.3</v>
      </c>
      <c r="BM588" s="516">
        <v>109.9</v>
      </c>
      <c r="BN588" s="516">
        <v>110</v>
      </c>
      <c r="BO588" s="516">
        <v>108.7</v>
      </c>
      <c r="BP588" s="516">
        <v>109.7</v>
      </c>
      <c r="BQ588" s="516">
        <v>110.5</v>
      </c>
      <c r="BR588" s="516">
        <v>111.9</v>
      </c>
      <c r="BS588" s="516">
        <v>111.2</v>
      </c>
      <c r="BT588" s="516">
        <v>111.6</v>
      </c>
      <c r="BU588" s="516">
        <v>111.4</v>
      </c>
      <c r="BV588" s="516">
        <v>111.7</v>
      </c>
      <c r="BW588" s="516">
        <v>112</v>
      </c>
      <c r="BX588" s="516">
        <v>112.9</v>
      </c>
      <c r="BY588" s="516">
        <v>113.9</v>
      </c>
      <c r="BZ588" s="516">
        <v>113.5</v>
      </c>
      <c r="CA588" s="516">
        <v>111.3</v>
      </c>
      <c r="CB588" s="516">
        <v>110.7</v>
      </c>
      <c r="CC588" s="516">
        <v>111.2</v>
      </c>
      <c r="CD588" s="516">
        <v>111.6</v>
      </c>
      <c r="CE588" s="516">
        <v>110.5</v>
      </c>
      <c r="CF588" s="516">
        <v>109.9</v>
      </c>
      <c r="CG588" s="516">
        <v>108.8</v>
      </c>
      <c r="CH588" s="516">
        <v>108.9</v>
      </c>
      <c r="CI588" s="516">
        <v>108.2</v>
      </c>
      <c r="CJ588" s="516">
        <v>108</v>
      </c>
      <c r="CK588" s="516">
        <v>107.8</v>
      </c>
      <c r="CL588" s="516">
        <v>107.4</v>
      </c>
      <c r="CM588" s="516">
        <v>106.8</v>
      </c>
      <c r="CN588" s="516">
        <v>106.9</v>
      </c>
      <c r="CO588" s="516">
        <v>107.1</v>
      </c>
      <c r="CP588" s="516">
        <v>106.8</v>
      </c>
      <c r="CQ588" s="516">
        <v>107.2</v>
      </c>
      <c r="CR588" s="516">
        <v>108.4</v>
      </c>
      <c r="CS588" s="516">
        <v>108</v>
      </c>
      <c r="CT588" s="516">
        <v>108.5</v>
      </c>
      <c r="CU588" s="516">
        <v>108.1</v>
      </c>
      <c r="CV588" s="516">
        <v>107.8</v>
      </c>
      <c r="CW588" s="516">
        <v>107.5</v>
      </c>
      <c r="CX588" s="516">
        <v>108.8</v>
      </c>
      <c r="CY588" s="516">
        <v>109.2</v>
      </c>
      <c r="CZ588" s="516">
        <v>108.2</v>
      </c>
      <c r="DA588" s="516">
        <v>107.8</v>
      </c>
      <c r="DB588" s="516">
        <v>110.1</v>
      </c>
      <c r="DC588" s="516">
        <v>114</v>
      </c>
      <c r="DD588" s="516">
        <v>112.8</v>
      </c>
      <c r="DE588" s="516">
        <v>113.3</v>
      </c>
      <c r="DF588" s="516">
        <v>114.5</v>
      </c>
      <c r="DG588" s="516">
        <v>115.9</v>
      </c>
      <c r="DH588" s="516">
        <v>119.1</v>
      </c>
      <c r="DI588" s="516">
        <v>120.2</v>
      </c>
      <c r="DJ588" s="516">
        <v>122.8</v>
      </c>
      <c r="DK588" s="516">
        <v>124.1</v>
      </c>
      <c r="DL588" s="516">
        <v>126.2</v>
      </c>
      <c r="DM588" s="516">
        <v>130.30000000000001</v>
      </c>
      <c r="DN588" s="516">
        <v>136</v>
      </c>
      <c r="DO588" s="516">
        <v>140.69999999999999</v>
      </c>
      <c r="DP588" s="516">
        <v>139.5</v>
      </c>
      <c r="DQ588" s="516">
        <v>141.69999999999999</v>
      </c>
      <c r="DR588" s="516">
        <v>150.6</v>
      </c>
      <c r="DS588" s="516">
        <v>156.80000000000001</v>
      </c>
      <c r="DT588" s="516">
        <v>159.6</v>
      </c>
      <c r="DU588" s="517">
        <v>152.1</v>
      </c>
      <c r="DV588" s="517">
        <v>146.69999999999999</v>
      </c>
      <c r="DW588" s="517">
        <v>141.19999999999999</v>
      </c>
      <c r="DX588" s="559">
        <v>139.69999999999999</v>
      </c>
      <c r="DY588" s="559">
        <v>136</v>
      </c>
      <c r="DZ588" s="559">
        <v>135.4</v>
      </c>
      <c r="EA588" s="558">
        <v>137.1</v>
      </c>
    </row>
    <row r="589" spans="1:131">
      <c r="A589" s="514" t="s">
        <v>1715</v>
      </c>
      <c r="B589" s="514" t="s">
        <v>1716</v>
      </c>
      <c r="C589" s="515">
        <v>9.1480000000000006E-2</v>
      </c>
      <c r="D589" s="516">
        <v>102.4</v>
      </c>
      <c r="E589" s="516">
        <v>102.8</v>
      </c>
      <c r="F589" s="516">
        <v>102.4</v>
      </c>
      <c r="G589" s="516">
        <v>102.6</v>
      </c>
      <c r="H589" s="516">
        <v>103</v>
      </c>
      <c r="I589" s="516">
        <v>103.4</v>
      </c>
      <c r="J589" s="516">
        <v>103.1</v>
      </c>
      <c r="K589" s="516">
        <v>102.5</v>
      </c>
      <c r="L589" s="516">
        <v>102.9</v>
      </c>
      <c r="M589" s="516">
        <v>103</v>
      </c>
      <c r="N589" s="516">
        <v>103.2</v>
      </c>
      <c r="O589" s="516">
        <v>103</v>
      </c>
      <c r="P589" s="516">
        <v>106</v>
      </c>
      <c r="Q589" s="516">
        <v>106.2</v>
      </c>
      <c r="R589" s="516">
        <v>106.3</v>
      </c>
      <c r="S589" s="516">
        <v>105.6</v>
      </c>
      <c r="T589" s="516">
        <v>108.3</v>
      </c>
      <c r="U589" s="516">
        <v>108.4</v>
      </c>
      <c r="V589" s="516">
        <v>108.7</v>
      </c>
      <c r="W589" s="516">
        <v>108.1</v>
      </c>
      <c r="X589" s="516">
        <v>108</v>
      </c>
      <c r="Y589" s="516">
        <v>108.3</v>
      </c>
      <c r="Z589" s="516">
        <v>108.2</v>
      </c>
      <c r="AA589" s="516">
        <v>108.4</v>
      </c>
      <c r="AB589" s="516">
        <v>110.1</v>
      </c>
      <c r="AC589" s="516">
        <v>110.4</v>
      </c>
      <c r="AD589" s="516">
        <v>110.7</v>
      </c>
      <c r="AE589" s="516">
        <v>114.3</v>
      </c>
      <c r="AF589" s="516">
        <v>116.8</v>
      </c>
      <c r="AG589" s="516">
        <v>116.9</v>
      </c>
      <c r="AH589" s="516">
        <v>116.1</v>
      </c>
      <c r="AI589" s="516">
        <v>117.5</v>
      </c>
      <c r="AJ589" s="516">
        <v>118.2</v>
      </c>
      <c r="AK589" s="516">
        <v>115.4</v>
      </c>
      <c r="AL589" s="516">
        <v>114.8</v>
      </c>
      <c r="AM589" s="516">
        <v>114.6</v>
      </c>
      <c r="AN589" s="516">
        <v>115.7</v>
      </c>
      <c r="AO589" s="516">
        <v>113.8</v>
      </c>
      <c r="AP589" s="516">
        <v>109.5</v>
      </c>
      <c r="AQ589" s="516">
        <v>109</v>
      </c>
      <c r="AR589" s="516">
        <v>107.2</v>
      </c>
      <c r="AS589" s="516">
        <v>106.7</v>
      </c>
      <c r="AT589" s="516">
        <v>106.2</v>
      </c>
      <c r="AU589" s="516">
        <v>103.4</v>
      </c>
      <c r="AV589" s="516">
        <v>101.8</v>
      </c>
      <c r="AW589" s="516">
        <v>101.4</v>
      </c>
      <c r="AX589" s="516">
        <v>102.7</v>
      </c>
      <c r="AY589" s="516">
        <v>102.9</v>
      </c>
      <c r="AZ589" s="516">
        <v>103.1</v>
      </c>
      <c r="BA589" s="516">
        <v>105.7</v>
      </c>
      <c r="BB589" s="516">
        <v>105.1</v>
      </c>
      <c r="BC589" s="516">
        <v>106.7</v>
      </c>
      <c r="BD589" s="516">
        <v>106.6</v>
      </c>
      <c r="BE589" s="516">
        <v>106.3</v>
      </c>
      <c r="BF589" s="516">
        <v>107.3</v>
      </c>
      <c r="BG589" s="516">
        <v>107.8</v>
      </c>
      <c r="BH589" s="516">
        <v>108.2</v>
      </c>
      <c r="BI589" s="516">
        <v>108.8</v>
      </c>
      <c r="BJ589" s="516">
        <v>111.8</v>
      </c>
      <c r="BK589" s="516">
        <v>109.6</v>
      </c>
      <c r="BL589" s="516">
        <v>111.7</v>
      </c>
      <c r="BM589" s="516">
        <v>112.7</v>
      </c>
      <c r="BN589" s="516">
        <v>112.6</v>
      </c>
      <c r="BO589" s="516">
        <v>112.7</v>
      </c>
      <c r="BP589" s="516">
        <v>114.6</v>
      </c>
      <c r="BQ589" s="516">
        <v>115.6</v>
      </c>
      <c r="BR589" s="516">
        <v>117.8</v>
      </c>
      <c r="BS589" s="516">
        <v>118.8</v>
      </c>
      <c r="BT589" s="516">
        <v>118.2</v>
      </c>
      <c r="BU589" s="516">
        <v>117.9</v>
      </c>
      <c r="BV589" s="516">
        <v>117.9</v>
      </c>
      <c r="BW589" s="516">
        <v>117.8</v>
      </c>
      <c r="BX589" s="516">
        <v>118.9</v>
      </c>
      <c r="BY589" s="516">
        <v>124.7</v>
      </c>
      <c r="BZ589" s="516">
        <v>124.6</v>
      </c>
      <c r="CA589" s="516">
        <v>123.1</v>
      </c>
      <c r="CB589" s="516">
        <v>120.4</v>
      </c>
      <c r="CC589" s="516">
        <v>121.3</v>
      </c>
      <c r="CD589" s="516">
        <v>124.3</v>
      </c>
      <c r="CE589" s="516">
        <v>126.7</v>
      </c>
      <c r="CF589" s="516">
        <v>124.8</v>
      </c>
      <c r="CG589" s="516">
        <v>121.7</v>
      </c>
      <c r="CH589" s="516">
        <v>122.8</v>
      </c>
      <c r="CI589" s="516">
        <v>122</v>
      </c>
      <c r="CJ589" s="516">
        <v>121.1</v>
      </c>
      <c r="CK589" s="516">
        <v>120</v>
      </c>
      <c r="CL589" s="516">
        <v>119.5</v>
      </c>
      <c r="CM589" s="516">
        <v>119.6</v>
      </c>
      <c r="CN589" s="516">
        <v>119.2</v>
      </c>
      <c r="CO589" s="516">
        <v>118.8</v>
      </c>
      <c r="CP589" s="516">
        <v>119</v>
      </c>
      <c r="CQ589" s="516">
        <v>116.7</v>
      </c>
      <c r="CR589" s="516">
        <v>117.6</v>
      </c>
      <c r="CS589" s="516">
        <v>117.4</v>
      </c>
      <c r="CT589" s="516">
        <v>117.7</v>
      </c>
      <c r="CU589" s="516">
        <v>117.2</v>
      </c>
      <c r="CV589" s="516">
        <v>116.7</v>
      </c>
      <c r="CW589" s="516">
        <v>116.4</v>
      </c>
      <c r="CX589" s="516">
        <v>116.9</v>
      </c>
      <c r="CY589" s="516">
        <v>116.8</v>
      </c>
      <c r="CZ589" s="516">
        <v>116.9</v>
      </c>
      <c r="DA589" s="516">
        <v>118.4</v>
      </c>
      <c r="DB589" s="516">
        <v>118.7</v>
      </c>
      <c r="DC589" s="516">
        <v>120.1</v>
      </c>
      <c r="DD589" s="516">
        <v>125</v>
      </c>
      <c r="DE589" s="516">
        <v>126.5</v>
      </c>
      <c r="DF589" s="516">
        <v>126.7</v>
      </c>
      <c r="DG589" s="516">
        <v>128.19999999999999</v>
      </c>
      <c r="DH589" s="516">
        <v>136</v>
      </c>
      <c r="DI589" s="516">
        <v>146.6</v>
      </c>
      <c r="DJ589" s="516">
        <v>148.69999999999999</v>
      </c>
      <c r="DK589" s="516">
        <v>148.5</v>
      </c>
      <c r="DL589" s="516">
        <v>150.69999999999999</v>
      </c>
      <c r="DM589" s="516">
        <v>156.69999999999999</v>
      </c>
      <c r="DN589" s="516">
        <v>163.30000000000001</v>
      </c>
      <c r="DO589" s="516">
        <v>168.6</v>
      </c>
      <c r="DP589" s="516">
        <v>173</v>
      </c>
      <c r="DQ589" s="516">
        <v>175.5</v>
      </c>
      <c r="DR589" s="516">
        <v>181.6</v>
      </c>
      <c r="DS589" s="516">
        <v>190</v>
      </c>
      <c r="DT589" s="516">
        <v>192.7</v>
      </c>
      <c r="DU589" s="517">
        <v>186.2</v>
      </c>
      <c r="DV589" s="517">
        <v>179.8</v>
      </c>
      <c r="DW589" s="517">
        <v>173.5</v>
      </c>
      <c r="DX589" s="559">
        <v>165.6</v>
      </c>
      <c r="DY589" s="559">
        <v>162.30000000000001</v>
      </c>
      <c r="DZ589" s="559">
        <v>165.2</v>
      </c>
      <c r="EA589" s="558">
        <v>165.5</v>
      </c>
    </row>
    <row r="590" spans="1:131">
      <c r="A590" s="514" t="s">
        <v>1717</v>
      </c>
      <c r="B590" s="514" t="s">
        <v>1718</v>
      </c>
      <c r="C590" s="515">
        <v>1.9060000000000001E-2</v>
      </c>
      <c r="D590" s="516">
        <v>102</v>
      </c>
      <c r="E590" s="516">
        <v>98.8</v>
      </c>
      <c r="F590" s="516">
        <v>101.7</v>
      </c>
      <c r="G590" s="516">
        <v>101.9</v>
      </c>
      <c r="H590" s="516">
        <v>102.2</v>
      </c>
      <c r="I590" s="516">
        <v>102.7</v>
      </c>
      <c r="J590" s="516">
        <v>104.3</v>
      </c>
      <c r="K590" s="516">
        <v>103.9</v>
      </c>
      <c r="L590" s="516">
        <v>105.6</v>
      </c>
      <c r="M590" s="516">
        <v>107.4</v>
      </c>
      <c r="N590" s="516">
        <v>108.5</v>
      </c>
      <c r="O590" s="516">
        <v>108.3</v>
      </c>
      <c r="P590" s="516">
        <v>109.7</v>
      </c>
      <c r="Q590" s="516">
        <v>110.1</v>
      </c>
      <c r="R590" s="516">
        <v>108.4</v>
      </c>
      <c r="S590" s="516">
        <v>110.4</v>
      </c>
      <c r="T590" s="516">
        <v>110</v>
      </c>
      <c r="U590" s="516">
        <v>112</v>
      </c>
      <c r="V590" s="516">
        <v>110.1</v>
      </c>
      <c r="W590" s="516">
        <v>109.3</v>
      </c>
      <c r="X590" s="516">
        <v>111.8</v>
      </c>
      <c r="Y590" s="516">
        <v>112.3</v>
      </c>
      <c r="Z590" s="516">
        <v>112.5</v>
      </c>
      <c r="AA590" s="516">
        <v>113.5</v>
      </c>
      <c r="AB590" s="516">
        <v>113.6</v>
      </c>
      <c r="AC590" s="516">
        <v>113.2</v>
      </c>
      <c r="AD590" s="516">
        <v>112.4</v>
      </c>
      <c r="AE590" s="516">
        <v>111.9</v>
      </c>
      <c r="AF590" s="516">
        <v>112.1</v>
      </c>
      <c r="AG590" s="516">
        <v>114</v>
      </c>
      <c r="AH590" s="516">
        <v>111.6</v>
      </c>
      <c r="AI590" s="516">
        <v>97.6</v>
      </c>
      <c r="AJ590" s="516">
        <v>96.5</v>
      </c>
      <c r="AK590" s="516">
        <v>96.5</v>
      </c>
      <c r="AL590" s="516">
        <v>96.2</v>
      </c>
      <c r="AM590" s="516">
        <v>96</v>
      </c>
      <c r="AN590" s="516">
        <v>95.4</v>
      </c>
      <c r="AO590" s="516">
        <v>96.4</v>
      </c>
      <c r="AP590" s="516">
        <v>97.1</v>
      </c>
      <c r="AQ590" s="516">
        <v>95.7</v>
      </c>
      <c r="AR590" s="516">
        <v>94.6</v>
      </c>
      <c r="AS590" s="516">
        <v>96</v>
      </c>
      <c r="AT590" s="516">
        <v>94.2</v>
      </c>
      <c r="AU590" s="516">
        <v>93.6</v>
      </c>
      <c r="AV590" s="516">
        <v>93.6</v>
      </c>
      <c r="AW590" s="516">
        <v>93.8</v>
      </c>
      <c r="AX590" s="516">
        <v>94.2</v>
      </c>
      <c r="AY590" s="516">
        <v>94.3</v>
      </c>
      <c r="AZ590" s="516">
        <v>94.7</v>
      </c>
      <c r="BA590" s="516">
        <v>94.6</v>
      </c>
      <c r="BB590" s="516">
        <v>94.1</v>
      </c>
      <c r="BC590" s="516">
        <v>94.3</v>
      </c>
      <c r="BD590" s="516">
        <v>96.1</v>
      </c>
      <c r="BE590" s="516">
        <v>96.2</v>
      </c>
      <c r="BF590" s="516">
        <v>96.6</v>
      </c>
      <c r="BG590" s="516">
        <v>99</v>
      </c>
      <c r="BH590" s="516">
        <v>104.7</v>
      </c>
      <c r="BI590" s="516">
        <v>102.2</v>
      </c>
      <c r="BJ590" s="516">
        <v>104.3</v>
      </c>
      <c r="BK590" s="516">
        <v>105.5</v>
      </c>
      <c r="BL590" s="516">
        <v>107.6</v>
      </c>
      <c r="BM590" s="516">
        <v>108</v>
      </c>
      <c r="BN590" s="516">
        <v>108.3</v>
      </c>
      <c r="BO590" s="516">
        <v>110.8</v>
      </c>
      <c r="BP590" s="516">
        <v>111.1</v>
      </c>
      <c r="BQ590" s="516">
        <v>111.7</v>
      </c>
      <c r="BR590" s="516">
        <v>112.9</v>
      </c>
      <c r="BS590" s="516">
        <v>113.6</v>
      </c>
      <c r="BT590" s="516">
        <v>113.6</v>
      </c>
      <c r="BU590" s="516">
        <v>115.7</v>
      </c>
      <c r="BV590" s="516">
        <v>116.6</v>
      </c>
      <c r="BW590" s="516">
        <v>117</v>
      </c>
      <c r="BX590" s="516">
        <v>116.7</v>
      </c>
      <c r="BY590" s="516">
        <v>116.8</v>
      </c>
      <c r="BZ590" s="516">
        <v>117.2</v>
      </c>
      <c r="CA590" s="516">
        <v>117.8</v>
      </c>
      <c r="CB590" s="516">
        <v>117.3</v>
      </c>
      <c r="CC590" s="516">
        <v>116.9</v>
      </c>
      <c r="CD590" s="516">
        <v>117.7</v>
      </c>
      <c r="CE590" s="516">
        <v>115.9</v>
      </c>
      <c r="CF590" s="516">
        <v>115.3</v>
      </c>
      <c r="CG590" s="516">
        <v>115.4</v>
      </c>
      <c r="CH590" s="516">
        <v>115.6</v>
      </c>
      <c r="CI590" s="516">
        <v>115.6</v>
      </c>
      <c r="CJ590" s="516">
        <v>115.9</v>
      </c>
      <c r="CK590" s="516">
        <v>115.6</v>
      </c>
      <c r="CL590" s="516">
        <v>112.8</v>
      </c>
      <c r="CM590" s="516">
        <v>112.3</v>
      </c>
      <c r="CN590" s="516">
        <v>112.9</v>
      </c>
      <c r="CO590" s="516">
        <v>113.4</v>
      </c>
      <c r="CP590" s="516">
        <v>114</v>
      </c>
      <c r="CQ590" s="516">
        <v>114.2</v>
      </c>
      <c r="CR590" s="516">
        <v>113.6</v>
      </c>
      <c r="CS590" s="516">
        <v>112.5</v>
      </c>
      <c r="CT590" s="516">
        <v>112.7</v>
      </c>
      <c r="CU590" s="516">
        <v>112.1</v>
      </c>
      <c r="CV590" s="516">
        <v>111.4</v>
      </c>
      <c r="CW590" s="516">
        <v>111.1</v>
      </c>
      <c r="CX590" s="516">
        <v>110.9</v>
      </c>
      <c r="CY590" s="516">
        <v>110.8</v>
      </c>
      <c r="CZ590" s="516">
        <v>112</v>
      </c>
      <c r="DA590" s="516">
        <v>113.5</v>
      </c>
      <c r="DB590" s="516">
        <v>113.1</v>
      </c>
      <c r="DC590" s="516">
        <v>113.8</v>
      </c>
      <c r="DD590" s="516">
        <v>116.8</v>
      </c>
      <c r="DE590" s="516">
        <v>119.6</v>
      </c>
      <c r="DF590" s="516">
        <v>120.1</v>
      </c>
      <c r="DG590" s="516">
        <v>122.1</v>
      </c>
      <c r="DH590" s="516">
        <v>122.9</v>
      </c>
      <c r="DI590" s="516">
        <v>125.5</v>
      </c>
      <c r="DJ590" s="516">
        <v>125.7</v>
      </c>
      <c r="DK590" s="516">
        <v>131.19999999999999</v>
      </c>
      <c r="DL590" s="516">
        <v>134.4</v>
      </c>
      <c r="DM590" s="516">
        <v>137.1</v>
      </c>
      <c r="DN590" s="516">
        <v>137.5</v>
      </c>
      <c r="DO590" s="516">
        <v>137.69999999999999</v>
      </c>
      <c r="DP590" s="516">
        <v>136.5</v>
      </c>
      <c r="DQ590" s="516">
        <v>144.1</v>
      </c>
      <c r="DR590" s="516">
        <v>143.9</v>
      </c>
      <c r="DS590" s="516">
        <v>144.80000000000001</v>
      </c>
      <c r="DT590" s="516">
        <v>142.9</v>
      </c>
      <c r="DU590" s="517">
        <v>143.19999999999999</v>
      </c>
      <c r="DV590" s="517">
        <v>139.9</v>
      </c>
      <c r="DW590" s="517">
        <v>140.1</v>
      </c>
      <c r="DX590" s="559">
        <v>137.9</v>
      </c>
      <c r="DY590" s="559">
        <v>138.30000000000001</v>
      </c>
      <c r="DZ590" s="559">
        <v>136.4</v>
      </c>
      <c r="EA590" s="558">
        <v>136.9</v>
      </c>
    </row>
    <row r="591" spans="1:131">
      <c r="A591" s="514" t="s">
        <v>1719</v>
      </c>
      <c r="B591" s="514" t="s">
        <v>1720</v>
      </c>
      <c r="C591" s="515">
        <v>0.62858000000000003</v>
      </c>
      <c r="D591" s="516">
        <v>102.7</v>
      </c>
      <c r="E591" s="516">
        <v>101.8</v>
      </c>
      <c r="F591" s="516">
        <v>104.8</v>
      </c>
      <c r="G591" s="516">
        <v>104.5</v>
      </c>
      <c r="H591" s="516">
        <v>106.8</v>
      </c>
      <c r="I591" s="516">
        <v>109</v>
      </c>
      <c r="J591" s="516">
        <v>105.5</v>
      </c>
      <c r="K591" s="516">
        <v>104.9</v>
      </c>
      <c r="L591" s="516">
        <v>104.9</v>
      </c>
      <c r="M591" s="516">
        <v>105.6</v>
      </c>
      <c r="N591" s="516">
        <v>105.3</v>
      </c>
      <c r="O591" s="516">
        <v>105.6</v>
      </c>
      <c r="P591" s="516">
        <v>105.7</v>
      </c>
      <c r="Q591" s="516">
        <v>101.8</v>
      </c>
      <c r="R591" s="516">
        <v>98.5</v>
      </c>
      <c r="S591" s="516">
        <v>99.8</v>
      </c>
      <c r="T591" s="516">
        <v>106.6</v>
      </c>
      <c r="U591" s="516">
        <v>112</v>
      </c>
      <c r="V591" s="516">
        <v>109.4</v>
      </c>
      <c r="W591" s="516">
        <v>108.6</v>
      </c>
      <c r="X591" s="516">
        <v>106.8</v>
      </c>
      <c r="Y591" s="516">
        <v>109.9</v>
      </c>
      <c r="Z591" s="516">
        <v>110.5</v>
      </c>
      <c r="AA591" s="516">
        <v>108.7</v>
      </c>
      <c r="AB591" s="516">
        <v>102.4</v>
      </c>
      <c r="AC591" s="516">
        <v>103.3</v>
      </c>
      <c r="AD591" s="516">
        <v>103.8</v>
      </c>
      <c r="AE591" s="516">
        <v>106</v>
      </c>
      <c r="AF591" s="516">
        <v>107.4</v>
      </c>
      <c r="AG591" s="516">
        <v>106.8</v>
      </c>
      <c r="AH591" s="516">
        <v>106.2</v>
      </c>
      <c r="AI591" s="516">
        <v>107</v>
      </c>
      <c r="AJ591" s="516">
        <v>104.9</v>
      </c>
      <c r="AK591" s="516">
        <v>98.5</v>
      </c>
      <c r="AL591" s="516">
        <v>96.1</v>
      </c>
      <c r="AM591" s="516">
        <v>95</v>
      </c>
      <c r="AN591" s="516">
        <v>98.2</v>
      </c>
      <c r="AO591" s="516">
        <v>101.9</v>
      </c>
      <c r="AP591" s="516">
        <v>102.1</v>
      </c>
      <c r="AQ591" s="516">
        <v>94.4</v>
      </c>
      <c r="AR591" s="516">
        <v>91.5</v>
      </c>
      <c r="AS591" s="516">
        <v>91.5</v>
      </c>
      <c r="AT591" s="516">
        <v>91.4</v>
      </c>
      <c r="AU591" s="516">
        <v>91</v>
      </c>
      <c r="AV591" s="516">
        <v>85.8</v>
      </c>
      <c r="AW591" s="516">
        <v>84.9</v>
      </c>
      <c r="AX591" s="516">
        <v>85.2</v>
      </c>
      <c r="AY591" s="516">
        <v>88.1</v>
      </c>
      <c r="AZ591" s="516">
        <v>86.8</v>
      </c>
      <c r="BA591" s="516">
        <v>86.4</v>
      </c>
      <c r="BB591" s="516">
        <v>85.9</v>
      </c>
      <c r="BC591" s="516">
        <v>86.9</v>
      </c>
      <c r="BD591" s="516">
        <v>86.9</v>
      </c>
      <c r="BE591" s="516">
        <v>86</v>
      </c>
      <c r="BF591" s="516">
        <v>86.8</v>
      </c>
      <c r="BG591" s="516">
        <v>88.2</v>
      </c>
      <c r="BH591" s="516">
        <v>93.6</v>
      </c>
      <c r="BI591" s="516">
        <v>95</v>
      </c>
      <c r="BJ591" s="516">
        <v>96.9</v>
      </c>
      <c r="BK591" s="516">
        <v>96.8</v>
      </c>
      <c r="BL591" s="516">
        <v>95.3</v>
      </c>
      <c r="BM591" s="516">
        <v>93.8</v>
      </c>
      <c r="BN591" s="516">
        <v>93.3</v>
      </c>
      <c r="BO591" s="516">
        <v>95.2</v>
      </c>
      <c r="BP591" s="516">
        <v>97.7</v>
      </c>
      <c r="BQ591" s="516">
        <v>100.5</v>
      </c>
      <c r="BR591" s="516">
        <v>102</v>
      </c>
      <c r="BS591" s="516">
        <v>102.3</v>
      </c>
      <c r="BT591" s="516">
        <v>101.3</v>
      </c>
      <c r="BU591" s="516">
        <v>102.6</v>
      </c>
      <c r="BV591" s="516">
        <v>103.9</v>
      </c>
      <c r="BW591" s="516">
        <v>102.6</v>
      </c>
      <c r="BX591" s="516">
        <v>102.3</v>
      </c>
      <c r="BY591" s="516">
        <v>104.2</v>
      </c>
      <c r="BZ591" s="516">
        <v>104.8</v>
      </c>
      <c r="CA591" s="516">
        <v>104.7</v>
      </c>
      <c r="CB591" s="516">
        <v>102.1</v>
      </c>
      <c r="CC591" s="516">
        <v>99.8</v>
      </c>
      <c r="CD591" s="516">
        <v>100.9</v>
      </c>
      <c r="CE591" s="516">
        <v>103.5</v>
      </c>
      <c r="CF591" s="516">
        <v>101.8</v>
      </c>
      <c r="CG591" s="516">
        <v>100.4</v>
      </c>
      <c r="CH591" s="516">
        <v>101.5</v>
      </c>
      <c r="CI591" s="516">
        <v>102.8</v>
      </c>
      <c r="CJ591" s="516">
        <v>103.1</v>
      </c>
      <c r="CK591" s="516">
        <v>102.1</v>
      </c>
      <c r="CL591" s="516">
        <v>97.8</v>
      </c>
      <c r="CM591" s="516">
        <v>99.3</v>
      </c>
      <c r="CN591" s="516">
        <v>100.2</v>
      </c>
      <c r="CO591" s="516">
        <v>100.5</v>
      </c>
      <c r="CP591" s="516">
        <v>100.3</v>
      </c>
      <c r="CQ591" s="516">
        <v>101.5</v>
      </c>
      <c r="CR591" s="516">
        <v>100.3</v>
      </c>
      <c r="CS591" s="516">
        <v>101.6</v>
      </c>
      <c r="CT591" s="516">
        <v>100</v>
      </c>
      <c r="CU591" s="516">
        <v>100.6</v>
      </c>
      <c r="CV591" s="516">
        <v>100.8</v>
      </c>
      <c r="CW591" s="516">
        <v>98.5</v>
      </c>
      <c r="CX591" s="516">
        <v>100.6</v>
      </c>
      <c r="CY591" s="516">
        <v>103.9</v>
      </c>
      <c r="CZ591" s="516">
        <v>106.9</v>
      </c>
      <c r="DA591" s="516">
        <v>108.6</v>
      </c>
      <c r="DB591" s="516">
        <v>108.7</v>
      </c>
      <c r="DC591" s="516">
        <v>108.9</v>
      </c>
      <c r="DD591" s="516">
        <v>114.4</v>
      </c>
      <c r="DE591" s="516">
        <v>116.7</v>
      </c>
      <c r="DF591" s="516">
        <v>118.4</v>
      </c>
      <c r="DG591" s="516">
        <v>121.7</v>
      </c>
      <c r="DH591" s="516">
        <v>122.5</v>
      </c>
      <c r="DI591" s="516">
        <v>126.6</v>
      </c>
      <c r="DJ591" s="516">
        <v>126.8</v>
      </c>
      <c r="DK591" s="516">
        <v>125.7</v>
      </c>
      <c r="DL591" s="516">
        <v>124.6</v>
      </c>
      <c r="DM591" s="516">
        <v>124.8</v>
      </c>
      <c r="DN591" s="516">
        <v>128.5</v>
      </c>
      <c r="DO591" s="516">
        <v>130</v>
      </c>
      <c r="DP591" s="516">
        <v>130.1</v>
      </c>
      <c r="DQ591" s="516">
        <v>129.5</v>
      </c>
      <c r="DR591" s="516">
        <v>132.69999999999999</v>
      </c>
      <c r="DS591" s="516">
        <v>134</v>
      </c>
      <c r="DT591" s="516">
        <v>136.4</v>
      </c>
      <c r="DU591" s="517">
        <v>136.1</v>
      </c>
      <c r="DV591" s="517">
        <v>136.4</v>
      </c>
      <c r="DW591" s="517">
        <v>129.69999999999999</v>
      </c>
      <c r="DX591" s="559">
        <v>123.8</v>
      </c>
      <c r="DY591" s="559">
        <v>122.2</v>
      </c>
      <c r="DZ591" s="559">
        <v>123.9</v>
      </c>
      <c r="EA591" s="558">
        <v>124.7</v>
      </c>
    </row>
    <row r="592" spans="1:131">
      <c r="A592" s="514" t="s">
        <v>1721</v>
      </c>
      <c r="B592" s="514" t="s">
        <v>1722</v>
      </c>
      <c r="C592" s="515">
        <v>6.7960000000000007E-2</v>
      </c>
      <c r="D592" s="516">
        <v>101.1</v>
      </c>
      <c r="E592" s="516">
        <v>102.3</v>
      </c>
      <c r="F592" s="516">
        <v>103.3</v>
      </c>
      <c r="G592" s="516">
        <v>102.3</v>
      </c>
      <c r="H592" s="516">
        <v>102.4</v>
      </c>
      <c r="I592" s="516">
        <v>103.2</v>
      </c>
      <c r="J592" s="516">
        <v>104.5</v>
      </c>
      <c r="K592" s="516">
        <v>104.6</v>
      </c>
      <c r="L592" s="516">
        <v>103.6</v>
      </c>
      <c r="M592" s="516">
        <v>104.9</v>
      </c>
      <c r="N592" s="516">
        <v>103.8</v>
      </c>
      <c r="O592" s="516">
        <v>103.4</v>
      </c>
      <c r="P592" s="516">
        <v>107</v>
      </c>
      <c r="Q592" s="516">
        <v>105.2</v>
      </c>
      <c r="R592" s="516">
        <v>106.4</v>
      </c>
      <c r="S592" s="516">
        <v>109.2</v>
      </c>
      <c r="T592" s="516">
        <v>107</v>
      </c>
      <c r="U592" s="516">
        <v>105.8</v>
      </c>
      <c r="V592" s="516">
        <v>106.9</v>
      </c>
      <c r="W592" s="516">
        <v>108.2</v>
      </c>
      <c r="X592" s="516">
        <v>108.1</v>
      </c>
      <c r="Y592" s="516">
        <v>110</v>
      </c>
      <c r="Z592" s="516">
        <v>110.5</v>
      </c>
      <c r="AA592" s="516">
        <v>110</v>
      </c>
      <c r="AB592" s="516">
        <v>114.4</v>
      </c>
      <c r="AC592" s="516">
        <v>112.4</v>
      </c>
      <c r="AD592" s="516">
        <v>113.3</v>
      </c>
      <c r="AE592" s="516">
        <v>112.6</v>
      </c>
      <c r="AF592" s="516">
        <v>115.1</v>
      </c>
      <c r="AG592" s="516">
        <v>115.4</v>
      </c>
      <c r="AH592" s="516">
        <v>117.1</v>
      </c>
      <c r="AI592" s="516">
        <v>116</v>
      </c>
      <c r="AJ592" s="516">
        <v>119.3</v>
      </c>
      <c r="AK592" s="516">
        <v>116.9</v>
      </c>
      <c r="AL592" s="516">
        <v>117.3</v>
      </c>
      <c r="AM592" s="516">
        <v>116</v>
      </c>
      <c r="AN592" s="516">
        <v>115.6</v>
      </c>
      <c r="AO592" s="516">
        <v>116.2</v>
      </c>
      <c r="AP592" s="516">
        <v>115</v>
      </c>
      <c r="AQ592" s="516">
        <v>112.7</v>
      </c>
      <c r="AR592" s="516">
        <v>109.3</v>
      </c>
      <c r="AS592" s="516">
        <v>109.2</v>
      </c>
      <c r="AT592" s="516">
        <v>108</v>
      </c>
      <c r="AU592" s="516">
        <v>106.8</v>
      </c>
      <c r="AV592" s="516">
        <v>105.4</v>
      </c>
      <c r="AW592" s="516">
        <v>105.2</v>
      </c>
      <c r="AX592" s="516">
        <v>105.8</v>
      </c>
      <c r="AY592" s="516">
        <v>107.5</v>
      </c>
      <c r="AZ592" s="516">
        <v>107.6</v>
      </c>
      <c r="BA592" s="516">
        <v>107.9</v>
      </c>
      <c r="BB592" s="516">
        <v>108</v>
      </c>
      <c r="BC592" s="516">
        <v>111.8</v>
      </c>
      <c r="BD592" s="516">
        <v>110.8</v>
      </c>
      <c r="BE592" s="516">
        <v>113.4</v>
      </c>
      <c r="BF592" s="516">
        <v>111.6</v>
      </c>
      <c r="BG592" s="516">
        <v>113.4</v>
      </c>
      <c r="BH592" s="516">
        <v>112</v>
      </c>
      <c r="BI592" s="516">
        <v>113.8</v>
      </c>
      <c r="BJ592" s="516">
        <v>114.9</v>
      </c>
      <c r="BK592" s="516">
        <v>114.5</v>
      </c>
      <c r="BL592" s="516">
        <v>114.8</v>
      </c>
      <c r="BM592" s="516">
        <v>114.1</v>
      </c>
      <c r="BN592" s="516">
        <v>114.5</v>
      </c>
      <c r="BO592" s="516">
        <v>106.2</v>
      </c>
      <c r="BP592" s="516">
        <v>107.4</v>
      </c>
      <c r="BQ592" s="516">
        <v>108.5</v>
      </c>
      <c r="BR592" s="516">
        <v>109.7</v>
      </c>
      <c r="BS592" s="516">
        <v>112.9</v>
      </c>
      <c r="BT592" s="516">
        <v>111.9</v>
      </c>
      <c r="BU592" s="516">
        <v>114.4</v>
      </c>
      <c r="BV592" s="516">
        <v>114.7</v>
      </c>
      <c r="BW592" s="516">
        <v>115</v>
      </c>
      <c r="BX592" s="516">
        <v>114.8</v>
      </c>
      <c r="BY592" s="516">
        <v>117.3</v>
      </c>
      <c r="BZ592" s="516">
        <v>117.4</v>
      </c>
      <c r="CA592" s="516">
        <v>116.2</v>
      </c>
      <c r="CB592" s="516">
        <v>115.9</v>
      </c>
      <c r="CC592" s="516">
        <v>117</v>
      </c>
      <c r="CD592" s="516">
        <v>117.6</v>
      </c>
      <c r="CE592" s="516">
        <v>116.2</v>
      </c>
      <c r="CF592" s="516">
        <v>114.4</v>
      </c>
      <c r="CG592" s="516">
        <v>113.1</v>
      </c>
      <c r="CH592" s="516">
        <v>114</v>
      </c>
      <c r="CI592" s="516">
        <v>113.5</v>
      </c>
      <c r="CJ592" s="516">
        <v>112.5</v>
      </c>
      <c r="CK592" s="516">
        <v>112.1</v>
      </c>
      <c r="CL592" s="516">
        <v>111.3</v>
      </c>
      <c r="CM592" s="516">
        <v>110.3</v>
      </c>
      <c r="CN592" s="516">
        <v>107.1</v>
      </c>
      <c r="CO592" s="516">
        <v>107.9</v>
      </c>
      <c r="CP592" s="516">
        <v>108.8</v>
      </c>
      <c r="CQ592" s="516">
        <v>106.9</v>
      </c>
      <c r="CR592" s="516">
        <v>104.4</v>
      </c>
      <c r="CS592" s="516">
        <v>105.6</v>
      </c>
      <c r="CT592" s="516">
        <v>105</v>
      </c>
      <c r="CU592" s="516">
        <v>104.3</v>
      </c>
      <c r="CV592" s="516">
        <v>105</v>
      </c>
      <c r="CW592" s="516">
        <v>101.9</v>
      </c>
      <c r="CX592" s="516">
        <v>105.2</v>
      </c>
      <c r="CY592" s="516">
        <v>108.1</v>
      </c>
      <c r="CZ592" s="516">
        <v>106</v>
      </c>
      <c r="DA592" s="516">
        <v>109.4</v>
      </c>
      <c r="DB592" s="516">
        <v>110</v>
      </c>
      <c r="DC592" s="516">
        <v>113.4</v>
      </c>
      <c r="DD592" s="516">
        <v>115</v>
      </c>
      <c r="DE592" s="516">
        <v>115.5</v>
      </c>
      <c r="DF592" s="516">
        <v>116.9</v>
      </c>
      <c r="DG592" s="516">
        <v>118.8</v>
      </c>
      <c r="DH592" s="516">
        <v>119.3</v>
      </c>
      <c r="DI592" s="516">
        <v>121.5</v>
      </c>
      <c r="DJ592" s="516">
        <v>127</v>
      </c>
      <c r="DK592" s="516">
        <v>129.19999999999999</v>
      </c>
      <c r="DL592" s="516">
        <v>128.30000000000001</v>
      </c>
      <c r="DM592" s="516">
        <v>134</v>
      </c>
      <c r="DN592" s="516">
        <v>141</v>
      </c>
      <c r="DO592" s="516">
        <v>145.19999999999999</v>
      </c>
      <c r="DP592" s="516">
        <v>146.69999999999999</v>
      </c>
      <c r="DQ592" s="516">
        <v>154.4</v>
      </c>
      <c r="DR592" s="516">
        <v>154.1</v>
      </c>
      <c r="DS592" s="516">
        <v>160</v>
      </c>
      <c r="DT592" s="516">
        <v>163.6</v>
      </c>
      <c r="DU592" s="517">
        <v>166.1</v>
      </c>
      <c r="DV592" s="517">
        <v>167.2</v>
      </c>
      <c r="DW592" s="517">
        <v>165.8</v>
      </c>
      <c r="DX592" s="559">
        <v>161.6</v>
      </c>
      <c r="DY592" s="559">
        <v>160.4</v>
      </c>
      <c r="DZ592" s="559">
        <v>162</v>
      </c>
      <c r="EA592" s="558">
        <v>160.6</v>
      </c>
    </row>
    <row r="593" spans="1:131">
      <c r="A593" s="514" t="s">
        <v>1723</v>
      </c>
      <c r="B593" s="514" t="s">
        <v>1724</v>
      </c>
      <c r="C593" s="515">
        <v>3.952E-2</v>
      </c>
      <c r="D593" s="516">
        <v>91.9</v>
      </c>
      <c r="E593" s="516">
        <v>97.8</v>
      </c>
      <c r="F593" s="516">
        <v>100.9</v>
      </c>
      <c r="G593" s="516">
        <v>108.4</v>
      </c>
      <c r="H593" s="516">
        <v>97.9</v>
      </c>
      <c r="I593" s="516">
        <v>96.3</v>
      </c>
      <c r="J593" s="516">
        <v>96</v>
      </c>
      <c r="K593" s="516">
        <v>95.4</v>
      </c>
      <c r="L593" s="516">
        <v>98.5</v>
      </c>
      <c r="M593" s="516">
        <v>92.8</v>
      </c>
      <c r="N593" s="516">
        <v>97</v>
      </c>
      <c r="O593" s="516">
        <v>94.5</v>
      </c>
      <c r="P593" s="516">
        <v>95.5</v>
      </c>
      <c r="Q593" s="516">
        <v>94.1</v>
      </c>
      <c r="R593" s="516">
        <v>95.7</v>
      </c>
      <c r="S593" s="516">
        <v>95.7</v>
      </c>
      <c r="T593" s="516">
        <v>97.1</v>
      </c>
      <c r="U593" s="516">
        <v>99.8</v>
      </c>
      <c r="V593" s="516">
        <v>90.1</v>
      </c>
      <c r="W593" s="516">
        <v>87.5</v>
      </c>
      <c r="X593" s="516">
        <v>87.7</v>
      </c>
      <c r="Y593" s="516">
        <v>96.1</v>
      </c>
      <c r="Z593" s="516">
        <v>99.4</v>
      </c>
      <c r="AA593" s="516">
        <v>107.7</v>
      </c>
      <c r="AB593" s="516">
        <v>102.8</v>
      </c>
      <c r="AC593" s="516">
        <v>100.1</v>
      </c>
      <c r="AD593" s="516">
        <v>99.1</v>
      </c>
      <c r="AE593" s="516">
        <v>98.6</v>
      </c>
      <c r="AF593" s="516">
        <v>101.8</v>
      </c>
      <c r="AG593" s="516">
        <v>104.1</v>
      </c>
      <c r="AH593" s="516">
        <v>109.4</v>
      </c>
      <c r="AI593" s="516">
        <v>110.1</v>
      </c>
      <c r="AJ593" s="516">
        <v>110.6</v>
      </c>
      <c r="AK593" s="516">
        <v>104.5</v>
      </c>
      <c r="AL593" s="516">
        <v>102.3</v>
      </c>
      <c r="AM593" s="516">
        <v>103.4</v>
      </c>
      <c r="AN593" s="516">
        <v>103.1</v>
      </c>
      <c r="AO593" s="516">
        <v>104</v>
      </c>
      <c r="AP593" s="516">
        <v>105.3</v>
      </c>
      <c r="AQ593" s="516">
        <v>100.7</v>
      </c>
      <c r="AR593" s="516">
        <v>108.8</v>
      </c>
      <c r="AS593" s="516">
        <v>109.4</v>
      </c>
      <c r="AT593" s="516">
        <v>107.6</v>
      </c>
      <c r="AU593" s="516">
        <v>99.2</v>
      </c>
      <c r="AV593" s="516">
        <v>97.6</v>
      </c>
      <c r="AW593" s="516">
        <v>103.7</v>
      </c>
      <c r="AX593" s="516">
        <v>101.8</v>
      </c>
      <c r="AY593" s="516">
        <v>97.4</v>
      </c>
      <c r="AZ593" s="516">
        <v>99.2</v>
      </c>
      <c r="BA593" s="516">
        <v>103</v>
      </c>
      <c r="BB593" s="516">
        <v>102.5</v>
      </c>
      <c r="BC593" s="516">
        <v>103.8</v>
      </c>
      <c r="BD593" s="516">
        <v>100</v>
      </c>
      <c r="BE593" s="516">
        <v>100.7</v>
      </c>
      <c r="BF593" s="516">
        <v>98.8</v>
      </c>
      <c r="BG593" s="516">
        <v>101</v>
      </c>
      <c r="BH593" s="516">
        <v>101.2</v>
      </c>
      <c r="BI593" s="516">
        <v>101.7</v>
      </c>
      <c r="BJ593" s="516">
        <v>103.1</v>
      </c>
      <c r="BK593" s="516">
        <v>103.9</v>
      </c>
      <c r="BL593" s="516">
        <v>103.4</v>
      </c>
      <c r="BM593" s="516">
        <v>101.8</v>
      </c>
      <c r="BN593" s="516">
        <v>103.6</v>
      </c>
      <c r="BO593" s="516">
        <v>100.6</v>
      </c>
      <c r="BP593" s="516">
        <v>105.4</v>
      </c>
      <c r="BQ593" s="516">
        <v>107.4</v>
      </c>
      <c r="BR593" s="516">
        <v>108.8</v>
      </c>
      <c r="BS593" s="516">
        <v>107.7</v>
      </c>
      <c r="BT593" s="516">
        <v>102.8</v>
      </c>
      <c r="BU593" s="516">
        <v>108.7</v>
      </c>
      <c r="BV593" s="516">
        <v>106.1</v>
      </c>
      <c r="BW593" s="516">
        <v>110.1</v>
      </c>
      <c r="BX593" s="516">
        <v>114.9</v>
      </c>
      <c r="BY593" s="516">
        <v>109.5</v>
      </c>
      <c r="BZ593" s="516">
        <v>111</v>
      </c>
      <c r="CA593" s="516">
        <v>110.3</v>
      </c>
      <c r="CB593" s="516">
        <v>106.9</v>
      </c>
      <c r="CC593" s="516">
        <v>108.9</v>
      </c>
      <c r="CD593" s="516">
        <v>106.7</v>
      </c>
      <c r="CE593" s="516">
        <v>105.8</v>
      </c>
      <c r="CF593" s="516">
        <v>104.6</v>
      </c>
      <c r="CG593" s="516">
        <v>104.1</v>
      </c>
      <c r="CH593" s="516">
        <v>111.2</v>
      </c>
      <c r="CI593" s="516">
        <v>108.7</v>
      </c>
      <c r="CJ593" s="516">
        <v>106.4</v>
      </c>
      <c r="CK593" s="516">
        <v>107.1</v>
      </c>
      <c r="CL593" s="516">
        <v>102.5</v>
      </c>
      <c r="CM593" s="516">
        <v>101.9</v>
      </c>
      <c r="CN593" s="516">
        <v>101.7</v>
      </c>
      <c r="CO593" s="516">
        <v>101.7</v>
      </c>
      <c r="CP593" s="516">
        <v>100.9</v>
      </c>
      <c r="CQ593" s="516">
        <v>99</v>
      </c>
      <c r="CR593" s="516">
        <v>97.8</v>
      </c>
      <c r="CS593" s="516">
        <v>104.3</v>
      </c>
      <c r="CT593" s="516">
        <v>99.8</v>
      </c>
      <c r="CU593" s="516">
        <v>97.9</v>
      </c>
      <c r="CV593" s="516">
        <v>97.9</v>
      </c>
      <c r="CW593" s="516">
        <v>98.3</v>
      </c>
      <c r="CX593" s="516">
        <v>102.9</v>
      </c>
      <c r="CY593" s="516">
        <v>103.1</v>
      </c>
      <c r="CZ593" s="516">
        <v>102.7</v>
      </c>
      <c r="DA593" s="516">
        <v>102.7</v>
      </c>
      <c r="DB593" s="516">
        <v>108.3</v>
      </c>
      <c r="DC593" s="516">
        <v>107.3</v>
      </c>
      <c r="DD593" s="516">
        <v>108.3</v>
      </c>
      <c r="DE593" s="516">
        <v>110.4</v>
      </c>
      <c r="DF593" s="516">
        <v>112.3</v>
      </c>
      <c r="DG593" s="516">
        <v>111</v>
      </c>
      <c r="DH593" s="516">
        <v>109.9</v>
      </c>
      <c r="DI593" s="516">
        <v>121.6</v>
      </c>
      <c r="DJ593" s="516">
        <v>116.3</v>
      </c>
      <c r="DK593" s="516">
        <v>120.4</v>
      </c>
      <c r="DL593" s="516">
        <v>119.5</v>
      </c>
      <c r="DM593" s="516">
        <v>125.4</v>
      </c>
      <c r="DN593" s="516">
        <v>130.69999999999999</v>
      </c>
      <c r="DO593" s="516">
        <v>125.2</v>
      </c>
      <c r="DP593" s="516">
        <v>130.69999999999999</v>
      </c>
      <c r="DQ593" s="516">
        <v>132.30000000000001</v>
      </c>
      <c r="DR593" s="516">
        <v>134.4</v>
      </c>
      <c r="DS593" s="516">
        <v>136.4</v>
      </c>
      <c r="DT593" s="516">
        <v>133.5</v>
      </c>
      <c r="DU593" s="517">
        <v>133.69999999999999</v>
      </c>
      <c r="DV593" s="517">
        <v>131.5</v>
      </c>
      <c r="DW593" s="517">
        <v>128.5</v>
      </c>
      <c r="DX593" s="559">
        <v>128.9</v>
      </c>
      <c r="DY593" s="559">
        <v>125.3</v>
      </c>
      <c r="DZ593" s="559">
        <v>125.3</v>
      </c>
      <c r="EA593" s="558">
        <v>127.9</v>
      </c>
    </row>
    <row r="594" spans="1:131">
      <c r="A594" s="514" t="s">
        <v>1725</v>
      </c>
      <c r="B594" s="514" t="s">
        <v>1726</v>
      </c>
      <c r="C594" s="515">
        <v>7.8630000000000005E-2</v>
      </c>
      <c r="D594" s="516">
        <v>102.1</v>
      </c>
      <c r="E594" s="516">
        <v>100.9</v>
      </c>
      <c r="F594" s="516">
        <v>102.3</v>
      </c>
      <c r="G594" s="516">
        <v>102.2</v>
      </c>
      <c r="H594" s="516">
        <v>102.3</v>
      </c>
      <c r="I594" s="516">
        <v>102.3</v>
      </c>
      <c r="J594" s="516">
        <v>102.4</v>
      </c>
      <c r="K594" s="516">
        <v>101</v>
      </c>
      <c r="L594" s="516">
        <v>103.8</v>
      </c>
      <c r="M594" s="516">
        <v>104.6</v>
      </c>
      <c r="N594" s="516">
        <v>103.1</v>
      </c>
      <c r="O594" s="516">
        <v>102</v>
      </c>
      <c r="P594" s="516">
        <v>103.5</v>
      </c>
      <c r="Q594" s="516">
        <v>101.6</v>
      </c>
      <c r="R594" s="516">
        <v>102.4</v>
      </c>
      <c r="S594" s="516">
        <v>103.3</v>
      </c>
      <c r="T594" s="516">
        <v>102.6</v>
      </c>
      <c r="U594" s="516">
        <v>103.6</v>
      </c>
      <c r="V594" s="516">
        <v>105.5</v>
      </c>
      <c r="W594" s="516">
        <v>108.3</v>
      </c>
      <c r="X594" s="516">
        <v>106.6</v>
      </c>
      <c r="Y594" s="516">
        <v>107.3</v>
      </c>
      <c r="Z594" s="516">
        <v>106.4</v>
      </c>
      <c r="AA594" s="516">
        <v>105.6</v>
      </c>
      <c r="AB594" s="516">
        <v>109.3</v>
      </c>
      <c r="AC594" s="516">
        <v>109.8</v>
      </c>
      <c r="AD594" s="516">
        <v>106.4</v>
      </c>
      <c r="AE594" s="516">
        <v>111.7</v>
      </c>
      <c r="AF594" s="516">
        <v>111.8</v>
      </c>
      <c r="AG594" s="516">
        <v>111.4</v>
      </c>
      <c r="AH594" s="516">
        <v>113.3</v>
      </c>
      <c r="AI594" s="516">
        <v>118</v>
      </c>
      <c r="AJ594" s="516">
        <v>111</v>
      </c>
      <c r="AK594" s="516">
        <v>117.4</v>
      </c>
      <c r="AL594" s="516">
        <v>116.7</v>
      </c>
      <c r="AM594" s="516">
        <v>113.8</v>
      </c>
      <c r="AN594" s="516">
        <v>114.9</v>
      </c>
      <c r="AO594" s="516">
        <v>113.1</v>
      </c>
      <c r="AP594" s="516">
        <v>114.2</v>
      </c>
      <c r="AQ594" s="516">
        <v>114.7</v>
      </c>
      <c r="AR594" s="516">
        <v>109.6</v>
      </c>
      <c r="AS594" s="516">
        <v>113.4</v>
      </c>
      <c r="AT594" s="516">
        <v>114.3</v>
      </c>
      <c r="AU594" s="516">
        <v>112.4</v>
      </c>
      <c r="AV594" s="516">
        <v>111.3</v>
      </c>
      <c r="AW594" s="516">
        <v>107.6</v>
      </c>
      <c r="AX594" s="516">
        <v>111</v>
      </c>
      <c r="AY594" s="516">
        <v>112.6</v>
      </c>
      <c r="AZ594" s="516">
        <v>112.8</v>
      </c>
      <c r="BA594" s="516">
        <v>112.9</v>
      </c>
      <c r="BB594" s="516">
        <v>112.9</v>
      </c>
      <c r="BC594" s="516">
        <v>112.5</v>
      </c>
      <c r="BD594" s="516">
        <v>112.9</v>
      </c>
      <c r="BE594" s="516">
        <v>112.4</v>
      </c>
      <c r="BF594" s="516">
        <v>111.8</v>
      </c>
      <c r="BG594" s="516">
        <v>112.3</v>
      </c>
      <c r="BH594" s="516">
        <v>112.1</v>
      </c>
      <c r="BI594" s="516">
        <v>112.2</v>
      </c>
      <c r="BJ594" s="516">
        <v>112.5</v>
      </c>
      <c r="BK594" s="516">
        <v>112.9</v>
      </c>
      <c r="BL594" s="516">
        <v>113.6</v>
      </c>
      <c r="BM594" s="516">
        <v>113.4</v>
      </c>
      <c r="BN594" s="516">
        <v>113.5</v>
      </c>
      <c r="BO594" s="516">
        <v>114</v>
      </c>
      <c r="BP594" s="516">
        <v>112.9</v>
      </c>
      <c r="BQ594" s="516">
        <v>113.2</v>
      </c>
      <c r="BR594" s="516">
        <v>113.4</v>
      </c>
      <c r="BS594" s="516">
        <v>115.2</v>
      </c>
      <c r="BT594" s="516">
        <v>115.4</v>
      </c>
      <c r="BU594" s="516">
        <v>115.1</v>
      </c>
      <c r="BV594" s="516">
        <v>115.7</v>
      </c>
      <c r="BW594" s="516">
        <v>116.6</v>
      </c>
      <c r="BX594" s="516">
        <v>115.9</v>
      </c>
      <c r="BY594" s="516">
        <v>117.9</v>
      </c>
      <c r="BZ594" s="516">
        <v>117.1</v>
      </c>
      <c r="CA594" s="516">
        <v>118.6</v>
      </c>
      <c r="CB594" s="516">
        <v>117</v>
      </c>
      <c r="CC594" s="516">
        <v>118.3</v>
      </c>
      <c r="CD594" s="516">
        <v>117.5</v>
      </c>
      <c r="CE594" s="516">
        <v>118.3</v>
      </c>
      <c r="CF594" s="516">
        <v>117.5</v>
      </c>
      <c r="CG594" s="516">
        <v>116.5</v>
      </c>
      <c r="CH594" s="516">
        <v>116.2</v>
      </c>
      <c r="CI594" s="516">
        <v>116.3</v>
      </c>
      <c r="CJ594" s="516">
        <v>116.4</v>
      </c>
      <c r="CK594" s="516">
        <v>114.6</v>
      </c>
      <c r="CL594" s="516">
        <v>115.1</v>
      </c>
      <c r="CM594" s="516">
        <v>114.7</v>
      </c>
      <c r="CN594" s="516">
        <v>114.1</v>
      </c>
      <c r="CO594" s="516">
        <v>114.8</v>
      </c>
      <c r="CP594" s="516">
        <v>114</v>
      </c>
      <c r="CQ594" s="516">
        <v>113.6</v>
      </c>
      <c r="CR594" s="516">
        <v>112.1</v>
      </c>
      <c r="CS594" s="516">
        <v>112</v>
      </c>
      <c r="CT594" s="516">
        <v>112</v>
      </c>
      <c r="CU594" s="516">
        <v>112.2</v>
      </c>
      <c r="CV594" s="516">
        <v>113.2</v>
      </c>
      <c r="CW594" s="516">
        <v>113.1</v>
      </c>
      <c r="CX594" s="516">
        <v>112.8</v>
      </c>
      <c r="CY594" s="516">
        <v>113.5</v>
      </c>
      <c r="CZ594" s="516">
        <v>114.7</v>
      </c>
      <c r="DA594" s="516">
        <v>113.9</v>
      </c>
      <c r="DB594" s="516">
        <v>115</v>
      </c>
      <c r="DC594" s="516">
        <v>115.4</v>
      </c>
      <c r="DD594" s="516">
        <v>118.7</v>
      </c>
      <c r="DE594" s="516">
        <v>119.9</v>
      </c>
      <c r="DF594" s="516">
        <v>118.8</v>
      </c>
      <c r="DG594" s="516">
        <v>121.8</v>
      </c>
      <c r="DH594" s="516">
        <v>125.3</v>
      </c>
      <c r="DI594" s="516">
        <v>133</v>
      </c>
      <c r="DJ594" s="516">
        <v>135.80000000000001</v>
      </c>
      <c r="DK594" s="516">
        <v>140.80000000000001</v>
      </c>
      <c r="DL594" s="516">
        <v>141.5</v>
      </c>
      <c r="DM594" s="516">
        <v>143</v>
      </c>
      <c r="DN594" s="516">
        <v>146.30000000000001</v>
      </c>
      <c r="DO594" s="516">
        <v>149.19999999999999</v>
      </c>
      <c r="DP594" s="516">
        <v>149.9</v>
      </c>
      <c r="DQ594" s="516">
        <v>148.4</v>
      </c>
      <c r="DR594" s="516">
        <v>152.9</v>
      </c>
      <c r="DS594" s="516">
        <v>160.1</v>
      </c>
      <c r="DT594" s="516">
        <v>157.80000000000001</v>
      </c>
      <c r="DU594" s="517">
        <v>163.5</v>
      </c>
      <c r="DV594" s="517">
        <v>161</v>
      </c>
      <c r="DW594" s="517">
        <v>159.19999999999999</v>
      </c>
      <c r="DX594" s="559">
        <v>157</v>
      </c>
      <c r="DY594" s="559">
        <v>153.4</v>
      </c>
      <c r="DZ594" s="559">
        <v>152.6</v>
      </c>
      <c r="EA594" s="558">
        <v>151.69999999999999</v>
      </c>
    </row>
    <row r="595" spans="1:131">
      <c r="A595" s="514" t="s">
        <v>1727</v>
      </c>
      <c r="B595" s="514" t="s">
        <v>1728</v>
      </c>
      <c r="C595" s="515">
        <v>0.21326000000000001</v>
      </c>
      <c r="D595" s="516">
        <v>102</v>
      </c>
      <c r="E595" s="516">
        <v>104.5</v>
      </c>
      <c r="F595" s="516">
        <v>104.5</v>
      </c>
      <c r="G595" s="516">
        <v>105.3</v>
      </c>
      <c r="H595" s="516">
        <v>106.2</v>
      </c>
      <c r="I595" s="516">
        <v>105.9</v>
      </c>
      <c r="J595" s="516">
        <v>106.3</v>
      </c>
      <c r="K595" s="516">
        <v>105.2</v>
      </c>
      <c r="L595" s="516">
        <v>108.1</v>
      </c>
      <c r="M595" s="516">
        <v>107.6</v>
      </c>
      <c r="N595" s="516">
        <v>106.1</v>
      </c>
      <c r="O595" s="516">
        <v>106.2</v>
      </c>
      <c r="P595" s="516">
        <v>103.5</v>
      </c>
      <c r="Q595" s="516">
        <v>103.4</v>
      </c>
      <c r="R595" s="516">
        <v>104.7</v>
      </c>
      <c r="S595" s="516">
        <v>106.5</v>
      </c>
      <c r="T595" s="516">
        <v>107.8</v>
      </c>
      <c r="U595" s="516">
        <v>109.8</v>
      </c>
      <c r="V595" s="516">
        <v>108.2</v>
      </c>
      <c r="W595" s="516">
        <v>108.1</v>
      </c>
      <c r="X595" s="516">
        <v>108</v>
      </c>
      <c r="Y595" s="516">
        <v>107.3</v>
      </c>
      <c r="Z595" s="516">
        <v>108.1</v>
      </c>
      <c r="AA595" s="516">
        <v>109.3</v>
      </c>
      <c r="AB595" s="516">
        <v>108</v>
      </c>
      <c r="AC595" s="516">
        <v>108.9</v>
      </c>
      <c r="AD595" s="516">
        <v>110.7</v>
      </c>
      <c r="AE595" s="516">
        <v>113.5</v>
      </c>
      <c r="AF595" s="516">
        <v>115.8</v>
      </c>
      <c r="AG595" s="516">
        <v>117</v>
      </c>
      <c r="AH595" s="516">
        <v>114.6</v>
      </c>
      <c r="AI595" s="516">
        <v>118.3</v>
      </c>
      <c r="AJ595" s="516">
        <v>117.6</v>
      </c>
      <c r="AK595" s="516">
        <v>114.6</v>
      </c>
      <c r="AL595" s="516">
        <v>114.3</v>
      </c>
      <c r="AM595" s="516">
        <v>114.6</v>
      </c>
      <c r="AN595" s="516">
        <v>110.1</v>
      </c>
      <c r="AO595" s="516">
        <v>112.3</v>
      </c>
      <c r="AP595" s="516">
        <v>110.6</v>
      </c>
      <c r="AQ595" s="516">
        <v>110.6</v>
      </c>
      <c r="AR595" s="516">
        <v>110.7</v>
      </c>
      <c r="AS595" s="516">
        <v>111</v>
      </c>
      <c r="AT595" s="516">
        <v>109.4</v>
      </c>
      <c r="AU595" s="516">
        <v>107.7</v>
      </c>
      <c r="AV595" s="516">
        <v>106.7</v>
      </c>
      <c r="AW595" s="516">
        <v>106</v>
      </c>
      <c r="AX595" s="516">
        <v>105.9</v>
      </c>
      <c r="AY595" s="516">
        <v>106.9</v>
      </c>
      <c r="AZ595" s="516">
        <v>107.2</v>
      </c>
      <c r="BA595" s="516">
        <v>108.2</v>
      </c>
      <c r="BB595" s="516">
        <v>107.7</v>
      </c>
      <c r="BC595" s="516">
        <v>108.2</v>
      </c>
      <c r="BD595" s="516">
        <v>107.9</v>
      </c>
      <c r="BE595" s="516">
        <v>107.2</v>
      </c>
      <c r="BF595" s="516">
        <v>106.7</v>
      </c>
      <c r="BG595" s="516">
        <v>108.1</v>
      </c>
      <c r="BH595" s="516">
        <v>108.3</v>
      </c>
      <c r="BI595" s="516">
        <v>108.9</v>
      </c>
      <c r="BJ595" s="516">
        <v>110.7</v>
      </c>
      <c r="BK595" s="516">
        <v>111.5</v>
      </c>
      <c r="BL595" s="516">
        <v>110.8</v>
      </c>
      <c r="BM595" s="516">
        <v>111.1</v>
      </c>
      <c r="BN595" s="516">
        <v>110.8</v>
      </c>
      <c r="BO595" s="516">
        <v>109.1</v>
      </c>
      <c r="BP595" s="516">
        <v>110.7</v>
      </c>
      <c r="BQ595" s="516">
        <v>113.8</v>
      </c>
      <c r="BR595" s="516">
        <v>115.6</v>
      </c>
      <c r="BS595" s="516">
        <v>116.1</v>
      </c>
      <c r="BT595" s="516">
        <v>115.8</v>
      </c>
      <c r="BU595" s="516">
        <v>117.9</v>
      </c>
      <c r="BV595" s="516">
        <v>117.3</v>
      </c>
      <c r="BW595" s="516">
        <v>116.5</v>
      </c>
      <c r="BX595" s="516">
        <v>118.8</v>
      </c>
      <c r="BY595" s="516">
        <v>123.1</v>
      </c>
      <c r="BZ595" s="516">
        <v>123.1</v>
      </c>
      <c r="CA595" s="516">
        <v>121.5</v>
      </c>
      <c r="CB595" s="516">
        <v>120.6</v>
      </c>
      <c r="CC595" s="516">
        <v>122.3</v>
      </c>
      <c r="CD595" s="516">
        <v>121.2</v>
      </c>
      <c r="CE595" s="516">
        <v>118.6</v>
      </c>
      <c r="CF595" s="516">
        <v>117.3</v>
      </c>
      <c r="CG595" s="516">
        <v>115.7</v>
      </c>
      <c r="CH595" s="516">
        <v>116.3</v>
      </c>
      <c r="CI595" s="516">
        <v>116.5</v>
      </c>
      <c r="CJ595" s="516">
        <v>115.8</v>
      </c>
      <c r="CK595" s="516">
        <v>114.9</v>
      </c>
      <c r="CL595" s="516">
        <v>114.1</v>
      </c>
      <c r="CM595" s="516">
        <v>114.5</v>
      </c>
      <c r="CN595" s="516">
        <v>113.2</v>
      </c>
      <c r="CO595" s="516">
        <v>112.5</v>
      </c>
      <c r="CP595" s="516">
        <v>111.6</v>
      </c>
      <c r="CQ595" s="516">
        <v>112.5</v>
      </c>
      <c r="CR595" s="516">
        <v>111.3</v>
      </c>
      <c r="CS595" s="516">
        <v>112.2</v>
      </c>
      <c r="CT595" s="516">
        <v>110.4</v>
      </c>
      <c r="CU595" s="516">
        <v>110</v>
      </c>
      <c r="CV595" s="516">
        <v>108.5</v>
      </c>
      <c r="CW595" s="516">
        <v>108.2</v>
      </c>
      <c r="CX595" s="516">
        <v>108.6</v>
      </c>
      <c r="CY595" s="516">
        <v>109.1</v>
      </c>
      <c r="CZ595" s="516">
        <v>111.2</v>
      </c>
      <c r="DA595" s="516">
        <v>111.5</v>
      </c>
      <c r="DB595" s="516">
        <v>112.8</v>
      </c>
      <c r="DC595" s="516">
        <v>115.4</v>
      </c>
      <c r="DD595" s="516">
        <v>118.5</v>
      </c>
      <c r="DE595" s="516">
        <v>119.2</v>
      </c>
      <c r="DF595" s="516">
        <v>120.5</v>
      </c>
      <c r="DG595" s="516">
        <v>123.6</v>
      </c>
      <c r="DH595" s="516">
        <v>127</v>
      </c>
      <c r="DI595" s="516">
        <v>132.69999999999999</v>
      </c>
      <c r="DJ595" s="516">
        <v>133</v>
      </c>
      <c r="DK595" s="516">
        <v>136.19999999999999</v>
      </c>
      <c r="DL595" s="516">
        <v>139.1</v>
      </c>
      <c r="DM595" s="516">
        <v>146.1</v>
      </c>
      <c r="DN595" s="516">
        <v>153.4</v>
      </c>
      <c r="DO595" s="516">
        <v>149.6</v>
      </c>
      <c r="DP595" s="516">
        <v>150.4</v>
      </c>
      <c r="DQ595" s="516">
        <v>153</v>
      </c>
      <c r="DR595" s="516">
        <v>159.6</v>
      </c>
      <c r="DS595" s="516">
        <v>165.3</v>
      </c>
      <c r="DT595" s="516">
        <v>164.9</v>
      </c>
      <c r="DU595" s="517">
        <v>163.4</v>
      </c>
      <c r="DV595" s="517">
        <v>161.9</v>
      </c>
      <c r="DW595" s="517">
        <v>155</v>
      </c>
      <c r="DX595" s="559">
        <v>154.30000000000001</v>
      </c>
      <c r="DY595" s="559">
        <v>151.30000000000001</v>
      </c>
      <c r="DZ595" s="559">
        <v>151.1</v>
      </c>
      <c r="EA595" s="558">
        <v>150.5</v>
      </c>
    </row>
    <row r="596" spans="1:131">
      <c r="A596" s="514" t="s">
        <v>1729</v>
      </c>
      <c r="B596" s="514" t="s">
        <v>1730</v>
      </c>
      <c r="C596" s="515">
        <v>1.026E-2</v>
      </c>
      <c r="D596" s="516">
        <v>101.1</v>
      </c>
      <c r="E596" s="516">
        <v>102.5</v>
      </c>
      <c r="F596" s="516">
        <v>101.4</v>
      </c>
      <c r="G596" s="516">
        <v>103.3</v>
      </c>
      <c r="H596" s="516">
        <v>99.4</v>
      </c>
      <c r="I596" s="516">
        <v>101.7</v>
      </c>
      <c r="J596" s="516">
        <v>103.6</v>
      </c>
      <c r="K596" s="516">
        <v>103.2</v>
      </c>
      <c r="L596" s="516">
        <v>104.4</v>
      </c>
      <c r="M596" s="516">
        <v>104.9</v>
      </c>
      <c r="N596" s="516">
        <v>102.3</v>
      </c>
      <c r="O596" s="516">
        <v>102.1</v>
      </c>
      <c r="P596" s="516">
        <v>101.1</v>
      </c>
      <c r="Q596" s="516">
        <v>103.6</v>
      </c>
      <c r="R596" s="516">
        <v>103.6</v>
      </c>
      <c r="S596" s="516">
        <v>106.9</v>
      </c>
      <c r="T596" s="516">
        <v>104.6</v>
      </c>
      <c r="U596" s="516">
        <v>104.4</v>
      </c>
      <c r="V596" s="516">
        <v>104.2</v>
      </c>
      <c r="W596" s="516">
        <v>104.2</v>
      </c>
      <c r="X596" s="516">
        <v>108</v>
      </c>
      <c r="Y596" s="516">
        <v>107.3</v>
      </c>
      <c r="Z596" s="516">
        <v>109.6</v>
      </c>
      <c r="AA596" s="516">
        <v>109.4</v>
      </c>
      <c r="AB596" s="516">
        <v>109.3</v>
      </c>
      <c r="AC596" s="516">
        <v>108.3</v>
      </c>
      <c r="AD596" s="516">
        <v>110.6</v>
      </c>
      <c r="AE596" s="516">
        <v>109.1</v>
      </c>
      <c r="AF596" s="516">
        <v>111.7</v>
      </c>
      <c r="AG596" s="516">
        <v>110.5</v>
      </c>
      <c r="AH596" s="516">
        <v>110.1</v>
      </c>
      <c r="AI596" s="516">
        <v>107.7</v>
      </c>
      <c r="AJ596" s="516">
        <v>109.7</v>
      </c>
      <c r="AK596" s="516">
        <v>107.9</v>
      </c>
      <c r="AL596" s="516">
        <v>104.7</v>
      </c>
      <c r="AM596" s="516">
        <v>105.1</v>
      </c>
      <c r="AN596" s="516">
        <v>107.8</v>
      </c>
      <c r="AO596" s="516">
        <v>110.5</v>
      </c>
      <c r="AP596" s="516">
        <v>109.6</v>
      </c>
      <c r="AQ596" s="516">
        <v>106.1</v>
      </c>
      <c r="AR596" s="516">
        <v>105.7</v>
      </c>
      <c r="AS596" s="516">
        <v>103.7</v>
      </c>
      <c r="AT596" s="516">
        <v>104.7</v>
      </c>
      <c r="AU596" s="516">
        <v>103.1</v>
      </c>
      <c r="AV596" s="516">
        <v>99.3</v>
      </c>
      <c r="AW596" s="516">
        <v>98.2</v>
      </c>
      <c r="AX596" s="516">
        <v>99.7</v>
      </c>
      <c r="AY596" s="516">
        <v>100.3</v>
      </c>
      <c r="AZ596" s="516">
        <v>97.3</v>
      </c>
      <c r="BA596" s="516">
        <v>97.6</v>
      </c>
      <c r="BB596" s="516">
        <v>99.4</v>
      </c>
      <c r="BC596" s="516">
        <v>99.1</v>
      </c>
      <c r="BD596" s="516">
        <v>98.7</v>
      </c>
      <c r="BE596" s="516">
        <v>97.2</v>
      </c>
      <c r="BF596" s="516">
        <v>96.2</v>
      </c>
      <c r="BG596" s="516">
        <v>97</v>
      </c>
      <c r="BH596" s="516">
        <v>103</v>
      </c>
      <c r="BI596" s="516">
        <v>106.6</v>
      </c>
      <c r="BJ596" s="516">
        <v>107.8</v>
      </c>
      <c r="BK596" s="516">
        <v>108.3</v>
      </c>
      <c r="BL596" s="516">
        <v>107.8</v>
      </c>
      <c r="BM596" s="516">
        <v>107</v>
      </c>
      <c r="BN596" s="516">
        <v>104.6</v>
      </c>
      <c r="BO596" s="516">
        <v>108</v>
      </c>
      <c r="BP596" s="516">
        <v>109.3</v>
      </c>
      <c r="BQ596" s="516">
        <v>111.7</v>
      </c>
      <c r="BR596" s="516">
        <v>112.4</v>
      </c>
      <c r="BS596" s="516">
        <v>113.4</v>
      </c>
      <c r="BT596" s="516">
        <v>113.3</v>
      </c>
      <c r="BU596" s="516">
        <v>115.2</v>
      </c>
      <c r="BV596" s="516">
        <v>116.9</v>
      </c>
      <c r="BW596" s="516">
        <v>116.8</v>
      </c>
      <c r="BX596" s="516">
        <v>115.9</v>
      </c>
      <c r="BY596" s="516">
        <v>118.2</v>
      </c>
      <c r="BZ596" s="516">
        <v>120.1</v>
      </c>
      <c r="CA596" s="516">
        <v>117.8</v>
      </c>
      <c r="CB596" s="516">
        <v>114.5</v>
      </c>
      <c r="CC596" s="516">
        <v>115.8</v>
      </c>
      <c r="CD596" s="516">
        <v>118.6</v>
      </c>
      <c r="CE596" s="516">
        <v>118.5</v>
      </c>
      <c r="CF596" s="516">
        <v>116.6</v>
      </c>
      <c r="CG596" s="516">
        <v>115</v>
      </c>
      <c r="CH596" s="516">
        <v>115.5</v>
      </c>
      <c r="CI596" s="516">
        <v>116.1</v>
      </c>
      <c r="CJ596" s="516">
        <v>116.8</v>
      </c>
      <c r="CK596" s="516">
        <v>116.8</v>
      </c>
      <c r="CL596" s="516">
        <v>115</v>
      </c>
      <c r="CM596" s="516">
        <v>113.3</v>
      </c>
      <c r="CN596" s="516">
        <v>110.6</v>
      </c>
      <c r="CO596" s="516">
        <v>110</v>
      </c>
      <c r="CP596" s="516">
        <v>108.7</v>
      </c>
      <c r="CQ596" s="516">
        <v>104.9</v>
      </c>
      <c r="CR596" s="516">
        <v>105.9</v>
      </c>
      <c r="CS596" s="516">
        <v>107.6</v>
      </c>
      <c r="CT596" s="516">
        <v>106</v>
      </c>
      <c r="CU596" s="516">
        <v>106.3</v>
      </c>
      <c r="CV596" s="516">
        <v>104</v>
      </c>
      <c r="CW596" s="516">
        <v>110.6</v>
      </c>
      <c r="CX596" s="516">
        <v>111.9</v>
      </c>
      <c r="CY596" s="516">
        <v>114.1</v>
      </c>
      <c r="CZ596" s="516">
        <v>118.1</v>
      </c>
      <c r="DA596" s="516">
        <v>121.5</v>
      </c>
      <c r="DB596" s="516">
        <v>122.3</v>
      </c>
      <c r="DC596" s="516">
        <v>123.1</v>
      </c>
      <c r="DD596" s="516">
        <v>126.9</v>
      </c>
      <c r="DE596" s="516">
        <v>130.69999999999999</v>
      </c>
      <c r="DF596" s="516">
        <v>134.19999999999999</v>
      </c>
      <c r="DG596" s="516">
        <v>142.80000000000001</v>
      </c>
      <c r="DH596" s="516">
        <v>146.19999999999999</v>
      </c>
      <c r="DI596" s="516">
        <v>150</v>
      </c>
      <c r="DJ596" s="516">
        <v>152.4</v>
      </c>
      <c r="DK596" s="516">
        <v>154.19999999999999</v>
      </c>
      <c r="DL596" s="516">
        <v>156</v>
      </c>
      <c r="DM596" s="516">
        <v>155.9</v>
      </c>
      <c r="DN596" s="516">
        <v>157.69999999999999</v>
      </c>
      <c r="DO596" s="516">
        <v>161.9</v>
      </c>
      <c r="DP596" s="516">
        <v>160.4</v>
      </c>
      <c r="DQ596" s="516">
        <v>160.80000000000001</v>
      </c>
      <c r="DR596" s="516">
        <v>162.69999999999999</v>
      </c>
      <c r="DS596" s="516">
        <v>167.2</v>
      </c>
      <c r="DT596" s="516">
        <v>171.3</v>
      </c>
      <c r="DU596" s="517">
        <v>168.1</v>
      </c>
      <c r="DV596" s="517">
        <v>166</v>
      </c>
      <c r="DW596" s="517">
        <v>161.19999999999999</v>
      </c>
      <c r="DX596" s="559">
        <v>155.5</v>
      </c>
      <c r="DY596" s="559">
        <v>156</v>
      </c>
      <c r="DZ596" s="559">
        <v>153.9</v>
      </c>
      <c r="EA596" s="558">
        <v>153.80000000000001</v>
      </c>
    </row>
    <row r="597" spans="1:131">
      <c r="A597" s="514" t="s">
        <v>1731</v>
      </c>
      <c r="B597" s="514" t="s">
        <v>1732</v>
      </c>
      <c r="C597" s="515">
        <v>0.40260000000000001</v>
      </c>
      <c r="D597" s="516">
        <v>102</v>
      </c>
      <c r="E597" s="516">
        <v>103.5</v>
      </c>
      <c r="F597" s="516">
        <v>105</v>
      </c>
      <c r="G597" s="516">
        <v>104.5</v>
      </c>
      <c r="H597" s="516">
        <v>105.2</v>
      </c>
      <c r="I597" s="516">
        <v>106.8</v>
      </c>
      <c r="J597" s="516">
        <v>105.2</v>
      </c>
      <c r="K597" s="516">
        <v>104.9</v>
      </c>
      <c r="L597" s="516">
        <v>106.5</v>
      </c>
      <c r="M597" s="516">
        <v>106.2</v>
      </c>
      <c r="N597" s="516">
        <v>105.5</v>
      </c>
      <c r="O597" s="516">
        <v>104.6</v>
      </c>
      <c r="P597" s="516">
        <v>103.7</v>
      </c>
      <c r="Q597" s="516">
        <v>103.7</v>
      </c>
      <c r="R597" s="516">
        <v>105.7</v>
      </c>
      <c r="S597" s="516">
        <v>107.1</v>
      </c>
      <c r="T597" s="516">
        <v>110.1</v>
      </c>
      <c r="U597" s="516">
        <v>111.6</v>
      </c>
      <c r="V597" s="516">
        <v>111.4</v>
      </c>
      <c r="W597" s="516">
        <v>112.9</v>
      </c>
      <c r="X597" s="516">
        <v>109.5</v>
      </c>
      <c r="Y597" s="516">
        <v>109.4</v>
      </c>
      <c r="Z597" s="516">
        <v>109.6</v>
      </c>
      <c r="AA597" s="516">
        <v>110.4</v>
      </c>
      <c r="AB597" s="516">
        <v>110.3</v>
      </c>
      <c r="AC597" s="516">
        <v>110.2</v>
      </c>
      <c r="AD597" s="516">
        <v>112.4</v>
      </c>
      <c r="AE597" s="516">
        <v>114.7</v>
      </c>
      <c r="AF597" s="516">
        <v>115.7</v>
      </c>
      <c r="AG597" s="516">
        <v>115.5</v>
      </c>
      <c r="AH597" s="516">
        <v>114.5</v>
      </c>
      <c r="AI597" s="516">
        <v>116.5</v>
      </c>
      <c r="AJ597" s="516">
        <v>115.4</v>
      </c>
      <c r="AK597" s="516">
        <v>113.2</v>
      </c>
      <c r="AL597" s="516">
        <v>112.4</v>
      </c>
      <c r="AM597" s="516">
        <v>110.8</v>
      </c>
      <c r="AN597" s="516">
        <v>112</v>
      </c>
      <c r="AO597" s="516">
        <v>110.8</v>
      </c>
      <c r="AP597" s="516">
        <v>108.1</v>
      </c>
      <c r="AQ597" s="516">
        <v>107.7</v>
      </c>
      <c r="AR597" s="516">
        <v>106.2</v>
      </c>
      <c r="AS597" s="516">
        <v>106.2</v>
      </c>
      <c r="AT597" s="516">
        <v>105.7</v>
      </c>
      <c r="AU597" s="516">
        <v>104.2</v>
      </c>
      <c r="AV597" s="516">
        <v>103.3</v>
      </c>
      <c r="AW597" s="516">
        <v>104.1</v>
      </c>
      <c r="AX597" s="516">
        <v>105.6</v>
      </c>
      <c r="AY597" s="516">
        <v>106.7</v>
      </c>
      <c r="AZ597" s="516">
        <v>106.6</v>
      </c>
      <c r="BA597" s="516">
        <v>107</v>
      </c>
      <c r="BB597" s="516">
        <v>106.6</v>
      </c>
      <c r="BC597" s="516">
        <v>107.1</v>
      </c>
      <c r="BD597" s="516">
        <v>106.2</v>
      </c>
      <c r="BE597" s="516">
        <v>105.2</v>
      </c>
      <c r="BF597" s="516">
        <v>107.7</v>
      </c>
      <c r="BG597" s="516">
        <v>108.8</v>
      </c>
      <c r="BH597" s="516">
        <v>109.3</v>
      </c>
      <c r="BI597" s="516">
        <v>109.7</v>
      </c>
      <c r="BJ597" s="516">
        <v>111.1</v>
      </c>
      <c r="BK597" s="516">
        <v>112.4</v>
      </c>
      <c r="BL597" s="516">
        <v>113.7</v>
      </c>
      <c r="BM597" s="516">
        <v>113.7</v>
      </c>
      <c r="BN597" s="516">
        <v>111.8</v>
      </c>
      <c r="BO597" s="516">
        <v>111.7</v>
      </c>
      <c r="BP597" s="516">
        <v>113</v>
      </c>
      <c r="BQ597" s="516">
        <v>115.1</v>
      </c>
      <c r="BR597" s="516">
        <v>118.3</v>
      </c>
      <c r="BS597" s="516">
        <v>116.6</v>
      </c>
      <c r="BT597" s="516">
        <v>115.3</v>
      </c>
      <c r="BU597" s="516">
        <v>120.3</v>
      </c>
      <c r="BV597" s="516">
        <v>118.3</v>
      </c>
      <c r="BW597" s="516">
        <v>117.2</v>
      </c>
      <c r="BX597" s="516">
        <v>118.1</v>
      </c>
      <c r="BY597" s="516">
        <v>122.1</v>
      </c>
      <c r="BZ597" s="516">
        <v>123.1</v>
      </c>
      <c r="CA597" s="516">
        <v>121</v>
      </c>
      <c r="CB597" s="516">
        <v>120.4</v>
      </c>
      <c r="CC597" s="516">
        <v>123</v>
      </c>
      <c r="CD597" s="516">
        <v>123.1</v>
      </c>
      <c r="CE597" s="516">
        <v>120</v>
      </c>
      <c r="CF597" s="516">
        <v>118.4</v>
      </c>
      <c r="CG597" s="516">
        <v>115.7</v>
      </c>
      <c r="CH597" s="516">
        <v>115</v>
      </c>
      <c r="CI597" s="516">
        <v>114.7</v>
      </c>
      <c r="CJ597" s="516">
        <v>113.2</v>
      </c>
      <c r="CK597" s="516">
        <v>111.8</v>
      </c>
      <c r="CL597" s="516">
        <v>111.5</v>
      </c>
      <c r="CM597" s="516">
        <v>110.8</v>
      </c>
      <c r="CN597" s="516">
        <v>110</v>
      </c>
      <c r="CO597" s="516">
        <v>109.5</v>
      </c>
      <c r="CP597" s="516">
        <v>108.7</v>
      </c>
      <c r="CQ597" s="516">
        <v>108.8</v>
      </c>
      <c r="CR597" s="516">
        <v>107.9</v>
      </c>
      <c r="CS597" s="516">
        <v>108.7</v>
      </c>
      <c r="CT597" s="516">
        <v>108</v>
      </c>
      <c r="CU597" s="516">
        <v>107.6</v>
      </c>
      <c r="CV597" s="516">
        <v>105.4</v>
      </c>
      <c r="CW597" s="516">
        <v>104.4</v>
      </c>
      <c r="CX597" s="516">
        <v>105.6</v>
      </c>
      <c r="CY597" s="516">
        <v>106.6</v>
      </c>
      <c r="CZ597" s="516">
        <v>109</v>
      </c>
      <c r="DA597" s="516">
        <v>111.6</v>
      </c>
      <c r="DB597" s="516">
        <v>112</v>
      </c>
      <c r="DC597" s="516">
        <v>117.3</v>
      </c>
      <c r="DD597" s="516">
        <v>120.4</v>
      </c>
      <c r="DE597" s="516">
        <v>122.6</v>
      </c>
      <c r="DF597" s="516">
        <v>123.6</v>
      </c>
      <c r="DG597" s="516">
        <v>127</v>
      </c>
      <c r="DH597" s="516">
        <v>129.9</v>
      </c>
      <c r="DI597" s="516">
        <v>139.5</v>
      </c>
      <c r="DJ597" s="516">
        <v>139.9</v>
      </c>
      <c r="DK597" s="516">
        <v>141.30000000000001</v>
      </c>
      <c r="DL597" s="516">
        <v>145.4</v>
      </c>
      <c r="DM597" s="516">
        <v>152.4</v>
      </c>
      <c r="DN597" s="516">
        <v>158.69999999999999</v>
      </c>
      <c r="DO597" s="516">
        <v>156.80000000000001</v>
      </c>
      <c r="DP597" s="516">
        <v>157.1</v>
      </c>
      <c r="DQ597" s="516">
        <v>162.30000000000001</v>
      </c>
      <c r="DR597" s="516">
        <v>166.8</v>
      </c>
      <c r="DS597" s="516">
        <v>178.7</v>
      </c>
      <c r="DT597" s="516">
        <v>175.9</v>
      </c>
      <c r="DU597" s="517">
        <v>169.6</v>
      </c>
      <c r="DV597" s="517">
        <v>167.1</v>
      </c>
      <c r="DW597" s="517">
        <v>155.80000000000001</v>
      </c>
      <c r="DX597" s="559">
        <v>156.30000000000001</v>
      </c>
      <c r="DY597" s="559">
        <v>151.4</v>
      </c>
      <c r="DZ597" s="559">
        <v>152.80000000000001</v>
      </c>
      <c r="EA597" s="558">
        <v>154.4</v>
      </c>
    </row>
    <row r="598" spans="1:131">
      <c r="A598" s="514" t="s">
        <v>1733</v>
      </c>
      <c r="B598" s="514" t="s">
        <v>1734</v>
      </c>
      <c r="C598" s="515">
        <v>0.92451000000000005</v>
      </c>
      <c r="D598" s="516">
        <v>100.1</v>
      </c>
      <c r="E598" s="516">
        <v>105.7</v>
      </c>
      <c r="F598" s="516">
        <v>104.3</v>
      </c>
      <c r="G598" s="516">
        <v>106.9</v>
      </c>
      <c r="H598" s="516">
        <v>105.3</v>
      </c>
      <c r="I598" s="516">
        <v>109.3</v>
      </c>
      <c r="J598" s="516">
        <v>108.9</v>
      </c>
      <c r="K598" s="516">
        <v>107.8</v>
      </c>
      <c r="L598" s="516">
        <v>106.9</v>
      </c>
      <c r="M598" s="516">
        <v>104</v>
      </c>
      <c r="N598" s="516">
        <v>102.7</v>
      </c>
      <c r="O598" s="516">
        <v>107.5</v>
      </c>
      <c r="P598" s="516">
        <v>109.5</v>
      </c>
      <c r="Q598" s="516">
        <v>103</v>
      </c>
      <c r="R598" s="516">
        <v>106.5</v>
      </c>
      <c r="S598" s="516">
        <v>106.1</v>
      </c>
      <c r="T598" s="516">
        <v>109.1</v>
      </c>
      <c r="U598" s="516">
        <v>106.6</v>
      </c>
      <c r="V598" s="516">
        <v>103.2</v>
      </c>
      <c r="W598" s="516">
        <v>104.1</v>
      </c>
      <c r="X598" s="516">
        <v>106.4</v>
      </c>
      <c r="Y598" s="516">
        <v>102.5</v>
      </c>
      <c r="Z598" s="516">
        <v>98.5</v>
      </c>
      <c r="AA598" s="516">
        <v>98.8</v>
      </c>
      <c r="AB598" s="516">
        <v>94.6</v>
      </c>
      <c r="AC598" s="516">
        <v>92.5</v>
      </c>
      <c r="AD598" s="516">
        <v>98.6</v>
      </c>
      <c r="AE598" s="516">
        <v>99.2</v>
      </c>
      <c r="AF598" s="516">
        <v>101</v>
      </c>
      <c r="AG598" s="516">
        <v>98.4</v>
      </c>
      <c r="AH598" s="516">
        <v>95.4</v>
      </c>
      <c r="AI598" s="516">
        <v>96.6</v>
      </c>
      <c r="AJ598" s="516">
        <v>97.8</v>
      </c>
      <c r="AK598" s="516">
        <v>99</v>
      </c>
      <c r="AL598" s="516">
        <v>99.6</v>
      </c>
      <c r="AM598" s="516">
        <v>104</v>
      </c>
      <c r="AN598" s="516">
        <v>100</v>
      </c>
      <c r="AO598" s="516">
        <v>98</v>
      </c>
      <c r="AP598" s="516">
        <v>100.3</v>
      </c>
      <c r="AQ598" s="516">
        <v>99.9</v>
      </c>
      <c r="AR598" s="516">
        <v>101.4</v>
      </c>
      <c r="AS598" s="516">
        <v>100.4</v>
      </c>
      <c r="AT598" s="516">
        <v>99.5</v>
      </c>
      <c r="AU598" s="516">
        <v>97.1</v>
      </c>
      <c r="AV598" s="516">
        <v>97.6</v>
      </c>
      <c r="AW598" s="516">
        <v>95.1</v>
      </c>
      <c r="AX598" s="516">
        <v>97.7</v>
      </c>
      <c r="AY598" s="516">
        <v>97.1</v>
      </c>
      <c r="AZ598" s="516">
        <v>101.5</v>
      </c>
      <c r="BA598" s="516">
        <v>98.8</v>
      </c>
      <c r="BB598" s="516">
        <v>104.9</v>
      </c>
      <c r="BC598" s="516">
        <v>104.5</v>
      </c>
      <c r="BD598" s="516">
        <v>103.6</v>
      </c>
      <c r="BE598" s="516">
        <v>102.1</v>
      </c>
      <c r="BF598" s="516">
        <v>100.1</v>
      </c>
      <c r="BG598" s="516">
        <v>102.4</v>
      </c>
      <c r="BH598" s="516">
        <v>101.2</v>
      </c>
      <c r="BI598" s="516">
        <v>102.4</v>
      </c>
      <c r="BJ598" s="516">
        <v>102</v>
      </c>
      <c r="BK598" s="516">
        <v>103</v>
      </c>
      <c r="BL598" s="516">
        <v>102.8</v>
      </c>
      <c r="BM598" s="516">
        <v>103.5</v>
      </c>
      <c r="BN598" s="516">
        <v>103.1</v>
      </c>
      <c r="BO598" s="516">
        <v>101.2</v>
      </c>
      <c r="BP598" s="516">
        <v>104.2</v>
      </c>
      <c r="BQ598" s="516">
        <v>105.9</v>
      </c>
      <c r="BR598" s="516">
        <v>104.5</v>
      </c>
      <c r="BS598" s="516">
        <v>105</v>
      </c>
      <c r="BT598" s="516">
        <v>106.8</v>
      </c>
      <c r="BU598" s="516">
        <v>106.8</v>
      </c>
      <c r="BV598" s="516">
        <v>106.7</v>
      </c>
      <c r="BW598" s="516">
        <v>107</v>
      </c>
      <c r="BX598" s="516">
        <v>107.2</v>
      </c>
      <c r="BY598" s="516">
        <v>106.1</v>
      </c>
      <c r="BZ598" s="516">
        <v>107.6</v>
      </c>
      <c r="CA598" s="516">
        <v>108.3</v>
      </c>
      <c r="CB598" s="516">
        <v>109.5</v>
      </c>
      <c r="CC598" s="516">
        <v>111.1</v>
      </c>
      <c r="CD598" s="516">
        <v>110.7</v>
      </c>
      <c r="CE598" s="516">
        <v>109.3</v>
      </c>
      <c r="CF598" s="516">
        <v>109.8</v>
      </c>
      <c r="CG598" s="516">
        <v>110.3</v>
      </c>
      <c r="CH598" s="516">
        <v>113.3</v>
      </c>
      <c r="CI598" s="516">
        <v>114.9</v>
      </c>
      <c r="CJ598" s="516">
        <v>113.1</v>
      </c>
      <c r="CK598" s="516">
        <v>110.9</v>
      </c>
      <c r="CL598" s="516">
        <v>113.5</v>
      </c>
      <c r="CM598" s="516">
        <v>115.3</v>
      </c>
      <c r="CN598" s="516">
        <v>115.1</v>
      </c>
      <c r="CO598" s="516">
        <v>114.2</v>
      </c>
      <c r="CP598" s="516">
        <v>113.5</v>
      </c>
      <c r="CQ598" s="516">
        <v>112.6</v>
      </c>
      <c r="CR598" s="516">
        <v>113.4</v>
      </c>
      <c r="CS598" s="516">
        <v>111.7</v>
      </c>
      <c r="CT598" s="516">
        <v>112.4</v>
      </c>
      <c r="CU598" s="516">
        <v>107.9</v>
      </c>
      <c r="CV598" s="516">
        <v>106.9</v>
      </c>
      <c r="CW598" s="516">
        <v>106.4</v>
      </c>
      <c r="CX598" s="516">
        <v>107.6</v>
      </c>
      <c r="CY598" s="516">
        <v>106.5</v>
      </c>
      <c r="CZ598" s="516">
        <v>107.9</v>
      </c>
      <c r="DA598" s="516">
        <v>108.6</v>
      </c>
      <c r="DB598" s="516">
        <v>108.9</v>
      </c>
      <c r="DC598" s="516">
        <v>109.5</v>
      </c>
      <c r="DD598" s="516">
        <v>109.2</v>
      </c>
      <c r="DE598" s="516">
        <v>112.8</v>
      </c>
      <c r="DF598" s="516">
        <v>111.8</v>
      </c>
      <c r="DG598" s="516">
        <v>112.8</v>
      </c>
      <c r="DH598" s="516">
        <v>113.3</v>
      </c>
      <c r="DI598" s="516">
        <v>115.7</v>
      </c>
      <c r="DJ598" s="516">
        <v>116.5</v>
      </c>
      <c r="DK598" s="516">
        <v>117.1</v>
      </c>
      <c r="DL598" s="516">
        <v>118.8</v>
      </c>
      <c r="DM598" s="516">
        <v>119.2</v>
      </c>
      <c r="DN598" s="516">
        <v>119</v>
      </c>
      <c r="DO598" s="516">
        <v>118.7</v>
      </c>
      <c r="DP598" s="516">
        <v>120.7</v>
      </c>
      <c r="DQ598" s="516">
        <v>121.6</v>
      </c>
      <c r="DR598" s="516">
        <v>122.7</v>
      </c>
      <c r="DS598" s="516">
        <v>122.6</v>
      </c>
      <c r="DT598" s="516">
        <v>125.6</v>
      </c>
      <c r="DU598" s="517">
        <v>128.30000000000001</v>
      </c>
      <c r="DV598" s="517">
        <v>128</v>
      </c>
      <c r="DW598" s="517">
        <v>127</v>
      </c>
      <c r="DX598" s="559">
        <v>130.69999999999999</v>
      </c>
      <c r="DY598" s="559">
        <v>131.1</v>
      </c>
      <c r="DZ598" s="559">
        <v>130.4</v>
      </c>
      <c r="EA598" s="558">
        <v>131.69999999999999</v>
      </c>
    </row>
    <row r="599" spans="1:131">
      <c r="A599" s="514" t="s">
        <v>1735</v>
      </c>
      <c r="B599" s="514" t="s">
        <v>1736</v>
      </c>
      <c r="C599" s="515">
        <v>5.5500000000000001E-2</v>
      </c>
      <c r="D599" s="516">
        <v>104.7</v>
      </c>
      <c r="E599" s="516">
        <v>103</v>
      </c>
      <c r="F599" s="516">
        <v>104.9</v>
      </c>
      <c r="G599" s="516">
        <v>105.9</v>
      </c>
      <c r="H599" s="516">
        <v>104.7</v>
      </c>
      <c r="I599" s="516">
        <v>105.9</v>
      </c>
      <c r="J599" s="516">
        <v>105.3</v>
      </c>
      <c r="K599" s="516">
        <v>105.7</v>
      </c>
      <c r="L599" s="516">
        <v>108</v>
      </c>
      <c r="M599" s="516">
        <v>106</v>
      </c>
      <c r="N599" s="516">
        <v>105.9</v>
      </c>
      <c r="O599" s="516">
        <v>104.2</v>
      </c>
      <c r="P599" s="516">
        <v>107.5</v>
      </c>
      <c r="Q599" s="516">
        <v>106.7</v>
      </c>
      <c r="R599" s="516">
        <v>108</v>
      </c>
      <c r="S599" s="516">
        <v>106.5</v>
      </c>
      <c r="T599" s="516">
        <v>108.1</v>
      </c>
      <c r="U599" s="516">
        <v>109.1</v>
      </c>
      <c r="V599" s="516">
        <v>110.1</v>
      </c>
      <c r="W599" s="516">
        <v>112.1</v>
      </c>
      <c r="X599" s="516">
        <v>113.3</v>
      </c>
      <c r="Y599" s="516">
        <v>109.2</v>
      </c>
      <c r="Z599" s="516">
        <v>108.5</v>
      </c>
      <c r="AA599" s="516">
        <v>111.9</v>
      </c>
      <c r="AB599" s="516">
        <v>112</v>
      </c>
      <c r="AC599" s="516">
        <v>107.3</v>
      </c>
      <c r="AD599" s="516">
        <v>108.8</v>
      </c>
      <c r="AE599" s="516">
        <v>109.5</v>
      </c>
      <c r="AF599" s="516">
        <v>111.3</v>
      </c>
      <c r="AG599" s="516">
        <v>110.1</v>
      </c>
      <c r="AH599" s="516">
        <v>110.2</v>
      </c>
      <c r="AI599" s="516">
        <v>109.7</v>
      </c>
      <c r="AJ599" s="516">
        <v>109</v>
      </c>
      <c r="AK599" s="516">
        <v>108.1</v>
      </c>
      <c r="AL599" s="516">
        <v>106.4</v>
      </c>
      <c r="AM599" s="516">
        <v>107.9</v>
      </c>
      <c r="AN599" s="516">
        <v>108.2</v>
      </c>
      <c r="AO599" s="516">
        <v>106.3</v>
      </c>
      <c r="AP599" s="516">
        <v>108.2</v>
      </c>
      <c r="AQ599" s="516">
        <v>106</v>
      </c>
      <c r="AR599" s="516">
        <v>110</v>
      </c>
      <c r="AS599" s="516">
        <v>111</v>
      </c>
      <c r="AT599" s="516">
        <v>108.8</v>
      </c>
      <c r="AU599" s="516">
        <v>109.4</v>
      </c>
      <c r="AV599" s="516">
        <v>107.8</v>
      </c>
      <c r="AW599" s="516">
        <v>107.1</v>
      </c>
      <c r="AX599" s="516">
        <v>107.2</v>
      </c>
      <c r="AY599" s="516">
        <v>107.7</v>
      </c>
      <c r="AZ599" s="516">
        <v>105.6</v>
      </c>
      <c r="BA599" s="516">
        <v>106.6</v>
      </c>
      <c r="BB599" s="516">
        <v>105.7</v>
      </c>
      <c r="BC599" s="516">
        <v>105.2</v>
      </c>
      <c r="BD599" s="516">
        <v>104.3</v>
      </c>
      <c r="BE599" s="516">
        <v>104.8</v>
      </c>
      <c r="BF599" s="516">
        <v>104.4</v>
      </c>
      <c r="BG599" s="516">
        <v>103.8</v>
      </c>
      <c r="BH599" s="516">
        <v>105.2</v>
      </c>
      <c r="BI599" s="516">
        <v>105.2</v>
      </c>
      <c r="BJ599" s="516">
        <v>105.8</v>
      </c>
      <c r="BK599" s="516">
        <v>107.3</v>
      </c>
      <c r="BL599" s="516">
        <v>106.4</v>
      </c>
      <c r="BM599" s="516">
        <v>107</v>
      </c>
      <c r="BN599" s="516">
        <v>108.4</v>
      </c>
      <c r="BO599" s="516">
        <v>107.2</v>
      </c>
      <c r="BP599" s="516">
        <v>105.6</v>
      </c>
      <c r="BQ599" s="516">
        <v>106.8</v>
      </c>
      <c r="BR599" s="516">
        <v>107</v>
      </c>
      <c r="BS599" s="516">
        <v>106</v>
      </c>
      <c r="BT599" s="516">
        <v>106.4</v>
      </c>
      <c r="BU599" s="516">
        <v>106.9</v>
      </c>
      <c r="BV599" s="516">
        <v>108.8</v>
      </c>
      <c r="BW599" s="516">
        <v>110</v>
      </c>
      <c r="BX599" s="516">
        <v>109.6</v>
      </c>
      <c r="BY599" s="516">
        <v>110.3</v>
      </c>
      <c r="BZ599" s="516">
        <v>110.6</v>
      </c>
      <c r="CA599" s="516">
        <v>110.6</v>
      </c>
      <c r="CB599" s="516">
        <v>111.3</v>
      </c>
      <c r="CC599" s="516">
        <v>111.3</v>
      </c>
      <c r="CD599" s="516">
        <v>113.5</v>
      </c>
      <c r="CE599" s="516">
        <v>114.2</v>
      </c>
      <c r="CF599" s="516">
        <v>113.4</v>
      </c>
      <c r="CG599" s="516">
        <v>114.2</v>
      </c>
      <c r="CH599" s="516">
        <v>113.6</v>
      </c>
      <c r="CI599" s="516">
        <v>114.7</v>
      </c>
      <c r="CJ599" s="516">
        <v>114.8</v>
      </c>
      <c r="CK599" s="516">
        <v>115</v>
      </c>
      <c r="CL599" s="516">
        <v>115.3</v>
      </c>
      <c r="CM599" s="516">
        <v>114.6</v>
      </c>
      <c r="CN599" s="516">
        <v>113.9</v>
      </c>
      <c r="CO599" s="516">
        <v>114.8</v>
      </c>
      <c r="CP599" s="516">
        <v>112.7</v>
      </c>
      <c r="CQ599" s="516">
        <v>111.2</v>
      </c>
      <c r="CR599" s="516">
        <v>111.6</v>
      </c>
      <c r="CS599" s="516">
        <v>112</v>
      </c>
      <c r="CT599" s="516">
        <v>112</v>
      </c>
      <c r="CU599" s="516">
        <v>113.7</v>
      </c>
      <c r="CV599" s="516">
        <v>113.3</v>
      </c>
      <c r="CW599" s="516">
        <v>111.9</v>
      </c>
      <c r="CX599" s="516">
        <v>113.3</v>
      </c>
      <c r="CY599" s="516">
        <v>112.8</v>
      </c>
      <c r="CZ599" s="516">
        <v>114</v>
      </c>
      <c r="DA599" s="516">
        <v>114.5</v>
      </c>
      <c r="DB599" s="516">
        <v>114</v>
      </c>
      <c r="DC599" s="516">
        <v>114.5</v>
      </c>
      <c r="DD599" s="516">
        <v>116.3</v>
      </c>
      <c r="DE599" s="516">
        <v>115.3</v>
      </c>
      <c r="DF599" s="516">
        <v>116.4</v>
      </c>
      <c r="DG599" s="516">
        <v>116</v>
      </c>
      <c r="DH599" s="516">
        <v>116.4</v>
      </c>
      <c r="DI599" s="516">
        <v>118</v>
      </c>
      <c r="DJ599" s="516">
        <v>120.3</v>
      </c>
      <c r="DK599" s="516">
        <v>121.4</v>
      </c>
      <c r="DL599" s="516">
        <v>122</v>
      </c>
      <c r="DM599" s="516">
        <v>124.2</v>
      </c>
      <c r="DN599" s="516">
        <v>125.4</v>
      </c>
      <c r="DO599" s="516">
        <v>125.8</v>
      </c>
      <c r="DP599" s="516">
        <v>126.6</v>
      </c>
      <c r="DQ599" s="516">
        <v>128.6</v>
      </c>
      <c r="DR599" s="516">
        <v>130.4</v>
      </c>
      <c r="DS599" s="516">
        <v>131.6</v>
      </c>
      <c r="DT599" s="516">
        <v>131.80000000000001</v>
      </c>
      <c r="DU599" s="517">
        <v>133.19999999999999</v>
      </c>
      <c r="DV599" s="517">
        <v>133.9</v>
      </c>
      <c r="DW599" s="517">
        <v>135.30000000000001</v>
      </c>
      <c r="DX599" s="559">
        <v>136.80000000000001</v>
      </c>
      <c r="DY599" s="559">
        <v>137.5</v>
      </c>
      <c r="DZ599" s="559">
        <v>138.9</v>
      </c>
      <c r="EA599" s="558">
        <v>137.9</v>
      </c>
    </row>
    <row r="600" spans="1:131">
      <c r="A600" s="514" t="s">
        <v>1737</v>
      </c>
      <c r="B600" s="514" t="s">
        <v>1738</v>
      </c>
      <c r="C600" s="515">
        <v>0.78654999999999997</v>
      </c>
      <c r="D600" s="516">
        <v>99.4</v>
      </c>
      <c r="E600" s="516">
        <v>106.3</v>
      </c>
      <c r="F600" s="516">
        <v>104.4</v>
      </c>
      <c r="G600" s="516">
        <v>107.2</v>
      </c>
      <c r="H600" s="516">
        <v>105.2</v>
      </c>
      <c r="I600" s="516">
        <v>109.8</v>
      </c>
      <c r="J600" s="516">
        <v>109.3</v>
      </c>
      <c r="K600" s="516">
        <v>108</v>
      </c>
      <c r="L600" s="516">
        <v>107</v>
      </c>
      <c r="M600" s="516">
        <v>103.7</v>
      </c>
      <c r="N600" s="516">
        <v>101.9</v>
      </c>
      <c r="O600" s="516">
        <v>107.9</v>
      </c>
      <c r="P600" s="516">
        <v>110.2</v>
      </c>
      <c r="Q600" s="516">
        <v>102.7</v>
      </c>
      <c r="R600" s="516">
        <v>106.5</v>
      </c>
      <c r="S600" s="516">
        <v>106.1</v>
      </c>
      <c r="T600" s="516">
        <v>109.3</v>
      </c>
      <c r="U600" s="516">
        <v>106.4</v>
      </c>
      <c r="V600" s="516">
        <v>102.3</v>
      </c>
      <c r="W600" s="516">
        <v>103.2</v>
      </c>
      <c r="X600" s="516">
        <v>105.6</v>
      </c>
      <c r="Y600" s="516">
        <v>101.2</v>
      </c>
      <c r="Z600" s="516">
        <v>96.4</v>
      </c>
      <c r="AA600" s="516">
        <v>96.5</v>
      </c>
      <c r="AB600" s="516">
        <v>91.2</v>
      </c>
      <c r="AC600" s="516">
        <v>89</v>
      </c>
      <c r="AD600" s="516">
        <v>96.3</v>
      </c>
      <c r="AE600" s="516">
        <v>97</v>
      </c>
      <c r="AF600" s="516">
        <v>98.9</v>
      </c>
      <c r="AG600" s="516">
        <v>95.6</v>
      </c>
      <c r="AH600" s="516">
        <v>92.2</v>
      </c>
      <c r="AI600" s="516">
        <v>93.7</v>
      </c>
      <c r="AJ600" s="516">
        <v>95</v>
      </c>
      <c r="AK600" s="516">
        <v>96.2</v>
      </c>
      <c r="AL600" s="516">
        <v>97.1</v>
      </c>
      <c r="AM600" s="516">
        <v>102.3</v>
      </c>
      <c r="AN600" s="516">
        <v>97.8</v>
      </c>
      <c r="AO600" s="516">
        <v>95.5</v>
      </c>
      <c r="AP600" s="516">
        <v>98.1</v>
      </c>
      <c r="AQ600" s="516">
        <v>97.9</v>
      </c>
      <c r="AR600" s="516">
        <v>99.3</v>
      </c>
      <c r="AS600" s="516">
        <v>98.3</v>
      </c>
      <c r="AT600" s="516">
        <v>97.5</v>
      </c>
      <c r="AU600" s="516">
        <v>94.9</v>
      </c>
      <c r="AV600" s="516">
        <v>95.5</v>
      </c>
      <c r="AW600" s="516">
        <v>92.8</v>
      </c>
      <c r="AX600" s="516">
        <v>95.9</v>
      </c>
      <c r="AY600" s="516">
        <v>95</v>
      </c>
      <c r="AZ600" s="516">
        <v>100.8</v>
      </c>
      <c r="BA600" s="516">
        <v>97.3</v>
      </c>
      <c r="BB600" s="516">
        <v>104.3</v>
      </c>
      <c r="BC600" s="516">
        <v>104</v>
      </c>
      <c r="BD600" s="516">
        <v>103.1</v>
      </c>
      <c r="BE600" s="516">
        <v>101.4</v>
      </c>
      <c r="BF600" s="516">
        <v>99.1</v>
      </c>
      <c r="BG600" s="516">
        <v>101.7</v>
      </c>
      <c r="BH600" s="516">
        <v>100.1</v>
      </c>
      <c r="BI600" s="516">
        <v>101.5</v>
      </c>
      <c r="BJ600" s="516">
        <v>101</v>
      </c>
      <c r="BK600" s="516">
        <v>102.2</v>
      </c>
      <c r="BL600" s="516">
        <v>101.8</v>
      </c>
      <c r="BM600" s="516">
        <v>102.6</v>
      </c>
      <c r="BN600" s="516">
        <v>101.9</v>
      </c>
      <c r="BO600" s="516">
        <v>99.7</v>
      </c>
      <c r="BP600" s="516">
        <v>103.4</v>
      </c>
      <c r="BQ600" s="516">
        <v>105.2</v>
      </c>
      <c r="BR600" s="516">
        <v>103.5</v>
      </c>
      <c r="BS600" s="516">
        <v>104.1</v>
      </c>
      <c r="BT600" s="516">
        <v>106.2</v>
      </c>
      <c r="BU600" s="516">
        <v>106.2</v>
      </c>
      <c r="BV600" s="516">
        <v>106</v>
      </c>
      <c r="BW600" s="516">
        <v>106.3</v>
      </c>
      <c r="BX600" s="516">
        <v>106.4</v>
      </c>
      <c r="BY600" s="516">
        <v>105.1</v>
      </c>
      <c r="BZ600" s="516">
        <v>106.8</v>
      </c>
      <c r="CA600" s="516">
        <v>107.6</v>
      </c>
      <c r="CB600" s="516">
        <v>108.8</v>
      </c>
      <c r="CC600" s="516">
        <v>110.6</v>
      </c>
      <c r="CD600" s="516">
        <v>110</v>
      </c>
      <c r="CE600" s="516">
        <v>108.1</v>
      </c>
      <c r="CF600" s="516">
        <v>108.9</v>
      </c>
      <c r="CG600" s="516">
        <v>109.5</v>
      </c>
      <c r="CH600" s="516">
        <v>113.1</v>
      </c>
      <c r="CI600" s="516">
        <v>114.9</v>
      </c>
      <c r="CJ600" s="516">
        <v>112.7</v>
      </c>
      <c r="CK600" s="516">
        <v>110.3</v>
      </c>
      <c r="CL600" s="516">
        <v>113.4</v>
      </c>
      <c r="CM600" s="516">
        <v>115.7</v>
      </c>
      <c r="CN600" s="516">
        <v>115.4</v>
      </c>
      <c r="CO600" s="516">
        <v>114.3</v>
      </c>
      <c r="CP600" s="516">
        <v>113.6</v>
      </c>
      <c r="CQ600" s="516">
        <v>112.8</v>
      </c>
      <c r="CR600" s="516">
        <v>113.7</v>
      </c>
      <c r="CS600" s="516">
        <v>111.4</v>
      </c>
      <c r="CT600" s="516">
        <v>112.4</v>
      </c>
      <c r="CU600" s="516">
        <v>106.9</v>
      </c>
      <c r="CV600" s="516">
        <v>105.8</v>
      </c>
      <c r="CW600" s="516">
        <v>105.2</v>
      </c>
      <c r="CX600" s="516">
        <v>106.6</v>
      </c>
      <c r="CY600" s="516">
        <v>105.4</v>
      </c>
      <c r="CZ600" s="516">
        <v>107.1</v>
      </c>
      <c r="DA600" s="516">
        <v>107.6</v>
      </c>
      <c r="DB600" s="516">
        <v>108</v>
      </c>
      <c r="DC600" s="516">
        <v>108.5</v>
      </c>
      <c r="DD600" s="516">
        <v>108.2</v>
      </c>
      <c r="DE600" s="516">
        <v>112.3</v>
      </c>
      <c r="DF600" s="516">
        <v>111</v>
      </c>
      <c r="DG600" s="516">
        <v>112.3</v>
      </c>
      <c r="DH600" s="516">
        <v>112.8</v>
      </c>
      <c r="DI600" s="516">
        <v>115.4</v>
      </c>
      <c r="DJ600" s="516">
        <v>116</v>
      </c>
      <c r="DK600" s="516">
        <v>116.4</v>
      </c>
      <c r="DL600" s="516">
        <v>117.3</v>
      </c>
      <c r="DM600" s="516">
        <v>117.2</v>
      </c>
      <c r="DN600" s="516">
        <v>117.1</v>
      </c>
      <c r="DO600" s="516">
        <v>116.6</v>
      </c>
      <c r="DP600" s="516">
        <v>118.5</v>
      </c>
      <c r="DQ600" s="516">
        <v>118.8</v>
      </c>
      <c r="DR600" s="516">
        <v>120.2</v>
      </c>
      <c r="DS600" s="516">
        <v>119.9</v>
      </c>
      <c r="DT600" s="516">
        <v>123.4</v>
      </c>
      <c r="DU600" s="517">
        <v>126.2</v>
      </c>
      <c r="DV600" s="517">
        <v>126</v>
      </c>
      <c r="DW600" s="517">
        <v>124.8</v>
      </c>
      <c r="DX600" s="559">
        <v>129.1</v>
      </c>
      <c r="DY600" s="559">
        <v>129.6</v>
      </c>
      <c r="DZ600" s="559">
        <v>128.6</v>
      </c>
      <c r="EA600" s="558">
        <v>130.30000000000001</v>
      </c>
    </row>
    <row r="601" spans="1:131">
      <c r="A601" s="514" t="s">
        <v>1739</v>
      </c>
      <c r="B601" s="514" t="s">
        <v>1740</v>
      </c>
      <c r="C601" s="515">
        <v>2.077E-2</v>
      </c>
      <c r="D601" s="516">
        <v>105.5</v>
      </c>
      <c r="E601" s="516">
        <v>102.6</v>
      </c>
      <c r="F601" s="516">
        <v>106.4</v>
      </c>
      <c r="G601" s="516">
        <v>107.9</v>
      </c>
      <c r="H601" s="516">
        <v>109.6</v>
      </c>
      <c r="I601" s="516">
        <v>110.1</v>
      </c>
      <c r="J601" s="516">
        <v>111.6</v>
      </c>
      <c r="K601" s="516">
        <v>109.7</v>
      </c>
      <c r="L601" s="516">
        <v>95.7</v>
      </c>
      <c r="M601" s="516">
        <v>103.3</v>
      </c>
      <c r="N601" s="516">
        <v>108.7</v>
      </c>
      <c r="O601" s="516">
        <v>103.9</v>
      </c>
      <c r="P601" s="516">
        <v>100.4</v>
      </c>
      <c r="Q601" s="516">
        <v>96.5</v>
      </c>
      <c r="R601" s="516">
        <v>103.7</v>
      </c>
      <c r="S601" s="516">
        <v>102.7</v>
      </c>
      <c r="T601" s="516">
        <v>106.4</v>
      </c>
      <c r="U601" s="516">
        <v>106.8</v>
      </c>
      <c r="V601" s="516">
        <v>106.4</v>
      </c>
      <c r="W601" s="516">
        <v>104.2</v>
      </c>
      <c r="X601" s="516">
        <v>105</v>
      </c>
      <c r="Y601" s="516">
        <v>105.5</v>
      </c>
      <c r="Z601" s="516">
        <v>111.6</v>
      </c>
      <c r="AA601" s="516">
        <v>113.2</v>
      </c>
      <c r="AB601" s="516">
        <v>120.5</v>
      </c>
      <c r="AC601" s="516">
        <v>122.2</v>
      </c>
      <c r="AD601" s="516">
        <v>119</v>
      </c>
      <c r="AE601" s="516">
        <v>117.6</v>
      </c>
      <c r="AF601" s="516">
        <v>109.3</v>
      </c>
      <c r="AG601" s="516">
        <v>121.1</v>
      </c>
      <c r="AH601" s="516">
        <v>115.3</v>
      </c>
      <c r="AI601" s="516">
        <v>113.1</v>
      </c>
      <c r="AJ601" s="516">
        <v>117.2</v>
      </c>
      <c r="AK601" s="516">
        <v>121.3</v>
      </c>
      <c r="AL601" s="516">
        <v>113.3</v>
      </c>
      <c r="AM601" s="516">
        <v>106.6</v>
      </c>
      <c r="AN601" s="516">
        <v>105.9</v>
      </c>
      <c r="AO601" s="516">
        <v>108.4</v>
      </c>
      <c r="AP601" s="516">
        <v>111.3</v>
      </c>
      <c r="AQ601" s="516">
        <v>113.5</v>
      </c>
      <c r="AR601" s="516">
        <v>113.5</v>
      </c>
      <c r="AS601" s="516">
        <v>114.5</v>
      </c>
      <c r="AT601" s="516">
        <v>115.1</v>
      </c>
      <c r="AU601" s="516">
        <v>113.2</v>
      </c>
      <c r="AV601" s="516">
        <v>115.4</v>
      </c>
      <c r="AW601" s="516">
        <v>111.2</v>
      </c>
      <c r="AX601" s="516">
        <v>111.2</v>
      </c>
      <c r="AY601" s="516">
        <v>114.5</v>
      </c>
      <c r="AZ601" s="516">
        <v>109.2</v>
      </c>
      <c r="BA601" s="516">
        <v>115</v>
      </c>
      <c r="BB601" s="516">
        <v>116.1</v>
      </c>
      <c r="BC601" s="516">
        <v>111.8</v>
      </c>
      <c r="BD601" s="516">
        <v>114.5</v>
      </c>
      <c r="BE601" s="516">
        <v>110</v>
      </c>
      <c r="BF601" s="516">
        <v>110.7</v>
      </c>
      <c r="BG601" s="516">
        <v>114.4</v>
      </c>
      <c r="BH601" s="516">
        <v>115.5</v>
      </c>
      <c r="BI601" s="516">
        <v>115.9</v>
      </c>
      <c r="BJ601" s="516">
        <v>118.9</v>
      </c>
      <c r="BK601" s="516">
        <v>116</v>
      </c>
      <c r="BL601" s="516">
        <v>114.8</v>
      </c>
      <c r="BM601" s="516">
        <v>112.9</v>
      </c>
      <c r="BN601" s="516">
        <v>115.4</v>
      </c>
      <c r="BO601" s="516">
        <v>116.7</v>
      </c>
      <c r="BP601" s="516">
        <v>115.1</v>
      </c>
      <c r="BQ601" s="516">
        <v>118.2</v>
      </c>
      <c r="BR601" s="516">
        <v>121.7</v>
      </c>
      <c r="BS601" s="516">
        <v>121.9</v>
      </c>
      <c r="BT601" s="516">
        <v>121.9</v>
      </c>
      <c r="BU601" s="516">
        <v>120.8</v>
      </c>
      <c r="BV601" s="516">
        <v>121.3</v>
      </c>
      <c r="BW601" s="516">
        <v>117.4</v>
      </c>
      <c r="BX601" s="516">
        <v>118.3</v>
      </c>
      <c r="BY601" s="516">
        <v>121.6</v>
      </c>
      <c r="BZ601" s="516">
        <v>121.4</v>
      </c>
      <c r="CA601" s="516">
        <v>121.3</v>
      </c>
      <c r="CB601" s="516">
        <v>122.8</v>
      </c>
      <c r="CC601" s="516">
        <v>123.7</v>
      </c>
      <c r="CD601" s="516">
        <v>124.2</v>
      </c>
      <c r="CE601" s="516">
        <v>127.4</v>
      </c>
      <c r="CF601" s="516">
        <v>126.3</v>
      </c>
      <c r="CG601" s="516">
        <v>130.1</v>
      </c>
      <c r="CH601" s="516">
        <v>128.4</v>
      </c>
      <c r="CI601" s="516">
        <v>128.5</v>
      </c>
      <c r="CJ601" s="516">
        <v>127.9</v>
      </c>
      <c r="CK601" s="516">
        <v>125.2</v>
      </c>
      <c r="CL601" s="516">
        <v>126.1</v>
      </c>
      <c r="CM601" s="516">
        <v>124.8</v>
      </c>
      <c r="CN601" s="516">
        <v>125.6</v>
      </c>
      <c r="CO601" s="516">
        <v>128.1</v>
      </c>
      <c r="CP601" s="516">
        <v>131.69999999999999</v>
      </c>
      <c r="CQ601" s="516">
        <v>127</v>
      </c>
      <c r="CR601" s="516">
        <v>129.1</v>
      </c>
      <c r="CS601" s="516">
        <v>131.9</v>
      </c>
      <c r="CT601" s="516">
        <v>130.69999999999999</v>
      </c>
      <c r="CU601" s="516">
        <v>135.6</v>
      </c>
      <c r="CV601" s="516">
        <v>127.7</v>
      </c>
      <c r="CW601" s="516">
        <v>132.1</v>
      </c>
      <c r="CX601" s="516">
        <v>132.80000000000001</v>
      </c>
      <c r="CY601" s="516">
        <v>128.9</v>
      </c>
      <c r="CZ601" s="516">
        <v>122.5</v>
      </c>
      <c r="DA601" s="516">
        <v>123.3</v>
      </c>
      <c r="DB601" s="516">
        <v>121.6</v>
      </c>
      <c r="DC601" s="516">
        <v>126</v>
      </c>
      <c r="DD601" s="516">
        <v>130.1</v>
      </c>
      <c r="DE601" s="516">
        <v>125.7</v>
      </c>
      <c r="DF601" s="516">
        <v>129.6</v>
      </c>
      <c r="DG601" s="516">
        <v>130.4</v>
      </c>
      <c r="DH601" s="516">
        <v>133.5</v>
      </c>
      <c r="DI601" s="516">
        <v>126.4</v>
      </c>
      <c r="DJ601" s="516">
        <v>133.4</v>
      </c>
      <c r="DK601" s="516">
        <v>138.19999999999999</v>
      </c>
      <c r="DL601" s="516">
        <v>138.9</v>
      </c>
      <c r="DM601" s="516">
        <v>136.6</v>
      </c>
      <c r="DN601" s="516">
        <v>135.69999999999999</v>
      </c>
      <c r="DO601" s="516">
        <v>142.19999999999999</v>
      </c>
      <c r="DP601" s="516">
        <v>146.30000000000001</v>
      </c>
      <c r="DQ601" s="516">
        <v>154.5</v>
      </c>
      <c r="DR601" s="516">
        <v>146.5</v>
      </c>
      <c r="DS601" s="516">
        <v>149.9</v>
      </c>
      <c r="DT601" s="516">
        <v>154.1</v>
      </c>
      <c r="DU601" s="517">
        <v>154.6</v>
      </c>
      <c r="DV601" s="517">
        <v>156.69999999999999</v>
      </c>
      <c r="DW601" s="517">
        <v>156.1</v>
      </c>
      <c r="DX601" s="559">
        <v>153</v>
      </c>
      <c r="DY601" s="559">
        <v>160.5</v>
      </c>
      <c r="DZ601" s="559">
        <v>160.30000000000001</v>
      </c>
      <c r="EA601" s="558">
        <v>160.5</v>
      </c>
    </row>
    <row r="602" spans="1:131">
      <c r="A602" s="514" t="s">
        <v>1741</v>
      </c>
      <c r="B602" s="514" t="s">
        <v>1742</v>
      </c>
      <c r="C602" s="515">
        <v>6.1690000000000002E-2</v>
      </c>
      <c r="D602" s="516">
        <v>102.6</v>
      </c>
      <c r="E602" s="516">
        <v>102</v>
      </c>
      <c r="F602" s="516">
        <v>102.1</v>
      </c>
      <c r="G602" s="516">
        <v>103.7</v>
      </c>
      <c r="H602" s="516">
        <v>104.9</v>
      </c>
      <c r="I602" s="516">
        <v>106.4</v>
      </c>
      <c r="J602" s="516">
        <v>107.5</v>
      </c>
      <c r="K602" s="516">
        <v>107.5</v>
      </c>
      <c r="L602" s="516">
        <v>107.6</v>
      </c>
      <c r="M602" s="516">
        <v>107.1</v>
      </c>
      <c r="N602" s="516">
        <v>107.1</v>
      </c>
      <c r="O602" s="516">
        <v>106.7</v>
      </c>
      <c r="P602" s="516">
        <v>106.3</v>
      </c>
      <c r="Q602" s="516">
        <v>106.1</v>
      </c>
      <c r="R602" s="516">
        <v>106.1</v>
      </c>
      <c r="S602" s="516">
        <v>106.4</v>
      </c>
      <c r="T602" s="516">
        <v>107.4</v>
      </c>
      <c r="U602" s="516">
        <v>106.5</v>
      </c>
      <c r="V602" s="516">
        <v>106.5</v>
      </c>
      <c r="W602" s="516">
        <v>108.6</v>
      </c>
      <c r="X602" s="516">
        <v>110.5</v>
      </c>
      <c r="Y602" s="516">
        <v>111.3</v>
      </c>
      <c r="Z602" s="516">
        <v>111.3</v>
      </c>
      <c r="AA602" s="516">
        <v>112.7</v>
      </c>
      <c r="AB602" s="516">
        <v>113.4</v>
      </c>
      <c r="AC602" s="516">
        <v>112.8</v>
      </c>
      <c r="AD602" s="516">
        <v>112.8</v>
      </c>
      <c r="AE602" s="516">
        <v>112.8</v>
      </c>
      <c r="AF602" s="516">
        <v>115.3</v>
      </c>
      <c r="AG602" s="516">
        <v>115.4</v>
      </c>
      <c r="AH602" s="516">
        <v>116.1</v>
      </c>
      <c r="AI602" s="516">
        <v>116.1</v>
      </c>
      <c r="AJ602" s="516">
        <v>116.5</v>
      </c>
      <c r="AK602" s="516">
        <v>119.9</v>
      </c>
      <c r="AL602" s="516">
        <v>120.1</v>
      </c>
      <c r="AM602" s="516">
        <v>120.1</v>
      </c>
      <c r="AN602" s="516">
        <v>119</v>
      </c>
      <c r="AO602" s="516">
        <v>118.9</v>
      </c>
      <c r="AP602" s="516">
        <v>117.8</v>
      </c>
      <c r="AQ602" s="516">
        <v>115.6</v>
      </c>
      <c r="AR602" s="516">
        <v>115.5</v>
      </c>
      <c r="AS602" s="516">
        <v>113.3</v>
      </c>
      <c r="AT602" s="516">
        <v>111</v>
      </c>
      <c r="AU602" s="516">
        <v>109.7</v>
      </c>
      <c r="AV602" s="516">
        <v>109</v>
      </c>
      <c r="AW602" s="516">
        <v>108.8</v>
      </c>
      <c r="AX602" s="516">
        <v>106.9</v>
      </c>
      <c r="AY602" s="516">
        <v>108.1</v>
      </c>
      <c r="AZ602" s="516">
        <v>104</v>
      </c>
      <c r="BA602" s="516">
        <v>105.2</v>
      </c>
      <c r="BB602" s="516">
        <v>107</v>
      </c>
      <c r="BC602" s="516">
        <v>106.8</v>
      </c>
      <c r="BD602" s="516">
        <v>105.5</v>
      </c>
      <c r="BE602" s="516">
        <v>105.2</v>
      </c>
      <c r="BF602" s="516">
        <v>105.8</v>
      </c>
      <c r="BG602" s="516">
        <v>105.9</v>
      </c>
      <c r="BH602" s="516">
        <v>106.1</v>
      </c>
      <c r="BI602" s="516">
        <v>106.4</v>
      </c>
      <c r="BJ602" s="516">
        <v>106.5</v>
      </c>
      <c r="BK602" s="516">
        <v>104.3</v>
      </c>
      <c r="BL602" s="516">
        <v>108</v>
      </c>
      <c r="BM602" s="516">
        <v>108</v>
      </c>
      <c r="BN602" s="516">
        <v>109.1</v>
      </c>
      <c r="BO602" s="516">
        <v>109.2</v>
      </c>
      <c r="BP602" s="516">
        <v>109.3</v>
      </c>
      <c r="BQ602" s="516">
        <v>109.3</v>
      </c>
      <c r="BR602" s="516">
        <v>109.3</v>
      </c>
      <c r="BS602" s="516">
        <v>109.3</v>
      </c>
      <c r="BT602" s="516">
        <v>109.3</v>
      </c>
      <c r="BU602" s="516">
        <v>109.3</v>
      </c>
      <c r="BV602" s="516">
        <v>109.3</v>
      </c>
      <c r="BW602" s="516">
        <v>109.3</v>
      </c>
      <c r="BX602" s="516">
        <v>111</v>
      </c>
      <c r="BY602" s="516">
        <v>110.2</v>
      </c>
      <c r="BZ602" s="516">
        <v>111</v>
      </c>
      <c r="CA602" s="516">
        <v>110.5</v>
      </c>
      <c r="CB602" s="516">
        <v>111.9</v>
      </c>
      <c r="CC602" s="516">
        <v>113.4</v>
      </c>
      <c r="CD602" s="516">
        <v>113.2</v>
      </c>
      <c r="CE602" s="516">
        <v>113.4</v>
      </c>
      <c r="CF602" s="516">
        <v>112.8</v>
      </c>
      <c r="CG602" s="516">
        <v>111</v>
      </c>
      <c r="CH602" s="516">
        <v>111</v>
      </c>
      <c r="CI602" s="516">
        <v>111</v>
      </c>
      <c r="CJ602" s="516">
        <v>111.4</v>
      </c>
      <c r="CK602" s="516">
        <v>110.5</v>
      </c>
      <c r="CL602" s="516">
        <v>109</v>
      </c>
      <c r="CM602" s="516">
        <v>108.7</v>
      </c>
      <c r="CN602" s="516">
        <v>108.3</v>
      </c>
      <c r="CO602" s="516">
        <v>107.7</v>
      </c>
      <c r="CP602" s="516">
        <v>107.3</v>
      </c>
      <c r="CQ602" s="516">
        <v>105.9</v>
      </c>
      <c r="CR602" s="516">
        <v>105.9</v>
      </c>
      <c r="CS602" s="516">
        <v>107.6</v>
      </c>
      <c r="CT602" s="516">
        <v>107.3</v>
      </c>
      <c r="CU602" s="516">
        <v>107.4</v>
      </c>
      <c r="CV602" s="516">
        <v>107.4</v>
      </c>
      <c r="CW602" s="516">
        <v>107.4</v>
      </c>
      <c r="CX602" s="516">
        <v>106.1</v>
      </c>
      <c r="CY602" s="516">
        <v>106.5</v>
      </c>
      <c r="CZ602" s="516">
        <v>107.8</v>
      </c>
      <c r="DA602" s="516">
        <v>110.8</v>
      </c>
      <c r="DB602" s="516">
        <v>110.9</v>
      </c>
      <c r="DC602" s="516">
        <v>112</v>
      </c>
      <c r="DD602" s="516">
        <v>109.1</v>
      </c>
      <c r="DE602" s="516">
        <v>112.2</v>
      </c>
      <c r="DF602" s="516">
        <v>112.6</v>
      </c>
      <c r="DG602" s="516">
        <v>109.3</v>
      </c>
      <c r="DH602" s="516">
        <v>109.8</v>
      </c>
      <c r="DI602" s="516">
        <v>114.1</v>
      </c>
      <c r="DJ602" s="516">
        <v>114</v>
      </c>
      <c r="DK602" s="516">
        <v>114.5</v>
      </c>
      <c r="DL602" s="516">
        <v>128.9</v>
      </c>
      <c r="DM602" s="516">
        <v>134</v>
      </c>
      <c r="DN602" s="516">
        <v>133.19999999999999</v>
      </c>
      <c r="DO602" s="516">
        <v>132</v>
      </c>
      <c r="DP602" s="516">
        <v>134.80000000000001</v>
      </c>
      <c r="DQ602" s="516">
        <v>140.4</v>
      </c>
      <c r="DR602" s="516">
        <v>140.30000000000001</v>
      </c>
      <c r="DS602" s="516">
        <v>140.30000000000001</v>
      </c>
      <c r="DT602" s="516">
        <v>139.19999999999999</v>
      </c>
      <c r="DU602" s="517">
        <v>142</v>
      </c>
      <c r="DV602" s="517">
        <v>138</v>
      </c>
      <c r="DW602" s="517">
        <v>138.5</v>
      </c>
      <c r="DX602" s="559">
        <v>138.5</v>
      </c>
      <c r="DY602" s="559">
        <v>135.1</v>
      </c>
      <c r="DZ602" s="559">
        <v>135.1</v>
      </c>
      <c r="EA602" s="558">
        <v>135.1</v>
      </c>
    </row>
    <row r="603" spans="1:131">
      <c r="A603" s="514" t="s">
        <v>1743</v>
      </c>
      <c r="B603" s="514" t="s">
        <v>1744</v>
      </c>
      <c r="C603" s="515">
        <v>0.27050999999999997</v>
      </c>
      <c r="D603" s="516">
        <v>99.6</v>
      </c>
      <c r="E603" s="516">
        <v>106.1</v>
      </c>
      <c r="F603" s="516">
        <v>113.5</v>
      </c>
      <c r="G603" s="516">
        <v>104.9</v>
      </c>
      <c r="H603" s="516">
        <v>105.4</v>
      </c>
      <c r="I603" s="516">
        <v>98.4</v>
      </c>
      <c r="J603" s="516">
        <v>106.6</v>
      </c>
      <c r="K603" s="516">
        <v>103.7</v>
      </c>
      <c r="L603" s="516">
        <v>96.1</v>
      </c>
      <c r="M603" s="516">
        <v>100.5</v>
      </c>
      <c r="N603" s="516">
        <v>94.1</v>
      </c>
      <c r="O603" s="516">
        <v>99.3</v>
      </c>
      <c r="P603" s="516">
        <v>100.8</v>
      </c>
      <c r="Q603" s="516">
        <v>103.8</v>
      </c>
      <c r="R603" s="516">
        <v>101.6</v>
      </c>
      <c r="S603" s="516">
        <v>116.5</v>
      </c>
      <c r="T603" s="516">
        <v>99.8</v>
      </c>
      <c r="U603" s="516">
        <v>105.5</v>
      </c>
      <c r="V603" s="516">
        <v>97.6</v>
      </c>
      <c r="W603" s="516">
        <v>93.8</v>
      </c>
      <c r="X603" s="516">
        <v>98</v>
      </c>
      <c r="Y603" s="516">
        <v>103.1</v>
      </c>
      <c r="Z603" s="516">
        <v>104.5</v>
      </c>
      <c r="AA603" s="516">
        <v>114.2</v>
      </c>
      <c r="AB603" s="516">
        <v>99.2</v>
      </c>
      <c r="AC603" s="516">
        <v>100.2</v>
      </c>
      <c r="AD603" s="516">
        <v>129.69999999999999</v>
      </c>
      <c r="AE603" s="516">
        <v>118</v>
      </c>
      <c r="AF603" s="516">
        <v>123.4</v>
      </c>
      <c r="AG603" s="516">
        <v>111.3</v>
      </c>
      <c r="AH603" s="516">
        <v>116.4</v>
      </c>
      <c r="AI603" s="516">
        <v>99.9</v>
      </c>
      <c r="AJ603" s="516">
        <v>109.8</v>
      </c>
      <c r="AK603" s="516">
        <v>107.2</v>
      </c>
      <c r="AL603" s="516">
        <v>106.8</v>
      </c>
      <c r="AM603" s="516">
        <v>105.1</v>
      </c>
      <c r="AN603" s="516">
        <v>111.6</v>
      </c>
      <c r="AO603" s="516">
        <v>116.6</v>
      </c>
      <c r="AP603" s="516">
        <v>112.4</v>
      </c>
      <c r="AQ603" s="516">
        <v>109</v>
      </c>
      <c r="AR603" s="516">
        <v>110.6</v>
      </c>
      <c r="AS603" s="516">
        <v>106.7</v>
      </c>
      <c r="AT603" s="516">
        <v>130</v>
      </c>
      <c r="AU603" s="516">
        <v>119.7</v>
      </c>
      <c r="AV603" s="516">
        <v>115.5</v>
      </c>
      <c r="AW603" s="516">
        <v>115.1</v>
      </c>
      <c r="AX603" s="516">
        <v>117.5</v>
      </c>
      <c r="AY603" s="516">
        <v>119.5</v>
      </c>
      <c r="AZ603" s="516">
        <v>118</v>
      </c>
      <c r="BA603" s="516">
        <v>116.7</v>
      </c>
      <c r="BB603" s="516">
        <v>116.9</v>
      </c>
      <c r="BC603" s="516">
        <v>122.9</v>
      </c>
      <c r="BD603" s="516">
        <v>117.7</v>
      </c>
      <c r="BE603" s="516">
        <v>118.1</v>
      </c>
      <c r="BF603" s="516">
        <v>120.3</v>
      </c>
      <c r="BG603" s="516">
        <v>117.1</v>
      </c>
      <c r="BH603" s="516">
        <v>117.5</v>
      </c>
      <c r="BI603" s="516">
        <v>117.5</v>
      </c>
      <c r="BJ603" s="516">
        <v>117.5</v>
      </c>
      <c r="BK603" s="516">
        <v>118</v>
      </c>
      <c r="BL603" s="516">
        <v>118</v>
      </c>
      <c r="BM603" s="516">
        <v>118</v>
      </c>
      <c r="BN603" s="516">
        <v>117.5</v>
      </c>
      <c r="BO603" s="516">
        <v>118.1</v>
      </c>
      <c r="BP603" s="516">
        <v>117.5</v>
      </c>
      <c r="BQ603" s="516">
        <v>117.7</v>
      </c>
      <c r="BR603" s="516">
        <v>120.3</v>
      </c>
      <c r="BS603" s="516">
        <v>118.8</v>
      </c>
      <c r="BT603" s="516">
        <v>119.6</v>
      </c>
      <c r="BU603" s="516">
        <v>119.2</v>
      </c>
      <c r="BV603" s="516">
        <v>119.4</v>
      </c>
      <c r="BW603" s="516">
        <v>116.8</v>
      </c>
      <c r="BX603" s="516">
        <v>117.2</v>
      </c>
      <c r="BY603" s="516">
        <v>118.5</v>
      </c>
      <c r="BZ603" s="516">
        <v>115.3</v>
      </c>
      <c r="CA603" s="516">
        <v>112.5</v>
      </c>
      <c r="CB603" s="516">
        <v>115.1</v>
      </c>
      <c r="CC603" s="516">
        <v>116.1</v>
      </c>
      <c r="CD603" s="516">
        <v>136.69999999999999</v>
      </c>
      <c r="CE603" s="516">
        <v>136.1</v>
      </c>
      <c r="CF603" s="516">
        <v>136.80000000000001</v>
      </c>
      <c r="CG603" s="516">
        <v>137.5</v>
      </c>
      <c r="CH603" s="516">
        <v>141</v>
      </c>
      <c r="CI603" s="516">
        <v>138.30000000000001</v>
      </c>
      <c r="CJ603" s="516">
        <v>140.5</v>
      </c>
      <c r="CK603" s="516">
        <v>143.5</v>
      </c>
      <c r="CL603" s="516">
        <v>143.5</v>
      </c>
      <c r="CM603" s="516">
        <v>147.5</v>
      </c>
      <c r="CN603" s="516">
        <v>145.1</v>
      </c>
      <c r="CO603" s="516">
        <v>149.19999999999999</v>
      </c>
      <c r="CP603" s="516">
        <v>148.5</v>
      </c>
      <c r="CQ603" s="516">
        <v>151.4</v>
      </c>
      <c r="CR603" s="516">
        <v>149.69999999999999</v>
      </c>
      <c r="CS603" s="516">
        <v>147.1</v>
      </c>
      <c r="CT603" s="516">
        <v>146.6</v>
      </c>
      <c r="CU603" s="516">
        <v>145.19999999999999</v>
      </c>
      <c r="CV603" s="516">
        <v>145.19999999999999</v>
      </c>
      <c r="CW603" s="516">
        <v>145.9</v>
      </c>
      <c r="CX603" s="516">
        <v>147.5</v>
      </c>
      <c r="CY603" s="516">
        <v>146.1</v>
      </c>
      <c r="CZ603" s="516">
        <v>143.80000000000001</v>
      </c>
      <c r="DA603" s="516">
        <v>143</v>
      </c>
      <c r="DB603" s="516">
        <v>143.4</v>
      </c>
      <c r="DC603" s="516">
        <v>145.4</v>
      </c>
      <c r="DD603" s="516">
        <v>146.5</v>
      </c>
      <c r="DE603" s="516">
        <v>147.6</v>
      </c>
      <c r="DF603" s="516">
        <v>146.1</v>
      </c>
      <c r="DG603" s="516">
        <v>148.30000000000001</v>
      </c>
      <c r="DH603" s="516">
        <v>155.30000000000001</v>
      </c>
      <c r="DI603" s="516">
        <v>154</v>
      </c>
      <c r="DJ603" s="516">
        <v>155.6</v>
      </c>
      <c r="DK603" s="516">
        <v>154.69999999999999</v>
      </c>
      <c r="DL603" s="516">
        <v>155.80000000000001</v>
      </c>
      <c r="DM603" s="516">
        <v>157.80000000000001</v>
      </c>
      <c r="DN603" s="516">
        <v>157.6</v>
      </c>
      <c r="DO603" s="516">
        <v>160.19999999999999</v>
      </c>
      <c r="DP603" s="516">
        <v>160.6</v>
      </c>
      <c r="DQ603" s="516">
        <v>165.1</v>
      </c>
      <c r="DR603" s="516">
        <v>165.8</v>
      </c>
      <c r="DS603" s="516">
        <v>165</v>
      </c>
      <c r="DT603" s="516">
        <v>166.9</v>
      </c>
      <c r="DU603" s="517">
        <v>172.1</v>
      </c>
      <c r="DV603" s="517">
        <v>169.9</v>
      </c>
      <c r="DW603" s="517">
        <v>168.5</v>
      </c>
      <c r="DX603" s="559">
        <v>172.9</v>
      </c>
      <c r="DY603" s="559">
        <v>171.4</v>
      </c>
      <c r="DZ603" s="559">
        <v>173.4</v>
      </c>
      <c r="EA603" s="558">
        <v>172.6</v>
      </c>
    </row>
    <row r="604" spans="1:131">
      <c r="A604" s="514" t="s">
        <v>1745</v>
      </c>
      <c r="B604" s="514" t="s">
        <v>1746</v>
      </c>
      <c r="C604" s="515">
        <v>0.27050999999999997</v>
      </c>
      <c r="D604" s="516">
        <v>99.6</v>
      </c>
      <c r="E604" s="516">
        <v>106.1</v>
      </c>
      <c r="F604" s="516">
        <v>113.5</v>
      </c>
      <c r="G604" s="516">
        <v>104.9</v>
      </c>
      <c r="H604" s="516">
        <v>105.4</v>
      </c>
      <c r="I604" s="516">
        <v>98.4</v>
      </c>
      <c r="J604" s="516">
        <v>106.6</v>
      </c>
      <c r="K604" s="516">
        <v>103.7</v>
      </c>
      <c r="L604" s="516">
        <v>96.1</v>
      </c>
      <c r="M604" s="516">
        <v>100.5</v>
      </c>
      <c r="N604" s="516">
        <v>94.1</v>
      </c>
      <c r="O604" s="516">
        <v>99.3</v>
      </c>
      <c r="P604" s="516">
        <v>100.8</v>
      </c>
      <c r="Q604" s="516">
        <v>103.8</v>
      </c>
      <c r="R604" s="516">
        <v>101.6</v>
      </c>
      <c r="S604" s="516">
        <v>116.5</v>
      </c>
      <c r="T604" s="516">
        <v>99.8</v>
      </c>
      <c r="U604" s="516">
        <v>105.5</v>
      </c>
      <c r="V604" s="516">
        <v>97.6</v>
      </c>
      <c r="W604" s="516">
        <v>93.8</v>
      </c>
      <c r="X604" s="516">
        <v>98</v>
      </c>
      <c r="Y604" s="516">
        <v>103.1</v>
      </c>
      <c r="Z604" s="516">
        <v>104.5</v>
      </c>
      <c r="AA604" s="516">
        <v>114.2</v>
      </c>
      <c r="AB604" s="516">
        <v>99.2</v>
      </c>
      <c r="AC604" s="516">
        <v>100.2</v>
      </c>
      <c r="AD604" s="516">
        <v>129.69999999999999</v>
      </c>
      <c r="AE604" s="516">
        <v>118</v>
      </c>
      <c r="AF604" s="516">
        <v>123.4</v>
      </c>
      <c r="AG604" s="516">
        <v>111.3</v>
      </c>
      <c r="AH604" s="516">
        <v>116.4</v>
      </c>
      <c r="AI604" s="516">
        <v>99.9</v>
      </c>
      <c r="AJ604" s="516">
        <v>109.8</v>
      </c>
      <c r="AK604" s="516">
        <v>107.2</v>
      </c>
      <c r="AL604" s="516">
        <v>106.8</v>
      </c>
      <c r="AM604" s="516">
        <v>105.1</v>
      </c>
      <c r="AN604" s="516">
        <v>111.6</v>
      </c>
      <c r="AO604" s="516">
        <v>116.6</v>
      </c>
      <c r="AP604" s="516">
        <v>112.4</v>
      </c>
      <c r="AQ604" s="516">
        <v>109</v>
      </c>
      <c r="AR604" s="516">
        <v>110.6</v>
      </c>
      <c r="AS604" s="516">
        <v>106.7</v>
      </c>
      <c r="AT604" s="516">
        <v>130</v>
      </c>
      <c r="AU604" s="516">
        <v>119.7</v>
      </c>
      <c r="AV604" s="516">
        <v>115.5</v>
      </c>
      <c r="AW604" s="516">
        <v>115.1</v>
      </c>
      <c r="AX604" s="516">
        <v>117.5</v>
      </c>
      <c r="AY604" s="516">
        <v>119.5</v>
      </c>
      <c r="AZ604" s="516">
        <v>118</v>
      </c>
      <c r="BA604" s="516">
        <v>116.7</v>
      </c>
      <c r="BB604" s="516">
        <v>116.9</v>
      </c>
      <c r="BC604" s="516">
        <v>122.9</v>
      </c>
      <c r="BD604" s="516">
        <v>117.7</v>
      </c>
      <c r="BE604" s="516">
        <v>118.1</v>
      </c>
      <c r="BF604" s="516">
        <v>120.3</v>
      </c>
      <c r="BG604" s="516">
        <v>117.1</v>
      </c>
      <c r="BH604" s="516">
        <v>117.5</v>
      </c>
      <c r="BI604" s="516">
        <v>117.5</v>
      </c>
      <c r="BJ604" s="516">
        <v>117.5</v>
      </c>
      <c r="BK604" s="516">
        <v>118</v>
      </c>
      <c r="BL604" s="516">
        <v>118</v>
      </c>
      <c r="BM604" s="516">
        <v>118</v>
      </c>
      <c r="BN604" s="516">
        <v>117.5</v>
      </c>
      <c r="BO604" s="516">
        <v>118.1</v>
      </c>
      <c r="BP604" s="516">
        <v>117.5</v>
      </c>
      <c r="BQ604" s="516">
        <v>117.7</v>
      </c>
      <c r="BR604" s="516">
        <v>120.3</v>
      </c>
      <c r="BS604" s="516">
        <v>118.8</v>
      </c>
      <c r="BT604" s="516">
        <v>119.6</v>
      </c>
      <c r="BU604" s="516">
        <v>119.2</v>
      </c>
      <c r="BV604" s="516">
        <v>119.4</v>
      </c>
      <c r="BW604" s="516">
        <v>116.8</v>
      </c>
      <c r="BX604" s="516">
        <v>117.2</v>
      </c>
      <c r="BY604" s="516">
        <v>118.5</v>
      </c>
      <c r="BZ604" s="516">
        <v>115.3</v>
      </c>
      <c r="CA604" s="516">
        <v>112.5</v>
      </c>
      <c r="CB604" s="516">
        <v>115.1</v>
      </c>
      <c r="CC604" s="516">
        <v>116.1</v>
      </c>
      <c r="CD604" s="516">
        <v>136.69999999999999</v>
      </c>
      <c r="CE604" s="516">
        <v>136.1</v>
      </c>
      <c r="CF604" s="516">
        <v>136.80000000000001</v>
      </c>
      <c r="CG604" s="516">
        <v>137.5</v>
      </c>
      <c r="CH604" s="516">
        <v>141</v>
      </c>
      <c r="CI604" s="516">
        <v>138.30000000000001</v>
      </c>
      <c r="CJ604" s="516">
        <v>140.5</v>
      </c>
      <c r="CK604" s="516">
        <v>143.5</v>
      </c>
      <c r="CL604" s="516">
        <v>143.5</v>
      </c>
      <c r="CM604" s="516">
        <v>147.5</v>
      </c>
      <c r="CN604" s="516">
        <v>145.1</v>
      </c>
      <c r="CO604" s="516">
        <v>149.19999999999999</v>
      </c>
      <c r="CP604" s="516">
        <v>148.5</v>
      </c>
      <c r="CQ604" s="516">
        <v>151.4</v>
      </c>
      <c r="CR604" s="516">
        <v>149.69999999999999</v>
      </c>
      <c r="CS604" s="516">
        <v>147.1</v>
      </c>
      <c r="CT604" s="516">
        <v>146.6</v>
      </c>
      <c r="CU604" s="516">
        <v>145.19999999999999</v>
      </c>
      <c r="CV604" s="516">
        <v>145.19999999999999</v>
      </c>
      <c r="CW604" s="516">
        <v>145.9</v>
      </c>
      <c r="CX604" s="516">
        <v>147.5</v>
      </c>
      <c r="CY604" s="516">
        <v>146.1</v>
      </c>
      <c r="CZ604" s="516">
        <v>143.80000000000001</v>
      </c>
      <c r="DA604" s="516">
        <v>143</v>
      </c>
      <c r="DB604" s="516">
        <v>143.4</v>
      </c>
      <c r="DC604" s="516">
        <v>145.4</v>
      </c>
      <c r="DD604" s="516">
        <v>146.5</v>
      </c>
      <c r="DE604" s="516">
        <v>147.6</v>
      </c>
      <c r="DF604" s="516">
        <v>146.1</v>
      </c>
      <c r="DG604" s="516">
        <v>148.30000000000001</v>
      </c>
      <c r="DH604" s="516">
        <v>155.30000000000001</v>
      </c>
      <c r="DI604" s="516">
        <v>154</v>
      </c>
      <c r="DJ604" s="516">
        <v>155.6</v>
      </c>
      <c r="DK604" s="516">
        <v>154.69999999999999</v>
      </c>
      <c r="DL604" s="516">
        <v>155.80000000000001</v>
      </c>
      <c r="DM604" s="516">
        <v>157.80000000000001</v>
      </c>
      <c r="DN604" s="516">
        <v>157.6</v>
      </c>
      <c r="DO604" s="516">
        <v>160.19999999999999</v>
      </c>
      <c r="DP604" s="516">
        <v>160.6</v>
      </c>
      <c r="DQ604" s="516">
        <v>165.1</v>
      </c>
      <c r="DR604" s="516">
        <v>165.8</v>
      </c>
      <c r="DS604" s="516">
        <v>165</v>
      </c>
      <c r="DT604" s="516">
        <v>166.9</v>
      </c>
      <c r="DU604" s="517">
        <v>172.1</v>
      </c>
      <c r="DV604" s="517">
        <v>169.9</v>
      </c>
      <c r="DW604" s="517">
        <v>168.5</v>
      </c>
      <c r="DX604" s="559">
        <v>172.9</v>
      </c>
      <c r="DY604" s="559">
        <v>171.4</v>
      </c>
      <c r="DZ604" s="559">
        <v>173.4</v>
      </c>
      <c r="EA604" s="558">
        <v>172.6</v>
      </c>
    </row>
    <row r="605" spans="1:131">
      <c r="A605" s="514" t="s">
        <v>1747</v>
      </c>
      <c r="B605" s="514" t="s">
        <v>1748</v>
      </c>
      <c r="C605" s="515">
        <v>3.1549800000000001</v>
      </c>
      <c r="D605" s="516">
        <v>103.1</v>
      </c>
      <c r="E605" s="516">
        <v>103</v>
      </c>
      <c r="F605" s="516">
        <v>103.9</v>
      </c>
      <c r="G605" s="516">
        <v>104.4</v>
      </c>
      <c r="H605" s="516">
        <v>104.6</v>
      </c>
      <c r="I605" s="516">
        <v>103.3</v>
      </c>
      <c r="J605" s="516">
        <v>103.3</v>
      </c>
      <c r="K605" s="516">
        <v>102.3</v>
      </c>
      <c r="L605" s="516">
        <v>102.4</v>
      </c>
      <c r="M605" s="516">
        <v>101.8</v>
      </c>
      <c r="N605" s="516">
        <v>102.4</v>
      </c>
      <c r="O605" s="516">
        <v>103.5</v>
      </c>
      <c r="P605" s="516">
        <v>102.8</v>
      </c>
      <c r="Q605" s="516">
        <v>102.2</v>
      </c>
      <c r="R605" s="516">
        <v>101</v>
      </c>
      <c r="S605" s="516">
        <v>101.8</v>
      </c>
      <c r="T605" s="516">
        <v>102.8</v>
      </c>
      <c r="U605" s="516">
        <v>103.8</v>
      </c>
      <c r="V605" s="516">
        <v>102.6</v>
      </c>
      <c r="W605" s="516">
        <v>103.1</v>
      </c>
      <c r="X605" s="516">
        <v>103.1</v>
      </c>
      <c r="Y605" s="516">
        <v>104.1</v>
      </c>
      <c r="Z605" s="516">
        <v>104.3</v>
      </c>
      <c r="AA605" s="516">
        <v>104.5</v>
      </c>
      <c r="AB605" s="516">
        <v>104.1</v>
      </c>
      <c r="AC605" s="516">
        <v>105.8</v>
      </c>
      <c r="AD605" s="516">
        <v>105.3</v>
      </c>
      <c r="AE605" s="516">
        <v>104.9</v>
      </c>
      <c r="AF605" s="516">
        <v>105.5</v>
      </c>
      <c r="AG605" s="516">
        <v>104.9</v>
      </c>
      <c r="AH605" s="516">
        <v>105.4</v>
      </c>
      <c r="AI605" s="516">
        <v>105.2</v>
      </c>
      <c r="AJ605" s="516">
        <v>105.8</v>
      </c>
      <c r="AK605" s="516">
        <v>106.6</v>
      </c>
      <c r="AL605" s="516">
        <v>107.4</v>
      </c>
      <c r="AM605" s="516">
        <v>108.2</v>
      </c>
      <c r="AN605" s="516">
        <v>106.4</v>
      </c>
      <c r="AO605" s="516">
        <v>106.8</v>
      </c>
      <c r="AP605" s="516">
        <v>106.9</v>
      </c>
      <c r="AQ605" s="516">
        <v>105.9</v>
      </c>
      <c r="AR605" s="516">
        <v>106</v>
      </c>
      <c r="AS605" s="516">
        <v>106.3</v>
      </c>
      <c r="AT605" s="516">
        <v>105.5</v>
      </c>
      <c r="AU605" s="516">
        <v>105.7</v>
      </c>
      <c r="AV605" s="516">
        <v>105.4</v>
      </c>
      <c r="AW605" s="516">
        <v>105</v>
      </c>
      <c r="AX605" s="516">
        <v>105.2</v>
      </c>
      <c r="AY605" s="516">
        <v>105.1</v>
      </c>
      <c r="AZ605" s="516">
        <v>103.7</v>
      </c>
      <c r="BA605" s="516">
        <v>104.2</v>
      </c>
      <c r="BB605" s="516">
        <v>104.2</v>
      </c>
      <c r="BC605" s="516">
        <v>104</v>
      </c>
      <c r="BD605" s="516">
        <v>103.4</v>
      </c>
      <c r="BE605" s="516">
        <v>104.2</v>
      </c>
      <c r="BF605" s="516">
        <v>105.1</v>
      </c>
      <c r="BG605" s="516">
        <v>103.7</v>
      </c>
      <c r="BH605" s="516">
        <v>105.6</v>
      </c>
      <c r="BI605" s="516">
        <v>106.8</v>
      </c>
      <c r="BJ605" s="516">
        <v>107.6</v>
      </c>
      <c r="BK605" s="516">
        <v>108.5</v>
      </c>
      <c r="BL605" s="516">
        <v>108.4</v>
      </c>
      <c r="BM605" s="516">
        <v>108.2</v>
      </c>
      <c r="BN605" s="516">
        <v>107.2</v>
      </c>
      <c r="BO605" s="516">
        <v>107.7</v>
      </c>
      <c r="BP605" s="516">
        <v>106.3</v>
      </c>
      <c r="BQ605" s="516">
        <v>108.9</v>
      </c>
      <c r="BR605" s="516">
        <v>109.6</v>
      </c>
      <c r="BS605" s="516">
        <v>111.2</v>
      </c>
      <c r="BT605" s="516">
        <v>110.9</v>
      </c>
      <c r="BU605" s="516">
        <v>111.4</v>
      </c>
      <c r="BV605" s="516">
        <v>112.1</v>
      </c>
      <c r="BW605" s="516">
        <v>112</v>
      </c>
      <c r="BX605" s="516">
        <v>111.5</v>
      </c>
      <c r="BY605" s="516">
        <v>112.6</v>
      </c>
      <c r="BZ605" s="516">
        <v>114.1</v>
      </c>
      <c r="CA605" s="516">
        <v>114.9</v>
      </c>
      <c r="CB605" s="516">
        <v>115.4</v>
      </c>
      <c r="CC605" s="516">
        <v>115.3</v>
      </c>
      <c r="CD605" s="516">
        <v>116</v>
      </c>
      <c r="CE605" s="516">
        <v>115.8</v>
      </c>
      <c r="CF605" s="516">
        <v>115.7</v>
      </c>
      <c r="CG605" s="516">
        <v>116.4</v>
      </c>
      <c r="CH605" s="516">
        <v>116.1</v>
      </c>
      <c r="CI605" s="516">
        <v>116.8</v>
      </c>
      <c r="CJ605" s="516">
        <v>116.8</v>
      </c>
      <c r="CK605" s="516">
        <v>117</v>
      </c>
      <c r="CL605" s="516">
        <v>116.2</v>
      </c>
      <c r="CM605" s="516">
        <v>114.9</v>
      </c>
      <c r="CN605" s="516">
        <v>114.7</v>
      </c>
      <c r="CO605" s="516">
        <v>115.3</v>
      </c>
      <c r="CP605" s="516">
        <v>115.1</v>
      </c>
      <c r="CQ605" s="516">
        <v>115.7</v>
      </c>
      <c r="CR605" s="516">
        <v>115.2</v>
      </c>
      <c r="CS605" s="516">
        <v>115.2</v>
      </c>
      <c r="CT605" s="516">
        <v>114.6</v>
      </c>
      <c r="CU605" s="516">
        <v>115.3</v>
      </c>
      <c r="CV605" s="516">
        <v>114.8</v>
      </c>
      <c r="CW605" s="516">
        <v>112.8</v>
      </c>
      <c r="CX605" s="516">
        <v>113.8</v>
      </c>
      <c r="CY605" s="516">
        <v>113.3</v>
      </c>
      <c r="CZ605" s="516">
        <v>112.5</v>
      </c>
      <c r="DA605" s="516">
        <v>113.3</v>
      </c>
      <c r="DB605" s="516">
        <v>114.6</v>
      </c>
      <c r="DC605" s="516">
        <v>115.9</v>
      </c>
      <c r="DD605" s="516">
        <v>117.9</v>
      </c>
      <c r="DE605" s="516">
        <v>119.7</v>
      </c>
      <c r="DF605" s="516">
        <v>120.7</v>
      </c>
      <c r="DG605" s="516">
        <v>121.8</v>
      </c>
      <c r="DH605" s="516">
        <v>122.6</v>
      </c>
      <c r="DI605" s="516">
        <v>126.5</v>
      </c>
      <c r="DJ605" s="516">
        <v>127.5</v>
      </c>
      <c r="DK605" s="516">
        <v>129.30000000000001</v>
      </c>
      <c r="DL605" s="516">
        <v>130.6</v>
      </c>
      <c r="DM605" s="516">
        <v>130.6</v>
      </c>
      <c r="DN605" s="516">
        <v>130.9</v>
      </c>
      <c r="DO605" s="516">
        <v>132.4</v>
      </c>
      <c r="DP605" s="516">
        <v>133.1</v>
      </c>
      <c r="DQ605" s="516">
        <v>133.19999999999999</v>
      </c>
      <c r="DR605" s="516">
        <v>133.5</v>
      </c>
      <c r="DS605" s="516">
        <v>134.4</v>
      </c>
      <c r="DT605" s="516">
        <v>137.80000000000001</v>
      </c>
      <c r="DU605" s="517">
        <v>140.6</v>
      </c>
      <c r="DV605" s="517">
        <v>139.30000000000001</v>
      </c>
      <c r="DW605" s="517">
        <v>140.30000000000001</v>
      </c>
      <c r="DX605" s="559">
        <v>140</v>
      </c>
      <c r="DY605" s="559">
        <v>139.1</v>
      </c>
      <c r="DZ605" s="559">
        <v>137.5</v>
      </c>
      <c r="EA605" s="558">
        <v>138.30000000000001</v>
      </c>
    </row>
    <row r="606" spans="1:131">
      <c r="A606" s="514" t="s">
        <v>1749</v>
      </c>
      <c r="B606" s="514" t="s">
        <v>1750</v>
      </c>
      <c r="C606" s="515">
        <v>1.0314399999999999</v>
      </c>
      <c r="D606" s="516">
        <v>105.9</v>
      </c>
      <c r="E606" s="516">
        <v>105.5</v>
      </c>
      <c r="F606" s="516">
        <v>106.6</v>
      </c>
      <c r="G606" s="516">
        <v>111</v>
      </c>
      <c r="H606" s="516">
        <v>109.9</v>
      </c>
      <c r="I606" s="516">
        <v>107.3</v>
      </c>
      <c r="J606" s="516">
        <v>107.6</v>
      </c>
      <c r="K606" s="516">
        <v>106.8</v>
      </c>
      <c r="L606" s="516">
        <v>105.8</v>
      </c>
      <c r="M606" s="516">
        <v>105.5</v>
      </c>
      <c r="N606" s="516">
        <v>107.2</v>
      </c>
      <c r="O606" s="516">
        <v>108.2</v>
      </c>
      <c r="P606" s="516">
        <v>107.7</v>
      </c>
      <c r="Q606" s="516">
        <v>104.2</v>
      </c>
      <c r="R606" s="516">
        <v>104.7</v>
      </c>
      <c r="S606" s="516">
        <v>103.9</v>
      </c>
      <c r="T606" s="516">
        <v>105.4</v>
      </c>
      <c r="U606" s="516">
        <v>106.1</v>
      </c>
      <c r="V606" s="516">
        <v>104</v>
      </c>
      <c r="W606" s="516">
        <v>105</v>
      </c>
      <c r="X606" s="516">
        <v>104.1</v>
      </c>
      <c r="Y606" s="516">
        <v>105.3</v>
      </c>
      <c r="Z606" s="516">
        <v>106.2</v>
      </c>
      <c r="AA606" s="516">
        <v>104.5</v>
      </c>
      <c r="AB606" s="516">
        <v>105.4</v>
      </c>
      <c r="AC606" s="516">
        <v>106.7</v>
      </c>
      <c r="AD606" s="516">
        <v>106.1</v>
      </c>
      <c r="AE606" s="516">
        <v>107.4</v>
      </c>
      <c r="AF606" s="516">
        <v>106.6</v>
      </c>
      <c r="AG606" s="516">
        <v>107</v>
      </c>
      <c r="AH606" s="516">
        <v>107.2</v>
      </c>
      <c r="AI606" s="516">
        <v>106.6</v>
      </c>
      <c r="AJ606" s="516">
        <v>107.5</v>
      </c>
      <c r="AK606" s="516">
        <v>107</v>
      </c>
      <c r="AL606" s="516">
        <v>108</v>
      </c>
      <c r="AM606" s="516">
        <v>109</v>
      </c>
      <c r="AN606" s="516">
        <v>107.2</v>
      </c>
      <c r="AO606" s="516">
        <v>107.1</v>
      </c>
      <c r="AP606" s="516">
        <v>106.9</v>
      </c>
      <c r="AQ606" s="516">
        <v>104</v>
      </c>
      <c r="AR606" s="516">
        <v>104.9</v>
      </c>
      <c r="AS606" s="516">
        <v>105.5</v>
      </c>
      <c r="AT606" s="516">
        <v>104.7</v>
      </c>
      <c r="AU606" s="516">
        <v>105</v>
      </c>
      <c r="AV606" s="516">
        <v>104.2</v>
      </c>
      <c r="AW606" s="516">
        <v>104.2</v>
      </c>
      <c r="AX606" s="516">
        <v>104.4</v>
      </c>
      <c r="AY606" s="516">
        <v>104.2</v>
      </c>
      <c r="AZ606" s="516">
        <v>102.7</v>
      </c>
      <c r="BA606" s="516">
        <v>102.3</v>
      </c>
      <c r="BB606" s="516">
        <v>101.1</v>
      </c>
      <c r="BC606" s="516">
        <v>101.5</v>
      </c>
      <c r="BD606" s="516">
        <v>100.2</v>
      </c>
      <c r="BE606" s="516">
        <v>101.2</v>
      </c>
      <c r="BF606" s="516">
        <v>102.1</v>
      </c>
      <c r="BG606" s="516">
        <v>100.3</v>
      </c>
      <c r="BH606" s="516">
        <v>102.9</v>
      </c>
      <c r="BI606" s="516">
        <v>104.9</v>
      </c>
      <c r="BJ606" s="516">
        <v>105.2</v>
      </c>
      <c r="BK606" s="516">
        <v>105</v>
      </c>
      <c r="BL606" s="516">
        <v>104.3</v>
      </c>
      <c r="BM606" s="516">
        <v>104.2</v>
      </c>
      <c r="BN606" s="516">
        <v>103.9</v>
      </c>
      <c r="BO606" s="516">
        <v>104.8</v>
      </c>
      <c r="BP606" s="516">
        <v>104.1</v>
      </c>
      <c r="BQ606" s="516">
        <v>105.7</v>
      </c>
      <c r="BR606" s="516">
        <v>104</v>
      </c>
      <c r="BS606" s="516">
        <v>105.3</v>
      </c>
      <c r="BT606" s="516">
        <v>106.2</v>
      </c>
      <c r="BU606" s="516">
        <v>108.4</v>
      </c>
      <c r="BV606" s="516">
        <v>109.6</v>
      </c>
      <c r="BW606" s="516">
        <v>109.8</v>
      </c>
      <c r="BX606" s="516">
        <v>108.5</v>
      </c>
      <c r="BY606" s="516">
        <v>109.5</v>
      </c>
      <c r="BZ606" s="516">
        <v>110.6</v>
      </c>
      <c r="CA606" s="516">
        <v>111.6</v>
      </c>
      <c r="CB606" s="516">
        <v>114.2</v>
      </c>
      <c r="CC606" s="516">
        <v>114.3</v>
      </c>
      <c r="CD606" s="516">
        <v>114.2</v>
      </c>
      <c r="CE606" s="516">
        <v>113.5</v>
      </c>
      <c r="CF606" s="516">
        <v>114.1</v>
      </c>
      <c r="CG606" s="516">
        <v>114.2</v>
      </c>
      <c r="CH606" s="516">
        <v>114.2</v>
      </c>
      <c r="CI606" s="516">
        <v>115</v>
      </c>
      <c r="CJ606" s="516">
        <v>115.6</v>
      </c>
      <c r="CK606" s="516">
        <v>115.4</v>
      </c>
      <c r="CL606" s="516">
        <v>114.7</v>
      </c>
      <c r="CM606" s="516">
        <v>114.2</v>
      </c>
      <c r="CN606" s="516">
        <v>114</v>
      </c>
      <c r="CO606" s="516">
        <v>113.6</v>
      </c>
      <c r="CP606" s="516">
        <v>113.6</v>
      </c>
      <c r="CQ606" s="516">
        <v>113.5</v>
      </c>
      <c r="CR606" s="516">
        <v>112.8</v>
      </c>
      <c r="CS606" s="516">
        <v>113</v>
      </c>
      <c r="CT606" s="516">
        <v>112.8</v>
      </c>
      <c r="CU606" s="516">
        <v>113.5</v>
      </c>
      <c r="CV606" s="516">
        <v>112.9</v>
      </c>
      <c r="CW606" s="516">
        <v>112.5</v>
      </c>
      <c r="CX606" s="516">
        <v>112</v>
      </c>
      <c r="CY606" s="516">
        <v>111.4</v>
      </c>
      <c r="CZ606" s="516">
        <v>110.6</v>
      </c>
      <c r="DA606" s="516">
        <v>110.1</v>
      </c>
      <c r="DB606" s="516">
        <v>112.3</v>
      </c>
      <c r="DC606" s="516">
        <v>113.3</v>
      </c>
      <c r="DD606" s="516">
        <v>116.3</v>
      </c>
      <c r="DE606" s="516">
        <v>119.7</v>
      </c>
      <c r="DF606" s="516">
        <v>118.6</v>
      </c>
      <c r="DG606" s="516">
        <v>119</v>
      </c>
      <c r="DH606" s="516">
        <v>120.6</v>
      </c>
      <c r="DI606" s="516">
        <v>122.6</v>
      </c>
      <c r="DJ606" s="516">
        <v>122.3</v>
      </c>
      <c r="DK606" s="516">
        <v>123.2</v>
      </c>
      <c r="DL606" s="516">
        <v>124.1</v>
      </c>
      <c r="DM606" s="516">
        <v>124</v>
      </c>
      <c r="DN606" s="516">
        <v>123.5</v>
      </c>
      <c r="DO606" s="516">
        <v>124.1</v>
      </c>
      <c r="DP606" s="516">
        <v>124.8</v>
      </c>
      <c r="DQ606" s="516">
        <v>124.6</v>
      </c>
      <c r="DR606" s="516">
        <v>125.3</v>
      </c>
      <c r="DS606" s="516">
        <v>127.5</v>
      </c>
      <c r="DT606" s="516">
        <v>130.30000000000001</v>
      </c>
      <c r="DU606" s="517">
        <v>133.69999999999999</v>
      </c>
      <c r="DV606" s="517">
        <v>133.1</v>
      </c>
      <c r="DW606" s="517">
        <v>133.69999999999999</v>
      </c>
      <c r="DX606" s="559">
        <v>134.6</v>
      </c>
      <c r="DY606" s="559">
        <v>134.1</v>
      </c>
      <c r="DZ606" s="559">
        <v>131.4</v>
      </c>
      <c r="EA606" s="558">
        <v>133.19999999999999</v>
      </c>
    </row>
    <row r="607" spans="1:131">
      <c r="A607" s="514" t="s">
        <v>1751</v>
      </c>
      <c r="B607" s="514" t="s">
        <v>1752</v>
      </c>
      <c r="C607" s="515">
        <v>0.28647</v>
      </c>
      <c r="D607" s="516">
        <v>103</v>
      </c>
      <c r="E607" s="516">
        <v>104.6</v>
      </c>
      <c r="F607" s="516">
        <v>107.4</v>
      </c>
      <c r="G607" s="516">
        <v>108.1</v>
      </c>
      <c r="H607" s="516">
        <v>106.7</v>
      </c>
      <c r="I607" s="516">
        <v>105.5</v>
      </c>
      <c r="J607" s="516">
        <v>104.8</v>
      </c>
      <c r="K607" s="516">
        <v>103.7</v>
      </c>
      <c r="L607" s="516">
        <v>103.9</v>
      </c>
      <c r="M607" s="516">
        <v>104.8</v>
      </c>
      <c r="N607" s="516">
        <v>102.5</v>
      </c>
      <c r="O607" s="516">
        <v>101.4</v>
      </c>
      <c r="P607" s="516">
        <v>102.5</v>
      </c>
      <c r="Q607" s="516">
        <v>101.7</v>
      </c>
      <c r="R607" s="516">
        <v>101.5</v>
      </c>
      <c r="S607" s="516">
        <v>99.9</v>
      </c>
      <c r="T607" s="516">
        <v>102</v>
      </c>
      <c r="U607" s="516">
        <v>100.6</v>
      </c>
      <c r="V607" s="516">
        <v>100.1</v>
      </c>
      <c r="W607" s="516">
        <v>98.3</v>
      </c>
      <c r="X607" s="516">
        <v>99.2</v>
      </c>
      <c r="Y607" s="516">
        <v>102.9</v>
      </c>
      <c r="Z607" s="516">
        <v>104.5</v>
      </c>
      <c r="AA607" s="516">
        <v>98.1</v>
      </c>
      <c r="AB607" s="516">
        <v>98.8</v>
      </c>
      <c r="AC607" s="516">
        <v>98.2</v>
      </c>
      <c r="AD607" s="516">
        <v>100.1</v>
      </c>
      <c r="AE607" s="516">
        <v>104</v>
      </c>
      <c r="AF607" s="516">
        <v>104.5</v>
      </c>
      <c r="AG607" s="516">
        <v>103.1</v>
      </c>
      <c r="AH607" s="516">
        <v>102.1</v>
      </c>
      <c r="AI607" s="516">
        <v>100.5</v>
      </c>
      <c r="AJ607" s="516">
        <v>99.1</v>
      </c>
      <c r="AK607" s="516">
        <v>102.1</v>
      </c>
      <c r="AL607" s="516">
        <v>102.8</v>
      </c>
      <c r="AM607" s="516">
        <v>102.9</v>
      </c>
      <c r="AN607" s="516">
        <v>103.9</v>
      </c>
      <c r="AO607" s="516">
        <v>103.4</v>
      </c>
      <c r="AP607" s="516">
        <v>104.2</v>
      </c>
      <c r="AQ607" s="516">
        <v>100.5</v>
      </c>
      <c r="AR607" s="516">
        <v>101.2</v>
      </c>
      <c r="AS607" s="516">
        <v>100.5</v>
      </c>
      <c r="AT607" s="516">
        <v>101.5</v>
      </c>
      <c r="AU607" s="516">
        <v>101.8</v>
      </c>
      <c r="AV607" s="516">
        <v>99.5</v>
      </c>
      <c r="AW607" s="516">
        <v>98</v>
      </c>
      <c r="AX607" s="516">
        <v>99.7</v>
      </c>
      <c r="AY607" s="516">
        <v>99.2</v>
      </c>
      <c r="AZ607" s="516">
        <v>100.2</v>
      </c>
      <c r="BA607" s="516">
        <v>101.4</v>
      </c>
      <c r="BB607" s="516">
        <v>100.3</v>
      </c>
      <c r="BC607" s="516">
        <v>99.3</v>
      </c>
      <c r="BD607" s="516">
        <v>99.1</v>
      </c>
      <c r="BE607" s="516">
        <v>100.1</v>
      </c>
      <c r="BF607" s="516">
        <v>101.5</v>
      </c>
      <c r="BG607" s="516">
        <v>101.7</v>
      </c>
      <c r="BH607" s="516">
        <v>101.9</v>
      </c>
      <c r="BI607" s="516">
        <v>103.8</v>
      </c>
      <c r="BJ607" s="516">
        <v>103.6</v>
      </c>
      <c r="BK607" s="516">
        <v>104.1</v>
      </c>
      <c r="BL607" s="516">
        <v>104.7</v>
      </c>
      <c r="BM607" s="516">
        <v>104.9</v>
      </c>
      <c r="BN607" s="516">
        <v>104.4</v>
      </c>
      <c r="BO607" s="516">
        <v>104.9</v>
      </c>
      <c r="BP607" s="516">
        <v>104.9</v>
      </c>
      <c r="BQ607" s="516">
        <v>106</v>
      </c>
      <c r="BR607" s="516">
        <v>106.1</v>
      </c>
      <c r="BS607" s="516">
        <v>106.4</v>
      </c>
      <c r="BT607" s="516">
        <v>106.9</v>
      </c>
      <c r="BU607" s="516">
        <v>108.3</v>
      </c>
      <c r="BV607" s="516">
        <v>108.7</v>
      </c>
      <c r="BW607" s="516">
        <v>110.1</v>
      </c>
      <c r="BX607" s="516">
        <v>110.6</v>
      </c>
      <c r="BY607" s="516">
        <v>112.1</v>
      </c>
      <c r="BZ607" s="516">
        <v>113.9</v>
      </c>
      <c r="CA607" s="516">
        <v>113.5</v>
      </c>
      <c r="CB607" s="516">
        <v>115.3</v>
      </c>
      <c r="CC607" s="516">
        <v>114.6</v>
      </c>
      <c r="CD607" s="516">
        <v>115.9</v>
      </c>
      <c r="CE607" s="516">
        <v>114.7</v>
      </c>
      <c r="CF607" s="516">
        <v>114.5</v>
      </c>
      <c r="CG607" s="516">
        <v>115.1</v>
      </c>
      <c r="CH607" s="516">
        <v>114.4</v>
      </c>
      <c r="CI607" s="516">
        <v>114.3</v>
      </c>
      <c r="CJ607" s="516">
        <v>115.3</v>
      </c>
      <c r="CK607" s="516">
        <v>115.4</v>
      </c>
      <c r="CL607" s="516">
        <v>114.6</v>
      </c>
      <c r="CM607" s="516">
        <v>114.6</v>
      </c>
      <c r="CN607" s="516">
        <v>114.3</v>
      </c>
      <c r="CO607" s="516">
        <v>112.3</v>
      </c>
      <c r="CP607" s="516">
        <v>112.8</v>
      </c>
      <c r="CQ607" s="516">
        <v>112.7</v>
      </c>
      <c r="CR607" s="516">
        <v>111.6</v>
      </c>
      <c r="CS607" s="516">
        <v>113.1</v>
      </c>
      <c r="CT607" s="516">
        <v>112.5</v>
      </c>
      <c r="CU607" s="516">
        <v>112.8</v>
      </c>
      <c r="CV607" s="516">
        <v>113.1</v>
      </c>
      <c r="CW607" s="516">
        <v>113.9</v>
      </c>
      <c r="CX607" s="516">
        <v>114.1</v>
      </c>
      <c r="CY607" s="516">
        <v>112.3</v>
      </c>
      <c r="CZ607" s="516">
        <v>110.9</v>
      </c>
      <c r="DA607" s="516">
        <v>111.9</v>
      </c>
      <c r="DB607" s="516">
        <v>112</v>
      </c>
      <c r="DC607" s="516">
        <v>113.2</v>
      </c>
      <c r="DD607" s="516">
        <v>114.8</v>
      </c>
      <c r="DE607" s="516">
        <v>116.2</v>
      </c>
      <c r="DF607" s="516">
        <v>116.8</v>
      </c>
      <c r="DG607" s="516">
        <v>118.5</v>
      </c>
      <c r="DH607" s="516">
        <v>121.1</v>
      </c>
      <c r="DI607" s="516">
        <v>122.8</v>
      </c>
      <c r="DJ607" s="516">
        <v>125.4</v>
      </c>
      <c r="DK607" s="516">
        <v>126.4</v>
      </c>
      <c r="DL607" s="516">
        <v>127.7</v>
      </c>
      <c r="DM607" s="516">
        <v>130.19999999999999</v>
      </c>
      <c r="DN607" s="516">
        <v>131.19999999999999</v>
      </c>
      <c r="DO607" s="516">
        <v>131.6</v>
      </c>
      <c r="DP607" s="516">
        <v>132.6</v>
      </c>
      <c r="DQ607" s="516">
        <v>132.19999999999999</v>
      </c>
      <c r="DR607" s="516">
        <v>133.19999999999999</v>
      </c>
      <c r="DS607" s="516">
        <v>135.19999999999999</v>
      </c>
      <c r="DT607" s="516">
        <v>137.80000000000001</v>
      </c>
      <c r="DU607" s="517">
        <v>141.30000000000001</v>
      </c>
      <c r="DV607" s="517">
        <v>139.5</v>
      </c>
      <c r="DW607" s="517">
        <v>139.6</v>
      </c>
      <c r="DX607" s="559">
        <v>141.4</v>
      </c>
      <c r="DY607" s="559">
        <v>139.80000000000001</v>
      </c>
      <c r="DZ607" s="559">
        <v>140</v>
      </c>
      <c r="EA607" s="558">
        <v>138.80000000000001</v>
      </c>
    </row>
    <row r="608" spans="1:131">
      <c r="A608" s="514" t="s">
        <v>1753</v>
      </c>
      <c r="B608" s="514" t="s">
        <v>1754</v>
      </c>
      <c r="C608" s="515">
        <v>0.14193</v>
      </c>
      <c r="D608" s="516">
        <v>103.6</v>
      </c>
      <c r="E608" s="516">
        <v>103.6</v>
      </c>
      <c r="F608" s="516">
        <v>103.6</v>
      </c>
      <c r="G608" s="516">
        <v>121.9</v>
      </c>
      <c r="H608" s="516">
        <v>121.9</v>
      </c>
      <c r="I608" s="516">
        <v>109.5</v>
      </c>
      <c r="J608" s="516">
        <v>109.5</v>
      </c>
      <c r="K608" s="516">
        <v>109.5</v>
      </c>
      <c r="L608" s="516">
        <v>109.7</v>
      </c>
      <c r="M608" s="516">
        <v>109.7</v>
      </c>
      <c r="N608" s="516">
        <v>123.4</v>
      </c>
      <c r="O608" s="516">
        <v>121.9</v>
      </c>
      <c r="P608" s="516">
        <v>121.9</v>
      </c>
      <c r="Q608" s="516">
        <v>102.7</v>
      </c>
      <c r="R608" s="516">
        <v>102.2</v>
      </c>
      <c r="S608" s="516">
        <v>97.5</v>
      </c>
      <c r="T608" s="516">
        <v>101.7</v>
      </c>
      <c r="U608" s="516">
        <v>100.6</v>
      </c>
      <c r="V608" s="516">
        <v>99.1</v>
      </c>
      <c r="W608" s="516">
        <v>101.5</v>
      </c>
      <c r="X608" s="516">
        <v>101</v>
      </c>
      <c r="Y608" s="516">
        <v>104.9</v>
      </c>
      <c r="Z608" s="516">
        <v>107.7</v>
      </c>
      <c r="AA608" s="516">
        <v>104.1</v>
      </c>
      <c r="AB608" s="516">
        <v>106.3</v>
      </c>
      <c r="AC608" s="516">
        <v>116.2</v>
      </c>
      <c r="AD608" s="516">
        <v>110.7</v>
      </c>
      <c r="AE608" s="516">
        <v>110.2</v>
      </c>
      <c r="AF608" s="516">
        <v>108.4</v>
      </c>
      <c r="AG608" s="516">
        <v>109.6</v>
      </c>
      <c r="AH608" s="516">
        <v>108.5</v>
      </c>
      <c r="AI608" s="516">
        <v>108.5</v>
      </c>
      <c r="AJ608" s="516">
        <v>104.9</v>
      </c>
      <c r="AK608" s="516">
        <v>104.9</v>
      </c>
      <c r="AL608" s="516">
        <v>101.5</v>
      </c>
      <c r="AM608" s="516">
        <v>99.7</v>
      </c>
      <c r="AN608" s="516">
        <v>99.7</v>
      </c>
      <c r="AO608" s="516">
        <v>99.7</v>
      </c>
      <c r="AP608" s="516">
        <v>99.7</v>
      </c>
      <c r="AQ608" s="516">
        <v>90.1</v>
      </c>
      <c r="AR608" s="516">
        <v>90.1</v>
      </c>
      <c r="AS608" s="516">
        <v>90.1</v>
      </c>
      <c r="AT608" s="516">
        <v>90.1</v>
      </c>
      <c r="AU608" s="516">
        <v>90.1</v>
      </c>
      <c r="AV608" s="516">
        <v>90.1</v>
      </c>
      <c r="AW608" s="516">
        <v>90.1</v>
      </c>
      <c r="AX608" s="516">
        <v>90.1</v>
      </c>
      <c r="AY608" s="516">
        <v>90.1</v>
      </c>
      <c r="AZ608" s="516">
        <v>90.1</v>
      </c>
      <c r="BA608" s="516">
        <v>90.1</v>
      </c>
      <c r="BB608" s="516">
        <v>90.1</v>
      </c>
      <c r="BC608" s="516">
        <v>90.1</v>
      </c>
      <c r="BD608" s="516">
        <v>90.1</v>
      </c>
      <c r="BE608" s="516">
        <v>90.1</v>
      </c>
      <c r="BF608" s="516">
        <v>90.1</v>
      </c>
      <c r="BG608" s="516">
        <v>90.1</v>
      </c>
      <c r="BH608" s="516">
        <v>90.1</v>
      </c>
      <c r="BI608" s="516">
        <v>90.1</v>
      </c>
      <c r="BJ608" s="516">
        <v>90.1</v>
      </c>
      <c r="BK608" s="516">
        <v>90.1</v>
      </c>
      <c r="BL608" s="516">
        <v>90.1</v>
      </c>
      <c r="BM608" s="516">
        <v>90.1</v>
      </c>
      <c r="BN608" s="516">
        <v>90.1</v>
      </c>
      <c r="BO608" s="516">
        <v>90.1</v>
      </c>
      <c r="BP608" s="516">
        <v>90.1</v>
      </c>
      <c r="BQ608" s="516">
        <v>90.1</v>
      </c>
      <c r="BR608" s="516">
        <v>90.1</v>
      </c>
      <c r="BS608" s="516">
        <v>90.1</v>
      </c>
      <c r="BT608" s="516">
        <v>90.1</v>
      </c>
      <c r="BU608" s="516">
        <v>90.1</v>
      </c>
      <c r="BV608" s="516">
        <v>90.1</v>
      </c>
      <c r="BW608" s="516">
        <v>90.1</v>
      </c>
      <c r="BX608" s="516">
        <v>90.1</v>
      </c>
      <c r="BY608" s="516">
        <v>90.1</v>
      </c>
      <c r="BZ608" s="516">
        <v>90.1</v>
      </c>
      <c r="CA608" s="516">
        <v>90.1</v>
      </c>
      <c r="CB608" s="516">
        <v>90.1</v>
      </c>
      <c r="CC608" s="516">
        <v>90.1</v>
      </c>
      <c r="CD608" s="516">
        <v>90.1</v>
      </c>
      <c r="CE608" s="516">
        <v>90.1</v>
      </c>
      <c r="CF608" s="516">
        <v>90.1</v>
      </c>
      <c r="CG608" s="516">
        <v>90.1</v>
      </c>
      <c r="CH608" s="516">
        <v>90.1</v>
      </c>
      <c r="CI608" s="516">
        <v>90.1</v>
      </c>
      <c r="CJ608" s="516">
        <v>90.1</v>
      </c>
      <c r="CK608" s="516">
        <v>90.1</v>
      </c>
      <c r="CL608" s="516">
        <v>90.1</v>
      </c>
      <c r="CM608" s="516">
        <v>90.1</v>
      </c>
      <c r="CN608" s="516">
        <v>90.1</v>
      </c>
      <c r="CO608" s="516">
        <v>90.1</v>
      </c>
      <c r="CP608" s="516">
        <v>90.1</v>
      </c>
      <c r="CQ608" s="516">
        <v>90.1</v>
      </c>
      <c r="CR608" s="516">
        <v>90.1</v>
      </c>
      <c r="CS608" s="516">
        <v>90.1</v>
      </c>
      <c r="CT608" s="516">
        <v>90.1</v>
      </c>
      <c r="CU608" s="516">
        <v>90.1</v>
      </c>
      <c r="CV608" s="516">
        <v>90.1</v>
      </c>
      <c r="CW608" s="516">
        <v>90.1</v>
      </c>
      <c r="CX608" s="516">
        <v>90.1</v>
      </c>
      <c r="CY608" s="516">
        <v>90.1</v>
      </c>
      <c r="CZ608" s="516">
        <v>89.7</v>
      </c>
      <c r="DA608" s="516">
        <v>88.9</v>
      </c>
      <c r="DB608" s="516">
        <v>89.4</v>
      </c>
      <c r="DC608" s="516">
        <v>89.2</v>
      </c>
      <c r="DD608" s="516">
        <v>89.2</v>
      </c>
      <c r="DE608" s="516">
        <v>102.3</v>
      </c>
      <c r="DF608" s="516">
        <v>102.3</v>
      </c>
      <c r="DG608" s="516">
        <v>102.4</v>
      </c>
      <c r="DH608" s="516">
        <v>102.4</v>
      </c>
      <c r="DI608" s="516">
        <v>102.4</v>
      </c>
      <c r="DJ608" s="516">
        <v>102.4</v>
      </c>
      <c r="DK608" s="516">
        <v>102.4</v>
      </c>
      <c r="DL608" s="516">
        <v>102.5</v>
      </c>
      <c r="DM608" s="516">
        <v>102.5</v>
      </c>
      <c r="DN608" s="516">
        <v>102.5</v>
      </c>
      <c r="DO608" s="516">
        <v>102.5</v>
      </c>
      <c r="DP608" s="516">
        <v>102.5</v>
      </c>
      <c r="DQ608" s="516">
        <v>102.5</v>
      </c>
      <c r="DR608" s="516">
        <v>102.5</v>
      </c>
      <c r="DS608" s="516">
        <v>102.5</v>
      </c>
      <c r="DT608" s="516">
        <v>102.5</v>
      </c>
      <c r="DU608" s="517">
        <v>102.5</v>
      </c>
      <c r="DV608" s="517">
        <v>102.5</v>
      </c>
      <c r="DW608" s="517">
        <v>109.6</v>
      </c>
      <c r="DX608" s="559">
        <v>109.6</v>
      </c>
      <c r="DY608" s="559">
        <v>109.6</v>
      </c>
      <c r="DZ608" s="559">
        <v>100.5</v>
      </c>
      <c r="EA608" s="558">
        <v>109.6</v>
      </c>
    </row>
    <row r="609" spans="1:131">
      <c r="A609" s="514" t="s">
        <v>1755</v>
      </c>
      <c r="B609" s="514" t="s">
        <v>1756</v>
      </c>
      <c r="C609" s="515">
        <v>1.24E-3</v>
      </c>
      <c r="D609" s="516">
        <v>100.5</v>
      </c>
      <c r="E609" s="516">
        <v>101.4</v>
      </c>
      <c r="F609" s="516">
        <v>104.5</v>
      </c>
      <c r="G609" s="516">
        <v>104.7</v>
      </c>
      <c r="H609" s="516">
        <v>104.6</v>
      </c>
      <c r="I609" s="516">
        <v>108.1</v>
      </c>
      <c r="J609" s="516">
        <v>104.3</v>
      </c>
      <c r="K609" s="516">
        <v>108.6</v>
      </c>
      <c r="L609" s="516">
        <v>104.8</v>
      </c>
      <c r="M609" s="516">
        <v>102.3</v>
      </c>
      <c r="N609" s="516">
        <v>106.4</v>
      </c>
      <c r="O609" s="516">
        <v>109.1</v>
      </c>
      <c r="P609" s="516">
        <v>107.4</v>
      </c>
      <c r="Q609" s="516">
        <v>107.2</v>
      </c>
      <c r="R609" s="516">
        <v>108.6</v>
      </c>
      <c r="S609" s="516">
        <v>108.3</v>
      </c>
      <c r="T609" s="516">
        <v>103.2</v>
      </c>
      <c r="U609" s="516">
        <v>102.1</v>
      </c>
      <c r="V609" s="516">
        <v>103.8</v>
      </c>
      <c r="W609" s="516">
        <v>105</v>
      </c>
      <c r="X609" s="516">
        <v>105.5</v>
      </c>
      <c r="Y609" s="516">
        <v>105.5</v>
      </c>
      <c r="Z609" s="516">
        <v>107</v>
      </c>
      <c r="AA609" s="516">
        <v>105.2</v>
      </c>
      <c r="AB609" s="516">
        <v>104.8</v>
      </c>
      <c r="AC609" s="516">
        <v>105.2</v>
      </c>
      <c r="AD609" s="516">
        <v>102.9</v>
      </c>
      <c r="AE609" s="516">
        <v>103.9</v>
      </c>
      <c r="AF609" s="516">
        <v>104.8</v>
      </c>
      <c r="AG609" s="516">
        <v>101.7</v>
      </c>
      <c r="AH609" s="516">
        <v>103</v>
      </c>
      <c r="AI609" s="516">
        <v>103.5</v>
      </c>
      <c r="AJ609" s="516">
        <v>104.7</v>
      </c>
      <c r="AK609" s="516">
        <v>105.4</v>
      </c>
      <c r="AL609" s="516">
        <v>105.4</v>
      </c>
      <c r="AM609" s="516">
        <v>104.8</v>
      </c>
      <c r="AN609" s="516">
        <v>102.8</v>
      </c>
      <c r="AO609" s="516">
        <v>100.4</v>
      </c>
      <c r="AP609" s="516">
        <v>102.7</v>
      </c>
      <c r="AQ609" s="516">
        <v>101.4</v>
      </c>
      <c r="AR609" s="516">
        <v>102.2</v>
      </c>
      <c r="AS609" s="516">
        <v>100.5</v>
      </c>
      <c r="AT609" s="516">
        <v>100.1</v>
      </c>
      <c r="AU609" s="516">
        <v>102.4</v>
      </c>
      <c r="AV609" s="516">
        <v>101.1</v>
      </c>
      <c r="AW609" s="516">
        <v>98.7</v>
      </c>
      <c r="AX609" s="516">
        <v>95.1</v>
      </c>
      <c r="AY609" s="516">
        <v>98.1</v>
      </c>
      <c r="AZ609" s="516">
        <v>94.5</v>
      </c>
      <c r="BA609" s="516">
        <v>97.1</v>
      </c>
      <c r="BB609" s="516">
        <v>95.6</v>
      </c>
      <c r="BC609" s="516">
        <v>96.3</v>
      </c>
      <c r="BD609" s="516">
        <v>97.1</v>
      </c>
      <c r="BE609" s="516">
        <v>97.1</v>
      </c>
      <c r="BF609" s="516">
        <v>97.2</v>
      </c>
      <c r="BG609" s="516">
        <v>96.7</v>
      </c>
      <c r="BH609" s="516">
        <v>96.9</v>
      </c>
      <c r="BI609" s="516">
        <v>96.8</v>
      </c>
      <c r="BJ609" s="516">
        <v>98.2</v>
      </c>
      <c r="BK609" s="516">
        <v>98.1</v>
      </c>
      <c r="BL609" s="516">
        <v>99.8</v>
      </c>
      <c r="BM609" s="516">
        <v>101.8</v>
      </c>
      <c r="BN609" s="516">
        <v>101.7</v>
      </c>
      <c r="BO609" s="516">
        <v>103.4</v>
      </c>
      <c r="BP609" s="516">
        <v>103.4</v>
      </c>
      <c r="BQ609" s="516">
        <v>102</v>
      </c>
      <c r="BR609" s="516">
        <v>100.3</v>
      </c>
      <c r="BS609" s="516">
        <v>100.3</v>
      </c>
      <c r="BT609" s="516">
        <v>101.3</v>
      </c>
      <c r="BU609" s="516">
        <v>101.3</v>
      </c>
      <c r="BV609" s="516">
        <v>101.3</v>
      </c>
      <c r="BW609" s="516">
        <v>100.7</v>
      </c>
      <c r="BX609" s="516">
        <v>103.2</v>
      </c>
      <c r="BY609" s="516">
        <v>103.8</v>
      </c>
      <c r="BZ609" s="516">
        <v>103.6</v>
      </c>
      <c r="CA609" s="516">
        <v>103.2</v>
      </c>
      <c r="CB609" s="516">
        <v>105</v>
      </c>
      <c r="CC609" s="516">
        <v>106.8</v>
      </c>
      <c r="CD609" s="516">
        <v>107.7</v>
      </c>
      <c r="CE609" s="516">
        <v>107.6</v>
      </c>
      <c r="CF609" s="516">
        <v>108.8</v>
      </c>
      <c r="CG609" s="516">
        <v>106</v>
      </c>
      <c r="CH609" s="516">
        <v>104.6</v>
      </c>
      <c r="CI609" s="516">
        <v>103.1</v>
      </c>
      <c r="CJ609" s="516">
        <v>102.8</v>
      </c>
      <c r="CK609" s="516">
        <v>103.4</v>
      </c>
      <c r="CL609" s="516">
        <v>102.5</v>
      </c>
      <c r="CM609" s="516">
        <v>99.5</v>
      </c>
      <c r="CN609" s="516">
        <v>99.4</v>
      </c>
      <c r="CO609" s="516">
        <v>98.5</v>
      </c>
      <c r="CP609" s="516">
        <v>97.8</v>
      </c>
      <c r="CQ609" s="516">
        <v>99.1</v>
      </c>
      <c r="CR609" s="516">
        <v>99.1</v>
      </c>
      <c r="CS609" s="516">
        <v>99.3</v>
      </c>
      <c r="CT609" s="516">
        <v>99.9</v>
      </c>
      <c r="CU609" s="516">
        <v>99.6</v>
      </c>
      <c r="CV609" s="516">
        <v>99.6</v>
      </c>
      <c r="CW609" s="516">
        <v>99.8</v>
      </c>
      <c r="CX609" s="516">
        <v>100.3</v>
      </c>
      <c r="CY609" s="516">
        <v>100.3</v>
      </c>
      <c r="CZ609" s="516">
        <v>100.3</v>
      </c>
      <c r="DA609" s="516">
        <v>100.4</v>
      </c>
      <c r="DB609" s="516">
        <v>100</v>
      </c>
      <c r="DC609" s="516">
        <v>101.6</v>
      </c>
      <c r="DD609" s="516">
        <v>104.5</v>
      </c>
      <c r="DE609" s="516">
        <v>104.9</v>
      </c>
      <c r="DF609" s="516">
        <v>105.4</v>
      </c>
      <c r="DG609" s="516">
        <v>105.3</v>
      </c>
      <c r="DH609" s="516">
        <v>106.2</v>
      </c>
      <c r="DI609" s="516">
        <v>106.8</v>
      </c>
      <c r="DJ609" s="516">
        <v>106.9</v>
      </c>
      <c r="DK609" s="516">
        <v>108.8</v>
      </c>
      <c r="DL609" s="516">
        <v>110.8</v>
      </c>
      <c r="DM609" s="516">
        <v>112.3</v>
      </c>
      <c r="DN609" s="516">
        <v>116.3</v>
      </c>
      <c r="DO609" s="516">
        <v>117.5</v>
      </c>
      <c r="DP609" s="516">
        <v>119.5</v>
      </c>
      <c r="DQ609" s="516">
        <v>120.7</v>
      </c>
      <c r="DR609" s="516">
        <v>120.8</v>
      </c>
      <c r="DS609" s="516">
        <v>121.5</v>
      </c>
      <c r="DT609" s="516">
        <v>121.4</v>
      </c>
      <c r="DU609" s="517">
        <v>124.4</v>
      </c>
      <c r="DV609" s="517">
        <v>125.3</v>
      </c>
      <c r="DW609" s="517">
        <v>125.5</v>
      </c>
      <c r="DX609" s="559">
        <v>125.6</v>
      </c>
      <c r="DY609" s="559">
        <v>126</v>
      </c>
      <c r="DZ609" s="559">
        <v>125.6</v>
      </c>
      <c r="EA609" s="558">
        <v>126.1</v>
      </c>
    </row>
    <row r="610" spans="1:131">
      <c r="A610" s="514" t="s">
        <v>1757</v>
      </c>
      <c r="B610" s="514" t="s">
        <v>1758</v>
      </c>
      <c r="C610" s="515">
        <v>5.4099999999999999E-3</v>
      </c>
      <c r="D610" s="516">
        <v>101.4</v>
      </c>
      <c r="E610" s="516">
        <v>101.9</v>
      </c>
      <c r="F610" s="516">
        <v>101.2</v>
      </c>
      <c r="G610" s="516">
        <v>103.6</v>
      </c>
      <c r="H610" s="516">
        <v>105.5</v>
      </c>
      <c r="I610" s="516">
        <v>105.7</v>
      </c>
      <c r="J610" s="516">
        <v>105.9</v>
      </c>
      <c r="K610" s="516">
        <v>105.4</v>
      </c>
      <c r="L610" s="516">
        <v>105.1</v>
      </c>
      <c r="M610" s="516">
        <v>105.3</v>
      </c>
      <c r="N610" s="516">
        <v>106.1</v>
      </c>
      <c r="O610" s="516">
        <v>105.9</v>
      </c>
      <c r="P610" s="516">
        <v>105.7</v>
      </c>
      <c r="Q610" s="516">
        <v>105.3</v>
      </c>
      <c r="R610" s="516">
        <v>105.6</v>
      </c>
      <c r="S610" s="516">
        <v>105.3</v>
      </c>
      <c r="T610" s="516">
        <v>106.9</v>
      </c>
      <c r="U610" s="516">
        <v>106.1</v>
      </c>
      <c r="V610" s="516">
        <v>106.1</v>
      </c>
      <c r="W610" s="516">
        <v>106.9</v>
      </c>
      <c r="X610" s="516">
        <v>106.1</v>
      </c>
      <c r="Y610" s="516">
        <v>105.6</v>
      </c>
      <c r="Z610" s="516">
        <v>106.6</v>
      </c>
      <c r="AA610" s="516">
        <v>106.4</v>
      </c>
      <c r="AB610" s="516">
        <v>108.9</v>
      </c>
      <c r="AC610" s="516">
        <v>110</v>
      </c>
      <c r="AD610" s="516">
        <v>110.3</v>
      </c>
      <c r="AE610" s="516">
        <v>108.8</v>
      </c>
      <c r="AF610" s="516">
        <v>108.4</v>
      </c>
      <c r="AG610" s="516">
        <v>108.9</v>
      </c>
      <c r="AH610" s="516">
        <v>107.4</v>
      </c>
      <c r="AI610" s="516">
        <v>109.3</v>
      </c>
      <c r="AJ610" s="516">
        <v>109.9</v>
      </c>
      <c r="AK610" s="516">
        <v>109.1</v>
      </c>
      <c r="AL610" s="516">
        <v>109.4</v>
      </c>
      <c r="AM610" s="516">
        <v>108.5</v>
      </c>
      <c r="AN610" s="516">
        <v>109.8</v>
      </c>
      <c r="AO610" s="516">
        <v>109.7</v>
      </c>
      <c r="AP610" s="516">
        <v>109.8</v>
      </c>
      <c r="AQ610" s="516">
        <v>109.4</v>
      </c>
      <c r="AR610" s="516">
        <v>110.2</v>
      </c>
      <c r="AS610" s="516">
        <v>109.5</v>
      </c>
      <c r="AT610" s="516">
        <v>107.9</v>
      </c>
      <c r="AU610" s="516">
        <v>107.8</v>
      </c>
      <c r="AV610" s="516">
        <v>107.5</v>
      </c>
      <c r="AW610" s="516">
        <v>107.9</v>
      </c>
      <c r="AX610" s="516">
        <v>107.5</v>
      </c>
      <c r="AY610" s="516">
        <v>105.3</v>
      </c>
      <c r="AZ610" s="516">
        <v>106.6</v>
      </c>
      <c r="BA610" s="516">
        <v>107.8</v>
      </c>
      <c r="BB610" s="516">
        <v>107.5</v>
      </c>
      <c r="BC610" s="516">
        <v>107.5</v>
      </c>
      <c r="BD610" s="516">
        <v>107</v>
      </c>
      <c r="BE610" s="516">
        <v>108.2</v>
      </c>
      <c r="BF610" s="516">
        <v>107.8</v>
      </c>
      <c r="BG610" s="516">
        <v>107.2</v>
      </c>
      <c r="BH610" s="516">
        <v>108.3</v>
      </c>
      <c r="BI610" s="516">
        <v>108.2</v>
      </c>
      <c r="BJ610" s="516">
        <v>108.3</v>
      </c>
      <c r="BK610" s="516">
        <v>107.8</v>
      </c>
      <c r="BL610" s="516">
        <v>109.5</v>
      </c>
      <c r="BM610" s="516">
        <v>109.2</v>
      </c>
      <c r="BN610" s="516">
        <v>108.6</v>
      </c>
      <c r="BO610" s="516">
        <v>109.7</v>
      </c>
      <c r="BP610" s="516">
        <v>109.2</v>
      </c>
      <c r="BQ610" s="516">
        <v>109.7</v>
      </c>
      <c r="BR610" s="516">
        <v>109.2</v>
      </c>
      <c r="BS610" s="516">
        <v>108.9</v>
      </c>
      <c r="BT610" s="516">
        <v>108.6</v>
      </c>
      <c r="BU610" s="516">
        <v>109.2</v>
      </c>
      <c r="BV610" s="516">
        <v>108.6</v>
      </c>
      <c r="BW610" s="516">
        <v>109.7</v>
      </c>
      <c r="BX610" s="516">
        <v>109.2</v>
      </c>
      <c r="BY610" s="516">
        <v>109.5</v>
      </c>
      <c r="BZ610" s="516">
        <v>110.1</v>
      </c>
      <c r="CA610" s="516">
        <v>110</v>
      </c>
      <c r="CB610" s="516">
        <v>109.5</v>
      </c>
      <c r="CC610" s="516">
        <v>109.8</v>
      </c>
      <c r="CD610" s="516">
        <v>109.6</v>
      </c>
      <c r="CE610" s="516">
        <v>109.4</v>
      </c>
      <c r="CF610" s="516">
        <v>108.5</v>
      </c>
      <c r="CG610" s="516">
        <v>106.9</v>
      </c>
      <c r="CH610" s="516">
        <v>107.3</v>
      </c>
      <c r="CI610" s="516">
        <v>106.6</v>
      </c>
      <c r="CJ610" s="516">
        <v>106.7</v>
      </c>
      <c r="CK610" s="516">
        <v>107.9</v>
      </c>
      <c r="CL610" s="516">
        <v>109</v>
      </c>
      <c r="CM610" s="516">
        <v>108.5</v>
      </c>
      <c r="CN610" s="516">
        <v>108.6</v>
      </c>
      <c r="CO610" s="516">
        <v>108.3</v>
      </c>
      <c r="CP610" s="516">
        <v>107.9</v>
      </c>
      <c r="CQ610" s="516">
        <v>109.6</v>
      </c>
      <c r="CR610" s="516">
        <v>108.7</v>
      </c>
      <c r="CS610" s="516">
        <v>109.2</v>
      </c>
      <c r="CT610" s="516">
        <v>103.2</v>
      </c>
      <c r="CU610" s="516">
        <v>107.8</v>
      </c>
      <c r="CV610" s="516">
        <v>108.2</v>
      </c>
      <c r="CW610" s="516">
        <v>109.2</v>
      </c>
      <c r="CX610" s="516">
        <v>108.6</v>
      </c>
      <c r="CY610" s="516">
        <v>108.5</v>
      </c>
      <c r="CZ610" s="516">
        <v>109.2</v>
      </c>
      <c r="DA610" s="516">
        <v>109.7</v>
      </c>
      <c r="DB610" s="516">
        <v>110</v>
      </c>
      <c r="DC610" s="516">
        <v>110.4</v>
      </c>
      <c r="DD610" s="516">
        <v>111.3</v>
      </c>
      <c r="DE610" s="516">
        <v>112.7</v>
      </c>
      <c r="DF610" s="516">
        <v>111.1</v>
      </c>
      <c r="DG610" s="516">
        <v>116.1</v>
      </c>
      <c r="DH610" s="516">
        <v>119.4</v>
      </c>
      <c r="DI610" s="516">
        <v>118.1</v>
      </c>
      <c r="DJ610" s="516">
        <v>120</v>
      </c>
      <c r="DK610" s="516">
        <v>120.5</v>
      </c>
      <c r="DL610" s="516">
        <v>123.3</v>
      </c>
      <c r="DM610" s="516">
        <v>123.8</v>
      </c>
      <c r="DN610" s="516">
        <v>121.3</v>
      </c>
      <c r="DO610" s="516">
        <v>123.3</v>
      </c>
      <c r="DP610" s="516">
        <v>123.4</v>
      </c>
      <c r="DQ610" s="516">
        <v>123.9</v>
      </c>
      <c r="DR610" s="516">
        <v>123.3</v>
      </c>
      <c r="DS610" s="516">
        <v>123.4</v>
      </c>
      <c r="DT610" s="516">
        <v>124.7</v>
      </c>
      <c r="DU610" s="517">
        <v>126.9</v>
      </c>
      <c r="DV610" s="517">
        <v>130.69999999999999</v>
      </c>
      <c r="DW610" s="517">
        <v>129.69999999999999</v>
      </c>
      <c r="DX610" s="559">
        <v>133.30000000000001</v>
      </c>
      <c r="DY610" s="559">
        <v>133</v>
      </c>
      <c r="DZ610" s="559">
        <v>132.9</v>
      </c>
      <c r="EA610" s="558">
        <v>132.69999999999999</v>
      </c>
    </row>
    <row r="611" spans="1:131">
      <c r="A611" s="514" t="s">
        <v>1759</v>
      </c>
      <c r="B611" s="514" t="s">
        <v>1760</v>
      </c>
      <c r="C611" s="515">
        <v>0.59280999999999995</v>
      </c>
      <c r="D611" s="516">
        <v>107.9</v>
      </c>
      <c r="E611" s="516">
        <v>106.5</v>
      </c>
      <c r="F611" s="516">
        <v>107</v>
      </c>
      <c r="G611" s="516">
        <v>110</v>
      </c>
      <c r="H611" s="516">
        <v>108.7</v>
      </c>
      <c r="I611" s="516">
        <v>107.7</v>
      </c>
      <c r="J611" s="516">
        <v>108.5</v>
      </c>
      <c r="K611" s="516">
        <v>107.6</v>
      </c>
      <c r="L611" s="516">
        <v>105.8</v>
      </c>
      <c r="M611" s="516">
        <v>104.9</v>
      </c>
      <c r="N611" s="516">
        <v>105.7</v>
      </c>
      <c r="O611" s="516">
        <v>108.2</v>
      </c>
      <c r="P611" s="516">
        <v>106.9</v>
      </c>
      <c r="Q611" s="516">
        <v>105.7</v>
      </c>
      <c r="R611" s="516">
        <v>106.8</v>
      </c>
      <c r="S611" s="516">
        <v>107.3</v>
      </c>
      <c r="T611" s="516">
        <v>107.9</v>
      </c>
      <c r="U611" s="516">
        <v>110.2</v>
      </c>
      <c r="V611" s="516">
        <v>107</v>
      </c>
      <c r="W611" s="516">
        <v>109.1</v>
      </c>
      <c r="X611" s="516">
        <v>107.3</v>
      </c>
      <c r="Y611" s="516">
        <v>106.6</v>
      </c>
      <c r="Z611" s="516">
        <v>106.8</v>
      </c>
      <c r="AA611" s="516">
        <v>107.6</v>
      </c>
      <c r="AB611" s="516">
        <v>108.3</v>
      </c>
      <c r="AC611" s="516">
        <v>108.4</v>
      </c>
      <c r="AD611" s="516">
        <v>107.8</v>
      </c>
      <c r="AE611" s="516">
        <v>108.3</v>
      </c>
      <c r="AF611" s="516">
        <v>107.2</v>
      </c>
      <c r="AG611" s="516">
        <v>108.3</v>
      </c>
      <c r="AH611" s="516">
        <v>109.3</v>
      </c>
      <c r="AI611" s="516">
        <v>109</v>
      </c>
      <c r="AJ611" s="516">
        <v>112.1</v>
      </c>
      <c r="AK611" s="516">
        <v>109.8</v>
      </c>
      <c r="AL611" s="516">
        <v>112.1</v>
      </c>
      <c r="AM611" s="516">
        <v>114.1</v>
      </c>
      <c r="AN611" s="516">
        <v>110.6</v>
      </c>
      <c r="AO611" s="516">
        <v>110.6</v>
      </c>
      <c r="AP611" s="516">
        <v>109.9</v>
      </c>
      <c r="AQ611" s="516">
        <v>109</v>
      </c>
      <c r="AR611" s="516">
        <v>110.2</v>
      </c>
      <c r="AS611" s="516">
        <v>111.6</v>
      </c>
      <c r="AT611" s="516">
        <v>109.7</v>
      </c>
      <c r="AU611" s="516">
        <v>110.1</v>
      </c>
      <c r="AV611" s="516">
        <v>109.8</v>
      </c>
      <c r="AW611" s="516">
        <v>110.5</v>
      </c>
      <c r="AX611" s="516">
        <v>110.1</v>
      </c>
      <c r="AY611" s="516">
        <v>109.9</v>
      </c>
      <c r="AZ611" s="516">
        <v>106.8</v>
      </c>
      <c r="BA611" s="516">
        <v>105.6</v>
      </c>
      <c r="BB611" s="516">
        <v>103.9</v>
      </c>
      <c r="BC611" s="516">
        <v>105.2</v>
      </c>
      <c r="BD611" s="516">
        <v>103.1</v>
      </c>
      <c r="BE611" s="516">
        <v>104.4</v>
      </c>
      <c r="BF611" s="516">
        <v>105.1</v>
      </c>
      <c r="BG611" s="516">
        <v>102</v>
      </c>
      <c r="BH611" s="516">
        <v>106.3</v>
      </c>
      <c r="BI611" s="516">
        <v>109</v>
      </c>
      <c r="BJ611" s="516">
        <v>109.5</v>
      </c>
      <c r="BK611" s="516">
        <v>109.1</v>
      </c>
      <c r="BL611" s="516">
        <v>107.5</v>
      </c>
      <c r="BM611" s="516">
        <v>107.1</v>
      </c>
      <c r="BN611" s="516">
        <v>106.9</v>
      </c>
      <c r="BO611" s="516">
        <v>108.2</v>
      </c>
      <c r="BP611" s="516">
        <v>107</v>
      </c>
      <c r="BQ611" s="516">
        <v>109.2</v>
      </c>
      <c r="BR611" s="516">
        <v>106.2</v>
      </c>
      <c r="BS611" s="516">
        <v>108.3</v>
      </c>
      <c r="BT611" s="516">
        <v>109.7</v>
      </c>
      <c r="BU611" s="516">
        <v>112.8</v>
      </c>
      <c r="BV611" s="516">
        <v>114.7</v>
      </c>
      <c r="BW611" s="516">
        <v>114.2</v>
      </c>
      <c r="BX611" s="516">
        <v>111.8</v>
      </c>
      <c r="BY611" s="516">
        <v>112.9</v>
      </c>
      <c r="BZ611" s="516">
        <v>113.9</v>
      </c>
      <c r="CA611" s="516">
        <v>115.8</v>
      </c>
      <c r="CB611" s="516">
        <v>119.4</v>
      </c>
      <c r="CC611" s="516">
        <v>120</v>
      </c>
      <c r="CD611" s="516">
        <v>119.1</v>
      </c>
      <c r="CE611" s="516">
        <v>118.6</v>
      </c>
      <c r="CF611" s="516">
        <v>119.7</v>
      </c>
      <c r="CG611" s="516">
        <v>119.6</v>
      </c>
      <c r="CH611" s="516">
        <v>120</v>
      </c>
      <c r="CI611" s="516">
        <v>121.4</v>
      </c>
      <c r="CJ611" s="516">
        <v>122</v>
      </c>
      <c r="CK611" s="516">
        <v>121.5</v>
      </c>
      <c r="CL611" s="516">
        <v>120.7</v>
      </c>
      <c r="CM611" s="516">
        <v>119.9</v>
      </c>
      <c r="CN611" s="516">
        <v>119.5</v>
      </c>
      <c r="CO611" s="516">
        <v>119.9</v>
      </c>
      <c r="CP611" s="516">
        <v>119.6</v>
      </c>
      <c r="CQ611" s="516">
        <v>119.4</v>
      </c>
      <c r="CR611" s="516">
        <v>118.8</v>
      </c>
      <c r="CS611" s="516">
        <v>118.5</v>
      </c>
      <c r="CT611" s="516">
        <v>118.5</v>
      </c>
      <c r="CU611" s="516">
        <v>119.5</v>
      </c>
      <c r="CV611" s="516">
        <v>118.4</v>
      </c>
      <c r="CW611" s="516">
        <v>117.2</v>
      </c>
      <c r="CX611" s="516">
        <v>116.3</v>
      </c>
      <c r="CY611" s="516">
        <v>116</v>
      </c>
      <c r="CZ611" s="516">
        <v>115.5</v>
      </c>
      <c r="DA611" s="516">
        <v>114.4</v>
      </c>
      <c r="DB611" s="516">
        <v>117.9</v>
      </c>
      <c r="DC611" s="516">
        <v>119.1</v>
      </c>
      <c r="DD611" s="516">
        <v>123.5</v>
      </c>
      <c r="DE611" s="516">
        <v>125.7</v>
      </c>
      <c r="DF611" s="516">
        <v>123.6</v>
      </c>
      <c r="DG611" s="516">
        <v>123.2</v>
      </c>
      <c r="DH611" s="516">
        <v>124.8</v>
      </c>
      <c r="DI611" s="516">
        <v>127.5</v>
      </c>
      <c r="DJ611" s="516">
        <v>125.7</v>
      </c>
      <c r="DK611" s="516">
        <v>126.7</v>
      </c>
      <c r="DL611" s="516">
        <v>127.7</v>
      </c>
      <c r="DM611" s="516">
        <v>126.2</v>
      </c>
      <c r="DN611" s="516">
        <v>124.9</v>
      </c>
      <c r="DO611" s="516">
        <v>125.8</v>
      </c>
      <c r="DP611" s="516">
        <v>126.4</v>
      </c>
      <c r="DQ611" s="516">
        <v>126.4</v>
      </c>
      <c r="DR611" s="516">
        <v>127.1</v>
      </c>
      <c r="DS611" s="516">
        <v>130</v>
      </c>
      <c r="DT611" s="516">
        <v>133.6</v>
      </c>
      <c r="DU611" s="517">
        <v>137.6</v>
      </c>
      <c r="DV611" s="517">
        <v>137.4</v>
      </c>
      <c r="DW611" s="517">
        <v>136.80000000000001</v>
      </c>
      <c r="DX611" s="559">
        <v>137.5</v>
      </c>
      <c r="DY611" s="559">
        <v>137.4</v>
      </c>
      <c r="DZ611" s="559">
        <v>134.69999999999999</v>
      </c>
      <c r="EA611" s="558">
        <v>136.30000000000001</v>
      </c>
    </row>
    <row r="612" spans="1:131">
      <c r="A612" s="514" t="s">
        <v>1761</v>
      </c>
      <c r="B612" s="514" t="s">
        <v>1762</v>
      </c>
      <c r="C612" s="515">
        <v>3.5799999999999998E-3</v>
      </c>
      <c r="D612" s="516">
        <v>103.1</v>
      </c>
      <c r="E612" s="516">
        <v>103.5</v>
      </c>
      <c r="F612" s="516">
        <v>103.4</v>
      </c>
      <c r="G612" s="516">
        <v>103.2</v>
      </c>
      <c r="H612" s="516">
        <v>103.1</v>
      </c>
      <c r="I612" s="516">
        <v>103.2</v>
      </c>
      <c r="J612" s="516">
        <v>103.2</v>
      </c>
      <c r="K612" s="516">
        <v>104.3</v>
      </c>
      <c r="L612" s="516">
        <v>103.5</v>
      </c>
      <c r="M612" s="516">
        <v>103.5</v>
      </c>
      <c r="N612" s="516">
        <v>103.5</v>
      </c>
      <c r="O612" s="516">
        <v>102</v>
      </c>
      <c r="P612" s="516">
        <v>103.2</v>
      </c>
      <c r="Q612" s="516">
        <v>103.2</v>
      </c>
      <c r="R612" s="516">
        <v>104.2</v>
      </c>
      <c r="S612" s="516">
        <v>105.1</v>
      </c>
      <c r="T612" s="516">
        <v>104.2</v>
      </c>
      <c r="U612" s="516">
        <v>104.2</v>
      </c>
      <c r="V612" s="516">
        <v>104.2</v>
      </c>
      <c r="W612" s="516">
        <v>104.2</v>
      </c>
      <c r="X612" s="516">
        <v>104</v>
      </c>
      <c r="Y612" s="516">
        <v>104.2</v>
      </c>
      <c r="Z612" s="516">
        <v>104.2</v>
      </c>
      <c r="AA612" s="516">
        <v>106.3</v>
      </c>
      <c r="AB612" s="516">
        <v>106.3</v>
      </c>
      <c r="AC612" s="516">
        <v>106.3</v>
      </c>
      <c r="AD612" s="516">
        <v>106.3</v>
      </c>
      <c r="AE612" s="516">
        <v>106.3</v>
      </c>
      <c r="AF612" s="516">
        <v>106.3</v>
      </c>
      <c r="AG612" s="516">
        <v>106.3</v>
      </c>
      <c r="AH612" s="516">
        <v>106.3</v>
      </c>
      <c r="AI612" s="516">
        <v>106.3</v>
      </c>
      <c r="AJ612" s="516">
        <v>106.3</v>
      </c>
      <c r="AK612" s="516">
        <v>106.3</v>
      </c>
      <c r="AL612" s="516">
        <v>106.3</v>
      </c>
      <c r="AM612" s="516">
        <v>106.3</v>
      </c>
      <c r="AN612" s="516">
        <v>107</v>
      </c>
      <c r="AO612" s="516">
        <v>105.1</v>
      </c>
      <c r="AP612" s="516">
        <v>105.7</v>
      </c>
      <c r="AQ612" s="516">
        <v>104.9</v>
      </c>
      <c r="AR612" s="516">
        <v>104.2</v>
      </c>
      <c r="AS612" s="516">
        <v>104</v>
      </c>
      <c r="AT612" s="516">
        <v>103.9</v>
      </c>
      <c r="AU612" s="516">
        <v>105.8</v>
      </c>
      <c r="AV612" s="516">
        <v>105.3</v>
      </c>
      <c r="AW612" s="516">
        <v>106.1</v>
      </c>
      <c r="AX612" s="516">
        <v>105.6</v>
      </c>
      <c r="AY612" s="516">
        <v>109.7</v>
      </c>
      <c r="AZ612" s="516">
        <v>110.1</v>
      </c>
      <c r="BA612" s="516">
        <v>110.5</v>
      </c>
      <c r="BB612" s="516">
        <v>109.4</v>
      </c>
      <c r="BC612" s="516">
        <v>110.1</v>
      </c>
      <c r="BD612" s="516">
        <v>105.9</v>
      </c>
      <c r="BE612" s="516">
        <v>105.9</v>
      </c>
      <c r="BF612" s="516">
        <v>105.9</v>
      </c>
      <c r="BG612" s="516">
        <v>103.2</v>
      </c>
      <c r="BH612" s="516">
        <v>104.5</v>
      </c>
      <c r="BI612" s="516">
        <v>106.5</v>
      </c>
      <c r="BJ612" s="516">
        <v>106.5</v>
      </c>
      <c r="BK612" s="516">
        <v>103.7</v>
      </c>
      <c r="BL612" s="516">
        <v>106.3</v>
      </c>
      <c r="BM612" s="516">
        <v>106.3</v>
      </c>
      <c r="BN612" s="516">
        <v>106.6</v>
      </c>
      <c r="BO612" s="516">
        <v>106.4</v>
      </c>
      <c r="BP612" s="516">
        <v>111.6</v>
      </c>
      <c r="BQ612" s="516">
        <v>111.6</v>
      </c>
      <c r="BR612" s="516">
        <v>111.6</v>
      </c>
      <c r="BS612" s="516">
        <v>111.6</v>
      </c>
      <c r="BT612" s="516">
        <v>111.6</v>
      </c>
      <c r="BU612" s="516">
        <v>111.6</v>
      </c>
      <c r="BV612" s="516">
        <v>117.7</v>
      </c>
      <c r="BW612" s="516">
        <v>117.9</v>
      </c>
      <c r="BX612" s="516">
        <v>120</v>
      </c>
      <c r="BY612" s="516">
        <v>122</v>
      </c>
      <c r="BZ612" s="516">
        <v>122</v>
      </c>
      <c r="CA612" s="516">
        <v>122.1</v>
      </c>
      <c r="CB612" s="516">
        <v>123.2</v>
      </c>
      <c r="CC612" s="516">
        <v>123.2</v>
      </c>
      <c r="CD612" s="516">
        <v>125.2</v>
      </c>
      <c r="CE612" s="516">
        <v>125.3</v>
      </c>
      <c r="CF612" s="516">
        <v>122.4</v>
      </c>
      <c r="CG612" s="516">
        <v>122.5</v>
      </c>
      <c r="CH612" s="516">
        <v>122.7</v>
      </c>
      <c r="CI612" s="516">
        <v>125.5</v>
      </c>
      <c r="CJ612" s="516">
        <v>126</v>
      </c>
      <c r="CK612" s="516">
        <v>126</v>
      </c>
      <c r="CL612" s="516">
        <v>125.2</v>
      </c>
      <c r="CM612" s="516">
        <v>125.4</v>
      </c>
      <c r="CN612" s="516">
        <v>125.4</v>
      </c>
      <c r="CO612" s="516">
        <v>122.9</v>
      </c>
      <c r="CP612" s="516">
        <v>122.1</v>
      </c>
      <c r="CQ612" s="516">
        <v>121.7</v>
      </c>
      <c r="CR612" s="516">
        <v>121.8</v>
      </c>
      <c r="CS612" s="516">
        <v>119.8</v>
      </c>
      <c r="CT612" s="516">
        <v>117.5</v>
      </c>
      <c r="CU612" s="516">
        <v>117.5</v>
      </c>
      <c r="CV612" s="516">
        <v>117.5</v>
      </c>
      <c r="CW612" s="516">
        <v>117.5</v>
      </c>
      <c r="CX612" s="516">
        <v>116.9</v>
      </c>
      <c r="CY612" s="516">
        <v>116.9</v>
      </c>
      <c r="CZ612" s="516">
        <v>116.9</v>
      </c>
      <c r="DA612" s="516">
        <v>116.9</v>
      </c>
      <c r="DB612" s="516">
        <v>116.5</v>
      </c>
      <c r="DC612" s="516">
        <v>116.5</v>
      </c>
      <c r="DD612" s="516">
        <v>116.7</v>
      </c>
      <c r="DE612" s="516">
        <v>114.4</v>
      </c>
      <c r="DF612" s="516">
        <v>106.9</v>
      </c>
      <c r="DG612" s="516">
        <v>109.5</v>
      </c>
      <c r="DH612" s="516">
        <v>111.3</v>
      </c>
      <c r="DI612" s="516">
        <v>111.6</v>
      </c>
      <c r="DJ612" s="516">
        <v>116.9</v>
      </c>
      <c r="DK612" s="516">
        <v>118.4</v>
      </c>
      <c r="DL612" s="516">
        <v>116.7</v>
      </c>
      <c r="DM612" s="516">
        <v>116.6</v>
      </c>
      <c r="DN612" s="516">
        <v>118.4</v>
      </c>
      <c r="DO612" s="516">
        <v>105.5</v>
      </c>
      <c r="DP612" s="516">
        <v>106.9</v>
      </c>
      <c r="DQ612" s="516">
        <v>106.9</v>
      </c>
      <c r="DR612" s="516">
        <v>106.9</v>
      </c>
      <c r="DS612" s="516">
        <v>106.9</v>
      </c>
      <c r="DT612" s="516">
        <v>109.6</v>
      </c>
      <c r="DU612" s="517">
        <v>113.4</v>
      </c>
      <c r="DV612" s="517">
        <v>113.2</v>
      </c>
      <c r="DW612" s="517">
        <v>113.3</v>
      </c>
      <c r="DX612" s="559">
        <v>113.2</v>
      </c>
      <c r="DY612" s="559">
        <v>113.3</v>
      </c>
      <c r="DZ612" s="559">
        <v>113.1</v>
      </c>
      <c r="EA612" s="558">
        <v>112.6</v>
      </c>
    </row>
    <row r="613" spans="1:131">
      <c r="A613" s="514" t="s">
        <v>1763</v>
      </c>
      <c r="B613" s="514" t="s">
        <v>1764</v>
      </c>
      <c r="C613" s="515">
        <v>0.65951000000000004</v>
      </c>
      <c r="D613" s="516">
        <v>101.7</v>
      </c>
      <c r="E613" s="516">
        <v>102.2</v>
      </c>
      <c r="F613" s="516">
        <v>103.2</v>
      </c>
      <c r="G613" s="516">
        <v>101.8</v>
      </c>
      <c r="H613" s="516">
        <v>102.2</v>
      </c>
      <c r="I613" s="516">
        <v>102</v>
      </c>
      <c r="J613" s="516">
        <v>102.2</v>
      </c>
      <c r="K613" s="516">
        <v>101.5</v>
      </c>
      <c r="L613" s="516">
        <v>102.1</v>
      </c>
      <c r="M613" s="516">
        <v>102.1</v>
      </c>
      <c r="N613" s="516">
        <v>102.1</v>
      </c>
      <c r="O613" s="516">
        <v>101.9</v>
      </c>
      <c r="P613" s="516">
        <v>102.1</v>
      </c>
      <c r="Q613" s="516">
        <v>102.1</v>
      </c>
      <c r="R613" s="516">
        <v>102</v>
      </c>
      <c r="S613" s="516">
        <v>102.3</v>
      </c>
      <c r="T613" s="516">
        <v>102.3</v>
      </c>
      <c r="U613" s="516">
        <v>102.7</v>
      </c>
      <c r="V613" s="516">
        <v>102.9</v>
      </c>
      <c r="W613" s="516">
        <v>102.8</v>
      </c>
      <c r="X613" s="516">
        <v>101.5</v>
      </c>
      <c r="Y613" s="516">
        <v>103.1</v>
      </c>
      <c r="Z613" s="516">
        <v>102.7</v>
      </c>
      <c r="AA613" s="516">
        <v>102.4</v>
      </c>
      <c r="AB613" s="516">
        <v>102.9</v>
      </c>
      <c r="AC613" s="516">
        <v>102.9</v>
      </c>
      <c r="AD613" s="516">
        <v>103</v>
      </c>
      <c r="AE613" s="516">
        <v>102.7</v>
      </c>
      <c r="AF613" s="516">
        <v>103.1</v>
      </c>
      <c r="AG613" s="516">
        <v>100.8</v>
      </c>
      <c r="AH613" s="516">
        <v>101.9</v>
      </c>
      <c r="AI613" s="516">
        <v>102.1</v>
      </c>
      <c r="AJ613" s="516">
        <v>102.2</v>
      </c>
      <c r="AK613" s="516">
        <v>108.9</v>
      </c>
      <c r="AL613" s="516">
        <v>109.8</v>
      </c>
      <c r="AM613" s="516">
        <v>109.5</v>
      </c>
      <c r="AN613" s="516">
        <v>109.7</v>
      </c>
      <c r="AO613" s="516">
        <v>110.4</v>
      </c>
      <c r="AP613" s="516">
        <v>110.6</v>
      </c>
      <c r="AQ613" s="516">
        <v>110.1</v>
      </c>
      <c r="AR613" s="516">
        <v>109.9</v>
      </c>
      <c r="AS613" s="516">
        <v>108.3</v>
      </c>
      <c r="AT613" s="516">
        <v>107.5</v>
      </c>
      <c r="AU613" s="516">
        <v>107.7</v>
      </c>
      <c r="AV613" s="516">
        <v>108.8</v>
      </c>
      <c r="AW613" s="516">
        <v>109.9</v>
      </c>
      <c r="AX613" s="516">
        <v>108.8</v>
      </c>
      <c r="AY613" s="516">
        <v>107.4</v>
      </c>
      <c r="AZ613" s="516">
        <v>106.9</v>
      </c>
      <c r="BA613" s="516">
        <v>103.7</v>
      </c>
      <c r="BB613" s="516">
        <v>107.2</v>
      </c>
      <c r="BC613" s="516">
        <v>107</v>
      </c>
      <c r="BD613" s="516">
        <v>105.9</v>
      </c>
      <c r="BE613" s="516">
        <v>104.9</v>
      </c>
      <c r="BF613" s="516">
        <v>107.2</v>
      </c>
      <c r="BG613" s="516">
        <v>107.2</v>
      </c>
      <c r="BH613" s="516">
        <v>111.5</v>
      </c>
      <c r="BI613" s="516">
        <v>112.9</v>
      </c>
      <c r="BJ613" s="516">
        <v>116.3</v>
      </c>
      <c r="BK613" s="516">
        <v>119.6</v>
      </c>
      <c r="BL613" s="516">
        <v>120.2</v>
      </c>
      <c r="BM613" s="516">
        <v>118.7</v>
      </c>
      <c r="BN613" s="516">
        <v>117.3</v>
      </c>
      <c r="BO613" s="516">
        <v>118.4</v>
      </c>
      <c r="BP613" s="516">
        <v>117.5</v>
      </c>
      <c r="BQ613" s="516">
        <v>119.7</v>
      </c>
      <c r="BR613" s="516">
        <v>126.6</v>
      </c>
      <c r="BS613" s="516">
        <v>128.5</v>
      </c>
      <c r="BT613" s="516">
        <v>126</v>
      </c>
      <c r="BU613" s="516">
        <v>126.2</v>
      </c>
      <c r="BV613" s="516">
        <v>126.8</v>
      </c>
      <c r="BW613" s="516">
        <v>125.2</v>
      </c>
      <c r="BX613" s="516">
        <v>124.6</v>
      </c>
      <c r="BY613" s="516">
        <v>125.3</v>
      </c>
      <c r="BZ613" s="516">
        <v>128.30000000000001</v>
      </c>
      <c r="CA613" s="516">
        <v>129.19999999999999</v>
      </c>
      <c r="CB613" s="516">
        <v>129</v>
      </c>
      <c r="CC613" s="516">
        <v>128.69999999999999</v>
      </c>
      <c r="CD613" s="516">
        <v>129.6</v>
      </c>
      <c r="CE613" s="516">
        <v>129</v>
      </c>
      <c r="CF613" s="516">
        <v>127.3</v>
      </c>
      <c r="CG613" s="516">
        <v>127.6</v>
      </c>
      <c r="CH613" s="516">
        <v>123.1</v>
      </c>
      <c r="CI613" s="516">
        <v>126.1</v>
      </c>
      <c r="CJ613" s="516">
        <v>126.7</v>
      </c>
      <c r="CK613" s="516">
        <v>126.3</v>
      </c>
      <c r="CL613" s="516">
        <v>124.4</v>
      </c>
      <c r="CM613" s="516">
        <v>121.9</v>
      </c>
      <c r="CN613" s="516">
        <v>121.9</v>
      </c>
      <c r="CO613" s="516">
        <v>123.4</v>
      </c>
      <c r="CP613" s="516">
        <v>125</v>
      </c>
      <c r="CQ613" s="516">
        <v>125.6</v>
      </c>
      <c r="CR613" s="516">
        <v>124.9</v>
      </c>
      <c r="CS613" s="516">
        <v>124.2</v>
      </c>
      <c r="CT613" s="516">
        <v>123</v>
      </c>
      <c r="CU613" s="516">
        <v>125.1</v>
      </c>
      <c r="CV613" s="516">
        <v>124.5</v>
      </c>
      <c r="CW613" s="516">
        <v>121.4</v>
      </c>
      <c r="CX613" s="516">
        <v>123.3</v>
      </c>
      <c r="CY613" s="516">
        <v>121.7</v>
      </c>
      <c r="CZ613" s="516">
        <v>120.6</v>
      </c>
      <c r="DA613" s="516">
        <v>123</v>
      </c>
      <c r="DB613" s="516">
        <v>125.4</v>
      </c>
      <c r="DC613" s="516">
        <v>127.4</v>
      </c>
      <c r="DD613" s="516">
        <v>132.80000000000001</v>
      </c>
      <c r="DE613" s="516">
        <v>134.4</v>
      </c>
      <c r="DF613" s="516">
        <v>138.80000000000001</v>
      </c>
      <c r="DG613" s="516">
        <v>140.80000000000001</v>
      </c>
      <c r="DH613" s="516">
        <v>139.4</v>
      </c>
      <c r="DI613" s="516">
        <v>149.5</v>
      </c>
      <c r="DJ613" s="516">
        <v>152.30000000000001</v>
      </c>
      <c r="DK613" s="516">
        <v>156.19999999999999</v>
      </c>
      <c r="DL613" s="516">
        <v>157.19999999999999</v>
      </c>
      <c r="DM613" s="516">
        <v>156.30000000000001</v>
      </c>
      <c r="DN613" s="516">
        <v>157.6</v>
      </c>
      <c r="DO613" s="516">
        <v>160.69999999999999</v>
      </c>
      <c r="DP613" s="516">
        <v>162.1</v>
      </c>
      <c r="DQ613" s="516">
        <v>160</v>
      </c>
      <c r="DR613" s="516">
        <v>159.80000000000001</v>
      </c>
      <c r="DS613" s="516">
        <v>159.5</v>
      </c>
      <c r="DT613" s="516">
        <v>166.8</v>
      </c>
      <c r="DU613" s="517">
        <v>170.3</v>
      </c>
      <c r="DV613" s="517">
        <v>165.7</v>
      </c>
      <c r="DW613" s="517">
        <v>164.5</v>
      </c>
      <c r="DX613" s="559">
        <v>161.6</v>
      </c>
      <c r="DY613" s="559">
        <v>157.6</v>
      </c>
      <c r="DZ613" s="559">
        <v>157.4</v>
      </c>
      <c r="EA613" s="558">
        <v>156.5</v>
      </c>
    </row>
    <row r="614" spans="1:131">
      <c r="A614" s="514" t="s">
        <v>1765</v>
      </c>
      <c r="B614" s="514" t="s">
        <v>1766</v>
      </c>
      <c r="C614" s="515">
        <v>0.56455999999999995</v>
      </c>
      <c r="D614" s="516">
        <v>101.8</v>
      </c>
      <c r="E614" s="516">
        <v>102</v>
      </c>
      <c r="F614" s="516">
        <v>103.3</v>
      </c>
      <c r="G614" s="516">
        <v>101.3</v>
      </c>
      <c r="H614" s="516">
        <v>102</v>
      </c>
      <c r="I614" s="516">
        <v>101.9</v>
      </c>
      <c r="J614" s="516">
        <v>102.1</v>
      </c>
      <c r="K614" s="516">
        <v>101.6</v>
      </c>
      <c r="L614" s="516">
        <v>101.9</v>
      </c>
      <c r="M614" s="516">
        <v>102</v>
      </c>
      <c r="N614" s="516">
        <v>101.9</v>
      </c>
      <c r="O614" s="516">
        <v>101.8</v>
      </c>
      <c r="P614" s="516">
        <v>101.9</v>
      </c>
      <c r="Q614" s="516">
        <v>101.7</v>
      </c>
      <c r="R614" s="516">
        <v>101.5</v>
      </c>
      <c r="S614" s="516">
        <v>101.7</v>
      </c>
      <c r="T614" s="516">
        <v>101.5</v>
      </c>
      <c r="U614" s="516">
        <v>101.6</v>
      </c>
      <c r="V614" s="516">
        <v>101.7</v>
      </c>
      <c r="W614" s="516">
        <v>101.4</v>
      </c>
      <c r="X614" s="516">
        <v>100.1</v>
      </c>
      <c r="Y614" s="516">
        <v>101.9</v>
      </c>
      <c r="Z614" s="516">
        <v>101.4</v>
      </c>
      <c r="AA614" s="516">
        <v>101</v>
      </c>
      <c r="AB614" s="516">
        <v>101.5</v>
      </c>
      <c r="AC614" s="516">
        <v>101.4</v>
      </c>
      <c r="AD614" s="516">
        <v>101.4</v>
      </c>
      <c r="AE614" s="516">
        <v>101.1</v>
      </c>
      <c r="AF614" s="516">
        <v>100.9</v>
      </c>
      <c r="AG614" s="516">
        <v>98.4</v>
      </c>
      <c r="AH614" s="516">
        <v>99.9</v>
      </c>
      <c r="AI614" s="516">
        <v>100</v>
      </c>
      <c r="AJ614" s="516">
        <v>100.1</v>
      </c>
      <c r="AK614" s="516">
        <v>108.1</v>
      </c>
      <c r="AL614" s="516">
        <v>108.8</v>
      </c>
      <c r="AM614" s="516">
        <v>108.5</v>
      </c>
      <c r="AN614" s="516">
        <v>108.8</v>
      </c>
      <c r="AO614" s="516">
        <v>109.2</v>
      </c>
      <c r="AP614" s="516">
        <v>109.5</v>
      </c>
      <c r="AQ614" s="516">
        <v>109.1</v>
      </c>
      <c r="AR614" s="516">
        <v>109</v>
      </c>
      <c r="AS614" s="516">
        <v>107.5</v>
      </c>
      <c r="AT614" s="516">
        <v>106.4</v>
      </c>
      <c r="AU614" s="516">
        <v>106.7</v>
      </c>
      <c r="AV614" s="516">
        <v>108</v>
      </c>
      <c r="AW614" s="516">
        <v>109.3</v>
      </c>
      <c r="AX614" s="516">
        <v>108</v>
      </c>
      <c r="AY614" s="516">
        <v>106.4</v>
      </c>
      <c r="AZ614" s="516">
        <v>105.8</v>
      </c>
      <c r="BA614" s="516">
        <v>102.1</v>
      </c>
      <c r="BB614" s="516">
        <v>106.1</v>
      </c>
      <c r="BC614" s="516">
        <v>105.8</v>
      </c>
      <c r="BD614" s="516">
        <v>104.6</v>
      </c>
      <c r="BE614" s="516">
        <v>103.6</v>
      </c>
      <c r="BF614" s="516">
        <v>106.4</v>
      </c>
      <c r="BG614" s="516">
        <v>106.4</v>
      </c>
      <c r="BH614" s="516">
        <v>111.6</v>
      </c>
      <c r="BI614" s="516">
        <v>113</v>
      </c>
      <c r="BJ614" s="516">
        <v>116.9</v>
      </c>
      <c r="BK614" s="516">
        <v>120.6</v>
      </c>
      <c r="BL614" s="516">
        <v>121.5</v>
      </c>
      <c r="BM614" s="516">
        <v>119.8</v>
      </c>
      <c r="BN614" s="516">
        <v>118.2</v>
      </c>
      <c r="BO614" s="516">
        <v>119.4</v>
      </c>
      <c r="BP614" s="516">
        <v>118.4</v>
      </c>
      <c r="BQ614" s="516">
        <v>120.8</v>
      </c>
      <c r="BR614" s="516">
        <v>128.6</v>
      </c>
      <c r="BS614" s="516">
        <v>130.5</v>
      </c>
      <c r="BT614" s="516">
        <v>127.6</v>
      </c>
      <c r="BU614" s="516">
        <v>127.8</v>
      </c>
      <c r="BV614" s="516">
        <v>128.19999999999999</v>
      </c>
      <c r="BW614" s="516">
        <v>126.1</v>
      </c>
      <c r="BX614" s="516">
        <v>125.4</v>
      </c>
      <c r="BY614" s="516">
        <v>126.2</v>
      </c>
      <c r="BZ614" s="516">
        <v>129.69999999999999</v>
      </c>
      <c r="CA614" s="516">
        <v>130.6</v>
      </c>
      <c r="CB614" s="516">
        <v>130.4</v>
      </c>
      <c r="CC614" s="516">
        <v>129.9</v>
      </c>
      <c r="CD614" s="516">
        <v>130.69999999999999</v>
      </c>
      <c r="CE614" s="516">
        <v>130.19999999999999</v>
      </c>
      <c r="CF614" s="516">
        <v>127.9</v>
      </c>
      <c r="CG614" s="516">
        <v>128.19999999999999</v>
      </c>
      <c r="CH614" s="516">
        <v>122.9</v>
      </c>
      <c r="CI614" s="516">
        <v>126.5</v>
      </c>
      <c r="CJ614" s="516">
        <v>127.3</v>
      </c>
      <c r="CK614" s="516">
        <v>126.7</v>
      </c>
      <c r="CL614" s="516">
        <v>124.4</v>
      </c>
      <c r="CM614" s="516">
        <v>121.6</v>
      </c>
      <c r="CN614" s="516">
        <v>121.7</v>
      </c>
      <c r="CO614" s="516">
        <v>123.6</v>
      </c>
      <c r="CP614" s="516">
        <v>125.7</v>
      </c>
      <c r="CQ614" s="516">
        <v>126.5</v>
      </c>
      <c r="CR614" s="516">
        <v>125.7</v>
      </c>
      <c r="CS614" s="516">
        <v>125.3</v>
      </c>
      <c r="CT614" s="516">
        <v>123.8</v>
      </c>
      <c r="CU614" s="516">
        <v>126.1</v>
      </c>
      <c r="CV614" s="516">
        <v>125.1</v>
      </c>
      <c r="CW614" s="516">
        <v>121.1</v>
      </c>
      <c r="CX614" s="516">
        <v>123.6</v>
      </c>
      <c r="CY614" s="516">
        <v>121.7</v>
      </c>
      <c r="CZ614" s="516">
        <v>120.9</v>
      </c>
      <c r="DA614" s="516">
        <v>123.1</v>
      </c>
      <c r="DB614" s="516">
        <v>125.9</v>
      </c>
      <c r="DC614" s="516">
        <v>127.7</v>
      </c>
      <c r="DD614" s="516">
        <v>133.6</v>
      </c>
      <c r="DE614" s="516">
        <v>134.80000000000001</v>
      </c>
      <c r="DF614" s="516">
        <v>140.30000000000001</v>
      </c>
      <c r="DG614" s="516">
        <v>142.19999999999999</v>
      </c>
      <c r="DH614" s="516">
        <v>140.19999999999999</v>
      </c>
      <c r="DI614" s="516">
        <v>151.19999999999999</v>
      </c>
      <c r="DJ614" s="516">
        <v>153.69999999999999</v>
      </c>
      <c r="DK614" s="516">
        <v>157.80000000000001</v>
      </c>
      <c r="DL614" s="516">
        <v>158.69999999999999</v>
      </c>
      <c r="DM614" s="516">
        <v>157.9</v>
      </c>
      <c r="DN614" s="516">
        <v>159.30000000000001</v>
      </c>
      <c r="DO614" s="516">
        <v>161.80000000000001</v>
      </c>
      <c r="DP614" s="516">
        <v>163.5</v>
      </c>
      <c r="DQ614" s="516">
        <v>161.1</v>
      </c>
      <c r="DR614" s="516">
        <v>160.80000000000001</v>
      </c>
      <c r="DS614" s="516">
        <v>161</v>
      </c>
      <c r="DT614" s="516">
        <v>168.2</v>
      </c>
      <c r="DU614" s="517">
        <v>171.8</v>
      </c>
      <c r="DV614" s="517">
        <v>166.2</v>
      </c>
      <c r="DW614" s="517">
        <v>165.3</v>
      </c>
      <c r="DX614" s="559">
        <v>162.19999999999999</v>
      </c>
      <c r="DY614" s="559">
        <v>158</v>
      </c>
      <c r="DZ614" s="559">
        <v>157.80000000000001</v>
      </c>
      <c r="EA614" s="558">
        <v>157</v>
      </c>
    </row>
    <row r="615" spans="1:131">
      <c r="A615" s="514" t="s">
        <v>1767</v>
      </c>
      <c r="B615" s="514" t="s">
        <v>1768</v>
      </c>
      <c r="C615" s="515">
        <v>7.0749999999999993E-2</v>
      </c>
      <c r="D615" s="516">
        <v>101</v>
      </c>
      <c r="E615" s="516">
        <v>101.5</v>
      </c>
      <c r="F615" s="516">
        <v>101.1</v>
      </c>
      <c r="G615" s="516">
        <v>102.4</v>
      </c>
      <c r="H615" s="516">
        <v>101.7</v>
      </c>
      <c r="I615" s="516">
        <v>100.8</v>
      </c>
      <c r="J615" s="516">
        <v>100.4</v>
      </c>
      <c r="K615" s="516">
        <v>100.4</v>
      </c>
      <c r="L615" s="516">
        <v>100.9</v>
      </c>
      <c r="M615" s="516">
        <v>100.8</v>
      </c>
      <c r="N615" s="516">
        <v>101</v>
      </c>
      <c r="O615" s="516">
        <v>101.4</v>
      </c>
      <c r="P615" s="516">
        <v>101.6</v>
      </c>
      <c r="Q615" s="516">
        <v>102.1</v>
      </c>
      <c r="R615" s="516">
        <v>102.8</v>
      </c>
      <c r="S615" s="516">
        <v>103.9</v>
      </c>
      <c r="T615" s="516">
        <v>105.9</v>
      </c>
      <c r="U615" s="516">
        <v>109.3</v>
      </c>
      <c r="V615" s="516">
        <v>109.7</v>
      </c>
      <c r="W615" s="516">
        <v>110.5</v>
      </c>
      <c r="X615" s="516">
        <v>109.6</v>
      </c>
      <c r="Y615" s="516">
        <v>110.1</v>
      </c>
      <c r="Z615" s="516">
        <v>110.6</v>
      </c>
      <c r="AA615" s="516">
        <v>111</v>
      </c>
      <c r="AB615" s="516">
        <v>111.4</v>
      </c>
      <c r="AC615" s="516">
        <v>111.4</v>
      </c>
      <c r="AD615" s="516">
        <v>112.7</v>
      </c>
      <c r="AE615" s="516">
        <v>112.7</v>
      </c>
      <c r="AF615" s="516">
        <v>118.3</v>
      </c>
      <c r="AG615" s="516">
        <v>116.8</v>
      </c>
      <c r="AH615" s="516">
        <v>115.3</v>
      </c>
      <c r="AI615" s="516">
        <v>116.1</v>
      </c>
      <c r="AJ615" s="516">
        <v>115.6</v>
      </c>
      <c r="AK615" s="516">
        <v>114.8</v>
      </c>
      <c r="AL615" s="516">
        <v>116.7</v>
      </c>
      <c r="AM615" s="516">
        <v>116</v>
      </c>
      <c r="AN615" s="516">
        <v>115.9</v>
      </c>
      <c r="AO615" s="516">
        <v>118</v>
      </c>
      <c r="AP615" s="516">
        <v>117.5</v>
      </c>
      <c r="AQ615" s="516">
        <v>116.5</v>
      </c>
      <c r="AR615" s="516">
        <v>115.4</v>
      </c>
      <c r="AS615" s="516">
        <v>112.4</v>
      </c>
      <c r="AT615" s="516">
        <v>113.5</v>
      </c>
      <c r="AU615" s="516">
        <v>113.2</v>
      </c>
      <c r="AV615" s="516">
        <v>112.9</v>
      </c>
      <c r="AW615" s="516">
        <v>113</v>
      </c>
      <c r="AX615" s="516">
        <v>113.1</v>
      </c>
      <c r="AY615" s="516">
        <v>112.5</v>
      </c>
      <c r="AZ615" s="516">
        <v>112.9</v>
      </c>
      <c r="BA615" s="516">
        <v>113.2</v>
      </c>
      <c r="BB615" s="516">
        <v>113.7</v>
      </c>
      <c r="BC615" s="516">
        <v>114.1</v>
      </c>
      <c r="BD615" s="516">
        <v>113.5</v>
      </c>
      <c r="BE615" s="516">
        <v>111.7</v>
      </c>
      <c r="BF615" s="516">
        <v>110.6</v>
      </c>
      <c r="BG615" s="516">
        <v>111</v>
      </c>
      <c r="BH615" s="516">
        <v>109.7</v>
      </c>
      <c r="BI615" s="516">
        <v>111.2</v>
      </c>
      <c r="BJ615" s="516">
        <v>111.8</v>
      </c>
      <c r="BK615" s="516">
        <v>112.8</v>
      </c>
      <c r="BL615" s="516">
        <v>111.8</v>
      </c>
      <c r="BM615" s="516">
        <v>111.9</v>
      </c>
      <c r="BN615" s="516">
        <v>111.2</v>
      </c>
      <c r="BO615" s="516">
        <v>110.7</v>
      </c>
      <c r="BP615" s="516">
        <v>110.5</v>
      </c>
      <c r="BQ615" s="516">
        <v>111.5</v>
      </c>
      <c r="BR615" s="516">
        <v>112.8</v>
      </c>
      <c r="BS615" s="516">
        <v>115.5</v>
      </c>
      <c r="BT615" s="516">
        <v>116.1</v>
      </c>
      <c r="BU615" s="516">
        <v>115.5</v>
      </c>
      <c r="BV615" s="516">
        <v>117</v>
      </c>
      <c r="BW615" s="516">
        <v>119</v>
      </c>
      <c r="BX615" s="516">
        <v>119.9</v>
      </c>
      <c r="BY615" s="516">
        <v>120.5</v>
      </c>
      <c r="BZ615" s="516">
        <v>120.5</v>
      </c>
      <c r="CA615" s="516">
        <v>121.8</v>
      </c>
      <c r="CB615" s="516">
        <v>122.3</v>
      </c>
      <c r="CC615" s="516">
        <v>122.3</v>
      </c>
      <c r="CD615" s="516">
        <v>124.1</v>
      </c>
      <c r="CE615" s="516">
        <v>124.5</v>
      </c>
      <c r="CF615" s="516">
        <v>125.3</v>
      </c>
      <c r="CG615" s="516">
        <v>125.2</v>
      </c>
      <c r="CH615" s="516">
        <v>125.3</v>
      </c>
      <c r="CI615" s="516">
        <v>125.1</v>
      </c>
      <c r="CJ615" s="516">
        <v>124.6</v>
      </c>
      <c r="CK615" s="516">
        <v>125.1</v>
      </c>
      <c r="CL615" s="516">
        <v>125.1</v>
      </c>
      <c r="CM615" s="516">
        <v>124.3</v>
      </c>
      <c r="CN615" s="516">
        <v>124.5</v>
      </c>
      <c r="CO615" s="516">
        <v>123.5</v>
      </c>
      <c r="CP615" s="516">
        <v>121.7</v>
      </c>
      <c r="CQ615" s="516">
        <v>121.1</v>
      </c>
      <c r="CR615" s="516">
        <v>120.7</v>
      </c>
      <c r="CS615" s="516">
        <v>118.1</v>
      </c>
      <c r="CT615" s="516">
        <v>118.2</v>
      </c>
      <c r="CU615" s="516">
        <v>119.6</v>
      </c>
      <c r="CV615" s="516">
        <v>121.6</v>
      </c>
      <c r="CW615" s="516">
        <v>125.2</v>
      </c>
      <c r="CX615" s="516">
        <v>122.8</v>
      </c>
      <c r="CY615" s="516">
        <v>122.4</v>
      </c>
      <c r="CZ615" s="516">
        <v>119.5</v>
      </c>
      <c r="DA615" s="516">
        <v>123.2</v>
      </c>
      <c r="DB615" s="516">
        <v>124.5</v>
      </c>
      <c r="DC615" s="516">
        <v>127.5</v>
      </c>
      <c r="DD615" s="516">
        <v>131.69999999999999</v>
      </c>
      <c r="DE615" s="516">
        <v>135.9</v>
      </c>
      <c r="DF615" s="516">
        <v>133.5</v>
      </c>
      <c r="DG615" s="516">
        <v>135.1</v>
      </c>
      <c r="DH615" s="516">
        <v>137.69999999999999</v>
      </c>
      <c r="DI615" s="516">
        <v>143.6</v>
      </c>
      <c r="DJ615" s="516">
        <v>149.4</v>
      </c>
      <c r="DK615" s="516">
        <v>153.6</v>
      </c>
      <c r="DL615" s="516">
        <v>154.9</v>
      </c>
      <c r="DM615" s="516">
        <v>153</v>
      </c>
      <c r="DN615" s="516">
        <v>152.6</v>
      </c>
      <c r="DO615" s="516">
        <v>161.5</v>
      </c>
      <c r="DP615" s="516">
        <v>161.4</v>
      </c>
      <c r="DQ615" s="516">
        <v>160.80000000000001</v>
      </c>
      <c r="DR615" s="516">
        <v>160.9</v>
      </c>
      <c r="DS615" s="516">
        <v>156.5</v>
      </c>
      <c r="DT615" s="516">
        <v>166.3</v>
      </c>
      <c r="DU615" s="517">
        <v>170.3</v>
      </c>
      <c r="DV615" s="517">
        <v>172.2</v>
      </c>
      <c r="DW615" s="517">
        <v>167.9</v>
      </c>
      <c r="DX615" s="559">
        <v>164.5</v>
      </c>
      <c r="DY615" s="559">
        <v>161.6</v>
      </c>
      <c r="DZ615" s="559">
        <v>160.9</v>
      </c>
      <c r="EA615" s="558">
        <v>158.69999999999999</v>
      </c>
    </row>
    <row r="616" spans="1:131">
      <c r="A616" s="514" t="s">
        <v>1769</v>
      </c>
      <c r="B616" s="514" t="s">
        <v>1770</v>
      </c>
      <c r="C616" s="515">
        <v>2.4199999999999999E-2</v>
      </c>
      <c r="D616" s="516">
        <v>101.5</v>
      </c>
      <c r="E616" s="516">
        <v>107</v>
      </c>
      <c r="F616" s="516">
        <v>106.6</v>
      </c>
      <c r="G616" s="516">
        <v>111.8</v>
      </c>
      <c r="H616" s="516">
        <v>108.2</v>
      </c>
      <c r="I616" s="516">
        <v>110</v>
      </c>
      <c r="J616" s="516">
        <v>109.5</v>
      </c>
      <c r="K616" s="516">
        <v>102.9</v>
      </c>
      <c r="L616" s="516">
        <v>110.4</v>
      </c>
      <c r="M616" s="516">
        <v>108.3</v>
      </c>
      <c r="N616" s="516">
        <v>108.5</v>
      </c>
      <c r="O616" s="516">
        <v>107.6</v>
      </c>
      <c r="P616" s="516">
        <v>109.9</v>
      </c>
      <c r="Q616" s="516">
        <v>110.9</v>
      </c>
      <c r="R616" s="516">
        <v>110.6</v>
      </c>
      <c r="S616" s="516">
        <v>112.9</v>
      </c>
      <c r="T616" s="516">
        <v>112.1</v>
      </c>
      <c r="U616" s="516">
        <v>110.5</v>
      </c>
      <c r="V616" s="516">
        <v>111.3</v>
      </c>
      <c r="W616" s="516">
        <v>111.7</v>
      </c>
      <c r="X616" s="516">
        <v>110.6</v>
      </c>
      <c r="Y616" s="516">
        <v>110.4</v>
      </c>
      <c r="Z616" s="516">
        <v>110.3</v>
      </c>
      <c r="AA616" s="516">
        <v>110.9</v>
      </c>
      <c r="AB616" s="516">
        <v>111.9</v>
      </c>
      <c r="AC616" s="516">
        <v>112.1</v>
      </c>
      <c r="AD616" s="516">
        <v>110.2</v>
      </c>
      <c r="AE616" s="516">
        <v>110.9</v>
      </c>
      <c r="AF616" s="516">
        <v>111.3</v>
      </c>
      <c r="AG616" s="516">
        <v>111</v>
      </c>
      <c r="AH616" s="516">
        <v>110.9</v>
      </c>
      <c r="AI616" s="516">
        <v>112</v>
      </c>
      <c r="AJ616" s="516">
        <v>111</v>
      </c>
      <c r="AK616" s="516">
        <v>110.9</v>
      </c>
      <c r="AL616" s="516">
        <v>112.4</v>
      </c>
      <c r="AM616" s="516">
        <v>111.8</v>
      </c>
      <c r="AN616" s="516">
        <v>113.6</v>
      </c>
      <c r="AO616" s="516">
        <v>115.8</v>
      </c>
      <c r="AP616" s="516">
        <v>115.9</v>
      </c>
      <c r="AQ616" s="516">
        <v>114.7</v>
      </c>
      <c r="AR616" s="516">
        <v>114.6</v>
      </c>
      <c r="AS616" s="516">
        <v>114.6</v>
      </c>
      <c r="AT616" s="516">
        <v>114.7</v>
      </c>
      <c r="AU616" s="516">
        <v>114.6</v>
      </c>
      <c r="AV616" s="516">
        <v>114.6</v>
      </c>
      <c r="AW616" s="516">
        <v>114.6</v>
      </c>
      <c r="AX616" s="516">
        <v>114.5</v>
      </c>
      <c r="AY616" s="516">
        <v>114.7</v>
      </c>
      <c r="AZ616" s="516">
        <v>114.7</v>
      </c>
      <c r="BA616" s="516">
        <v>114.6</v>
      </c>
      <c r="BB616" s="516">
        <v>114.6</v>
      </c>
      <c r="BC616" s="516">
        <v>114.5</v>
      </c>
      <c r="BD616" s="516">
        <v>114.4</v>
      </c>
      <c r="BE616" s="516">
        <v>114.6</v>
      </c>
      <c r="BF616" s="516">
        <v>114.8</v>
      </c>
      <c r="BG616" s="516">
        <v>114.8</v>
      </c>
      <c r="BH616" s="516">
        <v>114.8</v>
      </c>
      <c r="BI616" s="516">
        <v>115</v>
      </c>
      <c r="BJ616" s="516">
        <v>115</v>
      </c>
      <c r="BK616" s="516">
        <v>115</v>
      </c>
      <c r="BL616" s="516">
        <v>115</v>
      </c>
      <c r="BM616" s="516">
        <v>115</v>
      </c>
      <c r="BN616" s="516">
        <v>115.2</v>
      </c>
      <c r="BO616" s="516">
        <v>117.7</v>
      </c>
      <c r="BP616" s="516">
        <v>117.7</v>
      </c>
      <c r="BQ616" s="516">
        <v>117.7</v>
      </c>
      <c r="BR616" s="516">
        <v>120.3</v>
      </c>
      <c r="BS616" s="516">
        <v>120.3</v>
      </c>
      <c r="BT616" s="516">
        <v>118.5</v>
      </c>
      <c r="BU616" s="516">
        <v>120.5</v>
      </c>
      <c r="BV616" s="516">
        <v>123.3</v>
      </c>
      <c r="BW616" s="516">
        <v>121.1</v>
      </c>
      <c r="BX616" s="516">
        <v>119</v>
      </c>
      <c r="BY616" s="516">
        <v>120</v>
      </c>
      <c r="BZ616" s="516">
        <v>118.7</v>
      </c>
      <c r="CA616" s="516">
        <v>119.6</v>
      </c>
      <c r="CB616" s="516">
        <v>115.8</v>
      </c>
      <c r="CC616" s="516">
        <v>118.8</v>
      </c>
      <c r="CD616" s="516">
        <v>119.4</v>
      </c>
      <c r="CE616" s="516">
        <v>114.9</v>
      </c>
      <c r="CF616" s="516">
        <v>119.6</v>
      </c>
      <c r="CG616" s="516">
        <v>120.9</v>
      </c>
      <c r="CH616" s="516">
        <v>119.8</v>
      </c>
      <c r="CI616" s="516">
        <v>119.8</v>
      </c>
      <c r="CJ616" s="516">
        <v>120.9</v>
      </c>
      <c r="CK616" s="516">
        <v>120.9</v>
      </c>
      <c r="CL616" s="516">
        <v>120.9</v>
      </c>
      <c r="CM616" s="516">
        <v>120.9</v>
      </c>
      <c r="CN616" s="516">
        <v>118.8</v>
      </c>
      <c r="CO616" s="516">
        <v>118.7</v>
      </c>
      <c r="CP616" s="516">
        <v>118.5</v>
      </c>
      <c r="CQ616" s="516">
        <v>117.7</v>
      </c>
      <c r="CR616" s="516">
        <v>118.2</v>
      </c>
      <c r="CS616" s="516">
        <v>118.1</v>
      </c>
      <c r="CT616" s="516">
        <v>118.1</v>
      </c>
      <c r="CU616" s="516">
        <v>118.1</v>
      </c>
      <c r="CV616" s="516">
        <v>118.1</v>
      </c>
      <c r="CW616" s="516">
        <v>117.4</v>
      </c>
      <c r="CX616" s="516">
        <v>117.4</v>
      </c>
      <c r="CY616" s="516">
        <v>117.4</v>
      </c>
      <c r="CZ616" s="516">
        <v>117.4</v>
      </c>
      <c r="DA616" s="516">
        <v>118.2</v>
      </c>
      <c r="DB616" s="516">
        <v>118.2</v>
      </c>
      <c r="DC616" s="516">
        <v>118.2</v>
      </c>
      <c r="DD616" s="516">
        <v>118.7</v>
      </c>
      <c r="DE616" s="516">
        <v>119.5</v>
      </c>
      <c r="DF616" s="516">
        <v>119.5</v>
      </c>
      <c r="DG616" s="516">
        <v>124</v>
      </c>
      <c r="DH616" s="516">
        <v>125.9</v>
      </c>
      <c r="DI616" s="516">
        <v>126.7</v>
      </c>
      <c r="DJ616" s="516">
        <v>127</v>
      </c>
      <c r="DK616" s="516">
        <v>127</v>
      </c>
      <c r="DL616" s="516">
        <v>130.4</v>
      </c>
      <c r="DM616" s="516">
        <v>130</v>
      </c>
      <c r="DN616" s="516">
        <v>131.80000000000001</v>
      </c>
      <c r="DO616" s="516">
        <v>133.19999999999999</v>
      </c>
      <c r="DP616" s="516">
        <v>133.19999999999999</v>
      </c>
      <c r="DQ616" s="516">
        <v>133.30000000000001</v>
      </c>
      <c r="DR616" s="516">
        <v>134.69999999999999</v>
      </c>
      <c r="DS616" s="516">
        <v>134.69999999999999</v>
      </c>
      <c r="DT616" s="516">
        <v>134.69999999999999</v>
      </c>
      <c r="DU616" s="517">
        <v>134.69999999999999</v>
      </c>
      <c r="DV616" s="517">
        <v>134.69999999999999</v>
      </c>
      <c r="DW616" s="517">
        <v>135.80000000000001</v>
      </c>
      <c r="DX616" s="559">
        <v>138.6</v>
      </c>
      <c r="DY616" s="559">
        <v>138.6</v>
      </c>
      <c r="DZ616" s="559">
        <v>138.6</v>
      </c>
      <c r="EA616" s="558">
        <v>138</v>
      </c>
    </row>
    <row r="617" spans="1:131">
      <c r="A617" s="514" t="s">
        <v>1771</v>
      </c>
      <c r="B617" s="514" t="s">
        <v>1772</v>
      </c>
      <c r="C617" s="515">
        <v>0.14462</v>
      </c>
      <c r="D617" s="516">
        <v>105.1</v>
      </c>
      <c r="E617" s="516">
        <v>105</v>
      </c>
      <c r="F617" s="516">
        <v>105.7</v>
      </c>
      <c r="G617" s="516">
        <v>106.5</v>
      </c>
      <c r="H617" s="516">
        <v>106.3</v>
      </c>
      <c r="I617" s="516">
        <v>106.5</v>
      </c>
      <c r="J617" s="516">
        <v>106.6</v>
      </c>
      <c r="K617" s="516">
        <v>106.5</v>
      </c>
      <c r="L617" s="516">
        <v>107.9</v>
      </c>
      <c r="M617" s="516">
        <v>110.3</v>
      </c>
      <c r="N617" s="516">
        <v>113.9</v>
      </c>
      <c r="O617" s="516">
        <v>113.3</v>
      </c>
      <c r="P617" s="516">
        <v>113.5</v>
      </c>
      <c r="Q617" s="516">
        <v>115.1</v>
      </c>
      <c r="R617" s="516">
        <v>115.1</v>
      </c>
      <c r="S617" s="516">
        <v>115.1</v>
      </c>
      <c r="T617" s="516">
        <v>116.4</v>
      </c>
      <c r="U617" s="516">
        <v>117.1</v>
      </c>
      <c r="V617" s="516">
        <v>117</v>
      </c>
      <c r="W617" s="516">
        <v>116.3</v>
      </c>
      <c r="X617" s="516">
        <v>116.3</v>
      </c>
      <c r="Y617" s="516">
        <v>116.3</v>
      </c>
      <c r="Z617" s="516">
        <v>116.3</v>
      </c>
      <c r="AA617" s="516">
        <v>112.4</v>
      </c>
      <c r="AB617" s="516">
        <v>102.5</v>
      </c>
      <c r="AC617" s="516">
        <v>104.2</v>
      </c>
      <c r="AD617" s="516">
        <v>104.2</v>
      </c>
      <c r="AE617" s="516">
        <v>103.1</v>
      </c>
      <c r="AF617" s="516">
        <v>103.2</v>
      </c>
      <c r="AG617" s="516">
        <v>103.3</v>
      </c>
      <c r="AH617" s="516">
        <v>103.1</v>
      </c>
      <c r="AI617" s="516">
        <v>103.2</v>
      </c>
      <c r="AJ617" s="516">
        <v>104</v>
      </c>
      <c r="AK617" s="516">
        <v>103.9</v>
      </c>
      <c r="AL617" s="516">
        <v>103.9</v>
      </c>
      <c r="AM617" s="516">
        <v>103.9</v>
      </c>
      <c r="AN617" s="516">
        <v>102.4</v>
      </c>
      <c r="AO617" s="516">
        <v>102.6</v>
      </c>
      <c r="AP617" s="516">
        <v>101.1</v>
      </c>
      <c r="AQ617" s="516">
        <v>101.2</v>
      </c>
      <c r="AR617" s="516">
        <v>101.2</v>
      </c>
      <c r="AS617" s="516">
        <v>101.2</v>
      </c>
      <c r="AT617" s="516">
        <v>102.2</v>
      </c>
      <c r="AU617" s="516">
        <v>101.1</v>
      </c>
      <c r="AV617" s="516">
        <v>103.1</v>
      </c>
      <c r="AW617" s="516">
        <v>102.5</v>
      </c>
      <c r="AX617" s="516">
        <v>101.2</v>
      </c>
      <c r="AY617" s="516">
        <v>103.2</v>
      </c>
      <c r="AZ617" s="516">
        <v>108.2</v>
      </c>
      <c r="BA617" s="516">
        <v>107</v>
      </c>
      <c r="BB617" s="516">
        <v>108.7</v>
      </c>
      <c r="BC617" s="516">
        <v>110.2</v>
      </c>
      <c r="BD617" s="516">
        <v>110.7</v>
      </c>
      <c r="BE617" s="516">
        <v>111.4</v>
      </c>
      <c r="BF617" s="516">
        <v>110.9</v>
      </c>
      <c r="BG617" s="516">
        <v>109.3</v>
      </c>
      <c r="BH617" s="516">
        <v>109.3</v>
      </c>
      <c r="BI617" s="516">
        <v>105.7</v>
      </c>
      <c r="BJ617" s="516">
        <v>105.5</v>
      </c>
      <c r="BK617" s="516">
        <v>105.5</v>
      </c>
      <c r="BL617" s="516">
        <v>107.7</v>
      </c>
      <c r="BM617" s="516">
        <v>107.8</v>
      </c>
      <c r="BN617" s="516">
        <v>107.8</v>
      </c>
      <c r="BO617" s="516">
        <v>109.4</v>
      </c>
      <c r="BP617" s="516">
        <v>109.4</v>
      </c>
      <c r="BQ617" s="516">
        <v>109.4</v>
      </c>
      <c r="BR617" s="516">
        <v>109.4</v>
      </c>
      <c r="BS617" s="516">
        <v>109.4</v>
      </c>
      <c r="BT617" s="516">
        <v>109.4</v>
      </c>
      <c r="BU617" s="516">
        <v>109.4</v>
      </c>
      <c r="BV617" s="516">
        <v>109.2</v>
      </c>
      <c r="BW617" s="516">
        <v>109.1</v>
      </c>
      <c r="BX617" s="516">
        <v>108.5</v>
      </c>
      <c r="BY617" s="516">
        <v>108.5</v>
      </c>
      <c r="BZ617" s="516">
        <v>108.5</v>
      </c>
      <c r="CA617" s="516">
        <v>108.5</v>
      </c>
      <c r="CB617" s="516">
        <v>107.1</v>
      </c>
      <c r="CC617" s="516">
        <v>103.7</v>
      </c>
      <c r="CD617" s="516">
        <v>103.8</v>
      </c>
      <c r="CE617" s="516">
        <v>103.8</v>
      </c>
      <c r="CF617" s="516">
        <v>103.8</v>
      </c>
      <c r="CG617" s="516">
        <v>104.8</v>
      </c>
      <c r="CH617" s="516">
        <v>104.8</v>
      </c>
      <c r="CI617" s="516">
        <v>104.8</v>
      </c>
      <c r="CJ617" s="516">
        <v>102.7</v>
      </c>
      <c r="CK617" s="516">
        <v>102.6</v>
      </c>
      <c r="CL617" s="516">
        <v>102.6</v>
      </c>
      <c r="CM617" s="516">
        <v>100.9</v>
      </c>
      <c r="CN617" s="516">
        <v>100.9</v>
      </c>
      <c r="CO617" s="516">
        <v>106</v>
      </c>
      <c r="CP617" s="516">
        <v>106.3</v>
      </c>
      <c r="CQ617" s="516">
        <v>106.3</v>
      </c>
      <c r="CR617" s="516">
        <v>106.3</v>
      </c>
      <c r="CS617" s="516">
        <v>106.3</v>
      </c>
      <c r="CT617" s="516">
        <v>107.7</v>
      </c>
      <c r="CU617" s="516">
        <v>107.7</v>
      </c>
      <c r="CV617" s="516">
        <v>107.7</v>
      </c>
      <c r="CW617" s="516">
        <v>99</v>
      </c>
      <c r="CX617" s="516">
        <v>99</v>
      </c>
      <c r="CY617" s="516">
        <v>99</v>
      </c>
      <c r="CZ617" s="516">
        <v>99</v>
      </c>
      <c r="DA617" s="516">
        <v>98.6</v>
      </c>
      <c r="DB617" s="516">
        <v>98.6</v>
      </c>
      <c r="DC617" s="516">
        <v>96.9</v>
      </c>
      <c r="DD617" s="516">
        <v>97.2</v>
      </c>
      <c r="DE617" s="516">
        <v>97.2</v>
      </c>
      <c r="DF617" s="516">
        <v>97.2</v>
      </c>
      <c r="DG617" s="516">
        <v>96.8</v>
      </c>
      <c r="DH617" s="516">
        <v>96.8</v>
      </c>
      <c r="DI617" s="516">
        <v>96.8</v>
      </c>
      <c r="DJ617" s="516">
        <v>96.8</v>
      </c>
      <c r="DK617" s="516">
        <v>96.8</v>
      </c>
      <c r="DL617" s="516">
        <v>96.8</v>
      </c>
      <c r="DM617" s="516">
        <v>96.9</v>
      </c>
      <c r="DN617" s="516">
        <v>97.1</v>
      </c>
      <c r="DO617" s="516">
        <v>97.6</v>
      </c>
      <c r="DP617" s="516">
        <v>94.8</v>
      </c>
      <c r="DQ617" s="516">
        <v>92.3</v>
      </c>
      <c r="DR617" s="516">
        <v>93.5</v>
      </c>
      <c r="DS617" s="516">
        <v>96.4</v>
      </c>
      <c r="DT617" s="516">
        <v>96.4</v>
      </c>
      <c r="DU617" s="517">
        <v>99.7</v>
      </c>
      <c r="DV617" s="517">
        <v>97.5</v>
      </c>
      <c r="DW617" s="517">
        <v>100</v>
      </c>
      <c r="DX617" s="559">
        <v>97.3</v>
      </c>
      <c r="DY617" s="559">
        <v>99.6</v>
      </c>
      <c r="DZ617" s="559">
        <v>99</v>
      </c>
      <c r="EA617" s="558">
        <v>102.7</v>
      </c>
    </row>
    <row r="618" spans="1:131">
      <c r="A618" s="514" t="s">
        <v>1773</v>
      </c>
      <c r="B618" s="514" t="s">
        <v>1774</v>
      </c>
      <c r="C618" s="515">
        <v>0.1225</v>
      </c>
      <c r="D618" s="516">
        <v>105.9</v>
      </c>
      <c r="E618" s="516">
        <v>105.9</v>
      </c>
      <c r="F618" s="516">
        <v>106.8</v>
      </c>
      <c r="G618" s="516">
        <v>107.7</v>
      </c>
      <c r="H618" s="516">
        <v>107.5</v>
      </c>
      <c r="I618" s="516">
        <v>107.6</v>
      </c>
      <c r="J618" s="516">
        <v>107.7</v>
      </c>
      <c r="K618" s="516">
        <v>107.7</v>
      </c>
      <c r="L618" s="516">
        <v>109.1</v>
      </c>
      <c r="M618" s="516">
        <v>112.1</v>
      </c>
      <c r="N618" s="516">
        <v>116.4</v>
      </c>
      <c r="O618" s="516">
        <v>115.7</v>
      </c>
      <c r="P618" s="516">
        <v>116</v>
      </c>
      <c r="Q618" s="516">
        <v>117.9</v>
      </c>
      <c r="R618" s="516">
        <v>117.9</v>
      </c>
      <c r="S618" s="516">
        <v>117.9</v>
      </c>
      <c r="T618" s="516">
        <v>119.4</v>
      </c>
      <c r="U618" s="516">
        <v>120.3</v>
      </c>
      <c r="V618" s="516">
        <v>120</v>
      </c>
      <c r="W618" s="516">
        <v>119.3</v>
      </c>
      <c r="X618" s="516">
        <v>119.3</v>
      </c>
      <c r="Y618" s="516">
        <v>119.3</v>
      </c>
      <c r="Z618" s="516">
        <v>119.3</v>
      </c>
      <c r="AA618" s="516">
        <v>114.7</v>
      </c>
      <c r="AB618" s="516">
        <v>102.9</v>
      </c>
      <c r="AC618" s="516">
        <v>105</v>
      </c>
      <c r="AD618" s="516">
        <v>105</v>
      </c>
      <c r="AE618" s="516">
        <v>103.7</v>
      </c>
      <c r="AF618" s="516">
        <v>103.8</v>
      </c>
      <c r="AG618" s="516">
        <v>103.7</v>
      </c>
      <c r="AH618" s="516">
        <v>103.7</v>
      </c>
      <c r="AI618" s="516">
        <v>103.8</v>
      </c>
      <c r="AJ618" s="516">
        <v>104.7</v>
      </c>
      <c r="AK618" s="516">
        <v>104.6</v>
      </c>
      <c r="AL618" s="516">
        <v>104.6</v>
      </c>
      <c r="AM618" s="516">
        <v>104.7</v>
      </c>
      <c r="AN618" s="516">
        <v>102.9</v>
      </c>
      <c r="AO618" s="516">
        <v>103.1</v>
      </c>
      <c r="AP618" s="516">
        <v>101.3</v>
      </c>
      <c r="AQ618" s="516">
        <v>101.4</v>
      </c>
      <c r="AR618" s="516">
        <v>101.4</v>
      </c>
      <c r="AS618" s="516">
        <v>101.4</v>
      </c>
      <c r="AT618" s="516">
        <v>102.6</v>
      </c>
      <c r="AU618" s="516">
        <v>101.3</v>
      </c>
      <c r="AV618" s="516">
        <v>103.6</v>
      </c>
      <c r="AW618" s="516">
        <v>102.9</v>
      </c>
      <c r="AX618" s="516">
        <v>101.4</v>
      </c>
      <c r="AY618" s="516">
        <v>103.8</v>
      </c>
      <c r="AZ618" s="516">
        <v>109.7</v>
      </c>
      <c r="BA618" s="516">
        <v>108.3</v>
      </c>
      <c r="BB618" s="516">
        <v>110.3</v>
      </c>
      <c r="BC618" s="516">
        <v>112</v>
      </c>
      <c r="BD618" s="516">
        <v>112.6</v>
      </c>
      <c r="BE618" s="516">
        <v>113.4</v>
      </c>
      <c r="BF618" s="516">
        <v>112.9</v>
      </c>
      <c r="BG618" s="516">
        <v>111</v>
      </c>
      <c r="BH618" s="516">
        <v>111</v>
      </c>
      <c r="BI618" s="516">
        <v>106.7</v>
      </c>
      <c r="BJ618" s="516">
        <v>106.6</v>
      </c>
      <c r="BK618" s="516">
        <v>106.5</v>
      </c>
      <c r="BL618" s="516">
        <v>109.2</v>
      </c>
      <c r="BM618" s="516">
        <v>109.2</v>
      </c>
      <c r="BN618" s="516">
        <v>109.2</v>
      </c>
      <c r="BO618" s="516">
        <v>111.1</v>
      </c>
      <c r="BP618" s="516">
        <v>111.1</v>
      </c>
      <c r="BQ618" s="516">
        <v>111.1</v>
      </c>
      <c r="BR618" s="516">
        <v>111.1</v>
      </c>
      <c r="BS618" s="516">
        <v>111.1</v>
      </c>
      <c r="BT618" s="516">
        <v>111.1</v>
      </c>
      <c r="BU618" s="516">
        <v>111.1</v>
      </c>
      <c r="BV618" s="516">
        <v>110.8</v>
      </c>
      <c r="BW618" s="516">
        <v>110.7</v>
      </c>
      <c r="BX618" s="516">
        <v>110.1</v>
      </c>
      <c r="BY618" s="516">
        <v>110.1</v>
      </c>
      <c r="BZ618" s="516">
        <v>110.1</v>
      </c>
      <c r="CA618" s="516">
        <v>110.1</v>
      </c>
      <c r="CB618" s="516">
        <v>108.4</v>
      </c>
      <c r="CC618" s="516">
        <v>104.4</v>
      </c>
      <c r="CD618" s="516">
        <v>104.5</v>
      </c>
      <c r="CE618" s="516">
        <v>104.5</v>
      </c>
      <c r="CF618" s="516">
        <v>104.5</v>
      </c>
      <c r="CG618" s="516">
        <v>105.7</v>
      </c>
      <c r="CH618" s="516">
        <v>105.7</v>
      </c>
      <c r="CI618" s="516">
        <v>105.7</v>
      </c>
      <c r="CJ618" s="516">
        <v>103.1</v>
      </c>
      <c r="CK618" s="516">
        <v>103.1</v>
      </c>
      <c r="CL618" s="516">
        <v>103.1</v>
      </c>
      <c r="CM618" s="516">
        <v>101.1</v>
      </c>
      <c r="CN618" s="516">
        <v>101.1</v>
      </c>
      <c r="CO618" s="516">
        <v>107</v>
      </c>
      <c r="CP618" s="516">
        <v>107.5</v>
      </c>
      <c r="CQ618" s="516">
        <v>107.5</v>
      </c>
      <c r="CR618" s="516">
        <v>107.5</v>
      </c>
      <c r="CS618" s="516">
        <v>107.5</v>
      </c>
      <c r="CT618" s="516">
        <v>109.2</v>
      </c>
      <c r="CU618" s="516">
        <v>109.2</v>
      </c>
      <c r="CV618" s="516">
        <v>109.2</v>
      </c>
      <c r="CW618" s="516">
        <v>98.9</v>
      </c>
      <c r="CX618" s="516">
        <v>98.9</v>
      </c>
      <c r="CY618" s="516">
        <v>98.9</v>
      </c>
      <c r="CZ618" s="516">
        <v>98.9</v>
      </c>
      <c r="DA618" s="516">
        <v>98.4</v>
      </c>
      <c r="DB618" s="516">
        <v>98.4</v>
      </c>
      <c r="DC618" s="516">
        <v>96.2</v>
      </c>
      <c r="DD618" s="516">
        <v>96.6</v>
      </c>
      <c r="DE618" s="516">
        <v>96.6</v>
      </c>
      <c r="DF618" s="516">
        <v>96.6</v>
      </c>
      <c r="DG618" s="516">
        <v>96</v>
      </c>
      <c r="DH618" s="516">
        <v>96</v>
      </c>
      <c r="DI618" s="516">
        <v>96</v>
      </c>
      <c r="DJ618" s="516">
        <v>96</v>
      </c>
      <c r="DK618" s="516">
        <v>96</v>
      </c>
      <c r="DL618" s="516">
        <v>96</v>
      </c>
      <c r="DM618" s="516">
        <v>96</v>
      </c>
      <c r="DN618" s="516">
        <v>96.2</v>
      </c>
      <c r="DO618" s="516">
        <v>96.7</v>
      </c>
      <c r="DP618" s="516">
        <v>93.3</v>
      </c>
      <c r="DQ618" s="516">
        <v>90.4</v>
      </c>
      <c r="DR618" s="516">
        <v>91.7</v>
      </c>
      <c r="DS618" s="516">
        <v>95.2</v>
      </c>
      <c r="DT618" s="516">
        <v>95.2</v>
      </c>
      <c r="DU618" s="517">
        <v>99.1</v>
      </c>
      <c r="DV618" s="517">
        <v>96.4</v>
      </c>
      <c r="DW618" s="517">
        <v>99.3</v>
      </c>
      <c r="DX618" s="559">
        <v>96.2</v>
      </c>
      <c r="DY618" s="559">
        <v>98.9</v>
      </c>
      <c r="DZ618" s="559">
        <v>98.2</v>
      </c>
      <c r="EA618" s="558">
        <v>102.6</v>
      </c>
    </row>
    <row r="619" spans="1:131">
      <c r="A619" s="514" t="s">
        <v>1775</v>
      </c>
      <c r="B619" s="514" t="s">
        <v>1776</v>
      </c>
      <c r="C619" s="515">
        <v>2.2120000000000001E-2</v>
      </c>
      <c r="D619" s="516">
        <v>100.7</v>
      </c>
      <c r="E619" s="516">
        <v>100.1</v>
      </c>
      <c r="F619" s="516">
        <v>99.8</v>
      </c>
      <c r="G619" s="516">
        <v>100</v>
      </c>
      <c r="H619" s="516">
        <v>100</v>
      </c>
      <c r="I619" s="516">
        <v>100.9</v>
      </c>
      <c r="J619" s="516">
        <v>101</v>
      </c>
      <c r="K619" s="516">
        <v>99.8</v>
      </c>
      <c r="L619" s="516">
        <v>101.2</v>
      </c>
      <c r="M619" s="516">
        <v>100.2</v>
      </c>
      <c r="N619" s="516">
        <v>100.2</v>
      </c>
      <c r="O619" s="516">
        <v>99.8</v>
      </c>
      <c r="P619" s="516">
        <v>99.8</v>
      </c>
      <c r="Q619" s="516">
        <v>99.8</v>
      </c>
      <c r="R619" s="516">
        <v>99.7</v>
      </c>
      <c r="S619" s="516">
        <v>100</v>
      </c>
      <c r="T619" s="516">
        <v>99.8</v>
      </c>
      <c r="U619" s="516">
        <v>99.9</v>
      </c>
      <c r="V619" s="516">
        <v>100.1</v>
      </c>
      <c r="W619" s="516">
        <v>100.1</v>
      </c>
      <c r="X619" s="516">
        <v>99.9</v>
      </c>
      <c r="Y619" s="516">
        <v>100</v>
      </c>
      <c r="Z619" s="516">
        <v>99.9</v>
      </c>
      <c r="AA619" s="516">
        <v>99.8</v>
      </c>
      <c r="AB619" s="516">
        <v>99.8</v>
      </c>
      <c r="AC619" s="516">
        <v>99.8</v>
      </c>
      <c r="AD619" s="516">
        <v>99.7</v>
      </c>
      <c r="AE619" s="516">
        <v>99.9</v>
      </c>
      <c r="AF619" s="516">
        <v>99.9</v>
      </c>
      <c r="AG619" s="516">
        <v>101.2</v>
      </c>
      <c r="AH619" s="516">
        <v>99.8</v>
      </c>
      <c r="AI619" s="516">
        <v>99.7</v>
      </c>
      <c r="AJ619" s="516">
        <v>100.2</v>
      </c>
      <c r="AK619" s="516">
        <v>100.2</v>
      </c>
      <c r="AL619" s="516">
        <v>99.9</v>
      </c>
      <c r="AM619" s="516">
        <v>99.7</v>
      </c>
      <c r="AN619" s="516">
        <v>99.8</v>
      </c>
      <c r="AO619" s="516">
        <v>99.9</v>
      </c>
      <c r="AP619" s="516">
        <v>99.9</v>
      </c>
      <c r="AQ619" s="516">
        <v>99.9</v>
      </c>
      <c r="AR619" s="516">
        <v>99.9</v>
      </c>
      <c r="AS619" s="516">
        <v>100</v>
      </c>
      <c r="AT619" s="516">
        <v>100</v>
      </c>
      <c r="AU619" s="516">
        <v>100</v>
      </c>
      <c r="AV619" s="516">
        <v>100</v>
      </c>
      <c r="AW619" s="516">
        <v>100.1</v>
      </c>
      <c r="AX619" s="516">
        <v>100.1</v>
      </c>
      <c r="AY619" s="516">
        <v>100.1</v>
      </c>
      <c r="AZ619" s="516">
        <v>100.1</v>
      </c>
      <c r="BA619" s="516">
        <v>100.1</v>
      </c>
      <c r="BB619" s="516">
        <v>100.1</v>
      </c>
      <c r="BC619" s="516">
        <v>100</v>
      </c>
      <c r="BD619" s="516">
        <v>100</v>
      </c>
      <c r="BE619" s="516">
        <v>100</v>
      </c>
      <c r="BF619" s="516">
        <v>99.9</v>
      </c>
      <c r="BG619" s="516">
        <v>99.9</v>
      </c>
      <c r="BH619" s="516">
        <v>99.9</v>
      </c>
      <c r="BI619" s="516">
        <v>99.8</v>
      </c>
      <c r="BJ619" s="516">
        <v>99.8</v>
      </c>
      <c r="BK619" s="516">
        <v>99.8</v>
      </c>
      <c r="BL619" s="516">
        <v>99.8</v>
      </c>
      <c r="BM619" s="516">
        <v>99.9</v>
      </c>
      <c r="BN619" s="516">
        <v>99.9</v>
      </c>
      <c r="BO619" s="516">
        <v>99.9</v>
      </c>
      <c r="BP619" s="516">
        <v>99.9</v>
      </c>
      <c r="BQ619" s="516">
        <v>99.9</v>
      </c>
      <c r="BR619" s="516">
        <v>99.9</v>
      </c>
      <c r="BS619" s="516">
        <v>99.9</v>
      </c>
      <c r="BT619" s="516">
        <v>99.9</v>
      </c>
      <c r="BU619" s="516">
        <v>99.9</v>
      </c>
      <c r="BV619" s="516">
        <v>99.9</v>
      </c>
      <c r="BW619" s="516">
        <v>99.9</v>
      </c>
      <c r="BX619" s="516">
        <v>99.9</v>
      </c>
      <c r="BY619" s="516">
        <v>99.9</v>
      </c>
      <c r="BZ619" s="516">
        <v>99.9</v>
      </c>
      <c r="CA619" s="516">
        <v>99.9</v>
      </c>
      <c r="CB619" s="516">
        <v>99.9</v>
      </c>
      <c r="CC619" s="516">
        <v>99.9</v>
      </c>
      <c r="CD619" s="516">
        <v>100.1</v>
      </c>
      <c r="CE619" s="516">
        <v>100.1</v>
      </c>
      <c r="CF619" s="516">
        <v>100.1</v>
      </c>
      <c r="CG619" s="516">
        <v>100.1</v>
      </c>
      <c r="CH619" s="516">
        <v>100.1</v>
      </c>
      <c r="CI619" s="516">
        <v>100.1</v>
      </c>
      <c r="CJ619" s="516">
        <v>100.1</v>
      </c>
      <c r="CK619" s="516">
        <v>99.9</v>
      </c>
      <c r="CL619" s="516">
        <v>99.9</v>
      </c>
      <c r="CM619" s="516">
        <v>99.9</v>
      </c>
      <c r="CN619" s="516">
        <v>99.9</v>
      </c>
      <c r="CO619" s="516">
        <v>99.9</v>
      </c>
      <c r="CP619" s="516">
        <v>99.9</v>
      </c>
      <c r="CQ619" s="516">
        <v>100</v>
      </c>
      <c r="CR619" s="516">
        <v>100</v>
      </c>
      <c r="CS619" s="516">
        <v>99.9</v>
      </c>
      <c r="CT619" s="516">
        <v>99.9</v>
      </c>
      <c r="CU619" s="516">
        <v>99.9</v>
      </c>
      <c r="CV619" s="516">
        <v>99.9</v>
      </c>
      <c r="CW619" s="516">
        <v>99.9</v>
      </c>
      <c r="CX619" s="516">
        <v>99.9</v>
      </c>
      <c r="CY619" s="516">
        <v>99.9</v>
      </c>
      <c r="CZ619" s="516">
        <v>99.9</v>
      </c>
      <c r="DA619" s="516">
        <v>99.9</v>
      </c>
      <c r="DB619" s="516">
        <v>100</v>
      </c>
      <c r="DC619" s="516">
        <v>100.7</v>
      </c>
      <c r="DD619" s="516">
        <v>100.7</v>
      </c>
      <c r="DE619" s="516">
        <v>100.7</v>
      </c>
      <c r="DF619" s="516">
        <v>100.7</v>
      </c>
      <c r="DG619" s="516">
        <v>100.9</v>
      </c>
      <c r="DH619" s="516">
        <v>100.9</v>
      </c>
      <c r="DI619" s="516">
        <v>100.9</v>
      </c>
      <c r="DJ619" s="516">
        <v>100.9</v>
      </c>
      <c r="DK619" s="516">
        <v>101.1</v>
      </c>
      <c r="DL619" s="516">
        <v>101.1</v>
      </c>
      <c r="DM619" s="516">
        <v>102.1</v>
      </c>
      <c r="DN619" s="516">
        <v>102.1</v>
      </c>
      <c r="DO619" s="516">
        <v>102.7</v>
      </c>
      <c r="DP619" s="516">
        <v>102.7</v>
      </c>
      <c r="DQ619" s="516">
        <v>102.7</v>
      </c>
      <c r="DR619" s="516">
        <v>103.3</v>
      </c>
      <c r="DS619" s="516">
        <v>103.3</v>
      </c>
      <c r="DT619" s="516">
        <v>103.3</v>
      </c>
      <c r="DU619" s="517">
        <v>103.3</v>
      </c>
      <c r="DV619" s="517">
        <v>103.7</v>
      </c>
      <c r="DW619" s="517">
        <v>103.7</v>
      </c>
      <c r="DX619" s="559">
        <v>103.2</v>
      </c>
      <c r="DY619" s="559">
        <v>103.2</v>
      </c>
      <c r="DZ619" s="559">
        <v>103.2</v>
      </c>
      <c r="EA619" s="558">
        <v>103.2</v>
      </c>
    </row>
    <row r="620" spans="1:131">
      <c r="A620" s="514" t="s">
        <v>1777</v>
      </c>
      <c r="B620" s="514" t="s">
        <v>1778</v>
      </c>
      <c r="C620" s="515">
        <v>0.38341999999999998</v>
      </c>
      <c r="D620" s="516">
        <v>102.5</v>
      </c>
      <c r="E620" s="516">
        <v>102</v>
      </c>
      <c r="F620" s="516">
        <v>102.6</v>
      </c>
      <c r="G620" s="516">
        <v>100.5</v>
      </c>
      <c r="H620" s="516">
        <v>99.9</v>
      </c>
      <c r="I620" s="516">
        <v>102.6</v>
      </c>
      <c r="J620" s="516">
        <v>96.3</v>
      </c>
      <c r="K620" s="516">
        <v>94.7</v>
      </c>
      <c r="L620" s="516">
        <v>99.2</v>
      </c>
      <c r="M620" s="516">
        <v>93</v>
      </c>
      <c r="N620" s="516">
        <v>87</v>
      </c>
      <c r="O620" s="516">
        <v>92.1</v>
      </c>
      <c r="P620" s="516">
        <v>89.9</v>
      </c>
      <c r="Q620" s="516">
        <v>92.1</v>
      </c>
      <c r="R620" s="516">
        <v>86</v>
      </c>
      <c r="S620" s="516">
        <v>90.2</v>
      </c>
      <c r="T620" s="516">
        <v>90.6</v>
      </c>
      <c r="U620" s="516">
        <v>95.4</v>
      </c>
      <c r="V620" s="516">
        <v>92.9</v>
      </c>
      <c r="W620" s="516">
        <v>93.8</v>
      </c>
      <c r="X620" s="516">
        <v>95.3</v>
      </c>
      <c r="Y620" s="516">
        <v>96.2</v>
      </c>
      <c r="Z620" s="516">
        <v>96.6</v>
      </c>
      <c r="AA620" s="516">
        <v>100.2</v>
      </c>
      <c r="AB620" s="516">
        <v>95.5</v>
      </c>
      <c r="AC620" s="516">
        <v>98</v>
      </c>
      <c r="AD620" s="516">
        <v>94.2</v>
      </c>
      <c r="AE620" s="516">
        <v>95.1</v>
      </c>
      <c r="AF620" s="516">
        <v>99.6</v>
      </c>
      <c r="AG620" s="516">
        <v>96.6</v>
      </c>
      <c r="AH620" s="516">
        <v>97.5</v>
      </c>
      <c r="AI620" s="516">
        <v>102.5</v>
      </c>
      <c r="AJ620" s="516">
        <v>102.4</v>
      </c>
      <c r="AK620" s="516">
        <v>98.8</v>
      </c>
      <c r="AL620" s="516">
        <v>98.1</v>
      </c>
      <c r="AM620" s="516">
        <v>95.9</v>
      </c>
      <c r="AN620" s="516">
        <v>96.8</v>
      </c>
      <c r="AO620" s="516">
        <v>97.7</v>
      </c>
      <c r="AP620" s="516">
        <v>98.3</v>
      </c>
      <c r="AQ620" s="516">
        <v>99</v>
      </c>
      <c r="AR620" s="516">
        <v>99.9</v>
      </c>
      <c r="AS620" s="516">
        <v>101.9</v>
      </c>
      <c r="AT620" s="516">
        <v>100.8</v>
      </c>
      <c r="AU620" s="516">
        <v>99.8</v>
      </c>
      <c r="AV620" s="516">
        <v>101.2</v>
      </c>
      <c r="AW620" s="516">
        <v>95.1</v>
      </c>
      <c r="AX620" s="516">
        <v>97.8</v>
      </c>
      <c r="AY620" s="516">
        <v>96.3</v>
      </c>
      <c r="AZ620" s="516">
        <v>94.9</v>
      </c>
      <c r="BA620" s="516">
        <v>99.4</v>
      </c>
      <c r="BB620" s="516">
        <v>96.7</v>
      </c>
      <c r="BC620" s="516">
        <v>95.1</v>
      </c>
      <c r="BD620" s="516">
        <v>96.7</v>
      </c>
      <c r="BE620" s="516">
        <v>95.9</v>
      </c>
      <c r="BF620" s="516">
        <v>93.6</v>
      </c>
      <c r="BG620" s="516">
        <v>92.9</v>
      </c>
      <c r="BH620" s="516">
        <v>93.7</v>
      </c>
      <c r="BI620" s="516">
        <v>92.4</v>
      </c>
      <c r="BJ620" s="516">
        <v>91.7</v>
      </c>
      <c r="BK620" s="516">
        <v>93</v>
      </c>
      <c r="BL620" s="516">
        <v>91.3</v>
      </c>
      <c r="BM620" s="516">
        <v>91.5</v>
      </c>
      <c r="BN620" s="516">
        <v>89.8</v>
      </c>
      <c r="BO620" s="516">
        <v>90</v>
      </c>
      <c r="BP620" s="516">
        <v>87.5</v>
      </c>
      <c r="BQ620" s="516">
        <v>92.1</v>
      </c>
      <c r="BR620" s="516">
        <v>89.2</v>
      </c>
      <c r="BS620" s="516">
        <v>91.5</v>
      </c>
      <c r="BT620" s="516">
        <v>93</v>
      </c>
      <c r="BU620" s="516">
        <v>91.5</v>
      </c>
      <c r="BV620" s="516">
        <v>90.7</v>
      </c>
      <c r="BW620" s="516">
        <v>90.3</v>
      </c>
      <c r="BX620" s="516">
        <v>88.2</v>
      </c>
      <c r="BY620" s="516">
        <v>92.1</v>
      </c>
      <c r="BZ620" s="516">
        <v>95.9</v>
      </c>
      <c r="CA620" s="516">
        <v>95.1</v>
      </c>
      <c r="CB620" s="516">
        <v>95.2</v>
      </c>
      <c r="CC620" s="516">
        <v>95.2</v>
      </c>
      <c r="CD620" s="516">
        <v>93.8</v>
      </c>
      <c r="CE620" s="516">
        <v>96.8</v>
      </c>
      <c r="CF620" s="516">
        <v>96.8</v>
      </c>
      <c r="CG620" s="516">
        <v>98.7</v>
      </c>
      <c r="CH620" s="516">
        <v>103.3</v>
      </c>
      <c r="CI620" s="516">
        <v>103.9</v>
      </c>
      <c r="CJ620" s="516">
        <v>101.6</v>
      </c>
      <c r="CK620" s="516">
        <v>102.6</v>
      </c>
      <c r="CL620" s="516">
        <v>101.2</v>
      </c>
      <c r="CM620" s="516">
        <v>100</v>
      </c>
      <c r="CN620" s="516">
        <v>101.6</v>
      </c>
      <c r="CO620" s="516">
        <v>100.2</v>
      </c>
      <c r="CP620" s="516">
        <v>100.2</v>
      </c>
      <c r="CQ620" s="516">
        <v>101.4</v>
      </c>
      <c r="CR620" s="516">
        <v>99.8</v>
      </c>
      <c r="CS620" s="516">
        <v>98.2</v>
      </c>
      <c r="CT620" s="516">
        <v>99</v>
      </c>
      <c r="CU620" s="516">
        <v>99.8</v>
      </c>
      <c r="CV620" s="516">
        <v>98.9</v>
      </c>
      <c r="CW620" s="516">
        <v>95.7</v>
      </c>
      <c r="CX620" s="516">
        <v>96.1</v>
      </c>
      <c r="CY620" s="516">
        <v>95.9</v>
      </c>
      <c r="CZ620" s="516">
        <v>95.6</v>
      </c>
      <c r="DA620" s="516">
        <v>96.1</v>
      </c>
      <c r="DB620" s="516">
        <v>96.2</v>
      </c>
      <c r="DC620" s="516">
        <v>98</v>
      </c>
      <c r="DD620" s="516">
        <v>95.1</v>
      </c>
      <c r="DE620" s="516">
        <v>96</v>
      </c>
      <c r="DF620" s="516">
        <v>97.5</v>
      </c>
      <c r="DG620" s="516">
        <v>99.5</v>
      </c>
      <c r="DH620" s="516">
        <v>100.9</v>
      </c>
      <c r="DI620" s="516">
        <v>107.7</v>
      </c>
      <c r="DJ620" s="516">
        <v>109.6</v>
      </c>
      <c r="DK620" s="516">
        <v>115.3</v>
      </c>
      <c r="DL620" s="516">
        <v>117.4</v>
      </c>
      <c r="DM620" s="516">
        <v>117.8</v>
      </c>
      <c r="DN620" s="516">
        <v>117.9</v>
      </c>
      <c r="DO620" s="516">
        <v>122.7</v>
      </c>
      <c r="DP620" s="516">
        <v>122.6</v>
      </c>
      <c r="DQ620" s="516">
        <v>125.2</v>
      </c>
      <c r="DR620" s="516">
        <v>126.2</v>
      </c>
      <c r="DS620" s="516">
        <v>126.2</v>
      </c>
      <c r="DT620" s="516">
        <v>127.7</v>
      </c>
      <c r="DU620" s="517">
        <v>132.30000000000001</v>
      </c>
      <c r="DV620" s="517">
        <v>133.6</v>
      </c>
      <c r="DW620" s="517">
        <v>139.19999999999999</v>
      </c>
      <c r="DX620" s="559">
        <v>136.9</v>
      </c>
      <c r="DY620" s="559">
        <v>136.19999999999999</v>
      </c>
      <c r="DZ620" s="559">
        <v>134.19999999999999</v>
      </c>
      <c r="EA620" s="558">
        <v>135.9</v>
      </c>
    </row>
    <row r="621" spans="1:131">
      <c r="A621" s="514" t="s">
        <v>1779</v>
      </c>
      <c r="B621" s="514" t="s">
        <v>1780</v>
      </c>
      <c r="C621" s="515">
        <v>0.17896000000000001</v>
      </c>
      <c r="D621" s="516">
        <v>99.9</v>
      </c>
      <c r="E621" s="516">
        <v>100.1</v>
      </c>
      <c r="F621" s="516">
        <v>98.8</v>
      </c>
      <c r="G621" s="516">
        <v>101.4</v>
      </c>
      <c r="H621" s="516">
        <v>99.6</v>
      </c>
      <c r="I621" s="516">
        <v>101.6</v>
      </c>
      <c r="J621" s="516">
        <v>100.1</v>
      </c>
      <c r="K621" s="516">
        <v>99.5</v>
      </c>
      <c r="L621" s="516">
        <v>96.5</v>
      </c>
      <c r="M621" s="516">
        <v>89.7</v>
      </c>
      <c r="N621" s="516">
        <v>84.8</v>
      </c>
      <c r="O621" s="516">
        <v>83.7</v>
      </c>
      <c r="P621" s="516">
        <v>84.4</v>
      </c>
      <c r="Q621" s="516">
        <v>83.8</v>
      </c>
      <c r="R621" s="516">
        <v>81.599999999999994</v>
      </c>
      <c r="S621" s="516">
        <v>83</v>
      </c>
      <c r="T621" s="516">
        <v>84.3</v>
      </c>
      <c r="U621" s="516">
        <v>88.3</v>
      </c>
      <c r="V621" s="516">
        <v>86.9</v>
      </c>
      <c r="W621" s="516">
        <v>86.5</v>
      </c>
      <c r="X621" s="516">
        <v>87.6</v>
      </c>
      <c r="Y621" s="516">
        <v>85.9</v>
      </c>
      <c r="Z621" s="516">
        <v>87.2</v>
      </c>
      <c r="AA621" s="516">
        <v>92.6</v>
      </c>
      <c r="AB621" s="516">
        <v>93.2</v>
      </c>
      <c r="AC621" s="516">
        <v>94.8</v>
      </c>
      <c r="AD621" s="516">
        <v>93.6</v>
      </c>
      <c r="AE621" s="516">
        <v>93.4</v>
      </c>
      <c r="AF621" s="516">
        <v>96</v>
      </c>
      <c r="AG621" s="516">
        <v>96.6</v>
      </c>
      <c r="AH621" s="516">
        <v>92.9</v>
      </c>
      <c r="AI621" s="516">
        <v>95.9</v>
      </c>
      <c r="AJ621" s="516">
        <v>96.2</v>
      </c>
      <c r="AK621" s="516">
        <v>97</v>
      </c>
      <c r="AL621" s="516">
        <v>98.3</v>
      </c>
      <c r="AM621" s="516">
        <v>97.3</v>
      </c>
      <c r="AN621" s="516">
        <v>97.3</v>
      </c>
      <c r="AO621" s="516">
        <v>102</v>
      </c>
      <c r="AP621" s="516">
        <v>103.1</v>
      </c>
      <c r="AQ621" s="516">
        <v>102.2</v>
      </c>
      <c r="AR621" s="516">
        <v>106.1</v>
      </c>
      <c r="AS621" s="516">
        <v>107.9</v>
      </c>
      <c r="AT621" s="516">
        <v>107.1</v>
      </c>
      <c r="AU621" s="516">
        <v>106.9</v>
      </c>
      <c r="AV621" s="516">
        <v>106.7</v>
      </c>
      <c r="AW621" s="516">
        <v>103.9</v>
      </c>
      <c r="AX621" s="516">
        <v>106.5</v>
      </c>
      <c r="AY621" s="516">
        <v>99.9</v>
      </c>
      <c r="AZ621" s="516">
        <v>102.5</v>
      </c>
      <c r="BA621" s="516">
        <v>106.9</v>
      </c>
      <c r="BB621" s="516">
        <v>102.2</v>
      </c>
      <c r="BC621" s="516">
        <v>97.9</v>
      </c>
      <c r="BD621" s="516">
        <v>98.6</v>
      </c>
      <c r="BE621" s="516">
        <v>95.4</v>
      </c>
      <c r="BF621" s="516">
        <v>92.5</v>
      </c>
      <c r="BG621" s="516">
        <v>90.5</v>
      </c>
      <c r="BH621" s="516">
        <v>91</v>
      </c>
      <c r="BI621" s="516">
        <v>89.1</v>
      </c>
      <c r="BJ621" s="516">
        <v>89.2</v>
      </c>
      <c r="BK621" s="516">
        <v>90.8</v>
      </c>
      <c r="BL621" s="516">
        <v>89.5</v>
      </c>
      <c r="BM621" s="516">
        <v>89.6</v>
      </c>
      <c r="BN621" s="516">
        <v>89.1</v>
      </c>
      <c r="BO621" s="516">
        <v>89.1</v>
      </c>
      <c r="BP621" s="516">
        <v>90.1</v>
      </c>
      <c r="BQ621" s="516">
        <v>93.1</v>
      </c>
      <c r="BR621" s="516">
        <v>87.4</v>
      </c>
      <c r="BS621" s="516">
        <v>91</v>
      </c>
      <c r="BT621" s="516">
        <v>90.4</v>
      </c>
      <c r="BU621" s="516">
        <v>91.1</v>
      </c>
      <c r="BV621" s="516">
        <v>90.6</v>
      </c>
      <c r="BW621" s="516">
        <v>89.9</v>
      </c>
      <c r="BX621" s="516">
        <v>86.6</v>
      </c>
      <c r="BY621" s="516">
        <v>90.4</v>
      </c>
      <c r="BZ621" s="516">
        <v>93.5</v>
      </c>
      <c r="CA621" s="516">
        <v>90</v>
      </c>
      <c r="CB621" s="516">
        <v>91</v>
      </c>
      <c r="CC621" s="516">
        <v>88.4</v>
      </c>
      <c r="CD621" s="516">
        <v>93.2</v>
      </c>
      <c r="CE621" s="516">
        <v>96.1</v>
      </c>
      <c r="CF621" s="516">
        <v>96.9</v>
      </c>
      <c r="CG621" s="516">
        <v>96</v>
      </c>
      <c r="CH621" s="516">
        <v>98.1</v>
      </c>
      <c r="CI621" s="516">
        <v>98.8</v>
      </c>
      <c r="CJ621" s="516">
        <v>96.4</v>
      </c>
      <c r="CK621" s="516">
        <v>97.8</v>
      </c>
      <c r="CL621" s="516">
        <v>93.1</v>
      </c>
      <c r="CM621" s="516">
        <v>94</v>
      </c>
      <c r="CN621" s="516">
        <v>92.2</v>
      </c>
      <c r="CO621" s="516">
        <v>92.9</v>
      </c>
      <c r="CP621" s="516">
        <v>91.1</v>
      </c>
      <c r="CQ621" s="516">
        <v>93.4</v>
      </c>
      <c r="CR621" s="516">
        <v>91.4</v>
      </c>
      <c r="CS621" s="516">
        <v>89.2</v>
      </c>
      <c r="CT621" s="516">
        <v>89.1</v>
      </c>
      <c r="CU621" s="516">
        <v>88.5</v>
      </c>
      <c r="CV621" s="516">
        <v>85.8</v>
      </c>
      <c r="CW621" s="516">
        <v>83.7</v>
      </c>
      <c r="CX621" s="516">
        <v>82.6</v>
      </c>
      <c r="CY621" s="516">
        <v>83.7</v>
      </c>
      <c r="CZ621" s="516">
        <v>85.4</v>
      </c>
      <c r="DA621" s="516">
        <v>84.5</v>
      </c>
      <c r="DB621" s="516">
        <v>86.1</v>
      </c>
      <c r="DC621" s="516">
        <v>87</v>
      </c>
      <c r="DD621" s="516">
        <v>85</v>
      </c>
      <c r="DE621" s="516">
        <v>87.4</v>
      </c>
      <c r="DF621" s="516">
        <v>86.1</v>
      </c>
      <c r="DG621" s="516">
        <v>87.1</v>
      </c>
      <c r="DH621" s="516">
        <v>91.4</v>
      </c>
      <c r="DI621" s="516">
        <v>105.6</v>
      </c>
      <c r="DJ621" s="516">
        <v>106.8</v>
      </c>
      <c r="DK621" s="516">
        <v>114.7</v>
      </c>
      <c r="DL621" s="516">
        <v>121.2</v>
      </c>
      <c r="DM621" s="516">
        <v>123.4</v>
      </c>
      <c r="DN621" s="516">
        <v>123.4</v>
      </c>
      <c r="DO621" s="516">
        <v>130.69999999999999</v>
      </c>
      <c r="DP621" s="516">
        <v>129.69999999999999</v>
      </c>
      <c r="DQ621" s="516">
        <v>134</v>
      </c>
      <c r="DR621" s="516">
        <v>135.9</v>
      </c>
      <c r="DS621" s="516">
        <v>132.19999999999999</v>
      </c>
      <c r="DT621" s="516">
        <v>132.9</v>
      </c>
      <c r="DU621" s="517">
        <v>143.9</v>
      </c>
      <c r="DV621" s="517">
        <v>145.9</v>
      </c>
      <c r="DW621" s="517">
        <v>156.5</v>
      </c>
      <c r="DX621" s="559">
        <v>154.69999999999999</v>
      </c>
      <c r="DY621" s="559">
        <v>152.80000000000001</v>
      </c>
      <c r="DZ621" s="559">
        <v>148.80000000000001</v>
      </c>
      <c r="EA621" s="558">
        <v>152.4</v>
      </c>
    </row>
    <row r="622" spans="1:131">
      <c r="A622" s="514" t="s">
        <v>1781</v>
      </c>
      <c r="B622" s="514" t="s">
        <v>1782</v>
      </c>
      <c r="C622" s="515">
        <v>0.20446</v>
      </c>
      <c r="D622" s="516">
        <v>104.8</v>
      </c>
      <c r="E622" s="516">
        <v>103.6</v>
      </c>
      <c r="F622" s="516">
        <v>106</v>
      </c>
      <c r="G622" s="516">
        <v>99.7</v>
      </c>
      <c r="H622" s="516">
        <v>100.2</v>
      </c>
      <c r="I622" s="516">
        <v>103.4</v>
      </c>
      <c r="J622" s="516">
        <v>93</v>
      </c>
      <c r="K622" s="516">
        <v>90.4</v>
      </c>
      <c r="L622" s="516">
        <v>101.6</v>
      </c>
      <c r="M622" s="516">
        <v>95.8</v>
      </c>
      <c r="N622" s="516">
        <v>88.9</v>
      </c>
      <c r="O622" s="516">
        <v>99.5</v>
      </c>
      <c r="P622" s="516">
        <v>94.8</v>
      </c>
      <c r="Q622" s="516">
        <v>99.3</v>
      </c>
      <c r="R622" s="516">
        <v>89.8</v>
      </c>
      <c r="S622" s="516">
        <v>96.5</v>
      </c>
      <c r="T622" s="516">
        <v>96.1</v>
      </c>
      <c r="U622" s="516">
        <v>101.6</v>
      </c>
      <c r="V622" s="516">
        <v>98.2</v>
      </c>
      <c r="W622" s="516">
        <v>100.2</v>
      </c>
      <c r="X622" s="516">
        <v>102</v>
      </c>
      <c r="Y622" s="516">
        <v>105.2</v>
      </c>
      <c r="Z622" s="516">
        <v>104.8</v>
      </c>
      <c r="AA622" s="516">
        <v>106.9</v>
      </c>
      <c r="AB622" s="516">
        <v>97.4</v>
      </c>
      <c r="AC622" s="516">
        <v>100.8</v>
      </c>
      <c r="AD622" s="516">
        <v>94.7</v>
      </c>
      <c r="AE622" s="516">
        <v>96.7</v>
      </c>
      <c r="AF622" s="516">
        <v>102.9</v>
      </c>
      <c r="AG622" s="516">
        <v>96.5</v>
      </c>
      <c r="AH622" s="516">
        <v>101.6</v>
      </c>
      <c r="AI622" s="516">
        <v>108.3</v>
      </c>
      <c r="AJ622" s="516">
        <v>107.7</v>
      </c>
      <c r="AK622" s="516">
        <v>100.3</v>
      </c>
      <c r="AL622" s="516">
        <v>98</v>
      </c>
      <c r="AM622" s="516">
        <v>94.6</v>
      </c>
      <c r="AN622" s="516">
        <v>96.2</v>
      </c>
      <c r="AO622" s="516">
        <v>94</v>
      </c>
      <c r="AP622" s="516">
        <v>94.1</v>
      </c>
      <c r="AQ622" s="516">
        <v>96.2</v>
      </c>
      <c r="AR622" s="516">
        <v>94.4</v>
      </c>
      <c r="AS622" s="516">
        <v>96.7</v>
      </c>
      <c r="AT622" s="516">
        <v>95.3</v>
      </c>
      <c r="AU622" s="516">
        <v>93.7</v>
      </c>
      <c r="AV622" s="516">
        <v>96.3</v>
      </c>
      <c r="AW622" s="516">
        <v>87.4</v>
      </c>
      <c r="AX622" s="516">
        <v>90.1</v>
      </c>
      <c r="AY622" s="516">
        <v>93.2</v>
      </c>
      <c r="AZ622" s="516">
        <v>88.3</v>
      </c>
      <c r="BA622" s="516">
        <v>92.9</v>
      </c>
      <c r="BB622" s="516">
        <v>91.8</v>
      </c>
      <c r="BC622" s="516">
        <v>92.6</v>
      </c>
      <c r="BD622" s="516">
        <v>95</v>
      </c>
      <c r="BE622" s="516">
        <v>96.3</v>
      </c>
      <c r="BF622" s="516">
        <v>94.7</v>
      </c>
      <c r="BG622" s="516">
        <v>95.1</v>
      </c>
      <c r="BH622" s="516">
        <v>96</v>
      </c>
      <c r="BI622" s="516">
        <v>95.2</v>
      </c>
      <c r="BJ622" s="516">
        <v>93.8</v>
      </c>
      <c r="BK622" s="516">
        <v>94.9</v>
      </c>
      <c r="BL622" s="516">
        <v>92.9</v>
      </c>
      <c r="BM622" s="516">
        <v>93.2</v>
      </c>
      <c r="BN622" s="516">
        <v>90.4</v>
      </c>
      <c r="BO622" s="516">
        <v>90.7</v>
      </c>
      <c r="BP622" s="516">
        <v>85.2</v>
      </c>
      <c r="BQ622" s="516">
        <v>91.3</v>
      </c>
      <c r="BR622" s="516">
        <v>90.7</v>
      </c>
      <c r="BS622" s="516">
        <v>91.9</v>
      </c>
      <c r="BT622" s="516">
        <v>95.2</v>
      </c>
      <c r="BU622" s="516">
        <v>91.8</v>
      </c>
      <c r="BV622" s="516">
        <v>90.9</v>
      </c>
      <c r="BW622" s="516">
        <v>90.6</v>
      </c>
      <c r="BX622" s="516">
        <v>89.6</v>
      </c>
      <c r="BY622" s="516">
        <v>93.7</v>
      </c>
      <c r="BZ622" s="516">
        <v>98.1</v>
      </c>
      <c r="CA622" s="516">
        <v>99.6</v>
      </c>
      <c r="CB622" s="516">
        <v>99</v>
      </c>
      <c r="CC622" s="516">
        <v>101.2</v>
      </c>
      <c r="CD622" s="516">
        <v>94.4</v>
      </c>
      <c r="CE622" s="516">
        <v>97.4</v>
      </c>
      <c r="CF622" s="516">
        <v>96.6</v>
      </c>
      <c r="CG622" s="516">
        <v>101</v>
      </c>
      <c r="CH622" s="516">
        <v>107.9</v>
      </c>
      <c r="CI622" s="516">
        <v>108.4</v>
      </c>
      <c r="CJ622" s="516">
        <v>106.1</v>
      </c>
      <c r="CK622" s="516">
        <v>106.9</v>
      </c>
      <c r="CL622" s="516">
        <v>108.4</v>
      </c>
      <c r="CM622" s="516">
        <v>105.3</v>
      </c>
      <c r="CN622" s="516">
        <v>109.7</v>
      </c>
      <c r="CO622" s="516">
        <v>106.5</v>
      </c>
      <c r="CP622" s="516">
        <v>108.1</v>
      </c>
      <c r="CQ622" s="516">
        <v>108.4</v>
      </c>
      <c r="CR622" s="516">
        <v>107.1</v>
      </c>
      <c r="CS622" s="516">
        <v>106</v>
      </c>
      <c r="CT622" s="516">
        <v>107.7</v>
      </c>
      <c r="CU622" s="516">
        <v>109.8</v>
      </c>
      <c r="CV622" s="516">
        <v>110.4</v>
      </c>
      <c r="CW622" s="516">
        <v>106.2</v>
      </c>
      <c r="CX622" s="516">
        <v>108</v>
      </c>
      <c r="CY622" s="516">
        <v>106.5</v>
      </c>
      <c r="CZ622" s="516">
        <v>104.6</v>
      </c>
      <c r="DA622" s="516">
        <v>106.3</v>
      </c>
      <c r="DB622" s="516">
        <v>105</v>
      </c>
      <c r="DC622" s="516">
        <v>107.6</v>
      </c>
      <c r="DD622" s="516">
        <v>104</v>
      </c>
      <c r="DE622" s="516">
        <v>103.6</v>
      </c>
      <c r="DF622" s="516">
        <v>107.5</v>
      </c>
      <c r="DG622" s="516">
        <v>110.3</v>
      </c>
      <c r="DH622" s="516">
        <v>109.2</v>
      </c>
      <c r="DI622" s="516">
        <v>109.6</v>
      </c>
      <c r="DJ622" s="516">
        <v>112</v>
      </c>
      <c r="DK622" s="516">
        <v>115.8</v>
      </c>
      <c r="DL622" s="516">
        <v>114.1</v>
      </c>
      <c r="DM622" s="516">
        <v>112.9</v>
      </c>
      <c r="DN622" s="516">
        <v>113.1</v>
      </c>
      <c r="DO622" s="516">
        <v>115.8</v>
      </c>
      <c r="DP622" s="516">
        <v>116.3</v>
      </c>
      <c r="DQ622" s="516">
        <v>117.4</v>
      </c>
      <c r="DR622" s="516">
        <v>117.7</v>
      </c>
      <c r="DS622" s="516">
        <v>120.9</v>
      </c>
      <c r="DT622" s="516">
        <v>123.2</v>
      </c>
      <c r="DU622" s="517">
        <v>122.2</v>
      </c>
      <c r="DV622" s="517">
        <v>122.9</v>
      </c>
      <c r="DW622" s="517">
        <v>124</v>
      </c>
      <c r="DX622" s="559">
        <v>121.4</v>
      </c>
      <c r="DY622" s="559">
        <v>121.6</v>
      </c>
      <c r="DZ622" s="559">
        <v>121.5</v>
      </c>
      <c r="EA622" s="558">
        <v>121.5</v>
      </c>
    </row>
    <row r="623" spans="1:131">
      <c r="A623" s="514" t="s">
        <v>1783</v>
      </c>
      <c r="B623" s="514" t="s">
        <v>1784</v>
      </c>
      <c r="C623" s="515">
        <v>0.20757999999999999</v>
      </c>
      <c r="D623" s="516">
        <v>100.7</v>
      </c>
      <c r="E623" s="516">
        <v>101.7</v>
      </c>
      <c r="F623" s="516">
        <v>101.1</v>
      </c>
      <c r="G623" s="516">
        <v>101.9</v>
      </c>
      <c r="H623" s="516">
        <v>101.9</v>
      </c>
      <c r="I623" s="516">
        <v>100.2</v>
      </c>
      <c r="J623" s="516">
        <v>100.5</v>
      </c>
      <c r="K623" s="516">
        <v>97.7</v>
      </c>
      <c r="L623" s="516">
        <v>97.9</v>
      </c>
      <c r="M623" s="516">
        <v>97.1</v>
      </c>
      <c r="N623" s="516">
        <v>97.6</v>
      </c>
      <c r="O623" s="516">
        <v>97.8</v>
      </c>
      <c r="P623" s="516">
        <v>96</v>
      </c>
      <c r="Q623" s="516">
        <v>97.8</v>
      </c>
      <c r="R623" s="516">
        <v>97.3</v>
      </c>
      <c r="S623" s="516">
        <v>99.7</v>
      </c>
      <c r="T623" s="516">
        <v>101.9</v>
      </c>
      <c r="U623" s="516">
        <v>99.7</v>
      </c>
      <c r="V623" s="516">
        <v>100.4</v>
      </c>
      <c r="W623" s="516">
        <v>100.1</v>
      </c>
      <c r="X623" s="516">
        <v>100.7</v>
      </c>
      <c r="Y623" s="516">
        <v>99.7</v>
      </c>
      <c r="Z623" s="516">
        <v>101</v>
      </c>
      <c r="AA623" s="516">
        <v>101.1</v>
      </c>
      <c r="AB623" s="516">
        <v>103.3</v>
      </c>
      <c r="AC623" s="516">
        <v>102.4</v>
      </c>
      <c r="AD623" s="516">
        <v>101.4</v>
      </c>
      <c r="AE623" s="516">
        <v>99.6</v>
      </c>
      <c r="AF623" s="516">
        <v>99.7</v>
      </c>
      <c r="AG623" s="516">
        <v>100.5</v>
      </c>
      <c r="AH623" s="516">
        <v>100.5</v>
      </c>
      <c r="AI623" s="516">
        <v>104</v>
      </c>
      <c r="AJ623" s="516">
        <v>104.6</v>
      </c>
      <c r="AK623" s="516">
        <v>104.4</v>
      </c>
      <c r="AL623" s="516">
        <v>104.1</v>
      </c>
      <c r="AM623" s="516">
        <v>104.1</v>
      </c>
      <c r="AN623" s="516">
        <v>104.6</v>
      </c>
      <c r="AO623" s="516">
        <v>104.4</v>
      </c>
      <c r="AP623" s="516">
        <v>104.9</v>
      </c>
      <c r="AQ623" s="516">
        <v>105.2</v>
      </c>
      <c r="AR623" s="516">
        <v>105.9</v>
      </c>
      <c r="AS623" s="516">
        <v>106.6</v>
      </c>
      <c r="AT623" s="516">
        <v>107.2</v>
      </c>
      <c r="AU623" s="516">
        <v>106.9</v>
      </c>
      <c r="AV623" s="516">
        <v>103.7</v>
      </c>
      <c r="AW623" s="516">
        <v>107.8</v>
      </c>
      <c r="AX623" s="516">
        <v>107.7</v>
      </c>
      <c r="AY623" s="516">
        <v>108.8</v>
      </c>
      <c r="AZ623" s="516">
        <v>108.1</v>
      </c>
      <c r="BA623" s="516">
        <v>108.9</v>
      </c>
      <c r="BB623" s="516">
        <v>108.2</v>
      </c>
      <c r="BC623" s="516">
        <v>109.5</v>
      </c>
      <c r="BD623" s="516">
        <v>112.7</v>
      </c>
      <c r="BE623" s="516">
        <v>111.9</v>
      </c>
      <c r="BF623" s="516">
        <v>111.2</v>
      </c>
      <c r="BG623" s="516">
        <v>114.5</v>
      </c>
      <c r="BH623" s="516">
        <v>110.5</v>
      </c>
      <c r="BI623" s="516">
        <v>113.7</v>
      </c>
      <c r="BJ623" s="516">
        <v>114.4</v>
      </c>
      <c r="BK623" s="516">
        <v>114.5</v>
      </c>
      <c r="BL623" s="516">
        <v>114.6</v>
      </c>
      <c r="BM623" s="516">
        <v>114.6</v>
      </c>
      <c r="BN623" s="516">
        <v>112.9</v>
      </c>
      <c r="BO623" s="516">
        <v>109.7</v>
      </c>
      <c r="BP623" s="516">
        <v>93.5</v>
      </c>
      <c r="BQ623" s="516">
        <v>94.3</v>
      </c>
      <c r="BR623" s="516">
        <v>94.3</v>
      </c>
      <c r="BS623" s="516">
        <v>97.9</v>
      </c>
      <c r="BT623" s="516">
        <v>99.4</v>
      </c>
      <c r="BU623" s="516">
        <v>98.9</v>
      </c>
      <c r="BV623" s="516">
        <v>98.9</v>
      </c>
      <c r="BW623" s="516">
        <v>99.1</v>
      </c>
      <c r="BX623" s="516">
        <v>99.3</v>
      </c>
      <c r="BY623" s="516">
        <v>99.5</v>
      </c>
      <c r="BZ623" s="516">
        <v>99.9</v>
      </c>
      <c r="CA623" s="516">
        <v>99.2</v>
      </c>
      <c r="CB623" s="516">
        <v>99.7</v>
      </c>
      <c r="CC623" s="516">
        <v>99.7</v>
      </c>
      <c r="CD623" s="516">
        <v>99.5</v>
      </c>
      <c r="CE623" s="516">
        <v>99.9</v>
      </c>
      <c r="CF623" s="516">
        <v>100.2</v>
      </c>
      <c r="CG623" s="516">
        <v>99.6</v>
      </c>
      <c r="CH623" s="516">
        <v>99.9</v>
      </c>
      <c r="CI623" s="516">
        <v>100.1</v>
      </c>
      <c r="CJ623" s="516">
        <v>99.9</v>
      </c>
      <c r="CK623" s="516">
        <v>100.1</v>
      </c>
      <c r="CL623" s="516">
        <v>100.2</v>
      </c>
      <c r="CM623" s="516">
        <v>100.2</v>
      </c>
      <c r="CN623" s="516">
        <v>100.3</v>
      </c>
      <c r="CO623" s="516">
        <v>100.5</v>
      </c>
      <c r="CP623" s="516">
        <v>100.5</v>
      </c>
      <c r="CQ623" s="516">
        <v>100.3</v>
      </c>
      <c r="CR623" s="516">
        <v>100.5</v>
      </c>
      <c r="CS623" s="516">
        <v>101.8</v>
      </c>
      <c r="CT623" s="516">
        <v>100.9</v>
      </c>
      <c r="CU623" s="516">
        <v>100.8</v>
      </c>
      <c r="CV623" s="516">
        <v>100.8</v>
      </c>
      <c r="CW623" s="516">
        <v>101.4</v>
      </c>
      <c r="CX623" s="516">
        <v>100.8</v>
      </c>
      <c r="CY623" s="516">
        <v>101.7</v>
      </c>
      <c r="CZ623" s="516">
        <v>102.1</v>
      </c>
      <c r="DA623" s="516">
        <v>102.5</v>
      </c>
      <c r="DB623" s="516">
        <v>102.6</v>
      </c>
      <c r="DC623" s="516">
        <v>104.1</v>
      </c>
      <c r="DD623" s="516">
        <v>103.6</v>
      </c>
      <c r="DE623" s="516">
        <v>103.9</v>
      </c>
      <c r="DF623" s="516">
        <v>104.2</v>
      </c>
      <c r="DG623" s="516">
        <v>106.5</v>
      </c>
      <c r="DH623" s="516">
        <v>106.7</v>
      </c>
      <c r="DI623" s="516">
        <v>106.9</v>
      </c>
      <c r="DJ623" s="516">
        <v>106.4</v>
      </c>
      <c r="DK623" s="516">
        <v>106.5</v>
      </c>
      <c r="DL623" s="516">
        <v>108.2</v>
      </c>
      <c r="DM623" s="516">
        <v>108.3</v>
      </c>
      <c r="DN623" s="516">
        <v>108.7</v>
      </c>
      <c r="DO623" s="516">
        <v>109.7</v>
      </c>
      <c r="DP623" s="516">
        <v>109.6</v>
      </c>
      <c r="DQ623" s="516">
        <v>109.5</v>
      </c>
      <c r="DR623" s="516">
        <v>109.4</v>
      </c>
      <c r="DS623" s="516">
        <v>108.5</v>
      </c>
      <c r="DT623" s="516">
        <v>111.7</v>
      </c>
      <c r="DU623" s="517">
        <v>112.2</v>
      </c>
      <c r="DV623" s="517">
        <v>112.5</v>
      </c>
      <c r="DW623" s="517">
        <v>112.3</v>
      </c>
      <c r="DX623" s="559">
        <v>112.6</v>
      </c>
      <c r="DY623" s="559">
        <v>112.6</v>
      </c>
      <c r="DZ623" s="559">
        <v>113.2</v>
      </c>
      <c r="EA623" s="558">
        <v>113.3</v>
      </c>
    </row>
    <row r="624" spans="1:131">
      <c r="A624" s="514" t="s">
        <v>1785</v>
      </c>
      <c r="B624" s="514" t="s">
        <v>1786</v>
      </c>
      <c r="C624" s="515">
        <v>8.5459999999999994E-2</v>
      </c>
      <c r="D624" s="516">
        <v>103.5</v>
      </c>
      <c r="E624" s="516">
        <v>103.7</v>
      </c>
      <c r="F624" s="516">
        <v>104.6</v>
      </c>
      <c r="G624" s="516">
        <v>104.8</v>
      </c>
      <c r="H624" s="516">
        <v>105.9</v>
      </c>
      <c r="I624" s="516">
        <v>104</v>
      </c>
      <c r="J624" s="516">
        <v>104.6</v>
      </c>
      <c r="K624" s="516">
        <v>105.6</v>
      </c>
      <c r="L624" s="516">
        <v>106.4</v>
      </c>
      <c r="M624" s="516">
        <v>106.3</v>
      </c>
      <c r="N624" s="516">
        <v>106.4</v>
      </c>
      <c r="O624" s="516">
        <v>104.5</v>
      </c>
      <c r="P624" s="516">
        <v>102</v>
      </c>
      <c r="Q624" s="516">
        <v>100.6</v>
      </c>
      <c r="R624" s="516">
        <v>103.5</v>
      </c>
      <c r="S624" s="516">
        <v>106.1</v>
      </c>
      <c r="T624" s="516">
        <v>106.8</v>
      </c>
      <c r="U624" s="516">
        <v>105.3</v>
      </c>
      <c r="V624" s="516">
        <v>105</v>
      </c>
      <c r="W624" s="516">
        <v>105.9</v>
      </c>
      <c r="X624" s="516">
        <v>107</v>
      </c>
      <c r="Y624" s="516">
        <v>107.3</v>
      </c>
      <c r="Z624" s="516">
        <v>107.2</v>
      </c>
      <c r="AA624" s="516">
        <v>107.2</v>
      </c>
      <c r="AB624" s="516">
        <v>107.5</v>
      </c>
      <c r="AC624" s="516">
        <v>107.4</v>
      </c>
      <c r="AD624" s="516">
        <v>108.6</v>
      </c>
      <c r="AE624" s="516">
        <v>109.8</v>
      </c>
      <c r="AF624" s="516">
        <v>110.5</v>
      </c>
      <c r="AG624" s="516">
        <v>110.1</v>
      </c>
      <c r="AH624" s="516">
        <v>109.2</v>
      </c>
      <c r="AI624" s="516">
        <v>110.6</v>
      </c>
      <c r="AJ624" s="516">
        <v>110.7</v>
      </c>
      <c r="AK624" s="516">
        <v>111</v>
      </c>
      <c r="AL624" s="516">
        <v>111.5</v>
      </c>
      <c r="AM624" s="516">
        <v>111.2</v>
      </c>
      <c r="AN624" s="516">
        <v>109.9</v>
      </c>
      <c r="AO624" s="516">
        <v>110.9</v>
      </c>
      <c r="AP624" s="516">
        <v>111.7</v>
      </c>
      <c r="AQ624" s="516">
        <v>113</v>
      </c>
      <c r="AR624" s="516">
        <v>114.5</v>
      </c>
      <c r="AS624" s="516">
        <v>115.3</v>
      </c>
      <c r="AT624" s="516">
        <v>116.3</v>
      </c>
      <c r="AU624" s="516">
        <v>115.7</v>
      </c>
      <c r="AV624" s="516">
        <v>107.5</v>
      </c>
      <c r="AW624" s="516">
        <v>117.5</v>
      </c>
      <c r="AX624" s="516">
        <v>117.2</v>
      </c>
      <c r="AY624" s="516">
        <v>108.5</v>
      </c>
      <c r="AZ624" s="516">
        <v>106.8</v>
      </c>
      <c r="BA624" s="516">
        <v>108.7</v>
      </c>
      <c r="BB624" s="516">
        <v>107.1</v>
      </c>
      <c r="BC624" s="516">
        <v>110.2</v>
      </c>
      <c r="BD624" s="516">
        <v>118.6</v>
      </c>
      <c r="BE624" s="516">
        <v>116.6</v>
      </c>
      <c r="BF624" s="516">
        <v>115</v>
      </c>
      <c r="BG624" s="516">
        <v>122.9</v>
      </c>
      <c r="BH624" s="516">
        <v>113.2</v>
      </c>
      <c r="BI624" s="516">
        <v>121.1</v>
      </c>
      <c r="BJ624" s="516">
        <v>122.8</v>
      </c>
      <c r="BK624" s="516">
        <v>123</v>
      </c>
      <c r="BL624" s="516">
        <v>123</v>
      </c>
      <c r="BM624" s="516">
        <v>123.1</v>
      </c>
      <c r="BN624" s="516">
        <v>118.9</v>
      </c>
      <c r="BO624" s="516">
        <v>115.7</v>
      </c>
      <c r="BP624" s="516">
        <v>111</v>
      </c>
      <c r="BQ624" s="516">
        <v>113</v>
      </c>
      <c r="BR624" s="516">
        <v>113</v>
      </c>
      <c r="BS624" s="516">
        <v>116</v>
      </c>
      <c r="BT624" s="516">
        <v>120.1</v>
      </c>
      <c r="BU624" s="516">
        <v>118.7</v>
      </c>
      <c r="BV624" s="516">
        <v>118.8</v>
      </c>
      <c r="BW624" s="516">
        <v>119.2</v>
      </c>
      <c r="BX624" s="516">
        <v>119.6</v>
      </c>
      <c r="BY624" s="516">
        <v>120.1</v>
      </c>
      <c r="BZ624" s="516">
        <v>121.2</v>
      </c>
      <c r="CA624" s="516">
        <v>120</v>
      </c>
      <c r="CB624" s="516">
        <v>122.4</v>
      </c>
      <c r="CC624" s="516">
        <v>122.3</v>
      </c>
      <c r="CD624" s="516">
        <v>122</v>
      </c>
      <c r="CE624" s="516">
        <v>124.4</v>
      </c>
      <c r="CF624" s="516">
        <v>125.2</v>
      </c>
      <c r="CG624" s="516">
        <v>123.7</v>
      </c>
      <c r="CH624" s="516">
        <v>124.5</v>
      </c>
      <c r="CI624" s="516">
        <v>124.9</v>
      </c>
      <c r="CJ624" s="516">
        <v>124.5</v>
      </c>
      <c r="CK624" s="516">
        <v>124.9</v>
      </c>
      <c r="CL624" s="516">
        <v>125.1</v>
      </c>
      <c r="CM624" s="516">
        <v>125.2</v>
      </c>
      <c r="CN624" s="516">
        <v>125.6</v>
      </c>
      <c r="CO624" s="516">
        <v>125.9</v>
      </c>
      <c r="CP624" s="516">
        <v>125.9</v>
      </c>
      <c r="CQ624" s="516">
        <v>125.6</v>
      </c>
      <c r="CR624" s="516">
        <v>126.2</v>
      </c>
      <c r="CS624" s="516">
        <v>129.5</v>
      </c>
      <c r="CT624" s="516">
        <v>126.9</v>
      </c>
      <c r="CU624" s="516">
        <v>127</v>
      </c>
      <c r="CV624" s="516">
        <v>127</v>
      </c>
      <c r="CW624" s="516">
        <v>128.30000000000001</v>
      </c>
      <c r="CX624" s="516">
        <v>126.9</v>
      </c>
      <c r="CY624" s="516">
        <v>127</v>
      </c>
      <c r="CZ624" s="516">
        <v>127.6</v>
      </c>
      <c r="DA624" s="516">
        <v>128.69999999999999</v>
      </c>
      <c r="DB624" s="516">
        <v>128.9</v>
      </c>
      <c r="DC624" s="516">
        <v>132.4</v>
      </c>
      <c r="DD624" s="516">
        <v>129.9</v>
      </c>
      <c r="DE624" s="516">
        <v>130.5</v>
      </c>
      <c r="DF624" s="516">
        <v>131.19999999999999</v>
      </c>
      <c r="DG624" s="516">
        <v>136.19999999999999</v>
      </c>
      <c r="DH624" s="516">
        <v>136.69999999999999</v>
      </c>
      <c r="DI624" s="516">
        <v>137.19999999999999</v>
      </c>
      <c r="DJ624" s="516">
        <v>137.5</v>
      </c>
      <c r="DK624" s="516">
        <v>137.69999999999999</v>
      </c>
      <c r="DL624" s="516">
        <v>139.19999999999999</v>
      </c>
      <c r="DM624" s="516">
        <v>139.4</v>
      </c>
      <c r="DN624" s="516">
        <v>140.5</v>
      </c>
      <c r="DO624" s="516">
        <v>142.80000000000001</v>
      </c>
      <c r="DP624" s="516">
        <v>143</v>
      </c>
      <c r="DQ624" s="516">
        <v>143</v>
      </c>
      <c r="DR624" s="516">
        <v>143.1</v>
      </c>
      <c r="DS624" s="516">
        <v>141</v>
      </c>
      <c r="DT624" s="516">
        <v>148.6</v>
      </c>
      <c r="DU624" s="517">
        <v>148.6</v>
      </c>
      <c r="DV624" s="517">
        <v>149.19999999999999</v>
      </c>
      <c r="DW624" s="517">
        <v>150.5</v>
      </c>
      <c r="DX624" s="559">
        <v>151.1</v>
      </c>
      <c r="DY624" s="559">
        <v>151.1</v>
      </c>
      <c r="DZ624" s="559">
        <v>152.6</v>
      </c>
      <c r="EA624" s="558">
        <v>152.6</v>
      </c>
    </row>
    <row r="625" spans="1:131">
      <c r="A625" s="514" t="s">
        <v>1787</v>
      </c>
      <c r="B625" s="514" t="s">
        <v>1788</v>
      </c>
      <c r="C625" s="515">
        <v>0.11854000000000001</v>
      </c>
      <c r="D625" s="516">
        <v>98.7</v>
      </c>
      <c r="E625" s="516">
        <v>100.2</v>
      </c>
      <c r="F625" s="516">
        <v>98.6</v>
      </c>
      <c r="G625" s="516">
        <v>99.8</v>
      </c>
      <c r="H625" s="516">
        <v>99</v>
      </c>
      <c r="I625" s="516">
        <v>97.4</v>
      </c>
      <c r="J625" s="516">
        <v>97.4</v>
      </c>
      <c r="K625" s="516">
        <v>91.8</v>
      </c>
      <c r="L625" s="516">
        <v>91.6</v>
      </c>
      <c r="M625" s="516">
        <v>90.3</v>
      </c>
      <c r="N625" s="516">
        <v>91.2</v>
      </c>
      <c r="O625" s="516">
        <v>92.9</v>
      </c>
      <c r="P625" s="516">
        <v>91.3</v>
      </c>
      <c r="Q625" s="516">
        <v>95.6</v>
      </c>
      <c r="R625" s="516">
        <v>92.6</v>
      </c>
      <c r="S625" s="516">
        <v>94.9</v>
      </c>
      <c r="T625" s="516">
        <v>98.3</v>
      </c>
      <c r="U625" s="516">
        <v>95.5</v>
      </c>
      <c r="V625" s="516">
        <v>97</v>
      </c>
      <c r="W625" s="516">
        <v>95.8</v>
      </c>
      <c r="X625" s="516">
        <v>96</v>
      </c>
      <c r="Y625" s="516">
        <v>93.9</v>
      </c>
      <c r="Z625" s="516">
        <v>96.4</v>
      </c>
      <c r="AA625" s="516">
        <v>96.5</v>
      </c>
      <c r="AB625" s="516">
        <v>100.1</v>
      </c>
      <c r="AC625" s="516">
        <v>98.5</v>
      </c>
      <c r="AD625" s="516">
        <v>95.8</v>
      </c>
      <c r="AE625" s="516">
        <v>91.7</v>
      </c>
      <c r="AF625" s="516">
        <v>91.6</v>
      </c>
      <c r="AG625" s="516">
        <v>93.3</v>
      </c>
      <c r="AH625" s="516">
        <v>93.9</v>
      </c>
      <c r="AI625" s="516">
        <v>99.1</v>
      </c>
      <c r="AJ625" s="516">
        <v>99.9</v>
      </c>
      <c r="AK625" s="516">
        <v>99.3</v>
      </c>
      <c r="AL625" s="516">
        <v>98.6</v>
      </c>
      <c r="AM625" s="516">
        <v>98.9</v>
      </c>
      <c r="AN625" s="516">
        <v>100.7</v>
      </c>
      <c r="AO625" s="516">
        <v>99.6</v>
      </c>
      <c r="AP625" s="516">
        <v>99.9</v>
      </c>
      <c r="AQ625" s="516">
        <v>99.5</v>
      </c>
      <c r="AR625" s="516">
        <v>99.5</v>
      </c>
      <c r="AS625" s="516">
        <v>100.1</v>
      </c>
      <c r="AT625" s="516">
        <v>100.5</v>
      </c>
      <c r="AU625" s="516">
        <v>100.5</v>
      </c>
      <c r="AV625" s="516">
        <v>100.7</v>
      </c>
      <c r="AW625" s="516">
        <v>100.7</v>
      </c>
      <c r="AX625" s="516">
        <v>100.7</v>
      </c>
      <c r="AY625" s="516">
        <v>108.9</v>
      </c>
      <c r="AZ625" s="516">
        <v>108.9</v>
      </c>
      <c r="BA625" s="516">
        <v>108.9</v>
      </c>
      <c r="BB625" s="516">
        <v>108.9</v>
      </c>
      <c r="BC625" s="516">
        <v>108.9</v>
      </c>
      <c r="BD625" s="516">
        <v>108.5</v>
      </c>
      <c r="BE625" s="516">
        <v>108.5</v>
      </c>
      <c r="BF625" s="516">
        <v>108.5</v>
      </c>
      <c r="BG625" s="516">
        <v>108.5</v>
      </c>
      <c r="BH625" s="516">
        <v>108.5</v>
      </c>
      <c r="BI625" s="516">
        <v>108.5</v>
      </c>
      <c r="BJ625" s="516">
        <v>108.5</v>
      </c>
      <c r="BK625" s="516">
        <v>108.5</v>
      </c>
      <c r="BL625" s="516">
        <v>108.5</v>
      </c>
      <c r="BM625" s="516">
        <v>108.5</v>
      </c>
      <c r="BN625" s="516">
        <v>108.5</v>
      </c>
      <c r="BO625" s="516">
        <v>105</v>
      </c>
      <c r="BP625" s="516">
        <v>80.099999999999994</v>
      </c>
      <c r="BQ625" s="516">
        <v>80.099999999999994</v>
      </c>
      <c r="BR625" s="516">
        <v>80.099999999999994</v>
      </c>
      <c r="BS625" s="516">
        <v>84.2</v>
      </c>
      <c r="BT625" s="516">
        <v>83.8</v>
      </c>
      <c r="BU625" s="516">
        <v>83.8</v>
      </c>
      <c r="BV625" s="516">
        <v>83.8</v>
      </c>
      <c r="BW625" s="516">
        <v>83.8</v>
      </c>
      <c r="BX625" s="516">
        <v>83.8</v>
      </c>
      <c r="BY625" s="516">
        <v>83.8</v>
      </c>
      <c r="BZ625" s="516">
        <v>83.8</v>
      </c>
      <c r="CA625" s="516">
        <v>83.4</v>
      </c>
      <c r="CB625" s="516">
        <v>82.6</v>
      </c>
      <c r="CC625" s="516">
        <v>82.6</v>
      </c>
      <c r="CD625" s="516">
        <v>82.6</v>
      </c>
      <c r="CE625" s="516">
        <v>81.400000000000006</v>
      </c>
      <c r="CF625" s="516">
        <v>81.400000000000006</v>
      </c>
      <c r="CG625" s="516">
        <v>81.400000000000006</v>
      </c>
      <c r="CH625" s="516">
        <v>81.400000000000006</v>
      </c>
      <c r="CI625" s="516">
        <v>81.400000000000006</v>
      </c>
      <c r="CJ625" s="516">
        <v>81.400000000000006</v>
      </c>
      <c r="CK625" s="516">
        <v>81.400000000000006</v>
      </c>
      <c r="CL625" s="516">
        <v>81.400000000000006</v>
      </c>
      <c r="CM625" s="516">
        <v>81.400000000000006</v>
      </c>
      <c r="CN625" s="516">
        <v>81.400000000000006</v>
      </c>
      <c r="CO625" s="516">
        <v>81.400000000000006</v>
      </c>
      <c r="CP625" s="516">
        <v>81.400000000000006</v>
      </c>
      <c r="CQ625" s="516">
        <v>81.400000000000006</v>
      </c>
      <c r="CR625" s="516">
        <v>81.3</v>
      </c>
      <c r="CS625" s="516">
        <v>81.3</v>
      </c>
      <c r="CT625" s="516">
        <v>81.3</v>
      </c>
      <c r="CU625" s="516">
        <v>81.3</v>
      </c>
      <c r="CV625" s="516">
        <v>81.3</v>
      </c>
      <c r="CW625" s="516">
        <v>81.3</v>
      </c>
      <c r="CX625" s="516">
        <v>81.3</v>
      </c>
      <c r="CY625" s="516">
        <v>83.1</v>
      </c>
      <c r="CZ625" s="516">
        <v>83.1</v>
      </c>
      <c r="DA625" s="516">
        <v>83.1</v>
      </c>
      <c r="DB625" s="516">
        <v>83.1</v>
      </c>
      <c r="DC625" s="516">
        <v>83.1</v>
      </c>
      <c r="DD625" s="516">
        <v>83.1</v>
      </c>
      <c r="DE625" s="516">
        <v>83.1</v>
      </c>
      <c r="DF625" s="516">
        <v>83.1</v>
      </c>
      <c r="DG625" s="516">
        <v>83.6</v>
      </c>
      <c r="DH625" s="516">
        <v>83.6</v>
      </c>
      <c r="DI625" s="516">
        <v>83.6</v>
      </c>
      <c r="DJ625" s="516">
        <v>82.4</v>
      </c>
      <c r="DK625" s="516">
        <v>82.4</v>
      </c>
      <c r="DL625" s="516">
        <v>82.4</v>
      </c>
      <c r="DM625" s="516">
        <v>82.4</v>
      </c>
      <c r="DN625" s="516">
        <v>82.4</v>
      </c>
      <c r="DO625" s="516">
        <v>82.4</v>
      </c>
      <c r="DP625" s="516">
        <v>82.4</v>
      </c>
      <c r="DQ625" s="516">
        <v>82.4</v>
      </c>
      <c r="DR625" s="516">
        <v>82.4</v>
      </c>
      <c r="DS625" s="516">
        <v>82.4</v>
      </c>
      <c r="DT625" s="516">
        <v>82.4</v>
      </c>
      <c r="DU625" s="517">
        <v>82.4</v>
      </c>
      <c r="DV625" s="517">
        <v>82.4</v>
      </c>
      <c r="DW625" s="517">
        <v>81.2</v>
      </c>
      <c r="DX625" s="559">
        <v>81.2</v>
      </c>
      <c r="DY625" s="559">
        <v>81.2</v>
      </c>
      <c r="DZ625" s="559">
        <v>81.2</v>
      </c>
      <c r="EA625" s="558">
        <v>81.2</v>
      </c>
    </row>
    <row r="626" spans="1:131">
      <c r="A626" s="514" t="s">
        <v>1789</v>
      </c>
      <c r="B626" s="514" t="s">
        <v>1790</v>
      </c>
      <c r="C626" s="515">
        <v>3.0000000000000001E-3</v>
      </c>
      <c r="D626" s="516">
        <v>103.1</v>
      </c>
      <c r="E626" s="516">
        <v>103.1</v>
      </c>
      <c r="F626" s="516">
        <v>103.1</v>
      </c>
      <c r="G626" s="516">
        <v>103.1</v>
      </c>
      <c r="H626" s="516">
        <v>103.1</v>
      </c>
      <c r="I626" s="516">
        <v>103.1</v>
      </c>
      <c r="J626" s="516">
        <v>103.1</v>
      </c>
      <c r="K626" s="516">
        <v>103.1</v>
      </c>
      <c r="L626" s="516">
        <v>103.1</v>
      </c>
      <c r="M626" s="516">
        <v>103.1</v>
      </c>
      <c r="N626" s="516">
        <v>103.1</v>
      </c>
      <c r="O626" s="516">
        <v>103.1</v>
      </c>
      <c r="P626" s="516">
        <v>106.6</v>
      </c>
      <c r="Q626" s="516">
        <v>106.6</v>
      </c>
      <c r="R626" s="516">
        <v>106.6</v>
      </c>
      <c r="S626" s="516">
        <v>106.6</v>
      </c>
      <c r="T626" s="516">
        <v>106.6</v>
      </c>
      <c r="U626" s="516">
        <v>106.6</v>
      </c>
      <c r="V626" s="516">
        <v>106.6</v>
      </c>
      <c r="W626" s="516">
        <v>106.6</v>
      </c>
      <c r="X626" s="516">
        <v>106.6</v>
      </c>
      <c r="Y626" s="516">
        <v>106.6</v>
      </c>
      <c r="Z626" s="516">
        <v>106.6</v>
      </c>
      <c r="AA626" s="516">
        <v>106.6</v>
      </c>
      <c r="AB626" s="516">
        <v>111.8</v>
      </c>
      <c r="AC626" s="516">
        <v>111.8</v>
      </c>
      <c r="AD626" s="516">
        <v>111.8</v>
      </c>
      <c r="AE626" s="516">
        <v>111.8</v>
      </c>
      <c r="AF626" s="516">
        <v>111.8</v>
      </c>
      <c r="AG626" s="516">
        <v>111.8</v>
      </c>
      <c r="AH626" s="516">
        <v>111.8</v>
      </c>
      <c r="AI626" s="516">
        <v>111.8</v>
      </c>
      <c r="AJ626" s="516">
        <v>111.8</v>
      </c>
      <c r="AK626" s="516">
        <v>111.8</v>
      </c>
      <c r="AL626" s="516">
        <v>110.3</v>
      </c>
      <c r="AM626" s="516">
        <v>105.6</v>
      </c>
      <c r="AN626" s="516">
        <v>109.1</v>
      </c>
      <c r="AO626" s="516">
        <v>109.1</v>
      </c>
      <c r="AP626" s="516">
        <v>109.1</v>
      </c>
      <c r="AQ626" s="516">
        <v>109.1</v>
      </c>
      <c r="AR626" s="516">
        <v>113.7</v>
      </c>
      <c r="AS626" s="516">
        <v>113.7</v>
      </c>
      <c r="AT626" s="516">
        <v>113.7</v>
      </c>
      <c r="AU626" s="516">
        <v>113.7</v>
      </c>
      <c r="AV626" s="516">
        <v>113.7</v>
      </c>
      <c r="AW626" s="516">
        <v>113.7</v>
      </c>
      <c r="AX626" s="516">
        <v>113.7</v>
      </c>
      <c r="AY626" s="516">
        <v>113.7</v>
      </c>
      <c r="AZ626" s="516">
        <v>113.7</v>
      </c>
      <c r="BA626" s="516">
        <v>113.7</v>
      </c>
      <c r="BB626" s="516">
        <v>113.7</v>
      </c>
      <c r="BC626" s="516">
        <v>113.7</v>
      </c>
      <c r="BD626" s="516">
        <v>113.7</v>
      </c>
      <c r="BE626" s="516">
        <v>113.7</v>
      </c>
      <c r="BF626" s="516">
        <v>113.7</v>
      </c>
      <c r="BG626" s="516">
        <v>113.7</v>
      </c>
      <c r="BH626" s="516">
        <v>113.7</v>
      </c>
      <c r="BI626" s="516">
        <v>113.7</v>
      </c>
      <c r="BJ626" s="516">
        <v>113.7</v>
      </c>
      <c r="BK626" s="516">
        <v>113.7</v>
      </c>
      <c r="BL626" s="516">
        <v>118.8</v>
      </c>
      <c r="BM626" s="516">
        <v>118.8</v>
      </c>
      <c r="BN626" s="516">
        <v>118.8</v>
      </c>
      <c r="BO626" s="516">
        <v>123.8</v>
      </c>
      <c r="BP626" s="516">
        <v>123.8</v>
      </c>
      <c r="BQ626" s="516">
        <v>123.8</v>
      </c>
      <c r="BR626" s="516">
        <v>123.8</v>
      </c>
      <c r="BS626" s="516">
        <v>123.8</v>
      </c>
      <c r="BT626" s="516">
        <v>123.8</v>
      </c>
      <c r="BU626" s="516">
        <v>130.1</v>
      </c>
      <c r="BV626" s="516">
        <v>130.1</v>
      </c>
      <c r="BW626" s="516">
        <v>130.1</v>
      </c>
      <c r="BX626" s="516">
        <v>130.1</v>
      </c>
      <c r="BY626" s="516">
        <v>130.1</v>
      </c>
      <c r="BZ626" s="516">
        <v>130.1</v>
      </c>
      <c r="CA626" s="516">
        <v>130.1</v>
      </c>
      <c r="CB626" s="516">
        <v>130.1</v>
      </c>
      <c r="CC626" s="516">
        <v>130.1</v>
      </c>
      <c r="CD626" s="516">
        <v>130.1</v>
      </c>
      <c r="CE626" s="516">
        <v>130.1</v>
      </c>
      <c r="CF626" s="516">
        <v>130.1</v>
      </c>
      <c r="CG626" s="516">
        <v>130.1</v>
      </c>
      <c r="CH626" s="516">
        <v>130.1</v>
      </c>
      <c r="CI626" s="516">
        <v>130.1</v>
      </c>
      <c r="CJ626" s="516">
        <v>130.1</v>
      </c>
      <c r="CK626" s="516">
        <v>130.1</v>
      </c>
      <c r="CL626" s="516">
        <v>130.1</v>
      </c>
      <c r="CM626" s="516">
        <v>130.1</v>
      </c>
      <c r="CN626" s="516">
        <v>124.6</v>
      </c>
      <c r="CO626" s="516">
        <v>127.4</v>
      </c>
      <c r="CP626" s="516">
        <v>130.1</v>
      </c>
      <c r="CQ626" s="516">
        <v>124.6</v>
      </c>
      <c r="CR626" s="516">
        <v>124.6</v>
      </c>
      <c r="CS626" s="516">
        <v>124.6</v>
      </c>
      <c r="CT626" s="516">
        <v>130.1</v>
      </c>
      <c r="CU626" s="516">
        <v>124.6</v>
      </c>
      <c r="CV626" s="516">
        <v>124.6</v>
      </c>
      <c r="CW626" s="516">
        <v>130.1</v>
      </c>
      <c r="CX626" s="516">
        <v>124.6</v>
      </c>
      <c r="CY626" s="516">
        <v>118.8</v>
      </c>
      <c r="CZ626" s="516">
        <v>124.6</v>
      </c>
      <c r="DA626" s="516">
        <v>118.8</v>
      </c>
      <c r="DB626" s="516">
        <v>124.6</v>
      </c>
      <c r="DC626" s="516">
        <v>130.1</v>
      </c>
      <c r="DD626" s="516">
        <v>163.6</v>
      </c>
      <c r="DE626" s="516">
        <v>164.6</v>
      </c>
      <c r="DF626" s="516">
        <v>166.8</v>
      </c>
      <c r="DG626" s="516">
        <v>166.8</v>
      </c>
      <c r="DH626" s="516">
        <v>166.8</v>
      </c>
      <c r="DI626" s="516">
        <v>166.8</v>
      </c>
      <c r="DJ626" s="516">
        <v>166.8</v>
      </c>
      <c r="DK626" s="516">
        <v>166.8</v>
      </c>
      <c r="DL626" s="516">
        <v>241.2</v>
      </c>
      <c r="DM626" s="516">
        <v>241.2</v>
      </c>
      <c r="DN626" s="516">
        <v>241.2</v>
      </c>
      <c r="DO626" s="516">
        <v>241.2</v>
      </c>
      <c r="DP626" s="516">
        <v>228.9</v>
      </c>
      <c r="DQ626" s="516">
        <v>225.3</v>
      </c>
      <c r="DR626" s="516">
        <v>213.7</v>
      </c>
      <c r="DS626" s="516">
        <v>213.8</v>
      </c>
      <c r="DT626" s="516">
        <v>213.8</v>
      </c>
      <c r="DU626" s="517">
        <v>248.4</v>
      </c>
      <c r="DV626" s="517">
        <v>252.8</v>
      </c>
      <c r="DW626" s="517">
        <v>252.8</v>
      </c>
      <c r="DX626" s="559">
        <v>252.8</v>
      </c>
      <c r="DY626" s="559">
        <v>252.8</v>
      </c>
      <c r="DZ626" s="559">
        <v>252.8</v>
      </c>
      <c r="EA626" s="558">
        <v>259.10000000000002</v>
      </c>
    </row>
    <row r="627" spans="1:131">
      <c r="A627" s="514" t="s">
        <v>1791</v>
      </c>
      <c r="B627" s="514" t="s">
        <v>1792</v>
      </c>
      <c r="C627" s="515">
        <v>1.2E-4</v>
      </c>
      <c r="D627" s="516">
        <v>101.1</v>
      </c>
      <c r="E627" s="516">
        <v>101.7</v>
      </c>
      <c r="F627" s="516">
        <v>101.9</v>
      </c>
      <c r="G627" s="516">
        <v>102.1</v>
      </c>
      <c r="H627" s="516">
        <v>103.3</v>
      </c>
      <c r="I627" s="516">
        <v>104.4</v>
      </c>
      <c r="J627" s="516">
        <v>103.8</v>
      </c>
      <c r="K627" s="516">
        <v>103.6</v>
      </c>
      <c r="L627" s="516">
        <v>103.6</v>
      </c>
      <c r="M627" s="516">
        <v>103.6</v>
      </c>
      <c r="N627" s="516">
        <v>103.2</v>
      </c>
      <c r="O627" s="516">
        <v>103.2</v>
      </c>
      <c r="P627" s="516">
        <v>103.2</v>
      </c>
      <c r="Q627" s="516">
        <v>102.8</v>
      </c>
      <c r="R627" s="516">
        <v>102.6</v>
      </c>
      <c r="S627" s="516">
        <v>102.6</v>
      </c>
      <c r="T627" s="516">
        <v>102.4</v>
      </c>
      <c r="U627" s="516">
        <v>102.7</v>
      </c>
      <c r="V627" s="516">
        <v>102.7</v>
      </c>
      <c r="W627" s="516">
        <v>103.2</v>
      </c>
      <c r="X627" s="516">
        <v>103.2</v>
      </c>
      <c r="Y627" s="516">
        <v>104.4</v>
      </c>
      <c r="Z627" s="516">
        <v>104.8</v>
      </c>
      <c r="AA627" s="516">
        <v>104.8</v>
      </c>
      <c r="AB627" s="516">
        <v>104.8</v>
      </c>
      <c r="AC627" s="516">
        <v>105.1</v>
      </c>
      <c r="AD627" s="516">
        <v>105.1</v>
      </c>
      <c r="AE627" s="516">
        <v>105.7</v>
      </c>
      <c r="AF627" s="516">
        <v>106.4</v>
      </c>
      <c r="AG627" s="516">
        <v>110.3</v>
      </c>
      <c r="AH627" s="516">
        <v>110.3</v>
      </c>
      <c r="AI627" s="516">
        <v>110.3</v>
      </c>
      <c r="AJ627" s="516">
        <v>111.9</v>
      </c>
      <c r="AK627" s="516">
        <v>110.5</v>
      </c>
      <c r="AL627" s="516">
        <v>110.9</v>
      </c>
      <c r="AM627" s="516">
        <v>109.3</v>
      </c>
      <c r="AN627" s="516">
        <v>108.8</v>
      </c>
      <c r="AO627" s="516">
        <v>108</v>
      </c>
      <c r="AP627" s="516">
        <v>108.5</v>
      </c>
      <c r="AQ627" s="516">
        <v>108.1</v>
      </c>
      <c r="AR627" s="516">
        <v>107.7</v>
      </c>
      <c r="AS627" s="516">
        <v>107.6</v>
      </c>
      <c r="AT627" s="516">
        <v>106.8</v>
      </c>
      <c r="AU627" s="516">
        <v>107.2</v>
      </c>
      <c r="AV627" s="516">
        <v>107.1</v>
      </c>
      <c r="AW627" s="516">
        <v>110.9</v>
      </c>
      <c r="AX627" s="516">
        <v>108.7</v>
      </c>
      <c r="AY627" s="516">
        <v>111.3</v>
      </c>
      <c r="AZ627" s="516">
        <v>110.3</v>
      </c>
      <c r="BA627" s="516">
        <v>108.7</v>
      </c>
      <c r="BB627" s="516">
        <v>107.8</v>
      </c>
      <c r="BC627" s="516">
        <v>107.4</v>
      </c>
      <c r="BD627" s="516">
        <v>108.9</v>
      </c>
      <c r="BE627" s="516">
        <v>108.8</v>
      </c>
      <c r="BF627" s="516">
        <v>108.5</v>
      </c>
      <c r="BG627" s="516">
        <v>108.5</v>
      </c>
      <c r="BH627" s="516">
        <v>108.5</v>
      </c>
      <c r="BI627" s="516">
        <v>108.7</v>
      </c>
      <c r="BJ627" s="516">
        <v>109.3</v>
      </c>
      <c r="BK627" s="516">
        <v>108.8</v>
      </c>
      <c r="BL627" s="516">
        <v>108.6</v>
      </c>
      <c r="BM627" s="516">
        <v>108.3</v>
      </c>
      <c r="BN627" s="516">
        <v>110.1</v>
      </c>
      <c r="BO627" s="516">
        <v>111.5</v>
      </c>
      <c r="BP627" s="516">
        <v>108.8</v>
      </c>
      <c r="BQ627" s="516">
        <v>109.5</v>
      </c>
      <c r="BR627" s="516">
        <v>109.6</v>
      </c>
      <c r="BS627" s="516">
        <v>111.1</v>
      </c>
      <c r="BT627" s="516">
        <v>109.6</v>
      </c>
      <c r="BU627" s="516">
        <v>109.6</v>
      </c>
      <c r="BV627" s="516">
        <v>108.2</v>
      </c>
      <c r="BW627" s="516">
        <v>110</v>
      </c>
      <c r="BX627" s="516">
        <v>110.4</v>
      </c>
      <c r="BY627" s="516">
        <v>110.8</v>
      </c>
      <c r="BZ627" s="516">
        <v>111.5</v>
      </c>
      <c r="CA627" s="516">
        <v>107.9</v>
      </c>
      <c r="CB627" s="516">
        <v>110.4</v>
      </c>
      <c r="CC627" s="516">
        <v>111.8</v>
      </c>
      <c r="CD627" s="516">
        <v>112.6</v>
      </c>
      <c r="CE627" s="516">
        <v>110.2</v>
      </c>
      <c r="CF627" s="516">
        <v>111.7</v>
      </c>
      <c r="CG627" s="516">
        <v>110.4</v>
      </c>
      <c r="CH627" s="516">
        <v>112.3</v>
      </c>
      <c r="CI627" s="516">
        <v>111.3</v>
      </c>
      <c r="CJ627" s="516">
        <v>112</v>
      </c>
      <c r="CK627" s="516">
        <v>111.6</v>
      </c>
      <c r="CL627" s="516">
        <v>109.5</v>
      </c>
      <c r="CM627" s="516">
        <v>111.5</v>
      </c>
      <c r="CN627" s="516">
        <v>110.4</v>
      </c>
      <c r="CO627" s="516">
        <v>111.2</v>
      </c>
      <c r="CP627" s="516">
        <v>110</v>
      </c>
      <c r="CQ627" s="516">
        <v>112.3</v>
      </c>
      <c r="CR627" s="516">
        <v>111.8</v>
      </c>
      <c r="CS627" s="516">
        <v>111.8</v>
      </c>
      <c r="CT627" s="516">
        <v>113.2</v>
      </c>
      <c r="CU627" s="516">
        <v>109.5</v>
      </c>
      <c r="CV627" s="516">
        <v>109.6</v>
      </c>
      <c r="CW627" s="516">
        <v>109.5</v>
      </c>
      <c r="CX627" s="516">
        <v>112.1</v>
      </c>
      <c r="CY627" s="516">
        <v>113.2</v>
      </c>
      <c r="CZ627" s="516">
        <v>113.7</v>
      </c>
      <c r="DA627" s="516">
        <v>112</v>
      </c>
      <c r="DB627" s="516">
        <v>113</v>
      </c>
      <c r="DC627" s="516">
        <v>112.4</v>
      </c>
      <c r="DD627" s="516">
        <v>114.1</v>
      </c>
      <c r="DE627" s="516">
        <v>113.2</v>
      </c>
      <c r="DF627" s="516">
        <v>114.7</v>
      </c>
      <c r="DG627" s="516">
        <v>116.1</v>
      </c>
      <c r="DH627" s="516">
        <v>118.5</v>
      </c>
      <c r="DI627" s="516">
        <v>117.7</v>
      </c>
      <c r="DJ627" s="516">
        <v>118.9</v>
      </c>
      <c r="DK627" s="516">
        <v>120.1</v>
      </c>
      <c r="DL627" s="516">
        <v>122.1</v>
      </c>
      <c r="DM627" s="516">
        <v>121.8</v>
      </c>
      <c r="DN627" s="516">
        <v>121</v>
      </c>
      <c r="DO627" s="516">
        <v>122.4</v>
      </c>
      <c r="DP627" s="516">
        <v>124.6</v>
      </c>
      <c r="DQ627" s="516">
        <v>122.6</v>
      </c>
      <c r="DR627" s="516">
        <v>123</v>
      </c>
      <c r="DS627" s="516">
        <v>123.8</v>
      </c>
      <c r="DT627" s="516">
        <v>128.80000000000001</v>
      </c>
      <c r="DU627" s="517">
        <v>126.6</v>
      </c>
      <c r="DV627" s="517">
        <v>130.1</v>
      </c>
      <c r="DW627" s="517">
        <v>129.19999999999999</v>
      </c>
      <c r="DX627" s="559">
        <v>131</v>
      </c>
      <c r="DY627" s="559">
        <v>130.5</v>
      </c>
      <c r="DZ627" s="559">
        <v>130.1</v>
      </c>
      <c r="EA627" s="558">
        <v>128.80000000000001</v>
      </c>
    </row>
    <row r="628" spans="1:131">
      <c r="A628" s="514" t="s">
        <v>1793</v>
      </c>
      <c r="B628" s="514" t="s">
        <v>1794</v>
      </c>
      <c r="C628" s="515">
        <v>4.6000000000000001E-4</v>
      </c>
      <c r="D628" s="516">
        <v>97.1</v>
      </c>
      <c r="E628" s="516">
        <v>100.3</v>
      </c>
      <c r="F628" s="516">
        <v>102.7</v>
      </c>
      <c r="G628" s="516">
        <v>101.9</v>
      </c>
      <c r="H628" s="516">
        <v>104</v>
      </c>
      <c r="I628" s="516">
        <v>99.7</v>
      </c>
      <c r="J628" s="516">
        <v>95.3</v>
      </c>
      <c r="K628" s="516">
        <v>105.6</v>
      </c>
      <c r="L628" s="516">
        <v>104.4</v>
      </c>
      <c r="M628" s="516">
        <v>102.7</v>
      </c>
      <c r="N628" s="516">
        <v>99.5</v>
      </c>
      <c r="O628" s="516">
        <v>107.3</v>
      </c>
      <c r="P628" s="516">
        <v>94.3</v>
      </c>
      <c r="Q628" s="516">
        <v>95.4</v>
      </c>
      <c r="R628" s="516">
        <v>101.7</v>
      </c>
      <c r="S628" s="516">
        <v>104.3</v>
      </c>
      <c r="T628" s="516">
        <v>103.4</v>
      </c>
      <c r="U628" s="516">
        <v>107.1</v>
      </c>
      <c r="V628" s="516">
        <v>103</v>
      </c>
      <c r="W628" s="516">
        <v>109.3</v>
      </c>
      <c r="X628" s="516">
        <v>106.4</v>
      </c>
      <c r="Y628" s="516">
        <v>111</v>
      </c>
      <c r="Z628" s="516">
        <v>109.2</v>
      </c>
      <c r="AA628" s="516">
        <v>117.4</v>
      </c>
      <c r="AB628" s="516">
        <v>112.8</v>
      </c>
      <c r="AC628" s="516">
        <v>117.2</v>
      </c>
      <c r="AD628" s="516">
        <v>115.2</v>
      </c>
      <c r="AE628" s="516">
        <v>119.9</v>
      </c>
      <c r="AF628" s="516">
        <v>116.6</v>
      </c>
      <c r="AG628" s="516">
        <v>115.2</v>
      </c>
      <c r="AH628" s="516">
        <v>113.2</v>
      </c>
      <c r="AI628" s="516">
        <v>118.6</v>
      </c>
      <c r="AJ628" s="516">
        <v>120</v>
      </c>
      <c r="AK628" s="516">
        <v>108.4</v>
      </c>
      <c r="AL628" s="516">
        <v>109</v>
      </c>
      <c r="AM628" s="516">
        <v>118.3</v>
      </c>
      <c r="AN628" s="516">
        <v>110.5</v>
      </c>
      <c r="AO628" s="516">
        <v>108.1</v>
      </c>
      <c r="AP628" s="516">
        <v>109</v>
      </c>
      <c r="AQ628" s="516">
        <v>107.6</v>
      </c>
      <c r="AR628" s="516">
        <v>107.6</v>
      </c>
      <c r="AS628" s="516">
        <v>104.9</v>
      </c>
      <c r="AT628" s="516">
        <v>104.9</v>
      </c>
      <c r="AU628" s="516">
        <v>104.9</v>
      </c>
      <c r="AV628" s="516">
        <v>104.9</v>
      </c>
      <c r="AW628" s="516">
        <v>101.9</v>
      </c>
      <c r="AX628" s="516">
        <v>101.9</v>
      </c>
      <c r="AY628" s="516">
        <v>99.9</v>
      </c>
      <c r="AZ628" s="516">
        <v>99.9</v>
      </c>
      <c r="BA628" s="516">
        <v>99.9</v>
      </c>
      <c r="BB628" s="516">
        <v>99.9</v>
      </c>
      <c r="BC628" s="516">
        <v>99.9</v>
      </c>
      <c r="BD628" s="516">
        <v>99.9</v>
      </c>
      <c r="BE628" s="516">
        <v>99.9</v>
      </c>
      <c r="BF628" s="516">
        <v>99.9</v>
      </c>
      <c r="BG628" s="516">
        <v>99.9</v>
      </c>
      <c r="BH628" s="516">
        <v>99.2</v>
      </c>
      <c r="BI628" s="516">
        <v>98.5</v>
      </c>
      <c r="BJ628" s="516">
        <v>98.5</v>
      </c>
      <c r="BK628" s="516">
        <v>98.5</v>
      </c>
      <c r="BL628" s="516">
        <v>97</v>
      </c>
      <c r="BM628" s="516">
        <v>97</v>
      </c>
      <c r="BN628" s="516">
        <v>97</v>
      </c>
      <c r="BO628" s="516">
        <v>97.5</v>
      </c>
      <c r="BP628" s="516">
        <v>97.5</v>
      </c>
      <c r="BQ628" s="516">
        <v>98.4</v>
      </c>
      <c r="BR628" s="516">
        <v>94.9</v>
      </c>
      <c r="BS628" s="516">
        <v>97.6</v>
      </c>
      <c r="BT628" s="516">
        <v>98.6</v>
      </c>
      <c r="BU628" s="516">
        <v>97.6</v>
      </c>
      <c r="BV628" s="516">
        <v>97.6</v>
      </c>
      <c r="BW628" s="516">
        <v>97.6</v>
      </c>
      <c r="BX628" s="516">
        <v>97.6</v>
      </c>
      <c r="BY628" s="516">
        <v>97.6</v>
      </c>
      <c r="BZ628" s="516">
        <v>97.6</v>
      </c>
      <c r="CA628" s="516">
        <v>97.6</v>
      </c>
      <c r="CB628" s="516">
        <v>97.6</v>
      </c>
      <c r="CC628" s="516">
        <v>97.6</v>
      </c>
      <c r="CD628" s="516">
        <v>99.9</v>
      </c>
      <c r="CE628" s="516">
        <v>99.9</v>
      </c>
      <c r="CF628" s="516">
        <v>99.9</v>
      </c>
      <c r="CG628" s="516">
        <v>99.9</v>
      </c>
      <c r="CH628" s="516">
        <v>103.5</v>
      </c>
      <c r="CI628" s="516">
        <v>99.9</v>
      </c>
      <c r="CJ628" s="516">
        <v>100.3</v>
      </c>
      <c r="CK628" s="516">
        <v>100.3</v>
      </c>
      <c r="CL628" s="516">
        <v>99</v>
      </c>
      <c r="CM628" s="516">
        <v>99</v>
      </c>
      <c r="CN628" s="516">
        <v>102.8</v>
      </c>
      <c r="CO628" s="516">
        <v>98.6</v>
      </c>
      <c r="CP628" s="516">
        <v>98.6</v>
      </c>
      <c r="CQ628" s="516">
        <v>98.6</v>
      </c>
      <c r="CR628" s="516">
        <v>98.8</v>
      </c>
      <c r="CS628" s="516">
        <v>99.7</v>
      </c>
      <c r="CT628" s="516">
        <v>100.1</v>
      </c>
      <c r="CU628" s="516">
        <v>100.2</v>
      </c>
      <c r="CV628" s="516">
        <v>100.2</v>
      </c>
      <c r="CW628" s="516">
        <v>100.1</v>
      </c>
      <c r="CX628" s="516">
        <v>99.5</v>
      </c>
      <c r="CY628" s="516">
        <v>100.8</v>
      </c>
      <c r="CZ628" s="516">
        <v>100.8</v>
      </c>
      <c r="DA628" s="516">
        <v>100.8</v>
      </c>
      <c r="DB628" s="516">
        <v>99.4</v>
      </c>
      <c r="DC628" s="516">
        <v>99.5</v>
      </c>
      <c r="DD628" s="516">
        <v>99.5</v>
      </c>
      <c r="DE628" s="516">
        <v>100.9</v>
      </c>
      <c r="DF628" s="516">
        <v>100.9</v>
      </c>
      <c r="DG628" s="516">
        <v>103.6</v>
      </c>
      <c r="DH628" s="516">
        <v>104.8</v>
      </c>
      <c r="DI628" s="516">
        <v>104.4</v>
      </c>
      <c r="DJ628" s="516">
        <v>105.3</v>
      </c>
      <c r="DK628" s="516">
        <v>105.2</v>
      </c>
      <c r="DL628" s="516">
        <v>105.6</v>
      </c>
      <c r="DM628" s="516">
        <v>106.1</v>
      </c>
      <c r="DN628" s="516">
        <v>107.8</v>
      </c>
      <c r="DO628" s="516">
        <v>106.4</v>
      </c>
      <c r="DP628" s="516">
        <v>106.2</v>
      </c>
      <c r="DQ628" s="516">
        <v>106.9</v>
      </c>
      <c r="DR628" s="516">
        <v>107.7</v>
      </c>
      <c r="DS628" s="516">
        <v>107.2</v>
      </c>
      <c r="DT628" s="516">
        <v>108.1</v>
      </c>
      <c r="DU628" s="517">
        <v>110.8</v>
      </c>
      <c r="DV628" s="517">
        <v>110.8</v>
      </c>
      <c r="DW628" s="517">
        <v>111.2</v>
      </c>
      <c r="DX628" s="559">
        <v>111.5</v>
      </c>
      <c r="DY628" s="559">
        <v>111.9</v>
      </c>
      <c r="DZ628" s="559">
        <v>112.5</v>
      </c>
      <c r="EA628" s="558">
        <v>112.5</v>
      </c>
    </row>
    <row r="629" spans="1:131">
      <c r="A629" s="514" t="s">
        <v>1795</v>
      </c>
      <c r="B629" s="514" t="s">
        <v>1796</v>
      </c>
      <c r="C629" s="515">
        <v>0.72841</v>
      </c>
      <c r="D629" s="516">
        <v>101.1</v>
      </c>
      <c r="E629" s="516">
        <v>100.8</v>
      </c>
      <c r="F629" s="516">
        <v>101.9</v>
      </c>
      <c r="G629" s="516">
        <v>99.8</v>
      </c>
      <c r="H629" s="516">
        <v>102.3</v>
      </c>
      <c r="I629" s="516">
        <v>99.4</v>
      </c>
      <c r="J629" s="516">
        <v>102.2</v>
      </c>
      <c r="K629" s="516">
        <v>101.3</v>
      </c>
      <c r="L629" s="516">
        <v>99.9</v>
      </c>
      <c r="M629" s="516">
        <v>100.7</v>
      </c>
      <c r="N629" s="516">
        <v>103.3</v>
      </c>
      <c r="O629" s="516">
        <v>103.8</v>
      </c>
      <c r="P629" s="516">
        <v>103.1</v>
      </c>
      <c r="Q629" s="516">
        <v>103.3</v>
      </c>
      <c r="R629" s="516">
        <v>100.9</v>
      </c>
      <c r="S629" s="516">
        <v>102.6</v>
      </c>
      <c r="T629" s="516">
        <v>103.5</v>
      </c>
      <c r="U629" s="516">
        <v>104.2</v>
      </c>
      <c r="V629" s="516">
        <v>103.2</v>
      </c>
      <c r="W629" s="516">
        <v>104</v>
      </c>
      <c r="X629" s="516">
        <v>105.3</v>
      </c>
      <c r="Y629" s="516">
        <v>106.5</v>
      </c>
      <c r="Z629" s="516">
        <v>105.6</v>
      </c>
      <c r="AA629" s="516">
        <v>107.9</v>
      </c>
      <c r="AB629" s="516">
        <v>108.7</v>
      </c>
      <c r="AC629" s="516">
        <v>112.5</v>
      </c>
      <c r="AD629" s="516">
        <v>113.6</v>
      </c>
      <c r="AE629" s="516">
        <v>110.4</v>
      </c>
      <c r="AF629" s="516">
        <v>111.3</v>
      </c>
      <c r="AG629" s="516">
        <v>111.4</v>
      </c>
      <c r="AH629" s="516">
        <v>112.1</v>
      </c>
      <c r="AI629" s="516">
        <v>108.1</v>
      </c>
      <c r="AJ629" s="516">
        <v>109.3</v>
      </c>
      <c r="AK629" s="516">
        <v>109.3</v>
      </c>
      <c r="AL629" s="516">
        <v>110.7</v>
      </c>
      <c r="AM629" s="516">
        <v>114.3</v>
      </c>
      <c r="AN629" s="516">
        <v>108.7</v>
      </c>
      <c r="AO629" s="516">
        <v>109.3</v>
      </c>
      <c r="AP629" s="516">
        <v>109.8</v>
      </c>
      <c r="AQ629" s="516">
        <v>109.7</v>
      </c>
      <c r="AR629" s="516">
        <v>108.4</v>
      </c>
      <c r="AS629" s="516">
        <v>108.9</v>
      </c>
      <c r="AT629" s="516">
        <v>107.7</v>
      </c>
      <c r="AU629" s="516">
        <v>108.6</v>
      </c>
      <c r="AV629" s="516">
        <v>107.1</v>
      </c>
      <c r="AW629" s="516">
        <v>106.8</v>
      </c>
      <c r="AX629" s="516">
        <v>107.3</v>
      </c>
      <c r="AY629" s="516">
        <v>108.4</v>
      </c>
      <c r="AZ629" s="516">
        <v>104.9</v>
      </c>
      <c r="BA629" s="516">
        <v>108</v>
      </c>
      <c r="BB629" s="516">
        <v>108</v>
      </c>
      <c r="BC629" s="516">
        <v>106.5</v>
      </c>
      <c r="BD629" s="516">
        <v>105.2</v>
      </c>
      <c r="BE629" s="516">
        <v>108.7</v>
      </c>
      <c r="BF629" s="516">
        <v>110.5</v>
      </c>
      <c r="BG629" s="516">
        <v>106.7</v>
      </c>
      <c r="BH629" s="516">
        <v>108.4</v>
      </c>
      <c r="BI629" s="516">
        <v>109.9</v>
      </c>
      <c r="BJ629" s="516">
        <v>110.1</v>
      </c>
      <c r="BK629" s="516">
        <v>110.5</v>
      </c>
      <c r="BL629" s="516">
        <v>110.9</v>
      </c>
      <c r="BM629" s="516">
        <v>111.5</v>
      </c>
      <c r="BN629" s="516">
        <v>110</v>
      </c>
      <c r="BO629" s="516">
        <v>110.6</v>
      </c>
      <c r="BP629" s="516">
        <v>112</v>
      </c>
      <c r="BQ629" s="516">
        <v>116.6</v>
      </c>
      <c r="BR629" s="516">
        <v>117.2</v>
      </c>
      <c r="BS629" s="516">
        <v>118.4</v>
      </c>
      <c r="BT629" s="516">
        <v>116.9</v>
      </c>
      <c r="BU629" s="516">
        <v>116.7</v>
      </c>
      <c r="BV629" s="516">
        <v>118</v>
      </c>
      <c r="BW629" s="516">
        <v>118.8</v>
      </c>
      <c r="BX629" s="516">
        <v>120.1</v>
      </c>
      <c r="BY629" s="516">
        <v>120.6</v>
      </c>
      <c r="BZ629" s="516">
        <v>120.8</v>
      </c>
      <c r="CA629" s="516">
        <v>122.8</v>
      </c>
      <c r="CB629" s="516">
        <v>121.6</v>
      </c>
      <c r="CC629" s="516">
        <v>121.9</v>
      </c>
      <c r="CD629" s="516">
        <v>125.1</v>
      </c>
      <c r="CE629" s="516">
        <v>123.9</v>
      </c>
      <c r="CF629" s="516">
        <v>124.3</v>
      </c>
      <c r="CG629" s="516">
        <v>125.7</v>
      </c>
      <c r="CH629" s="516">
        <v>125.8</v>
      </c>
      <c r="CI629" s="516">
        <v>124.9</v>
      </c>
      <c r="CJ629" s="516">
        <v>125.3</v>
      </c>
      <c r="CK629" s="516">
        <v>126.1</v>
      </c>
      <c r="CL629" s="516">
        <v>126.1</v>
      </c>
      <c r="CM629" s="516">
        <v>124.4</v>
      </c>
      <c r="CN629" s="516">
        <v>123.2</v>
      </c>
      <c r="CO629" s="516">
        <v>124.2</v>
      </c>
      <c r="CP629" s="516">
        <v>121.9</v>
      </c>
      <c r="CQ629" s="516">
        <v>123.5</v>
      </c>
      <c r="CR629" s="516">
        <v>123.7</v>
      </c>
      <c r="CS629" s="516">
        <v>124.4</v>
      </c>
      <c r="CT629" s="516">
        <v>122.9</v>
      </c>
      <c r="CU629" s="516">
        <v>122.6</v>
      </c>
      <c r="CV629" s="516">
        <v>122.6</v>
      </c>
      <c r="CW629" s="516">
        <v>120.3</v>
      </c>
      <c r="CX629" s="516">
        <v>123.6</v>
      </c>
      <c r="CY629" s="516">
        <v>123.7</v>
      </c>
      <c r="CZ629" s="516">
        <v>122.5</v>
      </c>
      <c r="DA629" s="516">
        <v>123.9</v>
      </c>
      <c r="DB629" s="516">
        <v>124.2</v>
      </c>
      <c r="DC629" s="516">
        <v>125.7</v>
      </c>
      <c r="DD629" s="516">
        <v>126.8</v>
      </c>
      <c r="DE629" s="516">
        <v>127.8</v>
      </c>
      <c r="DF629" s="516">
        <v>128.80000000000001</v>
      </c>
      <c r="DG629" s="516">
        <v>129.69999999999999</v>
      </c>
      <c r="DH629" s="516">
        <v>131.30000000000001</v>
      </c>
      <c r="DI629" s="516">
        <v>132.69999999999999</v>
      </c>
      <c r="DJ629" s="516">
        <v>134.1</v>
      </c>
      <c r="DK629" s="516">
        <v>134.1</v>
      </c>
      <c r="DL629" s="516">
        <v>135.69999999999999</v>
      </c>
      <c r="DM629" s="516">
        <v>136.4</v>
      </c>
      <c r="DN629" s="516">
        <v>136.9</v>
      </c>
      <c r="DO629" s="516">
        <v>136.9</v>
      </c>
      <c r="DP629" s="516">
        <v>138.30000000000001</v>
      </c>
      <c r="DQ629" s="516">
        <v>140.30000000000001</v>
      </c>
      <c r="DR629" s="516">
        <v>140.1</v>
      </c>
      <c r="DS629" s="516">
        <v>140.80000000000001</v>
      </c>
      <c r="DT629" s="516">
        <v>143.19999999999999</v>
      </c>
      <c r="DU629" s="517">
        <v>143.9</v>
      </c>
      <c r="DV629" s="517">
        <v>143.19999999999999</v>
      </c>
      <c r="DW629" s="517">
        <v>144.30000000000001</v>
      </c>
      <c r="DX629" s="559">
        <v>146</v>
      </c>
      <c r="DY629" s="559">
        <v>146.5</v>
      </c>
      <c r="DZ629" s="559">
        <v>144.5</v>
      </c>
      <c r="EA629" s="558">
        <v>144.4</v>
      </c>
    </row>
    <row r="630" spans="1:131">
      <c r="A630" s="514" t="s">
        <v>1797</v>
      </c>
      <c r="B630" s="514" t="s">
        <v>1798</v>
      </c>
      <c r="C630" s="515">
        <v>0.18662000000000001</v>
      </c>
      <c r="D630" s="516">
        <v>108.1</v>
      </c>
      <c r="E630" s="516">
        <v>100.5</v>
      </c>
      <c r="F630" s="516">
        <v>104.7</v>
      </c>
      <c r="G630" s="516">
        <v>102.3</v>
      </c>
      <c r="H630" s="516">
        <v>103.2</v>
      </c>
      <c r="I630" s="516">
        <v>98.3</v>
      </c>
      <c r="J630" s="516">
        <v>101.6</v>
      </c>
      <c r="K630" s="516">
        <v>98.8</v>
      </c>
      <c r="L630" s="516">
        <v>98.2</v>
      </c>
      <c r="M630" s="516">
        <v>99.5</v>
      </c>
      <c r="N630" s="516">
        <v>98.5</v>
      </c>
      <c r="O630" s="516">
        <v>99.1</v>
      </c>
      <c r="P630" s="516">
        <v>96.6</v>
      </c>
      <c r="Q630" s="516">
        <v>96.9</v>
      </c>
      <c r="R630" s="516">
        <v>99.1</v>
      </c>
      <c r="S630" s="516">
        <v>102.5</v>
      </c>
      <c r="T630" s="516">
        <v>102.9</v>
      </c>
      <c r="U630" s="516">
        <v>103.3</v>
      </c>
      <c r="V630" s="516">
        <v>101.2</v>
      </c>
      <c r="W630" s="516">
        <v>101.4</v>
      </c>
      <c r="X630" s="516">
        <v>99</v>
      </c>
      <c r="Y630" s="516">
        <v>102.1</v>
      </c>
      <c r="Z630" s="516">
        <v>100.5</v>
      </c>
      <c r="AA630" s="516">
        <v>100.2</v>
      </c>
      <c r="AB630" s="516">
        <v>102.1</v>
      </c>
      <c r="AC630" s="516">
        <v>108.8</v>
      </c>
      <c r="AD630" s="516">
        <v>110.4</v>
      </c>
      <c r="AE630" s="516">
        <v>109.7</v>
      </c>
      <c r="AF630" s="516">
        <v>111.1</v>
      </c>
      <c r="AG630" s="516">
        <v>109.9</v>
      </c>
      <c r="AH630" s="516">
        <v>109.5</v>
      </c>
      <c r="AI630" s="516">
        <v>101.4</v>
      </c>
      <c r="AJ630" s="516">
        <v>101.7</v>
      </c>
      <c r="AK630" s="516">
        <v>101.7</v>
      </c>
      <c r="AL630" s="516">
        <v>100</v>
      </c>
      <c r="AM630" s="516">
        <v>100.9</v>
      </c>
      <c r="AN630" s="516">
        <v>100.9</v>
      </c>
      <c r="AO630" s="516">
        <v>101.5</v>
      </c>
      <c r="AP630" s="516">
        <v>101.5</v>
      </c>
      <c r="AQ630" s="516">
        <v>100.3</v>
      </c>
      <c r="AR630" s="516">
        <v>93.8</v>
      </c>
      <c r="AS630" s="516">
        <v>93.8</v>
      </c>
      <c r="AT630" s="516">
        <v>93.6</v>
      </c>
      <c r="AU630" s="516">
        <v>93.9</v>
      </c>
      <c r="AV630" s="516">
        <v>93.4</v>
      </c>
      <c r="AW630" s="516">
        <v>93.6</v>
      </c>
      <c r="AX630" s="516">
        <v>93.3</v>
      </c>
      <c r="AY630" s="516">
        <v>92.1</v>
      </c>
      <c r="AZ630" s="516">
        <v>91.1</v>
      </c>
      <c r="BA630" s="516">
        <v>93</v>
      </c>
      <c r="BB630" s="516">
        <v>93.6</v>
      </c>
      <c r="BC630" s="516">
        <v>92</v>
      </c>
      <c r="BD630" s="516">
        <v>89.1</v>
      </c>
      <c r="BE630" s="516">
        <v>91.4</v>
      </c>
      <c r="BF630" s="516">
        <v>91.7</v>
      </c>
      <c r="BG630" s="516">
        <v>94.7</v>
      </c>
      <c r="BH630" s="516">
        <v>99.1</v>
      </c>
      <c r="BI630" s="516">
        <v>99.8</v>
      </c>
      <c r="BJ630" s="516">
        <v>99.2</v>
      </c>
      <c r="BK630" s="516">
        <v>98.3</v>
      </c>
      <c r="BL630" s="516">
        <v>102.1</v>
      </c>
      <c r="BM630" s="516">
        <v>101</v>
      </c>
      <c r="BN630" s="516">
        <v>99.2</v>
      </c>
      <c r="BO630" s="516">
        <v>103.9</v>
      </c>
      <c r="BP630" s="516">
        <v>101.7</v>
      </c>
      <c r="BQ630" s="516">
        <v>103.9</v>
      </c>
      <c r="BR630" s="516">
        <v>103.5</v>
      </c>
      <c r="BS630" s="516">
        <v>104.1</v>
      </c>
      <c r="BT630" s="516">
        <v>104.3</v>
      </c>
      <c r="BU630" s="516">
        <v>108.3</v>
      </c>
      <c r="BV630" s="516">
        <v>108.8</v>
      </c>
      <c r="BW630" s="516">
        <v>109.8</v>
      </c>
      <c r="BX630" s="516">
        <v>110.5</v>
      </c>
      <c r="BY630" s="516">
        <v>111</v>
      </c>
      <c r="BZ630" s="516">
        <v>112.8</v>
      </c>
      <c r="CA630" s="516">
        <v>114.3</v>
      </c>
      <c r="CB630" s="516">
        <v>111.6</v>
      </c>
      <c r="CC630" s="516">
        <v>111.7</v>
      </c>
      <c r="CD630" s="516">
        <v>115.8</v>
      </c>
      <c r="CE630" s="516">
        <v>115.4</v>
      </c>
      <c r="CF630" s="516">
        <v>114.9</v>
      </c>
      <c r="CG630" s="516">
        <v>115.9</v>
      </c>
      <c r="CH630" s="516">
        <v>115.8</v>
      </c>
      <c r="CI630" s="516">
        <v>115</v>
      </c>
      <c r="CJ630" s="516">
        <v>113.7</v>
      </c>
      <c r="CK630" s="516">
        <v>113.3</v>
      </c>
      <c r="CL630" s="516">
        <v>115.2</v>
      </c>
      <c r="CM630" s="516">
        <v>111.7</v>
      </c>
      <c r="CN630" s="516">
        <v>110.4</v>
      </c>
      <c r="CO630" s="516">
        <v>111.1</v>
      </c>
      <c r="CP630" s="516">
        <v>111</v>
      </c>
      <c r="CQ630" s="516">
        <v>112.1</v>
      </c>
      <c r="CR630" s="516">
        <v>110.1</v>
      </c>
      <c r="CS630" s="516">
        <v>113.1</v>
      </c>
      <c r="CT630" s="516">
        <v>109.5</v>
      </c>
      <c r="CU630" s="516">
        <v>109.1</v>
      </c>
      <c r="CV630" s="516">
        <v>109</v>
      </c>
      <c r="CW630" s="516">
        <v>109.9</v>
      </c>
      <c r="CX630" s="516">
        <v>113.5</v>
      </c>
      <c r="CY630" s="516">
        <v>114</v>
      </c>
      <c r="CZ630" s="516">
        <v>112.8</v>
      </c>
      <c r="DA630" s="516">
        <v>115.4</v>
      </c>
      <c r="DB630" s="516">
        <v>113.6</v>
      </c>
      <c r="DC630" s="516">
        <v>114.1</v>
      </c>
      <c r="DD630" s="516">
        <v>114.7</v>
      </c>
      <c r="DE630" s="516">
        <v>117.7</v>
      </c>
      <c r="DF630" s="516">
        <v>117.3</v>
      </c>
      <c r="DG630" s="516">
        <v>119.5</v>
      </c>
      <c r="DH630" s="516">
        <v>120.8</v>
      </c>
      <c r="DI630" s="516">
        <v>125.8</v>
      </c>
      <c r="DJ630" s="516">
        <v>124.6</v>
      </c>
      <c r="DK630" s="516">
        <v>121.8</v>
      </c>
      <c r="DL630" s="516">
        <v>129.19999999999999</v>
      </c>
      <c r="DM630" s="516">
        <v>131.6</v>
      </c>
      <c r="DN630" s="516">
        <v>133.6</v>
      </c>
      <c r="DO630" s="516">
        <v>134</v>
      </c>
      <c r="DP630" s="516">
        <v>134</v>
      </c>
      <c r="DQ630" s="516">
        <v>136.5</v>
      </c>
      <c r="DR630" s="516">
        <v>137.6</v>
      </c>
      <c r="DS630" s="516">
        <v>141.4</v>
      </c>
      <c r="DT630" s="516">
        <v>147.6</v>
      </c>
      <c r="DU630" s="517">
        <v>146.1</v>
      </c>
      <c r="DV630" s="517">
        <v>145</v>
      </c>
      <c r="DW630" s="517">
        <v>151.1</v>
      </c>
      <c r="DX630" s="559">
        <v>152.19999999999999</v>
      </c>
      <c r="DY630" s="559">
        <v>151.69999999999999</v>
      </c>
      <c r="DZ630" s="559">
        <v>148.4</v>
      </c>
      <c r="EA630" s="558">
        <v>145.9</v>
      </c>
    </row>
    <row r="631" spans="1:131">
      <c r="A631" s="514" t="s">
        <v>1799</v>
      </c>
      <c r="B631" s="514" t="s">
        <v>1800</v>
      </c>
      <c r="C631" s="515">
        <v>0.27659</v>
      </c>
      <c r="D631" s="516">
        <v>96.1</v>
      </c>
      <c r="E631" s="516">
        <v>98.3</v>
      </c>
      <c r="F631" s="516">
        <v>97.3</v>
      </c>
      <c r="G631" s="516">
        <v>95.6</v>
      </c>
      <c r="H631" s="516">
        <v>100.9</v>
      </c>
      <c r="I631" s="516">
        <v>95</v>
      </c>
      <c r="J631" s="516">
        <v>99.8</v>
      </c>
      <c r="K631" s="516">
        <v>97.9</v>
      </c>
      <c r="L631" s="516">
        <v>94.1</v>
      </c>
      <c r="M631" s="516">
        <v>95.2</v>
      </c>
      <c r="N631" s="516">
        <v>100.7</v>
      </c>
      <c r="O631" s="516">
        <v>102.6</v>
      </c>
      <c r="P631" s="516">
        <v>102.1</v>
      </c>
      <c r="Q631" s="516">
        <v>101.7</v>
      </c>
      <c r="R631" s="516">
        <v>95.3</v>
      </c>
      <c r="S631" s="516">
        <v>96.2</v>
      </c>
      <c r="T631" s="516">
        <v>97.1</v>
      </c>
      <c r="U631" s="516">
        <v>101.6</v>
      </c>
      <c r="V631" s="516">
        <v>101</v>
      </c>
      <c r="W631" s="516">
        <v>99.8</v>
      </c>
      <c r="X631" s="516">
        <v>100.8</v>
      </c>
      <c r="Y631" s="516">
        <v>101.2</v>
      </c>
      <c r="Z631" s="516">
        <v>101.3</v>
      </c>
      <c r="AA631" s="516">
        <v>105.6</v>
      </c>
      <c r="AB631" s="516">
        <v>105.4</v>
      </c>
      <c r="AC631" s="516">
        <v>108.4</v>
      </c>
      <c r="AD631" s="516">
        <v>108.9</v>
      </c>
      <c r="AE631" s="516">
        <v>104.2</v>
      </c>
      <c r="AF631" s="516">
        <v>105.2</v>
      </c>
      <c r="AG631" s="516">
        <v>105.5</v>
      </c>
      <c r="AH631" s="516">
        <v>106.6</v>
      </c>
      <c r="AI631" s="516">
        <v>100.5</v>
      </c>
      <c r="AJ631" s="516">
        <v>104</v>
      </c>
      <c r="AK631" s="516">
        <v>100.8</v>
      </c>
      <c r="AL631" s="516">
        <v>105.4</v>
      </c>
      <c r="AM631" s="516">
        <v>114.9</v>
      </c>
      <c r="AN631" s="516">
        <v>102.5</v>
      </c>
      <c r="AO631" s="516">
        <v>106.4</v>
      </c>
      <c r="AP631" s="516">
        <v>109.4</v>
      </c>
      <c r="AQ631" s="516">
        <v>108.7</v>
      </c>
      <c r="AR631" s="516">
        <v>108.4</v>
      </c>
      <c r="AS631" s="516">
        <v>108.2</v>
      </c>
      <c r="AT631" s="516">
        <v>109.9</v>
      </c>
      <c r="AU631" s="516">
        <v>109.8</v>
      </c>
      <c r="AV631" s="516">
        <v>108.5</v>
      </c>
      <c r="AW631" s="516">
        <v>109</v>
      </c>
      <c r="AX631" s="516">
        <v>107.6</v>
      </c>
      <c r="AY631" s="516">
        <v>111</v>
      </c>
      <c r="AZ631" s="516">
        <v>108</v>
      </c>
      <c r="BA631" s="516">
        <v>111.2</v>
      </c>
      <c r="BB631" s="516">
        <v>109</v>
      </c>
      <c r="BC631" s="516">
        <v>106.7</v>
      </c>
      <c r="BD631" s="516">
        <v>106</v>
      </c>
      <c r="BE631" s="516">
        <v>114.1</v>
      </c>
      <c r="BF631" s="516">
        <v>111.3</v>
      </c>
      <c r="BG631" s="516">
        <v>108.2</v>
      </c>
      <c r="BH631" s="516">
        <v>107.6</v>
      </c>
      <c r="BI631" s="516">
        <v>113.9</v>
      </c>
      <c r="BJ631" s="516">
        <v>110.6</v>
      </c>
      <c r="BK631" s="516">
        <v>111</v>
      </c>
      <c r="BL631" s="516">
        <v>109.6</v>
      </c>
      <c r="BM631" s="516">
        <v>111.4</v>
      </c>
      <c r="BN631" s="516">
        <v>109.4</v>
      </c>
      <c r="BO631" s="516">
        <v>107.9</v>
      </c>
      <c r="BP631" s="516">
        <v>117</v>
      </c>
      <c r="BQ631" s="516">
        <v>127.8</v>
      </c>
      <c r="BR631" s="516">
        <v>129.6</v>
      </c>
      <c r="BS631" s="516">
        <v>131.9</v>
      </c>
      <c r="BT631" s="516">
        <v>131.1</v>
      </c>
      <c r="BU631" s="516">
        <v>131.1</v>
      </c>
      <c r="BV631" s="516">
        <v>128.80000000000001</v>
      </c>
      <c r="BW631" s="516">
        <v>133.5</v>
      </c>
      <c r="BX631" s="516">
        <v>134.5</v>
      </c>
      <c r="BY631" s="516">
        <v>133.19999999999999</v>
      </c>
      <c r="BZ631" s="516">
        <v>133.69999999999999</v>
      </c>
      <c r="CA631" s="516">
        <v>138.80000000000001</v>
      </c>
      <c r="CB631" s="516">
        <v>136.5</v>
      </c>
      <c r="CC631" s="516">
        <v>137</v>
      </c>
      <c r="CD631" s="516">
        <v>138.19999999999999</v>
      </c>
      <c r="CE631" s="516">
        <v>137.19999999999999</v>
      </c>
      <c r="CF631" s="516">
        <v>141.1</v>
      </c>
      <c r="CG631" s="516">
        <v>143.69999999999999</v>
      </c>
      <c r="CH631" s="516">
        <v>142.4</v>
      </c>
      <c r="CI631" s="516">
        <v>140.69999999999999</v>
      </c>
      <c r="CJ631" s="516">
        <v>143.19999999999999</v>
      </c>
      <c r="CK631" s="516">
        <v>145.30000000000001</v>
      </c>
      <c r="CL631" s="516">
        <v>144.80000000000001</v>
      </c>
      <c r="CM631" s="516">
        <v>144.69999999999999</v>
      </c>
      <c r="CN631" s="516">
        <v>139.5</v>
      </c>
      <c r="CO631" s="516">
        <v>140.5</v>
      </c>
      <c r="CP631" s="516">
        <v>137.4</v>
      </c>
      <c r="CQ631" s="516">
        <v>141.80000000000001</v>
      </c>
      <c r="CR631" s="516">
        <v>142.69999999999999</v>
      </c>
      <c r="CS631" s="516">
        <v>142.1</v>
      </c>
      <c r="CT631" s="516">
        <v>142.19999999999999</v>
      </c>
      <c r="CU631" s="516">
        <v>140.6</v>
      </c>
      <c r="CV631" s="516">
        <v>140.6</v>
      </c>
      <c r="CW631" s="516">
        <v>132.19999999999999</v>
      </c>
      <c r="CX631" s="516">
        <v>136.69999999999999</v>
      </c>
      <c r="CY631" s="516">
        <v>140</v>
      </c>
      <c r="CZ631" s="516">
        <v>140.69999999999999</v>
      </c>
      <c r="DA631" s="516">
        <v>141.30000000000001</v>
      </c>
      <c r="DB631" s="516">
        <v>142.30000000000001</v>
      </c>
      <c r="DC631" s="516">
        <v>145</v>
      </c>
      <c r="DD631" s="516">
        <v>144.9</v>
      </c>
      <c r="DE631" s="516">
        <v>144.69999999999999</v>
      </c>
      <c r="DF631" s="516">
        <v>144.19999999999999</v>
      </c>
      <c r="DG631" s="516">
        <v>145</v>
      </c>
      <c r="DH631" s="516">
        <v>145.19999999999999</v>
      </c>
      <c r="DI631" s="516">
        <v>144.19999999999999</v>
      </c>
      <c r="DJ631" s="516">
        <v>149.1</v>
      </c>
      <c r="DK631" s="516">
        <v>150.30000000000001</v>
      </c>
      <c r="DL631" s="516">
        <v>150.69999999999999</v>
      </c>
      <c r="DM631" s="516">
        <v>149.4</v>
      </c>
      <c r="DN631" s="516">
        <v>148</v>
      </c>
      <c r="DO631" s="516">
        <v>148.1</v>
      </c>
      <c r="DP631" s="516">
        <v>150</v>
      </c>
      <c r="DQ631" s="516">
        <v>153.9</v>
      </c>
      <c r="DR631" s="516">
        <v>151.19999999999999</v>
      </c>
      <c r="DS631" s="516">
        <v>150.6</v>
      </c>
      <c r="DT631" s="516">
        <v>151.69999999999999</v>
      </c>
      <c r="DU631" s="517">
        <v>152</v>
      </c>
      <c r="DV631" s="517">
        <v>151.1</v>
      </c>
      <c r="DW631" s="517">
        <v>150.9</v>
      </c>
      <c r="DX631" s="559">
        <v>152.30000000000001</v>
      </c>
      <c r="DY631" s="559">
        <v>154.1</v>
      </c>
      <c r="DZ631" s="559">
        <v>151.6</v>
      </c>
      <c r="EA631" s="558">
        <v>152.5</v>
      </c>
    </row>
    <row r="632" spans="1:131">
      <c r="A632" s="514" t="s">
        <v>1801</v>
      </c>
      <c r="B632" s="514" t="s">
        <v>1802</v>
      </c>
      <c r="C632" s="515">
        <v>1.294E-2</v>
      </c>
      <c r="D632" s="516">
        <v>99.3</v>
      </c>
      <c r="E632" s="516">
        <v>100.4</v>
      </c>
      <c r="F632" s="516">
        <v>99.3</v>
      </c>
      <c r="G632" s="516">
        <v>99.5</v>
      </c>
      <c r="H632" s="516">
        <v>100.6</v>
      </c>
      <c r="I632" s="516">
        <v>101.5</v>
      </c>
      <c r="J632" s="516">
        <v>102.1</v>
      </c>
      <c r="K632" s="516">
        <v>101.7</v>
      </c>
      <c r="L632" s="516">
        <v>100.6</v>
      </c>
      <c r="M632" s="516">
        <v>101.3</v>
      </c>
      <c r="N632" s="516">
        <v>101.5</v>
      </c>
      <c r="O632" s="516">
        <v>102.6</v>
      </c>
      <c r="P632" s="516">
        <v>101.5</v>
      </c>
      <c r="Q632" s="516">
        <v>103</v>
      </c>
      <c r="R632" s="516">
        <v>104.1</v>
      </c>
      <c r="S632" s="516">
        <v>105</v>
      </c>
      <c r="T632" s="516">
        <v>109.1</v>
      </c>
      <c r="U632" s="516">
        <v>106.4</v>
      </c>
      <c r="V632" s="516">
        <v>107.9</v>
      </c>
      <c r="W632" s="516">
        <v>107</v>
      </c>
      <c r="X632" s="516">
        <v>106.4</v>
      </c>
      <c r="Y632" s="516">
        <v>106.8</v>
      </c>
      <c r="Z632" s="516">
        <v>107.7</v>
      </c>
      <c r="AA632" s="516">
        <v>113.7</v>
      </c>
      <c r="AB632" s="516">
        <v>114.4</v>
      </c>
      <c r="AC632" s="516">
        <v>113.7</v>
      </c>
      <c r="AD632" s="516">
        <v>113.7</v>
      </c>
      <c r="AE632" s="516">
        <v>114.6</v>
      </c>
      <c r="AF632" s="516">
        <v>114.2</v>
      </c>
      <c r="AG632" s="516">
        <v>114.6</v>
      </c>
      <c r="AH632" s="516">
        <v>111.4</v>
      </c>
      <c r="AI632" s="516">
        <v>112.5</v>
      </c>
      <c r="AJ632" s="516">
        <v>113.1</v>
      </c>
      <c r="AK632" s="516">
        <v>112.3</v>
      </c>
      <c r="AL632" s="516">
        <v>112.9</v>
      </c>
      <c r="AM632" s="516">
        <v>113.1</v>
      </c>
      <c r="AN632" s="516">
        <v>111.4</v>
      </c>
      <c r="AO632" s="516">
        <v>111.8</v>
      </c>
      <c r="AP632" s="516">
        <v>112.3</v>
      </c>
      <c r="AQ632" s="516">
        <v>112.7</v>
      </c>
      <c r="AR632" s="516">
        <v>111.8</v>
      </c>
      <c r="AS632" s="516">
        <v>113.1</v>
      </c>
      <c r="AT632" s="516">
        <v>111.1</v>
      </c>
      <c r="AU632" s="516">
        <v>112.3</v>
      </c>
      <c r="AV632" s="516">
        <v>111.6</v>
      </c>
      <c r="AW632" s="516">
        <v>113.8</v>
      </c>
      <c r="AX632" s="516">
        <v>112.3</v>
      </c>
      <c r="AY632" s="516">
        <v>113.1</v>
      </c>
      <c r="AZ632" s="516">
        <v>111.6</v>
      </c>
      <c r="BA632" s="516">
        <v>111.6</v>
      </c>
      <c r="BB632" s="516">
        <v>111.6</v>
      </c>
      <c r="BC632" s="516">
        <v>111.6</v>
      </c>
      <c r="BD632" s="516">
        <v>111.6</v>
      </c>
      <c r="BE632" s="516">
        <v>111.6</v>
      </c>
      <c r="BF632" s="516">
        <v>112.7</v>
      </c>
      <c r="BG632" s="516">
        <v>111.6</v>
      </c>
      <c r="BH632" s="516">
        <v>112.7</v>
      </c>
      <c r="BI632" s="516">
        <v>112.7</v>
      </c>
      <c r="BJ632" s="516">
        <v>112.7</v>
      </c>
      <c r="BK632" s="516">
        <v>112.7</v>
      </c>
      <c r="BL632" s="516">
        <v>112.7</v>
      </c>
      <c r="BM632" s="516">
        <v>113.8</v>
      </c>
      <c r="BN632" s="516">
        <v>113.8</v>
      </c>
      <c r="BO632" s="516">
        <v>121.4</v>
      </c>
      <c r="BP632" s="516">
        <v>121.4</v>
      </c>
      <c r="BQ632" s="516">
        <v>121.4</v>
      </c>
      <c r="BR632" s="516">
        <v>121.4</v>
      </c>
      <c r="BS632" s="516">
        <v>121.4</v>
      </c>
      <c r="BT632" s="516">
        <v>120.2</v>
      </c>
      <c r="BU632" s="516">
        <v>120.2</v>
      </c>
      <c r="BV632" s="516">
        <v>119</v>
      </c>
      <c r="BW632" s="516">
        <v>116.4</v>
      </c>
      <c r="BX632" s="516">
        <v>117.7</v>
      </c>
      <c r="BY632" s="516">
        <v>119</v>
      </c>
      <c r="BZ632" s="516">
        <v>119</v>
      </c>
      <c r="CA632" s="516">
        <v>119</v>
      </c>
      <c r="CB632" s="516">
        <v>119</v>
      </c>
      <c r="CC632" s="516">
        <v>120</v>
      </c>
      <c r="CD632" s="516">
        <v>120</v>
      </c>
      <c r="CE632" s="516">
        <v>123.3</v>
      </c>
      <c r="CF632" s="516">
        <v>123.3</v>
      </c>
      <c r="CG632" s="516">
        <v>123.3</v>
      </c>
      <c r="CH632" s="516">
        <v>123.8</v>
      </c>
      <c r="CI632" s="516">
        <v>123.8</v>
      </c>
      <c r="CJ632" s="516">
        <v>123.8</v>
      </c>
      <c r="CK632" s="516">
        <v>123.8</v>
      </c>
      <c r="CL632" s="516">
        <v>123.8</v>
      </c>
      <c r="CM632" s="516">
        <v>126.3</v>
      </c>
      <c r="CN632" s="516">
        <v>125.3</v>
      </c>
      <c r="CO632" s="516">
        <v>125</v>
      </c>
      <c r="CP632" s="516">
        <v>124.2</v>
      </c>
      <c r="CQ632" s="516">
        <v>124.5</v>
      </c>
      <c r="CR632" s="516">
        <v>125</v>
      </c>
      <c r="CS632" s="516">
        <v>125</v>
      </c>
      <c r="CT632" s="516">
        <v>125</v>
      </c>
      <c r="CU632" s="516">
        <v>125</v>
      </c>
      <c r="CV632" s="516">
        <v>125</v>
      </c>
      <c r="CW632" s="516">
        <v>125</v>
      </c>
      <c r="CX632" s="516">
        <v>126.2</v>
      </c>
      <c r="CY632" s="516">
        <v>126.2</v>
      </c>
      <c r="CZ632" s="516">
        <v>126.2</v>
      </c>
      <c r="DA632" s="516">
        <v>126.2</v>
      </c>
      <c r="DB632" s="516">
        <v>126.2</v>
      </c>
      <c r="DC632" s="516">
        <v>127.4</v>
      </c>
      <c r="DD632" s="516">
        <v>129.80000000000001</v>
      </c>
      <c r="DE632" s="516">
        <v>131.1</v>
      </c>
      <c r="DF632" s="516">
        <v>132.4</v>
      </c>
      <c r="DG632" s="516">
        <v>133.6</v>
      </c>
      <c r="DH632" s="516">
        <v>133.6</v>
      </c>
      <c r="DI632" s="516">
        <v>133.6</v>
      </c>
      <c r="DJ632" s="516">
        <v>138.5</v>
      </c>
      <c r="DK632" s="516">
        <v>138.5</v>
      </c>
      <c r="DL632" s="516">
        <v>141.9</v>
      </c>
      <c r="DM632" s="516">
        <v>143.1</v>
      </c>
      <c r="DN632" s="516">
        <v>143.1</v>
      </c>
      <c r="DO632" s="516">
        <v>143.1</v>
      </c>
      <c r="DP632" s="516">
        <v>143.1</v>
      </c>
      <c r="DQ632" s="516">
        <v>145.4</v>
      </c>
      <c r="DR632" s="516">
        <v>145.4</v>
      </c>
      <c r="DS632" s="516">
        <v>145.4</v>
      </c>
      <c r="DT632" s="516">
        <v>147.30000000000001</v>
      </c>
      <c r="DU632" s="517">
        <v>147.80000000000001</v>
      </c>
      <c r="DV632" s="517">
        <v>147.80000000000001</v>
      </c>
      <c r="DW632" s="517">
        <v>146.9</v>
      </c>
      <c r="DX632" s="559">
        <v>141.6</v>
      </c>
      <c r="DY632" s="559">
        <v>141.6</v>
      </c>
      <c r="DZ632" s="559">
        <v>141.4</v>
      </c>
      <c r="EA632" s="558">
        <v>140.9</v>
      </c>
    </row>
    <row r="633" spans="1:131">
      <c r="A633" s="514" t="s">
        <v>1803</v>
      </c>
      <c r="B633" s="514" t="s">
        <v>1804</v>
      </c>
      <c r="C633" s="515">
        <v>2.264E-2</v>
      </c>
      <c r="D633" s="516">
        <v>106.3</v>
      </c>
      <c r="E633" s="516">
        <v>97.5</v>
      </c>
      <c r="F633" s="516">
        <v>102.5</v>
      </c>
      <c r="G633" s="516">
        <v>102.2</v>
      </c>
      <c r="H633" s="516">
        <v>97.3</v>
      </c>
      <c r="I633" s="516">
        <v>98.2</v>
      </c>
      <c r="J633" s="516">
        <v>97.2</v>
      </c>
      <c r="K633" s="516">
        <v>97.4</v>
      </c>
      <c r="L633" s="516">
        <v>94.7</v>
      </c>
      <c r="M633" s="516">
        <v>97.5</v>
      </c>
      <c r="N633" s="516">
        <v>98.3</v>
      </c>
      <c r="O633" s="516">
        <v>103.2</v>
      </c>
      <c r="P633" s="516">
        <v>98.1</v>
      </c>
      <c r="Q633" s="516">
        <v>97.8</v>
      </c>
      <c r="R633" s="516">
        <v>97.8</v>
      </c>
      <c r="S633" s="516">
        <v>97.3</v>
      </c>
      <c r="T633" s="516">
        <v>98.4</v>
      </c>
      <c r="U633" s="516">
        <v>98.2</v>
      </c>
      <c r="V633" s="516">
        <v>103.5</v>
      </c>
      <c r="W633" s="516">
        <v>99</v>
      </c>
      <c r="X633" s="516">
        <v>106.3</v>
      </c>
      <c r="Y633" s="516">
        <v>107.9</v>
      </c>
      <c r="Z633" s="516">
        <v>111.2</v>
      </c>
      <c r="AA633" s="516">
        <v>120.4</v>
      </c>
      <c r="AB633" s="516">
        <v>123.5</v>
      </c>
      <c r="AC633" s="516">
        <v>123.5</v>
      </c>
      <c r="AD633" s="516">
        <v>123.5</v>
      </c>
      <c r="AE633" s="516">
        <v>112.7</v>
      </c>
      <c r="AF633" s="516">
        <v>114.5</v>
      </c>
      <c r="AG633" s="516">
        <v>115</v>
      </c>
      <c r="AH633" s="516">
        <v>112.9</v>
      </c>
      <c r="AI633" s="516">
        <v>114.5</v>
      </c>
      <c r="AJ633" s="516">
        <v>115.7</v>
      </c>
      <c r="AK633" s="516">
        <v>116.4</v>
      </c>
      <c r="AL633" s="516">
        <v>128.69999999999999</v>
      </c>
      <c r="AM633" s="516">
        <v>134.5</v>
      </c>
      <c r="AN633" s="516">
        <v>140.30000000000001</v>
      </c>
      <c r="AO633" s="516">
        <v>120.9</v>
      </c>
      <c r="AP633" s="516">
        <v>118.9</v>
      </c>
      <c r="AQ633" s="516">
        <v>118.2</v>
      </c>
      <c r="AR633" s="516">
        <v>118.1</v>
      </c>
      <c r="AS633" s="516">
        <v>118.4</v>
      </c>
      <c r="AT633" s="516">
        <v>117.8</v>
      </c>
      <c r="AU633" s="516">
        <v>116.8</v>
      </c>
      <c r="AV633" s="516">
        <v>116.6</v>
      </c>
      <c r="AW633" s="516">
        <v>118.5</v>
      </c>
      <c r="AX633" s="516">
        <v>119</v>
      </c>
      <c r="AY633" s="516">
        <v>119.4</v>
      </c>
      <c r="AZ633" s="516">
        <v>118.8</v>
      </c>
      <c r="BA633" s="516">
        <v>118.7</v>
      </c>
      <c r="BB633" s="516">
        <v>118.6</v>
      </c>
      <c r="BC633" s="516">
        <v>119</v>
      </c>
      <c r="BD633" s="516">
        <v>118.9</v>
      </c>
      <c r="BE633" s="516">
        <v>119</v>
      </c>
      <c r="BF633" s="516">
        <v>120</v>
      </c>
      <c r="BG633" s="516">
        <v>120.2</v>
      </c>
      <c r="BH633" s="516">
        <v>120.9</v>
      </c>
      <c r="BI633" s="516">
        <v>121.1</v>
      </c>
      <c r="BJ633" s="516">
        <v>120.1</v>
      </c>
      <c r="BK633" s="516">
        <v>120.3</v>
      </c>
      <c r="BL633" s="516">
        <v>120.6</v>
      </c>
      <c r="BM633" s="516">
        <v>121.4</v>
      </c>
      <c r="BN633" s="516">
        <v>120.4</v>
      </c>
      <c r="BO633" s="516">
        <v>119</v>
      </c>
      <c r="BP633" s="516">
        <v>114.7</v>
      </c>
      <c r="BQ633" s="516">
        <v>116.4</v>
      </c>
      <c r="BR633" s="516">
        <v>116.9</v>
      </c>
      <c r="BS633" s="516">
        <v>116.6</v>
      </c>
      <c r="BT633" s="516">
        <v>114.9</v>
      </c>
      <c r="BU633" s="516">
        <v>115.6</v>
      </c>
      <c r="BV633" s="516">
        <v>115.8</v>
      </c>
      <c r="BW633" s="516">
        <v>114.5</v>
      </c>
      <c r="BX633" s="516">
        <v>114.7</v>
      </c>
      <c r="BY633" s="516">
        <v>118.1</v>
      </c>
      <c r="BZ633" s="516">
        <v>117.4</v>
      </c>
      <c r="CA633" s="516">
        <v>117.3</v>
      </c>
      <c r="CB633" s="516">
        <v>117.3</v>
      </c>
      <c r="CC633" s="516">
        <v>117.3</v>
      </c>
      <c r="CD633" s="516">
        <v>117.3</v>
      </c>
      <c r="CE633" s="516">
        <v>117.6</v>
      </c>
      <c r="CF633" s="516">
        <v>116.7</v>
      </c>
      <c r="CG633" s="516">
        <v>116.9</v>
      </c>
      <c r="CH633" s="516">
        <v>117.1</v>
      </c>
      <c r="CI633" s="516">
        <v>117.9</v>
      </c>
      <c r="CJ633" s="516">
        <v>118.1</v>
      </c>
      <c r="CK633" s="516">
        <v>117.9</v>
      </c>
      <c r="CL633" s="516">
        <v>117.6</v>
      </c>
      <c r="CM633" s="516">
        <v>116.3</v>
      </c>
      <c r="CN633" s="516">
        <v>116.4</v>
      </c>
      <c r="CO633" s="516">
        <v>116</v>
      </c>
      <c r="CP633" s="516">
        <v>115.9</v>
      </c>
      <c r="CQ633" s="516">
        <v>116</v>
      </c>
      <c r="CR633" s="516">
        <v>115.8</v>
      </c>
      <c r="CS633" s="516">
        <v>115.9</v>
      </c>
      <c r="CT633" s="516">
        <v>115.5</v>
      </c>
      <c r="CU633" s="516">
        <v>115.8</v>
      </c>
      <c r="CV633" s="516">
        <v>115.6</v>
      </c>
      <c r="CW633" s="516">
        <v>115.4</v>
      </c>
      <c r="CX633" s="516">
        <v>116.4</v>
      </c>
      <c r="CY633" s="516">
        <v>117.3</v>
      </c>
      <c r="CZ633" s="516">
        <v>118</v>
      </c>
      <c r="DA633" s="516">
        <v>118.1</v>
      </c>
      <c r="DB633" s="516">
        <v>118.6</v>
      </c>
      <c r="DC633" s="516">
        <v>119.6</v>
      </c>
      <c r="DD633" s="516">
        <v>119.1</v>
      </c>
      <c r="DE633" s="516">
        <v>121.1</v>
      </c>
      <c r="DF633" s="516">
        <v>123.1</v>
      </c>
      <c r="DG633" s="516">
        <v>123.7</v>
      </c>
      <c r="DH633" s="516">
        <v>124.9</v>
      </c>
      <c r="DI633" s="516">
        <v>126.7</v>
      </c>
      <c r="DJ633" s="516">
        <v>127.6</v>
      </c>
      <c r="DK633" s="516">
        <v>127.7</v>
      </c>
      <c r="DL633" s="516">
        <v>129.19999999999999</v>
      </c>
      <c r="DM633" s="516">
        <v>132.19999999999999</v>
      </c>
      <c r="DN633" s="516">
        <v>133.9</v>
      </c>
      <c r="DO633" s="516">
        <v>132.4</v>
      </c>
      <c r="DP633" s="516">
        <v>132</v>
      </c>
      <c r="DQ633" s="516">
        <v>133.4</v>
      </c>
      <c r="DR633" s="516">
        <v>135.4</v>
      </c>
      <c r="DS633" s="516">
        <v>135.80000000000001</v>
      </c>
      <c r="DT633" s="516">
        <v>136.5</v>
      </c>
      <c r="DU633" s="517">
        <v>137.6</v>
      </c>
      <c r="DV633" s="517">
        <v>135.19999999999999</v>
      </c>
      <c r="DW633" s="517">
        <v>135.5</v>
      </c>
      <c r="DX633" s="559">
        <v>136.19999999999999</v>
      </c>
      <c r="DY633" s="559">
        <v>134.6</v>
      </c>
      <c r="DZ633" s="559">
        <v>132</v>
      </c>
      <c r="EA633" s="558">
        <v>134.80000000000001</v>
      </c>
    </row>
    <row r="634" spans="1:131">
      <c r="A634" s="514" t="s">
        <v>1805</v>
      </c>
      <c r="B634" s="514" t="s">
        <v>1806</v>
      </c>
      <c r="C634" s="515">
        <v>6.2509999999999996E-2</v>
      </c>
      <c r="D634" s="516">
        <v>96.2</v>
      </c>
      <c r="E634" s="516">
        <v>103.9</v>
      </c>
      <c r="F634" s="516">
        <v>104.7</v>
      </c>
      <c r="G634" s="516">
        <v>101</v>
      </c>
      <c r="H634" s="516">
        <v>101.4</v>
      </c>
      <c r="I634" s="516">
        <v>106.8</v>
      </c>
      <c r="J634" s="516">
        <v>104.1</v>
      </c>
      <c r="K634" s="516">
        <v>110.5</v>
      </c>
      <c r="L634" s="516">
        <v>106.5</v>
      </c>
      <c r="M634" s="516">
        <v>109.6</v>
      </c>
      <c r="N634" s="516">
        <v>114.7</v>
      </c>
      <c r="O634" s="516">
        <v>109.3</v>
      </c>
      <c r="P634" s="516">
        <v>108.7</v>
      </c>
      <c r="Q634" s="516">
        <v>114.3</v>
      </c>
      <c r="R634" s="516">
        <v>102.5</v>
      </c>
      <c r="S634" s="516">
        <v>107.6</v>
      </c>
      <c r="T634" s="516">
        <v>113.5</v>
      </c>
      <c r="U634" s="516">
        <v>102.8</v>
      </c>
      <c r="V634" s="516">
        <v>100.6</v>
      </c>
      <c r="W634" s="516">
        <v>109.2</v>
      </c>
      <c r="X634" s="516">
        <v>115.5</v>
      </c>
      <c r="Y634" s="516">
        <v>123.2</v>
      </c>
      <c r="Z634" s="516">
        <v>110.6</v>
      </c>
      <c r="AA634" s="516">
        <v>120.4</v>
      </c>
      <c r="AB634" s="516">
        <v>119.6</v>
      </c>
      <c r="AC634" s="516">
        <v>123.5</v>
      </c>
      <c r="AD634" s="516">
        <v>119.1</v>
      </c>
      <c r="AE634" s="516">
        <v>112.9</v>
      </c>
      <c r="AF634" s="516">
        <v>111.2</v>
      </c>
      <c r="AG634" s="516">
        <v>130</v>
      </c>
      <c r="AH634" s="516">
        <v>133.6</v>
      </c>
      <c r="AI634" s="516">
        <v>132.19999999999999</v>
      </c>
      <c r="AJ634" s="516">
        <v>130.19999999999999</v>
      </c>
      <c r="AK634" s="516">
        <v>129.4</v>
      </c>
      <c r="AL634" s="516">
        <v>132.5</v>
      </c>
      <c r="AM634" s="516">
        <v>131.80000000000001</v>
      </c>
      <c r="AN634" s="516">
        <v>112.6</v>
      </c>
      <c r="AO634" s="516">
        <v>125.6</v>
      </c>
      <c r="AP634" s="516">
        <v>111.8</v>
      </c>
      <c r="AQ634" s="516">
        <v>116.6</v>
      </c>
      <c r="AR634" s="516">
        <v>121.8</v>
      </c>
      <c r="AS634" s="516">
        <v>128.19999999999999</v>
      </c>
      <c r="AT634" s="516">
        <v>114.1</v>
      </c>
      <c r="AU634" s="516">
        <v>120.1</v>
      </c>
      <c r="AV634" s="516">
        <v>115.4</v>
      </c>
      <c r="AW634" s="516">
        <v>108.2</v>
      </c>
      <c r="AX634" s="516">
        <v>120.9</v>
      </c>
      <c r="AY634" s="516">
        <v>120.9</v>
      </c>
      <c r="AZ634" s="516">
        <v>97.9</v>
      </c>
      <c r="BA634" s="516">
        <v>113.8</v>
      </c>
      <c r="BB634" s="516">
        <v>121.3</v>
      </c>
      <c r="BC634" s="516">
        <v>120.9</v>
      </c>
      <c r="BD634" s="516">
        <v>118</v>
      </c>
      <c r="BE634" s="516">
        <v>109.5</v>
      </c>
      <c r="BF634" s="516">
        <v>143.19999999999999</v>
      </c>
      <c r="BG634" s="516">
        <v>105.1</v>
      </c>
      <c r="BH634" s="516">
        <v>111.8</v>
      </c>
      <c r="BI634" s="516">
        <v>93.4</v>
      </c>
      <c r="BJ634" s="516">
        <v>115.6</v>
      </c>
      <c r="BK634" s="516">
        <v>119.5</v>
      </c>
      <c r="BL634" s="516">
        <v>119.5</v>
      </c>
      <c r="BM634" s="516">
        <v>119.5</v>
      </c>
      <c r="BN634" s="516">
        <v>119.5</v>
      </c>
      <c r="BO634" s="516">
        <v>119.5</v>
      </c>
      <c r="BP634" s="516">
        <v>100.4</v>
      </c>
      <c r="BQ634" s="516">
        <v>100.4</v>
      </c>
      <c r="BR634" s="516">
        <v>100.4</v>
      </c>
      <c r="BS634" s="516">
        <v>100.4</v>
      </c>
      <c r="BT634" s="516">
        <v>85.1</v>
      </c>
      <c r="BU634" s="516">
        <v>65.8</v>
      </c>
      <c r="BV634" s="516">
        <v>89.5</v>
      </c>
      <c r="BW634" s="516">
        <v>75.099999999999994</v>
      </c>
      <c r="BX634" s="516">
        <v>78.599999999999994</v>
      </c>
      <c r="BY634" s="516">
        <v>82.3</v>
      </c>
      <c r="BZ634" s="516">
        <v>82.3</v>
      </c>
      <c r="CA634" s="516">
        <v>80.900000000000006</v>
      </c>
      <c r="CB634" s="516">
        <v>80.900000000000006</v>
      </c>
      <c r="CC634" s="516">
        <v>80.900000000000006</v>
      </c>
      <c r="CD634" s="516">
        <v>99.1</v>
      </c>
      <c r="CE634" s="516">
        <v>91.2</v>
      </c>
      <c r="CF634" s="516">
        <v>83.3</v>
      </c>
      <c r="CG634" s="516">
        <v>83.8</v>
      </c>
      <c r="CH634" s="516">
        <v>90.1</v>
      </c>
      <c r="CI634" s="516">
        <v>90.9</v>
      </c>
      <c r="CJ634" s="516">
        <v>84.3</v>
      </c>
      <c r="CK634" s="516">
        <v>86.9</v>
      </c>
      <c r="CL634" s="516">
        <v>85.1</v>
      </c>
      <c r="CM634" s="516">
        <v>76.7</v>
      </c>
      <c r="CN634" s="516">
        <v>90.9</v>
      </c>
      <c r="CO634" s="516">
        <v>96.6</v>
      </c>
      <c r="CP634" s="516">
        <v>86.2</v>
      </c>
      <c r="CQ634" s="516">
        <v>81.599999999999994</v>
      </c>
      <c r="CR634" s="516">
        <v>85.6</v>
      </c>
      <c r="CS634" s="516">
        <v>88.7</v>
      </c>
      <c r="CT634" s="516">
        <v>81.7</v>
      </c>
      <c r="CU634" s="516">
        <v>86.4</v>
      </c>
      <c r="CV634" s="516">
        <v>86.4</v>
      </c>
      <c r="CW634" s="516">
        <v>92.8</v>
      </c>
      <c r="CX634" s="516">
        <v>98.8</v>
      </c>
      <c r="CY634" s="516">
        <v>89.5</v>
      </c>
      <c r="CZ634" s="516">
        <v>76.8</v>
      </c>
      <c r="DA634" s="516">
        <v>78.599999999999994</v>
      </c>
      <c r="DB634" s="516">
        <v>82.2</v>
      </c>
      <c r="DC634" s="516">
        <v>81.5</v>
      </c>
      <c r="DD634" s="516">
        <v>89.8</v>
      </c>
      <c r="DE634" s="516">
        <v>87.6</v>
      </c>
      <c r="DF634" s="516">
        <v>93.9</v>
      </c>
      <c r="DG634" s="516">
        <v>92.3</v>
      </c>
      <c r="DH634" s="516">
        <v>99</v>
      </c>
      <c r="DI634" s="516">
        <v>101.4</v>
      </c>
      <c r="DJ634" s="516">
        <v>96.3</v>
      </c>
      <c r="DK634" s="516">
        <v>93.9</v>
      </c>
      <c r="DL634" s="516">
        <v>83.1</v>
      </c>
      <c r="DM634" s="516">
        <v>88.5</v>
      </c>
      <c r="DN634" s="516">
        <v>91.5</v>
      </c>
      <c r="DO634" s="516">
        <v>91.5</v>
      </c>
      <c r="DP634" s="516">
        <v>98.4</v>
      </c>
      <c r="DQ634" s="516">
        <v>95.9</v>
      </c>
      <c r="DR634" s="516">
        <v>101</v>
      </c>
      <c r="DS634" s="516">
        <v>101</v>
      </c>
      <c r="DT634" s="516">
        <v>101</v>
      </c>
      <c r="DU634" s="517">
        <v>107.7</v>
      </c>
      <c r="DV634" s="517">
        <v>107.7</v>
      </c>
      <c r="DW634" s="517">
        <v>106</v>
      </c>
      <c r="DX634" s="559">
        <v>110.2</v>
      </c>
      <c r="DY634" s="559">
        <v>109.3</v>
      </c>
      <c r="DZ634" s="559">
        <v>109.3</v>
      </c>
      <c r="EA634" s="558">
        <v>109.3</v>
      </c>
    </row>
    <row r="635" spans="1:131">
      <c r="A635" s="514" t="s">
        <v>1807</v>
      </c>
      <c r="B635" s="514" t="s">
        <v>1808</v>
      </c>
      <c r="C635" s="515">
        <v>8.5000000000000006E-3</v>
      </c>
      <c r="D635" s="516">
        <v>106.6</v>
      </c>
      <c r="E635" s="516">
        <v>109.2</v>
      </c>
      <c r="F635" s="516">
        <v>107.8</v>
      </c>
      <c r="G635" s="516">
        <v>105.5</v>
      </c>
      <c r="H635" s="516">
        <v>106.3</v>
      </c>
      <c r="I635" s="516">
        <v>103.8</v>
      </c>
      <c r="J635" s="516">
        <v>103.9</v>
      </c>
      <c r="K635" s="516">
        <v>108.1</v>
      </c>
      <c r="L635" s="516">
        <v>111.5</v>
      </c>
      <c r="M635" s="516">
        <v>112.7</v>
      </c>
      <c r="N635" s="516">
        <v>113.5</v>
      </c>
      <c r="O635" s="516">
        <v>110.6</v>
      </c>
      <c r="P635" s="516">
        <v>109.7</v>
      </c>
      <c r="Q635" s="516">
        <v>113.8</v>
      </c>
      <c r="R635" s="516">
        <v>114.1</v>
      </c>
      <c r="S635" s="516">
        <v>113.9</v>
      </c>
      <c r="T635" s="516">
        <v>109.4</v>
      </c>
      <c r="U635" s="516">
        <v>111.6</v>
      </c>
      <c r="V635" s="516">
        <v>115.1</v>
      </c>
      <c r="W635" s="516">
        <v>117.8</v>
      </c>
      <c r="X635" s="516">
        <v>119.2</v>
      </c>
      <c r="Y635" s="516">
        <v>117.1</v>
      </c>
      <c r="Z635" s="516">
        <v>119.6</v>
      </c>
      <c r="AA635" s="516">
        <v>117.3</v>
      </c>
      <c r="AB635" s="516">
        <v>121.8</v>
      </c>
      <c r="AC635" s="516">
        <v>118.7</v>
      </c>
      <c r="AD635" s="516">
        <v>118</v>
      </c>
      <c r="AE635" s="516">
        <v>121.9</v>
      </c>
      <c r="AF635" s="516">
        <v>130.19999999999999</v>
      </c>
      <c r="AG635" s="516">
        <v>126.8</v>
      </c>
      <c r="AH635" s="516">
        <v>127.4</v>
      </c>
      <c r="AI635" s="516">
        <v>135.80000000000001</v>
      </c>
      <c r="AJ635" s="516">
        <v>126.2</v>
      </c>
      <c r="AK635" s="516">
        <v>126.2</v>
      </c>
      <c r="AL635" s="516">
        <v>125.9</v>
      </c>
      <c r="AM635" s="516">
        <v>129.19999999999999</v>
      </c>
      <c r="AN635" s="516">
        <v>130</v>
      </c>
      <c r="AO635" s="516">
        <v>124.9</v>
      </c>
      <c r="AP635" s="516">
        <v>125.7</v>
      </c>
      <c r="AQ635" s="516">
        <v>127.7</v>
      </c>
      <c r="AR635" s="516">
        <v>130.80000000000001</v>
      </c>
      <c r="AS635" s="516">
        <v>128.30000000000001</v>
      </c>
      <c r="AT635" s="516">
        <v>128.4</v>
      </c>
      <c r="AU635" s="516">
        <v>134.69999999999999</v>
      </c>
      <c r="AV635" s="516">
        <v>131.4</v>
      </c>
      <c r="AW635" s="516">
        <v>130.30000000000001</v>
      </c>
      <c r="AX635" s="516">
        <v>132</v>
      </c>
      <c r="AY635" s="516">
        <v>132.6</v>
      </c>
      <c r="AZ635" s="516">
        <v>130.5</v>
      </c>
      <c r="BA635" s="516">
        <v>127.6</v>
      </c>
      <c r="BB635" s="516">
        <v>130.5</v>
      </c>
      <c r="BC635" s="516">
        <v>130.19999999999999</v>
      </c>
      <c r="BD635" s="516">
        <v>130</v>
      </c>
      <c r="BE635" s="516">
        <v>130.19999999999999</v>
      </c>
      <c r="BF635" s="516">
        <v>129.5</v>
      </c>
      <c r="BG635" s="516">
        <v>131.4</v>
      </c>
      <c r="BH635" s="516">
        <v>135.19999999999999</v>
      </c>
      <c r="BI635" s="516">
        <v>142.5</v>
      </c>
      <c r="BJ635" s="516">
        <v>144.80000000000001</v>
      </c>
      <c r="BK635" s="516">
        <v>145.1</v>
      </c>
      <c r="BL635" s="516">
        <v>144.1</v>
      </c>
      <c r="BM635" s="516">
        <v>146</v>
      </c>
      <c r="BN635" s="516">
        <v>149.4</v>
      </c>
      <c r="BO635" s="516">
        <v>151.30000000000001</v>
      </c>
      <c r="BP635" s="516">
        <v>152.69999999999999</v>
      </c>
      <c r="BQ635" s="516">
        <v>153.9</v>
      </c>
      <c r="BR635" s="516">
        <v>150.1</v>
      </c>
      <c r="BS635" s="516">
        <v>148.1</v>
      </c>
      <c r="BT635" s="516">
        <v>148.6</v>
      </c>
      <c r="BU635" s="516">
        <v>149.1</v>
      </c>
      <c r="BV635" s="516">
        <v>150.9</v>
      </c>
      <c r="BW635" s="516">
        <v>150.6</v>
      </c>
      <c r="BX635" s="516">
        <v>151.30000000000001</v>
      </c>
      <c r="BY635" s="516">
        <v>154.1</v>
      </c>
      <c r="BZ635" s="516">
        <v>155.30000000000001</v>
      </c>
      <c r="CA635" s="516">
        <v>154.30000000000001</v>
      </c>
      <c r="CB635" s="516">
        <v>155.4</v>
      </c>
      <c r="CC635" s="516">
        <v>153.6</v>
      </c>
      <c r="CD635" s="516">
        <v>155.9</v>
      </c>
      <c r="CE635" s="516">
        <v>157.5</v>
      </c>
      <c r="CF635" s="516">
        <v>152.5</v>
      </c>
      <c r="CG635" s="516">
        <v>148.30000000000001</v>
      </c>
      <c r="CH635" s="516">
        <v>148</v>
      </c>
      <c r="CI635" s="516">
        <v>147.1</v>
      </c>
      <c r="CJ635" s="516">
        <v>151.9</v>
      </c>
      <c r="CK635" s="516">
        <v>151.19999999999999</v>
      </c>
      <c r="CL635" s="516">
        <v>154</v>
      </c>
      <c r="CM635" s="516">
        <v>150.69999999999999</v>
      </c>
      <c r="CN635" s="516">
        <v>150.6</v>
      </c>
      <c r="CO635" s="516">
        <v>151.5</v>
      </c>
      <c r="CP635" s="516">
        <v>152.5</v>
      </c>
      <c r="CQ635" s="516">
        <v>151.5</v>
      </c>
      <c r="CR635" s="516">
        <v>150.1</v>
      </c>
      <c r="CS635" s="516">
        <v>152.1</v>
      </c>
      <c r="CT635" s="516">
        <v>151</v>
      </c>
      <c r="CU635" s="516">
        <v>150.9</v>
      </c>
      <c r="CV635" s="516">
        <v>150.80000000000001</v>
      </c>
      <c r="CW635" s="516">
        <v>151.30000000000001</v>
      </c>
      <c r="CX635" s="516">
        <v>151.1</v>
      </c>
      <c r="CY635" s="516">
        <v>150.19999999999999</v>
      </c>
      <c r="CZ635" s="516">
        <v>147.69999999999999</v>
      </c>
      <c r="DA635" s="516">
        <v>150.4</v>
      </c>
      <c r="DB635" s="516">
        <v>148.5</v>
      </c>
      <c r="DC635" s="516">
        <v>149</v>
      </c>
      <c r="DD635" s="516">
        <v>152.80000000000001</v>
      </c>
      <c r="DE635" s="516">
        <v>153.80000000000001</v>
      </c>
      <c r="DF635" s="516">
        <v>149.9</v>
      </c>
      <c r="DG635" s="516">
        <v>150.9</v>
      </c>
      <c r="DH635" s="516">
        <v>153.4</v>
      </c>
      <c r="DI635" s="516">
        <v>155.30000000000001</v>
      </c>
      <c r="DJ635" s="516">
        <v>155.80000000000001</v>
      </c>
      <c r="DK635" s="516">
        <v>156.30000000000001</v>
      </c>
      <c r="DL635" s="516">
        <v>158.80000000000001</v>
      </c>
      <c r="DM635" s="516">
        <v>161.9</v>
      </c>
      <c r="DN635" s="516">
        <v>167.2</v>
      </c>
      <c r="DO635" s="516">
        <v>168.4</v>
      </c>
      <c r="DP635" s="516">
        <v>168.5</v>
      </c>
      <c r="DQ635" s="516">
        <v>170.6</v>
      </c>
      <c r="DR635" s="516">
        <v>173.2</v>
      </c>
      <c r="DS635" s="516">
        <v>173.3</v>
      </c>
      <c r="DT635" s="516">
        <v>173.6</v>
      </c>
      <c r="DU635" s="517">
        <v>173.3</v>
      </c>
      <c r="DV635" s="517">
        <v>174.2</v>
      </c>
      <c r="DW635" s="517">
        <v>173.6</v>
      </c>
      <c r="DX635" s="559">
        <v>171.6</v>
      </c>
      <c r="DY635" s="559">
        <v>166.9</v>
      </c>
      <c r="DZ635" s="559">
        <v>172.4</v>
      </c>
      <c r="EA635" s="558">
        <v>169.6</v>
      </c>
    </row>
    <row r="636" spans="1:131">
      <c r="A636" s="514" t="s">
        <v>1809</v>
      </c>
      <c r="B636" s="514" t="s">
        <v>1810</v>
      </c>
      <c r="C636" s="515">
        <v>9.0660000000000004E-2</v>
      </c>
      <c r="D636" s="516">
        <v>102.1</v>
      </c>
      <c r="E636" s="516">
        <v>104.9</v>
      </c>
      <c r="F636" s="516">
        <v>106.4</v>
      </c>
      <c r="G636" s="516">
        <v>102.5</v>
      </c>
      <c r="H636" s="516">
        <v>104.9</v>
      </c>
      <c r="I636" s="516">
        <v>106.4</v>
      </c>
      <c r="J636" s="516">
        <v>109.1</v>
      </c>
      <c r="K636" s="516">
        <v>108.7</v>
      </c>
      <c r="L636" s="516">
        <v>113.8</v>
      </c>
      <c r="M636" s="516">
        <v>111</v>
      </c>
      <c r="N636" s="516">
        <v>112.8</v>
      </c>
      <c r="O636" s="516">
        <v>112.5</v>
      </c>
      <c r="P636" s="516">
        <v>113.6</v>
      </c>
      <c r="Q636" s="516">
        <v>111.4</v>
      </c>
      <c r="R636" s="516">
        <v>114.8</v>
      </c>
      <c r="S636" s="516">
        <v>113.3</v>
      </c>
      <c r="T636" s="516">
        <v>112.1</v>
      </c>
      <c r="U636" s="516">
        <v>112.1</v>
      </c>
      <c r="V636" s="516">
        <v>110</v>
      </c>
      <c r="W636" s="516">
        <v>114.4</v>
      </c>
      <c r="X636" s="516">
        <v>119.5</v>
      </c>
      <c r="Y636" s="516">
        <v>117.5</v>
      </c>
      <c r="Z636" s="516">
        <v>120</v>
      </c>
      <c r="AA636" s="516">
        <v>115.9</v>
      </c>
      <c r="AB636" s="516">
        <v>117.7</v>
      </c>
      <c r="AC636" s="516">
        <v>122</v>
      </c>
      <c r="AD636" s="516">
        <v>129</v>
      </c>
      <c r="AE636" s="516">
        <v>125.2</v>
      </c>
      <c r="AF636" s="516">
        <v>127.5</v>
      </c>
      <c r="AG636" s="516">
        <v>115.3</v>
      </c>
      <c r="AH636" s="516">
        <v>117.2</v>
      </c>
      <c r="AI636" s="516">
        <v>119.8</v>
      </c>
      <c r="AJ636" s="516">
        <v>120.1</v>
      </c>
      <c r="AK636" s="516">
        <v>130.9</v>
      </c>
      <c r="AL636" s="516">
        <v>126.6</v>
      </c>
      <c r="AM636" s="516">
        <v>124.8</v>
      </c>
      <c r="AN636" s="516">
        <v>126.7</v>
      </c>
      <c r="AO636" s="516">
        <v>114.6</v>
      </c>
      <c r="AP636" s="516">
        <v>120.6</v>
      </c>
      <c r="AQ636" s="516">
        <v>120.7</v>
      </c>
      <c r="AR636" s="516">
        <v>118.9</v>
      </c>
      <c r="AS636" s="516">
        <v>120.9</v>
      </c>
      <c r="AT636" s="516">
        <v>116.4</v>
      </c>
      <c r="AU636" s="516">
        <v>117</v>
      </c>
      <c r="AV636" s="516">
        <v>115.7</v>
      </c>
      <c r="AW636" s="516">
        <v>115.5</v>
      </c>
      <c r="AX636" s="516">
        <v>115.5</v>
      </c>
      <c r="AY636" s="516">
        <v>117</v>
      </c>
      <c r="AZ636" s="516">
        <v>116.8</v>
      </c>
      <c r="BA636" s="516">
        <v>116.6</v>
      </c>
      <c r="BB636" s="516">
        <v>116.4</v>
      </c>
      <c r="BC636" s="516">
        <v>115.9</v>
      </c>
      <c r="BD636" s="516">
        <v>115.9</v>
      </c>
      <c r="BE636" s="516">
        <v>120.2</v>
      </c>
      <c r="BF636" s="516">
        <v>118.8</v>
      </c>
      <c r="BG636" s="516">
        <v>117.4</v>
      </c>
      <c r="BH636" s="516">
        <v>118.7</v>
      </c>
      <c r="BI636" s="516">
        <v>121.5</v>
      </c>
      <c r="BJ636" s="516">
        <v>118.7</v>
      </c>
      <c r="BK636" s="516">
        <v>119.1</v>
      </c>
      <c r="BL636" s="516">
        <v>119.4</v>
      </c>
      <c r="BM636" s="516">
        <v>119.9</v>
      </c>
      <c r="BN636" s="516">
        <v>118.7</v>
      </c>
      <c r="BO636" s="516">
        <v>115.8</v>
      </c>
      <c r="BP636" s="516">
        <v>117.8</v>
      </c>
      <c r="BQ636" s="516">
        <v>118</v>
      </c>
      <c r="BR636" s="516">
        <v>117.7</v>
      </c>
      <c r="BS636" s="516">
        <v>117.4</v>
      </c>
      <c r="BT636" s="516">
        <v>118.4</v>
      </c>
      <c r="BU636" s="516">
        <v>119.3</v>
      </c>
      <c r="BV636" s="516">
        <v>119.3</v>
      </c>
      <c r="BW636" s="516">
        <v>118.8</v>
      </c>
      <c r="BX636" s="516">
        <v>119.5</v>
      </c>
      <c r="BY636" s="516">
        <v>121.4</v>
      </c>
      <c r="BZ636" s="516">
        <v>118.7</v>
      </c>
      <c r="CA636" s="516">
        <v>118.3</v>
      </c>
      <c r="CB636" s="516">
        <v>120.7</v>
      </c>
      <c r="CC636" s="516">
        <v>122.3</v>
      </c>
      <c r="CD636" s="516">
        <v>122.6</v>
      </c>
      <c r="CE636" s="516">
        <v>120.9</v>
      </c>
      <c r="CF636" s="516">
        <v>119.4</v>
      </c>
      <c r="CG636" s="516">
        <v>120.7</v>
      </c>
      <c r="CH636" s="516">
        <v>121.2</v>
      </c>
      <c r="CI636" s="516">
        <v>120.8</v>
      </c>
      <c r="CJ636" s="516">
        <v>121.6</v>
      </c>
      <c r="CK636" s="516">
        <v>121.2</v>
      </c>
      <c r="CL636" s="516">
        <v>120.5</v>
      </c>
      <c r="CM636" s="516">
        <v>119.6</v>
      </c>
      <c r="CN636" s="516">
        <v>119</v>
      </c>
      <c r="CO636" s="516">
        <v>120.6</v>
      </c>
      <c r="CP636" s="516">
        <v>120.1</v>
      </c>
      <c r="CQ636" s="516">
        <v>120.6</v>
      </c>
      <c r="CR636" s="516">
        <v>121.4</v>
      </c>
      <c r="CS636" s="516">
        <v>121.2</v>
      </c>
      <c r="CT636" s="516">
        <v>120.9</v>
      </c>
      <c r="CU636" s="516">
        <v>120.5</v>
      </c>
      <c r="CV636" s="516">
        <v>120</v>
      </c>
      <c r="CW636" s="516">
        <v>120.2</v>
      </c>
      <c r="CX636" s="516">
        <v>120.7</v>
      </c>
      <c r="CY636" s="516">
        <v>117.5</v>
      </c>
      <c r="CZ636" s="516">
        <v>117.8</v>
      </c>
      <c r="DA636" s="516">
        <v>119.5</v>
      </c>
      <c r="DB636" s="516">
        <v>119.1</v>
      </c>
      <c r="DC636" s="516">
        <v>119.9</v>
      </c>
      <c r="DD636" s="516">
        <v>120.6</v>
      </c>
      <c r="DE636" s="516">
        <v>120.9</v>
      </c>
      <c r="DF636" s="516">
        <v>124.1</v>
      </c>
      <c r="DG636" s="516">
        <v>124.4</v>
      </c>
      <c r="DH636" s="516">
        <v>127.5</v>
      </c>
      <c r="DI636" s="516">
        <v>127.6</v>
      </c>
      <c r="DJ636" s="516">
        <v>126.6</v>
      </c>
      <c r="DK636" s="516">
        <v>125.9</v>
      </c>
      <c r="DL636" s="516">
        <v>128.6</v>
      </c>
      <c r="DM636" s="516">
        <v>129</v>
      </c>
      <c r="DN636" s="516">
        <v>129.5</v>
      </c>
      <c r="DO636" s="516">
        <v>128.9</v>
      </c>
      <c r="DP636" s="516">
        <v>131</v>
      </c>
      <c r="DQ636" s="516">
        <v>131.19999999999999</v>
      </c>
      <c r="DR636" s="516">
        <v>130.5</v>
      </c>
      <c r="DS636" s="516">
        <v>130.69999999999999</v>
      </c>
      <c r="DT636" s="516">
        <v>131.1</v>
      </c>
      <c r="DU636" s="517">
        <v>132.69999999999999</v>
      </c>
      <c r="DV636" s="517">
        <v>131.6</v>
      </c>
      <c r="DW636" s="517">
        <v>131</v>
      </c>
      <c r="DX636" s="559">
        <v>138.69999999999999</v>
      </c>
      <c r="DY636" s="559">
        <v>139.4</v>
      </c>
      <c r="DZ636" s="559">
        <v>138.19999999999999</v>
      </c>
      <c r="EA636" s="558">
        <v>139</v>
      </c>
    </row>
    <row r="637" spans="1:131">
      <c r="A637" s="514" t="s">
        <v>1811</v>
      </c>
      <c r="B637" s="514" t="s">
        <v>1812</v>
      </c>
      <c r="C637" s="515">
        <v>4.521E-2</v>
      </c>
      <c r="D637" s="516">
        <v>103.8</v>
      </c>
      <c r="E637" s="516">
        <v>104.4</v>
      </c>
      <c r="F637" s="516">
        <v>104.5</v>
      </c>
      <c r="G637" s="516">
        <v>104.6</v>
      </c>
      <c r="H637" s="516">
        <v>105.1</v>
      </c>
      <c r="I637" s="516">
        <v>105.2</v>
      </c>
      <c r="J637" s="516">
        <v>105.4</v>
      </c>
      <c r="K637" s="516">
        <v>105.6</v>
      </c>
      <c r="L637" s="516">
        <v>105.7</v>
      </c>
      <c r="M637" s="516">
        <v>105.7</v>
      </c>
      <c r="N637" s="516">
        <v>106.3</v>
      </c>
      <c r="O637" s="516">
        <v>106.7</v>
      </c>
      <c r="P637" s="516">
        <v>110.3</v>
      </c>
      <c r="Q637" s="516">
        <v>111.2</v>
      </c>
      <c r="R637" s="516">
        <v>111.4</v>
      </c>
      <c r="S637" s="516">
        <v>113.6</v>
      </c>
      <c r="T637" s="516">
        <v>114.8</v>
      </c>
      <c r="U637" s="516">
        <v>112.4</v>
      </c>
      <c r="V637" s="516">
        <v>111.5</v>
      </c>
      <c r="W637" s="516">
        <v>111.5</v>
      </c>
      <c r="X637" s="516">
        <v>114.5</v>
      </c>
      <c r="Y637" s="516">
        <v>109.9</v>
      </c>
      <c r="Z637" s="516">
        <v>112.6</v>
      </c>
      <c r="AA637" s="516">
        <v>112.4</v>
      </c>
      <c r="AB637" s="516">
        <v>112.9</v>
      </c>
      <c r="AC637" s="516">
        <v>114.5</v>
      </c>
      <c r="AD637" s="516">
        <v>114.7</v>
      </c>
      <c r="AE637" s="516">
        <v>115.5</v>
      </c>
      <c r="AF637" s="516">
        <v>114.7</v>
      </c>
      <c r="AG637" s="516">
        <v>117.2</v>
      </c>
      <c r="AH637" s="516">
        <v>116.7</v>
      </c>
      <c r="AI637" s="516">
        <v>117.2</v>
      </c>
      <c r="AJ637" s="516">
        <v>116.7</v>
      </c>
      <c r="AK637" s="516">
        <v>115.6</v>
      </c>
      <c r="AL637" s="516">
        <v>116.4</v>
      </c>
      <c r="AM637" s="516">
        <v>114.9</v>
      </c>
      <c r="AN637" s="516">
        <v>119.3</v>
      </c>
      <c r="AO637" s="516">
        <v>118.5</v>
      </c>
      <c r="AP637" s="516">
        <v>116.9</v>
      </c>
      <c r="AQ637" s="516">
        <v>116.2</v>
      </c>
      <c r="AR637" s="516">
        <v>119.4</v>
      </c>
      <c r="AS637" s="516">
        <v>117.4</v>
      </c>
      <c r="AT637" s="516">
        <v>119.3</v>
      </c>
      <c r="AU637" s="516">
        <v>121.8</v>
      </c>
      <c r="AV637" s="516">
        <v>118.3</v>
      </c>
      <c r="AW637" s="516">
        <v>118.8</v>
      </c>
      <c r="AX637" s="516">
        <v>118.3</v>
      </c>
      <c r="AY637" s="516">
        <v>118.4</v>
      </c>
      <c r="AZ637" s="516">
        <v>117.2</v>
      </c>
      <c r="BA637" s="516">
        <v>118.4</v>
      </c>
      <c r="BB637" s="516">
        <v>118.7</v>
      </c>
      <c r="BC637" s="516">
        <v>117.1</v>
      </c>
      <c r="BD637" s="516">
        <v>116</v>
      </c>
      <c r="BE637" s="516">
        <v>117.2</v>
      </c>
      <c r="BF637" s="516">
        <v>116.7</v>
      </c>
      <c r="BG637" s="516">
        <v>116.8</v>
      </c>
      <c r="BH637" s="516">
        <v>116.3</v>
      </c>
      <c r="BI637" s="516">
        <v>117.1</v>
      </c>
      <c r="BJ637" s="516">
        <v>116.7</v>
      </c>
      <c r="BK637" s="516">
        <v>116</v>
      </c>
      <c r="BL637" s="516">
        <v>116.5</v>
      </c>
      <c r="BM637" s="516">
        <v>116.9</v>
      </c>
      <c r="BN637" s="516">
        <v>116.4</v>
      </c>
      <c r="BO637" s="516">
        <v>118.9</v>
      </c>
      <c r="BP637" s="516">
        <v>119</v>
      </c>
      <c r="BQ637" s="516">
        <v>116.5</v>
      </c>
      <c r="BR637" s="516">
        <v>116.4</v>
      </c>
      <c r="BS637" s="516">
        <v>119</v>
      </c>
      <c r="BT637" s="516">
        <v>119.6</v>
      </c>
      <c r="BU637" s="516">
        <v>123.3</v>
      </c>
      <c r="BV637" s="516">
        <v>122.7</v>
      </c>
      <c r="BW637" s="516">
        <v>123.7</v>
      </c>
      <c r="BX637" s="516">
        <v>127.7</v>
      </c>
      <c r="BY637" s="516">
        <v>129.80000000000001</v>
      </c>
      <c r="BZ637" s="516">
        <v>129.5</v>
      </c>
      <c r="CA637" s="516">
        <v>124.8</v>
      </c>
      <c r="CB637" s="516">
        <v>125.9</v>
      </c>
      <c r="CC637" s="516">
        <v>124.9</v>
      </c>
      <c r="CD637" s="516">
        <v>124.3</v>
      </c>
      <c r="CE637" s="516">
        <v>125.3</v>
      </c>
      <c r="CF637" s="516">
        <v>124.2</v>
      </c>
      <c r="CG637" s="516">
        <v>125</v>
      </c>
      <c r="CH637" s="516">
        <v>125</v>
      </c>
      <c r="CI637" s="516">
        <v>124.2</v>
      </c>
      <c r="CJ637" s="516">
        <v>126.7</v>
      </c>
      <c r="CK637" s="516">
        <v>126.4</v>
      </c>
      <c r="CL637" s="516">
        <v>126.3</v>
      </c>
      <c r="CM637" s="516">
        <v>128</v>
      </c>
      <c r="CN637" s="516">
        <v>126.9</v>
      </c>
      <c r="CO637" s="516">
        <v>124.7</v>
      </c>
      <c r="CP637" s="516">
        <v>124.2</v>
      </c>
      <c r="CQ637" s="516">
        <v>124.2</v>
      </c>
      <c r="CR637" s="516">
        <v>124.4</v>
      </c>
      <c r="CS637" s="516">
        <v>124.2</v>
      </c>
      <c r="CT637" s="516">
        <v>124.1</v>
      </c>
      <c r="CU637" s="516">
        <v>124.3</v>
      </c>
      <c r="CV637" s="516">
        <v>124.3</v>
      </c>
      <c r="CW637" s="516">
        <v>124.2</v>
      </c>
      <c r="CX637" s="516">
        <v>125.6</v>
      </c>
      <c r="CY637" s="516">
        <v>123.9</v>
      </c>
      <c r="CZ637" s="516">
        <v>123.3</v>
      </c>
      <c r="DA637" s="516">
        <v>123.2</v>
      </c>
      <c r="DB637" s="516">
        <v>124.3</v>
      </c>
      <c r="DC637" s="516">
        <v>124.8</v>
      </c>
      <c r="DD637" s="516">
        <v>125.6</v>
      </c>
      <c r="DE637" s="516">
        <v>126.5</v>
      </c>
      <c r="DF637" s="516">
        <v>127.3</v>
      </c>
      <c r="DG637" s="516">
        <v>128.30000000000001</v>
      </c>
      <c r="DH637" s="516">
        <v>129.5</v>
      </c>
      <c r="DI637" s="516">
        <v>129.5</v>
      </c>
      <c r="DJ637" s="516">
        <v>130.4</v>
      </c>
      <c r="DK637" s="516">
        <v>132.1</v>
      </c>
      <c r="DL637" s="516">
        <v>132.80000000000001</v>
      </c>
      <c r="DM637" s="516">
        <v>134</v>
      </c>
      <c r="DN637" s="516">
        <v>134.9</v>
      </c>
      <c r="DO637" s="516">
        <v>136.1</v>
      </c>
      <c r="DP637" s="516">
        <v>137.1</v>
      </c>
      <c r="DQ637" s="516">
        <v>137.80000000000001</v>
      </c>
      <c r="DR637" s="516">
        <v>138.4</v>
      </c>
      <c r="DS637" s="516">
        <v>138.9</v>
      </c>
      <c r="DT637" s="516">
        <v>140.4</v>
      </c>
      <c r="DU637" s="517">
        <v>140.1</v>
      </c>
      <c r="DV637" s="517">
        <v>140.9</v>
      </c>
      <c r="DW637" s="517">
        <v>141.80000000000001</v>
      </c>
      <c r="DX637" s="559">
        <v>140.9</v>
      </c>
      <c r="DY637" s="559">
        <v>141.19999999999999</v>
      </c>
      <c r="DZ637" s="559">
        <v>141.80000000000001</v>
      </c>
      <c r="EA637" s="558">
        <v>142.5</v>
      </c>
    </row>
    <row r="638" spans="1:131">
      <c r="A638" s="514" t="s">
        <v>1813</v>
      </c>
      <c r="B638" s="514" t="s">
        <v>1814</v>
      </c>
      <c r="C638" s="515">
        <v>2.274E-2</v>
      </c>
      <c r="D638" s="516">
        <v>100.9</v>
      </c>
      <c r="E638" s="516">
        <v>100.4</v>
      </c>
      <c r="F638" s="516">
        <v>101.7</v>
      </c>
      <c r="G638" s="516">
        <v>101.2</v>
      </c>
      <c r="H638" s="516">
        <v>100.7</v>
      </c>
      <c r="I638" s="516">
        <v>101.5</v>
      </c>
      <c r="J638" s="516">
        <v>100.3</v>
      </c>
      <c r="K638" s="516">
        <v>100.3</v>
      </c>
      <c r="L638" s="516">
        <v>99.5</v>
      </c>
      <c r="M638" s="516">
        <v>99.1</v>
      </c>
      <c r="N638" s="516">
        <v>99.5</v>
      </c>
      <c r="O638" s="516">
        <v>99.3</v>
      </c>
      <c r="P638" s="516">
        <v>99.3</v>
      </c>
      <c r="Q638" s="516">
        <v>99</v>
      </c>
      <c r="R638" s="516">
        <v>98.9</v>
      </c>
      <c r="S638" s="516">
        <v>102.2</v>
      </c>
      <c r="T638" s="516">
        <v>103</v>
      </c>
      <c r="U638" s="516">
        <v>102.9</v>
      </c>
      <c r="V638" s="516">
        <v>103.4</v>
      </c>
      <c r="W638" s="516">
        <v>103.2</v>
      </c>
      <c r="X638" s="516">
        <v>102.3</v>
      </c>
      <c r="Y638" s="516">
        <v>104.3</v>
      </c>
      <c r="Z638" s="516">
        <v>104.1</v>
      </c>
      <c r="AA638" s="516">
        <v>104.9</v>
      </c>
      <c r="AB638" s="516">
        <v>105.4</v>
      </c>
      <c r="AC638" s="516">
        <v>105.3</v>
      </c>
      <c r="AD638" s="516">
        <v>106.3</v>
      </c>
      <c r="AE638" s="516">
        <v>106.4</v>
      </c>
      <c r="AF638" s="516">
        <v>106.4</v>
      </c>
      <c r="AG638" s="516">
        <v>106.3</v>
      </c>
      <c r="AH638" s="516">
        <v>105.7</v>
      </c>
      <c r="AI638" s="516">
        <v>105.2</v>
      </c>
      <c r="AJ638" s="516">
        <v>104.5</v>
      </c>
      <c r="AK638" s="516">
        <v>105.4</v>
      </c>
      <c r="AL638" s="516">
        <v>104</v>
      </c>
      <c r="AM638" s="516">
        <v>102.9</v>
      </c>
      <c r="AN638" s="516">
        <v>104</v>
      </c>
      <c r="AO638" s="516">
        <v>104.6</v>
      </c>
      <c r="AP638" s="516">
        <v>103.8</v>
      </c>
      <c r="AQ638" s="516">
        <v>104.6</v>
      </c>
      <c r="AR638" s="516">
        <v>107</v>
      </c>
      <c r="AS638" s="516">
        <v>103.8</v>
      </c>
      <c r="AT638" s="516">
        <v>102.6</v>
      </c>
      <c r="AU638" s="516">
        <v>102.4</v>
      </c>
      <c r="AV638" s="516">
        <v>101.9</v>
      </c>
      <c r="AW638" s="516">
        <v>101.1</v>
      </c>
      <c r="AX638" s="516">
        <v>101.2</v>
      </c>
      <c r="AY638" s="516">
        <v>99.2</v>
      </c>
      <c r="AZ638" s="516">
        <v>100.1</v>
      </c>
      <c r="BA638" s="516">
        <v>101</v>
      </c>
      <c r="BB638" s="516">
        <v>101.7</v>
      </c>
      <c r="BC638" s="516">
        <v>101.3</v>
      </c>
      <c r="BD638" s="516">
        <v>102.5</v>
      </c>
      <c r="BE638" s="516">
        <v>100.8</v>
      </c>
      <c r="BF638" s="516">
        <v>101.4</v>
      </c>
      <c r="BG638" s="516">
        <v>103.9</v>
      </c>
      <c r="BH638" s="516">
        <v>103.7</v>
      </c>
      <c r="BI638" s="516">
        <v>105.6</v>
      </c>
      <c r="BJ638" s="516">
        <v>106.5</v>
      </c>
      <c r="BK638" s="516">
        <v>109.4</v>
      </c>
      <c r="BL638" s="516">
        <v>108.1</v>
      </c>
      <c r="BM638" s="516">
        <v>106.7</v>
      </c>
      <c r="BN638" s="516">
        <v>106.7</v>
      </c>
      <c r="BO638" s="516">
        <v>107.2</v>
      </c>
      <c r="BP638" s="516">
        <v>107</v>
      </c>
      <c r="BQ638" s="516">
        <v>108.8</v>
      </c>
      <c r="BR638" s="516">
        <v>111</v>
      </c>
      <c r="BS638" s="516">
        <v>113.1</v>
      </c>
      <c r="BT638" s="516">
        <v>113.2</v>
      </c>
      <c r="BU638" s="516">
        <v>112.8</v>
      </c>
      <c r="BV638" s="516">
        <v>114</v>
      </c>
      <c r="BW638" s="516">
        <v>117.6</v>
      </c>
      <c r="BX638" s="516">
        <v>118.5</v>
      </c>
      <c r="BY638" s="516">
        <v>119</v>
      </c>
      <c r="BZ638" s="516">
        <v>118.5</v>
      </c>
      <c r="CA638" s="516">
        <v>121</v>
      </c>
      <c r="CB638" s="516">
        <v>122</v>
      </c>
      <c r="CC638" s="516">
        <v>121.9</v>
      </c>
      <c r="CD638" s="516">
        <v>122.9</v>
      </c>
      <c r="CE638" s="516">
        <v>124.5</v>
      </c>
      <c r="CF638" s="516">
        <v>126.5</v>
      </c>
      <c r="CG638" s="516">
        <v>126.2</v>
      </c>
      <c r="CH638" s="516">
        <v>126.2</v>
      </c>
      <c r="CI638" s="516">
        <v>124</v>
      </c>
      <c r="CJ638" s="516">
        <v>124.5</v>
      </c>
      <c r="CK638" s="516">
        <v>123.6</v>
      </c>
      <c r="CL638" s="516">
        <v>123.5</v>
      </c>
      <c r="CM638" s="516">
        <v>122.7</v>
      </c>
      <c r="CN638" s="516">
        <v>122.7</v>
      </c>
      <c r="CO638" s="516">
        <v>120.2</v>
      </c>
      <c r="CP638" s="516">
        <v>117</v>
      </c>
      <c r="CQ638" s="516">
        <v>115.8</v>
      </c>
      <c r="CR638" s="516">
        <v>114.7</v>
      </c>
      <c r="CS638" s="516">
        <v>112.4</v>
      </c>
      <c r="CT638" s="516">
        <v>112.4</v>
      </c>
      <c r="CU638" s="516">
        <v>114</v>
      </c>
      <c r="CV638" s="516">
        <v>117.9</v>
      </c>
      <c r="CW638" s="516">
        <v>118.4</v>
      </c>
      <c r="CX638" s="516">
        <v>117</v>
      </c>
      <c r="CY638" s="516">
        <v>118.1</v>
      </c>
      <c r="CZ638" s="516">
        <v>116.5</v>
      </c>
      <c r="DA638" s="516">
        <v>118.7</v>
      </c>
      <c r="DB638" s="516">
        <v>122.5</v>
      </c>
      <c r="DC638" s="516">
        <v>127.3</v>
      </c>
      <c r="DD638" s="516">
        <v>131.1</v>
      </c>
      <c r="DE638" s="516">
        <v>141.5</v>
      </c>
      <c r="DF638" s="516">
        <v>148.1</v>
      </c>
      <c r="DG638" s="516">
        <v>150.1</v>
      </c>
      <c r="DH638" s="516">
        <v>151.9</v>
      </c>
      <c r="DI638" s="516">
        <v>160</v>
      </c>
      <c r="DJ638" s="516">
        <v>166</v>
      </c>
      <c r="DK638" s="516">
        <v>180.7</v>
      </c>
      <c r="DL638" s="516">
        <v>178.9</v>
      </c>
      <c r="DM638" s="516">
        <v>175.8</v>
      </c>
      <c r="DN638" s="516">
        <v>174.1</v>
      </c>
      <c r="DO638" s="516">
        <v>172</v>
      </c>
      <c r="DP638" s="516">
        <v>165</v>
      </c>
      <c r="DQ638" s="516">
        <v>163.1</v>
      </c>
      <c r="DR638" s="516">
        <v>164</v>
      </c>
      <c r="DS638" s="516">
        <v>160.80000000000001</v>
      </c>
      <c r="DT638" s="516">
        <v>165.5</v>
      </c>
      <c r="DU638" s="517">
        <v>172.9</v>
      </c>
      <c r="DV638" s="517">
        <v>173.9</v>
      </c>
      <c r="DW638" s="517">
        <v>166.6</v>
      </c>
      <c r="DX638" s="559">
        <v>160.1</v>
      </c>
      <c r="DY638" s="559">
        <v>158</v>
      </c>
      <c r="DZ638" s="559">
        <v>158.5</v>
      </c>
      <c r="EA638" s="558">
        <v>155.4</v>
      </c>
    </row>
    <row r="639" spans="1:131">
      <c r="A639" s="514" t="s">
        <v>1815</v>
      </c>
      <c r="B639" s="514" t="s">
        <v>1816</v>
      </c>
      <c r="C639" s="515">
        <v>2.00875</v>
      </c>
      <c r="D639" s="516">
        <v>99.7</v>
      </c>
      <c r="E639" s="516">
        <v>100.6</v>
      </c>
      <c r="F639" s="516">
        <v>100.3</v>
      </c>
      <c r="G639" s="516">
        <v>100.3</v>
      </c>
      <c r="H639" s="516">
        <v>100.4</v>
      </c>
      <c r="I639" s="516">
        <v>100.2</v>
      </c>
      <c r="J639" s="516">
        <v>102</v>
      </c>
      <c r="K639" s="516">
        <v>101.8</v>
      </c>
      <c r="L639" s="516">
        <v>102.1</v>
      </c>
      <c r="M639" s="516">
        <v>102.1</v>
      </c>
      <c r="N639" s="516">
        <v>101</v>
      </c>
      <c r="O639" s="516">
        <v>101.9</v>
      </c>
      <c r="P639" s="516">
        <v>101.3</v>
      </c>
      <c r="Q639" s="516">
        <v>102.6</v>
      </c>
      <c r="R639" s="516">
        <v>102.6</v>
      </c>
      <c r="S639" s="516">
        <v>102.5</v>
      </c>
      <c r="T639" s="516">
        <v>103.8</v>
      </c>
      <c r="U639" s="516">
        <v>104.5</v>
      </c>
      <c r="V639" s="516">
        <v>103.2</v>
      </c>
      <c r="W639" s="516">
        <v>102.4</v>
      </c>
      <c r="X639" s="516">
        <v>102.3</v>
      </c>
      <c r="Y639" s="516">
        <v>103.1</v>
      </c>
      <c r="Z639" s="516">
        <v>104</v>
      </c>
      <c r="AA639" s="516">
        <v>103.4</v>
      </c>
      <c r="AB639" s="516">
        <v>104.4</v>
      </c>
      <c r="AC639" s="516">
        <v>105.4</v>
      </c>
      <c r="AD639" s="516">
        <v>106.5</v>
      </c>
      <c r="AE639" s="516">
        <v>106.5</v>
      </c>
      <c r="AF639" s="516">
        <v>107.5</v>
      </c>
      <c r="AG639" s="516">
        <v>107.8</v>
      </c>
      <c r="AH639" s="516">
        <v>108</v>
      </c>
      <c r="AI639" s="516">
        <v>107.7</v>
      </c>
      <c r="AJ639" s="516">
        <v>109.3</v>
      </c>
      <c r="AK639" s="516">
        <v>108.9</v>
      </c>
      <c r="AL639" s="516">
        <v>108</v>
      </c>
      <c r="AM639" s="516">
        <v>108.8</v>
      </c>
      <c r="AN639" s="516">
        <v>105.6</v>
      </c>
      <c r="AO639" s="516">
        <v>107.5</v>
      </c>
      <c r="AP639" s="516">
        <v>107.7</v>
      </c>
      <c r="AQ639" s="516">
        <v>107.9</v>
      </c>
      <c r="AR639" s="516">
        <v>107.4</v>
      </c>
      <c r="AS639" s="516">
        <v>107.9</v>
      </c>
      <c r="AT639" s="516">
        <v>108.6</v>
      </c>
      <c r="AU639" s="516">
        <v>108.9</v>
      </c>
      <c r="AV639" s="516">
        <v>108.4</v>
      </c>
      <c r="AW639" s="516">
        <v>108.8</v>
      </c>
      <c r="AX639" s="516">
        <v>109.5</v>
      </c>
      <c r="AY639" s="516">
        <v>108</v>
      </c>
      <c r="AZ639" s="516">
        <v>107.4</v>
      </c>
      <c r="BA639" s="516">
        <v>107.2</v>
      </c>
      <c r="BB639" s="516">
        <v>108.4</v>
      </c>
      <c r="BC639" s="516">
        <v>108.3</v>
      </c>
      <c r="BD639" s="516">
        <v>108.8</v>
      </c>
      <c r="BE639" s="516">
        <v>108.5</v>
      </c>
      <c r="BF639" s="516">
        <v>108.5</v>
      </c>
      <c r="BG639" s="516">
        <v>108.7</v>
      </c>
      <c r="BH639" s="516">
        <v>108.2</v>
      </c>
      <c r="BI639" s="516">
        <v>109.2</v>
      </c>
      <c r="BJ639" s="516">
        <v>108.8</v>
      </c>
      <c r="BK639" s="516">
        <v>108</v>
      </c>
      <c r="BL639" s="516">
        <v>109.2</v>
      </c>
      <c r="BM639" s="516">
        <v>108.6</v>
      </c>
      <c r="BN639" s="516">
        <v>109.1</v>
      </c>
      <c r="BO639" s="516">
        <v>109.2</v>
      </c>
      <c r="BP639" s="516">
        <v>109.5</v>
      </c>
      <c r="BQ639" s="516">
        <v>111.7</v>
      </c>
      <c r="BR639" s="516">
        <v>111.2</v>
      </c>
      <c r="BS639" s="516">
        <v>110.3</v>
      </c>
      <c r="BT639" s="516">
        <v>110.5</v>
      </c>
      <c r="BU639" s="516">
        <v>110.7</v>
      </c>
      <c r="BV639" s="516">
        <v>110.7</v>
      </c>
      <c r="BW639" s="516">
        <v>110.6</v>
      </c>
      <c r="BX639" s="516">
        <v>111.4</v>
      </c>
      <c r="BY639" s="516">
        <v>111.3</v>
      </c>
      <c r="BZ639" s="516">
        <v>111.2</v>
      </c>
      <c r="CA639" s="516">
        <v>110.8</v>
      </c>
      <c r="CB639" s="516">
        <v>112.8</v>
      </c>
      <c r="CC639" s="516">
        <v>112.2</v>
      </c>
      <c r="CD639" s="516">
        <v>113.1</v>
      </c>
      <c r="CE639" s="516">
        <v>112.9</v>
      </c>
      <c r="CF639" s="516">
        <v>111.6</v>
      </c>
      <c r="CG639" s="516">
        <v>111.5</v>
      </c>
      <c r="CH639" s="516">
        <v>111.3</v>
      </c>
      <c r="CI639" s="516">
        <v>111.4</v>
      </c>
      <c r="CJ639" s="516">
        <v>111.4</v>
      </c>
      <c r="CK639" s="516">
        <v>111.6</v>
      </c>
      <c r="CL639" s="516">
        <v>111.4</v>
      </c>
      <c r="CM639" s="516">
        <v>111.2</v>
      </c>
      <c r="CN639" s="516">
        <v>110.2</v>
      </c>
      <c r="CO639" s="516">
        <v>109.9</v>
      </c>
      <c r="CP639" s="516">
        <v>109.8</v>
      </c>
      <c r="CQ639" s="516">
        <v>109.7</v>
      </c>
      <c r="CR639" s="516">
        <v>109.9</v>
      </c>
      <c r="CS639" s="516">
        <v>109.6</v>
      </c>
      <c r="CT639" s="516">
        <v>109.4</v>
      </c>
      <c r="CU639" s="516">
        <v>110.1</v>
      </c>
      <c r="CV639" s="516">
        <v>109.9</v>
      </c>
      <c r="CW639" s="516">
        <v>110</v>
      </c>
      <c r="CX639" s="516">
        <v>109.9</v>
      </c>
      <c r="CY639" s="516">
        <v>109.6</v>
      </c>
      <c r="CZ639" s="516">
        <v>109.5</v>
      </c>
      <c r="DA639" s="516">
        <v>109.2</v>
      </c>
      <c r="DB639" s="516">
        <v>108.9</v>
      </c>
      <c r="DC639" s="516">
        <v>108.6</v>
      </c>
      <c r="DD639" s="516">
        <v>109.7</v>
      </c>
      <c r="DE639" s="516">
        <v>110.1</v>
      </c>
      <c r="DF639" s="516">
        <v>111.1</v>
      </c>
      <c r="DG639" s="516">
        <v>111</v>
      </c>
      <c r="DH639" s="516">
        <v>111.6</v>
      </c>
      <c r="DI639" s="516">
        <v>111.6</v>
      </c>
      <c r="DJ639" s="516">
        <v>112.7</v>
      </c>
      <c r="DK639" s="516">
        <v>113.1</v>
      </c>
      <c r="DL639" s="516">
        <v>113</v>
      </c>
      <c r="DM639" s="516">
        <v>112.7</v>
      </c>
      <c r="DN639" s="516">
        <v>113.4</v>
      </c>
      <c r="DO639" s="516">
        <v>113.9</v>
      </c>
      <c r="DP639" s="516">
        <v>113.5</v>
      </c>
      <c r="DQ639" s="516">
        <v>115.6</v>
      </c>
      <c r="DR639" s="516">
        <v>116.4</v>
      </c>
      <c r="DS639" s="516">
        <v>116.5</v>
      </c>
      <c r="DT639" s="516">
        <v>116.3</v>
      </c>
      <c r="DU639" s="517">
        <v>115.9</v>
      </c>
      <c r="DV639" s="517">
        <v>116.1</v>
      </c>
      <c r="DW639" s="517">
        <v>116.2</v>
      </c>
      <c r="DX639" s="559">
        <v>116.8</v>
      </c>
      <c r="DY639" s="559">
        <v>117.2</v>
      </c>
      <c r="DZ639" s="559">
        <v>117.5</v>
      </c>
      <c r="EA639" s="558">
        <v>116.9</v>
      </c>
    </row>
    <row r="640" spans="1:131">
      <c r="A640" s="514" t="s">
        <v>1817</v>
      </c>
      <c r="B640" s="514" t="s">
        <v>1818</v>
      </c>
      <c r="C640" s="515">
        <v>0.40240999999999999</v>
      </c>
      <c r="D640" s="516">
        <v>103.4</v>
      </c>
      <c r="E640" s="516">
        <v>104.3</v>
      </c>
      <c r="F640" s="516">
        <v>103.2</v>
      </c>
      <c r="G640" s="516">
        <v>103.9</v>
      </c>
      <c r="H640" s="516">
        <v>103.1</v>
      </c>
      <c r="I640" s="516">
        <v>101.1</v>
      </c>
      <c r="J640" s="516">
        <v>104.7</v>
      </c>
      <c r="K640" s="516">
        <v>104.6</v>
      </c>
      <c r="L640" s="516">
        <v>104.4</v>
      </c>
      <c r="M640" s="516">
        <v>105.5</v>
      </c>
      <c r="N640" s="516">
        <v>106.1</v>
      </c>
      <c r="O640" s="516">
        <v>109.5</v>
      </c>
      <c r="P640" s="516">
        <v>105.2</v>
      </c>
      <c r="Q640" s="516">
        <v>105.1</v>
      </c>
      <c r="R640" s="516">
        <v>103.7</v>
      </c>
      <c r="S640" s="516">
        <v>105.5</v>
      </c>
      <c r="T640" s="516">
        <v>107.8</v>
      </c>
      <c r="U640" s="516">
        <v>108.6</v>
      </c>
      <c r="V640" s="516">
        <v>106.6</v>
      </c>
      <c r="W640" s="516">
        <v>106</v>
      </c>
      <c r="X640" s="516">
        <v>109.4</v>
      </c>
      <c r="Y640" s="516">
        <v>105.8</v>
      </c>
      <c r="Z640" s="516">
        <v>111.7</v>
      </c>
      <c r="AA640" s="516">
        <v>110.7</v>
      </c>
      <c r="AB640" s="516">
        <v>108.7</v>
      </c>
      <c r="AC640" s="516">
        <v>107.5</v>
      </c>
      <c r="AD640" s="516">
        <v>105.6</v>
      </c>
      <c r="AE640" s="516">
        <v>103.7</v>
      </c>
      <c r="AF640" s="516">
        <v>102.9</v>
      </c>
      <c r="AG640" s="516">
        <v>106.8</v>
      </c>
      <c r="AH640" s="516">
        <v>102.9</v>
      </c>
      <c r="AI640" s="516">
        <v>103.5</v>
      </c>
      <c r="AJ640" s="516">
        <v>106.6</v>
      </c>
      <c r="AK640" s="516">
        <v>105.4</v>
      </c>
      <c r="AL640" s="516">
        <v>108.3</v>
      </c>
      <c r="AM640" s="516">
        <v>108.7</v>
      </c>
      <c r="AN640" s="516">
        <v>101.6</v>
      </c>
      <c r="AO640" s="516">
        <v>107.6</v>
      </c>
      <c r="AP640" s="516">
        <v>107.1</v>
      </c>
      <c r="AQ640" s="516">
        <v>105.5</v>
      </c>
      <c r="AR640" s="516">
        <v>105.2</v>
      </c>
      <c r="AS640" s="516">
        <v>105.9</v>
      </c>
      <c r="AT640" s="516">
        <v>104.5</v>
      </c>
      <c r="AU640" s="516">
        <v>101.7</v>
      </c>
      <c r="AV640" s="516">
        <v>103.6</v>
      </c>
      <c r="AW640" s="516">
        <v>104</v>
      </c>
      <c r="AX640" s="516">
        <v>109.3</v>
      </c>
      <c r="AY640" s="516">
        <v>104.7</v>
      </c>
      <c r="AZ640" s="516">
        <v>105.3</v>
      </c>
      <c r="BA640" s="516">
        <v>103.7</v>
      </c>
      <c r="BB640" s="516">
        <v>108.2</v>
      </c>
      <c r="BC640" s="516">
        <v>107.2</v>
      </c>
      <c r="BD640" s="516">
        <v>108.8</v>
      </c>
      <c r="BE640" s="516">
        <v>108.3</v>
      </c>
      <c r="BF640" s="516">
        <v>106</v>
      </c>
      <c r="BG640" s="516">
        <v>105.9</v>
      </c>
      <c r="BH640" s="516">
        <v>108.3</v>
      </c>
      <c r="BI640" s="516">
        <v>107.7</v>
      </c>
      <c r="BJ640" s="516">
        <v>106</v>
      </c>
      <c r="BK640" s="516">
        <v>104.8</v>
      </c>
      <c r="BL640" s="516">
        <v>105.4</v>
      </c>
      <c r="BM640" s="516">
        <v>105.3</v>
      </c>
      <c r="BN640" s="516">
        <v>105.9</v>
      </c>
      <c r="BO640" s="516">
        <v>103.7</v>
      </c>
      <c r="BP640" s="516">
        <v>104</v>
      </c>
      <c r="BQ640" s="516">
        <v>103.6</v>
      </c>
      <c r="BR640" s="516">
        <v>104.4</v>
      </c>
      <c r="BS640" s="516">
        <v>103.2</v>
      </c>
      <c r="BT640" s="516">
        <v>101.7</v>
      </c>
      <c r="BU640" s="516">
        <v>102.9</v>
      </c>
      <c r="BV640" s="516">
        <v>102.1</v>
      </c>
      <c r="BW640" s="516">
        <v>102.3</v>
      </c>
      <c r="BX640" s="516">
        <v>101.8</v>
      </c>
      <c r="BY640" s="516">
        <v>102.6</v>
      </c>
      <c r="BZ640" s="516">
        <v>100.4</v>
      </c>
      <c r="CA640" s="516">
        <v>101.8</v>
      </c>
      <c r="CB640" s="516">
        <v>101.8</v>
      </c>
      <c r="CC640" s="516">
        <v>101.3</v>
      </c>
      <c r="CD640" s="516">
        <v>101.3</v>
      </c>
      <c r="CE640" s="516">
        <v>102.6</v>
      </c>
      <c r="CF640" s="516">
        <v>100.9</v>
      </c>
      <c r="CG640" s="516">
        <v>99.5</v>
      </c>
      <c r="CH640" s="516">
        <v>98.5</v>
      </c>
      <c r="CI640" s="516">
        <v>98.8</v>
      </c>
      <c r="CJ640" s="516">
        <v>98</v>
      </c>
      <c r="CK640" s="516">
        <v>99.1</v>
      </c>
      <c r="CL640" s="516">
        <v>97.4</v>
      </c>
      <c r="CM640" s="516">
        <v>99.6</v>
      </c>
      <c r="CN640" s="516">
        <v>98</v>
      </c>
      <c r="CO640" s="516">
        <v>97.9</v>
      </c>
      <c r="CP640" s="516">
        <v>98.3</v>
      </c>
      <c r="CQ640" s="516">
        <v>97.8</v>
      </c>
      <c r="CR640" s="516">
        <v>97.8</v>
      </c>
      <c r="CS640" s="516">
        <v>97.4</v>
      </c>
      <c r="CT640" s="516">
        <v>98.1</v>
      </c>
      <c r="CU640" s="516">
        <v>98</v>
      </c>
      <c r="CV640" s="516">
        <v>98.2</v>
      </c>
      <c r="CW640" s="516">
        <v>98.6</v>
      </c>
      <c r="CX640" s="516">
        <v>96.7</v>
      </c>
      <c r="CY640" s="516">
        <v>97.5</v>
      </c>
      <c r="CZ640" s="516">
        <v>99</v>
      </c>
      <c r="DA640" s="516">
        <v>97.9</v>
      </c>
      <c r="DB640" s="516">
        <v>98.9</v>
      </c>
      <c r="DC640" s="516">
        <v>100.6</v>
      </c>
      <c r="DD640" s="516">
        <v>99.9</v>
      </c>
      <c r="DE640" s="516">
        <v>99.8</v>
      </c>
      <c r="DF640" s="516">
        <v>100.5</v>
      </c>
      <c r="DG640" s="516">
        <v>101.2</v>
      </c>
      <c r="DH640" s="516">
        <v>102.2</v>
      </c>
      <c r="DI640" s="516">
        <v>100.3</v>
      </c>
      <c r="DJ640" s="516">
        <v>103.4</v>
      </c>
      <c r="DK640" s="516">
        <v>104.1</v>
      </c>
      <c r="DL640" s="516">
        <v>103.7</v>
      </c>
      <c r="DM640" s="516">
        <v>104.9</v>
      </c>
      <c r="DN640" s="516">
        <v>105.7</v>
      </c>
      <c r="DO640" s="516">
        <v>106.8</v>
      </c>
      <c r="DP640" s="516">
        <v>107.5</v>
      </c>
      <c r="DQ640" s="516">
        <v>110.5</v>
      </c>
      <c r="DR640" s="516">
        <v>111.5</v>
      </c>
      <c r="DS640" s="516">
        <v>111.5</v>
      </c>
      <c r="DT640" s="516">
        <v>113</v>
      </c>
      <c r="DU640" s="517">
        <v>114.8</v>
      </c>
      <c r="DV640" s="517">
        <v>115</v>
      </c>
      <c r="DW640" s="517">
        <v>117.2</v>
      </c>
      <c r="DX640" s="559">
        <v>116.2</v>
      </c>
      <c r="DY640" s="559">
        <v>115.9</v>
      </c>
      <c r="DZ640" s="559">
        <v>116.5</v>
      </c>
      <c r="EA640" s="558">
        <v>115.6</v>
      </c>
    </row>
    <row r="641" spans="1:131">
      <c r="A641" s="514" t="s">
        <v>1819</v>
      </c>
      <c r="B641" s="514" t="s">
        <v>1820</v>
      </c>
      <c r="C641" s="515">
        <v>0.20041</v>
      </c>
      <c r="D641" s="516">
        <v>103.2</v>
      </c>
      <c r="E641" s="516">
        <v>103.7</v>
      </c>
      <c r="F641" s="516">
        <v>102.4</v>
      </c>
      <c r="G641" s="516">
        <v>103.5</v>
      </c>
      <c r="H641" s="516">
        <v>104</v>
      </c>
      <c r="I641" s="516">
        <v>101.1</v>
      </c>
      <c r="J641" s="516">
        <v>103.6</v>
      </c>
      <c r="K641" s="516">
        <v>101</v>
      </c>
      <c r="L641" s="516">
        <v>102.3</v>
      </c>
      <c r="M641" s="516">
        <v>105.7</v>
      </c>
      <c r="N641" s="516">
        <v>103.5</v>
      </c>
      <c r="O641" s="516">
        <v>103.4</v>
      </c>
      <c r="P641" s="516">
        <v>103.5</v>
      </c>
      <c r="Q641" s="516">
        <v>104.3</v>
      </c>
      <c r="R641" s="516">
        <v>101.2</v>
      </c>
      <c r="S641" s="516">
        <v>104.3</v>
      </c>
      <c r="T641" s="516">
        <v>105.3</v>
      </c>
      <c r="U641" s="516">
        <v>106.1</v>
      </c>
      <c r="V641" s="516">
        <v>105.6</v>
      </c>
      <c r="W641" s="516">
        <v>106.2</v>
      </c>
      <c r="X641" s="516">
        <v>109.8</v>
      </c>
      <c r="Y641" s="516">
        <v>106.5</v>
      </c>
      <c r="Z641" s="516">
        <v>117.9</v>
      </c>
      <c r="AA641" s="516">
        <v>114.3</v>
      </c>
      <c r="AB641" s="516">
        <v>113.3</v>
      </c>
      <c r="AC641" s="516">
        <v>112.5</v>
      </c>
      <c r="AD641" s="516">
        <v>110</v>
      </c>
      <c r="AE641" s="516">
        <v>109.1</v>
      </c>
      <c r="AF641" s="516">
        <v>106.8</v>
      </c>
      <c r="AG641" s="516">
        <v>109.8</v>
      </c>
      <c r="AH641" s="516">
        <v>104.8</v>
      </c>
      <c r="AI641" s="516">
        <v>104.9</v>
      </c>
      <c r="AJ641" s="516">
        <v>110.7</v>
      </c>
      <c r="AK641" s="516">
        <v>109.9</v>
      </c>
      <c r="AL641" s="516">
        <v>112</v>
      </c>
      <c r="AM641" s="516">
        <v>110.5</v>
      </c>
      <c r="AN641" s="516">
        <v>103.8</v>
      </c>
      <c r="AO641" s="516">
        <v>112.5</v>
      </c>
      <c r="AP641" s="516">
        <v>107.7</v>
      </c>
      <c r="AQ641" s="516">
        <v>108.6</v>
      </c>
      <c r="AR641" s="516">
        <v>107.3</v>
      </c>
      <c r="AS641" s="516">
        <v>107.5</v>
      </c>
      <c r="AT641" s="516">
        <v>110.8</v>
      </c>
      <c r="AU641" s="516">
        <v>107.1</v>
      </c>
      <c r="AV641" s="516">
        <v>110.2</v>
      </c>
      <c r="AW641" s="516">
        <v>110.8</v>
      </c>
      <c r="AX641" s="516">
        <v>114.1</v>
      </c>
      <c r="AY641" s="516">
        <v>111.2</v>
      </c>
      <c r="AZ641" s="516">
        <v>111.2</v>
      </c>
      <c r="BA641" s="516">
        <v>109.4</v>
      </c>
      <c r="BB641" s="516">
        <v>113.1</v>
      </c>
      <c r="BC641" s="516">
        <v>113.7</v>
      </c>
      <c r="BD641" s="516">
        <v>115.8</v>
      </c>
      <c r="BE641" s="516">
        <v>115.1</v>
      </c>
      <c r="BF641" s="516">
        <v>115.5</v>
      </c>
      <c r="BG641" s="516">
        <v>114.2</v>
      </c>
      <c r="BH641" s="516">
        <v>114.8</v>
      </c>
      <c r="BI641" s="516">
        <v>114.8</v>
      </c>
      <c r="BJ641" s="516">
        <v>110.2</v>
      </c>
      <c r="BK641" s="516">
        <v>110.1</v>
      </c>
      <c r="BL641" s="516">
        <v>110.4</v>
      </c>
      <c r="BM641" s="516">
        <v>110.2</v>
      </c>
      <c r="BN641" s="516">
        <v>111</v>
      </c>
      <c r="BO641" s="516">
        <v>106.4</v>
      </c>
      <c r="BP641" s="516">
        <v>107.5</v>
      </c>
      <c r="BQ641" s="516">
        <v>108.5</v>
      </c>
      <c r="BR641" s="516">
        <v>110.1</v>
      </c>
      <c r="BS641" s="516">
        <v>107.4</v>
      </c>
      <c r="BT641" s="516">
        <v>104.3</v>
      </c>
      <c r="BU641" s="516">
        <v>106.3</v>
      </c>
      <c r="BV641" s="516">
        <v>104.5</v>
      </c>
      <c r="BW641" s="516">
        <v>104.1</v>
      </c>
      <c r="BX641" s="516">
        <v>103.3</v>
      </c>
      <c r="BY641" s="516">
        <v>105.2</v>
      </c>
      <c r="BZ641" s="516">
        <v>100.8</v>
      </c>
      <c r="CA641" s="516">
        <v>103.8</v>
      </c>
      <c r="CB641" s="516">
        <v>103.1</v>
      </c>
      <c r="CC641" s="516">
        <v>102.7</v>
      </c>
      <c r="CD641" s="516">
        <v>102.2</v>
      </c>
      <c r="CE641" s="516">
        <v>105.5</v>
      </c>
      <c r="CF641" s="516">
        <v>101.1</v>
      </c>
      <c r="CG641" s="516">
        <v>98.4</v>
      </c>
      <c r="CH641" s="516">
        <v>96.4</v>
      </c>
      <c r="CI641" s="516">
        <v>97.7</v>
      </c>
      <c r="CJ641" s="516">
        <v>97</v>
      </c>
      <c r="CK641" s="516">
        <v>98.5</v>
      </c>
      <c r="CL641" s="516">
        <v>97.1</v>
      </c>
      <c r="CM641" s="516">
        <v>99.7</v>
      </c>
      <c r="CN641" s="516">
        <v>97.5</v>
      </c>
      <c r="CO641" s="516">
        <v>97.7</v>
      </c>
      <c r="CP641" s="516">
        <v>98.5</v>
      </c>
      <c r="CQ641" s="516">
        <v>97.4</v>
      </c>
      <c r="CR641" s="516">
        <v>97</v>
      </c>
      <c r="CS641" s="516">
        <v>97.1</v>
      </c>
      <c r="CT641" s="516">
        <v>97.5</v>
      </c>
      <c r="CU641" s="516">
        <v>97.1</v>
      </c>
      <c r="CV641" s="516">
        <v>97.1</v>
      </c>
      <c r="CW641" s="516">
        <v>99.7</v>
      </c>
      <c r="CX641" s="516">
        <v>99.7</v>
      </c>
      <c r="CY641" s="516">
        <v>100.5</v>
      </c>
      <c r="CZ641" s="516">
        <v>102.1</v>
      </c>
      <c r="DA641" s="516">
        <v>100.1</v>
      </c>
      <c r="DB641" s="516">
        <v>102.8</v>
      </c>
      <c r="DC641" s="516">
        <v>104.2</v>
      </c>
      <c r="DD641" s="516">
        <v>104.1</v>
      </c>
      <c r="DE641" s="516">
        <v>102.8</v>
      </c>
      <c r="DF641" s="516">
        <v>104.2</v>
      </c>
      <c r="DG641" s="516">
        <v>104.3</v>
      </c>
      <c r="DH641" s="516">
        <v>106.8</v>
      </c>
      <c r="DI641" s="516">
        <v>106.3</v>
      </c>
      <c r="DJ641" s="516">
        <v>108.3</v>
      </c>
      <c r="DK641" s="516">
        <v>106.5</v>
      </c>
      <c r="DL641" s="516">
        <v>105.4</v>
      </c>
      <c r="DM641" s="516">
        <v>105.7</v>
      </c>
      <c r="DN641" s="516">
        <v>106.3</v>
      </c>
      <c r="DO641" s="516">
        <v>107.6</v>
      </c>
      <c r="DP641" s="516">
        <v>108.4</v>
      </c>
      <c r="DQ641" s="516">
        <v>111.7</v>
      </c>
      <c r="DR641" s="516">
        <v>112.8</v>
      </c>
      <c r="DS641" s="516">
        <v>112.9</v>
      </c>
      <c r="DT641" s="516">
        <v>115.9</v>
      </c>
      <c r="DU641" s="517">
        <v>120.8</v>
      </c>
      <c r="DV641" s="517">
        <v>121.3</v>
      </c>
      <c r="DW641" s="517">
        <v>124.1</v>
      </c>
      <c r="DX641" s="559">
        <v>125.5</v>
      </c>
      <c r="DY641" s="559">
        <v>124.9</v>
      </c>
      <c r="DZ641" s="559">
        <v>125.2</v>
      </c>
      <c r="EA641" s="558">
        <v>124.3</v>
      </c>
    </row>
    <row r="642" spans="1:131">
      <c r="A642" s="514" t="s">
        <v>1821</v>
      </c>
      <c r="B642" s="514" t="s">
        <v>1822</v>
      </c>
      <c r="C642" s="515">
        <v>0.12825</v>
      </c>
      <c r="D642" s="516">
        <v>100.4</v>
      </c>
      <c r="E642" s="516">
        <v>100.5</v>
      </c>
      <c r="F642" s="516">
        <v>100.5</v>
      </c>
      <c r="G642" s="516">
        <v>101.8</v>
      </c>
      <c r="H642" s="516">
        <v>99.1</v>
      </c>
      <c r="I642" s="516">
        <v>97.4</v>
      </c>
      <c r="J642" s="516">
        <v>104.1</v>
      </c>
      <c r="K642" s="516">
        <v>105.2</v>
      </c>
      <c r="L642" s="516">
        <v>105.4</v>
      </c>
      <c r="M642" s="516">
        <v>103.7</v>
      </c>
      <c r="N642" s="516">
        <v>107.8</v>
      </c>
      <c r="O642" s="516">
        <v>118.3</v>
      </c>
      <c r="P642" s="516">
        <v>105.8</v>
      </c>
      <c r="Q642" s="516">
        <v>103.7</v>
      </c>
      <c r="R642" s="516">
        <v>104</v>
      </c>
      <c r="S642" s="516">
        <v>104.4</v>
      </c>
      <c r="T642" s="516">
        <v>109.3</v>
      </c>
      <c r="U642" s="516">
        <v>111.6</v>
      </c>
      <c r="V642" s="516">
        <v>104.6</v>
      </c>
      <c r="W642" s="516">
        <v>102.7</v>
      </c>
      <c r="X642" s="516">
        <v>105</v>
      </c>
      <c r="Y642" s="516">
        <v>102.2</v>
      </c>
      <c r="Z642" s="516">
        <v>99.5</v>
      </c>
      <c r="AA642" s="516">
        <v>102.6</v>
      </c>
      <c r="AB642" s="516">
        <v>99.6</v>
      </c>
      <c r="AC642" s="516">
        <v>95.1</v>
      </c>
      <c r="AD642" s="516">
        <v>91</v>
      </c>
      <c r="AE642" s="516">
        <v>88.2</v>
      </c>
      <c r="AF642" s="516">
        <v>89.8</v>
      </c>
      <c r="AG642" s="516">
        <v>96.5</v>
      </c>
      <c r="AH642" s="516">
        <v>92.5</v>
      </c>
      <c r="AI642" s="516">
        <v>91.8</v>
      </c>
      <c r="AJ642" s="516">
        <v>93</v>
      </c>
      <c r="AK642" s="516">
        <v>91.8</v>
      </c>
      <c r="AL642" s="516">
        <v>96.7</v>
      </c>
      <c r="AM642" s="516">
        <v>101.2</v>
      </c>
      <c r="AN642" s="516">
        <v>90.8</v>
      </c>
      <c r="AO642" s="516">
        <v>92.4</v>
      </c>
      <c r="AP642" s="516">
        <v>96.4</v>
      </c>
      <c r="AQ642" s="516">
        <v>93</v>
      </c>
      <c r="AR642" s="516">
        <v>94.7</v>
      </c>
      <c r="AS642" s="516">
        <v>96.4</v>
      </c>
      <c r="AT642" s="516">
        <v>87.3</v>
      </c>
      <c r="AU642" s="516">
        <v>83.2</v>
      </c>
      <c r="AV642" s="516">
        <v>82.9</v>
      </c>
      <c r="AW642" s="516">
        <v>82.3</v>
      </c>
      <c r="AX642" s="516">
        <v>92.1</v>
      </c>
      <c r="AY642" s="516">
        <v>83</v>
      </c>
      <c r="AZ642" s="516">
        <v>84.7</v>
      </c>
      <c r="BA642" s="516">
        <v>81.3</v>
      </c>
      <c r="BB642" s="516">
        <v>89.6</v>
      </c>
      <c r="BC642" s="516">
        <v>85</v>
      </c>
      <c r="BD642" s="516">
        <v>85</v>
      </c>
      <c r="BE642" s="516">
        <v>86.1</v>
      </c>
      <c r="BF642" s="516">
        <v>79.2</v>
      </c>
      <c r="BG642" s="516">
        <v>80</v>
      </c>
      <c r="BH642" s="516">
        <v>85.3</v>
      </c>
      <c r="BI642" s="516">
        <v>83.6</v>
      </c>
      <c r="BJ642" s="516">
        <v>83.6</v>
      </c>
      <c r="BK642" s="516">
        <v>79.2</v>
      </c>
      <c r="BL642" s="516">
        <v>80.7</v>
      </c>
      <c r="BM642" s="516">
        <v>80.7</v>
      </c>
      <c r="BN642" s="516">
        <v>80.7</v>
      </c>
      <c r="BO642" s="516">
        <v>80.8</v>
      </c>
      <c r="BP642" s="516">
        <v>80.8</v>
      </c>
      <c r="BQ642" s="516">
        <v>78.5</v>
      </c>
      <c r="BR642" s="516">
        <v>78.5</v>
      </c>
      <c r="BS642" s="516">
        <v>78.5</v>
      </c>
      <c r="BT642" s="516">
        <v>79.400000000000006</v>
      </c>
      <c r="BU642" s="516">
        <v>79.400000000000006</v>
      </c>
      <c r="BV642" s="516">
        <v>79.7</v>
      </c>
      <c r="BW642" s="516">
        <v>78.900000000000006</v>
      </c>
      <c r="BX642" s="516">
        <v>78.900000000000006</v>
      </c>
      <c r="BY642" s="516">
        <v>79.099999999999994</v>
      </c>
      <c r="BZ642" s="516">
        <v>79.099999999999994</v>
      </c>
      <c r="CA642" s="516">
        <v>79.099999999999994</v>
      </c>
      <c r="CB642" s="516">
        <v>79.099999999999994</v>
      </c>
      <c r="CC642" s="516">
        <v>79.099999999999994</v>
      </c>
      <c r="CD642" s="516">
        <v>79.099999999999994</v>
      </c>
      <c r="CE642" s="516">
        <v>79.099999999999994</v>
      </c>
      <c r="CF642" s="516">
        <v>79.3</v>
      </c>
      <c r="CG642" s="516">
        <v>79.3</v>
      </c>
      <c r="CH642" s="516">
        <v>79.5</v>
      </c>
      <c r="CI642" s="516">
        <v>79.5</v>
      </c>
      <c r="CJ642" s="516">
        <v>79.599999999999994</v>
      </c>
      <c r="CK642" s="516">
        <v>79.599999999999994</v>
      </c>
      <c r="CL642" s="516">
        <v>79.099999999999994</v>
      </c>
      <c r="CM642" s="516">
        <v>79.099999999999994</v>
      </c>
      <c r="CN642" s="516">
        <v>79.599999999999994</v>
      </c>
      <c r="CO642" s="516">
        <v>78.7</v>
      </c>
      <c r="CP642" s="516">
        <v>78.7</v>
      </c>
      <c r="CQ642" s="516">
        <v>78.5</v>
      </c>
      <c r="CR642" s="516">
        <v>78.5</v>
      </c>
      <c r="CS642" s="516">
        <v>78.7</v>
      </c>
      <c r="CT642" s="516">
        <v>82</v>
      </c>
      <c r="CU642" s="516">
        <v>82</v>
      </c>
      <c r="CV642" s="516">
        <v>82</v>
      </c>
      <c r="CW642" s="516">
        <v>80.099999999999994</v>
      </c>
      <c r="CX642" s="516">
        <v>76.099999999999994</v>
      </c>
      <c r="CY642" s="516">
        <v>77.2</v>
      </c>
      <c r="CZ642" s="516">
        <v>77.2</v>
      </c>
      <c r="DA642" s="516">
        <v>77.2</v>
      </c>
      <c r="DB642" s="516">
        <v>77.2</v>
      </c>
      <c r="DC642" s="516">
        <v>78.8</v>
      </c>
      <c r="DD642" s="516">
        <v>77.7</v>
      </c>
      <c r="DE642" s="516">
        <v>77.7</v>
      </c>
      <c r="DF642" s="516">
        <v>78.2</v>
      </c>
      <c r="DG642" s="516">
        <v>78.599999999999994</v>
      </c>
      <c r="DH642" s="516">
        <v>79.8</v>
      </c>
      <c r="DI642" s="516">
        <v>79.599999999999994</v>
      </c>
      <c r="DJ642" s="516">
        <v>81.7</v>
      </c>
      <c r="DK642" s="516">
        <v>84.2</v>
      </c>
      <c r="DL642" s="516">
        <v>84.9</v>
      </c>
      <c r="DM642" s="516">
        <v>87.8</v>
      </c>
      <c r="DN642" s="516">
        <v>87.8</v>
      </c>
      <c r="DO642" s="516">
        <v>87.8</v>
      </c>
      <c r="DP642" s="516">
        <v>86.6</v>
      </c>
      <c r="DQ642" s="516">
        <v>92.8</v>
      </c>
      <c r="DR642" s="516">
        <v>93.5</v>
      </c>
      <c r="DS642" s="516">
        <v>93.5</v>
      </c>
      <c r="DT642" s="516">
        <v>94.1</v>
      </c>
      <c r="DU642" s="517">
        <v>94.6</v>
      </c>
      <c r="DV642" s="517">
        <v>94.6</v>
      </c>
      <c r="DW642" s="517">
        <v>94</v>
      </c>
      <c r="DX642" s="559">
        <v>89.6</v>
      </c>
      <c r="DY642" s="559">
        <v>87.9</v>
      </c>
      <c r="DZ642" s="559">
        <v>89.6</v>
      </c>
      <c r="EA642" s="558">
        <v>87</v>
      </c>
    </row>
    <row r="643" spans="1:131">
      <c r="A643" s="514" t="s">
        <v>1823</v>
      </c>
      <c r="B643" s="514" t="s">
        <v>1824</v>
      </c>
      <c r="C643" s="515">
        <v>7.3749999999999996E-2</v>
      </c>
      <c r="D643" s="516">
        <v>109.1</v>
      </c>
      <c r="E643" s="516">
        <v>112.3</v>
      </c>
      <c r="F643" s="516">
        <v>110</v>
      </c>
      <c r="G643" s="516">
        <v>108.5</v>
      </c>
      <c r="H643" s="516">
        <v>107.9</v>
      </c>
      <c r="I643" s="516">
        <v>107.3</v>
      </c>
      <c r="J643" s="516">
        <v>109.1</v>
      </c>
      <c r="K643" s="516">
        <v>113</v>
      </c>
      <c r="L643" s="516">
        <v>108</v>
      </c>
      <c r="M643" s="516">
        <v>108.2</v>
      </c>
      <c r="N643" s="516">
        <v>110.2</v>
      </c>
      <c r="O643" s="516">
        <v>110.6</v>
      </c>
      <c r="P643" s="516">
        <v>108.9</v>
      </c>
      <c r="Q643" s="516">
        <v>109.7</v>
      </c>
      <c r="R643" s="516">
        <v>110.1</v>
      </c>
      <c r="S643" s="516">
        <v>110.8</v>
      </c>
      <c r="T643" s="516">
        <v>111.7</v>
      </c>
      <c r="U643" s="516">
        <v>110.4</v>
      </c>
      <c r="V643" s="516">
        <v>112.5</v>
      </c>
      <c r="W643" s="516">
        <v>111.1</v>
      </c>
      <c r="X643" s="516">
        <v>116.1</v>
      </c>
      <c r="Y643" s="516">
        <v>110.2</v>
      </c>
      <c r="Z643" s="516">
        <v>116.4</v>
      </c>
      <c r="AA643" s="516">
        <v>115.1</v>
      </c>
      <c r="AB643" s="516">
        <v>111.9</v>
      </c>
      <c r="AC643" s="516">
        <v>115.3</v>
      </c>
      <c r="AD643" s="516">
        <v>118.8</v>
      </c>
      <c r="AE643" s="516">
        <v>116.4</v>
      </c>
      <c r="AF643" s="516">
        <v>115.4</v>
      </c>
      <c r="AG643" s="516">
        <v>116.4</v>
      </c>
      <c r="AH643" s="516">
        <v>116.1</v>
      </c>
      <c r="AI643" s="516">
        <v>120</v>
      </c>
      <c r="AJ643" s="516">
        <v>119.4</v>
      </c>
      <c r="AK643" s="516">
        <v>117</v>
      </c>
      <c r="AL643" s="516">
        <v>118.6</v>
      </c>
      <c r="AM643" s="516">
        <v>117</v>
      </c>
      <c r="AN643" s="516">
        <v>114.5</v>
      </c>
      <c r="AO643" s="516">
        <v>120.6</v>
      </c>
      <c r="AP643" s="516">
        <v>124.1</v>
      </c>
      <c r="AQ643" s="516">
        <v>119.1</v>
      </c>
      <c r="AR643" s="516">
        <v>117.8</v>
      </c>
      <c r="AS643" s="516">
        <v>118</v>
      </c>
      <c r="AT643" s="516">
        <v>117.5</v>
      </c>
      <c r="AU643" s="516">
        <v>119.6</v>
      </c>
      <c r="AV643" s="516">
        <v>121.8</v>
      </c>
      <c r="AW643" s="516">
        <v>123</v>
      </c>
      <c r="AX643" s="516">
        <v>126.3</v>
      </c>
      <c r="AY643" s="516">
        <v>124.5</v>
      </c>
      <c r="AZ643" s="516">
        <v>125.1</v>
      </c>
      <c r="BA643" s="516">
        <v>127.3</v>
      </c>
      <c r="BB643" s="516">
        <v>127.2</v>
      </c>
      <c r="BC643" s="516">
        <v>128.19999999999999</v>
      </c>
      <c r="BD643" s="516">
        <v>131</v>
      </c>
      <c r="BE643" s="516">
        <v>128.6</v>
      </c>
      <c r="BF643" s="516">
        <v>126.9</v>
      </c>
      <c r="BG643" s="516">
        <v>128.69999999999999</v>
      </c>
      <c r="BH643" s="516">
        <v>130.9</v>
      </c>
      <c r="BI643" s="516">
        <v>130.1</v>
      </c>
      <c r="BJ643" s="516">
        <v>133.6</v>
      </c>
      <c r="BK643" s="516">
        <v>135</v>
      </c>
      <c r="BL643" s="516">
        <v>134.69999999999999</v>
      </c>
      <c r="BM643" s="516">
        <v>134.5</v>
      </c>
      <c r="BN643" s="516">
        <v>136</v>
      </c>
      <c r="BO643" s="516">
        <v>136.19999999999999</v>
      </c>
      <c r="BP643" s="516">
        <v>134.6</v>
      </c>
      <c r="BQ643" s="516">
        <v>134</v>
      </c>
      <c r="BR643" s="516">
        <v>134.30000000000001</v>
      </c>
      <c r="BS643" s="516">
        <v>134.5</v>
      </c>
      <c r="BT643" s="516">
        <v>133.6</v>
      </c>
      <c r="BU643" s="516">
        <v>134.30000000000001</v>
      </c>
      <c r="BV643" s="516">
        <v>134.5</v>
      </c>
      <c r="BW643" s="516">
        <v>138.1</v>
      </c>
      <c r="BX643" s="516">
        <v>137.5</v>
      </c>
      <c r="BY643" s="516">
        <v>136.4</v>
      </c>
      <c r="BZ643" s="516">
        <v>136.6</v>
      </c>
      <c r="CA643" s="516">
        <v>135.6</v>
      </c>
      <c r="CB643" s="516">
        <v>137.4</v>
      </c>
      <c r="CC643" s="516">
        <v>135.9</v>
      </c>
      <c r="CD643" s="516">
        <v>137.6</v>
      </c>
      <c r="CE643" s="516">
        <v>135.6</v>
      </c>
      <c r="CF643" s="516">
        <v>138.1</v>
      </c>
      <c r="CG643" s="516">
        <v>137.4</v>
      </c>
      <c r="CH643" s="516">
        <v>137.19999999999999</v>
      </c>
      <c r="CI643" s="516">
        <v>135</v>
      </c>
      <c r="CJ643" s="516">
        <v>132.69999999999999</v>
      </c>
      <c r="CK643" s="516">
        <v>134.30000000000001</v>
      </c>
      <c r="CL643" s="516">
        <v>129.69999999999999</v>
      </c>
      <c r="CM643" s="516">
        <v>135.1</v>
      </c>
      <c r="CN643" s="516">
        <v>131.1</v>
      </c>
      <c r="CO643" s="516">
        <v>131.80000000000001</v>
      </c>
      <c r="CP643" s="516">
        <v>131.9</v>
      </c>
      <c r="CQ643" s="516">
        <v>132.80000000000001</v>
      </c>
      <c r="CR643" s="516">
        <v>133.69999999999999</v>
      </c>
      <c r="CS643" s="516">
        <v>131</v>
      </c>
      <c r="CT643" s="516">
        <v>127.5</v>
      </c>
      <c r="CU643" s="516">
        <v>128.5</v>
      </c>
      <c r="CV643" s="516">
        <v>129</v>
      </c>
      <c r="CW643" s="516">
        <v>127.7</v>
      </c>
      <c r="CX643" s="516">
        <v>124.6</v>
      </c>
      <c r="CY643" s="516">
        <v>124.5</v>
      </c>
      <c r="CZ643" s="516">
        <v>128.30000000000001</v>
      </c>
      <c r="DA643" s="516">
        <v>127.6</v>
      </c>
      <c r="DB643" s="516">
        <v>126.3</v>
      </c>
      <c r="DC643" s="516">
        <v>128.69999999999999</v>
      </c>
      <c r="DD643" s="516">
        <v>127.2</v>
      </c>
      <c r="DE643" s="516">
        <v>129.80000000000001</v>
      </c>
      <c r="DF643" s="516">
        <v>129.30000000000001</v>
      </c>
      <c r="DG643" s="516">
        <v>132.30000000000001</v>
      </c>
      <c r="DH643" s="516">
        <v>129</v>
      </c>
      <c r="DI643" s="516">
        <v>120.2</v>
      </c>
      <c r="DJ643" s="516">
        <v>127.6</v>
      </c>
      <c r="DK643" s="516">
        <v>131.9</v>
      </c>
      <c r="DL643" s="516">
        <v>131.9</v>
      </c>
      <c r="DM643" s="516">
        <v>132.30000000000001</v>
      </c>
      <c r="DN643" s="516">
        <v>135.19999999999999</v>
      </c>
      <c r="DO643" s="516">
        <v>137.30000000000001</v>
      </c>
      <c r="DP643" s="516">
        <v>141.19999999999999</v>
      </c>
      <c r="DQ643" s="516">
        <v>137.6</v>
      </c>
      <c r="DR643" s="516">
        <v>139.4</v>
      </c>
      <c r="DS643" s="516">
        <v>139</v>
      </c>
      <c r="DT643" s="516">
        <v>138.1</v>
      </c>
      <c r="DU643" s="517">
        <v>133.5</v>
      </c>
      <c r="DV643" s="517">
        <v>133.6</v>
      </c>
      <c r="DW643" s="517">
        <v>138.5</v>
      </c>
      <c r="DX643" s="559">
        <v>136.9</v>
      </c>
      <c r="DY643" s="559">
        <v>139.9</v>
      </c>
      <c r="DZ643" s="559">
        <v>139.9</v>
      </c>
      <c r="EA643" s="558">
        <v>141.9</v>
      </c>
    </row>
    <row r="644" spans="1:131">
      <c r="A644" s="514" t="s">
        <v>1825</v>
      </c>
      <c r="B644" s="514" t="s">
        <v>1826</v>
      </c>
      <c r="C644" s="515">
        <v>0.33637</v>
      </c>
      <c r="D644" s="516">
        <v>95.5</v>
      </c>
      <c r="E644" s="516">
        <v>95.6</v>
      </c>
      <c r="F644" s="516">
        <v>95.6</v>
      </c>
      <c r="G644" s="516">
        <v>95.6</v>
      </c>
      <c r="H644" s="516">
        <v>95.7</v>
      </c>
      <c r="I644" s="516">
        <v>95.7</v>
      </c>
      <c r="J644" s="516">
        <v>95.7</v>
      </c>
      <c r="K644" s="516">
        <v>95.6</v>
      </c>
      <c r="L644" s="516">
        <v>95.7</v>
      </c>
      <c r="M644" s="516">
        <v>95.7</v>
      </c>
      <c r="N644" s="516">
        <v>95.7</v>
      </c>
      <c r="O644" s="516">
        <v>95.7</v>
      </c>
      <c r="P644" s="516">
        <v>98.8</v>
      </c>
      <c r="Q644" s="516">
        <v>97.7</v>
      </c>
      <c r="R644" s="516">
        <v>97.4</v>
      </c>
      <c r="S644" s="516">
        <v>97.4</v>
      </c>
      <c r="T644" s="516">
        <v>98.6</v>
      </c>
      <c r="U644" s="516">
        <v>98.6</v>
      </c>
      <c r="V644" s="516">
        <v>98.6</v>
      </c>
      <c r="W644" s="516">
        <v>98.6</v>
      </c>
      <c r="X644" s="516">
        <v>98.4</v>
      </c>
      <c r="Y644" s="516">
        <v>98.4</v>
      </c>
      <c r="Z644" s="516">
        <v>98.4</v>
      </c>
      <c r="AA644" s="516">
        <v>98.2</v>
      </c>
      <c r="AB644" s="516">
        <v>100.3</v>
      </c>
      <c r="AC644" s="516">
        <v>102.5</v>
      </c>
      <c r="AD644" s="516">
        <v>114.7</v>
      </c>
      <c r="AE644" s="516">
        <v>120.8</v>
      </c>
      <c r="AF644" s="516">
        <v>126.9</v>
      </c>
      <c r="AG644" s="516">
        <v>127.3</v>
      </c>
      <c r="AH644" s="516">
        <v>127.3</v>
      </c>
      <c r="AI644" s="516">
        <v>127.3</v>
      </c>
      <c r="AJ644" s="516">
        <v>127.3</v>
      </c>
      <c r="AK644" s="516">
        <v>127.2</v>
      </c>
      <c r="AL644" s="516">
        <v>127.2</v>
      </c>
      <c r="AM644" s="516">
        <v>127.2</v>
      </c>
      <c r="AN644" s="516">
        <v>127.3</v>
      </c>
      <c r="AO644" s="516">
        <v>127.3</v>
      </c>
      <c r="AP644" s="516">
        <v>127.3</v>
      </c>
      <c r="AQ644" s="516">
        <v>127.3</v>
      </c>
      <c r="AR644" s="516">
        <v>127.4</v>
      </c>
      <c r="AS644" s="516">
        <v>127.4</v>
      </c>
      <c r="AT644" s="516">
        <v>127.6</v>
      </c>
      <c r="AU644" s="516">
        <v>127.6</v>
      </c>
      <c r="AV644" s="516">
        <v>127.7</v>
      </c>
      <c r="AW644" s="516">
        <v>127.7</v>
      </c>
      <c r="AX644" s="516">
        <v>127.6</v>
      </c>
      <c r="AY644" s="516">
        <v>127.3</v>
      </c>
      <c r="AZ644" s="516">
        <v>127.3</v>
      </c>
      <c r="BA644" s="516">
        <v>127.3</v>
      </c>
      <c r="BB644" s="516">
        <v>127.3</v>
      </c>
      <c r="BC644" s="516">
        <v>127.3</v>
      </c>
      <c r="BD644" s="516">
        <v>127.3</v>
      </c>
      <c r="BE644" s="516">
        <v>127.3</v>
      </c>
      <c r="BF644" s="516">
        <v>127.3</v>
      </c>
      <c r="BG644" s="516">
        <v>127.3</v>
      </c>
      <c r="BH644" s="516">
        <v>127.3</v>
      </c>
      <c r="BI644" s="516">
        <v>127.3</v>
      </c>
      <c r="BJ644" s="516">
        <v>127.3</v>
      </c>
      <c r="BK644" s="516">
        <v>127.3</v>
      </c>
      <c r="BL644" s="516">
        <v>127.3</v>
      </c>
      <c r="BM644" s="516">
        <v>127.5</v>
      </c>
      <c r="BN644" s="516">
        <v>127.5</v>
      </c>
      <c r="BO644" s="516">
        <v>127.4</v>
      </c>
      <c r="BP644" s="516">
        <v>127.4</v>
      </c>
      <c r="BQ644" s="516">
        <v>127.4</v>
      </c>
      <c r="BR644" s="516">
        <v>127.4</v>
      </c>
      <c r="BS644" s="516">
        <v>127.4</v>
      </c>
      <c r="BT644" s="516">
        <v>127.4</v>
      </c>
      <c r="BU644" s="516">
        <v>127.4</v>
      </c>
      <c r="BV644" s="516">
        <v>127.4</v>
      </c>
      <c r="BW644" s="516">
        <v>127.4</v>
      </c>
      <c r="BX644" s="516">
        <v>127.3</v>
      </c>
      <c r="BY644" s="516">
        <v>127.3</v>
      </c>
      <c r="BZ644" s="516">
        <v>127.3</v>
      </c>
      <c r="CA644" s="516">
        <v>127.3</v>
      </c>
      <c r="CB644" s="516">
        <v>135.1</v>
      </c>
      <c r="CC644" s="516">
        <v>135.1</v>
      </c>
      <c r="CD644" s="516">
        <v>135.1</v>
      </c>
      <c r="CE644" s="516">
        <v>135.1</v>
      </c>
      <c r="CF644" s="516">
        <v>135.1</v>
      </c>
      <c r="CG644" s="516">
        <v>135</v>
      </c>
      <c r="CH644" s="516">
        <v>135</v>
      </c>
      <c r="CI644" s="516">
        <v>135</v>
      </c>
      <c r="CJ644" s="516">
        <v>135.1</v>
      </c>
      <c r="CK644" s="516">
        <v>135</v>
      </c>
      <c r="CL644" s="516">
        <v>135</v>
      </c>
      <c r="CM644" s="516">
        <v>135</v>
      </c>
      <c r="CN644" s="516">
        <v>135.1</v>
      </c>
      <c r="CO644" s="516">
        <v>135.1</v>
      </c>
      <c r="CP644" s="516">
        <v>135.1</v>
      </c>
      <c r="CQ644" s="516">
        <v>135</v>
      </c>
      <c r="CR644" s="516">
        <v>135</v>
      </c>
      <c r="CS644" s="516">
        <v>135</v>
      </c>
      <c r="CT644" s="516">
        <v>135</v>
      </c>
      <c r="CU644" s="516">
        <v>135</v>
      </c>
      <c r="CV644" s="516">
        <v>135</v>
      </c>
      <c r="CW644" s="516">
        <v>135</v>
      </c>
      <c r="CX644" s="516">
        <v>135.1</v>
      </c>
      <c r="CY644" s="516">
        <v>135.1</v>
      </c>
      <c r="CZ644" s="516">
        <v>135.1</v>
      </c>
      <c r="DA644" s="516">
        <v>135.19999999999999</v>
      </c>
      <c r="DB644" s="516">
        <v>135.19999999999999</v>
      </c>
      <c r="DC644" s="516">
        <v>134</v>
      </c>
      <c r="DD644" s="516">
        <v>134.4</v>
      </c>
      <c r="DE644" s="516">
        <v>134.4</v>
      </c>
      <c r="DF644" s="516">
        <v>134.4</v>
      </c>
      <c r="DG644" s="516">
        <v>134.5</v>
      </c>
      <c r="DH644" s="516">
        <v>134.6</v>
      </c>
      <c r="DI644" s="516">
        <v>134.80000000000001</v>
      </c>
      <c r="DJ644" s="516">
        <v>134.80000000000001</v>
      </c>
      <c r="DK644" s="516">
        <v>134.6</v>
      </c>
      <c r="DL644" s="516">
        <v>134.6</v>
      </c>
      <c r="DM644" s="516">
        <v>134.6</v>
      </c>
      <c r="DN644" s="516">
        <v>134.69999999999999</v>
      </c>
      <c r="DO644" s="516">
        <v>134.9</v>
      </c>
      <c r="DP644" s="516">
        <v>134.9</v>
      </c>
      <c r="DQ644" s="516">
        <v>134.80000000000001</v>
      </c>
      <c r="DR644" s="516">
        <v>134.69999999999999</v>
      </c>
      <c r="DS644" s="516">
        <v>134.80000000000001</v>
      </c>
      <c r="DT644" s="516">
        <v>134.80000000000001</v>
      </c>
      <c r="DU644" s="517">
        <v>135</v>
      </c>
      <c r="DV644" s="517">
        <v>134.9</v>
      </c>
      <c r="DW644" s="517">
        <v>134.9</v>
      </c>
      <c r="DX644" s="559">
        <v>134.9</v>
      </c>
      <c r="DY644" s="559">
        <v>134.9</v>
      </c>
      <c r="DZ644" s="559">
        <v>134.9</v>
      </c>
      <c r="EA644" s="558">
        <v>134.9</v>
      </c>
    </row>
    <row r="645" spans="1:131">
      <c r="A645" s="514" t="s">
        <v>1827</v>
      </c>
      <c r="B645" s="514" t="s">
        <v>1828</v>
      </c>
      <c r="C645" s="515">
        <v>0.10995000000000001</v>
      </c>
      <c r="D645" s="516">
        <v>100.5</v>
      </c>
      <c r="E645" s="516">
        <v>100.9</v>
      </c>
      <c r="F645" s="516">
        <v>100.9</v>
      </c>
      <c r="G645" s="516">
        <v>100.9</v>
      </c>
      <c r="H645" s="516">
        <v>100.9</v>
      </c>
      <c r="I645" s="516">
        <v>100.9</v>
      </c>
      <c r="J645" s="516">
        <v>100.9</v>
      </c>
      <c r="K645" s="516">
        <v>100.9</v>
      </c>
      <c r="L645" s="516">
        <v>100.9</v>
      </c>
      <c r="M645" s="516">
        <v>100.9</v>
      </c>
      <c r="N645" s="516">
        <v>100.9</v>
      </c>
      <c r="O645" s="516">
        <v>100.9</v>
      </c>
      <c r="P645" s="516">
        <v>100.9</v>
      </c>
      <c r="Q645" s="516">
        <v>97.8</v>
      </c>
      <c r="R645" s="516">
        <v>97.8</v>
      </c>
      <c r="S645" s="516">
        <v>97.8</v>
      </c>
      <c r="T645" s="516">
        <v>100.9</v>
      </c>
      <c r="U645" s="516">
        <v>100.9</v>
      </c>
      <c r="V645" s="516">
        <v>100.9</v>
      </c>
      <c r="W645" s="516">
        <v>100.9</v>
      </c>
      <c r="X645" s="516">
        <v>100.9</v>
      </c>
      <c r="Y645" s="516">
        <v>100.9</v>
      </c>
      <c r="Z645" s="516">
        <v>100.9</v>
      </c>
      <c r="AA645" s="516">
        <v>100.5</v>
      </c>
      <c r="AB645" s="516">
        <v>106.9</v>
      </c>
      <c r="AC645" s="516">
        <v>114.3</v>
      </c>
      <c r="AD645" s="516">
        <v>114.3</v>
      </c>
      <c r="AE645" s="516">
        <v>114.3</v>
      </c>
      <c r="AF645" s="516">
        <v>114.3</v>
      </c>
      <c r="AG645" s="516">
        <v>115.5</v>
      </c>
      <c r="AH645" s="516">
        <v>115.5</v>
      </c>
      <c r="AI645" s="516">
        <v>115.5</v>
      </c>
      <c r="AJ645" s="516">
        <v>115.5</v>
      </c>
      <c r="AK645" s="516">
        <v>115.5</v>
      </c>
      <c r="AL645" s="516">
        <v>115.5</v>
      </c>
      <c r="AM645" s="516">
        <v>115.5</v>
      </c>
      <c r="AN645" s="516">
        <v>115.6</v>
      </c>
      <c r="AO645" s="516">
        <v>115.6</v>
      </c>
      <c r="AP645" s="516">
        <v>115.6</v>
      </c>
      <c r="AQ645" s="516">
        <v>115.6</v>
      </c>
      <c r="AR645" s="516">
        <v>115.6</v>
      </c>
      <c r="AS645" s="516">
        <v>115.6</v>
      </c>
      <c r="AT645" s="516">
        <v>115.6</v>
      </c>
      <c r="AU645" s="516">
        <v>115.6</v>
      </c>
      <c r="AV645" s="516">
        <v>115.6</v>
      </c>
      <c r="AW645" s="516">
        <v>115.6</v>
      </c>
      <c r="AX645" s="516">
        <v>115.6</v>
      </c>
      <c r="AY645" s="516">
        <v>115.6</v>
      </c>
      <c r="AZ645" s="516">
        <v>115.6</v>
      </c>
      <c r="BA645" s="516">
        <v>115.6</v>
      </c>
      <c r="BB645" s="516">
        <v>115.6</v>
      </c>
      <c r="BC645" s="516">
        <v>115.6</v>
      </c>
      <c r="BD645" s="516">
        <v>115.6</v>
      </c>
      <c r="BE645" s="516">
        <v>115.6</v>
      </c>
      <c r="BF645" s="516">
        <v>115.6</v>
      </c>
      <c r="BG645" s="516">
        <v>115.6</v>
      </c>
      <c r="BH645" s="516">
        <v>115.6</v>
      </c>
      <c r="BI645" s="516">
        <v>115.6</v>
      </c>
      <c r="BJ645" s="516">
        <v>115.6</v>
      </c>
      <c r="BK645" s="516">
        <v>115.6</v>
      </c>
      <c r="BL645" s="516">
        <v>115.6</v>
      </c>
      <c r="BM645" s="516">
        <v>115.6</v>
      </c>
      <c r="BN645" s="516">
        <v>115.6</v>
      </c>
      <c r="BO645" s="516">
        <v>115.6</v>
      </c>
      <c r="BP645" s="516">
        <v>115.6</v>
      </c>
      <c r="BQ645" s="516">
        <v>115.6</v>
      </c>
      <c r="BR645" s="516">
        <v>115.6</v>
      </c>
      <c r="BS645" s="516">
        <v>115.6</v>
      </c>
      <c r="BT645" s="516">
        <v>115.6</v>
      </c>
      <c r="BU645" s="516">
        <v>115.6</v>
      </c>
      <c r="BV645" s="516">
        <v>115.6</v>
      </c>
      <c r="BW645" s="516">
        <v>115.6</v>
      </c>
      <c r="BX645" s="516">
        <v>115.6</v>
      </c>
      <c r="BY645" s="516">
        <v>115.6</v>
      </c>
      <c r="BZ645" s="516">
        <v>115.6</v>
      </c>
      <c r="CA645" s="516">
        <v>115.6</v>
      </c>
      <c r="CB645" s="516">
        <v>115.6</v>
      </c>
      <c r="CC645" s="516">
        <v>115.6</v>
      </c>
      <c r="CD645" s="516">
        <v>115.6</v>
      </c>
      <c r="CE645" s="516">
        <v>115.6</v>
      </c>
      <c r="CF645" s="516">
        <v>115.6</v>
      </c>
      <c r="CG645" s="516">
        <v>115.6</v>
      </c>
      <c r="CH645" s="516">
        <v>115.6</v>
      </c>
      <c r="CI645" s="516">
        <v>115.6</v>
      </c>
      <c r="CJ645" s="516">
        <v>115.6</v>
      </c>
      <c r="CK645" s="516">
        <v>115.6</v>
      </c>
      <c r="CL645" s="516">
        <v>115.6</v>
      </c>
      <c r="CM645" s="516">
        <v>115.6</v>
      </c>
      <c r="CN645" s="516">
        <v>115.6</v>
      </c>
      <c r="CO645" s="516">
        <v>115.6</v>
      </c>
      <c r="CP645" s="516">
        <v>115.6</v>
      </c>
      <c r="CQ645" s="516">
        <v>115.6</v>
      </c>
      <c r="CR645" s="516">
        <v>115.6</v>
      </c>
      <c r="CS645" s="516">
        <v>115.6</v>
      </c>
      <c r="CT645" s="516">
        <v>115.6</v>
      </c>
      <c r="CU645" s="516">
        <v>115.6</v>
      </c>
      <c r="CV645" s="516">
        <v>115.6</v>
      </c>
      <c r="CW645" s="516">
        <v>115.6</v>
      </c>
      <c r="CX645" s="516">
        <v>115.6</v>
      </c>
      <c r="CY645" s="516">
        <v>115.6</v>
      </c>
      <c r="CZ645" s="516">
        <v>115.6</v>
      </c>
      <c r="DA645" s="516">
        <v>115.6</v>
      </c>
      <c r="DB645" s="516">
        <v>115.6</v>
      </c>
      <c r="DC645" s="516">
        <v>115.6</v>
      </c>
      <c r="DD645" s="516">
        <v>115.6</v>
      </c>
      <c r="DE645" s="516">
        <v>115.6</v>
      </c>
      <c r="DF645" s="516">
        <v>115.6</v>
      </c>
      <c r="DG645" s="516">
        <v>115.6</v>
      </c>
      <c r="DH645" s="516">
        <v>115.6</v>
      </c>
      <c r="DI645" s="516">
        <v>115.6</v>
      </c>
      <c r="DJ645" s="516">
        <v>115.6</v>
      </c>
      <c r="DK645" s="516">
        <v>115.6</v>
      </c>
      <c r="DL645" s="516">
        <v>115.6</v>
      </c>
      <c r="DM645" s="516">
        <v>115.6</v>
      </c>
      <c r="DN645" s="516">
        <v>115.6</v>
      </c>
      <c r="DO645" s="516">
        <v>115.6</v>
      </c>
      <c r="DP645" s="516">
        <v>115.6</v>
      </c>
      <c r="DQ645" s="516">
        <v>115.6</v>
      </c>
      <c r="DR645" s="516">
        <v>115.6</v>
      </c>
      <c r="DS645" s="516">
        <v>115.6</v>
      </c>
      <c r="DT645" s="516">
        <v>115.6</v>
      </c>
      <c r="DU645" s="517">
        <v>115.6</v>
      </c>
      <c r="DV645" s="517">
        <v>115.6</v>
      </c>
      <c r="DW645" s="517">
        <v>115.6</v>
      </c>
      <c r="DX645" s="559">
        <v>115.6</v>
      </c>
      <c r="DY645" s="559">
        <v>115.6</v>
      </c>
      <c r="DZ645" s="559">
        <v>115.6</v>
      </c>
      <c r="EA645" s="558">
        <v>115.6</v>
      </c>
    </row>
    <row r="646" spans="1:131">
      <c r="A646" s="514" t="s">
        <v>1829</v>
      </c>
      <c r="B646" s="514" t="s">
        <v>1830</v>
      </c>
      <c r="C646" s="515">
        <v>0.19067999999999999</v>
      </c>
      <c r="D646" s="516">
        <v>91.7</v>
      </c>
      <c r="E646" s="516">
        <v>91.7</v>
      </c>
      <c r="F646" s="516">
        <v>91.7</v>
      </c>
      <c r="G646" s="516">
        <v>91.7</v>
      </c>
      <c r="H646" s="516">
        <v>91.7</v>
      </c>
      <c r="I646" s="516">
        <v>91.7</v>
      </c>
      <c r="J646" s="516">
        <v>91.7</v>
      </c>
      <c r="K646" s="516">
        <v>91.7</v>
      </c>
      <c r="L646" s="516">
        <v>91.7</v>
      </c>
      <c r="M646" s="516">
        <v>91.7</v>
      </c>
      <c r="N646" s="516">
        <v>91.7</v>
      </c>
      <c r="O646" s="516">
        <v>91.7</v>
      </c>
      <c r="P646" s="516">
        <v>97.2</v>
      </c>
      <c r="Q646" s="516">
        <v>97.2</v>
      </c>
      <c r="R646" s="516">
        <v>97.2</v>
      </c>
      <c r="S646" s="516">
        <v>97.2</v>
      </c>
      <c r="T646" s="516">
        <v>97.2</v>
      </c>
      <c r="U646" s="516">
        <v>97.2</v>
      </c>
      <c r="V646" s="516">
        <v>97.2</v>
      </c>
      <c r="W646" s="516">
        <v>97.2</v>
      </c>
      <c r="X646" s="516">
        <v>97.2</v>
      </c>
      <c r="Y646" s="516">
        <v>97.2</v>
      </c>
      <c r="Z646" s="516">
        <v>97.2</v>
      </c>
      <c r="AA646" s="516">
        <v>97.2</v>
      </c>
      <c r="AB646" s="516">
        <v>97.2</v>
      </c>
      <c r="AC646" s="516">
        <v>97.2</v>
      </c>
      <c r="AD646" s="516">
        <v>118.8</v>
      </c>
      <c r="AE646" s="516">
        <v>129.6</v>
      </c>
      <c r="AF646" s="516">
        <v>140.4</v>
      </c>
      <c r="AG646" s="516">
        <v>140.4</v>
      </c>
      <c r="AH646" s="516">
        <v>140.4</v>
      </c>
      <c r="AI646" s="516">
        <v>140.4</v>
      </c>
      <c r="AJ646" s="516">
        <v>140.4</v>
      </c>
      <c r="AK646" s="516">
        <v>140.4</v>
      </c>
      <c r="AL646" s="516">
        <v>140.4</v>
      </c>
      <c r="AM646" s="516">
        <v>140.4</v>
      </c>
      <c r="AN646" s="516">
        <v>140.4</v>
      </c>
      <c r="AO646" s="516">
        <v>140.4</v>
      </c>
      <c r="AP646" s="516">
        <v>140.4</v>
      </c>
      <c r="AQ646" s="516">
        <v>140.4</v>
      </c>
      <c r="AR646" s="516">
        <v>140.4</v>
      </c>
      <c r="AS646" s="516">
        <v>140.4</v>
      </c>
      <c r="AT646" s="516">
        <v>140.4</v>
      </c>
      <c r="AU646" s="516">
        <v>140.4</v>
      </c>
      <c r="AV646" s="516">
        <v>140.4</v>
      </c>
      <c r="AW646" s="516">
        <v>140.4</v>
      </c>
      <c r="AX646" s="516">
        <v>140.4</v>
      </c>
      <c r="AY646" s="516">
        <v>140.4</v>
      </c>
      <c r="AZ646" s="516">
        <v>140.4</v>
      </c>
      <c r="BA646" s="516">
        <v>140.4</v>
      </c>
      <c r="BB646" s="516">
        <v>140.4</v>
      </c>
      <c r="BC646" s="516">
        <v>140.4</v>
      </c>
      <c r="BD646" s="516">
        <v>140.4</v>
      </c>
      <c r="BE646" s="516">
        <v>140.4</v>
      </c>
      <c r="BF646" s="516">
        <v>140.4</v>
      </c>
      <c r="BG646" s="516">
        <v>140.4</v>
      </c>
      <c r="BH646" s="516">
        <v>140.4</v>
      </c>
      <c r="BI646" s="516">
        <v>140.4</v>
      </c>
      <c r="BJ646" s="516">
        <v>140.4</v>
      </c>
      <c r="BK646" s="516">
        <v>140.4</v>
      </c>
      <c r="BL646" s="516">
        <v>140.4</v>
      </c>
      <c r="BM646" s="516">
        <v>140.4</v>
      </c>
      <c r="BN646" s="516">
        <v>140.4</v>
      </c>
      <c r="BO646" s="516">
        <v>140.4</v>
      </c>
      <c r="BP646" s="516">
        <v>140.4</v>
      </c>
      <c r="BQ646" s="516">
        <v>140.4</v>
      </c>
      <c r="BR646" s="516">
        <v>140.4</v>
      </c>
      <c r="BS646" s="516">
        <v>140.4</v>
      </c>
      <c r="BT646" s="516">
        <v>140.4</v>
      </c>
      <c r="BU646" s="516">
        <v>140.4</v>
      </c>
      <c r="BV646" s="516">
        <v>140.4</v>
      </c>
      <c r="BW646" s="516">
        <v>140.4</v>
      </c>
      <c r="BX646" s="516">
        <v>140.4</v>
      </c>
      <c r="BY646" s="516">
        <v>140.4</v>
      </c>
      <c r="BZ646" s="516">
        <v>140.4</v>
      </c>
      <c r="CA646" s="516">
        <v>140.4</v>
      </c>
      <c r="CB646" s="516">
        <v>154.1</v>
      </c>
      <c r="CC646" s="516">
        <v>154.1</v>
      </c>
      <c r="CD646" s="516">
        <v>154.1</v>
      </c>
      <c r="CE646" s="516">
        <v>154.1</v>
      </c>
      <c r="CF646" s="516">
        <v>154.1</v>
      </c>
      <c r="CG646" s="516">
        <v>154.1</v>
      </c>
      <c r="CH646" s="516">
        <v>154.1</v>
      </c>
      <c r="CI646" s="516">
        <v>154.1</v>
      </c>
      <c r="CJ646" s="516">
        <v>154.1</v>
      </c>
      <c r="CK646" s="516">
        <v>154.1</v>
      </c>
      <c r="CL646" s="516">
        <v>154.1</v>
      </c>
      <c r="CM646" s="516">
        <v>154.1</v>
      </c>
      <c r="CN646" s="516">
        <v>154.1</v>
      </c>
      <c r="CO646" s="516">
        <v>154.1</v>
      </c>
      <c r="CP646" s="516">
        <v>154.1</v>
      </c>
      <c r="CQ646" s="516">
        <v>154.1</v>
      </c>
      <c r="CR646" s="516">
        <v>154.1</v>
      </c>
      <c r="CS646" s="516">
        <v>154.1</v>
      </c>
      <c r="CT646" s="516">
        <v>154.1</v>
      </c>
      <c r="CU646" s="516">
        <v>154.1</v>
      </c>
      <c r="CV646" s="516">
        <v>154.1</v>
      </c>
      <c r="CW646" s="516">
        <v>154.1</v>
      </c>
      <c r="CX646" s="516">
        <v>154.1</v>
      </c>
      <c r="CY646" s="516">
        <v>154.1</v>
      </c>
      <c r="CZ646" s="516">
        <v>154.1</v>
      </c>
      <c r="DA646" s="516">
        <v>154.1</v>
      </c>
      <c r="DB646" s="516">
        <v>154.1</v>
      </c>
      <c r="DC646" s="516">
        <v>154.1</v>
      </c>
      <c r="DD646" s="516">
        <v>154.1</v>
      </c>
      <c r="DE646" s="516">
        <v>154.1</v>
      </c>
      <c r="DF646" s="516">
        <v>154.1</v>
      </c>
      <c r="DG646" s="516">
        <v>154.1</v>
      </c>
      <c r="DH646" s="516">
        <v>154.1</v>
      </c>
      <c r="DI646" s="516">
        <v>154.1</v>
      </c>
      <c r="DJ646" s="516">
        <v>154.1</v>
      </c>
      <c r="DK646" s="516">
        <v>154.1</v>
      </c>
      <c r="DL646" s="516">
        <v>154.1</v>
      </c>
      <c r="DM646" s="516">
        <v>154.1</v>
      </c>
      <c r="DN646" s="516">
        <v>154.1</v>
      </c>
      <c r="DO646" s="516">
        <v>154.1</v>
      </c>
      <c r="DP646" s="516">
        <v>154.1</v>
      </c>
      <c r="DQ646" s="516">
        <v>154.1</v>
      </c>
      <c r="DR646" s="516">
        <v>154.1</v>
      </c>
      <c r="DS646" s="516">
        <v>154.1</v>
      </c>
      <c r="DT646" s="516">
        <v>154.1</v>
      </c>
      <c r="DU646" s="517">
        <v>154.1</v>
      </c>
      <c r="DV646" s="517">
        <v>154.1</v>
      </c>
      <c r="DW646" s="517">
        <v>154.1</v>
      </c>
      <c r="DX646" s="559">
        <v>154.1</v>
      </c>
      <c r="DY646" s="559">
        <v>154.1</v>
      </c>
      <c r="DZ646" s="559">
        <v>154.1</v>
      </c>
      <c r="EA646" s="558">
        <v>154.1</v>
      </c>
    </row>
    <row r="647" spans="1:131">
      <c r="A647" s="514" t="s">
        <v>1831</v>
      </c>
      <c r="B647" s="514" t="s">
        <v>1832</v>
      </c>
      <c r="C647" s="515">
        <v>3.5740000000000001E-2</v>
      </c>
      <c r="D647" s="516">
        <v>100.5</v>
      </c>
      <c r="E647" s="516">
        <v>100.5</v>
      </c>
      <c r="F647" s="516">
        <v>100.5</v>
      </c>
      <c r="G647" s="516">
        <v>100.5</v>
      </c>
      <c r="H647" s="516">
        <v>100.7</v>
      </c>
      <c r="I647" s="516">
        <v>100.7</v>
      </c>
      <c r="J647" s="516">
        <v>100.7</v>
      </c>
      <c r="K647" s="516">
        <v>100.5</v>
      </c>
      <c r="L647" s="516">
        <v>101.5</v>
      </c>
      <c r="M647" s="516">
        <v>101.3</v>
      </c>
      <c r="N647" s="516">
        <v>101.3</v>
      </c>
      <c r="O647" s="516">
        <v>101.3</v>
      </c>
      <c r="P647" s="516">
        <v>101</v>
      </c>
      <c r="Q647" s="516">
        <v>100</v>
      </c>
      <c r="R647" s="516">
        <v>97.6</v>
      </c>
      <c r="S647" s="516">
        <v>97.6</v>
      </c>
      <c r="T647" s="516">
        <v>98.5</v>
      </c>
      <c r="U647" s="516">
        <v>98.5</v>
      </c>
      <c r="V647" s="516">
        <v>98.5</v>
      </c>
      <c r="W647" s="516">
        <v>98.5</v>
      </c>
      <c r="X647" s="516">
        <v>96.7</v>
      </c>
      <c r="Y647" s="516">
        <v>96.6</v>
      </c>
      <c r="Z647" s="516">
        <v>96.5</v>
      </c>
      <c r="AA647" s="516">
        <v>96.5</v>
      </c>
      <c r="AB647" s="516">
        <v>96.5</v>
      </c>
      <c r="AC647" s="516">
        <v>93.9</v>
      </c>
      <c r="AD647" s="516">
        <v>93.9</v>
      </c>
      <c r="AE647" s="516">
        <v>93.6</v>
      </c>
      <c r="AF647" s="516">
        <v>93.6</v>
      </c>
      <c r="AG647" s="516">
        <v>93.6</v>
      </c>
      <c r="AH647" s="516">
        <v>93.6</v>
      </c>
      <c r="AI647" s="516">
        <v>93.6</v>
      </c>
      <c r="AJ647" s="516">
        <v>93.6</v>
      </c>
      <c r="AK647" s="516">
        <v>92.9</v>
      </c>
      <c r="AL647" s="516">
        <v>92.9</v>
      </c>
      <c r="AM647" s="516">
        <v>92.9</v>
      </c>
      <c r="AN647" s="516">
        <v>92.9</v>
      </c>
      <c r="AO647" s="516">
        <v>92.9</v>
      </c>
      <c r="AP647" s="516">
        <v>92.9</v>
      </c>
      <c r="AQ647" s="516">
        <v>92.9</v>
      </c>
      <c r="AR647" s="516">
        <v>94.2</v>
      </c>
      <c r="AS647" s="516">
        <v>94.2</v>
      </c>
      <c r="AT647" s="516">
        <v>95.7</v>
      </c>
      <c r="AU647" s="516">
        <v>95.7</v>
      </c>
      <c r="AV647" s="516">
        <v>96.8</v>
      </c>
      <c r="AW647" s="516">
        <v>96.8</v>
      </c>
      <c r="AX647" s="516">
        <v>96.1</v>
      </c>
      <c r="AY647" s="516">
        <v>93.3</v>
      </c>
      <c r="AZ647" s="516">
        <v>93</v>
      </c>
      <c r="BA647" s="516">
        <v>93</v>
      </c>
      <c r="BB647" s="516">
        <v>93.3</v>
      </c>
      <c r="BC647" s="516">
        <v>93</v>
      </c>
      <c r="BD647" s="516">
        <v>93</v>
      </c>
      <c r="BE647" s="516">
        <v>93.3</v>
      </c>
      <c r="BF647" s="516">
        <v>93.3</v>
      </c>
      <c r="BG647" s="516">
        <v>93.3</v>
      </c>
      <c r="BH647" s="516">
        <v>93.3</v>
      </c>
      <c r="BI647" s="516">
        <v>93.1</v>
      </c>
      <c r="BJ647" s="516">
        <v>93.2</v>
      </c>
      <c r="BK647" s="516">
        <v>93.3</v>
      </c>
      <c r="BL647" s="516">
        <v>93.4</v>
      </c>
      <c r="BM647" s="516">
        <v>94.9</v>
      </c>
      <c r="BN647" s="516">
        <v>94.9</v>
      </c>
      <c r="BO647" s="516">
        <v>94.2</v>
      </c>
      <c r="BP647" s="516">
        <v>94</v>
      </c>
      <c r="BQ647" s="516">
        <v>93.9</v>
      </c>
      <c r="BR647" s="516">
        <v>93.9</v>
      </c>
      <c r="BS647" s="516">
        <v>93.9</v>
      </c>
      <c r="BT647" s="516">
        <v>93.9</v>
      </c>
      <c r="BU647" s="516">
        <v>93.9</v>
      </c>
      <c r="BV647" s="516">
        <v>93.9</v>
      </c>
      <c r="BW647" s="516">
        <v>93.8</v>
      </c>
      <c r="BX647" s="516">
        <v>93.4</v>
      </c>
      <c r="BY647" s="516">
        <v>93.4</v>
      </c>
      <c r="BZ647" s="516">
        <v>93.6</v>
      </c>
      <c r="CA647" s="516">
        <v>93.6</v>
      </c>
      <c r="CB647" s="516">
        <v>93.8</v>
      </c>
      <c r="CC647" s="516">
        <v>93.4</v>
      </c>
      <c r="CD647" s="516">
        <v>93.8</v>
      </c>
      <c r="CE647" s="516">
        <v>93.8</v>
      </c>
      <c r="CF647" s="516">
        <v>93.4</v>
      </c>
      <c r="CG647" s="516">
        <v>93.1</v>
      </c>
      <c r="CH647" s="516">
        <v>93.1</v>
      </c>
      <c r="CI647" s="516">
        <v>93.1</v>
      </c>
      <c r="CJ647" s="516">
        <v>93.4</v>
      </c>
      <c r="CK647" s="516">
        <v>93.1</v>
      </c>
      <c r="CL647" s="516">
        <v>93.1</v>
      </c>
      <c r="CM647" s="516">
        <v>93.1</v>
      </c>
      <c r="CN647" s="516">
        <v>93.4</v>
      </c>
      <c r="CO647" s="516">
        <v>93.4</v>
      </c>
      <c r="CP647" s="516">
        <v>93.4</v>
      </c>
      <c r="CQ647" s="516">
        <v>93.1</v>
      </c>
      <c r="CR647" s="516">
        <v>93.1</v>
      </c>
      <c r="CS647" s="516">
        <v>92.7</v>
      </c>
      <c r="CT647" s="516">
        <v>92.7</v>
      </c>
      <c r="CU647" s="516">
        <v>92.7</v>
      </c>
      <c r="CV647" s="516">
        <v>92.7</v>
      </c>
      <c r="CW647" s="516">
        <v>92.7</v>
      </c>
      <c r="CX647" s="516">
        <v>93.4</v>
      </c>
      <c r="CY647" s="516">
        <v>93.4</v>
      </c>
      <c r="CZ647" s="516">
        <v>93.4</v>
      </c>
      <c r="DA647" s="516">
        <v>94.5</v>
      </c>
      <c r="DB647" s="516">
        <v>94.5</v>
      </c>
      <c r="DC647" s="516">
        <v>83.5</v>
      </c>
      <c r="DD647" s="516">
        <v>87.2</v>
      </c>
      <c r="DE647" s="516">
        <v>87.2</v>
      </c>
      <c r="DF647" s="516">
        <v>87.2</v>
      </c>
      <c r="DG647" s="516">
        <v>88.3</v>
      </c>
      <c r="DH647" s="516">
        <v>88.8</v>
      </c>
      <c r="DI647" s="516">
        <v>91.3</v>
      </c>
      <c r="DJ647" s="516">
        <v>91.3</v>
      </c>
      <c r="DK647" s="516">
        <v>89.7</v>
      </c>
      <c r="DL647" s="516">
        <v>89.3</v>
      </c>
      <c r="DM647" s="516">
        <v>89.4</v>
      </c>
      <c r="DN647" s="516">
        <v>89.8</v>
      </c>
      <c r="DO647" s="516">
        <v>92</v>
      </c>
      <c r="DP647" s="516">
        <v>92</v>
      </c>
      <c r="DQ647" s="516">
        <v>91.5</v>
      </c>
      <c r="DR647" s="516">
        <v>90.5</v>
      </c>
      <c r="DS647" s="516">
        <v>90.7</v>
      </c>
      <c r="DT647" s="516">
        <v>90.7</v>
      </c>
      <c r="DU647" s="517">
        <v>92.9</v>
      </c>
      <c r="DV647" s="517">
        <v>92.4</v>
      </c>
      <c r="DW647" s="517">
        <v>92</v>
      </c>
      <c r="DX647" s="559">
        <v>92.4</v>
      </c>
      <c r="DY647" s="559">
        <v>92.5</v>
      </c>
      <c r="DZ647" s="559">
        <v>92.4</v>
      </c>
      <c r="EA647" s="558">
        <v>92.4</v>
      </c>
    </row>
    <row r="648" spans="1:131">
      <c r="A648" s="514" t="s">
        <v>1833</v>
      </c>
      <c r="B648" s="514" t="s">
        <v>1834</v>
      </c>
      <c r="C648" s="515">
        <v>0.30997999999999998</v>
      </c>
      <c r="D648" s="516">
        <v>103.2</v>
      </c>
      <c r="E648" s="516">
        <v>104.3</v>
      </c>
      <c r="F648" s="516">
        <v>102.1</v>
      </c>
      <c r="G648" s="516">
        <v>101.7</v>
      </c>
      <c r="H648" s="516">
        <v>102.7</v>
      </c>
      <c r="I648" s="516">
        <v>104.1</v>
      </c>
      <c r="J648" s="516">
        <v>101.7</v>
      </c>
      <c r="K648" s="516">
        <v>103.2</v>
      </c>
      <c r="L648" s="516">
        <v>102.7</v>
      </c>
      <c r="M648" s="516">
        <v>101.5</v>
      </c>
      <c r="N648" s="516">
        <v>103.2</v>
      </c>
      <c r="O648" s="516">
        <v>103</v>
      </c>
      <c r="P648" s="516">
        <v>101</v>
      </c>
      <c r="Q648" s="516">
        <v>108.7</v>
      </c>
      <c r="R648" s="516">
        <v>111</v>
      </c>
      <c r="S648" s="516">
        <v>110.7</v>
      </c>
      <c r="T648" s="516">
        <v>110.8</v>
      </c>
      <c r="U648" s="516">
        <v>110</v>
      </c>
      <c r="V648" s="516">
        <v>106.6</v>
      </c>
      <c r="W648" s="516">
        <v>103.4</v>
      </c>
      <c r="X648" s="516">
        <v>104.1</v>
      </c>
      <c r="Y648" s="516">
        <v>105.6</v>
      </c>
      <c r="Z648" s="516">
        <v>104.4</v>
      </c>
      <c r="AA648" s="516">
        <v>105.9</v>
      </c>
      <c r="AB648" s="516">
        <v>108.9</v>
      </c>
      <c r="AC648" s="516">
        <v>109.2</v>
      </c>
      <c r="AD648" s="516">
        <v>105.8</v>
      </c>
      <c r="AE648" s="516">
        <v>107.4</v>
      </c>
      <c r="AF648" s="516">
        <v>104.8</v>
      </c>
      <c r="AG648" s="516">
        <v>105.2</v>
      </c>
      <c r="AH648" s="516">
        <v>104.4</v>
      </c>
      <c r="AI648" s="516">
        <v>106.9</v>
      </c>
      <c r="AJ648" s="516">
        <v>106</v>
      </c>
      <c r="AK648" s="516">
        <v>108.8</v>
      </c>
      <c r="AL648" s="516">
        <v>108.7</v>
      </c>
      <c r="AM648" s="516">
        <v>109.8</v>
      </c>
      <c r="AN648" s="516">
        <v>104.2</v>
      </c>
      <c r="AO648" s="516">
        <v>102.9</v>
      </c>
      <c r="AP648" s="516">
        <v>103.7</v>
      </c>
      <c r="AQ648" s="516">
        <v>104.1</v>
      </c>
      <c r="AR648" s="516">
        <v>104.1</v>
      </c>
      <c r="AS648" s="516">
        <v>104.1</v>
      </c>
      <c r="AT648" s="516">
        <v>104.6</v>
      </c>
      <c r="AU648" s="516">
        <v>106.6</v>
      </c>
      <c r="AV648" s="516">
        <v>106.6</v>
      </c>
      <c r="AW648" s="516">
        <v>106.6</v>
      </c>
      <c r="AX648" s="516">
        <v>106.6</v>
      </c>
      <c r="AY648" s="516">
        <v>106.6</v>
      </c>
      <c r="AZ648" s="516">
        <v>104.1</v>
      </c>
      <c r="BA648" s="516">
        <v>104.1</v>
      </c>
      <c r="BB648" s="516">
        <v>104.1</v>
      </c>
      <c r="BC648" s="516">
        <v>104.1</v>
      </c>
      <c r="BD648" s="516">
        <v>104.1</v>
      </c>
      <c r="BE648" s="516">
        <v>104.1</v>
      </c>
      <c r="BF648" s="516">
        <v>104.1</v>
      </c>
      <c r="BG648" s="516">
        <v>104.1</v>
      </c>
      <c r="BH648" s="516">
        <v>104.1</v>
      </c>
      <c r="BI648" s="516">
        <v>104.1</v>
      </c>
      <c r="BJ648" s="516">
        <v>104.1</v>
      </c>
      <c r="BK648" s="516">
        <v>104.1</v>
      </c>
      <c r="BL648" s="516">
        <v>104.1</v>
      </c>
      <c r="BM648" s="516">
        <v>104.1</v>
      </c>
      <c r="BN648" s="516">
        <v>104.1</v>
      </c>
      <c r="BO648" s="516">
        <v>104.7</v>
      </c>
      <c r="BP648" s="516">
        <v>104.7</v>
      </c>
      <c r="BQ648" s="516">
        <v>116</v>
      </c>
      <c r="BR648" s="516">
        <v>115.7</v>
      </c>
      <c r="BS648" s="516">
        <v>115.7</v>
      </c>
      <c r="BT648" s="516">
        <v>116</v>
      </c>
      <c r="BU648" s="516">
        <v>114.2</v>
      </c>
      <c r="BV648" s="516">
        <v>114.3</v>
      </c>
      <c r="BW648" s="516">
        <v>114</v>
      </c>
      <c r="BX648" s="516">
        <v>117.1</v>
      </c>
      <c r="BY648" s="516">
        <v>116.3</v>
      </c>
      <c r="BZ648" s="516">
        <v>117.4</v>
      </c>
      <c r="CA648" s="516">
        <v>116.4</v>
      </c>
      <c r="CB648" s="516">
        <v>116.2</v>
      </c>
      <c r="CC648" s="516">
        <v>117.4</v>
      </c>
      <c r="CD648" s="516">
        <v>117.3</v>
      </c>
      <c r="CE648" s="516">
        <v>116.5</v>
      </c>
      <c r="CF648" s="516">
        <v>116.8</v>
      </c>
      <c r="CG648" s="516">
        <v>116.5</v>
      </c>
      <c r="CH648" s="516">
        <v>116.6</v>
      </c>
      <c r="CI648" s="516">
        <v>116.3</v>
      </c>
      <c r="CJ648" s="516">
        <v>116.6</v>
      </c>
      <c r="CK648" s="516">
        <v>116.8</v>
      </c>
      <c r="CL648" s="516">
        <v>116.7</v>
      </c>
      <c r="CM648" s="516">
        <v>116.9</v>
      </c>
      <c r="CN648" s="516">
        <v>117.2</v>
      </c>
      <c r="CO648" s="516">
        <v>117.6</v>
      </c>
      <c r="CP648" s="516">
        <v>117.5</v>
      </c>
      <c r="CQ648" s="516">
        <v>118.8</v>
      </c>
      <c r="CR648" s="516">
        <v>118.9</v>
      </c>
      <c r="CS648" s="516">
        <v>116.8</v>
      </c>
      <c r="CT648" s="516">
        <v>115</v>
      </c>
      <c r="CU648" s="516">
        <v>114.9</v>
      </c>
      <c r="CV648" s="516">
        <v>115.1</v>
      </c>
      <c r="CW648" s="516">
        <v>115</v>
      </c>
      <c r="CX648" s="516">
        <v>115.4</v>
      </c>
      <c r="CY648" s="516">
        <v>114.8</v>
      </c>
      <c r="CZ648" s="516">
        <v>114.2</v>
      </c>
      <c r="DA648" s="516">
        <v>114.3</v>
      </c>
      <c r="DB648" s="516">
        <v>114.2</v>
      </c>
      <c r="DC648" s="516">
        <v>114.4</v>
      </c>
      <c r="DD648" s="516">
        <v>114.6</v>
      </c>
      <c r="DE648" s="516">
        <v>115.1</v>
      </c>
      <c r="DF648" s="516">
        <v>115</v>
      </c>
      <c r="DG648" s="516">
        <v>116.4</v>
      </c>
      <c r="DH648" s="516">
        <v>116.3</v>
      </c>
      <c r="DI648" s="516">
        <v>118.4</v>
      </c>
      <c r="DJ648" s="516">
        <v>120.7</v>
      </c>
      <c r="DK648" s="516">
        <v>119.7</v>
      </c>
      <c r="DL648" s="516">
        <v>119.3</v>
      </c>
      <c r="DM648" s="516">
        <v>119.3</v>
      </c>
      <c r="DN648" s="516">
        <v>119.3</v>
      </c>
      <c r="DO648" s="516">
        <v>120.5</v>
      </c>
      <c r="DP648" s="516">
        <v>120.5</v>
      </c>
      <c r="DQ648" s="516">
        <v>128.6</v>
      </c>
      <c r="DR648" s="516">
        <v>128.6</v>
      </c>
      <c r="DS648" s="516">
        <v>128.80000000000001</v>
      </c>
      <c r="DT648" s="516">
        <v>128.19999999999999</v>
      </c>
      <c r="DU648" s="517">
        <v>128.19999999999999</v>
      </c>
      <c r="DV648" s="517">
        <v>128</v>
      </c>
      <c r="DW648" s="517">
        <v>128.6</v>
      </c>
      <c r="DX648" s="559">
        <v>129.5</v>
      </c>
      <c r="DY648" s="559">
        <v>129.5</v>
      </c>
      <c r="DZ648" s="559">
        <v>129.6</v>
      </c>
      <c r="EA648" s="558">
        <v>129.6</v>
      </c>
    </row>
    <row r="649" spans="1:131">
      <c r="A649" s="514" t="s">
        <v>1835</v>
      </c>
      <c r="B649" s="514" t="s">
        <v>1836</v>
      </c>
      <c r="C649" s="515">
        <v>0.30578</v>
      </c>
      <c r="D649" s="516">
        <v>103.3</v>
      </c>
      <c r="E649" s="516">
        <v>104.4</v>
      </c>
      <c r="F649" s="516">
        <v>102.1</v>
      </c>
      <c r="G649" s="516">
        <v>101.7</v>
      </c>
      <c r="H649" s="516">
        <v>102.8</v>
      </c>
      <c r="I649" s="516">
        <v>104.1</v>
      </c>
      <c r="J649" s="516">
        <v>101.7</v>
      </c>
      <c r="K649" s="516">
        <v>103.3</v>
      </c>
      <c r="L649" s="516">
        <v>102.8</v>
      </c>
      <c r="M649" s="516">
        <v>101.5</v>
      </c>
      <c r="N649" s="516">
        <v>103.3</v>
      </c>
      <c r="O649" s="516">
        <v>103</v>
      </c>
      <c r="P649" s="516">
        <v>101</v>
      </c>
      <c r="Q649" s="516">
        <v>108.8</v>
      </c>
      <c r="R649" s="516">
        <v>111.2</v>
      </c>
      <c r="S649" s="516">
        <v>110.8</v>
      </c>
      <c r="T649" s="516">
        <v>110.9</v>
      </c>
      <c r="U649" s="516">
        <v>110.1</v>
      </c>
      <c r="V649" s="516">
        <v>106.6</v>
      </c>
      <c r="W649" s="516">
        <v>103.3</v>
      </c>
      <c r="X649" s="516">
        <v>104.2</v>
      </c>
      <c r="Y649" s="516">
        <v>105.7</v>
      </c>
      <c r="Z649" s="516">
        <v>104.5</v>
      </c>
      <c r="AA649" s="516">
        <v>106</v>
      </c>
      <c r="AB649" s="516">
        <v>109.1</v>
      </c>
      <c r="AC649" s="516">
        <v>109.4</v>
      </c>
      <c r="AD649" s="516">
        <v>105.9</v>
      </c>
      <c r="AE649" s="516">
        <v>107.5</v>
      </c>
      <c r="AF649" s="516">
        <v>105</v>
      </c>
      <c r="AG649" s="516">
        <v>105.3</v>
      </c>
      <c r="AH649" s="516">
        <v>104.5</v>
      </c>
      <c r="AI649" s="516">
        <v>107.1</v>
      </c>
      <c r="AJ649" s="516">
        <v>106.2</v>
      </c>
      <c r="AK649" s="516">
        <v>109</v>
      </c>
      <c r="AL649" s="516">
        <v>108.9</v>
      </c>
      <c r="AM649" s="516">
        <v>110</v>
      </c>
      <c r="AN649" s="516">
        <v>104.3</v>
      </c>
      <c r="AO649" s="516">
        <v>103</v>
      </c>
      <c r="AP649" s="516">
        <v>103.9</v>
      </c>
      <c r="AQ649" s="516">
        <v>104.2</v>
      </c>
      <c r="AR649" s="516">
        <v>104.2</v>
      </c>
      <c r="AS649" s="516">
        <v>104.2</v>
      </c>
      <c r="AT649" s="516">
        <v>104.7</v>
      </c>
      <c r="AU649" s="516">
        <v>106.7</v>
      </c>
      <c r="AV649" s="516">
        <v>106.7</v>
      </c>
      <c r="AW649" s="516">
        <v>106.7</v>
      </c>
      <c r="AX649" s="516">
        <v>106.7</v>
      </c>
      <c r="AY649" s="516">
        <v>106.7</v>
      </c>
      <c r="AZ649" s="516">
        <v>104.2</v>
      </c>
      <c r="BA649" s="516">
        <v>104.2</v>
      </c>
      <c r="BB649" s="516">
        <v>104.2</v>
      </c>
      <c r="BC649" s="516">
        <v>104.2</v>
      </c>
      <c r="BD649" s="516">
        <v>104.2</v>
      </c>
      <c r="BE649" s="516">
        <v>104.2</v>
      </c>
      <c r="BF649" s="516">
        <v>104.2</v>
      </c>
      <c r="BG649" s="516">
        <v>104.2</v>
      </c>
      <c r="BH649" s="516">
        <v>104.2</v>
      </c>
      <c r="BI649" s="516">
        <v>104.2</v>
      </c>
      <c r="BJ649" s="516">
        <v>104.2</v>
      </c>
      <c r="BK649" s="516">
        <v>104.2</v>
      </c>
      <c r="BL649" s="516">
        <v>104.2</v>
      </c>
      <c r="BM649" s="516">
        <v>104.2</v>
      </c>
      <c r="BN649" s="516">
        <v>104.2</v>
      </c>
      <c r="BO649" s="516">
        <v>104.8</v>
      </c>
      <c r="BP649" s="516">
        <v>104.8</v>
      </c>
      <c r="BQ649" s="516">
        <v>116.3</v>
      </c>
      <c r="BR649" s="516">
        <v>116</v>
      </c>
      <c r="BS649" s="516">
        <v>116</v>
      </c>
      <c r="BT649" s="516">
        <v>116.3</v>
      </c>
      <c r="BU649" s="516">
        <v>114.5</v>
      </c>
      <c r="BV649" s="516">
        <v>114.6</v>
      </c>
      <c r="BW649" s="516">
        <v>114.3</v>
      </c>
      <c r="BX649" s="516">
        <v>117.4</v>
      </c>
      <c r="BY649" s="516">
        <v>116.6</v>
      </c>
      <c r="BZ649" s="516">
        <v>117.6</v>
      </c>
      <c r="CA649" s="516">
        <v>116.7</v>
      </c>
      <c r="CB649" s="516">
        <v>116.5</v>
      </c>
      <c r="CC649" s="516">
        <v>117.7</v>
      </c>
      <c r="CD649" s="516">
        <v>117.6</v>
      </c>
      <c r="CE649" s="516">
        <v>116.8</v>
      </c>
      <c r="CF649" s="516">
        <v>117</v>
      </c>
      <c r="CG649" s="516">
        <v>116.7</v>
      </c>
      <c r="CH649" s="516">
        <v>116.9</v>
      </c>
      <c r="CI649" s="516">
        <v>116.6</v>
      </c>
      <c r="CJ649" s="516">
        <v>116.9</v>
      </c>
      <c r="CK649" s="516">
        <v>117.1</v>
      </c>
      <c r="CL649" s="516">
        <v>117.2</v>
      </c>
      <c r="CM649" s="516">
        <v>117.4</v>
      </c>
      <c r="CN649" s="516">
        <v>117.6</v>
      </c>
      <c r="CO649" s="516">
        <v>118.1</v>
      </c>
      <c r="CP649" s="516">
        <v>117.9</v>
      </c>
      <c r="CQ649" s="516">
        <v>119.3</v>
      </c>
      <c r="CR649" s="516">
        <v>119.4</v>
      </c>
      <c r="CS649" s="516">
        <v>117.2</v>
      </c>
      <c r="CT649" s="516">
        <v>115.4</v>
      </c>
      <c r="CU649" s="516">
        <v>115.3</v>
      </c>
      <c r="CV649" s="516">
        <v>115.5</v>
      </c>
      <c r="CW649" s="516">
        <v>115.5</v>
      </c>
      <c r="CX649" s="516">
        <v>115.9</v>
      </c>
      <c r="CY649" s="516">
        <v>115.2</v>
      </c>
      <c r="CZ649" s="516">
        <v>114.6</v>
      </c>
      <c r="DA649" s="516">
        <v>114.7</v>
      </c>
      <c r="DB649" s="516">
        <v>114.6</v>
      </c>
      <c r="DC649" s="516">
        <v>114.8</v>
      </c>
      <c r="DD649" s="516">
        <v>115.1</v>
      </c>
      <c r="DE649" s="516">
        <v>115.5</v>
      </c>
      <c r="DF649" s="516">
        <v>115.4</v>
      </c>
      <c r="DG649" s="516">
        <v>116.8</v>
      </c>
      <c r="DH649" s="516">
        <v>116.8</v>
      </c>
      <c r="DI649" s="516">
        <v>118.9</v>
      </c>
      <c r="DJ649" s="516">
        <v>121.2</v>
      </c>
      <c r="DK649" s="516">
        <v>120.3</v>
      </c>
      <c r="DL649" s="516">
        <v>119.9</v>
      </c>
      <c r="DM649" s="516">
        <v>119.9</v>
      </c>
      <c r="DN649" s="516">
        <v>119.9</v>
      </c>
      <c r="DO649" s="516">
        <v>121.1</v>
      </c>
      <c r="DP649" s="516">
        <v>121</v>
      </c>
      <c r="DQ649" s="516">
        <v>129.30000000000001</v>
      </c>
      <c r="DR649" s="516">
        <v>129.30000000000001</v>
      </c>
      <c r="DS649" s="516">
        <v>129.5</v>
      </c>
      <c r="DT649" s="516">
        <v>128.9</v>
      </c>
      <c r="DU649" s="517">
        <v>128.9</v>
      </c>
      <c r="DV649" s="517">
        <v>128.6</v>
      </c>
      <c r="DW649" s="517">
        <v>129.30000000000001</v>
      </c>
      <c r="DX649" s="559">
        <v>130.19999999999999</v>
      </c>
      <c r="DY649" s="559">
        <v>130.19999999999999</v>
      </c>
      <c r="DZ649" s="559">
        <v>130.30000000000001</v>
      </c>
      <c r="EA649" s="558">
        <v>130.30000000000001</v>
      </c>
    </row>
    <row r="650" spans="1:131">
      <c r="A650" s="514" t="s">
        <v>1837</v>
      </c>
      <c r="B650" s="514" t="s">
        <v>1838</v>
      </c>
      <c r="C650" s="515">
        <v>4.1999999999999997E-3</v>
      </c>
      <c r="D650" s="516">
        <v>100</v>
      </c>
      <c r="E650" s="516">
        <v>100</v>
      </c>
      <c r="F650" s="516">
        <v>100</v>
      </c>
      <c r="G650" s="516">
        <v>100</v>
      </c>
      <c r="H650" s="516">
        <v>100</v>
      </c>
      <c r="I650" s="516">
        <v>100</v>
      </c>
      <c r="J650" s="516">
        <v>100</v>
      </c>
      <c r="K650" s="516">
        <v>100</v>
      </c>
      <c r="L650" s="516">
        <v>100</v>
      </c>
      <c r="M650" s="516">
        <v>100</v>
      </c>
      <c r="N650" s="516">
        <v>100</v>
      </c>
      <c r="O650" s="516">
        <v>100</v>
      </c>
      <c r="P650" s="516">
        <v>100</v>
      </c>
      <c r="Q650" s="516">
        <v>100</v>
      </c>
      <c r="R650" s="516">
        <v>100</v>
      </c>
      <c r="S650" s="516">
        <v>100</v>
      </c>
      <c r="T650" s="516">
        <v>100</v>
      </c>
      <c r="U650" s="516">
        <v>100</v>
      </c>
      <c r="V650" s="516">
        <v>106.5</v>
      </c>
      <c r="W650" s="516">
        <v>106.5</v>
      </c>
      <c r="X650" s="516">
        <v>95.7</v>
      </c>
      <c r="Y650" s="516">
        <v>95.7</v>
      </c>
      <c r="Z650" s="516">
        <v>95.7</v>
      </c>
      <c r="AA650" s="516">
        <v>95.7</v>
      </c>
      <c r="AB650" s="516">
        <v>95.7</v>
      </c>
      <c r="AC650" s="516">
        <v>95.7</v>
      </c>
      <c r="AD650" s="516">
        <v>95.7</v>
      </c>
      <c r="AE650" s="516">
        <v>95.7</v>
      </c>
      <c r="AF650" s="516">
        <v>95.7</v>
      </c>
      <c r="AG650" s="516">
        <v>95.7</v>
      </c>
      <c r="AH650" s="516">
        <v>95.7</v>
      </c>
      <c r="AI650" s="516">
        <v>95.7</v>
      </c>
      <c r="AJ650" s="516">
        <v>95.7</v>
      </c>
      <c r="AK650" s="516">
        <v>95.7</v>
      </c>
      <c r="AL650" s="516">
        <v>95.7</v>
      </c>
      <c r="AM650" s="516">
        <v>95.7</v>
      </c>
      <c r="AN650" s="516">
        <v>95.7</v>
      </c>
      <c r="AO650" s="516">
        <v>95.7</v>
      </c>
      <c r="AP650" s="516">
        <v>95.7</v>
      </c>
      <c r="AQ650" s="516">
        <v>95.7</v>
      </c>
      <c r="AR650" s="516">
        <v>95.7</v>
      </c>
      <c r="AS650" s="516">
        <v>95.7</v>
      </c>
      <c r="AT650" s="516">
        <v>95.7</v>
      </c>
      <c r="AU650" s="516">
        <v>95.7</v>
      </c>
      <c r="AV650" s="516">
        <v>95.7</v>
      </c>
      <c r="AW650" s="516">
        <v>95.7</v>
      </c>
      <c r="AX650" s="516">
        <v>95.7</v>
      </c>
      <c r="AY650" s="516">
        <v>95.7</v>
      </c>
      <c r="AZ650" s="516">
        <v>95.7</v>
      </c>
      <c r="BA650" s="516">
        <v>95.7</v>
      </c>
      <c r="BB650" s="516">
        <v>95.7</v>
      </c>
      <c r="BC650" s="516">
        <v>95.7</v>
      </c>
      <c r="BD650" s="516">
        <v>95.7</v>
      </c>
      <c r="BE650" s="516">
        <v>95.7</v>
      </c>
      <c r="BF650" s="516">
        <v>95.7</v>
      </c>
      <c r="BG650" s="516">
        <v>95.7</v>
      </c>
      <c r="BH650" s="516">
        <v>95.7</v>
      </c>
      <c r="BI650" s="516">
        <v>95.7</v>
      </c>
      <c r="BJ650" s="516">
        <v>95.7</v>
      </c>
      <c r="BK650" s="516">
        <v>95.7</v>
      </c>
      <c r="BL650" s="516">
        <v>95.7</v>
      </c>
      <c r="BM650" s="516">
        <v>95.7</v>
      </c>
      <c r="BN650" s="516">
        <v>95.7</v>
      </c>
      <c r="BO650" s="516">
        <v>95.7</v>
      </c>
      <c r="BP650" s="516">
        <v>95.7</v>
      </c>
      <c r="BQ650" s="516">
        <v>95.7</v>
      </c>
      <c r="BR650" s="516">
        <v>95.7</v>
      </c>
      <c r="BS650" s="516">
        <v>95.7</v>
      </c>
      <c r="BT650" s="516">
        <v>95.7</v>
      </c>
      <c r="BU650" s="516">
        <v>95.7</v>
      </c>
      <c r="BV650" s="516">
        <v>95.7</v>
      </c>
      <c r="BW650" s="516">
        <v>95.7</v>
      </c>
      <c r="BX650" s="516">
        <v>95.7</v>
      </c>
      <c r="BY650" s="516">
        <v>95.7</v>
      </c>
      <c r="BZ650" s="516">
        <v>95.7</v>
      </c>
      <c r="CA650" s="516">
        <v>95.7</v>
      </c>
      <c r="CB650" s="516">
        <v>95.7</v>
      </c>
      <c r="CC650" s="516">
        <v>95.7</v>
      </c>
      <c r="CD650" s="516">
        <v>95.7</v>
      </c>
      <c r="CE650" s="516">
        <v>95.7</v>
      </c>
      <c r="CF650" s="516">
        <v>95.7</v>
      </c>
      <c r="CG650" s="516">
        <v>95.7</v>
      </c>
      <c r="CH650" s="516">
        <v>95.7</v>
      </c>
      <c r="CI650" s="516">
        <v>95.7</v>
      </c>
      <c r="CJ650" s="516">
        <v>89.9</v>
      </c>
      <c r="CK650" s="516">
        <v>89.9</v>
      </c>
      <c r="CL650" s="516">
        <v>84.2</v>
      </c>
      <c r="CM650" s="516">
        <v>84.2</v>
      </c>
      <c r="CN650" s="516">
        <v>84.2</v>
      </c>
      <c r="CO650" s="516">
        <v>84.2</v>
      </c>
      <c r="CP650" s="516">
        <v>84.2</v>
      </c>
      <c r="CQ650" s="516">
        <v>84.2</v>
      </c>
      <c r="CR650" s="516">
        <v>84.2</v>
      </c>
      <c r="CS650" s="516">
        <v>84.2</v>
      </c>
      <c r="CT650" s="516">
        <v>84.2</v>
      </c>
      <c r="CU650" s="516">
        <v>84.2</v>
      </c>
      <c r="CV650" s="516">
        <v>84.2</v>
      </c>
      <c r="CW650" s="516">
        <v>84.2</v>
      </c>
      <c r="CX650" s="516">
        <v>84.2</v>
      </c>
      <c r="CY650" s="516">
        <v>84.2</v>
      </c>
      <c r="CZ650" s="516">
        <v>84.2</v>
      </c>
      <c r="DA650" s="516">
        <v>84.2</v>
      </c>
      <c r="DB650" s="516">
        <v>84.2</v>
      </c>
      <c r="DC650" s="516">
        <v>84.2</v>
      </c>
      <c r="DD650" s="516">
        <v>84.2</v>
      </c>
      <c r="DE650" s="516">
        <v>84.2</v>
      </c>
      <c r="DF650" s="516">
        <v>84.2</v>
      </c>
      <c r="DG650" s="516">
        <v>84.2</v>
      </c>
      <c r="DH650" s="516">
        <v>79.099999999999994</v>
      </c>
      <c r="DI650" s="516">
        <v>79.099999999999994</v>
      </c>
      <c r="DJ650" s="516">
        <v>79.099999999999994</v>
      </c>
      <c r="DK650" s="516">
        <v>79.099999999999994</v>
      </c>
      <c r="DL650" s="516">
        <v>79.099999999999994</v>
      </c>
      <c r="DM650" s="516">
        <v>79.099999999999994</v>
      </c>
      <c r="DN650" s="516">
        <v>79.099999999999994</v>
      </c>
      <c r="DO650" s="516">
        <v>79.099999999999994</v>
      </c>
      <c r="DP650" s="516">
        <v>79.099999999999994</v>
      </c>
      <c r="DQ650" s="516">
        <v>79.099999999999994</v>
      </c>
      <c r="DR650" s="516">
        <v>79.099999999999994</v>
      </c>
      <c r="DS650" s="516">
        <v>79.099999999999994</v>
      </c>
      <c r="DT650" s="516">
        <v>79.099999999999994</v>
      </c>
      <c r="DU650" s="517">
        <v>79.099999999999994</v>
      </c>
      <c r="DV650" s="517">
        <v>79.099999999999994</v>
      </c>
      <c r="DW650" s="517">
        <v>79.099999999999994</v>
      </c>
      <c r="DX650" s="559">
        <v>79.099999999999994</v>
      </c>
      <c r="DY650" s="559">
        <v>79.099999999999994</v>
      </c>
      <c r="DZ650" s="559">
        <v>79.099999999999994</v>
      </c>
      <c r="EA650" s="558">
        <v>79.099999999999994</v>
      </c>
    </row>
    <row r="651" spans="1:131">
      <c r="A651" s="514" t="s">
        <v>1839</v>
      </c>
      <c r="B651" s="514" t="s">
        <v>1840</v>
      </c>
      <c r="C651" s="515">
        <v>0.64095000000000002</v>
      </c>
      <c r="D651" s="516">
        <v>98.5</v>
      </c>
      <c r="E651" s="516">
        <v>99.7</v>
      </c>
      <c r="F651" s="516">
        <v>98.7</v>
      </c>
      <c r="G651" s="516">
        <v>98.9</v>
      </c>
      <c r="H651" s="516">
        <v>99.8</v>
      </c>
      <c r="I651" s="516">
        <v>99.6</v>
      </c>
      <c r="J651" s="516">
        <v>102.1</v>
      </c>
      <c r="K651" s="516">
        <v>102.3</v>
      </c>
      <c r="L651" s="516">
        <v>101.8</v>
      </c>
      <c r="M651" s="516">
        <v>101.6</v>
      </c>
      <c r="N651" s="516">
        <v>97.4</v>
      </c>
      <c r="O651" s="516">
        <v>98.6</v>
      </c>
      <c r="P651" s="516">
        <v>99.2</v>
      </c>
      <c r="Q651" s="516">
        <v>98.7</v>
      </c>
      <c r="R651" s="516">
        <v>99.6</v>
      </c>
      <c r="S651" s="516">
        <v>99.1</v>
      </c>
      <c r="T651" s="516">
        <v>100.3</v>
      </c>
      <c r="U651" s="516">
        <v>100.1</v>
      </c>
      <c r="V651" s="516">
        <v>100.6</v>
      </c>
      <c r="W651" s="516">
        <v>101.2</v>
      </c>
      <c r="X651" s="516">
        <v>97.8</v>
      </c>
      <c r="Y651" s="516">
        <v>100.9</v>
      </c>
      <c r="Z651" s="516">
        <v>100.7</v>
      </c>
      <c r="AA651" s="516">
        <v>99.2</v>
      </c>
      <c r="AB651" s="516">
        <v>100.5</v>
      </c>
      <c r="AC651" s="516">
        <v>100.5</v>
      </c>
      <c r="AD651" s="516">
        <v>101.1</v>
      </c>
      <c r="AE651" s="516">
        <v>100.8</v>
      </c>
      <c r="AF651" s="516">
        <v>100.3</v>
      </c>
      <c r="AG651" s="516">
        <v>100.1</v>
      </c>
      <c r="AH651" s="516">
        <v>102.1</v>
      </c>
      <c r="AI651" s="516">
        <v>101.3</v>
      </c>
      <c r="AJ651" s="516">
        <v>102.3</v>
      </c>
      <c r="AK651" s="516">
        <v>102.3</v>
      </c>
      <c r="AL651" s="516">
        <v>98.2</v>
      </c>
      <c r="AM651" s="516">
        <v>98.4</v>
      </c>
      <c r="AN651" s="516">
        <v>98.2</v>
      </c>
      <c r="AO651" s="516">
        <v>99.4</v>
      </c>
      <c r="AP651" s="516">
        <v>101.4</v>
      </c>
      <c r="AQ651" s="516">
        <v>100.2</v>
      </c>
      <c r="AR651" s="516">
        <v>99.6</v>
      </c>
      <c r="AS651" s="516">
        <v>100.9</v>
      </c>
      <c r="AT651" s="516">
        <v>103.8</v>
      </c>
      <c r="AU651" s="516">
        <v>105.3</v>
      </c>
      <c r="AV651" s="516">
        <v>102.9</v>
      </c>
      <c r="AW651" s="516">
        <v>103.6</v>
      </c>
      <c r="AX651" s="516">
        <v>102</v>
      </c>
      <c r="AY651" s="516">
        <v>100.8</v>
      </c>
      <c r="AZ651" s="516">
        <v>99.7</v>
      </c>
      <c r="BA651" s="516">
        <v>99.8</v>
      </c>
      <c r="BB651" s="516">
        <v>99.3</v>
      </c>
      <c r="BC651" s="516">
        <v>99.4</v>
      </c>
      <c r="BD651" s="516">
        <v>100.2</v>
      </c>
      <c r="BE651" s="516">
        <v>99.4</v>
      </c>
      <c r="BF651" s="516">
        <v>101.1</v>
      </c>
      <c r="BG651" s="516">
        <v>101.7</v>
      </c>
      <c r="BH651" s="516">
        <v>98.6</v>
      </c>
      <c r="BI651" s="516">
        <v>99.6</v>
      </c>
      <c r="BJ651" s="516">
        <v>100.8</v>
      </c>
      <c r="BK651" s="516">
        <v>99.8</v>
      </c>
      <c r="BL651" s="516">
        <v>102.8</v>
      </c>
      <c r="BM651" s="516">
        <v>100.2</v>
      </c>
      <c r="BN651" s="516">
        <v>101.6</v>
      </c>
      <c r="BO651" s="516">
        <v>103.4</v>
      </c>
      <c r="BP651" s="516">
        <v>104.5</v>
      </c>
      <c r="BQ651" s="516">
        <v>105</v>
      </c>
      <c r="BR651" s="516">
        <v>103.5</v>
      </c>
      <c r="BS651" s="516">
        <v>101.4</v>
      </c>
      <c r="BT651" s="516">
        <v>102.9</v>
      </c>
      <c r="BU651" s="516">
        <v>103.9</v>
      </c>
      <c r="BV651" s="516">
        <v>104.1</v>
      </c>
      <c r="BW651" s="516">
        <v>103.4</v>
      </c>
      <c r="BX651" s="516">
        <v>103.9</v>
      </c>
      <c r="BY651" s="516">
        <v>103.6</v>
      </c>
      <c r="BZ651" s="516">
        <v>104.6</v>
      </c>
      <c r="CA651" s="516">
        <v>103</v>
      </c>
      <c r="CB651" s="516">
        <v>105.4</v>
      </c>
      <c r="CC651" s="516">
        <v>103.4</v>
      </c>
      <c r="CD651" s="516">
        <v>105.5</v>
      </c>
      <c r="CE651" s="516">
        <v>104.9</v>
      </c>
      <c r="CF651" s="516">
        <v>102.6</v>
      </c>
      <c r="CG651" s="516">
        <v>103.8</v>
      </c>
      <c r="CH651" s="516">
        <v>102.4</v>
      </c>
      <c r="CI651" s="516">
        <v>102.8</v>
      </c>
      <c r="CJ651" s="516">
        <v>101.9</v>
      </c>
      <c r="CK651" s="516">
        <v>102.3</v>
      </c>
      <c r="CL651" s="516">
        <v>102.2</v>
      </c>
      <c r="CM651" s="516">
        <v>101</v>
      </c>
      <c r="CN651" s="516">
        <v>99</v>
      </c>
      <c r="CO651" s="516">
        <v>97.3</v>
      </c>
      <c r="CP651" s="516">
        <v>97.2</v>
      </c>
      <c r="CQ651" s="516">
        <v>95.3</v>
      </c>
      <c r="CR651" s="516">
        <v>96.7</v>
      </c>
      <c r="CS651" s="516">
        <v>96.9</v>
      </c>
      <c r="CT651" s="516">
        <v>96.5</v>
      </c>
      <c r="CU651" s="516">
        <v>99</v>
      </c>
      <c r="CV651" s="516">
        <v>98</v>
      </c>
      <c r="CW651" s="516">
        <v>98.1</v>
      </c>
      <c r="CX651" s="516">
        <v>99.5</v>
      </c>
      <c r="CY651" s="516">
        <v>99.1</v>
      </c>
      <c r="CZ651" s="516">
        <v>98</v>
      </c>
      <c r="DA651" s="516">
        <v>97.9</v>
      </c>
      <c r="DB651" s="516">
        <v>96.5</v>
      </c>
      <c r="DC651" s="516">
        <v>94.7</v>
      </c>
      <c r="DD651" s="516">
        <v>97.5</v>
      </c>
      <c r="DE651" s="516">
        <v>99.1</v>
      </c>
      <c r="DF651" s="516">
        <v>102.4</v>
      </c>
      <c r="DG651" s="516">
        <v>100.9</v>
      </c>
      <c r="DH651" s="516">
        <v>101.8</v>
      </c>
      <c r="DI651" s="516">
        <v>101.5</v>
      </c>
      <c r="DJ651" s="516">
        <v>101.6</v>
      </c>
      <c r="DK651" s="516">
        <v>102.8</v>
      </c>
      <c r="DL651" s="516">
        <v>103</v>
      </c>
      <c r="DM651" s="516">
        <v>101.6</v>
      </c>
      <c r="DN651" s="516">
        <v>102.8</v>
      </c>
      <c r="DO651" s="516">
        <v>103.1</v>
      </c>
      <c r="DP651" s="516">
        <v>100.8</v>
      </c>
      <c r="DQ651" s="516">
        <v>101.4</v>
      </c>
      <c r="DR651" s="516">
        <v>102.3</v>
      </c>
      <c r="DS651" s="516">
        <v>102.2</v>
      </c>
      <c r="DT651" s="516">
        <v>101.2</v>
      </c>
      <c r="DU651" s="517">
        <v>98.7</v>
      </c>
      <c r="DV651" s="517">
        <v>98.6</v>
      </c>
      <c r="DW651" s="517">
        <v>97.7</v>
      </c>
      <c r="DX651" s="559">
        <v>99.3</v>
      </c>
      <c r="DY651" s="559">
        <v>100.6</v>
      </c>
      <c r="DZ651" s="559">
        <v>101</v>
      </c>
      <c r="EA651" s="558">
        <v>99.5</v>
      </c>
    </row>
    <row r="652" spans="1:131">
      <c r="A652" s="514" t="s">
        <v>1841</v>
      </c>
      <c r="B652" s="514" t="s">
        <v>1842</v>
      </c>
      <c r="C652" s="515">
        <v>0.43702000000000002</v>
      </c>
      <c r="D652" s="516">
        <v>97.5</v>
      </c>
      <c r="E652" s="516">
        <v>99.8</v>
      </c>
      <c r="F652" s="516">
        <v>97.6</v>
      </c>
      <c r="G652" s="516">
        <v>97.5</v>
      </c>
      <c r="H652" s="516">
        <v>97.5</v>
      </c>
      <c r="I652" s="516">
        <v>96.7</v>
      </c>
      <c r="J652" s="516">
        <v>100.3</v>
      </c>
      <c r="K652" s="516">
        <v>100.8</v>
      </c>
      <c r="L652" s="516">
        <v>99.8</v>
      </c>
      <c r="M652" s="516">
        <v>100.3</v>
      </c>
      <c r="N652" s="516">
        <v>94.4</v>
      </c>
      <c r="O652" s="516">
        <v>95.9</v>
      </c>
      <c r="P652" s="516">
        <v>97.5</v>
      </c>
      <c r="Q652" s="516">
        <v>96</v>
      </c>
      <c r="R652" s="516">
        <v>97.1</v>
      </c>
      <c r="S652" s="516">
        <v>96.6</v>
      </c>
      <c r="T652" s="516">
        <v>97.6</v>
      </c>
      <c r="U652" s="516">
        <v>97.7</v>
      </c>
      <c r="V652" s="516">
        <v>98.3</v>
      </c>
      <c r="W652" s="516">
        <v>98.9</v>
      </c>
      <c r="X652" s="516">
        <v>94.7</v>
      </c>
      <c r="Y652" s="516">
        <v>98.3</v>
      </c>
      <c r="Z652" s="516">
        <v>98.1</v>
      </c>
      <c r="AA652" s="516">
        <v>95.4</v>
      </c>
      <c r="AB652" s="516">
        <v>97.2</v>
      </c>
      <c r="AC652" s="516">
        <v>97.4</v>
      </c>
      <c r="AD652" s="516">
        <v>98.3</v>
      </c>
      <c r="AE652" s="516">
        <v>97.7</v>
      </c>
      <c r="AF652" s="516">
        <v>96.7</v>
      </c>
      <c r="AG652" s="516">
        <v>96.8</v>
      </c>
      <c r="AH652" s="516">
        <v>99.2</v>
      </c>
      <c r="AI652" s="516">
        <v>98.1</v>
      </c>
      <c r="AJ652" s="516">
        <v>99.4</v>
      </c>
      <c r="AK652" s="516">
        <v>99.5</v>
      </c>
      <c r="AL652" s="516">
        <v>93.9</v>
      </c>
      <c r="AM652" s="516">
        <v>93.9</v>
      </c>
      <c r="AN652" s="516">
        <v>93.7</v>
      </c>
      <c r="AO652" s="516">
        <v>95</v>
      </c>
      <c r="AP652" s="516">
        <v>97</v>
      </c>
      <c r="AQ652" s="516">
        <v>95.7</v>
      </c>
      <c r="AR652" s="516">
        <v>94.6</v>
      </c>
      <c r="AS652" s="516">
        <v>97.2</v>
      </c>
      <c r="AT652" s="516">
        <v>100.6</v>
      </c>
      <c r="AU652" s="516">
        <v>102.8</v>
      </c>
      <c r="AV652" s="516">
        <v>99.5</v>
      </c>
      <c r="AW652" s="516">
        <v>99.6</v>
      </c>
      <c r="AX652" s="516">
        <v>98.2</v>
      </c>
      <c r="AY652" s="516">
        <v>96.3</v>
      </c>
      <c r="AZ652" s="516">
        <v>94.7</v>
      </c>
      <c r="BA652" s="516">
        <v>95</v>
      </c>
      <c r="BB652" s="516">
        <v>94.3</v>
      </c>
      <c r="BC652" s="516">
        <v>94.7</v>
      </c>
      <c r="BD652" s="516">
        <v>95.7</v>
      </c>
      <c r="BE652" s="516">
        <v>94.6</v>
      </c>
      <c r="BF652" s="516">
        <v>97.1</v>
      </c>
      <c r="BG652" s="516">
        <v>97.7</v>
      </c>
      <c r="BH652" s="516">
        <v>93.5</v>
      </c>
      <c r="BI652" s="516">
        <v>94.8</v>
      </c>
      <c r="BJ652" s="516">
        <v>96.7</v>
      </c>
      <c r="BK652" s="516">
        <v>94.8</v>
      </c>
      <c r="BL652" s="516">
        <v>97.5</v>
      </c>
      <c r="BM652" s="516">
        <v>93.7</v>
      </c>
      <c r="BN652" s="516">
        <v>95.7</v>
      </c>
      <c r="BO652" s="516">
        <v>98.7</v>
      </c>
      <c r="BP652" s="516">
        <v>100</v>
      </c>
      <c r="BQ652" s="516">
        <v>100.6</v>
      </c>
      <c r="BR652" s="516">
        <v>99</v>
      </c>
      <c r="BS652" s="516">
        <v>95.9</v>
      </c>
      <c r="BT652" s="516">
        <v>97.8</v>
      </c>
      <c r="BU652" s="516">
        <v>98.7</v>
      </c>
      <c r="BV652" s="516">
        <v>98.6</v>
      </c>
      <c r="BW652" s="516">
        <v>97.5</v>
      </c>
      <c r="BX652" s="516">
        <v>98.3</v>
      </c>
      <c r="BY652" s="516">
        <v>98.3</v>
      </c>
      <c r="BZ652" s="516">
        <v>99.7</v>
      </c>
      <c r="CA652" s="516">
        <v>96.9</v>
      </c>
      <c r="CB652" s="516">
        <v>99.8</v>
      </c>
      <c r="CC652" s="516">
        <v>97.4</v>
      </c>
      <c r="CD652" s="516">
        <v>100.3</v>
      </c>
      <c r="CE652" s="516">
        <v>99.6</v>
      </c>
      <c r="CF652" s="516">
        <v>96.4</v>
      </c>
      <c r="CG652" s="516">
        <v>97.5</v>
      </c>
      <c r="CH652" s="516">
        <v>95.5</v>
      </c>
      <c r="CI652" s="516">
        <v>95.9</v>
      </c>
      <c r="CJ652" s="516">
        <v>94.2</v>
      </c>
      <c r="CK652" s="516">
        <v>94.7</v>
      </c>
      <c r="CL652" s="516">
        <v>94.8</v>
      </c>
      <c r="CM652" s="516">
        <v>92.4</v>
      </c>
      <c r="CN652" s="516">
        <v>89.9</v>
      </c>
      <c r="CO652" s="516">
        <v>87.9</v>
      </c>
      <c r="CP652" s="516">
        <v>88.1</v>
      </c>
      <c r="CQ652" s="516">
        <v>85</v>
      </c>
      <c r="CR652" s="516">
        <v>87.4</v>
      </c>
      <c r="CS652" s="516">
        <v>87.8</v>
      </c>
      <c r="CT652" s="516">
        <v>87.2</v>
      </c>
      <c r="CU652" s="516">
        <v>90.9</v>
      </c>
      <c r="CV652" s="516">
        <v>89.5</v>
      </c>
      <c r="CW652" s="516">
        <v>89.5</v>
      </c>
      <c r="CX652" s="516">
        <v>90.4</v>
      </c>
      <c r="CY652" s="516">
        <v>90</v>
      </c>
      <c r="CZ652" s="516">
        <v>88.7</v>
      </c>
      <c r="DA652" s="516">
        <v>88.5</v>
      </c>
      <c r="DB652" s="516">
        <v>86.9</v>
      </c>
      <c r="DC652" s="516">
        <v>85.1</v>
      </c>
      <c r="DD652" s="516">
        <v>89.7</v>
      </c>
      <c r="DE652" s="516">
        <v>91.2</v>
      </c>
      <c r="DF652" s="516">
        <v>95.4</v>
      </c>
      <c r="DG652" s="516">
        <v>92.5</v>
      </c>
      <c r="DH652" s="516">
        <v>93.7</v>
      </c>
      <c r="DI652" s="516">
        <v>93</v>
      </c>
      <c r="DJ652" s="516">
        <v>93</v>
      </c>
      <c r="DK652" s="516">
        <v>94.7</v>
      </c>
      <c r="DL652" s="516">
        <v>95.1</v>
      </c>
      <c r="DM652" s="516">
        <v>93</v>
      </c>
      <c r="DN652" s="516">
        <v>94.7</v>
      </c>
      <c r="DO652" s="516">
        <v>95.4</v>
      </c>
      <c r="DP652" s="516">
        <v>91.8</v>
      </c>
      <c r="DQ652" s="516">
        <v>94</v>
      </c>
      <c r="DR652" s="516">
        <v>95</v>
      </c>
      <c r="DS652" s="516">
        <v>94.2</v>
      </c>
      <c r="DT652" s="516">
        <v>92.5</v>
      </c>
      <c r="DU652" s="517">
        <v>88.6</v>
      </c>
      <c r="DV652" s="517">
        <v>88.2</v>
      </c>
      <c r="DW652" s="517">
        <v>86.3</v>
      </c>
      <c r="DX652" s="559">
        <v>89.3</v>
      </c>
      <c r="DY652" s="559">
        <v>91.2</v>
      </c>
      <c r="DZ652" s="559">
        <v>91.7</v>
      </c>
      <c r="EA652" s="558">
        <v>89.7</v>
      </c>
    </row>
    <row r="653" spans="1:131">
      <c r="A653" s="514" t="s">
        <v>1843</v>
      </c>
      <c r="B653" s="514" t="s">
        <v>1844</v>
      </c>
      <c r="C653" s="515">
        <v>0.20393</v>
      </c>
      <c r="D653" s="516">
        <v>100.8</v>
      </c>
      <c r="E653" s="516">
        <v>99.5</v>
      </c>
      <c r="F653" s="516">
        <v>100.8</v>
      </c>
      <c r="G653" s="516">
        <v>102</v>
      </c>
      <c r="H653" s="516">
        <v>104.7</v>
      </c>
      <c r="I653" s="516">
        <v>106</v>
      </c>
      <c r="J653" s="516">
        <v>106</v>
      </c>
      <c r="K653" s="516">
        <v>105.4</v>
      </c>
      <c r="L653" s="516">
        <v>106.1</v>
      </c>
      <c r="M653" s="516">
        <v>104.6</v>
      </c>
      <c r="N653" s="516">
        <v>103.9</v>
      </c>
      <c r="O653" s="516">
        <v>104.3</v>
      </c>
      <c r="P653" s="516">
        <v>102.9</v>
      </c>
      <c r="Q653" s="516">
        <v>104.5</v>
      </c>
      <c r="R653" s="516">
        <v>104.9</v>
      </c>
      <c r="S653" s="516">
        <v>104.4</v>
      </c>
      <c r="T653" s="516">
        <v>106.1</v>
      </c>
      <c r="U653" s="516">
        <v>105.3</v>
      </c>
      <c r="V653" s="516">
        <v>105.6</v>
      </c>
      <c r="W653" s="516">
        <v>106.1</v>
      </c>
      <c r="X653" s="516">
        <v>104.4</v>
      </c>
      <c r="Y653" s="516">
        <v>106.4</v>
      </c>
      <c r="Z653" s="516">
        <v>106.3</v>
      </c>
      <c r="AA653" s="516">
        <v>107.3</v>
      </c>
      <c r="AB653" s="516">
        <v>107.8</v>
      </c>
      <c r="AC653" s="516">
        <v>107.1</v>
      </c>
      <c r="AD653" s="516">
        <v>107.1</v>
      </c>
      <c r="AE653" s="516">
        <v>107.4</v>
      </c>
      <c r="AF653" s="516">
        <v>108.2</v>
      </c>
      <c r="AG653" s="516">
        <v>107</v>
      </c>
      <c r="AH653" s="516">
        <v>108.5</v>
      </c>
      <c r="AI653" s="516">
        <v>108.3</v>
      </c>
      <c r="AJ653" s="516">
        <v>108.3</v>
      </c>
      <c r="AK653" s="516">
        <v>108.5</v>
      </c>
      <c r="AL653" s="516">
        <v>107.5</v>
      </c>
      <c r="AM653" s="516">
        <v>108</v>
      </c>
      <c r="AN653" s="516">
        <v>107.9</v>
      </c>
      <c r="AO653" s="516">
        <v>108.7</v>
      </c>
      <c r="AP653" s="516">
        <v>110.7</v>
      </c>
      <c r="AQ653" s="516">
        <v>109.6</v>
      </c>
      <c r="AR653" s="516">
        <v>110.3</v>
      </c>
      <c r="AS653" s="516">
        <v>108.8</v>
      </c>
      <c r="AT653" s="516">
        <v>110.6</v>
      </c>
      <c r="AU653" s="516">
        <v>110.5</v>
      </c>
      <c r="AV653" s="516">
        <v>110</v>
      </c>
      <c r="AW653" s="516">
        <v>112.1</v>
      </c>
      <c r="AX653" s="516">
        <v>110.1</v>
      </c>
      <c r="AY653" s="516">
        <v>110.5</v>
      </c>
      <c r="AZ653" s="516">
        <v>110.4</v>
      </c>
      <c r="BA653" s="516">
        <v>110.2</v>
      </c>
      <c r="BB653" s="516">
        <v>110.1</v>
      </c>
      <c r="BC653" s="516">
        <v>109.3</v>
      </c>
      <c r="BD653" s="516">
        <v>109.8</v>
      </c>
      <c r="BE653" s="516">
        <v>109.8</v>
      </c>
      <c r="BF653" s="516">
        <v>109.8</v>
      </c>
      <c r="BG653" s="516">
        <v>110.4</v>
      </c>
      <c r="BH653" s="516">
        <v>109.5</v>
      </c>
      <c r="BI653" s="516">
        <v>109.9</v>
      </c>
      <c r="BJ653" s="516">
        <v>109.7</v>
      </c>
      <c r="BK653" s="516">
        <v>110.6</v>
      </c>
      <c r="BL653" s="516">
        <v>114.1</v>
      </c>
      <c r="BM653" s="516">
        <v>114.2</v>
      </c>
      <c r="BN653" s="516">
        <v>114.3</v>
      </c>
      <c r="BO653" s="516">
        <v>113.3</v>
      </c>
      <c r="BP653" s="516">
        <v>114.2</v>
      </c>
      <c r="BQ653" s="516">
        <v>114.5</v>
      </c>
      <c r="BR653" s="516">
        <v>113.3</v>
      </c>
      <c r="BS653" s="516">
        <v>113.3</v>
      </c>
      <c r="BT653" s="516">
        <v>113.8</v>
      </c>
      <c r="BU653" s="516">
        <v>115</v>
      </c>
      <c r="BV653" s="516">
        <v>115.8</v>
      </c>
      <c r="BW653" s="516">
        <v>116</v>
      </c>
      <c r="BX653" s="516">
        <v>115.9</v>
      </c>
      <c r="BY653" s="516">
        <v>114.8</v>
      </c>
      <c r="BZ653" s="516">
        <v>115.2</v>
      </c>
      <c r="CA653" s="516">
        <v>116</v>
      </c>
      <c r="CB653" s="516">
        <v>117.5</v>
      </c>
      <c r="CC653" s="516">
        <v>116.3</v>
      </c>
      <c r="CD653" s="516">
        <v>116.6</v>
      </c>
      <c r="CE653" s="516">
        <v>116.5</v>
      </c>
      <c r="CF653" s="516">
        <v>116</v>
      </c>
      <c r="CG653" s="516">
        <v>117.2</v>
      </c>
      <c r="CH653" s="516">
        <v>117</v>
      </c>
      <c r="CI653" s="516">
        <v>117.5</v>
      </c>
      <c r="CJ653" s="516">
        <v>118.3</v>
      </c>
      <c r="CK653" s="516">
        <v>118.6</v>
      </c>
      <c r="CL653" s="516">
        <v>118.1</v>
      </c>
      <c r="CM653" s="516">
        <v>119.4</v>
      </c>
      <c r="CN653" s="516">
        <v>118.6</v>
      </c>
      <c r="CO653" s="516">
        <v>117.5</v>
      </c>
      <c r="CP653" s="516">
        <v>116.9</v>
      </c>
      <c r="CQ653" s="516">
        <v>117.5</v>
      </c>
      <c r="CR653" s="516">
        <v>116.8</v>
      </c>
      <c r="CS653" s="516">
        <v>116.4</v>
      </c>
      <c r="CT653" s="516">
        <v>116.4</v>
      </c>
      <c r="CU653" s="516">
        <v>116.3</v>
      </c>
      <c r="CV653" s="516">
        <v>116.2</v>
      </c>
      <c r="CW653" s="516">
        <v>116.6</v>
      </c>
      <c r="CX653" s="516">
        <v>118.9</v>
      </c>
      <c r="CY653" s="516">
        <v>118.8</v>
      </c>
      <c r="CZ653" s="516">
        <v>118</v>
      </c>
      <c r="DA653" s="516">
        <v>118.2</v>
      </c>
      <c r="DB653" s="516">
        <v>117.2</v>
      </c>
      <c r="DC653" s="516">
        <v>115.3</v>
      </c>
      <c r="DD653" s="516">
        <v>114.2</v>
      </c>
      <c r="DE653" s="516">
        <v>116</v>
      </c>
      <c r="DF653" s="516">
        <v>117.4</v>
      </c>
      <c r="DG653" s="516">
        <v>119</v>
      </c>
      <c r="DH653" s="516">
        <v>119.2</v>
      </c>
      <c r="DI653" s="516">
        <v>119.8</v>
      </c>
      <c r="DJ653" s="516">
        <v>120</v>
      </c>
      <c r="DK653" s="516">
        <v>120.3</v>
      </c>
      <c r="DL653" s="516">
        <v>120.1</v>
      </c>
      <c r="DM653" s="516">
        <v>120.2</v>
      </c>
      <c r="DN653" s="516">
        <v>120.1</v>
      </c>
      <c r="DO653" s="516">
        <v>119.6</v>
      </c>
      <c r="DP653" s="516">
        <v>120.2</v>
      </c>
      <c r="DQ653" s="516">
        <v>117.1</v>
      </c>
      <c r="DR653" s="516">
        <v>117.9</v>
      </c>
      <c r="DS653" s="516">
        <v>119.4</v>
      </c>
      <c r="DT653" s="516">
        <v>119.9</v>
      </c>
      <c r="DU653" s="517">
        <v>120.1</v>
      </c>
      <c r="DV653" s="517">
        <v>120.9</v>
      </c>
      <c r="DW653" s="517">
        <v>122.2</v>
      </c>
      <c r="DX653" s="559">
        <v>120.6</v>
      </c>
      <c r="DY653" s="559">
        <v>120.7</v>
      </c>
      <c r="DZ653" s="559">
        <v>120.8</v>
      </c>
      <c r="EA653" s="558">
        <v>120.4</v>
      </c>
    </row>
    <row r="654" spans="1:131">
      <c r="A654" s="514" t="s">
        <v>1845</v>
      </c>
      <c r="B654" s="514" t="s">
        <v>1846</v>
      </c>
      <c r="C654" s="515">
        <v>0.18056</v>
      </c>
      <c r="D654" s="516">
        <v>94.7</v>
      </c>
      <c r="E654" s="516">
        <v>97.8</v>
      </c>
      <c r="F654" s="516">
        <v>102.5</v>
      </c>
      <c r="G654" s="516">
        <v>101.7</v>
      </c>
      <c r="H654" s="516">
        <v>100.2</v>
      </c>
      <c r="I654" s="516">
        <v>100.5</v>
      </c>
      <c r="J654" s="516">
        <v>105.6</v>
      </c>
      <c r="K654" s="516">
        <v>102.6</v>
      </c>
      <c r="L654" s="516">
        <v>107.9</v>
      </c>
      <c r="M654" s="516">
        <v>108</v>
      </c>
      <c r="N654" s="516">
        <v>105.1</v>
      </c>
      <c r="O654" s="516">
        <v>105.4</v>
      </c>
      <c r="P654" s="516">
        <v>100.6</v>
      </c>
      <c r="Q654" s="516">
        <v>106.7</v>
      </c>
      <c r="R654" s="516">
        <v>104</v>
      </c>
      <c r="S654" s="516">
        <v>99.4</v>
      </c>
      <c r="T654" s="516">
        <v>100.5</v>
      </c>
      <c r="U654" s="516">
        <v>108</v>
      </c>
      <c r="V654" s="516">
        <v>101</v>
      </c>
      <c r="W654" s="516">
        <v>96.3</v>
      </c>
      <c r="X654" s="516">
        <v>98.8</v>
      </c>
      <c r="Y654" s="516">
        <v>102.3</v>
      </c>
      <c r="Z654" s="516">
        <v>100.9</v>
      </c>
      <c r="AA654" s="516">
        <v>100.5</v>
      </c>
      <c r="AB654" s="516">
        <v>98.8</v>
      </c>
      <c r="AC654" s="516">
        <v>107.4</v>
      </c>
      <c r="AD654" s="516">
        <v>105.2</v>
      </c>
      <c r="AE654" s="516">
        <v>97.5</v>
      </c>
      <c r="AF654" s="516">
        <v>105.3</v>
      </c>
      <c r="AG654" s="516">
        <v>99</v>
      </c>
      <c r="AH654" s="516">
        <v>104.3</v>
      </c>
      <c r="AI654" s="516">
        <v>98.8</v>
      </c>
      <c r="AJ654" s="516">
        <v>106.2</v>
      </c>
      <c r="AK654" s="516">
        <v>100.8</v>
      </c>
      <c r="AL654" s="516">
        <v>98.9</v>
      </c>
      <c r="AM654" s="516">
        <v>104.5</v>
      </c>
      <c r="AN654" s="516">
        <v>97.3</v>
      </c>
      <c r="AO654" s="516">
        <v>102.1</v>
      </c>
      <c r="AP654" s="516">
        <v>96.9</v>
      </c>
      <c r="AQ654" s="516">
        <v>104.9</v>
      </c>
      <c r="AR654" s="516">
        <v>101.5</v>
      </c>
      <c r="AS654" s="516">
        <v>101.5</v>
      </c>
      <c r="AT654" s="516">
        <v>101.5</v>
      </c>
      <c r="AU654" s="516">
        <v>101.5</v>
      </c>
      <c r="AV654" s="516">
        <v>101.5</v>
      </c>
      <c r="AW654" s="516">
        <v>101.5</v>
      </c>
      <c r="AX654" s="516">
        <v>101.5</v>
      </c>
      <c r="AY654" s="516">
        <v>101.5</v>
      </c>
      <c r="AZ654" s="516">
        <v>101.5</v>
      </c>
      <c r="BA654" s="516">
        <v>101.5</v>
      </c>
      <c r="BB654" s="516">
        <v>101.5</v>
      </c>
      <c r="BC654" s="516">
        <v>101.5</v>
      </c>
      <c r="BD654" s="516">
        <v>101.5</v>
      </c>
      <c r="BE654" s="516">
        <v>101.5</v>
      </c>
      <c r="BF654" s="516">
        <v>102.3</v>
      </c>
      <c r="BG654" s="516">
        <v>102.3</v>
      </c>
      <c r="BH654" s="516">
        <v>102.3</v>
      </c>
      <c r="BI654" s="516">
        <v>111.5</v>
      </c>
      <c r="BJ654" s="516">
        <v>106.1</v>
      </c>
      <c r="BK654" s="516">
        <v>103.7</v>
      </c>
      <c r="BL654" s="516">
        <v>103.7</v>
      </c>
      <c r="BM654" s="516">
        <v>106.6</v>
      </c>
      <c r="BN654" s="516">
        <v>106.6</v>
      </c>
      <c r="BO654" s="516">
        <v>106.1</v>
      </c>
      <c r="BP654" s="516">
        <v>105.9</v>
      </c>
      <c r="BQ654" s="516">
        <v>108.7</v>
      </c>
      <c r="BR654" s="516">
        <v>106.2</v>
      </c>
      <c r="BS654" s="516">
        <v>107.8</v>
      </c>
      <c r="BT654" s="516">
        <v>108.4</v>
      </c>
      <c r="BU654" s="516">
        <v>106.5</v>
      </c>
      <c r="BV654" s="516">
        <v>107.3</v>
      </c>
      <c r="BW654" s="516">
        <v>109.1</v>
      </c>
      <c r="BX654" s="516">
        <v>111.4</v>
      </c>
      <c r="BY654" s="516">
        <v>111.4</v>
      </c>
      <c r="BZ654" s="516">
        <v>109.2</v>
      </c>
      <c r="CA654" s="516">
        <v>109.2</v>
      </c>
      <c r="CB654" s="516">
        <v>109.8</v>
      </c>
      <c r="CC654" s="516">
        <v>108.6</v>
      </c>
      <c r="CD654" s="516">
        <v>111.2</v>
      </c>
      <c r="CE654" s="516">
        <v>110.6</v>
      </c>
      <c r="CF654" s="516">
        <v>105.4</v>
      </c>
      <c r="CG654" s="516">
        <v>105.3</v>
      </c>
      <c r="CH654" s="516">
        <v>108.9</v>
      </c>
      <c r="CI654" s="516">
        <v>108.4</v>
      </c>
      <c r="CJ654" s="516">
        <v>111.9</v>
      </c>
      <c r="CK654" s="516">
        <v>112.1</v>
      </c>
      <c r="CL654" s="516">
        <v>112.5</v>
      </c>
      <c r="CM654" s="516">
        <v>110.8</v>
      </c>
      <c r="CN654" s="516">
        <v>110.5</v>
      </c>
      <c r="CO654" s="516">
        <v>112.9</v>
      </c>
      <c r="CP654" s="516">
        <v>110.3</v>
      </c>
      <c r="CQ654" s="516">
        <v>113.5</v>
      </c>
      <c r="CR654" s="516">
        <v>111.1</v>
      </c>
      <c r="CS654" s="516">
        <v>110.6</v>
      </c>
      <c r="CT654" s="516">
        <v>110.6</v>
      </c>
      <c r="CU654" s="516">
        <v>111</v>
      </c>
      <c r="CV654" s="516">
        <v>111</v>
      </c>
      <c r="CW654" s="516">
        <v>111</v>
      </c>
      <c r="CX654" s="516">
        <v>109.2</v>
      </c>
      <c r="CY654" s="516">
        <v>106</v>
      </c>
      <c r="CZ654" s="516">
        <v>106</v>
      </c>
      <c r="DA654" s="516">
        <v>106.1</v>
      </c>
      <c r="DB654" s="516">
        <v>106.1</v>
      </c>
      <c r="DC654" s="516">
        <v>106.4</v>
      </c>
      <c r="DD654" s="516">
        <v>109.6</v>
      </c>
      <c r="DE654" s="516">
        <v>108.8</v>
      </c>
      <c r="DF654" s="516">
        <v>106.1</v>
      </c>
      <c r="DG654" s="516">
        <v>106.1</v>
      </c>
      <c r="DH654" s="516">
        <v>107</v>
      </c>
      <c r="DI654" s="516">
        <v>107</v>
      </c>
      <c r="DJ654" s="516">
        <v>108.5</v>
      </c>
      <c r="DK654" s="516">
        <v>107.7</v>
      </c>
      <c r="DL654" s="516">
        <v>107.1</v>
      </c>
      <c r="DM654" s="516">
        <v>107.1</v>
      </c>
      <c r="DN654" s="516">
        <v>107.1</v>
      </c>
      <c r="DO654" s="516">
        <v>107.1</v>
      </c>
      <c r="DP654" s="516">
        <v>108.5</v>
      </c>
      <c r="DQ654" s="516">
        <v>109.2</v>
      </c>
      <c r="DR654" s="516">
        <v>112.2</v>
      </c>
      <c r="DS654" s="516">
        <v>112.2</v>
      </c>
      <c r="DT654" s="516">
        <v>111.2</v>
      </c>
      <c r="DU654" s="517">
        <v>112.7</v>
      </c>
      <c r="DV654" s="517">
        <v>112.7</v>
      </c>
      <c r="DW654" s="517">
        <v>112.9</v>
      </c>
      <c r="DX654" s="559">
        <v>113.1</v>
      </c>
      <c r="DY654" s="559">
        <v>113.1</v>
      </c>
      <c r="DZ654" s="559">
        <v>113.1</v>
      </c>
      <c r="EA654" s="558">
        <v>113.5</v>
      </c>
    </row>
    <row r="655" spans="1:131">
      <c r="A655" s="514" t="s">
        <v>1847</v>
      </c>
      <c r="B655" s="514" t="s">
        <v>1848</v>
      </c>
      <c r="C655" s="515">
        <v>0.18056</v>
      </c>
      <c r="D655" s="516">
        <v>94.7</v>
      </c>
      <c r="E655" s="516">
        <v>97.8</v>
      </c>
      <c r="F655" s="516">
        <v>102.5</v>
      </c>
      <c r="G655" s="516">
        <v>101.7</v>
      </c>
      <c r="H655" s="516">
        <v>100.2</v>
      </c>
      <c r="I655" s="516">
        <v>100.5</v>
      </c>
      <c r="J655" s="516">
        <v>105.6</v>
      </c>
      <c r="K655" s="516">
        <v>102.6</v>
      </c>
      <c r="L655" s="516">
        <v>107.9</v>
      </c>
      <c r="M655" s="516">
        <v>108</v>
      </c>
      <c r="N655" s="516">
        <v>105.1</v>
      </c>
      <c r="O655" s="516">
        <v>105.4</v>
      </c>
      <c r="P655" s="516">
        <v>100.6</v>
      </c>
      <c r="Q655" s="516">
        <v>106.7</v>
      </c>
      <c r="R655" s="516">
        <v>104</v>
      </c>
      <c r="S655" s="516">
        <v>99.4</v>
      </c>
      <c r="T655" s="516">
        <v>100.5</v>
      </c>
      <c r="U655" s="516">
        <v>108</v>
      </c>
      <c r="V655" s="516">
        <v>101</v>
      </c>
      <c r="W655" s="516">
        <v>96.3</v>
      </c>
      <c r="X655" s="516">
        <v>98.8</v>
      </c>
      <c r="Y655" s="516">
        <v>102.3</v>
      </c>
      <c r="Z655" s="516">
        <v>100.9</v>
      </c>
      <c r="AA655" s="516">
        <v>100.5</v>
      </c>
      <c r="AB655" s="516">
        <v>98.8</v>
      </c>
      <c r="AC655" s="516">
        <v>107.4</v>
      </c>
      <c r="AD655" s="516">
        <v>105.2</v>
      </c>
      <c r="AE655" s="516">
        <v>97.5</v>
      </c>
      <c r="AF655" s="516">
        <v>105.3</v>
      </c>
      <c r="AG655" s="516">
        <v>99</v>
      </c>
      <c r="AH655" s="516">
        <v>104.3</v>
      </c>
      <c r="AI655" s="516">
        <v>98.8</v>
      </c>
      <c r="AJ655" s="516">
        <v>106.2</v>
      </c>
      <c r="AK655" s="516">
        <v>100.8</v>
      </c>
      <c r="AL655" s="516">
        <v>98.9</v>
      </c>
      <c r="AM655" s="516">
        <v>104.5</v>
      </c>
      <c r="AN655" s="516">
        <v>97.3</v>
      </c>
      <c r="AO655" s="516">
        <v>102.1</v>
      </c>
      <c r="AP655" s="516">
        <v>96.9</v>
      </c>
      <c r="AQ655" s="516">
        <v>104.9</v>
      </c>
      <c r="AR655" s="516">
        <v>101.5</v>
      </c>
      <c r="AS655" s="516">
        <v>101.5</v>
      </c>
      <c r="AT655" s="516">
        <v>101.5</v>
      </c>
      <c r="AU655" s="516">
        <v>101.5</v>
      </c>
      <c r="AV655" s="516">
        <v>101.5</v>
      </c>
      <c r="AW655" s="516">
        <v>101.5</v>
      </c>
      <c r="AX655" s="516">
        <v>101.5</v>
      </c>
      <c r="AY655" s="516">
        <v>101.5</v>
      </c>
      <c r="AZ655" s="516">
        <v>101.5</v>
      </c>
      <c r="BA655" s="516">
        <v>101.5</v>
      </c>
      <c r="BB655" s="516">
        <v>101.5</v>
      </c>
      <c r="BC655" s="516">
        <v>101.5</v>
      </c>
      <c r="BD655" s="516">
        <v>101.5</v>
      </c>
      <c r="BE655" s="516">
        <v>101.5</v>
      </c>
      <c r="BF655" s="516">
        <v>102.3</v>
      </c>
      <c r="BG655" s="516">
        <v>102.3</v>
      </c>
      <c r="BH655" s="516">
        <v>102.3</v>
      </c>
      <c r="BI655" s="516">
        <v>111.5</v>
      </c>
      <c r="BJ655" s="516">
        <v>106.1</v>
      </c>
      <c r="BK655" s="516">
        <v>103.7</v>
      </c>
      <c r="BL655" s="516">
        <v>103.7</v>
      </c>
      <c r="BM655" s="516">
        <v>106.6</v>
      </c>
      <c r="BN655" s="516">
        <v>106.6</v>
      </c>
      <c r="BO655" s="516">
        <v>106.1</v>
      </c>
      <c r="BP655" s="516">
        <v>105.9</v>
      </c>
      <c r="BQ655" s="516">
        <v>108.7</v>
      </c>
      <c r="BR655" s="516">
        <v>106.2</v>
      </c>
      <c r="BS655" s="516">
        <v>107.8</v>
      </c>
      <c r="BT655" s="516">
        <v>108.4</v>
      </c>
      <c r="BU655" s="516">
        <v>106.5</v>
      </c>
      <c r="BV655" s="516">
        <v>107.3</v>
      </c>
      <c r="BW655" s="516">
        <v>109.1</v>
      </c>
      <c r="BX655" s="516">
        <v>111.4</v>
      </c>
      <c r="BY655" s="516">
        <v>111.4</v>
      </c>
      <c r="BZ655" s="516">
        <v>109.2</v>
      </c>
      <c r="CA655" s="516">
        <v>109.2</v>
      </c>
      <c r="CB655" s="516">
        <v>109.8</v>
      </c>
      <c r="CC655" s="516">
        <v>108.6</v>
      </c>
      <c r="CD655" s="516">
        <v>111.2</v>
      </c>
      <c r="CE655" s="516">
        <v>110.6</v>
      </c>
      <c r="CF655" s="516">
        <v>105.4</v>
      </c>
      <c r="CG655" s="516">
        <v>105.3</v>
      </c>
      <c r="CH655" s="516">
        <v>108.9</v>
      </c>
      <c r="CI655" s="516">
        <v>108.4</v>
      </c>
      <c r="CJ655" s="516">
        <v>111.9</v>
      </c>
      <c r="CK655" s="516">
        <v>112.1</v>
      </c>
      <c r="CL655" s="516">
        <v>112.5</v>
      </c>
      <c r="CM655" s="516">
        <v>110.8</v>
      </c>
      <c r="CN655" s="516">
        <v>110.5</v>
      </c>
      <c r="CO655" s="516">
        <v>112.9</v>
      </c>
      <c r="CP655" s="516">
        <v>110.3</v>
      </c>
      <c r="CQ655" s="516">
        <v>113.5</v>
      </c>
      <c r="CR655" s="516">
        <v>111.1</v>
      </c>
      <c r="CS655" s="516">
        <v>110.6</v>
      </c>
      <c r="CT655" s="516">
        <v>110.6</v>
      </c>
      <c r="CU655" s="516">
        <v>111</v>
      </c>
      <c r="CV655" s="516">
        <v>111</v>
      </c>
      <c r="CW655" s="516">
        <v>111</v>
      </c>
      <c r="CX655" s="516">
        <v>109.2</v>
      </c>
      <c r="CY655" s="516">
        <v>106</v>
      </c>
      <c r="CZ655" s="516">
        <v>106</v>
      </c>
      <c r="DA655" s="516">
        <v>106.1</v>
      </c>
      <c r="DB655" s="516">
        <v>106.1</v>
      </c>
      <c r="DC655" s="516">
        <v>106.4</v>
      </c>
      <c r="DD655" s="516">
        <v>109.6</v>
      </c>
      <c r="DE655" s="516">
        <v>108.8</v>
      </c>
      <c r="DF655" s="516">
        <v>106.1</v>
      </c>
      <c r="DG655" s="516">
        <v>106.1</v>
      </c>
      <c r="DH655" s="516">
        <v>107</v>
      </c>
      <c r="DI655" s="516">
        <v>107</v>
      </c>
      <c r="DJ655" s="516">
        <v>108.5</v>
      </c>
      <c r="DK655" s="516">
        <v>107.7</v>
      </c>
      <c r="DL655" s="516">
        <v>107.1</v>
      </c>
      <c r="DM655" s="516">
        <v>107.1</v>
      </c>
      <c r="DN655" s="516">
        <v>107.1</v>
      </c>
      <c r="DO655" s="516">
        <v>107.1</v>
      </c>
      <c r="DP655" s="516">
        <v>108.5</v>
      </c>
      <c r="DQ655" s="516">
        <v>109.2</v>
      </c>
      <c r="DR655" s="516">
        <v>112.2</v>
      </c>
      <c r="DS655" s="516">
        <v>112.2</v>
      </c>
      <c r="DT655" s="516">
        <v>111.2</v>
      </c>
      <c r="DU655" s="517">
        <v>112.7</v>
      </c>
      <c r="DV655" s="517">
        <v>112.7</v>
      </c>
      <c r="DW655" s="517">
        <v>112.9</v>
      </c>
      <c r="DX655" s="559">
        <v>113.1</v>
      </c>
      <c r="DY655" s="559">
        <v>113.1</v>
      </c>
      <c r="DZ655" s="559">
        <v>113.1</v>
      </c>
      <c r="EA655" s="558">
        <v>113.5</v>
      </c>
    </row>
    <row r="656" spans="1:131">
      <c r="A656" s="514" t="s">
        <v>1849</v>
      </c>
      <c r="B656" s="514" t="s">
        <v>1850</v>
      </c>
      <c r="C656" s="515">
        <v>7.5509999999999994E-2</v>
      </c>
      <c r="D656" s="516">
        <v>103.8</v>
      </c>
      <c r="E656" s="516">
        <v>104</v>
      </c>
      <c r="F656" s="516">
        <v>104.1</v>
      </c>
      <c r="G656" s="516">
        <v>103.6</v>
      </c>
      <c r="H656" s="516">
        <v>103.8</v>
      </c>
      <c r="I656" s="516">
        <v>104.4</v>
      </c>
      <c r="J656" s="516">
        <v>104.2</v>
      </c>
      <c r="K656" s="516">
        <v>104.7</v>
      </c>
      <c r="L656" s="516">
        <v>104.7</v>
      </c>
      <c r="M656" s="516">
        <v>104.7</v>
      </c>
      <c r="N656" s="516">
        <v>105.6</v>
      </c>
      <c r="O656" s="516">
        <v>105</v>
      </c>
      <c r="P656" s="516">
        <v>109.6</v>
      </c>
      <c r="Q656" s="516">
        <v>109.6</v>
      </c>
      <c r="R656" s="516">
        <v>109.6</v>
      </c>
      <c r="S656" s="516">
        <v>109.5</v>
      </c>
      <c r="T656" s="516">
        <v>112.4</v>
      </c>
      <c r="U656" s="516">
        <v>114.8</v>
      </c>
      <c r="V656" s="516">
        <v>114.9</v>
      </c>
      <c r="W656" s="516">
        <v>114.9</v>
      </c>
      <c r="X656" s="516">
        <v>115.5</v>
      </c>
      <c r="Y656" s="516">
        <v>115.7</v>
      </c>
      <c r="Z656" s="516">
        <v>115.9</v>
      </c>
      <c r="AA656" s="516">
        <v>117.3</v>
      </c>
      <c r="AB656" s="516">
        <v>122.2</v>
      </c>
      <c r="AC656" s="516">
        <v>122.3</v>
      </c>
      <c r="AD656" s="516">
        <v>122.2</v>
      </c>
      <c r="AE656" s="516">
        <v>122.5</v>
      </c>
      <c r="AF656" s="516">
        <v>122.9</v>
      </c>
      <c r="AG656" s="516">
        <v>122.9</v>
      </c>
      <c r="AH656" s="516">
        <v>123.2</v>
      </c>
      <c r="AI656" s="516">
        <v>122.9</v>
      </c>
      <c r="AJ656" s="516">
        <v>122.6</v>
      </c>
      <c r="AK656" s="516">
        <v>122.9</v>
      </c>
      <c r="AL656" s="516">
        <v>122.3</v>
      </c>
      <c r="AM656" s="516">
        <v>123.4</v>
      </c>
      <c r="AN656" s="516">
        <v>123.7</v>
      </c>
      <c r="AO656" s="516">
        <v>124</v>
      </c>
      <c r="AP656" s="516">
        <v>124.6</v>
      </c>
      <c r="AQ656" s="516">
        <v>124.6</v>
      </c>
      <c r="AR656" s="516">
        <v>125.1</v>
      </c>
      <c r="AS656" s="516">
        <v>125.1</v>
      </c>
      <c r="AT656" s="516">
        <v>124.6</v>
      </c>
      <c r="AU656" s="516">
        <v>124.6</v>
      </c>
      <c r="AV656" s="516">
        <v>124.4</v>
      </c>
      <c r="AW656" s="516">
        <v>125.8</v>
      </c>
      <c r="AX656" s="516">
        <v>126.4</v>
      </c>
      <c r="AY656" s="516">
        <v>126.8</v>
      </c>
      <c r="AZ656" s="516">
        <v>126.8</v>
      </c>
      <c r="BA656" s="516">
        <v>126.8</v>
      </c>
      <c r="BB656" s="516">
        <v>139.80000000000001</v>
      </c>
      <c r="BC656" s="516">
        <v>139.6</v>
      </c>
      <c r="BD656" s="516">
        <v>140</v>
      </c>
      <c r="BE656" s="516">
        <v>140.19999999999999</v>
      </c>
      <c r="BF656" s="516">
        <v>140.19999999999999</v>
      </c>
      <c r="BG656" s="516">
        <v>140.1</v>
      </c>
      <c r="BH656" s="516">
        <v>139.80000000000001</v>
      </c>
      <c r="BI656" s="516">
        <v>140.4</v>
      </c>
      <c r="BJ656" s="516">
        <v>140.6</v>
      </c>
      <c r="BK656" s="516">
        <v>140.6</v>
      </c>
      <c r="BL656" s="516">
        <v>141.9</v>
      </c>
      <c r="BM656" s="516">
        <v>141.80000000000001</v>
      </c>
      <c r="BN656" s="516">
        <v>139.4</v>
      </c>
      <c r="BO656" s="516">
        <v>137.19999999999999</v>
      </c>
      <c r="BP656" s="516">
        <v>136.6</v>
      </c>
      <c r="BQ656" s="516">
        <v>136.69999999999999</v>
      </c>
      <c r="BR656" s="516">
        <v>137.19999999999999</v>
      </c>
      <c r="BS656" s="516">
        <v>136.1</v>
      </c>
      <c r="BT656" s="516">
        <v>136.1</v>
      </c>
      <c r="BU656" s="516">
        <v>137.1</v>
      </c>
      <c r="BV656" s="516">
        <v>136.80000000000001</v>
      </c>
      <c r="BW656" s="516">
        <v>137.1</v>
      </c>
      <c r="BX656" s="516">
        <v>137.4</v>
      </c>
      <c r="BY656" s="516">
        <v>137.4</v>
      </c>
      <c r="BZ656" s="516">
        <v>137.4</v>
      </c>
      <c r="CA656" s="516">
        <v>138.9</v>
      </c>
      <c r="CB656" s="516">
        <v>137.4</v>
      </c>
      <c r="CC656" s="516">
        <v>138.5</v>
      </c>
      <c r="CD656" s="516">
        <v>138.5</v>
      </c>
      <c r="CE656" s="516">
        <v>138.6</v>
      </c>
      <c r="CF656" s="516">
        <v>138.6</v>
      </c>
      <c r="CG656" s="516">
        <v>135.6</v>
      </c>
      <c r="CH656" s="516">
        <v>136.6</v>
      </c>
      <c r="CI656" s="516">
        <v>139.69999999999999</v>
      </c>
      <c r="CJ656" s="516">
        <v>139.69999999999999</v>
      </c>
      <c r="CK656" s="516">
        <v>136.6</v>
      </c>
      <c r="CL656" s="516">
        <v>138.69999999999999</v>
      </c>
      <c r="CM656" s="516">
        <v>138.69999999999999</v>
      </c>
      <c r="CN656" s="516">
        <v>138.69999999999999</v>
      </c>
      <c r="CO656" s="516">
        <v>136.5</v>
      </c>
      <c r="CP656" s="516">
        <v>138.69999999999999</v>
      </c>
      <c r="CQ656" s="516">
        <v>139.69999999999999</v>
      </c>
      <c r="CR656" s="516">
        <v>139.69999999999999</v>
      </c>
      <c r="CS656" s="516">
        <v>140.5</v>
      </c>
      <c r="CT656" s="516">
        <v>140.9</v>
      </c>
      <c r="CU656" s="516">
        <v>141.1</v>
      </c>
      <c r="CV656" s="516">
        <v>141.1</v>
      </c>
      <c r="CW656" s="516">
        <v>141.1</v>
      </c>
      <c r="CX656" s="516">
        <v>142</v>
      </c>
      <c r="CY656" s="516">
        <v>141.69999999999999</v>
      </c>
      <c r="CZ656" s="516">
        <v>142.80000000000001</v>
      </c>
      <c r="DA656" s="516">
        <v>142.9</v>
      </c>
      <c r="DB656" s="516">
        <v>141.69999999999999</v>
      </c>
      <c r="DC656" s="516">
        <v>141.69999999999999</v>
      </c>
      <c r="DD656" s="516">
        <v>141.69999999999999</v>
      </c>
      <c r="DE656" s="516">
        <v>141.80000000000001</v>
      </c>
      <c r="DF656" s="516">
        <v>141.6</v>
      </c>
      <c r="DG656" s="516">
        <v>141.69999999999999</v>
      </c>
      <c r="DH656" s="516">
        <v>142.80000000000001</v>
      </c>
      <c r="DI656" s="516">
        <v>142</v>
      </c>
      <c r="DJ656" s="516">
        <v>142.4</v>
      </c>
      <c r="DK656" s="516">
        <v>144.9</v>
      </c>
      <c r="DL656" s="516">
        <v>145.69999999999999</v>
      </c>
      <c r="DM656" s="516">
        <v>145.69999999999999</v>
      </c>
      <c r="DN656" s="516">
        <v>145.4</v>
      </c>
      <c r="DO656" s="516">
        <v>145.6</v>
      </c>
      <c r="DP656" s="516">
        <v>145.6</v>
      </c>
      <c r="DQ656" s="516">
        <v>147.6</v>
      </c>
      <c r="DR656" s="516">
        <v>148.4</v>
      </c>
      <c r="DS656" s="516">
        <v>150.5</v>
      </c>
      <c r="DT656" s="516">
        <v>150.6</v>
      </c>
      <c r="DU656" s="517">
        <v>149.6</v>
      </c>
      <c r="DV656" s="517">
        <v>152.6</v>
      </c>
      <c r="DW656" s="517">
        <v>149.6</v>
      </c>
      <c r="DX656" s="559">
        <v>152.6</v>
      </c>
      <c r="DY656" s="559">
        <v>152.80000000000001</v>
      </c>
      <c r="DZ656" s="559">
        <v>152.69999999999999</v>
      </c>
      <c r="EA656" s="558">
        <v>153.1</v>
      </c>
    </row>
    <row r="657" spans="1:131">
      <c r="A657" s="514" t="s">
        <v>1851</v>
      </c>
      <c r="B657" s="514" t="s">
        <v>1852</v>
      </c>
      <c r="C657" s="515">
        <v>6.7339999999999997E-2</v>
      </c>
      <c r="D657" s="516">
        <v>103.4</v>
      </c>
      <c r="E657" s="516">
        <v>103.4</v>
      </c>
      <c r="F657" s="516">
        <v>103.4</v>
      </c>
      <c r="G657" s="516">
        <v>103.4</v>
      </c>
      <c r="H657" s="516">
        <v>103.4</v>
      </c>
      <c r="I657" s="516">
        <v>103.9</v>
      </c>
      <c r="J657" s="516">
        <v>103.9</v>
      </c>
      <c r="K657" s="516">
        <v>103.9</v>
      </c>
      <c r="L657" s="516">
        <v>103.9</v>
      </c>
      <c r="M657" s="516">
        <v>103.9</v>
      </c>
      <c r="N657" s="516">
        <v>103.9</v>
      </c>
      <c r="O657" s="516">
        <v>103.9</v>
      </c>
      <c r="P657" s="516">
        <v>108.2</v>
      </c>
      <c r="Q657" s="516">
        <v>108.2</v>
      </c>
      <c r="R657" s="516">
        <v>108.2</v>
      </c>
      <c r="S657" s="516">
        <v>108.2</v>
      </c>
      <c r="T657" s="516">
        <v>111.4</v>
      </c>
      <c r="U657" s="516">
        <v>114.3</v>
      </c>
      <c r="V657" s="516">
        <v>114.3</v>
      </c>
      <c r="W657" s="516">
        <v>114.3</v>
      </c>
      <c r="X657" s="516">
        <v>114.3</v>
      </c>
      <c r="Y657" s="516">
        <v>114.3</v>
      </c>
      <c r="Z657" s="516">
        <v>114.6</v>
      </c>
      <c r="AA657" s="516">
        <v>115.9</v>
      </c>
      <c r="AB657" s="516">
        <v>121.1</v>
      </c>
      <c r="AC657" s="516">
        <v>121.1</v>
      </c>
      <c r="AD657" s="516">
        <v>121.1</v>
      </c>
      <c r="AE657" s="516">
        <v>121.1</v>
      </c>
      <c r="AF657" s="516">
        <v>121.1</v>
      </c>
      <c r="AG657" s="516">
        <v>121.1</v>
      </c>
      <c r="AH657" s="516">
        <v>121.1</v>
      </c>
      <c r="AI657" s="516">
        <v>121.1</v>
      </c>
      <c r="AJ657" s="516">
        <v>121.1</v>
      </c>
      <c r="AK657" s="516">
        <v>121.1</v>
      </c>
      <c r="AL657" s="516">
        <v>121.1</v>
      </c>
      <c r="AM657" s="516">
        <v>121.1</v>
      </c>
      <c r="AN657" s="516">
        <v>122.4</v>
      </c>
      <c r="AO657" s="516">
        <v>122.4</v>
      </c>
      <c r="AP657" s="516">
        <v>122.4</v>
      </c>
      <c r="AQ657" s="516">
        <v>122.4</v>
      </c>
      <c r="AR657" s="516">
        <v>122.4</v>
      </c>
      <c r="AS657" s="516">
        <v>122.4</v>
      </c>
      <c r="AT657" s="516">
        <v>122.4</v>
      </c>
      <c r="AU657" s="516">
        <v>122.4</v>
      </c>
      <c r="AV657" s="516">
        <v>122.3</v>
      </c>
      <c r="AW657" s="516">
        <v>123.8</v>
      </c>
      <c r="AX657" s="516">
        <v>124.2</v>
      </c>
      <c r="AY657" s="516">
        <v>124.6</v>
      </c>
      <c r="AZ657" s="516">
        <v>125</v>
      </c>
      <c r="BA657" s="516">
        <v>125</v>
      </c>
      <c r="BB657" s="516">
        <v>139.1</v>
      </c>
      <c r="BC657" s="516">
        <v>138.80000000000001</v>
      </c>
      <c r="BD657" s="516">
        <v>139.1</v>
      </c>
      <c r="BE657" s="516">
        <v>139.30000000000001</v>
      </c>
      <c r="BF657" s="516">
        <v>139.30000000000001</v>
      </c>
      <c r="BG657" s="516">
        <v>139.30000000000001</v>
      </c>
      <c r="BH657" s="516">
        <v>139</v>
      </c>
      <c r="BI657" s="516">
        <v>139.69999999999999</v>
      </c>
      <c r="BJ657" s="516">
        <v>139.9</v>
      </c>
      <c r="BK657" s="516">
        <v>139.9</v>
      </c>
      <c r="BL657" s="516">
        <v>141.30000000000001</v>
      </c>
      <c r="BM657" s="516">
        <v>141.19999999999999</v>
      </c>
      <c r="BN657" s="516">
        <v>138.5</v>
      </c>
      <c r="BO657" s="516">
        <v>135.6</v>
      </c>
      <c r="BP657" s="516">
        <v>135.19999999999999</v>
      </c>
      <c r="BQ657" s="516">
        <v>135.19999999999999</v>
      </c>
      <c r="BR657" s="516">
        <v>135.6</v>
      </c>
      <c r="BS657" s="516">
        <v>134.4</v>
      </c>
      <c r="BT657" s="516">
        <v>134.4</v>
      </c>
      <c r="BU657" s="516">
        <v>135.4</v>
      </c>
      <c r="BV657" s="516">
        <v>135.4</v>
      </c>
      <c r="BW657" s="516">
        <v>135.4</v>
      </c>
      <c r="BX657" s="516">
        <v>135.4</v>
      </c>
      <c r="BY657" s="516">
        <v>135.4</v>
      </c>
      <c r="BZ657" s="516">
        <v>135.5</v>
      </c>
      <c r="CA657" s="516">
        <v>137.1</v>
      </c>
      <c r="CB657" s="516">
        <v>135.5</v>
      </c>
      <c r="CC657" s="516">
        <v>136.69999999999999</v>
      </c>
      <c r="CD657" s="516">
        <v>136.69999999999999</v>
      </c>
      <c r="CE657" s="516">
        <v>136.69999999999999</v>
      </c>
      <c r="CF657" s="516">
        <v>136.69999999999999</v>
      </c>
      <c r="CG657" s="516">
        <v>133.30000000000001</v>
      </c>
      <c r="CH657" s="516">
        <v>134.4</v>
      </c>
      <c r="CI657" s="516">
        <v>137.9</v>
      </c>
      <c r="CJ657" s="516">
        <v>137.9</v>
      </c>
      <c r="CK657" s="516">
        <v>134.30000000000001</v>
      </c>
      <c r="CL657" s="516">
        <v>136.69999999999999</v>
      </c>
      <c r="CM657" s="516">
        <v>136.69999999999999</v>
      </c>
      <c r="CN657" s="516">
        <v>136.69999999999999</v>
      </c>
      <c r="CO657" s="516">
        <v>134.19999999999999</v>
      </c>
      <c r="CP657" s="516">
        <v>136.69999999999999</v>
      </c>
      <c r="CQ657" s="516">
        <v>137.80000000000001</v>
      </c>
      <c r="CR657" s="516">
        <v>137.80000000000001</v>
      </c>
      <c r="CS657" s="516">
        <v>138.5</v>
      </c>
      <c r="CT657" s="516">
        <v>138.69999999999999</v>
      </c>
      <c r="CU657" s="516">
        <v>139</v>
      </c>
      <c r="CV657" s="516">
        <v>139</v>
      </c>
      <c r="CW657" s="516">
        <v>139</v>
      </c>
      <c r="CX657" s="516">
        <v>139.80000000000001</v>
      </c>
      <c r="CY657" s="516">
        <v>139.5</v>
      </c>
      <c r="CZ657" s="516">
        <v>140.69999999999999</v>
      </c>
      <c r="DA657" s="516">
        <v>140.80000000000001</v>
      </c>
      <c r="DB657" s="516">
        <v>139.5</v>
      </c>
      <c r="DC657" s="516">
        <v>139.5</v>
      </c>
      <c r="DD657" s="516">
        <v>139.5</v>
      </c>
      <c r="DE657" s="516">
        <v>139.5</v>
      </c>
      <c r="DF657" s="516">
        <v>139.30000000000001</v>
      </c>
      <c r="DG657" s="516">
        <v>139.30000000000001</v>
      </c>
      <c r="DH657" s="516">
        <v>140.5</v>
      </c>
      <c r="DI657" s="516">
        <v>139.6</v>
      </c>
      <c r="DJ657" s="516">
        <v>140.1</v>
      </c>
      <c r="DK657" s="516">
        <v>141.1</v>
      </c>
      <c r="DL657" s="516">
        <v>142</v>
      </c>
      <c r="DM657" s="516">
        <v>142</v>
      </c>
      <c r="DN657" s="516">
        <v>141.6</v>
      </c>
      <c r="DO657" s="516">
        <v>141.9</v>
      </c>
      <c r="DP657" s="516">
        <v>141.30000000000001</v>
      </c>
      <c r="DQ657" s="516">
        <v>142.5</v>
      </c>
      <c r="DR657" s="516">
        <v>143.30000000000001</v>
      </c>
      <c r="DS657" s="516">
        <v>145.6</v>
      </c>
      <c r="DT657" s="516">
        <v>145.80000000000001</v>
      </c>
      <c r="DU657" s="517">
        <v>144.6</v>
      </c>
      <c r="DV657" s="517">
        <v>148</v>
      </c>
      <c r="DW657" s="517">
        <v>144.30000000000001</v>
      </c>
      <c r="DX657" s="559">
        <v>147.69999999999999</v>
      </c>
      <c r="DY657" s="559">
        <v>147.9</v>
      </c>
      <c r="DZ657" s="559">
        <v>147.80000000000001</v>
      </c>
      <c r="EA657" s="558">
        <v>148.1</v>
      </c>
    </row>
    <row r="658" spans="1:131">
      <c r="A658" s="514" t="s">
        <v>1853</v>
      </c>
      <c r="B658" s="514" t="s">
        <v>1854</v>
      </c>
      <c r="C658" s="515">
        <v>3.0400000000000002E-3</v>
      </c>
      <c r="D658" s="516">
        <v>108.5</v>
      </c>
      <c r="E658" s="516">
        <v>112.6</v>
      </c>
      <c r="F658" s="516">
        <v>116.5</v>
      </c>
      <c r="G658" s="516">
        <v>104.2</v>
      </c>
      <c r="H658" s="516">
        <v>108.5</v>
      </c>
      <c r="I658" s="516">
        <v>112.6</v>
      </c>
      <c r="J658" s="516">
        <v>108.5</v>
      </c>
      <c r="K658" s="516">
        <v>120.3</v>
      </c>
      <c r="L658" s="516">
        <v>112.6</v>
      </c>
      <c r="M658" s="516">
        <v>112.6</v>
      </c>
      <c r="N658" s="516">
        <v>134.5</v>
      </c>
      <c r="O658" s="516">
        <v>120.3</v>
      </c>
      <c r="P658" s="516">
        <v>128.4</v>
      </c>
      <c r="Q658" s="516">
        <v>128.4</v>
      </c>
      <c r="R658" s="516">
        <v>128.4</v>
      </c>
      <c r="S658" s="516">
        <v>124.8</v>
      </c>
      <c r="T658" s="516">
        <v>128.4</v>
      </c>
      <c r="U658" s="516">
        <v>121</v>
      </c>
      <c r="V658" s="516">
        <v>124.8</v>
      </c>
      <c r="W658" s="516">
        <v>124.8</v>
      </c>
      <c r="X658" s="516">
        <v>135.30000000000001</v>
      </c>
      <c r="Y658" s="516">
        <v>138.69999999999999</v>
      </c>
      <c r="Z658" s="516">
        <v>138.69999999999999</v>
      </c>
      <c r="AA658" s="516">
        <v>145.1</v>
      </c>
      <c r="AB658" s="516">
        <v>146.4</v>
      </c>
      <c r="AC658" s="516">
        <v>150</v>
      </c>
      <c r="AD658" s="516">
        <v>146.4</v>
      </c>
      <c r="AE658" s="516">
        <v>153.5</v>
      </c>
      <c r="AF658" s="516">
        <v>163.69999999999999</v>
      </c>
      <c r="AG658" s="516">
        <v>163.69999999999999</v>
      </c>
      <c r="AH658" s="516">
        <v>170.1</v>
      </c>
      <c r="AI658" s="516">
        <v>163.69999999999999</v>
      </c>
      <c r="AJ658" s="516">
        <v>157</v>
      </c>
      <c r="AK658" s="516">
        <v>163.69999999999999</v>
      </c>
      <c r="AL658" s="516">
        <v>150</v>
      </c>
      <c r="AM658" s="516">
        <v>176.3</v>
      </c>
      <c r="AN658" s="516">
        <v>153.5</v>
      </c>
      <c r="AO658" s="516">
        <v>160.69999999999999</v>
      </c>
      <c r="AP658" s="516">
        <v>177.3</v>
      </c>
      <c r="AQ658" s="516">
        <v>177.3</v>
      </c>
      <c r="AR658" s="516">
        <v>188.7</v>
      </c>
      <c r="AS658" s="516">
        <v>188.7</v>
      </c>
      <c r="AT658" s="516">
        <v>175.2</v>
      </c>
      <c r="AU658" s="516">
        <v>175.2</v>
      </c>
      <c r="AV658" s="516">
        <v>173.2</v>
      </c>
      <c r="AW658" s="516">
        <v>177.6</v>
      </c>
      <c r="AX658" s="516">
        <v>181</v>
      </c>
      <c r="AY658" s="516">
        <v>181.9</v>
      </c>
      <c r="AZ658" s="516">
        <v>173.8</v>
      </c>
      <c r="BA658" s="516">
        <v>174</v>
      </c>
      <c r="BB658" s="516">
        <v>185.5</v>
      </c>
      <c r="BC658" s="516">
        <v>185.2</v>
      </c>
      <c r="BD658" s="516">
        <v>190.2</v>
      </c>
      <c r="BE658" s="516">
        <v>190.2</v>
      </c>
      <c r="BF658" s="516">
        <v>190.3</v>
      </c>
      <c r="BG658" s="516">
        <v>186.7</v>
      </c>
      <c r="BH658" s="516">
        <v>186.7</v>
      </c>
      <c r="BI658" s="516">
        <v>186.7</v>
      </c>
      <c r="BJ658" s="516">
        <v>186.8</v>
      </c>
      <c r="BK658" s="516">
        <v>186.8</v>
      </c>
      <c r="BL658" s="516">
        <v>186.9</v>
      </c>
      <c r="BM658" s="516">
        <v>186.9</v>
      </c>
      <c r="BN658" s="516">
        <v>186.9</v>
      </c>
      <c r="BO658" s="516">
        <v>186.9</v>
      </c>
      <c r="BP658" s="516">
        <v>180.7</v>
      </c>
      <c r="BQ658" s="516">
        <v>183.9</v>
      </c>
      <c r="BR658" s="516">
        <v>187.1</v>
      </c>
      <c r="BS658" s="516">
        <v>185</v>
      </c>
      <c r="BT658" s="516">
        <v>185</v>
      </c>
      <c r="BU658" s="516">
        <v>189.1</v>
      </c>
      <c r="BV658" s="516">
        <v>180.7</v>
      </c>
      <c r="BW658" s="516">
        <v>189.1</v>
      </c>
      <c r="BX658" s="516">
        <v>192</v>
      </c>
      <c r="BY658" s="516">
        <v>192</v>
      </c>
      <c r="BZ658" s="516">
        <v>191.2</v>
      </c>
      <c r="CA658" s="516">
        <v>191.2</v>
      </c>
      <c r="CB658" s="516">
        <v>191.2</v>
      </c>
      <c r="CC658" s="516">
        <v>191.2</v>
      </c>
      <c r="CD658" s="516">
        <v>193.2</v>
      </c>
      <c r="CE658" s="516">
        <v>193.2</v>
      </c>
      <c r="CF658" s="516">
        <v>195.2</v>
      </c>
      <c r="CG658" s="516">
        <v>195.2</v>
      </c>
      <c r="CH658" s="516">
        <v>195.2</v>
      </c>
      <c r="CI658" s="516">
        <v>195.2</v>
      </c>
      <c r="CJ658" s="516">
        <v>195.2</v>
      </c>
      <c r="CK658" s="516">
        <v>195.2</v>
      </c>
      <c r="CL658" s="516">
        <v>195.2</v>
      </c>
      <c r="CM658" s="516">
        <v>196</v>
      </c>
      <c r="CN658" s="516">
        <v>196</v>
      </c>
      <c r="CO658" s="516">
        <v>196</v>
      </c>
      <c r="CP658" s="516">
        <v>196</v>
      </c>
      <c r="CQ658" s="516">
        <v>198</v>
      </c>
      <c r="CR658" s="516">
        <v>198</v>
      </c>
      <c r="CS658" s="516">
        <v>201.1</v>
      </c>
      <c r="CT658" s="516">
        <v>205.7</v>
      </c>
      <c r="CU658" s="516">
        <v>205.7</v>
      </c>
      <c r="CV658" s="516">
        <v>205.7</v>
      </c>
      <c r="CW658" s="516">
        <v>205.7</v>
      </c>
      <c r="CX658" s="516">
        <v>209.8</v>
      </c>
      <c r="CY658" s="516">
        <v>209.8</v>
      </c>
      <c r="CZ658" s="516">
        <v>209.8</v>
      </c>
      <c r="DA658" s="516">
        <v>209.8</v>
      </c>
      <c r="DB658" s="516">
        <v>209.8</v>
      </c>
      <c r="DC658" s="516">
        <v>209.8</v>
      </c>
      <c r="DD658" s="516">
        <v>209.8</v>
      </c>
      <c r="DE658" s="516">
        <v>210.5</v>
      </c>
      <c r="DF658" s="516">
        <v>210.5</v>
      </c>
      <c r="DG658" s="516">
        <v>213.8</v>
      </c>
      <c r="DH658" s="516">
        <v>213.8</v>
      </c>
      <c r="DI658" s="516">
        <v>213.8</v>
      </c>
      <c r="DJ658" s="516">
        <v>213.8</v>
      </c>
      <c r="DK658" s="516">
        <v>213.8</v>
      </c>
      <c r="DL658" s="516">
        <v>214.8</v>
      </c>
      <c r="DM658" s="516">
        <v>214.6</v>
      </c>
      <c r="DN658" s="516">
        <v>215.3</v>
      </c>
      <c r="DO658" s="516">
        <v>215.3</v>
      </c>
      <c r="DP658" s="516">
        <v>216.1</v>
      </c>
      <c r="DQ658" s="516">
        <v>216.1</v>
      </c>
      <c r="DR658" s="516">
        <v>217</v>
      </c>
      <c r="DS658" s="516">
        <v>217</v>
      </c>
      <c r="DT658" s="516">
        <v>217</v>
      </c>
      <c r="DU658" s="517">
        <v>217</v>
      </c>
      <c r="DV658" s="517">
        <v>217</v>
      </c>
      <c r="DW658" s="517">
        <v>222.8</v>
      </c>
      <c r="DX658" s="559">
        <v>222.8</v>
      </c>
      <c r="DY658" s="559">
        <v>224.1</v>
      </c>
      <c r="DZ658" s="559">
        <v>224.1</v>
      </c>
      <c r="EA658" s="558">
        <v>225</v>
      </c>
    </row>
    <row r="659" spans="1:131">
      <c r="A659" s="514" t="s">
        <v>1855</v>
      </c>
      <c r="B659" s="514" t="s">
        <v>1856</v>
      </c>
      <c r="C659" s="515">
        <v>5.13E-3</v>
      </c>
      <c r="D659" s="516">
        <v>106.8</v>
      </c>
      <c r="E659" s="516">
        <v>106.8</v>
      </c>
      <c r="F659" s="516">
        <v>106.8</v>
      </c>
      <c r="G659" s="516">
        <v>106.8</v>
      </c>
      <c r="H659" s="516">
        <v>106.8</v>
      </c>
      <c r="I659" s="516">
        <v>106.8</v>
      </c>
      <c r="J659" s="516">
        <v>106.8</v>
      </c>
      <c r="K659" s="516">
        <v>106.8</v>
      </c>
      <c r="L659" s="516">
        <v>111</v>
      </c>
      <c r="M659" s="516">
        <v>111</v>
      </c>
      <c r="N659" s="516">
        <v>111</v>
      </c>
      <c r="O659" s="516">
        <v>111</v>
      </c>
      <c r="P659" s="516">
        <v>117</v>
      </c>
      <c r="Q659" s="516">
        <v>117</v>
      </c>
      <c r="R659" s="516">
        <v>117</v>
      </c>
      <c r="S659" s="516">
        <v>117</v>
      </c>
      <c r="T659" s="516">
        <v>117</v>
      </c>
      <c r="U659" s="516">
        <v>117</v>
      </c>
      <c r="V659" s="516">
        <v>117</v>
      </c>
      <c r="W659" s="516">
        <v>117</v>
      </c>
      <c r="X659" s="516">
        <v>119.9</v>
      </c>
      <c r="Y659" s="516">
        <v>119.9</v>
      </c>
      <c r="Z659" s="516">
        <v>119.9</v>
      </c>
      <c r="AA659" s="516">
        <v>119.9</v>
      </c>
      <c r="AB659" s="516">
        <v>122.7</v>
      </c>
      <c r="AC659" s="516">
        <v>122.7</v>
      </c>
      <c r="AD659" s="516">
        <v>122.7</v>
      </c>
      <c r="AE659" s="516">
        <v>122.7</v>
      </c>
      <c r="AF659" s="516">
        <v>122.7</v>
      </c>
      <c r="AG659" s="516">
        <v>122.7</v>
      </c>
      <c r="AH659" s="516">
        <v>122.7</v>
      </c>
      <c r="AI659" s="516">
        <v>122.7</v>
      </c>
      <c r="AJ659" s="516">
        <v>122.7</v>
      </c>
      <c r="AK659" s="516">
        <v>122.7</v>
      </c>
      <c r="AL659" s="516">
        <v>122.7</v>
      </c>
      <c r="AM659" s="516">
        <v>122.6</v>
      </c>
      <c r="AN659" s="516">
        <v>122.6</v>
      </c>
      <c r="AO659" s="516">
        <v>122.6</v>
      </c>
      <c r="AP659" s="516">
        <v>122.6</v>
      </c>
      <c r="AQ659" s="516">
        <v>122.6</v>
      </c>
      <c r="AR659" s="516">
        <v>122.6</v>
      </c>
      <c r="AS659" s="516">
        <v>122.6</v>
      </c>
      <c r="AT659" s="516">
        <v>122.6</v>
      </c>
      <c r="AU659" s="516">
        <v>122.6</v>
      </c>
      <c r="AV659" s="516">
        <v>122.6</v>
      </c>
      <c r="AW659" s="516">
        <v>122.6</v>
      </c>
      <c r="AX659" s="516">
        <v>122.6</v>
      </c>
      <c r="AY659" s="516">
        <v>122.6</v>
      </c>
      <c r="AZ659" s="516">
        <v>122.6</v>
      </c>
      <c r="BA659" s="516">
        <v>122.6</v>
      </c>
      <c r="BB659" s="516">
        <v>122.6</v>
      </c>
      <c r="BC659" s="516">
        <v>122.6</v>
      </c>
      <c r="BD659" s="516">
        <v>122.6</v>
      </c>
      <c r="BE659" s="516">
        <v>122.6</v>
      </c>
      <c r="BF659" s="516">
        <v>122.6</v>
      </c>
      <c r="BG659" s="516">
        <v>122.6</v>
      </c>
      <c r="BH659" s="516">
        <v>122.6</v>
      </c>
      <c r="BI659" s="516">
        <v>122.6</v>
      </c>
      <c r="BJ659" s="516">
        <v>122.6</v>
      </c>
      <c r="BK659" s="516">
        <v>122.6</v>
      </c>
      <c r="BL659" s="516">
        <v>122.6</v>
      </c>
      <c r="BM659" s="516">
        <v>122.6</v>
      </c>
      <c r="BN659" s="516">
        <v>122.6</v>
      </c>
      <c r="BO659" s="516">
        <v>129.1</v>
      </c>
      <c r="BP659" s="516">
        <v>129.1</v>
      </c>
      <c r="BQ659" s="516">
        <v>129.1</v>
      </c>
      <c r="BR659" s="516">
        <v>129.1</v>
      </c>
      <c r="BS659" s="516">
        <v>129.1</v>
      </c>
      <c r="BT659" s="516">
        <v>129.1</v>
      </c>
      <c r="BU659" s="516">
        <v>129.1</v>
      </c>
      <c r="BV659" s="516">
        <v>129.1</v>
      </c>
      <c r="BW659" s="516">
        <v>129.1</v>
      </c>
      <c r="BX659" s="516">
        <v>130.80000000000001</v>
      </c>
      <c r="BY659" s="516">
        <v>130.80000000000001</v>
      </c>
      <c r="BZ659" s="516">
        <v>130.80000000000001</v>
      </c>
      <c r="CA659" s="516">
        <v>130.80000000000001</v>
      </c>
      <c r="CB659" s="516">
        <v>130.80000000000001</v>
      </c>
      <c r="CC659" s="516">
        <v>130.80000000000001</v>
      </c>
      <c r="CD659" s="516">
        <v>130.80000000000001</v>
      </c>
      <c r="CE659" s="516">
        <v>130.80000000000001</v>
      </c>
      <c r="CF659" s="516">
        <v>130.80000000000001</v>
      </c>
      <c r="CG659" s="516">
        <v>130.80000000000001</v>
      </c>
      <c r="CH659" s="516">
        <v>130.80000000000001</v>
      </c>
      <c r="CI659" s="516">
        <v>130.80000000000001</v>
      </c>
      <c r="CJ659" s="516">
        <v>130.80000000000001</v>
      </c>
      <c r="CK659" s="516">
        <v>130.80000000000001</v>
      </c>
      <c r="CL659" s="516">
        <v>130.80000000000001</v>
      </c>
      <c r="CM659" s="516">
        <v>130.80000000000001</v>
      </c>
      <c r="CN659" s="516">
        <v>130.80000000000001</v>
      </c>
      <c r="CO659" s="516">
        <v>130.80000000000001</v>
      </c>
      <c r="CP659" s="516">
        <v>130.80000000000001</v>
      </c>
      <c r="CQ659" s="516">
        <v>130.80000000000001</v>
      </c>
      <c r="CR659" s="516">
        <v>130.80000000000001</v>
      </c>
      <c r="CS659" s="516">
        <v>130.80000000000001</v>
      </c>
      <c r="CT659" s="516">
        <v>130.80000000000001</v>
      </c>
      <c r="CU659" s="516">
        <v>130.80000000000001</v>
      </c>
      <c r="CV659" s="516">
        <v>130.80000000000001</v>
      </c>
      <c r="CW659" s="516">
        <v>130.80000000000001</v>
      </c>
      <c r="CX659" s="516">
        <v>130.80000000000001</v>
      </c>
      <c r="CY659" s="516">
        <v>130.80000000000001</v>
      </c>
      <c r="CZ659" s="516">
        <v>130.80000000000001</v>
      </c>
      <c r="DA659" s="516">
        <v>130.80000000000001</v>
      </c>
      <c r="DB659" s="516">
        <v>130.80000000000001</v>
      </c>
      <c r="DC659" s="516">
        <v>130.80000000000001</v>
      </c>
      <c r="DD659" s="516">
        <v>130.80000000000001</v>
      </c>
      <c r="DE659" s="516">
        <v>130.80000000000001</v>
      </c>
      <c r="DF659" s="516">
        <v>130.80000000000001</v>
      </c>
      <c r="DG659" s="516">
        <v>130.80000000000001</v>
      </c>
      <c r="DH659" s="516">
        <v>130.80000000000001</v>
      </c>
      <c r="DI659" s="516">
        <v>130.80000000000001</v>
      </c>
      <c r="DJ659" s="516">
        <v>130.80000000000001</v>
      </c>
      <c r="DK659" s="516">
        <v>153.19999999999999</v>
      </c>
      <c r="DL659" s="516">
        <v>153.19999999999999</v>
      </c>
      <c r="DM659" s="516">
        <v>153.19999999999999</v>
      </c>
      <c r="DN659" s="516">
        <v>153.19999999999999</v>
      </c>
      <c r="DO659" s="516">
        <v>153.19999999999999</v>
      </c>
      <c r="DP659" s="516">
        <v>160.5</v>
      </c>
      <c r="DQ659" s="516">
        <v>175</v>
      </c>
      <c r="DR659" s="516">
        <v>175</v>
      </c>
      <c r="DS659" s="516">
        <v>175</v>
      </c>
      <c r="DT659" s="516">
        <v>175</v>
      </c>
      <c r="DU659" s="517">
        <v>175</v>
      </c>
      <c r="DV659" s="517">
        <v>175</v>
      </c>
      <c r="DW659" s="517">
        <v>175</v>
      </c>
      <c r="DX659" s="559">
        <v>175</v>
      </c>
      <c r="DY659" s="559">
        <v>175</v>
      </c>
      <c r="DZ659" s="559">
        <v>175</v>
      </c>
      <c r="EA659" s="558">
        <v>175</v>
      </c>
    </row>
    <row r="660" spans="1:131">
      <c r="A660" s="514" t="s">
        <v>1857</v>
      </c>
      <c r="B660" s="514" t="s">
        <v>1858</v>
      </c>
      <c r="C660" s="515">
        <v>5.5460000000000002E-2</v>
      </c>
      <c r="D660" s="516">
        <v>101.7</v>
      </c>
      <c r="E660" s="516">
        <v>96.4</v>
      </c>
      <c r="F660" s="516">
        <v>103</v>
      </c>
      <c r="G660" s="516">
        <v>101.6</v>
      </c>
      <c r="H660" s="516">
        <v>100.2</v>
      </c>
      <c r="I660" s="516">
        <v>101</v>
      </c>
      <c r="J660" s="516">
        <v>105.2</v>
      </c>
      <c r="K660" s="516">
        <v>100.9</v>
      </c>
      <c r="L660" s="516">
        <v>101.6</v>
      </c>
      <c r="M660" s="516">
        <v>102.2</v>
      </c>
      <c r="N660" s="516">
        <v>103.7</v>
      </c>
      <c r="O660" s="516">
        <v>102.4</v>
      </c>
      <c r="P660" s="516">
        <v>102.6</v>
      </c>
      <c r="Q660" s="516">
        <v>101.7</v>
      </c>
      <c r="R660" s="516">
        <v>99.9</v>
      </c>
      <c r="S660" s="516">
        <v>104</v>
      </c>
      <c r="T660" s="516">
        <v>105.6</v>
      </c>
      <c r="U660" s="516">
        <v>103.6</v>
      </c>
      <c r="V660" s="516">
        <v>108.4</v>
      </c>
      <c r="W660" s="516">
        <v>109.4</v>
      </c>
      <c r="X660" s="516">
        <v>110.3</v>
      </c>
      <c r="Y660" s="516">
        <v>110.4</v>
      </c>
      <c r="Z660" s="516">
        <v>111.6</v>
      </c>
      <c r="AA660" s="516">
        <v>108.7</v>
      </c>
      <c r="AB660" s="516">
        <v>111.1</v>
      </c>
      <c r="AC660" s="516">
        <v>113.7</v>
      </c>
      <c r="AD660" s="516">
        <v>112.4</v>
      </c>
      <c r="AE660" s="516">
        <v>107.1</v>
      </c>
      <c r="AF660" s="516">
        <v>108.2</v>
      </c>
      <c r="AG660" s="516">
        <v>109.8</v>
      </c>
      <c r="AH660" s="516">
        <v>109.2</v>
      </c>
      <c r="AI660" s="516">
        <v>107.5</v>
      </c>
      <c r="AJ660" s="516">
        <v>111.2</v>
      </c>
      <c r="AK660" s="516">
        <v>107.5</v>
      </c>
      <c r="AL660" s="516">
        <v>108.6</v>
      </c>
      <c r="AM660" s="516">
        <v>106.2</v>
      </c>
      <c r="AN660" s="516">
        <v>98.8</v>
      </c>
      <c r="AO660" s="516">
        <v>103.3</v>
      </c>
      <c r="AP660" s="516">
        <v>102</v>
      </c>
      <c r="AQ660" s="516">
        <v>107.4</v>
      </c>
      <c r="AR660" s="516">
        <v>105.4</v>
      </c>
      <c r="AS660" s="516">
        <v>105</v>
      </c>
      <c r="AT660" s="516">
        <v>104.8</v>
      </c>
      <c r="AU660" s="516">
        <v>107.6</v>
      </c>
      <c r="AV660" s="516">
        <v>102.7</v>
      </c>
      <c r="AW660" s="516">
        <v>103.1</v>
      </c>
      <c r="AX660" s="516">
        <v>107.7</v>
      </c>
      <c r="AY660" s="516">
        <v>103.6</v>
      </c>
      <c r="AZ660" s="516">
        <v>105.4</v>
      </c>
      <c r="BA660" s="516">
        <v>105</v>
      </c>
      <c r="BB660" s="516">
        <v>104.4</v>
      </c>
      <c r="BC660" s="516">
        <v>108.9</v>
      </c>
      <c r="BD660" s="516">
        <v>105.5</v>
      </c>
      <c r="BE660" s="516">
        <v>105.2</v>
      </c>
      <c r="BF660" s="516">
        <v>102.5</v>
      </c>
      <c r="BG660" s="516">
        <v>103</v>
      </c>
      <c r="BH660" s="516">
        <v>103.5</v>
      </c>
      <c r="BI660" s="516">
        <v>102.8</v>
      </c>
      <c r="BJ660" s="516">
        <v>102.8</v>
      </c>
      <c r="BK660" s="516">
        <v>102.8</v>
      </c>
      <c r="BL660" s="516">
        <v>105.1</v>
      </c>
      <c r="BM660" s="516">
        <v>103.5</v>
      </c>
      <c r="BN660" s="516">
        <v>103.5</v>
      </c>
      <c r="BO660" s="516">
        <v>102.2</v>
      </c>
      <c r="BP660" s="516">
        <v>102.6</v>
      </c>
      <c r="BQ660" s="516">
        <v>105.3</v>
      </c>
      <c r="BR660" s="516">
        <v>104.3</v>
      </c>
      <c r="BS660" s="516">
        <v>102.3</v>
      </c>
      <c r="BT660" s="516">
        <v>100.5</v>
      </c>
      <c r="BU660" s="516">
        <v>102.6</v>
      </c>
      <c r="BV660" s="516">
        <v>102.9</v>
      </c>
      <c r="BW660" s="516">
        <v>100.3</v>
      </c>
      <c r="BX660" s="516">
        <v>104.3</v>
      </c>
      <c r="BY660" s="516">
        <v>102</v>
      </c>
      <c r="BZ660" s="516">
        <v>103.7</v>
      </c>
      <c r="CA660" s="516">
        <v>103</v>
      </c>
      <c r="CB660" s="516">
        <v>101.5</v>
      </c>
      <c r="CC660" s="516">
        <v>103.6</v>
      </c>
      <c r="CD660" s="516">
        <v>101.9</v>
      </c>
      <c r="CE660" s="516">
        <v>99.8</v>
      </c>
      <c r="CF660" s="516">
        <v>105.4</v>
      </c>
      <c r="CG660" s="516">
        <v>104.4</v>
      </c>
      <c r="CH660" s="516">
        <v>106.6</v>
      </c>
      <c r="CI660" s="516">
        <v>102.5</v>
      </c>
      <c r="CJ660" s="516">
        <v>105.3</v>
      </c>
      <c r="CK660" s="516">
        <v>103.6</v>
      </c>
      <c r="CL660" s="516">
        <v>104.2</v>
      </c>
      <c r="CM660" s="516">
        <v>102</v>
      </c>
      <c r="CN660" s="516">
        <v>100.3</v>
      </c>
      <c r="CO660" s="516">
        <v>102.8</v>
      </c>
      <c r="CP660" s="516">
        <v>102.5</v>
      </c>
      <c r="CQ660" s="516">
        <v>103.1</v>
      </c>
      <c r="CR660" s="516">
        <v>101.4</v>
      </c>
      <c r="CS660" s="516">
        <v>104.9</v>
      </c>
      <c r="CT660" s="516">
        <v>108.3</v>
      </c>
      <c r="CU660" s="516">
        <v>104.5</v>
      </c>
      <c r="CV660" s="516">
        <v>104.3</v>
      </c>
      <c r="CW660" s="516">
        <v>103.8</v>
      </c>
      <c r="CX660" s="516">
        <v>102</v>
      </c>
      <c r="CY660" s="516">
        <v>103.5</v>
      </c>
      <c r="CZ660" s="516">
        <v>103</v>
      </c>
      <c r="DA660" s="516">
        <v>101.6</v>
      </c>
      <c r="DB660" s="516">
        <v>102.5</v>
      </c>
      <c r="DC660" s="516">
        <v>103.1</v>
      </c>
      <c r="DD660" s="516">
        <v>102.8</v>
      </c>
      <c r="DE660" s="516">
        <v>101.5</v>
      </c>
      <c r="DF660" s="516">
        <v>102.7</v>
      </c>
      <c r="DG660" s="516">
        <v>102.4</v>
      </c>
      <c r="DH660" s="516">
        <v>103.5</v>
      </c>
      <c r="DI660" s="516">
        <v>106</v>
      </c>
      <c r="DJ660" s="516">
        <v>106.6</v>
      </c>
      <c r="DK660" s="516">
        <v>105.2</v>
      </c>
      <c r="DL660" s="516">
        <v>104</v>
      </c>
      <c r="DM660" s="516">
        <v>103</v>
      </c>
      <c r="DN660" s="516">
        <v>108.6</v>
      </c>
      <c r="DO660" s="516">
        <v>106.1</v>
      </c>
      <c r="DP660" s="516">
        <v>109.2</v>
      </c>
      <c r="DQ660" s="516">
        <v>106.2</v>
      </c>
      <c r="DR660" s="516">
        <v>107.4</v>
      </c>
      <c r="DS660" s="516">
        <v>107.6</v>
      </c>
      <c r="DT660" s="516">
        <v>107.9</v>
      </c>
      <c r="DU660" s="517">
        <v>106.1</v>
      </c>
      <c r="DV660" s="517">
        <v>108.3</v>
      </c>
      <c r="DW660" s="517">
        <v>107</v>
      </c>
      <c r="DX660" s="559">
        <v>107.6</v>
      </c>
      <c r="DY660" s="559">
        <v>110.4</v>
      </c>
      <c r="DZ660" s="559">
        <v>110.4</v>
      </c>
      <c r="EA660" s="558">
        <v>111.6</v>
      </c>
    </row>
    <row r="661" spans="1:131">
      <c r="A661" s="514" t="s">
        <v>1859</v>
      </c>
      <c r="B661" s="514" t="s">
        <v>1860</v>
      </c>
      <c r="C661" s="515">
        <v>4.8480000000000002E-2</v>
      </c>
      <c r="D661" s="516">
        <v>101.8</v>
      </c>
      <c r="E661" s="516">
        <v>95.1</v>
      </c>
      <c r="F661" s="516">
        <v>102.8</v>
      </c>
      <c r="G661" s="516">
        <v>101.1</v>
      </c>
      <c r="H661" s="516">
        <v>99.6</v>
      </c>
      <c r="I661" s="516">
        <v>99.9</v>
      </c>
      <c r="J661" s="516">
        <v>104.9</v>
      </c>
      <c r="K661" s="516">
        <v>100.3</v>
      </c>
      <c r="L661" s="516">
        <v>101.1</v>
      </c>
      <c r="M661" s="516">
        <v>101.5</v>
      </c>
      <c r="N661" s="516">
        <v>103.4</v>
      </c>
      <c r="O661" s="516">
        <v>101.4</v>
      </c>
      <c r="P661" s="516">
        <v>101.5</v>
      </c>
      <c r="Q661" s="516">
        <v>100.7</v>
      </c>
      <c r="R661" s="516">
        <v>98.3</v>
      </c>
      <c r="S661" s="516">
        <v>102.9</v>
      </c>
      <c r="T661" s="516">
        <v>104.3</v>
      </c>
      <c r="U661" s="516">
        <v>102.3</v>
      </c>
      <c r="V661" s="516">
        <v>107.4</v>
      </c>
      <c r="W661" s="516">
        <v>108.6</v>
      </c>
      <c r="X661" s="516">
        <v>109.3</v>
      </c>
      <c r="Y661" s="516">
        <v>109.7</v>
      </c>
      <c r="Z661" s="516">
        <v>110.5</v>
      </c>
      <c r="AA661" s="516">
        <v>107.2</v>
      </c>
      <c r="AB661" s="516">
        <v>109.7</v>
      </c>
      <c r="AC661" s="516">
        <v>112.9</v>
      </c>
      <c r="AD661" s="516">
        <v>111.3</v>
      </c>
      <c r="AE661" s="516">
        <v>105.3</v>
      </c>
      <c r="AF661" s="516">
        <v>106.9</v>
      </c>
      <c r="AG661" s="516">
        <v>108.2</v>
      </c>
      <c r="AH661" s="516">
        <v>107.6</v>
      </c>
      <c r="AI661" s="516">
        <v>105.8</v>
      </c>
      <c r="AJ661" s="516">
        <v>109.9</v>
      </c>
      <c r="AK661" s="516">
        <v>105.8</v>
      </c>
      <c r="AL661" s="516">
        <v>106.9</v>
      </c>
      <c r="AM661" s="516">
        <v>104.1</v>
      </c>
      <c r="AN661" s="516">
        <v>95.7</v>
      </c>
      <c r="AO661" s="516">
        <v>100.8</v>
      </c>
      <c r="AP661" s="516">
        <v>99.3</v>
      </c>
      <c r="AQ661" s="516">
        <v>105.6</v>
      </c>
      <c r="AR661" s="516">
        <v>103.3</v>
      </c>
      <c r="AS661" s="516">
        <v>102.8</v>
      </c>
      <c r="AT661" s="516">
        <v>102.6</v>
      </c>
      <c r="AU661" s="516">
        <v>105.8</v>
      </c>
      <c r="AV661" s="516">
        <v>100.2</v>
      </c>
      <c r="AW661" s="516">
        <v>100.7</v>
      </c>
      <c r="AX661" s="516">
        <v>105.9</v>
      </c>
      <c r="AY661" s="516">
        <v>101.2</v>
      </c>
      <c r="AZ661" s="516">
        <v>103.2</v>
      </c>
      <c r="BA661" s="516">
        <v>102.8</v>
      </c>
      <c r="BB661" s="516">
        <v>102.1</v>
      </c>
      <c r="BC661" s="516">
        <v>107.3</v>
      </c>
      <c r="BD661" s="516">
        <v>103.4</v>
      </c>
      <c r="BE661" s="516">
        <v>103.1</v>
      </c>
      <c r="BF661" s="516">
        <v>99.9</v>
      </c>
      <c r="BG661" s="516">
        <v>100.4</v>
      </c>
      <c r="BH661" s="516">
        <v>101</v>
      </c>
      <c r="BI661" s="516">
        <v>100.4</v>
      </c>
      <c r="BJ661" s="516">
        <v>100.4</v>
      </c>
      <c r="BK661" s="516">
        <v>100.3</v>
      </c>
      <c r="BL661" s="516">
        <v>103</v>
      </c>
      <c r="BM661" s="516">
        <v>101.2</v>
      </c>
      <c r="BN661" s="516">
        <v>101.1</v>
      </c>
      <c r="BO661" s="516">
        <v>99.9</v>
      </c>
      <c r="BP661" s="516">
        <v>100.4</v>
      </c>
      <c r="BQ661" s="516">
        <v>103.4</v>
      </c>
      <c r="BR661" s="516">
        <v>102.3</v>
      </c>
      <c r="BS661" s="516">
        <v>100</v>
      </c>
      <c r="BT661" s="516">
        <v>98</v>
      </c>
      <c r="BU661" s="516">
        <v>101.2</v>
      </c>
      <c r="BV661" s="516">
        <v>101.6</v>
      </c>
      <c r="BW661" s="516">
        <v>98.3</v>
      </c>
      <c r="BX661" s="516">
        <v>102.9</v>
      </c>
      <c r="BY661" s="516">
        <v>100.2</v>
      </c>
      <c r="BZ661" s="516">
        <v>102.1</v>
      </c>
      <c r="CA661" s="516">
        <v>101.4</v>
      </c>
      <c r="CB661" s="516">
        <v>99.7</v>
      </c>
      <c r="CC661" s="516">
        <v>102.1</v>
      </c>
      <c r="CD661" s="516">
        <v>100.1</v>
      </c>
      <c r="CE661" s="516">
        <v>97.6</v>
      </c>
      <c r="CF661" s="516">
        <v>104.1</v>
      </c>
      <c r="CG661" s="516">
        <v>102.9</v>
      </c>
      <c r="CH661" s="516">
        <v>105.6</v>
      </c>
      <c r="CI661" s="516">
        <v>100.9</v>
      </c>
      <c r="CJ661" s="516">
        <v>104.1</v>
      </c>
      <c r="CK661" s="516">
        <v>102.2</v>
      </c>
      <c r="CL661" s="516">
        <v>102.9</v>
      </c>
      <c r="CM661" s="516">
        <v>100.4</v>
      </c>
      <c r="CN661" s="516">
        <v>98.4</v>
      </c>
      <c r="CO661" s="516">
        <v>101.3</v>
      </c>
      <c r="CP661" s="516">
        <v>101</v>
      </c>
      <c r="CQ661" s="516">
        <v>101.6</v>
      </c>
      <c r="CR661" s="516">
        <v>99.7</v>
      </c>
      <c r="CS661" s="516">
        <v>103.3</v>
      </c>
      <c r="CT661" s="516">
        <v>107.4</v>
      </c>
      <c r="CU661" s="516">
        <v>103.4</v>
      </c>
      <c r="CV661" s="516">
        <v>103.2</v>
      </c>
      <c r="CW661" s="516">
        <v>102.6</v>
      </c>
      <c r="CX661" s="516">
        <v>100.6</v>
      </c>
      <c r="CY661" s="516">
        <v>102.3</v>
      </c>
      <c r="CZ661" s="516">
        <v>101.7</v>
      </c>
      <c r="DA661" s="516">
        <v>100.1</v>
      </c>
      <c r="DB661" s="516">
        <v>101.1</v>
      </c>
      <c r="DC661" s="516">
        <v>101.7</v>
      </c>
      <c r="DD661" s="516">
        <v>101.5</v>
      </c>
      <c r="DE661" s="516">
        <v>99.9</v>
      </c>
      <c r="DF661" s="516">
        <v>101.3</v>
      </c>
      <c r="DG661" s="516">
        <v>100</v>
      </c>
      <c r="DH661" s="516">
        <v>101.4</v>
      </c>
      <c r="DI661" s="516">
        <v>104.2</v>
      </c>
      <c r="DJ661" s="516">
        <v>102.1</v>
      </c>
      <c r="DK661" s="516">
        <v>100.5</v>
      </c>
      <c r="DL661" s="516">
        <v>99</v>
      </c>
      <c r="DM661" s="516">
        <v>99</v>
      </c>
      <c r="DN661" s="516">
        <v>104.9</v>
      </c>
      <c r="DO661" s="516">
        <v>102.8</v>
      </c>
      <c r="DP661" s="516">
        <v>105.1</v>
      </c>
      <c r="DQ661" s="516">
        <v>102.8</v>
      </c>
      <c r="DR661" s="516">
        <v>104</v>
      </c>
      <c r="DS661" s="516">
        <v>104</v>
      </c>
      <c r="DT661" s="516">
        <v>104</v>
      </c>
      <c r="DU661" s="517">
        <v>102.3</v>
      </c>
      <c r="DV661" s="517">
        <v>104.5</v>
      </c>
      <c r="DW661" s="517">
        <v>103</v>
      </c>
      <c r="DX661" s="559">
        <v>104</v>
      </c>
      <c r="DY661" s="559">
        <v>107.2</v>
      </c>
      <c r="DZ661" s="559">
        <v>107.2</v>
      </c>
      <c r="EA661" s="558">
        <v>108.4</v>
      </c>
    </row>
    <row r="662" spans="1:131">
      <c r="A662" s="514" t="s">
        <v>1861</v>
      </c>
      <c r="B662" s="514" t="s">
        <v>1862</v>
      </c>
      <c r="C662" s="515">
        <v>6.9800000000000001E-3</v>
      </c>
      <c r="D662" s="516">
        <v>100.9</v>
      </c>
      <c r="E662" s="516">
        <v>105</v>
      </c>
      <c r="F662" s="516">
        <v>104.3</v>
      </c>
      <c r="G662" s="516">
        <v>104.7</v>
      </c>
      <c r="H662" s="516">
        <v>104.6</v>
      </c>
      <c r="I662" s="516">
        <v>108.6</v>
      </c>
      <c r="J662" s="516">
        <v>107.1</v>
      </c>
      <c r="K662" s="516">
        <v>105.2</v>
      </c>
      <c r="L662" s="516">
        <v>105.3</v>
      </c>
      <c r="M662" s="516">
        <v>106.4</v>
      </c>
      <c r="N662" s="516">
        <v>105.8</v>
      </c>
      <c r="O662" s="516">
        <v>109.4</v>
      </c>
      <c r="P662" s="516">
        <v>110.5</v>
      </c>
      <c r="Q662" s="516">
        <v>108.6</v>
      </c>
      <c r="R662" s="516">
        <v>110.7</v>
      </c>
      <c r="S662" s="516">
        <v>111.5</v>
      </c>
      <c r="T662" s="516">
        <v>114.8</v>
      </c>
      <c r="U662" s="516">
        <v>112.6</v>
      </c>
      <c r="V662" s="516">
        <v>115.4</v>
      </c>
      <c r="W662" s="516">
        <v>114.9</v>
      </c>
      <c r="X662" s="516">
        <v>117</v>
      </c>
      <c r="Y662" s="516">
        <v>115.5</v>
      </c>
      <c r="Z662" s="516">
        <v>119.3</v>
      </c>
      <c r="AA662" s="516">
        <v>119.2</v>
      </c>
      <c r="AB662" s="516">
        <v>121</v>
      </c>
      <c r="AC662" s="516">
        <v>119</v>
      </c>
      <c r="AD662" s="516">
        <v>119.8</v>
      </c>
      <c r="AE662" s="516">
        <v>119.3</v>
      </c>
      <c r="AF662" s="516">
        <v>117.4</v>
      </c>
      <c r="AG662" s="516">
        <v>120.6</v>
      </c>
      <c r="AH662" s="516">
        <v>120.1</v>
      </c>
      <c r="AI662" s="516">
        <v>119.4</v>
      </c>
      <c r="AJ662" s="516">
        <v>120.3</v>
      </c>
      <c r="AK662" s="516">
        <v>119.7</v>
      </c>
      <c r="AL662" s="516">
        <v>120.4</v>
      </c>
      <c r="AM662" s="516">
        <v>121</v>
      </c>
      <c r="AN662" s="516">
        <v>120.8</v>
      </c>
      <c r="AO662" s="516">
        <v>120.8</v>
      </c>
      <c r="AP662" s="516">
        <v>120.6</v>
      </c>
      <c r="AQ662" s="516">
        <v>120.1</v>
      </c>
      <c r="AR662" s="516">
        <v>120.1</v>
      </c>
      <c r="AS662" s="516">
        <v>120.1</v>
      </c>
      <c r="AT662" s="516">
        <v>120.1</v>
      </c>
      <c r="AU662" s="516">
        <v>120.1</v>
      </c>
      <c r="AV662" s="516">
        <v>120.1</v>
      </c>
      <c r="AW662" s="516">
        <v>120.1</v>
      </c>
      <c r="AX662" s="516">
        <v>120.1</v>
      </c>
      <c r="AY662" s="516">
        <v>120.1</v>
      </c>
      <c r="AZ662" s="516">
        <v>120.1</v>
      </c>
      <c r="BA662" s="516">
        <v>120.1</v>
      </c>
      <c r="BB662" s="516">
        <v>120.1</v>
      </c>
      <c r="BC662" s="516">
        <v>120.1</v>
      </c>
      <c r="BD662" s="516">
        <v>120.1</v>
      </c>
      <c r="BE662" s="516">
        <v>120.1</v>
      </c>
      <c r="BF662" s="516">
        <v>120.1</v>
      </c>
      <c r="BG662" s="516">
        <v>120.9</v>
      </c>
      <c r="BH662" s="516">
        <v>120.9</v>
      </c>
      <c r="BI662" s="516">
        <v>120.1</v>
      </c>
      <c r="BJ662" s="516">
        <v>120.1</v>
      </c>
      <c r="BK662" s="516">
        <v>120.1</v>
      </c>
      <c r="BL662" s="516">
        <v>120.1</v>
      </c>
      <c r="BM662" s="516">
        <v>120.1</v>
      </c>
      <c r="BN662" s="516">
        <v>120.1</v>
      </c>
      <c r="BO662" s="516">
        <v>118</v>
      </c>
      <c r="BP662" s="516">
        <v>118</v>
      </c>
      <c r="BQ662" s="516">
        <v>118.2</v>
      </c>
      <c r="BR662" s="516">
        <v>118.2</v>
      </c>
      <c r="BS662" s="516">
        <v>118.2</v>
      </c>
      <c r="BT662" s="516">
        <v>118.1</v>
      </c>
      <c r="BU662" s="516">
        <v>112</v>
      </c>
      <c r="BV662" s="516">
        <v>112</v>
      </c>
      <c r="BW662" s="516">
        <v>114.2</v>
      </c>
      <c r="BX662" s="516">
        <v>114.5</v>
      </c>
      <c r="BY662" s="516">
        <v>114.5</v>
      </c>
      <c r="BZ662" s="516">
        <v>114.4</v>
      </c>
      <c r="CA662" s="516">
        <v>114.2</v>
      </c>
      <c r="CB662" s="516">
        <v>114.2</v>
      </c>
      <c r="CC662" s="516">
        <v>114.2</v>
      </c>
      <c r="CD662" s="516">
        <v>114.2</v>
      </c>
      <c r="CE662" s="516">
        <v>114.8</v>
      </c>
      <c r="CF662" s="516">
        <v>114.5</v>
      </c>
      <c r="CG662" s="516">
        <v>114.5</v>
      </c>
      <c r="CH662" s="516">
        <v>113.4</v>
      </c>
      <c r="CI662" s="516">
        <v>113.3</v>
      </c>
      <c r="CJ662" s="516">
        <v>113.4</v>
      </c>
      <c r="CK662" s="516">
        <v>113.5</v>
      </c>
      <c r="CL662" s="516">
        <v>113.2</v>
      </c>
      <c r="CM662" s="516">
        <v>113.1</v>
      </c>
      <c r="CN662" s="516">
        <v>113.3</v>
      </c>
      <c r="CO662" s="516">
        <v>113.2</v>
      </c>
      <c r="CP662" s="516">
        <v>113.4</v>
      </c>
      <c r="CQ662" s="516">
        <v>113.2</v>
      </c>
      <c r="CR662" s="516">
        <v>113.1</v>
      </c>
      <c r="CS662" s="516">
        <v>115.7</v>
      </c>
      <c r="CT662" s="516">
        <v>114.4</v>
      </c>
      <c r="CU662" s="516">
        <v>111.8</v>
      </c>
      <c r="CV662" s="516">
        <v>111.8</v>
      </c>
      <c r="CW662" s="516">
        <v>111.8</v>
      </c>
      <c r="CX662" s="516">
        <v>112.3</v>
      </c>
      <c r="CY662" s="516">
        <v>111.8</v>
      </c>
      <c r="CZ662" s="516">
        <v>111.8</v>
      </c>
      <c r="DA662" s="516">
        <v>112.3</v>
      </c>
      <c r="DB662" s="516">
        <v>112.3</v>
      </c>
      <c r="DC662" s="516">
        <v>112.5</v>
      </c>
      <c r="DD662" s="516">
        <v>112.3</v>
      </c>
      <c r="DE662" s="516">
        <v>112.7</v>
      </c>
      <c r="DF662" s="516">
        <v>112.6</v>
      </c>
      <c r="DG662" s="516">
        <v>119.5</v>
      </c>
      <c r="DH662" s="516">
        <v>118</v>
      </c>
      <c r="DI662" s="516">
        <v>118.2</v>
      </c>
      <c r="DJ662" s="516">
        <v>138</v>
      </c>
      <c r="DK662" s="516">
        <v>137.69999999999999</v>
      </c>
      <c r="DL662" s="516">
        <v>138.19999999999999</v>
      </c>
      <c r="DM662" s="516">
        <v>130.69999999999999</v>
      </c>
      <c r="DN662" s="516">
        <v>133.69999999999999</v>
      </c>
      <c r="DO662" s="516">
        <v>129.30000000000001</v>
      </c>
      <c r="DP662" s="516">
        <v>137.30000000000001</v>
      </c>
      <c r="DQ662" s="516">
        <v>129.80000000000001</v>
      </c>
      <c r="DR662" s="516">
        <v>130.5</v>
      </c>
      <c r="DS662" s="516">
        <v>132</v>
      </c>
      <c r="DT662" s="516">
        <v>134.69999999999999</v>
      </c>
      <c r="DU662" s="517">
        <v>132.30000000000001</v>
      </c>
      <c r="DV662" s="517">
        <v>134.6</v>
      </c>
      <c r="DW662" s="517">
        <v>134.9</v>
      </c>
      <c r="DX662" s="559">
        <v>133.19999999999999</v>
      </c>
      <c r="DY662" s="559">
        <v>133.19999999999999</v>
      </c>
      <c r="DZ662" s="559">
        <v>133.19999999999999</v>
      </c>
      <c r="EA662" s="558">
        <v>134.1</v>
      </c>
    </row>
    <row r="663" spans="1:131">
      <c r="A663" s="514" t="s">
        <v>1863</v>
      </c>
      <c r="B663" s="514" t="s">
        <v>1864</v>
      </c>
      <c r="C663" s="515">
        <v>7.5100000000000002E-3</v>
      </c>
      <c r="D663" s="516">
        <v>101.7</v>
      </c>
      <c r="E663" s="516">
        <v>102.7</v>
      </c>
      <c r="F663" s="516">
        <v>104</v>
      </c>
      <c r="G663" s="516">
        <v>104.3</v>
      </c>
      <c r="H663" s="516">
        <v>102.3</v>
      </c>
      <c r="I663" s="516">
        <v>98.3</v>
      </c>
      <c r="J663" s="516">
        <v>98.4</v>
      </c>
      <c r="K663" s="516">
        <v>99.6</v>
      </c>
      <c r="L663" s="516">
        <v>99.5</v>
      </c>
      <c r="M663" s="516">
        <v>99.6</v>
      </c>
      <c r="N663" s="516">
        <v>104.6</v>
      </c>
      <c r="O663" s="516">
        <v>102.5</v>
      </c>
      <c r="P663" s="516">
        <v>109.4</v>
      </c>
      <c r="Q663" s="516">
        <v>107.2</v>
      </c>
      <c r="R663" s="516">
        <v>108</v>
      </c>
      <c r="S663" s="516">
        <v>106.1</v>
      </c>
      <c r="T663" s="516">
        <v>107.3</v>
      </c>
      <c r="U663" s="516">
        <v>106.5</v>
      </c>
      <c r="V663" s="516">
        <v>108.4</v>
      </c>
      <c r="W663" s="516">
        <v>106.3</v>
      </c>
      <c r="X663" s="516">
        <v>106.6</v>
      </c>
      <c r="Y663" s="516">
        <v>107.1</v>
      </c>
      <c r="Z663" s="516">
        <v>108.4</v>
      </c>
      <c r="AA663" s="516">
        <v>107.5</v>
      </c>
      <c r="AB663" s="516">
        <v>106.4</v>
      </c>
      <c r="AC663" s="516">
        <v>107.6</v>
      </c>
      <c r="AD663" s="516">
        <v>108.8</v>
      </c>
      <c r="AE663" s="516">
        <v>106</v>
      </c>
      <c r="AF663" s="516">
        <v>104.4</v>
      </c>
      <c r="AG663" s="516">
        <v>104.9</v>
      </c>
      <c r="AH663" s="516">
        <v>102.7</v>
      </c>
      <c r="AI663" s="516">
        <v>105.4</v>
      </c>
      <c r="AJ663" s="516">
        <v>104.1</v>
      </c>
      <c r="AK663" s="516">
        <v>104.7</v>
      </c>
      <c r="AL663" s="516">
        <v>105.1</v>
      </c>
      <c r="AM663" s="516">
        <v>106.3</v>
      </c>
      <c r="AN663" s="516">
        <v>100.8</v>
      </c>
      <c r="AO663" s="516">
        <v>99.1</v>
      </c>
      <c r="AP663" s="516">
        <v>100.6</v>
      </c>
      <c r="AQ663" s="516">
        <v>100.2</v>
      </c>
      <c r="AR663" s="516">
        <v>101</v>
      </c>
      <c r="AS663" s="516">
        <v>101.6</v>
      </c>
      <c r="AT663" s="516">
        <v>101.8</v>
      </c>
      <c r="AU663" s="516">
        <v>95</v>
      </c>
      <c r="AV663" s="516">
        <v>95.8</v>
      </c>
      <c r="AW663" s="516">
        <v>95.8</v>
      </c>
      <c r="AX663" s="516">
        <v>96.1</v>
      </c>
      <c r="AY663" s="516">
        <v>100.7</v>
      </c>
      <c r="AZ663" s="516">
        <v>98.3</v>
      </c>
      <c r="BA663" s="516">
        <v>98.2</v>
      </c>
      <c r="BB663" s="516">
        <v>97.2</v>
      </c>
      <c r="BC663" s="516">
        <v>97.5</v>
      </c>
      <c r="BD663" s="516">
        <v>97.7</v>
      </c>
      <c r="BE663" s="516">
        <v>98.4</v>
      </c>
      <c r="BF663" s="516">
        <v>95.2</v>
      </c>
      <c r="BG663" s="516">
        <v>94.9</v>
      </c>
      <c r="BH663" s="516">
        <v>95</v>
      </c>
      <c r="BI663" s="516">
        <v>95.1</v>
      </c>
      <c r="BJ663" s="516">
        <v>95.7</v>
      </c>
      <c r="BK663" s="516">
        <v>96.3</v>
      </c>
      <c r="BL663" s="516">
        <v>98.5</v>
      </c>
      <c r="BM663" s="516">
        <v>97.8</v>
      </c>
      <c r="BN663" s="516">
        <v>98.2</v>
      </c>
      <c r="BO663" s="516">
        <v>106.8</v>
      </c>
      <c r="BP663" s="516">
        <v>105.1</v>
      </c>
      <c r="BQ663" s="516">
        <v>112.8</v>
      </c>
      <c r="BR663" s="516">
        <v>113.6</v>
      </c>
      <c r="BS663" s="516">
        <v>113.1</v>
      </c>
      <c r="BT663" s="516">
        <v>113.1</v>
      </c>
      <c r="BU663" s="516">
        <v>112.3</v>
      </c>
      <c r="BV663" s="516">
        <v>111.8</v>
      </c>
      <c r="BW663" s="516">
        <v>112.6</v>
      </c>
      <c r="BX663" s="516">
        <v>109.6</v>
      </c>
      <c r="BY663" s="516">
        <v>111.8</v>
      </c>
      <c r="BZ663" s="516">
        <v>111.8</v>
      </c>
      <c r="CA663" s="516">
        <v>112.1</v>
      </c>
      <c r="CB663" s="516">
        <v>107.5</v>
      </c>
      <c r="CC663" s="516">
        <v>107.5</v>
      </c>
      <c r="CD663" s="516">
        <v>107.2</v>
      </c>
      <c r="CE663" s="516">
        <v>107.2</v>
      </c>
      <c r="CF663" s="516">
        <v>107.4</v>
      </c>
      <c r="CG663" s="516">
        <v>107.3</v>
      </c>
      <c r="CH663" s="516">
        <v>107.5</v>
      </c>
      <c r="CI663" s="516">
        <v>107.4</v>
      </c>
      <c r="CJ663" s="516">
        <v>109.2</v>
      </c>
      <c r="CK663" s="516">
        <v>109.3</v>
      </c>
      <c r="CL663" s="516">
        <v>109.5</v>
      </c>
      <c r="CM663" s="516">
        <v>109.4</v>
      </c>
      <c r="CN663" s="516">
        <v>109.5</v>
      </c>
      <c r="CO663" s="516">
        <v>109.5</v>
      </c>
      <c r="CP663" s="516">
        <v>109.4</v>
      </c>
      <c r="CQ663" s="516">
        <v>109.4</v>
      </c>
      <c r="CR663" s="516">
        <v>110.9</v>
      </c>
      <c r="CS663" s="516">
        <v>112.2</v>
      </c>
      <c r="CT663" s="516">
        <v>112</v>
      </c>
      <c r="CU663" s="516">
        <v>112.2</v>
      </c>
      <c r="CV663" s="516">
        <v>112.2</v>
      </c>
      <c r="CW663" s="516">
        <v>112.1</v>
      </c>
      <c r="CX663" s="516">
        <v>112.1</v>
      </c>
      <c r="CY663" s="516">
        <v>112.1</v>
      </c>
      <c r="CZ663" s="516">
        <v>108.8</v>
      </c>
      <c r="DA663" s="516">
        <v>102</v>
      </c>
      <c r="DB663" s="516">
        <v>95.7</v>
      </c>
      <c r="DC663" s="516">
        <v>95.6</v>
      </c>
      <c r="DD663" s="516">
        <v>95.2</v>
      </c>
      <c r="DE663" s="516">
        <v>95.2</v>
      </c>
      <c r="DF663" s="516">
        <v>94.9</v>
      </c>
      <c r="DG663" s="516">
        <v>95.9</v>
      </c>
      <c r="DH663" s="516">
        <v>95.8</v>
      </c>
      <c r="DI663" s="516">
        <v>95.8</v>
      </c>
      <c r="DJ663" s="516">
        <v>98.5</v>
      </c>
      <c r="DK663" s="516">
        <v>98.5</v>
      </c>
      <c r="DL663" s="516">
        <v>98.4</v>
      </c>
      <c r="DM663" s="516">
        <v>98.4</v>
      </c>
      <c r="DN663" s="516">
        <v>98.5</v>
      </c>
      <c r="DO663" s="516">
        <v>98.4</v>
      </c>
      <c r="DP663" s="516">
        <v>98.4</v>
      </c>
      <c r="DQ663" s="516">
        <v>99.6</v>
      </c>
      <c r="DR663" s="516">
        <v>99.7</v>
      </c>
      <c r="DS663" s="516">
        <v>99.7</v>
      </c>
      <c r="DT663" s="516">
        <v>99.6</v>
      </c>
      <c r="DU663" s="517">
        <v>99.6</v>
      </c>
      <c r="DV663" s="517">
        <v>98.3</v>
      </c>
      <c r="DW663" s="517">
        <v>98.3</v>
      </c>
      <c r="DX663" s="559">
        <v>101.6</v>
      </c>
      <c r="DY663" s="559">
        <v>101.6</v>
      </c>
      <c r="DZ663" s="559">
        <v>101.6</v>
      </c>
      <c r="EA663" s="558">
        <v>101.6</v>
      </c>
    </row>
    <row r="664" spans="1:131">
      <c r="A664" s="514" t="s">
        <v>1865</v>
      </c>
      <c r="B664" s="514" t="s">
        <v>1866</v>
      </c>
      <c r="C664" s="515">
        <v>4.4999999999999997E-3</v>
      </c>
      <c r="D664" s="516">
        <v>100</v>
      </c>
      <c r="E664" s="516">
        <v>100</v>
      </c>
      <c r="F664" s="516">
        <v>100</v>
      </c>
      <c r="G664" s="516">
        <v>100</v>
      </c>
      <c r="H664" s="516">
        <v>100</v>
      </c>
      <c r="I664" s="516">
        <v>100</v>
      </c>
      <c r="J664" s="516">
        <v>100</v>
      </c>
      <c r="K664" s="516">
        <v>100</v>
      </c>
      <c r="L664" s="516">
        <v>100</v>
      </c>
      <c r="M664" s="516">
        <v>100</v>
      </c>
      <c r="N664" s="516">
        <v>100</v>
      </c>
      <c r="O664" s="516">
        <v>100</v>
      </c>
      <c r="P664" s="516">
        <v>105.4</v>
      </c>
      <c r="Q664" s="516">
        <v>105.4</v>
      </c>
      <c r="R664" s="516">
        <v>105.4</v>
      </c>
      <c r="S664" s="516">
        <v>105.4</v>
      </c>
      <c r="T664" s="516">
        <v>105.4</v>
      </c>
      <c r="U664" s="516">
        <v>105.4</v>
      </c>
      <c r="V664" s="516">
        <v>105.4</v>
      </c>
      <c r="W664" s="516">
        <v>105.4</v>
      </c>
      <c r="X664" s="516">
        <v>105.4</v>
      </c>
      <c r="Y664" s="516">
        <v>105.4</v>
      </c>
      <c r="Z664" s="516">
        <v>105.4</v>
      </c>
      <c r="AA664" s="516">
        <v>105.4</v>
      </c>
      <c r="AB664" s="516">
        <v>104.7</v>
      </c>
      <c r="AC664" s="516">
        <v>104.7</v>
      </c>
      <c r="AD664" s="516">
        <v>104.7</v>
      </c>
      <c r="AE664" s="516">
        <v>104.7</v>
      </c>
      <c r="AF664" s="516">
        <v>104.7</v>
      </c>
      <c r="AG664" s="516">
        <v>104.7</v>
      </c>
      <c r="AH664" s="516">
        <v>104.7</v>
      </c>
      <c r="AI664" s="516">
        <v>104.7</v>
      </c>
      <c r="AJ664" s="516">
        <v>104.7</v>
      </c>
      <c r="AK664" s="516">
        <v>104.7</v>
      </c>
      <c r="AL664" s="516">
        <v>104.7</v>
      </c>
      <c r="AM664" s="516">
        <v>104.7</v>
      </c>
      <c r="AN664" s="516">
        <v>102.3</v>
      </c>
      <c r="AO664" s="516">
        <v>102.3</v>
      </c>
      <c r="AP664" s="516">
        <v>102.3</v>
      </c>
      <c r="AQ664" s="516">
        <v>102.3</v>
      </c>
      <c r="AR664" s="516">
        <v>102.3</v>
      </c>
      <c r="AS664" s="516">
        <v>102.3</v>
      </c>
      <c r="AT664" s="516">
        <v>102.3</v>
      </c>
      <c r="AU664" s="516">
        <v>91.7</v>
      </c>
      <c r="AV664" s="516">
        <v>91.7</v>
      </c>
      <c r="AW664" s="516">
        <v>91.7</v>
      </c>
      <c r="AX664" s="516">
        <v>91.7</v>
      </c>
      <c r="AY664" s="516">
        <v>91.7</v>
      </c>
      <c r="AZ664" s="516">
        <v>91.7</v>
      </c>
      <c r="BA664" s="516">
        <v>91.7</v>
      </c>
      <c r="BB664" s="516">
        <v>91.7</v>
      </c>
      <c r="BC664" s="516">
        <v>91.7</v>
      </c>
      <c r="BD664" s="516">
        <v>91.7</v>
      </c>
      <c r="BE664" s="516">
        <v>91.7</v>
      </c>
      <c r="BF664" s="516">
        <v>91.7</v>
      </c>
      <c r="BG664" s="516">
        <v>91.7</v>
      </c>
      <c r="BH664" s="516">
        <v>91.7</v>
      </c>
      <c r="BI664" s="516">
        <v>91.7</v>
      </c>
      <c r="BJ664" s="516">
        <v>91.7</v>
      </c>
      <c r="BK664" s="516">
        <v>91.7</v>
      </c>
      <c r="BL664" s="516">
        <v>96.4</v>
      </c>
      <c r="BM664" s="516">
        <v>96.2</v>
      </c>
      <c r="BN664" s="516">
        <v>96.2</v>
      </c>
      <c r="BO664" s="516">
        <v>104.8</v>
      </c>
      <c r="BP664" s="516">
        <v>104.8</v>
      </c>
      <c r="BQ664" s="516">
        <v>112.9</v>
      </c>
      <c r="BR664" s="516">
        <v>112.9</v>
      </c>
      <c r="BS664" s="516">
        <v>112.9</v>
      </c>
      <c r="BT664" s="516">
        <v>112.9</v>
      </c>
      <c r="BU664" s="516">
        <v>112.9</v>
      </c>
      <c r="BV664" s="516">
        <v>112.9</v>
      </c>
      <c r="BW664" s="516">
        <v>113.8</v>
      </c>
      <c r="BX664" s="516">
        <v>111</v>
      </c>
      <c r="BY664" s="516">
        <v>114.7</v>
      </c>
      <c r="BZ664" s="516">
        <v>114.7</v>
      </c>
      <c r="CA664" s="516">
        <v>114.7</v>
      </c>
      <c r="CB664" s="516">
        <v>105.3</v>
      </c>
      <c r="CC664" s="516">
        <v>105.3</v>
      </c>
      <c r="CD664" s="516">
        <v>105.3</v>
      </c>
      <c r="CE664" s="516">
        <v>105.3</v>
      </c>
      <c r="CF664" s="516">
        <v>105.3</v>
      </c>
      <c r="CG664" s="516">
        <v>105.3</v>
      </c>
      <c r="CH664" s="516">
        <v>105.3</v>
      </c>
      <c r="CI664" s="516">
        <v>105.3</v>
      </c>
      <c r="CJ664" s="516">
        <v>107.9</v>
      </c>
      <c r="CK664" s="516">
        <v>107.9</v>
      </c>
      <c r="CL664" s="516">
        <v>107.9</v>
      </c>
      <c r="CM664" s="516">
        <v>107.9</v>
      </c>
      <c r="CN664" s="516">
        <v>107.9</v>
      </c>
      <c r="CO664" s="516">
        <v>107.9</v>
      </c>
      <c r="CP664" s="516">
        <v>107.9</v>
      </c>
      <c r="CQ664" s="516">
        <v>107.9</v>
      </c>
      <c r="CR664" s="516">
        <v>110.7</v>
      </c>
      <c r="CS664" s="516">
        <v>110.7</v>
      </c>
      <c r="CT664" s="516">
        <v>110.7</v>
      </c>
      <c r="CU664" s="516">
        <v>110.7</v>
      </c>
      <c r="CV664" s="516">
        <v>110.7</v>
      </c>
      <c r="CW664" s="516">
        <v>110.7</v>
      </c>
      <c r="CX664" s="516">
        <v>110.7</v>
      </c>
      <c r="CY664" s="516">
        <v>110.7</v>
      </c>
      <c r="CZ664" s="516">
        <v>110.7</v>
      </c>
      <c r="DA664" s="516">
        <v>114.6</v>
      </c>
      <c r="DB664" s="516">
        <v>114.6</v>
      </c>
      <c r="DC664" s="516">
        <v>114.6</v>
      </c>
      <c r="DD664" s="516">
        <v>113.8</v>
      </c>
      <c r="DE664" s="516">
        <v>113.8</v>
      </c>
      <c r="DF664" s="516">
        <v>113.8</v>
      </c>
      <c r="DG664" s="516">
        <v>113.8</v>
      </c>
      <c r="DH664" s="516">
        <v>113.8</v>
      </c>
      <c r="DI664" s="516">
        <v>113.8</v>
      </c>
      <c r="DJ664" s="516">
        <v>118.5</v>
      </c>
      <c r="DK664" s="516">
        <v>118.5</v>
      </c>
      <c r="DL664" s="516">
        <v>118.5</v>
      </c>
      <c r="DM664" s="516">
        <v>118.5</v>
      </c>
      <c r="DN664" s="516">
        <v>118.5</v>
      </c>
      <c r="DO664" s="516">
        <v>118.5</v>
      </c>
      <c r="DP664" s="516">
        <v>118.5</v>
      </c>
      <c r="DQ664" s="516">
        <v>120.3</v>
      </c>
      <c r="DR664" s="516">
        <v>120.3</v>
      </c>
      <c r="DS664" s="516">
        <v>120.3</v>
      </c>
      <c r="DT664" s="516">
        <v>120.3</v>
      </c>
      <c r="DU664" s="517">
        <v>120.3</v>
      </c>
      <c r="DV664" s="517">
        <v>118.1</v>
      </c>
      <c r="DW664" s="517">
        <v>118.2</v>
      </c>
      <c r="DX664" s="559">
        <v>122.7</v>
      </c>
      <c r="DY664" s="559">
        <v>122.7</v>
      </c>
      <c r="DZ664" s="559">
        <v>122.7</v>
      </c>
      <c r="EA664" s="558">
        <v>122.7</v>
      </c>
    </row>
    <row r="665" spans="1:131">
      <c r="A665" s="514" t="s">
        <v>1867</v>
      </c>
      <c r="B665" s="514" t="s">
        <v>1868</v>
      </c>
      <c r="C665" s="515">
        <v>3.0100000000000001E-3</v>
      </c>
      <c r="D665" s="516">
        <v>104.3</v>
      </c>
      <c r="E665" s="516">
        <v>106.7</v>
      </c>
      <c r="F665" s="516">
        <v>110.1</v>
      </c>
      <c r="G665" s="516">
        <v>110.7</v>
      </c>
      <c r="H665" s="516">
        <v>105.7</v>
      </c>
      <c r="I665" s="516">
        <v>95.8</v>
      </c>
      <c r="J665" s="516">
        <v>96.1</v>
      </c>
      <c r="K665" s="516">
        <v>98.9</v>
      </c>
      <c r="L665" s="516">
        <v>98.7</v>
      </c>
      <c r="M665" s="516">
        <v>99.1</v>
      </c>
      <c r="N665" s="516">
        <v>111.5</v>
      </c>
      <c r="O665" s="516">
        <v>106.2</v>
      </c>
      <c r="P665" s="516">
        <v>115.3</v>
      </c>
      <c r="Q665" s="516">
        <v>110</v>
      </c>
      <c r="R665" s="516">
        <v>112</v>
      </c>
      <c r="S665" s="516">
        <v>107.1</v>
      </c>
      <c r="T665" s="516">
        <v>110.2</v>
      </c>
      <c r="U665" s="516">
        <v>108.3</v>
      </c>
      <c r="V665" s="516">
        <v>112.9</v>
      </c>
      <c r="W665" s="516">
        <v>107.8</v>
      </c>
      <c r="X665" s="516">
        <v>108.5</v>
      </c>
      <c r="Y665" s="516">
        <v>109.7</v>
      </c>
      <c r="Z665" s="516">
        <v>112.9</v>
      </c>
      <c r="AA665" s="516">
        <v>110.8</v>
      </c>
      <c r="AB665" s="516">
        <v>108.9</v>
      </c>
      <c r="AC665" s="516">
        <v>111.9</v>
      </c>
      <c r="AD665" s="516">
        <v>115</v>
      </c>
      <c r="AE665" s="516">
        <v>108</v>
      </c>
      <c r="AF665" s="516">
        <v>103.9</v>
      </c>
      <c r="AG665" s="516">
        <v>105.3</v>
      </c>
      <c r="AH665" s="516">
        <v>99.7</v>
      </c>
      <c r="AI665" s="516">
        <v>106.5</v>
      </c>
      <c r="AJ665" s="516">
        <v>103.1</v>
      </c>
      <c r="AK665" s="516">
        <v>104.8</v>
      </c>
      <c r="AL665" s="516">
        <v>105.6</v>
      </c>
      <c r="AM665" s="516">
        <v>108.6</v>
      </c>
      <c r="AN665" s="516">
        <v>98.7</v>
      </c>
      <c r="AO665" s="516">
        <v>94.5</v>
      </c>
      <c r="AP665" s="516">
        <v>98.1</v>
      </c>
      <c r="AQ665" s="516">
        <v>97</v>
      </c>
      <c r="AR665" s="516">
        <v>99</v>
      </c>
      <c r="AS665" s="516">
        <v>100.6</v>
      </c>
      <c r="AT665" s="516">
        <v>101.2</v>
      </c>
      <c r="AU665" s="516">
        <v>99.9</v>
      </c>
      <c r="AV665" s="516">
        <v>101.9</v>
      </c>
      <c r="AW665" s="516">
        <v>102</v>
      </c>
      <c r="AX665" s="516">
        <v>102.7</v>
      </c>
      <c r="AY665" s="516">
        <v>114.2</v>
      </c>
      <c r="AZ665" s="516">
        <v>108.3</v>
      </c>
      <c r="BA665" s="516">
        <v>107.9</v>
      </c>
      <c r="BB665" s="516">
        <v>105.5</v>
      </c>
      <c r="BC665" s="516">
        <v>106</v>
      </c>
      <c r="BD665" s="516">
        <v>106.7</v>
      </c>
      <c r="BE665" s="516">
        <v>108.5</v>
      </c>
      <c r="BF665" s="516">
        <v>100.4</v>
      </c>
      <c r="BG665" s="516">
        <v>99.6</v>
      </c>
      <c r="BH665" s="516">
        <v>100</v>
      </c>
      <c r="BI665" s="516">
        <v>100.1</v>
      </c>
      <c r="BJ665" s="516">
        <v>101.6</v>
      </c>
      <c r="BK665" s="516">
        <v>103</v>
      </c>
      <c r="BL665" s="516">
        <v>101.6</v>
      </c>
      <c r="BM665" s="516">
        <v>100.2</v>
      </c>
      <c r="BN665" s="516">
        <v>101.3</v>
      </c>
      <c r="BO665" s="516">
        <v>109.7</v>
      </c>
      <c r="BP665" s="516">
        <v>105.6</v>
      </c>
      <c r="BQ665" s="516">
        <v>112.5</v>
      </c>
      <c r="BR665" s="516">
        <v>114.5</v>
      </c>
      <c r="BS665" s="516">
        <v>113.4</v>
      </c>
      <c r="BT665" s="516">
        <v>113.3</v>
      </c>
      <c r="BU665" s="516">
        <v>111.4</v>
      </c>
      <c r="BV665" s="516">
        <v>110.2</v>
      </c>
      <c r="BW665" s="516">
        <v>110.9</v>
      </c>
      <c r="BX665" s="516">
        <v>107.5</v>
      </c>
      <c r="BY665" s="516">
        <v>107.5</v>
      </c>
      <c r="BZ665" s="516">
        <v>107.5</v>
      </c>
      <c r="CA665" s="516">
        <v>108.2</v>
      </c>
      <c r="CB665" s="516">
        <v>110.8</v>
      </c>
      <c r="CC665" s="516">
        <v>110.8</v>
      </c>
      <c r="CD665" s="516">
        <v>110.1</v>
      </c>
      <c r="CE665" s="516">
        <v>110.1</v>
      </c>
      <c r="CF665" s="516">
        <v>110.7</v>
      </c>
      <c r="CG665" s="516">
        <v>110.3</v>
      </c>
      <c r="CH665" s="516">
        <v>110.8</v>
      </c>
      <c r="CI665" s="516">
        <v>110.5</v>
      </c>
      <c r="CJ665" s="516">
        <v>111.1</v>
      </c>
      <c r="CK665" s="516">
        <v>111.5</v>
      </c>
      <c r="CL665" s="516">
        <v>111.9</v>
      </c>
      <c r="CM665" s="516">
        <v>111.6</v>
      </c>
      <c r="CN665" s="516">
        <v>111.9</v>
      </c>
      <c r="CO665" s="516">
        <v>111.9</v>
      </c>
      <c r="CP665" s="516">
        <v>111.7</v>
      </c>
      <c r="CQ665" s="516">
        <v>111.6</v>
      </c>
      <c r="CR665" s="516">
        <v>111.3</v>
      </c>
      <c r="CS665" s="516">
        <v>114.4</v>
      </c>
      <c r="CT665" s="516">
        <v>113.9</v>
      </c>
      <c r="CU665" s="516">
        <v>114.5</v>
      </c>
      <c r="CV665" s="516">
        <v>114.5</v>
      </c>
      <c r="CW665" s="516">
        <v>114.3</v>
      </c>
      <c r="CX665" s="516">
        <v>114.3</v>
      </c>
      <c r="CY665" s="516">
        <v>114.3</v>
      </c>
      <c r="CZ665" s="516">
        <v>106.1</v>
      </c>
      <c r="DA665" s="516">
        <v>83.1</v>
      </c>
      <c r="DB665" s="516">
        <v>67.400000000000006</v>
      </c>
      <c r="DC665" s="516">
        <v>67.3</v>
      </c>
      <c r="DD665" s="516">
        <v>67.400000000000006</v>
      </c>
      <c r="DE665" s="516">
        <v>67.3</v>
      </c>
      <c r="DF665" s="516">
        <v>66.599999999999994</v>
      </c>
      <c r="DG665" s="516">
        <v>69</v>
      </c>
      <c r="DH665" s="516">
        <v>68.900000000000006</v>
      </c>
      <c r="DI665" s="516">
        <v>68.900000000000006</v>
      </c>
      <c r="DJ665" s="516">
        <v>68.599999999999994</v>
      </c>
      <c r="DK665" s="516">
        <v>68.5</v>
      </c>
      <c r="DL665" s="516">
        <v>68.3</v>
      </c>
      <c r="DM665" s="516">
        <v>68.400000000000006</v>
      </c>
      <c r="DN665" s="516">
        <v>68.7</v>
      </c>
      <c r="DO665" s="516">
        <v>68.400000000000006</v>
      </c>
      <c r="DP665" s="516">
        <v>68.5</v>
      </c>
      <c r="DQ665" s="516">
        <v>68.599999999999994</v>
      </c>
      <c r="DR665" s="516">
        <v>68.8</v>
      </c>
      <c r="DS665" s="516">
        <v>68.8</v>
      </c>
      <c r="DT665" s="516">
        <v>68.599999999999994</v>
      </c>
      <c r="DU665" s="517">
        <v>68.8</v>
      </c>
      <c r="DV665" s="517">
        <v>68.8</v>
      </c>
      <c r="DW665" s="517">
        <v>68.599999999999994</v>
      </c>
      <c r="DX665" s="559">
        <v>70.099999999999994</v>
      </c>
      <c r="DY665" s="559">
        <v>70.2</v>
      </c>
      <c r="DZ665" s="559">
        <v>70.2</v>
      </c>
      <c r="EA665" s="558">
        <v>70</v>
      </c>
    </row>
    <row r="666" spans="1:131">
      <c r="A666" s="514" t="s">
        <v>1869</v>
      </c>
      <c r="B666" s="514" t="s">
        <v>1870</v>
      </c>
      <c r="C666" s="515">
        <v>2.9297</v>
      </c>
      <c r="D666" s="516">
        <v>104.1</v>
      </c>
      <c r="E666" s="516">
        <v>102.3</v>
      </c>
      <c r="F666" s="516">
        <v>103.1</v>
      </c>
      <c r="G666" s="516">
        <v>101.6</v>
      </c>
      <c r="H666" s="516">
        <v>102.6</v>
      </c>
      <c r="I666" s="516">
        <v>103.8</v>
      </c>
      <c r="J666" s="516">
        <v>104.3</v>
      </c>
      <c r="K666" s="516">
        <v>104.3</v>
      </c>
      <c r="L666" s="516">
        <v>105.3</v>
      </c>
      <c r="M666" s="516">
        <v>103.2</v>
      </c>
      <c r="N666" s="516">
        <v>103</v>
      </c>
      <c r="O666" s="516">
        <v>102.7</v>
      </c>
      <c r="P666" s="516">
        <v>102.3</v>
      </c>
      <c r="Q666" s="516">
        <v>101.9</v>
      </c>
      <c r="R666" s="516">
        <v>103.2</v>
      </c>
      <c r="S666" s="516">
        <v>102.9</v>
      </c>
      <c r="T666" s="516">
        <v>104</v>
      </c>
      <c r="U666" s="516">
        <v>104.8</v>
      </c>
      <c r="V666" s="516">
        <v>105.1</v>
      </c>
      <c r="W666" s="516">
        <v>106.3</v>
      </c>
      <c r="X666" s="516">
        <v>107</v>
      </c>
      <c r="Y666" s="516">
        <v>106.9</v>
      </c>
      <c r="Z666" s="516">
        <v>106.2</v>
      </c>
      <c r="AA666" s="516">
        <v>107.2</v>
      </c>
      <c r="AB666" s="516">
        <v>108</v>
      </c>
      <c r="AC666" s="516">
        <v>108.6</v>
      </c>
      <c r="AD666" s="516">
        <v>108</v>
      </c>
      <c r="AE666" s="516">
        <v>109.1</v>
      </c>
      <c r="AF666" s="516">
        <v>110.9</v>
      </c>
      <c r="AG666" s="516">
        <v>110.7</v>
      </c>
      <c r="AH666" s="516">
        <v>111.3</v>
      </c>
      <c r="AI666" s="516">
        <v>110.4</v>
      </c>
      <c r="AJ666" s="516">
        <v>109.6</v>
      </c>
      <c r="AK666" s="516">
        <v>108.9</v>
      </c>
      <c r="AL666" s="516">
        <v>108.9</v>
      </c>
      <c r="AM666" s="516">
        <v>109.2</v>
      </c>
      <c r="AN666" s="516">
        <v>110.9</v>
      </c>
      <c r="AO666" s="516">
        <v>109.5</v>
      </c>
      <c r="AP666" s="516">
        <v>111</v>
      </c>
      <c r="AQ666" s="516">
        <v>110.3</v>
      </c>
      <c r="AR666" s="516">
        <v>109.4</v>
      </c>
      <c r="AS666" s="516">
        <v>108.3</v>
      </c>
      <c r="AT666" s="516">
        <v>108.4</v>
      </c>
      <c r="AU666" s="516">
        <v>107.9</v>
      </c>
      <c r="AV666" s="516">
        <v>107.6</v>
      </c>
      <c r="AW666" s="516">
        <v>107.9</v>
      </c>
      <c r="AX666" s="516">
        <v>108</v>
      </c>
      <c r="AY666" s="516">
        <v>108.5</v>
      </c>
      <c r="AZ666" s="516">
        <v>108.6</v>
      </c>
      <c r="BA666" s="516">
        <v>108.3</v>
      </c>
      <c r="BB666" s="516">
        <v>107.6</v>
      </c>
      <c r="BC666" s="516">
        <v>108.8</v>
      </c>
      <c r="BD666" s="516">
        <v>108</v>
      </c>
      <c r="BE666" s="516">
        <v>108.2</v>
      </c>
      <c r="BF666" s="516">
        <v>107.9</v>
      </c>
      <c r="BG666" s="516">
        <v>107.8</v>
      </c>
      <c r="BH666" s="516">
        <v>108.3</v>
      </c>
      <c r="BI666" s="516">
        <v>108.3</v>
      </c>
      <c r="BJ666" s="516">
        <v>108</v>
      </c>
      <c r="BK666" s="516">
        <v>108</v>
      </c>
      <c r="BL666" s="516">
        <v>108.4</v>
      </c>
      <c r="BM666" s="516">
        <v>108.5</v>
      </c>
      <c r="BN666" s="516">
        <v>109</v>
      </c>
      <c r="BO666" s="516">
        <v>109.6</v>
      </c>
      <c r="BP666" s="516">
        <v>109.9</v>
      </c>
      <c r="BQ666" s="516">
        <v>110.7</v>
      </c>
      <c r="BR666" s="516">
        <v>110.2</v>
      </c>
      <c r="BS666" s="516">
        <v>109.7</v>
      </c>
      <c r="BT666" s="516">
        <v>109.7</v>
      </c>
      <c r="BU666" s="516">
        <v>110.1</v>
      </c>
      <c r="BV666" s="516">
        <v>109.4</v>
      </c>
      <c r="BW666" s="516">
        <v>110.1</v>
      </c>
      <c r="BX666" s="516">
        <v>110.9</v>
      </c>
      <c r="BY666" s="516">
        <v>110.8</v>
      </c>
      <c r="BZ666" s="516">
        <v>111.8</v>
      </c>
      <c r="CA666" s="516">
        <v>111.5</v>
      </c>
      <c r="CB666" s="516">
        <v>111.8</v>
      </c>
      <c r="CC666" s="516">
        <v>111.5</v>
      </c>
      <c r="CD666" s="516">
        <v>111.7</v>
      </c>
      <c r="CE666" s="516">
        <v>112.1</v>
      </c>
      <c r="CF666" s="516">
        <v>112.2</v>
      </c>
      <c r="CG666" s="516">
        <v>112.1</v>
      </c>
      <c r="CH666" s="516">
        <v>112</v>
      </c>
      <c r="CI666" s="516">
        <v>112.3</v>
      </c>
      <c r="CJ666" s="516">
        <v>112.7</v>
      </c>
      <c r="CK666" s="516">
        <v>112.2</v>
      </c>
      <c r="CL666" s="516">
        <v>110.9</v>
      </c>
      <c r="CM666" s="516">
        <v>111.2</v>
      </c>
      <c r="CN666" s="516">
        <v>110.9</v>
      </c>
      <c r="CO666" s="516">
        <v>110.6</v>
      </c>
      <c r="CP666" s="516">
        <v>111.2</v>
      </c>
      <c r="CQ666" s="516">
        <v>112.1</v>
      </c>
      <c r="CR666" s="516">
        <v>110.8</v>
      </c>
      <c r="CS666" s="516">
        <v>110.8</v>
      </c>
      <c r="CT666" s="516">
        <v>110.7</v>
      </c>
      <c r="CU666" s="516">
        <v>111.5</v>
      </c>
      <c r="CV666" s="516">
        <v>110.3</v>
      </c>
      <c r="CW666" s="516">
        <v>111.1</v>
      </c>
      <c r="CX666" s="516">
        <v>112</v>
      </c>
      <c r="CY666" s="516">
        <v>112.6</v>
      </c>
      <c r="CZ666" s="516">
        <v>111.7</v>
      </c>
      <c r="DA666" s="516">
        <v>112.6</v>
      </c>
      <c r="DB666" s="516">
        <v>112.6</v>
      </c>
      <c r="DC666" s="516">
        <v>113.2</v>
      </c>
      <c r="DD666" s="516">
        <v>115.1</v>
      </c>
      <c r="DE666" s="516">
        <v>115.7</v>
      </c>
      <c r="DF666" s="516">
        <v>116.9</v>
      </c>
      <c r="DG666" s="516">
        <v>118.9</v>
      </c>
      <c r="DH666" s="516">
        <v>118.6</v>
      </c>
      <c r="DI666" s="516">
        <v>118.8</v>
      </c>
      <c r="DJ666" s="516">
        <v>120.2</v>
      </c>
      <c r="DK666" s="516">
        <v>121.1</v>
      </c>
      <c r="DL666" s="516">
        <v>121.8</v>
      </c>
      <c r="DM666" s="516">
        <v>122</v>
      </c>
      <c r="DN666" s="516">
        <v>123.2</v>
      </c>
      <c r="DO666" s="516">
        <v>123.2</v>
      </c>
      <c r="DP666" s="516">
        <v>123.6</v>
      </c>
      <c r="DQ666" s="516">
        <v>124.8</v>
      </c>
      <c r="DR666" s="516">
        <v>124.8</v>
      </c>
      <c r="DS666" s="516">
        <v>125.2</v>
      </c>
      <c r="DT666" s="516">
        <v>125.9</v>
      </c>
      <c r="DU666" s="517">
        <v>127.2</v>
      </c>
      <c r="DV666" s="517">
        <v>128.30000000000001</v>
      </c>
      <c r="DW666" s="517">
        <v>127.5</v>
      </c>
      <c r="DX666" s="559">
        <v>128.6</v>
      </c>
      <c r="DY666" s="559">
        <v>129.19999999999999</v>
      </c>
      <c r="DZ666" s="559">
        <v>129</v>
      </c>
      <c r="EA666" s="558">
        <v>128.80000000000001</v>
      </c>
    </row>
    <row r="667" spans="1:131">
      <c r="A667" s="514" t="s">
        <v>1871</v>
      </c>
      <c r="B667" s="514" t="s">
        <v>1872</v>
      </c>
      <c r="C667" s="515">
        <v>1.29789</v>
      </c>
      <c r="D667" s="516">
        <v>108.1</v>
      </c>
      <c r="E667" s="516">
        <v>103.5</v>
      </c>
      <c r="F667" s="516">
        <v>103.7</v>
      </c>
      <c r="G667" s="516">
        <v>99.9</v>
      </c>
      <c r="H667" s="516">
        <v>100.8</v>
      </c>
      <c r="I667" s="516">
        <v>102.7</v>
      </c>
      <c r="J667" s="516">
        <v>103.3</v>
      </c>
      <c r="K667" s="516">
        <v>103.3</v>
      </c>
      <c r="L667" s="516">
        <v>104.3</v>
      </c>
      <c r="M667" s="516">
        <v>99.6</v>
      </c>
      <c r="N667" s="516">
        <v>99.3</v>
      </c>
      <c r="O667" s="516">
        <v>97.7</v>
      </c>
      <c r="P667" s="516">
        <v>96.8</v>
      </c>
      <c r="Q667" s="516">
        <v>95.3</v>
      </c>
      <c r="R667" s="516">
        <v>98.7</v>
      </c>
      <c r="S667" s="516">
        <v>98.1</v>
      </c>
      <c r="T667" s="516">
        <v>100</v>
      </c>
      <c r="U667" s="516">
        <v>99.2</v>
      </c>
      <c r="V667" s="516">
        <v>99.4</v>
      </c>
      <c r="W667" s="516">
        <v>101.4</v>
      </c>
      <c r="X667" s="516">
        <v>102.9</v>
      </c>
      <c r="Y667" s="516">
        <v>101.6</v>
      </c>
      <c r="Z667" s="516">
        <v>100.4</v>
      </c>
      <c r="AA667" s="516">
        <v>102.1</v>
      </c>
      <c r="AB667" s="516">
        <v>104.2</v>
      </c>
      <c r="AC667" s="516">
        <v>105.7</v>
      </c>
      <c r="AD667" s="516">
        <v>103.1</v>
      </c>
      <c r="AE667" s="516">
        <v>105.4</v>
      </c>
      <c r="AF667" s="516">
        <v>109.1</v>
      </c>
      <c r="AG667" s="516">
        <v>108.5</v>
      </c>
      <c r="AH667" s="516">
        <v>110.1</v>
      </c>
      <c r="AI667" s="516">
        <v>108.2</v>
      </c>
      <c r="AJ667" s="516">
        <v>107</v>
      </c>
      <c r="AK667" s="516">
        <v>105.7</v>
      </c>
      <c r="AL667" s="516">
        <v>106</v>
      </c>
      <c r="AM667" s="516">
        <v>106.8</v>
      </c>
      <c r="AN667" s="516">
        <v>108.8</v>
      </c>
      <c r="AO667" s="516">
        <v>105.9</v>
      </c>
      <c r="AP667" s="516">
        <v>108.7</v>
      </c>
      <c r="AQ667" s="516">
        <v>107.4</v>
      </c>
      <c r="AR667" s="516">
        <v>106.5</v>
      </c>
      <c r="AS667" s="516">
        <v>103.4</v>
      </c>
      <c r="AT667" s="516">
        <v>103.8</v>
      </c>
      <c r="AU667" s="516">
        <v>103.6</v>
      </c>
      <c r="AV667" s="516">
        <v>103.8</v>
      </c>
      <c r="AW667" s="516">
        <v>105</v>
      </c>
      <c r="AX667" s="516">
        <v>104.9</v>
      </c>
      <c r="AY667" s="516">
        <v>105.2</v>
      </c>
      <c r="AZ667" s="516">
        <v>105.6</v>
      </c>
      <c r="BA667" s="516">
        <v>105.1</v>
      </c>
      <c r="BB667" s="516">
        <v>105.1</v>
      </c>
      <c r="BC667" s="516">
        <v>106</v>
      </c>
      <c r="BD667" s="516">
        <v>104.9</v>
      </c>
      <c r="BE667" s="516">
        <v>104.9</v>
      </c>
      <c r="BF667" s="516">
        <v>104.6</v>
      </c>
      <c r="BG667" s="516">
        <v>104.2</v>
      </c>
      <c r="BH667" s="516">
        <v>104.9</v>
      </c>
      <c r="BI667" s="516">
        <v>104.8</v>
      </c>
      <c r="BJ667" s="516">
        <v>104.9</v>
      </c>
      <c r="BK667" s="516">
        <v>104.7</v>
      </c>
      <c r="BL667" s="516">
        <v>104.6</v>
      </c>
      <c r="BM667" s="516">
        <v>104.6</v>
      </c>
      <c r="BN667" s="516">
        <v>106.4</v>
      </c>
      <c r="BO667" s="516">
        <v>106</v>
      </c>
      <c r="BP667" s="516">
        <v>106.5</v>
      </c>
      <c r="BQ667" s="516">
        <v>106.8</v>
      </c>
      <c r="BR667" s="516">
        <v>106.5</v>
      </c>
      <c r="BS667" s="516">
        <v>105.5</v>
      </c>
      <c r="BT667" s="516">
        <v>105.3</v>
      </c>
      <c r="BU667" s="516">
        <v>106.1</v>
      </c>
      <c r="BV667" s="516">
        <v>104.9</v>
      </c>
      <c r="BW667" s="516">
        <v>106.1</v>
      </c>
      <c r="BX667" s="516">
        <v>107.3</v>
      </c>
      <c r="BY667" s="516">
        <v>105.6</v>
      </c>
      <c r="BZ667" s="516">
        <v>107.4</v>
      </c>
      <c r="CA667" s="516">
        <v>106.9</v>
      </c>
      <c r="CB667" s="516">
        <v>107.9</v>
      </c>
      <c r="CC667" s="516">
        <v>106.4</v>
      </c>
      <c r="CD667" s="516">
        <v>106.7</v>
      </c>
      <c r="CE667" s="516">
        <v>109</v>
      </c>
      <c r="CF667" s="516">
        <v>108.8</v>
      </c>
      <c r="CG667" s="516">
        <v>108.2</v>
      </c>
      <c r="CH667" s="516">
        <v>108.6</v>
      </c>
      <c r="CI667" s="516">
        <v>109.1</v>
      </c>
      <c r="CJ667" s="516">
        <v>111</v>
      </c>
      <c r="CK667" s="516">
        <v>109.7</v>
      </c>
      <c r="CL667" s="516">
        <v>107.5</v>
      </c>
      <c r="CM667" s="516">
        <v>108.4</v>
      </c>
      <c r="CN667" s="516">
        <v>108</v>
      </c>
      <c r="CO667" s="516">
        <v>107.7</v>
      </c>
      <c r="CP667" s="516">
        <v>108.5</v>
      </c>
      <c r="CQ667" s="516">
        <v>111.2</v>
      </c>
      <c r="CR667" s="516">
        <v>108.2</v>
      </c>
      <c r="CS667" s="516">
        <v>108.4</v>
      </c>
      <c r="CT667" s="516">
        <v>108.6</v>
      </c>
      <c r="CU667" s="516">
        <v>110.8</v>
      </c>
      <c r="CV667" s="516">
        <v>108.7</v>
      </c>
      <c r="CW667" s="516">
        <v>110.2</v>
      </c>
      <c r="CX667" s="516">
        <v>112.2</v>
      </c>
      <c r="CY667" s="516">
        <v>114</v>
      </c>
      <c r="CZ667" s="516">
        <v>111</v>
      </c>
      <c r="DA667" s="516">
        <v>112.2</v>
      </c>
      <c r="DB667" s="516">
        <v>111.6</v>
      </c>
      <c r="DC667" s="516">
        <v>112</v>
      </c>
      <c r="DD667" s="516">
        <v>114.9</v>
      </c>
      <c r="DE667" s="516">
        <v>115.3</v>
      </c>
      <c r="DF667" s="516">
        <v>116.6</v>
      </c>
      <c r="DG667" s="516">
        <v>119.1</v>
      </c>
      <c r="DH667" s="516">
        <v>117.6</v>
      </c>
      <c r="DI667" s="516">
        <v>116.2</v>
      </c>
      <c r="DJ667" s="516">
        <v>118</v>
      </c>
      <c r="DK667" s="516">
        <v>118.8</v>
      </c>
      <c r="DL667" s="516">
        <v>119.5</v>
      </c>
      <c r="DM667" s="516">
        <v>119.3</v>
      </c>
      <c r="DN667" s="516">
        <v>120.6</v>
      </c>
      <c r="DO667" s="516">
        <v>120.3</v>
      </c>
      <c r="DP667" s="516">
        <v>120.8</v>
      </c>
      <c r="DQ667" s="516">
        <v>121.6</v>
      </c>
      <c r="DR667" s="516">
        <v>121.2</v>
      </c>
      <c r="DS667" s="516">
        <v>121.4</v>
      </c>
      <c r="DT667" s="516">
        <v>121.6</v>
      </c>
      <c r="DU667" s="517">
        <v>122.6</v>
      </c>
      <c r="DV667" s="517">
        <v>124.2</v>
      </c>
      <c r="DW667" s="517">
        <v>124.3</v>
      </c>
      <c r="DX667" s="559">
        <v>127</v>
      </c>
      <c r="DY667" s="559">
        <v>128.30000000000001</v>
      </c>
      <c r="DZ667" s="559">
        <v>128.1</v>
      </c>
      <c r="EA667" s="558">
        <v>126.6</v>
      </c>
    </row>
    <row r="668" spans="1:131">
      <c r="A668" s="514" t="s">
        <v>1873</v>
      </c>
      <c r="B668" s="514" t="s">
        <v>1874</v>
      </c>
      <c r="C668" s="515">
        <v>0.39019999999999999</v>
      </c>
      <c r="D668" s="516">
        <v>104.4</v>
      </c>
      <c r="E668" s="516">
        <v>101.4</v>
      </c>
      <c r="F668" s="516">
        <v>97.4</v>
      </c>
      <c r="G668" s="516">
        <v>93.5</v>
      </c>
      <c r="H668" s="516">
        <v>99.8</v>
      </c>
      <c r="I668" s="516">
        <v>100.4</v>
      </c>
      <c r="J668" s="516">
        <v>99.7</v>
      </c>
      <c r="K668" s="516">
        <v>101.8</v>
      </c>
      <c r="L668" s="516">
        <v>102.2</v>
      </c>
      <c r="M668" s="516">
        <v>97.7</v>
      </c>
      <c r="N668" s="516">
        <v>92.4</v>
      </c>
      <c r="O668" s="516">
        <v>94.2</v>
      </c>
      <c r="P668" s="516">
        <v>96.1</v>
      </c>
      <c r="Q668" s="516">
        <v>97.1</v>
      </c>
      <c r="R668" s="516">
        <v>95.9</v>
      </c>
      <c r="S668" s="516">
        <v>91.6</v>
      </c>
      <c r="T668" s="516">
        <v>93.9</v>
      </c>
      <c r="U668" s="516">
        <v>93</v>
      </c>
      <c r="V668" s="516">
        <v>94.5</v>
      </c>
      <c r="W668" s="516">
        <v>94.7</v>
      </c>
      <c r="X668" s="516">
        <v>95.4</v>
      </c>
      <c r="Y668" s="516">
        <v>92.4</v>
      </c>
      <c r="Z668" s="516">
        <v>90.1</v>
      </c>
      <c r="AA668" s="516">
        <v>93</v>
      </c>
      <c r="AB668" s="516">
        <v>91.9</v>
      </c>
      <c r="AC668" s="516">
        <v>94.9</v>
      </c>
      <c r="AD668" s="516">
        <v>97.4</v>
      </c>
      <c r="AE668" s="516">
        <v>97.4</v>
      </c>
      <c r="AF668" s="516">
        <v>99.9</v>
      </c>
      <c r="AG668" s="516">
        <v>105.6</v>
      </c>
      <c r="AH668" s="516">
        <v>105.6</v>
      </c>
      <c r="AI668" s="516">
        <v>106.2</v>
      </c>
      <c r="AJ668" s="516">
        <v>100.8</v>
      </c>
      <c r="AK668" s="516">
        <v>100.7</v>
      </c>
      <c r="AL668" s="516">
        <v>101.7</v>
      </c>
      <c r="AM668" s="516">
        <v>105.2</v>
      </c>
      <c r="AN668" s="516">
        <v>105.4</v>
      </c>
      <c r="AO668" s="516">
        <v>105.9</v>
      </c>
      <c r="AP668" s="516">
        <v>104.7</v>
      </c>
      <c r="AQ668" s="516">
        <v>106.4</v>
      </c>
      <c r="AR668" s="516">
        <v>105.3</v>
      </c>
      <c r="AS668" s="516">
        <v>104.9</v>
      </c>
      <c r="AT668" s="516">
        <v>105.1</v>
      </c>
      <c r="AU668" s="516">
        <v>105.1</v>
      </c>
      <c r="AV668" s="516">
        <v>105.2</v>
      </c>
      <c r="AW668" s="516">
        <v>109.8</v>
      </c>
      <c r="AX668" s="516">
        <v>108.9</v>
      </c>
      <c r="AY668" s="516">
        <v>108</v>
      </c>
      <c r="AZ668" s="516">
        <v>108.6</v>
      </c>
      <c r="BA668" s="516">
        <v>107.7</v>
      </c>
      <c r="BB668" s="516">
        <v>108</v>
      </c>
      <c r="BC668" s="516">
        <v>109.9</v>
      </c>
      <c r="BD668" s="516">
        <v>110</v>
      </c>
      <c r="BE668" s="516">
        <v>111.5</v>
      </c>
      <c r="BF668" s="516">
        <v>109.8</v>
      </c>
      <c r="BG668" s="516">
        <v>110.4</v>
      </c>
      <c r="BH668" s="516">
        <v>111.7</v>
      </c>
      <c r="BI668" s="516">
        <v>110.9</v>
      </c>
      <c r="BJ668" s="516">
        <v>110.4</v>
      </c>
      <c r="BK668" s="516">
        <v>111.9</v>
      </c>
      <c r="BL668" s="516">
        <v>112.3</v>
      </c>
      <c r="BM668" s="516">
        <v>113.1</v>
      </c>
      <c r="BN668" s="516">
        <v>114</v>
      </c>
      <c r="BO668" s="516">
        <v>115</v>
      </c>
      <c r="BP668" s="516">
        <v>115.7</v>
      </c>
      <c r="BQ668" s="516">
        <v>115.7</v>
      </c>
      <c r="BR668" s="516">
        <v>114.8</v>
      </c>
      <c r="BS668" s="516">
        <v>114.8</v>
      </c>
      <c r="BT668" s="516">
        <v>115.4</v>
      </c>
      <c r="BU668" s="516">
        <v>115.8</v>
      </c>
      <c r="BV668" s="516">
        <v>115.7</v>
      </c>
      <c r="BW668" s="516">
        <v>115.5</v>
      </c>
      <c r="BX668" s="516">
        <v>115.1</v>
      </c>
      <c r="BY668" s="516">
        <v>115.4</v>
      </c>
      <c r="BZ668" s="516">
        <v>116.6</v>
      </c>
      <c r="CA668" s="516">
        <v>116.9</v>
      </c>
      <c r="CB668" s="516">
        <v>116.9</v>
      </c>
      <c r="CC668" s="516">
        <v>117.7</v>
      </c>
      <c r="CD668" s="516">
        <v>117.9</v>
      </c>
      <c r="CE668" s="516">
        <v>118.5</v>
      </c>
      <c r="CF668" s="516">
        <v>118.8</v>
      </c>
      <c r="CG668" s="516">
        <v>117.1</v>
      </c>
      <c r="CH668" s="516">
        <v>116.9</v>
      </c>
      <c r="CI668" s="516">
        <v>118</v>
      </c>
      <c r="CJ668" s="516">
        <v>118.2</v>
      </c>
      <c r="CK668" s="516">
        <v>118.4</v>
      </c>
      <c r="CL668" s="516">
        <v>117.9</v>
      </c>
      <c r="CM668" s="516">
        <v>117.6</v>
      </c>
      <c r="CN668" s="516">
        <v>117.5</v>
      </c>
      <c r="CO668" s="516">
        <v>116.7</v>
      </c>
      <c r="CP668" s="516">
        <v>116.8</v>
      </c>
      <c r="CQ668" s="516">
        <v>117.1</v>
      </c>
      <c r="CR668" s="516">
        <v>117.2</v>
      </c>
      <c r="CS668" s="516">
        <v>118</v>
      </c>
      <c r="CT668" s="516">
        <v>118</v>
      </c>
      <c r="CU668" s="516">
        <v>118</v>
      </c>
      <c r="CV668" s="516">
        <v>117.6</v>
      </c>
      <c r="CW668" s="516">
        <v>115.2</v>
      </c>
      <c r="CX668" s="516">
        <v>119.2</v>
      </c>
      <c r="CY668" s="516">
        <v>118.6</v>
      </c>
      <c r="CZ668" s="516">
        <v>118.9</v>
      </c>
      <c r="DA668" s="516">
        <v>118.9</v>
      </c>
      <c r="DB668" s="516">
        <v>120.3</v>
      </c>
      <c r="DC668" s="516">
        <v>120.8</v>
      </c>
      <c r="DD668" s="516">
        <v>121.4</v>
      </c>
      <c r="DE668" s="516">
        <v>121.4</v>
      </c>
      <c r="DF668" s="516">
        <v>122.3</v>
      </c>
      <c r="DG668" s="516">
        <v>125.3</v>
      </c>
      <c r="DH668" s="516">
        <v>126.1</v>
      </c>
      <c r="DI668" s="516">
        <v>119.4</v>
      </c>
      <c r="DJ668" s="516">
        <v>121.7</v>
      </c>
      <c r="DK668" s="516">
        <v>119.9</v>
      </c>
      <c r="DL668" s="516">
        <v>119.3</v>
      </c>
      <c r="DM668" s="516">
        <v>121.7</v>
      </c>
      <c r="DN668" s="516">
        <v>123.5</v>
      </c>
      <c r="DO668" s="516">
        <v>125.9</v>
      </c>
      <c r="DP668" s="516">
        <v>127.9</v>
      </c>
      <c r="DQ668" s="516">
        <v>130.19999999999999</v>
      </c>
      <c r="DR668" s="516">
        <v>131.19999999999999</v>
      </c>
      <c r="DS668" s="516">
        <v>133.1</v>
      </c>
      <c r="DT668" s="516">
        <v>134.4</v>
      </c>
      <c r="DU668" s="517">
        <v>134.5</v>
      </c>
      <c r="DV668" s="517">
        <v>137.19999999999999</v>
      </c>
      <c r="DW668" s="517">
        <v>137.1</v>
      </c>
      <c r="DX668" s="559">
        <v>137.80000000000001</v>
      </c>
      <c r="DY668" s="559">
        <v>137.5</v>
      </c>
      <c r="DZ668" s="559">
        <v>138.30000000000001</v>
      </c>
      <c r="EA668" s="558">
        <v>137.80000000000001</v>
      </c>
    </row>
    <row r="669" spans="1:131">
      <c r="A669" s="514" t="s">
        <v>1875</v>
      </c>
      <c r="B669" s="514" t="s">
        <v>1876</v>
      </c>
      <c r="C669" s="515">
        <v>9.4900000000000002E-3</v>
      </c>
      <c r="D669" s="516">
        <v>106.4</v>
      </c>
      <c r="E669" s="516">
        <v>107</v>
      </c>
      <c r="F669" s="516">
        <v>107.2</v>
      </c>
      <c r="G669" s="516">
        <v>108.2</v>
      </c>
      <c r="H669" s="516">
        <v>107.2</v>
      </c>
      <c r="I669" s="516">
        <v>107.2</v>
      </c>
      <c r="J669" s="516">
        <v>107.2</v>
      </c>
      <c r="K669" s="516">
        <v>107.2</v>
      </c>
      <c r="L669" s="516">
        <v>107.3</v>
      </c>
      <c r="M669" s="516">
        <v>107.3</v>
      </c>
      <c r="N669" s="516">
        <v>107.3</v>
      </c>
      <c r="O669" s="516">
        <v>107.3</v>
      </c>
      <c r="P669" s="516">
        <v>107.7</v>
      </c>
      <c r="Q669" s="516">
        <v>107.6</v>
      </c>
      <c r="R669" s="516">
        <v>110.4</v>
      </c>
      <c r="S669" s="516">
        <v>110.5</v>
      </c>
      <c r="T669" s="516">
        <v>111.3</v>
      </c>
      <c r="U669" s="516">
        <v>111.8</v>
      </c>
      <c r="V669" s="516">
        <v>111.8</v>
      </c>
      <c r="W669" s="516">
        <v>112.2</v>
      </c>
      <c r="X669" s="516">
        <v>111.8</v>
      </c>
      <c r="Y669" s="516">
        <v>112.2</v>
      </c>
      <c r="Z669" s="516">
        <v>111.8</v>
      </c>
      <c r="AA669" s="516">
        <v>111.7</v>
      </c>
      <c r="AB669" s="516">
        <v>114.8</v>
      </c>
      <c r="AC669" s="516">
        <v>114.5</v>
      </c>
      <c r="AD669" s="516">
        <v>114.1</v>
      </c>
      <c r="AE669" s="516">
        <v>113.9</v>
      </c>
      <c r="AF669" s="516">
        <v>113.7</v>
      </c>
      <c r="AG669" s="516">
        <v>113.6</v>
      </c>
      <c r="AH669" s="516">
        <v>113.3</v>
      </c>
      <c r="AI669" s="516">
        <v>113.3</v>
      </c>
      <c r="AJ669" s="516">
        <v>113.3</v>
      </c>
      <c r="AK669" s="516">
        <v>113.5</v>
      </c>
      <c r="AL669" s="516">
        <v>113.3</v>
      </c>
      <c r="AM669" s="516">
        <v>113.1</v>
      </c>
      <c r="AN669" s="516">
        <v>112.7</v>
      </c>
      <c r="AO669" s="516">
        <v>112.3</v>
      </c>
      <c r="AP669" s="516">
        <v>112.3</v>
      </c>
      <c r="AQ669" s="516">
        <v>112</v>
      </c>
      <c r="AR669" s="516">
        <v>112.1</v>
      </c>
      <c r="AS669" s="516">
        <v>112.1</v>
      </c>
      <c r="AT669" s="516">
        <v>116.7</v>
      </c>
      <c r="AU669" s="516">
        <v>116.7</v>
      </c>
      <c r="AV669" s="516">
        <v>116.7</v>
      </c>
      <c r="AW669" s="516">
        <v>116.7</v>
      </c>
      <c r="AX669" s="516">
        <v>116.7</v>
      </c>
      <c r="AY669" s="516">
        <v>116.7</v>
      </c>
      <c r="AZ669" s="516">
        <v>116.7</v>
      </c>
      <c r="BA669" s="516">
        <v>116.7</v>
      </c>
      <c r="BB669" s="516">
        <v>116.7</v>
      </c>
      <c r="BC669" s="516">
        <v>116.7</v>
      </c>
      <c r="BD669" s="516">
        <v>116.7</v>
      </c>
      <c r="BE669" s="516">
        <v>116.7</v>
      </c>
      <c r="BF669" s="516">
        <v>116.7</v>
      </c>
      <c r="BG669" s="516">
        <v>123.8</v>
      </c>
      <c r="BH669" s="516">
        <v>123.8</v>
      </c>
      <c r="BI669" s="516">
        <v>123.8</v>
      </c>
      <c r="BJ669" s="516">
        <v>123.8</v>
      </c>
      <c r="BK669" s="516">
        <v>123.8</v>
      </c>
      <c r="BL669" s="516">
        <v>123.8</v>
      </c>
      <c r="BM669" s="516">
        <v>123.8</v>
      </c>
      <c r="BN669" s="516">
        <v>123.8</v>
      </c>
      <c r="BO669" s="516">
        <v>123.8</v>
      </c>
      <c r="BP669" s="516">
        <v>123.8</v>
      </c>
      <c r="BQ669" s="516">
        <v>123.8</v>
      </c>
      <c r="BR669" s="516">
        <v>123.8</v>
      </c>
      <c r="BS669" s="516">
        <v>123.8</v>
      </c>
      <c r="BT669" s="516">
        <v>123.8</v>
      </c>
      <c r="BU669" s="516">
        <v>123.8</v>
      </c>
      <c r="BV669" s="516">
        <v>123.8</v>
      </c>
      <c r="BW669" s="516">
        <v>123.8</v>
      </c>
      <c r="BX669" s="516">
        <v>123.8</v>
      </c>
      <c r="BY669" s="516">
        <v>123.2</v>
      </c>
      <c r="BZ669" s="516">
        <v>123.2</v>
      </c>
      <c r="CA669" s="516">
        <v>123.2</v>
      </c>
      <c r="CB669" s="516">
        <v>123.2</v>
      </c>
      <c r="CC669" s="516">
        <v>126</v>
      </c>
      <c r="CD669" s="516">
        <v>126</v>
      </c>
      <c r="CE669" s="516">
        <v>126</v>
      </c>
      <c r="CF669" s="516">
        <v>126</v>
      </c>
      <c r="CG669" s="516">
        <v>126</v>
      </c>
      <c r="CH669" s="516">
        <v>126</v>
      </c>
      <c r="CI669" s="516">
        <v>126.2</v>
      </c>
      <c r="CJ669" s="516">
        <v>126</v>
      </c>
      <c r="CK669" s="516">
        <v>126</v>
      </c>
      <c r="CL669" s="516">
        <v>126.3</v>
      </c>
      <c r="CM669" s="516">
        <v>126.3</v>
      </c>
      <c r="CN669" s="516">
        <v>126.3</v>
      </c>
      <c r="CO669" s="516">
        <v>126.2</v>
      </c>
      <c r="CP669" s="516">
        <v>126.2</v>
      </c>
      <c r="CQ669" s="516">
        <v>126</v>
      </c>
      <c r="CR669" s="516">
        <v>126</v>
      </c>
      <c r="CS669" s="516">
        <v>126</v>
      </c>
      <c r="CT669" s="516">
        <v>126.2</v>
      </c>
      <c r="CU669" s="516">
        <v>128.9</v>
      </c>
      <c r="CV669" s="516">
        <v>128.9</v>
      </c>
      <c r="CW669" s="516">
        <v>128.9</v>
      </c>
      <c r="CX669" s="516">
        <v>128.9</v>
      </c>
      <c r="CY669" s="516">
        <v>128.9</v>
      </c>
      <c r="CZ669" s="516">
        <v>128.9</v>
      </c>
      <c r="DA669" s="516">
        <v>128.9</v>
      </c>
      <c r="DB669" s="516">
        <v>117.8</v>
      </c>
      <c r="DC669" s="516">
        <v>117.8</v>
      </c>
      <c r="DD669" s="516">
        <v>104.8</v>
      </c>
      <c r="DE669" s="516">
        <v>104.8</v>
      </c>
      <c r="DF669" s="516">
        <v>104.8</v>
      </c>
      <c r="DG669" s="516">
        <v>104.8</v>
      </c>
      <c r="DH669" s="516">
        <v>104.8</v>
      </c>
      <c r="DI669" s="516">
        <v>104.8</v>
      </c>
      <c r="DJ669" s="516">
        <v>104.8</v>
      </c>
      <c r="DK669" s="516">
        <v>104.8</v>
      </c>
      <c r="DL669" s="516">
        <v>104.8</v>
      </c>
      <c r="DM669" s="516">
        <v>127.6</v>
      </c>
      <c r="DN669" s="516">
        <v>127.6</v>
      </c>
      <c r="DO669" s="516">
        <v>132.69999999999999</v>
      </c>
      <c r="DP669" s="516">
        <v>132.69999999999999</v>
      </c>
      <c r="DQ669" s="516">
        <v>132.69999999999999</v>
      </c>
      <c r="DR669" s="516">
        <v>132.69999999999999</v>
      </c>
      <c r="DS669" s="516">
        <v>132.69999999999999</v>
      </c>
      <c r="DT669" s="516">
        <v>132.69999999999999</v>
      </c>
      <c r="DU669" s="517">
        <v>132.69999999999999</v>
      </c>
      <c r="DV669" s="517">
        <v>142.19999999999999</v>
      </c>
      <c r="DW669" s="517">
        <v>142.19999999999999</v>
      </c>
      <c r="DX669" s="559">
        <v>162.4</v>
      </c>
      <c r="DY669" s="559">
        <v>162.4</v>
      </c>
      <c r="DZ669" s="559">
        <v>162.4</v>
      </c>
      <c r="EA669" s="558">
        <v>162.4</v>
      </c>
    </row>
    <row r="670" spans="1:131">
      <c r="A670" s="514" t="s">
        <v>1877</v>
      </c>
      <c r="B670" s="514" t="s">
        <v>1878</v>
      </c>
      <c r="C670" s="515">
        <v>6.7999999999999996E-3</v>
      </c>
      <c r="D670" s="516">
        <v>101.1</v>
      </c>
      <c r="E670" s="516">
        <v>101</v>
      </c>
      <c r="F670" s="516">
        <v>101.1</v>
      </c>
      <c r="G670" s="516">
        <v>100.8</v>
      </c>
      <c r="H670" s="516">
        <v>101</v>
      </c>
      <c r="I670" s="516">
        <v>101</v>
      </c>
      <c r="J670" s="516">
        <v>100.5</v>
      </c>
      <c r="K670" s="516">
        <v>100.5</v>
      </c>
      <c r="L670" s="516">
        <v>100</v>
      </c>
      <c r="M670" s="516">
        <v>100.5</v>
      </c>
      <c r="N670" s="516">
        <v>96.9</v>
      </c>
      <c r="O670" s="516">
        <v>97</v>
      </c>
      <c r="P670" s="516">
        <v>97.7</v>
      </c>
      <c r="Q670" s="516">
        <v>97.3</v>
      </c>
      <c r="R670" s="516">
        <v>97.1</v>
      </c>
      <c r="S670" s="516">
        <v>96.8</v>
      </c>
      <c r="T670" s="516">
        <v>97</v>
      </c>
      <c r="U670" s="516">
        <v>98.7</v>
      </c>
      <c r="V670" s="516">
        <v>99.5</v>
      </c>
      <c r="W670" s="516">
        <v>98.7</v>
      </c>
      <c r="X670" s="516">
        <v>97</v>
      </c>
      <c r="Y670" s="516">
        <v>96.9</v>
      </c>
      <c r="Z670" s="516">
        <v>96.9</v>
      </c>
      <c r="AA670" s="516">
        <v>95.6</v>
      </c>
      <c r="AB670" s="516">
        <v>96</v>
      </c>
      <c r="AC670" s="516">
        <v>96</v>
      </c>
      <c r="AD670" s="516">
        <v>94.8</v>
      </c>
      <c r="AE670" s="516">
        <v>94.7</v>
      </c>
      <c r="AF670" s="516">
        <v>94.3</v>
      </c>
      <c r="AG670" s="516">
        <v>94.3</v>
      </c>
      <c r="AH670" s="516">
        <v>94.3</v>
      </c>
      <c r="AI670" s="516">
        <v>94.7</v>
      </c>
      <c r="AJ670" s="516">
        <v>94.5</v>
      </c>
      <c r="AK670" s="516">
        <v>94</v>
      </c>
      <c r="AL670" s="516">
        <v>93.8</v>
      </c>
      <c r="AM670" s="516">
        <v>93.3</v>
      </c>
      <c r="AN670" s="516">
        <v>93.5</v>
      </c>
      <c r="AO670" s="516">
        <v>93</v>
      </c>
      <c r="AP670" s="516">
        <v>92.2</v>
      </c>
      <c r="AQ670" s="516">
        <v>90.8</v>
      </c>
      <c r="AR670" s="516">
        <v>89.9</v>
      </c>
      <c r="AS670" s="516">
        <v>89.1</v>
      </c>
      <c r="AT670" s="516">
        <v>89.9</v>
      </c>
      <c r="AU670" s="516">
        <v>89.8</v>
      </c>
      <c r="AV670" s="516">
        <v>90.2</v>
      </c>
      <c r="AW670" s="516">
        <v>89.3</v>
      </c>
      <c r="AX670" s="516">
        <v>88.4</v>
      </c>
      <c r="AY670" s="516">
        <v>90.5</v>
      </c>
      <c r="AZ670" s="516">
        <v>91.3</v>
      </c>
      <c r="BA670" s="516">
        <v>93</v>
      </c>
      <c r="BB670" s="516">
        <v>92.5</v>
      </c>
      <c r="BC670" s="516">
        <v>90.9</v>
      </c>
      <c r="BD670" s="516">
        <v>90.1</v>
      </c>
      <c r="BE670" s="516">
        <v>91.8</v>
      </c>
      <c r="BF670" s="516">
        <v>93.5</v>
      </c>
      <c r="BG670" s="516">
        <v>93.9</v>
      </c>
      <c r="BH670" s="516">
        <v>94.3</v>
      </c>
      <c r="BI670" s="516">
        <v>96.5</v>
      </c>
      <c r="BJ670" s="516">
        <v>93.7</v>
      </c>
      <c r="BK670" s="516">
        <v>93.5</v>
      </c>
      <c r="BL670" s="516">
        <v>93.7</v>
      </c>
      <c r="BM670" s="516">
        <v>93.4</v>
      </c>
      <c r="BN670" s="516">
        <v>92</v>
      </c>
      <c r="BO670" s="516">
        <v>90.9</v>
      </c>
      <c r="BP670" s="516">
        <v>92.2</v>
      </c>
      <c r="BQ670" s="516">
        <v>94.2</v>
      </c>
      <c r="BR670" s="516">
        <v>93.8</v>
      </c>
      <c r="BS670" s="516">
        <v>94.5</v>
      </c>
      <c r="BT670" s="516">
        <v>94.2</v>
      </c>
      <c r="BU670" s="516">
        <v>96.4</v>
      </c>
      <c r="BV670" s="516">
        <v>97.2</v>
      </c>
      <c r="BW670" s="516">
        <v>97.2</v>
      </c>
      <c r="BX670" s="516">
        <v>93.9</v>
      </c>
      <c r="BY670" s="516">
        <v>96</v>
      </c>
      <c r="BZ670" s="516">
        <v>94</v>
      </c>
      <c r="CA670" s="516">
        <v>93.7</v>
      </c>
      <c r="CB670" s="516">
        <v>92.9</v>
      </c>
      <c r="CC670" s="516">
        <v>93.8</v>
      </c>
      <c r="CD670" s="516">
        <v>93.9</v>
      </c>
      <c r="CE670" s="516">
        <v>94.7</v>
      </c>
      <c r="CF670" s="516">
        <v>94.6</v>
      </c>
      <c r="CG670" s="516">
        <v>92.5</v>
      </c>
      <c r="CH670" s="516">
        <v>92</v>
      </c>
      <c r="CI670" s="516">
        <v>91.8</v>
      </c>
      <c r="CJ670" s="516">
        <v>91.9</v>
      </c>
      <c r="CK670" s="516">
        <v>91.8</v>
      </c>
      <c r="CL670" s="516">
        <v>90.6</v>
      </c>
      <c r="CM670" s="516">
        <v>89.4</v>
      </c>
      <c r="CN670" s="516">
        <v>88.7</v>
      </c>
      <c r="CO670" s="516">
        <v>93.3</v>
      </c>
      <c r="CP670" s="516">
        <v>94.8</v>
      </c>
      <c r="CQ670" s="516">
        <v>96.8</v>
      </c>
      <c r="CR670" s="516">
        <v>100.9</v>
      </c>
      <c r="CS670" s="516">
        <v>104.1</v>
      </c>
      <c r="CT670" s="516">
        <v>112.8</v>
      </c>
      <c r="CU670" s="516">
        <v>114.2</v>
      </c>
      <c r="CV670" s="516">
        <v>114.2</v>
      </c>
      <c r="CW670" s="516">
        <v>113.2</v>
      </c>
      <c r="CX670" s="516">
        <v>115.7</v>
      </c>
      <c r="CY670" s="516">
        <v>115.3</v>
      </c>
      <c r="CZ670" s="516">
        <v>117.8</v>
      </c>
      <c r="DA670" s="516">
        <v>124.8</v>
      </c>
      <c r="DB670" s="516">
        <v>126.3</v>
      </c>
      <c r="DC670" s="516">
        <v>128</v>
      </c>
      <c r="DD670" s="516">
        <v>132.30000000000001</v>
      </c>
      <c r="DE670" s="516">
        <v>132</v>
      </c>
      <c r="DF670" s="516">
        <v>135.1</v>
      </c>
      <c r="DG670" s="516">
        <v>135.4</v>
      </c>
      <c r="DH670" s="516">
        <v>141</v>
      </c>
      <c r="DI670" s="516">
        <v>140.19999999999999</v>
      </c>
      <c r="DJ670" s="516">
        <v>143.30000000000001</v>
      </c>
      <c r="DK670" s="516">
        <v>143.69999999999999</v>
      </c>
      <c r="DL670" s="516">
        <v>144.19999999999999</v>
      </c>
      <c r="DM670" s="516">
        <v>141.30000000000001</v>
      </c>
      <c r="DN670" s="516">
        <v>141.5</v>
      </c>
      <c r="DO670" s="516">
        <v>141.30000000000001</v>
      </c>
      <c r="DP670" s="516">
        <v>138.9</v>
      </c>
      <c r="DQ670" s="516">
        <v>137</v>
      </c>
      <c r="DR670" s="516">
        <v>139.5</v>
      </c>
      <c r="DS670" s="516">
        <v>145.19999999999999</v>
      </c>
      <c r="DT670" s="516">
        <v>149.69999999999999</v>
      </c>
      <c r="DU670" s="517">
        <v>148.1</v>
      </c>
      <c r="DV670" s="517">
        <v>142.30000000000001</v>
      </c>
      <c r="DW670" s="517">
        <v>136.80000000000001</v>
      </c>
      <c r="DX670" s="559">
        <v>134.19999999999999</v>
      </c>
      <c r="DY670" s="559">
        <v>132.19999999999999</v>
      </c>
      <c r="DZ670" s="559">
        <v>130.5</v>
      </c>
      <c r="EA670" s="558">
        <v>131.5</v>
      </c>
    </row>
    <row r="671" spans="1:131">
      <c r="A671" s="514" t="s">
        <v>1879</v>
      </c>
      <c r="B671" s="514" t="s">
        <v>1880</v>
      </c>
      <c r="C671" s="515">
        <v>0.55071999999999999</v>
      </c>
      <c r="D671" s="516">
        <v>114.8</v>
      </c>
      <c r="E671" s="516">
        <v>105.8</v>
      </c>
      <c r="F671" s="516">
        <v>108.5</v>
      </c>
      <c r="G671" s="516">
        <v>102.3</v>
      </c>
      <c r="H671" s="516">
        <v>99.9</v>
      </c>
      <c r="I671" s="516">
        <v>103.9</v>
      </c>
      <c r="J671" s="516">
        <v>105.3</v>
      </c>
      <c r="K671" s="516">
        <v>103.3</v>
      </c>
      <c r="L671" s="516">
        <v>105.4</v>
      </c>
      <c r="M671" s="516">
        <v>97.4</v>
      </c>
      <c r="N671" s="516">
        <v>100.8</v>
      </c>
      <c r="O671" s="516">
        <v>95.7</v>
      </c>
      <c r="P671" s="516">
        <v>92.4</v>
      </c>
      <c r="Q671" s="516">
        <v>89</v>
      </c>
      <c r="R671" s="516">
        <v>97.1</v>
      </c>
      <c r="S671" s="516">
        <v>98.5</v>
      </c>
      <c r="T671" s="516">
        <v>101.3</v>
      </c>
      <c r="U671" s="516">
        <v>99.6</v>
      </c>
      <c r="V671" s="516">
        <v>98.9</v>
      </c>
      <c r="W671" s="516">
        <v>102.9</v>
      </c>
      <c r="X671" s="516">
        <v>106.4</v>
      </c>
      <c r="Y671" s="516">
        <v>105.2</v>
      </c>
      <c r="Z671" s="516">
        <v>104.4</v>
      </c>
      <c r="AA671" s="516">
        <v>106.4</v>
      </c>
      <c r="AB671" s="516">
        <v>111.5</v>
      </c>
      <c r="AC671" s="516">
        <v>113</v>
      </c>
      <c r="AD671" s="516">
        <v>104.5</v>
      </c>
      <c r="AE671" s="516">
        <v>109.9</v>
      </c>
      <c r="AF671" s="516">
        <v>115.7</v>
      </c>
      <c r="AG671" s="516">
        <v>110.7</v>
      </c>
      <c r="AH671" s="516">
        <v>114.5</v>
      </c>
      <c r="AI671" s="516">
        <v>110.1</v>
      </c>
      <c r="AJ671" s="516">
        <v>111.3</v>
      </c>
      <c r="AK671" s="516">
        <v>108.5</v>
      </c>
      <c r="AL671" s="516">
        <v>109.1</v>
      </c>
      <c r="AM671" s="516">
        <v>108</v>
      </c>
      <c r="AN671" s="516">
        <v>111.7</v>
      </c>
      <c r="AO671" s="516">
        <v>104.7</v>
      </c>
      <c r="AP671" s="516">
        <v>112.5</v>
      </c>
      <c r="AQ671" s="516">
        <v>108.3</v>
      </c>
      <c r="AR671" s="516">
        <v>107.4</v>
      </c>
      <c r="AS671" s="516">
        <v>100.4</v>
      </c>
      <c r="AT671" s="516">
        <v>101.2</v>
      </c>
      <c r="AU671" s="516">
        <v>101</v>
      </c>
      <c r="AV671" s="516">
        <v>101.4</v>
      </c>
      <c r="AW671" s="516">
        <v>101.4</v>
      </c>
      <c r="AX671" s="516">
        <v>101.4</v>
      </c>
      <c r="AY671" s="516">
        <v>102</v>
      </c>
      <c r="AZ671" s="516">
        <v>103.1</v>
      </c>
      <c r="BA671" s="516">
        <v>103</v>
      </c>
      <c r="BB671" s="516">
        <v>103.3</v>
      </c>
      <c r="BC671" s="516">
        <v>103.4</v>
      </c>
      <c r="BD671" s="516">
        <v>101.1</v>
      </c>
      <c r="BE671" s="516">
        <v>101.1</v>
      </c>
      <c r="BF671" s="516">
        <v>101.1</v>
      </c>
      <c r="BG671" s="516">
        <v>100</v>
      </c>
      <c r="BH671" s="516">
        <v>100</v>
      </c>
      <c r="BI671" s="516">
        <v>100.5</v>
      </c>
      <c r="BJ671" s="516">
        <v>100.7</v>
      </c>
      <c r="BK671" s="516">
        <v>99.1</v>
      </c>
      <c r="BL671" s="516">
        <v>98.5</v>
      </c>
      <c r="BM671" s="516">
        <v>98</v>
      </c>
      <c r="BN671" s="516">
        <v>101.2</v>
      </c>
      <c r="BO671" s="516">
        <v>99.7</v>
      </c>
      <c r="BP671" s="516">
        <v>100.1</v>
      </c>
      <c r="BQ671" s="516">
        <v>101.1</v>
      </c>
      <c r="BR671" s="516">
        <v>100.7</v>
      </c>
      <c r="BS671" s="516">
        <v>98.4</v>
      </c>
      <c r="BT671" s="516">
        <v>97.3</v>
      </c>
      <c r="BU671" s="516">
        <v>98.6</v>
      </c>
      <c r="BV671" s="516">
        <v>95.6</v>
      </c>
      <c r="BW671" s="516">
        <v>98.5</v>
      </c>
      <c r="BX671" s="516">
        <v>101.3</v>
      </c>
      <c r="BY671" s="516">
        <v>97</v>
      </c>
      <c r="BZ671" s="516">
        <v>100</v>
      </c>
      <c r="CA671" s="516">
        <v>99.1</v>
      </c>
      <c r="CB671" s="516">
        <v>102</v>
      </c>
      <c r="CC671" s="516">
        <v>97.5</v>
      </c>
      <c r="CD671" s="516">
        <v>98.1</v>
      </c>
      <c r="CE671" s="516">
        <v>103</v>
      </c>
      <c r="CF671" s="516">
        <v>102.5</v>
      </c>
      <c r="CG671" s="516">
        <v>102.5</v>
      </c>
      <c r="CH671" s="516">
        <v>103.6</v>
      </c>
      <c r="CI671" s="516">
        <v>103.9</v>
      </c>
      <c r="CJ671" s="516">
        <v>107.3</v>
      </c>
      <c r="CK671" s="516">
        <v>104</v>
      </c>
      <c r="CL671" s="516">
        <v>99.4</v>
      </c>
      <c r="CM671" s="516">
        <v>102</v>
      </c>
      <c r="CN671" s="516">
        <v>100.8</v>
      </c>
      <c r="CO671" s="516">
        <v>100.4</v>
      </c>
      <c r="CP671" s="516">
        <v>102.4</v>
      </c>
      <c r="CQ671" s="516">
        <v>108.8</v>
      </c>
      <c r="CR671" s="516">
        <v>101.5</v>
      </c>
      <c r="CS671" s="516">
        <v>101.2</v>
      </c>
      <c r="CT671" s="516">
        <v>101.4</v>
      </c>
      <c r="CU671" s="516">
        <v>106.4</v>
      </c>
      <c r="CV671" s="516">
        <v>101.9</v>
      </c>
      <c r="CW671" s="516">
        <v>107.2</v>
      </c>
      <c r="CX671" s="516">
        <v>109</v>
      </c>
      <c r="CY671" s="516">
        <v>114</v>
      </c>
      <c r="CZ671" s="516">
        <v>106.3</v>
      </c>
      <c r="DA671" s="516">
        <v>108.9</v>
      </c>
      <c r="DB671" s="516">
        <v>106.6</v>
      </c>
      <c r="DC671" s="516">
        <v>106.6</v>
      </c>
      <c r="DD671" s="516">
        <v>111.6</v>
      </c>
      <c r="DE671" s="516">
        <v>111.8</v>
      </c>
      <c r="DF671" s="516">
        <v>115.3</v>
      </c>
      <c r="DG671" s="516">
        <v>116.6</v>
      </c>
      <c r="DH671" s="516">
        <v>113.4</v>
      </c>
      <c r="DI671" s="516">
        <v>114.8</v>
      </c>
      <c r="DJ671" s="516">
        <v>116.6</v>
      </c>
      <c r="DK671" s="516">
        <v>120.1</v>
      </c>
      <c r="DL671" s="516">
        <v>121.1</v>
      </c>
      <c r="DM671" s="516">
        <v>118.2</v>
      </c>
      <c r="DN671" s="516">
        <v>118.9</v>
      </c>
      <c r="DO671" s="516">
        <v>115.4</v>
      </c>
      <c r="DP671" s="516">
        <v>114.9</v>
      </c>
      <c r="DQ671" s="516">
        <v>114</v>
      </c>
      <c r="DR671" s="516">
        <v>112.3</v>
      </c>
      <c r="DS671" s="516">
        <v>110.9</v>
      </c>
      <c r="DT671" s="516">
        <v>109.3</v>
      </c>
      <c r="DU671" s="517">
        <v>110.9</v>
      </c>
      <c r="DV671" s="517">
        <v>113.4</v>
      </c>
      <c r="DW671" s="517">
        <v>113.8</v>
      </c>
      <c r="DX671" s="559">
        <v>119</v>
      </c>
      <c r="DY671" s="559">
        <v>122.3</v>
      </c>
      <c r="DZ671" s="559">
        <v>121.2</v>
      </c>
      <c r="EA671" s="558">
        <v>117.8</v>
      </c>
    </row>
    <row r="672" spans="1:131">
      <c r="A672" s="514" t="s">
        <v>1881</v>
      </c>
      <c r="B672" s="514" t="s">
        <v>1882</v>
      </c>
      <c r="C672" s="515">
        <v>2.2179999999999998E-2</v>
      </c>
      <c r="D672" s="516">
        <v>101.5</v>
      </c>
      <c r="E672" s="516">
        <v>101.4</v>
      </c>
      <c r="F672" s="516">
        <v>101.5</v>
      </c>
      <c r="G672" s="516">
        <v>101.7</v>
      </c>
      <c r="H672" s="516">
        <v>101.2</v>
      </c>
      <c r="I672" s="516">
        <v>100.9</v>
      </c>
      <c r="J672" s="516">
        <v>101.7</v>
      </c>
      <c r="K672" s="516">
        <v>101.4</v>
      </c>
      <c r="L672" s="516">
        <v>100.7</v>
      </c>
      <c r="M672" s="516">
        <v>101.7</v>
      </c>
      <c r="N672" s="516">
        <v>101.6</v>
      </c>
      <c r="O672" s="516">
        <v>101.5</v>
      </c>
      <c r="P672" s="516">
        <v>102.2</v>
      </c>
      <c r="Q672" s="516">
        <v>102.1</v>
      </c>
      <c r="R672" s="516">
        <v>103.4</v>
      </c>
      <c r="S672" s="516">
        <v>103.8</v>
      </c>
      <c r="T672" s="516">
        <v>104.1</v>
      </c>
      <c r="U672" s="516">
        <v>104.1</v>
      </c>
      <c r="V672" s="516">
        <v>103.6</v>
      </c>
      <c r="W672" s="516">
        <v>104.9</v>
      </c>
      <c r="X672" s="516">
        <v>104</v>
      </c>
      <c r="Y672" s="516">
        <v>105.2</v>
      </c>
      <c r="Z672" s="516">
        <v>105.3</v>
      </c>
      <c r="AA672" s="516">
        <v>105.3</v>
      </c>
      <c r="AB672" s="516">
        <v>108.2</v>
      </c>
      <c r="AC672" s="516">
        <v>108.4</v>
      </c>
      <c r="AD672" s="516">
        <v>107.8</v>
      </c>
      <c r="AE672" s="516">
        <v>108.2</v>
      </c>
      <c r="AF672" s="516">
        <v>109.5</v>
      </c>
      <c r="AG672" s="516">
        <v>110.1</v>
      </c>
      <c r="AH672" s="516">
        <v>110.2</v>
      </c>
      <c r="AI672" s="516">
        <v>110.9</v>
      </c>
      <c r="AJ672" s="516">
        <v>112.1</v>
      </c>
      <c r="AK672" s="516">
        <v>110.5</v>
      </c>
      <c r="AL672" s="516">
        <v>110</v>
      </c>
      <c r="AM672" s="516">
        <v>110.9</v>
      </c>
      <c r="AN672" s="516">
        <v>112.1</v>
      </c>
      <c r="AO672" s="516">
        <v>112.5</v>
      </c>
      <c r="AP672" s="516">
        <v>112.1</v>
      </c>
      <c r="AQ672" s="516">
        <v>111.5</v>
      </c>
      <c r="AR672" s="516">
        <v>112.5</v>
      </c>
      <c r="AS672" s="516">
        <v>112.6</v>
      </c>
      <c r="AT672" s="516">
        <v>111.9</v>
      </c>
      <c r="AU672" s="516">
        <v>110</v>
      </c>
      <c r="AV672" s="516">
        <v>111.3</v>
      </c>
      <c r="AW672" s="516">
        <v>109.7</v>
      </c>
      <c r="AX672" s="516">
        <v>111.8</v>
      </c>
      <c r="AY672" s="516">
        <v>113.6</v>
      </c>
      <c r="AZ672" s="516">
        <v>111.1</v>
      </c>
      <c r="BA672" s="516">
        <v>114.2</v>
      </c>
      <c r="BB672" s="516">
        <v>114.9</v>
      </c>
      <c r="BC672" s="516">
        <v>115.5</v>
      </c>
      <c r="BD672" s="516">
        <v>112.8</v>
      </c>
      <c r="BE672" s="516">
        <v>110.8</v>
      </c>
      <c r="BF672" s="516">
        <v>111</v>
      </c>
      <c r="BG672" s="516">
        <v>110.7</v>
      </c>
      <c r="BH672" s="516">
        <v>117</v>
      </c>
      <c r="BI672" s="516">
        <v>111.8</v>
      </c>
      <c r="BJ672" s="516">
        <v>112.5</v>
      </c>
      <c r="BK672" s="516">
        <v>114.1</v>
      </c>
      <c r="BL672" s="516">
        <v>114.2</v>
      </c>
      <c r="BM672" s="516">
        <v>114.6</v>
      </c>
      <c r="BN672" s="516">
        <v>114</v>
      </c>
      <c r="BO672" s="516">
        <v>115.8</v>
      </c>
      <c r="BP672" s="516">
        <v>115.2</v>
      </c>
      <c r="BQ672" s="516">
        <v>115.1</v>
      </c>
      <c r="BR672" s="516">
        <v>116</v>
      </c>
      <c r="BS672" s="516">
        <v>116.1</v>
      </c>
      <c r="BT672" s="516">
        <v>116.6</v>
      </c>
      <c r="BU672" s="516">
        <v>115.5</v>
      </c>
      <c r="BV672" s="516">
        <v>116</v>
      </c>
      <c r="BW672" s="516">
        <v>116.3</v>
      </c>
      <c r="BX672" s="516">
        <v>117.2</v>
      </c>
      <c r="BY672" s="516">
        <v>116.8</v>
      </c>
      <c r="BZ672" s="516">
        <v>117</v>
      </c>
      <c r="CA672" s="516">
        <v>117.6</v>
      </c>
      <c r="CB672" s="516">
        <v>118</v>
      </c>
      <c r="CC672" s="516">
        <v>118.1</v>
      </c>
      <c r="CD672" s="516">
        <v>118</v>
      </c>
      <c r="CE672" s="516">
        <v>118</v>
      </c>
      <c r="CF672" s="516">
        <v>118.2</v>
      </c>
      <c r="CG672" s="516">
        <v>118.2</v>
      </c>
      <c r="CH672" s="516">
        <v>118.5</v>
      </c>
      <c r="CI672" s="516">
        <v>118.6</v>
      </c>
      <c r="CJ672" s="516">
        <v>118.6</v>
      </c>
      <c r="CK672" s="516">
        <v>118.2</v>
      </c>
      <c r="CL672" s="516">
        <v>118.5</v>
      </c>
      <c r="CM672" s="516">
        <v>118.5</v>
      </c>
      <c r="CN672" s="516">
        <v>121.2</v>
      </c>
      <c r="CO672" s="516">
        <v>121.6</v>
      </c>
      <c r="CP672" s="516">
        <v>121.6</v>
      </c>
      <c r="CQ672" s="516">
        <v>122.2</v>
      </c>
      <c r="CR672" s="516">
        <v>123</v>
      </c>
      <c r="CS672" s="516">
        <v>122.5</v>
      </c>
      <c r="CT672" s="516">
        <v>123.8</v>
      </c>
      <c r="CU672" s="516">
        <v>123.1</v>
      </c>
      <c r="CV672" s="516">
        <v>123.1</v>
      </c>
      <c r="CW672" s="516">
        <v>123.2</v>
      </c>
      <c r="CX672" s="516">
        <v>123.1</v>
      </c>
      <c r="CY672" s="516">
        <v>125.9</v>
      </c>
      <c r="CZ672" s="516">
        <v>126.9</v>
      </c>
      <c r="DA672" s="516">
        <v>125.6</v>
      </c>
      <c r="DB672" s="516">
        <v>125.3</v>
      </c>
      <c r="DC672" s="516">
        <v>125.6</v>
      </c>
      <c r="DD672" s="516">
        <v>125.9</v>
      </c>
      <c r="DE672" s="516">
        <v>129.6</v>
      </c>
      <c r="DF672" s="516">
        <v>130.80000000000001</v>
      </c>
      <c r="DG672" s="516">
        <v>132.6</v>
      </c>
      <c r="DH672" s="516">
        <v>133.69999999999999</v>
      </c>
      <c r="DI672" s="516">
        <v>134.6</v>
      </c>
      <c r="DJ672" s="516">
        <v>135</v>
      </c>
      <c r="DK672" s="516">
        <v>136.4</v>
      </c>
      <c r="DL672" s="516">
        <v>137.30000000000001</v>
      </c>
      <c r="DM672" s="516">
        <v>137.4</v>
      </c>
      <c r="DN672" s="516">
        <v>137.19999999999999</v>
      </c>
      <c r="DO672" s="516">
        <v>137.30000000000001</v>
      </c>
      <c r="DP672" s="516">
        <v>137.19999999999999</v>
      </c>
      <c r="DQ672" s="516">
        <v>137.4</v>
      </c>
      <c r="DR672" s="516">
        <v>137.4</v>
      </c>
      <c r="DS672" s="516">
        <v>137.19999999999999</v>
      </c>
      <c r="DT672" s="516">
        <v>140.30000000000001</v>
      </c>
      <c r="DU672" s="517">
        <v>143.6</v>
      </c>
      <c r="DV672" s="517">
        <v>142.69999999999999</v>
      </c>
      <c r="DW672" s="517">
        <v>143</v>
      </c>
      <c r="DX672" s="559">
        <v>143.30000000000001</v>
      </c>
      <c r="DY672" s="559">
        <v>143.4</v>
      </c>
      <c r="DZ672" s="559">
        <v>146.80000000000001</v>
      </c>
      <c r="EA672" s="558">
        <v>147.1</v>
      </c>
    </row>
    <row r="673" spans="1:131">
      <c r="A673" s="514" t="s">
        <v>1883</v>
      </c>
      <c r="B673" s="514" t="s">
        <v>1884</v>
      </c>
      <c r="C673" s="515">
        <v>4.3450000000000003E-2</v>
      </c>
      <c r="D673" s="516">
        <v>100.2</v>
      </c>
      <c r="E673" s="516">
        <v>100.2</v>
      </c>
      <c r="F673" s="516">
        <v>100.4</v>
      </c>
      <c r="G673" s="516">
        <v>100.3</v>
      </c>
      <c r="H673" s="516">
        <v>100.4</v>
      </c>
      <c r="I673" s="516">
        <v>99.9</v>
      </c>
      <c r="J673" s="516">
        <v>100.2</v>
      </c>
      <c r="K673" s="516">
        <v>101.5</v>
      </c>
      <c r="L673" s="516">
        <v>101.5</v>
      </c>
      <c r="M673" s="516">
        <v>101.9</v>
      </c>
      <c r="N673" s="516">
        <v>101.9</v>
      </c>
      <c r="O673" s="516">
        <v>101.6</v>
      </c>
      <c r="P673" s="516">
        <v>102</v>
      </c>
      <c r="Q673" s="516">
        <v>100.2</v>
      </c>
      <c r="R673" s="516">
        <v>100.2</v>
      </c>
      <c r="S673" s="516">
        <v>100.1</v>
      </c>
      <c r="T673" s="516">
        <v>100.5</v>
      </c>
      <c r="U673" s="516">
        <v>100.4</v>
      </c>
      <c r="V673" s="516">
        <v>100</v>
      </c>
      <c r="W673" s="516">
        <v>101.5</v>
      </c>
      <c r="X673" s="516">
        <v>101.6</v>
      </c>
      <c r="Y673" s="516">
        <v>101.3</v>
      </c>
      <c r="Z673" s="516">
        <v>101.5</v>
      </c>
      <c r="AA673" s="516">
        <v>102</v>
      </c>
      <c r="AB673" s="516">
        <v>101.7</v>
      </c>
      <c r="AC673" s="516">
        <v>101.5</v>
      </c>
      <c r="AD673" s="516">
        <v>101.5</v>
      </c>
      <c r="AE673" s="516">
        <v>102.1</v>
      </c>
      <c r="AF673" s="516">
        <v>103.3</v>
      </c>
      <c r="AG673" s="516">
        <v>103.4</v>
      </c>
      <c r="AH673" s="516">
        <v>103.1</v>
      </c>
      <c r="AI673" s="516">
        <v>103.1</v>
      </c>
      <c r="AJ673" s="516">
        <v>102.3</v>
      </c>
      <c r="AK673" s="516">
        <v>101.4</v>
      </c>
      <c r="AL673" s="516">
        <v>101</v>
      </c>
      <c r="AM673" s="516">
        <v>101</v>
      </c>
      <c r="AN673" s="516">
        <v>99.7</v>
      </c>
      <c r="AO673" s="516">
        <v>100.5</v>
      </c>
      <c r="AP673" s="516">
        <v>100.6</v>
      </c>
      <c r="AQ673" s="516">
        <v>100.2</v>
      </c>
      <c r="AR673" s="516">
        <v>97.9</v>
      </c>
      <c r="AS673" s="516">
        <v>97.7</v>
      </c>
      <c r="AT673" s="516">
        <v>97.6</v>
      </c>
      <c r="AU673" s="516">
        <v>97</v>
      </c>
      <c r="AV673" s="516">
        <v>96.5</v>
      </c>
      <c r="AW673" s="516">
        <v>97.4</v>
      </c>
      <c r="AX673" s="516">
        <v>97.3</v>
      </c>
      <c r="AY673" s="516">
        <v>98.1</v>
      </c>
      <c r="AZ673" s="516">
        <v>96.5</v>
      </c>
      <c r="BA673" s="516">
        <v>96.2</v>
      </c>
      <c r="BB673" s="516">
        <v>95.4</v>
      </c>
      <c r="BC673" s="516">
        <v>93.6</v>
      </c>
      <c r="BD673" s="516">
        <v>94</v>
      </c>
      <c r="BE673" s="516">
        <v>92.7</v>
      </c>
      <c r="BF673" s="516">
        <v>93</v>
      </c>
      <c r="BG673" s="516">
        <v>93.5</v>
      </c>
      <c r="BH673" s="516">
        <v>93.5</v>
      </c>
      <c r="BI673" s="516">
        <v>93.5</v>
      </c>
      <c r="BJ673" s="516">
        <v>93.5</v>
      </c>
      <c r="BK673" s="516">
        <v>93.5</v>
      </c>
      <c r="BL673" s="516">
        <v>93.8</v>
      </c>
      <c r="BM673" s="516">
        <v>94.5</v>
      </c>
      <c r="BN673" s="516">
        <v>96.6</v>
      </c>
      <c r="BO673" s="516">
        <v>95.5</v>
      </c>
      <c r="BP673" s="516">
        <v>95.7</v>
      </c>
      <c r="BQ673" s="516">
        <v>95.7</v>
      </c>
      <c r="BR673" s="516">
        <v>95.7</v>
      </c>
      <c r="BS673" s="516">
        <v>94.7</v>
      </c>
      <c r="BT673" s="516">
        <v>95.5</v>
      </c>
      <c r="BU673" s="516">
        <v>94.5</v>
      </c>
      <c r="BV673" s="516">
        <v>94.7</v>
      </c>
      <c r="BW673" s="516">
        <v>95</v>
      </c>
      <c r="BX673" s="516">
        <v>94.1</v>
      </c>
      <c r="BY673" s="516">
        <v>95.2</v>
      </c>
      <c r="BZ673" s="516">
        <v>95.2</v>
      </c>
      <c r="CA673" s="516">
        <v>95.4</v>
      </c>
      <c r="CB673" s="516">
        <v>95</v>
      </c>
      <c r="CC673" s="516">
        <v>95.4</v>
      </c>
      <c r="CD673" s="516">
        <v>95.4</v>
      </c>
      <c r="CE673" s="516">
        <v>95.4</v>
      </c>
      <c r="CF673" s="516">
        <v>95.4</v>
      </c>
      <c r="CG673" s="516">
        <v>95.6</v>
      </c>
      <c r="CH673" s="516">
        <v>95.4</v>
      </c>
      <c r="CI673" s="516">
        <v>96.3</v>
      </c>
      <c r="CJ673" s="516">
        <v>94.8</v>
      </c>
      <c r="CK673" s="516">
        <v>96.4</v>
      </c>
      <c r="CL673" s="516">
        <v>96</v>
      </c>
      <c r="CM673" s="516">
        <v>95.5</v>
      </c>
      <c r="CN673" s="516">
        <v>95.8</v>
      </c>
      <c r="CO673" s="516">
        <v>96.1</v>
      </c>
      <c r="CP673" s="516">
        <v>96.3</v>
      </c>
      <c r="CQ673" s="516">
        <v>96.4</v>
      </c>
      <c r="CR673" s="516">
        <v>96.7</v>
      </c>
      <c r="CS673" s="516">
        <v>96.9</v>
      </c>
      <c r="CT673" s="516">
        <v>96.9</v>
      </c>
      <c r="CU673" s="516">
        <v>96.9</v>
      </c>
      <c r="CV673" s="516">
        <v>96.9</v>
      </c>
      <c r="CW673" s="516">
        <v>96.8</v>
      </c>
      <c r="CX673" s="516">
        <v>97.1</v>
      </c>
      <c r="CY673" s="516">
        <v>97.1</v>
      </c>
      <c r="CZ673" s="516">
        <v>97.1</v>
      </c>
      <c r="DA673" s="516">
        <v>97.2</v>
      </c>
      <c r="DB673" s="516">
        <v>96</v>
      </c>
      <c r="DC673" s="516">
        <v>95.6</v>
      </c>
      <c r="DD673" s="516">
        <v>95.3</v>
      </c>
      <c r="DE673" s="516">
        <v>96.5</v>
      </c>
      <c r="DF673" s="516">
        <v>98</v>
      </c>
      <c r="DG673" s="516">
        <v>99.2</v>
      </c>
      <c r="DH673" s="516">
        <v>99.9</v>
      </c>
      <c r="DI673" s="516">
        <v>100.1</v>
      </c>
      <c r="DJ673" s="516">
        <v>103.4</v>
      </c>
      <c r="DK673" s="516">
        <v>98.4</v>
      </c>
      <c r="DL673" s="516">
        <v>97.8</v>
      </c>
      <c r="DM673" s="516">
        <v>96.3</v>
      </c>
      <c r="DN673" s="516">
        <v>100.9</v>
      </c>
      <c r="DO673" s="516">
        <v>100</v>
      </c>
      <c r="DP673" s="516">
        <v>103.5</v>
      </c>
      <c r="DQ673" s="516">
        <v>105.4</v>
      </c>
      <c r="DR673" s="516">
        <v>105.9</v>
      </c>
      <c r="DS673" s="516">
        <v>103.6</v>
      </c>
      <c r="DT673" s="516">
        <v>104.4</v>
      </c>
      <c r="DU673" s="517">
        <v>104.6</v>
      </c>
      <c r="DV673" s="517">
        <v>106.3</v>
      </c>
      <c r="DW673" s="517">
        <v>104.3</v>
      </c>
      <c r="DX673" s="559">
        <v>104.9</v>
      </c>
      <c r="DY673" s="559">
        <v>103.8</v>
      </c>
      <c r="DZ673" s="559">
        <v>106.3</v>
      </c>
      <c r="EA673" s="558">
        <v>105.4</v>
      </c>
    </row>
    <row r="674" spans="1:131">
      <c r="A674" s="514" t="s">
        <v>1885</v>
      </c>
      <c r="B674" s="514" t="s">
        <v>1886</v>
      </c>
      <c r="C674" s="515">
        <v>2.069E-2</v>
      </c>
      <c r="D674" s="516">
        <v>99.8</v>
      </c>
      <c r="E674" s="516">
        <v>99.1</v>
      </c>
      <c r="F674" s="516">
        <v>99.1</v>
      </c>
      <c r="G674" s="516">
        <v>99.2</v>
      </c>
      <c r="H674" s="516">
        <v>100.8</v>
      </c>
      <c r="I674" s="516">
        <v>101</v>
      </c>
      <c r="J674" s="516">
        <v>101.5</v>
      </c>
      <c r="K674" s="516">
        <v>100.9</v>
      </c>
      <c r="L674" s="516">
        <v>101.7</v>
      </c>
      <c r="M674" s="516">
        <v>104</v>
      </c>
      <c r="N674" s="516">
        <v>104.1</v>
      </c>
      <c r="O674" s="516">
        <v>104.1</v>
      </c>
      <c r="P674" s="516">
        <v>104.8</v>
      </c>
      <c r="Q674" s="516">
        <v>105.8</v>
      </c>
      <c r="R674" s="516">
        <v>105.1</v>
      </c>
      <c r="S674" s="516">
        <v>105.4</v>
      </c>
      <c r="T674" s="516">
        <v>106.6</v>
      </c>
      <c r="U674" s="516">
        <v>106.7</v>
      </c>
      <c r="V674" s="516">
        <v>107.6</v>
      </c>
      <c r="W674" s="516">
        <v>109.5</v>
      </c>
      <c r="X674" s="516">
        <v>108.4</v>
      </c>
      <c r="Y674" s="516">
        <v>110.5</v>
      </c>
      <c r="Z674" s="516">
        <v>110.5</v>
      </c>
      <c r="AA674" s="516">
        <v>109.9</v>
      </c>
      <c r="AB674" s="516">
        <v>109.3</v>
      </c>
      <c r="AC674" s="516">
        <v>108.4</v>
      </c>
      <c r="AD674" s="516">
        <v>111.5</v>
      </c>
      <c r="AE674" s="516">
        <v>109.9</v>
      </c>
      <c r="AF674" s="516">
        <v>110.5</v>
      </c>
      <c r="AG674" s="516">
        <v>108.6</v>
      </c>
      <c r="AH674" s="516">
        <v>109.2</v>
      </c>
      <c r="AI674" s="516">
        <v>109.5</v>
      </c>
      <c r="AJ674" s="516">
        <v>109.6</v>
      </c>
      <c r="AK674" s="516">
        <v>111.4</v>
      </c>
      <c r="AL674" s="516">
        <v>109.1</v>
      </c>
      <c r="AM674" s="516">
        <v>109.1</v>
      </c>
      <c r="AN674" s="516">
        <v>110.5</v>
      </c>
      <c r="AO674" s="516">
        <v>108.9</v>
      </c>
      <c r="AP674" s="516">
        <v>109.4</v>
      </c>
      <c r="AQ674" s="516">
        <v>111.8</v>
      </c>
      <c r="AR674" s="516">
        <v>111.8</v>
      </c>
      <c r="AS674" s="516">
        <v>111.8</v>
      </c>
      <c r="AT674" s="516">
        <v>112.1</v>
      </c>
      <c r="AU674" s="516">
        <v>113.8</v>
      </c>
      <c r="AV674" s="516">
        <v>113.6</v>
      </c>
      <c r="AW674" s="516">
        <v>111</v>
      </c>
      <c r="AX674" s="516">
        <v>110.6</v>
      </c>
      <c r="AY674" s="516">
        <v>112.8</v>
      </c>
      <c r="AZ674" s="516">
        <v>110.4</v>
      </c>
      <c r="BA674" s="516">
        <v>110.4</v>
      </c>
      <c r="BB674" s="516">
        <v>111.1</v>
      </c>
      <c r="BC674" s="516">
        <v>108.4</v>
      </c>
      <c r="BD674" s="516">
        <v>110</v>
      </c>
      <c r="BE674" s="516">
        <v>108.9</v>
      </c>
      <c r="BF674" s="516">
        <v>111.1</v>
      </c>
      <c r="BG674" s="516">
        <v>106.8</v>
      </c>
      <c r="BH674" s="516">
        <v>107.2</v>
      </c>
      <c r="BI674" s="516">
        <v>106.1</v>
      </c>
      <c r="BJ674" s="516">
        <v>108</v>
      </c>
      <c r="BK674" s="516">
        <v>108.6</v>
      </c>
      <c r="BL674" s="516">
        <v>106.8</v>
      </c>
      <c r="BM674" s="516">
        <v>107.5</v>
      </c>
      <c r="BN674" s="516">
        <v>106.9</v>
      </c>
      <c r="BO674" s="516">
        <v>106.3</v>
      </c>
      <c r="BP674" s="516">
        <v>105.6</v>
      </c>
      <c r="BQ674" s="516">
        <v>104.9</v>
      </c>
      <c r="BR674" s="516">
        <v>105.5</v>
      </c>
      <c r="BS674" s="516">
        <v>105.5</v>
      </c>
      <c r="BT674" s="516">
        <v>103.8</v>
      </c>
      <c r="BU674" s="516">
        <v>103.4</v>
      </c>
      <c r="BV674" s="516">
        <v>104.5</v>
      </c>
      <c r="BW674" s="516">
        <v>105.2</v>
      </c>
      <c r="BX674" s="516">
        <v>105.9</v>
      </c>
      <c r="BY674" s="516">
        <v>106.2</v>
      </c>
      <c r="BZ674" s="516">
        <v>105.1</v>
      </c>
      <c r="CA674" s="516">
        <v>105.6</v>
      </c>
      <c r="CB674" s="516">
        <v>105.1</v>
      </c>
      <c r="CC674" s="516">
        <v>105.1</v>
      </c>
      <c r="CD674" s="516">
        <v>105.9</v>
      </c>
      <c r="CE674" s="516">
        <v>105.1</v>
      </c>
      <c r="CF674" s="516">
        <v>106.1</v>
      </c>
      <c r="CG674" s="516">
        <v>106.4</v>
      </c>
      <c r="CH674" s="516">
        <v>106.1</v>
      </c>
      <c r="CI674" s="516">
        <v>106.1</v>
      </c>
      <c r="CJ674" s="516">
        <v>106.9</v>
      </c>
      <c r="CK674" s="516">
        <v>108.7</v>
      </c>
      <c r="CL674" s="516">
        <v>108.4</v>
      </c>
      <c r="CM674" s="516">
        <v>107.2</v>
      </c>
      <c r="CN674" s="516">
        <v>108.9</v>
      </c>
      <c r="CO674" s="516">
        <v>109</v>
      </c>
      <c r="CP674" s="516">
        <v>108.5</v>
      </c>
      <c r="CQ674" s="516">
        <v>108.4</v>
      </c>
      <c r="CR674" s="516">
        <v>108.7</v>
      </c>
      <c r="CS674" s="516">
        <v>109.7</v>
      </c>
      <c r="CT674" s="516">
        <v>108.2</v>
      </c>
      <c r="CU674" s="516">
        <v>109.1</v>
      </c>
      <c r="CV674" s="516">
        <v>109.4</v>
      </c>
      <c r="CW674" s="516">
        <v>109</v>
      </c>
      <c r="CX674" s="516">
        <v>108.8</v>
      </c>
      <c r="CY674" s="516">
        <v>108.6</v>
      </c>
      <c r="CZ674" s="516">
        <v>111.2</v>
      </c>
      <c r="DA674" s="516">
        <v>111</v>
      </c>
      <c r="DB674" s="516">
        <v>112.3</v>
      </c>
      <c r="DC674" s="516">
        <v>112.2</v>
      </c>
      <c r="DD674" s="516">
        <v>112.8</v>
      </c>
      <c r="DE674" s="516">
        <v>114</v>
      </c>
      <c r="DF674" s="516">
        <v>114.1</v>
      </c>
      <c r="DG674" s="516">
        <v>114.4</v>
      </c>
      <c r="DH674" s="516">
        <v>113.8</v>
      </c>
      <c r="DI674" s="516">
        <v>114.6</v>
      </c>
      <c r="DJ674" s="516">
        <v>115.9</v>
      </c>
      <c r="DK674" s="516">
        <v>117.6</v>
      </c>
      <c r="DL674" s="516">
        <v>117.8</v>
      </c>
      <c r="DM674" s="516">
        <v>118.2</v>
      </c>
      <c r="DN674" s="516">
        <v>120.1</v>
      </c>
      <c r="DO674" s="516">
        <v>119.4</v>
      </c>
      <c r="DP674" s="516">
        <v>119.5</v>
      </c>
      <c r="DQ674" s="516">
        <v>120.8</v>
      </c>
      <c r="DR674" s="516">
        <v>121.4</v>
      </c>
      <c r="DS674" s="516">
        <v>121.1</v>
      </c>
      <c r="DT674" s="516">
        <v>122.8</v>
      </c>
      <c r="DU674" s="517">
        <v>122.3</v>
      </c>
      <c r="DV674" s="517">
        <v>122.2</v>
      </c>
      <c r="DW674" s="517">
        <v>122.8</v>
      </c>
      <c r="DX674" s="559">
        <v>122.6</v>
      </c>
      <c r="DY674" s="559">
        <v>122.5</v>
      </c>
      <c r="DZ674" s="559">
        <v>122.5</v>
      </c>
      <c r="EA674" s="558">
        <v>122.6</v>
      </c>
    </row>
    <row r="675" spans="1:131">
      <c r="A675" s="514" t="s">
        <v>1887</v>
      </c>
      <c r="B675" s="514" t="s">
        <v>1888</v>
      </c>
      <c r="C675" s="515">
        <v>5.246E-2</v>
      </c>
      <c r="D675" s="516">
        <v>101.9</v>
      </c>
      <c r="E675" s="516">
        <v>102</v>
      </c>
      <c r="F675" s="516">
        <v>102</v>
      </c>
      <c r="G675" s="516">
        <v>102.1</v>
      </c>
      <c r="H675" s="516">
        <v>102.1</v>
      </c>
      <c r="I675" s="516">
        <v>102.1</v>
      </c>
      <c r="J675" s="516">
        <v>102.2</v>
      </c>
      <c r="K675" s="516">
        <v>102</v>
      </c>
      <c r="L675" s="516">
        <v>102.3</v>
      </c>
      <c r="M675" s="516">
        <v>102.6</v>
      </c>
      <c r="N675" s="516">
        <v>100.9</v>
      </c>
      <c r="O675" s="516">
        <v>101</v>
      </c>
      <c r="P675" s="516">
        <v>100.8</v>
      </c>
      <c r="Q675" s="516">
        <v>100.2</v>
      </c>
      <c r="R675" s="516">
        <v>99.2</v>
      </c>
      <c r="S675" s="516">
        <v>99.8</v>
      </c>
      <c r="T675" s="516">
        <v>99.8</v>
      </c>
      <c r="U675" s="516">
        <v>100.5</v>
      </c>
      <c r="V675" s="516">
        <v>101.3</v>
      </c>
      <c r="W675" s="516">
        <v>101.8</v>
      </c>
      <c r="X675" s="516">
        <v>101.5</v>
      </c>
      <c r="Y675" s="516">
        <v>102.3</v>
      </c>
      <c r="Z675" s="516">
        <v>102.3</v>
      </c>
      <c r="AA675" s="516">
        <v>102.9</v>
      </c>
      <c r="AB675" s="516">
        <v>102.3</v>
      </c>
      <c r="AC675" s="516">
        <v>103.1</v>
      </c>
      <c r="AD675" s="516">
        <v>103.2</v>
      </c>
      <c r="AE675" s="516">
        <v>103.1</v>
      </c>
      <c r="AF675" s="516">
        <v>103.7</v>
      </c>
      <c r="AG675" s="516">
        <v>102.9</v>
      </c>
      <c r="AH675" s="516">
        <v>103.5</v>
      </c>
      <c r="AI675" s="516">
        <v>103.1</v>
      </c>
      <c r="AJ675" s="516">
        <v>103.6</v>
      </c>
      <c r="AK675" s="516">
        <v>105.5</v>
      </c>
      <c r="AL675" s="516">
        <v>105.5</v>
      </c>
      <c r="AM675" s="516">
        <v>105.6</v>
      </c>
      <c r="AN675" s="516">
        <v>107.1</v>
      </c>
      <c r="AO675" s="516">
        <v>106.8</v>
      </c>
      <c r="AP675" s="516">
        <v>106.6</v>
      </c>
      <c r="AQ675" s="516">
        <v>107.6</v>
      </c>
      <c r="AR675" s="516">
        <v>107.6</v>
      </c>
      <c r="AS675" s="516">
        <v>107.7</v>
      </c>
      <c r="AT675" s="516">
        <v>107.1</v>
      </c>
      <c r="AU675" s="516">
        <v>108.6</v>
      </c>
      <c r="AV675" s="516">
        <v>109.7</v>
      </c>
      <c r="AW675" s="516">
        <v>109.2</v>
      </c>
      <c r="AX675" s="516">
        <v>109.2</v>
      </c>
      <c r="AY675" s="516">
        <v>109.1</v>
      </c>
      <c r="AZ675" s="516">
        <v>106.2</v>
      </c>
      <c r="BA675" s="516">
        <v>105.9</v>
      </c>
      <c r="BB675" s="516">
        <v>105.9</v>
      </c>
      <c r="BC675" s="516">
        <v>107.2</v>
      </c>
      <c r="BD675" s="516">
        <v>107.2</v>
      </c>
      <c r="BE675" s="516">
        <v>107.6</v>
      </c>
      <c r="BF675" s="516">
        <v>108.1</v>
      </c>
      <c r="BG675" s="516">
        <v>108</v>
      </c>
      <c r="BH675" s="516">
        <v>108</v>
      </c>
      <c r="BI675" s="516">
        <v>108.4</v>
      </c>
      <c r="BJ675" s="516">
        <v>108.6</v>
      </c>
      <c r="BK675" s="516">
        <v>108.9</v>
      </c>
      <c r="BL675" s="516">
        <v>109.1</v>
      </c>
      <c r="BM675" s="516">
        <v>109.1</v>
      </c>
      <c r="BN675" s="516">
        <v>109.1</v>
      </c>
      <c r="BO675" s="516">
        <v>110.1</v>
      </c>
      <c r="BP675" s="516">
        <v>110.1</v>
      </c>
      <c r="BQ675" s="516">
        <v>110.1</v>
      </c>
      <c r="BR675" s="516">
        <v>110.1</v>
      </c>
      <c r="BS675" s="516">
        <v>110.1</v>
      </c>
      <c r="BT675" s="516">
        <v>111.2</v>
      </c>
      <c r="BU675" s="516">
        <v>111.2</v>
      </c>
      <c r="BV675" s="516">
        <v>111.5</v>
      </c>
      <c r="BW675" s="516">
        <v>111.7</v>
      </c>
      <c r="BX675" s="516">
        <v>112</v>
      </c>
      <c r="BY675" s="516">
        <v>112.5</v>
      </c>
      <c r="BZ675" s="516">
        <v>112.7</v>
      </c>
      <c r="CA675" s="516">
        <v>111.5</v>
      </c>
      <c r="CB675" s="516">
        <v>111.9</v>
      </c>
      <c r="CC675" s="516">
        <v>111.9</v>
      </c>
      <c r="CD675" s="516">
        <v>112.5</v>
      </c>
      <c r="CE675" s="516">
        <v>112.5</v>
      </c>
      <c r="CF675" s="516">
        <v>112.6</v>
      </c>
      <c r="CG675" s="516">
        <v>112.6</v>
      </c>
      <c r="CH675" s="516">
        <v>112.6</v>
      </c>
      <c r="CI675" s="516">
        <v>112.6</v>
      </c>
      <c r="CJ675" s="516">
        <v>112.6</v>
      </c>
      <c r="CK675" s="516">
        <v>112.6</v>
      </c>
      <c r="CL675" s="516">
        <v>112.6</v>
      </c>
      <c r="CM675" s="516">
        <v>112.5</v>
      </c>
      <c r="CN675" s="516">
        <v>112.5</v>
      </c>
      <c r="CO675" s="516">
        <v>112.5</v>
      </c>
      <c r="CP675" s="516">
        <v>112.6</v>
      </c>
      <c r="CQ675" s="516">
        <v>112.6</v>
      </c>
      <c r="CR675" s="516">
        <v>112.6</v>
      </c>
      <c r="CS675" s="516">
        <v>112.6</v>
      </c>
      <c r="CT675" s="516">
        <v>112.6</v>
      </c>
      <c r="CU675" s="516">
        <v>112.6</v>
      </c>
      <c r="CV675" s="516">
        <v>112.6</v>
      </c>
      <c r="CW675" s="516">
        <v>112.6</v>
      </c>
      <c r="CX675" s="516">
        <v>112.6</v>
      </c>
      <c r="CY675" s="516">
        <v>112.6</v>
      </c>
      <c r="CZ675" s="516">
        <v>112.6</v>
      </c>
      <c r="DA675" s="516">
        <v>112.6</v>
      </c>
      <c r="DB675" s="516">
        <v>112.6</v>
      </c>
      <c r="DC675" s="516">
        <v>112.6</v>
      </c>
      <c r="DD675" s="516">
        <v>112.7</v>
      </c>
      <c r="DE675" s="516">
        <v>113</v>
      </c>
      <c r="DF675" s="516">
        <v>113</v>
      </c>
      <c r="DG675" s="516">
        <v>113.1</v>
      </c>
      <c r="DH675" s="516">
        <v>113.1</v>
      </c>
      <c r="DI675" s="516">
        <v>113.1</v>
      </c>
      <c r="DJ675" s="516">
        <v>113.1</v>
      </c>
      <c r="DK675" s="516">
        <v>113.1</v>
      </c>
      <c r="DL675" s="516">
        <v>113.8</v>
      </c>
      <c r="DM675" s="516">
        <v>114.1</v>
      </c>
      <c r="DN675" s="516">
        <v>114.1</v>
      </c>
      <c r="DO675" s="516">
        <v>114.1</v>
      </c>
      <c r="DP675" s="516">
        <v>114.2</v>
      </c>
      <c r="DQ675" s="516">
        <v>114.6</v>
      </c>
      <c r="DR675" s="516">
        <v>114.6</v>
      </c>
      <c r="DS675" s="516">
        <v>114.7</v>
      </c>
      <c r="DT675" s="516">
        <v>114.7</v>
      </c>
      <c r="DU675" s="517">
        <v>114.8</v>
      </c>
      <c r="DV675" s="517">
        <v>114.8</v>
      </c>
      <c r="DW675" s="517">
        <v>114.8</v>
      </c>
      <c r="DX675" s="559">
        <v>114.8</v>
      </c>
      <c r="DY675" s="559">
        <v>114.7</v>
      </c>
      <c r="DZ675" s="559">
        <v>115.9</v>
      </c>
      <c r="EA675" s="558">
        <v>116.4</v>
      </c>
    </row>
    <row r="676" spans="1:131">
      <c r="A676" s="514" t="s">
        <v>1889</v>
      </c>
      <c r="B676" s="514" t="s">
        <v>1890</v>
      </c>
      <c r="C676" s="515">
        <v>1.1000000000000001E-3</v>
      </c>
      <c r="D676" s="516">
        <v>104.2</v>
      </c>
      <c r="E676" s="516">
        <v>105.9</v>
      </c>
      <c r="F676" s="516">
        <v>106.5</v>
      </c>
      <c r="G676" s="516">
        <v>107.5</v>
      </c>
      <c r="H676" s="516">
        <v>107.4</v>
      </c>
      <c r="I676" s="516">
        <v>105.5</v>
      </c>
      <c r="J676" s="516">
        <v>104</v>
      </c>
      <c r="K676" s="516">
        <v>104.5</v>
      </c>
      <c r="L676" s="516">
        <v>106.6</v>
      </c>
      <c r="M676" s="516">
        <v>105.7</v>
      </c>
      <c r="N676" s="516">
        <v>104.7</v>
      </c>
      <c r="O676" s="516">
        <v>106.4</v>
      </c>
      <c r="P676" s="516">
        <v>104.6</v>
      </c>
      <c r="Q676" s="516">
        <v>104.5</v>
      </c>
      <c r="R676" s="516">
        <v>105.7</v>
      </c>
      <c r="S676" s="516">
        <v>109.7</v>
      </c>
      <c r="T676" s="516">
        <v>108.3</v>
      </c>
      <c r="U676" s="516">
        <v>110.6</v>
      </c>
      <c r="V676" s="516">
        <v>109.4</v>
      </c>
      <c r="W676" s="516">
        <v>108.3</v>
      </c>
      <c r="X676" s="516">
        <v>109.2</v>
      </c>
      <c r="Y676" s="516">
        <v>108</v>
      </c>
      <c r="Z676" s="516">
        <v>108.5</v>
      </c>
      <c r="AA676" s="516">
        <v>107.8</v>
      </c>
      <c r="AB676" s="516">
        <v>107.8</v>
      </c>
      <c r="AC676" s="516">
        <v>109.8</v>
      </c>
      <c r="AD676" s="516">
        <v>110.6</v>
      </c>
      <c r="AE676" s="516">
        <v>110</v>
      </c>
      <c r="AF676" s="516">
        <v>108.6</v>
      </c>
      <c r="AG676" s="516">
        <v>108.9</v>
      </c>
      <c r="AH676" s="516">
        <v>109.5</v>
      </c>
      <c r="AI676" s="516">
        <v>108.4</v>
      </c>
      <c r="AJ676" s="516">
        <v>108.2</v>
      </c>
      <c r="AK676" s="516">
        <v>108.9</v>
      </c>
      <c r="AL676" s="516">
        <v>108.5</v>
      </c>
      <c r="AM676" s="516">
        <v>110.5</v>
      </c>
      <c r="AN676" s="516">
        <v>113.4</v>
      </c>
      <c r="AO676" s="516">
        <v>113</v>
      </c>
      <c r="AP676" s="516">
        <v>113.5</v>
      </c>
      <c r="AQ676" s="516">
        <v>112.4</v>
      </c>
      <c r="AR676" s="516">
        <v>112.5</v>
      </c>
      <c r="AS676" s="516">
        <v>112.7</v>
      </c>
      <c r="AT676" s="516">
        <v>112.8</v>
      </c>
      <c r="AU676" s="516">
        <v>120.6</v>
      </c>
      <c r="AV676" s="516">
        <v>119.6</v>
      </c>
      <c r="AW676" s="516">
        <v>119.1</v>
      </c>
      <c r="AX676" s="516">
        <v>120.5</v>
      </c>
      <c r="AY676" s="516">
        <v>121.7</v>
      </c>
      <c r="AZ676" s="516">
        <v>121.2</v>
      </c>
      <c r="BA676" s="516">
        <v>119.9</v>
      </c>
      <c r="BB676" s="516">
        <v>118.9</v>
      </c>
      <c r="BC676" s="516">
        <v>121.3</v>
      </c>
      <c r="BD676" s="516">
        <v>121.1</v>
      </c>
      <c r="BE676" s="516">
        <v>120.2</v>
      </c>
      <c r="BF676" s="516">
        <v>121.1</v>
      </c>
      <c r="BG676" s="516">
        <v>121.6</v>
      </c>
      <c r="BH676" s="516">
        <v>123.1</v>
      </c>
      <c r="BI676" s="516">
        <v>123.1</v>
      </c>
      <c r="BJ676" s="516">
        <v>123.1</v>
      </c>
      <c r="BK676" s="516">
        <v>123.1</v>
      </c>
      <c r="BL676" s="516">
        <v>123.1</v>
      </c>
      <c r="BM676" s="516">
        <v>123.1</v>
      </c>
      <c r="BN676" s="516">
        <v>113.6</v>
      </c>
      <c r="BO676" s="516">
        <v>113.3</v>
      </c>
      <c r="BP676" s="516">
        <v>113</v>
      </c>
      <c r="BQ676" s="516">
        <v>113</v>
      </c>
      <c r="BR676" s="516">
        <v>110.4</v>
      </c>
      <c r="BS676" s="516">
        <v>110.4</v>
      </c>
      <c r="BT676" s="516">
        <v>114.2</v>
      </c>
      <c r="BU676" s="516">
        <v>111.3</v>
      </c>
      <c r="BV676" s="516">
        <v>111.6</v>
      </c>
      <c r="BW676" s="516">
        <v>112.9</v>
      </c>
      <c r="BX676" s="516">
        <v>112.9</v>
      </c>
      <c r="BY676" s="516">
        <v>112.9</v>
      </c>
      <c r="BZ676" s="516">
        <v>112.9</v>
      </c>
      <c r="CA676" s="516">
        <v>112.9</v>
      </c>
      <c r="CB676" s="516">
        <v>114</v>
      </c>
      <c r="CC676" s="516">
        <v>114</v>
      </c>
      <c r="CD676" s="516">
        <v>114.7</v>
      </c>
      <c r="CE676" s="516">
        <v>116.6</v>
      </c>
      <c r="CF676" s="516">
        <v>117.2</v>
      </c>
      <c r="CG676" s="516">
        <v>117.2</v>
      </c>
      <c r="CH676" s="516">
        <v>117.2</v>
      </c>
      <c r="CI676" s="516">
        <v>117.2</v>
      </c>
      <c r="CJ676" s="516">
        <v>117.2</v>
      </c>
      <c r="CK676" s="516">
        <v>115.1</v>
      </c>
      <c r="CL676" s="516">
        <v>115.4</v>
      </c>
      <c r="CM676" s="516">
        <v>115.2</v>
      </c>
      <c r="CN676" s="516">
        <v>115.2</v>
      </c>
      <c r="CO676" s="516">
        <v>115.8</v>
      </c>
      <c r="CP676" s="516">
        <v>116</v>
      </c>
      <c r="CQ676" s="516">
        <v>116.5</v>
      </c>
      <c r="CR676" s="516">
        <v>116.8</v>
      </c>
      <c r="CS676" s="516">
        <v>117.3</v>
      </c>
      <c r="CT676" s="516">
        <v>117.3</v>
      </c>
      <c r="CU676" s="516">
        <v>117.3</v>
      </c>
      <c r="CV676" s="516">
        <v>117.3</v>
      </c>
      <c r="CW676" s="516">
        <v>117.3</v>
      </c>
      <c r="CX676" s="516">
        <v>117.3</v>
      </c>
      <c r="CY676" s="516">
        <v>117.3</v>
      </c>
      <c r="CZ676" s="516">
        <v>117.3</v>
      </c>
      <c r="DA676" s="516">
        <v>117.3</v>
      </c>
      <c r="DB676" s="516">
        <v>117.3</v>
      </c>
      <c r="DC676" s="516">
        <v>117.3</v>
      </c>
      <c r="DD676" s="516">
        <v>117.4</v>
      </c>
      <c r="DE676" s="516">
        <v>118.6</v>
      </c>
      <c r="DF676" s="516">
        <v>124.2</v>
      </c>
      <c r="DG676" s="516">
        <v>124.2</v>
      </c>
      <c r="DH676" s="516">
        <v>130.80000000000001</v>
      </c>
      <c r="DI676" s="516">
        <v>130.9</v>
      </c>
      <c r="DJ676" s="516">
        <v>130.9</v>
      </c>
      <c r="DK676" s="516">
        <v>132</v>
      </c>
      <c r="DL676" s="516">
        <v>132.5</v>
      </c>
      <c r="DM676" s="516">
        <v>133.30000000000001</v>
      </c>
      <c r="DN676" s="516">
        <v>133.6</v>
      </c>
      <c r="DO676" s="516">
        <v>133.6</v>
      </c>
      <c r="DP676" s="516">
        <v>134</v>
      </c>
      <c r="DQ676" s="516">
        <v>134.9</v>
      </c>
      <c r="DR676" s="516">
        <v>134.9</v>
      </c>
      <c r="DS676" s="516">
        <v>134.6</v>
      </c>
      <c r="DT676" s="516">
        <v>134.69999999999999</v>
      </c>
      <c r="DU676" s="517">
        <v>133.1</v>
      </c>
      <c r="DV676" s="517">
        <v>133.1</v>
      </c>
      <c r="DW676" s="517">
        <v>133.1</v>
      </c>
      <c r="DX676" s="559">
        <v>133.4</v>
      </c>
      <c r="DY676" s="559">
        <v>133.4</v>
      </c>
      <c r="DZ676" s="559">
        <v>133.4</v>
      </c>
      <c r="EA676" s="558">
        <v>133.4</v>
      </c>
    </row>
    <row r="677" spans="1:131">
      <c r="A677" s="514" t="s">
        <v>1891</v>
      </c>
      <c r="B677" s="514" t="s">
        <v>1892</v>
      </c>
      <c r="C677" s="515">
        <v>0.1027</v>
      </c>
      <c r="D677" s="516">
        <v>103.5</v>
      </c>
      <c r="E677" s="516">
        <v>104.4</v>
      </c>
      <c r="F677" s="516">
        <v>106.4</v>
      </c>
      <c r="G677" s="516">
        <v>106.4</v>
      </c>
      <c r="H677" s="516">
        <v>106.3</v>
      </c>
      <c r="I677" s="516">
        <v>105.9</v>
      </c>
      <c r="J677" s="516">
        <v>108.2</v>
      </c>
      <c r="K677" s="516">
        <v>110.6</v>
      </c>
      <c r="L677" s="516">
        <v>109.8</v>
      </c>
      <c r="M677" s="516">
        <v>109.1</v>
      </c>
      <c r="N677" s="516">
        <v>108.5</v>
      </c>
      <c r="O677" s="516">
        <v>109.1</v>
      </c>
      <c r="P677" s="516">
        <v>107</v>
      </c>
      <c r="Q677" s="516">
        <v>103.1</v>
      </c>
      <c r="R677" s="516">
        <v>108.5</v>
      </c>
      <c r="S677" s="516">
        <v>108.2</v>
      </c>
      <c r="T677" s="516">
        <v>108.4</v>
      </c>
      <c r="U677" s="516">
        <v>110.2</v>
      </c>
      <c r="V677" s="516">
        <v>110.7</v>
      </c>
      <c r="W677" s="516">
        <v>111.9</v>
      </c>
      <c r="X677" s="516">
        <v>109.3</v>
      </c>
      <c r="Y677" s="516">
        <v>110.5</v>
      </c>
      <c r="Z677" s="516">
        <v>109.1</v>
      </c>
      <c r="AA677" s="516">
        <v>108</v>
      </c>
      <c r="AB677" s="516">
        <v>110.7</v>
      </c>
      <c r="AC677" s="516">
        <v>110.5</v>
      </c>
      <c r="AD677" s="516">
        <v>112.3</v>
      </c>
      <c r="AE677" s="516">
        <v>112.2</v>
      </c>
      <c r="AF677" s="516">
        <v>115.6</v>
      </c>
      <c r="AG677" s="516">
        <v>114.1</v>
      </c>
      <c r="AH677" s="516">
        <v>113.6</v>
      </c>
      <c r="AI677" s="516">
        <v>111.3</v>
      </c>
      <c r="AJ677" s="516">
        <v>110</v>
      </c>
      <c r="AK677" s="516">
        <v>108</v>
      </c>
      <c r="AL677" s="516">
        <v>105.5</v>
      </c>
      <c r="AM677" s="516">
        <v>107.5</v>
      </c>
      <c r="AN677" s="516">
        <v>108.8</v>
      </c>
      <c r="AO677" s="516">
        <v>107.2</v>
      </c>
      <c r="AP677" s="516">
        <v>106</v>
      </c>
      <c r="AQ677" s="516">
        <v>105.5</v>
      </c>
      <c r="AR677" s="516">
        <v>101.5</v>
      </c>
      <c r="AS677" s="516">
        <v>102.1</v>
      </c>
      <c r="AT677" s="516">
        <v>102.5</v>
      </c>
      <c r="AU677" s="516">
        <v>101</v>
      </c>
      <c r="AV677" s="516">
        <v>101.5</v>
      </c>
      <c r="AW677" s="516">
        <v>101.3</v>
      </c>
      <c r="AX677" s="516">
        <v>103.2</v>
      </c>
      <c r="AY677" s="516">
        <v>105.1</v>
      </c>
      <c r="AZ677" s="516">
        <v>103.8</v>
      </c>
      <c r="BA677" s="516">
        <v>102.8</v>
      </c>
      <c r="BB677" s="516">
        <v>103.1</v>
      </c>
      <c r="BC677" s="516">
        <v>103.3</v>
      </c>
      <c r="BD677" s="516">
        <v>101.8</v>
      </c>
      <c r="BE677" s="516">
        <v>102</v>
      </c>
      <c r="BF677" s="516">
        <v>102.4</v>
      </c>
      <c r="BG677" s="516">
        <v>101.9</v>
      </c>
      <c r="BH677" s="516">
        <v>102.8</v>
      </c>
      <c r="BI677" s="516">
        <v>103.1</v>
      </c>
      <c r="BJ677" s="516">
        <v>103.6</v>
      </c>
      <c r="BK677" s="516">
        <v>104</v>
      </c>
      <c r="BL677" s="516">
        <v>104.4</v>
      </c>
      <c r="BM677" s="516">
        <v>103</v>
      </c>
      <c r="BN677" s="516">
        <v>104.9</v>
      </c>
      <c r="BO677" s="516">
        <v>104.4</v>
      </c>
      <c r="BP677" s="516">
        <v>104.3</v>
      </c>
      <c r="BQ677" s="516">
        <v>104.2</v>
      </c>
      <c r="BR677" s="516">
        <v>104.8</v>
      </c>
      <c r="BS677" s="516">
        <v>104.4</v>
      </c>
      <c r="BT677" s="516">
        <v>106</v>
      </c>
      <c r="BU677" s="516">
        <v>106.7</v>
      </c>
      <c r="BV677" s="516">
        <v>107.3</v>
      </c>
      <c r="BW677" s="516">
        <v>107.9</v>
      </c>
      <c r="BX677" s="516">
        <v>108.9</v>
      </c>
      <c r="BY677" s="516">
        <v>108.9</v>
      </c>
      <c r="BZ677" s="516">
        <v>109.6</v>
      </c>
      <c r="CA677" s="516">
        <v>108.6</v>
      </c>
      <c r="CB677" s="516">
        <v>107.8</v>
      </c>
      <c r="CC677" s="516">
        <v>108.9</v>
      </c>
      <c r="CD677" s="516">
        <v>109.3</v>
      </c>
      <c r="CE677" s="516">
        <v>109.3</v>
      </c>
      <c r="CF677" s="516">
        <v>108.4</v>
      </c>
      <c r="CG677" s="516">
        <v>107.1</v>
      </c>
      <c r="CH677" s="516">
        <v>107</v>
      </c>
      <c r="CI677" s="516">
        <v>107.3</v>
      </c>
      <c r="CJ677" s="516">
        <v>111.4</v>
      </c>
      <c r="CK677" s="516">
        <v>110.8</v>
      </c>
      <c r="CL677" s="516">
        <v>110.2</v>
      </c>
      <c r="CM677" s="516">
        <v>109.7</v>
      </c>
      <c r="CN677" s="516">
        <v>110.2</v>
      </c>
      <c r="CO677" s="516">
        <v>110.5</v>
      </c>
      <c r="CP677" s="516">
        <v>109.6</v>
      </c>
      <c r="CQ677" s="516">
        <v>108.8</v>
      </c>
      <c r="CR677" s="516">
        <v>108.5</v>
      </c>
      <c r="CS677" s="516">
        <v>108.8</v>
      </c>
      <c r="CT677" s="516">
        <v>109.4</v>
      </c>
      <c r="CU677" s="516">
        <v>109.7</v>
      </c>
      <c r="CV677" s="516">
        <v>109.2</v>
      </c>
      <c r="CW677" s="516">
        <v>108.2</v>
      </c>
      <c r="CX677" s="516">
        <v>108.5</v>
      </c>
      <c r="CY677" s="516">
        <v>106.6</v>
      </c>
      <c r="CZ677" s="516">
        <v>108.1</v>
      </c>
      <c r="DA677" s="516">
        <v>108.7</v>
      </c>
      <c r="DB677" s="516">
        <v>109.6</v>
      </c>
      <c r="DC677" s="516">
        <v>112.9</v>
      </c>
      <c r="DD677" s="516">
        <v>116</v>
      </c>
      <c r="DE677" s="516">
        <v>117.7</v>
      </c>
      <c r="DF677" s="516">
        <v>115</v>
      </c>
      <c r="DG677" s="516">
        <v>126.8</v>
      </c>
      <c r="DH677" s="516">
        <v>120.4</v>
      </c>
      <c r="DI677" s="516">
        <v>121</v>
      </c>
      <c r="DJ677" s="516">
        <v>122.4</v>
      </c>
      <c r="DK677" s="516">
        <v>120.9</v>
      </c>
      <c r="DL677" s="516">
        <v>126.8</v>
      </c>
      <c r="DM677" s="516">
        <v>127.5</v>
      </c>
      <c r="DN677" s="516">
        <v>130.80000000000001</v>
      </c>
      <c r="DO677" s="516">
        <v>135.30000000000001</v>
      </c>
      <c r="DP677" s="516">
        <v>130.9</v>
      </c>
      <c r="DQ677" s="516">
        <v>136.69999999999999</v>
      </c>
      <c r="DR677" s="516">
        <v>135.30000000000001</v>
      </c>
      <c r="DS677" s="516">
        <v>138.4</v>
      </c>
      <c r="DT677" s="516">
        <v>142.9</v>
      </c>
      <c r="DU677" s="517">
        <v>144.80000000000001</v>
      </c>
      <c r="DV677" s="517">
        <v>141</v>
      </c>
      <c r="DW677" s="517">
        <v>140.19999999999999</v>
      </c>
      <c r="DX677" s="559">
        <v>141.69999999999999</v>
      </c>
      <c r="DY677" s="559">
        <v>142</v>
      </c>
      <c r="DZ677" s="559">
        <v>139.19999999999999</v>
      </c>
      <c r="EA677" s="558">
        <v>140</v>
      </c>
    </row>
    <row r="678" spans="1:131">
      <c r="A678" s="514" t="s">
        <v>1893</v>
      </c>
      <c r="B678" s="514" t="s">
        <v>1894</v>
      </c>
      <c r="C678" s="515">
        <v>5.2500000000000003E-3</v>
      </c>
      <c r="D678" s="516">
        <v>101.9</v>
      </c>
      <c r="E678" s="516">
        <v>105.7</v>
      </c>
      <c r="F678" s="516">
        <v>103.3</v>
      </c>
      <c r="G678" s="516">
        <v>100.1</v>
      </c>
      <c r="H678" s="516">
        <v>103.2</v>
      </c>
      <c r="I678" s="516">
        <v>104.6</v>
      </c>
      <c r="J678" s="516">
        <v>104.7</v>
      </c>
      <c r="K678" s="516">
        <v>107.5</v>
      </c>
      <c r="L678" s="516">
        <v>110.4</v>
      </c>
      <c r="M678" s="516">
        <v>111.3</v>
      </c>
      <c r="N678" s="516">
        <v>115.7</v>
      </c>
      <c r="O678" s="516">
        <v>113.2</v>
      </c>
      <c r="P678" s="516">
        <v>117.5</v>
      </c>
      <c r="Q678" s="516">
        <v>123.6</v>
      </c>
      <c r="R678" s="516">
        <v>118.1</v>
      </c>
      <c r="S678" s="516">
        <v>116.8</v>
      </c>
      <c r="T678" s="516">
        <v>116.8</v>
      </c>
      <c r="U678" s="516">
        <v>116</v>
      </c>
      <c r="V678" s="516">
        <v>110.5</v>
      </c>
      <c r="W678" s="516">
        <v>112.8</v>
      </c>
      <c r="X678" s="516">
        <v>114.9</v>
      </c>
      <c r="Y678" s="516">
        <v>115.3</v>
      </c>
      <c r="Z678" s="516">
        <v>113.5</v>
      </c>
      <c r="AA678" s="516">
        <v>113.8</v>
      </c>
      <c r="AB678" s="516">
        <v>116.9</v>
      </c>
      <c r="AC678" s="516">
        <v>116.3</v>
      </c>
      <c r="AD678" s="516">
        <v>118.5</v>
      </c>
      <c r="AE678" s="516">
        <v>119.1</v>
      </c>
      <c r="AF678" s="516">
        <v>119.1</v>
      </c>
      <c r="AG678" s="516">
        <v>124.5</v>
      </c>
      <c r="AH678" s="516">
        <v>122.4</v>
      </c>
      <c r="AI678" s="516">
        <v>122.5</v>
      </c>
      <c r="AJ678" s="516">
        <v>121.4</v>
      </c>
      <c r="AK678" s="516">
        <v>121.1</v>
      </c>
      <c r="AL678" s="516">
        <v>124.9</v>
      </c>
      <c r="AM678" s="516">
        <v>124.5</v>
      </c>
      <c r="AN678" s="516">
        <v>122.6</v>
      </c>
      <c r="AO678" s="516">
        <v>124.5</v>
      </c>
      <c r="AP678" s="516">
        <v>130.69999999999999</v>
      </c>
      <c r="AQ678" s="516">
        <v>129.9</v>
      </c>
      <c r="AR678" s="516">
        <v>130</v>
      </c>
      <c r="AS678" s="516">
        <v>130.30000000000001</v>
      </c>
      <c r="AT678" s="516">
        <v>128.30000000000001</v>
      </c>
      <c r="AU678" s="516">
        <v>128.30000000000001</v>
      </c>
      <c r="AV678" s="516">
        <v>131.19999999999999</v>
      </c>
      <c r="AW678" s="516">
        <v>123.3</v>
      </c>
      <c r="AX678" s="516">
        <v>123.3</v>
      </c>
      <c r="AY678" s="516">
        <v>125.3</v>
      </c>
      <c r="AZ678" s="516">
        <v>125.3</v>
      </c>
      <c r="BA678" s="516">
        <v>125.5</v>
      </c>
      <c r="BB678" s="516">
        <v>125.3</v>
      </c>
      <c r="BC678" s="516">
        <v>125.6</v>
      </c>
      <c r="BD678" s="516">
        <v>123.3</v>
      </c>
      <c r="BE678" s="516">
        <v>122.9</v>
      </c>
      <c r="BF678" s="516">
        <v>122.9</v>
      </c>
      <c r="BG678" s="516">
        <v>123.1</v>
      </c>
      <c r="BH678" s="516">
        <v>123.1</v>
      </c>
      <c r="BI678" s="516">
        <v>123.1</v>
      </c>
      <c r="BJ678" s="516">
        <v>123.1</v>
      </c>
      <c r="BK678" s="516">
        <v>123.1</v>
      </c>
      <c r="BL678" s="516">
        <v>123.1</v>
      </c>
      <c r="BM678" s="516">
        <v>123.6</v>
      </c>
      <c r="BN678" s="516">
        <v>123.6</v>
      </c>
      <c r="BO678" s="516">
        <v>122.3</v>
      </c>
      <c r="BP678" s="516">
        <v>122.3</v>
      </c>
      <c r="BQ678" s="516">
        <v>122.3</v>
      </c>
      <c r="BR678" s="516">
        <v>122.3</v>
      </c>
      <c r="BS678" s="516">
        <v>122.3</v>
      </c>
      <c r="BT678" s="516">
        <v>122.3</v>
      </c>
      <c r="BU678" s="516">
        <v>122.3</v>
      </c>
      <c r="BV678" s="516">
        <v>122.3</v>
      </c>
      <c r="BW678" s="516">
        <v>123.2</v>
      </c>
      <c r="BX678" s="516">
        <v>123.3</v>
      </c>
      <c r="BY678" s="516">
        <v>122.6</v>
      </c>
      <c r="BZ678" s="516">
        <v>122.6</v>
      </c>
      <c r="CA678" s="516">
        <v>122.7</v>
      </c>
      <c r="CB678" s="516">
        <v>122.7</v>
      </c>
      <c r="CC678" s="516">
        <v>121</v>
      </c>
      <c r="CD678" s="516">
        <v>111.9</v>
      </c>
      <c r="CE678" s="516">
        <v>114.4</v>
      </c>
      <c r="CF678" s="516">
        <v>114.4</v>
      </c>
      <c r="CG678" s="516">
        <v>114.4</v>
      </c>
      <c r="CH678" s="516">
        <v>107.9</v>
      </c>
      <c r="CI678" s="516">
        <v>108</v>
      </c>
      <c r="CJ678" s="516">
        <v>109.5</v>
      </c>
      <c r="CK678" s="516">
        <v>109.5</v>
      </c>
      <c r="CL678" s="516">
        <v>109.4</v>
      </c>
      <c r="CM678" s="516">
        <v>109</v>
      </c>
      <c r="CN678" s="516">
        <v>109</v>
      </c>
      <c r="CO678" s="516">
        <v>109.2</v>
      </c>
      <c r="CP678" s="516">
        <v>109.2</v>
      </c>
      <c r="CQ678" s="516">
        <v>109.9</v>
      </c>
      <c r="CR678" s="516">
        <v>109.9</v>
      </c>
      <c r="CS678" s="516">
        <v>110.8</v>
      </c>
      <c r="CT678" s="516">
        <v>111.3</v>
      </c>
      <c r="CU678" s="516">
        <v>108.8</v>
      </c>
      <c r="CV678" s="516">
        <v>109.5</v>
      </c>
      <c r="CW678" s="516">
        <v>109.5</v>
      </c>
      <c r="CX678" s="516">
        <v>108.7</v>
      </c>
      <c r="CY678" s="516">
        <v>108.5</v>
      </c>
      <c r="CZ678" s="516">
        <v>107.9</v>
      </c>
      <c r="DA678" s="516">
        <v>107.9</v>
      </c>
      <c r="DB678" s="516">
        <v>108.3</v>
      </c>
      <c r="DC678" s="516">
        <v>108.3</v>
      </c>
      <c r="DD678" s="516">
        <v>109</v>
      </c>
      <c r="DE678" s="516">
        <v>109.1</v>
      </c>
      <c r="DF678" s="516">
        <v>109.1</v>
      </c>
      <c r="DG678" s="516">
        <v>109.8</v>
      </c>
      <c r="DH678" s="516">
        <v>109.7</v>
      </c>
      <c r="DI678" s="516">
        <v>110</v>
      </c>
      <c r="DJ678" s="516">
        <v>111.4</v>
      </c>
      <c r="DK678" s="516">
        <v>111.5</v>
      </c>
      <c r="DL678" s="516">
        <v>111.5</v>
      </c>
      <c r="DM678" s="516">
        <v>111.9</v>
      </c>
      <c r="DN678" s="516">
        <v>112.3</v>
      </c>
      <c r="DO678" s="516">
        <v>112.2</v>
      </c>
      <c r="DP678" s="516">
        <v>113.1</v>
      </c>
      <c r="DQ678" s="516">
        <v>113.7</v>
      </c>
      <c r="DR678" s="516">
        <v>117.7</v>
      </c>
      <c r="DS678" s="516">
        <v>117.7</v>
      </c>
      <c r="DT678" s="516">
        <v>117.7</v>
      </c>
      <c r="DU678" s="517">
        <v>121</v>
      </c>
      <c r="DV678" s="517">
        <v>121</v>
      </c>
      <c r="DW678" s="517">
        <v>120.1</v>
      </c>
      <c r="DX678" s="559">
        <v>119.1</v>
      </c>
      <c r="DY678" s="559">
        <v>119.5</v>
      </c>
      <c r="DZ678" s="559">
        <v>119.5</v>
      </c>
      <c r="EA678" s="558">
        <v>118.6</v>
      </c>
    </row>
    <row r="679" spans="1:131">
      <c r="A679" s="514" t="s">
        <v>1895</v>
      </c>
      <c r="B679" s="514" t="s">
        <v>1896</v>
      </c>
      <c r="C679" s="515">
        <v>1.3999999999999999E-4</v>
      </c>
      <c r="D679" s="516">
        <v>102.6</v>
      </c>
      <c r="E679" s="516">
        <v>102.6</v>
      </c>
      <c r="F679" s="516">
        <v>102.6</v>
      </c>
      <c r="G679" s="516">
        <v>102.6</v>
      </c>
      <c r="H679" s="516">
        <v>102.6</v>
      </c>
      <c r="I679" s="516">
        <v>102.6</v>
      </c>
      <c r="J679" s="516">
        <v>102.6</v>
      </c>
      <c r="K679" s="516">
        <v>102.6</v>
      </c>
      <c r="L679" s="516">
        <v>102.6</v>
      </c>
      <c r="M679" s="516">
        <v>102.6</v>
      </c>
      <c r="N679" s="516">
        <v>102.6</v>
      </c>
      <c r="O679" s="516">
        <v>102.6</v>
      </c>
      <c r="P679" s="516">
        <v>106</v>
      </c>
      <c r="Q679" s="516">
        <v>106</v>
      </c>
      <c r="R679" s="516">
        <v>106</v>
      </c>
      <c r="S679" s="516">
        <v>106</v>
      </c>
      <c r="T679" s="516">
        <v>106</v>
      </c>
      <c r="U679" s="516">
        <v>106</v>
      </c>
      <c r="V679" s="516">
        <v>106</v>
      </c>
      <c r="W679" s="516">
        <v>106</v>
      </c>
      <c r="X679" s="516">
        <v>106</v>
      </c>
      <c r="Y679" s="516">
        <v>106</v>
      </c>
      <c r="Z679" s="516">
        <v>106</v>
      </c>
      <c r="AA679" s="516">
        <v>106</v>
      </c>
      <c r="AB679" s="516">
        <v>111.2</v>
      </c>
      <c r="AC679" s="516">
        <v>111.2</v>
      </c>
      <c r="AD679" s="516">
        <v>111.2</v>
      </c>
      <c r="AE679" s="516">
        <v>111.2</v>
      </c>
      <c r="AF679" s="516">
        <v>111.2</v>
      </c>
      <c r="AG679" s="516">
        <v>111.2</v>
      </c>
      <c r="AH679" s="516">
        <v>114.1</v>
      </c>
      <c r="AI679" s="516">
        <v>114.1</v>
      </c>
      <c r="AJ679" s="516">
        <v>114.1</v>
      </c>
      <c r="AK679" s="516">
        <v>114.1</v>
      </c>
      <c r="AL679" s="516">
        <v>114.1</v>
      </c>
      <c r="AM679" s="516">
        <v>114.1</v>
      </c>
      <c r="AN679" s="516">
        <v>120</v>
      </c>
      <c r="AO679" s="516">
        <v>120</v>
      </c>
      <c r="AP679" s="516">
        <v>120</v>
      </c>
      <c r="AQ679" s="516">
        <v>120</v>
      </c>
      <c r="AR679" s="516">
        <v>120</v>
      </c>
      <c r="AS679" s="516">
        <v>120</v>
      </c>
      <c r="AT679" s="516">
        <v>120</v>
      </c>
      <c r="AU679" s="516">
        <v>126.7</v>
      </c>
      <c r="AV679" s="516">
        <v>126.7</v>
      </c>
      <c r="AW679" s="516">
        <v>126.7</v>
      </c>
      <c r="AX679" s="516">
        <v>126.7</v>
      </c>
      <c r="AY679" s="516">
        <v>126.7</v>
      </c>
      <c r="AZ679" s="516">
        <v>126.7</v>
      </c>
      <c r="BA679" s="516">
        <v>126.7</v>
      </c>
      <c r="BB679" s="516">
        <v>126.7</v>
      </c>
      <c r="BC679" s="516">
        <v>126.7</v>
      </c>
      <c r="BD679" s="516">
        <v>129.80000000000001</v>
      </c>
      <c r="BE679" s="516">
        <v>129.80000000000001</v>
      </c>
      <c r="BF679" s="516">
        <v>129.80000000000001</v>
      </c>
      <c r="BG679" s="516">
        <v>129.80000000000001</v>
      </c>
      <c r="BH679" s="516">
        <v>129.80000000000001</v>
      </c>
      <c r="BI679" s="516">
        <v>129.80000000000001</v>
      </c>
      <c r="BJ679" s="516">
        <v>129.80000000000001</v>
      </c>
      <c r="BK679" s="516">
        <v>129.80000000000001</v>
      </c>
      <c r="BL679" s="516">
        <v>129.80000000000001</v>
      </c>
      <c r="BM679" s="516">
        <v>129.80000000000001</v>
      </c>
      <c r="BN679" s="516">
        <v>129.80000000000001</v>
      </c>
      <c r="BO679" s="516">
        <v>129.80000000000001</v>
      </c>
      <c r="BP679" s="516">
        <v>129.80000000000001</v>
      </c>
      <c r="BQ679" s="516">
        <v>129.80000000000001</v>
      </c>
      <c r="BR679" s="516">
        <v>129.80000000000001</v>
      </c>
      <c r="BS679" s="516">
        <v>129.80000000000001</v>
      </c>
      <c r="BT679" s="516">
        <v>129.80000000000001</v>
      </c>
      <c r="BU679" s="516">
        <v>129.80000000000001</v>
      </c>
      <c r="BV679" s="516">
        <v>129.9</v>
      </c>
      <c r="BW679" s="516">
        <v>129.9</v>
      </c>
      <c r="BX679" s="516">
        <v>129.9</v>
      </c>
      <c r="BY679" s="516">
        <v>133</v>
      </c>
      <c r="BZ679" s="516">
        <v>133</v>
      </c>
      <c r="CA679" s="516">
        <v>133</v>
      </c>
      <c r="CB679" s="516">
        <v>133</v>
      </c>
      <c r="CC679" s="516">
        <v>133</v>
      </c>
      <c r="CD679" s="516">
        <v>133</v>
      </c>
      <c r="CE679" s="516">
        <v>133</v>
      </c>
      <c r="CF679" s="516">
        <v>133</v>
      </c>
      <c r="CG679" s="516">
        <v>133</v>
      </c>
      <c r="CH679" s="516">
        <v>133</v>
      </c>
      <c r="CI679" s="516">
        <v>133</v>
      </c>
      <c r="CJ679" s="516">
        <v>133</v>
      </c>
      <c r="CK679" s="516">
        <v>133</v>
      </c>
      <c r="CL679" s="516">
        <v>133</v>
      </c>
      <c r="CM679" s="516">
        <v>133</v>
      </c>
      <c r="CN679" s="516">
        <v>133</v>
      </c>
      <c r="CO679" s="516">
        <v>133</v>
      </c>
      <c r="CP679" s="516">
        <v>133</v>
      </c>
      <c r="CQ679" s="516">
        <v>133</v>
      </c>
      <c r="CR679" s="516">
        <v>133</v>
      </c>
      <c r="CS679" s="516">
        <v>133</v>
      </c>
      <c r="CT679" s="516">
        <v>133</v>
      </c>
      <c r="CU679" s="516">
        <v>133</v>
      </c>
      <c r="CV679" s="516">
        <v>133</v>
      </c>
      <c r="CW679" s="516">
        <v>133</v>
      </c>
      <c r="CX679" s="516">
        <v>133</v>
      </c>
      <c r="CY679" s="516">
        <v>133</v>
      </c>
      <c r="CZ679" s="516">
        <v>133</v>
      </c>
      <c r="DA679" s="516">
        <v>133</v>
      </c>
      <c r="DB679" s="516">
        <v>133</v>
      </c>
      <c r="DC679" s="516">
        <v>133</v>
      </c>
      <c r="DD679" s="516">
        <v>133</v>
      </c>
      <c r="DE679" s="516">
        <v>133</v>
      </c>
      <c r="DF679" s="516">
        <v>133</v>
      </c>
      <c r="DG679" s="516">
        <v>133</v>
      </c>
      <c r="DH679" s="516">
        <v>133</v>
      </c>
      <c r="DI679" s="516">
        <v>133</v>
      </c>
      <c r="DJ679" s="516">
        <v>133</v>
      </c>
      <c r="DK679" s="516">
        <v>133</v>
      </c>
      <c r="DL679" s="516">
        <v>133</v>
      </c>
      <c r="DM679" s="516">
        <v>133</v>
      </c>
      <c r="DN679" s="516">
        <v>133</v>
      </c>
      <c r="DO679" s="516">
        <v>133</v>
      </c>
      <c r="DP679" s="516">
        <v>133</v>
      </c>
      <c r="DQ679" s="516">
        <v>133</v>
      </c>
      <c r="DR679" s="516">
        <v>133</v>
      </c>
      <c r="DS679" s="516">
        <v>133</v>
      </c>
      <c r="DT679" s="516">
        <v>133</v>
      </c>
      <c r="DU679" s="517">
        <v>133</v>
      </c>
      <c r="DV679" s="517">
        <v>133</v>
      </c>
      <c r="DW679" s="517">
        <v>133</v>
      </c>
      <c r="DX679" s="559">
        <v>133</v>
      </c>
      <c r="DY679" s="559">
        <v>133.69999999999999</v>
      </c>
      <c r="DZ679" s="559">
        <v>142.4</v>
      </c>
      <c r="EA679" s="558">
        <v>135.69999999999999</v>
      </c>
    </row>
    <row r="680" spans="1:131">
      <c r="A680" s="514" t="s">
        <v>1897</v>
      </c>
      <c r="B680" s="514" t="s">
        <v>1898</v>
      </c>
      <c r="C680" s="515">
        <v>8.0790000000000001E-2</v>
      </c>
      <c r="D680" s="516">
        <v>99.9</v>
      </c>
      <c r="E680" s="516">
        <v>100.6</v>
      </c>
      <c r="F680" s="516">
        <v>100.8</v>
      </c>
      <c r="G680" s="516">
        <v>102.1</v>
      </c>
      <c r="H680" s="516">
        <v>102.1</v>
      </c>
      <c r="I680" s="516">
        <v>102.3</v>
      </c>
      <c r="J680" s="516">
        <v>102.6</v>
      </c>
      <c r="K680" s="516">
        <v>102.9</v>
      </c>
      <c r="L680" s="516">
        <v>103</v>
      </c>
      <c r="M680" s="516">
        <v>103.3</v>
      </c>
      <c r="N680" s="516">
        <v>103.4</v>
      </c>
      <c r="O680" s="516">
        <v>103.5</v>
      </c>
      <c r="P680" s="516">
        <v>103.5</v>
      </c>
      <c r="Q680" s="516">
        <v>103.7</v>
      </c>
      <c r="R680" s="516">
        <v>102.9</v>
      </c>
      <c r="S680" s="516">
        <v>103.2</v>
      </c>
      <c r="T680" s="516">
        <v>103.5</v>
      </c>
      <c r="U680" s="516">
        <v>104</v>
      </c>
      <c r="V680" s="516">
        <v>103.6</v>
      </c>
      <c r="W680" s="516">
        <v>104.2</v>
      </c>
      <c r="X680" s="516">
        <v>103.9</v>
      </c>
      <c r="Y680" s="516">
        <v>104</v>
      </c>
      <c r="Z680" s="516">
        <v>102.8</v>
      </c>
      <c r="AA680" s="516">
        <v>102.6</v>
      </c>
      <c r="AB680" s="516">
        <v>102.4</v>
      </c>
      <c r="AC680" s="516">
        <v>102.5</v>
      </c>
      <c r="AD680" s="516">
        <v>103.1</v>
      </c>
      <c r="AE680" s="516">
        <v>104.1</v>
      </c>
      <c r="AF680" s="516">
        <v>104.7</v>
      </c>
      <c r="AG680" s="516">
        <v>104.6</v>
      </c>
      <c r="AH680" s="516">
        <v>104.4</v>
      </c>
      <c r="AI680" s="516">
        <v>104.5</v>
      </c>
      <c r="AJ680" s="516">
        <v>103.8</v>
      </c>
      <c r="AK680" s="516">
        <v>105</v>
      </c>
      <c r="AL680" s="516">
        <v>104.7</v>
      </c>
      <c r="AM680" s="516">
        <v>104.8</v>
      </c>
      <c r="AN680" s="516">
        <v>107.6</v>
      </c>
      <c r="AO680" s="516">
        <v>107.9</v>
      </c>
      <c r="AP680" s="516">
        <v>107.8</v>
      </c>
      <c r="AQ680" s="516">
        <v>107.9</v>
      </c>
      <c r="AR680" s="516">
        <v>109.6</v>
      </c>
      <c r="AS680" s="516">
        <v>110.2</v>
      </c>
      <c r="AT680" s="516">
        <v>108.9</v>
      </c>
      <c r="AU680" s="516">
        <v>107.6</v>
      </c>
      <c r="AV680" s="516">
        <v>104.4</v>
      </c>
      <c r="AW680" s="516">
        <v>104.4</v>
      </c>
      <c r="AX680" s="516">
        <v>104.7</v>
      </c>
      <c r="AY680" s="516">
        <v>104.8</v>
      </c>
      <c r="AZ680" s="516">
        <v>107.3</v>
      </c>
      <c r="BA680" s="516">
        <v>105.4</v>
      </c>
      <c r="BB680" s="516">
        <v>101.1</v>
      </c>
      <c r="BC680" s="516">
        <v>105.8</v>
      </c>
      <c r="BD680" s="516">
        <v>105.9</v>
      </c>
      <c r="BE680" s="516">
        <v>100.5</v>
      </c>
      <c r="BF680" s="516">
        <v>102</v>
      </c>
      <c r="BG680" s="516">
        <v>100</v>
      </c>
      <c r="BH680" s="516">
        <v>102.5</v>
      </c>
      <c r="BI680" s="516">
        <v>101.8</v>
      </c>
      <c r="BJ680" s="516">
        <v>102.5</v>
      </c>
      <c r="BK680" s="516">
        <v>102.1</v>
      </c>
      <c r="BL680" s="516">
        <v>102.8</v>
      </c>
      <c r="BM680" s="516">
        <v>102.8</v>
      </c>
      <c r="BN680" s="516">
        <v>102.9</v>
      </c>
      <c r="BO680" s="516">
        <v>102.8</v>
      </c>
      <c r="BP680" s="516">
        <v>102.5</v>
      </c>
      <c r="BQ680" s="516">
        <v>103.1</v>
      </c>
      <c r="BR680" s="516">
        <v>103.3</v>
      </c>
      <c r="BS680" s="516">
        <v>103</v>
      </c>
      <c r="BT680" s="516">
        <v>102.9</v>
      </c>
      <c r="BU680" s="516">
        <v>102.7</v>
      </c>
      <c r="BV680" s="516">
        <v>102.7</v>
      </c>
      <c r="BW680" s="516">
        <v>102.8</v>
      </c>
      <c r="BX680" s="516">
        <v>103.1</v>
      </c>
      <c r="BY680" s="516">
        <v>103.4</v>
      </c>
      <c r="BZ680" s="516">
        <v>103.6</v>
      </c>
      <c r="CA680" s="516">
        <v>103.7</v>
      </c>
      <c r="CB680" s="516">
        <v>99.6</v>
      </c>
      <c r="CC680" s="516">
        <v>99.8</v>
      </c>
      <c r="CD680" s="516">
        <v>100.3</v>
      </c>
      <c r="CE680" s="516">
        <v>100.4</v>
      </c>
      <c r="CF680" s="516">
        <v>99.8</v>
      </c>
      <c r="CG680" s="516">
        <v>99.6</v>
      </c>
      <c r="CH680" s="516">
        <v>99.3</v>
      </c>
      <c r="CI680" s="516">
        <v>99.6</v>
      </c>
      <c r="CJ680" s="516">
        <v>101.4</v>
      </c>
      <c r="CK680" s="516">
        <v>101.3</v>
      </c>
      <c r="CL680" s="516">
        <v>101.3</v>
      </c>
      <c r="CM680" s="516">
        <v>101.1</v>
      </c>
      <c r="CN680" s="516">
        <v>101.3</v>
      </c>
      <c r="CO680" s="516">
        <v>101.7</v>
      </c>
      <c r="CP680" s="516">
        <v>101.4</v>
      </c>
      <c r="CQ680" s="516">
        <v>101.5</v>
      </c>
      <c r="CR680" s="516">
        <v>101.7</v>
      </c>
      <c r="CS680" s="516">
        <v>102.1</v>
      </c>
      <c r="CT680" s="516">
        <v>102.1</v>
      </c>
      <c r="CU680" s="516">
        <v>102.2</v>
      </c>
      <c r="CV680" s="516">
        <v>102.6</v>
      </c>
      <c r="CW680" s="516">
        <v>103</v>
      </c>
      <c r="CX680" s="516">
        <v>103.2</v>
      </c>
      <c r="CY680" s="516">
        <v>103.2</v>
      </c>
      <c r="CZ680" s="516">
        <v>102.6</v>
      </c>
      <c r="DA680" s="516">
        <v>102.8</v>
      </c>
      <c r="DB680" s="516">
        <v>103</v>
      </c>
      <c r="DC680" s="516">
        <v>103.1</v>
      </c>
      <c r="DD680" s="516">
        <v>107.8</v>
      </c>
      <c r="DE680" s="516">
        <v>107.9</v>
      </c>
      <c r="DF680" s="516">
        <v>102.6</v>
      </c>
      <c r="DG680" s="516">
        <v>103</v>
      </c>
      <c r="DH680" s="516">
        <v>103.7</v>
      </c>
      <c r="DI680" s="516">
        <v>103.6</v>
      </c>
      <c r="DJ680" s="516">
        <v>103.9</v>
      </c>
      <c r="DK680" s="516">
        <v>104.5</v>
      </c>
      <c r="DL680" s="516">
        <v>104.5</v>
      </c>
      <c r="DM680" s="516">
        <v>106.1</v>
      </c>
      <c r="DN680" s="516">
        <v>106.9</v>
      </c>
      <c r="DO680" s="516">
        <v>107.5</v>
      </c>
      <c r="DP680" s="516">
        <v>111.6</v>
      </c>
      <c r="DQ680" s="516">
        <v>111.7</v>
      </c>
      <c r="DR680" s="516">
        <v>112.1</v>
      </c>
      <c r="DS680" s="516">
        <v>112.6</v>
      </c>
      <c r="DT680" s="516">
        <v>113.2</v>
      </c>
      <c r="DU680" s="517">
        <v>113.5</v>
      </c>
      <c r="DV680" s="517">
        <v>113.4</v>
      </c>
      <c r="DW680" s="517">
        <v>114.2</v>
      </c>
      <c r="DX680" s="559">
        <v>115.1</v>
      </c>
      <c r="DY680" s="559">
        <v>115.4</v>
      </c>
      <c r="DZ680" s="559">
        <v>116.3</v>
      </c>
      <c r="EA680" s="558">
        <v>116.4</v>
      </c>
    </row>
    <row r="681" spans="1:131">
      <c r="A681" s="514" t="s">
        <v>1899</v>
      </c>
      <c r="B681" s="514" t="s">
        <v>1900</v>
      </c>
      <c r="C681" s="515">
        <v>7.3200000000000001E-3</v>
      </c>
      <c r="D681" s="516">
        <v>108.8</v>
      </c>
      <c r="E681" s="516">
        <v>107.9</v>
      </c>
      <c r="F681" s="516">
        <v>109.6</v>
      </c>
      <c r="G681" s="516">
        <v>109.2</v>
      </c>
      <c r="H681" s="516">
        <v>109.2</v>
      </c>
      <c r="I681" s="516">
        <v>109</v>
      </c>
      <c r="J681" s="516">
        <v>110.4</v>
      </c>
      <c r="K681" s="516">
        <v>109.9</v>
      </c>
      <c r="L681" s="516">
        <v>109.9</v>
      </c>
      <c r="M681" s="516">
        <v>109.9</v>
      </c>
      <c r="N681" s="516">
        <v>112</v>
      </c>
      <c r="O681" s="516">
        <v>112</v>
      </c>
      <c r="P681" s="516">
        <v>106.4</v>
      </c>
      <c r="Q681" s="516">
        <v>105</v>
      </c>
      <c r="R681" s="516">
        <v>103.5</v>
      </c>
      <c r="S681" s="516">
        <v>105.3</v>
      </c>
      <c r="T681" s="516">
        <v>106</v>
      </c>
      <c r="U681" s="516">
        <v>105.9</v>
      </c>
      <c r="V681" s="516">
        <v>106</v>
      </c>
      <c r="W681" s="516">
        <v>105.7</v>
      </c>
      <c r="X681" s="516">
        <v>106</v>
      </c>
      <c r="Y681" s="516">
        <v>106</v>
      </c>
      <c r="Z681" s="516">
        <v>106</v>
      </c>
      <c r="AA681" s="516">
        <v>106</v>
      </c>
      <c r="AB681" s="516">
        <v>107.4</v>
      </c>
      <c r="AC681" s="516">
        <v>107.9</v>
      </c>
      <c r="AD681" s="516">
        <v>107.9</v>
      </c>
      <c r="AE681" s="516">
        <v>108.4</v>
      </c>
      <c r="AF681" s="516">
        <v>108.3</v>
      </c>
      <c r="AG681" s="516">
        <v>108.3</v>
      </c>
      <c r="AH681" s="516">
        <v>110.9</v>
      </c>
      <c r="AI681" s="516">
        <v>111.1</v>
      </c>
      <c r="AJ681" s="516">
        <v>111.3</v>
      </c>
      <c r="AK681" s="516">
        <v>111.3</v>
      </c>
      <c r="AL681" s="516">
        <v>111.3</v>
      </c>
      <c r="AM681" s="516">
        <v>113</v>
      </c>
      <c r="AN681" s="516">
        <v>120.9</v>
      </c>
      <c r="AO681" s="516">
        <v>120.3</v>
      </c>
      <c r="AP681" s="516">
        <v>118.6</v>
      </c>
      <c r="AQ681" s="516">
        <v>118.3</v>
      </c>
      <c r="AR681" s="516">
        <v>118.1</v>
      </c>
      <c r="AS681" s="516">
        <v>116.6</v>
      </c>
      <c r="AT681" s="516">
        <v>113</v>
      </c>
      <c r="AU681" s="516">
        <v>124.2</v>
      </c>
      <c r="AV681" s="516">
        <v>128.4</v>
      </c>
      <c r="AW681" s="516">
        <v>128.1</v>
      </c>
      <c r="AX681" s="516">
        <v>127.5</v>
      </c>
      <c r="AY681" s="516">
        <v>128.6</v>
      </c>
      <c r="AZ681" s="516">
        <v>124.4</v>
      </c>
      <c r="BA681" s="516">
        <v>121.4</v>
      </c>
      <c r="BB681" s="516">
        <v>122.7</v>
      </c>
      <c r="BC681" s="516">
        <v>121.9</v>
      </c>
      <c r="BD681" s="516">
        <v>121.3</v>
      </c>
      <c r="BE681" s="516">
        <v>121.4</v>
      </c>
      <c r="BF681" s="516">
        <v>120.7</v>
      </c>
      <c r="BG681" s="516">
        <v>122</v>
      </c>
      <c r="BH681" s="516">
        <v>123.6</v>
      </c>
      <c r="BI681" s="516">
        <v>123.4</v>
      </c>
      <c r="BJ681" s="516">
        <v>125.1</v>
      </c>
      <c r="BK681" s="516">
        <v>123.7</v>
      </c>
      <c r="BL681" s="516">
        <v>121.6</v>
      </c>
      <c r="BM681" s="516">
        <v>124.9</v>
      </c>
      <c r="BN681" s="516">
        <v>125.8</v>
      </c>
      <c r="BO681" s="516">
        <v>130.19999999999999</v>
      </c>
      <c r="BP681" s="516">
        <v>131.30000000000001</v>
      </c>
      <c r="BQ681" s="516">
        <v>131.5</v>
      </c>
      <c r="BR681" s="516">
        <v>131.19999999999999</v>
      </c>
      <c r="BS681" s="516">
        <v>132.69999999999999</v>
      </c>
      <c r="BT681" s="516">
        <v>136.69999999999999</v>
      </c>
      <c r="BU681" s="516">
        <v>142.30000000000001</v>
      </c>
      <c r="BV681" s="516">
        <v>142.30000000000001</v>
      </c>
      <c r="BW681" s="516">
        <v>143.69999999999999</v>
      </c>
      <c r="BX681" s="516">
        <v>145.30000000000001</v>
      </c>
      <c r="BY681" s="516">
        <v>146</v>
      </c>
      <c r="BZ681" s="516">
        <v>145.69999999999999</v>
      </c>
      <c r="CA681" s="516">
        <v>143.69999999999999</v>
      </c>
      <c r="CB681" s="516">
        <v>144.30000000000001</v>
      </c>
      <c r="CC681" s="516">
        <v>144.1</v>
      </c>
      <c r="CD681" s="516">
        <v>148</v>
      </c>
      <c r="CE681" s="516">
        <v>148.80000000000001</v>
      </c>
      <c r="CF681" s="516">
        <v>146.80000000000001</v>
      </c>
      <c r="CG681" s="516">
        <v>148.5</v>
      </c>
      <c r="CH681" s="516">
        <v>148.4</v>
      </c>
      <c r="CI681" s="516">
        <v>150.30000000000001</v>
      </c>
      <c r="CJ681" s="516">
        <v>150.4</v>
      </c>
      <c r="CK681" s="516">
        <v>149.4</v>
      </c>
      <c r="CL681" s="516">
        <v>149.4</v>
      </c>
      <c r="CM681" s="516">
        <v>147</v>
      </c>
      <c r="CN681" s="516">
        <v>149.5</v>
      </c>
      <c r="CO681" s="516">
        <v>149.5</v>
      </c>
      <c r="CP681" s="516">
        <v>151.1</v>
      </c>
      <c r="CQ681" s="516">
        <v>149.4</v>
      </c>
      <c r="CR681" s="516">
        <v>150.19999999999999</v>
      </c>
      <c r="CS681" s="516">
        <v>150.6</v>
      </c>
      <c r="CT681" s="516">
        <v>149.9</v>
      </c>
      <c r="CU681" s="516">
        <v>149.6</v>
      </c>
      <c r="CV681" s="516">
        <v>149.6</v>
      </c>
      <c r="CW681" s="516">
        <v>145.6</v>
      </c>
      <c r="CX681" s="516">
        <v>145.9</v>
      </c>
      <c r="CY681" s="516">
        <v>144.6</v>
      </c>
      <c r="CZ681" s="516">
        <v>148</v>
      </c>
      <c r="DA681" s="516">
        <v>147.69999999999999</v>
      </c>
      <c r="DB681" s="516">
        <v>151.9</v>
      </c>
      <c r="DC681" s="516">
        <v>152.69999999999999</v>
      </c>
      <c r="DD681" s="516">
        <v>155.1</v>
      </c>
      <c r="DE681" s="516">
        <v>156.9</v>
      </c>
      <c r="DF681" s="516">
        <v>158.4</v>
      </c>
      <c r="DG681" s="516">
        <v>159.80000000000001</v>
      </c>
      <c r="DH681" s="516">
        <v>159.80000000000001</v>
      </c>
      <c r="DI681" s="516">
        <v>160.19999999999999</v>
      </c>
      <c r="DJ681" s="516">
        <v>161.9</v>
      </c>
      <c r="DK681" s="516">
        <v>164.4</v>
      </c>
      <c r="DL681" s="516">
        <v>167.4</v>
      </c>
      <c r="DM681" s="516">
        <v>168.8</v>
      </c>
      <c r="DN681" s="516">
        <v>167.9</v>
      </c>
      <c r="DO681" s="516">
        <v>178</v>
      </c>
      <c r="DP681" s="516">
        <v>179.8</v>
      </c>
      <c r="DQ681" s="516">
        <v>179.7</v>
      </c>
      <c r="DR681" s="516">
        <v>180.7</v>
      </c>
      <c r="DS681" s="516">
        <v>181.9</v>
      </c>
      <c r="DT681" s="516">
        <v>180.6</v>
      </c>
      <c r="DU681" s="517">
        <v>180.8</v>
      </c>
      <c r="DV681" s="517">
        <v>182.9</v>
      </c>
      <c r="DW681" s="517">
        <v>182.2</v>
      </c>
      <c r="DX681" s="559">
        <v>183.6</v>
      </c>
      <c r="DY681" s="559">
        <v>182</v>
      </c>
      <c r="DZ681" s="559">
        <v>183.8</v>
      </c>
      <c r="EA681" s="558">
        <v>182.6</v>
      </c>
    </row>
    <row r="682" spans="1:131">
      <c r="A682" s="514" t="s">
        <v>1901</v>
      </c>
      <c r="B682" s="514" t="s">
        <v>1902</v>
      </c>
      <c r="C682" s="515">
        <v>4.5999999999999999E-3</v>
      </c>
      <c r="D682" s="516">
        <v>100.5</v>
      </c>
      <c r="E682" s="516">
        <v>109.5</v>
      </c>
      <c r="F682" s="516">
        <v>111.1</v>
      </c>
      <c r="G682" s="516">
        <v>110.7</v>
      </c>
      <c r="H682" s="516">
        <v>110.9</v>
      </c>
      <c r="I682" s="516">
        <v>110.9</v>
      </c>
      <c r="J682" s="516">
        <v>110</v>
      </c>
      <c r="K682" s="516">
        <v>111.2</v>
      </c>
      <c r="L682" s="516">
        <v>111</v>
      </c>
      <c r="M682" s="516">
        <v>111</v>
      </c>
      <c r="N682" s="516">
        <v>111</v>
      </c>
      <c r="O682" s="516">
        <v>111</v>
      </c>
      <c r="P682" s="516">
        <v>114.6</v>
      </c>
      <c r="Q682" s="516">
        <v>115</v>
      </c>
      <c r="R682" s="516">
        <v>116.9</v>
      </c>
      <c r="S682" s="516">
        <v>116.7</v>
      </c>
      <c r="T682" s="516">
        <v>117.9</v>
      </c>
      <c r="U682" s="516">
        <v>118.9</v>
      </c>
      <c r="V682" s="516">
        <v>117.7</v>
      </c>
      <c r="W682" s="516">
        <v>118.3</v>
      </c>
      <c r="X682" s="516">
        <v>118.1</v>
      </c>
      <c r="Y682" s="516">
        <v>117.7</v>
      </c>
      <c r="Z682" s="516">
        <v>118.1</v>
      </c>
      <c r="AA682" s="516">
        <v>117.6</v>
      </c>
      <c r="AB682" s="516">
        <v>128.4</v>
      </c>
      <c r="AC682" s="516">
        <v>128.4</v>
      </c>
      <c r="AD682" s="516">
        <v>128.6</v>
      </c>
      <c r="AE682" s="516">
        <v>128.80000000000001</v>
      </c>
      <c r="AF682" s="516">
        <v>129.4</v>
      </c>
      <c r="AG682" s="516">
        <v>128.9</v>
      </c>
      <c r="AH682" s="516">
        <v>129.6</v>
      </c>
      <c r="AI682" s="516">
        <v>129.80000000000001</v>
      </c>
      <c r="AJ682" s="516">
        <v>130.4</v>
      </c>
      <c r="AK682" s="516">
        <v>129.9</v>
      </c>
      <c r="AL682" s="516">
        <v>130</v>
      </c>
      <c r="AM682" s="516">
        <v>130</v>
      </c>
      <c r="AN682" s="516">
        <v>127.4</v>
      </c>
      <c r="AO682" s="516">
        <v>127.6</v>
      </c>
      <c r="AP682" s="516">
        <v>127.3</v>
      </c>
      <c r="AQ682" s="516">
        <v>128.1</v>
      </c>
      <c r="AR682" s="516">
        <v>128.1</v>
      </c>
      <c r="AS682" s="516">
        <v>128.1</v>
      </c>
      <c r="AT682" s="516">
        <v>128</v>
      </c>
      <c r="AU682" s="516">
        <v>140.6</v>
      </c>
      <c r="AV682" s="516">
        <v>141.30000000000001</v>
      </c>
      <c r="AW682" s="516">
        <v>138.19999999999999</v>
      </c>
      <c r="AX682" s="516">
        <v>132.6</v>
      </c>
      <c r="AY682" s="516">
        <v>140.1</v>
      </c>
      <c r="AZ682" s="516">
        <v>139.4</v>
      </c>
      <c r="BA682" s="516">
        <v>138.5</v>
      </c>
      <c r="BB682" s="516">
        <v>137.80000000000001</v>
      </c>
      <c r="BC682" s="516">
        <v>143.6</v>
      </c>
      <c r="BD682" s="516">
        <v>137.80000000000001</v>
      </c>
      <c r="BE682" s="516">
        <v>140.19999999999999</v>
      </c>
      <c r="BF682" s="516">
        <v>133.6</v>
      </c>
      <c r="BG682" s="516">
        <v>132.5</v>
      </c>
      <c r="BH682" s="516">
        <v>132.6</v>
      </c>
      <c r="BI682" s="516">
        <v>137.5</v>
      </c>
      <c r="BJ682" s="516">
        <v>139.30000000000001</v>
      </c>
      <c r="BK682" s="516">
        <v>144.9</v>
      </c>
      <c r="BL682" s="516">
        <v>137.5</v>
      </c>
      <c r="BM682" s="516">
        <v>133.5</v>
      </c>
      <c r="BN682" s="516">
        <v>131.4</v>
      </c>
      <c r="BO682" s="516">
        <v>135.6</v>
      </c>
      <c r="BP682" s="516">
        <v>144.9</v>
      </c>
      <c r="BQ682" s="516">
        <v>133.6</v>
      </c>
      <c r="BR682" s="516">
        <v>139.5</v>
      </c>
      <c r="BS682" s="516">
        <v>138.69999999999999</v>
      </c>
      <c r="BT682" s="516">
        <v>133.30000000000001</v>
      </c>
      <c r="BU682" s="516">
        <v>143.9</v>
      </c>
      <c r="BV682" s="516">
        <v>135.6</v>
      </c>
      <c r="BW682" s="516">
        <v>138.5</v>
      </c>
      <c r="BX682" s="516">
        <v>143.19999999999999</v>
      </c>
      <c r="BY682" s="516">
        <v>138.1</v>
      </c>
      <c r="BZ682" s="516">
        <v>146.19999999999999</v>
      </c>
      <c r="CA682" s="516">
        <v>141.9</v>
      </c>
      <c r="CB682" s="516">
        <v>149.4</v>
      </c>
      <c r="CC682" s="516">
        <v>150.4</v>
      </c>
      <c r="CD682" s="516">
        <v>149.19999999999999</v>
      </c>
      <c r="CE682" s="516">
        <v>148.5</v>
      </c>
      <c r="CF682" s="516">
        <v>151.4</v>
      </c>
      <c r="CG682" s="516">
        <v>147.6</v>
      </c>
      <c r="CH682" s="516">
        <v>151.9</v>
      </c>
      <c r="CI682" s="516">
        <v>147.19999999999999</v>
      </c>
      <c r="CJ682" s="516">
        <v>147.80000000000001</v>
      </c>
      <c r="CK682" s="516">
        <v>147.80000000000001</v>
      </c>
      <c r="CL682" s="516">
        <v>152.5</v>
      </c>
      <c r="CM682" s="516">
        <v>152.19999999999999</v>
      </c>
      <c r="CN682" s="516">
        <v>148.1</v>
      </c>
      <c r="CO682" s="516">
        <v>148.1</v>
      </c>
      <c r="CP682" s="516">
        <v>146.80000000000001</v>
      </c>
      <c r="CQ682" s="516">
        <v>147.9</v>
      </c>
      <c r="CR682" s="516">
        <v>147.1</v>
      </c>
      <c r="CS682" s="516">
        <v>150.80000000000001</v>
      </c>
      <c r="CT682" s="516">
        <v>146.6</v>
      </c>
      <c r="CU682" s="516">
        <v>146.6</v>
      </c>
      <c r="CV682" s="516">
        <v>146.6</v>
      </c>
      <c r="CW682" s="516">
        <v>145.69999999999999</v>
      </c>
      <c r="CX682" s="516">
        <v>150.80000000000001</v>
      </c>
      <c r="CY682" s="516">
        <v>140</v>
      </c>
      <c r="CZ682" s="516">
        <v>144.5</v>
      </c>
      <c r="DA682" s="516">
        <v>150.5</v>
      </c>
      <c r="DB682" s="516">
        <v>142.5</v>
      </c>
      <c r="DC682" s="516">
        <v>141.80000000000001</v>
      </c>
      <c r="DD682" s="516">
        <v>151.4</v>
      </c>
      <c r="DE682" s="516">
        <v>154.1</v>
      </c>
      <c r="DF682" s="516">
        <v>155.69999999999999</v>
      </c>
      <c r="DG682" s="516">
        <v>157.4</v>
      </c>
      <c r="DH682" s="516">
        <v>159</v>
      </c>
      <c r="DI682" s="516">
        <v>158.69999999999999</v>
      </c>
      <c r="DJ682" s="516">
        <v>159.19999999999999</v>
      </c>
      <c r="DK682" s="516">
        <v>170.4</v>
      </c>
      <c r="DL682" s="516">
        <v>168.2</v>
      </c>
      <c r="DM682" s="516">
        <v>165.7</v>
      </c>
      <c r="DN682" s="516">
        <v>165.5</v>
      </c>
      <c r="DO682" s="516">
        <v>167.3</v>
      </c>
      <c r="DP682" s="516">
        <v>166.7</v>
      </c>
      <c r="DQ682" s="516">
        <v>166.5</v>
      </c>
      <c r="DR682" s="516">
        <v>170.5</v>
      </c>
      <c r="DS682" s="516">
        <v>170.3</v>
      </c>
      <c r="DT682" s="516">
        <v>173.1</v>
      </c>
      <c r="DU682" s="517">
        <v>172.2</v>
      </c>
      <c r="DV682" s="517">
        <v>172.2</v>
      </c>
      <c r="DW682" s="517">
        <v>172.7</v>
      </c>
      <c r="DX682" s="559">
        <v>173.3</v>
      </c>
      <c r="DY682" s="559">
        <v>173.2</v>
      </c>
      <c r="DZ682" s="559">
        <v>170.6</v>
      </c>
      <c r="EA682" s="558">
        <v>173.1</v>
      </c>
    </row>
    <row r="683" spans="1:131">
      <c r="A683" s="514" t="s">
        <v>1903</v>
      </c>
      <c r="B683" s="514" t="s">
        <v>1904</v>
      </c>
      <c r="C683" s="515">
        <v>0.23573</v>
      </c>
      <c r="D683" s="516">
        <v>100.2</v>
      </c>
      <c r="E683" s="516">
        <v>100.6</v>
      </c>
      <c r="F683" s="516">
        <v>101.1</v>
      </c>
      <c r="G683" s="516">
        <v>102.2</v>
      </c>
      <c r="H683" s="516">
        <v>103.7</v>
      </c>
      <c r="I683" s="516">
        <v>104.3</v>
      </c>
      <c r="J683" s="516">
        <v>103</v>
      </c>
      <c r="K683" s="516">
        <v>103.4</v>
      </c>
      <c r="L683" s="516">
        <v>103.3</v>
      </c>
      <c r="M683" s="516">
        <v>104.8</v>
      </c>
      <c r="N683" s="516">
        <v>105.9</v>
      </c>
      <c r="O683" s="516">
        <v>106.4</v>
      </c>
      <c r="P683" s="516">
        <v>109.1</v>
      </c>
      <c r="Q683" s="516">
        <v>111.8</v>
      </c>
      <c r="R683" s="516">
        <v>110.2</v>
      </c>
      <c r="S683" s="516">
        <v>108.7</v>
      </c>
      <c r="T683" s="516">
        <v>109.7</v>
      </c>
      <c r="U683" s="516">
        <v>110.7</v>
      </c>
      <c r="V683" s="516">
        <v>112.3</v>
      </c>
      <c r="W683" s="516">
        <v>114.8</v>
      </c>
      <c r="X683" s="516">
        <v>112.8</v>
      </c>
      <c r="Y683" s="516">
        <v>114.5</v>
      </c>
      <c r="Z683" s="516">
        <v>115.2</v>
      </c>
      <c r="AA683" s="516">
        <v>115.2</v>
      </c>
      <c r="AB683" s="516">
        <v>117.9</v>
      </c>
      <c r="AC683" s="516">
        <v>116.8</v>
      </c>
      <c r="AD683" s="516">
        <v>117.9</v>
      </c>
      <c r="AE683" s="516">
        <v>118.3</v>
      </c>
      <c r="AF683" s="516">
        <v>116.3</v>
      </c>
      <c r="AG683" s="516">
        <v>117.2</v>
      </c>
      <c r="AH683" s="516">
        <v>118.1</v>
      </c>
      <c r="AI683" s="516">
        <v>117.9</v>
      </c>
      <c r="AJ683" s="516">
        <v>115.3</v>
      </c>
      <c r="AK683" s="516">
        <v>116.4</v>
      </c>
      <c r="AL683" s="516">
        <v>115.9</v>
      </c>
      <c r="AM683" s="516">
        <v>115.2</v>
      </c>
      <c r="AN683" s="516">
        <v>116.8</v>
      </c>
      <c r="AO683" s="516">
        <v>118.5</v>
      </c>
      <c r="AP683" s="516">
        <v>119.9</v>
      </c>
      <c r="AQ683" s="516">
        <v>120.8</v>
      </c>
      <c r="AR683" s="516">
        <v>120.3</v>
      </c>
      <c r="AS683" s="516">
        <v>120.5</v>
      </c>
      <c r="AT683" s="516">
        <v>120.8</v>
      </c>
      <c r="AU683" s="516">
        <v>121</v>
      </c>
      <c r="AV683" s="516">
        <v>121</v>
      </c>
      <c r="AW683" s="516">
        <v>120.2</v>
      </c>
      <c r="AX683" s="516">
        <v>120.8</v>
      </c>
      <c r="AY683" s="516">
        <v>121</v>
      </c>
      <c r="AZ683" s="516">
        <v>121.7</v>
      </c>
      <c r="BA683" s="516">
        <v>121.7</v>
      </c>
      <c r="BB683" s="516">
        <v>119.3</v>
      </c>
      <c r="BC683" s="516">
        <v>118.8</v>
      </c>
      <c r="BD683" s="516">
        <v>118.7</v>
      </c>
      <c r="BE683" s="516">
        <v>118.4</v>
      </c>
      <c r="BF683" s="516">
        <v>121.3</v>
      </c>
      <c r="BG683" s="516">
        <v>120.3</v>
      </c>
      <c r="BH683" s="516">
        <v>120.8</v>
      </c>
      <c r="BI683" s="516">
        <v>121.7</v>
      </c>
      <c r="BJ683" s="516">
        <v>121.3</v>
      </c>
      <c r="BK683" s="516">
        <v>121.1</v>
      </c>
      <c r="BL683" s="516">
        <v>121.7</v>
      </c>
      <c r="BM683" s="516">
        <v>122.1</v>
      </c>
      <c r="BN683" s="516">
        <v>119.2</v>
      </c>
      <c r="BO683" s="516">
        <v>115.4</v>
      </c>
      <c r="BP683" s="516">
        <v>115.2</v>
      </c>
      <c r="BQ683" s="516">
        <v>115.3</v>
      </c>
      <c r="BR683" s="516">
        <v>115.6</v>
      </c>
      <c r="BS683" s="516">
        <v>116.6</v>
      </c>
      <c r="BT683" s="516">
        <v>116.5</v>
      </c>
      <c r="BU683" s="516">
        <v>116.7</v>
      </c>
      <c r="BV683" s="516">
        <v>117</v>
      </c>
      <c r="BW683" s="516">
        <v>117.2</v>
      </c>
      <c r="BX683" s="516">
        <v>117.3</v>
      </c>
      <c r="BY683" s="516">
        <v>117.3</v>
      </c>
      <c r="BZ683" s="516">
        <v>118</v>
      </c>
      <c r="CA683" s="516">
        <v>118.4</v>
      </c>
      <c r="CB683" s="516">
        <v>118.5</v>
      </c>
      <c r="CC683" s="516">
        <v>118.2</v>
      </c>
      <c r="CD683" s="516">
        <v>118.3</v>
      </c>
      <c r="CE683" s="516">
        <v>118.3</v>
      </c>
      <c r="CF683" s="516">
        <v>117.7</v>
      </c>
      <c r="CG683" s="516">
        <v>117.3</v>
      </c>
      <c r="CH683" s="516">
        <v>116.5</v>
      </c>
      <c r="CI683" s="516">
        <v>116.8</v>
      </c>
      <c r="CJ683" s="516">
        <v>117.6</v>
      </c>
      <c r="CK683" s="516">
        <v>117.5</v>
      </c>
      <c r="CL683" s="516">
        <v>117.6</v>
      </c>
      <c r="CM683" s="516">
        <v>117.5</v>
      </c>
      <c r="CN683" s="516">
        <v>117.5</v>
      </c>
      <c r="CO683" s="516">
        <v>116.8</v>
      </c>
      <c r="CP683" s="516">
        <v>117</v>
      </c>
      <c r="CQ683" s="516">
        <v>117.9</v>
      </c>
      <c r="CR683" s="516">
        <v>116</v>
      </c>
      <c r="CS683" s="516">
        <v>116.6</v>
      </c>
      <c r="CT683" s="516">
        <v>115.9</v>
      </c>
      <c r="CU683" s="516">
        <v>116.4</v>
      </c>
      <c r="CV683" s="516">
        <v>117</v>
      </c>
      <c r="CW683" s="516">
        <v>117.1</v>
      </c>
      <c r="CX683" s="516">
        <v>118.1</v>
      </c>
      <c r="CY683" s="516">
        <v>116.3</v>
      </c>
      <c r="CZ683" s="516">
        <v>116.8</v>
      </c>
      <c r="DA683" s="516">
        <v>117.9</v>
      </c>
      <c r="DB683" s="516">
        <v>119.3</v>
      </c>
      <c r="DC683" s="516">
        <v>117.8</v>
      </c>
      <c r="DD683" s="516">
        <v>115.4</v>
      </c>
      <c r="DE683" s="516">
        <v>115.6</v>
      </c>
      <c r="DF683" s="516">
        <v>117.3</v>
      </c>
      <c r="DG683" s="516">
        <v>116.4</v>
      </c>
      <c r="DH683" s="516">
        <v>116.5</v>
      </c>
      <c r="DI683" s="516">
        <v>115.8</v>
      </c>
      <c r="DJ683" s="516">
        <v>117.5</v>
      </c>
      <c r="DK683" s="516">
        <v>120</v>
      </c>
      <c r="DL683" s="516">
        <v>120.7</v>
      </c>
      <c r="DM683" s="516">
        <v>121.9</v>
      </c>
      <c r="DN683" s="516">
        <v>123.8</v>
      </c>
      <c r="DO683" s="516">
        <v>123.1</v>
      </c>
      <c r="DP683" s="516">
        <v>123.8</v>
      </c>
      <c r="DQ683" s="516">
        <v>125.6</v>
      </c>
      <c r="DR683" s="516">
        <v>125.1</v>
      </c>
      <c r="DS683" s="516">
        <v>126.2</v>
      </c>
      <c r="DT683" s="516">
        <v>129.1</v>
      </c>
      <c r="DU683" s="517">
        <v>129.69999999999999</v>
      </c>
      <c r="DV683" s="517">
        <v>131.69999999999999</v>
      </c>
      <c r="DW683" s="517">
        <v>132.1</v>
      </c>
      <c r="DX683" s="559">
        <v>132.19999999999999</v>
      </c>
      <c r="DY683" s="559">
        <v>132.19999999999999</v>
      </c>
      <c r="DZ683" s="559">
        <v>132.1</v>
      </c>
      <c r="EA683" s="558">
        <v>133.19999999999999</v>
      </c>
    </row>
    <row r="684" spans="1:131">
      <c r="A684" s="514" t="s">
        <v>1905</v>
      </c>
      <c r="B684" s="514" t="s">
        <v>1906</v>
      </c>
      <c r="C684" s="515">
        <v>4.299E-2</v>
      </c>
      <c r="D684" s="516">
        <v>98.8</v>
      </c>
      <c r="E684" s="516">
        <v>98.9</v>
      </c>
      <c r="F684" s="516">
        <v>98.9</v>
      </c>
      <c r="G684" s="516">
        <v>98.9</v>
      </c>
      <c r="H684" s="516">
        <v>98.9</v>
      </c>
      <c r="I684" s="516">
        <v>99.9</v>
      </c>
      <c r="J684" s="516">
        <v>99.9</v>
      </c>
      <c r="K684" s="516">
        <v>99.9</v>
      </c>
      <c r="L684" s="516">
        <v>99.9</v>
      </c>
      <c r="M684" s="516">
        <v>99.9</v>
      </c>
      <c r="N684" s="516">
        <v>99.9</v>
      </c>
      <c r="O684" s="516">
        <v>99.9</v>
      </c>
      <c r="P684" s="516">
        <v>100.4</v>
      </c>
      <c r="Q684" s="516">
        <v>105.3</v>
      </c>
      <c r="R684" s="516">
        <v>105.3</v>
      </c>
      <c r="S684" s="516">
        <v>105.3</v>
      </c>
      <c r="T684" s="516">
        <v>106.1</v>
      </c>
      <c r="U684" s="516">
        <v>111</v>
      </c>
      <c r="V684" s="516">
        <v>114.8</v>
      </c>
      <c r="W684" s="516">
        <v>115.3</v>
      </c>
      <c r="X684" s="516">
        <v>115.3</v>
      </c>
      <c r="Y684" s="516">
        <v>120.7</v>
      </c>
      <c r="Z684" s="516">
        <v>120.7</v>
      </c>
      <c r="AA684" s="516">
        <v>121.6</v>
      </c>
      <c r="AB684" s="516">
        <v>124.7</v>
      </c>
      <c r="AC684" s="516">
        <v>124.7</v>
      </c>
      <c r="AD684" s="516">
        <v>125.2</v>
      </c>
      <c r="AE684" s="516">
        <v>125.2</v>
      </c>
      <c r="AF684" s="516">
        <v>118.6</v>
      </c>
      <c r="AG684" s="516">
        <v>118.6</v>
      </c>
      <c r="AH684" s="516">
        <v>117.3</v>
      </c>
      <c r="AI684" s="516">
        <v>119.5</v>
      </c>
      <c r="AJ684" s="516">
        <v>119.5</v>
      </c>
      <c r="AK684" s="516">
        <v>119.8</v>
      </c>
      <c r="AL684" s="516">
        <v>119.8</v>
      </c>
      <c r="AM684" s="516">
        <v>120.1</v>
      </c>
      <c r="AN684" s="516">
        <v>117.9</v>
      </c>
      <c r="AO684" s="516">
        <v>118.3</v>
      </c>
      <c r="AP684" s="516">
        <v>118.5</v>
      </c>
      <c r="AQ684" s="516">
        <v>119.1</v>
      </c>
      <c r="AR684" s="516">
        <v>119.1</v>
      </c>
      <c r="AS684" s="516">
        <v>119.1</v>
      </c>
      <c r="AT684" s="516">
        <v>119.1</v>
      </c>
      <c r="AU684" s="516">
        <v>121.5</v>
      </c>
      <c r="AV684" s="516">
        <v>122.3</v>
      </c>
      <c r="AW684" s="516">
        <v>122.7</v>
      </c>
      <c r="AX684" s="516">
        <v>122.3</v>
      </c>
      <c r="AY684" s="516">
        <v>122.3</v>
      </c>
      <c r="AZ684" s="516">
        <v>122.3</v>
      </c>
      <c r="BA684" s="516">
        <v>122.3</v>
      </c>
      <c r="BB684" s="516">
        <v>122.3</v>
      </c>
      <c r="BC684" s="516">
        <v>122.3</v>
      </c>
      <c r="BD684" s="516">
        <v>122.3</v>
      </c>
      <c r="BE684" s="516">
        <v>122.3</v>
      </c>
      <c r="BF684" s="516">
        <v>124</v>
      </c>
      <c r="BG684" s="516">
        <v>124</v>
      </c>
      <c r="BH684" s="516">
        <v>124.3</v>
      </c>
      <c r="BI684" s="516">
        <v>124.3</v>
      </c>
      <c r="BJ684" s="516">
        <v>124.3</v>
      </c>
      <c r="BK684" s="516">
        <v>122.5</v>
      </c>
      <c r="BL684" s="516">
        <v>122.5</v>
      </c>
      <c r="BM684" s="516">
        <v>123.2</v>
      </c>
      <c r="BN684" s="516">
        <v>123.2</v>
      </c>
      <c r="BO684" s="516">
        <v>115.8</v>
      </c>
      <c r="BP684" s="516">
        <v>115.8</v>
      </c>
      <c r="BQ684" s="516">
        <v>119.8</v>
      </c>
      <c r="BR684" s="516">
        <v>119.8</v>
      </c>
      <c r="BS684" s="516">
        <v>119.1</v>
      </c>
      <c r="BT684" s="516">
        <v>115.1</v>
      </c>
      <c r="BU684" s="516">
        <v>115.1</v>
      </c>
      <c r="BV684" s="516">
        <v>114.1</v>
      </c>
      <c r="BW684" s="516">
        <v>115</v>
      </c>
      <c r="BX684" s="516">
        <v>115</v>
      </c>
      <c r="BY684" s="516">
        <v>115</v>
      </c>
      <c r="BZ684" s="516">
        <v>115</v>
      </c>
      <c r="CA684" s="516">
        <v>115</v>
      </c>
      <c r="CB684" s="516">
        <v>115</v>
      </c>
      <c r="CC684" s="516">
        <v>115</v>
      </c>
      <c r="CD684" s="516">
        <v>115</v>
      </c>
      <c r="CE684" s="516">
        <v>115</v>
      </c>
      <c r="CF684" s="516">
        <v>115</v>
      </c>
      <c r="CG684" s="516">
        <v>115</v>
      </c>
      <c r="CH684" s="516">
        <v>115</v>
      </c>
      <c r="CI684" s="516">
        <v>115</v>
      </c>
      <c r="CJ684" s="516">
        <v>115</v>
      </c>
      <c r="CK684" s="516">
        <v>115</v>
      </c>
      <c r="CL684" s="516">
        <v>117.3</v>
      </c>
      <c r="CM684" s="516">
        <v>117.3</v>
      </c>
      <c r="CN684" s="516">
        <v>115.8</v>
      </c>
      <c r="CO684" s="516">
        <v>115.8</v>
      </c>
      <c r="CP684" s="516">
        <v>115.8</v>
      </c>
      <c r="CQ684" s="516">
        <v>116.2</v>
      </c>
      <c r="CR684" s="516">
        <v>112.9</v>
      </c>
      <c r="CS684" s="516">
        <v>112.9</v>
      </c>
      <c r="CT684" s="516">
        <v>113</v>
      </c>
      <c r="CU684" s="516">
        <v>113</v>
      </c>
      <c r="CV684" s="516">
        <v>113</v>
      </c>
      <c r="CW684" s="516">
        <v>113.4</v>
      </c>
      <c r="CX684" s="516">
        <v>113.7</v>
      </c>
      <c r="CY684" s="516">
        <v>113.7</v>
      </c>
      <c r="CZ684" s="516">
        <v>113.4</v>
      </c>
      <c r="DA684" s="516">
        <v>114.3</v>
      </c>
      <c r="DB684" s="516">
        <v>114.2</v>
      </c>
      <c r="DC684" s="516">
        <v>114.3</v>
      </c>
      <c r="DD684" s="516">
        <v>113.8</v>
      </c>
      <c r="DE684" s="516">
        <v>114</v>
      </c>
      <c r="DF684" s="516">
        <v>112.3</v>
      </c>
      <c r="DG684" s="516">
        <v>111.4</v>
      </c>
      <c r="DH684" s="516">
        <v>112.9</v>
      </c>
      <c r="DI684" s="516">
        <v>113.9</v>
      </c>
      <c r="DJ684" s="516">
        <v>114.1</v>
      </c>
      <c r="DK684" s="516">
        <v>114.1</v>
      </c>
      <c r="DL684" s="516">
        <v>114.1</v>
      </c>
      <c r="DM684" s="516">
        <v>114.3</v>
      </c>
      <c r="DN684" s="516">
        <v>114.3</v>
      </c>
      <c r="DO684" s="516">
        <v>114.3</v>
      </c>
      <c r="DP684" s="516">
        <v>114.1</v>
      </c>
      <c r="DQ684" s="516">
        <v>116.3</v>
      </c>
      <c r="DR684" s="516">
        <v>117.5</v>
      </c>
      <c r="DS684" s="516">
        <v>122</v>
      </c>
      <c r="DT684" s="516">
        <v>124.6</v>
      </c>
      <c r="DU684" s="517">
        <v>124.9</v>
      </c>
      <c r="DV684" s="517">
        <v>125.7</v>
      </c>
      <c r="DW684" s="517">
        <v>125.3</v>
      </c>
      <c r="DX684" s="559">
        <v>130.69999999999999</v>
      </c>
      <c r="DY684" s="559">
        <v>133</v>
      </c>
      <c r="DZ684" s="559">
        <v>133</v>
      </c>
      <c r="EA684" s="558">
        <v>133</v>
      </c>
    </row>
    <row r="685" spans="1:131">
      <c r="A685" s="514" t="s">
        <v>1907</v>
      </c>
      <c r="B685" s="514" t="s">
        <v>1908</v>
      </c>
      <c r="C685" s="515">
        <v>3.8999999999999999E-4</v>
      </c>
      <c r="D685" s="516">
        <v>102</v>
      </c>
      <c r="E685" s="516">
        <v>99.8</v>
      </c>
      <c r="F685" s="516">
        <v>104.6</v>
      </c>
      <c r="G685" s="516">
        <v>102.9</v>
      </c>
      <c r="H685" s="516">
        <v>105</v>
      </c>
      <c r="I685" s="516">
        <v>105.1</v>
      </c>
      <c r="J685" s="516">
        <v>107.2</v>
      </c>
      <c r="K685" s="516">
        <v>107.6</v>
      </c>
      <c r="L685" s="516">
        <v>109.9</v>
      </c>
      <c r="M685" s="516">
        <v>112.6</v>
      </c>
      <c r="N685" s="516">
        <v>112.8</v>
      </c>
      <c r="O685" s="516">
        <v>114.8</v>
      </c>
      <c r="P685" s="516">
        <v>121.3</v>
      </c>
      <c r="Q685" s="516">
        <v>122.9</v>
      </c>
      <c r="R685" s="516">
        <v>114.8</v>
      </c>
      <c r="S685" s="516">
        <v>114</v>
      </c>
      <c r="T685" s="516">
        <v>114.2</v>
      </c>
      <c r="U685" s="516">
        <v>114.7</v>
      </c>
      <c r="V685" s="516">
        <v>118.5</v>
      </c>
      <c r="W685" s="516">
        <v>114.1</v>
      </c>
      <c r="X685" s="516">
        <v>113.3</v>
      </c>
      <c r="Y685" s="516">
        <v>115.2</v>
      </c>
      <c r="Z685" s="516">
        <v>117.6</v>
      </c>
      <c r="AA685" s="516">
        <v>117.6</v>
      </c>
      <c r="AB685" s="516">
        <v>122.4</v>
      </c>
      <c r="AC685" s="516">
        <v>125.6</v>
      </c>
      <c r="AD685" s="516">
        <v>125.5</v>
      </c>
      <c r="AE685" s="516">
        <v>123.5</v>
      </c>
      <c r="AF685" s="516">
        <v>122.9</v>
      </c>
      <c r="AG685" s="516">
        <v>122</v>
      </c>
      <c r="AH685" s="516">
        <v>120.7</v>
      </c>
      <c r="AI685" s="516">
        <v>122.6</v>
      </c>
      <c r="AJ685" s="516">
        <v>122.1</v>
      </c>
      <c r="AK685" s="516">
        <v>121</v>
      </c>
      <c r="AL685" s="516">
        <v>124</v>
      </c>
      <c r="AM685" s="516">
        <v>120.4</v>
      </c>
      <c r="AN685" s="516">
        <v>122.3</v>
      </c>
      <c r="AO685" s="516">
        <v>126.1</v>
      </c>
      <c r="AP685" s="516">
        <v>123</v>
      </c>
      <c r="AQ685" s="516">
        <v>124</v>
      </c>
      <c r="AR685" s="516">
        <v>123.1</v>
      </c>
      <c r="AS685" s="516">
        <v>119.6</v>
      </c>
      <c r="AT685" s="516">
        <v>121.9</v>
      </c>
      <c r="AU685" s="516">
        <v>121.3</v>
      </c>
      <c r="AV685" s="516">
        <v>119.3</v>
      </c>
      <c r="AW685" s="516">
        <v>116.8</v>
      </c>
      <c r="AX685" s="516">
        <v>118.6</v>
      </c>
      <c r="AY685" s="516">
        <v>121.1</v>
      </c>
      <c r="AZ685" s="516">
        <v>120.4</v>
      </c>
      <c r="BA685" s="516">
        <v>119.5</v>
      </c>
      <c r="BB685" s="516">
        <v>115.8</v>
      </c>
      <c r="BC685" s="516">
        <v>116.8</v>
      </c>
      <c r="BD685" s="516">
        <v>118.3</v>
      </c>
      <c r="BE685" s="516">
        <v>118</v>
      </c>
      <c r="BF685" s="516">
        <v>119.7</v>
      </c>
      <c r="BG685" s="516">
        <v>120.7</v>
      </c>
      <c r="BH685" s="516">
        <v>120.4</v>
      </c>
      <c r="BI685" s="516">
        <v>121.9</v>
      </c>
      <c r="BJ685" s="516">
        <v>122.1</v>
      </c>
      <c r="BK685" s="516">
        <v>122.1</v>
      </c>
      <c r="BL685" s="516">
        <v>122.1</v>
      </c>
      <c r="BM685" s="516">
        <v>121.1</v>
      </c>
      <c r="BN685" s="516">
        <v>121.1</v>
      </c>
      <c r="BO685" s="516">
        <v>122.1</v>
      </c>
      <c r="BP685" s="516">
        <v>122.2</v>
      </c>
      <c r="BQ685" s="516">
        <v>122.2</v>
      </c>
      <c r="BR685" s="516">
        <v>122.2</v>
      </c>
      <c r="BS685" s="516">
        <v>122.2</v>
      </c>
      <c r="BT685" s="516">
        <v>123.1</v>
      </c>
      <c r="BU685" s="516">
        <v>123.1</v>
      </c>
      <c r="BV685" s="516">
        <v>123.1</v>
      </c>
      <c r="BW685" s="516">
        <v>123.1</v>
      </c>
      <c r="BX685" s="516">
        <v>123.1</v>
      </c>
      <c r="BY685" s="516">
        <v>123.1</v>
      </c>
      <c r="BZ685" s="516">
        <v>123.2</v>
      </c>
      <c r="CA685" s="516">
        <v>123.2</v>
      </c>
      <c r="CB685" s="516">
        <v>123.2</v>
      </c>
      <c r="CC685" s="516">
        <v>123.2</v>
      </c>
      <c r="CD685" s="516">
        <v>123.2</v>
      </c>
      <c r="CE685" s="516">
        <v>122.5</v>
      </c>
      <c r="CF685" s="516">
        <v>121.3</v>
      </c>
      <c r="CG685" s="516">
        <v>121.6</v>
      </c>
      <c r="CH685" s="516">
        <v>121.7</v>
      </c>
      <c r="CI685" s="516">
        <v>121.8</v>
      </c>
      <c r="CJ685" s="516">
        <v>121.8</v>
      </c>
      <c r="CK685" s="516">
        <v>121.4</v>
      </c>
      <c r="CL685" s="516">
        <v>119.3</v>
      </c>
      <c r="CM685" s="516">
        <v>118.9</v>
      </c>
      <c r="CN685" s="516">
        <v>118.9</v>
      </c>
      <c r="CO685" s="516">
        <v>118.9</v>
      </c>
      <c r="CP685" s="516">
        <v>118.9</v>
      </c>
      <c r="CQ685" s="516">
        <v>118.9</v>
      </c>
      <c r="CR685" s="516">
        <v>118.9</v>
      </c>
      <c r="CS685" s="516">
        <v>119.2</v>
      </c>
      <c r="CT685" s="516">
        <v>113.8</v>
      </c>
      <c r="CU685" s="516">
        <v>113.7</v>
      </c>
      <c r="CV685" s="516">
        <v>111.8</v>
      </c>
      <c r="CW685" s="516">
        <v>111.9</v>
      </c>
      <c r="CX685" s="516">
        <v>113.7</v>
      </c>
      <c r="CY685" s="516">
        <v>113</v>
      </c>
      <c r="CZ685" s="516">
        <v>113.2</v>
      </c>
      <c r="DA685" s="516">
        <v>111.4</v>
      </c>
      <c r="DB685" s="516">
        <v>109</v>
      </c>
      <c r="DC685" s="516">
        <v>109.8</v>
      </c>
      <c r="DD685" s="516">
        <v>109.3</v>
      </c>
      <c r="DE685" s="516">
        <v>110.6</v>
      </c>
      <c r="DF685" s="516">
        <v>111.9</v>
      </c>
      <c r="DG685" s="516">
        <v>112.4</v>
      </c>
      <c r="DH685" s="516">
        <v>112.6</v>
      </c>
      <c r="DI685" s="516">
        <v>113</v>
      </c>
      <c r="DJ685" s="516">
        <v>113.3</v>
      </c>
      <c r="DK685" s="516">
        <v>111</v>
      </c>
      <c r="DL685" s="516">
        <v>112.7</v>
      </c>
      <c r="DM685" s="516">
        <v>114.3</v>
      </c>
      <c r="DN685" s="516">
        <v>114.8</v>
      </c>
      <c r="DO685" s="516">
        <v>115.4</v>
      </c>
      <c r="DP685" s="516">
        <v>115.9</v>
      </c>
      <c r="DQ685" s="516">
        <v>116.3</v>
      </c>
      <c r="DR685" s="516">
        <v>116.3</v>
      </c>
      <c r="DS685" s="516">
        <v>117.5</v>
      </c>
      <c r="DT685" s="516">
        <v>118.5</v>
      </c>
      <c r="DU685" s="517">
        <v>119.5</v>
      </c>
      <c r="DV685" s="517">
        <v>119.7</v>
      </c>
      <c r="DW685" s="517">
        <v>121.7</v>
      </c>
      <c r="DX685" s="559">
        <v>120.2</v>
      </c>
      <c r="DY685" s="559">
        <v>121.5</v>
      </c>
      <c r="DZ685" s="559">
        <v>120.8</v>
      </c>
      <c r="EA685" s="558">
        <v>120.3</v>
      </c>
    </row>
    <row r="686" spans="1:131">
      <c r="A686" s="514" t="s">
        <v>1909</v>
      </c>
      <c r="B686" s="514" t="s">
        <v>1910</v>
      </c>
      <c r="C686" s="515">
        <v>2.0699999999999998E-3</v>
      </c>
      <c r="D686" s="516">
        <v>108.7</v>
      </c>
      <c r="E686" s="516">
        <v>108.8</v>
      </c>
      <c r="F686" s="516">
        <v>105.9</v>
      </c>
      <c r="G686" s="516">
        <v>104.6</v>
      </c>
      <c r="H686" s="516">
        <v>110.4</v>
      </c>
      <c r="I686" s="516">
        <v>110.4</v>
      </c>
      <c r="J686" s="516">
        <v>119.3</v>
      </c>
      <c r="K686" s="516">
        <v>120.6</v>
      </c>
      <c r="L686" s="516">
        <v>127.1</v>
      </c>
      <c r="M686" s="516">
        <v>122.1</v>
      </c>
      <c r="N686" s="516">
        <v>140.30000000000001</v>
      </c>
      <c r="O686" s="516">
        <v>140.80000000000001</v>
      </c>
      <c r="P686" s="516">
        <v>133.1</v>
      </c>
      <c r="Q686" s="516">
        <v>138.5</v>
      </c>
      <c r="R686" s="516">
        <v>124.4</v>
      </c>
      <c r="S686" s="516">
        <v>104.7</v>
      </c>
      <c r="T686" s="516">
        <v>104.6</v>
      </c>
      <c r="U686" s="516">
        <v>105.8</v>
      </c>
      <c r="V686" s="516">
        <v>116.4</v>
      </c>
      <c r="W686" s="516">
        <v>109.5</v>
      </c>
      <c r="X686" s="516">
        <v>107.7</v>
      </c>
      <c r="Y686" s="516">
        <v>107.4</v>
      </c>
      <c r="Z686" s="516">
        <v>111.1</v>
      </c>
      <c r="AA686" s="516">
        <v>110.7</v>
      </c>
      <c r="AB686" s="516">
        <v>107.7</v>
      </c>
      <c r="AC686" s="516">
        <v>107.6</v>
      </c>
      <c r="AD686" s="516">
        <v>114.3</v>
      </c>
      <c r="AE686" s="516">
        <v>110.6</v>
      </c>
      <c r="AF686" s="516">
        <v>112.9</v>
      </c>
      <c r="AG686" s="516">
        <v>117.7</v>
      </c>
      <c r="AH686" s="516">
        <v>112.1</v>
      </c>
      <c r="AI686" s="516">
        <v>120.3</v>
      </c>
      <c r="AJ686" s="516">
        <v>103.7</v>
      </c>
      <c r="AK686" s="516">
        <v>109.4</v>
      </c>
      <c r="AL686" s="516">
        <v>113.8</v>
      </c>
      <c r="AM686" s="516">
        <v>110.9</v>
      </c>
      <c r="AN686" s="516">
        <v>110.7</v>
      </c>
      <c r="AO686" s="516">
        <v>111.7</v>
      </c>
      <c r="AP686" s="516">
        <v>111.7</v>
      </c>
      <c r="AQ686" s="516">
        <v>111.7</v>
      </c>
      <c r="AR686" s="516">
        <v>111.7</v>
      </c>
      <c r="AS686" s="516">
        <v>110.7</v>
      </c>
      <c r="AT686" s="516">
        <v>107.4</v>
      </c>
      <c r="AU686" s="516">
        <v>107.9</v>
      </c>
      <c r="AV686" s="516">
        <v>107.9</v>
      </c>
      <c r="AW686" s="516">
        <v>117.1</v>
      </c>
      <c r="AX686" s="516">
        <v>116.9</v>
      </c>
      <c r="AY686" s="516">
        <v>118.4</v>
      </c>
      <c r="AZ686" s="516">
        <v>118.5</v>
      </c>
      <c r="BA686" s="516">
        <v>119.2</v>
      </c>
      <c r="BB686" s="516">
        <v>119.2</v>
      </c>
      <c r="BC686" s="516">
        <v>119.2</v>
      </c>
      <c r="BD686" s="516">
        <v>117.1</v>
      </c>
      <c r="BE686" s="516">
        <v>117.1</v>
      </c>
      <c r="BF686" s="516">
        <v>117.1</v>
      </c>
      <c r="BG686" s="516">
        <v>118.2</v>
      </c>
      <c r="BH686" s="516">
        <v>123.2</v>
      </c>
      <c r="BI686" s="516">
        <v>123.2</v>
      </c>
      <c r="BJ686" s="516">
        <v>124</v>
      </c>
      <c r="BK686" s="516">
        <v>124.9</v>
      </c>
      <c r="BL686" s="516">
        <v>124.9</v>
      </c>
      <c r="BM686" s="516">
        <v>125.7</v>
      </c>
      <c r="BN686" s="516">
        <v>133.6</v>
      </c>
      <c r="BO686" s="516">
        <v>132.80000000000001</v>
      </c>
      <c r="BP686" s="516">
        <v>129.69999999999999</v>
      </c>
      <c r="BQ686" s="516">
        <v>127.2</v>
      </c>
      <c r="BR686" s="516">
        <v>127.2</v>
      </c>
      <c r="BS686" s="516">
        <v>128.5</v>
      </c>
      <c r="BT686" s="516">
        <v>129.30000000000001</v>
      </c>
      <c r="BU686" s="516">
        <v>129.30000000000001</v>
      </c>
      <c r="BV686" s="516">
        <v>129.30000000000001</v>
      </c>
      <c r="BW686" s="516">
        <v>129.30000000000001</v>
      </c>
      <c r="BX686" s="516">
        <v>129.6</v>
      </c>
      <c r="BY686" s="516">
        <v>130.19999999999999</v>
      </c>
      <c r="BZ686" s="516">
        <v>130.1</v>
      </c>
      <c r="CA686" s="516">
        <v>130.1</v>
      </c>
      <c r="CB686" s="516">
        <v>130.1</v>
      </c>
      <c r="CC686" s="516">
        <v>130.1</v>
      </c>
      <c r="CD686" s="516">
        <v>130.1</v>
      </c>
      <c r="CE686" s="516">
        <v>130.1</v>
      </c>
      <c r="CF686" s="516">
        <v>130.1</v>
      </c>
      <c r="CG686" s="516">
        <v>130.1</v>
      </c>
      <c r="CH686" s="516">
        <v>120.8</v>
      </c>
      <c r="CI686" s="516">
        <v>120.8</v>
      </c>
      <c r="CJ686" s="516">
        <v>114.6</v>
      </c>
      <c r="CK686" s="516">
        <v>114.6</v>
      </c>
      <c r="CL686" s="516">
        <v>122.9</v>
      </c>
      <c r="CM686" s="516">
        <v>121.6</v>
      </c>
      <c r="CN686" s="516">
        <v>121.7</v>
      </c>
      <c r="CO686" s="516">
        <v>119.4</v>
      </c>
      <c r="CP686" s="516">
        <v>124.1</v>
      </c>
      <c r="CQ686" s="516">
        <v>123.2</v>
      </c>
      <c r="CR686" s="516">
        <v>125</v>
      </c>
      <c r="CS686" s="516">
        <v>125</v>
      </c>
      <c r="CT686" s="516">
        <v>125</v>
      </c>
      <c r="CU686" s="516">
        <v>125</v>
      </c>
      <c r="CV686" s="516">
        <v>125</v>
      </c>
      <c r="CW686" s="516">
        <v>125</v>
      </c>
      <c r="CX686" s="516">
        <v>125.6</v>
      </c>
      <c r="CY686" s="516">
        <v>123.7</v>
      </c>
      <c r="CZ686" s="516">
        <v>125.3</v>
      </c>
      <c r="DA686" s="516">
        <v>122.7</v>
      </c>
      <c r="DB686" s="516">
        <v>122.7</v>
      </c>
      <c r="DC686" s="516">
        <v>115.6</v>
      </c>
      <c r="DD686" s="516">
        <v>115.6</v>
      </c>
      <c r="DE686" s="516">
        <v>115.6</v>
      </c>
      <c r="DF686" s="516">
        <v>115.6</v>
      </c>
      <c r="DG686" s="516">
        <v>116.3</v>
      </c>
      <c r="DH686" s="516">
        <v>131.4</v>
      </c>
      <c r="DI686" s="516">
        <v>131.4</v>
      </c>
      <c r="DJ686" s="516">
        <v>133.80000000000001</v>
      </c>
      <c r="DK686" s="516">
        <v>133.80000000000001</v>
      </c>
      <c r="DL686" s="516">
        <v>133.80000000000001</v>
      </c>
      <c r="DM686" s="516">
        <v>134.1</v>
      </c>
      <c r="DN686" s="516">
        <v>137.1</v>
      </c>
      <c r="DO686" s="516">
        <v>137.1</v>
      </c>
      <c r="DP686" s="516">
        <v>137.1</v>
      </c>
      <c r="DQ686" s="516">
        <v>137.1</v>
      </c>
      <c r="DR686" s="516">
        <v>137.1</v>
      </c>
      <c r="DS686" s="516">
        <v>137.1</v>
      </c>
      <c r="DT686" s="516">
        <v>137.1</v>
      </c>
      <c r="DU686" s="517">
        <v>138.5</v>
      </c>
      <c r="DV686" s="517">
        <v>138.5</v>
      </c>
      <c r="DW686" s="517">
        <v>138.5</v>
      </c>
      <c r="DX686" s="559">
        <v>137.1</v>
      </c>
      <c r="DY686" s="559">
        <v>136.80000000000001</v>
      </c>
      <c r="DZ686" s="559">
        <v>137.1</v>
      </c>
      <c r="EA686" s="558">
        <v>136.80000000000001</v>
      </c>
    </row>
    <row r="687" spans="1:131">
      <c r="A687" s="514" t="s">
        <v>1911</v>
      </c>
      <c r="B687" s="514" t="s">
        <v>1912</v>
      </c>
      <c r="C687" s="515">
        <v>0.19028</v>
      </c>
      <c r="D687" s="516">
        <v>100.4</v>
      </c>
      <c r="E687" s="516">
        <v>100.9</v>
      </c>
      <c r="F687" s="516">
        <v>101.5</v>
      </c>
      <c r="G687" s="516">
        <v>103</v>
      </c>
      <c r="H687" s="516">
        <v>104.7</v>
      </c>
      <c r="I687" s="516">
        <v>105.2</v>
      </c>
      <c r="J687" s="516">
        <v>103.5</v>
      </c>
      <c r="K687" s="516">
        <v>104</v>
      </c>
      <c r="L687" s="516">
        <v>103.8</v>
      </c>
      <c r="M687" s="516">
        <v>105.7</v>
      </c>
      <c r="N687" s="516">
        <v>106.8</v>
      </c>
      <c r="O687" s="516">
        <v>107.5</v>
      </c>
      <c r="P687" s="516">
        <v>110.7</v>
      </c>
      <c r="Q687" s="516">
        <v>112.9</v>
      </c>
      <c r="R687" s="516">
        <v>111.1</v>
      </c>
      <c r="S687" s="516">
        <v>109.5</v>
      </c>
      <c r="T687" s="516">
        <v>110.6</v>
      </c>
      <c r="U687" s="516">
        <v>110.7</v>
      </c>
      <c r="V687" s="516">
        <v>111.7</v>
      </c>
      <c r="W687" s="516">
        <v>114.7</v>
      </c>
      <c r="X687" s="516">
        <v>112.3</v>
      </c>
      <c r="Y687" s="516">
        <v>113.2</v>
      </c>
      <c r="Z687" s="516">
        <v>114</v>
      </c>
      <c r="AA687" s="516">
        <v>113.8</v>
      </c>
      <c r="AB687" s="516">
        <v>116.4</v>
      </c>
      <c r="AC687" s="516">
        <v>115.1</v>
      </c>
      <c r="AD687" s="516">
        <v>116.2</v>
      </c>
      <c r="AE687" s="516">
        <v>116.9</v>
      </c>
      <c r="AF687" s="516">
        <v>115.9</v>
      </c>
      <c r="AG687" s="516">
        <v>116.9</v>
      </c>
      <c r="AH687" s="516">
        <v>118.4</v>
      </c>
      <c r="AI687" s="516">
        <v>117.5</v>
      </c>
      <c r="AJ687" s="516">
        <v>114.4</v>
      </c>
      <c r="AK687" s="516">
        <v>115.7</v>
      </c>
      <c r="AL687" s="516">
        <v>115.1</v>
      </c>
      <c r="AM687" s="516">
        <v>114.1</v>
      </c>
      <c r="AN687" s="516">
        <v>116.6</v>
      </c>
      <c r="AO687" s="516">
        <v>118.6</v>
      </c>
      <c r="AP687" s="516">
        <v>120.3</v>
      </c>
      <c r="AQ687" s="516">
        <v>121.3</v>
      </c>
      <c r="AR687" s="516">
        <v>120.7</v>
      </c>
      <c r="AS687" s="516">
        <v>120.9</v>
      </c>
      <c r="AT687" s="516">
        <v>121.3</v>
      </c>
      <c r="AU687" s="516">
        <v>121.1</v>
      </c>
      <c r="AV687" s="516">
        <v>120.9</v>
      </c>
      <c r="AW687" s="516">
        <v>119.7</v>
      </c>
      <c r="AX687" s="516">
        <v>120.5</v>
      </c>
      <c r="AY687" s="516">
        <v>120.7</v>
      </c>
      <c r="AZ687" s="516">
        <v>121.6</v>
      </c>
      <c r="BA687" s="516">
        <v>121.6</v>
      </c>
      <c r="BB687" s="516">
        <v>118.7</v>
      </c>
      <c r="BC687" s="516">
        <v>118</v>
      </c>
      <c r="BD687" s="516">
        <v>117.9</v>
      </c>
      <c r="BE687" s="516">
        <v>117.6</v>
      </c>
      <c r="BF687" s="516">
        <v>120.8</v>
      </c>
      <c r="BG687" s="516">
        <v>119.6</v>
      </c>
      <c r="BH687" s="516">
        <v>120</v>
      </c>
      <c r="BI687" s="516">
        <v>121.1</v>
      </c>
      <c r="BJ687" s="516">
        <v>120.6</v>
      </c>
      <c r="BK687" s="516">
        <v>120.8</v>
      </c>
      <c r="BL687" s="516">
        <v>121.5</v>
      </c>
      <c r="BM687" s="516">
        <v>121.8</v>
      </c>
      <c r="BN687" s="516">
        <v>118.2</v>
      </c>
      <c r="BO687" s="516">
        <v>115.2</v>
      </c>
      <c r="BP687" s="516">
        <v>114.9</v>
      </c>
      <c r="BQ687" s="516">
        <v>114.1</v>
      </c>
      <c r="BR687" s="516">
        <v>114.5</v>
      </c>
      <c r="BS687" s="516">
        <v>115.8</v>
      </c>
      <c r="BT687" s="516">
        <v>116.6</v>
      </c>
      <c r="BU687" s="516">
        <v>116.8</v>
      </c>
      <c r="BV687" s="516">
        <v>117.5</v>
      </c>
      <c r="BW687" s="516">
        <v>117.5</v>
      </c>
      <c r="BX687" s="516">
        <v>117.7</v>
      </c>
      <c r="BY687" s="516">
        <v>117.7</v>
      </c>
      <c r="BZ687" s="516">
        <v>118.5</v>
      </c>
      <c r="CA687" s="516">
        <v>119</v>
      </c>
      <c r="CB687" s="516">
        <v>119.2</v>
      </c>
      <c r="CC687" s="516">
        <v>118.8</v>
      </c>
      <c r="CD687" s="516">
        <v>118.9</v>
      </c>
      <c r="CE687" s="516">
        <v>118.9</v>
      </c>
      <c r="CF687" s="516">
        <v>118.2</v>
      </c>
      <c r="CG687" s="516">
        <v>117.7</v>
      </c>
      <c r="CH687" s="516">
        <v>116.8</v>
      </c>
      <c r="CI687" s="516">
        <v>117.2</v>
      </c>
      <c r="CJ687" s="516">
        <v>118.3</v>
      </c>
      <c r="CK687" s="516">
        <v>118.1</v>
      </c>
      <c r="CL687" s="516">
        <v>117.6</v>
      </c>
      <c r="CM687" s="516">
        <v>117.5</v>
      </c>
      <c r="CN687" s="516">
        <v>117.8</v>
      </c>
      <c r="CO687" s="516">
        <v>117</v>
      </c>
      <c r="CP687" s="516">
        <v>117.2</v>
      </c>
      <c r="CQ687" s="516">
        <v>118.2</v>
      </c>
      <c r="CR687" s="516">
        <v>116.5</v>
      </c>
      <c r="CS687" s="516">
        <v>117.4</v>
      </c>
      <c r="CT687" s="516">
        <v>116.5</v>
      </c>
      <c r="CU687" s="516">
        <v>117.1</v>
      </c>
      <c r="CV687" s="516">
        <v>117.9</v>
      </c>
      <c r="CW687" s="516">
        <v>117.8</v>
      </c>
      <c r="CX687" s="516">
        <v>119</v>
      </c>
      <c r="CY687" s="516">
        <v>116.8</v>
      </c>
      <c r="CZ687" s="516">
        <v>117.5</v>
      </c>
      <c r="DA687" s="516">
        <v>118.6</v>
      </c>
      <c r="DB687" s="516">
        <v>120.5</v>
      </c>
      <c r="DC687" s="516">
        <v>118.7</v>
      </c>
      <c r="DD687" s="516">
        <v>115.7</v>
      </c>
      <c r="DE687" s="516">
        <v>116</v>
      </c>
      <c r="DF687" s="516">
        <v>118.4</v>
      </c>
      <c r="DG687" s="516">
        <v>117.6</v>
      </c>
      <c r="DH687" s="516">
        <v>117.2</v>
      </c>
      <c r="DI687" s="516">
        <v>116.1</v>
      </c>
      <c r="DJ687" s="516">
        <v>118</v>
      </c>
      <c r="DK687" s="516">
        <v>121.2</v>
      </c>
      <c r="DL687" s="516">
        <v>122.1</v>
      </c>
      <c r="DM687" s="516">
        <v>123.5</v>
      </c>
      <c r="DN687" s="516">
        <v>125.8</v>
      </c>
      <c r="DO687" s="516">
        <v>125</v>
      </c>
      <c r="DP687" s="516">
        <v>125.8</v>
      </c>
      <c r="DQ687" s="516">
        <v>127.5</v>
      </c>
      <c r="DR687" s="516">
        <v>126.7</v>
      </c>
      <c r="DS687" s="516">
        <v>127</v>
      </c>
      <c r="DT687" s="516">
        <v>130</v>
      </c>
      <c r="DU687" s="517">
        <v>130.69999999999999</v>
      </c>
      <c r="DV687" s="517">
        <v>133.1</v>
      </c>
      <c r="DW687" s="517">
        <v>133.6</v>
      </c>
      <c r="DX687" s="559">
        <v>132.6</v>
      </c>
      <c r="DY687" s="559">
        <v>132</v>
      </c>
      <c r="DZ687" s="559">
        <v>131.80000000000001</v>
      </c>
      <c r="EA687" s="558">
        <v>133.19999999999999</v>
      </c>
    </row>
    <row r="688" spans="1:131">
      <c r="A688" s="514" t="s">
        <v>1913</v>
      </c>
      <c r="B688" s="514" t="s">
        <v>1914</v>
      </c>
      <c r="C688" s="515">
        <v>0.13327</v>
      </c>
      <c r="D688" s="516">
        <v>102.2</v>
      </c>
      <c r="E688" s="516">
        <v>105.3</v>
      </c>
      <c r="F688" s="516">
        <v>107</v>
      </c>
      <c r="G688" s="516">
        <v>107.9</v>
      </c>
      <c r="H688" s="516">
        <v>111.3</v>
      </c>
      <c r="I688" s="516">
        <v>112.5</v>
      </c>
      <c r="J688" s="516">
        <v>111.6</v>
      </c>
      <c r="K688" s="516">
        <v>114.3</v>
      </c>
      <c r="L688" s="516">
        <v>115.6</v>
      </c>
      <c r="M688" s="516">
        <v>119</v>
      </c>
      <c r="N688" s="516">
        <v>119.4</v>
      </c>
      <c r="O688" s="516">
        <v>120.7</v>
      </c>
      <c r="P688" s="516">
        <v>119.6</v>
      </c>
      <c r="Q688" s="516">
        <v>119.6</v>
      </c>
      <c r="R688" s="516">
        <v>117.4</v>
      </c>
      <c r="S688" s="516">
        <v>119.2</v>
      </c>
      <c r="T688" s="516">
        <v>118.5</v>
      </c>
      <c r="U688" s="516">
        <v>118.1</v>
      </c>
      <c r="V688" s="516">
        <v>118.3</v>
      </c>
      <c r="W688" s="516">
        <v>118.2</v>
      </c>
      <c r="X688" s="516">
        <v>118.8</v>
      </c>
      <c r="Y688" s="516">
        <v>119.7</v>
      </c>
      <c r="Z688" s="516">
        <v>123.3</v>
      </c>
      <c r="AA688" s="516">
        <v>126</v>
      </c>
      <c r="AB688" s="516">
        <v>124.2</v>
      </c>
      <c r="AC688" s="516">
        <v>127.8</v>
      </c>
      <c r="AD688" s="516">
        <v>128.69999999999999</v>
      </c>
      <c r="AE688" s="516">
        <v>127.8</v>
      </c>
      <c r="AF688" s="516">
        <v>125.9</v>
      </c>
      <c r="AG688" s="516">
        <v>125.4</v>
      </c>
      <c r="AH688" s="516">
        <v>124.6</v>
      </c>
      <c r="AI688" s="516">
        <v>124.1</v>
      </c>
      <c r="AJ688" s="516">
        <v>123.4</v>
      </c>
      <c r="AK688" s="516">
        <v>126.7</v>
      </c>
      <c r="AL688" s="516">
        <v>126.3</v>
      </c>
      <c r="AM688" s="516">
        <v>127.1</v>
      </c>
      <c r="AN688" s="516">
        <v>124.3</v>
      </c>
      <c r="AO688" s="516">
        <v>124.5</v>
      </c>
      <c r="AP688" s="516">
        <v>124.3</v>
      </c>
      <c r="AQ688" s="516">
        <v>120.7</v>
      </c>
      <c r="AR688" s="516">
        <v>122</v>
      </c>
      <c r="AS688" s="516">
        <v>122.8</v>
      </c>
      <c r="AT688" s="516">
        <v>124</v>
      </c>
      <c r="AU688" s="516">
        <v>123.7</v>
      </c>
      <c r="AV688" s="516">
        <v>118.5</v>
      </c>
      <c r="AW688" s="516">
        <v>117.1</v>
      </c>
      <c r="AX688" s="516">
        <v>121</v>
      </c>
      <c r="AY688" s="516">
        <v>122.4</v>
      </c>
      <c r="AZ688" s="516">
        <v>118.5</v>
      </c>
      <c r="BA688" s="516">
        <v>120</v>
      </c>
      <c r="BB688" s="516">
        <v>119.8</v>
      </c>
      <c r="BC688" s="516">
        <v>122.5</v>
      </c>
      <c r="BD688" s="516">
        <v>119.3</v>
      </c>
      <c r="BE688" s="516">
        <v>120</v>
      </c>
      <c r="BF688" s="516">
        <v>117.2</v>
      </c>
      <c r="BG688" s="516">
        <v>118.4</v>
      </c>
      <c r="BH688" s="516">
        <v>118.3</v>
      </c>
      <c r="BI688" s="516">
        <v>117.9</v>
      </c>
      <c r="BJ688" s="516">
        <v>117.2</v>
      </c>
      <c r="BK688" s="516">
        <v>116.2</v>
      </c>
      <c r="BL688" s="516">
        <v>116.3</v>
      </c>
      <c r="BM688" s="516">
        <v>117.5</v>
      </c>
      <c r="BN688" s="516">
        <v>114.3</v>
      </c>
      <c r="BO688" s="516">
        <v>123.6</v>
      </c>
      <c r="BP688" s="516">
        <v>122.9</v>
      </c>
      <c r="BQ688" s="516">
        <v>123.8</v>
      </c>
      <c r="BR688" s="516">
        <v>117.2</v>
      </c>
      <c r="BS688" s="516">
        <v>112.7</v>
      </c>
      <c r="BT688" s="516">
        <v>112.8</v>
      </c>
      <c r="BU688" s="516">
        <v>113.7</v>
      </c>
      <c r="BV688" s="516">
        <v>110.3</v>
      </c>
      <c r="BW688" s="516">
        <v>112.4</v>
      </c>
      <c r="BX688" s="516">
        <v>116.6</v>
      </c>
      <c r="BY688" s="516">
        <v>126</v>
      </c>
      <c r="BZ688" s="516">
        <v>127.3</v>
      </c>
      <c r="CA688" s="516">
        <v>123.5</v>
      </c>
      <c r="CB688" s="516">
        <v>127</v>
      </c>
      <c r="CC688" s="516">
        <v>129.6</v>
      </c>
      <c r="CD688" s="516">
        <v>128.5</v>
      </c>
      <c r="CE688" s="516">
        <v>126.3</v>
      </c>
      <c r="CF688" s="516">
        <v>128.69999999999999</v>
      </c>
      <c r="CG688" s="516">
        <v>128.80000000000001</v>
      </c>
      <c r="CH688" s="516">
        <v>124.6</v>
      </c>
      <c r="CI688" s="516">
        <v>125.8</v>
      </c>
      <c r="CJ688" s="516">
        <v>119</v>
      </c>
      <c r="CK688" s="516">
        <v>119.4</v>
      </c>
      <c r="CL688" s="516">
        <v>113.6</v>
      </c>
      <c r="CM688" s="516">
        <v>115.4</v>
      </c>
      <c r="CN688" s="516">
        <v>106.6</v>
      </c>
      <c r="CO688" s="516">
        <v>105</v>
      </c>
      <c r="CP688" s="516">
        <v>108.4</v>
      </c>
      <c r="CQ688" s="516">
        <v>104.1</v>
      </c>
      <c r="CR688" s="516">
        <v>109.2</v>
      </c>
      <c r="CS688" s="516">
        <v>108</v>
      </c>
      <c r="CT688" s="516">
        <v>105.9</v>
      </c>
      <c r="CU688" s="516">
        <v>103.8</v>
      </c>
      <c r="CV688" s="516">
        <v>99.4</v>
      </c>
      <c r="CW688" s="516">
        <v>101.1</v>
      </c>
      <c r="CX688" s="516">
        <v>96.9</v>
      </c>
      <c r="CY688" s="516">
        <v>93.7</v>
      </c>
      <c r="CZ688" s="516">
        <v>94.3</v>
      </c>
      <c r="DA688" s="516">
        <v>93.3</v>
      </c>
      <c r="DB688" s="516">
        <v>97.2</v>
      </c>
      <c r="DC688" s="516">
        <v>99.5</v>
      </c>
      <c r="DD688" s="516">
        <v>100.2</v>
      </c>
      <c r="DE688" s="516">
        <v>101.6</v>
      </c>
      <c r="DF688" s="516">
        <v>99.9</v>
      </c>
      <c r="DG688" s="516">
        <v>100.5</v>
      </c>
      <c r="DH688" s="516">
        <v>102.2</v>
      </c>
      <c r="DI688" s="516">
        <v>101.6</v>
      </c>
      <c r="DJ688" s="516">
        <v>101.1</v>
      </c>
      <c r="DK688" s="516">
        <v>99.6</v>
      </c>
      <c r="DL688" s="516">
        <v>101</v>
      </c>
      <c r="DM688" s="516">
        <v>102.1</v>
      </c>
      <c r="DN688" s="516">
        <v>103.7</v>
      </c>
      <c r="DO688" s="516">
        <v>103.8</v>
      </c>
      <c r="DP688" s="516">
        <v>100.4</v>
      </c>
      <c r="DQ688" s="516">
        <v>106</v>
      </c>
      <c r="DR688" s="516">
        <v>106.4</v>
      </c>
      <c r="DS688" s="516">
        <v>107.2</v>
      </c>
      <c r="DT688" s="516">
        <v>102.7</v>
      </c>
      <c r="DU688" s="517">
        <v>108.6</v>
      </c>
      <c r="DV688" s="517">
        <v>112.4</v>
      </c>
      <c r="DW688" s="517">
        <v>112.9</v>
      </c>
      <c r="DX688" s="559">
        <v>117</v>
      </c>
      <c r="DY688" s="559">
        <v>118.7</v>
      </c>
      <c r="DZ688" s="559">
        <v>119.9</v>
      </c>
      <c r="EA688" s="558">
        <v>120.4</v>
      </c>
    </row>
    <row r="689" spans="1:131">
      <c r="A689" s="514" t="s">
        <v>1915</v>
      </c>
      <c r="B689" s="514" t="s">
        <v>1916</v>
      </c>
      <c r="C689" s="515">
        <v>0.13327</v>
      </c>
      <c r="D689" s="516">
        <v>102.2</v>
      </c>
      <c r="E689" s="516">
        <v>105.3</v>
      </c>
      <c r="F689" s="516">
        <v>107</v>
      </c>
      <c r="G689" s="516">
        <v>107.9</v>
      </c>
      <c r="H689" s="516">
        <v>111.3</v>
      </c>
      <c r="I689" s="516">
        <v>112.5</v>
      </c>
      <c r="J689" s="516">
        <v>111.6</v>
      </c>
      <c r="K689" s="516">
        <v>114.3</v>
      </c>
      <c r="L689" s="516">
        <v>115.6</v>
      </c>
      <c r="M689" s="516">
        <v>119</v>
      </c>
      <c r="N689" s="516">
        <v>119.4</v>
      </c>
      <c r="O689" s="516">
        <v>120.7</v>
      </c>
      <c r="P689" s="516">
        <v>119.6</v>
      </c>
      <c r="Q689" s="516">
        <v>119.6</v>
      </c>
      <c r="R689" s="516">
        <v>117.4</v>
      </c>
      <c r="S689" s="516">
        <v>119.2</v>
      </c>
      <c r="T689" s="516">
        <v>118.5</v>
      </c>
      <c r="U689" s="516">
        <v>118.1</v>
      </c>
      <c r="V689" s="516">
        <v>118.3</v>
      </c>
      <c r="W689" s="516">
        <v>118.2</v>
      </c>
      <c r="X689" s="516">
        <v>118.8</v>
      </c>
      <c r="Y689" s="516">
        <v>119.7</v>
      </c>
      <c r="Z689" s="516">
        <v>123.3</v>
      </c>
      <c r="AA689" s="516">
        <v>126</v>
      </c>
      <c r="AB689" s="516">
        <v>124.2</v>
      </c>
      <c r="AC689" s="516">
        <v>127.8</v>
      </c>
      <c r="AD689" s="516">
        <v>128.69999999999999</v>
      </c>
      <c r="AE689" s="516">
        <v>127.8</v>
      </c>
      <c r="AF689" s="516">
        <v>125.9</v>
      </c>
      <c r="AG689" s="516">
        <v>125.4</v>
      </c>
      <c r="AH689" s="516">
        <v>124.6</v>
      </c>
      <c r="AI689" s="516">
        <v>124.1</v>
      </c>
      <c r="AJ689" s="516">
        <v>123.4</v>
      </c>
      <c r="AK689" s="516">
        <v>126.7</v>
      </c>
      <c r="AL689" s="516">
        <v>126.3</v>
      </c>
      <c r="AM689" s="516">
        <v>127.1</v>
      </c>
      <c r="AN689" s="516">
        <v>124.3</v>
      </c>
      <c r="AO689" s="516">
        <v>124.5</v>
      </c>
      <c r="AP689" s="516">
        <v>124.3</v>
      </c>
      <c r="AQ689" s="516">
        <v>120.7</v>
      </c>
      <c r="AR689" s="516">
        <v>122</v>
      </c>
      <c r="AS689" s="516">
        <v>122.8</v>
      </c>
      <c r="AT689" s="516">
        <v>124</v>
      </c>
      <c r="AU689" s="516">
        <v>123.7</v>
      </c>
      <c r="AV689" s="516">
        <v>118.5</v>
      </c>
      <c r="AW689" s="516">
        <v>117.1</v>
      </c>
      <c r="AX689" s="516">
        <v>121</v>
      </c>
      <c r="AY689" s="516">
        <v>122.4</v>
      </c>
      <c r="AZ689" s="516">
        <v>118.5</v>
      </c>
      <c r="BA689" s="516">
        <v>120</v>
      </c>
      <c r="BB689" s="516">
        <v>119.8</v>
      </c>
      <c r="BC689" s="516">
        <v>122.5</v>
      </c>
      <c r="BD689" s="516">
        <v>119.3</v>
      </c>
      <c r="BE689" s="516">
        <v>120</v>
      </c>
      <c r="BF689" s="516">
        <v>117.2</v>
      </c>
      <c r="BG689" s="516">
        <v>118.4</v>
      </c>
      <c r="BH689" s="516">
        <v>118.3</v>
      </c>
      <c r="BI689" s="516">
        <v>117.9</v>
      </c>
      <c r="BJ689" s="516">
        <v>117.2</v>
      </c>
      <c r="BK689" s="516">
        <v>116.2</v>
      </c>
      <c r="BL689" s="516">
        <v>116.3</v>
      </c>
      <c r="BM689" s="516">
        <v>117.5</v>
      </c>
      <c r="BN689" s="516">
        <v>114.3</v>
      </c>
      <c r="BO689" s="516">
        <v>123.6</v>
      </c>
      <c r="BP689" s="516">
        <v>122.9</v>
      </c>
      <c r="BQ689" s="516">
        <v>123.8</v>
      </c>
      <c r="BR689" s="516">
        <v>117.2</v>
      </c>
      <c r="BS689" s="516">
        <v>112.7</v>
      </c>
      <c r="BT689" s="516">
        <v>112.8</v>
      </c>
      <c r="BU689" s="516">
        <v>113.7</v>
      </c>
      <c r="BV689" s="516">
        <v>110.3</v>
      </c>
      <c r="BW689" s="516">
        <v>112.4</v>
      </c>
      <c r="BX689" s="516">
        <v>116.6</v>
      </c>
      <c r="BY689" s="516">
        <v>126</v>
      </c>
      <c r="BZ689" s="516">
        <v>127.3</v>
      </c>
      <c r="CA689" s="516">
        <v>123.5</v>
      </c>
      <c r="CB689" s="516">
        <v>127</v>
      </c>
      <c r="CC689" s="516">
        <v>129.6</v>
      </c>
      <c r="CD689" s="516">
        <v>128.5</v>
      </c>
      <c r="CE689" s="516">
        <v>126.3</v>
      </c>
      <c r="CF689" s="516">
        <v>128.69999999999999</v>
      </c>
      <c r="CG689" s="516">
        <v>128.80000000000001</v>
      </c>
      <c r="CH689" s="516">
        <v>124.6</v>
      </c>
      <c r="CI689" s="516">
        <v>125.8</v>
      </c>
      <c r="CJ689" s="516">
        <v>119</v>
      </c>
      <c r="CK689" s="516">
        <v>119.4</v>
      </c>
      <c r="CL689" s="516">
        <v>113.6</v>
      </c>
      <c r="CM689" s="516">
        <v>115.4</v>
      </c>
      <c r="CN689" s="516">
        <v>106.6</v>
      </c>
      <c r="CO689" s="516">
        <v>105</v>
      </c>
      <c r="CP689" s="516">
        <v>108.4</v>
      </c>
      <c r="CQ689" s="516">
        <v>104.1</v>
      </c>
      <c r="CR689" s="516">
        <v>109.2</v>
      </c>
      <c r="CS689" s="516">
        <v>108</v>
      </c>
      <c r="CT689" s="516">
        <v>105.9</v>
      </c>
      <c r="CU689" s="516">
        <v>103.8</v>
      </c>
      <c r="CV689" s="516">
        <v>99.4</v>
      </c>
      <c r="CW689" s="516">
        <v>101.1</v>
      </c>
      <c r="CX689" s="516">
        <v>96.9</v>
      </c>
      <c r="CY689" s="516">
        <v>93.7</v>
      </c>
      <c r="CZ689" s="516">
        <v>94.3</v>
      </c>
      <c r="DA689" s="516">
        <v>93.3</v>
      </c>
      <c r="DB689" s="516">
        <v>97.2</v>
      </c>
      <c r="DC689" s="516">
        <v>99.5</v>
      </c>
      <c r="DD689" s="516">
        <v>100.2</v>
      </c>
      <c r="DE689" s="516">
        <v>101.6</v>
      </c>
      <c r="DF689" s="516">
        <v>99.9</v>
      </c>
      <c r="DG689" s="516">
        <v>100.5</v>
      </c>
      <c r="DH689" s="516">
        <v>102.2</v>
      </c>
      <c r="DI689" s="516">
        <v>101.6</v>
      </c>
      <c r="DJ689" s="516">
        <v>101.1</v>
      </c>
      <c r="DK689" s="516">
        <v>99.6</v>
      </c>
      <c r="DL689" s="516">
        <v>101</v>
      </c>
      <c r="DM689" s="516">
        <v>102.1</v>
      </c>
      <c r="DN689" s="516">
        <v>103.7</v>
      </c>
      <c r="DO689" s="516">
        <v>103.8</v>
      </c>
      <c r="DP689" s="516">
        <v>100.4</v>
      </c>
      <c r="DQ689" s="516">
        <v>106</v>
      </c>
      <c r="DR689" s="516">
        <v>106.4</v>
      </c>
      <c r="DS689" s="516">
        <v>107.2</v>
      </c>
      <c r="DT689" s="516">
        <v>102.7</v>
      </c>
      <c r="DU689" s="517">
        <v>108.6</v>
      </c>
      <c r="DV689" s="517">
        <v>112.4</v>
      </c>
      <c r="DW689" s="517">
        <v>112.9</v>
      </c>
      <c r="DX689" s="559">
        <v>117</v>
      </c>
      <c r="DY689" s="559">
        <v>118.7</v>
      </c>
      <c r="DZ689" s="559">
        <v>119.9</v>
      </c>
      <c r="EA689" s="558">
        <v>120.4</v>
      </c>
    </row>
    <row r="690" spans="1:131">
      <c r="A690" s="514" t="s">
        <v>1917</v>
      </c>
      <c r="B690" s="514" t="s">
        <v>1918</v>
      </c>
      <c r="C690" s="515">
        <v>0.42798000000000003</v>
      </c>
      <c r="D690" s="516">
        <v>103.2</v>
      </c>
      <c r="E690" s="516">
        <v>104.5</v>
      </c>
      <c r="F690" s="516">
        <v>104.8</v>
      </c>
      <c r="G690" s="516">
        <v>103.7</v>
      </c>
      <c r="H690" s="516">
        <v>102.8</v>
      </c>
      <c r="I690" s="516">
        <v>103.6</v>
      </c>
      <c r="J690" s="516">
        <v>105.9</v>
      </c>
      <c r="K690" s="516">
        <v>105.2</v>
      </c>
      <c r="L690" s="516">
        <v>105.9</v>
      </c>
      <c r="M690" s="516">
        <v>105.5</v>
      </c>
      <c r="N690" s="516">
        <v>104.7</v>
      </c>
      <c r="O690" s="516">
        <v>105.7</v>
      </c>
      <c r="P690" s="516">
        <v>103.4</v>
      </c>
      <c r="Q690" s="516">
        <v>103.4</v>
      </c>
      <c r="R690" s="516">
        <v>103.9</v>
      </c>
      <c r="S690" s="516">
        <v>103.8</v>
      </c>
      <c r="T690" s="516">
        <v>104.6</v>
      </c>
      <c r="U690" s="516">
        <v>107.7</v>
      </c>
      <c r="V690" s="516">
        <v>107.8</v>
      </c>
      <c r="W690" s="516">
        <v>108.8</v>
      </c>
      <c r="X690" s="516">
        <v>108.9</v>
      </c>
      <c r="Y690" s="516">
        <v>109.8</v>
      </c>
      <c r="Z690" s="516">
        <v>109</v>
      </c>
      <c r="AA690" s="516">
        <v>109.1</v>
      </c>
      <c r="AB690" s="516">
        <v>106.1</v>
      </c>
      <c r="AC690" s="516">
        <v>105.9</v>
      </c>
      <c r="AD690" s="516">
        <v>106.5</v>
      </c>
      <c r="AE690" s="516">
        <v>106.7</v>
      </c>
      <c r="AF690" s="516">
        <v>109</v>
      </c>
      <c r="AG690" s="516">
        <v>109.8</v>
      </c>
      <c r="AH690" s="516">
        <v>108.4</v>
      </c>
      <c r="AI690" s="516">
        <v>107.7</v>
      </c>
      <c r="AJ690" s="516">
        <v>107.4</v>
      </c>
      <c r="AK690" s="516">
        <v>106.5</v>
      </c>
      <c r="AL690" s="516">
        <v>104.2</v>
      </c>
      <c r="AM690" s="516">
        <v>104.5</v>
      </c>
      <c r="AN690" s="516">
        <v>105.6</v>
      </c>
      <c r="AO690" s="516">
        <v>104.5</v>
      </c>
      <c r="AP690" s="516">
        <v>104.7</v>
      </c>
      <c r="AQ690" s="516">
        <v>103.3</v>
      </c>
      <c r="AR690" s="516">
        <v>100.7</v>
      </c>
      <c r="AS690" s="516">
        <v>101.6</v>
      </c>
      <c r="AT690" s="516">
        <v>101.7</v>
      </c>
      <c r="AU690" s="516">
        <v>99.7</v>
      </c>
      <c r="AV690" s="516">
        <v>98.4</v>
      </c>
      <c r="AW690" s="516">
        <v>99.2</v>
      </c>
      <c r="AX690" s="516">
        <v>97.7</v>
      </c>
      <c r="AY690" s="516">
        <v>98.4</v>
      </c>
      <c r="AZ690" s="516">
        <v>99.9</v>
      </c>
      <c r="BA690" s="516">
        <v>99.1</v>
      </c>
      <c r="BB690" s="516">
        <v>97.7</v>
      </c>
      <c r="BC690" s="516">
        <v>98.5</v>
      </c>
      <c r="BD690" s="516">
        <v>98.2</v>
      </c>
      <c r="BE690" s="516">
        <v>98.8</v>
      </c>
      <c r="BF690" s="516">
        <v>98.4</v>
      </c>
      <c r="BG690" s="516">
        <v>99.2</v>
      </c>
      <c r="BH690" s="516">
        <v>101.4</v>
      </c>
      <c r="BI690" s="516">
        <v>101.6</v>
      </c>
      <c r="BJ690" s="516">
        <v>101.8</v>
      </c>
      <c r="BK690" s="516">
        <v>101.7</v>
      </c>
      <c r="BL690" s="516">
        <v>102.3</v>
      </c>
      <c r="BM690" s="516">
        <v>102.2</v>
      </c>
      <c r="BN690" s="516">
        <v>102.5</v>
      </c>
      <c r="BO690" s="516">
        <v>103.5</v>
      </c>
      <c r="BP690" s="516">
        <v>104.5</v>
      </c>
      <c r="BQ690" s="516">
        <v>106.7</v>
      </c>
      <c r="BR690" s="516">
        <v>106</v>
      </c>
      <c r="BS690" s="516">
        <v>107.3</v>
      </c>
      <c r="BT690" s="516">
        <v>107.5</v>
      </c>
      <c r="BU690" s="516">
        <v>108.1</v>
      </c>
      <c r="BV690" s="516">
        <v>108.6</v>
      </c>
      <c r="BW690" s="516">
        <v>109.2</v>
      </c>
      <c r="BX690" s="516">
        <v>110</v>
      </c>
      <c r="BY690" s="516">
        <v>110.6</v>
      </c>
      <c r="BZ690" s="516">
        <v>111.9</v>
      </c>
      <c r="CA690" s="516">
        <v>111.6</v>
      </c>
      <c r="CB690" s="516">
        <v>110</v>
      </c>
      <c r="CC690" s="516">
        <v>111.3</v>
      </c>
      <c r="CD690" s="516">
        <v>112.3</v>
      </c>
      <c r="CE690" s="516">
        <v>111.8</v>
      </c>
      <c r="CF690" s="516">
        <v>111.5</v>
      </c>
      <c r="CG690" s="516">
        <v>111.4</v>
      </c>
      <c r="CH690" s="516">
        <v>111.3</v>
      </c>
      <c r="CI690" s="516">
        <v>111</v>
      </c>
      <c r="CJ690" s="516">
        <v>110.2</v>
      </c>
      <c r="CK690" s="516">
        <v>110.3</v>
      </c>
      <c r="CL690" s="516">
        <v>109.3</v>
      </c>
      <c r="CM690" s="516">
        <v>109.7</v>
      </c>
      <c r="CN690" s="516">
        <v>109.9</v>
      </c>
      <c r="CO690" s="516">
        <v>109.5</v>
      </c>
      <c r="CP690" s="516">
        <v>110</v>
      </c>
      <c r="CQ690" s="516">
        <v>109.5</v>
      </c>
      <c r="CR690" s="516">
        <v>109.8</v>
      </c>
      <c r="CS690" s="516">
        <v>110.5</v>
      </c>
      <c r="CT690" s="516">
        <v>109.4</v>
      </c>
      <c r="CU690" s="516">
        <v>108.8</v>
      </c>
      <c r="CV690" s="516">
        <v>108.3</v>
      </c>
      <c r="CW690" s="516">
        <v>108.1</v>
      </c>
      <c r="CX690" s="516">
        <v>109.5</v>
      </c>
      <c r="CY690" s="516">
        <v>110.9</v>
      </c>
      <c r="CZ690" s="516">
        <v>112.6</v>
      </c>
      <c r="DA690" s="516">
        <v>114.7</v>
      </c>
      <c r="DB690" s="516">
        <v>114.5</v>
      </c>
      <c r="DC690" s="516">
        <v>116.1</v>
      </c>
      <c r="DD690" s="516">
        <v>119.5</v>
      </c>
      <c r="DE690" s="516">
        <v>122.5</v>
      </c>
      <c r="DF690" s="516">
        <v>124.4</v>
      </c>
      <c r="DG690" s="516">
        <v>129.4</v>
      </c>
      <c r="DH690" s="516">
        <v>130.4</v>
      </c>
      <c r="DI690" s="516">
        <v>134.69999999999999</v>
      </c>
      <c r="DJ690" s="516">
        <v>137.1</v>
      </c>
      <c r="DK690" s="516">
        <v>138.9</v>
      </c>
      <c r="DL690" s="516">
        <v>138.80000000000001</v>
      </c>
      <c r="DM690" s="516">
        <v>140.1</v>
      </c>
      <c r="DN690" s="516">
        <v>141.9</v>
      </c>
      <c r="DO690" s="516">
        <v>142.19999999999999</v>
      </c>
      <c r="DP690" s="516">
        <v>143.1</v>
      </c>
      <c r="DQ690" s="516">
        <v>144.69999999999999</v>
      </c>
      <c r="DR690" s="516">
        <v>146.5</v>
      </c>
      <c r="DS690" s="516">
        <v>148.1</v>
      </c>
      <c r="DT690" s="516">
        <v>151.5</v>
      </c>
      <c r="DU690" s="517">
        <v>152</v>
      </c>
      <c r="DV690" s="517">
        <v>151.6</v>
      </c>
      <c r="DW690" s="517">
        <v>145.69999999999999</v>
      </c>
      <c r="DX690" s="559">
        <v>142.1</v>
      </c>
      <c r="DY690" s="559">
        <v>141.69999999999999</v>
      </c>
      <c r="DZ690" s="559">
        <v>141.1</v>
      </c>
      <c r="EA690" s="558">
        <v>142.69999999999999</v>
      </c>
    </row>
    <row r="691" spans="1:131">
      <c r="A691" s="514" t="s">
        <v>1919</v>
      </c>
      <c r="B691" s="514" t="s">
        <v>1920</v>
      </c>
      <c r="C691" s="515">
        <v>8.2919999999999994E-2</v>
      </c>
      <c r="D691" s="516">
        <v>98.9</v>
      </c>
      <c r="E691" s="516">
        <v>100.7</v>
      </c>
      <c r="F691" s="516">
        <v>99</v>
      </c>
      <c r="G691" s="516">
        <v>96.4</v>
      </c>
      <c r="H691" s="516">
        <v>96.3</v>
      </c>
      <c r="I691" s="516">
        <v>97.9</v>
      </c>
      <c r="J691" s="516">
        <v>99.9</v>
      </c>
      <c r="K691" s="516">
        <v>98.8</v>
      </c>
      <c r="L691" s="516">
        <v>101.1</v>
      </c>
      <c r="M691" s="516">
        <v>98</v>
      </c>
      <c r="N691" s="516">
        <v>98.3</v>
      </c>
      <c r="O691" s="516">
        <v>98.8</v>
      </c>
      <c r="P691" s="516">
        <v>99.3</v>
      </c>
      <c r="Q691" s="516">
        <v>99.5</v>
      </c>
      <c r="R691" s="516">
        <v>96.5</v>
      </c>
      <c r="S691" s="516">
        <v>99</v>
      </c>
      <c r="T691" s="516">
        <v>101.1</v>
      </c>
      <c r="U691" s="516">
        <v>103.2</v>
      </c>
      <c r="V691" s="516">
        <v>104.5</v>
      </c>
      <c r="W691" s="516">
        <v>105</v>
      </c>
      <c r="X691" s="516">
        <v>106.9</v>
      </c>
      <c r="Y691" s="516">
        <v>105.8</v>
      </c>
      <c r="Z691" s="516">
        <v>106.7</v>
      </c>
      <c r="AA691" s="516">
        <v>106.1</v>
      </c>
      <c r="AB691" s="516">
        <v>104.7</v>
      </c>
      <c r="AC691" s="516">
        <v>105.1</v>
      </c>
      <c r="AD691" s="516">
        <v>104.6</v>
      </c>
      <c r="AE691" s="516">
        <v>103.2</v>
      </c>
      <c r="AF691" s="516">
        <v>105.7</v>
      </c>
      <c r="AG691" s="516">
        <v>107.6</v>
      </c>
      <c r="AH691" s="516">
        <v>107.8</v>
      </c>
      <c r="AI691" s="516">
        <v>109</v>
      </c>
      <c r="AJ691" s="516">
        <v>112</v>
      </c>
      <c r="AK691" s="516">
        <v>111.3</v>
      </c>
      <c r="AL691" s="516">
        <v>108.9</v>
      </c>
      <c r="AM691" s="516">
        <v>107.6</v>
      </c>
      <c r="AN691" s="516">
        <v>107.6</v>
      </c>
      <c r="AO691" s="516">
        <v>106.6</v>
      </c>
      <c r="AP691" s="516">
        <v>109.7</v>
      </c>
      <c r="AQ691" s="516">
        <v>105.6</v>
      </c>
      <c r="AR691" s="516">
        <v>102.7</v>
      </c>
      <c r="AS691" s="516">
        <v>104.4</v>
      </c>
      <c r="AT691" s="516">
        <v>104.7</v>
      </c>
      <c r="AU691" s="516">
        <v>104.2</v>
      </c>
      <c r="AV691" s="516">
        <v>102.2</v>
      </c>
      <c r="AW691" s="516">
        <v>102.4</v>
      </c>
      <c r="AX691" s="516">
        <v>101.2</v>
      </c>
      <c r="AY691" s="516">
        <v>101.1</v>
      </c>
      <c r="AZ691" s="516">
        <v>102.3</v>
      </c>
      <c r="BA691" s="516">
        <v>103.7</v>
      </c>
      <c r="BB691" s="516">
        <v>100.4</v>
      </c>
      <c r="BC691" s="516">
        <v>101</v>
      </c>
      <c r="BD691" s="516">
        <v>101</v>
      </c>
      <c r="BE691" s="516">
        <v>101.9</v>
      </c>
      <c r="BF691" s="516">
        <v>100.4</v>
      </c>
      <c r="BG691" s="516">
        <v>101.6</v>
      </c>
      <c r="BH691" s="516">
        <v>104</v>
      </c>
      <c r="BI691" s="516">
        <v>102.5</v>
      </c>
      <c r="BJ691" s="516">
        <v>105.9</v>
      </c>
      <c r="BK691" s="516">
        <v>103.6</v>
      </c>
      <c r="BL691" s="516">
        <v>105.3</v>
      </c>
      <c r="BM691" s="516">
        <v>104.8</v>
      </c>
      <c r="BN691" s="516">
        <v>107.7</v>
      </c>
      <c r="BO691" s="516">
        <v>106.5</v>
      </c>
      <c r="BP691" s="516">
        <v>109.2</v>
      </c>
      <c r="BQ691" s="516">
        <v>108.2</v>
      </c>
      <c r="BR691" s="516">
        <v>108</v>
      </c>
      <c r="BS691" s="516">
        <v>109.8</v>
      </c>
      <c r="BT691" s="516">
        <v>111.6</v>
      </c>
      <c r="BU691" s="516">
        <v>112.2</v>
      </c>
      <c r="BV691" s="516">
        <v>111.4</v>
      </c>
      <c r="BW691" s="516">
        <v>112.2</v>
      </c>
      <c r="BX691" s="516">
        <v>112.6</v>
      </c>
      <c r="BY691" s="516">
        <v>111</v>
      </c>
      <c r="BZ691" s="516">
        <v>112.4</v>
      </c>
      <c r="CA691" s="516">
        <v>113.6</v>
      </c>
      <c r="CB691" s="516">
        <v>110.7</v>
      </c>
      <c r="CC691" s="516">
        <v>112.6</v>
      </c>
      <c r="CD691" s="516">
        <v>113.4</v>
      </c>
      <c r="CE691" s="516">
        <v>115.6</v>
      </c>
      <c r="CF691" s="516">
        <v>113.1</v>
      </c>
      <c r="CG691" s="516">
        <v>115.6</v>
      </c>
      <c r="CH691" s="516">
        <v>114</v>
      </c>
      <c r="CI691" s="516">
        <v>113.9</v>
      </c>
      <c r="CJ691" s="516">
        <v>112.2</v>
      </c>
      <c r="CK691" s="516">
        <v>111.1</v>
      </c>
      <c r="CL691" s="516">
        <v>109.2</v>
      </c>
      <c r="CM691" s="516">
        <v>112.1</v>
      </c>
      <c r="CN691" s="516">
        <v>111.1</v>
      </c>
      <c r="CO691" s="516">
        <v>109.2</v>
      </c>
      <c r="CP691" s="516">
        <v>110.2</v>
      </c>
      <c r="CQ691" s="516">
        <v>112.6</v>
      </c>
      <c r="CR691" s="516">
        <v>109.6</v>
      </c>
      <c r="CS691" s="516">
        <v>110.7</v>
      </c>
      <c r="CT691" s="516">
        <v>109.9</v>
      </c>
      <c r="CU691" s="516">
        <v>108.5</v>
      </c>
      <c r="CV691" s="516">
        <v>108.7</v>
      </c>
      <c r="CW691" s="516">
        <v>108.4</v>
      </c>
      <c r="CX691" s="516">
        <v>106.9</v>
      </c>
      <c r="CY691" s="516">
        <v>107.4</v>
      </c>
      <c r="CZ691" s="516">
        <v>110.9</v>
      </c>
      <c r="DA691" s="516">
        <v>114.9</v>
      </c>
      <c r="DB691" s="516">
        <v>114.3</v>
      </c>
      <c r="DC691" s="516">
        <v>119.3</v>
      </c>
      <c r="DD691" s="516">
        <v>120.1</v>
      </c>
      <c r="DE691" s="516">
        <v>123.6</v>
      </c>
      <c r="DF691" s="516">
        <v>124.6</v>
      </c>
      <c r="DG691" s="516">
        <v>129.5</v>
      </c>
      <c r="DH691" s="516">
        <v>130.6</v>
      </c>
      <c r="DI691" s="516">
        <v>133.69999999999999</v>
      </c>
      <c r="DJ691" s="516">
        <v>139.9</v>
      </c>
      <c r="DK691" s="516">
        <v>144.4</v>
      </c>
      <c r="DL691" s="516">
        <v>142.4</v>
      </c>
      <c r="DM691" s="516">
        <v>141.4</v>
      </c>
      <c r="DN691" s="516">
        <v>143.9</v>
      </c>
      <c r="DO691" s="516">
        <v>146.30000000000001</v>
      </c>
      <c r="DP691" s="516">
        <v>150.4</v>
      </c>
      <c r="DQ691" s="516">
        <v>151.6</v>
      </c>
      <c r="DR691" s="516">
        <v>154</v>
      </c>
      <c r="DS691" s="516">
        <v>158.19999999999999</v>
      </c>
      <c r="DT691" s="516">
        <v>160.1</v>
      </c>
      <c r="DU691" s="517">
        <v>164.2</v>
      </c>
      <c r="DV691" s="517">
        <v>163.30000000000001</v>
      </c>
      <c r="DW691" s="517">
        <v>158.5</v>
      </c>
      <c r="DX691" s="559">
        <v>155.19999999999999</v>
      </c>
      <c r="DY691" s="559">
        <v>155.69999999999999</v>
      </c>
      <c r="DZ691" s="559">
        <v>154.80000000000001</v>
      </c>
      <c r="EA691" s="558">
        <v>154</v>
      </c>
    </row>
    <row r="692" spans="1:131">
      <c r="A692" s="514" t="s">
        <v>1921</v>
      </c>
      <c r="B692" s="514" t="s">
        <v>1922</v>
      </c>
      <c r="C692" s="515">
        <v>3.6600000000000001E-3</v>
      </c>
      <c r="D692" s="516">
        <v>94.2</v>
      </c>
      <c r="E692" s="516">
        <v>99.1</v>
      </c>
      <c r="F692" s="516">
        <v>103.1</v>
      </c>
      <c r="G692" s="516">
        <v>101.4</v>
      </c>
      <c r="H692" s="516">
        <v>98.2</v>
      </c>
      <c r="I692" s="516">
        <v>107.8</v>
      </c>
      <c r="J692" s="516">
        <v>103.4</v>
      </c>
      <c r="K692" s="516">
        <v>104.5</v>
      </c>
      <c r="L692" s="516">
        <v>104.7</v>
      </c>
      <c r="M692" s="516">
        <v>106.5</v>
      </c>
      <c r="N692" s="516">
        <v>105.3</v>
      </c>
      <c r="O692" s="516">
        <v>104.8</v>
      </c>
      <c r="P692" s="516">
        <v>101.6</v>
      </c>
      <c r="Q692" s="516">
        <v>101.7</v>
      </c>
      <c r="R692" s="516">
        <v>104.7</v>
      </c>
      <c r="S692" s="516">
        <v>100.9</v>
      </c>
      <c r="T692" s="516">
        <v>107.8</v>
      </c>
      <c r="U692" s="516">
        <v>111</v>
      </c>
      <c r="V692" s="516">
        <v>114.1</v>
      </c>
      <c r="W692" s="516">
        <v>109.3</v>
      </c>
      <c r="X692" s="516">
        <v>106.6</v>
      </c>
      <c r="Y692" s="516">
        <v>104.6</v>
      </c>
      <c r="Z692" s="516">
        <v>110.8</v>
      </c>
      <c r="AA692" s="516">
        <v>111</v>
      </c>
      <c r="AB692" s="516">
        <v>108</v>
      </c>
      <c r="AC692" s="516">
        <v>115.2</v>
      </c>
      <c r="AD692" s="516">
        <v>119.8</v>
      </c>
      <c r="AE692" s="516">
        <v>120.3</v>
      </c>
      <c r="AF692" s="516">
        <v>116.8</v>
      </c>
      <c r="AG692" s="516">
        <v>118.3</v>
      </c>
      <c r="AH692" s="516">
        <v>115.7</v>
      </c>
      <c r="AI692" s="516">
        <v>118.5</v>
      </c>
      <c r="AJ692" s="516">
        <v>118.7</v>
      </c>
      <c r="AK692" s="516">
        <v>117</v>
      </c>
      <c r="AL692" s="516">
        <v>114.5</v>
      </c>
      <c r="AM692" s="516">
        <v>115.3</v>
      </c>
      <c r="AN692" s="516">
        <v>116.9</v>
      </c>
      <c r="AO692" s="516">
        <v>116</v>
      </c>
      <c r="AP692" s="516">
        <v>117.7</v>
      </c>
      <c r="AQ692" s="516">
        <v>120.2</v>
      </c>
      <c r="AR692" s="516">
        <v>104.3</v>
      </c>
      <c r="AS692" s="516">
        <v>108</v>
      </c>
      <c r="AT692" s="516">
        <v>108</v>
      </c>
      <c r="AU692" s="516">
        <v>105.4</v>
      </c>
      <c r="AV692" s="516">
        <v>102.6</v>
      </c>
      <c r="AW692" s="516">
        <v>105.6</v>
      </c>
      <c r="AX692" s="516">
        <v>106.4</v>
      </c>
      <c r="AY692" s="516">
        <v>103</v>
      </c>
      <c r="AZ692" s="516">
        <v>105.4</v>
      </c>
      <c r="BA692" s="516">
        <v>102.2</v>
      </c>
      <c r="BB692" s="516">
        <v>102.9</v>
      </c>
      <c r="BC692" s="516">
        <v>102.9</v>
      </c>
      <c r="BD692" s="516">
        <v>106.1</v>
      </c>
      <c r="BE692" s="516">
        <v>107.1</v>
      </c>
      <c r="BF692" s="516">
        <v>106.8</v>
      </c>
      <c r="BG692" s="516">
        <v>101.4</v>
      </c>
      <c r="BH692" s="516">
        <v>102.1</v>
      </c>
      <c r="BI692" s="516">
        <v>102.1</v>
      </c>
      <c r="BJ692" s="516">
        <v>102.1</v>
      </c>
      <c r="BK692" s="516">
        <v>102.1</v>
      </c>
      <c r="BL692" s="516">
        <v>102.1</v>
      </c>
      <c r="BM692" s="516">
        <v>101.7</v>
      </c>
      <c r="BN692" s="516">
        <v>101.7</v>
      </c>
      <c r="BO692" s="516">
        <v>101.6</v>
      </c>
      <c r="BP692" s="516">
        <v>102</v>
      </c>
      <c r="BQ692" s="516">
        <v>104</v>
      </c>
      <c r="BR692" s="516">
        <v>104.8</v>
      </c>
      <c r="BS692" s="516">
        <v>102.4</v>
      </c>
      <c r="BT692" s="516">
        <v>116.2</v>
      </c>
      <c r="BU692" s="516">
        <v>113</v>
      </c>
      <c r="BV692" s="516">
        <v>115</v>
      </c>
      <c r="BW692" s="516">
        <v>119</v>
      </c>
      <c r="BX692" s="516">
        <v>116.7</v>
      </c>
      <c r="BY692" s="516">
        <v>121.5</v>
      </c>
      <c r="BZ692" s="516">
        <v>119</v>
      </c>
      <c r="CA692" s="516">
        <v>119.1</v>
      </c>
      <c r="CB692" s="516">
        <v>119.6</v>
      </c>
      <c r="CC692" s="516">
        <v>118.8</v>
      </c>
      <c r="CD692" s="516">
        <v>122.6</v>
      </c>
      <c r="CE692" s="516">
        <v>114.8</v>
      </c>
      <c r="CF692" s="516">
        <v>115.3</v>
      </c>
      <c r="CG692" s="516">
        <v>117.4</v>
      </c>
      <c r="CH692" s="516">
        <v>119.5</v>
      </c>
      <c r="CI692" s="516">
        <v>118.7</v>
      </c>
      <c r="CJ692" s="516">
        <v>114.6</v>
      </c>
      <c r="CK692" s="516">
        <v>113.2</v>
      </c>
      <c r="CL692" s="516">
        <v>113.3</v>
      </c>
      <c r="CM692" s="516">
        <v>111.7</v>
      </c>
      <c r="CN692" s="516">
        <v>111.9</v>
      </c>
      <c r="CO692" s="516">
        <v>111.4</v>
      </c>
      <c r="CP692" s="516">
        <v>115.6</v>
      </c>
      <c r="CQ692" s="516">
        <v>114.9</v>
      </c>
      <c r="CR692" s="516">
        <v>118.2</v>
      </c>
      <c r="CS692" s="516">
        <v>121</v>
      </c>
      <c r="CT692" s="516">
        <v>124.1</v>
      </c>
      <c r="CU692" s="516">
        <v>121.4</v>
      </c>
      <c r="CV692" s="516">
        <v>121.4</v>
      </c>
      <c r="CW692" s="516">
        <v>120.8</v>
      </c>
      <c r="CX692" s="516">
        <v>120.7</v>
      </c>
      <c r="CY692" s="516">
        <v>122.4</v>
      </c>
      <c r="CZ692" s="516">
        <v>118.2</v>
      </c>
      <c r="DA692" s="516">
        <v>123.2</v>
      </c>
      <c r="DB692" s="516">
        <v>128.30000000000001</v>
      </c>
      <c r="DC692" s="516">
        <v>123.1</v>
      </c>
      <c r="DD692" s="516">
        <v>125</v>
      </c>
      <c r="DE692" s="516">
        <v>129.9</v>
      </c>
      <c r="DF692" s="516">
        <v>127.9</v>
      </c>
      <c r="DG692" s="516">
        <v>117.8</v>
      </c>
      <c r="DH692" s="516">
        <v>121.4</v>
      </c>
      <c r="DI692" s="516">
        <v>131.30000000000001</v>
      </c>
      <c r="DJ692" s="516">
        <v>136.80000000000001</v>
      </c>
      <c r="DK692" s="516">
        <v>129.80000000000001</v>
      </c>
      <c r="DL692" s="516">
        <v>131.6</v>
      </c>
      <c r="DM692" s="516">
        <v>134.9</v>
      </c>
      <c r="DN692" s="516">
        <v>140.5</v>
      </c>
      <c r="DO692" s="516">
        <v>134.5</v>
      </c>
      <c r="DP692" s="516">
        <v>135.1</v>
      </c>
      <c r="DQ692" s="516">
        <v>136.9</v>
      </c>
      <c r="DR692" s="516">
        <v>139.69999999999999</v>
      </c>
      <c r="DS692" s="516">
        <v>137.69999999999999</v>
      </c>
      <c r="DT692" s="516">
        <v>142.30000000000001</v>
      </c>
      <c r="DU692" s="517">
        <v>150.30000000000001</v>
      </c>
      <c r="DV692" s="517">
        <v>157.69999999999999</v>
      </c>
      <c r="DW692" s="517">
        <v>147.69999999999999</v>
      </c>
      <c r="DX692" s="559">
        <v>142.4</v>
      </c>
      <c r="DY692" s="559">
        <v>141.80000000000001</v>
      </c>
      <c r="DZ692" s="559">
        <v>142.19999999999999</v>
      </c>
      <c r="EA692" s="558">
        <v>141.9</v>
      </c>
    </row>
    <row r="693" spans="1:131">
      <c r="A693" s="514" t="s">
        <v>1923</v>
      </c>
      <c r="B693" s="514" t="s">
        <v>1924</v>
      </c>
      <c r="C693" s="515">
        <v>2.1569999999999999E-2</v>
      </c>
      <c r="D693" s="516">
        <v>102.4</v>
      </c>
      <c r="E693" s="516">
        <v>105.2</v>
      </c>
      <c r="F693" s="516">
        <v>111.3</v>
      </c>
      <c r="G693" s="516">
        <v>111.7</v>
      </c>
      <c r="H693" s="516">
        <v>113</v>
      </c>
      <c r="I693" s="516">
        <v>113</v>
      </c>
      <c r="J693" s="516">
        <v>113.8</v>
      </c>
      <c r="K693" s="516">
        <v>113</v>
      </c>
      <c r="L693" s="516">
        <v>113</v>
      </c>
      <c r="M693" s="516">
        <v>113</v>
      </c>
      <c r="N693" s="516">
        <v>113</v>
      </c>
      <c r="O693" s="516">
        <v>113.1</v>
      </c>
      <c r="P693" s="516">
        <v>111.7</v>
      </c>
      <c r="Q693" s="516">
        <v>112.1</v>
      </c>
      <c r="R693" s="516">
        <v>112.1</v>
      </c>
      <c r="S693" s="516">
        <v>112.1</v>
      </c>
      <c r="T693" s="516">
        <v>112.9</v>
      </c>
      <c r="U693" s="516">
        <v>114.2</v>
      </c>
      <c r="V693" s="516">
        <v>109.2</v>
      </c>
      <c r="W693" s="516">
        <v>114.2</v>
      </c>
      <c r="X693" s="516">
        <v>115.9</v>
      </c>
      <c r="Y693" s="516">
        <v>116.4</v>
      </c>
      <c r="Z693" s="516">
        <v>116.9</v>
      </c>
      <c r="AA693" s="516">
        <v>116.5</v>
      </c>
      <c r="AB693" s="516">
        <v>115.4</v>
      </c>
      <c r="AC693" s="516">
        <v>115.4</v>
      </c>
      <c r="AD693" s="516">
        <v>115.4</v>
      </c>
      <c r="AE693" s="516">
        <v>115.4</v>
      </c>
      <c r="AF693" s="516">
        <v>115.4</v>
      </c>
      <c r="AG693" s="516">
        <v>116</v>
      </c>
      <c r="AH693" s="516">
        <v>116</v>
      </c>
      <c r="AI693" s="516">
        <v>110.3</v>
      </c>
      <c r="AJ693" s="516">
        <v>109.7</v>
      </c>
      <c r="AK693" s="516">
        <v>108.9</v>
      </c>
      <c r="AL693" s="516">
        <v>108</v>
      </c>
      <c r="AM693" s="516">
        <v>108</v>
      </c>
      <c r="AN693" s="516">
        <v>108</v>
      </c>
      <c r="AO693" s="516">
        <v>110.9</v>
      </c>
      <c r="AP693" s="516">
        <v>110.5</v>
      </c>
      <c r="AQ693" s="516">
        <v>110</v>
      </c>
      <c r="AR693" s="516">
        <v>109.4</v>
      </c>
      <c r="AS693" s="516">
        <v>108.8</v>
      </c>
      <c r="AT693" s="516">
        <v>106.8</v>
      </c>
      <c r="AU693" s="516">
        <v>106.4</v>
      </c>
      <c r="AV693" s="516">
        <v>105.9</v>
      </c>
      <c r="AW693" s="516">
        <v>102.7</v>
      </c>
      <c r="AX693" s="516">
        <v>102.3</v>
      </c>
      <c r="AY693" s="516">
        <v>99.4</v>
      </c>
      <c r="AZ693" s="516">
        <v>99.4</v>
      </c>
      <c r="BA693" s="516">
        <v>99.4</v>
      </c>
      <c r="BB693" s="516">
        <v>98.8</v>
      </c>
      <c r="BC693" s="516">
        <v>98.8</v>
      </c>
      <c r="BD693" s="516">
        <v>98.8</v>
      </c>
      <c r="BE693" s="516">
        <v>98.8</v>
      </c>
      <c r="BF693" s="516">
        <v>98.8</v>
      </c>
      <c r="BG693" s="516">
        <v>99.6</v>
      </c>
      <c r="BH693" s="516">
        <v>99.6</v>
      </c>
      <c r="BI693" s="516">
        <v>100.7</v>
      </c>
      <c r="BJ693" s="516">
        <v>100.7</v>
      </c>
      <c r="BK693" s="516">
        <v>101.8</v>
      </c>
      <c r="BL693" s="516">
        <v>101.8</v>
      </c>
      <c r="BM693" s="516">
        <v>101.8</v>
      </c>
      <c r="BN693" s="516">
        <v>102.2</v>
      </c>
      <c r="BO693" s="516">
        <v>103.6</v>
      </c>
      <c r="BP693" s="516">
        <v>105.9</v>
      </c>
      <c r="BQ693" s="516">
        <v>107.9</v>
      </c>
      <c r="BR693" s="516">
        <v>107.9</v>
      </c>
      <c r="BS693" s="516">
        <v>110.8</v>
      </c>
      <c r="BT693" s="516">
        <v>110.8</v>
      </c>
      <c r="BU693" s="516">
        <v>110.1</v>
      </c>
      <c r="BV693" s="516">
        <v>110.1</v>
      </c>
      <c r="BW693" s="516">
        <v>111.4</v>
      </c>
      <c r="BX693" s="516">
        <v>111.4</v>
      </c>
      <c r="BY693" s="516">
        <v>112.5</v>
      </c>
      <c r="BZ693" s="516">
        <v>113.6</v>
      </c>
      <c r="CA693" s="516">
        <v>113</v>
      </c>
      <c r="CB693" s="516">
        <v>113</v>
      </c>
      <c r="CC693" s="516">
        <v>112.5</v>
      </c>
      <c r="CD693" s="516">
        <v>113.2</v>
      </c>
      <c r="CE693" s="516">
        <v>113.4</v>
      </c>
      <c r="CF693" s="516">
        <v>113.4</v>
      </c>
      <c r="CG693" s="516">
        <v>112.8</v>
      </c>
      <c r="CH693" s="516">
        <v>112.8</v>
      </c>
      <c r="CI693" s="516">
        <v>112.8</v>
      </c>
      <c r="CJ693" s="516">
        <v>113.6</v>
      </c>
      <c r="CK693" s="516">
        <v>112.3</v>
      </c>
      <c r="CL693" s="516">
        <v>112.1</v>
      </c>
      <c r="CM693" s="516">
        <v>112.1</v>
      </c>
      <c r="CN693" s="516">
        <v>112.1</v>
      </c>
      <c r="CO693" s="516">
        <v>112.1</v>
      </c>
      <c r="CP693" s="516">
        <v>112.1</v>
      </c>
      <c r="CQ693" s="516">
        <v>112.1</v>
      </c>
      <c r="CR693" s="516">
        <v>112.1</v>
      </c>
      <c r="CS693" s="516">
        <v>111.2</v>
      </c>
      <c r="CT693" s="516">
        <v>110.7</v>
      </c>
      <c r="CU693" s="516">
        <v>110.7</v>
      </c>
      <c r="CV693" s="516">
        <v>110.7</v>
      </c>
      <c r="CW693" s="516">
        <v>110.7</v>
      </c>
      <c r="CX693" s="516">
        <v>107.9</v>
      </c>
      <c r="CY693" s="516">
        <v>107.6</v>
      </c>
      <c r="CZ693" s="516">
        <v>109.9</v>
      </c>
      <c r="DA693" s="516">
        <v>111.7</v>
      </c>
      <c r="DB693" s="516">
        <v>111.7</v>
      </c>
      <c r="DC693" s="516">
        <v>114.8</v>
      </c>
      <c r="DD693" s="516">
        <v>127.4</v>
      </c>
      <c r="DE693" s="516">
        <v>129.4</v>
      </c>
      <c r="DF693" s="516">
        <v>132.6</v>
      </c>
      <c r="DG693" s="516">
        <v>137.80000000000001</v>
      </c>
      <c r="DH693" s="516">
        <v>138.4</v>
      </c>
      <c r="DI693" s="516">
        <v>144.1</v>
      </c>
      <c r="DJ693" s="516">
        <v>145.69999999999999</v>
      </c>
      <c r="DK693" s="516">
        <v>147.6</v>
      </c>
      <c r="DL693" s="516">
        <v>147.5</v>
      </c>
      <c r="DM693" s="516">
        <v>147.6</v>
      </c>
      <c r="DN693" s="516">
        <v>149.80000000000001</v>
      </c>
      <c r="DO693" s="516">
        <v>149.80000000000001</v>
      </c>
      <c r="DP693" s="516">
        <v>148.80000000000001</v>
      </c>
      <c r="DQ693" s="516">
        <v>149.30000000000001</v>
      </c>
      <c r="DR693" s="516">
        <v>149.1</v>
      </c>
      <c r="DS693" s="516">
        <v>155.19999999999999</v>
      </c>
      <c r="DT693" s="516">
        <v>157.4</v>
      </c>
      <c r="DU693" s="517">
        <v>154.5</v>
      </c>
      <c r="DV693" s="517">
        <v>153.6</v>
      </c>
      <c r="DW693" s="517">
        <v>147.5</v>
      </c>
      <c r="DX693" s="559">
        <v>147</v>
      </c>
      <c r="DY693" s="559">
        <v>143.69999999999999</v>
      </c>
      <c r="DZ693" s="559">
        <v>142</v>
      </c>
      <c r="EA693" s="558">
        <v>143.5</v>
      </c>
    </row>
    <row r="694" spans="1:131">
      <c r="A694" s="514" t="s">
        <v>1925</v>
      </c>
      <c r="B694" s="514" t="s">
        <v>1926</v>
      </c>
      <c r="C694" s="515">
        <v>4.7410000000000001E-2</v>
      </c>
      <c r="D694" s="516">
        <v>100.3</v>
      </c>
      <c r="E694" s="516">
        <v>100.7</v>
      </c>
      <c r="F694" s="516">
        <v>100</v>
      </c>
      <c r="G694" s="516">
        <v>103.3</v>
      </c>
      <c r="H694" s="516">
        <v>100.6</v>
      </c>
      <c r="I694" s="516">
        <v>101.3</v>
      </c>
      <c r="J694" s="516">
        <v>105.2</v>
      </c>
      <c r="K694" s="516">
        <v>104.5</v>
      </c>
      <c r="L694" s="516">
        <v>104.4</v>
      </c>
      <c r="M694" s="516">
        <v>106</v>
      </c>
      <c r="N694" s="516">
        <v>107.2</v>
      </c>
      <c r="O694" s="516">
        <v>107.4</v>
      </c>
      <c r="P694" s="516">
        <v>106.5</v>
      </c>
      <c r="Q694" s="516">
        <v>106.2</v>
      </c>
      <c r="R694" s="516">
        <v>107</v>
      </c>
      <c r="S694" s="516">
        <v>107.2</v>
      </c>
      <c r="T694" s="516">
        <v>107.3</v>
      </c>
      <c r="U694" s="516">
        <v>107.7</v>
      </c>
      <c r="V694" s="516">
        <v>108.2</v>
      </c>
      <c r="W694" s="516">
        <v>105.4</v>
      </c>
      <c r="X694" s="516">
        <v>104.7</v>
      </c>
      <c r="Y694" s="516">
        <v>105.5</v>
      </c>
      <c r="Z694" s="516">
        <v>106.2</v>
      </c>
      <c r="AA694" s="516">
        <v>107.3</v>
      </c>
      <c r="AB694" s="516">
        <v>107.6</v>
      </c>
      <c r="AC694" s="516">
        <v>107.7</v>
      </c>
      <c r="AD694" s="516">
        <v>109.8</v>
      </c>
      <c r="AE694" s="516">
        <v>111</v>
      </c>
      <c r="AF694" s="516">
        <v>111.9</v>
      </c>
      <c r="AG694" s="516">
        <v>112.1</v>
      </c>
      <c r="AH694" s="516">
        <v>113.3</v>
      </c>
      <c r="AI694" s="516">
        <v>113.2</v>
      </c>
      <c r="AJ694" s="516">
        <v>112.8</v>
      </c>
      <c r="AK694" s="516">
        <v>113.2</v>
      </c>
      <c r="AL694" s="516">
        <v>113.2</v>
      </c>
      <c r="AM694" s="516">
        <v>112.9</v>
      </c>
      <c r="AN694" s="516">
        <v>112</v>
      </c>
      <c r="AO694" s="516">
        <v>113.7</v>
      </c>
      <c r="AP694" s="516">
        <v>112.7</v>
      </c>
      <c r="AQ694" s="516">
        <v>113.3</v>
      </c>
      <c r="AR694" s="516">
        <v>112.8</v>
      </c>
      <c r="AS694" s="516">
        <v>110.3</v>
      </c>
      <c r="AT694" s="516">
        <v>106.9</v>
      </c>
      <c r="AU694" s="516">
        <v>105.7</v>
      </c>
      <c r="AV694" s="516">
        <v>106.5</v>
      </c>
      <c r="AW694" s="516">
        <v>106.1</v>
      </c>
      <c r="AX694" s="516">
        <v>106.7</v>
      </c>
      <c r="AY694" s="516">
        <v>106.9</v>
      </c>
      <c r="AZ694" s="516">
        <v>111.4</v>
      </c>
      <c r="BA694" s="516">
        <v>107.2</v>
      </c>
      <c r="BB694" s="516">
        <v>107.9</v>
      </c>
      <c r="BC694" s="516">
        <v>108.3</v>
      </c>
      <c r="BD694" s="516">
        <v>109</v>
      </c>
      <c r="BE694" s="516">
        <v>109.2</v>
      </c>
      <c r="BF694" s="516">
        <v>109.3</v>
      </c>
      <c r="BG694" s="516">
        <v>109.2</v>
      </c>
      <c r="BH694" s="516">
        <v>110</v>
      </c>
      <c r="BI694" s="516">
        <v>110.7</v>
      </c>
      <c r="BJ694" s="516">
        <v>110.9</v>
      </c>
      <c r="BK694" s="516">
        <v>112.1</v>
      </c>
      <c r="BL694" s="516">
        <v>111.9</v>
      </c>
      <c r="BM694" s="516">
        <v>112.6</v>
      </c>
      <c r="BN694" s="516">
        <v>112.5</v>
      </c>
      <c r="BO694" s="516">
        <v>115.2</v>
      </c>
      <c r="BP694" s="516">
        <v>114.5</v>
      </c>
      <c r="BQ694" s="516">
        <v>115.5</v>
      </c>
      <c r="BR694" s="516">
        <v>112.4</v>
      </c>
      <c r="BS694" s="516">
        <v>115.6</v>
      </c>
      <c r="BT694" s="516">
        <v>112</v>
      </c>
      <c r="BU694" s="516">
        <v>113.4</v>
      </c>
      <c r="BV694" s="516">
        <v>116.1</v>
      </c>
      <c r="BW694" s="516">
        <v>117.8</v>
      </c>
      <c r="BX694" s="516">
        <v>118.3</v>
      </c>
      <c r="BY694" s="516">
        <v>116.2</v>
      </c>
      <c r="BZ694" s="516">
        <v>117.8</v>
      </c>
      <c r="CA694" s="516">
        <v>117.9</v>
      </c>
      <c r="CB694" s="516">
        <v>116.7</v>
      </c>
      <c r="CC694" s="516">
        <v>121.2</v>
      </c>
      <c r="CD694" s="516">
        <v>123.3</v>
      </c>
      <c r="CE694" s="516">
        <v>115.6</v>
      </c>
      <c r="CF694" s="516">
        <v>115.8</v>
      </c>
      <c r="CG694" s="516">
        <v>116.3</v>
      </c>
      <c r="CH694" s="516">
        <v>118.6</v>
      </c>
      <c r="CI694" s="516">
        <v>113.4</v>
      </c>
      <c r="CJ694" s="516">
        <v>111.6</v>
      </c>
      <c r="CK694" s="516">
        <v>111.8</v>
      </c>
      <c r="CL694" s="516">
        <v>112.9</v>
      </c>
      <c r="CM694" s="516">
        <v>114.1</v>
      </c>
      <c r="CN694" s="516">
        <v>114.1</v>
      </c>
      <c r="CO694" s="516">
        <v>118.2</v>
      </c>
      <c r="CP694" s="516">
        <v>117.8</v>
      </c>
      <c r="CQ694" s="516">
        <v>113</v>
      </c>
      <c r="CR694" s="516">
        <v>114.8</v>
      </c>
      <c r="CS694" s="516">
        <v>117.7</v>
      </c>
      <c r="CT694" s="516">
        <v>111.7</v>
      </c>
      <c r="CU694" s="516">
        <v>116.5</v>
      </c>
      <c r="CV694" s="516">
        <v>116.2</v>
      </c>
      <c r="CW694" s="516">
        <v>114.3</v>
      </c>
      <c r="CX694" s="516">
        <v>119.2</v>
      </c>
      <c r="CY694" s="516">
        <v>118</v>
      </c>
      <c r="CZ694" s="516">
        <v>116.8</v>
      </c>
      <c r="DA694" s="516">
        <v>113.9</v>
      </c>
      <c r="DB694" s="516">
        <v>112.3</v>
      </c>
      <c r="DC694" s="516">
        <v>113.5</v>
      </c>
      <c r="DD694" s="516">
        <v>114.4</v>
      </c>
      <c r="DE694" s="516">
        <v>115.2</v>
      </c>
      <c r="DF694" s="516">
        <v>120.2</v>
      </c>
      <c r="DG694" s="516">
        <v>120.4</v>
      </c>
      <c r="DH694" s="516">
        <v>120.3</v>
      </c>
      <c r="DI694" s="516">
        <v>126.5</v>
      </c>
      <c r="DJ694" s="516">
        <v>129.4</v>
      </c>
      <c r="DK694" s="516">
        <v>130.9</v>
      </c>
      <c r="DL694" s="516">
        <v>128.19999999999999</v>
      </c>
      <c r="DM694" s="516">
        <v>129.6</v>
      </c>
      <c r="DN694" s="516">
        <v>131.80000000000001</v>
      </c>
      <c r="DO694" s="516">
        <v>131.1</v>
      </c>
      <c r="DP694" s="516">
        <v>129.19999999999999</v>
      </c>
      <c r="DQ694" s="516">
        <v>129.69999999999999</v>
      </c>
      <c r="DR694" s="516">
        <v>132.80000000000001</v>
      </c>
      <c r="DS694" s="516">
        <v>121.8</v>
      </c>
      <c r="DT694" s="516">
        <v>137.19999999999999</v>
      </c>
      <c r="DU694" s="517">
        <v>138.5</v>
      </c>
      <c r="DV694" s="517">
        <v>137.6</v>
      </c>
      <c r="DW694" s="517">
        <v>136.30000000000001</v>
      </c>
      <c r="DX694" s="559">
        <v>133.1</v>
      </c>
      <c r="DY694" s="559">
        <v>131.5</v>
      </c>
      <c r="DZ694" s="559">
        <v>130.19999999999999</v>
      </c>
      <c r="EA694" s="558">
        <v>132.4</v>
      </c>
    </row>
    <row r="695" spans="1:131">
      <c r="A695" s="514" t="s">
        <v>1927</v>
      </c>
      <c r="B695" s="514" t="s">
        <v>1928</v>
      </c>
      <c r="C695" s="515">
        <v>2.6669999999999999E-2</v>
      </c>
      <c r="D695" s="516">
        <v>98.5</v>
      </c>
      <c r="E695" s="516">
        <v>101</v>
      </c>
      <c r="F695" s="516">
        <v>101.8</v>
      </c>
      <c r="G695" s="516">
        <v>100.2</v>
      </c>
      <c r="H695" s="516">
        <v>100.3</v>
      </c>
      <c r="I695" s="516">
        <v>102.3</v>
      </c>
      <c r="J695" s="516">
        <v>102.6</v>
      </c>
      <c r="K695" s="516">
        <v>99.9</v>
      </c>
      <c r="L695" s="516">
        <v>106.2</v>
      </c>
      <c r="M695" s="516">
        <v>108.5</v>
      </c>
      <c r="N695" s="516">
        <v>108.1</v>
      </c>
      <c r="O695" s="516">
        <v>106.4</v>
      </c>
      <c r="P695" s="516">
        <v>107.9</v>
      </c>
      <c r="Q695" s="516">
        <v>108.3</v>
      </c>
      <c r="R695" s="516">
        <v>109.9</v>
      </c>
      <c r="S695" s="516">
        <v>105.8</v>
      </c>
      <c r="T695" s="516">
        <v>106</v>
      </c>
      <c r="U695" s="516">
        <v>106.9</v>
      </c>
      <c r="V695" s="516">
        <v>107.4</v>
      </c>
      <c r="W695" s="516">
        <v>106</v>
      </c>
      <c r="X695" s="516">
        <v>105</v>
      </c>
      <c r="Y695" s="516">
        <v>105.7</v>
      </c>
      <c r="Z695" s="516">
        <v>106.5</v>
      </c>
      <c r="AA695" s="516">
        <v>109.1</v>
      </c>
      <c r="AB695" s="516">
        <v>109.6</v>
      </c>
      <c r="AC695" s="516">
        <v>110.7</v>
      </c>
      <c r="AD695" s="516">
        <v>109.8</v>
      </c>
      <c r="AE695" s="516">
        <v>111.7</v>
      </c>
      <c r="AF695" s="516">
        <v>114</v>
      </c>
      <c r="AG695" s="516">
        <v>115.4</v>
      </c>
      <c r="AH695" s="516">
        <v>117.2</v>
      </c>
      <c r="AI695" s="516">
        <v>119.4</v>
      </c>
      <c r="AJ695" s="516">
        <v>118</v>
      </c>
      <c r="AK695" s="516">
        <v>115.5</v>
      </c>
      <c r="AL695" s="516">
        <v>116.7</v>
      </c>
      <c r="AM695" s="516">
        <v>115.8</v>
      </c>
      <c r="AN695" s="516">
        <v>116</v>
      </c>
      <c r="AO695" s="516">
        <v>112.1</v>
      </c>
      <c r="AP695" s="516">
        <v>110.1</v>
      </c>
      <c r="AQ695" s="516">
        <v>108.5</v>
      </c>
      <c r="AR695" s="516">
        <v>113</v>
      </c>
      <c r="AS695" s="516">
        <v>112.8</v>
      </c>
      <c r="AT695" s="516">
        <v>112.4</v>
      </c>
      <c r="AU695" s="516">
        <v>110.5</v>
      </c>
      <c r="AV695" s="516">
        <v>110.3</v>
      </c>
      <c r="AW695" s="516">
        <v>111.5</v>
      </c>
      <c r="AX695" s="516">
        <v>111.1</v>
      </c>
      <c r="AY695" s="516">
        <v>109.5</v>
      </c>
      <c r="AZ695" s="516">
        <v>108.9</v>
      </c>
      <c r="BA695" s="516">
        <v>110.1</v>
      </c>
      <c r="BB695" s="516">
        <v>109.1</v>
      </c>
      <c r="BC695" s="516">
        <v>110.6</v>
      </c>
      <c r="BD695" s="516">
        <v>109.5</v>
      </c>
      <c r="BE695" s="516">
        <v>109.2</v>
      </c>
      <c r="BF695" s="516">
        <v>110</v>
      </c>
      <c r="BG695" s="516">
        <v>110.5</v>
      </c>
      <c r="BH695" s="516">
        <v>111.8</v>
      </c>
      <c r="BI695" s="516">
        <v>112.5</v>
      </c>
      <c r="BJ695" s="516">
        <v>113.6</v>
      </c>
      <c r="BK695" s="516">
        <v>115.7</v>
      </c>
      <c r="BL695" s="516">
        <v>117.5</v>
      </c>
      <c r="BM695" s="516">
        <v>117</v>
      </c>
      <c r="BN695" s="516">
        <v>117.4</v>
      </c>
      <c r="BO695" s="516">
        <v>117.9</v>
      </c>
      <c r="BP695" s="516">
        <v>118.5</v>
      </c>
      <c r="BQ695" s="516">
        <v>121.9</v>
      </c>
      <c r="BR695" s="516">
        <v>123.1</v>
      </c>
      <c r="BS695" s="516">
        <v>122.9</v>
      </c>
      <c r="BT695" s="516">
        <v>122.2</v>
      </c>
      <c r="BU695" s="516">
        <v>124</v>
      </c>
      <c r="BV695" s="516">
        <v>125.8</v>
      </c>
      <c r="BW695" s="516">
        <v>124.5</v>
      </c>
      <c r="BX695" s="516">
        <v>125.6</v>
      </c>
      <c r="BY695" s="516">
        <v>128.30000000000001</v>
      </c>
      <c r="BZ695" s="516">
        <v>128.19999999999999</v>
      </c>
      <c r="CA695" s="516">
        <v>128</v>
      </c>
      <c r="CB695" s="516">
        <v>126.6</v>
      </c>
      <c r="CC695" s="516">
        <v>128</v>
      </c>
      <c r="CD695" s="516">
        <v>128.6</v>
      </c>
      <c r="CE695" s="516">
        <v>129.30000000000001</v>
      </c>
      <c r="CF695" s="516">
        <v>127.8</v>
      </c>
      <c r="CG695" s="516">
        <v>124.3</v>
      </c>
      <c r="CH695" s="516">
        <v>124.1</v>
      </c>
      <c r="CI695" s="516">
        <v>118.2</v>
      </c>
      <c r="CJ695" s="516">
        <v>117.5</v>
      </c>
      <c r="CK695" s="516">
        <v>116.8</v>
      </c>
      <c r="CL695" s="516">
        <v>119.5</v>
      </c>
      <c r="CM695" s="516">
        <v>119.6</v>
      </c>
      <c r="CN695" s="516">
        <v>119.1</v>
      </c>
      <c r="CO695" s="516">
        <v>119.1</v>
      </c>
      <c r="CP695" s="516">
        <v>118.6</v>
      </c>
      <c r="CQ695" s="516">
        <v>116.3</v>
      </c>
      <c r="CR695" s="516">
        <v>116.8</v>
      </c>
      <c r="CS695" s="516">
        <v>117.2</v>
      </c>
      <c r="CT695" s="516">
        <v>116.4</v>
      </c>
      <c r="CU695" s="516">
        <v>116.7</v>
      </c>
      <c r="CV695" s="516">
        <v>117.8</v>
      </c>
      <c r="CW695" s="516">
        <v>117.5</v>
      </c>
      <c r="CX695" s="516">
        <v>118.2</v>
      </c>
      <c r="CY695" s="516">
        <v>119.1</v>
      </c>
      <c r="CZ695" s="516">
        <v>118.7</v>
      </c>
      <c r="DA695" s="516">
        <v>129</v>
      </c>
      <c r="DB695" s="516">
        <v>130.6</v>
      </c>
      <c r="DC695" s="516">
        <v>134</v>
      </c>
      <c r="DD695" s="516">
        <v>136.69999999999999</v>
      </c>
      <c r="DE695" s="516">
        <v>136.80000000000001</v>
      </c>
      <c r="DF695" s="516">
        <v>137</v>
      </c>
      <c r="DG695" s="516">
        <v>138.69999999999999</v>
      </c>
      <c r="DH695" s="516">
        <v>139.80000000000001</v>
      </c>
      <c r="DI695" s="516">
        <v>141.80000000000001</v>
      </c>
      <c r="DJ695" s="516">
        <v>140.80000000000001</v>
      </c>
      <c r="DK695" s="516">
        <v>142.30000000000001</v>
      </c>
      <c r="DL695" s="516">
        <v>145.19999999999999</v>
      </c>
      <c r="DM695" s="516">
        <v>149.4</v>
      </c>
      <c r="DN695" s="516">
        <v>153.5</v>
      </c>
      <c r="DO695" s="516">
        <v>152.5</v>
      </c>
      <c r="DP695" s="516">
        <v>152.69999999999999</v>
      </c>
      <c r="DQ695" s="516">
        <v>154.5</v>
      </c>
      <c r="DR695" s="516">
        <v>159.1</v>
      </c>
      <c r="DS695" s="516">
        <v>165.9</v>
      </c>
      <c r="DT695" s="516">
        <v>169.7</v>
      </c>
      <c r="DU695" s="517">
        <v>165.4</v>
      </c>
      <c r="DV695" s="517">
        <v>162.9</v>
      </c>
      <c r="DW695" s="517">
        <v>157.80000000000001</v>
      </c>
      <c r="DX695" s="559">
        <v>159.80000000000001</v>
      </c>
      <c r="DY695" s="559">
        <v>158.5</v>
      </c>
      <c r="DZ695" s="559">
        <v>157.19999999999999</v>
      </c>
      <c r="EA695" s="558">
        <v>158.19999999999999</v>
      </c>
    </row>
    <row r="696" spans="1:131">
      <c r="A696" s="514" t="s">
        <v>1929</v>
      </c>
      <c r="B696" s="514" t="s">
        <v>1930</v>
      </c>
      <c r="C696" s="515">
        <v>1.353E-2</v>
      </c>
      <c r="D696" s="516">
        <v>101.7</v>
      </c>
      <c r="E696" s="516">
        <v>103.8</v>
      </c>
      <c r="F696" s="516">
        <v>103.3</v>
      </c>
      <c r="G696" s="516">
        <v>100.7</v>
      </c>
      <c r="H696" s="516">
        <v>100.2</v>
      </c>
      <c r="I696" s="516">
        <v>102.8</v>
      </c>
      <c r="J696" s="516">
        <v>101</v>
      </c>
      <c r="K696" s="516">
        <v>106.7</v>
      </c>
      <c r="L696" s="516">
        <v>106.7</v>
      </c>
      <c r="M696" s="516">
        <v>107.1</v>
      </c>
      <c r="N696" s="516">
        <v>106.5</v>
      </c>
      <c r="O696" s="516">
        <v>107.2</v>
      </c>
      <c r="P696" s="516">
        <v>105.7</v>
      </c>
      <c r="Q696" s="516">
        <v>104.7</v>
      </c>
      <c r="R696" s="516">
        <v>105.8</v>
      </c>
      <c r="S696" s="516">
        <v>108.8</v>
      </c>
      <c r="T696" s="516">
        <v>112.5</v>
      </c>
      <c r="U696" s="516">
        <v>111.7</v>
      </c>
      <c r="V696" s="516">
        <v>108.7</v>
      </c>
      <c r="W696" s="516">
        <v>111</v>
      </c>
      <c r="X696" s="516">
        <v>111.6</v>
      </c>
      <c r="Y696" s="516">
        <v>111.2</v>
      </c>
      <c r="Z696" s="516">
        <v>112.2</v>
      </c>
      <c r="AA696" s="516">
        <v>109</v>
      </c>
      <c r="AB696" s="516">
        <v>110.4</v>
      </c>
      <c r="AC696" s="516">
        <v>110.9</v>
      </c>
      <c r="AD696" s="516">
        <v>112.4</v>
      </c>
      <c r="AE696" s="516">
        <v>114.1</v>
      </c>
      <c r="AF696" s="516">
        <v>116.1</v>
      </c>
      <c r="AG696" s="516">
        <v>117</v>
      </c>
      <c r="AH696" s="516">
        <v>118.2</v>
      </c>
      <c r="AI696" s="516">
        <v>120.2</v>
      </c>
      <c r="AJ696" s="516">
        <v>120.1</v>
      </c>
      <c r="AK696" s="516">
        <v>118.7</v>
      </c>
      <c r="AL696" s="516">
        <v>117.8</v>
      </c>
      <c r="AM696" s="516">
        <v>115.8</v>
      </c>
      <c r="AN696" s="516">
        <v>115.6</v>
      </c>
      <c r="AO696" s="516">
        <v>113.7</v>
      </c>
      <c r="AP696" s="516">
        <v>110.9</v>
      </c>
      <c r="AQ696" s="516">
        <v>109.9</v>
      </c>
      <c r="AR696" s="516">
        <v>108.9</v>
      </c>
      <c r="AS696" s="516">
        <v>107.4</v>
      </c>
      <c r="AT696" s="516">
        <v>106.6</v>
      </c>
      <c r="AU696" s="516">
        <v>103.9</v>
      </c>
      <c r="AV696" s="516">
        <v>106.2</v>
      </c>
      <c r="AW696" s="516">
        <v>105.9</v>
      </c>
      <c r="AX696" s="516">
        <v>107.8</v>
      </c>
      <c r="AY696" s="516">
        <v>109.2</v>
      </c>
      <c r="AZ696" s="516">
        <v>109.6</v>
      </c>
      <c r="BA696" s="516">
        <v>111.1</v>
      </c>
      <c r="BB696" s="516">
        <v>109.1</v>
      </c>
      <c r="BC696" s="516">
        <v>110.6</v>
      </c>
      <c r="BD696" s="516">
        <v>110.5</v>
      </c>
      <c r="BE696" s="516">
        <v>109.9</v>
      </c>
      <c r="BF696" s="516">
        <v>110.9</v>
      </c>
      <c r="BG696" s="516">
        <v>112.7</v>
      </c>
      <c r="BH696" s="516">
        <v>112.9</v>
      </c>
      <c r="BI696" s="516">
        <v>113.6</v>
      </c>
      <c r="BJ696" s="516">
        <v>116.2</v>
      </c>
      <c r="BK696" s="516">
        <v>116.6</v>
      </c>
      <c r="BL696" s="516">
        <v>116.7</v>
      </c>
      <c r="BM696" s="516">
        <v>117.4</v>
      </c>
      <c r="BN696" s="516">
        <v>115.8</v>
      </c>
      <c r="BO696" s="516">
        <v>112</v>
      </c>
      <c r="BP696" s="516">
        <v>112.4</v>
      </c>
      <c r="BQ696" s="516">
        <v>118.1</v>
      </c>
      <c r="BR696" s="516">
        <v>122.6</v>
      </c>
      <c r="BS696" s="516">
        <v>118.1</v>
      </c>
      <c r="BT696" s="516">
        <v>117.7</v>
      </c>
      <c r="BU696" s="516">
        <v>120.2</v>
      </c>
      <c r="BV696" s="516">
        <v>120.9</v>
      </c>
      <c r="BW696" s="516">
        <v>120.2</v>
      </c>
      <c r="BX696" s="516">
        <v>123.4</v>
      </c>
      <c r="BY696" s="516">
        <v>128.1</v>
      </c>
      <c r="BZ696" s="516">
        <v>127.6</v>
      </c>
      <c r="CA696" s="516">
        <v>124.5</v>
      </c>
      <c r="CB696" s="516">
        <v>123.6</v>
      </c>
      <c r="CC696" s="516">
        <v>123.9</v>
      </c>
      <c r="CD696" s="516">
        <v>124.3</v>
      </c>
      <c r="CE696" s="516">
        <v>124</v>
      </c>
      <c r="CF696" s="516">
        <v>120.5</v>
      </c>
      <c r="CG696" s="516">
        <v>119</v>
      </c>
      <c r="CH696" s="516">
        <v>120.5</v>
      </c>
      <c r="CI696" s="516">
        <v>120.6</v>
      </c>
      <c r="CJ696" s="516">
        <v>120.4</v>
      </c>
      <c r="CK696" s="516">
        <v>119.3</v>
      </c>
      <c r="CL696" s="516">
        <v>117</v>
      </c>
      <c r="CM696" s="516">
        <v>117.2</v>
      </c>
      <c r="CN696" s="516">
        <v>117.4</v>
      </c>
      <c r="CO696" s="516">
        <v>116.9</v>
      </c>
      <c r="CP696" s="516">
        <v>116.3</v>
      </c>
      <c r="CQ696" s="516">
        <v>116.2</v>
      </c>
      <c r="CR696" s="516">
        <v>116.7</v>
      </c>
      <c r="CS696" s="516">
        <v>117.2</v>
      </c>
      <c r="CT696" s="516">
        <v>114.8</v>
      </c>
      <c r="CU696" s="516">
        <v>115</v>
      </c>
      <c r="CV696" s="516">
        <v>113.3</v>
      </c>
      <c r="CW696" s="516">
        <v>113.2</v>
      </c>
      <c r="CX696" s="516">
        <v>113.7</v>
      </c>
      <c r="CY696" s="516">
        <v>114.1</v>
      </c>
      <c r="CZ696" s="516">
        <v>115.8</v>
      </c>
      <c r="DA696" s="516">
        <v>116.2</v>
      </c>
      <c r="DB696" s="516">
        <v>118.2</v>
      </c>
      <c r="DC696" s="516">
        <v>122.5</v>
      </c>
      <c r="DD696" s="516">
        <v>125.5</v>
      </c>
      <c r="DE696" s="516">
        <v>125.7</v>
      </c>
      <c r="DF696" s="516">
        <v>127.9</v>
      </c>
      <c r="DG696" s="516">
        <v>130.6</v>
      </c>
      <c r="DH696" s="516">
        <v>135.6</v>
      </c>
      <c r="DI696" s="516">
        <v>141.30000000000001</v>
      </c>
      <c r="DJ696" s="516">
        <v>141.19999999999999</v>
      </c>
      <c r="DK696" s="516">
        <v>144.30000000000001</v>
      </c>
      <c r="DL696" s="516">
        <v>145.5</v>
      </c>
      <c r="DM696" s="516">
        <v>148.9</v>
      </c>
      <c r="DN696" s="516">
        <v>154.4</v>
      </c>
      <c r="DO696" s="516">
        <v>152.69999999999999</v>
      </c>
      <c r="DP696" s="516">
        <v>151.1</v>
      </c>
      <c r="DQ696" s="516">
        <v>153.5</v>
      </c>
      <c r="DR696" s="516">
        <v>159.6</v>
      </c>
      <c r="DS696" s="516">
        <v>165.7</v>
      </c>
      <c r="DT696" s="516">
        <v>165.9</v>
      </c>
      <c r="DU696" s="517">
        <v>173.1</v>
      </c>
      <c r="DV696" s="517">
        <v>167.7</v>
      </c>
      <c r="DW696" s="517">
        <v>161.9</v>
      </c>
      <c r="DX696" s="559">
        <v>158.80000000000001</v>
      </c>
      <c r="DY696" s="559">
        <v>156.30000000000001</v>
      </c>
      <c r="DZ696" s="559">
        <v>155.4</v>
      </c>
      <c r="EA696" s="558">
        <v>157</v>
      </c>
    </row>
    <row r="697" spans="1:131">
      <c r="A697" s="514" t="s">
        <v>1931</v>
      </c>
      <c r="B697" s="514" t="s">
        <v>1932</v>
      </c>
      <c r="C697" s="515">
        <v>7.782E-2</v>
      </c>
      <c r="D697" s="516">
        <v>104.7</v>
      </c>
      <c r="E697" s="516">
        <v>105.4</v>
      </c>
      <c r="F697" s="516">
        <v>104.3</v>
      </c>
      <c r="G697" s="516">
        <v>104</v>
      </c>
      <c r="H697" s="516">
        <v>103.6</v>
      </c>
      <c r="I697" s="516">
        <v>104</v>
      </c>
      <c r="J697" s="516">
        <v>105.8</v>
      </c>
      <c r="K697" s="516">
        <v>104.6</v>
      </c>
      <c r="L697" s="516">
        <v>104.7</v>
      </c>
      <c r="M697" s="516">
        <v>105.1</v>
      </c>
      <c r="N697" s="516">
        <v>105.4</v>
      </c>
      <c r="O697" s="516">
        <v>104.9</v>
      </c>
      <c r="P697" s="516">
        <v>101.6</v>
      </c>
      <c r="Q697" s="516">
        <v>99.4</v>
      </c>
      <c r="R697" s="516">
        <v>101.9</v>
      </c>
      <c r="S697" s="516">
        <v>101.4</v>
      </c>
      <c r="T697" s="516">
        <v>104.4</v>
      </c>
      <c r="U697" s="516">
        <v>110.2</v>
      </c>
      <c r="V697" s="516">
        <v>109.6</v>
      </c>
      <c r="W697" s="516">
        <v>111.8</v>
      </c>
      <c r="X697" s="516">
        <v>112.3</v>
      </c>
      <c r="Y697" s="516">
        <v>119</v>
      </c>
      <c r="Z697" s="516">
        <v>112.6</v>
      </c>
      <c r="AA697" s="516">
        <v>109.8</v>
      </c>
      <c r="AB697" s="516">
        <v>108.1</v>
      </c>
      <c r="AC697" s="516">
        <v>107.9</v>
      </c>
      <c r="AD697" s="516">
        <v>107.2</v>
      </c>
      <c r="AE697" s="516">
        <v>110.1</v>
      </c>
      <c r="AF697" s="516">
        <v>111.8</v>
      </c>
      <c r="AG697" s="516">
        <v>108.3</v>
      </c>
      <c r="AH697" s="516">
        <v>107.9</v>
      </c>
      <c r="AI697" s="516">
        <v>107.7</v>
      </c>
      <c r="AJ697" s="516">
        <v>105.4</v>
      </c>
      <c r="AK697" s="516">
        <v>102.3</v>
      </c>
      <c r="AL697" s="516">
        <v>97.6</v>
      </c>
      <c r="AM697" s="516">
        <v>98.6</v>
      </c>
      <c r="AN697" s="516">
        <v>103</v>
      </c>
      <c r="AO697" s="516">
        <v>101.4</v>
      </c>
      <c r="AP697" s="516">
        <v>99.6</v>
      </c>
      <c r="AQ697" s="516">
        <v>98.5</v>
      </c>
      <c r="AR697" s="516">
        <v>94.4</v>
      </c>
      <c r="AS697" s="516">
        <v>93.8</v>
      </c>
      <c r="AT697" s="516">
        <v>95.3</v>
      </c>
      <c r="AU697" s="516">
        <v>90.7</v>
      </c>
      <c r="AV697" s="516">
        <v>87.1</v>
      </c>
      <c r="AW697" s="516">
        <v>87.1</v>
      </c>
      <c r="AX697" s="516">
        <v>86.5</v>
      </c>
      <c r="AY697" s="516">
        <v>88</v>
      </c>
      <c r="AZ697" s="516">
        <v>90.3</v>
      </c>
      <c r="BA697" s="516">
        <v>89.7</v>
      </c>
      <c r="BB697" s="516">
        <v>87.4</v>
      </c>
      <c r="BC697" s="516">
        <v>89.3</v>
      </c>
      <c r="BD697" s="516">
        <v>89.6</v>
      </c>
      <c r="BE697" s="516">
        <v>88.4</v>
      </c>
      <c r="BF697" s="516">
        <v>88.3</v>
      </c>
      <c r="BG697" s="516">
        <v>90</v>
      </c>
      <c r="BH697" s="516">
        <v>95.5</v>
      </c>
      <c r="BI697" s="516">
        <v>96</v>
      </c>
      <c r="BJ697" s="516">
        <v>94.8</v>
      </c>
      <c r="BK697" s="516">
        <v>94.5</v>
      </c>
      <c r="BL697" s="516">
        <v>96</v>
      </c>
      <c r="BM697" s="516">
        <v>94.8</v>
      </c>
      <c r="BN697" s="516">
        <v>94.1</v>
      </c>
      <c r="BO697" s="516">
        <v>94.2</v>
      </c>
      <c r="BP697" s="516">
        <v>96.5</v>
      </c>
      <c r="BQ697" s="516">
        <v>102.9</v>
      </c>
      <c r="BR697" s="516">
        <v>101.3</v>
      </c>
      <c r="BS697" s="516">
        <v>104.9</v>
      </c>
      <c r="BT697" s="516">
        <v>104.9</v>
      </c>
      <c r="BU697" s="516">
        <v>106.7</v>
      </c>
      <c r="BV697" s="516">
        <v>106.6</v>
      </c>
      <c r="BW697" s="516">
        <v>107.6</v>
      </c>
      <c r="BX697" s="516">
        <v>107.5</v>
      </c>
      <c r="BY697" s="516">
        <v>110.1</v>
      </c>
      <c r="BZ697" s="516">
        <v>110</v>
      </c>
      <c r="CA697" s="516">
        <v>109.9</v>
      </c>
      <c r="CB697" s="516">
        <v>107.6</v>
      </c>
      <c r="CC697" s="516">
        <v>107.9</v>
      </c>
      <c r="CD697" s="516">
        <v>108.7</v>
      </c>
      <c r="CE697" s="516">
        <v>108.9</v>
      </c>
      <c r="CF697" s="516">
        <v>109</v>
      </c>
      <c r="CG697" s="516">
        <v>108.4</v>
      </c>
      <c r="CH697" s="516">
        <v>108.3</v>
      </c>
      <c r="CI697" s="516">
        <v>111</v>
      </c>
      <c r="CJ697" s="516">
        <v>110.6</v>
      </c>
      <c r="CK697" s="516">
        <v>112.2</v>
      </c>
      <c r="CL697" s="516">
        <v>109.8</v>
      </c>
      <c r="CM697" s="516">
        <v>106.5</v>
      </c>
      <c r="CN697" s="516">
        <v>107.9</v>
      </c>
      <c r="CO697" s="516">
        <v>106.7</v>
      </c>
      <c r="CP697" s="516">
        <v>107.4</v>
      </c>
      <c r="CQ697" s="516">
        <v>105.8</v>
      </c>
      <c r="CR697" s="516">
        <v>108.8</v>
      </c>
      <c r="CS697" s="516">
        <v>109.3</v>
      </c>
      <c r="CT697" s="516">
        <v>107.9</v>
      </c>
      <c r="CU697" s="516">
        <v>105.5</v>
      </c>
      <c r="CV697" s="516">
        <v>102.4</v>
      </c>
      <c r="CW697" s="516">
        <v>104.8</v>
      </c>
      <c r="CX697" s="516">
        <v>107.6</v>
      </c>
      <c r="CY697" s="516">
        <v>110.8</v>
      </c>
      <c r="CZ697" s="516">
        <v>116.8</v>
      </c>
      <c r="DA697" s="516">
        <v>115.4</v>
      </c>
      <c r="DB697" s="516">
        <v>116.7</v>
      </c>
      <c r="DC697" s="516">
        <v>117.8</v>
      </c>
      <c r="DD697" s="516">
        <v>123.4</v>
      </c>
      <c r="DE697" s="516">
        <v>127.2</v>
      </c>
      <c r="DF697" s="516">
        <v>131</v>
      </c>
      <c r="DG697" s="516">
        <v>142.69999999999999</v>
      </c>
      <c r="DH697" s="516">
        <v>144.6</v>
      </c>
      <c r="DI697" s="516">
        <v>151.1</v>
      </c>
      <c r="DJ697" s="516">
        <v>154</v>
      </c>
      <c r="DK697" s="516">
        <v>152.69999999999999</v>
      </c>
      <c r="DL697" s="516">
        <v>152.69999999999999</v>
      </c>
      <c r="DM697" s="516">
        <v>155.80000000000001</v>
      </c>
      <c r="DN697" s="516">
        <v>158</v>
      </c>
      <c r="DO697" s="516">
        <v>156.4</v>
      </c>
      <c r="DP697" s="516">
        <v>155.6</v>
      </c>
      <c r="DQ697" s="516">
        <v>161.5</v>
      </c>
      <c r="DR697" s="516">
        <v>165.7</v>
      </c>
      <c r="DS697" s="516">
        <v>169.8</v>
      </c>
      <c r="DT697" s="516">
        <v>172.6</v>
      </c>
      <c r="DU697" s="517">
        <v>171.8</v>
      </c>
      <c r="DV697" s="517">
        <v>172.2</v>
      </c>
      <c r="DW697" s="517">
        <v>160.69999999999999</v>
      </c>
      <c r="DX697" s="559">
        <v>154.1</v>
      </c>
      <c r="DY697" s="559">
        <v>150.1</v>
      </c>
      <c r="DZ697" s="559">
        <v>149.5</v>
      </c>
      <c r="EA697" s="558">
        <v>152.30000000000001</v>
      </c>
    </row>
    <row r="698" spans="1:131">
      <c r="A698" s="514" t="s">
        <v>1933</v>
      </c>
      <c r="B698" s="514" t="s">
        <v>1934</v>
      </c>
      <c r="C698" s="515">
        <v>1.9640000000000001E-2</v>
      </c>
      <c r="D698" s="516">
        <v>129.6</v>
      </c>
      <c r="E698" s="516">
        <v>127</v>
      </c>
      <c r="F698" s="516">
        <v>129</v>
      </c>
      <c r="G698" s="516">
        <v>126.5</v>
      </c>
      <c r="H698" s="516">
        <v>124.7</v>
      </c>
      <c r="I698" s="516">
        <v>118</v>
      </c>
      <c r="J698" s="516">
        <v>117.6</v>
      </c>
      <c r="K698" s="516">
        <v>117</v>
      </c>
      <c r="L698" s="516">
        <v>127.1</v>
      </c>
      <c r="M698" s="516">
        <v>113.8</v>
      </c>
      <c r="N698" s="516">
        <v>98.9</v>
      </c>
      <c r="O698" s="516">
        <v>107.2</v>
      </c>
      <c r="P698" s="516">
        <v>108.1</v>
      </c>
      <c r="Q698" s="516">
        <v>106.8</v>
      </c>
      <c r="R698" s="516">
        <v>116.8</v>
      </c>
      <c r="S698" s="516">
        <v>109.5</v>
      </c>
      <c r="T698" s="516">
        <v>98.8</v>
      </c>
      <c r="U698" s="516">
        <v>98.1</v>
      </c>
      <c r="V698" s="516">
        <v>105</v>
      </c>
      <c r="W698" s="516">
        <v>100.9</v>
      </c>
      <c r="X698" s="516">
        <v>101.4</v>
      </c>
      <c r="Y698" s="516">
        <v>103.4</v>
      </c>
      <c r="Z698" s="516">
        <v>110.2</v>
      </c>
      <c r="AA698" s="516">
        <v>109.6</v>
      </c>
      <c r="AB698" s="516">
        <v>98.3</v>
      </c>
      <c r="AC698" s="516">
        <v>99.1</v>
      </c>
      <c r="AD698" s="516">
        <v>101.7</v>
      </c>
      <c r="AE698" s="516">
        <v>101.5</v>
      </c>
      <c r="AF698" s="516">
        <v>108.4</v>
      </c>
      <c r="AG698" s="516">
        <v>109.4</v>
      </c>
      <c r="AH698" s="516">
        <v>109.1</v>
      </c>
      <c r="AI698" s="516">
        <v>100.5</v>
      </c>
      <c r="AJ698" s="516">
        <v>96.6</v>
      </c>
      <c r="AK698" s="516">
        <v>93.8</v>
      </c>
      <c r="AL698" s="516">
        <v>85.9</v>
      </c>
      <c r="AM698" s="516">
        <v>91.8</v>
      </c>
      <c r="AN698" s="516">
        <v>89.4</v>
      </c>
      <c r="AO698" s="516">
        <v>94.4</v>
      </c>
      <c r="AP698" s="516">
        <v>89.5</v>
      </c>
      <c r="AQ698" s="516">
        <v>75.5</v>
      </c>
      <c r="AR698" s="516">
        <v>71.7</v>
      </c>
      <c r="AS698" s="516">
        <v>74.900000000000006</v>
      </c>
      <c r="AT698" s="516">
        <v>77</v>
      </c>
      <c r="AU698" s="516">
        <v>77</v>
      </c>
      <c r="AV698" s="516">
        <v>79.7</v>
      </c>
      <c r="AW698" s="516">
        <v>81.3</v>
      </c>
      <c r="AX698" s="516">
        <v>79.5</v>
      </c>
      <c r="AY698" s="516">
        <v>79.900000000000006</v>
      </c>
      <c r="AZ698" s="516">
        <v>80.099999999999994</v>
      </c>
      <c r="BA698" s="516">
        <v>79.8</v>
      </c>
      <c r="BB698" s="516">
        <v>79.5</v>
      </c>
      <c r="BC698" s="516">
        <v>80</v>
      </c>
      <c r="BD698" s="516">
        <v>80.5</v>
      </c>
      <c r="BE698" s="516">
        <v>80.3</v>
      </c>
      <c r="BF698" s="516">
        <v>80.2</v>
      </c>
      <c r="BG698" s="516">
        <v>80.099999999999994</v>
      </c>
      <c r="BH698" s="516">
        <v>80.5</v>
      </c>
      <c r="BI698" s="516">
        <v>80.599999999999994</v>
      </c>
      <c r="BJ698" s="516">
        <v>66.3</v>
      </c>
      <c r="BK698" s="516">
        <v>66.5</v>
      </c>
      <c r="BL698" s="516">
        <v>64.900000000000006</v>
      </c>
      <c r="BM698" s="516">
        <v>65.5</v>
      </c>
      <c r="BN698" s="516">
        <v>65.400000000000006</v>
      </c>
      <c r="BO698" s="516">
        <v>64.400000000000006</v>
      </c>
      <c r="BP698" s="516">
        <v>65.400000000000006</v>
      </c>
      <c r="BQ698" s="516">
        <v>64.8</v>
      </c>
      <c r="BR698" s="516">
        <v>65.2</v>
      </c>
      <c r="BS698" s="516">
        <v>65.3</v>
      </c>
      <c r="BT698" s="516">
        <v>65.5</v>
      </c>
      <c r="BU698" s="516">
        <v>61.1</v>
      </c>
      <c r="BV698" s="516">
        <v>61.2</v>
      </c>
      <c r="BW698" s="516">
        <v>61.9</v>
      </c>
      <c r="BX698" s="516">
        <v>62.2</v>
      </c>
      <c r="BY698" s="516">
        <v>62.1</v>
      </c>
      <c r="BZ698" s="516">
        <v>63.2</v>
      </c>
      <c r="CA698" s="516">
        <v>62.9</v>
      </c>
      <c r="CB698" s="516">
        <v>62.8</v>
      </c>
      <c r="CC698" s="516">
        <v>62.3</v>
      </c>
      <c r="CD698" s="516">
        <v>62.6</v>
      </c>
      <c r="CE698" s="516">
        <v>63</v>
      </c>
      <c r="CF698" s="516">
        <v>63</v>
      </c>
      <c r="CG698" s="516">
        <v>62.5</v>
      </c>
      <c r="CH698" s="516">
        <v>62.9</v>
      </c>
      <c r="CI698" s="516">
        <v>62.9</v>
      </c>
      <c r="CJ698" s="516">
        <v>62.3</v>
      </c>
      <c r="CK698" s="516">
        <v>62.4</v>
      </c>
      <c r="CL698" s="516">
        <v>62.1</v>
      </c>
      <c r="CM698" s="516">
        <v>62</v>
      </c>
      <c r="CN698" s="516">
        <v>62.2</v>
      </c>
      <c r="CO698" s="516">
        <v>62.5</v>
      </c>
      <c r="CP698" s="516">
        <v>62.4</v>
      </c>
      <c r="CQ698" s="516">
        <v>62.5</v>
      </c>
      <c r="CR698" s="516">
        <v>62.5</v>
      </c>
      <c r="CS698" s="516">
        <v>62.5</v>
      </c>
      <c r="CT698" s="516">
        <v>62.6</v>
      </c>
      <c r="CU698" s="516">
        <v>62.1</v>
      </c>
      <c r="CV698" s="516">
        <v>62.1</v>
      </c>
      <c r="CW698" s="516">
        <v>62.9</v>
      </c>
      <c r="CX698" s="516">
        <v>63.5</v>
      </c>
      <c r="CY698" s="516">
        <v>62.9</v>
      </c>
      <c r="CZ698" s="516">
        <v>64.400000000000006</v>
      </c>
      <c r="DA698" s="516">
        <v>64.2</v>
      </c>
      <c r="DB698" s="516">
        <v>63.9</v>
      </c>
      <c r="DC698" s="516">
        <v>65.099999999999994</v>
      </c>
      <c r="DD698" s="516">
        <v>65.900000000000006</v>
      </c>
      <c r="DE698" s="516">
        <v>66.900000000000006</v>
      </c>
      <c r="DF698" s="516">
        <v>67.599999999999994</v>
      </c>
      <c r="DG698" s="516">
        <v>69.099999999999994</v>
      </c>
      <c r="DH698" s="516">
        <v>69.7</v>
      </c>
      <c r="DI698" s="516">
        <v>70.400000000000006</v>
      </c>
      <c r="DJ698" s="516">
        <v>69.400000000000006</v>
      </c>
      <c r="DK698" s="516">
        <v>71</v>
      </c>
      <c r="DL698" s="516">
        <v>70.8</v>
      </c>
      <c r="DM698" s="516">
        <v>70.900000000000006</v>
      </c>
      <c r="DN698" s="516">
        <v>71.599999999999994</v>
      </c>
      <c r="DO698" s="516">
        <v>72.5</v>
      </c>
      <c r="DP698" s="516">
        <v>74.2</v>
      </c>
      <c r="DQ698" s="516">
        <v>74.3</v>
      </c>
      <c r="DR698" s="516">
        <v>74.599999999999994</v>
      </c>
      <c r="DS698" s="516">
        <v>74.8</v>
      </c>
      <c r="DT698" s="516">
        <v>76.5</v>
      </c>
      <c r="DU698" s="517">
        <v>76.400000000000006</v>
      </c>
      <c r="DV698" s="517">
        <v>75.400000000000006</v>
      </c>
      <c r="DW698" s="517">
        <v>75</v>
      </c>
      <c r="DX698" s="559">
        <v>74.599999999999994</v>
      </c>
      <c r="DY698" s="559">
        <v>73.7</v>
      </c>
      <c r="DZ698" s="559">
        <v>73.2</v>
      </c>
      <c r="EA698" s="558">
        <v>73.5</v>
      </c>
    </row>
    <row r="699" spans="1:131">
      <c r="A699" s="514" t="s">
        <v>1935</v>
      </c>
      <c r="B699" s="514" t="s">
        <v>1936</v>
      </c>
      <c r="C699" s="515">
        <v>8.6440000000000003E-2</v>
      </c>
      <c r="D699" s="516">
        <v>104.1</v>
      </c>
      <c r="E699" s="516">
        <v>107.2</v>
      </c>
      <c r="F699" s="516">
        <v>105.5</v>
      </c>
      <c r="G699" s="516">
        <v>104.2</v>
      </c>
      <c r="H699" s="516">
        <v>102.5</v>
      </c>
      <c r="I699" s="516">
        <v>101.8</v>
      </c>
      <c r="J699" s="516">
        <v>107</v>
      </c>
      <c r="K699" s="516">
        <v>106.1</v>
      </c>
      <c r="L699" s="516">
        <v>104.5</v>
      </c>
      <c r="M699" s="516">
        <v>105.2</v>
      </c>
      <c r="N699" s="516">
        <v>105.9</v>
      </c>
      <c r="O699" s="516">
        <v>109.7</v>
      </c>
      <c r="P699" s="516">
        <v>101.9</v>
      </c>
      <c r="Q699" s="516">
        <v>102.6</v>
      </c>
      <c r="R699" s="516">
        <v>102.3</v>
      </c>
      <c r="S699" s="516">
        <v>102.8</v>
      </c>
      <c r="T699" s="516">
        <v>104</v>
      </c>
      <c r="U699" s="516">
        <v>112.2</v>
      </c>
      <c r="V699" s="516">
        <v>110</v>
      </c>
      <c r="W699" s="516">
        <v>112.3</v>
      </c>
      <c r="X699" s="516">
        <v>110.9</v>
      </c>
      <c r="Y699" s="516">
        <v>109.2</v>
      </c>
      <c r="Z699" s="516">
        <v>107</v>
      </c>
      <c r="AA699" s="516">
        <v>109.9</v>
      </c>
      <c r="AB699" s="516">
        <v>100.9</v>
      </c>
      <c r="AC699" s="516">
        <v>98.4</v>
      </c>
      <c r="AD699" s="516">
        <v>98.2</v>
      </c>
      <c r="AE699" s="516">
        <v>97.1</v>
      </c>
      <c r="AF699" s="516">
        <v>100.6</v>
      </c>
      <c r="AG699" s="516">
        <v>104.9</v>
      </c>
      <c r="AH699" s="516">
        <v>96.3</v>
      </c>
      <c r="AI699" s="516">
        <v>96.1</v>
      </c>
      <c r="AJ699" s="516">
        <v>96.9</v>
      </c>
      <c r="AK699" s="516">
        <v>97.6</v>
      </c>
      <c r="AL699" s="516">
        <v>94.1</v>
      </c>
      <c r="AM699" s="516">
        <v>93.3</v>
      </c>
      <c r="AN699" s="516">
        <v>96.9</v>
      </c>
      <c r="AO699" s="516">
        <v>92.9</v>
      </c>
      <c r="AP699" s="516">
        <v>94.3</v>
      </c>
      <c r="AQ699" s="516">
        <v>96.7</v>
      </c>
      <c r="AR699" s="516">
        <v>95</v>
      </c>
      <c r="AS699" s="516">
        <v>98.7</v>
      </c>
      <c r="AT699" s="516">
        <v>98.4</v>
      </c>
      <c r="AU699" s="516">
        <v>95</v>
      </c>
      <c r="AV699" s="516">
        <v>92.8</v>
      </c>
      <c r="AW699" s="516">
        <v>94.6</v>
      </c>
      <c r="AX699" s="516">
        <v>89.9</v>
      </c>
      <c r="AY699" s="516">
        <v>93</v>
      </c>
      <c r="AZ699" s="516">
        <v>94.1</v>
      </c>
      <c r="BA699" s="516">
        <v>91.4</v>
      </c>
      <c r="BB699" s="516">
        <v>89.8</v>
      </c>
      <c r="BC699" s="516">
        <v>89.5</v>
      </c>
      <c r="BD699" s="516">
        <v>88.4</v>
      </c>
      <c r="BE699" s="516">
        <v>91</v>
      </c>
      <c r="BF699" s="516">
        <v>90.5</v>
      </c>
      <c r="BG699" s="516">
        <v>91.9</v>
      </c>
      <c r="BH699" s="516">
        <v>93.2</v>
      </c>
      <c r="BI699" s="516">
        <v>95.9</v>
      </c>
      <c r="BJ699" s="516">
        <v>96</v>
      </c>
      <c r="BK699" s="516">
        <v>96.3</v>
      </c>
      <c r="BL699" s="516">
        <v>95.8</v>
      </c>
      <c r="BM699" s="516">
        <v>95</v>
      </c>
      <c r="BN699" s="516">
        <v>97.1</v>
      </c>
      <c r="BO699" s="516">
        <v>97.6</v>
      </c>
      <c r="BP699" s="516">
        <v>97.5</v>
      </c>
      <c r="BQ699" s="516">
        <v>98.9</v>
      </c>
      <c r="BR699" s="516">
        <v>98.2</v>
      </c>
      <c r="BS699" s="516">
        <v>99.2</v>
      </c>
      <c r="BT699" s="516">
        <v>100.9</v>
      </c>
      <c r="BU699" s="516">
        <v>101.1</v>
      </c>
      <c r="BV699" s="516">
        <v>103.4</v>
      </c>
      <c r="BW699" s="516">
        <v>102.3</v>
      </c>
      <c r="BX699" s="516">
        <v>103.6</v>
      </c>
      <c r="BY699" s="516">
        <v>104.3</v>
      </c>
      <c r="BZ699" s="516">
        <v>106.5</v>
      </c>
      <c r="CA699" s="516">
        <v>104.8</v>
      </c>
      <c r="CB699" s="516">
        <v>102.9</v>
      </c>
      <c r="CC699" s="516">
        <v>104.5</v>
      </c>
      <c r="CD699" s="516">
        <v>107</v>
      </c>
      <c r="CE699" s="516">
        <v>106.5</v>
      </c>
      <c r="CF699" s="516">
        <v>107.2</v>
      </c>
      <c r="CG699" s="516">
        <v>106</v>
      </c>
      <c r="CH699" s="516">
        <v>106</v>
      </c>
      <c r="CI699" s="516">
        <v>106.5</v>
      </c>
      <c r="CJ699" s="516">
        <v>106.7</v>
      </c>
      <c r="CK699" s="516">
        <v>106.8</v>
      </c>
      <c r="CL699" s="516">
        <v>105</v>
      </c>
      <c r="CM699" s="516">
        <v>105.4</v>
      </c>
      <c r="CN699" s="516">
        <v>106</v>
      </c>
      <c r="CO699" s="516">
        <v>106</v>
      </c>
      <c r="CP699" s="516">
        <v>106.8</v>
      </c>
      <c r="CQ699" s="516">
        <v>106.2</v>
      </c>
      <c r="CR699" s="516">
        <v>107.5</v>
      </c>
      <c r="CS699" s="516">
        <v>107.6</v>
      </c>
      <c r="CT699" s="516">
        <v>108.6</v>
      </c>
      <c r="CU699" s="516">
        <v>109.2</v>
      </c>
      <c r="CV699" s="516">
        <v>109.5</v>
      </c>
      <c r="CW699" s="516">
        <v>104.4</v>
      </c>
      <c r="CX699" s="516">
        <v>104.6</v>
      </c>
      <c r="CY699" s="516">
        <v>110.4</v>
      </c>
      <c r="CZ699" s="516">
        <v>109.7</v>
      </c>
      <c r="DA699" s="516">
        <v>115.3</v>
      </c>
      <c r="DB699" s="516">
        <v>113.9</v>
      </c>
      <c r="DC699" s="516">
        <v>115.3</v>
      </c>
      <c r="DD699" s="516">
        <v>121.1</v>
      </c>
      <c r="DE699" s="516">
        <v>126.1</v>
      </c>
      <c r="DF699" s="516">
        <v>126.9</v>
      </c>
      <c r="DG699" s="516">
        <v>132.30000000000001</v>
      </c>
      <c r="DH699" s="516">
        <v>133.80000000000001</v>
      </c>
      <c r="DI699" s="516">
        <v>140.80000000000001</v>
      </c>
      <c r="DJ699" s="516">
        <v>140.6</v>
      </c>
      <c r="DK699" s="516">
        <v>142.9</v>
      </c>
      <c r="DL699" s="516">
        <v>144.19999999999999</v>
      </c>
      <c r="DM699" s="516">
        <v>142.69999999999999</v>
      </c>
      <c r="DN699" s="516">
        <v>145</v>
      </c>
      <c r="DO699" s="516">
        <v>144.9</v>
      </c>
      <c r="DP699" s="516">
        <v>146.6</v>
      </c>
      <c r="DQ699" s="516">
        <v>147.19999999999999</v>
      </c>
      <c r="DR699" s="516">
        <v>146.1</v>
      </c>
      <c r="DS699" s="516">
        <v>148.6</v>
      </c>
      <c r="DT699" s="516">
        <v>150</v>
      </c>
      <c r="DU699" s="517">
        <v>148.6</v>
      </c>
      <c r="DV699" s="517">
        <v>148.1</v>
      </c>
      <c r="DW699" s="517">
        <v>140.30000000000001</v>
      </c>
      <c r="DX699" s="559">
        <v>134.1</v>
      </c>
      <c r="DY699" s="559">
        <v>137.1</v>
      </c>
      <c r="DZ699" s="559">
        <v>136.4</v>
      </c>
      <c r="EA699" s="558">
        <v>140.1</v>
      </c>
    </row>
    <row r="700" spans="1:131">
      <c r="A700" s="514" t="s">
        <v>1937</v>
      </c>
      <c r="B700" s="514" t="s">
        <v>1938</v>
      </c>
      <c r="C700" s="515">
        <v>4.8320000000000002E-2</v>
      </c>
      <c r="D700" s="516">
        <v>102.4</v>
      </c>
      <c r="E700" s="516">
        <v>101.8</v>
      </c>
      <c r="F700" s="516">
        <v>108</v>
      </c>
      <c r="G700" s="516">
        <v>105.8</v>
      </c>
      <c r="H700" s="516">
        <v>104.4</v>
      </c>
      <c r="I700" s="516">
        <v>108.5</v>
      </c>
      <c r="J700" s="516">
        <v>109.8</v>
      </c>
      <c r="K700" s="516">
        <v>110.5</v>
      </c>
      <c r="L700" s="516">
        <v>108.3</v>
      </c>
      <c r="M700" s="516">
        <v>109.9</v>
      </c>
      <c r="N700" s="516">
        <v>106.2</v>
      </c>
      <c r="O700" s="516">
        <v>105.1</v>
      </c>
      <c r="P700" s="516">
        <v>104.1</v>
      </c>
      <c r="Q700" s="516">
        <v>107.1</v>
      </c>
      <c r="R700" s="516">
        <v>106.6</v>
      </c>
      <c r="S700" s="516">
        <v>106.3</v>
      </c>
      <c r="T700" s="516">
        <v>104.7</v>
      </c>
      <c r="U700" s="516">
        <v>103.4</v>
      </c>
      <c r="V700" s="516">
        <v>105.9</v>
      </c>
      <c r="W700" s="516">
        <v>108.9</v>
      </c>
      <c r="X700" s="516">
        <v>108.8</v>
      </c>
      <c r="Y700" s="516">
        <v>108.7</v>
      </c>
      <c r="Z700" s="516">
        <v>109.8</v>
      </c>
      <c r="AA700" s="516">
        <v>109.7</v>
      </c>
      <c r="AB700" s="516">
        <v>109.1</v>
      </c>
      <c r="AC700" s="516">
        <v>109.5</v>
      </c>
      <c r="AD700" s="516">
        <v>113.4</v>
      </c>
      <c r="AE700" s="516">
        <v>112.8</v>
      </c>
      <c r="AF700" s="516">
        <v>114.6</v>
      </c>
      <c r="AG700" s="516">
        <v>114.2</v>
      </c>
      <c r="AH700" s="516">
        <v>115.4</v>
      </c>
      <c r="AI700" s="516">
        <v>111.9</v>
      </c>
      <c r="AJ700" s="516">
        <v>109.1</v>
      </c>
      <c r="AK700" s="516">
        <v>109.4</v>
      </c>
      <c r="AL700" s="516">
        <v>110.6</v>
      </c>
      <c r="AM700" s="516">
        <v>113.8</v>
      </c>
      <c r="AN700" s="516">
        <v>112</v>
      </c>
      <c r="AO700" s="516">
        <v>110.9</v>
      </c>
      <c r="AP700" s="516">
        <v>113</v>
      </c>
      <c r="AQ700" s="516">
        <v>111.6</v>
      </c>
      <c r="AR700" s="516">
        <v>104.1</v>
      </c>
      <c r="AS700" s="516">
        <v>105.4</v>
      </c>
      <c r="AT700" s="516">
        <v>108</v>
      </c>
      <c r="AU700" s="516">
        <v>107.5</v>
      </c>
      <c r="AV700" s="516">
        <v>107.1</v>
      </c>
      <c r="AW700" s="516">
        <v>111.3</v>
      </c>
      <c r="AX700" s="516">
        <v>109.3</v>
      </c>
      <c r="AY700" s="516">
        <v>109.4</v>
      </c>
      <c r="AZ700" s="516">
        <v>110.8</v>
      </c>
      <c r="BA700" s="516">
        <v>110.4</v>
      </c>
      <c r="BB700" s="516">
        <v>110.5</v>
      </c>
      <c r="BC700" s="516">
        <v>112.3</v>
      </c>
      <c r="BD700" s="516">
        <v>110.9</v>
      </c>
      <c r="BE700" s="516">
        <v>111.9</v>
      </c>
      <c r="BF700" s="516">
        <v>111.7</v>
      </c>
      <c r="BG700" s="516">
        <v>110.2</v>
      </c>
      <c r="BH700" s="516">
        <v>112.9</v>
      </c>
      <c r="BI700" s="516">
        <v>110</v>
      </c>
      <c r="BJ700" s="516">
        <v>111.4</v>
      </c>
      <c r="BK700" s="516">
        <v>112.2</v>
      </c>
      <c r="BL700" s="516">
        <v>112.8</v>
      </c>
      <c r="BM700" s="516">
        <v>114.9</v>
      </c>
      <c r="BN700" s="516">
        <v>110.2</v>
      </c>
      <c r="BO700" s="516">
        <v>117.7</v>
      </c>
      <c r="BP700" s="516">
        <v>117.6</v>
      </c>
      <c r="BQ700" s="516">
        <v>120.8</v>
      </c>
      <c r="BR700" s="516">
        <v>119.9</v>
      </c>
      <c r="BS700" s="516">
        <v>117.5</v>
      </c>
      <c r="BT700" s="516">
        <v>116</v>
      </c>
      <c r="BU700" s="516">
        <v>116</v>
      </c>
      <c r="BV700" s="516">
        <v>114.4</v>
      </c>
      <c r="BW700" s="516">
        <v>116.4</v>
      </c>
      <c r="BX700" s="516">
        <v>118.9</v>
      </c>
      <c r="BY700" s="516">
        <v>119.9</v>
      </c>
      <c r="BZ700" s="516">
        <v>123.4</v>
      </c>
      <c r="CA700" s="516">
        <v>122.6</v>
      </c>
      <c r="CB700" s="516">
        <v>123.3</v>
      </c>
      <c r="CC700" s="516">
        <v>123.1</v>
      </c>
      <c r="CD700" s="516">
        <v>121.6</v>
      </c>
      <c r="CE700" s="516">
        <v>121.5</v>
      </c>
      <c r="CF700" s="516">
        <v>123.1</v>
      </c>
      <c r="CG700" s="516">
        <v>123.6</v>
      </c>
      <c r="CH700" s="516">
        <v>122.3</v>
      </c>
      <c r="CI700" s="516">
        <v>123.3</v>
      </c>
      <c r="CJ700" s="516">
        <v>121.6</v>
      </c>
      <c r="CK700" s="516">
        <v>122.9</v>
      </c>
      <c r="CL700" s="516">
        <v>122.1</v>
      </c>
      <c r="CM700" s="516">
        <v>124.6</v>
      </c>
      <c r="CN700" s="516">
        <v>124.9</v>
      </c>
      <c r="CO700" s="516">
        <v>122.4</v>
      </c>
      <c r="CP700" s="516">
        <v>123.4</v>
      </c>
      <c r="CQ700" s="516">
        <v>124.1</v>
      </c>
      <c r="CR700" s="516">
        <v>122.6</v>
      </c>
      <c r="CS700" s="516">
        <v>123.1</v>
      </c>
      <c r="CT700" s="516">
        <v>122.1</v>
      </c>
      <c r="CU700" s="516">
        <v>117.5</v>
      </c>
      <c r="CV700" s="516">
        <v>117.5</v>
      </c>
      <c r="CW700" s="516">
        <v>122.7</v>
      </c>
      <c r="CX700" s="516">
        <v>129</v>
      </c>
      <c r="CY700" s="516">
        <v>126</v>
      </c>
      <c r="CZ700" s="516">
        <v>125.8</v>
      </c>
      <c r="DA700" s="516">
        <v>125.6</v>
      </c>
      <c r="DB700" s="516">
        <v>124.9</v>
      </c>
      <c r="DC700" s="516">
        <v>120.6</v>
      </c>
      <c r="DD700" s="516">
        <v>121</v>
      </c>
      <c r="DE700" s="516">
        <v>123.8</v>
      </c>
      <c r="DF700" s="516">
        <v>124.2</v>
      </c>
      <c r="DG700" s="516">
        <v>127.6</v>
      </c>
      <c r="DH700" s="516">
        <v>126.1</v>
      </c>
      <c r="DI700" s="516">
        <v>123.8</v>
      </c>
      <c r="DJ700" s="516">
        <v>127.3</v>
      </c>
      <c r="DK700" s="516">
        <v>128.80000000000001</v>
      </c>
      <c r="DL700" s="516">
        <v>129.80000000000001</v>
      </c>
      <c r="DM700" s="516">
        <v>135.9</v>
      </c>
      <c r="DN700" s="516">
        <v>132.1</v>
      </c>
      <c r="DO700" s="516">
        <v>135.30000000000001</v>
      </c>
      <c r="DP700" s="516">
        <v>136.19999999999999</v>
      </c>
      <c r="DQ700" s="516">
        <v>135.5</v>
      </c>
      <c r="DR700" s="516">
        <v>134.9</v>
      </c>
      <c r="DS700" s="516">
        <v>133</v>
      </c>
      <c r="DT700" s="516">
        <v>134</v>
      </c>
      <c r="DU700" s="517">
        <v>134.5</v>
      </c>
      <c r="DV700" s="517">
        <v>137.1</v>
      </c>
      <c r="DW700" s="517">
        <v>135.5</v>
      </c>
      <c r="DX700" s="559">
        <v>134.6</v>
      </c>
      <c r="DY700" s="559">
        <v>136.1</v>
      </c>
      <c r="DZ700" s="559">
        <v>137.5</v>
      </c>
      <c r="EA700" s="558">
        <v>137.5</v>
      </c>
    </row>
    <row r="701" spans="1:131">
      <c r="A701" s="514" t="s">
        <v>1939</v>
      </c>
      <c r="B701" s="514" t="s">
        <v>1940</v>
      </c>
      <c r="C701" s="515">
        <v>0.26294000000000001</v>
      </c>
      <c r="D701" s="516">
        <v>95.3</v>
      </c>
      <c r="E701" s="516">
        <v>95.3</v>
      </c>
      <c r="F701" s="516">
        <v>96.9</v>
      </c>
      <c r="G701" s="516">
        <v>96.5</v>
      </c>
      <c r="H701" s="516">
        <v>98.1</v>
      </c>
      <c r="I701" s="516">
        <v>97.7</v>
      </c>
      <c r="J701" s="516">
        <v>98.5</v>
      </c>
      <c r="K701" s="516">
        <v>98.6</v>
      </c>
      <c r="L701" s="516">
        <v>103.5</v>
      </c>
      <c r="M701" s="516">
        <v>98.9</v>
      </c>
      <c r="N701" s="516">
        <v>98.5</v>
      </c>
      <c r="O701" s="516">
        <v>98.9</v>
      </c>
      <c r="P701" s="516">
        <v>98.8</v>
      </c>
      <c r="Q701" s="516">
        <v>98.1</v>
      </c>
      <c r="R701" s="516">
        <v>98.8</v>
      </c>
      <c r="S701" s="516">
        <v>100.4</v>
      </c>
      <c r="T701" s="516">
        <v>100.5</v>
      </c>
      <c r="U701" s="516">
        <v>101.9</v>
      </c>
      <c r="V701" s="516">
        <v>103.7</v>
      </c>
      <c r="W701" s="516">
        <v>100.2</v>
      </c>
      <c r="X701" s="516">
        <v>102.3</v>
      </c>
      <c r="Y701" s="516">
        <v>103.3</v>
      </c>
      <c r="Z701" s="516">
        <v>101.9</v>
      </c>
      <c r="AA701" s="516">
        <v>103.8</v>
      </c>
      <c r="AB701" s="516">
        <v>104.6</v>
      </c>
      <c r="AC701" s="516">
        <v>103.4</v>
      </c>
      <c r="AD701" s="516">
        <v>106.3</v>
      </c>
      <c r="AE701" s="516">
        <v>104.9</v>
      </c>
      <c r="AF701" s="516">
        <v>104.2</v>
      </c>
      <c r="AG701" s="516">
        <v>102.8</v>
      </c>
      <c r="AH701" s="516">
        <v>102.7</v>
      </c>
      <c r="AI701" s="516">
        <v>102.9</v>
      </c>
      <c r="AJ701" s="516">
        <v>106.2</v>
      </c>
      <c r="AK701" s="516">
        <v>104</v>
      </c>
      <c r="AL701" s="516">
        <v>104.2</v>
      </c>
      <c r="AM701" s="516">
        <v>104.2</v>
      </c>
      <c r="AN701" s="516">
        <v>112.6</v>
      </c>
      <c r="AO701" s="516">
        <v>110.7</v>
      </c>
      <c r="AP701" s="516">
        <v>111.4</v>
      </c>
      <c r="AQ701" s="516">
        <v>110.8</v>
      </c>
      <c r="AR701" s="516">
        <v>111.2</v>
      </c>
      <c r="AS701" s="516">
        <v>110.9</v>
      </c>
      <c r="AT701" s="516">
        <v>109.4</v>
      </c>
      <c r="AU701" s="516">
        <v>109.8</v>
      </c>
      <c r="AV701" s="516">
        <v>109.2</v>
      </c>
      <c r="AW701" s="516">
        <v>107.1</v>
      </c>
      <c r="AX701" s="516">
        <v>108.2</v>
      </c>
      <c r="AY701" s="516">
        <v>107.9</v>
      </c>
      <c r="AZ701" s="516">
        <v>110</v>
      </c>
      <c r="BA701" s="516">
        <v>107.8</v>
      </c>
      <c r="BB701" s="516">
        <v>106.5</v>
      </c>
      <c r="BC701" s="516">
        <v>112.1</v>
      </c>
      <c r="BD701" s="516">
        <v>110.4</v>
      </c>
      <c r="BE701" s="516">
        <v>111.4</v>
      </c>
      <c r="BF701" s="516">
        <v>107.7</v>
      </c>
      <c r="BG701" s="516">
        <v>110.1</v>
      </c>
      <c r="BH701" s="516">
        <v>107.2</v>
      </c>
      <c r="BI701" s="516">
        <v>106.3</v>
      </c>
      <c r="BJ701" s="516">
        <v>105.8</v>
      </c>
      <c r="BK701" s="516">
        <v>107.1</v>
      </c>
      <c r="BL701" s="516">
        <v>107.4</v>
      </c>
      <c r="BM701" s="516">
        <v>106.8</v>
      </c>
      <c r="BN701" s="516">
        <v>105.7</v>
      </c>
      <c r="BO701" s="516">
        <v>111.6</v>
      </c>
      <c r="BP701" s="516">
        <v>111.6</v>
      </c>
      <c r="BQ701" s="516">
        <v>110.7</v>
      </c>
      <c r="BR701" s="516">
        <v>111.9</v>
      </c>
      <c r="BS701" s="516">
        <v>112</v>
      </c>
      <c r="BT701" s="516">
        <v>111.3</v>
      </c>
      <c r="BU701" s="516">
        <v>111</v>
      </c>
      <c r="BV701" s="516">
        <v>109.5</v>
      </c>
      <c r="BW701" s="516">
        <v>109.7</v>
      </c>
      <c r="BX701" s="516">
        <v>109.4</v>
      </c>
      <c r="BY701" s="516">
        <v>109.2</v>
      </c>
      <c r="BZ701" s="516">
        <v>108.2</v>
      </c>
      <c r="CA701" s="516">
        <v>108.8</v>
      </c>
      <c r="CB701" s="516">
        <v>108.7</v>
      </c>
      <c r="CC701" s="516">
        <v>108.8</v>
      </c>
      <c r="CD701" s="516">
        <v>109.8</v>
      </c>
      <c r="CE701" s="516">
        <v>105.9</v>
      </c>
      <c r="CF701" s="516">
        <v>106.4</v>
      </c>
      <c r="CG701" s="516">
        <v>108.5</v>
      </c>
      <c r="CH701" s="516">
        <v>109.3</v>
      </c>
      <c r="CI701" s="516">
        <v>109.8</v>
      </c>
      <c r="CJ701" s="516">
        <v>110.3</v>
      </c>
      <c r="CK701" s="516">
        <v>110.2</v>
      </c>
      <c r="CL701" s="516">
        <v>111.4</v>
      </c>
      <c r="CM701" s="516">
        <v>107.9</v>
      </c>
      <c r="CN701" s="516">
        <v>112.1</v>
      </c>
      <c r="CO701" s="516">
        <v>111.9</v>
      </c>
      <c r="CP701" s="516">
        <v>112.6</v>
      </c>
      <c r="CQ701" s="516">
        <v>111.7</v>
      </c>
      <c r="CR701" s="516">
        <v>110.3</v>
      </c>
      <c r="CS701" s="516">
        <v>111.3</v>
      </c>
      <c r="CT701" s="516">
        <v>111.7</v>
      </c>
      <c r="CU701" s="516">
        <v>112.2</v>
      </c>
      <c r="CV701" s="516">
        <v>111.1</v>
      </c>
      <c r="CW701" s="516">
        <v>112</v>
      </c>
      <c r="CX701" s="516">
        <v>110.4</v>
      </c>
      <c r="CY701" s="516">
        <v>110.5</v>
      </c>
      <c r="CZ701" s="516">
        <v>110.9</v>
      </c>
      <c r="DA701" s="516">
        <v>110.1</v>
      </c>
      <c r="DB701" s="516">
        <v>110.7</v>
      </c>
      <c r="DC701" s="516">
        <v>111.2</v>
      </c>
      <c r="DD701" s="516">
        <v>111.6</v>
      </c>
      <c r="DE701" s="516">
        <v>111.4</v>
      </c>
      <c r="DF701" s="516">
        <v>111.8</v>
      </c>
      <c r="DG701" s="516">
        <v>111.8</v>
      </c>
      <c r="DH701" s="516">
        <v>112.4</v>
      </c>
      <c r="DI701" s="516">
        <v>113.9</v>
      </c>
      <c r="DJ701" s="516">
        <v>113.8</v>
      </c>
      <c r="DK701" s="516">
        <v>114.1</v>
      </c>
      <c r="DL701" s="516">
        <v>113.8</v>
      </c>
      <c r="DM701" s="516">
        <v>114</v>
      </c>
      <c r="DN701" s="516">
        <v>114.9</v>
      </c>
      <c r="DO701" s="516">
        <v>115.6</v>
      </c>
      <c r="DP701" s="516">
        <v>115.6</v>
      </c>
      <c r="DQ701" s="516">
        <v>115.3</v>
      </c>
      <c r="DR701" s="516">
        <v>115.4</v>
      </c>
      <c r="DS701" s="516">
        <v>115.3</v>
      </c>
      <c r="DT701" s="516">
        <v>115.8</v>
      </c>
      <c r="DU701" s="517">
        <v>117</v>
      </c>
      <c r="DV701" s="517">
        <v>116.8</v>
      </c>
      <c r="DW701" s="517">
        <v>117</v>
      </c>
      <c r="DX701" s="559">
        <v>116.4</v>
      </c>
      <c r="DY701" s="559">
        <v>117.9</v>
      </c>
      <c r="DZ701" s="559">
        <v>117.2</v>
      </c>
      <c r="EA701" s="558">
        <v>117.9</v>
      </c>
    </row>
    <row r="702" spans="1:131">
      <c r="A702" s="514" t="s">
        <v>1941</v>
      </c>
      <c r="B702" s="514" t="s">
        <v>1942</v>
      </c>
      <c r="C702" s="515">
        <v>0.17380999999999999</v>
      </c>
      <c r="D702" s="516">
        <v>92.2</v>
      </c>
      <c r="E702" s="516">
        <v>91.8</v>
      </c>
      <c r="F702" s="516">
        <v>93.3</v>
      </c>
      <c r="G702" s="516">
        <v>92.8</v>
      </c>
      <c r="H702" s="516">
        <v>95.2</v>
      </c>
      <c r="I702" s="516">
        <v>94.2</v>
      </c>
      <c r="J702" s="516">
        <v>95.1</v>
      </c>
      <c r="K702" s="516">
        <v>94.7</v>
      </c>
      <c r="L702" s="516">
        <v>102</v>
      </c>
      <c r="M702" s="516">
        <v>94.8</v>
      </c>
      <c r="N702" s="516">
        <v>94.1</v>
      </c>
      <c r="O702" s="516">
        <v>94.6</v>
      </c>
      <c r="P702" s="516">
        <v>95.7</v>
      </c>
      <c r="Q702" s="516">
        <v>95</v>
      </c>
      <c r="R702" s="516">
        <v>96</v>
      </c>
      <c r="S702" s="516">
        <v>98.3</v>
      </c>
      <c r="T702" s="516">
        <v>98.8</v>
      </c>
      <c r="U702" s="516">
        <v>100.5</v>
      </c>
      <c r="V702" s="516">
        <v>103</v>
      </c>
      <c r="W702" s="516">
        <v>97.5</v>
      </c>
      <c r="X702" s="516">
        <v>99.4</v>
      </c>
      <c r="Y702" s="516">
        <v>101.5</v>
      </c>
      <c r="Z702" s="516">
        <v>99</v>
      </c>
      <c r="AA702" s="516">
        <v>101.9</v>
      </c>
      <c r="AB702" s="516">
        <v>102.1</v>
      </c>
      <c r="AC702" s="516">
        <v>100.4</v>
      </c>
      <c r="AD702" s="516">
        <v>104.7</v>
      </c>
      <c r="AE702" s="516">
        <v>102.4</v>
      </c>
      <c r="AF702" s="516">
        <v>101.1</v>
      </c>
      <c r="AG702" s="516">
        <v>99</v>
      </c>
      <c r="AH702" s="516">
        <v>98.9</v>
      </c>
      <c r="AI702" s="516">
        <v>98.8</v>
      </c>
      <c r="AJ702" s="516">
        <v>104.4</v>
      </c>
      <c r="AK702" s="516">
        <v>100.5</v>
      </c>
      <c r="AL702" s="516">
        <v>100.8</v>
      </c>
      <c r="AM702" s="516">
        <v>100.6</v>
      </c>
      <c r="AN702" s="516">
        <v>113.3</v>
      </c>
      <c r="AO702" s="516">
        <v>110.9</v>
      </c>
      <c r="AP702" s="516">
        <v>112.4</v>
      </c>
      <c r="AQ702" s="516">
        <v>111</v>
      </c>
      <c r="AR702" s="516">
        <v>111</v>
      </c>
      <c r="AS702" s="516">
        <v>111.1</v>
      </c>
      <c r="AT702" s="516">
        <v>108.8</v>
      </c>
      <c r="AU702" s="516">
        <v>109.8</v>
      </c>
      <c r="AV702" s="516">
        <v>109.1</v>
      </c>
      <c r="AW702" s="516">
        <v>105.6</v>
      </c>
      <c r="AX702" s="516">
        <v>108.1</v>
      </c>
      <c r="AY702" s="516">
        <v>107.8</v>
      </c>
      <c r="AZ702" s="516">
        <v>109.3</v>
      </c>
      <c r="BA702" s="516">
        <v>105.9</v>
      </c>
      <c r="BB702" s="516">
        <v>104.1</v>
      </c>
      <c r="BC702" s="516">
        <v>112.4</v>
      </c>
      <c r="BD702" s="516">
        <v>110.4</v>
      </c>
      <c r="BE702" s="516">
        <v>113.1</v>
      </c>
      <c r="BF702" s="516">
        <v>107.6</v>
      </c>
      <c r="BG702" s="516">
        <v>110.6</v>
      </c>
      <c r="BH702" s="516">
        <v>106.6</v>
      </c>
      <c r="BI702" s="516">
        <v>104.8</v>
      </c>
      <c r="BJ702" s="516">
        <v>104.5</v>
      </c>
      <c r="BK702" s="516">
        <v>105.9</v>
      </c>
      <c r="BL702" s="516">
        <v>105.9</v>
      </c>
      <c r="BM702" s="516">
        <v>105.9</v>
      </c>
      <c r="BN702" s="516">
        <v>103.9</v>
      </c>
      <c r="BO702" s="516">
        <v>112.1</v>
      </c>
      <c r="BP702" s="516">
        <v>112.1</v>
      </c>
      <c r="BQ702" s="516">
        <v>110.9</v>
      </c>
      <c r="BR702" s="516">
        <v>112.6</v>
      </c>
      <c r="BS702" s="516">
        <v>112.6</v>
      </c>
      <c r="BT702" s="516">
        <v>111.5</v>
      </c>
      <c r="BU702" s="516">
        <v>111.2</v>
      </c>
      <c r="BV702" s="516">
        <v>108.8</v>
      </c>
      <c r="BW702" s="516">
        <v>109.1</v>
      </c>
      <c r="BX702" s="516">
        <v>108.5</v>
      </c>
      <c r="BY702" s="516">
        <v>108.3</v>
      </c>
      <c r="BZ702" s="516">
        <v>106.4</v>
      </c>
      <c r="CA702" s="516">
        <v>107.3</v>
      </c>
      <c r="CB702" s="516">
        <v>107.1</v>
      </c>
      <c r="CC702" s="516">
        <v>107.3</v>
      </c>
      <c r="CD702" s="516">
        <v>107.8</v>
      </c>
      <c r="CE702" s="516">
        <v>101.6</v>
      </c>
      <c r="CF702" s="516">
        <v>101.8</v>
      </c>
      <c r="CG702" s="516">
        <v>105.1</v>
      </c>
      <c r="CH702" s="516">
        <v>106.3</v>
      </c>
      <c r="CI702" s="516">
        <v>107.4</v>
      </c>
      <c r="CJ702" s="516">
        <v>108</v>
      </c>
      <c r="CK702" s="516">
        <v>107.9</v>
      </c>
      <c r="CL702" s="516">
        <v>109.5</v>
      </c>
      <c r="CM702" s="516">
        <v>104</v>
      </c>
      <c r="CN702" s="516">
        <v>111.3</v>
      </c>
      <c r="CO702" s="516">
        <v>110.8</v>
      </c>
      <c r="CP702" s="516">
        <v>111.8</v>
      </c>
      <c r="CQ702" s="516">
        <v>110.6</v>
      </c>
      <c r="CR702" s="516">
        <v>109.1</v>
      </c>
      <c r="CS702" s="516">
        <v>110</v>
      </c>
      <c r="CT702" s="516">
        <v>110.6</v>
      </c>
      <c r="CU702" s="516">
        <v>111.8</v>
      </c>
      <c r="CV702" s="516">
        <v>110.4</v>
      </c>
      <c r="CW702" s="516">
        <v>112</v>
      </c>
      <c r="CX702" s="516">
        <v>109.6</v>
      </c>
      <c r="CY702" s="516">
        <v>109.8</v>
      </c>
      <c r="CZ702" s="516">
        <v>110.7</v>
      </c>
      <c r="DA702" s="516">
        <v>109.2</v>
      </c>
      <c r="DB702" s="516">
        <v>110.2</v>
      </c>
      <c r="DC702" s="516">
        <v>110.6</v>
      </c>
      <c r="DD702" s="516">
        <v>110.9</v>
      </c>
      <c r="DE702" s="516">
        <v>110.8</v>
      </c>
      <c r="DF702" s="516">
        <v>110.8</v>
      </c>
      <c r="DG702" s="516">
        <v>110.8</v>
      </c>
      <c r="DH702" s="516">
        <v>111.2</v>
      </c>
      <c r="DI702" s="516">
        <v>111.2</v>
      </c>
      <c r="DJ702" s="516">
        <v>111.2</v>
      </c>
      <c r="DK702" s="516">
        <v>112.1</v>
      </c>
      <c r="DL702" s="516">
        <v>111</v>
      </c>
      <c r="DM702" s="516">
        <v>111.2</v>
      </c>
      <c r="DN702" s="516">
        <v>112.5</v>
      </c>
      <c r="DO702" s="516">
        <v>113.4</v>
      </c>
      <c r="DP702" s="516">
        <v>113.6</v>
      </c>
      <c r="DQ702" s="516">
        <v>113</v>
      </c>
      <c r="DR702" s="516">
        <v>112.5</v>
      </c>
      <c r="DS702" s="516">
        <v>112.5</v>
      </c>
      <c r="DT702" s="516">
        <v>113.8</v>
      </c>
      <c r="DU702" s="517">
        <v>114.6</v>
      </c>
      <c r="DV702" s="517">
        <v>114.2</v>
      </c>
      <c r="DW702" s="517">
        <v>114</v>
      </c>
      <c r="DX702" s="559">
        <v>113.4</v>
      </c>
      <c r="DY702" s="559">
        <v>115</v>
      </c>
      <c r="DZ702" s="559">
        <v>115</v>
      </c>
      <c r="EA702" s="558">
        <v>115.5</v>
      </c>
    </row>
    <row r="703" spans="1:131">
      <c r="A703" s="514" t="s">
        <v>1943</v>
      </c>
      <c r="B703" s="514" t="s">
        <v>1944</v>
      </c>
      <c r="C703" s="515">
        <v>3.1130000000000001E-2</v>
      </c>
      <c r="D703" s="516">
        <v>102.3</v>
      </c>
      <c r="E703" s="516">
        <v>104</v>
      </c>
      <c r="F703" s="516">
        <v>106.8</v>
      </c>
      <c r="G703" s="516">
        <v>106.3</v>
      </c>
      <c r="H703" s="516">
        <v>106.7</v>
      </c>
      <c r="I703" s="516">
        <v>107.8</v>
      </c>
      <c r="J703" s="516">
        <v>108.2</v>
      </c>
      <c r="K703" s="516">
        <v>109.6</v>
      </c>
      <c r="L703" s="516">
        <v>110</v>
      </c>
      <c r="M703" s="516">
        <v>111.7</v>
      </c>
      <c r="N703" s="516">
        <v>111.7</v>
      </c>
      <c r="O703" s="516">
        <v>111.7</v>
      </c>
      <c r="P703" s="516">
        <v>104.2</v>
      </c>
      <c r="Q703" s="516">
        <v>103.5</v>
      </c>
      <c r="R703" s="516">
        <v>106.2</v>
      </c>
      <c r="S703" s="516">
        <v>107.1</v>
      </c>
      <c r="T703" s="516">
        <v>106</v>
      </c>
      <c r="U703" s="516">
        <v>107.6</v>
      </c>
      <c r="V703" s="516">
        <v>107.3</v>
      </c>
      <c r="W703" s="516">
        <v>107</v>
      </c>
      <c r="X703" s="516">
        <v>109.6</v>
      </c>
      <c r="Y703" s="516">
        <v>108.6</v>
      </c>
      <c r="Z703" s="516">
        <v>109.6</v>
      </c>
      <c r="AA703" s="516">
        <v>108.4</v>
      </c>
      <c r="AB703" s="516">
        <v>114.9</v>
      </c>
      <c r="AC703" s="516">
        <v>114.2</v>
      </c>
      <c r="AD703" s="516">
        <v>115.3</v>
      </c>
      <c r="AE703" s="516">
        <v>117.6</v>
      </c>
      <c r="AF703" s="516">
        <v>118.6</v>
      </c>
      <c r="AG703" s="516">
        <v>119.2</v>
      </c>
      <c r="AH703" s="516">
        <v>118.2</v>
      </c>
      <c r="AI703" s="516">
        <v>119.7</v>
      </c>
      <c r="AJ703" s="516">
        <v>118.1</v>
      </c>
      <c r="AK703" s="516">
        <v>120.3</v>
      </c>
      <c r="AL703" s="516">
        <v>117.5</v>
      </c>
      <c r="AM703" s="516">
        <v>121</v>
      </c>
      <c r="AN703" s="516">
        <v>121.4</v>
      </c>
      <c r="AO703" s="516">
        <v>117.4</v>
      </c>
      <c r="AP703" s="516">
        <v>115.4</v>
      </c>
      <c r="AQ703" s="516">
        <v>119.6</v>
      </c>
      <c r="AR703" s="516">
        <v>122.9</v>
      </c>
      <c r="AS703" s="516">
        <v>123.5</v>
      </c>
      <c r="AT703" s="516">
        <v>123.3</v>
      </c>
      <c r="AU703" s="516">
        <v>123.5</v>
      </c>
      <c r="AV703" s="516">
        <v>122.6</v>
      </c>
      <c r="AW703" s="516">
        <v>126.2</v>
      </c>
      <c r="AX703" s="516">
        <v>121.8</v>
      </c>
      <c r="AY703" s="516">
        <v>120.5</v>
      </c>
      <c r="AZ703" s="516">
        <v>128.69999999999999</v>
      </c>
      <c r="BA703" s="516">
        <v>129</v>
      </c>
      <c r="BB703" s="516">
        <v>127.7</v>
      </c>
      <c r="BC703" s="516">
        <v>129.80000000000001</v>
      </c>
      <c r="BD703" s="516">
        <v>126.4</v>
      </c>
      <c r="BE703" s="516">
        <v>120.3</v>
      </c>
      <c r="BF703" s="516">
        <v>120.9</v>
      </c>
      <c r="BG703" s="516">
        <v>123.1</v>
      </c>
      <c r="BH703" s="516">
        <v>122.2</v>
      </c>
      <c r="BI703" s="516">
        <v>124.5</v>
      </c>
      <c r="BJ703" s="516">
        <v>122.1</v>
      </c>
      <c r="BK703" s="516">
        <v>125.1</v>
      </c>
      <c r="BL703" s="516">
        <v>127.1</v>
      </c>
      <c r="BM703" s="516">
        <v>121.4</v>
      </c>
      <c r="BN703" s="516">
        <v>124.1</v>
      </c>
      <c r="BO703" s="516">
        <v>124.1</v>
      </c>
      <c r="BP703" s="516">
        <v>124.6</v>
      </c>
      <c r="BQ703" s="516">
        <v>123.3</v>
      </c>
      <c r="BR703" s="516">
        <v>123.3</v>
      </c>
      <c r="BS703" s="516">
        <v>123.4</v>
      </c>
      <c r="BT703" s="516">
        <v>123.4</v>
      </c>
      <c r="BU703" s="516">
        <v>122.3</v>
      </c>
      <c r="BV703" s="516">
        <v>122.7</v>
      </c>
      <c r="BW703" s="516">
        <v>122.7</v>
      </c>
      <c r="BX703" s="516">
        <v>124</v>
      </c>
      <c r="BY703" s="516">
        <v>123.6</v>
      </c>
      <c r="BZ703" s="516">
        <v>126.3</v>
      </c>
      <c r="CA703" s="516">
        <v>126.5</v>
      </c>
      <c r="CB703" s="516">
        <v>127.2</v>
      </c>
      <c r="CC703" s="516">
        <v>127.3</v>
      </c>
      <c r="CD703" s="516">
        <v>127.2</v>
      </c>
      <c r="CE703" s="516">
        <v>127.5</v>
      </c>
      <c r="CF703" s="516">
        <v>127.5</v>
      </c>
      <c r="CG703" s="516">
        <v>127.2</v>
      </c>
      <c r="CH703" s="516">
        <v>127.3</v>
      </c>
      <c r="CI703" s="516">
        <v>127.2</v>
      </c>
      <c r="CJ703" s="516">
        <v>126.9</v>
      </c>
      <c r="CK703" s="516">
        <v>126.5</v>
      </c>
      <c r="CL703" s="516">
        <v>126.7</v>
      </c>
      <c r="CM703" s="516">
        <v>127.1</v>
      </c>
      <c r="CN703" s="516">
        <v>123.6</v>
      </c>
      <c r="CO703" s="516">
        <v>123.8</v>
      </c>
      <c r="CP703" s="516">
        <v>124.1</v>
      </c>
      <c r="CQ703" s="516">
        <v>123.9</v>
      </c>
      <c r="CR703" s="516">
        <v>123.2</v>
      </c>
      <c r="CS703" s="516">
        <v>123.6</v>
      </c>
      <c r="CT703" s="516">
        <v>123.6</v>
      </c>
      <c r="CU703" s="516">
        <v>123.1</v>
      </c>
      <c r="CV703" s="516">
        <v>121.5</v>
      </c>
      <c r="CW703" s="516">
        <v>120.3</v>
      </c>
      <c r="CX703" s="516">
        <v>121.3</v>
      </c>
      <c r="CY703" s="516">
        <v>121</v>
      </c>
      <c r="CZ703" s="516">
        <v>121.2</v>
      </c>
      <c r="DA703" s="516">
        <v>121.5</v>
      </c>
      <c r="DB703" s="516">
        <v>121.3</v>
      </c>
      <c r="DC703" s="516">
        <v>122.4</v>
      </c>
      <c r="DD703" s="516">
        <v>122.7</v>
      </c>
      <c r="DE703" s="516">
        <v>121.4</v>
      </c>
      <c r="DF703" s="516">
        <v>124.7</v>
      </c>
      <c r="DG703" s="516">
        <v>124.3</v>
      </c>
      <c r="DH703" s="516">
        <v>124.1</v>
      </c>
      <c r="DI703" s="516">
        <v>135</v>
      </c>
      <c r="DJ703" s="516">
        <v>135.6</v>
      </c>
      <c r="DK703" s="516">
        <v>135.80000000000001</v>
      </c>
      <c r="DL703" s="516">
        <v>136.1</v>
      </c>
      <c r="DM703" s="516">
        <v>136.30000000000001</v>
      </c>
      <c r="DN703" s="516">
        <v>136.30000000000001</v>
      </c>
      <c r="DO703" s="516">
        <v>136.30000000000001</v>
      </c>
      <c r="DP703" s="516">
        <v>135.5</v>
      </c>
      <c r="DQ703" s="516">
        <v>135.9</v>
      </c>
      <c r="DR703" s="516">
        <v>135.9</v>
      </c>
      <c r="DS703" s="516">
        <v>136</v>
      </c>
      <c r="DT703" s="516">
        <v>136</v>
      </c>
      <c r="DU703" s="517">
        <v>136</v>
      </c>
      <c r="DV703" s="517">
        <v>136</v>
      </c>
      <c r="DW703" s="517">
        <v>137.1</v>
      </c>
      <c r="DX703" s="559">
        <v>137.5</v>
      </c>
      <c r="DY703" s="559">
        <v>140.6</v>
      </c>
      <c r="DZ703" s="559">
        <v>136.30000000000001</v>
      </c>
      <c r="EA703" s="558">
        <v>137.69999999999999</v>
      </c>
    </row>
    <row r="704" spans="1:131">
      <c r="A704" s="514" t="s">
        <v>1945</v>
      </c>
      <c r="B704" s="514" t="s">
        <v>1946</v>
      </c>
      <c r="C704" s="515">
        <v>3.823E-2</v>
      </c>
      <c r="D704" s="516">
        <v>99.6</v>
      </c>
      <c r="E704" s="516">
        <v>100.8</v>
      </c>
      <c r="F704" s="516">
        <v>102.3</v>
      </c>
      <c r="G704" s="516">
        <v>102.7</v>
      </c>
      <c r="H704" s="516">
        <v>102</v>
      </c>
      <c r="I704" s="516">
        <v>102</v>
      </c>
      <c r="J704" s="516">
        <v>103.2</v>
      </c>
      <c r="K704" s="516">
        <v>104.4</v>
      </c>
      <c r="L704" s="516">
        <v>104.3</v>
      </c>
      <c r="M704" s="516">
        <v>104</v>
      </c>
      <c r="N704" s="516">
        <v>103.7</v>
      </c>
      <c r="O704" s="516">
        <v>104.1</v>
      </c>
      <c r="P704" s="516">
        <v>103.9</v>
      </c>
      <c r="Q704" s="516">
        <v>103.1</v>
      </c>
      <c r="R704" s="516">
        <v>101.9</v>
      </c>
      <c r="S704" s="516">
        <v>102.4</v>
      </c>
      <c r="T704" s="516">
        <v>101.3</v>
      </c>
      <c r="U704" s="516">
        <v>101</v>
      </c>
      <c r="V704" s="516">
        <v>102.4</v>
      </c>
      <c r="W704" s="516">
        <v>103.1</v>
      </c>
      <c r="X704" s="516">
        <v>104.3</v>
      </c>
      <c r="Y704" s="516">
        <v>104.7</v>
      </c>
      <c r="Z704" s="516">
        <v>104.8</v>
      </c>
      <c r="AA704" s="516">
        <v>105.7</v>
      </c>
      <c r="AB704" s="516">
        <v>104.5</v>
      </c>
      <c r="AC704" s="516">
        <v>104.7</v>
      </c>
      <c r="AD704" s="516">
        <v>103.4</v>
      </c>
      <c r="AE704" s="516">
        <v>103</v>
      </c>
      <c r="AF704" s="516">
        <v>103.7</v>
      </c>
      <c r="AG704" s="516">
        <v>103.7</v>
      </c>
      <c r="AH704" s="516">
        <v>104.7</v>
      </c>
      <c r="AI704" s="516">
        <v>103.9</v>
      </c>
      <c r="AJ704" s="516">
        <v>103</v>
      </c>
      <c r="AK704" s="516">
        <v>104.1</v>
      </c>
      <c r="AL704" s="516">
        <v>106.2</v>
      </c>
      <c r="AM704" s="516">
        <v>104.6</v>
      </c>
      <c r="AN704" s="516">
        <v>104.2</v>
      </c>
      <c r="AO704" s="516">
        <v>105.1</v>
      </c>
      <c r="AP704" s="516">
        <v>104.5</v>
      </c>
      <c r="AQ704" s="516">
        <v>104.1</v>
      </c>
      <c r="AR704" s="516">
        <v>104.3</v>
      </c>
      <c r="AS704" s="516">
        <v>102.3</v>
      </c>
      <c r="AT704" s="516">
        <v>102.2</v>
      </c>
      <c r="AU704" s="516">
        <v>100.6</v>
      </c>
      <c r="AV704" s="516">
        <v>100.4</v>
      </c>
      <c r="AW704" s="516">
        <v>100.5</v>
      </c>
      <c r="AX704" s="516">
        <v>99.8</v>
      </c>
      <c r="AY704" s="516">
        <v>99.6</v>
      </c>
      <c r="AZ704" s="516">
        <v>99.9</v>
      </c>
      <c r="BA704" s="516">
        <v>99.6</v>
      </c>
      <c r="BB704" s="516">
        <v>99.4</v>
      </c>
      <c r="BC704" s="516">
        <v>99.3</v>
      </c>
      <c r="BD704" s="516">
        <v>99.7</v>
      </c>
      <c r="BE704" s="516">
        <v>99.4</v>
      </c>
      <c r="BF704" s="516">
        <v>98.9</v>
      </c>
      <c r="BG704" s="516">
        <v>98.4</v>
      </c>
      <c r="BH704" s="516">
        <v>98.6</v>
      </c>
      <c r="BI704" s="516">
        <v>98.7</v>
      </c>
      <c r="BJ704" s="516">
        <v>97.9</v>
      </c>
      <c r="BK704" s="516">
        <v>97.8</v>
      </c>
      <c r="BL704" s="516">
        <v>98.6</v>
      </c>
      <c r="BM704" s="516">
        <v>98.8</v>
      </c>
      <c r="BN704" s="516">
        <v>98.9</v>
      </c>
      <c r="BO704" s="516">
        <v>101.4</v>
      </c>
      <c r="BP704" s="516">
        <v>101.1</v>
      </c>
      <c r="BQ704" s="516">
        <v>101.3</v>
      </c>
      <c r="BR704" s="516">
        <v>101.7</v>
      </c>
      <c r="BS704" s="516">
        <v>102.4</v>
      </c>
      <c r="BT704" s="516">
        <v>102.6</v>
      </c>
      <c r="BU704" s="516">
        <v>102.6</v>
      </c>
      <c r="BV704" s="516">
        <v>102.8</v>
      </c>
      <c r="BW704" s="516">
        <v>103</v>
      </c>
      <c r="BX704" s="516">
        <v>102.9</v>
      </c>
      <c r="BY704" s="516">
        <v>102.6</v>
      </c>
      <c r="BZ704" s="516">
        <v>102.3</v>
      </c>
      <c r="CA704" s="516">
        <v>102.2</v>
      </c>
      <c r="CB704" s="516">
        <v>102.2</v>
      </c>
      <c r="CC704" s="516">
        <v>102.2</v>
      </c>
      <c r="CD704" s="516">
        <v>105.3</v>
      </c>
      <c r="CE704" s="516">
        <v>106.1</v>
      </c>
      <c r="CF704" s="516">
        <v>109</v>
      </c>
      <c r="CG704" s="516">
        <v>110.1</v>
      </c>
      <c r="CH704" s="516">
        <v>110.4</v>
      </c>
      <c r="CI704" s="516">
        <v>108.4</v>
      </c>
      <c r="CJ704" s="516">
        <v>109.2</v>
      </c>
      <c r="CK704" s="516">
        <v>109.2</v>
      </c>
      <c r="CL704" s="516">
        <v>109.8</v>
      </c>
      <c r="CM704" s="516">
        <v>110</v>
      </c>
      <c r="CN704" s="516">
        <v>108.7</v>
      </c>
      <c r="CO704" s="516">
        <v>110</v>
      </c>
      <c r="CP704" s="516">
        <v>110.1</v>
      </c>
      <c r="CQ704" s="516">
        <v>109.7</v>
      </c>
      <c r="CR704" s="516">
        <v>107.8</v>
      </c>
      <c r="CS704" s="516">
        <v>108.9</v>
      </c>
      <c r="CT704" s="516">
        <v>109.3</v>
      </c>
      <c r="CU704" s="516">
        <v>108.4</v>
      </c>
      <c r="CV704" s="516">
        <v>108.4</v>
      </c>
      <c r="CW704" s="516">
        <v>107.9</v>
      </c>
      <c r="CX704" s="516">
        <v>107.4</v>
      </c>
      <c r="CY704" s="516">
        <v>108</v>
      </c>
      <c r="CZ704" s="516">
        <v>107.1</v>
      </c>
      <c r="DA704" s="516">
        <v>108</v>
      </c>
      <c r="DB704" s="516">
        <v>107.1</v>
      </c>
      <c r="DC704" s="516">
        <v>107.9</v>
      </c>
      <c r="DD704" s="516">
        <v>108.9</v>
      </c>
      <c r="DE704" s="516">
        <v>109.5</v>
      </c>
      <c r="DF704" s="516">
        <v>109.2</v>
      </c>
      <c r="DG704" s="516">
        <v>109.8</v>
      </c>
      <c r="DH704" s="516">
        <v>110.9</v>
      </c>
      <c r="DI704" s="516">
        <v>113</v>
      </c>
      <c r="DJ704" s="516">
        <v>111</v>
      </c>
      <c r="DK704" s="516">
        <v>109.1</v>
      </c>
      <c r="DL704" s="516">
        <v>111.8</v>
      </c>
      <c r="DM704" s="516">
        <v>112.1</v>
      </c>
      <c r="DN704" s="516">
        <v>112.3</v>
      </c>
      <c r="DO704" s="516">
        <v>112.7</v>
      </c>
      <c r="DP704" s="516">
        <v>112.6</v>
      </c>
      <c r="DQ704" s="516">
        <v>112.2</v>
      </c>
      <c r="DR704" s="516">
        <v>114.2</v>
      </c>
      <c r="DS704" s="516">
        <v>114</v>
      </c>
      <c r="DT704" s="516">
        <v>111.9</v>
      </c>
      <c r="DU704" s="517">
        <v>115.2</v>
      </c>
      <c r="DV704" s="517">
        <v>115.9</v>
      </c>
      <c r="DW704" s="517">
        <v>116.1</v>
      </c>
      <c r="DX704" s="559">
        <v>114.2</v>
      </c>
      <c r="DY704" s="559">
        <v>114.8</v>
      </c>
      <c r="DZ704" s="559">
        <v>113.9</v>
      </c>
      <c r="EA704" s="558">
        <v>116.1</v>
      </c>
    </row>
    <row r="705" spans="1:131">
      <c r="A705" s="514" t="s">
        <v>1947</v>
      </c>
      <c r="B705" s="514" t="s">
        <v>1948</v>
      </c>
      <c r="C705" s="515">
        <v>1.6000000000000001E-3</v>
      </c>
      <c r="D705" s="516">
        <v>100.2</v>
      </c>
      <c r="E705" s="516">
        <v>101.3</v>
      </c>
      <c r="F705" s="516">
        <v>101.8</v>
      </c>
      <c r="G705" s="516">
        <v>104.7</v>
      </c>
      <c r="H705" s="516">
        <v>103.8</v>
      </c>
      <c r="I705" s="516">
        <v>104.9</v>
      </c>
      <c r="J705" s="516">
        <v>103.5</v>
      </c>
      <c r="K705" s="516">
        <v>104.4</v>
      </c>
      <c r="L705" s="516">
        <v>103</v>
      </c>
      <c r="M705" s="516">
        <v>103.8</v>
      </c>
      <c r="N705" s="516">
        <v>103.2</v>
      </c>
      <c r="O705" s="516">
        <v>107.2</v>
      </c>
      <c r="P705" s="516">
        <v>106.6</v>
      </c>
      <c r="Q705" s="516">
        <v>102.6</v>
      </c>
      <c r="R705" s="516">
        <v>104.4</v>
      </c>
      <c r="S705" s="516">
        <v>101.9</v>
      </c>
      <c r="T705" s="516">
        <v>105.2</v>
      </c>
      <c r="U705" s="516">
        <v>105.2</v>
      </c>
      <c r="V705" s="516">
        <v>105.6</v>
      </c>
      <c r="W705" s="516">
        <v>104.3</v>
      </c>
      <c r="X705" s="516">
        <v>105.1</v>
      </c>
      <c r="Y705" s="516">
        <v>104.5</v>
      </c>
      <c r="Z705" s="516">
        <v>106.1</v>
      </c>
      <c r="AA705" s="516">
        <v>105.4</v>
      </c>
      <c r="AB705" s="516">
        <v>106.2</v>
      </c>
      <c r="AC705" s="516">
        <v>105.7</v>
      </c>
      <c r="AD705" s="516">
        <v>107.6</v>
      </c>
      <c r="AE705" s="516">
        <v>104.9</v>
      </c>
      <c r="AF705" s="516">
        <v>107.9</v>
      </c>
      <c r="AG705" s="516">
        <v>106.2</v>
      </c>
      <c r="AH705" s="516">
        <v>107.2</v>
      </c>
      <c r="AI705" s="516">
        <v>105.8</v>
      </c>
      <c r="AJ705" s="516">
        <v>104.7</v>
      </c>
      <c r="AK705" s="516">
        <v>106.7</v>
      </c>
      <c r="AL705" s="516">
        <v>105.9</v>
      </c>
      <c r="AM705" s="516">
        <v>104.5</v>
      </c>
      <c r="AN705" s="516">
        <v>104.3</v>
      </c>
      <c r="AO705" s="516">
        <v>105.1</v>
      </c>
      <c r="AP705" s="516">
        <v>106.7</v>
      </c>
      <c r="AQ705" s="516">
        <v>105.6</v>
      </c>
      <c r="AR705" s="516">
        <v>105.4</v>
      </c>
      <c r="AS705" s="516">
        <v>104</v>
      </c>
      <c r="AT705" s="516">
        <v>105.5</v>
      </c>
      <c r="AU705" s="516">
        <v>105.9</v>
      </c>
      <c r="AV705" s="516">
        <v>105.5</v>
      </c>
      <c r="AW705" s="516">
        <v>104.6</v>
      </c>
      <c r="AX705" s="516">
        <v>104.3</v>
      </c>
      <c r="AY705" s="516">
        <v>104</v>
      </c>
      <c r="AZ705" s="516">
        <v>104.4</v>
      </c>
      <c r="BA705" s="516">
        <v>104.3</v>
      </c>
      <c r="BB705" s="516">
        <v>104.7</v>
      </c>
      <c r="BC705" s="516">
        <v>104.2</v>
      </c>
      <c r="BD705" s="516">
        <v>104.2</v>
      </c>
      <c r="BE705" s="516">
        <v>104.5</v>
      </c>
      <c r="BF705" s="516">
        <v>104.2</v>
      </c>
      <c r="BG705" s="516">
        <v>104.3</v>
      </c>
      <c r="BH705" s="516">
        <v>104.5</v>
      </c>
      <c r="BI705" s="516">
        <v>105</v>
      </c>
      <c r="BJ705" s="516">
        <v>104.9</v>
      </c>
      <c r="BK705" s="516">
        <v>105.1</v>
      </c>
      <c r="BL705" s="516">
        <v>105</v>
      </c>
      <c r="BM705" s="516">
        <v>105.3</v>
      </c>
      <c r="BN705" s="516">
        <v>105.6</v>
      </c>
      <c r="BO705" s="516">
        <v>108.3</v>
      </c>
      <c r="BP705" s="516">
        <v>107.7</v>
      </c>
      <c r="BQ705" s="516">
        <v>106.5</v>
      </c>
      <c r="BR705" s="516">
        <v>105.9</v>
      </c>
      <c r="BS705" s="516">
        <v>106.6</v>
      </c>
      <c r="BT705" s="516">
        <v>106.3</v>
      </c>
      <c r="BU705" s="516">
        <v>106.5</v>
      </c>
      <c r="BV705" s="516">
        <v>107.1</v>
      </c>
      <c r="BW705" s="516">
        <v>107.6</v>
      </c>
      <c r="BX705" s="516">
        <v>109.1</v>
      </c>
      <c r="BY705" s="516">
        <v>108.9</v>
      </c>
      <c r="BZ705" s="516">
        <v>108.7</v>
      </c>
      <c r="CA705" s="516">
        <v>108.3</v>
      </c>
      <c r="CB705" s="516">
        <v>108.4</v>
      </c>
      <c r="CC705" s="516">
        <v>108.5</v>
      </c>
      <c r="CD705" s="516">
        <v>110.8</v>
      </c>
      <c r="CE705" s="516">
        <v>112.1</v>
      </c>
      <c r="CF705" s="516">
        <v>112.4</v>
      </c>
      <c r="CG705" s="516">
        <v>110.2</v>
      </c>
      <c r="CH705" s="516">
        <v>109.4</v>
      </c>
      <c r="CI705" s="516">
        <v>108.8</v>
      </c>
      <c r="CJ705" s="516">
        <v>110.2</v>
      </c>
      <c r="CK705" s="516">
        <v>110</v>
      </c>
      <c r="CL705" s="516">
        <v>111.5</v>
      </c>
      <c r="CM705" s="516">
        <v>112.9</v>
      </c>
      <c r="CN705" s="516">
        <v>110.9</v>
      </c>
      <c r="CO705" s="516">
        <v>112.4</v>
      </c>
      <c r="CP705" s="516">
        <v>112.4</v>
      </c>
      <c r="CQ705" s="516">
        <v>112.3</v>
      </c>
      <c r="CR705" s="516">
        <v>112.4</v>
      </c>
      <c r="CS705" s="516">
        <v>112.4</v>
      </c>
      <c r="CT705" s="516">
        <v>112.1</v>
      </c>
      <c r="CU705" s="516">
        <v>112.1</v>
      </c>
      <c r="CV705" s="516">
        <v>112.1</v>
      </c>
      <c r="CW705" s="516">
        <v>112.2</v>
      </c>
      <c r="CX705" s="516">
        <v>112.7</v>
      </c>
      <c r="CY705" s="516">
        <v>112.7</v>
      </c>
      <c r="CZ705" s="516">
        <v>112.8</v>
      </c>
      <c r="DA705" s="516">
        <v>113.8</v>
      </c>
      <c r="DB705" s="516">
        <v>112.4</v>
      </c>
      <c r="DC705" s="516">
        <v>112.7</v>
      </c>
      <c r="DD705" s="516">
        <v>113.7</v>
      </c>
      <c r="DE705" s="516">
        <v>113.5</v>
      </c>
      <c r="DF705" s="516">
        <v>112.1</v>
      </c>
      <c r="DG705" s="516">
        <v>112.7</v>
      </c>
      <c r="DH705" s="516">
        <v>115.1</v>
      </c>
      <c r="DI705" s="516">
        <v>115.5</v>
      </c>
      <c r="DJ705" s="516">
        <v>116.5</v>
      </c>
      <c r="DK705" s="516">
        <v>116.1</v>
      </c>
      <c r="DL705" s="516">
        <v>114.7</v>
      </c>
      <c r="DM705" s="516">
        <v>115.4</v>
      </c>
      <c r="DN705" s="516">
        <v>114.4</v>
      </c>
      <c r="DO705" s="516">
        <v>113.4</v>
      </c>
      <c r="DP705" s="516">
        <v>112.7</v>
      </c>
      <c r="DQ705" s="516">
        <v>112.7</v>
      </c>
      <c r="DR705" s="516">
        <v>112</v>
      </c>
      <c r="DS705" s="516">
        <v>112.5</v>
      </c>
      <c r="DT705" s="516">
        <v>111.7</v>
      </c>
      <c r="DU705" s="517">
        <v>114.2</v>
      </c>
      <c r="DV705" s="517">
        <v>113.2</v>
      </c>
      <c r="DW705" s="517">
        <v>114.8</v>
      </c>
      <c r="DX705" s="559">
        <v>115.5</v>
      </c>
      <c r="DY705" s="559">
        <v>116.3</v>
      </c>
      <c r="DZ705" s="559">
        <v>116.5</v>
      </c>
      <c r="EA705" s="558">
        <v>116.8</v>
      </c>
    </row>
    <row r="706" spans="1:131">
      <c r="A706" s="514" t="s">
        <v>1949</v>
      </c>
      <c r="B706" s="514" t="s">
        <v>1950</v>
      </c>
      <c r="C706" s="515">
        <v>1.4710000000000001E-2</v>
      </c>
      <c r="D706" s="516">
        <v>104.1</v>
      </c>
      <c r="E706" s="516">
        <v>102</v>
      </c>
      <c r="F706" s="516">
        <v>102.4</v>
      </c>
      <c r="G706" s="516">
        <v>102.4</v>
      </c>
      <c r="H706" s="516">
        <v>102.4</v>
      </c>
      <c r="I706" s="516">
        <v>104.8</v>
      </c>
      <c r="J706" s="516">
        <v>104.8</v>
      </c>
      <c r="K706" s="516">
        <v>104.8</v>
      </c>
      <c r="L706" s="516">
        <v>106.7</v>
      </c>
      <c r="M706" s="516">
        <v>107.2</v>
      </c>
      <c r="N706" s="516">
        <v>108</v>
      </c>
      <c r="O706" s="516">
        <v>108</v>
      </c>
      <c r="P706" s="516">
        <v>110.5</v>
      </c>
      <c r="Q706" s="516">
        <v>108.7</v>
      </c>
      <c r="R706" s="516">
        <v>107.4</v>
      </c>
      <c r="S706" s="516">
        <v>106.7</v>
      </c>
      <c r="T706" s="516">
        <v>107.3</v>
      </c>
      <c r="U706" s="516">
        <v>108.4</v>
      </c>
      <c r="V706" s="516">
        <v>109.4</v>
      </c>
      <c r="W706" s="516">
        <v>110.4</v>
      </c>
      <c r="X706" s="516">
        <v>115.7</v>
      </c>
      <c r="Y706" s="516">
        <v>111.1</v>
      </c>
      <c r="Z706" s="516">
        <v>112.3</v>
      </c>
      <c r="AA706" s="516">
        <v>112.3</v>
      </c>
      <c r="AB706" s="516">
        <v>114</v>
      </c>
      <c r="AC706" s="516">
        <v>113.8</v>
      </c>
      <c r="AD706" s="516">
        <v>114.7</v>
      </c>
      <c r="AE706" s="516">
        <v>113.3</v>
      </c>
      <c r="AF706" s="516">
        <v>113.5</v>
      </c>
      <c r="AG706" s="516">
        <v>111.5</v>
      </c>
      <c r="AH706" s="516">
        <v>110.7</v>
      </c>
      <c r="AI706" s="516">
        <v>113.9</v>
      </c>
      <c r="AJ706" s="516">
        <v>112.9</v>
      </c>
      <c r="AK706" s="516">
        <v>112</v>
      </c>
      <c r="AL706" s="516">
        <v>112.5</v>
      </c>
      <c r="AM706" s="516">
        <v>112.6</v>
      </c>
      <c r="AN706" s="516">
        <v>113.4</v>
      </c>
      <c r="AO706" s="516">
        <v>113.1</v>
      </c>
      <c r="AP706" s="516">
        <v>113.4</v>
      </c>
      <c r="AQ706" s="516">
        <v>112.7</v>
      </c>
      <c r="AR706" s="516">
        <v>112.2</v>
      </c>
      <c r="AS706" s="516">
        <v>110.5</v>
      </c>
      <c r="AT706" s="516">
        <v>111.2</v>
      </c>
      <c r="AU706" s="516">
        <v>110.8</v>
      </c>
      <c r="AV706" s="516">
        <v>109.8</v>
      </c>
      <c r="AW706" s="516">
        <v>107.4</v>
      </c>
      <c r="AX706" s="516">
        <v>109</v>
      </c>
      <c r="AY706" s="516">
        <v>109.2</v>
      </c>
      <c r="AZ706" s="516">
        <v>110.1</v>
      </c>
      <c r="BA706" s="516">
        <v>111.8</v>
      </c>
      <c r="BB706" s="516">
        <v>111.9</v>
      </c>
      <c r="BC706" s="516">
        <v>109.6</v>
      </c>
      <c r="BD706" s="516">
        <v>110.8</v>
      </c>
      <c r="BE706" s="516">
        <v>109.6</v>
      </c>
      <c r="BF706" s="516">
        <v>109.4</v>
      </c>
      <c r="BG706" s="516">
        <v>111.1</v>
      </c>
      <c r="BH706" s="516">
        <v>109.9</v>
      </c>
      <c r="BI706" s="516">
        <v>108.8</v>
      </c>
      <c r="BJ706" s="516">
        <v>111.6</v>
      </c>
      <c r="BK706" s="516">
        <v>111.1</v>
      </c>
      <c r="BL706" s="516">
        <v>109.4</v>
      </c>
      <c r="BM706" s="516">
        <v>110.1</v>
      </c>
      <c r="BN706" s="516">
        <v>110.1</v>
      </c>
      <c r="BO706" s="516">
        <v>111.5</v>
      </c>
      <c r="BP706" s="516">
        <v>111.5</v>
      </c>
      <c r="BQ706" s="516">
        <v>111.5</v>
      </c>
      <c r="BR706" s="516">
        <v>111.4</v>
      </c>
      <c r="BS706" s="516">
        <v>111.4</v>
      </c>
      <c r="BT706" s="516">
        <v>111.8</v>
      </c>
      <c r="BU706" s="516">
        <v>111.7</v>
      </c>
      <c r="BV706" s="516">
        <v>111.5</v>
      </c>
      <c r="BW706" s="516">
        <v>110.9</v>
      </c>
      <c r="BX706" s="516">
        <v>110.9</v>
      </c>
      <c r="BY706" s="516">
        <v>110.4</v>
      </c>
      <c r="BZ706" s="516">
        <v>110.5</v>
      </c>
      <c r="CA706" s="516">
        <v>110.2</v>
      </c>
      <c r="CB706" s="516">
        <v>110.4</v>
      </c>
      <c r="CC706" s="516">
        <v>109.6</v>
      </c>
      <c r="CD706" s="516">
        <v>112.3</v>
      </c>
      <c r="CE706" s="516">
        <v>112.3</v>
      </c>
      <c r="CF706" s="516">
        <v>112.3</v>
      </c>
      <c r="CG706" s="516">
        <v>109.5</v>
      </c>
      <c r="CH706" s="516">
        <v>109.3</v>
      </c>
      <c r="CI706" s="516">
        <v>109.4</v>
      </c>
      <c r="CJ706" s="516">
        <v>110.8</v>
      </c>
      <c r="CK706" s="516">
        <v>110.2</v>
      </c>
      <c r="CL706" s="516">
        <v>111.2</v>
      </c>
      <c r="CM706" s="516">
        <v>110.9</v>
      </c>
      <c r="CN706" s="516">
        <v>110.3</v>
      </c>
      <c r="CO706" s="516">
        <v>109.9</v>
      </c>
      <c r="CP706" s="516">
        <v>109.3</v>
      </c>
      <c r="CQ706" s="516">
        <v>109</v>
      </c>
      <c r="CR706" s="516">
        <v>109.4</v>
      </c>
      <c r="CS706" s="516">
        <v>110.3</v>
      </c>
      <c r="CT706" s="516">
        <v>110.2</v>
      </c>
      <c r="CU706" s="516">
        <v>109.2</v>
      </c>
      <c r="CV706" s="516">
        <v>109.2</v>
      </c>
      <c r="CW706" s="516">
        <v>109.2</v>
      </c>
      <c r="CX706" s="516">
        <v>108.9</v>
      </c>
      <c r="CY706" s="516">
        <v>107.2</v>
      </c>
      <c r="CZ706" s="516">
        <v>107.3</v>
      </c>
      <c r="DA706" s="516">
        <v>107.5</v>
      </c>
      <c r="DB706" s="516">
        <v>107.1</v>
      </c>
      <c r="DC706" s="516">
        <v>107.1</v>
      </c>
      <c r="DD706" s="516">
        <v>107.4</v>
      </c>
      <c r="DE706" s="516">
        <v>107.4</v>
      </c>
      <c r="DF706" s="516">
        <v>107.5</v>
      </c>
      <c r="DG706" s="516">
        <v>107.7</v>
      </c>
      <c r="DH706" s="516">
        <v>109.6</v>
      </c>
      <c r="DI706" s="516">
        <v>109.3</v>
      </c>
      <c r="DJ706" s="516">
        <v>110.8</v>
      </c>
      <c r="DK706" s="516">
        <v>111.4</v>
      </c>
      <c r="DL706" s="516">
        <v>110.3</v>
      </c>
      <c r="DM706" s="516">
        <v>110.3</v>
      </c>
      <c r="DN706" s="516">
        <v>110.2</v>
      </c>
      <c r="DO706" s="516">
        <v>111.8</v>
      </c>
      <c r="DP706" s="516">
        <v>111.8</v>
      </c>
      <c r="DQ706" s="516">
        <v>112.9</v>
      </c>
      <c r="DR706" s="516">
        <v>115.1</v>
      </c>
      <c r="DS706" s="516">
        <v>114.4</v>
      </c>
      <c r="DT706" s="516">
        <v>113.1</v>
      </c>
      <c r="DU706" s="517">
        <v>115.1</v>
      </c>
      <c r="DV706" s="517">
        <v>116.7</v>
      </c>
      <c r="DW706" s="517">
        <v>119</v>
      </c>
      <c r="DX706" s="559">
        <v>119</v>
      </c>
      <c r="DY706" s="559">
        <v>119</v>
      </c>
      <c r="DZ706" s="559">
        <v>117.3</v>
      </c>
      <c r="EA706" s="558">
        <v>115.7</v>
      </c>
    </row>
    <row r="707" spans="1:131">
      <c r="A707" s="514" t="s">
        <v>1951</v>
      </c>
      <c r="B707" s="514" t="s">
        <v>1952</v>
      </c>
      <c r="C707" s="515">
        <v>3.46E-3</v>
      </c>
      <c r="D707" s="516">
        <v>99.4</v>
      </c>
      <c r="E707" s="516">
        <v>99.4</v>
      </c>
      <c r="F707" s="516">
        <v>99.4</v>
      </c>
      <c r="G707" s="516">
        <v>99.4</v>
      </c>
      <c r="H707" s="516">
        <v>99.4</v>
      </c>
      <c r="I707" s="516">
        <v>99.4</v>
      </c>
      <c r="J707" s="516">
        <v>98.1</v>
      </c>
      <c r="K707" s="516">
        <v>98.1</v>
      </c>
      <c r="L707" s="516">
        <v>98.1</v>
      </c>
      <c r="M707" s="516">
        <v>98.1</v>
      </c>
      <c r="N707" s="516">
        <v>98.1</v>
      </c>
      <c r="O707" s="516">
        <v>98.1</v>
      </c>
      <c r="P707" s="516">
        <v>98.1</v>
      </c>
      <c r="Q707" s="516">
        <v>98.1</v>
      </c>
      <c r="R707" s="516">
        <v>98.1</v>
      </c>
      <c r="S707" s="516">
        <v>98.1</v>
      </c>
      <c r="T707" s="516">
        <v>98.1</v>
      </c>
      <c r="U707" s="516">
        <v>98.1</v>
      </c>
      <c r="V707" s="516">
        <v>98.1</v>
      </c>
      <c r="W707" s="516">
        <v>98.1</v>
      </c>
      <c r="X707" s="516">
        <v>98.1</v>
      </c>
      <c r="Y707" s="516">
        <v>98.1</v>
      </c>
      <c r="Z707" s="516">
        <v>98.1</v>
      </c>
      <c r="AA707" s="516">
        <v>99.4</v>
      </c>
      <c r="AB707" s="516">
        <v>99.4</v>
      </c>
      <c r="AC707" s="516">
        <v>99.4</v>
      </c>
      <c r="AD707" s="516">
        <v>99.4</v>
      </c>
      <c r="AE707" s="516">
        <v>99.4</v>
      </c>
      <c r="AF707" s="516">
        <v>99.4</v>
      </c>
      <c r="AG707" s="516">
        <v>99.4</v>
      </c>
      <c r="AH707" s="516">
        <v>99.4</v>
      </c>
      <c r="AI707" s="516">
        <v>99.4</v>
      </c>
      <c r="AJ707" s="516">
        <v>99.4</v>
      </c>
      <c r="AK707" s="516">
        <v>99.4</v>
      </c>
      <c r="AL707" s="516">
        <v>99.4</v>
      </c>
      <c r="AM707" s="516">
        <v>92.3</v>
      </c>
      <c r="AN707" s="516">
        <v>92.3</v>
      </c>
      <c r="AO707" s="516">
        <v>92.3</v>
      </c>
      <c r="AP707" s="516">
        <v>92.3</v>
      </c>
      <c r="AQ707" s="516">
        <v>92.3</v>
      </c>
      <c r="AR707" s="516">
        <v>92.3</v>
      </c>
      <c r="AS707" s="516">
        <v>91.2</v>
      </c>
      <c r="AT707" s="516">
        <v>91.1</v>
      </c>
      <c r="AU707" s="516">
        <v>91.1</v>
      </c>
      <c r="AV707" s="516">
        <v>88.6</v>
      </c>
      <c r="AW707" s="516">
        <v>88.6</v>
      </c>
      <c r="AX707" s="516">
        <v>87</v>
      </c>
      <c r="AY707" s="516">
        <v>88.2</v>
      </c>
      <c r="AZ707" s="516">
        <v>89.8</v>
      </c>
      <c r="BA707" s="516">
        <v>89.8</v>
      </c>
      <c r="BB707" s="516">
        <v>89.8</v>
      </c>
      <c r="BC707" s="516">
        <v>89.8</v>
      </c>
      <c r="BD707" s="516">
        <v>89.8</v>
      </c>
      <c r="BE707" s="516">
        <v>89.8</v>
      </c>
      <c r="BF707" s="516">
        <v>89.8</v>
      </c>
      <c r="BG707" s="516">
        <v>89.8</v>
      </c>
      <c r="BH707" s="516">
        <v>89.8</v>
      </c>
      <c r="BI707" s="516">
        <v>89.8</v>
      </c>
      <c r="BJ707" s="516">
        <v>89.8</v>
      </c>
      <c r="BK707" s="516">
        <v>89.8</v>
      </c>
      <c r="BL707" s="516">
        <v>89.8</v>
      </c>
      <c r="BM707" s="516">
        <v>89.8</v>
      </c>
      <c r="BN707" s="516">
        <v>89.8</v>
      </c>
      <c r="BO707" s="516">
        <v>89.8</v>
      </c>
      <c r="BP707" s="516">
        <v>89.8</v>
      </c>
      <c r="BQ707" s="516">
        <v>89.8</v>
      </c>
      <c r="BR707" s="516">
        <v>89.8</v>
      </c>
      <c r="BS707" s="516">
        <v>89.8</v>
      </c>
      <c r="BT707" s="516">
        <v>89.8</v>
      </c>
      <c r="BU707" s="516">
        <v>89.8</v>
      </c>
      <c r="BV707" s="516">
        <v>89.8</v>
      </c>
      <c r="BW707" s="516">
        <v>89.8</v>
      </c>
      <c r="BX707" s="516">
        <v>89.8</v>
      </c>
      <c r="BY707" s="516">
        <v>89.8</v>
      </c>
      <c r="BZ707" s="516">
        <v>89.8</v>
      </c>
      <c r="CA707" s="516">
        <v>89.8</v>
      </c>
      <c r="CB707" s="516">
        <v>89.8</v>
      </c>
      <c r="CC707" s="516">
        <v>89.8</v>
      </c>
      <c r="CD707" s="516">
        <v>89.8</v>
      </c>
      <c r="CE707" s="516">
        <v>89.8</v>
      </c>
      <c r="CF707" s="516">
        <v>89.8</v>
      </c>
      <c r="CG707" s="516">
        <v>89.8</v>
      </c>
      <c r="CH707" s="516">
        <v>89.8</v>
      </c>
      <c r="CI707" s="516">
        <v>89.8</v>
      </c>
      <c r="CJ707" s="516">
        <v>89.8</v>
      </c>
      <c r="CK707" s="516">
        <v>89.8</v>
      </c>
      <c r="CL707" s="516">
        <v>89.8</v>
      </c>
      <c r="CM707" s="516">
        <v>89.8</v>
      </c>
      <c r="CN707" s="516">
        <v>89.8</v>
      </c>
      <c r="CO707" s="516">
        <v>89.8</v>
      </c>
      <c r="CP707" s="516">
        <v>89.8</v>
      </c>
      <c r="CQ707" s="516">
        <v>89.8</v>
      </c>
      <c r="CR707" s="516">
        <v>89.8</v>
      </c>
      <c r="CS707" s="516">
        <v>89.8</v>
      </c>
      <c r="CT707" s="516">
        <v>89.8</v>
      </c>
      <c r="CU707" s="516">
        <v>89.8</v>
      </c>
      <c r="CV707" s="516">
        <v>89.8</v>
      </c>
      <c r="CW707" s="516">
        <v>89.8</v>
      </c>
      <c r="CX707" s="516">
        <v>89.8</v>
      </c>
      <c r="CY707" s="516">
        <v>89.8</v>
      </c>
      <c r="CZ707" s="516">
        <v>89.8</v>
      </c>
      <c r="DA707" s="516">
        <v>89.8</v>
      </c>
      <c r="DB707" s="516">
        <v>89.8</v>
      </c>
      <c r="DC707" s="516">
        <v>89.8</v>
      </c>
      <c r="DD707" s="516">
        <v>89.8</v>
      </c>
      <c r="DE707" s="516">
        <v>89.8</v>
      </c>
      <c r="DF707" s="516">
        <v>89.8</v>
      </c>
      <c r="DG707" s="516">
        <v>89.8</v>
      </c>
      <c r="DH707" s="516">
        <v>89.8</v>
      </c>
      <c r="DI707" s="516">
        <v>89.8</v>
      </c>
      <c r="DJ707" s="516">
        <v>89.8</v>
      </c>
      <c r="DK707" s="516">
        <v>89.8</v>
      </c>
      <c r="DL707" s="516">
        <v>89.8</v>
      </c>
      <c r="DM707" s="516">
        <v>89.8</v>
      </c>
      <c r="DN707" s="516">
        <v>89.8</v>
      </c>
      <c r="DO707" s="516">
        <v>89.8</v>
      </c>
      <c r="DP707" s="516">
        <v>89.8</v>
      </c>
      <c r="DQ707" s="516">
        <v>89.8</v>
      </c>
      <c r="DR707" s="516">
        <v>89.8</v>
      </c>
      <c r="DS707" s="516">
        <v>89.8</v>
      </c>
      <c r="DT707" s="516">
        <v>89.8</v>
      </c>
      <c r="DU707" s="517">
        <v>89.8</v>
      </c>
      <c r="DV707" s="517">
        <v>89.8</v>
      </c>
      <c r="DW707" s="517">
        <v>89.8</v>
      </c>
      <c r="DX707" s="559">
        <v>89.8</v>
      </c>
      <c r="DY707" s="559">
        <v>89.8</v>
      </c>
      <c r="DZ707" s="559">
        <v>89.8</v>
      </c>
      <c r="EA707" s="558">
        <v>89.8</v>
      </c>
    </row>
    <row r="708" spans="1:131">
      <c r="A708" s="514" t="s">
        <v>1953</v>
      </c>
      <c r="B708" s="514" t="s">
        <v>1954</v>
      </c>
      <c r="C708" s="515">
        <v>0.36599999999999999</v>
      </c>
      <c r="D708" s="516">
        <v>102.3</v>
      </c>
      <c r="E708" s="516">
        <v>102.2</v>
      </c>
      <c r="F708" s="516">
        <v>104.4</v>
      </c>
      <c r="G708" s="516">
        <v>105.7</v>
      </c>
      <c r="H708" s="516">
        <v>107.5</v>
      </c>
      <c r="I708" s="516">
        <v>109.8</v>
      </c>
      <c r="J708" s="516">
        <v>109.8</v>
      </c>
      <c r="K708" s="516">
        <v>109.4</v>
      </c>
      <c r="L708" s="516">
        <v>109.1</v>
      </c>
      <c r="M708" s="516">
        <v>110.6</v>
      </c>
      <c r="N708" s="516">
        <v>110.9</v>
      </c>
      <c r="O708" s="516">
        <v>111.4</v>
      </c>
      <c r="P708" s="516">
        <v>111.9</v>
      </c>
      <c r="Q708" s="516">
        <v>112.4</v>
      </c>
      <c r="R708" s="516">
        <v>111.7</v>
      </c>
      <c r="S708" s="516">
        <v>111.9</v>
      </c>
      <c r="T708" s="516">
        <v>112</v>
      </c>
      <c r="U708" s="516">
        <v>114.4</v>
      </c>
      <c r="V708" s="516">
        <v>114.9</v>
      </c>
      <c r="W708" s="516">
        <v>116.1</v>
      </c>
      <c r="X708" s="516">
        <v>115.4</v>
      </c>
      <c r="Y708" s="516">
        <v>116.2</v>
      </c>
      <c r="Z708" s="516">
        <v>115.3</v>
      </c>
      <c r="AA708" s="516">
        <v>114.6</v>
      </c>
      <c r="AB708" s="516">
        <v>115.2</v>
      </c>
      <c r="AC708" s="516">
        <v>116</v>
      </c>
      <c r="AD708" s="516">
        <v>115.2</v>
      </c>
      <c r="AE708" s="516">
        <v>116.6</v>
      </c>
      <c r="AF708" s="516">
        <v>117</v>
      </c>
      <c r="AG708" s="516">
        <v>117.1</v>
      </c>
      <c r="AH708" s="516">
        <v>117.2</v>
      </c>
      <c r="AI708" s="516">
        <v>118.2</v>
      </c>
      <c r="AJ708" s="516">
        <v>116.7</v>
      </c>
      <c r="AK708" s="516">
        <v>116.1</v>
      </c>
      <c r="AL708" s="516">
        <v>116.2</v>
      </c>
      <c r="AM708" s="516">
        <v>115.8</v>
      </c>
      <c r="AN708" s="516">
        <v>115.8</v>
      </c>
      <c r="AO708" s="516">
        <v>116.9</v>
      </c>
      <c r="AP708" s="516">
        <v>117.3</v>
      </c>
      <c r="AQ708" s="516">
        <v>119</v>
      </c>
      <c r="AR708" s="516">
        <v>118.4</v>
      </c>
      <c r="AS708" s="516">
        <v>118.8</v>
      </c>
      <c r="AT708" s="516">
        <v>119.1</v>
      </c>
      <c r="AU708" s="516">
        <v>118.6</v>
      </c>
      <c r="AV708" s="516">
        <v>119.2</v>
      </c>
      <c r="AW708" s="516">
        <v>119.4</v>
      </c>
      <c r="AX708" s="516">
        <v>119.2</v>
      </c>
      <c r="AY708" s="516">
        <v>119.4</v>
      </c>
      <c r="AZ708" s="516">
        <v>118.8</v>
      </c>
      <c r="BA708" s="516">
        <v>119.1</v>
      </c>
      <c r="BB708" s="516">
        <v>119.3</v>
      </c>
      <c r="BC708" s="516">
        <v>119.2</v>
      </c>
      <c r="BD708" s="516">
        <v>119.1</v>
      </c>
      <c r="BE708" s="516">
        <v>119.6</v>
      </c>
      <c r="BF708" s="516">
        <v>119.9</v>
      </c>
      <c r="BG708" s="516">
        <v>119.4</v>
      </c>
      <c r="BH708" s="516">
        <v>119.9</v>
      </c>
      <c r="BI708" s="516">
        <v>120.5</v>
      </c>
      <c r="BJ708" s="516">
        <v>118.8</v>
      </c>
      <c r="BK708" s="516">
        <v>119</v>
      </c>
      <c r="BL708" s="516">
        <v>119.8</v>
      </c>
      <c r="BM708" s="516">
        <v>120.4</v>
      </c>
      <c r="BN708" s="516">
        <v>120.7</v>
      </c>
      <c r="BO708" s="516">
        <v>121.4</v>
      </c>
      <c r="BP708" s="516">
        <v>121.5</v>
      </c>
      <c r="BQ708" s="516">
        <v>122.1</v>
      </c>
      <c r="BR708" s="516">
        <v>121.7</v>
      </c>
      <c r="BS708" s="516">
        <v>121.5</v>
      </c>
      <c r="BT708" s="516">
        <v>121.5</v>
      </c>
      <c r="BU708" s="516">
        <v>121.8</v>
      </c>
      <c r="BV708" s="516">
        <v>121.7</v>
      </c>
      <c r="BW708" s="516">
        <v>121.5</v>
      </c>
      <c r="BX708" s="516">
        <v>121.8</v>
      </c>
      <c r="BY708" s="516">
        <v>122.8</v>
      </c>
      <c r="BZ708" s="516">
        <v>122.9</v>
      </c>
      <c r="CA708" s="516">
        <v>122.7</v>
      </c>
      <c r="CB708" s="516">
        <v>121.8</v>
      </c>
      <c r="CC708" s="516">
        <v>122.1</v>
      </c>
      <c r="CD708" s="516">
        <v>121</v>
      </c>
      <c r="CE708" s="516">
        <v>121.1</v>
      </c>
      <c r="CF708" s="516">
        <v>120.8</v>
      </c>
      <c r="CG708" s="516">
        <v>120.9</v>
      </c>
      <c r="CH708" s="516">
        <v>120.7</v>
      </c>
      <c r="CI708" s="516">
        <v>120.3</v>
      </c>
      <c r="CJ708" s="516">
        <v>120.4</v>
      </c>
      <c r="CK708" s="516">
        <v>120.4</v>
      </c>
      <c r="CL708" s="516">
        <v>120.4</v>
      </c>
      <c r="CM708" s="516">
        <v>120.5</v>
      </c>
      <c r="CN708" s="516">
        <v>120.5</v>
      </c>
      <c r="CO708" s="516">
        <v>120.7</v>
      </c>
      <c r="CP708" s="516">
        <v>120.5</v>
      </c>
      <c r="CQ708" s="516">
        <v>120.3</v>
      </c>
      <c r="CR708" s="516">
        <v>120.4</v>
      </c>
      <c r="CS708" s="516">
        <v>118.3</v>
      </c>
      <c r="CT708" s="516">
        <v>118.1</v>
      </c>
      <c r="CU708" s="516">
        <v>118.1</v>
      </c>
      <c r="CV708" s="516">
        <v>118.1</v>
      </c>
      <c r="CW708" s="516">
        <v>118.2</v>
      </c>
      <c r="CX708" s="516">
        <v>117.8</v>
      </c>
      <c r="CY708" s="516">
        <v>118.2</v>
      </c>
      <c r="CZ708" s="516">
        <v>118.6</v>
      </c>
      <c r="DA708" s="516">
        <v>119.4</v>
      </c>
      <c r="DB708" s="516">
        <v>118.6</v>
      </c>
      <c r="DC708" s="516">
        <v>119.2</v>
      </c>
      <c r="DD708" s="516">
        <v>120.4</v>
      </c>
      <c r="DE708" s="516">
        <v>121</v>
      </c>
      <c r="DF708" s="516">
        <v>122.9</v>
      </c>
      <c r="DG708" s="516">
        <v>123.8</v>
      </c>
      <c r="DH708" s="516">
        <v>124.6</v>
      </c>
      <c r="DI708" s="516">
        <v>125.1</v>
      </c>
      <c r="DJ708" s="516">
        <v>125.2</v>
      </c>
      <c r="DK708" s="516">
        <v>126.3</v>
      </c>
      <c r="DL708" s="516">
        <v>127.7</v>
      </c>
      <c r="DM708" s="516">
        <v>128.69999999999999</v>
      </c>
      <c r="DN708" s="516">
        <v>128.69999999999999</v>
      </c>
      <c r="DO708" s="516">
        <v>129.6</v>
      </c>
      <c r="DP708" s="516">
        <v>130.80000000000001</v>
      </c>
      <c r="DQ708" s="516">
        <v>131.30000000000001</v>
      </c>
      <c r="DR708" s="516">
        <v>131.30000000000001</v>
      </c>
      <c r="DS708" s="516">
        <v>131.30000000000001</v>
      </c>
      <c r="DT708" s="516">
        <v>131.9</v>
      </c>
      <c r="DU708" s="517">
        <v>134</v>
      </c>
      <c r="DV708" s="517">
        <v>134.1</v>
      </c>
      <c r="DW708" s="517">
        <v>134.6</v>
      </c>
      <c r="DX708" s="559">
        <v>135.1</v>
      </c>
      <c r="DY708" s="559">
        <v>134.69999999999999</v>
      </c>
      <c r="DZ708" s="559">
        <v>134.80000000000001</v>
      </c>
      <c r="EA708" s="558">
        <v>134.6</v>
      </c>
    </row>
    <row r="709" spans="1:131">
      <c r="A709" s="514" t="s">
        <v>1955</v>
      </c>
      <c r="B709" s="514" t="s">
        <v>1956</v>
      </c>
      <c r="C709" s="515">
        <v>0.13502</v>
      </c>
      <c r="D709" s="516">
        <v>101.5</v>
      </c>
      <c r="E709" s="516">
        <v>103.4</v>
      </c>
      <c r="F709" s="516">
        <v>106.9</v>
      </c>
      <c r="G709" s="516">
        <v>107.1</v>
      </c>
      <c r="H709" s="516">
        <v>110.2</v>
      </c>
      <c r="I709" s="516">
        <v>111.1</v>
      </c>
      <c r="J709" s="516">
        <v>114.1</v>
      </c>
      <c r="K709" s="516">
        <v>113.7</v>
      </c>
      <c r="L709" s="516">
        <v>113.8</v>
      </c>
      <c r="M709" s="516">
        <v>113.2</v>
      </c>
      <c r="N709" s="516">
        <v>113.6</v>
      </c>
      <c r="O709" s="516">
        <v>113.2</v>
      </c>
      <c r="P709" s="516">
        <v>117.9</v>
      </c>
      <c r="Q709" s="516">
        <v>119.3</v>
      </c>
      <c r="R709" s="516">
        <v>115.4</v>
      </c>
      <c r="S709" s="516">
        <v>116.6</v>
      </c>
      <c r="T709" s="516">
        <v>118.5</v>
      </c>
      <c r="U709" s="516">
        <v>120</v>
      </c>
      <c r="V709" s="516">
        <v>120.7</v>
      </c>
      <c r="W709" s="516">
        <v>121.4</v>
      </c>
      <c r="X709" s="516">
        <v>121.7</v>
      </c>
      <c r="Y709" s="516">
        <v>121.4</v>
      </c>
      <c r="Z709" s="516">
        <v>118.5</v>
      </c>
      <c r="AA709" s="516">
        <v>118.5</v>
      </c>
      <c r="AB709" s="516">
        <v>119.4</v>
      </c>
      <c r="AC709" s="516">
        <v>119.2</v>
      </c>
      <c r="AD709" s="516">
        <v>117.1</v>
      </c>
      <c r="AE709" s="516">
        <v>119.1</v>
      </c>
      <c r="AF709" s="516">
        <v>120</v>
      </c>
      <c r="AG709" s="516">
        <v>121</v>
      </c>
      <c r="AH709" s="516">
        <v>121.7</v>
      </c>
      <c r="AI709" s="516">
        <v>121.8</v>
      </c>
      <c r="AJ709" s="516">
        <v>118.2</v>
      </c>
      <c r="AK709" s="516">
        <v>119.9</v>
      </c>
      <c r="AL709" s="516">
        <v>119.2</v>
      </c>
      <c r="AM709" s="516">
        <v>117.2</v>
      </c>
      <c r="AN709" s="516">
        <v>118</v>
      </c>
      <c r="AO709" s="516">
        <v>118.7</v>
      </c>
      <c r="AP709" s="516">
        <v>119.5</v>
      </c>
      <c r="AQ709" s="516">
        <v>122.5</v>
      </c>
      <c r="AR709" s="516">
        <v>123.7</v>
      </c>
      <c r="AS709" s="516">
        <v>124.5</v>
      </c>
      <c r="AT709" s="516">
        <v>126</v>
      </c>
      <c r="AU709" s="516">
        <v>125.5</v>
      </c>
      <c r="AV709" s="516">
        <v>126.8</v>
      </c>
      <c r="AW709" s="516">
        <v>126.2</v>
      </c>
      <c r="AX709" s="516">
        <v>126</v>
      </c>
      <c r="AY709" s="516">
        <v>126.3</v>
      </c>
      <c r="AZ709" s="516">
        <v>125.8</v>
      </c>
      <c r="BA709" s="516">
        <v>126.9</v>
      </c>
      <c r="BB709" s="516">
        <v>126.7</v>
      </c>
      <c r="BC709" s="516">
        <v>126.7</v>
      </c>
      <c r="BD709" s="516">
        <v>127.3</v>
      </c>
      <c r="BE709" s="516">
        <v>127.5</v>
      </c>
      <c r="BF709" s="516">
        <v>127.6</v>
      </c>
      <c r="BG709" s="516">
        <v>126.6</v>
      </c>
      <c r="BH709" s="516">
        <v>126.8</v>
      </c>
      <c r="BI709" s="516">
        <v>127.3</v>
      </c>
      <c r="BJ709" s="516">
        <v>126.5</v>
      </c>
      <c r="BK709" s="516">
        <v>127.2</v>
      </c>
      <c r="BL709" s="516">
        <v>126.7</v>
      </c>
      <c r="BM709" s="516">
        <v>128.4</v>
      </c>
      <c r="BN709" s="516">
        <v>129.19999999999999</v>
      </c>
      <c r="BO709" s="516">
        <v>129.19999999999999</v>
      </c>
      <c r="BP709" s="516">
        <v>130.4</v>
      </c>
      <c r="BQ709" s="516">
        <v>130.69999999999999</v>
      </c>
      <c r="BR709" s="516">
        <v>130.69999999999999</v>
      </c>
      <c r="BS709" s="516">
        <v>130.6</v>
      </c>
      <c r="BT709" s="516">
        <v>130.9</v>
      </c>
      <c r="BU709" s="516">
        <v>130.69999999999999</v>
      </c>
      <c r="BV709" s="516">
        <v>130.69999999999999</v>
      </c>
      <c r="BW709" s="516">
        <v>130.80000000000001</v>
      </c>
      <c r="BX709" s="516">
        <v>130.6</v>
      </c>
      <c r="BY709" s="516">
        <v>131.4</v>
      </c>
      <c r="BZ709" s="516">
        <v>132</v>
      </c>
      <c r="CA709" s="516">
        <v>132.19999999999999</v>
      </c>
      <c r="CB709" s="516">
        <v>129.6</v>
      </c>
      <c r="CC709" s="516">
        <v>129.30000000000001</v>
      </c>
      <c r="CD709" s="516">
        <v>126.3</v>
      </c>
      <c r="CE709" s="516">
        <v>125.8</v>
      </c>
      <c r="CF709" s="516">
        <v>125.6</v>
      </c>
      <c r="CG709" s="516">
        <v>125.3</v>
      </c>
      <c r="CH709" s="516">
        <v>125.9</v>
      </c>
      <c r="CI709" s="516">
        <v>124.3</v>
      </c>
      <c r="CJ709" s="516">
        <v>124</v>
      </c>
      <c r="CK709" s="516">
        <v>124</v>
      </c>
      <c r="CL709" s="516">
        <v>124</v>
      </c>
      <c r="CM709" s="516">
        <v>124</v>
      </c>
      <c r="CN709" s="516">
        <v>123.8</v>
      </c>
      <c r="CO709" s="516">
        <v>123.8</v>
      </c>
      <c r="CP709" s="516">
        <v>123.7</v>
      </c>
      <c r="CQ709" s="516">
        <v>123.7</v>
      </c>
      <c r="CR709" s="516">
        <v>123.7</v>
      </c>
      <c r="CS709" s="516">
        <v>123.7</v>
      </c>
      <c r="CT709" s="516">
        <v>123.3</v>
      </c>
      <c r="CU709" s="516">
        <v>123.7</v>
      </c>
      <c r="CV709" s="516">
        <v>123.7</v>
      </c>
      <c r="CW709" s="516">
        <v>123.7</v>
      </c>
      <c r="CX709" s="516">
        <v>123.2</v>
      </c>
      <c r="CY709" s="516">
        <v>123.3</v>
      </c>
      <c r="CZ709" s="516">
        <v>123.7</v>
      </c>
      <c r="DA709" s="516">
        <v>125.1</v>
      </c>
      <c r="DB709" s="516">
        <v>123.7</v>
      </c>
      <c r="DC709" s="516">
        <v>123.6</v>
      </c>
      <c r="DD709" s="516">
        <v>123.9</v>
      </c>
      <c r="DE709" s="516">
        <v>123.8</v>
      </c>
      <c r="DF709" s="516">
        <v>125.4</v>
      </c>
      <c r="DG709" s="516">
        <v>126.8</v>
      </c>
      <c r="DH709" s="516">
        <v>127</v>
      </c>
      <c r="DI709" s="516">
        <v>127.2</v>
      </c>
      <c r="DJ709" s="516">
        <v>127.3</v>
      </c>
      <c r="DK709" s="516">
        <v>128</v>
      </c>
      <c r="DL709" s="516">
        <v>128.30000000000001</v>
      </c>
      <c r="DM709" s="516">
        <v>129.19999999999999</v>
      </c>
      <c r="DN709" s="516">
        <v>128.80000000000001</v>
      </c>
      <c r="DO709" s="516">
        <v>130.6</v>
      </c>
      <c r="DP709" s="516">
        <v>131.80000000000001</v>
      </c>
      <c r="DQ709" s="516">
        <v>131.30000000000001</v>
      </c>
      <c r="DR709" s="516">
        <v>131.4</v>
      </c>
      <c r="DS709" s="516">
        <v>131.30000000000001</v>
      </c>
      <c r="DT709" s="516">
        <v>131.6</v>
      </c>
      <c r="DU709" s="517">
        <v>130.6</v>
      </c>
      <c r="DV709" s="517">
        <v>130.6</v>
      </c>
      <c r="DW709" s="517">
        <v>130.69999999999999</v>
      </c>
      <c r="DX709" s="559">
        <v>131.5</v>
      </c>
      <c r="DY709" s="559">
        <v>131.30000000000001</v>
      </c>
      <c r="DZ709" s="559">
        <v>131.5</v>
      </c>
      <c r="EA709" s="558">
        <v>131.69999999999999</v>
      </c>
    </row>
    <row r="710" spans="1:131">
      <c r="A710" s="514" t="s">
        <v>1957</v>
      </c>
      <c r="B710" s="514" t="s">
        <v>1958</v>
      </c>
      <c r="C710" s="515">
        <v>4.3130000000000002E-2</v>
      </c>
      <c r="D710" s="516">
        <v>101.5</v>
      </c>
      <c r="E710" s="516">
        <v>101.4</v>
      </c>
      <c r="F710" s="516">
        <v>101.6</v>
      </c>
      <c r="G710" s="516">
        <v>101.7</v>
      </c>
      <c r="H710" s="516">
        <v>102</v>
      </c>
      <c r="I710" s="516">
        <v>102.2</v>
      </c>
      <c r="J710" s="516">
        <v>100.3</v>
      </c>
      <c r="K710" s="516">
        <v>99.6</v>
      </c>
      <c r="L710" s="516">
        <v>98.8</v>
      </c>
      <c r="M710" s="516">
        <v>98.6</v>
      </c>
      <c r="N710" s="516">
        <v>98.5</v>
      </c>
      <c r="O710" s="516">
        <v>99.5</v>
      </c>
      <c r="P710" s="516">
        <v>100.5</v>
      </c>
      <c r="Q710" s="516">
        <v>100.6</v>
      </c>
      <c r="R710" s="516">
        <v>100.7</v>
      </c>
      <c r="S710" s="516">
        <v>100.8</v>
      </c>
      <c r="T710" s="516">
        <v>101.3</v>
      </c>
      <c r="U710" s="516">
        <v>101.2</v>
      </c>
      <c r="V710" s="516">
        <v>101</v>
      </c>
      <c r="W710" s="516">
        <v>98.6</v>
      </c>
      <c r="X710" s="516">
        <v>98.2</v>
      </c>
      <c r="Y710" s="516">
        <v>98.8</v>
      </c>
      <c r="Z710" s="516">
        <v>99.1</v>
      </c>
      <c r="AA710" s="516">
        <v>99</v>
      </c>
      <c r="AB710" s="516">
        <v>94.6</v>
      </c>
      <c r="AC710" s="516">
        <v>96</v>
      </c>
      <c r="AD710" s="516">
        <v>96.5</v>
      </c>
      <c r="AE710" s="516">
        <v>96.9</v>
      </c>
      <c r="AF710" s="516">
        <v>95</v>
      </c>
      <c r="AG710" s="516">
        <v>94.1</v>
      </c>
      <c r="AH710" s="516">
        <v>96.3</v>
      </c>
      <c r="AI710" s="516">
        <v>96</v>
      </c>
      <c r="AJ710" s="516">
        <v>95.6</v>
      </c>
      <c r="AK710" s="516">
        <v>94.8</v>
      </c>
      <c r="AL710" s="516">
        <v>91.2</v>
      </c>
      <c r="AM710" s="516">
        <v>91.8</v>
      </c>
      <c r="AN710" s="516">
        <v>93.6</v>
      </c>
      <c r="AO710" s="516">
        <v>90.8</v>
      </c>
      <c r="AP710" s="516">
        <v>91.6</v>
      </c>
      <c r="AQ710" s="516">
        <v>90.6</v>
      </c>
      <c r="AR710" s="516">
        <v>91</v>
      </c>
      <c r="AS710" s="516">
        <v>91.5</v>
      </c>
      <c r="AT710" s="516">
        <v>90.5</v>
      </c>
      <c r="AU710" s="516">
        <v>89.1</v>
      </c>
      <c r="AV710" s="516">
        <v>89.5</v>
      </c>
      <c r="AW710" s="516">
        <v>90.1</v>
      </c>
      <c r="AX710" s="516">
        <v>90.1</v>
      </c>
      <c r="AY710" s="516">
        <v>89.5</v>
      </c>
      <c r="AZ710" s="516">
        <v>88.4</v>
      </c>
      <c r="BA710" s="516">
        <v>87.2</v>
      </c>
      <c r="BB710" s="516">
        <v>87</v>
      </c>
      <c r="BC710" s="516">
        <v>86.6</v>
      </c>
      <c r="BD710" s="516">
        <v>85.6</v>
      </c>
      <c r="BE710" s="516">
        <v>86.3</v>
      </c>
      <c r="BF710" s="516">
        <v>88.9</v>
      </c>
      <c r="BG710" s="516">
        <v>88.8</v>
      </c>
      <c r="BH710" s="516">
        <v>90.2</v>
      </c>
      <c r="BI710" s="516">
        <v>89.5</v>
      </c>
      <c r="BJ710" s="516">
        <v>89.6</v>
      </c>
      <c r="BK710" s="516">
        <v>88.7</v>
      </c>
      <c r="BL710" s="516">
        <v>89.2</v>
      </c>
      <c r="BM710" s="516">
        <v>88.9</v>
      </c>
      <c r="BN710" s="516">
        <v>89.4</v>
      </c>
      <c r="BO710" s="516">
        <v>89.8</v>
      </c>
      <c r="BP710" s="516">
        <v>89.9</v>
      </c>
      <c r="BQ710" s="516">
        <v>90.4</v>
      </c>
      <c r="BR710" s="516">
        <v>90.2</v>
      </c>
      <c r="BS710" s="516">
        <v>90</v>
      </c>
      <c r="BT710" s="516">
        <v>90.4</v>
      </c>
      <c r="BU710" s="516">
        <v>90.5</v>
      </c>
      <c r="BV710" s="516">
        <v>90.1</v>
      </c>
      <c r="BW710" s="516">
        <v>89.8</v>
      </c>
      <c r="BX710" s="516">
        <v>90.3</v>
      </c>
      <c r="BY710" s="516">
        <v>90.5</v>
      </c>
      <c r="BZ710" s="516">
        <v>89.9</v>
      </c>
      <c r="CA710" s="516">
        <v>90.3</v>
      </c>
      <c r="CB710" s="516">
        <v>90.7</v>
      </c>
      <c r="CC710" s="516">
        <v>91.5</v>
      </c>
      <c r="CD710" s="516">
        <v>90.9</v>
      </c>
      <c r="CE710" s="516">
        <v>89.8</v>
      </c>
      <c r="CF710" s="516">
        <v>90.8</v>
      </c>
      <c r="CG710" s="516">
        <v>90.6</v>
      </c>
      <c r="CH710" s="516">
        <v>89.9</v>
      </c>
      <c r="CI710" s="516">
        <v>89.3</v>
      </c>
      <c r="CJ710" s="516">
        <v>89.9</v>
      </c>
      <c r="CK710" s="516">
        <v>89.8</v>
      </c>
      <c r="CL710" s="516">
        <v>89.2</v>
      </c>
      <c r="CM710" s="516">
        <v>88.8</v>
      </c>
      <c r="CN710" s="516">
        <v>89.6</v>
      </c>
      <c r="CO710" s="516">
        <v>89.9</v>
      </c>
      <c r="CP710" s="516">
        <v>89.1</v>
      </c>
      <c r="CQ710" s="516">
        <v>89.5</v>
      </c>
      <c r="CR710" s="516">
        <v>88.8</v>
      </c>
      <c r="CS710" s="516">
        <v>90.6</v>
      </c>
      <c r="CT710" s="516">
        <v>89.6</v>
      </c>
      <c r="CU710" s="516">
        <v>89.5</v>
      </c>
      <c r="CV710" s="516">
        <v>89.5</v>
      </c>
      <c r="CW710" s="516">
        <v>90.4</v>
      </c>
      <c r="CX710" s="516">
        <v>90.4</v>
      </c>
      <c r="CY710" s="516">
        <v>91.3</v>
      </c>
      <c r="CZ710" s="516">
        <v>90.9</v>
      </c>
      <c r="DA710" s="516">
        <v>91.8</v>
      </c>
      <c r="DB710" s="516">
        <v>91.9</v>
      </c>
      <c r="DC710" s="516">
        <v>92.3</v>
      </c>
      <c r="DD710" s="516">
        <v>97.4</v>
      </c>
      <c r="DE710" s="516">
        <v>99.9</v>
      </c>
      <c r="DF710" s="516">
        <v>101.7</v>
      </c>
      <c r="DG710" s="516">
        <v>100.2</v>
      </c>
      <c r="DH710" s="516">
        <v>100.5</v>
      </c>
      <c r="DI710" s="516">
        <v>100.1</v>
      </c>
      <c r="DJ710" s="516">
        <v>99.6</v>
      </c>
      <c r="DK710" s="516">
        <v>102.9</v>
      </c>
      <c r="DL710" s="516">
        <v>102.7</v>
      </c>
      <c r="DM710" s="516">
        <v>103.5</v>
      </c>
      <c r="DN710" s="516">
        <v>104.8</v>
      </c>
      <c r="DO710" s="516">
        <v>103.9</v>
      </c>
      <c r="DP710" s="516">
        <v>105.3</v>
      </c>
      <c r="DQ710" s="516">
        <v>105.9</v>
      </c>
      <c r="DR710" s="516">
        <v>107.6</v>
      </c>
      <c r="DS710" s="516">
        <v>107.7</v>
      </c>
      <c r="DT710" s="516">
        <v>107.9</v>
      </c>
      <c r="DU710" s="517">
        <v>108.6</v>
      </c>
      <c r="DV710" s="517">
        <v>108.7</v>
      </c>
      <c r="DW710" s="517">
        <v>110.1</v>
      </c>
      <c r="DX710" s="559">
        <v>110.2</v>
      </c>
      <c r="DY710" s="559">
        <v>110.9</v>
      </c>
      <c r="DZ710" s="559">
        <v>110.4</v>
      </c>
      <c r="EA710" s="558">
        <v>110.1</v>
      </c>
    </row>
    <row r="711" spans="1:131">
      <c r="A711" s="514" t="s">
        <v>1959</v>
      </c>
      <c r="B711" s="514" t="s">
        <v>1960</v>
      </c>
      <c r="C711" s="515">
        <v>6.9699999999999996E-3</v>
      </c>
      <c r="D711" s="516">
        <v>100.4</v>
      </c>
      <c r="E711" s="516">
        <v>100.4</v>
      </c>
      <c r="F711" s="516">
        <v>100.6</v>
      </c>
      <c r="G711" s="516">
        <v>101.1</v>
      </c>
      <c r="H711" s="516">
        <v>101.1</v>
      </c>
      <c r="I711" s="516">
        <v>101.1</v>
      </c>
      <c r="J711" s="516">
        <v>100.2</v>
      </c>
      <c r="K711" s="516">
        <v>100.1</v>
      </c>
      <c r="L711" s="516">
        <v>101.8</v>
      </c>
      <c r="M711" s="516">
        <v>102.3</v>
      </c>
      <c r="N711" s="516">
        <v>102.1</v>
      </c>
      <c r="O711" s="516">
        <v>102.4</v>
      </c>
      <c r="P711" s="516">
        <v>102.1</v>
      </c>
      <c r="Q711" s="516">
        <v>101.9</v>
      </c>
      <c r="R711" s="516">
        <v>101.6</v>
      </c>
      <c r="S711" s="516">
        <v>101.6</v>
      </c>
      <c r="T711" s="516">
        <v>107</v>
      </c>
      <c r="U711" s="516">
        <v>114.6</v>
      </c>
      <c r="V711" s="516">
        <v>109.6</v>
      </c>
      <c r="W711" s="516">
        <v>113.1</v>
      </c>
      <c r="X711" s="516">
        <v>111.8</v>
      </c>
      <c r="Y711" s="516">
        <v>111.2</v>
      </c>
      <c r="Z711" s="516">
        <v>111</v>
      </c>
      <c r="AA711" s="516">
        <v>111.3</v>
      </c>
      <c r="AB711" s="516">
        <v>111.4</v>
      </c>
      <c r="AC711" s="516">
        <v>112.7</v>
      </c>
      <c r="AD711" s="516">
        <v>112.5</v>
      </c>
      <c r="AE711" s="516">
        <v>115.8</v>
      </c>
      <c r="AF711" s="516">
        <v>116</v>
      </c>
      <c r="AG711" s="516">
        <v>116.6</v>
      </c>
      <c r="AH711" s="516">
        <v>117</v>
      </c>
      <c r="AI711" s="516">
        <v>117.2</v>
      </c>
      <c r="AJ711" s="516">
        <v>117</v>
      </c>
      <c r="AK711" s="516">
        <v>116.3</v>
      </c>
      <c r="AL711" s="516">
        <v>113</v>
      </c>
      <c r="AM711" s="516">
        <v>113.6</v>
      </c>
      <c r="AN711" s="516">
        <v>113.6</v>
      </c>
      <c r="AO711" s="516">
        <v>114.2</v>
      </c>
      <c r="AP711" s="516">
        <v>112.8</v>
      </c>
      <c r="AQ711" s="516">
        <v>118.2</v>
      </c>
      <c r="AR711" s="516">
        <v>117.1</v>
      </c>
      <c r="AS711" s="516">
        <v>114.4</v>
      </c>
      <c r="AT711" s="516">
        <v>114.4</v>
      </c>
      <c r="AU711" s="516">
        <v>111.6</v>
      </c>
      <c r="AV711" s="516">
        <v>109.9</v>
      </c>
      <c r="AW711" s="516">
        <v>114.2</v>
      </c>
      <c r="AX711" s="516">
        <v>113.4</v>
      </c>
      <c r="AY711" s="516">
        <v>113.9</v>
      </c>
      <c r="AZ711" s="516">
        <v>114.5</v>
      </c>
      <c r="BA711" s="516">
        <v>115.3</v>
      </c>
      <c r="BB711" s="516">
        <v>115.3</v>
      </c>
      <c r="BC711" s="516">
        <v>115.3</v>
      </c>
      <c r="BD711" s="516">
        <v>116</v>
      </c>
      <c r="BE711" s="516">
        <v>115.9</v>
      </c>
      <c r="BF711" s="516">
        <v>116.1</v>
      </c>
      <c r="BG711" s="516">
        <v>116.2</v>
      </c>
      <c r="BH711" s="516">
        <v>117</v>
      </c>
      <c r="BI711" s="516">
        <v>117</v>
      </c>
      <c r="BJ711" s="516">
        <v>117</v>
      </c>
      <c r="BK711" s="516">
        <v>117</v>
      </c>
      <c r="BL711" s="516">
        <v>118.2</v>
      </c>
      <c r="BM711" s="516">
        <v>118.2</v>
      </c>
      <c r="BN711" s="516">
        <v>118.2</v>
      </c>
      <c r="BO711" s="516">
        <v>118.2</v>
      </c>
      <c r="BP711" s="516">
        <v>118.2</v>
      </c>
      <c r="BQ711" s="516">
        <v>117.5</v>
      </c>
      <c r="BR711" s="516">
        <v>117.5</v>
      </c>
      <c r="BS711" s="516">
        <v>117.5</v>
      </c>
      <c r="BT711" s="516">
        <v>117.2</v>
      </c>
      <c r="BU711" s="516">
        <v>117.5</v>
      </c>
      <c r="BV711" s="516">
        <v>117.9</v>
      </c>
      <c r="BW711" s="516">
        <v>117.9</v>
      </c>
      <c r="BX711" s="516">
        <v>118.2</v>
      </c>
      <c r="BY711" s="516">
        <v>118.2</v>
      </c>
      <c r="BZ711" s="516">
        <v>118.2</v>
      </c>
      <c r="CA711" s="516">
        <v>118.2</v>
      </c>
      <c r="CB711" s="516">
        <v>118.2</v>
      </c>
      <c r="CC711" s="516">
        <v>121.3</v>
      </c>
      <c r="CD711" s="516">
        <v>121.3</v>
      </c>
      <c r="CE711" s="516">
        <v>120.8</v>
      </c>
      <c r="CF711" s="516">
        <v>121.4</v>
      </c>
      <c r="CG711" s="516">
        <v>120.6</v>
      </c>
      <c r="CH711" s="516">
        <v>120.6</v>
      </c>
      <c r="CI711" s="516">
        <v>117.6</v>
      </c>
      <c r="CJ711" s="516">
        <v>120.7</v>
      </c>
      <c r="CK711" s="516">
        <v>120.7</v>
      </c>
      <c r="CL711" s="516">
        <v>119.5</v>
      </c>
      <c r="CM711" s="516">
        <v>117.5</v>
      </c>
      <c r="CN711" s="516">
        <v>119.5</v>
      </c>
      <c r="CO711" s="516">
        <v>119.2</v>
      </c>
      <c r="CP711" s="516">
        <v>118.8</v>
      </c>
      <c r="CQ711" s="516">
        <v>113.8</v>
      </c>
      <c r="CR711" s="516">
        <v>119.2</v>
      </c>
      <c r="CS711" s="516">
        <v>119.7</v>
      </c>
      <c r="CT711" s="516">
        <v>118.9</v>
      </c>
      <c r="CU711" s="516">
        <v>118.9</v>
      </c>
      <c r="CV711" s="516">
        <v>118.9</v>
      </c>
      <c r="CW711" s="516">
        <v>116.1</v>
      </c>
      <c r="CX711" s="516">
        <v>116.1</v>
      </c>
      <c r="CY711" s="516">
        <v>116.1</v>
      </c>
      <c r="CZ711" s="516">
        <v>116.1</v>
      </c>
      <c r="DA711" s="516">
        <v>117.6</v>
      </c>
      <c r="DB711" s="516">
        <v>115.5</v>
      </c>
      <c r="DC711" s="516">
        <v>114.6</v>
      </c>
      <c r="DD711" s="516">
        <v>116.3</v>
      </c>
      <c r="DE711" s="516">
        <v>115.5</v>
      </c>
      <c r="DF711" s="516">
        <v>118.7</v>
      </c>
      <c r="DG711" s="516">
        <v>118.7</v>
      </c>
      <c r="DH711" s="516">
        <v>118.7</v>
      </c>
      <c r="DI711" s="516">
        <v>118.7</v>
      </c>
      <c r="DJ711" s="516">
        <v>115.4</v>
      </c>
      <c r="DK711" s="516">
        <v>118.7</v>
      </c>
      <c r="DL711" s="516">
        <v>121</v>
      </c>
      <c r="DM711" s="516">
        <v>120.2</v>
      </c>
      <c r="DN711" s="516">
        <v>124.4</v>
      </c>
      <c r="DO711" s="516">
        <v>124.9</v>
      </c>
      <c r="DP711" s="516">
        <v>125.6</v>
      </c>
      <c r="DQ711" s="516">
        <v>127</v>
      </c>
      <c r="DR711" s="516">
        <v>129.9</v>
      </c>
      <c r="DS711" s="516">
        <v>127.8</v>
      </c>
      <c r="DT711" s="516">
        <v>126.2</v>
      </c>
      <c r="DU711" s="517">
        <v>129.1</v>
      </c>
      <c r="DV711" s="517">
        <v>129.1</v>
      </c>
      <c r="DW711" s="517">
        <v>130.1</v>
      </c>
      <c r="DX711" s="559">
        <v>130.1</v>
      </c>
      <c r="DY711" s="559">
        <v>124.2</v>
      </c>
      <c r="DZ711" s="559">
        <v>131.30000000000001</v>
      </c>
      <c r="EA711" s="558">
        <v>131.30000000000001</v>
      </c>
    </row>
    <row r="712" spans="1:131">
      <c r="A712" s="514" t="s">
        <v>1961</v>
      </c>
      <c r="B712" s="514" t="s">
        <v>1962</v>
      </c>
      <c r="C712" s="515">
        <v>2.6900000000000001E-3</v>
      </c>
      <c r="D712" s="516">
        <v>104.9</v>
      </c>
      <c r="E712" s="516">
        <v>104.9</v>
      </c>
      <c r="F712" s="516">
        <v>105.2</v>
      </c>
      <c r="G712" s="516">
        <v>103.7</v>
      </c>
      <c r="H712" s="516">
        <v>103.7</v>
      </c>
      <c r="I712" s="516">
        <v>107.5</v>
      </c>
      <c r="J712" s="516">
        <v>112</v>
      </c>
      <c r="K712" s="516">
        <v>109.1</v>
      </c>
      <c r="L712" s="516">
        <v>103.9</v>
      </c>
      <c r="M712" s="516">
        <v>119.3</v>
      </c>
      <c r="N712" s="516">
        <v>113.1</v>
      </c>
      <c r="O712" s="516">
        <v>111.9</v>
      </c>
      <c r="P712" s="516">
        <v>111.8</v>
      </c>
      <c r="Q712" s="516">
        <v>114.1</v>
      </c>
      <c r="R712" s="516">
        <v>114.3</v>
      </c>
      <c r="S712" s="516">
        <v>119.7</v>
      </c>
      <c r="T712" s="516">
        <v>123.4</v>
      </c>
      <c r="U712" s="516">
        <v>123.4</v>
      </c>
      <c r="V712" s="516">
        <v>124.6</v>
      </c>
      <c r="W712" s="516">
        <v>124.6</v>
      </c>
      <c r="X712" s="516">
        <v>123.4</v>
      </c>
      <c r="Y712" s="516">
        <v>106.7</v>
      </c>
      <c r="Z712" s="516">
        <v>107.7</v>
      </c>
      <c r="AA712" s="516">
        <v>107.6</v>
      </c>
      <c r="AB712" s="516">
        <v>108.7</v>
      </c>
      <c r="AC712" s="516">
        <v>108.7</v>
      </c>
      <c r="AD712" s="516">
        <v>108.7</v>
      </c>
      <c r="AE712" s="516">
        <v>108.7</v>
      </c>
      <c r="AF712" s="516">
        <v>108.7</v>
      </c>
      <c r="AG712" s="516">
        <v>108.7</v>
      </c>
      <c r="AH712" s="516">
        <v>111.4</v>
      </c>
      <c r="AI712" s="516">
        <v>111.4</v>
      </c>
      <c r="AJ712" s="516">
        <v>111.4</v>
      </c>
      <c r="AK712" s="516">
        <v>105.3</v>
      </c>
      <c r="AL712" s="516">
        <v>111.5</v>
      </c>
      <c r="AM712" s="516">
        <v>111.4</v>
      </c>
      <c r="AN712" s="516">
        <v>111.4</v>
      </c>
      <c r="AO712" s="516">
        <v>111.1</v>
      </c>
      <c r="AP712" s="516">
        <v>112.9</v>
      </c>
      <c r="AQ712" s="516">
        <v>112.6</v>
      </c>
      <c r="AR712" s="516">
        <v>114.2</v>
      </c>
      <c r="AS712" s="516">
        <v>113.4</v>
      </c>
      <c r="AT712" s="516">
        <v>104.4</v>
      </c>
      <c r="AU712" s="516">
        <v>104.8</v>
      </c>
      <c r="AV712" s="516">
        <v>102.5</v>
      </c>
      <c r="AW712" s="516">
        <v>104.8</v>
      </c>
      <c r="AX712" s="516">
        <v>105.1</v>
      </c>
      <c r="AY712" s="516">
        <v>105.1</v>
      </c>
      <c r="AZ712" s="516">
        <v>105.1</v>
      </c>
      <c r="BA712" s="516">
        <v>112.7</v>
      </c>
      <c r="BB712" s="516">
        <v>112.7</v>
      </c>
      <c r="BC712" s="516">
        <v>105.1</v>
      </c>
      <c r="BD712" s="516">
        <v>98.5</v>
      </c>
      <c r="BE712" s="516">
        <v>98.7</v>
      </c>
      <c r="BF712" s="516">
        <v>98.9</v>
      </c>
      <c r="BG712" s="516">
        <v>97.4</v>
      </c>
      <c r="BH712" s="516">
        <v>98.8</v>
      </c>
      <c r="BI712" s="516">
        <v>98.8</v>
      </c>
      <c r="BJ712" s="516">
        <v>98.8</v>
      </c>
      <c r="BK712" s="516">
        <v>98.8</v>
      </c>
      <c r="BL712" s="516">
        <v>98.8</v>
      </c>
      <c r="BM712" s="516">
        <v>98.8</v>
      </c>
      <c r="BN712" s="516">
        <v>98.9</v>
      </c>
      <c r="BO712" s="516">
        <v>101.9</v>
      </c>
      <c r="BP712" s="516">
        <v>101.9</v>
      </c>
      <c r="BQ712" s="516">
        <v>101.9</v>
      </c>
      <c r="BR712" s="516">
        <v>101.9</v>
      </c>
      <c r="BS712" s="516">
        <v>101.9</v>
      </c>
      <c r="BT712" s="516">
        <v>101.9</v>
      </c>
      <c r="BU712" s="516">
        <v>101.9</v>
      </c>
      <c r="BV712" s="516">
        <v>101.9</v>
      </c>
      <c r="BW712" s="516">
        <v>101.9</v>
      </c>
      <c r="BX712" s="516">
        <v>101.9</v>
      </c>
      <c r="BY712" s="516">
        <v>101.9</v>
      </c>
      <c r="BZ712" s="516">
        <v>101.9</v>
      </c>
      <c r="CA712" s="516">
        <v>102.2</v>
      </c>
      <c r="CB712" s="516">
        <v>101.9</v>
      </c>
      <c r="CC712" s="516">
        <v>101.9</v>
      </c>
      <c r="CD712" s="516">
        <v>101.9</v>
      </c>
      <c r="CE712" s="516">
        <v>101.9</v>
      </c>
      <c r="CF712" s="516">
        <v>101.9</v>
      </c>
      <c r="CG712" s="516">
        <v>101.9</v>
      </c>
      <c r="CH712" s="516">
        <v>101.9</v>
      </c>
      <c r="CI712" s="516">
        <v>101.9</v>
      </c>
      <c r="CJ712" s="516">
        <v>101.9</v>
      </c>
      <c r="CK712" s="516">
        <v>101.9</v>
      </c>
      <c r="CL712" s="516">
        <v>101.9</v>
      </c>
      <c r="CM712" s="516">
        <v>101.9</v>
      </c>
      <c r="CN712" s="516">
        <v>101.9</v>
      </c>
      <c r="CO712" s="516">
        <v>101.9</v>
      </c>
      <c r="CP712" s="516">
        <v>101.9</v>
      </c>
      <c r="CQ712" s="516">
        <v>101.9</v>
      </c>
      <c r="CR712" s="516">
        <v>101.9</v>
      </c>
      <c r="CS712" s="516">
        <v>101.9</v>
      </c>
      <c r="CT712" s="516">
        <v>101.9</v>
      </c>
      <c r="CU712" s="516">
        <v>101.9</v>
      </c>
      <c r="CV712" s="516">
        <v>101.9</v>
      </c>
      <c r="CW712" s="516">
        <v>101.9</v>
      </c>
      <c r="CX712" s="516">
        <v>101.9</v>
      </c>
      <c r="CY712" s="516">
        <v>101.9</v>
      </c>
      <c r="CZ712" s="516">
        <v>101.9</v>
      </c>
      <c r="DA712" s="516">
        <v>101.9</v>
      </c>
      <c r="DB712" s="516">
        <v>101.9</v>
      </c>
      <c r="DC712" s="516">
        <v>101.9</v>
      </c>
      <c r="DD712" s="516">
        <v>101.9</v>
      </c>
      <c r="DE712" s="516">
        <v>101.9</v>
      </c>
      <c r="DF712" s="516">
        <v>101.9</v>
      </c>
      <c r="DG712" s="516">
        <v>104.1</v>
      </c>
      <c r="DH712" s="516">
        <v>104.1</v>
      </c>
      <c r="DI712" s="516">
        <v>104.1</v>
      </c>
      <c r="DJ712" s="516">
        <v>104.1</v>
      </c>
      <c r="DK712" s="516">
        <v>104.1</v>
      </c>
      <c r="DL712" s="516">
        <v>104.1</v>
      </c>
      <c r="DM712" s="516">
        <v>104.1</v>
      </c>
      <c r="DN712" s="516">
        <v>106.8</v>
      </c>
      <c r="DO712" s="516">
        <v>106.8</v>
      </c>
      <c r="DP712" s="516">
        <v>106.8</v>
      </c>
      <c r="DQ712" s="516">
        <v>106.8</v>
      </c>
      <c r="DR712" s="516">
        <v>106.8</v>
      </c>
      <c r="DS712" s="516">
        <v>106.8</v>
      </c>
      <c r="DT712" s="516">
        <v>106.8</v>
      </c>
      <c r="DU712" s="517">
        <v>106.8</v>
      </c>
      <c r="DV712" s="517">
        <v>106.8</v>
      </c>
      <c r="DW712" s="517">
        <v>106.8</v>
      </c>
      <c r="DX712" s="559">
        <v>113.8</v>
      </c>
      <c r="DY712" s="559">
        <v>113.8</v>
      </c>
      <c r="DZ712" s="559">
        <v>113.8</v>
      </c>
      <c r="EA712" s="558">
        <v>113.8</v>
      </c>
    </row>
    <row r="713" spans="1:131">
      <c r="A713" s="514" t="s">
        <v>1963</v>
      </c>
      <c r="B713" s="514" t="s">
        <v>1964</v>
      </c>
      <c r="C713" s="515">
        <v>5.0799999999999998E-2</v>
      </c>
      <c r="D713" s="516">
        <v>101.2</v>
      </c>
      <c r="E713" s="516">
        <v>99.1</v>
      </c>
      <c r="F713" s="516">
        <v>99.8</v>
      </c>
      <c r="G713" s="516">
        <v>98.7</v>
      </c>
      <c r="H713" s="516">
        <v>99.1</v>
      </c>
      <c r="I713" s="516">
        <v>100</v>
      </c>
      <c r="J713" s="516">
        <v>99.8</v>
      </c>
      <c r="K713" s="516">
        <v>101.8</v>
      </c>
      <c r="L713" s="516">
        <v>99.4</v>
      </c>
      <c r="M713" s="516">
        <v>102.1</v>
      </c>
      <c r="N713" s="516">
        <v>103.1</v>
      </c>
      <c r="O713" s="516">
        <v>104.7</v>
      </c>
      <c r="P713" s="516">
        <v>103.1</v>
      </c>
      <c r="Q713" s="516">
        <v>104.2</v>
      </c>
      <c r="R713" s="516">
        <v>104.2</v>
      </c>
      <c r="S713" s="516">
        <v>103.4</v>
      </c>
      <c r="T713" s="516">
        <v>104</v>
      </c>
      <c r="U713" s="516">
        <v>105.1</v>
      </c>
      <c r="V713" s="516">
        <v>104.1</v>
      </c>
      <c r="W713" s="516">
        <v>102</v>
      </c>
      <c r="X713" s="516">
        <v>102.5</v>
      </c>
      <c r="Y713" s="516">
        <v>103.6</v>
      </c>
      <c r="Z713" s="516">
        <v>105.6</v>
      </c>
      <c r="AA713" s="516">
        <v>105</v>
      </c>
      <c r="AB713" s="516">
        <v>106.5</v>
      </c>
      <c r="AC713" s="516">
        <v>106.6</v>
      </c>
      <c r="AD713" s="516">
        <v>106.1</v>
      </c>
      <c r="AE713" s="516">
        <v>105.3</v>
      </c>
      <c r="AF713" s="516">
        <v>106.7</v>
      </c>
      <c r="AG713" s="516">
        <v>107.4</v>
      </c>
      <c r="AH713" s="516">
        <v>109.3</v>
      </c>
      <c r="AI713" s="516">
        <v>105.7</v>
      </c>
      <c r="AJ713" s="516">
        <v>105.6</v>
      </c>
      <c r="AK713" s="516">
        <v>105.8</v>
      </c>
      <c r="AL713" s="516">
        <v>106.6</v>
      </c>
      <c r="AM713" s="516">
        <v>107.8</v>
      </c>
      <c r="AN713" s="516">
        <v>107.3</v>
      </c>
      <c r="AO713" s="516">
        <v>109.1</v>
      </c>
      <c r="AP713" s="516">
        <v>107.9</v>
      </c>
      <c r="AQ713" s="516">
        <v>109.5</v>
      </c>
      <c r="AR713" s="516">
        <v>110.5</v>
      </c>
      <c r="AS713" s="516">
        <v>110.7</v>
      </c>
      <c r="AT713" s="516">
        <v>109.9</v>
      </c>
      <c r="AU713" s="516">
        <v>106.2</v>
      </c>
      <c r="AV713" s="516">
        <v>107.5</v>
      </c>
      <c r="AW713" s="516">
        <v>108</v>
      </c>
      <c r="AX713" s="516">
        <v>108</v>
      </c>
      <c r="AY713" s="516">
        <v>108.7</v>
      </c>
      <c r="AZ713" s="516">
        <v>107.3</v>
      </c>
      <c r="BA713" s="516">
        <v>107.8</v>
      </c>
      <c r="BB713" s="516">
        <v>109.1</v>
      </c>
      <c r="BC713" s="516">
        <v>109.1</v>
      </c>
      <c r="BD713" s="516">
        <v>107.7</v>
      </c>
      <c r="BE713" s="516">
        <v>109.6</v>
      </c>
      <c r="BF713" s="516">
        <v>108.9</v>
      </c>
      <c r="BG713" s="516">
        <v>109.3</v>
      </c>
      <c r="BH713" s="516">
        <v>111.9</v>
      </c>
      <c r="BI713" s="516">
        <v>112.5</v>
      </c>
      <c r="BJ713" s="516">
        <v>112.3</v>
      </c>
      <c r="BK713" s="516">
        <v>112</v>
      </c>
      <c r="BL713" s="516">
        <v>112.1</v>
      </c>
      <c r="BM713" s="516">
        <v>112.1</v>
      </c>
      <c r="BN713" s="516">
        <v>112.2</v>
      </c>
      <c r="BO713" s="516">
        <v>113</v>
      </c>
      <c r="BP713" s="516">
        <v>110.8</v>
      </c>
      <c r="BQ713" s="516">
        <v>113.9</v>
      </c>
      <c r="BR713" s="516">
        <v>114.4</v>
      </c>
      <c r="BS713" s="516">
        <v>113</v>
      </c>
      <c r="BT713" s="516">
        <v>112.3</v>
      </c>
      <c r="BU713" s="516">
        <v>114.9</v>
      </c>
      <c r="BV713" s="516">
        <v>114.7</v>
      </c>
      <c r="BW713" s="516">
        <v>114</v>
      </c>
      <c r="BX713" s="516">
        <v>114.2</v>
      </c>
      <c r="BY713" s="516">
        <v>115.6</v>
      </c>
      <c r="BZ713" s="516">
        <v>114.7</v>
      </c>
      <c r="CA713" s="516">
        <v>114.5</v>
      </c>
      <c r="CB713" s="516">
        <v>114.4</v>
      </c>
      <c r="CC713" s="516">
        <v>114.8</v>
      </c>
      <c r="CD713" s="516">
        <v>115.5</v>
      </c>
      <c r="CE713" s="516">
        <v>116.3</v>
      </c>
      <c r="CF713" s="516">
        <v>116.4</v>
      </c>
      <c r="CG713" s="516">
        <v>116.9</v>
      </c>
      <c r="CH713" s="516">
        <v>115.1</v>
      </c>
      <c r="CI713" s="516">
        <v>116.2</v>
      </c>
      <c r="CJ713" s="516">
        <v>116.2</v>
      </c>
      <c r="CK713" s="516">
        <v>116.9</v>
      </c>
      <c r="CL713" s="516">
        <v>116.9</v>
      </c>
      <c r="CM713" s="516">
        <v>117.6</v>
      </c>
      <c r="CN713" s="516">
        <v>117.4</v>
      </c>
      <c r="CO713" s="516">
        <v>117</v>
      </c>
      <c r="CP713" s="516">
        <v>116.2</v>
      </c>
      <c r="CQ713" s="516">
        <v>117</v>
      </c>
      <c r="CR713" s="516">
        <v>116.8</v>
      </c>
      <c r="CS713" s="516">
        <v>116.5</v>
      </c>
      <c r="CT713" s="516">
        <v>116.8</v>
      </c>
      <c r="CU713" s="516">
        <v>116.7</v>
      </c>
      <c r="CV713" s="516">
        <v>116.5</v>
      </c>
      <c r="CW713" s="516">
        <v>116.3</v>
      </c>
      <c r="CX713" s="516">
        <v>115</v>
      </c>
      <c r="CY713" s="516">
        <v>116.9</v>
      </c>
      <c r="CZ713" s="516">
        <v>116.7</v>
      </c>
      <c r="DA713" s="516">
        <v>115.8</v>
      </c>
      <c r="DB713" s="516">
        <v>115.9</v>
      </c>
      <c r="DC713" s="516">
        <v>120.6</v>
      </c>
      <c r="DD713" s="516">
        <v>122.4</v>
      </c>
      <c r="DE713" s="516">
        <v>124.2</v>
      </c>
      <c r="DF713" s="516">
        <v>131.30000000000001</v>
      </c>
      <c r="DG713" s="516">
        <v>132.6</v>
      </c>
      <c r="DH713" s="516">
        <v>133.1</v>
      </c>
      <c r="DI713" s="516">
        <v>134.4</v>
      </c>
      <c r="DJ713" s="516">
        <v>135.69999999999999</v>
      </c>
      <c r="DK713" s="516">
        <v>136.30000000000001</v>
      </c>
      <c r="DL713" s="516">
        <v>137.6</v>
      </c>
      <c r="DM713" s="516">
        <v>138.69999999999999</v>
      </c>
      <c r="DN713" s="516">
        <v>139.30000000000001</v>
      </c>
      <c r="DO713" s="516">
        <v>143.5</v>
      </c>
      <c r="DP713" s="516">
        <v>143</v>
      </c>
      <c r="DQ713" s="516">
        <v>144.5</v>
      </c>
      <c r="DR713" s="516">
        <v>144.6</v>
      </c>
      <c r="DS713" s="516">
        <v>145.30000000000001</v>
      </c>
      <c r="DT713" s="516">
        <v>146.6</v>
      </c>
      <c r="DU713" s="517">
        <v>148.6</v>
      </c>
      <c r="DV713" s="517">
        <v>148.9</v>
      </c>
      <c r="DW713" s="517">
        <v>149.6</v>
      </c>
      <c r="DX713" s="559">
        <v>150.1</v>
      </c>
      <c r="DY713" s="559">
        <v>150</v>
      </c>
      <c r="DZ713" s="559">
        <v>149.6</v>
      </c>
      <c r="EA713" s="558">
        <v>148.80000000000001</v>
      </c>
    </row>
    <row r="714" spans="1:131">
      <c r="A714" s="514" t="s">
        <v>1965</v>
      </c>
      <c r="B714" s="514" t="s">
        <v>1966</v>
      </c>
      <c r="C714" s="515">
        <v>9.4900000000000002E-3</v>
      </c>
      <c r="D714" s="516">
        <v>100.4</v>
      </c>
      <c r="E714" s="516">
        <v>103</v>
      </c>
      <c r="F714" s="516">
        <v>110.1</v>
      </c>
      <c r="G714" s="516">
        <v>112.5</v>
      </c>
      <c r="H714" s="516">
        <v>110.6</v>
      </c>
      <c r="I714" s="516">
        <v>112.3</v>
      </c>
      <c r="J714" s="516">
        <v>111</v>
      </c>
      <c r="K714" s="516">
        <v>103.6</v>
      </c>
      <c r="L714" s="516">
        <v>103.4</v>
      </c>
      <c r="M714" s="516">
        <v>104.6</v>
      </c>
      <c r="N714" s="516">
        <v>104.5</v>
      </c>
      <c r="O714" s="516">
        <v>104.5</v>
      </c>
      <c r="P714" s="516">
        <v>107.4</v>
      </c>
      <c r="Q714" s="516">
        <v>109.3</v>
      </c>
      <c r="R714" s="516">
        <v>108.8</v>
      </c>
      <c r="S714" s="516">
        <v>108.7</v>
      </c>
      <c r="T714" s="516">
        <v>109.9</v>
      </c>
      <c r="U714" s="516">
        <v>111.4</v>
      </c>
      <c r="V714" s="516">
        <v>118.3</v>
      </c>
      <c r="W714" s="516">
        <v>114.9</v>
      </c>
      <c r="X714" s="516">
        <v>116.6</v>
      </c>
      <c r="Y714" s="516">
        <v>117.9</v>
      </c>
      <c r="Z714" s="516">
        <v>124.5</v>
      </c>
      <c r="AA714" s="516">
        <v>124.6</v>
      </c>
      <c r="AB714" s="516">
        <v>124.9</v>
      </c>
      <c r="AC714" s="516">
        <v>120.9</v>
      </c>
      <c r="AD714" s="516">
        <v>121.1</v>
      </c>
      <c r="AE714" s="516">
        <v>124.5</v>
      </c>
      <c r="AF714" s="516">
        <v>122.6</v>
      </c>
      <c r="AG714" s="516">
        <v>124.5</v>
      </c>
      <c r="AH714" s="516">
        <v>123.9</v>
      </c>
      <c r="AI714" s="516">
        <v>125.4</v>
      </c>
      <c r="AJ714" s="516">
        <v>124.6</v>
      </c>
      <c r="AK714" s="516">
        <v>119.9</v>
      </c>
      <c r="AL714" s="516">
        <v>120.8</v>
      </c>
      <c r="AM714" s="516">
        <v>120.5</v>
      </c>
      <c r="AN714" s="516">
        <v>120.6</v>
      </c>
      <c r="AO714" s="516">
        <v>120.3</v>
      </c>
      <c r="AP714" s="516">
        <v>120.3</v>
      </c>
      <c r="AQ714" s="516">
        <v>120.3</v>
      </c>
      <c r="AR714" s="516">
        <v>119.7</v>
      </c>
      <c r="AS714" s="516">
        <v>122.2</v>
      </c>
      <c r="AT714" s="516">
        <v>119</v>
      </c>
      <c r="AU714" s="516">
        <v>119.3</v>
      </c>
      <c r="AV714" s="516">
        <v>118.6</v>
      </c>
      <c r="AW714" s="516">
        <v>117.2</v>
      </c>
      <c r="AX714" s="516">
        <v>115.8</v>
      </c>
      <c r="AY714" s="516">
        <v>117.4</v>
      </c>
      <c r="AZ714" s="516">
        <v>117.4</v>
      </c>
      <c r="BA714" s="516">
        <v>113.2</v>
      </c>
      <c r="BB714" s="516">
        <v>114.1</v>
      </c>
      <c r="BC714" s="516">
        <v>114.9</v>
      </c>
      <c r="BD714" s="516">
        <v>113.2</v>
      </c>
      <c r="BE714" s="516">
        <v>113.7</v>
      </c>
      <c r="BF714" s="516">
        <v>114.2</v>
      </c>
      <c r="BG714" s="516">
        <v>116</v>
      </c>
      <c r="BH714" s="516">
        <v>116.1</v>
      </c>
      <c r="BI714" s="516">
        <v>116.6</v>
      </c>
      <c r="BJ714" s="516">
        <v>116.5</v>
      </c>
      <c r="BK714" s="516">
        <v>116.5</v>
      </c>
      <c r="BL714" s="516">
        <v>113.3</v>
      </c>
      <c r="BM714" s="516">
        <v>113.4</v>
      </c>
      <c r="BN714" s="516">
        <v>116.4</v>
      </c>
      <c r="BO714" s="516">
        <v>110.8</v>
      </c>
      <c r="BP714" s="516">
        <v>111.1</v>
      </c>
      <c r="BQ714" s="516">
        <v>111.2</v>
      </c>
      <c r="BR714" s="516">
        <v>111.4</v>
      </c>
      <c r="BS714" s="516">
        <v>110.7</v>
      </c>
      <c r="BT714" s="516">
        <v>110.2</v>
      </c>
      <c r="BU714" s="516">
        <v>110.1</v>
      </c>
      <c r="BV714" s="516">
        <v>111.2</v>
      </c>
      <c r="BW714" s="516">
        <v>109.7</v>
      </c>
      <c r="BX714" s="516">
        <v>112.8</v>
      </c>
      <c r="BY714" s="516">
        <v>112.1</v>
      </c>
      <c r="BZ714" s="516">
        <v>112.3</v>
      </c>
      <c r="CA714" s="516">
        <v>112.5</v>
      </c>
      <c r="CB714" s="516">
        <v>110.6</v>
      </c>
      <c r="CC714" s="516">
        <v>112.7</v>
      </c>
      <c r="CD714" s="516">
        <v>112.4</v>
      </c>
      <c r="CE714" s="516">
        <v>112.6</v>
      </c>
      <c r="CF714" s="516">
        <v>112.5</v>
      </c>
      <c r="CG714" s="516">
        <v>112.6</v>
      </c>
      <c r="CH714" s="516">
        <v>112.8</v>
      </c>
      <c r="CI714" s="516">
        <v>115.5</v>
      </c>
      <c r="CJ714" s="516">
        <v>114.2</v>
      </c>
      <c r="CK714" s="516">
        <v>115.5</v>
      </c>
      <c r="CL714" s="516">
        <v>115.5</v>
      </c>
      <c r="CM714" s="516">
        <v>115.1</v>
      </c>
      <c r="CN714" s="516">
        <v>115</v>
      </c>
      <c r="CO714" s="516">
        <v>119.5</v>
      </c>
      <c r="CP714" s="516">
        <v>121.6</v>
      </c>
      <c r="CQ714" s="516">
        <v>117.5</v>
      </c>
      <c r="CR714" s="516">
        <v>121</v>
      </c>
      <c r="CS714" s="516">
        <v>121.6</v>
      </c>
      <c r="CT714" s="516">
        <v>120</v>
      </c>
      <c r="CU714" s="516">
        <v>120.1</v>
      </c>
      <c r="CV714" s="516">
        <v>120.1</v>
      </c>
      <c r="CW714" s="516">
        <v>120.5</v>
      </c>
      <c r="CX714" s="516">
        <v>120.5</v>
      </c>
      <c r="CY714" s="516">
        <v>119.5</v>
      </c>
      <c r="CZ714" s="516">
        <v>122.2</v>
      </c>
      <c r="DA714" s="516">
        <v>124.3</v>
      </c>
      <c r="DB714" s="516">
        <v>124.4</v>
      </c>
      <c r="DC714" s="516">
        <v>121.5</v>
      </c>
      <c r="DD714" s="516">
        <v>124.9</v>
      </c>
      <c r="DE714" s="516">
        <v>125.2</v>
      </c>
      <c r="DF714" s="516">
        <v>125.1</v>
      </c>
      <c r="DG714" s="516">
        <v>125.1</v>
      </c>
      <c r="DH714" s="516">
        <v>125.1</v>
      </c>
      <c r="DI714" s="516">
        <v>123.4</v>
      </c>
      <c r="DJ714" s="516">
        <v>124</v>
      </c>
      <c r="DK714" s="516">
        <v>127</v>
      </c>
      <c r="DL714" s="516">
        <v>127.2</v>
      </c>
      <c r="DM714" s="516">
        <v>127.3</v>
      </c>
      <c r="DN714" s="516">
        <v>128.69999999999999</v>
      </c>
      <c r="DO714" s="516">
        <v>127.4</v>
      </c>
      <c r="DP714" s="516">
        <v>127.4</v>
      </c>
      <c r="DQ714" s="516">
        <v>127.1</v>
      </c>
      <c r="DR714" s="516">
        <v>126.8</v>
      </c>
      <c r="DS714" s="516">
        <v>126.8</v>
      </c>
      <c r="DT714" s="516">
        <v>128.4</v>
      </c>
      <c r="DU714" s="517">
        <v>130.30000000000001</v>
      </c>
      <c r="DV714" s="517">
        <v>130.30000000000001</v>
      </c>
      <c r="DW714" s="517">
        <v>134.19999999999999</v>
      </c>
      <c r="DX714" s="559">
        <v>134.1</v>
      </c>
      <c r="DY714" s="559">
        <v>131.69999999999999</v>
      </c>
      <c r="DZ714" s="559">
        <v>131.69999999999999</v>
      </c>
      <c r="EA714" s="558">
        <v>130.19999999999999</v>
      </c>
    </row>
    <row r="715" spans="1:131">
      <c r="A715" s="514" t="s">
        <v>1967</v>
      </c>
      <c r="B715" s="514" t="s">
        <v>1968</v>
      </c>
      <c r="C715" s="515">
        <v>7.3700000000000002E-2</v>
      </c>
      <c r="D715" s="516">
        <v>105.3</v>
      </c>
      <c r="E715" s="516">
        <v>102.3</v>
      </c>
      <c r="F715" s="516">
        <v>104.6</v>
      </c>
      <c r="G715" s="516">
        <v>105</v>
      </c>
      <c r="H715" s="516">
        <v>108.1</v>
      </c>
      <c r="I715" s="516">
        <v>108.9</v>
      </c>
      <c r="J715" s="516">
        <v>105.3</v>
      </c>
      <c r="K715" s="516">
        <v>104.1</v>
      </c>
      <c r="L715" s="516">
        <v>104.6</v>
      </c>
      <c r="M715" s="516">
        <v>110.5</v>
      </c>
      <c r="N715" s="516">
        <v>110.7</v>
      </c>
      <c r="O715" s="516">
        <v>112.1</v>
      </c>
      <c r="P715" s="516">
        <v>108.6</v>
      </c>
      <c r="Q715" s="516">
        <v>107.7</v>
      </c>
      <c r="R715" s="516">
        <v>111.1</v>
      </c>
      <c r="S715" s="516">
        <v>110.3</v>
      </c>
      <c r="T715" s="516">
        <v>107.2</v>
      </c>
      <c r="U715" s="516">
        <v>114.7</v>
      </c>
      <c r="V715" s="516">
        <v>113.6</v>
      </c>
      <c r="W715" s="516">
        <v>118.2</v>
      </c>
      <c r="X715" s="516">
        <v>113.6</v>
      </c>
      <c r="Y715" s="516">
        <v>113.8</v>
      </c>
      <c r="Z715" s="516">
        <v>112.4</v>
      </c>
      <c r="AA715" s="516">
        <v>109.1</v>
      </c>
      <c r="AB715" s="516">
        <v>111.7</v>
      </c>
      <c r="AC715" s="516">
        <v>115.5</v>
      </c>
      <c r="AD715" s="516">
        <v>115.7</v>
      </c>
      <c r="AE715" s="516">
        <v>118.1</v>
      </c>
      <c r="AF715" s="516">
        <v>119.2</v>
      </c>
      <c r="AG715" s="516">
        <v>116</v>
      </c>
      <c r="AH715" s="516">
        <v>112.9</v>
      </c>
      <c r="AI715" s="516">
        <v>118.1</v>
      </c>
      <c r="AJ715" s="516">
        <v>117.6</v>
      </c>
      <c r="AK715" s="516">
        <v>112.6</v>
      </c>
      <c r="AL715" s="516">
        <v>116.9</v>
      </c>
      <c r="AM715" s="516">
        <v>117.3</v>
      </c>
      <c r="AN715" s="516">
        <v>115</v>
      </c>
      <c r="AO715" s="516">
        <v>114.6</v>
      </c>
      <c r="AP715" s="516">
        <v>115.6</v>
      </c>
      <c r="AQ715" s="516">
        <v>117.3</v>
      </c>
      <c r="AR715" s="516">
        <v>113.8</v>
      </c>
      <c r="AS715" s="516">
        <v>113.7</v>
      </c>
      <c r="AT715" s="516">
        <v>114.6</v>
      </c>
      <c r="AU715" s="516">
        <v>116.4</v>
      </c>
      <c r="AV715" s="516">
        <v>116</v>
      </c>
      <c r="AW715" s="516">
        <v>117.3</v>
      </c>
      <c r="AX715" s="516">
        <v>116.7</v>
      </c>
      <c r="AY715" s="516">
        <v>117.3</v>
      </c>
      <c r="AZ715" s="516">
        <v>116.3</v>
      </c>
      <c r="BA715" s="516">
        <v>116.4</v>
      </c>
      <c r="BB715" s="516">
        <v>116.8</v>
      </c>
      <c r="BC715" s="516">
        <v>117</v>
      </c>
      <c r="BD715" s="516">
        <v>117.1</v>
      </c>
      <c r="BE715" s="516">
        <v>117.4</v>
      </c>
      <c r="BF715" s="516">
        <v>117.5</v>
      </c>
      <c r="BG715" s="516">
        <v>116.8</v>
      </c>
      <c r="BH715" s="516">
        <v>116.4</v>
      </c>
      <c r="BI715" s="516">
        <v>118.5</v>
      </c>
      <c r="BJ715" s="516">
        <v>117.4</v>
      </c>
      <c r="BK715" s="516">
        <v>116.7</v>
      </c>
      <c r="BL715" s="516">
        <v>115.6</v>
      </c>
      <c r="BM715" s="516">
        <v>114.8</v>
      </c>
      <c r="BN715" s="516">
        <v>114.5</v>
      </c>
      <c r="BO715" s="516">
        <v>115.5</v>
      </c>
      <c r="BP715" s="516">
        <v>115.4</v>
      </c>
      <c r="BQ715" s="516">
        <v>115.4</v>
      </c>
      <c r="BR715" s="516">
        <v>113.2</v>
      </c>
      <c r="BS715" s="516">
        <v>113.7</v>
      </c>
      <c r="BT715" s="516">
        <v>113.3</v>
      </c>
      <c r="BU715" s="516">
        <v>113.6</v>
      </c>
      <c r="BV715" s="516">
        <v>113.4</v>
      </c>
      <c r="BW715" s="516">
        <v>112.8</v>
      </c>
      <c r="BX715" s="516">
        <v>113.7</v>
      </c>
      <c r="BY715" s="516">
        <v>115.7</v>
      </c>
      <c r="BZ715" s="516">
        <v>115.7</v>
      </c>
      <c r="CA715" s="516">
        <v>114.4</v>
      </c>
      <c r="CB715" s="516">
        <v>115.3</v>
      </c>
      <c r="CC715" s="516">
        <v>115.7</v>
      </c>
      <c r="CD715" s="516">
        <v>115.7</v>
      </c>
      <c r="CE715" s="516">
        <v>117.3</v>
      </c>
      <c r="CF715" s="516">
        <v>115.5</v>
      </c>
      <c r="CG715" s="516">
        <v>116.2</v>
      </c>
      <c r="CH715" s="516">
        <v>115.7</v>
      </c>
      <c r="CI715" s="516">
        <v>115.9</v>
      </c>
      <c r="CJ715" s="516">
        <v>116.6</v>
      </c>
      <c r="CK715" s="516">
        <v>116.4</v>
      </c>
      <c r="CL715" s="516">
        <v>116.4</v>
      </c>
      <c r="CM715" s="516">
        <v>117</v>
      </c>
      <c r="CN715" s="516">
        <v>116.9</v>
      </c>
      <c r="CO715" s="516">
        <v>117.4</v>
      </c>
      <c r="CP715" s="516">
        <v>117.3</v>
      </c>
      <c r="CQ715" s="516">
        <v>116.5</v>
      </c>
      <c r="CR715" s="516">
        <v>116.7</v>
      </c>
      <c r="CS715" s="516">
        <v>115.8</v>
      </c>
      <c r="CT715" s="516">
        <v>115.9</v>
      </c>
      <c r="CU715" s="516">
        <v>115.4</v>
      </c>
      <c r="CV715" s="516">
        <v>115.7</v>
      </c>
      <c r="CW715" s="516">
        <v>115.9</v>
      </c>
      <c r="CX715" s="516">
        <v>116</v>
      </c>
      <c r="CY715" s="516">
        <v>115.9</v>
      </c>
      <c r="CZ715" s="516">
        <v>117.2</v>
      </c>
      <c r="DA715" s="516">
        <v>118.4</v>
      </c>
      <c r="DB715" s="516">
        <v>117</v>
      </c>
      <c r="DC715" s="516">
        <v>117</v>
      </c>
      <c r="DD715" s="516">
        <v>117.4</v>
      </c>
      <c r="DE715" s="516">
        <v>118.4</v>
      </c>
      <c r="DF715" s="516">
        <v>118.6</v>
      </c>
      <c r="DG715" s="516">
        <v>120.1</v>
      </c>
      <c r="DH715" s="516">
        <v>123.3</v>
      </c>
      <c r="DI715" s="516">
        <v>124.8</v>
      </c>
      <c r="DJ715" s="516">
        <v>125</v>
      </c>
      <c r="DK715" s="516">
        <v>126.1</v>
      </c>
      <c r="DL715" s="516">
        <v>129.1</v>
      </c>
      <c r="DM715" s="516">
        <v>131.19999999999999</v>
      </c>
      <c r="DN715" s="516">
        <v>129.80000000000001</v>
      </c>
      <c r="DO715" s="516">
        <v>128.9</v>
      </c>
      <c r="DP715" s="516">
        <v>130</v>
      </c>
      <c r="DQ715" s="516">
        <v>131.4</v>
      </c>
      <c r="DR715" s="516">
        <v>130.30000000000001</v>
      </c>
      <c r="DS715" s="516">
        <v>129.80000000000001</v>
      </c>
      <c r="DT715" s="516">
        <v>131.19999999999999</v>
      </c>
      <c r="DU715" s="517">
        <v>131.69999999999999</v>
      </c>
      <c r="DV715" s="517">
        <v>132</v>
      </c>
      <c r="DW715" s="517">
        <v>132.19999999999999</v>
      </c>
      <c r="DX715" s="559">
        <v>132.69999999999999</v>
      </c>
      <c r="DY715" s="559">
        <v>131.6</v>
      </c>
      <c r="DZ715" s="559">
        <v>131.30000000000001</v>
      </c>
      <c r="EA715" s="558">
        <v>131.1</v>
      </c>
    </row>
    <row r="716" spans="1:131">
      <c r="A716" s="514" t="s">
        <v>1969</v>
      </c>
      <c r="B716" s="514" t="s">
        <v>1970</v>
      </c>
      <c r="C716" s="515">
        <v>2.0600000000000002E-3</v>
      </c>
      <c r="D716" s="516">
        <v>101.2</v>
      </c>
      <c r="E716" s="516">
        <v>102.8</v>
      </c>
      <c r="F716" s="516">
        <v>118.8</v>
      </c>
      <c r="G716" s="516">
        <v>119.2</v>
      </c>
      <c r="H716" s="516">
        <v>125.1</v>
      </c>
      <c r="I716" s="516">
        <v>132.1</v>
      </c>
      <c r="J716" s="516">
        <v>125.2</v>
      </c>
      <c r="K716" s="516">
        <v>118.2</v>
      </c>
      <c r="L716" s="516">
        <v>128.30000000000001</v>
      </c>
      <c r="M716" s="516">
        <v>123.3</v>
      </c>
      <c r="N716" s="516">
        <v>128.30000000000001</v>
      </c>
      <c r="O716" s="516">
        <v>133.30000000000001</v>
      </c>
      <c r="P716" s="516">
        <v>109.4</v>
      </c>
      <c r="Q716" s="516">
        <v>109.4</v>
      </c>
      <c r="R716" s="516">
        <v>109.4</v>
      </c>
      <c r="S716" s="516">
        <v>109.4</v>
      </c>
      <c r="T716" s="516">
        <v>111.9</v>
      </c>
      <c r="U716" s="516">
        <v>111.9</v>
      </c>
      <c r="V716" s="516">
        <v>115.7</v>
      </c>
      <c r="W716" s="516">
        <v>115.7</v>
      </c>
      <c r="X716" s="516">
        <v>115.7</v>
      </c>
      <c r="Y716" s="516">
        <v>115.7</v>
      </c>
      <c r="Z716" s="516">
        <v>115.7</v>
      </c>
      <c r="AA716" s="516">
        <v>115.7</v>
      </c>
      <c r="AB716" s="516">
        <v>115.7</v>
      </c>
      <c r="AC716" s="516">
        <v>115.7</v>
      </c>
      <c r="AD716" s="516">
        <v>115.7</v>
      </c>
      <c r="AE716" s="516">
        <v>115.7</v>
      </c>
      <c r="AF716" s="516">
        <v>115.7</v>
      </c>
      <c r="AG716" s="516">
        <v>115.7</v>
      </c>
      <c r="AH716" s="516">
        <v>115.7</v>
      </c>
      <c r="AI716" s="516">
        <v>115.7</v>
      </c>
      <c r="AJ716" s="516">
        <v>115.7</v>
      </c>
      <c r="AK716" s="516">
        <v>115.7</v>
      </c>
      <c r="AL716" s="516">
        <v>115.7</v>
      </c>
      <c r="AM716" s="516">
        <v>115.7</v>
      </c>
      <c r="AN716" s="516">
        <v>114.3</v>
      </c>
      <c r="AO716" s="516">
        <v>114.3</v>
      </c>
      <c r="AP716" s="516">
        <v>114.3</v>
      </c>
      <c r="AQ716" s="516">
        <v>114.3</v>
      </c>
      <c r="AR716" s="516">
        <v>114.3</v>
      </c>
      <c r="AS716" s="516">
        <v>114.3</v>
      </c>
      <c r="AT716" s="516">
        <v>114.3</v>
      </c>
      <c r="AU716" s="516">
        <v>114.3</v>
      </c>
      <c r="AV716" s="516">
        <v>114.3</v>
      </c>
      <c r="AW716" s="516">
        <v>113.9</v>
      </c>
      <c r="AX716" s="516">
        <v>113.9</v>
      </c>
      <c r="AY716" s="516">
        <v>113.9</v>
      </c>
      <c r="AZ716" s="516">
        <v>113.9</v>
      </c>
      <c r="BA716" s="516">
        <v>115.6</v>
      </c>
      <c r="BB716" s="516">
        <v>117.2</v>
      </c>
      <c r="BC716" s="516">
        <v>117.2</v>
      </c>
      <c r="BD716" s="516">
        <v>117.2</v>
      </c>
      <c r="BE716" s="516">
        <v>117.2</v>
      </c>
      <c r="BF716" s="516">
        <v>117.2</v>
      </c>
      <c r="BG716" s="516">
        <v>112.2</v>
      </c>
      <c r="BH716" s="516">
        <v>115.6</v>
      </c>
      <c r="BI716" s="516">
        <v>115.6</v>
      </c>
      <c r="BJ716" s="516">
        <v>115.6</v>
      </c>
      <c r="BK716" s="516">
        <v>117.2</v>
      </c>
      <c r="BL716" s="516">
        <v>113.9</v>
      </c>
      <c r="BM716" s="516">
        <v>110.5</v>
      </c>
      <c r="BN716" s="516">
        <v>112.2</v>
      </c>
      <c r="BO716" s="516">
        <v>107</v>
      </c>
      <c r="BP716" s="516">
        <v>105.2</v>
      </c>
      <c r="BQ716" s="516">
        <v>105.2</v>
      </c>
      <c r="BR716" s="516">
        <v>97.7</v>
      </c>
      <c r="BS716" s="516">
        <v>97.7</v>
      </c>
      <c r="BT716" s="516">
        <v>97.7</v>
      </c>
      <c r="BU716" s="516">
        <v>97.7</v>
      </c>
      <c r="BV716" s="516">
        <v>97.7</v>
      </c>
      <c r="BW716" s="516">
        <v>97.7</v>
      </c>
      <c r="BX716" s="516">
        <v>97.7</v>
      </c>
      <c r="BY716" s="516">
        <v>123.4</v>
      </c>
      <c r="BZ716" s="516">
        <v>123.4</v>
      </c>
      <c r="CA716" s="516">
        <v>123.4</v>
      </c>
      <c r="CB716" s="516">
        <v>114.8</v>
      </c>
      <c r="CC716" s="516">
        <v>114.8</v>
      </c>
      <c r="CD716" s="516">
        <v>114.8</v>
      </c>
      <c r="CE716" s="516">
        <v>114.8</v>
      </c>
      <c r="CF716" s="516">
        <v>121.4</v>
      </c>
      <c r="CG716" s="516">
        <v>121.4</v>
      </c>
      <c r="CH716" s="516">
        <v>121.4</v>
      </c>
      <c r="CI716" s="516">
        <v>121.4</v>
      </c>
      <c r="CJ716" s="516">
        <v>121.4</v>
      </c>
      <c r="CK716" s="516">
        <v>121.4</v>
      </c>
      <c r="CL716" s="516">
        <v>121.4</v>
      </c>
      <c r="CM716" s="516">
        <v>121.4</v>
      </c>
      <c r="CN716" s="516">
        <v>121.4</v>
      </c>
      <c r="CO716" s="516">
        <v>121.4</v>
      </c>
      <c r="CP716" s="516">
        <v>121.4</v>
      </c>
      <c r="CQ716" s="516">
        <v>121.4</v>
      </c>
      <c r="CR716" s="516">
        <v>121.4</v>
      </c>
      <c r="CS716" s="516">
        <v>121.4</v>
      </c>
      <c r="CT716" s="516">
        <v>121.4</v>
      </c>
      <c r="CU716" s="516">
        <v>121.4</v>
      </c>
      <c r="CV716" s="516">
        <v>121.4</v>
      </c>
      <c r="CW716" s="516">
        <v>121.4</v>
      </c>
      <c r="CX716" s="516">
        <v>121.4</v>
      </c>
      <c r="CY716" s="516">
        <v>121.4</v>
      </c>
      <c r="CZ716" s="516">
        <v>121.4</v>
      </c>
      <c r="DA716" s="516">
        <v>121.4</v>
      </c>
      <c r="DB716" s="516">
        <v>125.1</v>
      </c>
      <c r="DC716" s="516">
        <v>125.1</v>
      </c>
      <c r="DD716" s="516">
        <v>125.1</v>
      </c>
      <c r="DE716" s="516">
        <v>125.1</v>
      </c>
      <c r="DF716" s="516">
        <v>125.1</v>
      </c>
      <c r="DG716" s="516">
        <v>125.1</v>
      </c>
      <c r="DH716" s="516">
        <v>125.1</v>
      </c>
      <c r="DI716" s="516">
        <v>125.1</v>
      </c>
      <c r="DJ716" s="516">
        <v>125.1</v>
      </c>
      <c r="DK716" s="516">
        <v>125.1</v>
      </c>
      <c r="DL716" s="516">
        <v>125.1</v>
      </c>
      <c r="DM716" s="516">
        <v>125.1</v>
      </c>
      <c r="DN716" s="516">
        <v>125.1</v>
      </c>
      <c r="DO716" s="516">
        <v>125.1</v>
      </c>
      <c r="DP716" s="516">
        <v>125.1</v>
      </c>
      <c r="DQ716" s="516">
        <v>125.1</v>
      </c>
      <c r="DR716" s="516">
        <v>125.1</v>
      </c>
      <c r="DS716" s="516">
        <v>125.1</v>
      </c>
      <c r="DT716" s="516">
        <v>125.1</v>
      </c>
      <c r="DU716" s="517">
        <v>125.1</v>
      </c>
      <c r="DV716" s="517">
        <v>125.1</v>
      </c>
      <c r="DW716" s="517">
        <v>125.1</v>
      </c>
      <c r="DX716" s="559">
        <v>125.1</v>
      </c>
      <c r="DY716" s="559">
        <v>126.1</v>
      </c>
      <c r="DZ716" s="559">
        <v>126.1</v>
      </c>
      <c r="EA716" s="558">
        <v>126.1</v>
      </c>
    </row>
    <row r="717" spans="1:131">
      <c r="A717" s="514" t="s">
        <v>1971</v>
      </c>
      <c r="B717" s="514" t="s">
        <v>1972</v>
      </c>
      <c r="C717" s="515">
        <v>4.2139999999999997E-2</v>
      </c>
      <c r="D717" s="516">
        <v>102.9</v>
      </c>
      <c r="E717" s="516">
        <v>102.9</v>
      </c>
      <c r="F717" s="516">
        <v>102.9</v>
      </c>
      <c r="G717" s="516">
        <v>113.2</v>
      </c>
      <c r="H717" s="516">
        <v>113.2</v>
      </c>
      <c r="I717" s="516">
        <v>126.4</v>
      </c>
      <c r="J717" s="516">
        <v>126.4</v>
      </c>
      <c r="K717" s="516">
        <v>126.4</v>
      </c>
      <c r="L717" s="516">
        <v>126.4</v>
      </c>
      <c r="M717" s="516">
        <v>126.4</v>
      </c>
      <c r="N717" s="516">
        <v>126.4</v>
      </c>
      <c r="O717" s="516">
        <v>126.4</v>
      </c>
      <c r="P717" s="516">
        <v>123.4</v>
      </c>
      <c r="Q717" s="516">
        <v>123.4</v>
      </c>
      <c r="R717" s="516">
        <v>123.4</v>
      </c>
      <c r="S717" s="516">
        <v>123.4</v>
      </c>
      <c r="T717" s="516">
        <v>120.7</v>
      </c>
      <c r="U717" s="516">
        <v>120.7</v>
      </c>
      <c r="V717" s="516">
        <v>125.3</v>
      </c>
      <c r="W717" s="516">
        <v>131.1</v>
      </c>
      <c r="X717" s="516">
        <v>131.1</v>
      </c>
      <c r="Y717" s="516">
        <v>137.9</v>
      </c>
      <c r="Z717" s="516">
        <v>137.9</v>
      </c>
      <c r="AA717" s="516">
        <v>137.9</v>
      </c>
      <c r="AB717" s="516">
        <v>138.1</v>
      </c>
      <c r="AC717" s="516">
        <v>138.1</v>
      </c>
      <c r="AD717" s="516">
        <v>138.1</v>
      </c>
      <c r="AE717" s="516">
        <v>138.1</v>
      </c>
      <c r="AF717" s="516">
        <v>138.1</v>
      </c>
      <c r="AG717" s="516">
        <v>140.6</v>
      </c>
      <c r="AH717" s="516">
        <v>140.6</v>
      </c>
      <c r="AI717" s="516">
        <v>143.69999999999999</v>
      </c>
      <c r="AJ717" s="516">
        <v>143.69999999999999</v>
      </c>
      <c r="AK717" s="516">
        <v>143.69999999999999</v>
      </c>
      <c r="AL717" s="516">
        <v>142.69999999999999</v>
      </c>
      <c r="AM717" s="516">
        <v>142.69999999999999</v>
      </c>
      <c r="AN717" s="516">
        <v>142.69999999999999</v>
      </c>
      <c r="AO717" s="516">
        <v>151.69999999999999</v>
      </c>
      <c r="AP717" s="516">
        <v>151.69999999999999</v>
      </c>
      <c r="AQ717" s="516">
        <v>151.69999999999999</v>
      </c>
      <c r="AR717" s="516">
        <v>147.6</v>
      </c>
      <c r="AS717" s="516">
        <v>147.6</v>
      </c>
      <c r="AT717" s="516">
        <v>147.6</v>
      </c>
      <c r="AU717" s="516">
        <v>147.6</v>
      </c>
      <c r="AV717" s="516">
        <v>147.6</v>
      </c>
      <c r="AW717" s="516">
        <v>147.6</v>
      </c>
      <c r="AX717" s="516">
        <v>147.6</v>
      </c>
      <c r="AY717" s="516">
        <v>147.6</v>
      </c>
      <c r="AZ717" s="516">
        <v>147.6</v>
      </c>
      <c r="BA717" s="516">
        <v>147.6</v>
      </c>
      <c r="BB717" s="516">
        <v>147.6</v>
      </c>
      <c r="BC717" s="516">
        <v>147.6</v>
      </c>
      <c r="BD717" s="516">
        <v>147.6</v>
      </c>
      <c r="BE717" s="516">
        <v>147.6</v>
      </c>
      <c r="BF717" s="516">
        <v>147.6</v>
      </c>
      <c r="BG717" s="516">
        <v>147.6</v>
      </c>
      <c r="BH717" s="516">
        <v>147.1</v>
      </c>
      <c r="BI717" s="516">
        <v>147.1</v>
      </c>
      <c r="BJ717" s="516">
        <v>136.30000000000001</v>
      </c>
      <c r="BK717" s="516">
        <v>138.4</v>
      </c>
      <c r="BL717" s="516">
        <v>149.4</v>
      </c>
      <c r="BM717" s="516">
        <v>150.1</v>
      </c>
      <c r="BN717" s="516">
        <v>150.1</v>
      </c>
      <c r="BO717" s="516">
        <v>153.80000000000001</v>
      </c>
      <c r="BP717" s="516">
        <v>154</v>
      </c>
      <c r="BQ717" s="516">
        <v>154</v>
      </c>
      <c r="BR717" s="516">
        <v>154</v>
      </c>
      <c r="BS717" s="516">
        <v>154</v>
      </c>
      <c r="BT717" s="516">
        <v>154</v>
      </c>
      <c r="BU717" s="516">
        <v>154</v>
      </c>
      <c r="BV717" s="516">
        <v>154</v>
      </c>
      <c r="BW717" s="516">
        <v>154</v>
      </c>
      <c r="BX717" s="516">
        <v>154</v>
      </c>
      <c r="BY717" s="516">
        <v>154</v>
      </c>
      <c r="BZ717" s="516">
        <v>154</v>
      </c>
      <c r="CA717" s="516">
        <v>154</v>
      </c>
      <c r="CB717" s="516">
        <v>154</v>
      </c>
      <c r="CC717" s="516">
        <v>154</v>
      </c>
      <c r="CD717" s="516">
        <v>154</v>
      </c>
      <c r="CE717" s="516">
        <v>154</v>
      </c>
      <c r="CF717" s="516">
        <v>154</v>
      </c>
      <c r="CG717" s="516">
        <v>154</v>
      </c>
      <c r="CH717" s="516">
        <v>154</v>
      </c>
      <c r="CI717" s="516">
        <v>154</v>
      </c>
      <c r="CJ717" s="516">
        <v>154</v>
      </c>
      <c r="CK717" s="516">
        <v>154</v>
      </c>
      <c r="CL717" s="516">
        <v>154</v>
      </c>
      <c r="CM717" s="516">
        <v>154</v>
      </c>
      <c r="CN717" s="516">
        <v>154</v>
      </c>
      <c r="CO717" s="516">
        <v>154</v>
      </c>
      <c r="CP717" s="516">
        <v>154</v>
      </c>
      <c r="CQ717" s="516">
        <v>154</v>
      </c>
      <c r="CR717" s="516">
        <v>154</v>
      </c>
      <c r="CS717" s="516">
        <v>135.80000000000001</v>
      </c>
      <c r="CT717" s="516">
        <v>135.80000000000001</v>
      </c>
      <c r="CU717" s="516">
        <v>135.80000000000001</v>
      </c>
      <c r="CV717" s="516">
        <v>135.80000000000001</v>
      </c>
      <c r="CW717" s="516">
        <v>135.80000000000001</v>
      </c>
      <c r="CX717" s="516">
        <v>135.80000000000001</v>
      </c>
      <c r="CY717" s="516">
        <v>135.80000000000001</v>
      </c>
      <c r="CZ717" s="516">
        <v>135.80000000000001</v>
      </c>
      <c r="DA717" s="516">
        <v>135.80000000000001</v>
      </c>
      <c r="DB717" s="516">
        <v>135.80000000000001</v>
      </c>
      <c r="DC717" s="516">
        <v>135.80000000000001</v>
      </c>
      <c r="DD717" s="516">
        <v>135.80000000000001</v>
      </c>
      <c r="DE717" s="516">
        <v>135.80000000000001</v>
      </c>
      <c r="DF717" s="516">
        <v>135.80000000000001</v>
      </c>
      <c r="DG717" s="516">
        <v>135.80000000000001</v>
      </c>
      <c r="DH717" s="516">
        <v>135.80000000000001</v>
      </c>
      <c r="DI717" s="516">
        <v>135.80000000000001</v>
      </c>
      <c r="DJ717" s="516">
        <v>135.80000000000001</v>
      </c>
      <c r="DK717" s="516">
        <v>135.80000000000001</v>
      </c>
      <c r="DL717" s="516">
        <v>139.9</v>
      </c>
      <c r="DM717" s="516">
        <v>139.9</v>
      </c>
      <c r="DN717" s="516">
        <v>139.9</v>
      </c>
      <c r="DO717" s="516">
        <v>139.9</v>
      </c>
      <c r="DP717" s="516">
        <v>144.4</v>
      </c>
      <c r="DQ717" s="516">
        <v>144.4</v>
      </c>
      <c r="DR717" s="516">
        <v>144.4</v>
      </c>
      <c r="DS717" s="516">
        <v>144.4</v>
      </c>
      <c r="DT717" s="516">
        <v>144.4</v>
      </c>
      <c r="DU717" s="517">
        <v>161.4</v>
      </c>
      <c r="DV717" s="517">
        <v>161.4</v>
      </c>
      <c r="DW717" s="517">
        <v>161.4</v>
      </c>
      <c r="DX717" s="559">
        <v>161.4</v>
      </c>
      <c r="DY717" s="559">
        <v>161.4</v>
      </c>
      <c r="DZ717" s="559">
        <v>161.4</v>
      </c>
      <c r="EA717" s="558">
        <v>161.4</v>
      </c>
    </row>
    <row r="718" spans="1:131">
      <c r="A718" s="514" t="s">
        <v>1973</v>
      </c>
      <c r="B718" s="514" t="s">
        <v>1974</v>
      </c>
      <c r="C718" s="515">
        <v>0.20588999999999999</v>
      </c>
      <c r="D718" s="516">
        <v>101</v>
      </c>
      <c r="E718" s="516">
        <v>99.7</v>
      </c>
      <c r="F718" s="516">
        <v>102.1</v>
      </c>
      <c r="G718" s="516">
        <v>102.6</v>
      </c>
      <c r="H718" s="516">
        <v>103.8</v>
      </c>
      <c r="I718" s="516">
        <v>102.9</v>
      </c>
      <c r="J718" s="516">
        <v>101.4</v>
      </c>
      <c r="K718" s="516">
        <v>101.9</v>
      </c>
      <c r="L718" s="516">
        <v>101.1</v>
      </c>
      <c r="M718" s="516">
        <v>101.4</v>
      </c>
      <c r="N718" s="516">
        <v>100.8</v>
      </c>
      <c r="O718" s="516">
        <v>101.7</v>
      </c>
      <c r="P718" s="516">
        <v>103.4</v>
      </c>
      <c r="Q718" s="516">
        <v>102.8</v>
      </c>
      <c r="R718" s="516">
        <v>102.9</v>
      </c>
      <c r="S718" s="516">
        <v>101.8</v>
      </c>
      <c r="T718" s="516">
        <v>102.5</v>
      </c>
      <c r="U718" s="516">
        <v>104.5</v>
      </c>
      <c r="V718" s="516">
        <v>103.6</v>
      </c>
      <c r="W718" s="516">
        <v>104.5</v>
      </c>
      <c r="X718" s="516">
        <v>105.8</v>
      </c>
      <c r="Y718" s="516">
        <v>105.2</v>
      </c>
      <c r="Z718" s="516">
        <v>105.4</v>
      </c>
      <c r="AA718" s="516">
        <v>105</v>
      </c>
      <c r="AB718" s="516">
        <v>106</v>
      </c>
      <c r="AC718" s="516">
        <v>104.7</v>
      </c>
      <c r="AD718" s="516">
        <v>106.8</v>
      </c>
      <c r="AE718" s="516">
        <v>106.5</v>
      </c>
      <c r="AF718" s="516">
        <v>108.1</v>
      </c>
      <c r="AG718" s="516">
        <v>108.1</v>
      </c>
      <c r="AH718" s="516">
        <v>108.6</v>
      </c>
      <c r="AI718" s="516">
        <v>108.4</v>
      </c>
      <c r="AJ718" s="516">
        <v>107.5</v>
      </c>
      <c r="AK718" s="516">
        <v>107.6</v>
      </c>
      <c r="AL718" s="516">
        <v>109.7</v>
      </c>
      <c r="AM718" s="516">
        <v>109.7</v>
      </c>
      <c r="AN718" s="516">
        <v>108.5</v>
      </c>
      <c r="AO718" s="516">
        <v>108.2</v>
      </c>
      <c r="AP718" s="516">
        <v>108.1</v>
      </c>
      <c r="AQ718" s="516">
        <v>108.3</v>
      </c>
      <c r="AR718" s="516">
        <v>106.8</v>
      </c>
      <c r="AS718" s="516">
        <v>106.9</v>
      </c>
      <c r="AT718" s="516">
        <v>106.3</v>
      </c>
      <c r="AU718" s="516">
        <v>105.6</v>
      </c>
      <c r="AV718" s="516">
        <v>106.1</v>
      </c>
      <c r="AW718" s="516">
        <v>105.3</v>
      </c>
      <c r="AX718" s="516">
        <v>106.1</v>
      </c>
      <c r="AY718" s="516">
        <v>107.7</v>
      </c>
      <c r="AZ718" s="516">
        <v>104.5</v>
      </c>
      <c r="BA718" s="516">
        <v>105.3</v>
      </c>
      <c r="BB718" s="516">
        <v>103.9</v>
      </c>
      <c r="BC718" s="516">
        <v>105</v>
      </c>
      <c r="BD718" s="516">
        <v>105.8</v>
      </c>
      <c r="BE718" s="516">
        <v>104.9</v>
      </c>
      <c r="BF718" s="516">
        <v>105.2</v>
      </c>
      <c r="BG718" s="516">
        <v>103.8</v>
      </c>
      <c r="BH718" s="516">
        <v>103.8</v>
      </c>
      <c r="BI718" s="516">
        <v>103.9</v>
      </c>
      <c r="BJ718" s="516">
        <v>103</v>
      </c>
      <c r="BK718" s="516">
        <v>103.7</v>
      </c>
      <c r="BL718" s="516">
        <v>105.3</v>
      </c>
      <c r="BM718" s="516">
        <v>105.8</v>
      </c>
      <c r="BN718" s="516">
        <v>106.4</v>
      </c>
      <c r="BO718" s="516">
        <v>105.5</v>
      </c>
      <c r="BP718" s="516">
        <v>105.4</v>
      </c>
      <c r="BQ718" s="516">
        <v>109.4</v>
      </c>
      <c r="BR718" s="516">
        <v>108.1</v>
      </c>
      <c r="BS718" s="516">
        <v>107.8</v>
      </c>
      <c r="BT718" s="516">
        <v>108.6</v>
      </c>
      <c r="BU718" s="516">
        <v>107.7</v>
      </c>
      <c r="BV718" s="516">
        <v>107.8</v>
      </c>
      <c r="BW718" s="516">
        <v>108.2</v>
      </c>
      <c r="BX718" s="516">
        <v>107.3</v>
      </c>
      <c r="BY718" s="516">
        <v>107</v>
      </c>
      <c r="BZ718" s="516">
        <v>107.6</v>
      </c>
      <c r="CA718" s="516">
        <v>107.3</v>
      </c>
      <c r="CB718" s="516">
        <v>108.1</v>
      </c>
      <c r="CC718" s="516">
        <v>109.1</v>
      </c>
      <c r="CD718" s="516">
        <v>108.9</v>
      </c>
      <c r="CE718" s="516">
        <v>108.4</v>
      </c>
      <c r="CF718" s="516">
        <v>109.8</v>
      </c>
      <c r="CG718" s="516">
        <v>110.1</v>
      </c>
      <c r="CH718" s="516">
        <v>110.2</v>
      </c>
      <c r="CI718" s="516">
        <v>109.7</v>
      </c>
      <c r="CJ718" s="516">
        <v>108.9</v>
      </c>
      <c r="CK718" s="516">
        <v>108.6</v>
      </c>
      <c r="CL718" s="516">
        <v>108.9</v>
      </c>
      <c r="CM718" s="516">
        <v>110.1</v>
      </c>
      <c r="CN718" s="516">
        <v>107.7</v>
      </c>
      <c r="CO718" s="516">
        <v>108.7</v>
      </c>
      <c r="CP718" s="516">
        <v>107.6</v>
      </c>
      <c r="CQ718" s="516">
        <v>107.3</v>
      </c>
      <c r="CR718" s="516">
        <v>108.5</v>
      </c>
      <c r="CS718" s="516">
        <v>108.3</v>
      </c>
      <c r="CT718" s="516">
        <v>109.5</v>
      </c>
      <c r="CU718" s="516">
        <v>109.1</v>
      </c>
      <c r="CV718" s="516">
        <v>109.4</v>
      </c>
      <c r="CW718" s="516">
        <v>109.2</v>
      </c>
      <c r="CX718" s="516">
        <v>109.9</v>
      </c>
      <c r="CY718" s="516">
        <v>107.7</v>
      </c>
      <c r="CZ718" s="516">
        <v>108.4</v>
      </c>
      <c r="DA718" s="516">
        <v>108.5</v>
      </c>
      <c r="DB718" s="516">
        <v>109</v>
      </c>
      <c r="DC718" s="516">
        <v>109.9</v>
      </c>
      <c r="DD718" s="516">
        <v>111.6</v>
      </c>
      <c r="DE718" s="516">
        <v>109.8</v>
      </c>
      <c r="DF718" s="516">
        <v>109.5</v>
      </c>
      <c r="DG718" s="516">
        <v>110.9</v>
      </c>
      <c r="DH718" s="516">
        <v>110.2</v>
      </c>
      <c r="DI718" s="516">
        <v>111.1</v>
      </c>
      <c r="DJ718" s="516">
        <v>113.6</v>
      </c>
      <c r="DK718" s="516">
        <v>113.1</v>
      </c>
      <c r="DL718" s="516">
        <v>114.5</v>
      </c>
      <c r="DM718" s="516">
        <v>113</v>
      </c>
      <c r="DN718" s="516">
        <v>113.2</v>
      </c>
      <c r="DO718" s="516">
        <v>113.2</v>
      </c>
      <c r="DP718" s="516">
        <v>113.9</v>
      </c>
      <c r="DQ718" s="516">
        <v>115.6</v>
      </c>
      <c r="DR718" s="516">
        <v>113.9</v>
      </c>
      <c r="DS718" s="516">
        <v>113.4</v>
      </c>
      <c r="DT718" s="516">
        <v>113.1</v>
      </c>
      <c r="DU718" s="517">
        <v>114.7</v>
      </c>
      <c r="DV718" s="517">
        <v>116.4</v>
      </c>
      <c r="DW718" s="517">
        <v>115.6</v>
      </c>
      <c r="DX718" s="559">
        <v>117.3</v>
      </c>
      <c r="DY718" s="559">
        <v>116.6</v>
      </c>
      <c r="DZ718" s="559">
        <v>117.4</v>
      </c>
      <c r="EA718" s="558">
        <v>117.8</v>
      </c>
    </row>
    <row r="719" spans="1:131">
      <c r="A719" s="514" t="s">
        <v>1975</v>
      </c>
      <c r="B719" s="514" t="s">
        <v>1976</v>
      </c>
      <c r="C719" s="515">
        <v>6.0769999999999998E-2</v>
      </c>
      <c r="D719" s="516">
        <v>102</v>
      </c>
      <c r="E719" s="516">
        <v>100.5</v>
      </c>
      <c r="F719" s="516">
        <v>102.3</v>
      </c>
      <c r="G719" s="516">
        <v>99.8</v>
      </c>
      <c r="H719" s="516">
        <v>102.6</v>
      </c>
      <c r="I719" s="516">
        <v>102.2</v>
      </c>
      <c r="J719" s="516">
        <v>103.7</v>
      </c>
      <c r="K719" s="516">
        <v>102.7</v>
      </c>
      <c r="L719" s="516">
        <v>101.2</v>
      </c>
      <c r="M719" s="516">
        <v>102.1</v>
      </c>
      <c r="N719" s="516">
        <v>100.9</v>
      </c>
      <c r="O719" s="516">
        <v>100.4</v>
      </c>
      <c r="P719" s="516">
        <v>101.3</v>
      </c>
      <c r="Q719" s="516">
        <v>100.6</v>
      </c>
      <c r="R719" s="516">
        <v>100.4</v>
      </c>
      <c r="S719" s="516">
        <v>99.6</v>
      </c>
      <c r="T719" s="516">
        <v>99.2</v>
      </c>
      <c r="U719" s="516">
        <v>102.4</v>
      </c>
      <c r="V719" s="516">
        <v>101.2</v>
      </c>
      <c r="W719" s="516">
        <v>101.9</v>
      </c>
      <c r="X719" s="516">
        <v>102.7</v>
      </c>
      <c r="Y719" s="516">
        <v>101.7</v>
      </c>
      <c r="Z719" s="516">
        <v>100.4</v>
      </c>
      <c r="AA719" s="516">
        <v>100.4</v>
      </c>
      <c r="AB719" s="516">
        <v>100.8</v>
      </c>
      <c r="AC719" s="516">
        <v>100.2</v>
      </c>
      <c r="AD719" s="516">
        <v>102.6</v>
      </c>
      <c r="AE719" s="516">
        <v>101.5</v>
      </c>
      <c r="AF719" s="516">
        <v>102.9</v>
      </c>
      <c r="AG719" s="516">
        <v>100.4</v>
      </c>
      <c r="AH719" s="516">
        <v>103.7</v>
      </c>
      <c r="AI719" s="516">
        <v>102.5</v>
      </c>
      <c r="AJ719" s="516">
        <v>100.6</v>
      </c>
      <c r="AK719" s="516">
        <v>100</v>
      </c>
      <c r="AL719" s="516">
        <v>102.9</v>
      </c>
      <c r="AM719" s="516">
        <v>102.7</v>
      </c>
      <c r="AN719" s="516">
        <v>99.9</v>
      </c>
      <c r="AO719" s="516">
        <v>99.7</v>
      </c>
      <c r="AP719" s="516">
        <v>101.6</v>
      </c>
      <c r="AQ719" s="516">
        <v>100.1</v>
      </c>
      <c r="AR719" s="516">
        <v>98.9</v>
      </c>
      <c r="AS719" s="516">
        <v>96.6</v>
      </c>
      <c r="AT719" s="516">
        <v>95.5</v>
      </c>
      <c r="AU719" s="516">
        <v>92.7</v>
      </c>
      <c r="AV719" s="516">
        <v>92.7</v>
      </c>
      <c r="AW719" s="516">
        <v>92.4</v>
      </c>
      <c r="AX719" s="516">
        <v>92.6</v>
      </c>
      <c r="AY719" s="516">
        <v>94.6</v>
      </c>
      <c r="AZ719" s="516">
        <v>94.4</v>
      </c>
      <c r="BA719" s="516">
        <v>96.2</v>
      </c>
      <c r="BB719" s="516">
        <v>92.3</v>
      </c>
      <c r="BC719" s="516">
        <v>94.9</v>
      </c>
      <c r="BD719" s="516">
        <v>96.7</v>
      </c>
      <c r="BE719" s="516">
        <v>93.7</v>
      </c>
      <c r="BF719" s="516">
        <v>93.2</v>
      </c>
      <c r="BG719" s="516">
        <v>92.6</v>
      </c>
      <c r="BH719" s="516">
        <v>93.5</v>
      </c>
      <c r="BI719" s="516">
        <v>92.6</v>
      </c>
      <c r="BJ719" s="516">
        <v>91.8</v>
      </c>
      <c r="BK719" s="516">
        <v>91.7</v>
      </c>
      <c r="BL719" s="516">
        <v>92.7</v>
      </c>
      <c r="BM719" s="516">
        <v>94.3</v>
      </c>
      <c r="BN719" s="516">
        <v>94.2</v>
      </c>
      <c r="BO719" s="516">
        <v>93.6</v>
      </c>
      <c r="BP719" s="516">
        <v>92.7</v>
      </c>
      <c r="BQ719" s="516">
        <v>93.4</v>
      </c>
      <c r="BR719" s="516">
        <v>93.4</v>
      </c>
      <c r="BS719" s="516">
        <v>93.2</v>
      </c>
      <c r="BT719" s="516">
        <v>94.1</v>
      </c>
      <c r="BU719" s="516">
        <v>94.3</v>
      </c>
      <c r="BV719" s="516">
        <v>96.6</v>
      </c>
      <c r="BW719" s="516">
        <v>96.3</v>
      </c>
      <c r="BX719" s="516">
        <v>96.3</v>
      </c>
      <c r="BY719" s="516">
        <v>93.6</v>
      </c>
      <c r="BZ719" s="516">
        <v>95</v>
      </c>
      <c r="CA719" s="516">
        <v>96.2</v>
      </c>
      <c r="CB719" s="516">
        <v>94</v>
      </c>
      <c r="CC719" s="516">
        <v>93.9</v>
      </c>
      <c r="CD719" s="516">
        <v>93.9</v>
      </c>
      <c r="CE719" s="516">
        <v>93.9</v>
      </c>
      <c r="CF719" s="516">
        <v>96.7</v>
      </c>
      <c r="CG719" s="516">
        <v>97</v>
      </c>
      <c r="CH719" s="516">
        <v>97</v>
      </c>
      <c r="CI719" s="516">
        <v>95.8</v>
      </c>
      <c r="CJ719" s="516">
        <v>95.8</v>
      </c>
      <c r="CK719" s="516">
        <v>93</v>
      </c>
      <c r="CL719" s="516">
        <v>96.9</v>
      </c>
      <c r="CM719" s="516">
        <v>96.9</v>
      </c>
      <c r="CN719" s="516">
        <v>96.6</v>
      </c>
      <c r="CO719" s="516">
        <v>97.1</v>
      </c>
      <c r="CP719" s="516">
        <v>95.3</v>
      </c>
      <c r="CQ719" s="516">
        <v>95.9</v>
      </c>
      <c r="CR719" s="516">
        <v>95.9</v>
      </c>
      <c r="CS719" s="516">
        <v>95.6</v>
      </c>
      <c r="CT719" s="516">
        <v>95.3</v>
      </c>
      <c r="CU719" s="516">
        <v>95.9</v>
      </c>
      <c r="CV719" s="516">
        <v>95.7</v>
      </c>
      <c r="CW719" s="516">
        <v>95.8</v>
      </c>
      <c r="CX719" s="516">
        <v>95.1</v>
      </c>
      <c r="CY719" s="516">
        <v>94.9</v>
      </c>
      <c r="CZ719" s="516">
        <v>94</v>
      </c>
      <c r="DA719" s="516">
        <v>93.8</v>
      </c>
      <c r="DB719" s="516">
        <v>92.8</v>
      </c>
      <c r="DC719" s="516">
        <v>93.7</v>
      </c>
      <c r="DD719" s="516">
        <v>95.1</v>
      </c>
      <c r="DE719" s="516">
        <v>96.1</v>
      </c>
      <c r="DF719" s="516">
        <v>95.7</v>
      </c>
      <c r="DG719" s="516">
        <v>95.9</v>
      </c>
      <c r="DH719" s="516">
        <v>96.6</v>
      </c>
      <c r="DI719" s="516">
        <v>97</v>
      </c>
      <c r="DJ719" s="516">
        <v>97.2</v>
      </c>
      <c r="DK719" s="516">
        <v>97.1</v>
      </c>
      <c r="DL719" s="516">
        <v>97.2</v>
      </c>
      <c r="DM719" s="516">
        <v>97.9</v>
      </c>
      <c r="DN719" s="516">
        <v>98.6</v>
      </c>
      <c r="DO719" s="516">
        <v>98.5</v>
      </c>
      <c r="DP719" s="516">
        <v>100.4</v>
      </c>
      <c r="DQ719" s="516">
        <v>100.4</v>
      </c>
      <c r="DR719" s="516">
        <v>102</v>
      </c>
      <c r="DS719" s="516">
        <v>101.5</v>
      </c>
      <c r="DT719" s="516">
        <v>100.5</v>
      </c>
      <c r="DU719" s="517">
        <v>103.9</v>
      </c>
      <c r="DV719" s="517">
        <v>105</v>
      </c>
      <c r="DW719" s="517">
        <v>103.5</v>
      </c>
      <c r="DX719" s="559">
        <v>106.6</v>
      </c>
      <c r="DY719" s="559">
        <v>105.6</v>
      </c>
      <c r="DZ719" s="559">
        <v>105.5</v>
      </c>
      <c r="EA719" s="558">
        <v>106.7</v>
      </c>
    </row>
    <row r="720" spans="1:131">
      <c r="A720" s="514" t="s">
        <v>1977</v>
      </c>
      <c r="B720" s="514" t="s">
        <v>1978</v>
      </c>
      <c r="C720" s="515">
        <v>3.3529999999999997E-2</v>
      </c>
      <c r="D720" s="516">
        <v>99.1</v>
      </c>
      <c r="E720" s="516">
        <v>100.3</v>
      </c>
      <c r="F720" s="516">
        <v>102.8</v>
      </c>
      <c r="G720" s="516">
        <v>100.3</v>
      </c>
      <c r="H720" s="516">
        <v>104.4</v>
      </c>
      <c r="I720" s="516">
        <v>102.9</v>
      </c>
      <c r="J720" s="516">
        <v>101.9</v>
      </c>
      <c r="K720" s="516">
        <v>102.5</v>
      </c>
      <c r="L720" s="516">
        <v>100.1</v>
      </c>
      <c r="M720" s="516">
        <v>100.1</v>
      </c>
      <c r="N720" s="516">
        <v>98.5</v>
      </c>
      <c r="O720" s="516">
        <v>98.5</v>
      </c>
      <c r="P720" s="516">
        <v>101.8</v>
      </c>
      <c r="Q720" s="516">
        <v>100.4</v>
      </c>
      <c r="R720" s="516">
        <v>101.5</v>
      </c>
      <c r="S720" s="516">
        <v>101.1</v>
      </c>
      <c r="T720" s="516">
        <v>102.5</v>
      </c>
      <c r="U720" s="516">
        <v>100.7</v>
      </c>
      <c r="V720" s="516">
        <v>99.5</v>
      </c>
      <c r="W720" s="516">
        <v>97.6</v>
      </c>
      <c r="X720" s="516">
        <v>99</v>
      </c>
      <c r="Y720" s="516">
        <v>98.8</v>
      </c>
      <c r="Z720" s="516">
        <v>98</v>
      </c>
      <c r="AA720" s="516">
        <v>98.4</v>
      </c>
      <c r="AB720" s="516">
        <v>100.8</v>
      </c>
      <c r="AC720" s="516">
        <v>99.5</v>
      </c>
      <c r="AD720" s="516">
        <v>100.3</v>
      </c>
      <c r="AE720" s="516">
        <v>103.6</v>
      </c>
      <c r="AF720" s="516">
        <v>102.1</v>
      </c>
      <c r="AG720" s="516">
        <v>100.5</v>
      </c>
      <c r="AH720" s="516">
        <v>99.7</v>
      </c>
      <c r="AI720" s="516">
        <v>99.7</v>
      </c>
      <c r="AJ720" s="516">
        <v>99.6</v>
      </c>
      <c r="AK720" s="516">
        <v>99.4</v>
      </c>
      <c r="AL720" s="516">
        <v>99.7</v>
      </c>
      <c r="AM720" s="516">
        <v>98.4</v>
      </c>
      <c r="AN720" s="516">
        <v>100.1</v>
      </c>
      <c r="AO720" s="516">
        <v>99.8</v>
      </c>
      <c r="AP720" s="516">
        <v>102</v>
      </c>
      <c r="AQ720" s="516">
        <v>98.9</v>
      </c>
      <c r="AR720" s="516">
        <v>98.9</v>
      </c>
      <c r="AS720" s="516">
        <v>98.9</v>
      </c>
      <c r="AT720" s="516">
        <v>98.9</v>
      </c>
      <c r="AU720" s="516">
        <v>98.9</v>
      </c>
      <c r="AV720" s="516">
        <v>98.9</v>
      </c>
      <c r="AW720" s="516">
        <v>98.9</v>
      </c>
      <c r="AX720" s="516">
        <v>100.2</v>
      </c>
      <c r="AY720" s="516">
        <v>100.2</v>
      </c>
      <c r="AZ720" s="516">
        <v>100.2</v>
      </c>
      <c r="BA720" s="516">
        <v>100.2</v>
      </c>
      <c r="BB720" s="516">
        <v>100.2</v>
      </c>
      <c r="BC720" s="516">
        <v>100.2</v>
      </c>
      <c r="BD720" s="516">
        <v>100.2</v>
      </c>
      <c r="BE720" s="516">
        <v>100.2</v>
      </c>
      <c r="BF720" s="516">
        <v>100.2</v>
      </c>
      <c r="BG720" s="516">
        <v>100.2</v>
      </c>
      <c r="BH720" s="516">
        <v>100.2</v>
      </c>
      <c r="BI720" s="516">
        <v>100.2</v>
      </c>
      <c r="BJ720" s="516">
        <v>100.2</v>
      </c>
      <c r="BK720" s="516">
        <v>100.2</v>
      </c>
      <c r="BL720" s="516">
        <v>100.2</v>
      </c>
      <c r="BM720" s="516">
        <v>100.2</v>
      </c>
      <c r="BN720" s="516">
        <v>100.2</v>
      </c>
      <c r="BO720" s="516">
        <v>100.2</v>
      </c>
      <c r="BP720" s="516">
        <v>100.3</v>
      </c>
      <c r="BQ720" s="516">
        <v>114.8</v>
      </c>
      <c r="BR720" s="516">
        <v>114.8</v>
      </c>
      <c r="BS720" s="516">
        <v>114.8</v>
      </c>
      <c r="BT720" s="516">
        <v>114.8</v>
      </c>
      <c r="BU720" s="516">
        <v>114.8</v>
      </c>
      <c r="BV720" s="516">
        <v>114.8</v>
      </c>
      <c r="BW720" s="516">
        <v>114.5</v>
      </c>
      <c r="BX720" s="516">
        <v>114.5</v>
      </c>
      <c r="BY720" s="516">
        <v>114.5</v>
      </c>
      <c r="BZ720" s="516">
        <v>114.6</v>
      </c>
      <c r="CA720" s="516">
        <v>114.6</v>
      </c>
      <c r="CB720" s="516">
        <v>119.8</v>
      </c>
      <c r="CC720" s="516">
        <v>119.8</v>
      </c>
      <c r="CD720" s="516">
        <v>119.8</v>
      </c>
      <c r="CE720" s="516">
        <v>120</v>
      </c>
      <c r="CF720" s="516">
        <v>120</v>
      </c>
      <c r="CG720" s="516">
        <v>120</v>
      </c>
      <c r="CH720" s="516">
        <v>120</v>
      </c>
      <c r="CI720" s="516">
        <v>120</v>
      </c>
      <c r="CJ720" s="516">
        <v>120</v>
      </c>
      <c r="CK720" s="516">
        <v>120</v>
      </c>
      <c r="CL720" s="516">
        <v>120</v>
      </c>
      <c r="CM720" s="516">
        <v>120</v>
      </c>
      <c r="CN720" s="516">
        <v>120</v>
      </c>
      <c r="CO720" s="516">
        <v>120</v>
      </c>
      <c r="CP720" s="516">
        <v>120</v>
      </c>
      <c r="CQ720" s="516">
        <v>120</v>
      </c>
      <c r="CR720" s="516">
        <v>120</v>
      </c>
      <c r="CS720" s="516">
        <v>120</v>
      </c>
      <c r="CT720" s="516">
        <v>120</v>
      </c>
      <c r="CU720" s="516">
        <v>120</v>
      </c>
      <c r="CV720" s="516">
        <v>120</v>
      </c>
      <c r="CW720" s="516">
        <v>120</v>
      </c>
      <c r="CX720" s="516">
        <v>117.7</v>
      </c>
      <c r="CY720" s="516">
        <v>117.7</v>
      </c>
      <c r="CZ720" s="516">
        <v>117.2</v>
      </c>
      <c r="DA720" s="516">
        <v>117.2</v>
      </c>
      <c r="DB720" s="516">
        <v>117.7</v>
      </c>
      <c r="DC720" s="516">
        <v>117.7</v>
      </c>
      <c r="DD720" s="516">
        <v>120</v>
      </c>
      <c r="DE720" s="516">
        <v>120</v>
      </c>
      <c r="DF720" s="516">
        <v>117.2</v>
      </c>
      <c r="DG720" s="516">
        <v>120.2</v>
      </c>
      <c r="DH720" s="516">
        <v>119.3</v>
      </c>
      <c r="DI720" s="516">
        <v>117.9</v>
      </c>
      <c r="DJ720" s="516">
        <v>117.4</v>
      </c>
      <c r="DK720" s="516">
        <v>118.5</v>
      </c>
      <c r="DL720" s="516">
        <v>118.5</v>
      </c>
      <c r="DM720" s="516">
        <v>120.7</v>
      </c>
      <c r="DN720" s="516">
        <v>120.7</v>
      </c>
      <c r="DO720" s="516">
        <v>120.7</v>
      </c>
      <c r="DP720" s="516">
        <v>117.4</v>
      </c>
      <c r="DQ720" s="516">
        <v>120.7</v>
      </c>
      <c r="DR720" s="516">
        <v>121.3</v>
      </c>
      <c r="DS720" s="516">
        <v>117.4</v>
      </c>
      <c r="DT720" s="516">
        <v>117.4</v>
      </c>
      <c r="DU720" s="517">
        <v>119.7</v>
      </c>
      <c r="DV720" s="517">
        <v>119.7</v>
      </c>
      <c r="DW720" s="517">
        <v>121.3</v>
      </c>
      <c r="DX720" s="559">
        <v>125.7</v>
      </c>
      <c r="DY720" s="559">
        <v>125.9</v>
      </c>
      <c r="DZ720" s="559">
        <v>127.6</v>
      </c>
      <c r="EA720" s="558">
        <v>125.9</v>
      </c>
    </row>
    <row r="721" spans="1:131">
      <c r="A721" s="514" t="s">
        <v>1979</v>
      </c>
      <c r="B721" s="514" t="s">
        <v>1980</v>
      </c>
      <c r="C721" s="515">
        <v>0.11158999999999999</v>
      </c>
      <c r="D721" s="516">
        <v>101.1</v>
      </c>
      <c r="E721" s="516">
        <v>99.1</v>
      </c>
      <c r="F721" s="516">
        <v>101.9</v>
      </c>
      <c r="G721" s="516">
        <v>104.8</v>
      </c>
      <c r="H721" s="516">
        <v>104.2</v>
      </c>
      <c r="I721" s="516">
        <v>103.2</v>
      </c>
      <c r="J721" s="516">
        <v>100</v>
      </c>
      <c r="K721" s="516">
        <v>101.3</v>
      </c>
      <c r="L721" s="516">
        <v>101.2</v>
      </c>
      <c r="M721" s="516">
        <v>101.5</v>
      </c>
      <c r="N721" s="516">
        <v>101.4</v>
      </c>
      <c r="O721" s="516">
        <v>103.4</v>
      </c>
      <c r="P721" s="516">
        <v>105.1</v>
      </c>
      <c r="Q721" s="516">
        <v>104.8</v>
      </c>
      <c r="R721" s="516">
        <v>104.7</v>
      </c>
      <c r="S721" s="516">
        <v>103.1</v>
      </c>
      <c r="T721" s="516">
        <v>104.3</v>
      </c>
      <c r="U721" s="516">
        <v>106.7</v>
      </c>
      <c r="V721" s="516">
        <v>106.2</v>
      </c>
      <c r="W721" s="516">
        <v>108.1</v>
      </c>
      <c r="X721" s="516">
        <v>109.6</v>
      </c>
      <c r="Y721" s="516">
        <v>109</v>
      </c>
      <c r="Z721" s="516">
        <v>110.3</v>
      </c>
      <c r="AA721" s="516">
        <v>109.5</v>
      </c>
      <c r="AB721" s="516">
        <v>110.4</v>
      </c>
      <c r="AC721" s="516">
        <v>108.8</v>
      </c>
      <c r="AD721" s="516">
        <v>111.1</v>
      </c>
      <c r="AE721" s="516">
        <v>110.2</v>
      </c>
      <c r="AF721" s="516">
        <v>112.6</v>
      </c>
      <c r="AG721" s="516">
        <v>114.6</v>
      </c>
      <c r="AH721" s="516">
        <v>114</v>
      </c>
      <c r="AI721" s="516">
        <v>114.2</v>
      </c>
      <c r="AJ721" s="516">
        <v>113.7</v>
      </c>
      <c r="AK721" s="516">
        <v>114.3</v>
      </c>
      <c r="AL721" s="516">
        <v>116.4</v>
      </c>
      <c r="AM721" s="516">
        <v>116.8</v>
      </c>
      <c r="AN721" s="516">
        <v>115.7</v>
      </c>
      <c r="AO721" s="516">
        <v>115.2</v>
      </c>
      <c r="AP721" s="516">
        <v>113.4</v>
      </c>
      <c r="AQ721" s="516">
        <v>115.7</v>
      </c>
      <c r="AR721" s="516">
        <v>113.5</v>
      </c>
      <c r="AS721" s="516">
        <v>114.9</v>
      </c>
      <c r="AT721" s="516">
        <v>114.4</v>
      </c>
      <c r="AU721" s="516">
        <v>114.6</v>
      </c>
      <c r="AV721" s="516">
        <v>115.5</v>
      </c>
      <c r="AW721" s="516">
        <v>114.2</v>
      </c>
      <c r="AX721" s="516">
        <v>115.2</v>
      </c>
      <c r="AY721" s="516">
        <v>117</v>
      </c>
      <c r="AZ721" s="516">
        <v>111.2</v>
      </c>
      <c r="BA721" s="516">
        <v>111.8</v>
      </c>
      <c r="BB721" s="516">
        <v>111.3</v>
      </c>
      <c r="BC721" s="516">
        <v>111.9</v>
      </c>
      <c r="BD721" s="516">
        <v>112.4</v>
      </c>
      <c r="BE721" s="516">
        <v>112.3</v>
      </c>
      <c r="BF721" s="516">
        <v>113.3</v>
      </c>
      <c r="BG721" s="516">
        <v>111</v>
      </c>
      <c r="BH721" s="516">
        <v>110.5</v>
      </c>
      <c r="BI721" s="516">
        <v>111.1</v>
      </c>
      <c r="BJ721" s="516">
        <v>109.9</v>
      </c>
      <c r="BK721" s="516">
        <v>111.3</v>
      </c>
      <c r="BL721" s="516">
        <v>113.6</v>
      </c>
      <c r="BM721" s="516">
        <v>113.7</v>
      </c>
      <c r="BN721" s="516">
        <v>115</v>
      </c>
      <c r="BO721" s="516">
        <v>113.5</v>
      </c>
      <c r="BP721" s="516">
        <v>113.9</v>
      </c>
      <c r="BQ721" s="516">
        <v>116.5</v>
      </c>
      <c r="BR721" s="516">
        <v>114.1</v>
      </c>
      <c r="BS721" s="516">
        <v>113.7</v>
      </c>
      <c r="BT721" s="516">
        <v>114.6</v>
      </c>
      <c r="BU721" s="516">
        <v>112.8</v>
      </c>
      <c r="BV721" s="516">
        <v>111.8</v>
      </c>
      <c r="BW721" s="516">
        <v>112.9</v>
      </c>
      <c r="BX721" s="516">
        <v>111.2</v>
      </c>
      <c r="BY721" s="516">
        <v>112</v>
      </c>
      <c r="BZ721" s="516">
        <v>112.4</v>
      </c>
      <c r="CA721" s="516">
        <v>111.2</v>
      </c>
      <c r="CB721" s="516">
        <v>112.3</v>
      </c>
      <c r="CC721" s="516">
        <v>114.1</v>
      </c>
      <c r="CD721" s="516">
        <v>113.9</v>
      </c>
      <c r="CE721" s="516">
        <v>112.7</v>
      </c>
      <c r="CF721" s="516">
        <v>113.8</v>
      </c>
      <c r="CG721" s="516">
        <v>114.2</v>
      </c>
      <c r="CH721" s="516">
        <v>114.4</v>
      </c>
      <c r="CI721" s="516">
        <v>114.2</v>
      </c>
      <c r="CJ721" s="516">
        <v>112.6</v>
      </c>
      <c r="CK721" s="516">
        <v>113.7</v>
      </c>
      <c r="CL721" s="516">
        <v>112</v>
      </c>
      <c r="CM721" s="516">
        <v>114.3</v>
      </c>
      <c r="CN721" s="516">
        <v>110</v>
      </c>
      <c r="CO721" s="516">
        <v>111.6</v>
      </c>
      <c r="CP721" s="516">
        <v>110.5</v>
      </c>
      <c r="CQ721" s="516">
        <v>109.6</v>
      </c>
      <c r="CR721" s="516">
        <v>111.8</v>
      </c>
      <c r="CS721" s="516">
        <v>111.8</v>
      </c>
      <c r="CT721" s="516">
        <v>114.1</v>
      </c>
      <c r="CU721" s="516">
        <v>113</v>
      </c>
      <c r="CV721" s="516">
        <v>113.7</v>
      </c>
      <c r="CW721" s="516">
        <v>113.2</v>
      </c>
      <c r="CX721" s="516">
        <v>115.6</v>
      </c>
      <c r="CY721" s="516">
        <v>111.6</v>
      </c>
      <c r="CZ721" s="516">
        <v>113.5</v>
      </c>
      <c r="DA721" s="516">
        <v>113.9</v>
      </c>
      <c r="DB721" s="516">
        <v>115.2</v>
      </c>
      <c r="DC721" s="516">
        <v>116.4</v>
      </c>
      <c r="DD721" s="516">
        <v>118</v>
      </c>
      <c r="DE721" s="516">
        <v>114.1</v>
      </c>
      <c r="DF721" s="516">
        <v>114.8</v>
      </c>
      <c r="DG721" s="516">
        <v>116.3</v>
      </c>
      <c r="DH721" s="516">
        <v>114.9</v>
      </c>
      <c r="DI721" s="516">
        <v>116.6</v>
      </c>
      <c r="DJ721" s="516">
        <v>121.4</v>
      </c>
      <c r="DK721" s="516">
        <v>120.1</v>
      </c>
      <c r="DL721" s="516">
        <v>122.7</v>
      </c>
      <c r="DM721" s="516">
        <v>118.8</v>
      </c>
      <c r="DN721" s="516">
        <v>118.9</v>
      </c>
      <c r="DO721" s="516">
        <v>118.9</v>
      </c>
      <c r="DP721" s="516">
        <v>120.2</v>
      </c>
      <c r="DQ721" s="516">
        <v>122.3</v>
      </c>
      <c r="DR721" s="516">
        <v>118.2</v>
      </c>
      <c r="DS721" s="516">
        <v>118.7</v>
      </c>
      <c r="DT721" s="516">
        <v>118.7</v>
      </c>
      <c r="DU721" s="517">
        <v>119.1</v>
      </c>
      <c r="DV721" s="517">
        <v>121.6</v>
      </c>
      <c r="DW721" s="517">
        <v>120.6</v>
      </c>
      <c r="DX721" s="559">
        <v>120.6</v>
      </c>
      <c r="DY721" s="559">
        <v>119.8</v>
      </c>
      <c r="DZ721" s="559">
        <v>120.8</v>
      </c>
      <c r="EA721" s="558">
        <v>121.4</v>
      </c>
    </row>
    <row r="722" spans="1:131">
      <c r="A722" s="514" t="s">
        <v>1981</v>
      </c>
      <c r="B722" s="514" t="s">
        <v>1982</v>
      </c>
      <c r="C722" s="515">
        <v>4.7889900000000001</v>
      </c>
      <c r="D722" s="516">
        <v>102.2</v>
      </c>
      <c r="E722" s="516">
        <v>102.3</v>
      </c>
      <c r="F722" s="516">
        <v>103.2</v>
      </c>
      <c r="G722" s="516">
        <v>102.9</v>
      </c>
      <c r="H722" s="516">
        <v>103.2</v>
      </c>
      <c r="I722" s="516">
        <v>104.4</v>
      </c>
      <c r="J722" s="516">
        <v>104.4</v>
      </c>
      <c r="K722" s="516">
        <v>103.7</v>
      </c>
      <c r="L722" s="516">
        <v>103.1</v>
      </c>
      <c r="M722" s="516">
        <v>104.3</v>
      </c>
      <c r="N722" s="516">
        <v>104.6</v>
      </c>
      <c r="O722" s="516">
        <v>105</v>
      </c>
      <c r="P722" s="516">
        <v>105.9</v>
      </c>
      <c r="Q722" s="516">
        <v>105.5</v>
      </c>
      <c r="R722" s="516">
        <v>104.8</v>
      </c>
      <c r="S722" s="516">
        <v>104.1</v>
      </c>
      <c r="T722" s="516">
        <v>105.1</v>
      </c>
      <c r="U722" s="516">
        <v>105.3</v>
      </c>
      <c r="V722" s="516">
        <v>105.8</v>
      </c>
      <c r="W722" s="516">
        <v>106.4</v>
      </c>
      <c r="X722" s="516">
        <v>106.4</v>
      </c>
      <c r="Y722" s="516">
        <v>105.9</v>
      </c>
      <c r="Z722" s="516">
        <v>106.9</v>
      </c>
      <c r="AA722" s="516">
        <v>107.5</v>
      </c>
      <c r="AB722" s="516">
        <v>107.9</v>
      </c>
      <c r="AC722" s="516">
        <v>108</v>
      </c>
      <c r="AD722" s="516">
        <v>108.2</v>
      </c>
      <c r="AE722" s="516">
        <v>107.4</v>
      </c>
      <c r="AF722" s="516">
        <v>107.2</v>
      </c>
      <c r="AG722" s="516">
        <v>108.1</v>
      </c>
      <c r="AH722" s="516">
        <v>108.3</v>
      </c>
      <c r="AI722" s="516">
        <v>108.9</v>
      </c>
      <c r="AJ722" s="516">
        <v>108.1</v>
      </c>
      <c r="AK722" s="516">
        <v>108.5</v>
      </c>
      <c r="AL722" s="516">
        <v>109.5</v>
      </c>
      <c r="AM722" s="516">
        <v>109.4</v>
      </c>
      <c r="AN722" s="516">
        <v>108.9</v>
      </c>
      <c r="AO722" s="516">
        <v>110.2</v>
      </c>
      <c r="AP722" s="516">
        <v>111.1</v>
      </c>
      <c r="AQ722" s="516">
        <v>110.2</v>
      </c>
      <c r="AR722" s="516">
        <v>109.6</v>
      </c>
      <c r="AS722" s="516">
        <v>108.3</v>
      </c>
      <c r="AT722" s="516">
        <v>109.4</v>
      </c>
      <c r="AU722" s="516">
        <v>109.2</v>
      </c>
      <c r="AV722" s="516">
        <v>109</v>
      </c>
      <c r="AW722" s="516">
        <v>108.2</v>
      </c>
      <c r="AX722" s="516">
        <v>108.1</v>
      </c>
      <c r="AY722" s="516">
        <v>108.5</v>
      </c>
      <c r="AZ722" s="516">
        <v>107.8</v>
      </c>
      <c r="BA722" s="516">
        <v>107.7</v>
      </c>
      <c r="BB722" s="516">
        <v>108</v>
      </c>
      <c r="BC722" s="516">
        <v>107.8</v>
      </c>
      <c r="BD722" s="516">
        <v>107.5</v>
      </c>
      <c r="BE722" s="516">
        <v>107.4</v>
      </c>
      <c r="BF722" s="516">
        <v>107.9</v>
      </c>
      <c r="BG722" s="516">
        <v>107.5</v>
      </c>
      <c r="BH722" s="516">
        <v>108.3</v>
      </c>
      <c r="BI722" s="516">
        <v>108.1</v>
      </c>
      <c r="BJ722" s="516">
        <v>108.2</v>
      </c>
      <c r="BK722" s="516">
        <v>108.3</v>
      </c>
      <c r="BL722" s="516">
        <v>108.3</v>
      </c>
      <c r="BM722" s="516">
        <v>108.1</v>
      </c>
      <c r="BN722" s="516">
        <v>108.5</v>
      </c>
      <c r="BO722" s="516">
        <v>107.9</v>
      </c>
      <c r="BP722" s="516">
        <v>108.5</v>
      </c>
      <c r="BQ722" s="516">
        <v>108.5</v>
      </c>
      <c r="BR722" s="516">
        <v>109</v>
      </c>
      <c r="BS722" s="516">
        <v>109.3</v>
      </c>
      <c r="BT722" s="516">
        <v>108.9</v>
      </c>
      <c r="BU722" s="516">
        <v>110</v>
      </c>
      <c r="BV722" s="516">
        <v>109.7</v>
      </c>
      <c r="BW722" s="516">
        <v>109.9</v>
      </c>
      <c r="BX722" s="516">
        <v>110.1</v>
      </c>
      <c r="BY722" s="516">
        <v>109.9</v>
      </c>
      <c r="BZ722" s="516">
        <v>110.5</v>
      </c>
      <c r="CA722" s="516">
        <v>110.9</v>
      </c>
      <c r="CB722" s="516">
        <v>111.2</v>
      </c>
      <c r="CC722" s="516">
        <v>111.6</v>
      </c>
      <c r="CD722" s="516">
        <v>111.5</v>
      </c>
      <c r="CE722" s="516">
        <v>111.9</v>
      </c>
      <c r="CF722" s="516">
        <v>111.8</v>
      </c>
      <c r="CG722" s="516">
        <v>111.8</v>
      </c>
      <c r="CH722" s="516">
        <v>111.9</v>
      </c>
      <c r="CI722" s="516">
        <v>112.3</v>
      </c>
      <c r="CJ722" s="516">
        <v>112.5</v>
      </c>
      <c r="CK722" s="516">
        <v>112.9</v>
      </c>
      <c r="CL722" s="516">
        <v>113.2</v>
      </c>
      <c r="CM722" s="516">
        <v>113.2</v>
      </c>
      <c r="CN722" s="516">
        <v>113.6</v>
      </c>
      <c r="CO722" s="516">
        <v>113.6</v>
      </c>
      <c r="CP722" s="516">
        <v>112.7</v>
      </c>
      <c r="CQ722" s="516">
        <v>112.8</v>
      </c>
      <c r="CR722" s="516">
        <v>113</v>
      </c>
      <c r="CS722" s="516">
        <v>113.2</v>
      </c>
      <c r="CT722" s="516">
        <v>113.2</v>
      </c>
      <c r="CU722" s="516">
        <v>113.3</v>
      </c>
      <c r="CV722" s="516">
        <v>113</v>
      </c>
      <c r="CW722" s="516">
        <v>112.9</v>
      </c>
      <c r="CX722" s="516">
        <v>112.7</v>
      </c>
      <c r="CY722" s="516">
        <v>112.9</v>
      </c>
      <c r="CZ722" s="516">
        <v>113.7</v>
      </c>
      <c r="DA722" s="516">
        <v>113.7</v>
      </c>
      <c r="DB722" s="516">
        <v>114.2</v>
      </c>
      <c r="DC722" s="516">
        <v>113.8</v>
      </c>
      <c r="DD722" s="516">
        <v>114.6</v>
      </c>
      <c r="DE722" s="516">
        <v>115.3</v>
      </c>
      <c r="DF722" s="516">
        <v>115.4</v>
      </c>
      <c r="DG722" s="516">
        <v>116.1</v>
      </c>
      <c r="DH722" s="516">
        <v>116.7</v>
      </c>
      <c r="DI722" s="516">
        <v>117.3</v>
      </c>
      <c r="DJ722" s="516">
        <v>118.1</v>
      </c>
      <c r="DK722" s="516">
        <v>119.2</v>
      </c>
      <c r="DL722" s="516">
        <v>119.6</v>
      </c>
      <c r="DM722" s="516">
        <v>120.7</v>
      </c>
      <c r="DN722" s="516">
        <v>120.4</v>
      </c>
      <c r="DO722" s="516">
        <v>120.8</v>
      </c>
      <c r="DP722" s="516">
        <v>121.1</v>
      </c>
      <c r="DQ722" s="516">
        <v>121.6</v>
      </c>
      <c r="DR722" s="516">
        <v>122</v>
      </c>
      <c r="DS722" s="516">
        <v>122.3</v>
      </c>
      <c r="DT722" s="516">
        <v>123.7</v>
      </c>
      <c r="DU722" s="517">
        <v>124.9</v>
      </c>
      <c r="DV722" s="517">
        <v>124.7</v>
      </c>
      <c r="DW722" s="517">
        <v>125.5</v>
      </c>
      <c r="DX722" s="559">
        <v>126.1</v>
      </c>
      <c r="DY722" s="559">
        <v>126.4</v>
      </c>
      <c r="DZ722" s="559">
        <v>126.3</v>
      </c>
      <c r="EA722" s="558">
        <v>126.6</v>
      </c>
    </row>
    <row r="723" spans="1:131">
      <c r="A723" s="514" t="s">
        <v>1983</v>
      </c>
      <c r="B723" s="514" t="s">
        <v>1984</v>
      </c>
      <c r="C723" s="515">
        <v>0.63839999999999997</v>
      </c>
      <c r="D723" s="516">
        <v>100.4</v>
      </c>
      <c r="E723" s="516">
        <v>100.9</v>
      </c>
      <c r="F723" s="516">
        <v>101.6</v>
      </c>
      <c r="G723" s="516">
        <v>101.4</v>
      </c>
      <c r="H723" s="516">
        <v>102.4</v>
      </c>
      <c r="I723" s="516">
        <v>102.2</v>
      </c>
      <c r="J723" s="516">
        <v>101.2</v>
      </c>
      <c r="K723" s="516">
        <v>102</v>
      </c>
      <c r="L723" s="516">
        <v>102.5</v>
      </c>
      <c r="M723" s="516">
        <v>102.7</v>
      </c>
      <c r="N723" s="516">
        <v>103</v>
      </c>
      <c r="O723" s="516">
        <v>104.6</v>
      </c>
      <c r="P723" s="516">
        <v>104.2</v>
      </c>
      <c r="Q723" s="516">
        <v>104.4</v>
      </c>
      <c r="R723" s="516">
        <v>103.6</v>
      </c>
      <c r="S723" s="516">
        <v>101.9</v>
      </c>
      <c r="T723" s="516">
        <v>103.2</v>
      </c>
      <c r="U723" s="516">
        <v>104.4</v>
      </c>
      <c r="V723" s="516">
        <v>101.8</v>
      </c>
      <c r="W723" s="516">
        <v>103.1</v>
      </c>
      <c r="X723" s="516">
        <v>102.9</v>
      </c>
      <c r="Y723" s="516">
        <v>103.4</v>
      </c>
      <c r="Z723" s="516">
        <v>102.5</v>
      </c>
      <c r="AA723" s="516">
        <v>102.6</v>
      </c>
      <c r="AB723" s="516">
        <v>102.8</v>
      </c>
      <c r="AC723" s="516">
        <v>103.4</v>
      </c>
      <c r="AD723" s="516">
        <v>102</v>
      </c>
      <c r="AE723" s="516">
        <v>102.2</v>
      </c>
      <c r="AF723" s="516">
        <v>102.9</v>
      </c>
      <c r="AG723" s="516">
        <v>103.6</v>
      </c>
      <c r="AH723" s="516">
        <v>103.9</v>
      </c>
      <c r="AI723" s="516">
        <v>105.8</v>
      </c>
      <c r="AJ723" s="516">
        <v>104.9</v>
      </c>
      <c r="AK723" s="516">
        <v>106.2</v>
      </c>
      <c r="AL723" s="516">
        <v>106.1</v>
      </c>
      <c r="AM723" s="516">
        <v>105.9</v>
      </c>
      <c r="AN723" s="516">
        <v>106.2</v>
      </c>
      <c r="AO723" s="516">
        <v>106.3</v>
      </c>
      <c r="AP723" s="516">
        <v>106.9</v>
      </c>
      <c r="AQ723" s="516">
        <v>106.2</v>
      </c>
      <c r="AR723" s="516">
        <v>105.8</v>
      </c>
      <c r="AS723" s="516">
        <v>105</v>
      </c>
      <c r="AT723" s="516">
        <v>105.4</v>
      </c>
      <c r="AU723" s="516">
        <v>104.7</v>
      </c>
      <c r="AV723" s="516">
        <v>106.1</v>
      </c>
      <c r="AW723" s="516">
        <v>106.9</v>
      </c>
      <c r="AX723" s="516">
        <v>106.2</v>
      </c>
      <c r="AY723" s="516">
        <v>106</v>
      </c>
      <c r="AZ723" s="516">
        <v>104.8</v>
      </c>
      <c r="BA723" s="516">
        <v>104.1</v>
      </c>
      <c r="BB723" s="516">
        <v>104.7</v>
      </c>
      <c r="BC723" s="516">
        <v>105.3</v>
      </c>
      <c r="BD723" s="516">
        <v>104.4</v>
      </c>
      <c r="BE723" s="516">
        <v>103.4</v>
      </c>
      <c r="BF723" s="516">
        <v>103.6</v>
      </c>
      <c r="BG723" s="516">
        <v>102.9</v>
      </c>
      <c r="BH723" s="516">
        <v>104.1</v>
      </c>
      <c r="BI723" s="516">
        <v>104.1</v>
      </c>
      <c r="BJ723" s="516">
        <v>103.7</v>
      </c>
      <c r="BK723" s="516">
        <v>103.8</v>
      </c>
      <c r="BL723" s="516">
        <v>103.3</v>
      </c>
      <c r="BM723" s="516">
        <v>102.8</v>
      </c>
      <c r="BN723" s="516">
        <v>102.7</v>
      </c>
      <c r="BO723" s="516">
        <v>102.4</v>
      </c>
      <c r="BP723" s="516">
        <v>102.8</v>
      </c>
      <c r="BQ723" s="516">
        <v>100.4</v>
      </c>
      <c r="BR723" s="516">
        <v>101.4</v>
      </c>
      <c r="BS723" s="516">
        <v>101.4</v>
      </c>
      <c r="BT723" s="516">
        <v>101.8</v>
      </c>
      <c r="BU723" s="516">
        <v>103.4</v>
      </c>
      <c r="BV723" s="516">
        <v>102.2</v>
      </c>
      <c r="BW723" s="516">
        <v>102.9</v>
      </c>
      <c r="BX723" s="516">
        <v>101.9</v>
      </c>
      <c r="BY723" s="516">
        <v>101.1</v>
      </c>
      <c r="BZ723" s="516">
        <v>102.1</v>
      </c>
      <c r="CA723" s="516">
        <v>103.2</v>
      </c>
      <c r="CB723" s="516">
        <v>103.2</v>
      </c>
      <c r="CC723" s="516">
        <v>103.5</v>
      </c>
      <c r="CD723" s="516">
        <v>102.5</v>
      </c>
      <c r="CE723" s="516">
        <v>103.5</v>
      </c>
      <c r="CF723" s="516">
        <v>102.9</v>
      </c>
      <c r="CG723" s="516">
        <v>103.8</v>
      </c>
      <c r="CH723" s="516">
        <v>103.3</v>
      </c>
      <c r="CI723" s="516">
        <v>104.5</v>
      </c>
      <c r="CJ723" s="516">
        <v>105</v>
      </c>
      <c r="CK723" s="516">
        <v>104.6</v>
      </c>
      <c r="CL723" s="516">
        <v>104.7</v>
      </c>
      <c r="CM723" s="516">
        <v>104.4</v>
      </c>
      <c r="CN723" s="516">
        <v>105</v>
      </c>
      <c r="CO723" s="516">
        <v>105.2</v>
      </c>
      <c r="CP723" s="516">
        <v>103.4</v>
      </c>
      <c r="CQ723" s="516">
        <v>104.2</v>
      </c>
      <c r="CR723" s="516">
        <v>105.5</v>
      </c>
      <c r="CS723" s="516">
        <v>104.8</v>
      </c>
      <c r="CT723" s="516">
        <v>105.3</v>
      </c>
      <c r="CU723" s="516">
        <v>105</v>
      </c>
      <c r="CV723" s="516">
        <v>104.7</v>
      </c>
      <c r="CW723" s="516">
        <v>104</v>
      </c>
      <c r="CX723" s="516">
        <v>104</v>
      </c>
      <c r="CY723" s="516">
        <v>104.9</v>
      </c>
      <c r="CZ723" s="516">
        <v>105.5</v>
      </c>
      <c r="DA723" s="516">
        <v>105.6</v>
      </c>
      <c r="DB723" s="516">
        <v>105.7</v>
      </c>
      <c r="DC723" s="516">
        <v>104.4</v>
      </c>
      <c r="DD723" s="516">
        <v>107.4</v>
      </c>
      <c r="DE723" s="516">
        <v>108.4</v>
      </c>
      <c r="DF723" s="516">
        <v>110.2</v>
      </c>
      <c r="DG723" s="516">
        <v>110.7</v>
      </c>
      <c r="DH723" s="516">
        <v>112.7</v>
      </c>
      <c r="DI723" s="516">
        <v>114.3</v>
      </c>
      <c r="DJ723" s="516">
        <v>116.6</v>
      </c>
      <c r="DK723" s="516">
        <v>119.4</v>
      </c>
      <c r="DL723" s="516">
        <v>119.7</v>
      </c>
      <c r="DM723" s="516">
        <v>121.2</v>
      </c>
      <c r="DN723" s="516">
        <v>120.6</v>
      </c>
      <c r="DO723" s="516">
        <v>120.7</v>
      </c>
      <c r="DP723" s="516">
        <v>121.4</v>
      </c>
      <c r="DQ723" s="516">
        <v>119.4</v>
      </c>
      <c r="DR723" s="516">
        <v>121.4</v>
      </c>
      <c r="DS723" s="516">
        <v>122.7</v>
      </c>
      <c r="DT723" s="516">
        <v>125.5</v>
      </c>
      <c r="DU723" s="517">
        <v>127.7</v>
      </c>
      <c r="DV723" s="517">
        <v>125.7</v>
      </c>
      <c r="DW723" s="517">
        <v>125.8</v>
      </c>
      <c r="DX723" s="559">
        <v>127.5</v>
      </c>
      <c r="DY723" s="559">
        <v>127.9</v>
      </c>
      <c r="DZ723" s="559">
        <v>127.6</v>
      </c>
      <c r="EA723" s="558">
        <v>126.6</v>
      </c>
    </row>
    <row r="724" spans="1:131">
      <c r="A724" s="514" t="s">
        <v>1985</v>
      </c>
      <c r="B724" s="514" t="s">
        <v>1986</v>
      </c>
      <c r="C724" s="515">
        <v>2.5360000000000001E-2</v>
      </c>
      <c r="D724" s="516">
        <v>95.6</v>
      </c>
      <c r="E724" s="516">
        <v>95.6</v>
      </c>
      <c r="F724" s="516">
        <v>95.7</v>
      </c>
      <c r="G724" s="516">
        <v>95.7</v>
      </c>
      <c r="H724" s="516">
        <v>96.1</v>
      </c>
      <c r="I724" s="516">
        <v>96.1</v>
      </c>
      <c r="J724" s="516">
        <v>96.1</v>
      </c>
      <c r="K724" s="516">
        <v>96.1</v>
      </c>
      <c r="L724" s="516">
        <v>96.1</v>
      </c>
      <c r="M724" s="516">
        <v>96.1</v>
      </c>
      <c r="N724" s="516">
        <v>96.1</v>
      </c>
      <c r="O724" s="516">
        <v>96.1</v>
      </c>
      <c r="P724" s="516">
        <v>96.1</v>
      </c>
      <c r="Q724" s="516">
        <v>96.1</v>
      </c>
      <c r="R724" s="516">
        <v>96.1</v>
      </c>
      <c r="S724" s="516">
        <v>96.1</v>
      </c>
      <c r="T724" s="516">
        <v>96.4</v>
      </c>
      <c r="U724" s="516">
        <v>98.2</v>
      </c>
      <c r="V724" s="516">
        <v>98.2</v>
      </c>
      <c r="W724" s="516">
        <v>98.2</v>
      </c>
      <c r="X724" s="516">
        <v>98.2</v>
      </c>
      <c r="Y724" s="516">
        <v>98.2</v>
      </c>
      <c r="Z724" s="516">
        <v>87.2</v>
      </c>
      <c r="AA724" s="516">
        <v>87.2</v>
      </c>
      <c r="AB724" s="516">
        <v>87.7</v>
      </c>
      <c r="AC724" s="516">
        <v>87.7</v>
      </c>
      <c r="AD724" s="516">
        <v>87.7</v>
      </c>
      <c r="AE724" s="516">
        <v>87.7</v>
      </c>
      <c r="AF724" s="516">
        <v>87.7</v>
      </c>
      <c r="AG724" s="516">
        <v>87.7</v>
      </c>
      <c r="AH724" s="516">
        <v>87.7</v>
      </c>
      <c r="AI724" s="516">
        <v>84.1</v>
      </c>
      <c r="AJ724" s="516">
        <v>84.1</v>
      </c>
      <c r="AK724" s="516">
        <v>93</v>
      </c>
      <c r="AL724" s="516">
        <v>93.5</v>
      </c>
      <c r="AM724" s="516">
        <v>93.5</v>
      </c>
      <c r="AN724" s="516">
        <v>93.5</v>
      </c>
      <c r="AO724" s="516">
        <v>93.5</v>
      </c>
      <c r="AP724" s="516">
        <v>93.5</v>
      </c>
      <c r="AQ724" s="516">
        <v>94.7</v>
      </c>
      <c r="AR724" s="516">
        <v>94.7</v>
      </c>
      <c r="AS724" s="516">
        <v>94.7</v>
      </c>
      <c r="AT724" s="516">
        <v>94.7</v>
      </c>
      <c r="AU724" s="516">
        <v>94.7</v>
      </c>
      <c r="AV724" s="516">
        <v>94.7</v>
      </c>
      <c r="AW724" s="516">
        <v>94.7</v>
      </c>
      <c r="AX724" s="516">
        <v>94.7</v>
      </c>
      <c r="AY724" s="516">
        <v>94.7</v>
      </c>
      <c r="AZ724" s="516">
        <v>94.7</v>
      </c>
      <c r="BA724" s="516">
        <v>94.7</v>
      </c>
      <c r="BB724" s="516">
        <v>94.7</v>
      </c>
      <c r="BC724" s="516">
        <v>94.7</v>
      </c>
      <c r="BD724" s="516">
        <v>94.7</v>
      </c>
      <c r="BE724" s="516">
        <v>94.7</v>
      </c>
      <c r="BF724" s="516">
        <v>94.7</v>
      </c>
      <c r="BG724" s="516">
        <v>94.7</v>
      </c>
      <c r="BH724" s="516">
        <v>94.7</v>
      </c>
      <c r="BI724" s="516">
        <v>94.7</v>
      </c>
      <c r="BJ724" s="516">
        <v>94.7</v>
      </c>
      <c r="BK724" s="516">
        <v>94.7</v>
      </c>
      <c r="BL724" s="516">
        <v>94.7</v>
      </c>
      <c r="BM724" s="516">
        <v>94.7</v>
      </c>
      <c r="BN724" s="516">
        <v>94.7</v>
      </c>
      <c r="BO724" s="516">
        <v>81.099999999999994</v>
      </c>
      <c r="BP724" s="516">
        <v>81.099999999999994</v>
      </c>
      <c r="BQ724" s="516">
        <v>89.7</v>
      </c>
      <c r="BR724" s="516">
        <v>79.2</v>
      </c>
      <c r="BS724" s="516">
        <v>79.2</v>
      </c>
      <c r="BT724" s="516">
        <v>79.2</v>
      </c>
      <c r="BU724" s="516">
        <v>79.2</v>
      </c>
      <c r="BV724" s="516">
        <v>79.2</v>
      </c>
      <c r="BW724" s="516">
        <v>79.2</v>
      </c>
      <c r="BX724" s="516">
        <v>79.2</v>
      </c>
      <c r="BY724" s="516">
        <v>79.2</v>
      </c>
      <c r="BZ724" s="516">
        <v>79.2</v>
      </c>
      <c r="CA724" s="516">
        <v>79.2</v>
      </c>
      <c r="CB724" s="516">
        <v>79.2</v>
      </c>
      <c r="CC724" s="516">
        <v>79.2</v>
      </c>
      <c r="CD724" s="516">
        <v>79.2</v>
      </c>
      <c r="CE724" s="516">
        <v>79.2</v>
      </c>
      <c r="CF724" s="516">
        <v>79.2</v>
      </c>
      <c r="CG724" s="516">
        <v>79.2</v>
      </c>
      <c r="CH724" s="516">
        <v>79.2</v>
      </c>
      <c r="CI724" s="516">
        <v>79.2</v>
      </c>
      <c r="CJ724" s="516">
        <v>79.2</v>
      </c>
      <c r="CK724" s="516">
        <v>79.2</v>
      </c>
      <c r="CL724" s="516">
        <v>79.2</v>
      </c>
      <c r="CM724" s="516">
        <v>79.2</v>
      </c>
      <c r="CN724" s="516">
        <v>79.2</v>
      </c>
      <c r="CO724" s="516">
        <v>79.2</v>
      </c>
      <c r="CP724" s="516">
        <v>79.2</v>
      </c>
      <c r="CQ724" s="516">
        <v>79.3</v>
      </c>
      <c r="CR724" s="516">
        <v>79.3</v>
      </c>
      <c r="CS724" s="516">
        <v>79.3</v>
      </c>
      <c r="CT724" s="516">
        <v>79.3</v>
      </c>
      <c r="CU724" s="516">
        <v>79.3</v>
      </c>
      <c r="CV724" s="516">
        <v>79.3</v>
      </c>
      <c r="CW724" s="516">
        <v>79.3</v>
      </c>
      <c r="CX724" s="516">
        <v>76.599999999999994</v>
      </c>
      <c r="CY724" s="516">
        <v>76.599999999999994</v>
      </c>
      <c r="CZ724" s="516">
        <v>85.6</v>
      </c>
      <c r="DA724" s="516">
        <v>85.7</v>
      </c>
      <c r="DB724" s="516">
        <v>85.7</v>
      </c>
      <c r="DC724" s="516">
        <v>85.7</v>
      </c>
      <c r="DD724" s="516">
        <v>85.7</v>
      </c>
      <c r="DE724" s="516">
        <v>85.7</v>
      </c>
      <c r="DF724" s="516">
        <v>85.7</v>
      </c>
      <c r="DG724" s="516">
        <v>85.7</v>
      </c>
      <c r="DH724" s="516">
        <v>85.7</v>
      </c>
      <c r="DI724" s="516">
        <v>85.7</v>
      </c>
      <c r="DJ724" s="516">
        <v>85.7</v>
      </c>
      <c r="DK724" s="516">
        <v>85.7</v>
      </c>
      <c r="DL724" s="516">
        <v>85.7</v>
      </c>
      <c r="DM724" s="516">
        <v>85.7</v>
      </c>
      <c r="DN724" s="516">
        <v>85.7</v>
      </c>
      <c r="DO724" s="516">
        <v>85.7</v>
      </c>
      <c r="DP724" s="516">
        <v>85.7</v>
      </c>
      <c r="DQ724" s="516">
        <v>85.7</v>
      </c>
      <c r="DR724" s="516">
        <v>85.7</v>
      </c>
      <c r="DS724" s="516">
        <v>85.7</v>
      </c>
      <c r="DT724" s="516">
        <v>82</v>
      </c>
      <c r="DU724" s="517">
        <v>82</v>
      </c>
      <c r="DV724" s="517">
        <v>82</v>
      </c>
      <c r="DW724" s="517">
        <v>82</v>
      </c>
      <c r="DX724" s="559">
        <v>82</v>
      </c>
      <c r="DY724" s="559">
        <v>82</v>
      </c>
      <c r="DZ724" s="559">
        <v>82</v>
      </c>
      <c r="EA724" s="558">
        <v>82</v>
      </c>
    </row>
    <row r="725" spans="1:131">
      <c r="A725" s="514" t="s">
        <v>1987</v>
      </c>
      <c r="B725" s="514" t="s">
        <v>1988</v>
      </c>
      <c r="C725" s="515">
        <v>0.61304000000000003</v>
      </c>
      <c r="D725" s="516">
        <v>100.6</v>
      </c>
      <c r="E725" s="516">
        <v>101.1</v>
      </c>
      <c r="F725" s="516">
        <v>101.9</v>
      </c>
      <c r="G725" s="516">
        <v>101.6</v>
      </c>
      <c r="H725" s="516">
        <v>102.6</v>
      </c>
      <c r="I725" s="516">
        <v>102.5</v>
      </c>
      <c r="J725" s="516">
        <v>101.4</v>
      </c>
      <c r="K725" s="516">
        <v>102.2</v>
      </c>
      <c r="L725" s="516">
        <v>102.8</v>
      </c>
      <c r="M725" s="516">
        <v>103</v>
      </c>
      <c r="N725" s="516">
        <v>103.3</v>
      </c>
      <c r="O725" s="516">
        <v>105</v>
      </c>
      <c r="P725" s="516">
        <v>104.5</v>
      </c>
      <c r="Q725" s="516">
        <v>104.7</v>
      </c>
      <c r="R725" s="516">
        <v>103.9</v>
      </c>
      <c r="S725" s="516">
        <v>102.1</v>
      </c>
      <c r="T725" s="516">
        <v>103.5</v>
      </c>
      <c r="U725" s="516">
        <v>104.7</v>
      </c>
      <c r="V725" s="516">
        <v>102</v>
      </c>
      <c r="W725" s="516">
        <v>103.3</v>
      </c>
      <c r="X725" s="516">
        <v>103</v>
      </c>
      <c r="Y725" s="516">
        <v>103.6</v>
      </c>
      <c r="Z725" s="516">
        <v>103.1</v>
      </c>
      <c r="AA725" s="516">
        <v>103.2</v>
      </c>
      <c r="AB725" s="516">
        <v>103.4</v>
      </c>
      <c r="AC725" s="516">
        <v>104</v>
      </c>
      <c r="AD725" s="516">
        <v>102.6</v>
      </c>
      <c r="AE725" s="516">
        <v>102.8</v>
      </c>
      <c r="AF725" s="516">
        <v>103.6</v>
      </c>
      <c r="AG725" s="516">
        <v>104.2</v>
      </c>
      <c r="AH725" s="516">
        <v>104.6</v>
      </c>
      <c r="AI725" s="516">
        <v>106.7</v>
      </c>
      <c r="AJ725" s="516">
        <v>105.7</v>
      </c>
      <c r="AK725" s="516">
        <v>106.7</v>
      </c>
      <c r="AL725" s="516">
        <v>106.6</v>
      </c>
      <c r="AM725" s="516">
        <v>106.4</v>
      </c>
      <c r="AN725" s="516">
        <v>106.7</v>
      </c>
      <c r="AO725" s="516">
        <v>106.8</v>
      </c>
      <c r="AP725" s="516">
        <v>107.4</v>
      </c>
      <c r="AQ725" s="516">
        <v>106.7</v>
      </c>
      <c r="AR725" s="516">
        <v>106.3</v>
      </c>
      <c r="AS725" s="516">
        <v>105.4</v>
      </c>
      <c r="AT725" s="516">
        <v>105.8</v>
      </c>
      <c r="AU725" s="516">
        <v>105.2</v>
      </c>
      <c r="AV725" s="516">
        <v>106.6</v>
      </c>
      <c r="AW725" s="516">
        <v>107.4</v>
      </c>
      <c r="AX725" s="516">
        <v>106.7</v>
      </c>
      <c r="AY725" s="516">
        <v>106.5</v>
      </c>
      <c r="AZ725" s="516">
        <v>105.2</v>
      </c>
      <c r="BA725" s="516">
        <v>104.5</v>
      </c>
      <c r="BB725" s="516">
        <v>105.1</v>
      </c>
      <c r="BC725" s="516">
        <v>105.7</v>
      </c>
      <c r="BD725" s="516">
        <v>104.8</v>
      </c>
      <c r="BE725" s="516">
        <v>103.8</v>
      </c>
      <c r="BF725" s="516">
        <v>104</v>
      </c>
      <c r="BG725" s="516">
        <v>103.3</v>
      </c>
      <c r="BH725" s="516">
        <v>104.5</v>
      </c>
      <c r="BI725" s="516">
        <v>104.5</v>
      </c>
      <c r="BJ725" s="516">
        <v>104.1</v>
      </c>
      <c r="BK725" s="516">
        <v>104.2</v>
      </c>
      <c r="BL725" s="516">
        <v>103.7</v>
      </c>
      <c r="BM725" s="516">
        <v>103.2</v>
      </c>
      <c r="BN725" s="516">
        <v>103</v>
      </c>
      <c r="BO725" s="516">
        <v>103.3</v>
      </c>
      <c r="BP725" s="516">
        <v>103.7</v>
      </c>
      <c r="BQ725" s="516">
        <v>100.9</v>
      </c>
      <c r="BR725" s="516">
        <v>102.4</v>
      </c>
      <c r="BS725" s="516">
        <v>102.3</v>
      </c>
      <c r="BT725" s="516">
        <v>102.7</v>
      </c>
      <c r="BU725" s="516">
        <v>104.4</v>
      </c>
      <c r="BV725" s="516">
        <v>103.2</v>
      </c>
      <c r="BW725" s="516">
        <v>103.9</v>
      </c>
      <c r="BX725" s="516">
        <v>102.9</v>
      </c>
      <c r="BY725" s="516">
        <v>102</v>
      </c>
      <c r="BZ725" s="516">
        <v>103.1</v>
      </c>
      <c r="CA725" s="516">
        <v>104.2</v>
      </c>
      <c r="CB725" s="516">
        <v>104.2</v>
      </c>
      <c r="CC725" s="516">
        <v>104.5</v>
      </c>
      <c r="CD725" s="516">
        <v>103.4</v>
      </c>
      <c r="CE725" s="516">
        <v>104.5</v>
      </c>
      <c r="CF725" s="516">
        <v>103.8</v>
      </c>
      <c r="CG725" s="516">
        <v>104.8</v>
      </c>
      <c r="CH725" s="516">
        <v>104.3</v>
      </c>
      <c r="CI725" s="516">
        <v>105.5</v>
      </c>
      <c r="CJ725" s="516">
        <v>106</v>
      </c>
      <c r="CK725" s="516">
        <v>105.7</v>
      </c>
      <c r="CL725" s="516">
        <v>105.7</v>
      </c>
      <c r="CM725" s="516">
        <v>105.5</v>
      </c>
      <c r="CN725" s="516">
        <v>106</v>
      </c>
      <c r="CO725" s="516">
        <v>106.3</v>
      </c>
      <c r="CP725" s="516">
        <v>104.4</v>
      </c>
      <c r="CQ725" s="516">
        <v>105.2</v>
      </c>
      <c r="CR725" s="516">
        <v>106.6</v>
      </c>
      <c r="CS725" s="516">
        <v>105.8</v>
      </c>
      <c r="CT725" s="516">
        <v>106.3</v>
      </c>
      <c r="CU725" s="516">
        <v>106.1</v>
      </c>
      <c r="CV725" s="516">
        <v>105.8</v>
      </c>
      <c r="CW725" s="516">
        <v>105</v>
      </c>
      <c r="CX725" s="516">
        <v>105.1</v>
      </c>
      <c r="CY725" s="516">
        <v>106</v>
      </c>
      <c r="CZ725" s="516">
        <v>106.3</v>
      </c>
      <c r="DA725" s="516">
        <v>106.4</v>
      </c>
      <c r="DB725" s="516">
        <v>106.5</v>
      </c>
      <c r="DC725" s="516">
        <v>105.2</v>
      </c>
      <c r="DD725" s="516">
        <v>108.3</v>
      </c>
      <c r="DE725" s="516">
        <v>109.3</v>
      </c>
      <c r="DF725" s="516">
        <v>111.2</v>
      </c>
      <c r="DG725" s="516">
        <v>111.7</v>
      </c>
      <c r="DH725" s="516">
        <v>113.8</v>
      </c>
      <c r="DI725" s="516">
        <v>115.5</v>
      </c>
      <c r="DJ725" s="516">
        <v>117.9</v>
      </c>
      <c r="DK725" s="516">
        <v>120.8</v>
      </c>
      <c r="DL725" s="516">
        <v>121.1</v>
      </c>
      <c r="DM725" s="516">
        <v>122.7</v>
      </c>
      <c r="DN725" s="516">
        <v>122.1</v>
      </c>
      <c r="DO725" s="516">
        <v>122.1</v>
      </c>
      <c r="DP725" s="516">
        <v>122.9</v>
      </c>
      <c r="DQ725" s="516">
        <v>120.8</v>
      </c>
      <c r="DR725" s="516">
        <v>122.9</v>
      </c>
      <c r="DS725" s="516">
        <v>124.2</v>
      </c>
      <c r="DT725" s="516">
        <v>127.3</v>
      </c>
      <c r="DU725" s="517">
        <v>129.5</v>
      </c>
      <c r="DV725" s="517">
        <v>127.5</v>
      </c>
      <c r="DW725" s="517">
        <v>127.6</v>
      </c>
      <c r="DX725" s="559">
        <v>129.4</v>
      </c>
      <c r="DY725" s="559">
        <v>129.80000000000001</v>
      </c>
      <c r="DZ725" s="559">
        <v>129.5</v>
      </c>
      <c r="EA725" s="558">
        <v>128.4</v>
      </c>
    </row>
    <row r="726" spans="1:131">
      <c r="A726" s="514" t="s">
        <v>1989</v>
      </c>
      <c r="B726" s="514" t="s">
        <v>1990</v>
      </c>
      <c r="C726" s="515">
        <v>0.16150999999999999</v>
      </c>
      <c r="D726" s="516">
        <v>106.1</v>
      </c>
      <c r="E726" s="516">
        <v>105.8</v>
      </c>
      <c r="F726" s="516">
        <v>106.4</v>
      </c>
      <c r="G726" s="516">
        <v>106.5</v>
      </c>
      <c r="H726" s="516">
        <v>107.2</v>
      </c>
      <c r="I726" s="516">
        <v>108.4</v>
      </c>
      <c r="J726" s="516">
        <v>106.2</v>
      </c>
      <c r="K726" s="516">
        <v>106.7</v>
      </c>
      <c r="L726" s="516">
        <v>106.6</v>
      </c>
      <c r="M726" s="516">
        <v>104.9</v>
      </c>
      <c r="N726" s="516">
        <v>104.8</v>
      </c>
      <c r="O726" s="516">
        <v>104.8</v>
      </c>
      <c r="P726" s="516">
        <v>105.3</v>
      </c>
      <c r="Q726" s="516">
        <v>105.8</v>
      </c>
      <c r="R726" s="516">
        <v>106.5</v>
      </c>
      <c r="S726" s="516">
        <v>106.4</v>
      </c>
      <c r="T726" s="516">
        <v>106.6</v>
      </c>
      <c r="U726" s="516">
        <v>106.6</v>
      </c>
      <c r="V726" s="516">
        <v>107.4</v>
      </c>
      <c r="W726" s="516">
        <v>106.7</v>
      </c>
      <c r="X726" s="516">
        <v>106.5</v>
      </c>
      <c r="Y726" s="516">
        <v>106.3</v>
      </c>
      <c r="Z726" s="516">
        <v>106.8</v>
      </c>
      <c r="AA726" s="516">
        <v>107.1</v>
      </c>
      <c r="AB726" s="516">
        <v>108.3</v>
      </c>
      <c r="AC726" s="516">
        <v>108.2</v>
      </c>
      <c r="AD726" s="516">
        <v>109.6</v>
      </c>
      <c r="AE726" s="516">
        <v>110.7</v>
      </c>
      <c r="AF726" s="516">
        <v>111</v>
      </c>
      <c r="AG726" s="516">
        <v>112.5</v>
      </c>
      <c r="AH726" s="516">
        <v>112.5</v>
      </c>
      <c r="AI726" s="516">
        <v>113.7</v>
      </c>
      <c r="AJ726" s="516">
        <v>113.1</v>
      </c>
      <c r="AK726" s="516">
        <v>114.3</v>
      </c>
      <c r="AL726" s="516">
        <v>114.4</v>
      </c>
      <c r="AM726" s="516">
        <v>114.4</v>
      </c>
      <c r="AN726" s="516">
        <v>114.7</v>
      </c>
      <c r="AO726" s="516">
        <v>116.9</v>
      </c>
      <c r="AP726" s="516">
        <v>115.8</v>
      </c>
      <c r="AQ726" s="516">
        <v>114.8</v>
      </c>
      <c r="AR726" s="516">
        <v>115.8</v>
      </c>
      <c r="AS726" s="516">
        <v>115.7</v>
      </c>
      <c r="AT726" s="516">
        <v>116.4</v>
      </c>
      <c r="AU726" s="516">
        <v>115.9</v>
      </c>
      <c r="AV726" s="516">
        <v>115.9</v>
      </c>
      <c r="AW726" s="516">
        <v>115.8</v>
      </c>
      <c r="AX726" s="516">
        <v>114.5</v>
      </c>
      <c r="AY726" s="516">
        <v>114.4</v>
      </c>
      <c r="AZ726" s="516">
        <v>114</v>
      </c>
      <c r="BA726" s="516">
        <v>114.6</v>
      </c>
      <c r="BB726" s="516">
        <v>114.9</v>
      </c>
      <c r="BC726" s="516">
        <v>114.2</v>
      </c>
      <c r="BD726" s="516">
        <v>114.5</v>
      </c>
      <c r="BE726" s="516">
        <v>113.6</v>
      </c>
      <c r="BF726" s="516">
        <v>114.1</v>
      </c>
      <c r="BG726" s="516">
        <v>114</v>
      </c>
      <c r="BH726" s="516">
        <v>114.7</v>
      </c>
      <c r="BI726" s="516">
        <v>114.6</v>
      </c>
      <c r="BJ726" s="516">
        <v>113.9</v>
      </c>
      <c r="BK726" s="516">
        <v>114.2</v>
      </c>
      <c r="BL726" s="516">
        <v>114.1</v>
      </c>
      <c r="BM726" s="516">
        <v>114.4</v>
      </c>
      <c r="BN726" s="516">
        <v>115.5</v>
      </c>
      <c r="BO726" s="516">
        <v>115.2</v>
      </c>
      <c r="BP726" s="516">
        <v>115</v>
      </c>
      <c r="BQ726" s="516">
        <v>115.1</v>
      </c>
      <c r="BR726" s="516">
        <v>115.7</v>
      </c>
      <c r="BS726" s="516">
        <v>115.2</v>
      </c>
      <c r="BT726" s="516">
        <v>115.3</v>
      </c>
      <c r="BU726" s="516">
        <v>116.1</v>
      </c>
      <c r="BV726" s="516">
        <v>115.9</v>
      </c>
      <c r="BW726" s="516">
        <v>116.2</v>
      </c>
      <c r="BX726" s="516">
        <v>116</v>
      </c>
      <c r="BY726" s="516">
        <v>117.2</v>
      </c>
      <c r="BZ726" s="516">
        <v>117.4</v>
      </c>
      <c r="CA726" s="516">
        <v>117.9</v>
      </c>
      <c r="CB726" s="516">
        <v>118.7</v>
      </c>
      <c r="CC726" s="516">
        <v>118.5</v>
      </c>
      <c r="CD726" s="516">
        <v>118.8</v>
      </c>
      <c r="CE726" s="516">
        <v>118.8</v>
      </c>
      <c r="CF726" s="516">
        <v>118.7</v>
      </c>
      <c r="CG726" s="516">
        <v>118.6</v>
      </c>
      <c r="CH726" s="516">
        <v>119.1</v>
      </c>
      <c r="CI726" s="516">
        <v>118.5</v>
      </c>
      <c r="CJ726" s="516">
        <v>119.5</v>
      </c>
      <c r="CK726" s="516">
        <v>119.4</v>
      </c>
      <c r="CL726" s="516">
        <v>119.3</v>
      </c>
      <c r="CM726" s="516">
        <v>120.1</v>
      </c>
      <c r="CN726" s="516">
        <v>120.3</v>
      </c>
      <c r="CO726" s="516">
        <v>120.1</v>
      </c>
      <c r="CP726" s="516">
        <v>120.2</v>
      </c>
      <c r="CQ726" s="516">
        <v>120</v>
      </c>
      <c r="CR726" s="516">
        <v>120.1</v>
      </c>
      <c r="CS726" s="516">
        <v>120.1</v>
      </c>
      <c r="CT726" s="516">
        <v>119.6</v>
      </c>
      <c r="CU726" s="516">
        <v>119.9</v>
      </c>
      <c r="CV726" s="516">
        <v>119.9</v>
      </c>
      <c r="CW726" s="516">
        <v>117.7</v>
      </c>
      <c r="CX726" s="516">
        <v>117</v>
      </c>
      <c r="CY726" s="516">
        <v>117.4</v>
      </c>
      <c r="CZ726" s="516">
        <v>119.4</v>
      </c>
      <c r="DA726" s="516">
        <v>119.9</v>
      </c>
      <c r="DB726" s="516">
        <v>120.4</v>
      </c>
      <c r="DC726" s="516">
        <v>120.2</v>
      </c>
      <c r="DD726" s="516">
        <v>120.8</v>
      </c>
      <c r="DE726" s="516">
        <v>120.1</v>
      </c>
      <c r="DF726" s="516">
        <v>119.5</v>
      </c>
      <c r="DG726" s="516">
        <v>120.4</v>
      </c>
      <c r="DH726" s="516">
        <v>120.3</v>
      </c>
      <c r="DI726" s="516">
        <v>120.4</v>
      </c>
      <c r="DJ726" s="516">
        <v>120.3</v>
      </c>
      <c r="DK726" s="516">
        <v>120.4</v>
      </c>
      <c r="DL726" s="516">
        <v>121</v>
      </c>
      <c r="DM726" s="516">
        <v>120.8</v>
      </c>
      <c r="DN726" s="516">
        <v>121.4</v>
      </c>
      <c r="DO726" s="516">
        <v>123.8</v>
      </c>
      <c r="DP726" s="516">
        <v>123.1</v>
      </c>
      <c r="DQ726" s="516">
        <v>123.7</v>
      </c>
      <c r="DR726" s="516">
        <v>124.9</v>
      </c>
      <c r="DS726" s="516">
        <v>124.9</v>
      </c>
      <c r="DT726" s="516">
        <v>125.1</v>
      </c>
      <c r="DU726" s="517">
        <v>126.5</v>
      </c>
      <c r="DV726" s="517">
        <v>127.1</v>
      </c>
      <c r="DW726" s="517">
        <v>127.6</v>
      </c>
      <c r="DX726" s="559">
        <v>127.3</v>
      </c>
      <c r="DY726" s="559">
        <v>127.8</v>
      </c>
      <c r="DZ726" s="559">
        <v>127.5</v>
      </c>
      <c r="EA726" s="558">
        <v>128.30000000000001</v>
      </c>
    </row>
    <row r="727" spans="1:131">
      <c r="A727" s="514" t="s">
        <v>1991</v>
      </c>
      <c r="B727" s="514" t="s">
        <v>1992</v>
      </c>
      <c r="C727" s="515">
        <v>4.4179999999999997E-2</v>
      </c>
      <c r="D727" s="516">
        <v>104.3</v>
      </c>
      <c r="E727" s="516">
        <v>103.2</v>
      </c>
      <c r="F727" s="516">
        <v>105.2</v>
      </c>
      <c r="G727" s="516">
        <v>105</v>
      </c>
      <c r="H727" s="516">
        <v>105</v>
      </c>
      <c r="I727" s="516">
        <v>103.1</v>
      </c>
      <c r="J727" s="516">
        <v>103.1</v>
      </c>
      <c r="K727" s="516">
        <v>104.2</v>
      </c>
      <c r="L727" s="516">
        <v>104.9</v>
      </c>
      <c r="M727" s="516">
        <v>104.2</v>
      </c>
      <c r="N727" s="516">
        <v>103.8</v>
      </c>
      <c r="O727" s="516">
        <v>104.7</v>
      </c>
      <c r="P727" s="516">
        <v>104.5</v>
      </c>
      <c r="Q727" s="516">
        <v>105.1</v>
      </c>
      <c r="R727" s="516">
        <v>106.1</v>
      </c>
      <c r="S727" s="516">
        <v>105.8</v>
      </c>
      <c r="T727" s="516">
        <v>106.4</v>
      </c>
      <c r="U727" s="516">
        <v>106.4</v>
      </c>
      <c r="V727" s="516">
        <v>107.3</v>
      </c>
      <c r="W727" s="516">
        <v>104.5</v>
      </c>
      <c r="X727" s="516">
        <v>106.5</v>
      </c>
      <c r="Y727" s="516">
        <v>105.7</v>
      </c>
      <c r="Z727" s="516">
        <v>105.9</v>
      </c>
      <c r="AA727" s="516">
        <v>107.1</v>
      </c>
      <c r="AB727" s="516">
        <v>107.4</v>
      </c>
      <c r="AC727" s="516">
        <v>109.7</v>
      </c>
      <c r="AD727" s="516">
        <v>112.4</v>
      </c>
      <c r="AE727" s="516">
        <v>114.1</v>
      </c>
      <c r="AF727" s="516">
        <v>114.2</v>
      </c>
      <c r="AG727" s="516">
        <v>114.4</v>
      </c>
      <c r="AH727" s="516">
        <v>114.3</v>
      </c>
      <c r="AI727" s="516">
        <v>118.6</v>
      </c>
      <c r="AJ727" s="516">
        <v>118.9</v>
      </c>
      <c r="AK727" s="516">
        <v>119.2</v>
      </c>
      <c r="AL727" s="516">
        <v>119.4</v>
      </c>
      <c r="AM727" s="516">
        <v>119.6</v>
      </c>
      <c r="AN727" s="516">
        <v>120.3</v>
      </c>
      <c r="AO727" s="516">
        <v>124.2</v>
      </c>
      <c r="AP727" s="516">
        <v>124.3</v>
      </c>
      <c r="AQ727" s="516">
        <v>124.6</v>
      </c>
      <c r="AR727" s="516">
        <v>125.8</v>
      </c>
      <c r="AS727" s="516">
        <v>125.9</v>
      </c>
      <c r="AT727" s="516">
        <v>126.5</v>
      </c>
      <c r="AU727" s="516">
        <v>125.1</v>
      </c>
      <c r="AV727" s="516">
        <v>125</v>
      </c>
      <c r="AW727" s="516">
        <v>124.8</v>
      </c>
      <c r="AX727" s="516">
        <v>120.4</v>
      </c>
      <c r="AY727" s="516">
        <v>121.1</v>
      </c>
      <c r="AZ727" s="516">
        <v>118.5</v>
      </c>
      <c r="BA727" s="516">
        <v>120.7</v>
      </c>
      <c r="BB727" s="516">
        <v>122.1</v>
      </c>
      <c r="BC727" s="516">
        <v>119.8</v>
      </c>
      <c r="BD727" s="516">
        <v>121.3</v>
      </c>
      <c r="BE727" s="516">
        <v>119.1</v>
      </c>
      <c r="BF727" s="516">
        <v>119.7</v>
      </c>
      <c r="BG727" s="516">
        <v>119.6</v>
      </c>
      <c r="BH727" s="516">
        <v>119.8</v>
      </c>
      <c r="BI727" s="516">
        <v>119.6</v>
      </c>
      <c r="BJ727" s="516">
        <v>117.1</v>
      </c>
      <c r="BK727" s="516">
        <v>118.2</v>
      </c>
      <c r="BL727" s="516">
        <v>118.2</v>
      </c>
      <c r="BM727" s="516">
        <v>119</v>
      </c>
      <c r="BN727" s="516">
        <v>123.2</v>
      </c>
      <c r="BO727" s="516">
        <v>119.9</v>
      </c>
      <c r="BP727" s="516">
        <v>119.4</v>
      </c>
      <c r="BQ727" s="516">
        <v>119.5</v>
      </c>
      <c r="BR727" s="516">
        <v>121.7</v>
      </c>
      <c r="BS727" s="516">
        <v>119.9</v>
      </c>
      <c r="BT727" s="516">
        <v>120.2</v>
      </c>
      <c r="BU727" s="516">
        <v>120.8</v>
      </c>
      <c r="BV727" s="516">
        <v>120</v>
      </c>
      <c r="BW727" s="516">
        <v>120.7</v>
      </c>
      <c r="BX727" s="516">
        <v>118.2</v>
      </c>
      <c r="BY727" s="516">
        <v>121.2</v>
      </c>
      <c r="BZ727" s="516">
        <v>119.6</v>
      </c>
      <c r="CA727" s="516">
        <v>121.6</v>
      </c>
      <c r="CB727" s="516">
        <v>122.7</v>
      </c>
      <c r="CC727" s="516">
        <v>122</v>
      </c>
      <c r="CD727" s="516">
        <v>123.1</v>
      </c>
      <c r="CE727" s="516">
        <v>123</v>
      </c>
      <c r="CF727" s="516">
        <v>122</v>
      </c>
      <c r="CG727" s="516">
        <v>121.7</v>
      </c>
      <c r="CH727" s="516">
        <v>123.3</v>
      </c>
      <c r="CI727" s="516">
        <v>121.1</v>
      </c>
      <c r="CJ727" s="516">
        <v>121.8</v>
      </c>
      <c r="CK727" s="516">
        <v>121.4</v>
      </c>
      <c r="CL727" s="516">
        <v>120.9</v>
      </c>
      <c r="CM727" s="516">
        <v>123.4</v>
      </c>
      <c r="CN727" s="516">
        <v>123.8</v>
      </c>
      <c r="CO727" s="516">
        <v>122.9</v>
      </c>
      <c r="CP727" s="516">
        <v>123.1</v>
      </c>
      <c r="CQ727" s="516">
        <v>122.5</v>
      </c>
      <c r="CR727" s="516">
        <v>122.5</v>
      </c>
      <c r="CS727" s="516">
        <v>122.4</v>
      </c>
      <c r="CT727" s="516">
        <v>120.7</v>
      </c>
      <c r="CU727" s="516">
        <v>121.8</v>
      </c>
      <c r="CV727" s="516">
        <v>121.8</v>
      </c>
      <c r="CW727" s="516">
        <v>123.9</v>
      </c>
      <c r="CX727" s="516">
        <v>121.8</v>
      </c>
      <c r="CY727" s="516">
        <v>122.8</v>
      </c>
      <c r="CZ727" s="516">
        <v>125.1</v>
      </c>
      <c r="DA727" s="516">
        <v>125.5</v>
      </c>
      <c r="DB727" s="516">
        <v>127.4</v>
      </c>
      <c r="DC727" s="516">
        <v>126.5</v>
      </c>
      <c r="DD727" s="516">
        <v>127.5</v>
      </c>
      <c r="DE727" s="516">
        <v>124.7</v>
      </c>
      <c r="DF727" s="516">
        <v>122.8</v>
      </c>
      <c r="DG727" s="516">
        <v>124.9</v>
      </c>
      <c r="DH727" s="516">
        <v>125</v>
      </c>
      <c r="DI727" s="516">
        <v>126</v>
      </c>
      <c r="DJ727" s="516">
        <v>125.3</v>
      </c>
      <c r="DK727" s="516">
        <v>125.8</v>
      </c>
      <c r="DL727" s="516">
        <v>126.2</v>
      </c>
      <c r="DM727" s="516">
        <v>125.9</v>
      </c>
      <c r="DN727" s="516">
        <v>127.5</v>
      </c>
      <c r="DO727" s="516">
        <v>129.1</v>
      </c>
      <c r="DP727" s="516">
        <v>126.9</v>
      </c>
      <c r="DQ727" s="516">
        <v>127.9</v>
      </c>
      <c r="DR727" s="516">
        <v>128.69999999999999</v>
      </c>
      <c r="DS727" s="516">
        <v>128.69999999999999</v>
      </c>
      <c r="DT727" s="516">
        <v>129.4</v>
      </c>
      <c r="DU727" s="517">
        <v>131.30000000000001</v>
      </c>
      <c r="DV727" s="517">
        <v>131.1</v>
      </c>
      <c r="DW727" s="517">
        <v>133.6</v>
      </c>
      <c r="DX727" s="559">
        <v>132.4</v>
      </c>
      <c r="DY727" s="559">
        <v>132.19999999999999</v>
      </c>
      <c r="DZ727" s="559">
        <v>132.80000000000001</v>
      </c>
      <c r="EA727" s="558">
        <v>134</v>
      </c>
    </row>
    <row r="728" spans="1:131">
      <c r="A728" s="514" t="s">
        <v>1993</v>
      </c>
      <c r="B728" s="514" t="s">
        <v>1994</v>
      </c>
      <c r="C728" s="515">
        <v>2.5999999999999998E-4</v>
      </c>
      <c r="D728" s="516">
        <v>104.4</v>
      </c>
      <c r="E728" s="516">
        <v>104.6</v>
      </c>
      <c r="F728" s="516">
        <v>104.2</v>
      </c>
      <c r="G728" s="516">
        <v>105.1</v>
      </c>
      <c r="H728" s="516">
        <v>105.5</v>
      </c>
      <c r="I728" s="516">
        <v>104.8</v>
      </c>
      <c r="J728" s="516">
        <v>107.8</v>
      </c>
      <c r="K728" s="516">
        <v>109.3</v>
      </c>
      <c r="L728" s="516">
        <v>105.3</v>
      </c>
      <c r="M728" s="516">
        <v>107.8</v>
      </c>
      <c r="N728" s="516">
        <v>106.7</v>
      </c>
      <c r="O728" s="516">
        <v>106.7</v>
      </c>
      <c r="P728" s="516">
        <v>109.9</v>
      </c>
      <c r="Q728" s="516">
        <v>109.5</v>
      </c>
      <c r="R728" s="516">
        <v>107.1</v>
      </c>
      <c r="S728" s="516">
        <v>107.2</v>
      </c>
      <c r="T728" s="516">
        <v>108.4</v>
      </c>
      <c r="U728" s="516">
        <v>108.8</v>
      </c>
      <c r="V728" s="516">
        <v>107.4</v>
      </c>
      <c r="W728" s="516">
        <v>110.3</v>
      </c>
      <c r="X728" s="516">
        <v>110.1</v>
      </c>
      <c r="Y728" s="516">
        <v>110.6</v>
      </c>
      <c r="Z728" s="516">
        <v>110.5</v>
      </c>
      <c r="AA728" s="516">
        <v>110.9</v>
      </c>
      <c r="AB728" s="516">
        <v>113.7</v>
      </c>
      <c r="AC728" s="516">
        <v>112.9</v>
      </c>
      <c r="AD728" s="516">
        <v>113.5</v>
      </c>
      <c r="AE728" s="516">
        <v>112.9</v>
      </c>
      <c r="AF728" s="516">
        <v>112.7</v>
      </c>
      <c r="AG728" s="516">
        <v>111.8</v>
      </c>
      <c r="AH728" s="516">
        <v>112.9</v>
      </c>
      <c r="AI728" s="516">
        <v>112.7</v>
      </c>
      <c r="AJ728" s="516">
        <v>114.5</v>
      </c>
      <c r="AK728" s="516">
        <v>116.9</v>
      </c>
      <c r="AL728" s="516">
        <v>116.7</v>
      </c>
      <c r="AM728" s="516">
        <v>116.6</v>
      </c>
      <c r="AN728" s="516">
        <v>117</v>
      </c>
      <c r="AO728" s="516">
        <v>117.3</v>
      </c>
      <c r="AP728" s="516">
        <v>115.4</v>
      </c>
      <c r="AQ728" s="516">
        <v>115.8</v>
      </c>
      <c r="AR728" s="516">
        <v>115.5</v>
      </c>
      <c r="AS728" s="516">
        <v>114.1</v>
      </c>
      <c r="AT728" s="516">
        <v>111.4</v>
      </c>
      <c r="AU728" s="516">
        <v>115.7</v>
      </c>
      <c r="AV728" s="516">
        <v>115.9</v>
      </c>
      <c r="AW728" s="516">
        <v>115.7</v>
      </c>
      <c r="AX728" s="516">
        <v>114.8</v>
      </c>
      <c r="AY728" s="516">
        <v>113.6</v>
      </c>
      <c r="AZ728" s="516">
        <v>114.1</v>
      </c>
      <c r="BA728" s="516">
        <v>113.7</v>
      </c>
      <c r="BB728" s="516">
        <v>113.7</v>
      </c>
      <c r="BC728" s="516">
        <v>115.2</v>
      </c>
      <c r="BD728" s="516">
        <v>115.4</v>
      </c>
      <c r="BE728" s="516">
        <v>115.6</v>
      </c>
      <c r="BF728" s="516">
        <v>117.7</v>
      </c>
      <c r="BG728" s="516">
        <v>116.9</v>
      </c>
      <c r="BH728" s="516">
        <v>117.8</v>
      </c>
      <c r="BI728" s="516">
        <v>119.1</v>
      </c>
      <c r="BJ728" s="516">
        <v>119.8</v>
      </c>
      <c r="BK728" s="516">
        <v>120.9</v>
      </c>
      <c r="BL728" s="516">
        <v>120.4</v>
      </c>
      <c r="BM728" s="516">
        <v>118.7</v>
      </c>
      <c r="BN728" s="516">
        <v>119</v>
      </c>
      <c r="BO728" s="516">
        <v>119.9</v>
      </c>
      <c r="BP728" s="516">
        <v>119.7</v>
      </c>
      <c r="BQ728" s="516">
        <v>119</v>
      </c>
      <c r="BR728" s="516">
        <v>119.1</v>
      </c>
      <c r="BS728" s="516">
        <v>118.5</v>
      </c>
      <c r="BT728" s="516">
        <v>118.8</v>
      </c>
      <c r="BU728" s="516">
        <v>118.7</v>
      </c>
      <c r="BV728" s="516">
        <v>120.6</v>
      </c>
      <c r="BW728" s="516">
        <v>119</v>
      </c>
      <c r="BX728" s="516">
        <v>121.1</v>
      </c>
      <c r="BY728" s="516">
        <v>122</v>
      </c>
      <c r="BZ728" s="516">
        <v>121.1</v>
      </c>
      <c r="CA728" s="516">
        <v>122.4</v>
      </c>
      <c r="CB728" s="516">
        <v>124.1</v>
      </c>
      <c r="CC728" s="516">
        <v>120.4</v>
      </c>
      <c r="CD728" s="516">
        <v>120.4</v>
      </c>
      <c r="CE728" s="516">
        <v>121.2</v>
      </c>
      <c r="CF728" s="516">
        <v>119</v>
      </c>
      <c r="CG728" s="516">
        <v>118.5</v>
      </c>
      <c r="CH728" s="516">
        <v>116.5</v>
      </c>
      <c r="CI728" s="516">
        <v>117.6</v>
      </c>
      <c r="CJ728" s="516">
        <v>116.5</v>
      </c>
      <c r="CK728" s="516">
        <v>117.3</v>
      </c>
      <c r="CL728" s="516">
        <v>115.8</v>
      </c>
      <c r="CM728" s="516">
        <v>114.2</v>
      </c>
      <c r="CN728" s="516">
        <v>113.2</v>
      </c>
      <c r="CO728" s="516">
        <v>115.5</v>
      </c>
      <c r="CP728" s="516">
        <v>115.3</v>
      </c>
      <c r="CQ728" s="516">
        <v>118.4</v>
      </c>
      <c r="CR728" s="516">
        <v>118.5</v>
      </c>
      <c r="CS728" s="516">
        <v>117.1</v>
      </c>
      <c r="CT728" s="516">
        <v>114.1</v>
      </c>
      <c r="CU728" s="516">
        <v>114.4</v>
      </c>
      <c r="CV728" s="516">
        <v>114.3</v>
      </c>
      <c r="CW728" s="516">
        <v>113.6</v>
      </c>
      <c r="CX728" s="516">
        <v>113.6</v>
      </c>
      <c r="CY728" s="516">
        <v>113.9</v>
      </c>
      <c r="CZ728" s="516">
        <v>115.6</v>
      </c>
      <c r="DA728" s="516">
        <v>115.3</v>
      </c>
      <c r="DB728" s="516">
        <v>114.9</v>
      </c>
      <c r="DC728" s="516">
        <v>115.6</v>
      </c>
      <c r="DD728" s="516">
        <v>117.6</v>
      </c>
      <c r="DE728" s="516">
        <v>119.1</v>
      </c>
      <c r="DF728" s="516">
        <v>122.2</v>
      </c>
      <c r="DG728" s="516">
        <v>120.8</v>
      </c>
      <c r="DH728" s="516">
        <v>121.7</v>
      </c>
      <c r="DI728" s="516">
        <v>122</v>
      </c>
      <c r="DJ728" s="516">
        <v>121.1</v>
      </c>
      <c r="DK728" s="516">
        <v>121.1</v>
      </c>
      <c r="DL728" s="516">
        <v>121</v>
      </c>
      <c r="DM728" s="516">
        <v>121.5</v>
      </c>
      <c r="DN728" s="516">
        <v>121.4</v>
      </c>
      <c r="DO728" s="516">
        <v>122.9</v>
      </c>
      <c r="DP728" s="516">
        <v>121.9</v>
      </c>
      <c r="DQ728" s="516">
        <v>121.5</v>
      </c>
      <c r="DR728" s="516">
        <v>120.2</v>
      </c>
      <c r="DS728" s="516">
        <v>122</v>
      </c>
      <c r="DT728" s="516">
        <v>123</v>
      </c>
      <c r="DU728" s="517">
        <v>123.7</v>
      </c>
      <c r="DV728" s="517">
        <v>124.3</v>
      </c>
      <c r="DW728" s="517">
        <v>124.4</v>
      </c>
      <c r="DX728" s="559">
        <v>125.9</v>
      </c>
      <c r="DY728" s="559">
        <v>126.5</v>
      </c>
      <c r="DZ728" s="559">
        <v>126.1</v>
      </c>
      <c r="EA728" s="558">
        <v>126.1</v>
      </c>
    </row>
    <row r="729" spans="1:131">
      <c r="A729" s="514" t="s">
        <v>1995</v>
      </c>
      <c r="B729" s="514" t="s">
        <v>1996</v>
      </c>
      <c r="C729" s="515">
        <v>4.0169999999999997E-2</v>
      </c>
      <c r="D729" s="516">
        <v>100.2</v>
      </c>
      <c r="E729" s="516">
        <v>100.2</v>
      </c>
      <c r="F729" s="516">
        <v>100.2</v>
      </c>
      <c r="G729" s="516">
        <v>100.2</v>
      </c>
      <c r="H729" s="516">
        <v>100.2</v>
      </c>
      <c r="I729" s="516">
        <v>100.2</v>
      </c>
      <c r="J729" s="516">
        <v>100.2</v>
      </c>
      <c r="K729" s="516">
        <v>100.2</v>
      </c>
      <c r="L729" s="516">
        <v>100.2</v>
      </c>
      <c r="M729" s="516">
        <v>100.2</v>
      </c>
      <c r="N729" s="516">
        <v>100.2</v>
      </c>
      <c r="O729" s="516">
        <v>100.2</v>
      </c>
      <c r="P729" s="516">
        <v>100.2</v>
      </c>
      <c r="Q729" s="516">
        <v>100.2</v>
      </c>
      <c r="R729" s="516">
        <v>100.2</v>
      </c>
      <c r="S729" s="516">
        <v>100.2</v>
      </c>
      <c r="T729" s="516">
        <v>100.2</v>
      </c>
      <c r="U729" s="516">
        <v>100.2</v>
      </c>
      <c r="V729" s="516">
        <v>100.2</v>
      </c>
      <c r="W729" s="516">
        <v>100.2</v>
      </c>
      <c r="X729" s="516">
        <v>100.2</v>
      </c>
      <c r="Y729" s="516">
        <v>100.2</v>
      </c>
      <c r="Z729" s="516">
        <v>100.2</v>
      </c>
      <c r="AA729" s="516">
        <v>100.2</v>
      </c>
      <c r="AB729" s="516">
        <v>100.2</v>
      </c>
      <c r="AC729" s="516">
        <v>100.2</v>
      </c>
      <c r="AD729" s="516">
        <v>100.2</v>
      </c>
      <c r="AE729" s="516">
        <v>100.2</v>
      </c>
      <c r="AF729" s="516">
        <v>100.2</v>
      </c>
      <c r="AG729" s="516">
        <v>100.2</v>
      </c>
      <c r="AH729" s="516">
        <v>100.2</v>
      </c>
      <c r="AI729" s="516">
        <v>100.2</v>
      </c>
      <c r="AJ729" s="516">
        <v>100.2</v>
      </c>
      <c r="AK729" s="516">
        <v>100.2</v>
      </c>
      <c r="AL729" s="516">
        <v>100.2</v>
      </c>
      <c r="AM729" s="516">
        <v>100.2</v>
      </c>
      <c r="AN729" s="516">
        <v>100.2</v>
      </c>
      <c r="AO729" s="516">
        <v>100.2</v>
      </c>
      <c r="AP729" s="516">
        <v>100.2</v>
      </c>
      <c r="AQ729" s="516">
        <v>100.2</v>
      </c>
      <c r="AR729" s="516">
        <v>103.2</v>
      </c>
      <c r="AS729" s="516">
        <v>103.2</v>
      </c>
      <c r="AT729" s="516">
        <v>104.2</v>
      </c>
      <c r="AU729" s="516">
        <v>104.2</v>
      </c>
      <c r="AV729" s="516">
        <v>104.2</v>
      </c>
      <c r="AW729" s="516">
        <v>104.2</v>
      </c>
      <c r="AX729" s="516">
        <v>104.2</v>
      </c>
      <c r="AY729" s="516">
        <v>104.2</v>
      </c>
      <c r="AZ729" s="516">
        <v>105.2</v>
      </c>
      <c r="BA729" s="516">
        <v>105.2</v>
      </c>
      <c r="BB729" s="516">
        <v>105.2</v>
      </c>
      <c r="BC729" s="516">
        <v>105.2</v>
      </c>
      <c r="BD729" s="516">
        <v>105.2</v>
      </c>
      <c r="BE729" s="516">
        <v>105.2</v>
      </c>
      <c r="BF729" s="516">
        <v>105.2</v>
      </c>
      <c r="BG729" s="516">
        <v>105.2</v>
      </c>
      <c r="BH729" s="516">
        <v>105.2</v>
      </c>
      <c r="BI729" s="516">
        <v>105.2</v>
      </c>
      <c r="BJ729" s="516">
        <v>105.2</v>
      </c>
      <c r="BK729" s="516">
        <v>105.2</v>
      </c>
      <c r="BL729" s="516">
        <v>105.2</v>
      </c>
      <c r="BM729" s="516">
        <v>105.2</v>
      </c>
      <c r="BN729" s="516">
        <v>105.2</v>
      </c>
      <c r="BO729" s="516">
        <v>105.2</v>
      </c>
      <c r="BP729" s="516">
        <v>105.2</v>
      </c>
      <c r="BQ729" s="516">
        <v>105.2</v>
      </c>
      <c r="BR729" s="516">
        <v>105.2</v>
      </c>
      <c r="BS729" s="516">
        <v>105.2</v>
      </c>
      <c r="BT729" s="516">
        <v>105.2</v>
      </c>
      <c r="BU729" s="516">
        <v>107.5</v>
      </c>
      <c r="BV729" s="516">
        <v>107.7</v>
      </c>
      <c r="BW729" s="516">
        <v>108.2</v>
      </c>
      <c r="BX729" s="516">
        <v>110</v>
      </c>
      <c r="BY729" s="516">
        <v>109.4</v>
      </c>
      <c r="BZ729" s="516">
        <v>111.3</v>
      </c>
      <c r="CA729" s="516">
        <v>110.1</v>
      </c>
      <c r="CB729" s="516">
        <v>110.1</v>
      </c>
      <c r="CC729" s="516">
        <v>110.1</v>
      </c>
      <c r="CD729" s="516">
        <v>110.1</v>
      </c>
      <c r="CE729" s="516">
        <v>110.1</v>
      </c>
      <c r="CF729" s="516">
        <v>110.1</v>
      </c>
      <c r="CG729" s="516">
        <v>110.1</v>
      </c>
      <c r="CH729" s="516">
        <v>110.1</v>
      </c>
      <c r="CI729" s="516">
        <v>110.1</v>
      </c>
      <c r="CJ729" s="516">
        <v>113.1</v>
      </c>
      <c r="CK729" s="516">
        <v>113.1</v>
      </c>
      <c r="CL729" s="516">
        <v>113.1</v>
      </c>
      <c r="CM729" s="516">
        <v>113.1</v>
      </c>
      <c r="CN729" s="516">
        <v>113.1</v>
      </c>
      <c r="CO729" s="516">
        <v>113.1</v>
      </c>
      <c r="CP729" s="516">
        <v>113.1</v>
      </c>
      <c r="CQ729" s="516">
        <v>113.1</v>
      </c>
      <c r="CR729" s="516">
        <v>113.1</v>
      </c>
      <c r="CS729" s="516">
        <v>113.1</v>
      </c>
      <c r="CT729" s="516">
        <v>113.1</v>
      </c>
      <c r="CU729" s="516">
        <v>113.1</v>
      </c>
      <c r="CV729" s="516">
        <v>113.1</v>
      </c>
      <c r="CW729" s="516">
        <v>113.1</v>
      </c>
      <c r="CX729" s="516">
        <v>113.1</v>
      </c>
      <c r="CY729" s="516">
        <v>113.1</v>
      </c>
      <c r="CZ729" s="516">
        <v>113.1</v>
      </c>
      <c r="DA729" s="516">
        <v>115</v>
      </c>
      <c r="DB729" s="516">
        <v>115</v>
      </c>
      <c r="DC729" s="516">
        <v>115</v>
      </c>
      <c r="DD729" s="516">
        <v>115</v>
      </c>
      <c r="DE729" s="516">
        <v>115</v>
      </c>
      <c r="DF729" s="516">
        <v>115</v>
      </c>
      <c r="DG729" s="516">
        <v>115</v>
      </c>
      <c r="DH729" s="516">
        <v>115</v>
      </c>
      <c r="DI729" s="516">
        <v>115</v>
      </c>
      <c r="DJ729" s="516">
        <v>115</v>
      </c>
      <c r="DK729" s="516">
        <v>115</v>
      </c>
      <c r="DL729" s="516">
        <v>115</v>
      </c>
      <c r="DM729" s="516">
        <v>115</v>
      </c>
      <c r="DN729" s="516">
        <v>115</v>
      </c>
      <c r="DO729" s="516">
        <v>115</v>
      </c>
      <c r="DP729" s="516">
        <v>115</v>
      </c>
      <c r="DQ729" s="516">
        <v>115</v>
      </c>
      <c r="DR729" s="516">
        <v>118.8</v>
      </c>
      <c r="DS729" s="516">
        <v>118.8</v>
      </c>
      <c r="DT729" s="516">
        <v>118.8</v>
      </c>
      <c r="DU729" s="517">
        <v>118.8</v>
      </c>
      <c r="DV729" s="517">
        <v>118.8</v>
      </c>
      <c r="DW729" s="517">
        <v>118.8</v>
      </c>
      <c r="DX729" s="559">
        <v>118.8</v>
      </c>
      <c r="DY729" s="559">
        <v>118.8</v>
      </c>
      <c r="DZ729" s="559">
        <v>118.8</v>
      </c>
      <c r="EA729" s="558">
        <v>118.8</v>
      </c>
    </row>
    <row r="730" spans="1:131">
      <c r="A730" s="514" t="s">
        <v>1997</v>
      </c>
      <c r="B730" s="514" t="s">
        <v>1998</v>
      </c>
      <c r="C730" s="515">
        <v>7.6899999999999996E-2</v>
      </c>
      <c r="D730" s="516">
        <v>110.2</v>
      </c>
      <c r="E730" s="516">
        <v>110.2</v>
      </c>
      <c r="F730" s="516">
        <v>110.3</v>
      </c>
      <c r="G730" s="516">
        <v>110.6</v>
      </c>
      <c r="H730" s="516">
        <v>112.2</v>
      </c>
      <c r="I730" s="516">
        <v>115.7</v>
      </c>
      <c r="J730" s="516">
        <v>111.1</v>
      </c>
      <c r="K730" s="516">
        <v>111.5</v>
      </c>
      <c r="L730" s="516">
        <v>110.9</v>
      </c>
      <c r="M730" s="516">
        <v>107.8</v>
      </c>
      <c r="N730" s="516">
        <v>107.7</v>
      </c>
      <c r="O730" s="516">
        <v>107.2</v>
      </c>
      <c r="P730" s="516">
        <v>108.5</v>
      </c>
      <c r="Q730" s="516">
        <v>109.1</v>
      </c>
      <c r="R730" s="516">
        <v>110</v>
      </c>
      <c r="S730" s="516">
        <v>110</v>
      </c>
      <c r="T730" s="516">
        <v>110</v>
      </c>
      <c r="U730" s="516">
        <v>110.1</v>
      </c>
      <c r="V730" s="516">
        <v>111.2</v>
      </c>
      <c r="W730" s="516">
        <v>111.4</v>
      </c>
      <c r="X730" s="516">
        <v>109.8</v>
      </c>
      <c r="Y730" s="516">
        <v>109.8</v>
      </c>
      <c r="Z730" s="516">
        <v>110.7</v>
      </c>
      <c r="AA730" s="516">
        <v>110.6</v>
      </c>
      <c r="AB730" s="516">
        <v>113.1</v>
      </c>
      <c r="AC730" s="516">
        <v>111.6</v>
      </c>
      <c r="AD730" s="516">
        <v>113</v>
      </c>
      <c r="AE730" s="516">
        <v>114.3</v>
      </c>
      <c r="AF730" s="516">
        <v>114.8</v>
      </c>
      <c r="AG730" s="516">
        <v>117.9</v>
      </c>
      <c r="AH730" s="516">
        <v>118</v>
      </c>
      <c r="AI730" s="516">
        <v>117.9</v>
      </c>
      <c r="AJ730" s="516">
        <v>116.5</v>
      </c>
      <c r="AK730" s="516">
        <v>118.9</v>
      </c>
      <c r="AL730" s="516">
        <v>118.9</v>
      </c>
      <c r="AM730" s="516">
        <v>118.9</v>
      </c>
      <c r="AN730" s="516">
        <v>119</v>
      </c>
      <c r="AO730" s="516">
        <v>121.4</v>
      </c>
      <c r="AP730" s="516">
        <v>119</v>
      </c>
      <c r="AQ730" s="516">
        <v>116.8</v>
      </c>
      <c r="AR730" s="516">
        <v>116.6</v>
      </c>
      <c r="AS730" s="516">
        <v>116.5</v>
      </c>
      <c r="AT730" s="516">
        <v>117.1</v>
      </c>
      <c r="AU730" s="516">
        <v>116.8</v>
      </c>
      <c r="AV730" s="516">
        <v>116.8</v>
      </c>
      <c r="AW730" s="516">
        <v>116.6</v>
      </c>
      <c r="AX730" s="516">
        <v>116.6</v>
      </c>
      <c r="AY730" s="516">
        <v>115.9</v>
      </c>
      <c r="AZ730" s="516">
        <v>115.9</v>
      </c>
      <c r="BA730" s="516">
        <v>116</v>
      </c>
      <c r="BB730" s="516">
        <v>115.9</v>
      </c>
      <c r="BC730" s="516">
        <v>115.7</v>
      </c>
      <c r="BD730" s="516">
        <v>115.5</v>
      </c>
      <c r="BE730" s="516">
        <v>114.9</v>
      </c>
      <c r="BF730" s="516">
        <v>115.5</v>
      </c>
      <c r="BG730" s="516">
        <v>115.4</v>
      </c>
      <c r="BH730" s="516">
        <v>116.6</v>
      </c>
      <c r="BI730" s="516">
        <v>116.6</v>
      </c>
      <c r="BJ730" s="516">
        <v>116.6</v>
      </c>
      <c r="BK730" s="516">
        <v>116.5</v>
      </c>
      <c r="BL730" s="516">
        <v>116.4</v>
      </c>
      <c r="BM730" s="516">
        <v>116.4</v>
      </c>
      <c r="BN730" s="516">
        <v>116.4</v>
      </c>
      <c r="BO730" s="516">
        <v>117.7</v>
      </c>
      <c r="BP730" s="516">
        <v>117.6</v>
      </c>
      <c r="BQ730" s="516">
        <v>117.8</v>
      </c>
      <c r="BR730" s="516">
        <v>117.8</v>
      </c>
      <c r="BS730" s="516">
        <v>117.8</v>
      </c>
      <c r="BT730" s="516">
        <v>117.8</v>
      </c>
      <c r="BU730" s="516">
        <v>117.8</v>
      </c>
      <c r="BV730" s="516">
        <v>117.8</v>
      </c>
      <c r="BW730" s="516">
        <v>117.9</v>
      </c>
      <c r="BX730" s="516">
        <v>117.9</v>
      </c>
      <c r="BY730" s="516">
        <v>118.9</v>
      </c>
      <c r="BZ730" s="516">
        <v>119.3</v>
      </c>
      <c r="CA730" s="516">
        <v>119.7</v>
      </c>
      <c r="CB730" s="516">
        <v>120.9</v>
      </c>
      <c r="CC730" s="516">
        <v>120.9</v>
      </c>
      <c r="CD730" s="516">
        <v>120.9</v>
      </c>
      <c r="CE730" s="516">
        <v>121</v>
      </c>
      <c r="CF730" s="516">
        <v>121.3</v>
      </c>
      <c r="CG730" s="516">
        <v>121.3</v>
      </c>
      <c r="CH730" s="516">
        <v>121.3</v>
      </c>
      <c r="CI730" s="516">
        <v>121.3</v>
      </c>
      <c r="CJ730" s="516">
        <v>121.6</v>
      </c>
      <c r="CK730" s="516">
        <v>121.6</v>
      </c>
      <c r="CL730" s="516">
        <v>121.6</v>
      </c>
      <c r="CM730" s="516">
        <v>121.9</v>
      </c>
      <c r="CN730" s="516">
        <v>122.2</v>
      </c>
      <c r="CO730" s="516">
        <v>122.2</v>
      </c>
      <c r="CP730" s="516">
        <v>122.2</v>
      </c>
      <c r="CQ730" s="516">
        <v>122.2</v>
      </c>
      <c r="CR730" s="516">
        <v>122.5</v>
      </c>
      <c r="CS730" s="516">
        <v>122.5</v>
      </c>
      <c r="CT730" s="516">
        <v>122.5</v>
      </c>
      <c r="CU730" s="516">
        <v>122.5</v>
      </c>
      <c r="CV730" s="516">
        <v>122.5</v>
      </c>
      <c r="CW730" s="516">
        <v>116.4</v>
      </c>
      <c r="CX730" s="516">
        <v>116.3</v>
      </c>
      <c r="CY730" s="516">
        <v>116.5</v>
      </c>
      <c r="CZ730" s="516">
        <v>119.3</v>
      </c>
      <c r="DA730" s="516">
        <v>119.3</v>
      </c>
      <c r="DB730" s="516">
        <v>119.3</v>
      </c>
      <c r="DC730" s="516">
        <v>119.3</v>
      </c>
      <c r="DD730" s="516">
        <v>120.1</v>
      </c>
      <c r="DE730" s="516">
        <v>120.2</v>
      </c>
      <c r="DF730" s="516">
        <v>120</v>
      </c>
      <c r="DG730" s="516">
        <v>120.6</v>
      </c>
      <c r="DH730" s="516">
        <v>120.4</v>
      </c>
      <c r="DI730" s="516">
        <v>120.1</v>
      </c>
      <c r="DJ730" s="516">
        <v>120.2</v>
      </c>
      <c r="DK730" s="516">
        <v>120.1</v>
      </c>
      <c r="DL730" s="516">
        <v>121.1</v>
      </c>
      <c r="DM730" s="516">
        <v>120.9</v>
      </c>
      <c r="DN730" s="516">
        <v>121.3</v>
      </c>
      <c r="DO730" s="516">
        <v>125.4</v>
      </c>
      <c r="DP730" s="516">
        <v>125.2</v>
      </c>
      <c r="DQ730" s="516">
        <v>125.9</v>
      </c>
      <c r="DR730" s="516">
        <v>126</v>
      </c>
      <c r="DS730" s="516">
        <v>126</v>
      </c>
      <c r="DT730" s="516">
        <v>125.9</v>
      </c>
      <c r="DU730" s="517">
        <v>127.9</v>
      </c>
      <c r="DV730" s="517">
        <v>129.19999999999999</v>
      </c>
      <c r="DW730" s="517">
        <v>128.9</v>
      </c>
      <c r="DX730" s="559">
        <v>128.80000000000001</v>
      </c>
      <c r="DY730" s="559">
        <v>129.9</v>
      </c>
      <c r="DZ730" s="559">
        <v>129</v>
      </c>
      <c r="EA730" s="558">
        <v>130.1</v>
      </c>
    </row>
    <row r="731" spans="1:131">
      <c r="A731" s="514" t="s">
        <v>1999</v>
      </c>
      <c r="B731" s="514" t="s">
        <v>2000</v>
      </c>
      <c r="C731" s="515">
        <v>0.55183000000000004</v>
      </c>
      <c r="D731" s="516">
        <v>106.2</v>
      </c>
      <c r="E731" s="516">
        <v>99.9</v>
      </c>
      <c r="F731" s="516">
        <v>100.4</v>
      </c>
      <c r="G731" s="516">
        <v>100.5</v>
      </c>
      <c r="H731" s="516">
        <v>98.5</v>
      </c>
      <c r="I731" s="516">
        <v>106.7</v>
      </c>
      <c r="J731" s="516">
        <v>105</v>
      </c>
      <c r="K731" s="516">
        <v>106</v>
      </c>
      <c r="L731" s="516">
        <v>97.2</v>
      </c>
      <c r="M731" s="516">
        <v>101.6</v>
      </c>
      <c r="N731" s="516">
        <v>101.9</v>
      </c>
      <c r="O731" s="516">
        <v>101.8</v>
      </c>
      <c r="P731" s="516">
        <v>102.4</v>
      </c>
      <c r="Q731" s="516">
        <v>104.6</v>
      </c>
      <c r="R731" s="516">
        <v>102.7</v>
      </c>
      <c r="S731" s="516">
        <v>103</v>
      </c>
      <c r="T731" s="516">
        <v>110.5</v>
      </c>
      <c r="U731" s="516">
        <v>110.5</v>
      </c>
      <c r="V731" s="516">
        <v>110.2</v>
      </c>
      <c r="W731" s="516">
        <v>110</v>
      </c>
      <c r="X731" s="516">
        <v>109.9</v>
      </c>
      <c r="Y731" s="516">
        <v>108.7</v>
      </c>
      <c r="Z731" s="516">
        <v>110.9</v>
      </c>
      <c r="AA731" s="516">
        <v>111.4</v>
      </c>
      <c r="AB731" s="516">
        <v>111.8</v>
      </c>
      <c r="AC731" s="516">
        <v>113.1</v>
      </c>
      <c r="AD731" s="516">
        <v>114.6</v>
      </c>
      <c r="AE731" s="516">
        <v>106.4</v>
      </c>
      <c r="AF731" s="516">
        <v>105.4</v>
      </c>
      <c r="AG731" s="516">
        <v>105.5</v>
      </c>
      <c r="AH731" s="516">
        <v>111.3</v>
      </c>
      <c r="AI731" s="516">
        <v>107.8</v>
      </c>
      <c r="AJ731" s="516">
        <v>107.7</v>
      </c>
      <c r="AK731" s="516">
        <v>107.5</v>
      </c>
      <c r="AL731" s="516">
        <v>107.5</v>
      </c>
      <c r="AM731" s="516">
        <v>106.6</v>
      </c>
      <c r="AN731" s="516">
        <v>106.7</v>
      </c>
      <c r="AO731" s="516">
        <v>111.2</v>
      </c>
      <c r="AP731" s="516">
        <v>116.4</v>
      </c>
      <c r="AQ731" s="516">
        <v>107.2</v>
      </c>
      <c r="AR731" s="516">
        <v>106.6</v>
      </c>
      <c r="AS731" s="516">
        <v>106</v>
      </c>
      <c r="AT731" s="516">
        <v>105.9</v>
      </c>
      <c r="AU731" s="516">
        <v>106.3</v>
      </c>
      <c r="AV731" s="516">
        <v>106.1</v>
      </c>
      <c r="AW731" s="516">
        <v>106.4</v>
      </c>
      <c r="AX731" s="516">
        <v>106.4</v>
      </c>
      <c r="AY731" s="516">
        <v>106.4</v>
      </c>
      <c r="AZ731" s="516">
        <v>106.1</v>
      </c>
      <c r="BA731" s="516">
        <v>106.1</v>
      </c>
      <c r="BB731" s="516">
        <v>106.2</v>
      </c>
      <c r="BC731" s="516">
        <v>106</v>
      </c>
      <c r="BD731" s="516">
        <v>106.4</v>
      </c>
      <c r="BE731" s="516">
        <v>105.9</v>
      </c>
      <c r="BF731" s="516">
        <v>105.9</v>
      </c>
      <c r="BG731" s="516">
        <v>107.7</v>
      </c>
      <c r="BH731" s="516">
        <v>107.7</v>
      </c>
      <c r="BI731" s="516">
        <v>107.8</v>
      </c>
      <c r="BJ731" s="516">
        <v>106.4</v>
      </c>
      <c r="BK731" s="516">
        <v>107.5</v>
      </c>
      <c r="BL731" s="516">
        <v>107.5</v>
      </c>
      <c r="BM731" s="516">
        <v>107.9</v>
      </c>
      <c r="BN731" s="516">
        <v>108.2</v>
      </c>
      <c r="BO731" s="516">
        <v>108.5</v>
      </c>
      <c r="BP731" s="516">
        <v>107.2</v>
      </c>
      <c r="BQ731" s="516">
        <v>107.9</v>
      </c>
      <c r="BR731" s="516">
        <v>108.3</v>
      </c>
      <c r="BS731" s="516">
        <v>108.7</v>
      </c>
      <c r="BT731" s="516">
        <v>109</v>
      </c>
      <c r="BU731" s="516">
        <v>110.2</v>
      </c>
      <c r="BV731" s="516">
        <v>109.7</v>
      </c>
      <c r="BW731" s="516">
        <v>109.5</v>
      </c>
      <c r="BX731" s="516">
        <v>108.8</v>
      </c>
      <c r="BY731" s="516">
        <v>108.7</v>
      </c>
      <c r="BZ731" s="516">
        <v>109.1</v>
      </c>
      <c r="CA731" s="516">
        <v>109</v>
      </c>
      <c r="CB731" s="516">
        <v>107.1</v>
      </c>
      <c r="CC731" s="516">
        <v>108.5</v>
      </c>
      <c r="CD731" s="516">
        <v>109</v>
      </c>
      <c r="CE731" s="516">
        <v>108.9</v>
      </c>
      <c r="CF731" s="516">
        <v>109.2</v>
      </c>
      <c r="CG731" s="516">
        <v>109.5</v>
      </c>
      <c r="CH731" s="516">
        <v>109.9</v>
      </c>
      <c r="CI731" s="516">
        <v>109.3</v>
      </c>
      <c r="CJ731" s="516">
        <v>110.1</v>
      </c>
      <c r="CK731" s="516">
        <v>110.1</v>
      </c>
      <c r="CL731" s="516">
        <v>111.6</v>
      </c>
      <c r="CM731" s="516">
        <v>112.3</v>
      </c>
      <c r="CN731" s="516">
        <v>111.5</v>
      </c>
      <c r="CO731" s="516">
        <v>111.7</v>
      </c>
      <c r="CP731" s="516">
        <v>111</v>
      </c>
      <c r="CQ731" s="516">
        <v>111</v>
      </c>
      <c r="CR731" s="516">
        <v>111.2</v>
      </c>
      <c r="CS731" s="516">
        <v>112.3</v>
      </c>
      <c r="CT731" s="516">
        <v>111.8</v>
      </c>
      <c r="CU731" s="516">
        <v>110</v>
      </c>
      <c r="CV731" s="516">
        <v>111.9</v>
      </c>
      <c r="CW731" s="516">
        <v>109.8</v>
      </c>
      <c r="CX731" s="516">
        <v>111.1</v>
      </c>
      <c r="CY731" s="516">
        <v>110.8</v>
      </c>
      <c r="CZ731" s="516">
        <v>112.4</v>
      </c>
      <c r="DA731" s="516">
        <v>111</v>
      </c>
      <c r="DB731" s="516">
        <v>111</v>
      </c>
      <c r="DC731" s="516">
        <v>111.5</v>
      </c>
      <c r="DD731" s="516">
        <v>111.5</v>
      </c>
      <c r="DE731" s="516">
        <v>112.4</v>
      </c>
      <c r="DF731" s="516">
        <v>112.2</v>
      </c>
      <c r="DG731" s="516">
        <v>113.6</v>
      </c>
      <c r="DH731" s="516">
        <v>114.2</v>
      </c>
      <c r="DI731" s="516">
        <v>115</v>
      </c>
      <c r="DJ731" s="516">
        <v>113.9</v>
      </c>
      <c r="DK731" s="516">
        <v>114</v>
      </c>
      <c r="DL731" s="516">
        <v>114.9</v>
      </c>
      <c r="DM731" s="516">
        <v>114.6</v>
      </c>
      <c r="DN731" s="516">
        <v>115</v>
      </c>
      <c r="DO731" s="516">
        <v>116.1</v>
      </c>
      <c r="DP731" s="516">
        <v>116.4</v>
      </c>
      <c r="DQ731" s="516">
        <v>115.9</v>
      </c>
      <c r="DR731" s="516">
        <v>115.2</v>
      </c>
      <c r="DS731" s="516">
        <v>115.5</v>
      </c>
      <c r="DT731" s="516">
        <v>116.4</v>
      </c>
      <c r="DU731" s="517">
        <v>117.6</v>
      </c>
      <c r="DV731" s="517">
        <v>117.5</v>
      </c>
      <c r="DW731" s="517">
        <v>117.7</v>
      </c>
      <c r="DX731" s="559">
        <v>117.9</v>
      </c>
      <c r="DY731" s="559">
        <v>117.7</v>
      </c>
      <c r="DZ731" s="559">
        <v>117.2</v>
      </c>
      <c r="EA731" s="558">
        <v>117.1</v>
      </c>
    </row>
    <row r="732" spans="1:131">
      <c r="A732" s="514" t="s">
        <v>2001</v>
      </c>
      <c r="B732" s="514" t="s">
        <v>2002</v>
      </c>
      <c r="C732" s="515">
        <v>2.7959999999999999E-2</v>
      </c>
      <c r="D732" s="516">
        <v>103.9</v>
      </c>
      <c r="E732" s="516">
        <v>103.8</v>
      </c>
      <c r="F732" s="516">
        <v>104.4</v>
      </c>
      <c r="G732" s="516">
        <v>109.8</v>
      </c>
      <c r="H732" s="516">
        <v>107.6</v>
      </c>
      <c r="I732" s="516">
        <v>107.5</v>
      </c>
      <c r="J732" s="516">
        <v>102.3</v>
      </c>
      <c r="K732" s="516">
        <v>105.5</v>
      </c>
      <c r="L732" s="516">
        <v>103.9</v>
      </c>
      <c r="M732" s="516">
        <v>105.8</v>
      </c>
      <c r="N732" s="516">
        <v>105</v>
      </c>
      <c r="O732" s="516">
        <v>106.8</v>
      </c>
      <c r="P732" s="516">
        <v>104.2</v>
      </c>
      <c r="Q732" s="516">
        <v>105.4</v>
      </c>
      <c r="R732" s="516">
        <v>103.5</v>
      </c>
      <c r="S732" s="516">
        <v>102.3</v>
      </c>
      <c r="T732" s="516">
        <v>100.3</v>
      </c>
      <c r="U732" s="516">
        <v>104.7</v>
      </c>
      <c r="V732" s="516">
        <v>105.1</v>
      </c>
      <c r="W732" s="516">
        <v>102.7</v>
      </c>
      <c r="X732" s="516">
        <v>104.3</v>
      </c>
      <c r="Y732" s="516">
        <v>103.3</v>
      </c>
      <c r="Z732" s="516">
        <v>102.5</v>
      </c>
      <c r="AA732" s="516">
        <v>103.6</v>
      </c>
      <c r="AB732" s="516">
        <v>102.6</v>
      </c>
      <c r="AC732" s="516">
        <v>101.4</v>
      </c>
      <c r="AD732" s="516">
        <v>105.5</v>
      </c>
      <c r="AE732" s="516">
        <v>105</v>
      </c>
      <c r="AF732" s="516">
        <v>105.2</v>
      </c>
      <c r="AG732" s="516">
        <v>105.4</v>
      </c>
      <c r="AH732" s="516">
        <v>104.2</v>
      </c>
      <c r="AI732" s="516">
        <v>105.1</v>
      </c>
      <c r="AJ732" s="516">
        <v>112</v>
      </c>
      <c r="AK732" s="516">
        <v>108</v>
      </c>
      <c r="AL732" s="516">
        <v>105.7</v>
      </c>
      <c r="AM732" s="516">
        <v>110</v>
      </c>
      <c r="AN732" s="516">
        <v>112.8</v>
      </c>
      <c r="AO732" s="516">
        <v>105.8</v>
      </c>
      <c r="AP732" s="516">
        <v>105.2</v>
      </c>
      <c r="AQ732" s="516">
        <v>106.6</v>
      </c>
      <c r="AR732" s="516">
        <v>110.5</v>
      </c>
      <c r="AS732" s="516">
        <v>106.7</v>
      </c>
      <c r="AT732" s="516">
        <v>108</v>
      </c>
      <c r="AU732" s="516">
        <v>107.5</v>
      </c>
      <c r="AV732" s="516">
        <v>107.5</v>
      </c>
      <c r="AW732" s="516">
        <v>107.5</v>
      </c>
      <c r="AX732" s="516">
        <v>107.5</v>
      </c>
      <c r="AY732" s="516">
        <v>107.5</v>
      </c>
      <c r="AZ732" s="516">
        <v>108.3</v>
      </c>
      <c r="BA732" s="516">
        <v>107</v>
      </c>
      <c r="BB732" s="516">
        <v>107.1</v>
      </c>
      <c r="BC732" s="516">
        <v>107.1</v>
      </c>
      <c r="BD732" s="516">
        <v>107.5</v>
      </c>
      <c r="BE732" s="516">
        <v>107.5</v>
      </c>
      <c r="BF732" s="516">
        <v>108.4</v>
      </c>
      <c r="BG732" s="516">
        <v>108.3</v>
      </c>
      <c r="BH732" s="516">
        <v>109.6</v>
      </c>
      <c r="BI732" s="516">
        <v>109.6</v>
      </c>
      <c r="BJ732" s="516">
        <v>109.6</v>
      </c>
      <c r="BK732" s="516">
        <v>109.8</v>
      </c>
      <c r="BL732" s="516">
        <v>110.2</v>
      </c>
      <c r="BM732" s="516">
        <v>110.5</v>
      </c>
      <c r="BN732" s="516">
        <v>110.3</v>
      </c>
      <c r="BO732" s="516">
        <v>109.5</v>
      </c>
      <c r="BP732" s="516">
        <v>109.7</v>
      </c>
      <c r="BQ732" s="516">
        <v>109.7</v>
      </c>
      <c r="BR732" s="516">
        <v>110.2</v>
      </c>
      <c r="BS732" s="516">
        <v>109.9</v>
      </c>
      <c r="BT732" s="516">
        <v>110.2</v>
      </c>
      <c r="BU732" s="516">
        <v>110.1</v>
      </c>
      <c r="BV732" s="516">
        <v>110.1</v>
      </c>
      <c r="BW732" s="516">
        <v>110.1</v>
      </c>
      <c r="BX732" s="516">
        <v>109.7</v>
      </c>
      <c r="BY732" s="516">
        <v>109.8</v>
      </c>
      <c r="BZ732" s="516">
        <v>110.2</v>
      </c>
      <c r="CA732" s="516">
        <v>110.5</v>
      </c>
      <c r="CB732" s="516">
        <v>111.7</v>
      </c>
      <c r="CC732" s="516">
        <v>112.2</v>
      </c>
      <c r="CD732" s="516">
        <v>111.4</v>
      </c>
      <c r="CE732" s="516">
        <v>112</v>
      </c>
      <c r="CF732" s="516">
        <v>112.1</v>
      </c>
      <c r="CG732" s="516">
        <v>113.4</v>
      </c>
      <c r="CH732" s="516">
        <v>113.4</v>
      </c>
      <c r="CI732" s="516">
        <v>113.3</v>
      </c>
      <c r="CJ732" s="516">
        <v>113</v>
      </c>
      <c r="CK732" s="516">
        <v>115.5</v>
      </c>
      <c r="CL732" s="516">
        <v>115.5</v>
      </c>
      <c r="CM732" s="516">
        <v>115.4</v>
      </c>
      <c r="CN732" s="516">
        <v>115.2</v>
      </c>
      <c r="CO732" s="516">
        <v>115</v>
      </c>
      <c r="CP732" s="516">
        <v>114.6</v>
      </c>
      <c r="CQ732" s="516">
        <v>114.7</v>
      </c>
      <c r="CR732" s="516">
        <v>114.9</v>
      </c>
      <c r="CS732" s="516">
        <v>115.1</v>
      </c>
      <c r="CT732" s="516">
        <v>115.1</v>
      </c>
      <c r="CU732" s="516">
        <v>115.1</v>
      </c>
      <c r="CV732" s="516">
        <v>115.1</v>
      </c>
      <c r="CW732" s="516">
        <v>115.5</v>
      </c>
      <c r="CX732" s="516">
        <v>114.3</v>
      </c>
      <c r="CY732" s="516">
        <v>115.5</v>
      </c>
      <c r="CZ732" s="516">
        <v>115.2</v>
      </c>
      <c r="DA732" s="516">
        <v>115.1</v>
      </c>
      <c r="DB732" s="516">
        <v>115.8</v>
      </c>
      <c r="DC732" s="516">
        <v>116.2</v>
      </c>
      <c r="DD732" s="516">
        <v>116.3</v>
      </c>
      <c r="DE732" s="516">
        <v>117.3</v>
      </c>
      <c r="DF732" s="516">
        <v>119.3</v>
      </c>
      <c r="DG732" s="516">
        <v>120.2</v>
      </c>
      <c r="DH732" s="516">
        <v>121.7</v>
      </c>
      <c r="DI732" s="516">
        <v>122.1</v>
      </c>
      <c r="DJ732" s="516">
        <v>122.1</v>
      </c>
      <c r="DK732" s="516">
        <v>124.9</v>
      </c>
      <c r="DL732" s="516">
        <v>126.8</v>
      </c>
      <c r="DM732" s="516">
        <v>123.4</v>
      </c>
      <c r="DN732" s="516">
        <v>124.1</v>
      </c>
      <c r="DO732" s="516">
        <v>126</v>
      </c>
      <c r="DP732" s="516">
        <v>125.8</v>
      </c>
      <c r="DQ732" s="516">
        <v>126.3</v>
      </c>
      <c r="DR732" s="516">
        <v>127.5</v>
      </c>
      <c r="DS732" s="516">
        <v>128</v>
      </c>
      <c r="DT732" s="516">
        <v>132.9</v>
      </c>
      <c r="DU732" s="517">
        <v>133.80000000000001</v>
      </c>
      <c r="DV732" s="517">
        <v>134.30000000000001</v>
      </c>
      <c r="DW732" s="517">
        <v>134.1</v>
      </c>
      <c r="DX732" s="559">
        <v>134.19999999999999</v>
      </c>
      <c r="DY732" s="559">
        <v>134.19999999999999</v>
      </c>
      <c r="DZ732" s="559">
        <v>134.9</v>
      </c>
      <c r="EA732" s="558">
        <v>133.4</v>
      </c>
    </row>
    <row r="733" spans="1:131">
      <c r="A733" s="514" t="s">
        <v>2003</v>
      </c>
      <c r="B733" s="514" t="s">
        <v>2004</v>
      </c>
      <c r="C733" s="515">
        <v>0.25362000000000001</v>
      </c>
      <c r="D733" s="516">
        <v>110.7</v>
      </c>
      <c r="E733" s="516">
        <v>96.9</v>
      </c>
      <c r="F733" s="516">
        <v>98.8</v>
      </c>
      <c r="G733" s="516">
        <v>98.3</v>
      </c>
      <c r="H733" s="516">
        <v>93.1</v>
      </c>
      <c r="I733" s="516">
        <v>110.2</v>
      </c>
      <c r="J733" s="516">
        <v>107.8</v>
      </c>
      <c r="K733" s="516">
        <v>110.3</v>
      </c>
      <c r="L733" s="516">
        <v>92.5</v>
      </c>
      <c r="M733" s="516">
        <v>99.6</v>
      </c>
      <c r="N733" s="516">
        <v>99.8</v>
      </c>
      <c r="O733" s="516">
        <v>101.3</v>
      </c>
      <c r="P733" s="516">
        <v>101.8</v>
      </c>
      <c r="Q733" s="516">
        <v>106</v>
      </c>
      <c r="R733" s="516">
        <v>101.8</v>
      </c>
      <c r="S733" s="516">
        <v>100</v>
      </c>
      <c r="T733" s="516">
        <v>115.8</v>
      </c>
      <c r="U733" s="516">
        <v>114.8</v>
      </c>
      <c r="V733" s="516">
        <v>114.8</v>
      </c>
      <c r="W733" s="516">
        <v>114.8</v>
      </c>
      <c r="X733" s="516">
        <v>114.8</v>
      </c>
      <c r="Y733" s="516">
        <v>112.3</v>
      </c>
      <c r="Z733" s="516">
        <v>120</v>
      </c>
      <c r="AA733" s="516">
        <v>120</v>
      </c>
      <c r="AB733" s="516">
        <v>120.2</v>
      </c>
      <c r="AC733" s="516">
        <v>123.8</v>
      </c>
      <c r="AD733" s="516">
        <v>123.8</v>
      </c>
      <c r="AE733" s="516">
        <v>105.7</v>
      </c>
      <c r="AF733" s="516">
        <v>105.6</v>
      </c>
      <c r="AG733" s="516">
        <v>105.6</v>
      </c>
      <c r="AH733" s="516">
        <v>118.5</v>
      </c>
      <c r="AI733" s="516">
        <v>111.7</v>
      </c>
      <c r="AJ733" s="516">
        <v>110.9</v>
      </c>
      <c r="AK733" s="516">
        <v>110.9</v>
      </c>
      <c r="AL733" s="516">
        <v>110.9</v>
      </c>
      <c r="AM733" s="516">
        <v>107.3</v>
      </c>
      <c r="AN733" s="516">
        <v>107.3</v>
      </c>
      <c r="AO733" s="516">
        <v>117.8</v>
      </c>
      <c r="AP733" s="516">
        <v>125.3</v>
      </c>
      <c r="AQ733" s="516">
        <v>105.8</v>
      </c>
      <c r="AR733" s="516">
        <v>105.8</v>
      </c>
      <c r="AS733" s="516">
        <v>105.8</v>
      </c>
      <c r="AT733" s="516">
        <v>105.8</v>
      </c>
      <c r="AU733" s="516">
        <v>106.7</v>
      </c>
      <c r="AV733" s="516">
        <v>106.7</v>
      </c>
      <c r="AW733" s="516">
        <v>107.5</v>
      </c>
      <c r="AX733" s="516">
        <v>107.5</v>
      </c>
      <c r="AY733" s="516">
        <v>107.5</v>
      </c>
      <c r="AZ733" s="516">
        <v>106.8</v>
      </c>
      <c r="BA733" s="516">
        <v>106.8</v>
      </c>
      <c r="BB733" s="516">
        <v>106.9</v>
      </c>
      <c r="BC733" s="516">
        <v>106.9</v>
      </c>
      <c r="BD733" s="516">
        <v>107</v>
      </c>
      <c r="BE733" s="516">
        <v>106.3</v>
      </c>
      <c r="BF733" s="516">
        <v>106.3</v>
      </c>
      <c r="BG733" s="516">
        <v>109.5</v>
      </c>
      <c r="BH733" s="516">
        <v>109.5</v>
      </c>
      <c r="BI733" s="516">
        <v>109.5</v>
      </c>
      <c r="BJ733" s="516">
        <v>109.5</v>
      </c>
      <c r="BK733" s="516">
        <v>110.8</v>
      </c>
      <c r="BL733" s="516">
        <v>110.8</v>
      </c>
      <c r="BM733" s="516">
        <v>112.2</v>
      </c>
      <c r="BN733" s="516">
        <v>112.3</v>
      </c>
      <c r="BO733" s="516">
        <v>112.7</v>
      </c>
      <c r="BP733" s="516">
        <v>112.7</v>
      </c>
      <c r="BQ733" s="516">
        <v>113.8</v>
      </c>
      <c r="BR733" s="516">
        <v>113.8</v>
      </c>
      <c r="BS733" s="516">
        <v>113.8</v>
      </c>
      <c r="BT733" s="516">
        <v>113.8</v>
      </c>
      <c r="BU733" s="516">
        <v>115.5</v>
      </c>
      <c r="BV733" s="516">
        <v>115.5</v>
      </c>
      <c r="BW733" s="516">
        <v>115.5</v>
      </c>
      <c r="BX733" s="516">
        <v>115.5</v>
      </c>
      <c r="BY733" s="516">
        <v>115.7</v>
      </c>
      <c r="BZ733" s="516">
        <v>115.6</v>
      </c>
      <c r="CA733" s="516">
        <v>115.6</v>
      </c>
      <c r="CB733" s="516">
        <v>111.1</v>
      </c>
      <c r="CC733" s="516">
        <v>113.1</v>
      </c>
      <c r="CD733" s="516">
        <v>113.3</v>
      </c>
      <c r="CE733" s="516">
        <v>112.5</v>
      </c>
      <c r="CF733" s="516">
        <v>113.2</v>
      </c>
      <c r="CG733" s="516">
        <v>113.2</v>
      </c>
      <c r="CH733" s="516">
        <v>113.4</v>
      </c>
      <c r="CI733" s="516">
        <v>111.8</v>
      </c>
      <c r="CJ733" s="516">
        <v>111.1</v>
      </c>
      <c r="CK733" s="516">
        <v>111.5</v>
      </c>
      <c r="CL733" s="516">
        <v>113.2</v>
      </c>
      <c r="CM733" s="516">
        <v>114.8</v>
      </c>
      <c r="CN733" s="516">
        <v>112.8</v>
      </c>
      <c r="CO733" s="516">
        <v>113.7</v>
      </c>
      <c r="CP733" s="516">
        <v>113.7</v>
      </c>
      <c r="CQ733" s="516">
        <v>113.7</v>
      </c>
      <c r="CR733" s="516">
        <v>113.7</v>
      </c>
      <c r="CS733" s="516">
        <v>113.7</v>
      </c>
      <c r="CT733" s="516">
        <v>113.8</v>
      </c>
      <c r="CU733" s="516">
        <v>113.8</v>
      </c>
      <c r="CV733" s="516">
        <v>113.8</v>
      </c>
      <c r="CW733" s="516">
        <v>108.7</v>
      </c>
      <c r="CX733" s="516">
        <v>108.7</v>
      </c>
      <c r="CY733" s="516">
        <v>108.5</v>
      </c>
      <c r="CZ733" s="516">
        <v>108</v>
      </c>
      <c r="DA733" s="516">
        <v>107.7</v>
      </c>
      <c r="DB733" s="516">
        <v>107.9</v>
      </c>
      <c r="DC733" s="516">
        <v>107.9</v>
      </c>
      <c r="DD733" s="516">
        <v>108.1</v>
      </c>
      <c r="DE733" s="516">
        <v>109.1</v>
      </c>
      <c r="DF733" s="516">
        <v>108.9</v>
      </c>
      <c r="DG733" s="516">
        <v>109.3</v>
      </c>
      <c r="DH733" s="516">
        <v>109.3</v>
      </c>
      <c r="DI733" s="516">
        <v>109.3</v>
      </c>
      <c r="DJ733" s="516">
        <v>109</v>
      </c>
      <c r="DK733" s="516">
        <v>107.8</v>
      </c>
      <c r="DL733" s="516">
        <v>108.1</v>
      </c>
      <c r="DM733" s="516">
        <v>107.8</v>
      </c>
      <c r="DN733" s="516">
        <v>108.3</v>
      </c>
      <c r="DO733" s="516">
        <v>110.3</v>
      </c>
      <c r="DP733" s="516">
        <v>110.7</v>
      </c>
      <c r="DQ733" s="516">
        <v>109.5</v>
      </c>
      <c r="DR733" s="516">
        <v>110.7</v>
      </c>
      <c r="DS733" s="516">
        <v>110.9</v>
      </c>
      <c r="DT733" s="516">
        <v>111</v>
      </c>
      <c r="DU733" s="517">
        <v>112.8</v>
      </c>
      <c r="DV733" s="517">
        <v>111.5</v>
      </c>
      <c r="DW733" s="517">
        <v>111.5</v>
      </c>
      <c r="DX733" s="559">
        <v>110.5</v>
      </c>
      <c r="DY733" s="559">
        <v>110.6</v>
      </c>
      <c r="DZ733" s="559">
        <v>110</v>
      </c>
      <c r="EA733" s="558">
        <v>110</v>
      </c>
    </row>
    <row r="734" spans="1:131">
      <c r="A734" s="514" t="s">
        <v>2005</v>
      </c>
      <c r="B734" s="514" t="s">
        <v>2006</v>
      </c>
      <c r="C734" s="515">
        <v>0.17455999999999999</v>
      </c>
      <c r="D734" s="516">
        <v>102.6</v>
      </c>
      <c r="E734" s="516">
        <v>101.5</v>
      </c>
      <c r="F734" s="516">
        <v>100</v>
      </c>
      <c r="G734" s="516">
        <v>100</v>
      </c>
      <c r="H734" s="516">
        <v>101.4</v>
      </c>
      <c r="I734" s="516">
        <v>102.1</v>
      </c>
      <c r="J734" s="516">
        <v>102.1</v>
      </c>
      <c r="K734" s="516">
        <v>101.6</v>
      </c>
      <c r="L734" s="516">
        <v>98.6</v>
      </c>
      <c r="M734" s="516">
        <v>102.7</v>
      </c>
      <c r="N734" s="516">
        <v>103</v>
      </c>
      <c r="O734" s="516">
        <v>99.8</v>
      </c>
      <c r="P734" s="516">
        <v>100.8</v>
      </c>
      <c r="Q734" s="516">
        <v>101.2</v>
      </c>
      <c r="R734" s="516">
        <v>101.2</v>
      </c>
      <c r="S734" s="516">
        <v>105.3</v>
      </c>
      <c r="T734" s="516">
        <v>105.5</v>
      </c>
      <c r="U734" s="516">
        <v>105.5</v>
      </c>
      <c r="V734" s="516">
        <v>105.6</v>
      </c>
      <c r="W734" s="516">
        <v>105.2</v>
      </c>
      <c r="X734" s="516">
        <v>104.2</v>
      </c>
      <c r="Y734" s="516">
        <v>104.5</v>
      </c>
      <c r="Z734" s="516">
        <v>101.8</v>
      </c>
      <c r="AA734" s="516">
        <v>102.2</v>
      </c>
      <c r="AB734" s="516">
        <v>102.9</v>
      </c>
      <c r="AC734" s="516">
        <v>102.9</v>
      </c>
      <c r="AD734" s="516">
        <v>106.5</v>
      </c>
      <c r="AE734" s="516">
        <v>106.5</v>
      </c>
      <c r="AF734" s="516">
        <v>103.7</v>
      </c>
      <c r="AG734" s="516">
        <v>104</v>
      </c>
      <c r="AH734" s="516">
        <v>104</v>
      </c>
      <c r="AI734" s="516">
        <v>102.8</v>
      </c>
      <c r="AJ734" s="516">
        <v>102.9</v>
      </c>
      <c r="AK734" s="516">
        <v>102.9</v>
      </c>
      <c r="AL734" s="516">
        <v>103.5</v>
      </c>
      <c r="AM734" s="516">
        <v>104.1</v>
      </c>
      <c r="AN734" s="516">
        <v>104.4</v>
      </c>
      <c r="AO734" s="516">
        <v>104.6</v>
      </c>
      <c r="AP734" s="516">
        <v>109.8</v>
      </c>
      <c r="AQ734" s="516">
        <v>109.8</v>
      </c>
      <c r="AR734" s="516">
        <v>107.1</v>
      </c>
      <c r="AS734" s="516">
        <v>105.8</v>
      </c>
      <c r="AT734" s="516">
        <v>105.5</v>
      </c>
      <c r="AU734" s="516">
        <v>105.5</v>
      </c>
      <c r="AV734" s="516">
        <v>105.5</v>
      </c>
      <c r="AW734" s="516">
        <v>105.5</v>
      </c>
      <c r="AX734" s="516">
        <v>105.7</v>
      </c>
      <c r="AY734" s="516">
        <v>105.7</v>
      </c>
      <c r="AZ734" s="516">
        <v>105.7</v>
      </c>
      <c r="BA734" s="516">
        <v>105.7</v>
      </c>
      <c r="BB734" s="516">
        <v>105.7</v>
      </c>
      <c r="BC734" s="516">
        <v>105.7</v>
      </c>
      <c r="BD734" s="516">
        <v>105.8</v>
      </c>
      <c r="BE734" s="516">
        <v>105.8</v>
      </c>
      <c r="BF734" s="516">
        <v>105.8</v>
      </c>
      <c r="BG734" s="516">
        <v>105.9</v>
      </c>
      <c r="BH734" s="516">
        <v>105.9</v>
      </c>
      <c r="BI734" s="516">
        <v>105.9</v>
      </c>
      <c r="BJ734" s="516">
        <v>101.6</v>
      </c>
      <c r="BK734" s="516">
        <v>102.3</v>
      </c>
      <c r="BL734" s="516">
        <v>102.3</v>
      </c>
      <c r="BM734" s="516">
        <v>101.6</v>
      </c>
      <c r="BN734" s="516">
        <v>101.6</v>
      </c>
      <c r="BO734" s="516">
        <v>101.6</v>
      </c>
      <c r="BP734" s="516">
        <v>99.7</v>
      </c>
      <c r="BQ734" s="516">
        <v>99.7</v>
      </c>
      <c r="BR734" s="516">
        <v>100.4</v>
      </c>
      <c r="BS734" s="516">
        <v>101.2</v>
      </c>
      <c r="BT734" s="516">
        <v>102.3</v>
      </c>
      <c r="BU734" s="516">
        <v>103.9</v>
      </c>
      <c r="BV734" s="516">
        <v>103.1</v>
      </c>
      <c r="BW734" s="516">
        <v>103.9</v>
      </c>
      <c r="BX734" s="516">
        <v>101.5</v>
      </c>
      <c r="BY734" s="516">
        <v>100.2</v>
      </c>
      <c r="BZ734" s="516">
        <v>101.8</v>
      </c>
      <c r="CA734" s="516">
        <v>101.8</v>
      </c>
      <c r="CB734" s="516">
        <v>101.8</v>
      </c>
      <c r="CC734" s="516">
        <v>103.4</v>
      </c>
      <c r="CD734" s="516">
        <v>104.8</v>
      </c>
      <c r="CE734" s="516">
        <v>104.8</v>
      </c>
      <c r="CF734" s="516">
        <v>105</v>
      </c>
      <c r="CG734" s="516">
        <v>105.9</v>
      </c>
      <c r="CH734" s="516">
        <v>107.2</v>
      </c>
      <c r="CI734" s="516">
        <v>106.6</v>
      </c>
      <c r="CJ734" s="516">
        <v>109.9</v>
      </c>
      <c r="CK734" s="516">
        <v>109.3</v>
      </c>
      <c r="CL734" s="516">
        <v>112</v>
      </c>
      <c r="CM734" s="516">
        <v>112.6</v>
      </c>
      <c r="CN734" s="516">
        <v>111.4</v>
      </c>
      <c r="CO734" s="516">
        <v>110.8</v>
      </c>
      <c r="CP734" s="516">
        <v>108.8</v>
      </c>
      <c r="CQ734" s="516">
        <v>108.8</v>
      </c>
      <c r="CR734" s="516">
        <v>108.8</v>
      </c>
      <c r="CS734" s="516">
        <v>110.2</v>
      </c>
      <c r="CT734" s="516">
        <v>110.2</v>
      </c>
      <c r="CU734" s="516">
        <v>105.7</v>
      </c>
      <c r="CV734" s="516">
        <v>108.8</v>
      </c>
      <c r="CW734" s="516">
        <v>108.1</v>
      </c>
      <c r="CX734" s="516">
        <v>113.7</v>
      </c>
      <c r="CY734" s="516">
        <v>113.7</v>
      </c>
      <c r="CZ734" s="516">
        <v>118.9</v>
      </c>
      <c r="DA734" s="516">
        <v>115.2</v>
      </c>
      <c r="DB734" s="516">
        <v>115.9</v>
      </c>
      <c r="DC734" s="516">
        <v>115.9</v>
      </c>
      <c r="DD734" s="516">
        <v>115.9</v>
      </c>
      <c r="DE734" s="516">
        <v>116.5</v>
      </c>
      <c r="DF734" s="516">
        <v>115.9</v>
      </c>
      <c r="DG734" s="516">
        <v>119.4</v>
      </c>
      <c r="DH734" s="516">
        <v>121.3</v>
      </c>
      <c r="DI734" s="516">
        <v>122.6</v>
      </c>
      <c r="DJ734" s="516">
        <v>119.8</v>
      </c>
      <c r="DK734" s="516">
        <v>121</v>
      </c>
      <c r="DL734" s="516">
        <v>122.6</v>
      </c>
      <c r="DM734" s="516">
        <v>122.7</v>
      </c>
      <c r="DN734" s="516">
        <v>122.9</v>
      </c>
      <c r="DO734" s="516">
        <v>123.1</v>
      </c>
      <c r="DP734" s="516">
        <v>123</v>
      </c>
      <c r="DQ734" s="516">
        <v>123.1</v>
      </c>
      <c r="DR734" s="516">
        <v>119.1</v>
      </c>
      <c r="DS734" s="516">
        <v>119.6</v>
      </c>
      <c r="DT734" s="516">
        <v>120.6</v>
      </c>
      <c r="DU734" s="517">
        <v>121.3</v>
      </c>
      <c r="DV734" s="517">
        <v>123.1</v>
      </c>
      <c r="DW734" s="517">
        <v>123.2</v>
      </c>
      <c r="DX734" s="559">
        <v>123.3</v>
      </c>
      <c r="DY734" s="559">
        <v>122.6</v>
      </c>
      <c r="DZ734" s="559">
        <v>122.3</v>
      </c>
      <c r="EA734" s="558">
        <v>122.4</v>
      </c>
    </row>
    <row r="735" spans="1:131">
      <c r="A735" s="514" t="s">
        <v>2007</v>
      </c>
      <c r="B735" s="514" t="s">
        <v>2008</v>
      </c>
      <c r="C735" s="515">
        <v>5.4449999999999998E-2</v>
      </c>
      <c r="D735" s="516">
        <v>104</v>
      </c>
      <c r="E735" s="516">
        <v>102.5</v>
      </c>
      <c r="F735" s="516">
        <v>103.1</v>
      </c>
      <c r="G735" s="516">
        <v>103.8</v>
      </c>
      <c r="H735" s="516">
        <v>105.2</v>
      </c>
      <c r="I735" s="516">
        <v>103.8</v>
      </c>
      <c r="J735" s="516">
        <v>101.7</v>
      </c>
      <c r="K735" s="516">
        <v>101.8</v>
      </c>
      <c r="L735" s="516">
        <v>105.5</v>
      </c>
      <c r="M735" s="516">
        <v>102.4</v>
      </c>
      <c r="N735" s="516">
        <v>103.7</v>
      </c>
      <c r="O735" s="516">
        <v>103.6</v>
      </c>
      <c r="P735" s="516">
        <v>104.5</v>
      </c>
      <c r="Q735" s="516">
        <v>103.4</v>
      </c>
      <c r="R735" s="516">
        <v>104.9</v>
      </c>
      <c r="S735" s="516">
        <v>106.8</v>
      </c>
      <c r="T735" s="516">
        <v>111</v>
      </c>
      <c r="U735" s="516">
        <v>112.8</v>
      </c>
      <c r="V735" s="516">
        <v>110</v>
      </c>
      <c r="W735" s="516">
        <v>110.8</v>
      </c>
      <c r="X735" s="516">
        <v>108.6</v>
      </c>
      <c r="Y735" s="516">
        <v>106.8</v>
      </c>
      <c r="Z735" s="516">
        <v>106.9</v>
      </c>
      <c r="AA735" s="516">
        <v>107.8</v>
      </c>
      <c r="AB735" s="516">
        <v>107.1</v>
      </c>
      <c r="AC735" s="516">
        <v>103.9</v>
      </c>
      <c r="AD735" s="516">
        <v>106.5</v>
      </c>
      <c r="AE735" s="516">
        <v>107.8</v>
      </c>
      <c r="AF735" s="516">
        <v>109</v>
      </c>
      <c r="AG735" s="516">
        <v>108.5</v>
      </c>
      <c r="AH735" s="516">
        <v>108.5</v>
      </c>
      <c r="AI735" s="516">
        <v>108.3</v>
      </c>
      <c r="AJ735" s="516">
        <v>108.7</v>
      </c>
      <c r="AK735" s="516">
        <v>109.3</v>
      </c>
      <c r="AL735" s="516">
        <v>108.9</v>
      </c>
      <c r="AM735" s="516">
        <v>108.7</v>
      </c>
      <c r="AN735" s="516">
        <v>107.6</v>
      </c>
      <c r="AO735" s="516">
        <v>106.9</v>
      </c>
      <c r="AP735" s="516">
        <v>108.7</v>
      </c>
      <c r="AQ735" s="516">
        <v>108</v>
      </c>
      <c r="AR735" s="516">
        <v>107</v>
      </c>
      <c r="AS735" s="516">
        <v>108.7</v>
      </c>
      <c r="AT735" s="516">
        <v>109.3</v>
      </c>
      <c r="AU735" s="516">
        <v>110.2</v>
      </c>
      <c r="AV735" s="516">
        <v>107.7</v>
      </c>
      <c r="AW735" s="516">
        <v>106.6</v>
      </c>
      <c r="AX735" s="516">
        <v>106.7</v>
      </c>
      <c r="AY735" s="516">
        <v>107.1</v>
      </c>
      <c r="AZ735" s="516">
        <v>106.9</v>
      </c>
      <c r="BA735" s="516">
        <v>107.5</v>
      </c>
      <c r="BB735" s="516">
        <v>107.5</v>
      </c>
      <c r="BC735" s="516">
        <v>105</v>
      </c>
      <c r="BD735" s="516">
        <v>109</v>
      </c>
      <c r="BE735" s="516">
        <v>107.8</v>
      </c>
      <c r="BF735" s="516">
        <v>107.5</v>
      </c>
      <c r="BG735" s="516">
        <v>109.8</v>
      </c>
      <c r="BH735" s="516">
        <v>108</v>
      </c>
      <c r="BI735" s="516">
        <v>109</v>
      </c>
      <c r="BJ735" s="516">
        <v>108.1</v>
      </c>
      <c r="BK735" s="516">
        <v>110.8</v>
      </c>
      <c r="BL735" s="516">
        <v>111.3</v>
      </c>
      <c r="BM735" s="516">
        <v>111.3</v>
      </c>
      <c r="BN735" s="516">
        <v>112.4</v>
      </c>
      <c r="BO735" s="516">
        <v>112.4</v>
      </c>
      <c r="BP735" s="516">
        <v>108.5</v>
      </c>
      <c r="BQ735" s="516">
        <v>110.4</v>
      </c>
      <c r="BR735" s="516">
        <v>110.5</v>
      </c>
      <c r="BS735" s="516">
        <v>111.1</v>
      </c>
      <c r="BT735" s="516">
        <v>109.3</v>
      </c>
      <c r="BU735" s="516">
        <v>109.2</v>
      </c>
      <c r="BV735" s="516">
        <v>110.1</v>
      </c>
      <c r="BW735" s="516">
        <v>106</v>
      </c>
      <c r="BX735" s="516">
        <v>105.7</v>
      </c>
      <c r="BY735" s="516">
        <v>106.5</v>
      </c>
      <c r="BZ735" s="516">
        <v>105.7</v>
      </c>
      <c r="CA735" s="516">
        <v>105.2</v>
      </c>
      <c r="CB735" s="516">
        <v>106.9</v>
      </c>
      <c r="CC735" s="516">
        <v>106.8</v>
      </c>
      <c r="CD735" s="516">
        <v>107.6</v>
      </c>
      <c r="CE735" s="516">
        <v>107.7</v>
      </c>
      <c r="CF735" s="516">
        <v>107.7</v>
      </c>
      <c r="CG735" s="516">
        <v>108.1</v>
      </c>
      <c r="CH735" s="516">
        <v>108.2</v>
      </c>
      <c r="CI735" s="516">
        <v>110.6</v>
      </c>
      <c r="CJ735" s="516">
        <v>112.5</v>
      </c>
      <c r="CK735" s="516">
        <v>111.6</v>
      </c>
      <c r="CL735" s="516">
        <v>109.2</v>
      </c>
      <c r="CM735" s="516">
        <v>110.6</v>
      </c>
      <c r="CN735" s="516">
        <v>115.9</v>
      </c>
      <c r="CO735" s="516">
        <v>116.5</v>
      </c>
      <c r="CP735" s="516">
        <v>116</v>
      </c>
      <c r="CQ735" s="516">
        <v>115</v>
      </c>
      <c r="CR735" s="516">
        <v>116</v>
      </c>
      <c r="CS735" s="516">
        <v>118.6</v>
      </c>
      <c r="CT735" s="516">
        <v>114.7</v>
      </c>
      <c r="CU735" s="516">
        <v>112</v>
      </c>
      <c r="CV735" s="516">
        <v>119</v>
      </c>
      <c r="CW735" s="516">
        <v>120.1</v>
      </c>
      <c r="CX735" s="516">
        <v>117.4</v>
      </c>
      <c r="CY735" s="516">
        <v>117.9</v>
      </c>
      <c r="CZ735" s="516">
        <v>119.3</v>
      </c>
      <c r="DA735" s="516">
        <v>118</v>
      </c>
      <c r="DB735" s="516">
        <v>115.4</v>
      </c>
      <c r="DC735" s="516">
        <v>118.4</v>
      </c>
      <c r="DD735" s="516">
        <v>116.3</v>
      </c>
      <c r="DE735" s="516">
        <v>118.6</v>
      </c>
      <c r="DF735" s="516">
        <v>117.5</v>
      </c>
      <c r="DG735" s="516">
        <v>117.2</v>
      </c>
      <c r="DH735" s="516">
        <v>114</v>
      </c>
      <c r="DI735" s="516">
        <v>115.8</v>
      </c>
      <c r="DJ735" s="516">
        <v>116.7</v>
      </c>
      <c r="DK735" s="516">
        <v>118.8</v>
      </c>
      <c r="DL735" s="516">
        <v>119.8</v>
      </c>
      <c r="DM735" s="516">
        <v>120.6</v>
      </c>
      <c r="DN735" s="516">
        <v>121</v>
      </c>
      <c r="DO735" s="516">
        <v>121.1</v>
      </c>
      <c r="DP735" s="516">
        <v>121.6</v>
      </c>
      <c r="DQ735" s="516">
        <v>122.3</v>
      </c>
      <c r="DR735" s="516">
        <v>121.9</v>
      </c>
      <c r="DS735" s="516">
        <v>121.1</v>
      </c>
      <c r="DT735" s="516">
        <v>124.3</v>
      </c>
      <c r="DU735" s="517">
        <v>123.6</v>
      </c>
      <c r="DV735" s="517">
        <v>123</v>
      </c>
      <c r="DW735" s="517">
        <v>124.6</v>
      </c>
      <c r="DX735" s="559">
        <v>131</v>
      </c>
      <c r="DY735" s="559">
        <v>131.6</v>
      </c>
      <c r="DZ735" s="559">
        <v>131.19999999999999</v>
      </c>
      <c r="EA735" s="558">
        <v>130.19999999999999</v>
      </c>
    </row>
    <row r="736" spans="1:131">
      <c r="A736" s="514" t="s">
        <v>2009</v>
      </c>
      <c r="B736" s="514" t="s">
        <v>2010</v>
      </c>
      <c r="C736" s="515">
        <v>4.1239999999999999E-2</v>
      </c>
      <c r="D736" s="516">
        <v>97.9</v>
      </c>
      <c r="E736" s="516">
        <v>105.8</v>
      </c>
      <c r="F736" s="516">
        <v>105.7</v>
      </c>
      <c r="G736" s="516">
        <v>106.1</v>
      </c>
      <c r="H736" s="516">
        <v>103.8</v>
      </c>
      <c r="I736" s="516">
        <v>108.1</v>
      </c>
      <c r="J736" s="516">
        <v>106.2</v>
      </c>
      <c r="K736" s="516">
        <v>103.8</v>
      </c>
      <c r="L736" s="516">
        <v>105.2</v>
      </c>
      <c r="M736" s="516">
        <v>105.3</v>
      </c>
      <c r="N736" s="516">
        <v>106.1</v>
      </c>
      <c r="O736" s="516">
        <v>107.1</v>
      </c>
      <c r="P736" s="516">
        <v>109</v>
      </c>
      <c r="Q736" s="516">
        <v>111.9</v>
      </c>
      <c r="R736" s="516">
        <v>111.3</v>
      </c>
      <c r="S736" s="516">
        <v>106.9</v>
      </c>
      <c r="T736" s="516">
        <v>105.3</v>
      </c>
      <c r="U736" s="516">
        <v>105.9</v>
      </c>
      <c r="V736" s="516">
        <v>105.2</v>
      </c>
      <c r="W736" s="516">
        <v>105</v>
      </c>
      <c r="X736" s="516">
        <v>109.1</v>
      </c>
      <c r="Y736" s="516">
        <v>109.7</v>
      </c>
      <c r="Z736" s="516">
        <v>105.2</v>
      </c>
      <c r="AA736" s="516">
        <v>107.8</v>
      </c>
      <c r="AB736" s="516">
        <v>109.6</v>
      </c>
      <c r="AC736" s="516">
        <v>110.2</v>
      </c>
      <c r="AD736" s="516">
        <v>109.1</v>
      </c>
      <c r="AE736" s="516">
        <v>109.2</v>
      </c>
      <c r="AF736" s="516">
        <v>107.3</v>
      </c>
      <c r="AG736" s="516">
        <v>107.3</v>
      </c>
      <c r="AH736" s="516">
        <v>106.1</v>
      </c>
      <c r="AI736" s="516">
        <v>106.2</v>
      </c>
      <c r="AJ736" s="516">
        <v>104.7</v>
      </c>
      <c r="AK736" s="516">
        <v>103.5</v>
      </c>
      <c r="AL736" s="516">
        <v>103.1</v>
      </c>
      <c r="AM736" s="516">
        <v>108.2</v>
      </c>
      <c r="AN736" s="516">
        <v>107.8</v>
      </c>
      <c r="AO736" s="516">
        <v>108.5</v>
      </c>
      <c r="AP736" s="516">
        <v>107.6</v>
      </c>
      <c r="AQ736" s="516">
        <v>104.4</v>
      </c>
      <c r="AR736" s="516">
        <v>105.8</v>
      </c>
      <c r="AS736" s="516">
        <v>103.6</v>
      </c>
      <c r="AT736" s="516">
        <v>101.4</v>
      </c>
      <c r="AU736" s="516">
        <v>100.8</v>
      </c>
      <c r="AV736" s="516">
        <v>102.1</v>
      </c>
      <c r="AW736" s="516">
        <v>101.9</v>
      </c>
      <c r="AX736" s="516">
        <v>100.9</v>
      </c>
      <c r="AY736" s="516">
        <v>100.4</v>
      </c>
      <c r="AZ736" s="516">
        <v>100.4</v>
      </c>
      <c r="BA736" s="516">
        <v>101.7</v>
      </c>
      <c r="BB736" s="516">
        <v>102.1</v>
      </c>
      <c r="BC736" s="516">
        <v>101.7</v>
      </c>
      <c r="BD736" s="516">
        <v>100.6</v>
      </c>
      <c r="BE736" s="516">
        <v>100.2</v>
      </c>
      <c r="BF736" s="516">
        <v>99.9</v>
      </c>
      <c r="BG736" s="516">
        <v>101.4</v>
      </c>
      <c r="BH736" s="516">
        <v>102.5</v>
      </c>
      <c r="BI736" s="516">
        <v>102.5</v>
      </c>
      <c r="BJ736" s="516">
        <v>102.8</v>
      </c>
      <c r="BK736" s="516">
        <v>103.7</v>
      </c>
      <c r="BL736" s="516">
        <v>102.2</v>
      </c>
      <c r="BM736" s="516">
        <v>102.1</v>
      </c>
      <c r="BN736" s="516">
        <v>104.8</v>
      </c>
      <c r="BO736" s="516">
        <v>105.5</v>
      </c>
      <c r="BP736" s="516">
        <v>101.9</v>
      </c>
      <c r="BQ736" s="516">
        <v>101.6</v>
      </c>
      <c r="BR736" s="516">
        <v>102.9</v>
      </c>
      <c r="BS736" s="516">
        <v>104.6</v>
      </c>
      <c r="BT736" s="516">
        <v>106.5</v>
      </c>
      <c r="BU736" s="516">
        <v>105.4</v>
      </c>
      <c r="BV736" s="516">
        <v>101.8</v>
      </c>
      <c r="BW736" s="516">
        <v>100.8</v>
      </c>
      <c r="BX736" s="516">
        <v>102.2</v>
      </c>
      <c r="BY736" s="516">
        <v>104.1</v>
      </c>
      <c r="BZ736" s="516">
        <v>103</v>
      </c>
      <c r="CA736" s="516">
        <v>102.2</v>
      </c>
      <c r="CB736" s="516">
        <v>101.3</v>
      </c>
      <c r="CC736" s="516">
        <v>101.5</v>
      </c>
      <c r="CD736" s="516">
        <v>100.5</v>
      </c>
      <c r="CE736" s="516">
        <v>103.5</v>
      </c>
      <c r="CF736" s="516">
        <v>103.1</v>
      </c>
      <c r="CG736" s="516">
        <v>101.2</v>
      </c>
      <c r="CH736" s="516">
        <v>99.9</v>
      </c>
      <c r="CI736" s="516">
        <v>101.7</v>
      </c>
      <c r="CJ736" s="516">
        <v>99.4</v>
      </c>
      <c r="CK736" s="516">
        <v>99.9</v>
      </c>
      <c r="CL736" s="516">
        <v>100.1</v>
      </c>
      <c r="CM736" s="516">
        <v>95.1</v>
      </c>
      <c r="CN736" s="516">
        <v>94.9</v>
      </c>
      <c r="CO736" s="516">
        <v>94.4</v>
      </c>
      <c r="CP736" s="516">
        <v>94</v>
      </c>
      <c r="CQ736" s="516">
        <v>96.5</v>
      </c>
      <c r="CR736" s="516">
        <v>96.8</v>
      </c>
      <c r="CS736" s="516">
        <v>102.5</v>
      </c>
      <c r="CT736" s="516">
        <v>100</v>
      </c>
      <c r="CU736" s="516">
        <v>99.5</v>
      </c>
      <c r="CV736" s="516">
        <v>102.4</v>
      </c>
      <c r="CW736" s="516">
        <v>106.8</v>
      </c>
      <c r="CX736" s="516">
        <v>103.6</v>
      </c>
      <c r="CY736" s="516">
        <v>100.2</v>
      </c>
      <c r="CZ736" s="516">
        <v>100.6</v>
      </c>
      <c r="DA736" s="516">
        <v>101</v>
      </c>
      <c r="DB736" s="516">
        <v>100.1</v>
      </c>
      <c r="DC736" s="516">
        <v>102.6</v>
      </c>
      <c r="DD736" s="516">
        <v>104.4</v>
      </c>
      <c r="DE736" s="516">
        <v>104</v>
      </c>
      <c r="DF736" s="516">
        <v>105.5</v>
      </c>
      <c r="DG736" s="516">
        <v>106.2</v>
      </c>
      <c r="DH736" s="516">
        <v>109.3</v>
      </c>
      <c r="DI736" s="516">
        <v>111.7</v>
      </c>
      <c r="DJ736" s="516">
        <v>109.7</v>
      </c>
      <c r="DK736" s="516">
        <v>108.7</v>
      </c>
      <c r="DL736" s="516">
        <v>109.8</v>
      </c>
      <c r="DM736" s="516">
        <v>108.2</v>
      </c>
      <c r="DN736" s="516">
        <v>108.9</v>
      </c>
      <c r="DO736" s="516">
        <v>109</v>
      </c>
      <c r="DP736" s="516">
        <v>110.6</v>
      </c>
      <c r="DQ736" s="516">
        <v>109.4</v>
      </c>
      <c r="DR736" s="516">
        <v>109.9</v>
      </c>
      <c r="DS736" s="516">
        <v>110.2</v>
      </c>
      <c r="DT736" s="516">
        <v>110.8</v>
      </c>
      <c r="DU736" s="517">
        <v>112.7</v>
      </c>
      <c r="DV736" s="517">
        <v>112.3</v>
      </c>
      <c r="DW736" s="517">
        <v>112.4</v>
      </c>
      <c r="DX736" s="559">
        <v>111.6</v>
      </c>
      <c r="DY736" s="559">
        <v>111.3</v>
      </c>
      <c r="DZ736" s="559">
        <v>109.8</v>
      </c>
      <c r="EA736" s="558">
        <v>109.8</v>
      </c>
    </row>
    <row r="737" spans="1:131">
      <c r="A737" s="514" t="s">
        <v>2011</v>
      </c>
      <c r="B737" s="514" t="s">
        <v>2012</v>
      </c>
      <c r="C737" s="515">
        <v>0.34015000000000001</v>
      </c>
      <c r="D737" s="516">
        <v>102.4</v>
      </c>
      <c r="E737" s="516">
        <v>102.5</v>
      </c>
      <c r="F737" s="516">
        <v>104</v>
      </c>
      <c r="G737" s="516">
        <v>102.3</v>
      </c>
      <c r="H737" s="516">
        <v>106.4</v>
      </c>
      <c r="I737" s="516">
        <v>107.4</v>
      </c>
      <c r="J737" s="516">
        <v>107.6</v>
      </c>
      <c r="K737" s="516">
        <v>105.5</v>
      </c>
      <c r="L737" s="516">
        <v>105.1</v>
      </c>
      <c r="M737" s="516">
        <v>103.5</v>
      </c>
      <c r="N737" s="516">
        <v>102.3</v>
      </c>
      <c r="O737" s="516">
        <v>104.5</v>
      </c>
      <c r="P737" s="516">
        <v>103.4</v>
      </c>
      <c r="Q737" s="516">
        <v>103.4</v>
      </c>
      <c r="R737" s="516">
        <v>102.7</v>
      </c>
      <c r="S737" s="516">
        <v>102</v>
      </c>
      <c r="T737" s="516">
        <v>101.3</v>
      </c>
      <c r="U737" s="516">
        <v>101.7</v>
      </c>
      <c r="V737" s="516">
        <v>104.9</v>
      </c>
      <c r="W737" s="516">
        <v>103</v>
      </c>
      <c r="X737" s="516">
        <v>105.5</v>
      </c>
      <c r="Y737" s="516">
        <v>102.1</v>
      </c>
      <c r="Z737" s="516">
        <v>102.3</v>
      </c>
      <c r="AA737" s="516">
        <v>104.7</v>
      </c>
      <c r="AB737" s="516">
        <v>105.3</v>
      </c>
      <c r="AC737" s="516">
        <v>105</v>
      </c>
      <c r="AD737" s="516">
        <v>106.4</v>
      </c>
      <c r="AE737" s="516">
        <v>106.2</v>
      </c>
      <c r="AF737" s="516">
        <v>107.2</v>
      </c>
      <c r="AG737" s="516">
        <v>106.6</v>
      </c>
      <c r="AH737" s="516">
        <v>106.2</v>
      </c>
      <c r="AI737" s="516">
        <v>105.7</v>
      </c>
      <c r="AJ737" s="516">
        <v>107.5</v>
      </c>
      <c r="AK737" s="516">
        <v>106.7</v>
      </c>
      <c r="AL737" s="516">
        <v>107.5</v>
      </c>
      <c r="AM737" s="516">
        <v>105.2</v>
      </c>
      <c r="AN737" s="516">
        <v>104.2</v>
      </c>
      <c r="AO737" s="516">
        <v>104.9</v>
      </c>
      <c r="AP737" s="516">
        <v>105.9</v>
      </c>
      <c r="AQ737" s="516">
        <v>105.7</v>
      </c>
      <c r="AR737" s="516">
        <v>104.9</v>
      </c>
      <c r="AS737" s="516">
        <v>104.4</v>
      </c>
      <c r="AT737" s="516">
        <v>103.5</v>
      </c>
      <c r="AU737" s="516">
        <v>103.5</v>
      </c>
      <c r="AV737" s="516">
        <v>103.2</v>
      </c>
      <c r="AW737" s="516">
        <v>105.1</v>
      </c>
      <c r="AX737" s="516">
        <v>105.8</v>
      </c>
      <c r="AY737" s="516">
        <v>105.8</v>
      </c>
      <c r="AZ737" s="516">
        <v>104.1</v>
      </c>
      <c r="BA737" s="516">
        <v>104.4</v>
      </c>
      <c r="BB737" s="516">
        <v>105.5</v>
      </c>
      <c r="BC737" s="516">
        <v>103.7</v>
      </c>
      <c r="BD737" s="516">
        <v>103.7</v>
      </c>
      <c r="BE737" s="516">
        <v>102.6</v>
      </c>
      <c r="BF737" s="516">
        <v>102.9</v>
      </c>
      <c r="BG737" s="516">
        <v>104</v>
      </c>
      <c r="BH737" s="516">
        <v>106.8</v>
      </c>
      <c r="BI737" s="516">
        <v>104.9</v>
      </c>
      <c r="BJ737" s="516">
        <v>105.3</v>
      </c>
      <c r="BK737" s="516">
        <v>105.6</v>
      </c>
      <c r="BL737" s="516">
        <v>105.8</v>
      </c>
      <c r="BM737" s="516">
        <v>104.4</v>
      </c>
      <c r="BN737" s="516">
        <v>105</v>
      </c>
      <c r="BO737" s="516">
        <v>105.7</v>
      </c>
      <c r="BP737" s="516">
        <v>110.2</v>
      </c>
      <c r="BQ737" s="516">
        <v>108.6</v>
      </c>
      <c r="BR737" s="516">
        <v>110.2</v>
      </c>
      <c r="BS737" s="516">
        <v>111.7</v>
      </c>
      <c r="BT737" s="516">
        <v>113.6</v>
      </c>
      <c r="BU737" s="516">
        <v>111.2</v>
      </c>
      <c r="BV737" s="516">
        <v>109.7</v>
      </c>
      <c r="BW737" s="516">
        <v>111.3</v>
      </c>
      <c r="BX737" s="516">
        <v>112</v>
      </c>
      <c r="BY737" s="516">
        <v>112.5</v>
      </c>
      <c r="BZ737" s="516">
        <v>111.7</v>
      </c>
      <c r="CA737" s="516">
        <v>112.1</v>
      </c>
      <c r="CB737" s="516">
        <v>112.9</v>
      </c>
      <c r="CC737" s="516">
        <v>111.2</v>
      </c>
      <c r="CD737" s="516">
        <v>110.2</v>
      </c>
      <c r="CE737" s="516">
        <v>112.3</v>
      </c>
      <c r="CF737" s="516">
        <v>110.7</v>
      </c>
      <c r="CG737" s="516">
        <v>109.1</v>
      </c>
      <c r="CH737" s="516">
        <v>110.5</v>
      </c>
      <c r="CI737" s="516">
        <v>109.6</v>
      </c>
      <c r="CJ737" s="516">
        <v>110.1</v>
      </c>
      <c r="CK737" s="516">
        <v>110.2</v>
      </c>
      <c r="CL737" s="516">
        <v>110.2</v>
      </c>
      <c r="CM737" s="516">
        <v>111.5</v>
      </c>
      <c r="CN737" s="516">
        <v>110.8</v>
      </c>
      <c r="CO737" s="516">
        <v>109.6</v>
      </c>
      <c r="CP737" s="516">
        <v>109.9</v>
      </c>
      <c r="CQ737" s="516">
        <v>107.4</v>
      </c>
      <c r="CR737" s="516">
        <v>109.7</v>
      </c>
      <c r="CS737" s="516">
        <v>111.2</v>
      </c>
      <c r="CT737" s="516">
        <v>107.9</v>
      </c>
      <c r="CU737" s="516">
        <v>112.6</v>
      </c>
      <c r="CV737" s="516">
        <v>113.6</v>
      </c>
      <c r="CW737" s="516">
        <v>112.6</v>
      </c>
      <c r="CX737" s="516">
        <v>110.3</v>
      </c>
      <c r="CY737" s="516">
        <v>110.6</v>
      </c>
      <c r="CZ737" s="516">
        <v>109.6</v>
      </c>
      <c r="DA737" s="516">
        <v>110.4</v>
      </c>
      <c r="DB737" s="516">
        <v>113.3</v>
      </c>
      <c r="DC737" s="516">
        <v>110.4</v>
      </c>
      <c r="DD737" s="516">
        <v>113.5</v>
      </c>
      <c r="DE737" s="516">
        <v>111.9</v>
      </c>
      <c r="DF737" s="516">
        <v>112.9</v>
      </c>
      <c r="DG737" s="516">
        <v>112.7</v>
      </c>
      <c r="DH737" s="516">
        <v>114.4</v>
      </c>
      <c r="DI737" s="516">
        <v>113.4</v>
      </c>
      <c r="DJ737" s="516">
        <v>117.5</v>
      </c>
      <c r="DK737" s="516">
        <v>120.6</v>
      </c>
      <c r="DL737" s="516">
        <v>117.3</v>
      </c>
      <c r="DM737" s="516">
        <v>119</v>
      </c>
      <c r="DN737" s="516">
        <v>118.3</v>
      </c>
      <c r="DO737" s="516">
        <v>117.4</v>
      </c>
      <c r="DP737" s="516">
        <v>119.5</v>
      </c>
      <c r="DQ737" s="516">
        <v>120.6</v>
      </c>
      <c r="DR737" s="516">
        <v>119.9</v>
      </c>
      <c r="DS737" s="516">
        <v>119.6</v>
      </c>
      <c r="DT737" s="516">
        <v>120.3</v>
      </c>
      <c r="DU737" s="517">
        <v>120.5</v>
      </c>
      <c r="DV737" s="517">
        <v>120.9</v>
      </c>
      <c r="DW737" s="517">
        <v>123.7</v>
      </c>
      <c r="DX737" s="559">
        <v>124.5</v>
      </c>
      <c r="DY737" s="559">
        <v>124.6</v>
      </c>
      <c r="DZ737" s="559">
        <v>124</v>
      </c>
      <c r="EA737" s="558">
        <v>123.9</v>
      </c>
    </row>
    <row r="738" spans="1:131">
      <c r="A738" s="514" t="s">
        <v>2013</v>
      </c>
      <c r="B738" s="514" t="s">
        <v>2014</v>
      </c>
      <c r="C738" s="515">
        <v>0.28071000000000002</v>
      </c>
      <c r="D738" s="516">
        <v>102.7</v>
      </c>
      <c r="E738" s="516">
        <v>102.8</v>
      </c>
      <c r="F738" s="516">
        <v>104.5</v>
      </c>
      <c r="G738" s="516">
        <v>102.4</v>
      </c>
      <c r="H738" s="516">
        <v>107.6</v>
      </c>
      <c r="I738" s="516">
        <v>108.6</v>
      </c>
      <c r="J738" s="516">
        <v>108.8</v>
      </c>
      <c r="K738" s="516">
        <v>106.4</v>
      </c>
      <c r="L738" s="516">
        <v>105.8</v>
      </c>
      <c r="M738" s="516">
        <v>103.8</v>
      </c>
      <c r="N738" s="516">
        <v>102.1</v>
      </c>
      <c r="O738" s="516">
        <v>104.8</v>
      </c>
      <c r="P738" s="516">
        <v>103.3</v>
      </c>
      <c r="Q738" s="516">
        <v>103.2</v>
      </c>
      <c r="R738" s="516">
        <v>102.2</v>
      </c>
      <c r="S738" s="516">
        <v>101.3</v>
      </c>
      <c r="T738" s="516">
        <v>100.3</v>
      </c>
      <c r="U738" s="516">
        <v>100.9</v>
      </c>
      <c r="V738" s="516">
        <v>105</v>
      </c>
      <c r="W738" s="516">
        <v>102.5</v>
      </c>
      <c r="X738" s="516">
        <v>105.3</v>
      </c>
      <c r="Y738" s="516">
        <v>101</v>
      </c>
      <c r="Z738" s="516">
        <v>101.4</v>
      </c>
      <c r="AA738" s="516">
        <v>104.1</v>
      </c>
      <c r="AB738" s="516">
        <v>104.7</v>
      </c>
      <c r="AC738" s="516">
        <v>104.5</v>
      </c>
      <c r="AD738" s="516">
        <v>106.2</v>
      </c>
      <c r="AE738" s="516">
        <v>105.9</v>
      </c>
      <c r="AF738" s="516">
        <v>106.9</v>
      </c>
      <c r="AG738" s="516">
        <v>106.3</v>
      </c>
      <c r="AH738" s="516">
        <v>105.7</v>
      </c>
      <c r="AI738" s="516">
        <v>105.2</v>
      </c>
      <c r="AJ738" s="516">
        <v>107.3</v>
      </c>
      <c r="AK738" s="516">
        <v>106.3</v>
      </c>
      <c r="AL738" s="516">
        <v>107.3</v>
      </c>
      <c r="AM738" s="516">
        <v>104.7</v>
      </c>
      <c r="AN738" s="516">
        <v>103.4</v>
      </c>
      <c r="AO738" s="516">
        <v>104.1</v>
      </c>
      <c r="AP738" s="516">
        <v>105.4</v>
      </c>
      <c r="AQ738" s="516">
        <v>105.2</v>
      </c>
      <c r="AR738" s="516">
        <v>104.2</v>
      </c>
      <c r="AS738" s="516">
        <v>103.6</v>
      </c>
      <c r="AT738" s="516">
        <v>102.8</v>
      </c>
      <c r="AU738" s="516">
        <v>102.7</v>
      </c>
      <c r="AV738" s="516">
        <v>102.4</v>
      </c>
      <c r="AW738" s="516">
        <v>104.7</v>
      </c>
      <c r="AX738" s="516">
        <v>105.6</v>
      </c>
      <c r="AY738" s="516">
        <v>105.6</v>
      </c>
      <c r="AZ738" s="516">
        <v>103.9</v>
      </c>
      <c r="BA738" s="516">
        <v>104.3</v>
      </c>
      <c r="BB738" s="516">
        <v>105.6</v>
      </c>
      <c r="BC738" s="516">
        <v>103.4</v>
      </c>
      <c r="BD738" s="516">
        <v>103.4</v>
      </c>
      <c r="BE738" s="516">
        <v>102</v>
      </c>
      <c r="BF738" s="516">
        <v>102.4</v>
      </c>
      <c r="BG738" s="516">
        <v>103.9</v>
      </c>
      <c r="BH738" s="516">
        <v>107.2</v>
      </c>
      <c r="BI738" s="516">
        <v>105</v>
      </c>
      <c r="BJ738" s="516">
        <v>105.5</v>
      </c>
      <c r="BK738" s="516">
        <v>105.8</v>
      </c>
      <c r="BL738" s="516">
        <v>106.1</v>
      </c>
      <c r="BM738" s="516">
        <v>104.4</v>
      </c>
      <c r="BN738" s="516">
        <v>105.1</v>
      </c>
      <c r="BO738" s="516">
        <v>106.1</v>
      </c>
      <c r="BP738" s="516">
        <v>111.7</v>
      </c>
      <c r="BQ738" s="516">
        <v>109.6</v>
      </c>
      <c r="BR738" s="516">
        <v>111.7</v>
      </c>
      <c r="BS738" s="516">
        <v>113.3</v>
      </c>
      <c r="BT738" s="516">
        <v>115.7</v>
      </c>
      <c r="BU738" s="516">
        <v>112.8</v>
      </c>
      <c r="BV738" s="516">
        <v>110.9</v>
      </c>
      <c r="BW738" s="516">
        <v>112.9</v>
      </c>
      <c r="BX738" s="516">
        <v>113.6</v>
      </c>
      <c r="BY738" s="516">
        <v>114.1</v>
      </c>
      <c r="BZ738" s="516">
        <v>113.2</v>
      </c>
      <c r="CA738" s="516">
        <v>113.6</v>
      </c>
      <c r="CB738" s="516">
        <v>114.6</v>
      </c>
      <c r="CC738" s="516">
        <v>112.3</v>
      </c>
      <c r="CD738" s="516">
        <v>111.2</v>
      </c>
      <c r="CE738" s="516">
        <v>113.6</v>
      </c>
      <c r="CF738" s="516">
        <v>111.6</v>
      </c>
      <c r="CG738" s="516">
        <v>109.7</v>
      </c>
      <c r="CH738" s="516">
        <v>111.4</v>
      </c>
      <c r="CI738" s="516">
        <v>110.2</v>
      </c>
      <c r="CJ738" s="516">
        <v>110.6</v>
      </c>
      <c r="CK738" s="516">
        <v>110.7</v>
      </c>
      <c r="CL738" s="516">
        <v>110.6</v>
      </c>
      <c r="CM738" s="516">
        <v>112.2</v>
      </c>
      <c r="CN738" s="516">
        <v>111.2</v>
      </c>
      <c r="CO738" s="516">
        <v>109.7</v>
      </c>
      <c r="CP738" s="516">
        <v>110.2</v>
      </c>
      <c r="CQ738" s="516">
        <v>107.2</v>
      </c>
      <c r="CR738" s="516">
        <v>110.1</v>
      </c>
      <c r="CS738" s="516">
        <v>111.7</v>
      </c>
      <c r="CT738" s="516">
        <v>107.8</v>
      </c>
      <c r="CU738" s="516">
        <v>113.5</v>
      </c>
      <c r="CV738" s="516">
        <v>114.7</v>
      </c>
      <c r="CW738" s="516">
        <v>113.1</v>
      </c>
      <c r="CX738" s="516">
        <v>110.2</v>
      </c>
      <c r="CY738" s="516">
        <v>109.6</v>
      </c>
      <c r="CZ738" s="516">
        <v>108.5</v>
      </c>
      <c r="DA738" s="516">
        <v>110.6</v>
      </c>
      <c r="DB738" s="516">
        <v>114.1</v>
      </c>
      <c r="DC738" s="516">
        <v>110.5</v>
      </c>
      <c r="DD738" s="516">
        <v>114</v>
      </c>
      <c r="DE738" s="516">
        <v>112</v>
      </c>
      <c r="DF738" s="516">
        <v>113.1</v>
      </c>
      <c r="DG738" s="516">
        <v>112.6</v>
      </c>
      <c r="DH738" s="516">
        <v>114.5</v>
      </c>
      <c r="DI738" s="516">
        <v>113.2</v>
      </c>
      <c r="DJ738" s="516">
        <v>117.9</v>
      </c>
      <c r="DK738" s="516">
        <v>121.2</v>
      </c>
      <c r="DL738" s="516">
        <v>117.2</v>
      </c>
      <c r="DM738" s="516">
        <v>118.7</v>
      </c>
      <c r="DN738" s="516">
        <v>117.8</v>
      </c>
      <c r="DO738" s="516">
        <v>116.7</v>
      </c>
      <c r="DP738" s="516">
        <v>118.8</v>
      </c>
      <c r="DQ738" s="516">
        <v>120</v>
      </c>
      <c r="DR738" s="516">
        <v>119.1</v>
      </c>
      <c r="DS738" s="516">
        <v>118.8</v>
      </c>
      <c r="DT738" s="516">
        <v>119.4</v>
      </c>
      <c r="DU738" s="517">
        <v>119.1</v>
      </c>
      <c r="DV738" s="517">
        <v>119.7</v>
      </c>
      <c r="DW738" s="517">
        <v>122.9</v>
      </c>
      <c r="DX738" s="559">
        <v>124</v>
      </c>
      <c r="DY738" s="559">
        <v>124.2</v>
      </c>
      <c r="DZ738" s="559">
        <v>123.4</v>
      </c>
      <c r="EA738" s="558">
        <v>123.4</v>
      </c>
    </row>
    <row r="739" spans="1:131">
      <c r="A739" s="514" t="s">
        <v>2015</v>
      </c>
      <c r="B739" s="514" t="s">
        <v>2016</v>
      </c>
      <c r="C739" s="515">
        <v>4.7570000000000001E-2</v>
      </c>
      <c r="D739" s="516">
        <v>100.6</v>
      </c>
      <c r="E739" s="516">
        <v>100.7</v>
      </c>
      <c r="F739" s="516">
        <v>100.7</v>
      </c>
      <c r="G739" s="516">
        <v>100.7</v>
      </c>
      <c r="H739" s="516">
        <v>99.7</v>
      </c>
      <c r="I739" s="516">
        <v>100.5</v>
      </c>
      <c r="J739" s="516">
        <v>101.6</v>
      </c>
      <c r="K739" s="516">
        <v>100.4</v>
      </c>
      <c r="L739" s="516">
        <v>100.7</v>
      </c>
      <c r="M739" s="516">
        <v>101</v>
      </c>
      <c r="N739" s="516">
        <v>101.7</v>
      </c>
      <c r="O739" s="516">
        <v>101.8</v>
      </c>
      <c r="P739" s="516">
        <v>102.4</v>
      </c>
      <c r="Q739" s="516">
        <v>102.8</v>
      </c>
      <c r="R739" s="516">
        <v>103.4</v>
      </c>
      <c r="S739" s="516">
        <v>104.1</v>
      </c>
      <c r="T739" s="516">
        <v>104.2</v>
      </c>
      <c r="U739" s="516">
        <v>104.1</v>
      </c>
      <c r="V739" s="516">
        <v>102.9</v>
      </c>
      <c r="W739" s="516">
        <v>103.9</v>
      </c>
      <c r="X739" s="516">
        <v>104.6</v>
      </c>
      <c r="Y739" s="516">
        <v>105.6</v>
      </c>
      <c r="Z739" s="516">
        <v>105.3</v>
      </c>
      <c r="AA739" s="516">
        <v>106.4</v>
      </c>
      <c r="AB739" s="516">
        <v>106.6</v>
      </c>
      <c r="AC739" s="516">
        <v>106.2</v>
      </c>
      <c r="AD739" s="516">
        <v>106.1</v>
      </c>
      <c r="AE739" s="516">
        <v>106.7</v>
      </c>
      <c r="AF739" s="516">
        <v>107.3</v>
      </c>
      <c r="AG739" s="516">
        <v>106.9</v>
      </c>
      <c r="AH739" s="516">
        <v>107.3</v>
      </c>
      <c r="AI739" s="516">
        <v>107.3</v>
      </c>
      <c r="AJ739" s="516">
        <v>107.4</v>
      </c>
      <c r="AK739" s="516">
        <v>107.5</v>
      </c>
      <c r="AL739" s="516">
        <v>107.4</v>
      </c>
      <c r="AM739" s="516">
        <v>106.6</v>
      </c>
      <c r="AN739" s="516">
        <v>106.5</v>
      </c>
      <c r="AO739" s="516">
        <v>107.4</v>
      </c>
      <c r="AP739" s="516">
        <v>107.6</v>
      </c>
      <c r="AQ739" s="516">
        <v>107</v>
      </c>
      <c r="AR739" s="516">
        <v>106.8</v>
      </c>
      <c r="AS739" s="516">
        <v>107.2</v>
      </c>
      <c r="AT739" s="516">
        <v>105.7</v>
      </c>
      <c r="AU739" s="516">
        <v>106.4</v>
      </c>
      <c r="AV739" s="516">
        <v>106.1</v>
      </c>
      <c r="AW739" s="516">
        <v>106.1</v>
      </c>
      <c r="AX739" s="516">
        <v>106.1</v>
      </c>
      <c r="AY739" s="516">
        <v>105.8</v>
      </c>
      <c r="AZ739" s="516">
        <v>104.5</v>
      </c>
      <c r="BA739" s="516">
        <v>104.5</v>
      </c>
      <c r="BB739" s="516">
        <v>104.5</v>
      </c>
      <c r="BC739" s="516">
        <v>104.6</v>
      </c>
      <c r="BD739" s="516">
        <v>104.7</v>
      </c>
      <c r="BE739" s="516">
        <v>104.7</v>
      </c>
      <c r="BF739" s="516">
        <v>104.7</v>
      </c>
      <c r="BG739" s="516">
        <v>104.7</v>
      </c>
      <c r="BH739" s="516">
        <v>104.7</v>
      </c>
      <c r="BI739" s="516">
        <v>104.7</v>
      </c>
      <c r="BJ739" s="516">
        <v>104.3</v>
      </c>
      <c r="BK739" s="516">
        <v>104.3</v>
      </c>
      <c r="BL739" s="516">
        <v>104.3</v>
      </c>
      <c r="BM739" s="516">
        <v>104.3</v>
      </c>
      <c r="BN739" s="516">
        <v>104.5</v>
      </c>
      <c r="BO739" s="516">
        <v>103.3</v>
      </c>
      <c r="BP739" s="516">
        <v>103.3</v>
      </c>
      <c r="BQ739" s="516">
        <v>103.4</v>
      </c>
      <c r="BR739" s="516">
        <v>102.6</v>
      </c>
      <c r="BS739" s="516">
        <v>103.5</v>
      </c>
      <c r="BT739" s="516">
        <v>103.8</v>
      </c>
      <c r="BU739" s="516">
        <v>103.7</v>
      </c>
      <c r="BV739" s="516">
        <v>103.6</v>
      </c>
      <c r="BW739" s="516">
        <v>103.6</v>
      </c>
      <c r="BX739" s="516">
        <v>104.2</v>
      </c>
      <c r="BY739" s="516">
        <v>104.3</v>
      </c>
      <c r="BZ739" s="516">
        <v>104.3</v>
      </c>
      <c r="CA739" s="516">
        <v>104.5</v>
      </c>
      <c r="CB739" s="516">
        <v>104.4</v>
      </c>
      <c r="CC739" s="516">
        <v>105.5</v>
      </c>
      <c r="CD739" s="516">
        <v>105.5</v>
      </c>
      <c r="CE739" s="516">
        <v>105.6</v>
      </c>
      <c r="CF739" s="516">
        <v>105.6</v>
      </c>
      <c r="CG739" s="516">
        <v>105.6</v>
      </c>
      <c r="CH739" s="516">
        <v>105.7</v>
      </c>
      <c r="CI739" s="516">
        <v>106.2</v>
      </c>
      <c r="CJ739" s="516">
        <v>107.4</v>
      </c>
      <c r="CK739" s="516">
        <v>107.4</v>
      </c>
      <c r="CL739" s="516">
        <v>107.4</v>
      </c>
      <c r="CM739" s="516">
        <v>108</v>
      </c>
      <c r="CN739" s="516">
        <v>108.6</v>
      </c>
      <c r="CO739" s="516">
        <v>108.6</v>
      </c>
      <c r="CP739" s="516">
        <v>108.6</v>
      </c>
      <c r="CQ739" s="516">
        <v>108.6</v>
      </c>
      <c r="CR739" s="516">
        <v>107.8</v>
      </c>
      <c r="CS739" s="516">
        <v>108.1</v>
      </c>
      <c r="CT739" s="516">
        <v>108</v>
      </c>
      <c r="CU739" s="516">
        <v>108</v>
      </c>
      <c r="CV739" s="516">
        <v>108</v>
      </c>
      <c r="CW739" s="516">
        <v>109.9</v>
      </c>
      <c r="CX739" s="516">
        <v>111.1</v>
      </c>
      <c r="CY739" s="516">
        <v>116.8</v>
      </c>
      <c r="CZ739" s="516">
        <v>116</v>
      </c>
      <c r="DA739" s="516">
        <v>109.5</v>
      </c>
      <c r="DB739" s="516">
        <v>109.9</v>
      </c>
      <c r="DC739" s="516">
        <v>109.9</v>
      </c>
      <c r="DD739" s="516">
        <v>111</v>
      </c>
      <c r="DE739" s="516">
        <v>111.1</v>
      </c>
      <c r="DF739" s="516">
        <v>111.1</v>
      </c>
      <c r="DG739" s="516">
        <v>112.8</v>
      </c>
      <c r="DH739" s="516">
        <v>113.7</v>
      </c>
      <c r="DI739" s="516">
        <v>114.2</v>
      </c>
      <c r="DJ739" s="516">
        <v>115.7</v>
      </c>
      <c r="DK739" s="516">
        <v>117.9</v>
      </c>
      <c r="DL739" s="516">
        <v>117.9</v>
      </c>
      <c r="DM739" s="516">
        <v>119.7</v>
      </c>
      <c r="DN739" s="516">
        <v>120.6</v>
      </c>
      <c r="DO739" s="516">
        <v>120.3</v>
      </c>
      <c r="DP739" s="516">
        <v>121.9</v>
      </c>
      <c r="DQ739" s="516">
        <v>123.4</v>
      </c>
      <c r="DR739" s="516">
        <v>123.6</v>
      </c>
      <c r="DS739" s="516">
        <v>123.7</v>
      </c>
      <c r="DT739" s="516">
        <v>125.2</v>
      </c>
      <c r="DU739" s="517">
        <v>126.4</v>
      </c>
      <c r="DV739" s="517">
        <v>126.7</v>
      </c>
      <c r="DW739" s="517">
        <v>126.9</v>
      </c>
      <c r="DX739" s="559">
        <v>126.4</v>
      </c>
      <c r="DY739" s="559">
        <v>126.3</v>
      </c>
      <c r="DZ739" s="559">
        <v>126.5</v>
      </c>
      <c r="EA739" s="558">
        <v>126</v>
      </c>
    </row>
    <row r="740" spans="1:131">
      <c r="A740" s="514" t="s">
        <v>2017</v>
      </c>
      <c r="B740" s="514" t="s">
        <v>2018</v>
      </c>
      <c r="C740" s="515">
        <v>1.187E-2</v>
      </c>
      <c r="D740" s="516">
        <v>103.8</v>
      </c>
      <c r="E740" s="516">
        <v>103.8</v>
      </c>
      <c r="F740" s="516">
        <v>104.7</v>
      </c>
      <c r="G740" s="516">
        <v>104.8</v>
      </c>
      <c r="H740" s="516">
        <v>105.2</v>
      </c>
      <c r="I740" s="516">
        <v>105.2</v>
      </c>
      <c r="J740" s="516">
        <v>105.6</v>
      </c>
      <c r="K740" s="516">
        <v>105.9</v>
      </c>
      <c r="L740" s="516">
        <v>105.9</v>
      </c>
      <c r="M740" s="516">
        <v>106</v>
      </c>
      <c r="N740" s="516">
        <v>108.9</v>
      </c>
      <c r="O740" s="516">
        <v>107.6</v>
      </c>
      <c r="P740" s="516">
        <v>108.8</v>
      </c>
      <c r="Q740" s="516">
        <v>109.8</v>
      </c>
      <c r="R740" s="516">
        <v>111.2</v>
      </c>
      <c r="S740" s="516">
        <v>111.2</v>
      </c>
      <c r="T740" s="516">
        <v>111.3</v>
      </c>
      <c r="U740" s="516">
        <v>111.5</v>
      </c>
      <c r="V740" s="516">
        <v>112.5</v>
      </c>
      <c r="W740" s="516">
        <v>112.6</v>
      </c>
      <c r="X740" s="516">
        <v>112.6</v>
      </c>
      <c r="Y740" s="516">
        <v>112.8</v>
      </c>
      <c r="Z740" s="516">
        <v>112.6</v>
      </c>
      <c r="AA740" s="516">
        <v>112.6</v>
      </c>
      <c r="AB740" s="516">
        <v>112.8</v>
      </c>
      <c r="AC740" s="516">
        <v>112.1</v>
      </c>
      <c r="AD740" s="516">
        <v>112.4</v>
      </c>
      <c r="AE740" s="516">
        <v>112.4</v>
      </c>
      <c r="AF740" s="516">
        <v>112.3</v>
      </c>
      <c r="AG740" s="516">
        <v>112.2</v>
      </c>
      <c r="AH740" s="516">
        <v>113</v>
      </c>
      <c r="AI740" s="516">
        <v>113</v>
      </c>
      <c r="AJ740" s="516">
        <v>112.2</v>
      </c>
      <c r="AK740" s="516">
        <v>112.3</v>
      </c>
      <c r="AL740" s="516">
        <v>112.3</v>
      </c>
      <c r="AM740" s="516">
        <v>112.5</v>
      </c>
      <c r="AN740" s="516">
        <v>112.6</v>
      </c>
      <c r="AO740" s="516">
        <v>112.6</v>
      </c>
      <c r="AP740" s="516">
        <v>112.6</v>
      </c>
      <c r="AQ740" s="516">
        <v>111.8</v>
      </c>
      <c r="AR740" s="516">
        <v>111.8</v>
      </c>
      <c r="AS740" s="516">
        <v>111.3</v>
      </c>
      <c r="AT740" s="516">
        <v>111.5</v>
      </c>
      <c r="AU740" s="516">
        <v>110.1</v>
      </c>
      <c r="AV740" s="516">
        <v>111.3</v>
      </c>
      <c r="AW740" s="516">
        <v>110.9</v>
      </c>
      <c r="AX740" s="516">
        <v>110.9</v>
      </c>
      <c r="AY740" s="516">
        <v>110.6</v>
      </c>
      <c r="AZ740" s="516">
        <v>106.6</v>
      </c>
      <c r="BA740" s="516">
        <v>106.7</v>
      </c>
      <c r="BB740" s="516">
        <v>106.5</v>
      </c>
      <c r="BC740" s="516">
        <v>106.5</v>
      </c>
      <c r="BD740" s="516">
        <v>107.6</v>
      </c>
      <c r="BE740" s="516">
        <v>107.8</v>
      </c>
      <c r="BF740" s="516">
        <v>106.9</v>
      </c>
      <c r="BG740" s="516">
        <v>104</v>
      </c>
      <c r="BH740" s="516">
        <v>104.1</v>
      </c>
      <c r="BI740" s="516">
        <v>104.3</v>
      </c>
      <c r="BJ740" s="516">
        <v>104.3</v>
      </c>
      <c r="BK740" s="516">
        <v>104</v>
      </c>
      <c r="BL740" s="516">
        <v>104.9</v>
      </c>
      <c r="BM740" s="516">
        <v>104.9</v>
      </c>
      <c r="BN740" s="516">
        <v>104.8</v>
      </c>
      <c r="BO740" s="516">
        <v>104.2</v>
      </c>
      <c r="BP740" s="516">
        <v>104.8</v>
      </c>
      <c r="BQ740" s="516">
        <v>105</v>
      </c>
      <c r="BR740" s="516">
        <v>105.1</v>
      </c>
      <c r="BS740" s="516">
        <v>105</v>
      </c>
      <c r="BT740" s="516">
        <v>104.2</v>
      </c>
      <c r="BU740" s="516">
        <v>104.4</v>
      </c>
      <c r="BV740" s="516">
        <v>105.5</v>
      </c>
      <c r="BW740" s="516">
        <v>105.6</v>
      </c>
      <c r="BX740" s="516">
        <v>107.2</v>
      </c>
      <c r="BY740" s="516">
        <v>105.9</v>
      </c>
      <c r="BZ740" s="516">
        <v>106.1</v>
      </c>
      <c r="CA740" s="516">
        <v>106.1</v>
      </c>
      <c r="CB740" s="516">
        <v>106.6</v>
      </c>
      <c r="CC740" s="516">
        <v>107</v>
      </c>
      <c r="CD740" s="516">
        <v>107</v>
      </c>
      <c r="CE740" s="516">
        <v>106.9</v>
      </c>
      <c r="CF740" s="516">
        <v>108.1</v>
      </c>
      <c r="CG740" s="516">
        <v>108.3</v>
      </c>
      <c r="CH740" s="516">
        <v>108.1</v>
      </c>
      <c r="CI740" s="516">
        <v>108.8</v>
      </c>
      <c r="CJ740" s="516">
        <v>109.5</v>
      </c>
      <c r="CK740" s="516">
        <v>109.6</v>
      </c>
      <c r="CL740" s="516">
        <v>109.5</v>
      </c>
      <c r="CM740" s="516">
        <v>109.6</v>
      </c>
      <c r="CN740" s="516">
        <v>109.5</v>
      </c>
      <c r="CO740" s="516">
        <v>109.3</v>
      </c>
      <c r="CP740" s="516">
        <v>109.3</v>
      </c>
      <c r="CQ740" s="516">
        <v>109.3</v>
      </c>
      <c r="CR740" s="516">
        <v>109.4</v>
      </c>
      <c r="CS740" s="516">
        <v>109.9</v>
      </c>
      <c r="CT740" s="516">
        <v>109</v>
      </c>
      <c r="CU740" s="516">
        <v>109.5</v>
      </c>
      <c r="CV740" s="516">
        <v>109.5</v>
      </c>
      <c r="CW740" s="516">
        <v>110.7</v>
      </c>
      <c r="CX740" s="516">
        <v>110</v>
      </c>
      <c r="CY740" s="516">
        <v>109.9</v>
      </c>
      <c r="CZ740" s="516">
        <v>110.3</v>
      </c>
      <c r="DA740" s="516">
        <v>110.5</v>
      </c>
      <c r="DB740" s="516">
        <v>110.2</v>
      </c>
      <c r="DC740" s="516">
        <v>111.3</v>
      </c>
      <c r="DD740" s="516">
        <v>112.2</v>
      </c>
      <c r="DE740" s="516">
        <v>112.5</v>
      </c>
      <c r="DF740" s="516">
        <v>113.4</v>
      </c>
      <c r="DG740" s="516">
        <v>114.2</v>
      </c>
      <c r="DH740" s="516">
        <v>114.4</v>
      </c>
      <c r="DI740" s="516">
        <v>115.3</v>
      </c>
      <c r="DJ740" s="516">
        <v>116.8</v>
      </c>
      <c r="DK740" s="516">
        <v>117.3</v>
      </c>
      <c r="DL740" s="516">
        <v>118.5</v>
      </c>
      <c r="DM740" s="516">
        <v>121.7</v>
      </c>
      <c r="DN740" s="516">
        <v>121.8</v>
      </c>
      <c r="DO740" s="516">
        <v>122</v>
      </c>
      <c r="DP740" s="516">
        <v>125</v>
      </c>
      <c r="DQ740" s="516">
        <v>124.9</v>
      </c>
      <c r="DR740" s="516">
        <v>123.4</v>
      </c>
      <c r="DS740" s="516">
        <v>123.4</v>
      </c>
      <c r="DT740" s="516">
        <v>121.8</v>
      </c>
      <c r="DU740" s="517">
        <v>128.1</v>
      </c>
      <c r="DV740" s="517">
        <v>128.1</v>
      </c>
      <c r="DW740" s="517">
        <v>128.1</v>
      </c>
      <c r="DX740" s="559">
        <v>128.69999999999999</v>
      </c>
      <c r="DY740" s="559">
        <v>128.80000000000001</v>
      </c>
      <c r="DZ740" s="559">
        <v>128.80000000000001</v>
      </c>
      <c r="EA740" s="558">
        <v>128.5</v>
      </c>
    </row>
    <row r="741" spans="1:131">
      <c r="A741" s="514" t="s">
        <v>2019</v>
      </c>
      <c r="B741" s="514" t="s">
        <v>2020</v>
      </c>
      <c r="C741" s="515">
        <v>8.3700000000000007E-3</v>
      </c>
      <c r="D741" s="516">
        <v>114.9</v>
      </c>
      <c r="E741" s="516">
        <v>111.6</v>
      </c>
      <c r="F741" s="516">
        <v>117.1</v>
      </c>
      <c r="G741" s="516">
        <v>121.6</v>
      </c>
      <c r="H741" s="516">
        <v>121.6</v>
      </c>
      <c r="I741" s="516">
        <v>120.3</v>
      </c>
      <c r="J741" s="516">
        <v>106.5</v>
      </c>
      <c r="K741" s="516">
        <v>115.6</v>
      </c>
      <c r="L741" s="516">
        <v>107.4</v>
      </c>
      <c r="M741" s="516">
        <v>122.2</v>
      </c>
      <c r="N741" s="516">
        <v>112.2</v>
      </c>
      <c r="O741" s="516">
        <v>114.7</v>
      </c>
      <c r="P741" s="516">
        <v>108.4</v>
      </c>
      <c r="Q741" s="516">
        <v>106.2</v>
      </c>
      <c r="R741" s="516">
        <v>93.9</v>
      </c>
      <c r="S741" s="516">
        <v>113.1</v>
      </c>
      <c r="T741" s="516">
        <v>115.5</v>
      </c>
      <c r="U741" s="516">
        <v>104.8</v>
      </c>
      <c r="V741" s="516">
        <v>106</v>
      </c>
      <c r="W741" s="516">
        <v>112.4</v>
      </c>
      <c r="X741" s="516">
        <v>122.3</v>
      </c>
      <c r="Y741" s="516">
        <v>118.6</v>
      </c>
      <c r="Z741" s="516">
        <v>91.6</v>
      </c>
      <c r="AA741" s="516">
        <v>93.1</v>
      </c>
      <c r="AB741" s="516">
        <v>119.1</v>
      </c>
      <c r="AC741" s="516">
        <v>103.8</v>
      </c>
      <c r="AD741" s="516">
        <v>112.4</v>
      </c>
      <c r="AE741" s="516">
        <v>93.6</v>
      </c>
      <c r="AF741" s="516">
        <v>90.3</v>
      </c>
      <c r="AG741" s="516">
        <v>91.8</v>
      </c>
      <c r="AH741" s="516">
        <v>99.4</v>
      </c>
      <c r="AI741" s="516">
        <v>97.6</v>
      </c>
      <c r="AJ741" s="516">
        <v>92.7</v>
      </c>
      <c r="AK741" s="516">
        <v>92</v>
      </c>
      <c r="AL741" s="516">
        <v>94.3</v>
      </c>
      <c r="AM741" s="516">
        <v>98.6</v>
      </c>
      <c r="AN741" s="516">
        <v>83</v>
      </c>
      <c r="AO741" s="516">
        <v>90.6</v>
      </c>
      <c r="AP741" s="516">
        <v>93.3</v>
      </c>
      <c r="AQ741" s="516">
        <v>79.3</v>
      </c>
      <c r="AR741" s="516">
        <v>77.3</v>
      </c>
      <c r="AS741" s="516">
        <v>79.900000000000006</v>
      </c>
      <c r="AT741" s="516">
        <v>83.3</v>
      </c>
      <c r="AU741" s="516">
        <v>83.4</v>
      </c>
      <c r="AV741" s="516">
        <v>83.7</v>
      </c>
      <c r="AW741" s="516">
        <v>83.6</v>
      </c>
      <c r="AX741" s="516">
        <v>83.3</v>
      </c>
      <c r="AY741" s="516">
        <v>83.7</v>
      </c>
      <c r="AZ741" s="516">
        <v>83.7</v>
      </c>
      <c r="BA741" s="516">
        <v>83.7</v>
      </c>
      <c r="BB741" s="516">
        <v>83.5</v>
      </c>
      <c r="BC741" s="516">
        <v>83.5</v>
      </c>
      <c r="BD741" s="516">
        <v>75.5</v>
      </c>
      <c r="BE741" s="516">
        <v>75.5</v>
      </c>
      <c r="BF741" s="516">
        <v>74.2</v>
      </c>
      <c r="BG741" s="516">
        <v>74.7</v>
      </c>
      <c r="BH741" s="516">
        <v>74</v>
      </c>
      <c r="BI741" s="516">
        <v>74.900000000000006</v>
      </c>
      <c r="BJ741" s="516">
        <v>74.900000000000006</v>
      </c>
      <c r="BK741" s="516">
        <v>74.900000000000006</v>
      </c>
      <c r="BL741" s="516">
        <v>74.900000000000006</v>
      </c>
      <c r="BM741" s="516">
        <v>74.900000000000006</v>
      </c>
      <c r="BN741" s="516">
        <v>79.2</v>
      </c>
      <c r="BO741" s="516">
        <v>79.2</v>
      </c>
      <c r="BP741" s="516">
        <v>79.599999999999994</v>
      </c>
      <c r="BQ741" s="516">
        <v>79.400000000000006</v>
      </c>
      <c r="BR741" s="516">
        <v>79.099999999999994</v>
      </c>
      <c r="BS741" s="516">
        <v>79.5</v>
      </c>
      <c r="BT741" s="516">
        <v>79.3</v>
      </c>
      <c r="BU741" s="516">
        <v>78.900000000000006</v>
      </c>
      <c r="BV741" s="516">
        <v>79.099999999999994</v>
      </c>
      <c r="BW741" s="516">
        <v>79.3</v>
      </c>
      <c r="BX741" s="516">
        <v>79.3</v>
      </c>
      <c r="BY741" s="516">
        <v>79.599999999999994</v>
      </c>
      <c r="BZ741" s="516">
        <v>79.3</v>
      </c>
      <c r="CA741" s="516">
        <v>79.099999999999994</v>
      </c>
      <c r="CB741" s="516">
        <v>77.400000000000006</v>
      </c>
      <c r="CC741" s="516">
        <v>77.5</v>
      </c>
      <c r="CD741" s="516">
        <v>77.400000000000006</v>
      </c>
      <c r="CE741" s="516">
        <v>77.400000000000006</v>
      </c>
      <c r="CF741" s="516">
        <v>77.7</v>
      </c>
      <c r="CG741" s="516">
        <v>78</v>
      </c>
      <c r="CH741" s="516">
        <v>78</v>
      </c>
      <c r="CI741" s="516">
        <v>77.7</v>
      </c>
      <c r="CJ741" s="516">
        <v>77.900000000000006</v>
      </c>
      <c r="CK741" s="516">
        <v>79.3</v>
      </c>
      <c r="CL741" s="516">
        <v>79.3</v>
      </c>
      <c r="CM741" s="516">
        <v>79.5</v>
      </c>
      <c r="CN741" s="516">
        <v>79.8</v>
      </c>
      <c r="CO741" s="516">
        <v>80</v>
      </c>
      <c r="CP741" s="516">
        <v>80.099999999999994</v>
      </c>
      <c r="CQ741" s="516">
        <v>80.400000000000006</v>
      </c>
      <c r="CR741" s="516">
        <v>80.599999999999994</v>
      </c>
      <c r="CS741" s="516">
        <v>80.900000000000006</v>
      </c>
      <c r="CT741" s="516">
        <v>81</v>
      </c>
      <c r="CU741" s="516">
        <v>81</v>
      </c>
      <c r="CV741" s="516">
        <v>81</v>
      </c>
      <c r="CW741" s="516">
        <v>81</v>
      </c>
      <c r="CX741" s="516">
        <v>81.3</v>
      </c>
      <c r="CY741" s="516">
        <v>81.5</v>
      </c>
      <c r="CZ741" s="516">
        <v>81.599999999999994</v>
      </c>
      <c r="DA741" s="516">
        <v>81.900000000000006</v>
      </c>
      <c r="DB741" s="516">
        <v>81.400000000000006</v>
      </c>
      <c r="DC741" s="516">
        <v>83.7</v>
      </c>
      <c r="DD741" s="516">
        <v>83.6</v>
      </c>
      <c r="DE741" s="516">
        <v>82.5</v>
      </c>
      <c r="DF741" s="516">
        <v>71.400000000000006</v>
      </c>
      <c r="DG741" s="516">
        <v>70.900000000000006</v>
      </c>
      <c r="DH741" s="516">
        <v>72.099999999999994</v>
      </c>
      <c r="DI741" s="516">
        <v>72.3</v>
      </c>
      <c r="DJ741" s="516">
        <v>74.2</v>
      </c>
      <c r="DK741" s="516">
        <v>74.2</v>
      </c>
      <c r="DL741" s="516">
        <v>75.099999999999994</v>
      </c>
      <c r="DM741" s="516">
        <v>75.3</v>
      </c>
      <c r="DN741" s="516">
        <v>73.2</v>
      </c>
      <c r="DO741" s="516">
        <v>73.099999999999994</v>
      </c>
      <c r="DP741" s="516">
        <v>73</v>
      </c>
      <c r="DQ741" s="516">
        <v>74.8</v>
      </c>
      <c r="DR741" s="516">
        <v>76.900000000000006</v>
      </c>
      <c r="DS741" s="516">
        <v>76.5</v>
      </c>
      <c r="DT741" s="516">
        <v>77.3</v>
      </c>
      <c r="DU741" s="517">
        <v>78.099999999999994</v>
      </c>
      <c r="DV741" s="517">
        <v>78.5</v>
      </c>
      <c r="DW741" s="517">
        <v>78.2</v>
      </c>
      <c r="DX741" s="559">
        <v>78.900000000000006</v>
      </c>
      <c r="DY741" s="559">
        <v>78.7</v>
      </c>
      <c r="DZ741" s="559">
        <v>79.8</v>
      </c>
      <c r="EA741" s="558">
        <v>80.900000000000006</v>
      </c>
    </row>
    <row r="742" spans="1:131">
      <c r="A742" s="514" t="s">
        <v>2021</v>
      </c>
      <c r="B742" s="514" t="s">
        <v>2022</v>
      </c>
      <c r="C742" s="515">
        <v>8.3700000000000007E-3</v>
      </c>
      <c r="D742" s="516">
        <v>114.9</v>
      </c>
      <c r="E742" s="516">
        <v>111.6</v>
      </c>
      <c r="F742" s="516">
        <v>117.1</v>
      </c>
      <c r="G742" s="516">
        <v>121.6</v>
      </c>
      <c r="H742" s="516">
        <v>121.6</v>
      </c>
      <c r="I742" s="516">
        <v>120.3</v>
      </c>
      <c r="J742" s="516">
        <v>106.5</v>
      </c>
      <c r="K742" s="516">
        <v>115.6</v>
      </c>
      <c r="L742" s="516">
        <v>107.4</v>
      </c>
      <c r="M742" s="516">
        <v>122.2</v>
      </c>
      <c r="N742" s="516">
        <v>112.2</v>
      </c>
      <c r="O742" s="516">
        <v>114.7</v>
      </c>
      <c r="P742" s="516">
        <v>108.4</v>
      </c>
      <c r="Q742" s="516">
        <v>106.2</v>
      </c>
      <c r="R742" s="516">
        <v>93.9</v>
      </c>
      <c r="S742" s="516">
        <v>113.1</v>
      </c>
      <c r="T742" s="516">
        <v>115.5</v>
      </c>
      <c r="U742" s="516">
        <v>104.8</v>
      </c>
      <c r="V742" s="516">
        <v>106</v>
      </c>
      <c r="W742" s="516">
        <v>112.4</v>
      </c>
      <c r="X742" s="516">
        <v>122.3</v>
      </c>
      <c r="Y742" s="516">
        <v>118.6</v>
      </c>
      <c r="Z742" s="516">
        <v>91.6</v>
      </c>
      <c r="AA742" s="516">
        <v>93.1</v>
      </c>
      <c r="AB742" s="516">
        <v>119.1</v>
      </c>
      <c r="AC742" s="516">
        <v>103.8</v>
      </c>
      <c r="AD742" s="516">
        <v>112.4</v>
      </c>
      <c r="AE742" s="516">
        <v>93.6</v>
      </c>
      <c r="AF742" s="516">
        <v>90.3</v>
      </c>
      <c r="AG742" s="516">
        <v>91.8</v>
      </c>
      <c r="AH742" s="516">
        <v>99.4</v>
      </c>
      <c r="AI742" s="516">
        <v>97.6</v>
      </c>
      <c r="AJ742" s="516">
        <v>92.7</v>
      </c>
      <c r="AK742" s="516">
        <v>92</v>
      </c>
      <c r="AL742" s="516">
        <v>94.3</v>
      </c>
      <c r="AM742" s="516">
        <v>98.6</v>
      </c>
      <c r="AN742" s="516">
        <v>83</v>
      </c>
      <c r="AO742" s="516">
        <v>90.6</v>
      </c>
      <c r="AP742" s="516">
        <v>93.3</v>
      </c>
      <c r="AQ742" s="516">
        <v>79.3</v>
      </c>
      <c r="AR742" s="516">
        <v>77.3</v>
      </c>
      <c r="AS742" s="516">
        <v>79.900000000000006</v>
      </c>
      <c r="AT742" s="516">
        <v>83.3</v>
      </c>
      <c r="AU742" s="516">
        <v>83.4</v>
      </c>
      <c r="AV742" s="516">
        <v>83.7</v>
      </c>
      <c r="AW742" s="516">
        <v>83.6</v>
      </c>
      <c r="AX742" s="516">
        <v>83.3</v>
      </c>
      <c r="AY742" s="516">
        <v>83.7</v>
      </c>
      <c r="AZ742" s="516">
        <v>83.7</v>
      </c>
      <c r="BA742" s="516">
        <v>83.7</v>
      </c>
      <c r="BB742" s="516">
        <v>83.5</v>
      </c>
      <c r="BC742" s="516">
        <v>83.5</v>
      </c>
      <c r="BD742" s="516">
        <v>75.5</v>
      </c>
      <c r="BE742" s="516">
        <v>75.5</v>
      </c>
      <c r="BF742" s="516">
        <v>74.2</v>
      </c>
      <c r="BG742" s="516">
        <v>74.7</v>
      </c>
      <c r="BH742" s="516">
        <v>74</v>
      </c>
      <c r="BI742" s="516">
        <v>74.900000000000006</v>
      </c>
      <c r="BJ742" s="516">
        <v>74.900000000000006</v>
      </c>
      <c r="BK742" s="516">
        <v>74.900000000000006</v>
      </c>
      <c r="BL742" s="516">
        <v>74.900000000000006</v>
      </c>
      <c r="BM742" s="516">
        <v>74.900000000000006</v>
      </c>
      <c r="BN742" s="516">
        <v>79.2</v>
      </c>
      <c r="BO742" s="516">
        <v>79.2</v>
      </c>
      <c r="BP742" s="516">
        <v>79.599999999999994</v>
      </c>
      <c r="BQ742" s="516">
        <v>79.400000000000006</v>
      </c>
      <c r="BR742" s="516">
        <v>79.099999999999994</v>
      </c>
      <c r="BS742" s="516">
        <v>79.5</v>
      </c>
      <c r="BT742" s="516">
        <v>79.3</v>
      </c>
      <c r="BU742" s="516">
        <v>78.900000000000006</v>
      </c>
      <c r="BV742" s="516">
        <v>79.099999999999994</v>
      </c>
      <c r="BW742" s="516">
        <v>79.3</v>
      </c>
      <c r="BX742" s="516">
        <v>79.3</v>
      </c>
      <c r="BY742" s="516">
        <v>79.599999999999994</v>
      </c>
      <c r="BZ742" s="516">
        <v>79.3</v>
      </c>
      <c r="CA742" s="516">
        <v>79.099999999999994</v>
      </c>
      <c r="CB742" s="516">
        <v>77.400000000000006</v>
      </c>
      <c r="CC742" s="516">
        <v>77.5</v>
      </c>
      <c r="CD742" s="516">
        <v>77.400000000000006</v>
      </c>
      <c r="CE742" s="516">
        <v>77.400000000000006</v>
      </c>
      <c r="CF742" s="516">
        <v>77.7</v>
      </c>
      <c r="CG742" s="516">
        <v>78</v>
      </c>
      <c r="CH742" s="516">
        <v>78</v>
      </c>
      <c r="CI742" s="516">
        <v>77.7</v>
      </c>
      <c r="CJ742" s="516">
        <v>77.900000000000006</v>
      </c>
      <c r="CK742" s="516">
        <v>79.3</v>
      </c>
      <c r="CL742" s="516">
        <v>79.3</v>
      </c>
      <c r="CM742" s="516">
        <v>79.5</v>
      </c>
      <c r="CN742" s="516">
        <v>79.8</v>
      </c>
      <c r="CO742" s="516">
        <v>80</v>
      </c>
      <c r="CP742" s="516">
        <v>80.099999999999994</v>
      </c>
      <c r="CQ742" s="516">
        <v>80.400000000000006</v>
      </c>
      <c r="CR742" s="516">
        <v>80.599999999999994</v>
      </c>
      <c r="CS742" s="516">
        <v>80.900000000000006</v>
      </c>
      <c r="CT742" s="516">
        <v>81</v>
      </c>
      <c r="CU742" s="516">
        <v>81</v>
      </c>
      <c r="CV742" s="516">
        <v>81</v>
      </c>
      <c r="CW742" s="516">
        <v>81</v>
      </c>
      <c r="CX742" s="516">
        <v>81.3</v>
      </c>
      <c r="CY742" s="516">
        <v>81.5</v>
      </c>
      <c r="CZ742" s="516">
        <v>81.599999999999994</v>
      </c>
      <c r="DA742" s="516">
        <v>81.900000000000006</v>
      </c>
      <c r="DB742" s="516">
        <v>81.400000000000006</v>
      </c>
      <c r="DC742" s="516">
        <v>83.7</v>
      </c>
      <c r="DD742" s="516">
        <v>83.6</v>
      </c>
      <c r="DE742" s="516">
        <v>82.5</v>
      </c>
      <c r="DF742" s="516">
        <v>71.400000000000006</v>
      </c>
      <c r="DG742" s="516">
        <v>70.900000000000006</v>
      </c>
      <c r="DH742" s="516">
        <v>72.099999999999994</v>
      </c>
      <c r="DI742" s="516">
        <v>72.3</v>
      </c>
      <c r="DJ742" s="516">
        <v>74.2</v>
      </c>
      <c r="DK742" s="516">
        <v>74.2</v>
      </c>
      <c r="DL742" s="516">
        <v>75.099999999999994</v>
      </c>
      <c r="DM742" s="516">
        <v>75.3</v>
      </c>
      <c r="DN742" s="516">
        <v>73.2</v>
      </c>
      <c r="DO742" s="516">
        <v>73.099999999999994</v>
      </c>
      <c r="DP742" s="516">
        <v>73</v>
      </c>
      <c r="DQ742" s="516">
        <v>74.8</v>
      </c>
      <c r="DR742" s="516">
        <v>76.900000000000006</v>
      </c>
      <c r="DS742" s="516">
        <v>76.5</v>
      </c>
      <c r="DT742" s="516">
        <v>77.3</v>
      </c>
      <c r="DU742" s="517">
        <v>78.099999999999994</v>
      </c>
      <c r="DV742" s="517">
        <v>78.5</v>
      </c>
      <c r="DW742" s="517">
        <v>78.2</v>
      </c>
      <c r="DX742" s="559">
        <v>78.900000000000006</v>
      </c>
      <c r="DY742" s="559">
        <v>78.7</v>
      </c>
      <c r="DZ742" s="559">
        <v>79.8</v>
      </c>
      <c r="EA742" s="558">
        <v>80.900000000000006</v>
      </c>
    </row>
    <row r="743" spans="1:131">
      <c r="A743" s="514" t="s">
        <v>2023</v>
      </c>
      <c r="B743" s="514" t="s">
        <v>2024</v>
      </c>
      <c r="C743" s="515">
        <v>0.28509000000000001</v>
      </c>
      <c r="D743" s="516">
        <v>101.6</v>
      </c>
      <c r="E743" s="516">
        <v>100.9</v>
      </c>
      <c r="F743" s="516">
        <v>102.2</v>
      </c>
      <c r="G743" s="516">
        <v>102.3</v>
      </c>
      <c r="H743" s="516">
        <v>101.1</v>
      </c>
      <c r="I743" s="516">
        <v>103.3</v>
      </c>
      <c r="J743" s="516">
        <v>103.6</v>
      </c>
      <c r="K743" s="516">
        <v>101.6</v>
      </c>
      <c r="L743" s="516">
        <v>101.1</v>
      </c>
      <c r="M743" s="516">
        <v>99.9</v>
      </c>
      <c r="N743" s="516">
        <v>101</v>
      </c>
      <c r="O743" s="516">
        <v>102.2</v>
      </c>
      <c r="P743" s="516">
        <v>102.7</v>
      </c>
      <c r="Q743" s="516">
        <v>103.8</v>
      </c>
      <c r="R743" s="516">
        <v>102</v>
      </c>
      <c r="S743" s="516">
        <v>101.9</v>
      </c>
      <c r="T743" s="516">
        <v>102</v>
      </c>
      <c r="U743" s="516">
        <v>103.9</v>
      </c>
      <c r="V743" s="516">
        <v>104.5</v>
      </c>
      <c r="W743" s="516">
        <v>105.2</v>
      </c>
      <c r="X743" s="516">
        <v>105.5</v>
      </c>
      <c r="Y743" s="516">
        <v>104.7</v>
      </c>
      <c r="Z743" s="516">
        <v>104.7</v>
      </c>
      <c r="AA743" s="516">
        <v>106.3</v>
      </c>
      <c r="AB743" s="516">
        <v>105.7</v>
      </c>
      <c r="AC743" s="516">
        <v>108.2</v>
      </c>
      <c r="AD743" s="516">
        <v>109.3</v>
      </c>
      <c r="AE743" s="516">
        <v>108.9</v>
      </c>
      <c r="AF743" s="516">
        <v>106.7</v>
      </c>
      <c r="AG743" s="516">
        <v>105.2</v>
      </c>
      <c r="AH743" s="516">
        <v>104.6</v>
      </c>
      <c r="AI743" s="516">
        <v>102.9</v>
      </c>
      <c r="AJ743" s="516">
        <v>102.6</v>
      </c>
      <c r="AK743" s="516">
        <v>105.2</v>
      </c>
      <c r="AL743" s="516">
        <v>105</v>
      </c>
      <c r="AM743" s="516">
        <v>106.7</v>
      </c>
      <c r="AN743" s="516">
        <v>106.5</v>
      </c>
      <c r="AO743" s="516">
        <v>104.5</v>
      </c>
      <c r="AP743" s="516">
        <v>105.1</v>
      </c>
      <c r="AQ743" s="516">
        <v>104.5</v>
      </c>
      <c r="AR743" s="516">
        <v>104</v>
      </c>
      <c r="AS743" s="516">
        <v>104.4</v>
      </c>
      <c r="AT743" s="516">
        <v>104.5</v>
      </c>
      <c r="AU743" s="516">
        <v>103.2</v>
      </c>
      <c r="AV743" s="516">
        <v>103.1</v>
      </c>
      <c r="AW743" s="516">
        <v>103.1</v>
      </c>
      <c r="AX743" s="516">
        <v>102.8</v>
      </c>
      <c r="AY743" s="516">
        <v>102.2</v>
      </c>
      <c r="AZ743" s="516">
        <v>102.9</v>
      </c>
      <c r="BA743" s="516">
        <v>102.1</v>
      </c>
      <c r="BB743" s="516">
        <v>102.5</v>
      </c>
      <c r="BC743" s="516">
        <v>103</v>
      </c>
      <c r="BD743" s="516">
        <v>103.2</v>
      </c>
      <c r="BE743" s="516">
        <v>102.7</v>
      </c>
      <c r="BF743" s="516">
        <v>103</v>
      </c>
      <c r="BG743" s="516">
        <v>102.7</v>
      </c>
      <c r="BH743" s="516">
        <v>103.3</v>
      </c>
      <c r="BI743" s="516">
        <v>103.8</v>
      </c>
      <c r="BJ743" s="516">
        <v>104.3</v>
      </c>
      <c r="BK743" s="516">
        <v>104.9</v>
      </c>
      <c r="BL743" s="516">
        <v>104.5</v>
      </c>
      <c r="BM743" s="516">
        <v>103.2</v>
      </c>
      <c r="BN743" s="516">
        <v>104.1</v>
      </c>
      <c r="BO743" s="516">
        <v>103.7</v>
      </c>
      <c r="BP743" s="516">
        <v>103.8</v>
      </c>
      <c r="BQ743" s="516">
        <v>107.6</v>
      </c>
      <c r="BR743" s="516">
        <v>107.4</v>
      </c>
      <c r="BS743" s="516">
        <v>106.4</v>
      </c>
      <c r="BT743" s="516">
        <v>107</v>
      </c>
      <c r="BU743" s="516">
        <v>107.3</v>
      </c>
      <c r="BV743" s="516">
        <v>107.1</v>
      </c>
      <c r="BW743" s="516">
        <v>107.7</v>
      </c>
      <c r="BX743" s="516">
        <v>107.9</v>
      </c>
      <c r="BY743" s="516">
        <v>109.8</v>
      </c>
      <c r="BZ743" s="516">
        <v>109.5</v>
      </c>
      <c r="CA743" s="516">
        <v>109.2</v>
      </c>
      <c r="CB743" s="516">
        <v>110.2</v>
      </c>
      <c r="CC743" s="516">
        <v>108.8</v>
      </c>
      <c r="CD743" s="516">
        <v>110</v>
      </c>
      <c r="CE743" s="516">
        <v>111.6</v>
      </c>
      <c r="CF743" s="516">
        <v>112.2</v>
      </c>
      <c r="CG743" s="516">
        <v>112.3</v>
      </c>
      <c r="CH743" s="516">
        <v>111.6</v>
      </c>
      <c r="CI743" s="516">
        <v>111.8</v>
      </c>
      <c r="CJ743" s="516">
        <v>111.8</v>
      </c>
      <c r="CK743" s="516">
        <v>111.3</v>
      </c>
      <c r="CL743" s="516">
        <v>110.6</v>
      </c>
      <c r="CM743" s="516">
        <v>111.3</v>
      </c>
      <c r="CN743" s="516">
        <v>112.4</v>
      </c>
      <c r="CO743" s="516">
        <v>112.4</v>
      </c>
      <c r="CP743" s="516">
        <v>110.8</v>
      </c>
      <c r="CQ743" s="516">
        <v>111.9</v>
      </c>
      <c r="CR743" s="516">
        <v>111.9</v>
      </c>
      <c r="CS743" s="516">
        <v>111.7</v>
      </c>
      <c r="CT743" s="516">
        <v>111.2</v>
      </c>
      <c r="CU743" s="516">
        <v>111.1</v>
      </c>
      <c r="CV743" s="516">
        <v>111.2</v>
      </c>
      <c r="CW743" s="516">
        <v>111.2</v>
      </c>
      <c r="CX743" s="516">
        <v>110.9</v>
      </c>
      <c r="CY743" s="516">
        <v>112</v>
      </c>
      <c r="CZ743" s="516">
        <v>113.2</v>
      </c>
      <c r="DA743" s="516">
        <v>113.8</v>
      </c>
      <c r="DB743" s="516">
        <v>114</v>
      </c>
      <c r="DC743" s="516">
        <v>113.5</v>
      </c>
      <c r="DD743" s="516">
        <v>114.4</v>
      </c>
      <c r="DE743" s="516">
        <v>115.6</v>
      </c>
      <c r="DF743" s="516">
        <v>115.2</v>
      </c>
      <c r="DG743" s="516">
        <v>115.6</v>
      </c>
      <c r="DH743" s="516">
        <v>115.2</v>
      </c>
      <c r="DI743" s="516">
        <v>116.5</v>
      </c>
      <c r="DJ743" s="516">
        <v>116.8</v>
      </c>
      <c r="DK743" s="516">
        <v>117</v>
      </c>
      <c r="DL743" s="516">
        <v>119.5</v>
      </c>
      <c r="DM743" s="516">
        <v>119.6</v>
      </c>
      <c r="DN743" s="516">
        <v>120</v>
      </c>
      <c r="DO743" s="516">
        <v>121.6</v>
      </c>
      <c r="DP743" s="516">
        <v>122.7</v>
      </c>
      <c r="DQ743" s="516">
        <v>123</v>
      </c>
      <c r="DR743" s="516">
        <v>124.1</v>
      </c>
      <c r="DS743" s="516">
        <v>124</v>
      </c>
      <c r="DT743" s="516">
        <v>125.3</v>
      </c>
      <c r="DU743" s="517">
        <v>125.3</v>
      </c>
      <c r="DV743" s="517">
        <v>124.6</v>
      </c>
      <c r="DW743" s="517">
        <v>126.4</v>
      </c>
      <c r="DX743" s="559">
        <v>125.6</v>
      </c>
      <c r="DY743" s="559">
        <v>124.8</v>
      </c>
      <c r="DZ743" s="559">
        <v>125.5</v>
      </c>
      <c r="EA743" s="558">
        <v>126.1</v>
      </c>
    </row>
    <row r="744" spans="1:131">
      <c r="A744" s="514" t="s">
        <v>2025</v>
      </c>
      <c r="B744" s="514" t="s">
        <v>2026</v>
      </c>
      <c r="C744" s="515">
        <v>7.6200000000000004E-2</v>
      </c>
      <c r="D744" s="516">
        <v>108.3</v>
      </c>
      <c r="E744" s="516">
        <v>100.8</v>
      </c>
      <c r="F744" s="516">
        <v>102.7</v>
      </c>
      <c r="G744" s="516">
        <v>99.2</v>
      </c>
      <c r="H744" s="516">
        <v>97.5</v>
      </c>
      <c r="I744" s="516">
        <v>98.3</v>
      </c>
      <c r="J744" s="516">
        <v>106.1</v>
      </c>
      <c r="K744" s="516">
        <v>100.5</v>
      </c>
      <c r="L744" s="516">
        <v>100.1</v>
      </c>
      <c r="M744" s="516">
        <v>100.1</v>
      </c>
      <c r="N744" s="516">
        <v>104.1</v>
      </c>
      <c r="O744" s="516">
        <v>106</v>
      </c>
      <c r="P744" s="516">
        <v>100.7</v>
      </c>
      <c r="Q744" s="516">
        <v>104.2</v>
      </c>
      <c r="R744" s="516">
        <v>98</v>
      </c>
      <c r="S744" s="516">
        <v>93.7</v>
      </c>
      <c r="T744" s="516">
        <v>94.3</v>
      </c>
      <c r="U744" s="516">
        <v>98.9</v>
      </c>
      <c r="V744" s="516">
        <v>104.5</v>
      </c>
      <c r="W744" s="516">
        <v>107.5</v>
      </c>
      <c r="X744" s="516">
        <v>108.9</v>
      </c>
      <c r="Y744" s="516">
        <v>104.9</v>
      </c>
      <c r="Z744" s="516">
        <v>96.4</v>
      </c>
      <c r="AA744" s="516">
        <v>107.6</v>
      </c>
      <c r="AB744" s="516">
        <v>106</v>
      </c>
      <c r="AC744" s="516">
        <v>113</v>
      </c>
      <c r="AD744" s="516">
        <v>110.3</v>
      </c>
      <c r="AE744" s="516">
        <v>114.5</v>
      </c>
      <c r="AF744" s="516">
        <v>108.2</v>
      </c>
      <c r="AG744" s="516">
        <v>104.5</v>
      </c>
      <c r="AH744" s="516">
        <v>103.7</v>
      </c>
      <c r="AI744" s="516">
        <v>98.8</v>
      </c>
      <c r="AJ744" s="516">
        <v>93</v>
      </c>
      <c r="AK744" s="516">
        <v>98.4</v>
      </c>
      <c r="AL744" s="516">
        <v>103.6</v>
      </c>
      <c r="AM744" s="516">
        <v>108.3</v>
      </c>
      <c r="AN744" s="516">
        <v>105.3</v>
      </c>
      <c r="AO744" s="516">
        <v>99</v>
      </c>
      <c r="AP744" s="516">
        <v>97.6</v>
      </c>
      <c r="AQ744" s="516">
        <v>93.1</v>
      </c>
      <c r="AR744" s="516">
        <v>91.5</v>
      </c>
      <c r="AS744" s="516">
        <v>92.4</v>
      </c>
      <c r="AT744" s="516">
        <v>93.8</v>
      </c>
      <c r="AU744" s="516">
        <v>94</v>
      </c>
      <c r="AV744" s="516">
        <v>93.4</v>
      </c>
      <c r="AW744" s="516">
        <v>93</v>
      </c>
      <c r="AX744" s="516">
        <v>93.2</v>
      </c>
      <c r="AY744" s="516">
        <v>93.4</v>
      </c>
      <c r="AZ744" s="516">
        <v>93.4</v>
      </c>
      <c r="BA744" s="516">
        <v>92.2</v>
      </c>
      <c r="BB744" s="516">
        <v>92.5</v>
      </c>
      <c r="BC744" s="516">
        <v>91.9</v>
      </c>
      <c r="BD744" s="516">
        <v>93.1</v>
      </c>
      <c r="BE744" s="516">
        <v>92.9</v>
      </c>
      <c r="BF744" s="516">
        <v>93</v>
      </c>
      <c r="BG744" s="516">
        <v>93.2</v>
      </c>
      <c r="BH744" s="516">
        <v>93.5</v>
      </c>
      <c r="BI744" s="516">
        <v>94.1</v>
      </c>
      <c r="BJ744" s="516">
        <v>94</v>
      </c>
      <c r="BK744" s="516">
        <v>98.3</v>
      </c>
      <c r="BL744" s="516">
        <v>97.9</v>
      </c>
      <c r="BM744" s="516">
        <v>93.5</v>
      </c>
      <c r="BN744" s="516">
        <v>93.5</v>
      </c>
      <c r="BO744" s="516">
        <v>93.5</v>
      </c>
      <c r="BP744" s="516">
        <v>94.1</v>
      </c>
      <c r="BQ744" s="516">
        <v>102</v>
      </c>
      <c r="BR744" s="516">
        <v>101.8</v>
      </c>
      <c r="BS744" s="516">
        <v>97.4</v>
      </c>
      <c r="BT744" s="516">
        <v>97.5</v>
      </c>
      <c r="BU744" s="516">
        <v>96.4</v>
      </c>
      <c r="BV744" s="516">
        <v>96.8</v>
      </c>
      <c r="BW744" s="516">
        <v>97.1</v>
      </c>
      <c r="BX744" s="516">
        <v>97</v>
      </c>
      <c r="BY744" s="516">
        <v>96.9</v>
      </c>
      <c r="BZ744" s="516">
        <v>97.6</v>
      </c>
      <c r="CA744" s="516">
        <v>97.4</v>
      </c>
      <c r="CB744" s="516">
        <v>105.5</v>
      </c>
      <c r="CC744" s="516">
        <v>101.9</v>
      </c>
      <c r="CD744" s="516">
        <v>104.7</v>
      </c>
      <c r="CE744" s="516">
        <v>110.3</v>
      </c>
      <c r="CF744" s="516">
        <v>109.9</v>
      </c>
      <c r="CG744" s="516">
        <v>110.9</v>
      </c>
      <c r="CH744" s="516">
        <v>111.6</v>
      </c>
      <c r="CI744" s="516">
        <v>112.4</v>
      </c>
      <c r="CJ744" s="516">
        <v>112.6</v>
      </c>
      <c r="CK744" s="516">
        <v>113.3</v>
      </c>
      <c r="CL744" s="516">
        <v>110.7</v>
      </c>
      <c r="CM744" s="516">
        <v>113</v>
      </c>
      <c r="CN744" s="516">
        <v>113</v>
      </c>
      <c r="CO744" s="516">
        <v>113.4</v>
      </c>
      <c r="CP744" s="516">
        <v>109.2</v>
      </c>
      <c r="CQ744" s="516">
        <v>114.8</v>
      </c>
      <c r="CR744" s="516">
        <v>115</v>
      </c>
      <c r="CS744" s="516">
        <v>114.7</v>
      </c>
      <c r="CT744" s="516">
        <v>114.3</v>
      </c>
      <c r="CU744" s="516">
        <v>114.3</v>
      </c>
      <c r="CV744" s="516">
        <v>114.7</v>
      </c>
      <c r="CW744" s="516">
        <v>109.3</v>
      </c>
      <c r="CX744" s="516">
        <v>113</v>
      </c>
      <c r="CY744" s="516">
        <v>113.8</v>
      </c>
      <c r="CZ744" s="516">
        <v>115.1</v>
      </c>
      <c r="DA744" s="516">
        <v>113.4</v>
      </c>
      <c r="DB744" s="516">
        <v>114.4</v>
      </c>
      <c r="DC744" s="516">
        <v>113.3</v>
      </c>
      <c r="DD744" s="516">
        <v>115.6</v>
      </c>
      <c r="DE744" s="516">
        <v>117.3</v>
      </c>
      <c r="DF744" s="516">
        <v>118.7</v>
      </c>
      <c r="DG744" s="516">
        <v>119.3</v>
      </c>
      <c r="DH744" s="516">
        <v>114.7</v>
      </c>
      <c r="DI744" s="516">
        <v>118.8</v>
      </c>
      <c r="DJ744" s="516">
        <v>120.8</v>
      </c>
      <c r="DK744" s="516">
        <v>120</v>
      </c>
      <c r="DL744" s="516">
        <v>125.5</v>
      </c>
      <c r="DM744" s="516">
        <v>125.5</v>
      </c>
      <c r="DN744" s="516">
        <v>126</v>
      </c>
      <c r="DO744" s="516">
        <v>129.1</v>
      </c>
      <c r="DP744" s="516">
        <v>135</v>
      </c>
      <c r="DQ744" s="516">
        <v>134.69999999999999</v>
      </c>
      <c r="DR744" s="516">
        <v>136</v>
      </c>
      <c r="DS744" s="516">
        <v>134.69999999999999</v>
      </c>
      <c r="DT744" s="516">
        <v>137.6</v>
      </c>
      <c r="DU744" s="517">
        <v>135.1</v>
      </c>
      <c r="DV744" s="517">
        <v>136.19999999999999</v>
      </c>
      <c r="DW744" s="517">
        <v>140.30000000000001</v>
      </c>
      <c r="DX744" s="559">
        <v>139.69999999999999</v>
      </c>
      <c r="DY744" s="559">
        <v>140</v>
      </c>
      <c r="DZ744" s="559">
        <v>139.69999999999999</v>
      </c>
      <c r="EA744" s="558">
        <v>139.4</v>
      </c>
    </row>
    <row r="745" spans="1:131">
      <c r="A745" s="514" t="s">
        <v>2027</v>
      </c>
      <c r="B745" s="514" t="s">
        <v>2028</v>
      </c>
      <c r="C745" s="515">
        <v>4.086E-2</v>
      </c>
      <c r="D745" s="516">
        <v>99.2</v>
      </c>
      <c r="E745" s="516">
        <v>96</v>
      </c>
      <c r="F745" s="516">
        <v>91.8</v>
      </c>
      <c r="G745" s="516">
        <v>98.5</v>
      </c>
      <c r="H745" s="516">
        <v>96.1</v>
      </c>
      <c r="I745" s="516">
        <v>100.7</v>
      </c>
      <c r="J745" s="516">
        <v>96.7</v>
      </c>
      <c r="K745" s="516">
        <v>104.6</v>
      </c>
      <c r="L745" s="516">
        <v>102.2</v>
      </c>
      <c r="M745" s="516">
        <v>102.8</v>
      </c>
      <c r="N745" s="516">
        <v>100.3</v>
      </c>
      <c r="O745" s="516">
        <v>99.5</v>
      </c>
      <c r="P745" s="516">
        <v>101.4</v>
      </c>
      <c r="Q745" s="516">
        <v>102.2</v>
      </c>
      <c r="R745" s="516">
        <v>102.2</v>
      </c>
      <c r="S745" s="516">
        <v>108.3</v>
      </c>
      <c r="T745" s="516">
        <v>105.9</v>
      </c>
      <c r="U745" s="516">
        <v>109.4</v>
      </c>
      <c r="V745" s="516">
        <v>108.5</v>
      </c>
      <c r="W745" s="516">
        <v>109.6</v>
      </c>
      <c r="X745" s="516">
        <v>99.2</v>
      </c>
      <c r="Y745" s="516">
        <v>98.2</v>
      </c>
      <c r="Z745" s="516">
        <v>113.4</v>
      </c>
      <c r="AA745" s="516">
        <v>104.1</v>
      </c>
      <c r="AB745" s="516">
        <v>100.5</v>
      </c>
      <c r="AC745" s="516">
        <v>101.6</v>
      </c>
      <c r="AD745" s="516">
        <v>108.1</v>
      </c>
      <c r="AE745" s="516">
        <v>103.9</v>
      </c>
      <c r="AF745" s="516">
        <v>97.3</v>
      </c>
      <c r="AG745" s="516">
        <v>98.4</v>
      </c>
      <c r="AH745" s="516">
        <v>102.5</v>
      </c>
      <c r="AI745" s="516">
        <v>101</v>
      </c>
      <c r="AJ745" s="516">
        <v>100.2</v>
      </c>
      <c r="AK745" s="516">
        <v>105.3</v>
      </c>
      <c r="AL745" s="516">
        <v>99.6</v>
      </c>
      <c r="AM745" s="516">
        <v>100.3</v>
      </c>
      <c r="AN745" s="516">
        <v>101.9</v>
      </c>
      <c r="AO745" s="516">
        <v>99.9</v>
      </c>
      <c r="AP745" s="516">
        <v>100.5</v>
      </c>
      <c r="AQ745" s="516">
        <v>101</v>
      </c>
      <c r="AR745" s="516">
        <v>102.6</v>
      </c>
      <c r="AS745" s="516">
        <v>102.5</v>
      </c>
      <c r="AT745" s="516">
        <v>101.4</v>
      </c>
      <c r="AU745" s="516">
        <v>101.4</v>
      </c>
      <c r="AV745" s="516">
        <v>101.4</v>
      </c>
      <c r="AW745" s="516">
        <v>102.2</v>
      </c>
      <c r="AX745" s="516">
        <v>102.2</v>
      </c>
      <c r="AY745" s="516">
        <v>101</v>
      </c>
      <c r="AZ745" s="516">
        <v>101</v>
      </c>
      <c r="BA745" s="516">
        <v>101</v>
      </c>
      <c r="BB745" s="516">
        <v>101</v>
      </c>
      <c r="BC745" s="516">
        <v>101.6</v>
      </c>
      <c r="BD745" s="516">
        <v>101.5</v>
      </c>
      <c r="BE745" s="516">
        <v>101.7</v>
      </c>
      <c r="BF745" s="516">
        <v>101.7</v>
      </c>
      <c r="BG745" s="516">
        <v>101.7</v>
      </c>
      <c r="BH745" s="516">
        <v>103.3</v>
      </c>
      <c r="BI745" s="516">
        <v>103.3</v>
      </c>
      <c r="BJ745" s="516">
        <v>103.3</v>
      </c>
      <c r="BK745" s="516">
        <v>103.3</v>
      </c>
      <c r="BL745" s="516">
        <v>103.3</v>
      </c>
      <c r="BM745" s="516">
        <v>103.3</v>
      </c>
      <c r="BN745" s="516">
        <v>103.6</v>
      </c>
      <c r="BO745" s="516">
        <v>103.6</v>
      </c>
      <c r="BP745" s="516">
        <v>104.1</v>
      </c>
      <c r="BQ745" s="516">
        <v>104.1</v>
      </c>
      <c r="BR745" s="516">
        <v>104.2</v>
      </c>
      <c r="BS745" s="516">
        <v>104.2</v>
      </c>
      <c r="BT745" s="516">
        <v>104.4</v>
      </c>
      <c r="BU745" s="516">
        <v>104.4</v>
      </c>
      <c r="BV745" s="516">
        <v>105.2</v>
      </c>
      <c r="BW745" s="516">
        <v>105.7</v>
      </c>
      <c r="BX745" s="516">
        <v>105.9</v>
      </c>
      <c r="BY745" s="516">
        <v>106.1</v>
      </c>
      <c r="BZ745" s="516">
        <v>107</v>
      </c>
      <c r="CA745" s="516">
        <v>107.2</v>
      </c>
      <c r="CB745" s="516">
        <v>106.4</v>
      </c>
      <c r="CC745" s="516">
        <v>106.4</v>
      </c>
      <c r="CD745" s="516">
        <v>107.7</v>
      </c>
      <c r="CE745" s="516">
        <v>108.1</v>
      </c>
      <c r="CF745" s="516">
        <v>108.4</v>
      </c>
      <c r="CG745" s="516">
        <v>107.9</v>
      </c>
      <c r="CH745" s="516">
        <v>107.1</v>
      </c>
      <c r="CI745" s="516">
        <v>108.5</v>
      </c>
      <c r="CJ745" s="516">
        <v>108.5</v>
      </c>
      <c r="CK745" s="516">
        <v>108.7</v>
      </c>
      <c r="CL745" s="516">
        <v>108.7</v>
      </c>
      <c r="CM745" s="516">
        <v>109</v>
      </c>
      <c r="CN745" s="516">
        <v>108.8</v>
      </c>
      <c r="CO745" s="516">
        <v>109.1</v>
      </c>
      <c r="CP745" s="516">
        <v>109.3</v>
      </c>
      <c r="CQ745" s="516">
        <v>109.3</v>
      </c>
      <c r="CR745" s="516">
        <v>108.8</v>
      </c>
      <c r="CS745" s="516">
        <v>108.5</v>
      </c>
      <c r="CT745" s="516">
        <v>108.9</v>
      </c>
      <c r="CU745" s="516">
        <v>108.9</v>
      </c>
      <c r="CV745" s="516">
        <v>108.8</v>
      </c>
      <c r="CW745" s="516">
        <v>108.2</v>
      </c>
      <c r="CX745" s="516">
        <v>108.6</v>
      </c>
      <c r="CY745" s="516">
        <v>108.1</v>
      </c>
      <c r="CZ745" s="516">
        <v>108.6</v>
      </c>
      <c r="DA745" s="516">
        <v>109.2</v>
      </c>
      <c r="DB745" s="516">
        <v>109.4</v>
      </c>
      <c r="DC745" s="516">
        <v>109.9</v>
      </c>
      <c r="DD745" s="516">
        <v>109.5</v>
      </c>
      <c r="DE745" s="516">
        <v>109.7</v>
      </c>
      <c r="DF745" s="516">
        <v>109.9</v>
      </c>
      <c r="DG745" s="516">
        <v>110</v>
      </c>
      <c r="DH745" s="516">
        <v>109.7</v>
      </c>
      <c r="DI745" s="516">
        <v>109.6</v>
      </c>
      <c r="DJ745" s="516">
        <v>110</v>
      </c>
      <c r="DK745" s="516">
        <v>110</v>
      </c>
      <c r="DL745" s="516">
        <v>110.1</v>
      </c>
      <c r="DM745" s="516">
        <v>110.6</v>
      </c>
      <c r="DN745" s="516">
        <v>111.3</v>
      </c>
      <c r="DO745" s="516">
        <v>111.8</v>
      </c>
      <c r="DP745" s="516">
        <v>111.9</v>
      </c>
      <c r="DQ745" s="516">
        <v>111.8</v>
      </c>
      <c r="DR745" s="516">
        <v>112.1</v>
      </c>
      <c r="DS745" s="516">
        <v>112.8</v>
      </c>
      <c r="DT745" s="516">
        <v>113.1</v>
      </c>
      <c r="DU745" s="517">
        <v>113.2</v>
      </c>
      <c r="DV745" s="517">
        <v>112.8</v>
      </c>
      <c r="DW745" s="517">
        <v>115.4</v>
      </c>
      <c r="DX745" s="559">
        <v>115.8</v>
      </c>
      <c r="DY745" s="559">
        <v>116.1</v>
      </c>
      <c r="DZ745" s="559">
        <v>116.6</v>
      </c>
      <c r="EA745" s="558">
        <v>116.6</v>
      </c>
    </row>
    <row r="746" spans="1:131">
      <c r="A746" s="514" t="s">
        <v>2029</v>
      </c>
      <c r="B746" s="514" t="s">
        <v>2030</v>
      </c>
      <c r="C746" s="515">
        <v>0.16803000000000001</v>
      </c>
      <c r="D746" s="516">
        <v>99.2</v>
      </c>
      <c r="E746" s="516">
        <v>102.1</v>
      </c>
      <c r="F746" s="516">
        <v>104.4</v>
      </c>
      <c r="G746" s="516">
        <v>104.6</v>
      </c>
      <c r="H746" s="516">
        <v>104</v>
      </c>
      <c r="I746" s="516">
        <v>106.2</v>
      </c>
      <c r="J746" s="516">
        <v>104.1</v>
      </c>
      <c r="K746" s="516">
        <v>101.3</v>
      </c>
      <c r="L746" s="516">
        <v>101.2</v>
      </c>
      <c r="M746" s="516">
        <v>99.1</v>
      </c>
      <c r="N746" s="516">
        <v>99.8</v>
      </c>
      <c r="O746" s="516">
        <v>101.2</v>
      </c>
      <c r="P746" s="516">
        <v>103.9</v>
      </c>
      <c r="Q746" s="516">
        <v>104.1</v>
      </c>
      <c r="R746" s="516">
        <v>103.7</v>
      </c>
      <c r="S746" s="516">
        <v>104.1</v>
      </c>
      <c r="T746" s="516">
        <v>104.6</v>
      </c>
      <c r="U746" s="516">
        <v>104.9</v>
      </c>
      <c r="V746" s="516">
        <v>103.5</v>
      </c>
      <c r="W746" s="516">
        <v>103.1</v>
      </c>
      <c r="X746" s="516">
        <v>105.5</v>
      </c>
      <c r="Y746" s="516">
        <v>106.1</v>
      </c>
      <c r="Z746" s="516">
        <v>106.4</v>
      </c>
      <c r="AA746" s="516">
        <v>106.3</v>
      </c>
      <c r="AB746" s="516">
        <v>106.8</v>
      </c>
      <c r="AC746" s="516">
        <v>107.6</v>
      </c>
      <c r="AD746" s="516">
        <v>109.2</v>
      </c>
      <c r="AE746" s="516">
        <v>107.5</v>
      </c>
      <c r="AF746" s="516">
        <v>108.3</v>
      </c>
      <c r="AG746" s="516">
        <v>107.2</v>
      </c>
      <c r="AH746" s="516">
        <v>105.6</v>
      </c>
      <c r="AI746" s="516">
        <v>105.2</v>
      </c>
      <c r="AJ746" s="516">
        <v>107.5</v>
      </c>
      <c r="AK746" s="516">
        <v>108.2</v>
      </c>
      <c r="AL746" s="516">
        <v>107</v>
      </c>
      <c r="AM746" s="516">
        <v>107.6</v>
      </c>
      <c r="AN746" s="516">
        <v>108.1</v>
      </c>
      <c r="AO746" s="516">
        <v>108.1</v>
      </c>
      <c r="AP746" s="516">
        <v>109.6</v>
      </c>
      <c r="AQ746" s="516">
        <v>110.5</v>
      </c>
      <c r="AR746" s="516">
        <v>110</v>
      </c>
      <c r="AS746" s="516">
        <v>110.3</v>
      </c>
      <c r="AT746" s="516">
        <v>110.1</v>
      </c>
      <c r="AU746" s="516">
        <v>107.8</v>
      </c>
      <c r="AV746" s="516">
        <v>107.9</v>
      </c>
      <c r="AW746" s="516">
        <v>107.9</v>
      </c>
      <c r="AX746" s="516">
        <v>107.3</v>
      </c>
      <c r="AY746" s="516">
        <v>106.5</v>
      </c>
      <c r="AZ746" s="516">
        <v>107.7</v>
      </c>
      <c r="BA746" s="516">
        <v>106.8</v>
      </c>
      <c r="BB746" s="516">
        <v>107.4</v>
      </c>
      <c r="BC746" s="516">
        <v>108.5</v>
      </c>
      <c r="BD746" s="516">
        <v>108.2</v>
      </c>
      <c r="BE746" s="516">
        <v>107.4</v>
      </c>
      <c r="BF746" s="516">
        <v>107.9</v>
      </c>
      <c r="BG746" s="516">
        <v>107.2</v>
      </c>
      <c r="BH746" s="516">
        <v>107.8</v>
      </c>
      <c r="BI746" s="516">
        <v>108.2</v>
      </c>
      <c r="BJ746" s="516">
        <v>109.2</v>
      </c>
      <c r="BK746" s="516">
        <v>108.3</v>
      </c>
      <c r="BL746" s="516">
        <v>107.8</v>
      </c>
      <c r="BM746" s="516">
        <v>107.5</v>
      </c>
      <c r="BN746" s="516">
        <v>109</v>
      </c>
      <c r="BO746" s="516">
        <v>108.3</v>
      </c>
      <c r="BP746" s="516">
        <v>108.2</v>
      </c>
      <c r="BQ746" s="516">
        <v>111</v>
      </c>
      <c r="BR746" s="516">
        <v>110.8</v>
      </c>
      <c r="BS746" s="516">
        <v>111</v>
      </c>
      <c r="BT746" s="516">
        <v>112</v>
      </c>
      <c r="BU746" s="516">
        <v>112.9</v>
      </c>
      <c r="BV746" s="516">
        <v>112.3</v>
      </c>
      <c r="BW746" s="516">
        <v>112.9</v>
      </c>
      <c r="BX746" s="516">
        <v>113.3</v>
      </c>
      <c r="BY746" s="516">
        <v>116.6</v>
      </c>
      <c r="BZ746" s="516">
        <v>115.5</v>
      </c>
      <c r="CA746" s="516">
        <v>115</v>
      </c>
      <c r="CB746" s="516">
        <v>113.2</v>
      </c>
      <c r="CC746" s="516">
        <v>112.5</v>
      </c>
      <c r="CD746" s="516">
        <v>113</v>
      </c>
      <c r="CE746" s="516">
        <v>113.1</v>
      </c>
      <c r="CF746" s="516">
        <v>114.1</v>
      </c>
      <c r="CG746" s="516">
        <v>114</v>
      </c>
      <c r="CH746" s="516">
        <v>112.6</v>
      </c>
      <c r="CI746" s="516">
        <v>112.3</v>
      </c>
      <c r="CJ746" s="516">
        <v>112.2</v>
      </c>
      <c r="CK746" s="516">
        <v>111.1</v>
      </c>
      <c r="CL746" s="516">
        <v>111.1</v>
      </c>
      <c r="CM746" s="516">
        <v>111.2</v>
      </c>
      <c r="CN746" s="516">
        <v>113</v>
      </c>
      <c r="CO746" s="516">
        <v>112.7</v>
      </c>
      <c r="CP746" s="516">
        <v>111.9</v>
      </c>
      <c r="CQ746" s="516">
        <v>111.3</v>
      </c>
      <c r="CR746" s="516">
        <v>111.2</v>
      </c>
      <c r="CS746" s="516">
        <v>111.1</v>
      </c>
      <c r="CT746" s="516">
        <v>110.4</v>
      </c>
      <c r="CU746" s="516">
        <v>110.3</v>
      </c>
      <c r="CV746" s="516">
        <v>110.3</v>
      </c>
      <c r="CW746" s="516">
        <v>112.8</v>
      </c>
      <c r="CX746" s="516">
        <v>110.5</v>
      </c>
      <c r="CY746" s="516">
        <v>112.2</v>
      </c>
      <c r="CZ746" s="516">
        <v>113.4</v>
      </c>
      <c r="DA746" s="516">
        <v>115.1</v>
      </c>
      <c r="DB746" s="516">
        <v>114.9</v>
      </c>
      <c r="DC746" s="516">
        <v>114.5</v>
      </c>
      <c r="DD746" s="516">
        <v>115</v>
      </c>
      <c r="DE746" s="516">
        <v>116.2</v>
      </c>
      <c r="DF746" s="516">
        <v>114.9</v>
      </c>
      <c r="DG746" s="516">
        <v>115.2</v>
      </c>
      <c r="DH746" s="516">
        <v>116.7</v>
      </c>
      <c r="DI746" s="516">
        <v>117.1</v>
      </c>
      <c r="DJ746" s="516">
        <v>116.6</v>
      </c>
      <c r="DK746" s="516">
        <v>117.4</v>
      </c>
      <c r="DL746" s="516">
        <v>119</v>
      </c>
      <c r="DM746" s="516">
        <v>119.1</v>
      </c>
      <c r="DN746" s="516">
        <v>119.3</v>
      </c>
      <c r="DO746" s="516">
        <v>120.6</v>
      </c>
      <c r="DP746" s="516">
        <v>119.7</v>
      </c>
      <c r="DQ746" s="516">
        <v>120.4</v>
      </c>
      <c r="DR746" s="516">
        <v>121.6</v>
      </c>
      <c r="DS746" s="516">
        <v>121.9</v>
      </c>
      <c r="DT746" s="516">
        <v>122.7</v>
      </c>
      <c r="DU746" s="517">
        <v>123.7</v>
      </c>
      <c r="DV746" s="517">
        <v>122.2</v>
      </c>
      <c r="DW746" s="517">
        <v>122.8</v>
      </c>
      <c r="DX746" s="559">
        <v>121.6</v>
      </c>
      <c r="DY746" s="559">
        <v>120</v>
      </c>
      <c r="DZ746" s="559">
        <v>121.2</v>
      </c>
      <c r="EA746" s="558">
        <v>122.3</v>
      </c>
    </row>
    <row r="747" spans="1:131">
      <c r="A747" s="519" t="s">
        <v>2031</v>
      </c>
      <c r="B747" s="514" t="s">
        <v>2032</v>
      </c>
      <c r="C747" s="515">
        <v>5.8199999999999997E-3</v>
      </c>
      <c r="D747" s="516">
        <v>103.1</v>
      </c>
      <c r="E747" s="516">
        <v>103.1</v>
      </c>
      <c r="F747" s="516">
        <v>103.1</v>
      </c>
      <c r="G747" s="516">
        <v>103.1</v>
      </c>
      <c r="H747" s="516">
        <v>103.1</v>
      </c>
      <c r="I747" s="516">
        <v>103.1</v>
      </c>
      <c r="J747" s="516">
        <v>103.1</v>
      </c>
      <c r="K747" s="516">
        <v>103.1</v>
      </c>
      <c r="L747" s="516">
        <v>103.1</v>
      </c>
      <c r="M747" s="516">
        <v>103.1</v>
      </c>
      <c r="N747" s="516">
        <v>103.1</v>
      </c>
      <c r="O747" s="516">
        <v>103.1</v>
      </c>
      <c r="P747" s="516">
        <v>103.1</v>
      </c>
      <c r="Q747" s="516">
        <v>103.1</v>
      </c>
      <c r="R747" s="516">
        <v>103.1</v>
      </c>
      <c r="S747" s="516">
        <v>103.1</v>
      </c>
      <c r="T747" s="516">
        <v>103.1</v>
      </c>
      <c r="U747" s="516">
        <v>103.1</v>
      </c>
      <c r="V747" s="516">
        <v>103.1</v>
      </c>
      <c r="W747" s="516">
        <v>103.1</v>
      </c>
      <c r="X747" s="516">
        <v>103.1</v>
      </c>
      <c r="Y747" s="516">
        <v>103.1</v>
      </c>
      <c r="Z747" s="516">
        <v>103.1</v>
      </c>
      <c r="AA747" s="516">
        <v>103.1</v>
      </c>
      <c r="AB747" s="516">
        <v>140.6</v>
      </c>
      <c r="AC747" s="516">
        <v>140.6</v>
      </c>
      <c r="AD747" s="516">
        <v>140.6</v>
      </c>
      <c r="AE747" s="516">
        <v>140.6</v>
      </c>
      <c r="AF747" s="516">
        <v>140.6</v>
      </c>
      <c r="AG747" s="516">
        <v>140.6</v>
      </c>
      <c r="AH747" s="516">
        <v>140.6</v>
      </c>
      <c r="AI747" s="516">
        <v>140.6</v>
      </c>
      <c r="AJ747" s="516">
        <v>140.6</v>
      </c>
      <c r="AK747" s="516">
        <v>140.6</v>
      </c>
      <c r="AL747" s="516">
        <v>140.6</v>
      </c>
      <c r="AM747" s="516">
        <v>140.6</v>
      </c>
      <c r="AN747" s="516">
        <v>131.5</v>
      </c>
      <c r="AO747" s="516">
        <v>131.5</v>
      </c>
      <c r="AP747" s="516">
        <v>131.5</v>
      </c>
      <c r="AQ747" s="516">
        <v>131.5</v>
      </c>
      <c r="AR747" s="516">
        <v>131.5</v>
      </c>
      <c r="AS747" s="516">
        <v>131.5</v>
      </c>
      <c r="AT747" s="516">
        <v>131.5</v>
      </c>
      <c r="AU747" s="516">
        <v>131.5</v>
      </c>
      <c r="AV747" s="516">
        <v>131.5</v>
      </c>
      <c r="AW747" s="516">
        <v>131.5</v>
      </c>
      <c r="AX747" s="516">
        <v>130.19999999999999</v>
      </c>
      <c r="AY747" s="516">
        <v>130.19999999999999</v>
      </c>
      <c r="AZ747" s="516">
        <v>130.19999999999999</v>
      </c>
      <c r="BA747" s="516">
        <v>130.19999999999999</v>
      </c>
      <c r="BB747" s="516">
        <v>130.19999999999999</v>
      </c>
      <c r="BC747" s="516">
        <v>130.19999999999999</v>
      </c>
      <c r="BD747" s="516">
        <v>130.19999999999999</v>
      </c>
      <c r="BE747" s="516">
        <v>130.19999999999999</v>
      </c>
      <c r="BF747" s="516">
        <v>130.19999999999999</v>
      </c>
      <c r="BG747" s="516">
        <v>130.19999999999999</v>
      </c>
      <c r="BH747" s="516">
        <v>130.19999999999999</v>
      </c>
      <c r="BI747" s="516">
        <v>130.19999999999999</v>
      </c>
      <c r="BJ747" s="516">
        <v>130.19999999999999</v>
      </c>
      <c r="BK747" s="516">
        <v>130.19999999999999</v>
      </c>
      <c r="BL747" s="516">
        <v>130.19999999999999</v>
      </c>
      <c r="BM747" s="516">
        <v>130.19999999999999</v>
      </c>
      <c r="BN747" s="516">
        <v>130.19999999999999</v>
      </c>
      <c r="BO747" s="516">
        <v>130.19999999999999</v>
      </c>
      <c r="BP747" s="516">
        <v>130.19999999999999</v>
      </c>
      <c r="BQ747" s="516">
        <v>130.19999999999999</v>
      </c>
      <c r="BR747" s="516">
        <v>130.19999999999999</v>
      </c>
      <c r="BS747" s="516">
        <v>130.19999999999999</v>
      </c>
      <c r="BT747" s="516">
        <v>130.19999999999999</v>
      </c>
      <c r="BU747" s="516">
        <v>130.19999999999999</v>
      </c>
      <c r="BV747" s="516">
        <v>130.19999999999999</v>
      </c>
      <c r="BW747" s="516">
        <v>130.19999999999999</v>
      </c>
      <c r="BX747" s="516">
        <v>130.19999999999999</v>
      </c>
      <c r="BY747" s="516">
        <v>130.19999999999999</v>
      </c>
      <c r="BZ747" s="516">
        <v>130.19999999999999</v>
      </c>
      <c r="CA747" s="516">
        <v>130.19999999999999</v>
      </c>
      <c r="CB747" s="516">
        <v>130.19999999999999</v>
      </c>
      <c r="CC747" s="516">
        <v>130.19999999999999</v>
      </c>
      <c r="CD747" s="516">
        <v>130.19999999999999</v>
      </c>
      <c r="CE747" s="516">
        <v>130.19999999999999</v>
      </c>
      <c r="CF747" s="516">
        <v>130.19999999999999</v>
      </c>
      <c r="CG747" s="516">
        <v>130.19999999999999</v>
      </c>
      <c r="CH747" s="516">
        <v>130.19999999999999</v>
      </c>
      <c r="CI747" s="516">
        <v>130.19999999999999</v>
      </c>
      <c r="CJ747" s="516">
        <v>130.19999999999999</v>
      </c>
      <c r="CK747" s="516">
        <v>130.19999999999999</v>
      </c>
      <c r="CL747" s="516">
        <v>130.19999999999999</v>
      </c>
      <c r="CM747" s="516">
        <v>130.19999999999999</v>
      </c>
      <c r="CN747" s="516">
        <v>130.19999999999999</v>
      </c>
      <c r="CO747" s="516">
        <v>130.19999999999999</v>
      </c>
      <c r="CP747" s="516">
        <v>130.19999999999999</v>
      </c>
      <c r="CQ747" s="516">
        <v>130.19999999999999</v>
      </c>
      <c r="CR747" s="516">
        <v>130.19999999999999</v>
      </c>
      <c r="CS747" s="516">
        <v>130.19999999999999</v>
      </c>
      <c r="CT747" s="516">
        <v>130.19999999999999</v>
      </c>
      <c r="CU747" s="516">
        <v>130.19999999999999</v>
      </c>
      <c r="CV747" s="516">
        <v>130.19999999999999</v>
      </c>
      <c r="CW747" s="516">
        <v>130.19999999999999</v>
      </c>
      <c r="CX747" s="516">
        <v>130.19999999999999</v>
      </c>
      <c r="CY747" s="516">
        <v>130.19999999999999</v>
      </c>
      <c r="CZ747" s="516">
        <v>130.19999999999999</v>
      </c>
      <c r="DA747" s="516">
        <v>130.19999999999999</v>
      </c>
      <c r="DB747" s="516">
        <v>130.19999999999999</v>
      </c>
      <c r="DC747" s="516">
        <v>130.19999999999999</v>
      </c>
      <c r="DD747" s="516">
        <v>130.19999999999999</v>
      </c>
      <c r="DE747" s="516">
        <v>130.19999999999999</v>
      </c>
      <c r="DF747" s="516">
        <v>130.19999999999999</v>
      </c>
      <c r="DG747" s="516">
        <v>130.19999999999999</v>
      </c>
      <c r="DH747" s="516">
        <v>130.19999999999999</v>
      </c>
      <c r="DI747" s="516">
        <v>130.19999999999999</v>
      </c>
      <c r="DJ747" s="516">
        <v>130.19999999999999</v>
      </c>
      <c r="DK747" s="516">
        <v>130.19999999999999</v>
      </c>
      <c r="DL747" s="516">
        <v>130.19999999999999</v>
      </c>
      <c r="DM747" s="516">
        <v>130.19999999999999</v>
      </c>
      <c r="DN747" s="516">
        <v>130.19999999999999</v>
      </c>
      <c r="DO747" s="516">
        <v>130.19999999999999</v>
      </c>
      <c r="DP747" s="516">
        <v>130.19999999999999</v>
      </c>
      <c r="DQ747" s="516">
        <v>130.19999999999999</v>
      </c>
      <c r="DR747" s="516">
        <v>130.19999999999999</v>
      </c>
      <c r="DS747" s="516">
        <v>130.19999999999999</v>
      </c>
      <c r="DT747" s="516">
        <v>130.19999999999999</v>
      </c>
      <c r="DU747" s="517">
        <v>130.19999999999999</v>
      </c>
      <c r="DV747" s="517">
        <v>130.19999999999999</v>
      </c>
      <c r="DW747" s="517">
        <v>130.19999999999999</v>
      </c>
      <c r="DX747" s="559">
        <v>130.19999999999999</v>
      </c>
      <c r="DY747" s="559">
        <v>130.19999999999999</v>
      </c>
      <c r="DZ747" s="559">
        <v>130.19999999999999</v>
      </c>
      <c r="EA747" s="558">
        <v>130.19999999999999</v>
      </c>
    </row>
    <row r="748" spans="1:131">
      <c r="A748" s="514" t="s">
        <v>2033</v>
      </c>
      <c r="B748" s="514" t="s">
        <v>2034</v>
      </c>
      <c r="C748" s="515">
        <v>5.8199999999999997E-3</v>
      </c>
      <c r="D748" s="516">
        <v>103.1</v>
      </c>
      <c r="E748" s="516">
        <v>103.1</v>
      </c>
      <c r="F748" s="516">
        <v>103.1</v>
      </c>
      <c r="G748" s="516">
        <v>103.1</v>
      </c>
      <c r="H748" s="516">
        <v>103.1</v>
      </c>
      <c r="I748" s="516">
        <v>103.1</v>
      </c>
      <c r="J748" s="516">
        <v>103.1</v>
      </c>
      <c r="K748" s="516">
        <v>103.1</v>
      </c>
      <c r="L748" s="516">
        <v>103.1</v>
      </c>
      <c r="M748" s="516">
        <v>103.1</v>
      </c>
      <c r="N748" s="516">
        <v>103.1</v>
      </c>
      <c r="O748" s="516">
        <v>103.1</v>
      </c>
      <c r="P748" s="516">
        <v>103.1</v>
      </c>
      <c r="Q748" s="516">
        <v>103.1</v>
      </c>
      <c r="R748" s="516">
        <v>103.1</v>
      </c>
      <c r="S748" s="516">
        <v>103.1</v>
      </c>
      <c r="T748" s="516">
        <v>103.1</v>
      </c>
      <c r="U748" s="516">
        <v>103.1</v>
      </c>
      <c r="V748" s="516">
        <v>103.1</v>
      </c>
      <c r="W748" s="516">
        <v>103.1</v>
      </c>
      <c r="X748" s="516">
        <v>103.1</v>
      </c>
      <c r="Y748" s="516">
        <v>103.1</v>
      </c>
      <c r="Z748" s="516">
        <v>103.1</v>
      </c>
      <c r="AA748" s="516">
        <v>103.1</v>
      </c>
      <c r="AB748" s="516">
        <v>140.6</v>
      </c>
      <c r="AC748" s="516">
        <v>140.6</v>
      </c>
      <c r="AD748" s="516">
        <v>140.6</v>
      </c>
      <c r="AE748" s="516">
        <v>140.6</v>
      </c>
      <c r="AF748" s="516">
        <v>140.6</v>
      </c>
      <c r="AG748" s="516">
        <v>140.6</v>
      </c>
      <c r="AH748" s="516">
        <v>140.6</v>
      </c>
      <c r="AI748" s="516">
        <v>140.6</v>
      </c>
      <c r="AJ748" s="516">
        <v>140.6</v>
      </c>
      <c r="AK748" s="516">
        <v>140.6</v>
      </c>
      <c r="AL748" s="516">
        <v>140.6</v>
      </c>
      <c r="AM748" s="516">
        <v>140.6</v>
      </c>
      <c r="AN748" s="516">
        <v>131.5</v>
      </c>
      <c r="AO748" s="516">
        <v>131.5</v>
      </c>
      <c r="AP748" s="516">
        <v>131.5</v>
      </c>
      <c r="AQ748" s="516">
        <v>131.5</v>
      </c>
      <c r="AR748" s="516">
        <v>131.5</v>
      </c>
      <c r="AS748" s="516">
        <v>131.5</v>
      </c>
      <c r="AT748" s="516">
        <v>131.5</v>
      </c>
      <c r="AU748" s="516">
        <v>131.5</v>
      </c>
      <c r="AV748" s="516">
        <v>131.5</v>
      </c>
      <c r="AW748" s="516">
        <v>131.5</v>
      </c>
      <c r="AX748" s="516">
        <v>130.19999999999999</v>
      </c>
      <c r="AY748" s="516">
        <v>130.19999999999999</v>
      </c>
      <c r="AZ748" s="516">
        <v>130.19999999999999</v>
      </c>
      <c r="BA748" s="516">
        <v>130.19999999999999</v>
      </c>
      <c r="BB748" s="516">
        <v>130.19999999999999</v>
      </c>
      <c r="BC748" s="516">
        <v>130.19999999999999</v>
      </c>
      <c r="BD748" s="516">
        <v>130.19999999999999</v>
      </c>
      <c r="BE748" s="516">
        <v>130.19999999999999</v>
      </c>
      <c r="BF748" s="516">
        <v>130.19999999999999</v>
      </c>
      <c r="BG748" s="516">
        <v>130.19999999999999</v>
      </c>
      <c r="BH748" s="516">
        <v>130.19999999999999</v>
      </c>
      <c r="BI748" s="516">
        <v>130.19999999999999</v>
      </c>
      <c r="BJ748" s="516">
        <v>130.19999999999999</v>
      </c>
      <c r="BK748" s="516">
        <v>130.19999999999999</v>
      </c>
      <c r="BL748" s="516">
        <v>130.19999999999999</v>
      </c>
      <c r="BM748" s="516">
        <v>130.19999999999999</v>
      </c>
      <c r="BN748" s="516">
        <v>130.19999999999999</v>
      </c>
      <c r="BO748" s="516">
        <v>130.19999999999999</v>
      </c>
      <c r="BP748" s="516">
        <v>130.19999999999999</v>
      </c>
      <c r="BQ748" s="516">
        <v>130.19999999999999</v>
      </c>
      <c r="BR748" s="516">
        <v>130.19999999999999</v>
      </c>
      <c r="BS748" s="516">
        <v>130.19999999999999</v>
      </c>
      <c r="BT748" s="516">
        <v>130.19999999999999</v>
      </c>
      <c r="BU748" s="516">
        <v>130.19999999999999</v>
      </c>
      <c r="BV748" s="516">
        <v>130.19999999999999</v>
      </c>
      <c r="BW748" s="516">
        <v>130.19999999999999</v>
      </c>
      <c r="BX748" s="516">
        <v>130.19999999999999</v>
      </c>
      <c r="BY748" s="516">
        <v>130.19999999999999</v>
      </c>
      <c r="BZ748" s="516">
        <v>130.19999999999999</v>
      </c>
      <c r="CA748" s="516">
        <v>130.19999999999999</v>
      </c>
      <c r="CB748" s="516">
        <v>130.19999999999999</v>
      </c>
      <c r="CC748" s="516">
        <v>130.19999999999999</v>
      </c>
      <c r="CD748" s="516">
        <v>130.19999999999999</v>
      </c>
      <c r="CE748" s="516">
        <v>130.19999999999999</v>
      </c>
      <c r="CF748" s="516">
        <v>130.19999999999999</v>
      </c>
      <c r="CG748" s="516">
        <v>130.19999999999999</v>
      </c>
      <c r="CH748" s="516">
        <v>130.19999999999999</v>
      </c>
      <c r="CI748" s="516">
        <v>130.19999999999999</v>
      </c>
      <c r="CJ748" s="516">
        <v>130.19999999999999</v>
      </c>
      <c r="CK748" s="516">
        <v>130.19999999999999</v>
      </c>
      <c r="CL748" s="516">
        <v>130.19999999999999</v>
      </c>
      <c r="CM748" s="516">
        <v>130.19999999999999</v>
      </c>
      <c r="CN748" s="516">
        <v>130.19999999999999</v>
      </c>
      <c r="CO748" s="516">
        <v>130.19999999999999</v>
      </c>
      <c r="CP748" s="516">
        <v>130.19999999999999</v>
      </c>
      <c r="CQ748" s="516">
        <v>130.19999999999999</v>
      </c>
      <c r="CR748" s="516">
        <v>130.19999999999999</v>
      </c>
      <c r="CS748" s="516">
        <v>130.19999999999999</v>
      </c>
      <c r="CT748" s="516">
        <v>130.19999999999999</v>
      </c>
      <c r="CU748" s="516">
        <v>130.19999999999999</v>
      </c>
      <c r="CV748" s="516">
        <v>130.19999999999999</v>
      </c>
      <c r="CW748" s="516">
        <v>130.19999999999999</v>
      </c>
      <c r="CX748" s="516">
        <v>130.19999999999999</v>
      </c>
      <c r="CY748" s="516">
        <v>130.19999999999999</v>
      </c>
      <c r="CZ748" s="516">
        <v>130.19999999999999</v>
      </c>
      <c r="DA748" s="516">
        <v>130.19999999999999</v>
      </c>
      <c r="DB748" s="516">
        <v>130.19999999999999</v>
      </c>
      <c r="DC748" s="516">
        <v>130.19999999999999</v>
      </c>
      <c r="DD748" s="516">
        <v>130.19999999999999</v>
      </c>
      <c r="DE748" s="516">
        <v>130.19999999999999</v>
      </c>
      <c r="DF748" s="516">
        <v>130.19999999999999</v>
      </c>
      <c r="DG748" s="516">
        <v>130.19999999999999</v>
      </c>
      <c r="DH748" s="516">
        <v>130.19999999999999</v>
      </c>
      <c r="DI748" s="516">
        <v>130.19999999999999</v>
      </c>
      <c r="DJ748" s="516">
        <v>130.19999999999999</v>
      </c>
      <c r="DK748" s="516">
        <v>130.19999999999999</v>
      </c>
      <c r="DL748" s="516">
        <v>130.19999999999999</v>
      </c>
      <c r="DM748" s="516">
        <v>130.19999999999999</v>
      </c>
      <c r="DN748" s="516">
        <v>130.19999999999999</v>
      </c>
      <c r="DO748" s="516">
        <v>130.19999999999999</v>
      </c>
      <c r="DP748" s="516">
        <v>130.19999999999999</v>
      </c>
      <c r="DQ748" s="516">
        <v>130.19999999999999</v>
      </c>
      <c r="DR748" s="516">
        <v>130.19999999999999</v>
      </c>
      <c r="DS748" s="516">
        <v>130.19999999999999</v>
      </c>
      <c r="DT748" s="516">
        <v>130.19999999999999</v>
      </c>
      <c r="DU748" s="517">
        <v>130.19999999999999</v>
      </c>
      <c r="DV748" s="517">
        <v>130.19999999999999</v>
      </c>
      <c r="DW748" s="517">
        <v>130.19999999999999</v>
      </c>
      <c r="DX748" s="559">
        <v>130.19999999999999</v>
      </c>
      <c r="DY748" s="559">
        <v>130.19999999999999</v>
      </c>
      <c r="DZ748" s="559">
        <v>130.19999999999999</v>
      </c>
      <c r="EA748" s="558">
        <v>130.19999999999999</v>
      </c>
    </row>
    <row r="749" spans="1:131">
      <c r="A749" s="514" t="s">
        <v>2035</v>
      </c>
      <c r="B749" s="514" t="s">
        <v>2036</v>
      </c>
      <c r="C749" s="515">
        <v>0.43675000000000003</v>
      </c>
      <c r="D749" s="516">
        <v>107</v>
      </c>
      <c r="E749" s="516">
        <v>107.9</v>
      </c>
      <c r="F749" s="516">
        <v>112.7</v>
      </c>
      <c r="G749" s="516">
        <v>107</v>
      </c>
      <c r="H749" s="516">
        <v>107.3</v>
      </c>
      <c r="I749" s="516">
        <v>104.6</v>
      </c>
      <c r="J749" s="516">
        <v>107</v>
      </c>
      <c r="K749" s="516">
        <v>103.6</v>
      </c>
      <c r="L749" s="516">
        <v>107.7</v>
      </c>
      <c r="M749" s="516">
        <v>116.8</v>
      </c>
      <c r="N749" s="516">
        <v>116.4</v>
      </c>
      <c r="O749" s="516">
        <v>116.5</v>
      </c>
      <c r="P749" s="516">
        <v>119.4</v>
      </c>
      <c r="Q749" s="516">
        <v>116.9</v>
      </c>
      <c r="R749" s="516">
        <v>115.4</v>
      </c>
      <c r="S749" s="516">
        <v>117.9</v>
      </c>
      <c r="T749" s="516">
        <v>114</v>
      </c>
      <c r="U749" s="516">
        <v>116.2</v>
      </c>
      <c r="V749" s="516">
        <v>120.4</v>
      </c>
      <c r="W749" s="516">
        <v>121.2</v>
      </c>
      <c r="X749" s="516">
        <v>123.2</v>
      </c>
      <c r="Y749" s="516">
        <v>124.2</v>
      </c>
      <c r="Z749" s="516">
        <v>127.6</v>
      </c>
      <c r="AA749" s="516">
        <v>126.2</v>
      </c>
      <c r="AB749" s="516">
        <v>131.30000000000001</v>
      </c>
      <c r="AC749" s="516">
        <v>131.19999999999999</v>
      </c>
      <c r="AD749" s="516">
        <v>127.1</v>
      </c>
      <c r="AE749" s="516">
        <v>133.6</v>
      </c>
      <c r="AF749" s="516">
        <v>125.8</v>
      </c>
      <c r="AG749" s="516">
        <v>129.80000000000001</v>
      </c>
      <c r="AH749" s="516">
        <v>126.1</v>
      </c>
      <c r="AI749" s="516">
        <v>135.19999999999999</v>
      </c>
      <c r="AJ749" s="516">
        <v>125.2</v>
      </c>
      <c r="AK749" s="516">
        <v>122.3</v>
      </c>
      <c r="AL749" s="516">
        <v>129.80000000000001</v>
      </c>
      <c r="AM749" s="516">
        <v>131.19999999999999</v>
      </c>
      <c r="AN749" s="516">
        <v>124</v>
      </c>
      <c r="AO749" s="516">
        <v>128.9</v>
      </c>
      <c r="AP749" s="516">
        <v>130.30000000000001</v>
      </c>
      <c r="AQ749" s="516">
        <v>135.69999999999999</v>
      </c>
      <c r="AR749" s="516">
        <v>132</v>
      </c>
      <c r="AS749" s="516">
        <v>128.9</v>
      </c>
      <c r="AT749" s="516">
        <v>129.6</v>
      </c>
      <c r="AU749" s="516">
        <v>128.1</v>
      </c>
      <c r="AV749" s="516">
        <v>127.7</v>
      </c>
      <c r="AW749" s="516">
        <v>123.2</v>
      </c>
      <c r="AX749" s="516">
        <v>123.3</v>
      </c>
      <c r="AY749" s="516">
        <v>123.8</v>
      </c>
      <c r="AZ749" s="516">
        <v>123.1</v>
      </c>
      <c r="BA749" s="516">
        <v>123.1</v>
      </c>
      <c r="BB749" s="516">
        <v>123.5</v>
      </c>
      <c r="BC749" s="516">
        <v>124.4</v>
      </c>
      <c r="BD749" s="516">
        <v>124.6</v>
      </c>
      <c r="BE749" s="516">
        <v>125.7</v>
      </c>
      <c r="BF749" s="516">
        <v>125.9</v>
      </c>
      <c r="BG749" s="516">
        <v>125.6</v>
      </c>
      <c r="BH749" s="516">
        <v>126.1</v>
      </c>
      <c r="BI749" s="516">
        <v>125.4</v>
      </c>
      <c r="BJ749" s="516">
        <v>125.7</v>
      </c>
      <c r="BK749" s="516">
        <v>126.1</v>
      </c>
      <c r="BL749" s="516">
        <v>124.8</v>
      </c>
      <c r="BM749" s="516">
        <v>125.1</v>
      </c>
      <c r="BN749" s="516">
        <v>126.8</v>
      </c>
      <c r="BO749" s="516">
        <v>126.5</v>
      </c>
      <c r="BP749" s="516">
        <v>126.8</v>
      </c>
      <c r="BQ749" s="516">
        <v>128.4</v>
      </c>
      <c r="BR749" s="516">
        <v>127.6</v>
      </c>
      <c r="BS749" s="516">
        <v>128.69999999999999</v>
      </c>
      <c r="BT749" s="516">
        <v>127</v>
      </c>
      <c r="BU749" s="516">
        <v>127.6</v>
      </c>
      <c r="BV749" s="516">
        <v>129</v>
      </c>
      <c r="BW749" s="516">
        <v>129.69999999999999</v>
      </c>
      <c r="BX749" s="516">
        <v>129.19999999999999</v>
      </c>
      <c r="BY749" s="516">
        <v>128.6</v>
      </c>
      <c r="BZ749" s="516">
        <v>130.19999999999999</v>
      </c>
      <c r="CA749" s="516">
        <v>130.19999999999999</v>
      </c>
      <c r="CB749" s="516">
        <v>130.19999999999999</v>
      </c>
      <c r="CC749" s="516">
        <v>130.4</v>
      </c>
      <c r="CD749" s="516">
        <v>130.19999999999999</v>
      </c>
      <c r="CE749" s="516">
        <v>129.9</v>
      </c>
      <c r="CF749" s="516">
        <v>129.9</v>
      </c>
      <c r="CG749" s="516">
        <v>129.1</v>
      </c>
      <c r="CH749" s="516">
        <v>128.9</v>
      </c>
      <c r="CI749" s="516">
        <v>128.30000000000001</v>
      </c>
      <c r="CJ749" s="516">
        <v>128.4</v>
      </c>
      <c r="CK749" s="516">
        <v>131.6</v>
      </c>
      <c r="CL749" s="516">
        <v>133.69999999999999</v>
      </c>
      <c r="CM749" s="516">
        <v>132.30000000000001</v>
      </c>
      <c r="CN749" s="516">
        <v>135.19999999999999</v>
      </c>
      <c r="CO749" s="516">
        <v>135.19999999999999</v>
      </c>
      <c r="CP749" s="516">
        <v>130.19999999999999</v>
      </c>
      <c r="CQ749" s="516">
        <v>130.4</v>
      </c>
      <c r="CR749" s="516">
        <v>129</v>
      </c>
      <c r="CS749" s="516">
        <v>127.8</v>
      </c>
      <c r="CT749" s="516">
        <v>128.5</v>
      </c>
      <c r="CU749" s="516">
        <v>128.4</v>
      </c>
      <c r="CV749" s="516">
        <v>128.4</v>
      </c>
      <c r="CW749" s="516">
        <v>128</v>
      </c>
      <c r="CX749" s="516">
        <v>127.9</v>
      </c>
      <c r="CY749" s="516">
        <v>127.9</v>
      </c>
      <c r="CZ749" s="516">
        <v>128.30000000000001</v>
      </c>
      <c r="DA749" s="516">
        <v>128.4</v>
      </c>
      <c r="DB749" s="516">
        <v>130.6</v>
      </c>
      <c r="DC749" s="516">
        <v>127.7</v>
      </c>
      <c r="DD749" s="516">
        <v>127.3</v>
      </c>
      <c r="DE749" s="516">
        <v>130.6</v>
      </c>
      <c r="DF749" s="516">
        <v>128.1</v>
      </c>
      <c r="DG749" s="516">
        <v>131.5</v>
      </c>
      <c r="DH749" s="516">
        <v>131.1</v>
      </c>
      <c r="DI749" s="516">
        <v>131.6</v>
      </c>
      <c r="DJ749" s="516">
        <v>132.9</v>
      </c>
      <c r="DK749" s="516">
        <v>135</v>
      </c>
      <c r="DL749" s="516">
        <v>134.69999999999999</v>
      </c>
      <c r="DM749" s="516">
        <v>135.9</v>
      </c>
      <c r="DN749" s="516">
        <v>133</v>
      </c>
      <c r="DO749" s="516">
        <v>132.9</v>
      </c>
      <c r="DP749" s="516">
        <v>130.6</v>
      </c>
      <c r="DQ749" s="516">
        <v>133.5</v>
      </c>
      <c r="DR749" s="516">
        <v>135.5</v>
      </c>
      <c r="DS749" s="516">
        <v>134</v>
      </c>
      <c r="DT749" s="516">
        <v>138.9</v>
      </c>
      <c r="DU749" s="517">
        <v>144.9</v>
      </c>
      <c r="DV749" s="517">
        <v>142.6</v>
      </c>
      <c r="DW749" s="517">
        <v>143.5</v>
      </c>
      <c r="DX749" s="559">
        <v>141.6</v>
      </c>
      <c r="DY749" s="559">
        <v>142.9</v>
      </c>
      <c r="DZ749" s="559">
        <v>141.80000000000001</v>
      </c>
      <c r="EA749" s="558">
        <v>142.6</v>
      </c>
    </row>
    <row r="750" spans="1:131">
      <c r="A750" s="514" t="s">
        <v>2037</v>
      </c>
      <c r="B750" s="514" t="s">
        <v>2038</v>
      </c>
      <c r="C750" s="515">
        <v>4.3600000000000002E-3</v>
      </c>
      <c r="D750" s="516">
        <v>84.8</v>
      </c>
      <c r="E750" s="516">
        <v>93</v>
      </c>
      <c r="F750" s="516">
        <v>87.4</v>
      </c>
      <c r="G750" s="516">
        <v>119</v>
      </c>
      <c r="H750" s="516">
        <v>101.6</v>
      </c>
      <c r="I750" s="516">
        <v>123.3</v>
      </c>
      <c r="J750" s="516">
        <v>117</v>
      </c>
      <c r="K750" s="516">
        <v>101</v>
      </c>
      <c r="L750" s="516">
        <v>112</v>
      </c>
      <c r="M750" s="516">
        <v>120.8</v>
      </c>
      <c r="N750" s="516">
        <v>101.6</v>
      </c>
      <c r="O750" s="516">
        <v>89.3</v>
      </c>
      <c r="P750" s="516">
        <v>97.3</v>
      </c>
      <c r="Q750" s="516">
        <v>111.3</v>
      </c>
      <c r="R750" s="516">
        <v>124.5</v>
      </c>
      <c r="S750" s="516">
        <v>105</v>
      </c>
      <c r="T750" s="516">
        <v>105.3</v>
      </c>
      <c r="U750" s="516">
        <v>117.6</v>
      </c>
      <c r="V750" s="516">
        <v>101.7</v>
      </c>
      <c r="W750" s="516">
        <v>107.5</v>
      </c>
      <c r="X750" s="516">
        <v>105.4</v>
      </c>
      <c r="Y750" s="516">
        <v>102.2</v>
      </c>
      <c r="Z750" s="516">
        <v>104</v>
      </c>
      <c r="AA750" s="516">
        <v>94.5</v>
      </c>
      <c r="AB750" s="516">
        <v>113.1</v>
      </c>
      <c r="AC750" s="516">
        <v>104.1</v>
      </c>
      <c r="AD750" s="516">
        <v>103.9</v>
      </c>
      <c r="AE750" s="516">
        <v>110.1</v>
      </c>
      <c r="AF750" s="516">
        <v>100.4</v>
      </c>
      <c r="AG750" s="516">
        <v>109.6</v>
      </c>
      <c r="AH750" s="516">
        <v>108.2</v>
      </c>
      <c r="AI750" s="516">
        <v>115.7</v>
      </c>
      <c r="AJ750" s="516">
        <v>115</v>
      </c>
      <c r="AK750" s="516">
        <v>111.9</v>
      </c>
      <c r="AL750" s="516">
        <v>102.1</v>
      </c>
      <c r="AM750" s="516">
        <v>108</v>
      </c>
      <c r="AN750" s="516">
        <v>112.5</v>
      </c>
      <c r="AO750" s="516">
        <v>113.6</v>
      </c>
      <c r="AP750" s="516">
        <v>107.7</v>
      </c>
      <c r="AQ750" s="516">
        <v>118.4</v>
      </c>
      <c r="AR750" s="516">
        <v>117.3</v>
      </c>
      <c r="AS750" s="516">
        <v>127.3</v>
      </c>
      <c r="AT750" s="516">
        <v>119.9</v>
      </c>
      <c r="AU750" s="516">
        <v>119.9</v>
      </c>
      <c r="AV750" s="516">
        <v>119.4</v>
      </c>
      <c r="AW750" s="516">
        <v>119.4</v>
      </c>
      <c r="AX750" s="516">
        <v>111.4</v>
      </c>
      <c r="AY750" s="516">
        <v>114.9</v>
      </c>
      <c r="AZ750" s="516">
        <v>116.5</v>
      </c>
      <c r="BA750" s="516">
        <v>112.9</v>
      </c>
      <c r="BB750" s="516">
        <v>114.4</v>
      </c>
      <c r="BC750" s="516">
        <v>112.2</v>
      </c>
      <c r="BD750" s="516">
        <v>113</v>
      </c>
      <c r="BE750" s="516">
        <v>118.9</v>
      </c>
      <c r="BF750" s="516">
        <v>118.9</v>
      </c>
      <c r="BG750" s="516">
        <v>113.4</v>
      </c>
      <c r="BH750" s="516">
        <v>121.7</v>
      </c>
      <c r="BI750" s="516">
        <v>121.7</v>
      </c>
      <c r="BJ750" s="516">
        <v>117.2</v>
      </c>
      <c r="BK750" s="516">
        <v>113.6</v>
      </c>
      <c r="BL750" s="516">
        <v>114.3</v>
      </c>
      <c r="BM750" s="516">
        <v>114.3</v>
      </c>
      <c r="BN750" s="516">
        <v>117.1</v>
      </c>
      <c r="BO750" s="516">
        <v>112</v>
      </c>
      <c r="BP750" s="516">
        <v>112</v>
      </c>
      <c r="BQ750" s="516">
        <v>112.2</v>
      </c>
      <c r="BR750" s="516">
        <v>117</v>
      </c>
      <c r="BS750" s="516">
        <v>114.7</v>
      </c>
      <c r="BT750" s="516">
        <v>114.7</v>
      </c>
      <c r="BU750" s="516">
        <v>113.2</v>
      </c>
      <c r="BV750" s="516">
        <v>115.2</v>
      </c>
      <c r="BW750" s="516">
        <v>113.8</v>
      </c>
      <c r="BX750" s="516">
        <v>115.4</v>
      </c>
      <c r="BY750" s="516">
        <v>119.3</v>
      </c>
      <c r="BZ750" s="516">
        <v>119.3</v>
      </c>
      <c r="CA750" s="516">
        <v>113.4</v>
      </c>
      <c r="CB750" s="516">
        <v>112.4</v>
      </c>
      <c r="CC750" s="516">
        <v>120.7</v>
      </c>
      <c r="CD750" s="516">
        <v>127.3</v>
      </c>
      <c r="CE750" s="516">
        <v>118.7</v>
      </c>
      <c r="CF750" s="516">
        <v>122.4</v>
      </c>
      <c r="CG750" s="516">
        <v>122.4</v>
      </c>
      <c r="CH750" s="516">
        <v>128.19999999999999</v>
      </c>
      <c r="CI750" s="516">
        <v>119.7</v>
      </c>
      <c r="CJ750" s="516">
        <v>128.6</v>
      </c>
      <c r="CK750" s="516">
        <v>116.9</v>
      </c>
      <c r="CL750" s="516">
        <v>115.3</v>
      </c>
      <c r="CM750" s="516">
        <v>119.8</v>
      </c>
      <c r="CN750" s="516">
        <v>119.8</v>
      </c>
      <c r="CO750" s="516">
        <v>119.8</v>
      </c>
      <c r="CP750" s="516">
        <v>116.9</v>
      </c>
      <c r="CQ750" s="516">
        <v>119.7</v>
      </c>
      <c r="CR750" s="516">
        <v>119.7</v>
      </c>
      <c r="CS750" s="516">
        <v>119.7</v>
      </c>
      <c r="CT750" s="516">
        <v>120.1</v>
      </c>
      <c r="CU750" s="516">
        <v>120.8</v>
      </c>
      <c r="CV750" s="516">
        <v>120.8</v>
      </c>
      <c r="CW750" s="516">
        <v>120.1</v>
      </c>
      <c r="CX750" s="516">
        <v>119</v>
      </c>
      <c r="CY750" s="516">
        <v>119</v>
      </c>
      <c r="CZ750" s="516">
        <v>122.2</v>
      </c>
      <c r="DA750" s="516">
        <v>122.2</v>
      </c>
      <c r="DB750" s="516">
        <v>122.2</v>
      </c>
      <c r="DC750" s="516">
        <v>119.7</v>
      </c>
      <c r="DD750" s="516">
        <v>119.7</v>
      </c>
      <c r="DE750" s="516">
        <v>122.3</v>
      </c>
      <c r="DF750" s="516">
        <v>123.3</v>
      </c>
      <c r="DG750" s="516">
        <v>123.3</v>
      </c>
      <c r="DH750" s="516">
        <v>119.3</v>
      </c>
      <c r="DI750" s="516">
        <v>119.3</v>
      </c>
      <c r="DJ750" s="516">
        <v>119.3</v>
      </c>
      <c r="DK750" s="516">
        <v>119.7</v>
      </c>
      <c r="DL750" s="516">
        <v>119.7</v>
      </c>
      <c r="DM750" s="516">
        <v>125.6</v>
      </c>
      <c r="DN750" s="516">
        <v>125.6</v>
      </c>
      <c r="DO750" s="516">
        <v>117.2</v>
      </c>
      <c r="DP750" s="516">
        <v>121.8</v>
      </c>
      <c r="DQ750" s="516">
        <v>121.8</v>
      </c>
      <c r="DR750" s="516">
        <v>121.8</v>
      </c>
      <c r="DS750" s="516">
        <v>121.8</v>
      </c>
      <c r="DT750" s="516">
        <v>121.8</v>
      </c>
      <c r="DU750" s="517">
        <v>121.8</v>
      </c>
      <c r="DV750" s="517">
        <v>121.8</v>
      </c>
      <c r="DW750" s="517">
        <v>123.3</v>
      </c>
      <c r="DX750" s="559">
        <v>124.1</v>
      </c>
      <c r="DY750" s="559">
        <v>127</v>
      </c>
      <c r="DZ750" s="559">
        <v>121.9</v>
      </c>
      <c r="EA750" s="558">
        <v>121.9</v>
      </c>
    </row>
    <row r="751" spans="1:131">
      <c r="A751" s="514" t="s">
        <v>2039</v>
      </c>
      <c r="B751" s="514" t="s">
        <v>2040</v>
      </c>
      <c r="C751" s="515">
        <v>0.25613000000000002</v>
      </c>
      <c r="D751" s="516">
        <v>108.8</v>
      </c>
      <c r="E751" s="516">
        <v>115.3</v>
      </c>
      <c r="F751" s="516">
        <v>120.3</v>
      </c>
      <c r="G751" s="516">
        <v>111.9</v>
      </c>
      <c r="H751" s="516">
        <v>109.6</v>
      </c>
      <c r="I751" s="516">
        <v>107.2</v>
      </c>
      <c r="J751" s="516">
        <v>110.9</v>
      </c>
      <c r="K751" s="516">
        <v>104.6</v>
      </c>
      <c r="L751" s="516">
        <v>110.4</v>
      </c>
      <c r="M751" s="516">
        <v>122.3</v>
      </c>
      <c r="N751" s="516">
        <v>123.4</v>
      </c>
      <c r="O751" s="516">
        <v>120.5</v>
      </c>
      <c r="P751" s="516">
        <v>125.7</v>
      </c>
      <c r="Q751" s="516">
        <v>121.7</v>
      </c>
      <c r="R751" s="516">
        <v>114.4</v>
      </c>
      <c r="S751" s="516">
        <v>126.8</v>
      </c>
      <c r="T751" s="516">
        <v>117.6</v>
      </c>
      <c r="U751" s="516">
        <v>120.3</v>
      </c>
      <c r="V751" s="516">
        <v>125.3</v>
      </c>
      <c r="W751" s="516">
        <v>129.69999999999999</v>
      </c>
      <c r="X751" s="516">
        <v>130.80000000000001</v>
      </c>
      <c r="Y751" s="516">
        <v>129.5</v>
      </c>
      <c r="Z751" s="516">
        <v>134.19999999999999</v>
      </c>
      <c r="AA751" s="516">
        <v>134.19999999999999</v>
      </c>
      <c r="AB751" s="516">
        <v>147.69999999999999</v>
      </c>
      <c r="AC751" s="516">
        <v>143.69999999999999</v>
      </c>
      <c r="AD751" s="516">
        <v>140.80000000000001</v>
      </c>
      <c r="AE751" s="516">
        <v>148.6</v>
      </c>
      <c r="AF751" s="516">
        <v>134.69999999999999</v>
      </c>
      <c r="AG751" s="516">
        <v>140.69999999999999</v>
      </c>
      <c r="AH751" s="516">
        <v>138.1</v>
      </c>
      <c r="AI751" s="516">
        <v>149.30000000000001</v>
      </c>
      <c r="AJ751" s="516">
        <v>137.6</v>
      </c>
      <c r="AK751" s="516">
        <v>134.9</v>
      </c>
      <c r="AL751" s="516">
        <v>146.4</v>
      </c>
      <c r="AM751" s="516">
        <v>144.30000000000001</v>
      </c>
      <c r="AN751" s="516">
        <v>135.80000000000001</v>
      </c>
      <c r="AO751" s="516">
        <v>140</v>
      </c>
      <c r="AP751" s="516">
        <v>144.9</v>
      </c>
      <c r="AQ751" s="516">
        <v>151.30000000000001</v>
      </c>
      <c r="AR751" s="516">
        <v>146.5</v>
      </c>
      <c r="AS751" s="516">
        <v>141</v>
      </c>
      <c r="AT751" s="516">
        <v>142.9</v>
      </c>
      <c r="AU751" s="516">
        <v>141.6</v>
      </c>
      <c r="AV751" s="516">
        <v>140.6</v>
      </c>
      <c r="AW751" s="516">
        <v>132.1</v>
      </c>
      <c r="AX751" s="516">
        <v>132.1</v>
      </c>
      <c r="AY751" s="516">
        <v>132.1</v>
      </c>
      <c r="AZ751" s="516">
        <v>132.1</v>
      </c>
      <c r="BA751" s="516">
        <v>132.1</v>
      </c>
      <c r="BB751" s="516">
        <v>132.1</v>
      </c>
      <c r="BC751" s="516">
        <v>132.1</v>
      </c>
      <c r="BD751" s="516">
        <v>132.1</v>
      </c>
      <c r="BE751" s="516">
        <v>132.1</v>
      </c>
      <c r="BF751" s="516">
        <v>132.1</v>
      </c>
      <c r="BG751" s="516">
        <v>132.1</v>
      </c>
      <c r="BH751" s="516">
        <v>132.1</v>
      </c>
      <c r="BI751" s="516">
        <v>132.1</v>
      </c>
      <c r="BJ751" s="516">
        <v>132.1</v>
      </c>
      <c r="BK751" s="516">
        <v>132.1</v>
      </c>
      <c r="BL751" s="516">
        <v>130.80000000000001</v>
      </c>
      <c r="BM751" s="516">
        <v>130.80000000000001</v>
      </c>
      <c r="BN751" s="516">
        <v>133.6</v>
      </c>
      <c r="BO751" s="516">
        <v>133.6</v>
      </c>
      <c r="BP751" s="516">
        <v>135.4</v>
      </c>
      <c r="BQ751" s="516">
        <v>137.1</v>
      </c>
      <c r="BR751" s="516">
        <v>135.6</v>
      </c>
      <c r="BS751" s="516">
        <v>137.6</v>
      </c>
      <c r="BT751" s="516">
        <v>134.69999999999999</v>
      </c>
      <c r="BU751" s="516">
        <v>135.9</v>
      </c>
      <c r="BV751" s="516">
        <v>139.4</v>
      </c>
      <c r="BW751" s="516">
        <v>138.80000000000001</v>
      </c>
      <c r="BX751" s="516">
        <v>138.80000000000001</v>
      </c>
      <c r="BY751" s="516">
        <v>137.69999999999999</v>
      </c>
      <c r="BZ751" s="516">
        <v>138.19999999999999</v>
      </c>
      <c r="CA751" s="516">
        <v>138.19999999999999</v>
      </c>
      <c r="CB751" s="516">
        <v>138.19999999999999</v>
      </c>
      <c r="CC751" s="516">
        <v>138.19999999999999</v>
      </c>
      <c r="CD751" s="516">
        <v>138.19999999999999</v>
      </c>
      <c r="CE751" s="516">
        <v>138.19999999999999</v>
      </c>
      <c r="CF751" s="516">
        <v>138.19999999999999</v>
      </c>
      <c r="CG751" s="516">
        <v>138.19999999999999</v>
      </c>
      <c r="CH751" s="516">
        <v>138.19999999999999</v>
      </c>
      <c r="CI751" s="516">
        <v>135.9</v>
      </c>
      <c r="CJ751" s="516">
        <v>135.9</v>
      </c>
      <c r="CK751" s="516">
        <v>141.19999999999999</v>
      </c>
      <c r="CL751" s="516">
        <v>146.5</v>
      </c>
      <c r="CM751" s="516">
        <v>143.69999999999999</v>
      </c>
      <c r="CN751" s="516">
        <v>147.9</v>
      </c>
      <c r="CO751" s="516">
        <v>147.9</v>
      </c>
      <c r="CP751" s="516">
        <v>139.1</v>
      </c>
      <c r="CQ751" s="516">
        <v>139.1</v>
      </c>
      <c r="CR751" s="516">
        <v>137.19999999999999</v>
      </c>
      <c r="CS751" s="516">
        <v>135.69999999999999</v>
      </c>
      <c r="CT751" s="516">
        <v>135.69999999999999</v>
      </c>
      <c r="CU751" s="516">
        <v>135.69999999999999</v>
      </c>
      <c r="CV751" s="516">
        <v>135.69999999999999</v>
      </c>
      <c r="CW751" s="516">
        <v>135.69999999999999</v>
      </c>
      <c r="CX751" s="516">
        <v>135.69999999999999</v>
      </c>
      <c r="CY751" s="516">
        <v>135.69999999999999</v>
      </c>
      <c r="CZ751" s="516">
        <v>135.69999999999999</v>
      </c>
      <c r="DA751" s="516">
        <v>136.5</v>
      </c>
      <c r="DB751" s="516">
        <v>138.5</v>
      </c>
      <c r="DC751" s="516">
        <v>133.69999999999999</v>
      </c>
      <c r="DD751" s="516">
        <v>132.69999999999999</v>
      </c>
      <c r="DE751" s="516">
        <v>137</v>
      </c>
      <c r="DF751" s="516">
        <v>133</v>
      </c>
      <c r="DG751" s="516">
        <v>137.5</v>
      </c>
      <c r="DH751" s="516">
        <v>135.5</v>
      </c>
      <c r="DI751" s="516">
        <v>135.5</v>
      </c>
      <c r="DJ751" s="516">
        <v>138.1</v>
      </c>
      <c r="DK751" s="516">
        <v>139.80000000000001</v>
      </c>
      <c r="DL751" s="516">
        <v>138.69999999999999</v>
      </c>
      <c r="DM751" s="516">
        <v>137.5</v>
      </c>
      <c r="DN751" s="516">
        <v>132.4</v>
      </c>
      <c r="DO751" s="516">
        <v>132.4</v>
      </c>
      <c r="DP751" s="516">
        <v>128.4</v>
      </c>
      <c r="DQ751" s="516">
        <v>133.6</v>
      </c>
      <c r="DR751" s="516">
        <v>136.69999999999999</v>
      </c>
      <c r="DS751" s="516">
        <v>133.69999999999999</v>
      </c>
      <c r="DT751" s="516">
        <v>140.9</v>
      </c>
      <c r="DU751" s="517">
        <v>150.30000000000001</v>
      </c>
      <c r="DV751" s="517">
        <v>146.30000000000001</v>
      </c>
      <c r="DW751" s="517">
        <v>146.9</v>
      </c>
      <c r="DX751" s="559">
        <v>145.30000000000001</v>
      </c>
      <c r="DY751" s="559">
        <v>146.19999999999999</v>
      </c>
      <c r="DZ751" s="559">
        <v>144.6</v>
      </c>
      <c r="EA751" s="558">
        <v>146.80000000000001</v>
      </c>
    </row>
    <row r="752" spans="1:131">
      <c r="A752" s="514" t="s">
        <v>2041</v>
      </c>
      <c r="B752" s="514" t="s">
        <v>2042</v>
      </c>
      <c r="C752" s="515">
        <v>1.4999999999999999E-4</v>
      </c>
      <c r="D752" s="516">
        <v>100.7</v>
      </c>
      <c r="E752" s="516">
        <v>95.8</v>
      </c>
      <c r="F752" s="516">
        <v>104.1</v>
      </c>
      <c r="G752" s="516">
        <v>101</v>
      </c>
      <c r="H752" s="516">
        <v>84</v>
      </c>
      <c r="I752" s="516">
        <v>77.900000000000006</v>
      </c>
      <c r="J752" s="516">
        <v>79.099999999999994</v>
      </c>
      <c r="K752" s="516">
        <v>76.8</v>
      </c>
      <c r="L752" s="516">
        <v>80.5</v>
      </c>
      <c r="M752" s="516">
        <v>78.5</v>
      </c>
      <c r="N752" s="516">
        <v>77</v>
      </c>
      <c r="O752" s="516">
        <v>73.7</v>
      </c>
      <c r="P752" s="516">
        <v>79.3</v>
      </c>
      <c r="Q752" s="516">
        <v>80.099999999999994</v>
      </c>
      <c r="R752" s="516">
        <v>81.7</v>
      </c>
      <c r="S752" s="516">
        <v>80.2</v>
      </c>
      <c r="T752" s="516">
        <v>83.1</v>
      </c>
      <c r="U752" s="516">
        <v>85.1</v>
      </c>
      <c r="V752" s="516">
        <v>79.900000000000006</v>
      </c>
      <c r="W752" s="516">
        <v>82.6</v>
      </c>
      <c r="X752" s="516">
        <v>87.7</v>
      </c>
      <c r="Y752" s="516">
        <v>82.8</v>
      </c>
      <c r="Z752" s="516">
        <v>92.6</v>
      </c>
      <c r="AA752" s="516">
        <v>101.3</v>
      </c>
      <c r="AB752" s="516">
        <v>102.7</v>
      </c>
      <c r="AC752" s="516">
        <v>103</v>
      </c>
      <c r="AD752" s="516">
        <v>100.9</v>
      </c>
      <c r="AE752" s="516">
        <v>95.4</v>
      </c>
      <c r="AF752" s="516">
        <v>95.4</v>
      </c>
      <c r="AG752" s="516">
        <v>100.2</v>
      </c>
      <c r="AH752" s="516">
        <v>100.2</v>
      </c>
      <c r="AI752" s="516">
        <v>100.2</v>
      </c>
      <c r="AJ752" s="516">
        <v>100.2</v>
      </c>
      <c r="AK752" s="516">
        <v>100.2</v>
      </c>
      <c r="AL752" s="516">
        <v>100.2</v>
      </c>
      <c r="AM752" s="516">
        <v>104.6</v>
      </c>
      <c r="AN752" s="516">
        <v>100.2</v>
      </c>
      <c r="AO752" s="516">
        <v>108</v>
      </c>
      <c r="AP752" s="516">
        <v>107.4</v>
      </c>
      <c r="AQ752" s="516">
        <v>111.3</v>
      </c>
      <c r="AR752" s="516">
        <v>111.3</v>
      </c>
      <c r="AS752" s="516">
        <v>112.3</v>
      </c>
      <c r="AT752" s="516">
        <v>112.3</v>
      </c>
      <c r="AU752" s="516">
        <v>112.3</v>
      </c>
      <c r="AV752" s="516">
        <v>112.3</v>
      </c>
      <c r="AW752" s="516">
        <v>112.3</v>
      </c>
      <c r="AX752" s="516">
        <v>112.3</v>
      </c>
      <c r="AY752" s="516">
        <v>112.3</v>
      </c>
      <c r="AZ752" s="516">
        <v>112.3</v>
      </c>
      <c r="BA752" s="516">
        <v>112.3</v>
      </c>
      <c r="BB752" s="516">
        <v>112.3</v>
      </c>
      <c r="BC752" s="516">
        <v>112.3</v>
      </c>
      <c r="BD752" s="516">
        <v>112.3</v>
      </c>
      <c r="BE752" s="516">
        <v>112.3</v>
      </c>
      <c r="BF752" s="516">
        <v>112.3</v>
      </c>
      <c r="BG752" s="516">
        <v>112.3</v>
      </c>
      <c r="BH752" s="516">
        <v>112.3</v>
      </c>
      <c r="BI752" s="516">
        <v>112.3</v>
      </c>
      <c r="BJ752" s="516">
        <v>112.3</v>
      </c>
      <c r="BK752" s="516">
        <v>112.3</v>
      </c>
      <c r="BL752" s="516">
        <v>112.3</v>
      </c>
      <c r="BM752" s="516">
        <v>112.3</v>
      </c>
      <c r="BN752" s="516">
        <v>112.3</v>
      </c>
      <c r="BO752" s="516">
        <v>112.3</v>
      </c>
      <c r="BP752" s="516">
        <v>112.3</v>
      </c>
      <c r="BQ752" s="516">
        <v>112.3</v>
      </c>
      <c r="BR752" s="516">
        <v>112.3</v>
      </c>
      <c r="BS752" s="516">
        <v>112.3</v>
      </c>
      <c r="BT752" s="516">
        <v>112.3</v>
      </c>
      <c r="BU752" s="516">
        <v>112.3</v>
      </c>
      <c r="BV752" s="516">
        <v>112.3</v>
      </c>
      <c r="BW752" s="516">
        <v>112.3</v>
      </c>
      <c r="BX752" s="516">
        <v>112.3</v>
      </c>
      <c r="BY752" s="516">
        <v>112.3</v>
      </c>
      <c r="BZ752" s="516">
        <v>112.3</v>
      </c>
      <c r="CA752" s="516">
        <v>112.3</v>
      </c>
      <c r="CB752" s="516">
        <v>112.3</v>
      </c>
      <c r="CC752" s="516">
        <v>115.3</v>
      </c>
      <c r="CD752" s="516">
        <v>115.3</v>
      </c>
      <c r="CE752" s="516">
        <v>115.3</v>
      </c>
      <c r="CF752" s="516">
        <v>115.3</v>
      </c>
      <c r="CG752" s="516">
        <v>111.5</v>
      </c>
      <c r="CH752" s="516">
        <v>111.5</v>
      </c>
      <c r="CI752" s="516">
        <v>111.5</v>
      </c>
      <c r="CJ752" s="516">
        <v>111.5</v>
      </c>
      <c r="CK752" s="516">
        <v>111.5</v>
      </c>
      <c r="CL752" s="516">
        <v>111.5</v>
      </c>
      <c r="CM752" s="516">
        <v>111.5</v>
      </c>
      <c r="CN752" s="516">
        <v>111.5</v>
      </c>
      <c r="CO752" s="516">
        <v>111.5</v>
      </c>
      <c r="CP752" s="516">
        <v>111.5</v>
      </c>
      <c r="CQ752" s="516">
        <v>111.5</v>
      </c>
      <c r="CR752" s="516">
        <v>111.5</v>
      </c>
      <c r="CS752" s="516">
        <v>111.5</v>
      </c>
      <c r="CT752" s="516">
        <v>111.5</v>
      </c>
      <c r="CU752" s="516">
        <v>111.5</v>
      </c>
      <c r="CV752" s="516">
        <v>111.5</v>
      </c>
      <c r="CW752" s="516">
        <v>111.5</v>
      </c>
      <c r="CX752" s="516">
        <v>111.5</v>
      </c>
      <c r="CY752" s="516">
        <v>111.5</v>
      </c>
      <c r="CZ752" s="516">
        <v>111.5</v>
      </c>
      <c r="DA752" s="516">
        <v>111.5</v>
      </c>
      <c r="DB752" s="516">
        <v>111.5</v>
      </c>
      <c r="DC752" s="516">
        <v>111.5</v>
      </c>
      <c r="DD752" s="516">
        <v>111.5</v>
      </c>
      <c r="DE752" s="516">
        <v>111.5</v>
      </c>
      <c r="DF752" s="516">
        <v>111.5</v>
      </c>
      <c r="DG752" s="516">
        <v>116.5</v>
      </c>
      <c r="DH752" s="516">
        <v>116.5</v>
      </c>
      <c r="DI752" s="516">
        <v>116.5</v>
      </c>
      <c r="DJ752" s="516">
        <v>116.5</v>
      </c>
      <c r="DK752" s="516">
        <v>116</v>
      </c>
      <c r="DL752" s="516">
        <v>116</v>
      </c>
      <c r="DM752" s="516">
        <v>116</v>
      </c>
      <c r="DN752" s="516">
        <v>116</v>
      </c>
      <c r="DO752" s="516">
        <v>116</v>
      </c>
      <c r="DP752" s="516">
        <v>116</v>
      </c>
      <c r="DQ752" s="516">
        <v>116</v>
      </c>
      <c r="DR752" s="516">
        <v>116</v>
      </c>
      <c r="DS752" s="516">
        <v>116</v>
      </c>
      <c r="DT752" s="516">
        <v>116</v>
      </c>
      <c r="DU752" s="517">
        <v>116</v>
      </c>
      <c r="DV752" s="517">
        <v>116</v>
      </c>
      <c r="DW752" s="517">
        <v>116</v>
      </c>
      <c r="DX752" s="559">
        <v>116</v>
      </c>
      <c r="DY752" s="559">
        <v>116</v>
      </c>
      <c r="DZ752" s="559">
        <v>116</v>
      </c>
      <c r="EA752" s="558">
        <v>115.9</v>
      </c>
    </row>
    <row r="753" spans="1:131">
      <c r="A753" s="514" t="s">
        <v>2043</v>
      </c>
      <c r="B753" s="514" t="s">
        <v>2044</v>
      </c>
      <c r="C753" s="515">
        <v>0.13411999999999999</v>
      </c>
      <c r="D753" s="516">
        <v>105.2</v>
      </c>
      <c r="E753" s="516">
        <v>95.4</v>
      </c>
      <c r="F753" s="516">
        <v>102.3</v>
      </c>
      <c r="G753" s="516">
        <v>98.2</v>
      </c>
      <c r="H753" s="516">
        <v>104.2</v>
      </c>
      <c r="I753" s="516">
        <v>98.6</v>
      </c>
      <c r="J753" s="516">
        <v>100</v>
      </c>
      <c r="K753" s="516">
        <v>101.6</v>
      </c>
      <c r="L753" s="516">
        <v>103.3</v>
      </c>
      <c r="M753" s="516">
        <v>109.8</v>
      </c>
      <c r="N753" s="516">
        <v>105.8</v>
      </c>
      <c r="O753" s="516">
        <v>112.5</v>
      </c>
      <c r="P753" s="516">
        <v>112.8</v>
      </c>
      <c r="Q753" s="516">
        <v>112.7</v>
      </c>
      <c r="R753" s="516">
        <v>121</v>
      </c>
      <c r="S753" s="516">
        <v>105.4</v>
      </c>
      <c r="T753" s="516">
        <v>110</v>
      </c>
      <c r="U753" s="516">
        <v>111.2</v>
      </c>
      <c r="V753" s="516">
        <v>115.6</v>
      </c>
      <c r="W753" s="516">
        <v>109.6</v>
      </c>
      <c r="X753" s="516">
        <v>114</v>
      </c>
      <c r="Y753" s="516">
        <v>119.8</v>
      </c>
      <c r="Z753" s="516">
        <v>122</v>
      </c>
      <c r="AA753" s="516">
        <v>117.3</v>
      </c>
      <c r="AB753" s="516">
        <v>108</v>
      </c>
      <c r="AC753" s="516">
        <v>115.6</v>
      </c>
      <c r="AD753" s="516">
        <v>107.8</v>
      </c>
      <c r="AE753" s="516">
        <v>113.8</v>
      </c>
      <c r="AF753" s="516">
        <v>115.3</v>
      </c>
      <c r="AG753" s="516">
        <v>116.8</v>
      </c>
      <c r="AH753" s="516">
        <v>109.2</v>
      </c>
      <c r="AI753" s="516">
        <v>117.4</v>
      </c>
      <c r="AJ753" s="516">
        <v>107.1</v>
      </c>
      <c r="AK753" s="516">
        <v>102.9</v>
      </c>
      <c r="AL753" s="516">
        <v>106.3</v>
      </c>
      <c r="AM753" s="516">
        <v>114.7</v>
      </c>
      <c r="AN753" s="516">
        <v>107.1</v>
      </c>
      <c r="AO753" s="516">
        <v>114.7</v>
      </c>
      <c r="AP753" s="516">
        <v>110.1</v>
      </c>
      <c r="AQ753" s="516">
        <v>115</v>
      </c>
      <c r="AR753" s="516">
        <v>112.1</v>
      </c>
      <c r="AS753" s="516">
        <v>112.3</v>
      </c>
      <c r="AT753" s="516">
        <v>111</v>
      </c>
      <c r="AU753" s="516">
        <v>108.8</v>
      </c>
      <c r="AV753" s="516">
        <v>109.1</v>
      </c>
      <c r="AW753" s="516">
        <v>110.7</v>
      </c>
      <c r="AX753" s="516">
        <v>111.1</v>
      </c>
      <c r="AY753" s="516">
        <v>112.6</v>
      </c>
      <c r="AZ753" s="516">
        <v>111.5</v>
      </c>
      <c r="BA753" s="516">
        <v>111.3</v>
      </c>
      <c r="BB753" s="516">
        <v>112.8</v>
      </c>
      <c r="BC753" s="516">
        <v>115.7</v>
      </c>
      <c r="BD753" s="516">
        <v>116.2</v>
      </c>
      <c r="BE753" s="516">
        <v>119.4</v>
      </c>
      <c r="BF753" s="516">
        <v>120.2</v>
      </c>
      <c r="BG753" s="516">
        <v>119.2</v>
      </c>
      <c r="BH753" s="516">
        <v>120.4</v>
      </c>
      <c r="BI753" s="516">
        <v>118</v>
      </c>
      <c r="BJ753" s="516">
        <v>119.1</v>
      </c>
      <c r="BK753" s="516">
        <v>120.6</v>
      </c>
      <c r="BL753" s="516">
        <v>118.9</v>
      </c>
      <c r="BM753" s="516">
        <v>119.8</v>
      </c>
      <c r="BN753" s="516">
        <v>119.8</v>
      </c>
      <c r="BO753" s="516">
        <v>119.6</v>
      </c>
      <c r="BP753" s="516">
        <v>118</v>
      </c>
      <c r="BQ753" s="516">
        <v>119.8</v>
      </c>
      <c r="BR753" s="516">
        <v>119.9</v>
      </c>
      <c r="BS753" s="516">
        <v>119.8</v>
      </c>
      <c r="BT753" s="516">
        <v>119.8</v>
      </c>
      <c r="BU753" s="516">
        <v>118.2</v>
      </c>
      <c r="BV753" s="516">
        <v>116.2</v>
      </c>
      <c r="BW753" s="516">
        <v>119.8</v>
      </c>
      <c r="BX753" s="516">
        <v>118.2</v>
      </c>
      <c r="BY753" s="516">
        <v>118.2</v>
      </c>
      <c r="BZ753" s="516">
        <v>122.4</v>
      </c>
      <c r="CA753" s="516">
        <v>122.3</v>
      </c>
      <c r="CB753" s="516">
        <v>122.4</v>
      </c>
      <c r="CC753" s="516">
        <v>123</v>
      </c>
      <c r="CD753" s="516">
        <v>121.9</v>
      </c>
      <c r="CE753" s="516">
        <v>121.1</v>
      </c>
      <c r="CF753" s="516">
        <v>120.9</v>
      </c>
      <c r="CG753" s="516">
        <v>118.9</v>
      </c>
      <c r="CH753" s="516">
        <v>117</v>
      </c>
      <c r="CI753" s="516">
        <v>119.7</v>
      </c>
      <c r="CJ753" s="516">
        <v>119.4</v>
      </c>
      <c r="CK753" s="516">
        <v>120</v>
      </c>
      <c r="CL753" s="516">
        <v>118.5</v>
      </c>
      <c r="CM753" s="516">
        <v>119</v>
      </c>
      <c r="CN753" s="516">
        <v>119.8</v>
      </c>
      <c r="CO753" s="516">
        <v>119.8</v>
      </c>
      <c r="CP753" s="516">
        <v>119.9</v>
      </c>
      <c r="CQ753" s="516">
        <v>120.8</v>
      </c>
      <c r="CR753" s="516">
        <v>120.3</v>
      </c>
      <c r="CS753" s="516">
        <v>119.1</v>
      </c>
      <c r="CT753" s="516">
        <v>121.2</v>
      </c>
      <c r="CU753" s="516">
        <v>120.5</v>
      </c>
      <c r="CV753" s="516">
        <v>121.1</v>
      </c>
      <c r="CW753" s="516">
        <v>119.7</v>
      </c>
      <c r="CX753" s="516">
        <v>119.4</v>
      </c>
      <c r="CY753" s="516">
        <v>119.2</v>
      </c>
      <c r="CZ753" s="516">
        <v>120.7</v>
      </c>
      <c r="DA753" s="516">
        <v>118.9</v>
      </c>
      <c r="DB753" s="516">
        <v>122.4</v>
      </c>
      <c r="DC753" s="516">
        <v>122.2</v>
      </c>
      <c r="DD753" s="516">
        <v>122.7</v>
      </c>
      <c r="DE753" s="516">
        <v>125.1</v>
      </c>
      <c r="DF753" s="516">
        <v>124.8</v>
      </c>
      <c r="DG753" s="516">
        <v>126.6</v>
      </c>
      <c r="DH753" s="516">
        <v>129</v>
      </c>
      <c r="DI753" s="516">
        <v>131</v>
      </c>
      <c r="DJ753" s="516">
        <v>129.9</v>
      </c>
      <c r="DK753" s="516">
        <v>132.5</v>
      </c>
      <c r="DL753" s="516">
        <v>133.19999999999999</v>
      </c>
      <c r="DM753" s="516">
        <v>138.9</v>
      </c>
      <c r="DN753" s="516">
        <v>139.19999999999999</v>
      </c>
      <c r="DO753" s="516">
        <v>139</v>
      </c>
      <c r="DP753" s="516">
        <v>139</v>
      </c>
      <c r="DQ753" s="516">
        <v>138.19999999999999</v>
      </c>
      <c r="DR753" s="516">
        <v>139</v>
      </c>
      <c r="DS753" s="516">
        <v>139.30000000000001</v>
      </c>
      <c r="DT753" s="516">
        <v>141.4</v>
      </c>
      <c r="DU753" s="517">
        <v>142.30000000000001</v>
      </c>
      <c r="DV753" s="517">
        <v>142.1</v>
      </c>
      <c r="DW753" s="517">
        <v>143.30000000000001</v>
      </c>
      <c r="DX753" s="559">
        <v>140.9</v>
      </c>
      <c r="DY753" s="559">
        <v>142.5</v>
      </c>
      <c r="DZ753" s="559">
        <v>142.5</v>
      </c>
      <c r="EA753" s="558">
        <v>140.9</v>
      </c>
    </row>
    <row r="754" spans="1:131">
      <c r="A754" s="514" t="s">
        <v>2045</v>
      </c>
      <c r="B754" s="514" t="s">
        <v>2046</v>
      </c>
      <c r="C754" s="515">
        <v>9.3000000000000005E-4</v>
      </c>
      <c r="D754" s="516">
        <v>101.7</v>
      </c>
      <c r="E754" s="516">
        <v>102</v>
      </c>
      <c r="F754" s="516">
        <v>107.7</v>
      </c>
      <c r="G754" s="516">
        <v>104.6</v>
      </c>
      <c r="H754" s="516">
        <v>104.6</v>
      </c>
      <c r="I754" s="516">
        <v>102.4</v>
      </c>
      <c r="J754" s="516">
        <v>102</v>
      </c>
      <c r="K754" s="516">
        <v>93.8</v>
      </c>
      <c r="L754" s="516">
        <v>93.8</v>
      </c>
      <c r="M754" s="516">
        <v>93.8</v>
      </c>
      <c r="N754" s="516">
        <v>92.6</v>
      </c>
      <c r="O754" s="516">
        <v>92.7</v>
      </c>
      <c r="P754" s="516">
        <v>95.9</v>
      </c>
      <c r="Q754" s="516">
        <v>98</v>
      </c>
      <c r="R754" s="516">
        <v>93.8</v>
      </c>
      <c r="S754" s="516">
        <v>91.3</v>
      </c>
      <c r="T754" s="516">
        <v>92</v>
      </c>
      <c r="U754" s="516">
        <v>91.5</v>
      </c>
      <c r="V754" s="516">
        <v>99</v>
      </c>
      <c r="W754" s="516">
        <v>101.1</v>
      </c>
      <c r="X754" s="516">
        <v>95.9</v>
      </c>
      <c r="Y754" s="516">
        <v>95.9</v>
      </c>
      <c r="Z754" s="516">
        <v>95.9</v>
      </c>
      <c r="AA754" s="516">
        <v>94.7</v>
      </c>
      <c r="AB754" s="516">
        <v>96.9</v>
      </c>
      <c r="AC754" s="516">
        <v>88.7</v>
      </c>
      <c r="AD754" s="516">
        <v>89.2</v>
      </c>
      <c r="AE754" s="516">
        <v>89.5</v>
      </c>
      <c r="AF754" s="516">
        <v>88.7</v>
      </c>
      <c r="AG754" s="516">
        <v>86.8</v>
      </c>
      <c r="AH754" s="516">
        <v>89.9</v>
      </c>
      <c r="AI754" s="516">
        <v>89.6</v>
      </c>
      <c r="AJ754" s="516">
        <v>87.7</v>
      </c>
      <c r="AK754" s="516">
        <v>86.7</v>
      </c>
      <c r="AL754" s="516">
        <v>86.7</v>
      </c>
      <c r="AM754" s="516">
        <v>95.3</v>
      </c>
      <c r="AN754" s="516">
        <v>96.3</v>
      </c>
      <c r="AO754" s="516">
        <v>93.4</v>
      </c>
      <c r="AP754" s="516">
        <v>93.5</v>
      </c>
      <c r="AQ754" s="516">
        <v>97.9</v>
      </c>
      <c r="AR754" s="516">
        <v>86.6</v>
      </c>
      <c r="AS754" s="516">
        <v>87.4</v>
      </c>
      <c r="AT754" s="516">
        <v>87.9</v>
      </c>
      <c r="AU754" s="516">
        <v>92.9</v>
      </c>
      <c r="AV754" s="516">
        <v>90.5</v>
      </c>
      <c r="AW754" s="516">
        <v>89.2</v>
      </c>
      <c r="AX754" s="516">
        <v>91</v>
      </c>
      <c r="AY754" s="516">
        <v>90.2</v>
      </c>
      <c r="AZ754" s="516">
        <v>90.4</v>
      </c>
      <c r="BA754" s="516">
        <v>90.5</v>
      </c>
      <c r="BB754" s="516">
        <v>90.9</v>
      </c>
      <c r="BC754" s="516">
        <v>91.3</v>
      </c>
      <c r="BD754" s="516">
        <v>95.5</v>
      </c>
      <c r="BE754" s="516">
        <v>95.3</v>
      </c>
      <c r="BF754" s="516">
        <v>93.7</v>
      </c>
      <c r="BG754" s="516">
        <v>93.3</v>
      </c>
      <c r="BH754" s="516">
        <v>94.5</v>
      </c>
      <c r="BI754" s="516">
        <v>94.5</v>
      </c>
      <c r="BJ754" s="516">
        <v>95.2</v>
      </c>
      <c r="BK754" s="516">
        <v>95.7</v>
      </c>
      <c r="BL754" s="516">
        <v>94</v>
      </c>
      <c r="BM754" s="516">
        <v>91.1</v>
      </c>
      <c r="BN754" s="516">
        <v>91.4</v>
      </c>
      <c r="BO754" s="516">
        <v>93.8</v>
      </c>
      <c r="BP754" s="516">
        <v>94.7</v>
      </c>
      <c r="BQ754" s="516">
        <v>92.9</v>
      </c>
      <c r="BR754" s="516">
        <v>91.8</v>
      </c>
      <c r="BS754" s="516">
        <v>85.5</v>
      </c>
      <c r="BT754" s="516">
        <v>91.8</v>
      </c>
      <c r="BU754" s="516">
        <v>85.9</v>
      </c>
      <c r="BV754" s="516">
        <v>85.6</v>
      </c>
      <c r="BW754" s="516">
        <v>87.5</v>
      </c>
      <c r="BX754" s="516">
        <v>83.1</v>
      </c>
      <c r="BY754" s="516">
        <v>84.3</v>
      </c>
      <c r="BZ754" s="516">
        <v>81.3</v>
      </c>
      <c r="CA754" s="516">
        <v>81.400000000000006</v>
      </c>
      <c r="CB754" s="516">
        <v>81.7</v>
      </c>
      <c r="CC754" s="516">
        <v>78.599999999999994</v>
      </c>
      <c r="CD754" s="516">
        <v>81.7</v>
      </c>
      <c r="CE754" s="516">
        <v>81.400000000000006</v>
      </c>
      <c r="CF754" s="516">
        <v>82.4</v>
      </c>
      <c r="CG754" s="516">
        <v>85.5</v>
      </c>
      <c r="CH754" s="516">
        <v>86.9</v>
      </c>
      <c r="CI754" s="516">
        <v>82.3</v>
      </c>
      <c r="CJ754" s="516">
        <v>84.3</v>
      </c>
      <c r="CK754" s="516">
        <v>82.1</v>
      </c>
      <c r="CL754" s="516">
        <v>82.1</v>
      </c>
      <c r="CM754" s="516">
        <v>79.8</v>
      </c>
      <c r="CN754" s="516">
        <v>79.8</v>
      </c>
      <c r="CO754" s="516">
        <v>81.7</v>
      </c>
      <c r="CP754" s="516">
        <v>81.599999999999994</v>
      </c>
      <c r="CQ754" s="516">
        <v>78.3</v>
      </c>
      <c r="CR754" s="516">
        <v>82.7</v>
      </c>
      <c r="CS754" s="516">
        <v>81.599999999999994</v>
      </c>
      <c r="CT754" s="516">
        <v>82.7</v>
      </c>
      <c r="CU754" s="516">
        <v>79.599999999999994</v>
      </c>
      <c r="CV754" s="516">
        <v>83</v>
      </c>
      <c r="CW754" s="516">
        <v>81.3</v>
      </c>
      <c r="CX754" s="516">
        <v>83</v>
      </c>
      <c r="CY754" s="516">
        <v>79.5</v>
      </c>
      <c r="CZ754" s="516">
        <v>81.3</v>
      </c>
      <c r="DA754" s="516">
        <v>79.7</v>
      </c>
      <c r="DB754" s="516">
        <v>79.7</v>
      </c>
      <c r="DC754" s="516">
        <v>79.7</v>
      </c>
      <c r="DD754" s="516">
        <v>79.2</v>
      </c>
      <c r="DE754" s="516">
        <v>79.5</v>
      </c>
      <c r="DF754" s="516">
        <v>79.2</v>
      </c>
      <c r="DG754" s="516">
        <v>80.900000000000006</v>
      </c>
      <c r="DH754" s="516">
        <v>81.3</v>
      </c>
      <c r="DI754" s="516">
        <v>81.3</v>
      </c>
      <c r="DJ754" s="516">
        <v>82.3</v>
      </c>
      <c r="DK754" s="516">
        <v>81.599999999999994</v>
      </c>
      <c r="DL754" s="516">
        <v>80.2</v>
      </c>
      <c r="DM754" s="516">
        <v>86.4</v>
      </c>
      <c r="DN754" s="516">
        <v>89.1</v>
      </c>
      <c r="DO754" s="516">
        <v>86.4</v>
      </c>
      <c r="DP754" s="516">
        <v>88.8</v>
      </c>
      <c r="DQ754" s="516">
        <v>88.5</v>
      </c>
      <c r="DR754" s="516">
        <v>88.4</v>
      </c>
      <c r="DS754" s="516">
        <v>95</v>
      </c>
      <c r="DT754" s="516">
        <v>91.7</v>
      </c>
      <c r="DU754" s="517">
        <v>92.2</v>
      </c>
      <c r="DV754" s="517">
        <v>94.8</v>
      </c>
      <c r="DW754" s="517">
        <v>95.1</v>
      </c>
      <c r="DX754" s="559">
        <v>94.9</v>
      </c>
      <c r="DY754" s="559">
        <v>95.1</v>
      </c>
      <c r="DZ754" s="559">
        <v>95.7</v>
      </c>
      <c r="EA754" s="558">
        <v>95.1</v>
      </c>
    </row>
    <row r="755" spans="1:131">
      <c r="A755" s="514" t="s">
        <v>2047</v>
      </c>
      <c r="B755" s="514" t="s">
        <v>2048</v>
      </c>
      <c r="C755" s="515">
        <v>2E-3</v>
      </c>
      <c r="D755" s="516">
        <v>101.8</v>
      </c>
      <c r="E755" s="516">
        <v>103.6</v>
      </c>
      <c r="F755" s="516">
        <v>102</v>
      </c>
      <c r="G755" s="516">
        <v>103.3</v>
      </c>
      <c r="H755" s="516">
        <v>102.9</v>
      </c>
      <c r="I755" s="516">
        <v>103.5</v>
      </c>
      <c r="J755" s="516">
        <v>103.6</v>
      </c>
      <c r="K755" s="516">
        <v>106.9</v>
      </c>
      <c r="L755" s="516">
        <v>104.4</v>
      </c>
      <c r="M755" s="516">
        <v>105.2</v>
      </c>
      <c r="N755" s="516">
        <v>106</v>
      </c>
      <c r="O755" s="516">
        <v>105.1</v>
      </c>
      <c r="P755" s="516">
        <v>106.7</v>
      </c>
      <c r="Q755" s="516">
        <v>106.9</v>
      </c>
      <c r="R755" s="516">
        <v>107.4</v>
      </c>
      <c r="S755" s="516">
        <v>107.4</v>
      </c>
      <c r="T755" s="516">
        <v>108.8</v>
      </c>
      <c r="U755" s="516">
        <v>108.6</v>
      </c>
      <c r="V755" s="516">
        <v>108.9</v>
      </c>
      <c r="W755" s="516">
        <v>110.8</v>
      </c>
      <c r="X755" s="516">
        <v>109.7</v>
      </c>
      <c r="Y755" s="516">
        <v>112</v>
      </c>
      <c r="Z755" s="516">
        <v>111.1</v>
      </c>
      <c r="AA755" s="516">
        <v>113.3</v>
      </c>
      <c r="AB755" s="516">
        <v>112.6</v>
      </c>
      <c r="AC755" s="516">
        <v>112.7</v>
      </c>
      <c r="AD755" s="516">
        <v>113.4</v>
      </c>
      <c r="AE755" s="516">
        <v>114.6</v>
      </c>
      <c r="AF755" s="516">
        <v>114</v>
      </c>
      <c r="AG755" s="516">
        <v>114.9</v>
      </c>
      <c r="AH755" s="516">
        <v>114.9</v>
      </c>
      <c r="AI755" s="516">
        <v>115.3</v>
      </c>
      <c r="AJ755" s="516">
        <v>115.5</v>
      </c>
      <c r="AK755" s="516">
        <v>116.4</v>
      </c>
      <c r="AL755" s="516">
        <v>115.6</v>
      </c>
      <c r="AM755" s="516">
        <v>115.6</v>
      </c>
      <c r="AN755" s="516">
        <v>115.8</v>
      </c>
      <c r="AO755" s="516">
        <v>116.6</v>
      </c>
      <c r="AP755" s="516">
        <v>117.1</v>
      </c>
      <c r="AQ755" s="516">
        <v>117.6</v>
      </c>
      <c r="AR755" s="516">
        <v>117.6</v>
      </c>
      <c r="AS755" s="516">
        <v>117.6</v>
      </c>
      <c r="AT755" s="516">
        <v>118</v>
      </c>
      <c r="AU755" s="516">
        <v>118.5</v>
      </c>
      <c r="AV755" s="516">
        <v>117.8</v>
      </c>
      <c r="AW755" s="516">
        <v>117.8</v>
      </c>
      <c r="AX755" s="516">
        <v>117.8</v>
      </c>
      <c r="AY755" s="516">
        <v>117.5</v>
      </c>
      <c r="AZ755" s="516">
        <v>117.5</v>
      </c>
      <c r="BA755" s="516">
        <v>116.3</v>
      </c>
      <c r="BB755" s="516">
        <v>116.3</v>
      </c>
      <c r="BC755" s="516">
        <v>116.3</v>
      </c>
      <c r="BD755" s="516">
        <v>116.3</v>
      </c>
      <c r="BE755" s="516">
        <v>116.3</v>
      </c>
      <c r="BF755" s="516">
        <v>120.6</v>
      </c>
      <c r="BG755" s="516">
        <v>119.9</v>
      </c>
      <c r="BH755" s="516">
        <v>119.9</v>
      </c>
      <c r="BI755" s="516">
        <v>118.9</v>
      </c>
      <c r="BJ755" s="516">
        <v>118.9</v>
      </c>
      <c r="BK755" s="516">
        <v>119.3</v>
      </c>
      <c r="BL755" s="516">
        <v>119.3</v>
      </c>
      <c r="BM755" s="516">
        <v>119.3</v>
      </c>
      <c r="BN755" s="516">
        <v>119.3</v>
      </c>
      <c r="BO755" s="516">
        <v>119.8</v>
      </c>
      <c r="BP755" s="516">
        <v>120.7</v>
      </c>
      <c r="BQ755" s="516">
        <v>123</v>
      </c>
      <c r="BR755" s="516">
        <v>121.2</v>
      </c>
      <c r="BS755" s="516">
        <v>120.5</v>
      </c>
      <c r="BT755" s="516">
        <v>121.2</v>
      </c>
      <c r="BU755" s="516">
        <v>121.6</v>
      </c>
      <c r="BV755" s="516">
        <v>122.1</v>
      </c>
      <c r="BW755" s="516">
        <v>120.4</v>
      </c>
      <c r="BX755" s="516">
        <v>119.3</v>
      </c>
      <c r="BY755" s="516">
        <v>119.3</v>
      </c>
      <c r="BZ755" s="516">
        <v>120.7</v>
      </c>
      <c r="CA755" s="516">
        <v>122.5</v>
      </c>
      <c r="CB755" s="516">
        <v>121.8</v>
      </c>
      <c r="CC755" s="516">
        <v>120.9</v>
      </c>
      <c r="CD755" s="516">
        <v>118.1</v>
      </c>
      <c r="CE755" s="516">
        <v>118.1</v>
      </c>
      <c r="CF755" s="516">
        <v>120.1</v>
      </c>
      <c r="CG755" s="516">
        <v>118.1</v>
      </c>
      <c r="CH755" s="516">
        <v>122.3</v>
      </c>
      <c r="CI755" s="516">
        <v>123.5</v>
      </c>
      <c r="CJ755" s="516">
        <v>125.5</v>
      </c>
      <c r="CK755" s="516">
        <v>126.5</v>
      </c>
      <c r="CL755" s="516">
        <v>126.1</v>
      </c>
      <c r="CM755" s="516">
        <v>126.1</v>
      </c>
      <c r="CN755" s="516">
        <v>126.1</v>
      </c>
      <c r="CO755" s="516">
        <v>126.1</v>
      </c>
      <c r="CP755" s="516">
        <v>126.2</v>
      </c>
      <c r="CQ755" s="516">
        <v>127</v>
      </c>
      <c r="CR755" s="516">
        <v>127.1</v>
      </c>
      <c r="CS755" s="516">
        <v>123.6</v>
      </c>
      <c r="CT755" s="516">
        <v>127.6</v>
      </c>
      <c r="CU755" s="516">
        <v>127.6</v>
      </c>
      <c r="CV755" s="516">
        <v>127.6</v>
      </c>
      <c r="CW755" s="516">
        <v>130.5</v>
      </c>
      <c r="CX755" s="516">
        <v>130.5</v>
      </c>
      <c r="CY755" s="516">
        <v>128.6</v>
      </c>
      <c r="CZ755" s="516">
        <v>128.6</v>
      </c>
      <c r="DA755" s="516">
        <v>127.6</v>
      </c>
      <c r="DB755" s="516">
        <v>128</v>
      </c>
      <c r="DC755" s="516">
        <v>128</v>
      </c>
      <c r="DD755" s="516">
        <v>128.5</v>
      </c>
      <c r="DE755" s="516">
        <v>129.5</v>
      </c>
      <c r="DF755" s="516">
        <v>129.4</v>
      </c>
      <c r="DG755" s="516">
        <v>129.4</v>
      </c>
      <c r="DH755" s="516">
        <v>130.69999999999999</v>
      </c>
      <c r="DI755" s="516">
        <v>130.69999999999999</v>
      </c>
      <c r="DJ755" s="516">
        <v>131.5</v>
      </c>
      <c r="DK755" s="516">
        <v>130.69999999999999</v>
      </c>
      <c r="DL755" s="516">
        <v>130.19999999999999</v>
      </c>
      <c r="DM755" s="516">
        <v>131.1</v>
      </c>
      <c r="DN755" s="516">
        <v>131.6</v>
      </c>
      <c r="DO755" s="516">
        <v>131.69999999999999</v>
      </c>
      <c r="DP755" s="516">
        <v>133.30000000000001</v>
      </c>
      <c r="DQ755" s="516">
        <v>135.1</v>
      </c>
      <c r="DR755" s="516">
        <v>134.19999999999999</v>
      </c>
      <c r="DS755" s="516">
        <v>134.19999999999999</v>
      </c>
      <c r="DT755" s="516">
        <v>136.4</v>
      </c>
      <c r="DU755" s="517">
        <v>137.80000000000001</v>
      </c>
      <c r="DV755" s="517">
        <v>137.80000000000001</v>
      </c>
      <c r="DW755" s="517">
        <v>138.9</v>
      </c>
      <c r="DX755" s="559">
        <v>138.4</v>
      </c>
      <c r="DY755" s="559">
        <v>144.5</v>
      </c>
      <c r="DZ755" s="559">
        <v>144.4</v>
      </c>
      <c r="EA755" s="558">
        <v>143.9</v>
      </c>
    </row>
    <row r="756" spans="1:131">
      <c r="A756" s="514" t="s">
        <v>2049</v>
      </c>
      <c r="B756" s="514" t="s">
        <v>2050</v>
      </c>
      <c r="C756" s="515">
        <v>1.5990000000000001E-2</v>
      </c>
      <c r="D756" s="516">
        <v>104</v>
      </c>
      <c r="E756" s="516">
        <v>104</v>
      </c>
      <c r="F756" s="516">
        <v>104</v>
      </c>
      <c r="G756" s="516">
        <v>104</v>
      </c>
      <c r="H756" s="516">
        <v>104</v>
      </c>
      <c r="I756" s="516">
        <v>104</v>
      </c>
      <c r="J756" s="516">
        <v>104</v>
      </c>
      <c r="K756" s="516">
        <v>104</v>
      </c>
      <c r="L756" s="516">
        <v>104</v>
      </c>
      <c r="M756" s="516">
        <v>104</v>
      </c>
      <c r="N756" s="516">
        <v>105</v>
      </c>
      <c r="O756" s="516">
        <v>105</v>
      </c>
      <c r="P756" s="516">
        <v>94.8</v>
      </c>
      <c r="Q756" s="516">
        <v>94.8</v>
      </c>
      <c r="R756" s="516">
        <v>97.2</v>
      </c>
      <c r="S756" s="516">
        <v>97.2</v>
      </c>
      <c r="T756" s="516">
        <v>97.2</v>
      </c>
      <c r="U756" s="516">
        <v>97.2</v>
      </c>
      <c r="V756" s="516">
        <v>97.2</v>
      </c>
      <c r="W756" s="516">
        <v>97.2</v>
      </c>
      <c r="X756" s="516">
        <v>97.2</v>
      </c>
      <c r="Y756" s="516">
        <v>97.2</v>
      </c>
      <c r="Z756" s="516">
        <v>96.6</v>
      </c>
      <c r="AA756" s="516">
        <v>96.6</v>
      </c>
      <c r="AB756" s="516">
        <v>97.3</v>
      </c>
      <c r="AC756" s="516">
        <v>97.3</v>
      </c>
      <c r="AD756" s="516">
        <v>97.3</v>
      </c>
      <c r="AE756" s="516">
        <v>97.3</v>
      </c>
      <c r="AF756" s="516">
        <v>97.3</v>
      </c>
      <c r="AG756" s="516">
        <v>97.3</v>
      </c>
      <c r="AH756" s="516">
        <v>98.4</v>
      </c>
      <c r="AI756" s="516">
        <v>98.4</v>
      </c>
      <c r="AJ756" s="516">
        <v>98.4</v>
      </c>
      <c r="AK756" s="516">
        <v>98.4</v>
      </c>
      <c r="AL756" s="516">
        <v>98.4</v>
      </c>
      <c r="AM756" s="516">
        <v>98.4</v>
      </c>
      <c r="AN756" s="516">
        <v>99</v>
      </c>
      <c r="AO756" s="516">
        <v>99</v>
      </c>
      <c r="AP756" s="516">
        <v>99</v>
      </c>
      <c r="AQ756" s="516">
        <v>99</v>
      </c>
      <c r="AR756" s="516">
        <v>99</v>
      </c>
      <c r="AS756" s="516">
        <v>99</v>
      </c>
      <c r="AT756" s="516">
        <v>99</v>
      </c>
      <c r="AU756" s="516">
        <v>99</v>
      </c>
      <c r="AV756" s="516">
        <v>99</v>
      </c>
      <c r="AW756" s="516">
        <v>99</v>
      </c>
      <c r="AX756" s="516">
        <v>99</v>
      </c>
      <c r="AY756" s="516">
        <v>99</v>
      </c>
      <c r="AZ756" s="516">
        <v>99</v>
      </c>
      <c r="BA756" s="516">
        <v>99</v>
      </c>
      <c r="BB756" s="516">
        <v>99</v>
      </c>
      <c r="BC756" s="516">
        <v>99</v>
      </c>
      <c r="BD756" s="516">
        <v>99</v>
      </c>
      <c r="BE756" s="516">
        <v>99</v>
      </c>
      <c r="BF756" s="516">
        <v>99</v>
      </c>
      <c r="BG756" s="516">
        <v>99</v>
      </c>
      <c r="BH756" s="516">
        <v>99</v>
      </c>
      <c r="BI756" s="516">
        <v>99</v>
      </c>
      <c r="BJ756" s="516">
        <v>99</v>
      </c>
      <c r="BK756" s="516">
        <v>99</v>
      </c>
      <c r="BL756" s="516">
        <v>99</v>
      </c>
      <c r="BM756" s="516">
        <v>99.9</v>
      </c>
      <c r="BN756" s="516">
        <v>99.9</v>
      </c>
      <c r="BO756" s="516">
        <v>94.4</v>
      </c>
      <c r="BP756" s="516">
        <v>94.4</v>
      </c>
      <c r="BQ756" s="516">
        <v>94.4</v>
      </c>
      <c r="BR756" s="516">
        <v>94.4</v>
      </c>
      <c r="BS756" s="516">
        <v>94.4</v>
      </c>
      <c r="BT756" s="516">
        <v>94.4</v>
      </c>
      <c r="BU756" s="516">
        <v>95</v>
      </c>
      <c r="BV756" s="516">
        <v>94.4</v>
      </c>
      <c r="BW756" s="516">
        <v>95.4</v>
      </c>
      <c r="BX756" s="516">
        <v>95.9</v>
      </c>
      <c r="BY756" s="516">
        <v>95.5</v>
      </c>
      <c r="BZ756" s="516">
        <v>94.9</v>
      </c>
      <c r="CA756" s="516">
        <v>95.8</v>
      </c>
      <c r="CB756" s="516">
        <v>95.4</v>
      </c>
      <c r="CC756" s="516">
        <v>96.9</v>
      </c>
      <c r="CD756" s="516">
        <v>96.4</v>
      </c>
      <c r="CE756" s="516">
        <v>97.3</v>
      </c>
      <c r="CF756" s="516">
        <v>95.7</v>
      </c>
      <c r="CG756" s="516">
        <v>94.7</v>
      </c>
      <c r="CH756" s="516">
        <v>96.3</v>
      </c>
      <c r="CI756" s="516">
        <v>95.7</v>
      </c>
      <c r="CJ756" s="516">
        <v>101.6</v>
      </c>
      <c r="CK756" s="516">
        <v>104.2</v>
      </c>
      <c r="CL756" s="516">
        <v>89.1</v>
      </c>
      <c r="CM756" s="516">
        <v>89.6</v>
      </c>
      <c r="CN756" s="516">
        <v>96.6</v>
      </c>
      <c r="CO756" s="516">
        <v>96.7</v>
      </c>
      <c r="CP756" s="516">
        <v>97.6</v>
      </c>
      <c r="CQ756" s="516">
        <v>97.5</v>
      </c>
      <c r="CR756" s="516">
        <v>94.6</v>
      </c>
      <c r="CS756" s="516">
        <v>94.9</v>
      </c>
      <c r="CT756" s="516">
        <v>95</v>
      </c>
      <c r="CU756" s="516">
        <v>94.7</v>
      </c>
      <c r="CV756" s="516">
        <v>95.3</v>
      </c>
      <c r="CW756" s="516">
        <v>95.1</v>
      </c>
      <c r="CX756" s="516">
        <v>95.1</v>
      </c>
      <c r="CY756" s="516">
        <v>95.7</v>
      </c>
      <c r="CZ756" s="516">
        <v>95.4</v>
      </c>
      <c r="DA756" s="516">
        <v>96.1</v>
      </c>
      <c r="DB756" s="516">
        <v>95.6</v>
      </c>
      <c r="DC756" s="516">
        <v>95.2</v>
      </c>
      <c r="DD756" s="516">
        <v>95.4</v>
      </c>
      <c r="DE756" s="516">
        <v>95.2</v>
      </c>
      <c r="DF756" s="516">
        <v>95.9</v>
      </c>
      <c r="DG756" s="516">
        <v>96.8</v>
      </c>
      <c r="DH756" s="516">
        <v>97.7</v>
      </c>
      <c r="DI756" s="516">
        <v>98.3</v>
      </c>
      <c r="DJ756" s="516">
        <v>98.4</v>
      </c>
      <c r="DK756" s="516">
        <v>98.8</v>
      </c>
      <c r="DL756" s="516">
        <v>98.8</v>
      </c>
      <c r="DM756" s="516">
        <v>100.3</v>
      </c>
      <c r="DN756" s="516">
        <v>99</v>
      </c>
      <c r="DO756" s="516">
        <v>99.9</v>
      </c>
      <c r="DP756" s="516">
        <v>99.8</v>
      </c>
      <c r="DQ756" s="516">
        <v>100.1</v>
      </c>
      <c r="DR756" s="516">
        <v>100.4</v>
      </c>
      <c r="DS756" s="516">
        <v>102.6</v>
      </c>
      <c r="DT756" s="516">
        <v>98</v>
      </c>
      <c r="DU756" s="517">
        <v>102.5</v>
      </c>
      <c r="DV756" s="517">
        <v>104.3</v>
      </c>
      <c r="DW756" s="517">
        <v>106.3</v>
      </c>
      <c r="DX756" s="559">
        <v>101.8</v>
      </c>
      <c r="DY756" s="559">
        <v>105</v>
      </c>
      <c r="DZ756" s="559">
        <v>102.5</v>
      </c>
      <c r="EA756" s="558">
        <v>100.1</v>
      </c>
    </row>
    <row r="757" spans="1:131">
      <c r="A757" s="514" t="s">
        <v>2051</v>
      </c>
      <c r="B757" s="514" t="s">
        <v>2052</v>
      </c>
      <c r="C757" s="515">
        <v>2.307E-2</v>
      </c>
      <c r="D757" s="516">
        <v>104.1</v>
      </c>
      <c r="E757" s="516">
        <v>104.6</v>
      </c>
      <c r="F757" s="516">
        <v>101.4</v>
      </c>
      <c r="G757" s="516">
        <v>103.4</v>
      </c>
      <c r="H757" s="516">
        <v>103.5</v>
      </c>
      <c r="I757" s="516">
        <v>107.7</v>
      </c>
      <c r="J757" s="516">
        <v>105.7</v>
      </c>
      <c r="K757" s="516">
        <v>105.4</v>
      </c>
      <c r="L757" s="516">
        <v>106.2</v>
      </c>
      <c r="M757" s="516">
        <v>107.6</v>
      </c>
      <c r="N757" s="516">
        <v>112.3</v>
      </c>
      <c r="O757" s="516">
        <v>111.5</v>
      </c>
      <c r="P757" s="516">
        <v>111.4</v>
      </c>
      <c r="Q757" s="516">
        <v>106.8</v>
      </c>
      <c r="R757" s="516">
        <v>107.8</v>
      </c>
      <c r="S757" s="516">
        <v>111</v>
      </c>
      <c r="T757" s="516">
        <v>112</v>
      </c>
      <c r="U757" s="516">
        <v>113.3</v>
      </c>
      <c r="V757" s="516">
        <v>115</v>
      </c>
      <c r="W757" s="516">
        <v>115</v>
      </c>
      <c r="X757" s="516">
        <v>115.4</v>
      </c>
      <c r="Y757" s="516">
        <v>117</v>
      </c>
      <c r="Z757" s="516">
        <v>115.3</v>
      </c>
      <c r="AA757" s="516">
        <v>116.9</v>
      </c>
      <c r="AB757" s="516">
        <v>115.1</v>
      </c>
      <c r="AC757" s="516">
        <v>115.1</v>
      </c>
      <c r="AD757" s="516">
        <v>114.9</v>
      </c>
      <c r="AE757" s="516">
        <v>115</v>
      </c>
      <c r="AF757" s="516">
        <v>115</v>
      </c>
      <c r="AG757" s="516">
        <v>115.2</v>
      </c>
      <c r="AH757" s="516">
        <v>116.5</v>
      </c>
      <c r="AI757" s="516">
        <v>114.9</v>
      </c>
      <c r="AJ757" s="516">
        <v>116.1</v>
      </c>
      <c r="AK757" s="516">
        <v>115.3</v>
      </c>
      <c r="AL757" s="516">
        <v>113.1</v>
      </c>
      <c r="AM757" s="516">
        <v>112.8</v>
      </c>
      <c r="AN757" s="516">
        <v>113.7</v>
      </c>
      <c r="AO757" s="516">
        <v>114.3</v>
      </c>
      <c r="AP757" s="516">
        <v>114.5</v>
      </c>
      <c r="AQ757" s="516">
        <v>114.6</v>
      </c>
      <c r="AR757" s="516">
        <v>114.5</v>
      </c>
      <c r="AS757" s="516">
        <v>116.1</v>
      </c>
      <c r="AT757" s="516">
        <v>115.8</v>
      </c>
      <c r="AU757" s="516">
        <v>113.7</v>
      </c>
      <c r="AV757" s="516">
        <v>117</v>
      </c>
      <c r="AW757" s="516">
        <v>116.2</v>
      </c>
      <c r="AX757" s="516">
        <v>117.4</v>
      </c>
      <c r="AY757" s="516">
        <v>118.4</v>
      </c>
      <c r="AZ757" s="516">
        <v>111</v>
      </c>
      <c r="BA757" s="516">
        <v>112.7</v>
      </c>
      <c r="BB757" s="516">
        <v>111.3</v>
      </c>
      <c r="BC757" s="516">
        <v>112.6</v>
      </c>
      <c r="BD757" s="516">
        <v>112.4</v>
      </c>
      <c r="BE757" s="516">
        <v>113.9</v>
      </c>
      <c r="BF757" s="516">
        <v>111.4</v>
      </c>
      <c r="BG757" s="516">
        <v>114.5</v>
      </c>
      <c r="BH757" s="516">
        <v>114.5</v>
      </c>
      <c r="BI757" s="516">
        <v>114.5</v>
      </c>
      <c r="BJ757" s="516">
        <v>114.5</v>
      </c>
      <c r="BK757" s="516">
        <v>114.5</v>
      </c>
      <c r="BL757" s="516">
        <v>114.5</v>
      </c>
      <c r="BM757" s="516">
        <v>114.5</v>
      </c>
      <c r="BN757" s="516">
        <v>114.5</v>
      </c>
      <c r="BO757" s="516">
        <v>114.5</v>
      </c>
      <c r="BP757" s="516">
        <v>110.9</v>
      </c>
      <c r="BQ757" s="516">
        <v>110.9</v>
      </c>
      <c r="BR757" s="516">
        <v>110.9</v>
      </c>
      <c r="BS757" s="516">
        <v>110.9</v>
      </c>
      <c r="BT757" s="516">
        <v>110.9</v>
      </c>
      <c r="BU757" s="516">
        <v>116.8</v>
      </c>
      <c r="BV757" s="516">
        <v>117.5</v>
      </c>
      <c r="BW757" s="516">
        <v>116.5</v>
      </c>
      <c r="BX757" s="516">
        <v>115</v>
      </c>
      <c r="BY757" s="516">
        <v>115.9</v>
      </c>
      <c r="BZ757" s="516">
        <v>115.7</v>
      </c>
      <c r="CA757" s="516">
        <v>116.2</v>
      </c>
      <c r="CB757" s="516">
        <v>116.3</v>
      </c>
      <c r="CC757" s="516">
        <v>114.9</v>
      </c>
      <c r="CD757" s="516">
        <v>115.9</v>
      </c>
      <c r="CE757" s="516">
        <v>117</v>
      </c>
      <c r="CF757" s="516">
        <v>118.3</v>
      </c>
      <c r="CG757" s="516">
        <v>115.4</v>
      </c>
      <c r="CH757" s="516">
        <v>118.8</v>
      </c>
      <c r="CI757" s="516">
        <v>120.1</v>
      </c>
      <c r="CJ757" s="516">
        <v>117.7</v>
      </c>
      <c r="CK757" s="516">
        <v>117.6</v>
      </c>
      <c r="CL757" s="516">
        <v>117.9</v>
      </c>
      <c r="CM757" s="516">
        <v>117.5</v>
      </c>
      <c r="CN757" s="516">
        <v>117.5</v>
      </c>
      <c r="CO757" s="516">
        <v>117.2</v>
      </c>
      <c r="CP757" s="516">
        <v>118.7</v>
      </c>
      <c r="CQ757" s="516">
        <v>116.7</v>
      </c>
      <c r="CR757" s="516">
        <v>116.2</v>
      </c>
      <c r="CS757" s="516">
        <v>117.2</v>
      </c>
      <c r="CT757" s="516">
        <v>117</v>
      </c>
      <c r="CU757" s="516">
        <v>120.6</v>
      </c>
      <c r="CV757" s="516">
        <v>116.6</v>
      </c>
      <c r="CW757" s="516">
        <v>116.8</v>
      </c>
      <c r="CX757" s="516">
        <v>117</v>
      </c>
      <c r="CY757" s="516">
        <v>117.5</v>
      </c>
      <c r="CZ757" s="516">
        <v>116.2</v>
      </c>
      <c r="DA757" s="516">
        <v>117.9</v>
      </c>
      <c r="DB757" s="516">
        <v>118.8</v>
      </c>
      <c r="DC757" s="516">
        <v>118.4</v>
      </c>
      <c r="DD757" s="516">
        <v>119</v>
      </c>
      <c r="DE757" s="516">
        <v>120.7</v>
      </c>
      <c r="DF757" s="516">
        <v>118.1</v>
      </c>
      <c r="DG757" s="516">
        <v>121.7</v>
      </c>
      <c r="DH757" s="516">
        <v>121.7</v>
      </c>
      <c r="DI757" s="516">
        <v>119.7</v>
      </c>
      <c r="DJ757" s="516">
        <v>122</v>
      </c>
      <c r="DK757" s="516">
        <v>126.1</v>
      </c>
      <c r="DL757" s="516">
        <v>130</v>
      </c>
      <c r="DM757" s="516">
        <v>130</v>
      </c>
      <c r="DN757" s="516">
        <v>130</v>
      </c>
      <c r="DO757" s="516">
        <v>131.19999999999999</v>
      </c>
      <c r="DP757" s="516">
        <v>131.6</v>
      </c>
      <c r="DQ757" s="516">
        <v>131.30000000000001</v>
      </c>
      <c r="DR757" s="516">
        <v>130.9</v>
      </c>
      <c r="DS757" s="516">
        <v>132.1</v>
      </c>
      <c r="DT757" s="516">
        <v>135.5</v>
      </c>
      <c r="DU757" s="517">
        <v>136.4</v>
      </c>
      <c r="DV757" s="517">
        <v>136.69999999999999</v>
      </c>
      <c r="DW757" s="517">
        <v>138.30000000000001</v>
      </c>
      <c r="DX757" s="559">
        <v>137.9</v>
      </c>
      <c r="DY757" s="559">
        <v>139.80000000000001</v>
      </c>
      <c r="DZ757" s="559">
        <v>139.30000000000001</v>
      </c>
      <c r="EA757" s="558">
        <v>140.4</v>
      </c>
    </row>
    <row r="758" spans="1:131">
      <c r="A758" s="514" t="s">
        <v>2053</v>
      </c>
      <c r="B758" s="514" t="s">
        <v>2054</v>
      </c>
      <c r="C758" s="515">
        <v>0.83265</v>
      </c>
      <c r="D758" s="516">
        <v>103.1</v>
      </c>
      <c r="E758" s="516">
        <v>103.7</v>
      </c>
      <c r="F758" s="516">
        <v>104</v>
      </c>
      <c r="G758" s="516">
        <v>104.7</v>
      </c>
      <c r="H758" s="516">
        <v>104.5</v>
      </c>
      <c r="I758" s="516">
        <v>104.5</v>
      </c>
      <c r="J758" s="516">
        <v>104.9</v>
      </c>
      <c r="K758" s="516">
        <v>105</v>
      </c>
      <c r="L758" s="516">
        <v>105</v>
      </c>
      <c r="M758" s="516">
        <v>105.3</v>
      </c>
      <c r="N758" s="516">
        <v>105.5</v>
      </c>
      <c r="O758" s="516">
        <v>105.8</v>
      </c>
      <c r="P758" s="516">
        <v>106.8</v>
      </c>
      <c r="Q758" s="516">
        <v>103.8</v>
      </c>
      <c r="R758" s="516">
        <v>104.5</v>
      </c>
      <c r="S758" s="516">
        <v>104.8</v>
      </c>
      <c r="T758" s="516">
        <v>105.4</v>
      </c>
      <c r="U758" s="516">
        <v>105.2</v>
      </c>
      <c r="V758" s="516">
        <v>105.3</v>
      </c>
      <c r="W758" s="516">
        <v>105.5</v>
      </c>
      <c r="X758" s="516">
        <v>106</v>
      </c>
      <c r="Y758" s="516">
        <v>106</v>
      </c>
      <c r="Z758" s="516">
        <v>106.2</v>
      </c>
      <c r="AA758" s="516">
        <v>106.5</v>
      </c>
      <c r="AB758" s="516">
        <v>107.7</v>
      </c>
      <c r="AC758" s="516">
        <v>107.5</v>
      </c>
      <c r="AD758" s="516">
        <v>107.5</v>
      </c>
      <c r="AE758" s="516">
        <v>108.2</v>
      </c>
      <c r="AF758" s="516">
        <v>108.5</v>
      </c>
      <c r="AG758" s="516">
        <v>107.7</v>
      </c>
      <c r="AH758" s="516">
        <v>107.6</v>
      </c>
      <c r="AI758" s="516">
        <v>108.4</v>
      </c>
      <c r="AJ758" s="516">
        <v>108.9</v>
      </c>
      <c r="AK758" s="516">
        <v>108.9</v>
      </c>
      <c r="AL758" s="516">
        <v>109.5</v>
      </c>
      <c r="AM758" s="516">
        <v>109.7</v>
      </c>
      <c r="AN758" s="516">
        <v>111.1</v>
      </c>
      <c r="AO758" s="516">
        <v>111</v>
      </c>
      <c r="AP758" s="516">
        <v>110.7</v>
      </c>
      <c r="AQ758" s="516">
        <v>111.7</v>
      </c>
      <c r="AR758" s="516">
        <v>110.8</v>
      </c>
      <c r="AS758" s="516">
        <v>110.5</v>
      </c>
      <c r="AT758" s="516">
        <v>111.5</v>
      </c>
      <c r="AU758" s="516">
        <v>111.5</v>
      </c>
      <c r="AV758" s="516">
        <v>111.6</v>
      </c>
      <c r="AW758" s="516">
        <v>111.3</v>
      </c>
      <c r="AX758" s="516">
        <v>111.2</v>
      </c>
      <c r="AY758" s="516">
        <v>111.8</v>
      </c>
      <c r="AZ758" s="516">
        <v>112.6</v>
      </c>
      <c r="BA758" s="516">
        <v>112.3</v>
      </c>
      <c r="BB758" s="516">
        <v>112.2</v>
      </c>
      <c r="BC758" s="516">
        <v>112.3</v>
      </c>
      <c r="BD758" s="516">
        <v>112</v>
      </c>
      <c r="BE758" s="516">
        <v>112.3</v>
      </c>
      <c r="BF758" s="516">
        <v>112.6</v>
      </c>
      <c r="BG758" s="516">
        <v>112.3</v>
      </c>
      <c r="BH758" s="516">
        <v>112.2</v>
      </c>
      <c r="BI758" s="516">
        <v>112.5</v>
      </c>
      <c r="BJ758" s="516">
        <v>112.2</v>
      </c>
      <c r="BK758" s="516">
        <v>111.5</v>
      </c>
      <c r="BL758" s="516">
        <v>112</v>
      </c>
      <c r="BM758" s="516">
        <v>112.4</v>
      </c>
      <c r="BN758" s="516">
        <v>112.3</v>
      </c>
      <c r="BO758" s="516">
        <v>111.9</v>
      </c>
      <c r="BP758" s="516">
        <v>112.3</v>
      </c>
      <c r="BQ758" s="516">
        <v>112.5</v>
      </c>
      <c r="BR758" s="516">
        <v>112.7</v>
      </c>
      <c r="BS758" s="516">
        <v>112.8</v>
      </c>
      <c r="BT758" s="516">
        <v>112.8</v>
      </c>
      <c r="BU758" s="516">
        <v>114.3</v>
      </c>
      <c r="BV758" s="516">
        <v>113.8</v>
      </c>
      <c r="BW758" s="516">
        <v>113.9</v>
      </c>
      <c r="BX758" s="516">
        <v>114.5</v>
      </c>
      <c r="BY758" s="516">
        <v>114.2</v>
      </c>
      <c r="BZ758" s="516">
        <v>114.6</v>
      </c>
      <c r="CA758" s="516">
        <v>115.5</v>
      </c>
      <c r="CB758" s="516">
        <v>116.7</v>
      </c>
      <c r="CC758" s="516">
        <v>117.3</v>
      </c>
      <c r="CD758" s="516">
        <v>117.6</v>
      </c>
      <c r="CE758" s="516">
        <v>117.9</v>
      </c>
      <c r="CF758" s="516">
        <v>118</v>
      </c>
      <c r="CG758" s="516">
        <v>118.7</v>
      </c>
      <c r="CH758" s="516">
        <v>118.5</v>
      </c>
      <c r="CI758" s="516">
        <v>119.4</v>
      </c>
      <c r="CJ758" s="516">
        <v>119.3</v>
      </c>
      <c r="CK758" s="516">
        <v>119.3</v>
      </c>
      <c r="CL758" s="516">
        <v>119.7</v>
      </c>
      <c r="CM758" s="516">
        <v>120.1</v>
      </c>
      <c r="CN758" s="516">
        <v>120.6</v>
      </c>
      <c r="CO758" s="516">
        <v>121.1</v>
      </c>
      <c r="CP758" s="516">
        <v>121.3</v>
      </c>
      <c r="CQ758" s="516">
        <v>120.9</v>
      </c>
      <c r="CR758" s="516">
        <v>121.1</v>
      </c>
      <c r="CS758" s="516">
        <v>121.1</v>
      </c>
      <c r="CT758" s="516">
        <v>121.4</v>
      </c>
      <c r="CU758" s="516">
        <v>121.5</v>
      </c>
      <c r="CV758" s="516">
        <v>121.6</v>
      </c>
      <c r="CW758" s="516">
        <v>121.1</v>
      </c>
      <c r="CX758" s="516">
        <v>120.6</v>
      </c>
      <c r="CY758" s="516">
        <v>120.6</v>
      </c>
      <c r="CZ758" s="516">
        <v>121.5</v>
      </c>
      <c r="DA758" s="516">
        <v>121.7</v>
      </c>
      <c r="DB758" s="516">
        <v>121.2</v>
      </c>
      <c r="DC758" s="516">
        <v>121.6</v>
      </c>
      <c r="DD758" s="516">
        <v>121.3</v>
      </c>
      <c r="DE758" s="516">
        <v>122.7</v>
      </c>
      <c r="DF758" s="516">
        <v>122.4</v>
      </c>
      <c r="DG758" s="516">
        <v>122.7</v>
      </c>
      <c r="DH758" s="516">
        <v>122.9</v>
      </c>
      <c r="DI758" s="516">
        <v>124.4</v>
      </c>
      <c r="DJ758" s="516">
        <v>124.8</v>
      </c>
      <c r="DK758" s="516">
        <v>126.4</v>
      </c>
      <c r="DL758" s="516">
        <v>127</v>
      </c>
      <c r="DM758" s="516">
        <v>129</v>
      </c>
      <c r="DN758" s="516">
        <v>129.4</v>
      </c>
      <c r="DO758" s="516">
        <v>129.80000000000001</v>
      </c>
      <c r="DP758" s="516">
        <v>130.5</v>
      </c>
      <c r="DQ758" s="516">
        <v>131.9</v>
      </c>
      <c r="DR758" s="516">
        <v>132.1</v>
      </c>
      <c r="DS758" s="516">
        <v>132.80000000000001</v>
      </c>
      <c r="DT758" s="516">
        <v>133.30000000000001</v>
      </c>
      <c r="DU758" s="517">
        <v>133.80000000000001</v>
      </c>
      <c r="DV758" s="517">
        <v>134.30000000000001</v>
      </c>
      <c r="DW758" s="517">
        <v>136.5</v>
      </c>
      <c r="DX758" s="559">
        <v>136.4</v>
      </c>
      <c r="DY758" s="559">
        <v>137.1</v>
      </c>
      <c r="DZ758" s="559">
        <v>136.9</v>
      </c>
      <c r="EA758" s="558">
        <v>138.80000000000001</v>
      </c>
    </row>
    <row r="759" spans="1:131">
      <c r="A759" s="514" t="s">
        <v>2055</v>
      </c>
      <c r="B759" s="514" t="s">
        <v>2056</v>
      </c>
      <c r="C759" s="515">
        <v>0.52771999999999997</v>
      </c>
      <c r="D759" s="516">
        <v>103.9</v>
      </c>
      <c r="E759" s="516">
        <v>103.9</v>
      </c>
      <c r="F759" s="516">
        <v>104.1</v>
      </c>
      <c r="G759" s="516">
        <v>103.8</v>
      </c>
      <c r="H759" s="516">
        <v>104.2</v>
      </c>
      <c r="I759" s="516">
        <v>104</v>
      </c>
      <c r="J759" s="516">
        <v>104.7</v>
      </c>
      <c r="K759" s="516">
        <v>104.6</v>
      </c>
      <c r="L759" s="516">
        <v>104.7</v>
      </c>
      <c r="M759" s="516">
        <v>104.7</v>
      </c>
      <c r="N759" s="516">
        <v>104.9</v>
      </c>
      <c r="O759" s="516">
        <v>105.1</v>
      </c>
      <c r="P759" s="516">
        <v>105.9</v>
      </c>
      <c r="Q759" s="516">
        <v>103.6</v>
      </c>
      <c r="R759" s="516">
        <v>104.1</v>
      </c>
      <c r="S759" s="516">
        <v>104.1</v>
      </c>
      <c r="T759" s="516">
        <v>103.9</v>
      </c>
      <c r="U759" s="516">
        <v>104.3</v>
      </c>
      <c r="V759" s="516">
        <v>104.7</v>
      </c>
      <c r="W759" s="516">
        <v>104.6</v>
      </c>
      <c r="X759" s="516">
        <v>104.1</v>
      </c>
      <c r="Y759" s="516">
        <v>104.3</v>
      </c>
      <c r="Z759" s="516">
        <v>104.4</v>
      </c>
      <c r="AA759" s="516">
        <v>104.8</v>
      </c>
      <c r="AB759" s="516">
        <v>106.3</v>
      </c>
      <c r="AC759" s="516">
        <v>106.7</v>
      </c>
      <c r="AD759" s="516">
        <v>106.4</v>
      </c>
      <c r="AE759" s="516">
        <v>107</v>
      </c>
      <c r="AF759" s="516">
        <v>106.8</v>
      </c>
      <c r="AG759" s="516">
        <v>106.9</v>
      </c>
      <c r="AH759" s="516">
        <v>107.1</v>
      </c>
      <c r="AI759" s="516">
        <v>107.1</v>
      </c>
      <c r="AJ759" s="516">
        <v>107.6</v>
      </c>
      <c r="AK759" s="516">
        <v>108</v>
      </c>
      <c r="AL759" s="516">
        <v>108.1</v>
      </c>
      <c r="AM759" s="516">
        <v>108.1</v>
      </c>
      <c r="AN759" s="516">
        <v>111</v>
      </c>
      <c r="AO759" s="516">
        <v>110.9</v>
      </c>
      <c r="AP759" s="516">
        <v>111</v>
      </c>
      <c r="AQ759" s="516">
        <v>111.3</v>
      </c>
      <c r="AR759" s="516">
        <v>110.9</v>
      </c>
      <c r="AS759" s="516">
        <v>110.7</v>
      </c>
      <c r="AT759" s="516">
        <v>111.8</v>
      </c>
      <c r="AU759" s="516">
        <v>111.9</v>
      </c>
      <c r="AV759" s="516">
        <v>111.9</v>
      </c>
      <c r="AW759" s="516">
        <v>111.7</v>
      </c>
      <c r="AX759" s="516">
        <v>111.7</v>
      </c>
      <c r="AY759" s="516">
        <v>111.9</v>
      </c>
      <c r="AZ759" s="516">
        <v>113.7</v>
      </c>
      <c r="BA759" s="516">
        <v>113</v>
      </c>
      <c r="BB759" s="516">
        <v>113</v>
      </c>
      <c r="BC759" s="516">
        <v>113.1</v>
      </c>
      <c r="BD759" s="516">
        <v>113.6</v>
      </c>
      <c r="BE759" s="516">
        <v>113.9</v>
      </c>
      <c r="BF759" s="516">
        <v>113.8</v>
      </c>
      <c r="BG759" s="516">
        <v>113.8</v>
      </c>
      <c r="BH759" s="516">
        <v>113.5</v>
      </c>
      <c r="BI759" s="516">
        <v>113.8</v>
      </c>
      <c r="BJ759" s="516">
        <v>114.2</v>
      </c>
      <c r="BK759" s="516">
        <v>113.3</v>
      </c>
      <c r="BL759" s="516">
        <v>114</v>
      </c>
      <c r="BM759" s="516">
        <v>114</v>
      </c>
      <c r="BN759" s="516">
        <v>114.3</v>
      </c>
      <c r="BO759" s="516">
        <v>113.5</v>
      </c>
      <c r="BP759" s="516">
        <v>114.1</v>
      </c>
      <c r="BQ759" s="516">
        <v>114.5</v>
      </c>
      <c r="BR759" s="516">
        <v>114.3</v>
      </c>
      <c r="BS759" s="516">
        <v>114</v>
      </c>
      <c r="BT759" s="516">
        <v>113.8</v>
      </c>
      <c r="BU759" s="516">
        <v>114.4</v>
      </c>
      <c r="BV759" s="516">
        <v>114.3</v>
      </c>
      <c r="BW759" s="516">
        <v>115.3</v>
      </c>
      <c r="BX759" s="516">
        <v>115.4</v>
      </c>
      <c r="BY759" s="516">
        <v>114.8</v>
      </c>
      <c r="BZ759" s="516">
        <v>115.6</v>
      </c>
      <c r="CA759" s="516">
        <v>116</v>
      </c>
      <c r="CB759" s="516">
        <v>116.5</v>
      </c>
      <c r="CC759" s="516">
        <v>117.1</v>
      </c>
      <c r="CD759" s="516">
        <v>116.9</v>
      </c>
      <c r="CE759" s="516">
        <v>117.5</v>
      </c>
      <c r="CF759" s="516">
        <v>117.6</v>
      </c>
      <c r="CG759" s="516">
        <v>117.7</v>
      </c>
      <c r="CH759" s="516">
        <v>117.2</v>
      </c>
      <c r="CI759" s="516">
        <v>118.3</v>
      </c>
      <c r="CJ759" s="516">
        <v>118.2</v>
      </c>
      <c r="CK759" s="516">
        <v>118.1</v>
      </c>
      <c r="CL759" s="516">
        <v>118.1</v>
      </c>
      <c r="CM759" s="516">
        <v>118.9</v>
      </c>
      <c r="CN759" s="516">
        <v>119.5</v>
      </c>
      <c r="CO759" s="516">
        <v>120.3</v>
      </c>
      <c r="CP759" s="516">
        <v>120.3</v>
      </c>
      <c r="CQ759" s="516">
        <v>119.3</v>
      </c>
      <c r="CR759" s="516">
        <v>119.7</v>
      </c>
      <c r="CS759" s="516">
        <v>119.7</v>
      </c>
      <c r="CT759" s="516">
        <v>120.1</v>
      </c>
      <c r="CU759" s="516">
        <v>120.1</v>
      </c>
      <c r="CV759" s="516">
        <v>120.1</v>
      </c>
      <c r="CW759" s="516">
        <v>120.1</v>
      </c>
      <c r="CX759" s="516">
        <v>119.2</v>
      </c>
      <c r="CY759" s="516">
        <v>119.3</v>
      </c>
      <c r="CZ759" s="516">
        <v>120.4</v>
      </c>
      <c r="DA759" s="516">
        <v>120.5</v>
      </c>
      <c r="DB759" s="516">
        <v>119.7</v>
      </c>
      <c r="DC759" s="516">
        <v>119.8</v>
      </c>
      <c r="DD759" s="516">
        <v>119.5</v>
      </c>
      <c r="DE759" s="516">
        <v>121.3</v>
      </c>
      <c r="DF759" s="516">
        <v>121.3</v>
      </c>
      <c r="DG759" s="516">
        <v>120.6</v>
      </c>
      <c r="DH759" s="516">
        <v>121.2</v>
      </c>
      <c r="DI759" s="516">
        <v>122.4</v>
      </c>
      <c r="DJ759" s="516">
        <v>122.8</v>
      </c>
      <c r="DK759" s="516">
        <v>124.3</v>
      </c>
      <c r="DL759" s="516">
        <v>123.9</v>
      </c>
      <c r="DM759" s="516">
        <v>124.6</v>
      </c>
      <c r="DN759" s="516">
        <v>124.9</v>
      </c>
      <c r="DO759" s="516">
        <v>125.1</v>
      </c>
      <c r="DP759" s="516">
        <v>126.2</v>
      </c>
      <c r="DQ759" s="516">
        <v>127.5</v>
      </c>
      <c r="DR759" s="516">
        <v>126.9</v>
      </c>
      <c r="DS759" s="516">
        <v>128</v>
      </c>
      <c r="DT759" s="516">
        <v>127.5</v>
      </c>
      <c r="DU759" s="517">
        <v>128.5</v>
      </c>
      <c r="DV759" s="517">
        <v>128.69999999999999</v>
      </c>
      <c r="DW759" s="517">
        <v>130.69999999999999</v>
      </c>
      <c r="DX759" s="559">
        <v>131</v>
      </c>
      <c r="DY759" s="559">
        <v>131.4</v>
      </c>
      <c r="DZ759" s="559">
        <v>131.19999999999999</v>
      </c>
      <c r="EA759" s="558">
        <v>133.19999999999999</v>
      </c>
    </row>
    <row r="760" spans="1:131">
      <c r="A760" s="514" t="s">
        <v>2057</v>
      </c>
      <c r="B760" s="514" t="s">
        <v>2058</v>
      </c>
      <c r="C760" s="515">
        <v>3.64E-3</v>
      </c>
      <c r="D760" s="516">
        <v>102.3</v>
      </c>
      <c r="E760" s="516">
        <v>102.8</v>
      </c>
      <c r="F760" s="516">
        <v>102.5</v>
      </c>
      <c r="G760" s="516">
        <v>102.4</v>
      </c>
      <c r="H760" s="516">
        <v>102.8</v>
      </c>
      <c r="I760" s="516">
        <v>102</v>
      </c>
      <c r="J760" s="516">
        <v>103</v>
      </c>
      <c r="K760" s="516">
        <v>102.9</v>
      </c>
      <c r="L760" s="516">
        <v>103.8</v>
      </c>
      <c r="M760" s="516">
        <v>104.7</v>
      </c>
      <c r="N760" s="516">
        <v>104.6</v>
      </c>
      <c r="O760" s="516">
        <v>103.8</v>
      </c>
      <c r="P760" s="516">
        <v>103.6</v>
      </c>
      <c r="Q760" s="516">
        <v>103.4</v>
      </c>
      <c r="R760" s="516">
        <v>103.4</v>
      </c>
      <c r="S760" s="516">
        <v>103.9</v>
      </c>
      <c r="T760" s="516">
        <v>104.4</v>
      </c>
      <c r="U760" s="516">
        <v>105.4</v>
      </c>
      <c r="V760" s="516">
        <v>105.2</v>
      </c>
      <c r="W760" s="516">
        <v>106.1</v>
      </c>
      <c r="X760" s="516">
        <v>106.2</v>
      </c>
      <c r="Y760" s="516">
        <v>107.7</v>
      </c>
      <c r="Z760" s="516">
        <v>108</v>
      </c>
      <c r="AA760" s="516">
        <v>109.1</v>
      </c>
      <c r="AB760" s="516">
        <v>107.5</v>
      </c>
      <c r="AC760" s="516">
        <v>107.7</v>
      </c>
      <c r="AD760" s="516">
        <v>107.3</v>
      </c>
      <c r="AE760" s="516">
        <v>107.6</v>
      </c>
      <c r="AF760" s="516">
        <v>109.5</v>
      </c>
      <c r="AG760" s="516">
        <v>109.6</v>
      </c>
      <c r="AH760" s="516">
        <v>108.6</v>
      </c>
      <c r="AI760" s="516">
        <v>109.5</v>
      </c>
      <c r="AJ760" s="516">
        <v>109.2</v>
      </c>
      <c r="AK760" s="516">
        <v>109.6</v>
      </c>
      <c r="AL760" s="516">
        <v>109.8</v>
      </c>
      <c r="AM760" s="516">
        <v>110.5</v>
      </c>
      <c r="AN760" s="516">
        <v>109.3</v>
      </c>
      <c r="AO760" s="516">
        <v>110</v>
      </c>
      <c r="AP760" s="516">
        <v>111.1</v>
      </c>
      <c r="AQ760" s="516">
        <v>109.2</v>
      </c>
      <c r="AR760" s="516">
        <v>109.3</v>
      </c>
      <c r="AS760" s="516">
        <v>109.1</v>
      </c>
      <c r="AT760" s="516">
        <v>109.8</v>
      </c>
      <c r="AU760" s="516">
        <v>108.3</v>
      </c>
      <c r="AV760" s="516">
        <v>108.7</v>
      </c>
      <c r="AW760" s="516">
        <v>108.3</v>
      </c>
      <c r="AX760" s="516">
        <v>107.9</v>
      </c>
      <c r="AY760" s="516">
        <v>108</v>
      </c>
      <c r="AZ760" s="516">
        <v>108.3</v>
      </c>
      <c r="BA760" s="516">
        <v>108.1</v>
      </c>
      <c r="BB760" s="516">
        <v>108.8</v>
      </c>
      <c r="BC760" s="516">
        <v>109.1</v>
      </c>
      <c r="BD760" s="516">
        <v>108.3</v>
      </c>
      <c r="BE760" s="516">
        <v>110.5</v>
      </c>
      <c r="BF760" s="516">
        <v>110.3</v>
      </c>
      <c r="BG760" s="516">
        <v>110.6</v>
      </c>
      <c r="BH760" s="516">
        <v>110.1</v>
      </c>
      <c r="BI760" s="516">
        <v>110.4</v>
      </c>
      <c r="BJ760" s="516">
        <v>110.3</v>
      </c>
      <c r="BK760" s="516">
        <v>111.5</v>
      </c>
      <c r="BL760" s="516">
        <v>112.6</v>
      </c>
      <c r="BM760" s="516">
        <v>111.1</v>
      </c>
      <c r="BN760" s="516">
        <v>110.1</v>
      </c>
      <c r="BO760" s="516">
        <v>107.6</v>
      </c>
      <c r="BP760" s="516">
        <v>107</v>
      </c>
      <c r="BQ760" s="516">
        <v>108.4</v>
      </c>
      <c r="BR760" s="516">
        <v>107.8</v>
      </c>
      <c r="BS760" s="516">
        <v>108</v>
      </c>
      <c r="BT760" s="516">
        <v>107.5</v>
      </c>
      <c r="BU760" s="516">
        <v>107.5</v>
      </c>
      <c r="BV760" s="516">
        <v>107</v>
      </c>
      <c r="BW760" s="516">
        <v>107</v>
      </c>
      <c r="BX760" s="516">
        <v>107.5</v>
      </c>
      <c r="BY760" s="516">
        <v>107.9</v>
      </c>
      <c r="BZ760" s="516">
        <v>107.7</v>
      </c>
      <c r="CA760" s="516">
        <v>107.7</v>
      </c>
      <c r="CB760" s="516">
        <v>108.6</v>
      </c>
      <c r="CC760" s="516">
        <v>108</v>
      </c>
      <c r="CD760" s="516">
        <v>108.6</v>
      </c>
      <c r="CE760" s="516">
        <v>108.1</v>
      </c>
      <c r="CF760" s="516">
        <v>109.2</v>
      </c>
      <c r="CG760" s="516">
        <v>109.8</v>
      </c>
      <c r="CH760" s="516">
        <v>109.6</v>
      </c>
      <c r="CI760" s="516">
        <v>109.6</v>
      </c>
      <c r="CJ760" s="516">
        <v>109.2</v>
      </c>
      <c r="CK760" s="516">
        <v>108.2</v>
      </c>
      <c r="CL760" s="516">
        <v>107.4</v>
      </c>
      <c r="CM760" s="516">
        <v>109.1</v>
      </c>
      <c r="CN760" s="516">
        <v>109.1</v>
      </c>
      <c r="CO760" s="516">
        <v>109.8</v>
      </c>
      <c r="CP760" s="516">
        <v>111.4</v>
      </c>
      <c r="CQ760" s="516">
        <v>111.3</v>
      </c>
      <c r="CR760" s="516">
        <v>111.6</v>
      </c>
      <c r="CS760" s="516">
        <v>112.1</v>
      </c>
      <c r="CT760" s="516">
        <v>112.5</v>
      </c>
      <c r="CU760" s="516">
        <v>112.6</v>
      </c>
      <c r="CV760" s="516">
        <v>113.9</v>
      </c>
      <c r="CW760" s="516">
        <v>113.8</v>
      </c>
      <c r="CX760" s="516">
        <v>114.2</v>
      </c>
      <c r="CY760" s="516">
        <v>116</v>
      </c>
      <c r="CZ760" s="516">
        <v>116.6</v>
      </c>
      <c r="DA760" s="516">
        <v>118.8</v>
      </c>
      <c r="DB760" s="516">
        <v>119.2</v>
      </c>
      <c r="DC760" s="516">
        <v>117.1</v>
      </c>
      <c r="DD760" s="516">
        <v>119.2</v>
      </c>
      <c r="DE760" s="516">
        <v>122.7</v>
      </c>
      <c r="DF760" s="516">
        <v>124</v>
      </c>
      <c r="DG760" s="516">
        <v>125.5</v>
      </c>
      <c r="DH760" s="516">
        <v>125.1</v>
      </c>
      <c r="DI760" s="516">
        <v>124.9</v>
      </c>
      <c r="DJ760" s="516">
        <v>124.8</v>
      </c>
      <c r="DK760" s="516">
        <v>126.2</v>
      </c>
      <c r="DL760" s="516">
        <v>127.3</v>
      </c>
      <c r="DM760" s="516">
        <v>127.4</v>
      </c>
      <c r="DN760" s="516">
        <v>132.1</v>
      </c>
      <c r="DO760" s="516">
        <v>131.69999999999999</v>
      </c>
      <c r="DP760" s="516">
        <v>130.19999999999999</v>
      </c>
      <c r="DQ760" s="516">
        <v>132.9</v>
      </c>
      <c r="DR760" s="516">
        <v>133.1</v>
      </c>
      <c r="DS760" s="516">
        <v>134.4</v>
      </c>
      <c r="DT760" s="516">
        <v>134.6</v>
      </c>
      <c r="DU760" s="517">
        <v>130.9</v>
      </c>
      <c r="DV760" s="517">
        <v>130</v>
      </c>
      <c r="DW760" s="517">
        <v>134.1</v>
      </c>
      <c r="DX760" s="559">
        <v>133.6</v>
      </c>
      <c r="DY760" s="559">
        <v>134.6</v>
      </c>
      <c r="DZ760" s="559">
        <v>133.9</v>
      </c>
      <c r="EA760" s="558">
        <v>138.69999999999999</v>
      </c>
    </row>
    <row r="761" spans="1:131">
      <c r="A761" s="514" t="s">
        <v>2059</v>
      </c>
      <c r="B761" s="514" t="s">
        <v>2060</v>
      </c>
      <c r="C761" s="515">
        <v>0.26218000000000002</v>
      </c>
      <c r="D761" s="516">
        <v>101.5</v>
      </c>
      <c r="E761" s="516">
        <v>103.2</v>
      </c>
      <c r="F761" s="516">
        <v>103.7</v>
      </c>
      <c r="G761" s="516">
        <v>106.7</v>
      </c>
      <c r="H761" s="516">
        <v>105.2</v>
      </c>
      <c r="I761" s="516">
        <v>105.6</v>
      </c>
      <c r="J761" s="516">
        <v>105.5</v>
      </c>
      <c r="K761" s="516">
        <v>105.8</v>
      </c>
      <c r="L761" s="516">
        <v>105.9</v>
      </c>
      <c r="M761" s="516">
        <v>106.8</v>
      </c>
      <c r="N761" s="516">
        <v>106.9</v>
      </c>
      <c r="O761" s="516">
        <v>107.6</v>
      </c>
      <c r="P761" s="516">
        <v>109.3</v>
      </c>
      <c r="Q761" s="516">
        <v>104.5</v>
      </c>
      <c r="R761" s="516">
        <v>106.5</v>
      </c>
      <c r="S761" s="516">
        <v>106.1</v>
      </c>
      <c r="T761" s="516">
        <v>107.3</v>
      </c>
      <c r="U761" s="516">
        <v>107.9</v>
      </c>
      <c r="V761" s="516">
        <v>108.7</v>
      </c>
      <c r="W761" s="516">
        <v>108.5</v>
      </c>
      <c r="X761" s="516">
        <v>109.6</v>
      </c>
      <c r="Y761" s="516">
        <v>109.6</v>
      </c>
      <c r="Z761" s="516">
        <v>109.7</v>
      </c>
      <c r="AA761" s="516">
        <v>110.5</v>
      </c>
      <c r="AB761" s="516">
        <v>110.5</v>
      </c>
      <c r="AC761" s="516">
        <v>109.3</v>
      </c>
      <c r="AD761" s="516">
        <v>110.7</v>
      </c>
      <c r="AE761" s="516">
        <v>110.8</v>
      </c>
      <c r="AF761" s="516">
        <v>110.6</v>
      </c>
      <c r="AG761" s="516">
        <v>110.6</v>
      </c>
      <c r="AH761" s="516">
        <v>110.9</v>
      </c>
      <c r="AI761" s="516">
        <v>111</v>
      </c>
      <c r="AJ761" s="516">
        <v>110.2</v>
      </c>
      <c r="AK761" s="516">
        <v>109.8</v>
      </c>
      <c r="AL761" s="516">
        <v>111.1</v>
      </c>
      <c r="AM761" s="516">
        <v>112.7</v>
      </c>
      <c r="AN761" s="516">
        <v>110.4</v>
      </c>
      <c r="AO761" s="516">
        <v>111</v>
      </c>
      <c r="AP761" s="516">
        <v>111.6</v>
      </c>
      <c r="AQ761" s="516">
        <v>112.4</v>
      </c>
      <c r="AR761" s="516">
        <v>110.1</v>
      </c>
      <c r="AS761" s="516">
        <v>109.9</v>
      </c>
      <c r="AT761" s="516">
        <v>110.8</v>
      </c>
      <c r="AU761" s="516">
        <v>110.9</v>
      </c>
      <c r="AV761" s="516">
        <v>111</v>
      </c>
      <c r="AW761" s="516">
        <v>110.2</v>
      </c>
      <c r="AX761" s="516">
        <v>110.2</v>
      </c>
      <c r="AY761" s="516">
        <v>111.5</v>
      </c>
      <c r="AZ761" s="516">
        <v>110.5</v>
      </c>
      <c r="BA761" s="516">
        <v>111.2</v>
      </c>
      <c r="BB761" s="516">
        <v>110.8</v>
      </c>
      <c r="BC761" s="516">
        <v>110.9</v>
      </c>
      <c r="BD761" s="516">
        <v>109</v>
      </c>
      <c r="BE761" s="516">
        <v>109.3</v>
      </c>
      <c r="BF761" s="516">
        <v>110.1</v>
      </c>
      <c r="BG761" s="516">
        <v>109.1</v>
      </c>
      <c r="BH761" s="516">
        <v>109.6</v>
      </c>
      <c r="BI761" s="516">
        <v>109.9</v>
      </c>
      <c r="BJ761" s="516">
        <v>108.1</v>
      </c>
      <c r="BK761" s="516">
        <v>107.9</v>
      </c>
      <c r="BL761" s="516">
        <v>107.8</v>
      </c>
      <c r="BM761" s="516">
        <v>109</v>
      </c>
      <c r="BN761" s="516">
        <v>108.1</v>
      </c>
      <c r="BO761" s="516">
        <v>108.4</v>
      </c>
      <c r="BP761" s="516">
        <v>108.4</v>
      </c>
      <c r="BQ761" s="516">
        <v>108.4</v>
      </c>
      <c r="BR761" s="516">
        <v>109.4</v>
      </c>
      <c r="BS761" s="516">
        <v>110.1</v>
      </c>
      <c r="BT761" s="516">
        <v>110.8</v>
      </c>
      <c r="BU761" s="516">
        <v>114.3</v>
      </c>
      <c r="BV761" s="516">
        <v>113</v>
      </c>
      <c r="BW761" s="516">
        <v>111.3</v>
      </c>
      <c r="BX761" s="516">
        <v>112.8</v>
      </c>
      <c r="BY761" s="516">
        <v>112.8</v>
      </c>
      <c r="BZ761" s="516">
        <v>112.6</v>
      </c>
      <c r="CA761" s="516">
        <v>114.2</v>
      </c>
      <c r="CB761" s="516">
        <v>117</v>
      </c>
      <c r="CC761" s="516">
        <v>117.8</v>
      </c>
      <c r="CD761" s="516">
        <v>118.8</v>
      </c>
      <c r="CE761" s="516">
        <v>118.8</v>
      </c>
      <c r="CF761" s="516">
        <v>119</v>
      </c>
      <c r="CG761" s="516">
        <v>121</v>
      </c>
      <c r="CH761" s="516">
        <v>121</v>
      </c>
      <c r="CI761" s="516">
        <v>121.6</v>
      </c>
      <c r="CJ761" s="516">
        <v>121.5</v>
      </c>
      <c r="CK761" s="516">
        <v>121.8</v>
      </c>
      <c r="CL761" s="516">
        <v>123</v>
      </c>
      <c r="CM761" s="516">
        <v>122.9</v>
      </c>
      <c r="CN761" s="516">
        <v>123.1</v>
      </c>
      <c r="CO761" s="516">
        <v>123.1</v>
      </c>
      <c r="CP761" s="516">
        <v>123.7</v>
      </c>
      <c r="CQ761" s="516">
        <v>124.2</v>
      </c>
      <c r="CR761" s="516">
        <v>124.2</v>
      </c>
      <c r="CS761" s="516">
        <v>124.1</v>
      </c>
      <c r="CT761" s="516">
        <v>124.3</v>
      </c>
      <c r="CU761" s="516">
        <v>124.7</v>
      </c>
      <c r="CV761" s="516">
        <v>125</v>
      </c>
      <c r="CW761" s="516">
        <v>123.4</v>
      </c>
      <c r="CX761" s="516">
        <v>123.5</v>
      </c>
      <c r="CY761" s="516">
        <v>123.5</v>
      </c>
      <c r="CZ761" s="516">
        <v>124.3</v>
      </c>
      <c r="DA761" s="516">
        <v>124.5</v>
      </c>
      <c r="DB761" s="516">
        <v>124.6</v>
      </c>
      <c r="DC761" s="516">
        <v>125.8</v>
      </c>
      <c r="DD761" s="516">
        <v>125.5</v>
      </c>
      <c r="DE761" s="516">
        <v>125.8</v>
      </c>
      <c r="DF761" s="516">
        <v>125.2</v>
      </c>
      <c r="DG761" s="516">
        <v>127.4</v>
      </c>
      <c r="DH761" s="516">
        <v>126.4</v>
      </c>
      <c r="DI761" s="516">
        <v>128.69999999999999</v>
      </c>
      <c r="DJ761" s="516">
        <v>129.4</v>
      </c>
      <c r="DK761" s="516">
        <v>131.6</v>
      </c>
      <c r="DL761" s="516">
        <v>134</v>
      </c>
      <c r="DM761" s="516">
        <v>138.80000000000001</v>
      </c>
      <c r="DN761" s="516">
        <v>139.4</v>
      </c>
      <c r="DO761" s="516">
        <v>140.19999999999999</v>
      </c>
      <c r="DP761" s="516">
        <v>140.1</v>
      </c>
      <c r="DQ761" s="516">
        <v>141.9</v>
      </c>
      <c r="DR761" s="516">
        <v>143.9</v>
      </c>
      <c r="DS761" s="516">
        <v>143.9</v>
      </c>
      <c r="DT761" s="516">
        <v>145.80000000000001</v>
      </c>
      <c r="DU761" s="517">
        <v>145.5</v>
      </c>
      <c r="DV761" s="517">
        <v>146.69999999999999</v>
      </c>
      <c r="DW761" s="517">
        <v>149.4</v>
      </c>
      <c r="DX761" s="559">
        <v>148</v>
      </c>
      <c r="DY761" s="559">
        <v>149.30000000000001</v>
      </c>
      <c r="DZ761" s="559">
        <v>149.30000000000001</v>
      </c>
      <c r="EA761" s="558">
        <v>150.5</v>
      </c>
    </row>
    <row r="762" spans="1:131">
      <c r="A762" s="514" t="s">
        <v>2061</v>
      </c>
      <c r="B762" s="514" t="s">
        <v>2062</v>
      </c>
      <c r="C762" s="515">
        <v>7.1000000000000002E-4</v>
      </c>
      <c r="D762" s="516">
        <v>108.5</v>
      </c>
      <c r="E762" s="516">
        <v>109.5</v>
      </c>
      <c r="F762" s="516">
        <v>109.4</v>
      </c>
      <c r="G762" s="516">
        <v>109.7</v>
      </c>
      <c r="H762" s="516">
        <v>109.7</v>
      </c>
      <c r="I762" s="516">
        <v>109.7</v>
      </c>
      <c r="J762" s="516">
        <v>108.4</v>
      </c>
      <c r="K762" s="516">
        <v>108.2</v>
      </c>
      <c r="L762" s="516">
        <v>108.2</v>
      </c>
      <c r="M762" s="516">
        <v>109</v>
      </c>
      <c r="N762" s="516">
        <v>111.2</v>
      </c>
      <c r="O762" s="516">
        <v>112.3</v>
      </c>
      <c r="P762" s="516">
        <v>113.1</v>
      </c>
      <c r="Q762" s="516">
        <v>113.1</v>
      </c>
      <c r="R762" s="516">
        <v>113.1</v>
      </c>
      <c r="S762" s="516">
        <v>113.5</v>
      </c>
      <c r="T762" s="516">
        <v>113.6</v>
      </c>
      <c r="U762" s="516">
        <v>114</v>
      </c>
      <c r="V762" s="516">
        <v>114</v>
      </c>
      <c r="W762" s="516">
        <v>109.9</v>
      </c>
      <c r="X762" s="516">
        <v>109.2</v>
      </c>
      <c r="Y762" s="516">
        <v>109.9</v>
      </c>
      <c r="Z762" s="516">
        <v>110.4</v>
      </c>
      <c r="AA762" s="516">
        <v>110.4</v>
      </c>
      <c r="AB762" s="516">
        <v>112.7</v>
      </c>
      <c r="AC762" s="516">
        <v>112.7</v>
      </c>
      <c r="AD762" s="516">
        <v>112.7</v>
      </c>
      <c r="AE762" s="516">
        <v>114.1</v>
      </c>
      <c r="AF762" s="516">
        <v>114.1</v>
      </c>
      <c r="AG762" s="516">
        <v>114.1</v>
      </c>
      <c r="AH762" s="516">
        <v>114.1</v>
      </c>
      <c r="AI762" s="516">
        <v>114.7</v>
      </c>
      <c r="AJ762" s="516">
        <v>113.3</v>
      </c>
      <c r="AK762" s="516">
        <v>113.8</v>
      </c>
      <c r="AL762" s="516">
        <v>114.6</v>
      </c>
      <c r="AM762" s="516">
        <v>114.7</v>
      </c>
      <c r="AN762" s="516">
        <v>118.2</v>
      </c>
      <c r="AO762" s="516">
        <v>118.2</v>
      </c>
      <c r="AP762" s="516">
        <v>118.1</v>
      </c>
      <c r="AQ762" s="516">
        <v>118.9</v>
      </c>
      <c r="AR762" s="516">
        <v>118.9</v>
      </c>
      <c r="AS762" s="516">
        <v>118.9</v>
      </c>
      <c r="AT762" s="516">
        <v>118.9</v>
      </c>
      <c r="AU762" s="516">
        <v>118.9</v>
      </c>
      <c r="AV762" s="516">
        <v>118.9</v>
      </c>
      <c r="AW762" s="516">
        <v>121.3</v>
      </c>
      <c r="AX762" s="516">
        <v>121.3</v>
      </c>
      <c r="AY762" s="516">
        <v>121.3</v>
      </c>
      <c r="AZ762" s="516">
        <v>121.3</v>
      </c>
      <c r="BA762" s="516">
        <v>121.3</v>
      </c>
      <c r="BB762" s="516">
        <v>121.3</v>
      </c>
      <c r="BC762" s="516">
        <v>122.7</v>
      </c>
      <c r="BD762" s="516">
        <v>122.7</v>
      </c>
      <c r="BE762" s="516">
        <v>122.7</v>
      </c>
      <c r="BF762" s="516">
        <v>122.4</v>
      </c>
      <c r="BG762" s="516">
        <v>122.4</v>
      </c>
      <c r="BH762" s="516">
        <v>123</v>
      </c>
      <c r="BI762" s="516">
        <v>121.8</v>
      </c>
      <c r="BJ762" s="516">
        <v>123.7</v>
      </c>
      <c r="BK762" s="516">
        <v>123.7</v>
      </c>
      <c r="BL762" s="516">
        <v>122.9</v>
      </c>
      <c r="BM762" s="516">
        <v>122.9</v>
      </c>
      <c r="BN762" s="516">
        <v>122.9</v>
      </c>
      <c r="BO762" s="516">
        <v>121.4</v>
      </c>
      <c r="BP762" s="516">
        <v>121.7</v>
      </c>
      <c r="BQ762" s="516">
        <v>120.6</v>
      </c>
      <c r="BR762" s="516">
        <v>121</v>
      </c>
      <c r="BS762" s="516">
        <v>121.8</v>
      </c>
      <c r="BT762" s="516">
        <v>121.8</v>
      </c>
      <c r="BU762" s="516">
        <v>122.2</v>
      </c>
      <c r="BV762" s="516">
        <v>122.2</v>
      </c>
      <c r="BW762" s="516">
        <v>122.4</v>
      </c>
      <c r="BX762" s="516">
        <v>122.6</v>
      </c>
      <c r="BY762" s="516">
        <v>122.6</v>
      </c>
      <c r="BZ762" s="516">
        <v>123.3</v>
      </c>
      <c r="CA762" s="516">
        <v>123.3</v>
      </c>
      <c r="CB762" s="516">
        <v>123.3</v>
      </c>
      <c r="CC762" s="516">
        <v>122.6</v>
      </c>
      <c r="CD762" s="516">
        <v>123.3</v>
      </c>
      <c r="CE762" s="516">
        <v>123.4</v>
      </c>
      <c r="CF762" s="516">
        <v>124.9</v>
      </c>
      <c r="CG762" s="516">
        <v>124.2</v>
      </c>
      <c r="CH762" s="516">
        <v>124.9</v>
      </c>
      <c r="CI762" s="516">
        <v>124.1</v>
      </c>
      <c r="CJ762" s="516">
        <v>124.9</v>
      </c>
      <c r="CK762" s="516">
        <v>124.9</v>
      </c>
      <c r="CL762" s="516">
        <v>124.9</v>
      </c>
      <c r="CM762" s="516">
        <v>127.8</v>
      </c>
      <c r="CN762" s="516">
        <v>127.1</v>
      </c>
      <c r="CO762" s="516">
        <v>127.1</v>
      </c>
      <c r="CP762" s="516">
        <v>127.8</v>
      </c>
      <c r="CQ762" s="516">
        <v>127.8</v>
      </c>
      <c r="CR762" s="516">
        <v>128.19999999999999</v>
      </c>
      <c r="CS762" s="516">
        <v>128.9</v>
      </c>
      <c r="CT762" s="516">
        <v>129.6</v>
      </c>
      <c r="CU762" s="516">
        <v>129.19999999999999</v>
      </c>
      <c r="CV762" s="516">
        <v>129.6</v>
      </c>
      <c r="CW762" s="516">
        <v>129.6</v>
      </c>
      <c r="CX762" s="516">
        <v>129.6</v>
      </c>
      <c r="CY762" s="516">
        <v>128.9</v>
      </c>
      <c r="CZ762" s="516">
        <v>132</v>
      </c>
      <c r="DA762" s="516">
        <v>131.4</v>
      </c>
      <c r="DB762" s="516">
        <v>131.4</v>
      </c>
      <c r="DC762" s="516">
        <v>131.69999999999999</v>
      </c>
      <c r="DD762" s="516">
        <v>132</v>
      </c>
      <c r="DE762" s="516">
        <v>132.9</v>
      </c>
      <c r="DF762" s="516">
        <v>133.69999999999999</v>
      </c>
      <c r="DG762" s="516">
        <v>133.69999999999999</v>
      </c>
      <c r="DH762" s="516">
        <v>133.69999999999999</v>
      </c>
      <c r="DI762" s="516">
        <v>133.4</v>
      </c>
      <c r="DJ762" s="516">
        <v>134.9</v>
      </c>
      <c r="DK762" s="516">
        <v>134.9</v>
      </c>
      <c r="DL762" s="516">
        <v>137.1</v>
      </c>
      <c r="DM762" s="516">
        <v>138.1</v>
      </c>
      <c r="DN762" s="516">
        <v>139.69999999999999</v>
      </c>
      <c r="DO762" s="516">
        <v>140.19999999999999</v>
      </c>
      <c r="DP762" s="516">
        <v>140.19999999999999</v>
      </c>
      <c r="DQ762" s="516">
        <v>140.5</v>
      </c>
      <c r="DR762" s="516">
        <v>140.69999999999999</v>
      </c>
      <c r="DS762" s="516">
        <v>143.1</v>
      </c>
      <c r="DT762" s="516">
        <v>141.1</v>
      </c>
      <c r="DU762" s="517">
        <v>139.30000000000001</v>
      </c>
      <c r="DV762" s="517">
        <v>138.6</v>
      </c>
      <c r="DW762" s="517">
        <v>142</v>
      </c>
      <c r="DX762" s="559">
        <v>142</v>
      </c>
      <c r="DY762" s="559">
        <v>145.4</v>
      </c>
      <c r="DZ762" s="559">
        <v>146.6</v>
      </c>
      <c r="EA762" s="558">
        <v>146.5</v>
      </c>
    </row>
    <row r="763" spans="1:131">
      <c r="A763" s="514" t="s">
        <v>2063</v>
      </c>
      <c r="B763" s="514" t="s">
        <v>2064</v>
      </c>
      <c r="C763" s="515">
        <v>3.8399999999999997E-2</v>
      </c>
      <c r="D763" s="516">
        <v>104.2</v>
      </c>
      <c r="E763" s="516">
        <v>104.2</v>
      </c>
      <c r="F763" s="516">
        <v>104.2</v>
      </c>
      <c r="G763" s="516">
        <v>104.2</v>
      </c>
      <c r="H763" s="516">
        <v>104.2</v>
      </c>
      <c r="I763" s="516">
        <v>103.7</v>
      </c>
      <c r="J763" s="516">
        <v>103.7</v>
      </c>
      <c r="K763" s="516">
        <v>103.7</v>
      </c>
      <c r="L763" s="516">
        <v>103.7</v>
      </c>
      <c r="M763" s="516">
        <v>103.7</v>
      </c>
      <c r="N763" s="516">
        <v>103.7</v>
      </c>
      <c r="O763" s="516">
        <v>103.7</v>
      </c>
      <c r="P763" s="516">
        <v>101.2</v>
      </c>
      <c r="Q763" s="516">
        <v>102.2</v>
      </c>
      <c r="R763" s="516">
        <v>97.2</v>
      </c>
      <c r="S763" s="516">
        <v>104.9</v>
      </c>
      <c r="T763" s="516">
        <v>111.9</v>
      </c>
      <c r="U763" s="516">
        <v>98.8</v>
      </c>
      <c r="V763" s="516">
        <v>89.9</v>
      </c>
      <c r="W763" s="516">
        <v>97</v>
      </c>
      <c r="X763" s="516">
        <v>106.8</v>
      </c>
      <c r="Y763" s="516">
        <v>105.4</v>
      </c>
      <c r="Z763" s="516">
        <v>106.2</v>
      </c>
      <c r="AA763" s="516">
        <v>100.9</v>
      </c>
      <c r="AB763" s="516">
        <v>107.9</v>
      </c>
      <c r="AC763" s="516">
        <v>106.8</v>
      </c>
      <c r="AD763" s="516">
        <v>98.8</v>
      </c>
      <c r="AE763" s="516">
        <v>106.6</v>
      </c>
      <c r="AF763" s="516">
        <v>116.8</v>
      </c>
      <c r="AG763" s="516">
        <v>97.9</v>
      </c>
      <c r="AH763" s="516">
        <v>92.2</v>
      </c>
      <c r="AI763" s="516">
        <v>107.3</v>
      </c>
      <c r="AJ763" s="516">
        <v>117.9</v>
      </c>
      <c r="AK763" s="516">
        <v>115.4</v>
      </c>
      <c r="AL763" s="516">
        <v>117.7</v>
      </c>
      <c r="AM763" s="516">
        <v>110.9</v>
      </c>
      <c r="AN763" s="516">
        <v>116.4</v>
      </c>
      <c r="AO763" s="516">
        <v>113.5</v>
      </c>
      <c r="AP763" s="516">
        <v>100.4</v>
      </c>
      <c r="AQ763" s="516">
        <v>112.9</v>
      </c>
      <c r="AR763" s="516">
        <v>115.8</v>
      </c>
      <c r="AS763" s="516">
        <v>111.9</v>
      </c>
      <c r="AT763" s="516">
        <v>111.4</v>
      </c>
      <c r="AU763" s="516">
        <v>111.4</v>
      </c>
      <c r="AV763" s="516">
        <v>112.3</v>
      </c>
      <c r="AW763" s="516">
        <v>112.7</v>
      </c>
      <c r="AX763" s="516">
        <v>112.3</v>
      </c>
      <c r="AY763" s="516">
        <v>111.6</v>
      </c>
      <c r="AZ763" s="516">
        <v>111.9</v>
      </c>
      <c r="BA763" s="516">
        <v>111.9</v>
      </c>
      <c r="BB763" s="516">
        <v>111.8</v>
      </c>
      <c r="BC763" s="516">
        <v>111.8</v>
      </c>
      <c r="BD763" s="516">
        <v>111.8</v>
      </c>
      <c r="BE763" s="516">
        <v>111.8</v>
      </c>
      <c r="BF763" s="516">
        <v>111.8</v>
      </c>
      <c r="BG763" s="516">
        <v>111.8</v>
      </c>
      <c r="BH763" s="516">
        <v>111.8</v>
      </c>
      <c r="BI763" s="516">
        <v>111.8</v>
      </c>
      <c r="BJ763" s="516">
        <v>111.8</v>
      </c>
      <c r="BK763" s="516">
        <v>111.8</v>
      </c>
      <c r="BL763" s="516">
        <v>113</v>
      </c>
      <c r="BM763" s="516">
        <v>113.6</v>
      </c>
      <c r="BN763" s="516">
        <v>113.6</v>
      </c>
      <c r="BO763" s="516">
        <v>114.1</v>
      </c>
      <c r="BP763" s="516">
        <v>114.1</v>
      </c>
      <c r="BQ763" s="516">
        <v>114.1</v>
      </c>
      <c r="BR763" s="516">
        <v>114.1</v>
      </c>
      <c r="BS763" s="516">
        <v>114.2</v>
      </c>
      <c r="BT763" s="516">
        <v>114.2</v>
      </c>
      <c r="BU763" s="516">
        <v>114.2</v>
      </c>
      <c r="BV763" s="516">
        <v>114.2</v>
      </c>
      <c r="BW763" s="516">
        <v>114.4</v>
      </c>
      <c r="BX763" s="516">
        <v>115.2</v>
      </c>
      <c r="BY763" s="516">
        <v>115.7</v>
      </c>
      <c r="BZ763" s="516">
        <v>115.7</v>
      </c>
      <c r="CA763" s="516">
        <v>117.7</v>
      </c>
      <c r="CB763" s="516">
        <v>117.7</v>
      </c>
      <c r="CC763" s="516">
        <v>117.7</v>
      </c>
      <c r="CD763" s="516">
        <v>118.3</v>
      </c>
      <c r="CE763" s="516">
        <v>118.3</v>
      </c>
      <c r="CF763" s="516">
        <v>118.3</v>
      </c>
      <c r="CG763" s="516">
        <v>118.3</v>
      </c>
      <c r="CH763" s="516">
        <v>118.3</v>
      </c>
      <c r="CI763" s="516">
        <v>119.9</v>
      </c>
      <c r="CJ763" s="516">
        <v>120.5</v>
      </c>
      <c r="CK763" s="516">
        <v>120.5</v>
      </c>
      <c r="CL763" s="516">
        <v>120.5</v>
      </c>
      <c r="CM763" s="516">
        <v>119.2</v>
      </c>
      <c r="CN763" s="516">
        <v>120.1</v>
      </c>
      <c r="CO763" s="516">
        <v>120.1</v>
      </c>
      <c r="CP763" s="516">
        <v>120.1</v>
      </c>
      <c r="CQ763" s="516">
        <v>120.1</v>
      </c>
      <c r="CR763" s="516">
        <v>120.1</v>
      </c>
      <c r="CS763" s="516">
        <v>120.1</v>
      </c>
      <c r="CT763" s="516">
        <v>120.1</v>
      </c>
      <c r="CU763" s="516">
        <v>120.1</v>
      </c>
      <c r="CV763" s="516">
        <v>120.1</v>
      </c>
      <c r="CW763" s="516">
        <v>120.1</v>
      </c>
      <c r="CX763" s="516">
        <v>120.1</v>
      </c>
      <c r="CY763" s="516">
        <v>118.4</v>
      </c>
      <c r="CZ763" s="516">
        <v>118.4</v>
      </c>
      <c r="DA763" s="516">
        <v>118.4</v>
      </c>
      <c r="DB763" s="516">
        <v>118.4</v>
      </c>
      <c r="DC763" s="516">
        <v>118.4</v>
      </c>
      <c r="DD763" s="516">
        <v>118.4</v>
      </c>
      <c r="DE763" s="516">
        <v>120.4</v>
      </c>
      <c r="DF763" s="516">
        <v>119.1</v>
      </c>
      <c r="DG763" s="516">
        <v>119.1</v>
      </c>
      <c r="DH763" s="516">
        <v>121.3</v>
      </c>
      <c r="DI763" s="516">
        <v>121.3</v>
      </c>
      <c r="DJ763" s="516">
        <v>121.3</v>
      </c>
      <c r="DK763" s="516">
        <v>121.3</v>
      </c>
      <c r="DL763" s="516">
        <v>121.4</v>
      </c>
      <c r="DM763" s="516">
        <v>121.4</v>
      </c>
      <c r="DN763" s="516">
        <v>123.4</v>
      </c>
      <c r="DO763" s="516">
        <v>123.5</v>
      </c>
      <c r="DP763" s="516">
        <v>123.5</v>
      </c>
      <c r="DQ763" s="516">
        <v>123.5</v>
      </c>
      <c r="DR763" s="516">
        <v>123.5</v>
      </c>
      <c r="DS763" s="516">
        <v>123.5</v>
      </c>
      <c r="DT763" s="516">
        <v>127.4</v>
      </c>
      <c r="DU763" s="517">
        <v>127.4</v>
      </c>
      <c r="DV763" s="517">
        <v>127.4</v>
      </c>
      <c r="DW763" s="517">
        <v>127.4</v>
      </c>
      <c r="DX763" s="559">
        <v>130.6</v>
      </c>
      <c r="DY763" s="559">
        <v>130.6</v>
      </c>
      <c r="DZ763" s="559">
        <v>130.6</v>
      </c>
      <c r="EA763" s="558">
        <v>134</v>
      </c>
    </row>
    <row r="764" spans="1:131">
      <c r="A764" s="514" t="s">
        <v>2065</v>
      </c>
      <c r="B764" s="514" t="s">
        <v>2066</v>
      </c>
      <c r="C764" s="515">
        <v>0.22363</v>
      </c>
      <c r="D764" s="516">
        <v>100.9</v>
      </c>
      <c r="E764" s="516">
        <v>101.3</v>
      </c>
      <c r="F764" s="516">
        <v>101</v>
      </c>
      <c r="G764" s="516">
        <v>101.4</v>
      </c>
      <c r="H764" s="516">
        <v>101.2</v>
      </c>
      <c r="I764" s="516">
        <v>101.4</v>
      </c>
      <c r="J764" s="516">
        <v>101.4</v>
      </c>
      <c r="K764" s="516">
        <v>101.5</v>
      </c>
      <c r="L764" s="516">
        <v>102.7</v>
      </c>
      <c r="M764" s="516">
        <v>102.3</v>
      </c>
      <c r="N764" s="516">
        <v>102.5</v>
      </c>
      <c r="O764" s="516">
        <v>105.4</v>
      </c>
      <c r="P764" s="516">
        <v>106.5</v>
      </c>
      <c r="Q764" s="516">
        <v>106.1</v>
      </c>
      <c r="R764" s="516">
        <v>105.7</v>
      </c>
      <c r="S764" s="516">
        <v>106.1</v>
      </c>
      <c r="T764" s="516">
        <v>105.5</v>
      </c>
      <c r="U764" s="516">
        <v>106.8</v>
      </c>
      <c r="V764" s="516">
        <v>106.4</v>
      </c>
      <c r="W764" s="516">
        <v>106.4</v>
      </c>
      <c r="X764" s="516">
        <v>106.6</v>
      </c>
      <c r="Y764" s="516">
        <v>106.3</v>
      </c>
      <c r="Z764" s="516">
        <v>106.9</v>
      </c>
      <c r="AA764" s="516">
        <v>108.2</v>
      </c>
      <c r="AB764" s="516">
        <v>107.2</v>
      </c>
      <c r="AC764" s="516">
        <v>107.7</v>
      </c>
      <c r="AD764" s="516">
        <v>107.8</v>
      </c>
      <c r="AE764" s="516">
        <v>107.7</v>
      </c>
      <c r="AF764" s="516">
        <v>107.6</v>
      </c>
      <c r="AG764" s="516">
        <v>108.9</v>
      </c>
      <c r="AH764" s="516">
        <v>108.9</v>
      </c>
      <c r="AI764" s="516">
        <v>109</v>
      </c>
      <c r="AJ764" s="516">
        <v>109.2</v>
      </c>
      <c r="AK764" s="516">
        <v>108.8</v>
      </c>
      <c r="AL764" s="516">
        <v>111</v>
      </c>
      <c r="AM764" s="516">
        <v>110.8</v>
      </c>
      <c r="AN764" s="516">
        <v>111</v>
      </c>
      <c r="AO764" s="516">
        <v>111.1</v>
      </c>
      <c r="AP764" s="516">
        <v>111.2</v>
      </c>
      <c r="AQ764" s="516">
        <v>110.6</v>
      </c>
      <c r="AR764" s="516">
        <v>110.3</v>
      </c>
      <c r="AS764" s="516">
        <v>111.1</v>
      </c>
      <c r="AT764" s="516">
        <v>108.9</v>
      </c>
      <c r="AU764" s="516">
        <v>108.9</v>
      </c>
      <c r="AV764" s="516">
        <v>102.2</v>
      </c>
      <c r="AW764" s="516">
        <v>101.9</v>
      </c>
      <c r="AX764" s="516">
        <v>102</v>
      </c>
      <c r="AY764" s="516">
        <v>102</v>
      </c>
      <c r="AZ764" s="516">
        <v>101.8</v>
      </c>
      <c r="BA764" s="516">
        <v>101.6</v>
      </c>
      <c r="BB764" s="516">
        <v>102</v>
      </c>
      <c r="BC764" s="516">
        <v>98.2</v>
      </c>
      <c r="BD764" s="516">
        <v>98.2</v>
      </c>
      <c r="BE764" s="516">
        <v>98.4</v>
      </c>
      <c r="BF764" s="516">
        <v>98.7</v>
      </c>
      <c r="BG764" s="516">
        <v>99.7</v>
      </c>
      <c r="BH764" s="516">
        <v>99.9</v>
      </c>
      <c r="BI764" s="516">
        <v>99.9</v>
      </c>
      <c r="BJ764" s="516">
        <v>102.5</v>
      </c>
      <c r="BK764" s="516">
        <v>99.9</v>
      </c>
      <c r="BL764" s="516">
        <v>101.2</v>
      </c>
      <c r="BM764" s="516">
        <v>99.9</v>
      </c>
      <c r="BN764" s="516">
        <v>102.4</v>
      </c>
      <c r="BO764" s="516">
        <v>98.6</v>
      </c>
      <c r="BP764" s="516">
        <v>100.9</v>
      </c>
      <c r="BQ764" s="516">
        <v>99.7</v>
      </c>
      <c r="BR764" s="516">
        <v>98.9</v>
      </c>
      <c r="BS764" s="516">
        <v>98.7</v>
      </c>
      <c r="BT764" s="516">
        <v>97.3</v>
      </c>
      <c r="BU764" s="516">
        <v>100.6</v>
      </c>
      <c r="BV764" s="516">
        <v>100.2</v>
      </c>
      <c r="BW764" s="516">
        <v>96.7</v>
      </c>
      <c r="BX764" s="516">
        <v>99.5</v>
      </c>
      <c r="BY764" s="516">
        <v>97.5</v>
      </c>
      <c r="BZ764" s="516">
        <v>97.5</v>
      </c>
      <c r="CA764" s="516">
        <v>99.4</v>
      </c>
      <c r="CB764" s="516">
        <v>102.5</v>
      </c>
      <c r="CC764" s="516">
        <v>103.6</v>
      </c>
      <c r="CD764" s="516">
        <v>102.5</v>
      </c>
      <c r="CE764" s="516">
        <v>102.5</v>
      </c>
      <c r="CF764" s="516">
        <v>103.3</v>
      </c>
      <c r="CG764" s="516">
        <v>103.6</v>
      </c>
      <c r="CH764" s="516">
        <v>104.6</v>
      </c>
      <c r="CI764" s="516">
        <v>105</v>
      </c>
      <c r="CJ764" s="516">
        <v>104.9</v>
      </c>
      <c r="CK764" s="516">
        <v>107.2</v>
      </c>
      <c r="CL764" s="516">
        <v>107.4</v>
      </c>
      <c r="CM764" s="516">
        <v>108.2</v>
      </c>
      <c r="CN764" s="516">
        <v>108</v>
      </c>
      <c r="CO764" s="516">
        <v>108.8</v>
      </c>
      <c r="CP764" s="516">
        <v>107.9</v>
      </c>
      <c r="CQ764" s="516">
        <v>107.9</v>
      </c>
      <c r="CR764" s="516">
        <v>109</v>
      </c>
      <c r="CS764" s="516">
        <v>108.2</v>
      </c>
      <c r="CT764" s="516">
        <v>109.7</v>
      </c>
      <c r="CU764" s="516">
        <v>109.6</v>
      </c>
      <c r="CV764" s="516">
        <v>109.6</v>
      </c>
      <c r="CW764" s="516">
        <v>109.6</v>
      </c>
      <c r="CX764" s="516">
        <v>108.2</v>
      </c>
      <c r="CY764" s="516">
        <v>108.3</v>
      </c>
      <c r="CZ764" s="516">
        <v>107.7</v>
      </c>
      <c r="DA764" s="516">
        <v>108.7</v>
      </c>
      <c r="DB764" s="516">
        <v>108.1</v>
      </c>
      <c r="DC764" s="516">
        <v>108.2</v>
      </c>
      <c r="DD764" s="516">
        <v>107.6</v>
      </c>
      <c r="DE764" s="516">
        <v>108.2</v>
      </c>
      <c r="DF764" s="516">
        <v>107.3</v>
      </c>
      <c r="DG764" s="516">
        <v>108.7</v>
      </c>
      <c r="DH764" s="516">
        <v>109.7</v>
      </c>
      <c r="DI764" s="516">
        <v>109.6</v>
      </c>
      <c r="DJ764" s="516">
        <v>110.3</v>
      </c>
      <c r="DK764" s="516">
        <v>114.8</v>
      </c>
      <c r="DL764" s="516">
        <v>115.3</v>
      </c>
      <c r="DM764" s="516">
        <v>115.5</v>
      </c>
      <c r="DN764" s="516">
        <v>116</v>
      </c>
      <c r="DO764" s="516">
        <v>116</v>
      </c>
      <c r="DP764" s="516">
        <v>114.6</v>
      </c>
      <c r="DQ764" s="516">
        <v>114.6</v>
      </c>
      <c r="DR764" s="516">
        <v>116.5</v>
      </c>
      <c r="DS764" s="516">
        <v>116.5</v>
      </c>
      <c r="DT764" s="516">
        <v>117.7</v>
      </c>
      <c r="DU764" s="517">
        <v>118.6</v>
      </c>
      <c r="DV764" s="517">
        <v>118.3</v>
      </c>
      <c r="DW764" s="517">
        <v>119.6</v>
      </c>
      <c r="DX764" s="559">
        <v>121.3</v>
      </c>
      <c r="DY764" s="559">
        <v>120.9</v>
      </c>
      <c r="DZ764" s="559">
        <v>121.2</v>
      </c>
      <c r="EA764" s="558">
        <v>121.1</v>
      </c>
    </row>
    <row r="765" spans="1:131">
      <c r="A765" s="514" t="s">
        <v>2067</v>
      </c>
      <c r="B765" s="514" t="s">
        <v>2068</v>
      </c>
      <c r="C765" s="515">
        <v>6.8940000000000001E-2</v>
      </c>
      <c r="D765" s="516">
        <v>101.2</v>
      </c>
      <c r="E765" s="516">
        <v>101.2</v>
      </c>
      <c r="F765" s="516">
        <v>100.9</v>
      </c>
      <c r="G765" s="516">
        <v>101.5</v>
      </c>
      <c r="H765" s="516">
        <v>100.9</v>
      </c>
      <c r="I765" s="516">
        <v>100.9</v>
      </c>
      <c r="J765" s="516">
        <v>101.1</v>
      </c>
      <c r="K765" s="516">
        <v>101.4</v>
      </c>
      <c r="L765" s="516">
        <v>102.8</v>
      </c>
      <c r="M765" s="516">
        <v>101.4</v>
      </c>
      <c r="N765" s="516">
        <v>102.3</v>
      </c>
      <c r="O765" s="516">
        <v>103.5</v>
      </c>
      <c r="P765" s="516">
        <v>105</v>
      </c>
      <c r="Q765" s="516">
        <v>104.9</v>
      </c>
      <c r="R765" s="516">
        <v>104.3</v>
      </c>
      <c r="S765" s="516">
        <v>105</v>
      </c>
      <c r="T765" s="516">
        <v>104.3</v>
      </c>
      <c r="U765" s="516">
        <v>105.1</v>
      </c>
      <c r="V765" s="516">
        <v>107.3</v>
      </c>
      <c r="W765" s="516">
        <v>106.5</v>
      </c>
      <c r="X765" s="516">
        <v>107.3</v>
      </c>
      <c r="Y765" s="516">
        <v>106.7</v>
      </c>
      <c r="Z765" s="516">
        <v>107.8</v>
      </c>
      <c r="AA765" s="516">
        <v>111.7</v>
      </c>
      <c r="AB765" s="516">
        <v>108.7</v>
      </c>
      <c r="AC765" s="516">
        <v>109.8</v>
      </c>
      <c r="AD765" s="516">
        <v>110.2</v>
      </c>
      <c r="AE765" s="516">
        <v>110.2</v>
      </c>
      <c r="AF765" s="516">
        <v>109</v>
      </c>
      <c r="AG765" s="516">
        <v>109</v>
      </c>
      <c r="AH765" s="516">
        <v>109</v>
      </c>
      <c r="AI765" s="516">
        <v>109</v>
      </c>
      <c r="AJ765" s="516">
        <v>109</v>
      </c>
      <c r="AK765" s="516">
        <v>108.7</v>
      </c>
      <c r="AL765" s="516">
        <v>109.6</v>
      </c>
      <c r="AM765" s="516">
        <v>109.7</v>
      </c>
      <c r="AN765" s="516">
        <v>110.2</v>
      </c>
      <c r="AO765" s="516">
        <v>110.6</v>
      </c>
      <c r="AP765" s="516">
        <v>110.7</v>
      </c>
      <c r="AQ765" s="516">
        <v>110.5</v>
      </c>
      <c r="AR765" s="516">
        <v>110</v>
      </c>
      <c r="AS765" s="516">
        <v>112.3</v>
      </c>
      <c r="AT765" s="516">
        <v>112.7</v>
      </c>
      <c r="AU765" s="516">
        <v>112.7</v>
      </c>
      <c r="AV765" s="516">
        <v>112.5</v>
      </c>
      <c r="AW765" s="516">
        <v>111.7</v>
      </c>
      <c r="AX765" s="516">
        <v>112.1</v>
      </c>
      <c r="AY765" s="516">
        <v>112</v>
      </c>
      <c r="AZ765" s="516">
        <v>111.9</v>
      </c>
      <c r="BA765" s="516">
        <v>111.5</v>
      </c>
      <c r="BB765" s="516">
        <v>112.1</v>
      </c>
      <c r="BC765" s="516">
        <v>112.1</v>
      </c>
      <c r="BD765" s="516">
        <v>112</v>
      </c>
      <c r="BE765" s="516">
        <v>113</v>
      </c>
      <c r="BF765" s="516">
        <v>113.8</v>
      </c>
      <c r="BG765" s="516">
        <v>116.9</v>
      </c>
      <c r="BH765" s="516">
        <v>116.3</v>
      </c>
      <c r="BI765" s="516">
        <v>115.9</v>
      </c>
      <c r="BJ765" s="516">
        <v>116.1</v>
      </c>
      <c r="BK765" s="516">
        <v>112.7</v>
      </c>
      <c r="BL765" s="516">
        <v>113.7</v>
      </c>
      <c r="BM765" s="516">
        <v>112.7</v>
      </c>
      <c r="BN765" s="516">
        <v>116.7</v>
      </c>
      <c r="BO765" s="516">
        <v>114.2</v>
      </c>
      <c r="BP765" s="516">
        <v>114.3</v>
      </c>
      <c r="BQ765" s="516">
        <v>114.7</v>
      </c>
      <c r="BR765" s="516">
        <v>110.7</v>
      </c>
      <c r="BS765" s="516">
        <v>110.2</v>
      </c>
      <c r="BT765" s="516">
        <v>114.1</v>
      </c>
      <c r="BU765" s="516">
        <v>114.1</v>
      </c>
      <c r="BV765" s="516">
        <v>112.5</v>
      </c>
      <c r="BW765" s="516">
        <v>112.5</v>
      </c>
      <c r="BX765" s="516">
        <v>113.7</v>
      </c>
      <c r="BY765" s="516">
        <v>113.7</v>
      </c>
      <c r="BZ765" s="516">
        <v>113.8</v>
      </c>
      <c r="CA765" s="516">
        <v>118</v>
      </c>
      <c r="CB765" s="516">
        <v>119</v>
      </c>
      <c r="CC765" s="516">
        <v>118.1</v>
      </c>
      <c r="CD765" s="516">
        <v>118.1</v>
      </c>
      <c r="CE765" s="516">
        <v>118.1</v>
      </c>
      <c r="CF765" s="516">
        <v>118.1</v>
      </c>
      <c r="CG765" s="516">
        <v>119.2</v>
      </c>
      <c r="CH765" s="516">
        <v>119.2</v>
      </c>
      <c r="CI765" s="516">
        <v>120.4</v>
      </c>
      <c r="CJ765" s="516">
        <v>119.9</v>
      </c>
      <c r="CK765" s="516">
        <v>127.5</v>
      </c>
      <c r="CL765" s="516">
        <v>127.9</v>
      </c>
      <c r="CM765" s="516">
        <v>127.9</v>
      </c>
      <c r="CN765" s="516">
        <v>128</v>
      </c>
      <c r="CO765" s="516">
        <v>128</v>
      </c>
      <c r="CP765" s="516">
        <v>128</v>
      </c>
      <c r="CQ765" s="516">
        <v>128</v>
      </c>
      <c r="CR765" s="516">
        <v>128.30000000000001</v>
      </c>
      <c r="CS765" s="516">
        <v>128.30000000000001</v>
      </c>
      <c r="CT765" s="516">
        <v>128.4</v>
      </c>
      <c r="CU765" s="516">
        <v>128.4</v>
      </c>
      <c r="CV765" s="516">
        <v>128.4</v>
      </c>
      <c r="CW765" s="516">
        <v>128.30000000000001</v>
      </c>
      <c r="CX765" s="516">
        <v>124.2</v>
      </c>
      <c r="CY765" s="516">
        <v>124.2</v>
      </c>
      <c r="CZ765" s="516">
        <v>124.7</v>
      </c>
      <c r="DA765" s="516">
        <v>124.7</v>
      </c>
      <c r="DB765" s="516">
        <v>125.2</v>
      </c>
      <c r="DC765" s="516">
        <v>125.2</v>
      </c>
      <c r="DD765" s="516">
        <v>123.3</v>
      </c>
      <c r="DE765" s="516">
        <v>123.3</v>
      </c>
      <c r="DF765" s="516">
        <v>120</v>
      </c>
      <c r="DG765" s="516">
        <v>120.4</v>
      </c>
      <c r="DH765" s="516">
        <v>123.6</v>
      </c>
      <c r="DI765" s="516">
        <v>124</v>
      </c>
      <c r="DJ765" s="516">
        <v>124</v>
      </c>
      <c r="DK765" s="516">
        <v>124.1</v>
      </c>
      <c r="DL765" s="516">
        <v>127</v>
      </c>
      <c r="DM765" s="516">
        <v>127</v>
      </c>
      <c r="DN765" s="516">
        <v>128.69999999999999</v>
      </c>
      <c r="DO765" s="516">
        <v>128.6</v>
      </c>
      <c r="DP765" s="516">
        <v>124.7</v>
      </c>
      <c r="DQ765" s="516">
        <v>123.9</v>
      </c>
      <c r="DR765" s="516">
        <v>125.9</v>
      </c>
      <c r="DS765" s="516">
        <v>125.9</v>
      </c>
      <c r="DT765" s="516">
        <v>129.80000000000001</v>
      </c>
      <c r="DU765" s="517">
        <v>131.30000000000001</v>
      </c>
      <c r="DV765" s="517">
        <v>131.4</v>
      </c>
      <c r="DW765" s="517">
        <v>132.80000000000001</v>
      </c>
      <c r="DX765" s="559">
        <v>137.5</v>
      </c>
      <c r="DY765" s="559">
        <v>137.5</v>
      </c>
      <c r="DZ765" s="559">
        <v>137.30000000000001</v>
      </c>
      <c r="EA765" s="558">
        <v>137.30000000000001</v>
      </c>
    </row>
    <row r="766" spans="1:131">
      <c r="A766" s="514" t="s">
        <v>2069</v>
      </c>
      <c r="B766" s="514" t="s">
        <v>2070</v>
      </c>
      <c r="C766" s="515">
        <v>2.477E-2</v>
      </c>
      <c r="D766" s="516">
        <v>101.6</v>
      </c>
      <c r="E766" s="516">
        <v>101.7</v>
      </c>
      <c r="F766" s="516">
        <v>101.5</v>
      </c>
      <c r="G766" s="516">
        <v>101.7</v>
      </c>
      <c r="H766" s="516">
        <v>102.4</v>
      </c>
      <c r="I766" s="516">
        <v>102.7</v>
      </c>
      <c r="J766" s="516">
        <v>102.5</v>
      </c>
      <c r="K766" s="516">
        <v>102.4</v>
      </c>
      <c r="L766" s="516">
        <v>102.4</v>
      </c>
      <c r="M766" s="516">
        <v>102.9</v>
      </c>
      <c r="N766" s="516">
        <v>102.7</v>
      </c>
      <c r="O766" s="516">
        <v>103.7</v>
      </c>
      <c r="P766" s="516">
        <v>104.5</v>
      </c>
      <c r="Q766" s="516">
        <v>108</v>
      </c>
      <c r="R766" s="516">
        <v>108.5</v>
      </c>
      <c r="S766" s="516">
        <v>108.3</v>
      </c>
      <c r="T766" s="516">
        <v>108.8</v>
      </c>
      <c r="U766" s="516">
        <v>108.9</v>
      </c>
      <c r="V766" s="516">
        <v>114.8</v>
      </c>
      <c r="W766" s="516">
        <v>116.6</v>
      </c>
      <c r="X766" s="516">
        <v>116.4</v>
      </c>
      <c r="Y766" s="516">
        <v>116.3</v>
      </c>
      <c r="Z766" s="516">
        <v>117.9</v>
      </c>
      <c r="AA766" s="516">
        <v>117.9</v>
      </c>
      <c r="AB766" s="516">
        <v>117.1</v>
      </c>
      <c r="AC766" s="516">
        <v>118.4</v>
      </c>
      <c r="AD766" s="516">
        <v>118.2</v>
      </c>
      <c r="AE766" s="516">
        <v>116.5</v>
      </c>
      <c r="AF766" s="516">
        <v>119</v>
      </c>
      <c r="AG766" s="516">
        <v>118.4</v>
      </c>
      <c r="AH766" s="516">
        <v>118.6</v>
      </c>
      <c r="AI766" s="516">
        <v>120.3</v>
      </c>
      <c r="AJ766" s="516">
        <v>120.2</v>
      </c>
      <c r="AK766" s="516">
        <v>119.9</v>
      </c>
      <c r="AL766" s="516">
        <v>116.1</v>
      </c>
      <c r="AM766" s="516">
        <v>112.6</v>
      </c>
      <c r="AN766" s="516">
        <v>113.5</v>
      </c>
      <c r="AO766" s="516">
        <v>113.6</v>
      </c>
      <c r="AP766" s="516">
        <v>113.6</v>
      </c>
      <c r="AQ766" s="516">
        <v>114.1</v>
      </c>
      <c r="AR766" s="516">
        <v>113.9</v>
      </c>
      <c r="AS766" s="516">
        <v>114</v>
      </c>
      <c r="AT766" s="516">
        <v>114</v>
      </c>
      <c r="AU766" s="516">
        <v>114.3</v>
      </c>
      <c r="AV766" s="516">
        <v>112.1</v>
      </c>
      <c r="AW766" s="516">
        <v>111.8</v>
      </c>
      <c r="AX766" s="516">
        <v>111.8</v>
      </c>
      <c r="AY766" s="516">
        <v>111.7</v>
      </c>
      <c r="AZ766" s="516">
        <v>110.5</v>
      </c>
      <c r="BA766" s="516">
        <v>110.7</v>
      </c>
      <c r="BB766" s="516">
        <v>111.6</v>
      </c>
      <c r="BC766" s="516">
        <v>112</v>
      </c>
      <c r="BD766" s="516">
        <v>112.8</v>
      </c>
      <c r="BE766" s="516">
        <v>112.7</v>
      </c>
      <c r="BF766" s="516">
        <v>112.2</v>
      </c>
      <c r="BG766" s="516">
        <v>112.6</v>
      </c>
      <c r="BH766" s="516">
        <v>115.2</v>
      </c>
      <c r="BI766" s="516">
        <v>114.6</v>
      </c>
      <c r="BJ766" s="516">
        <v>114.4</v>
      </c>
      <c r="BK766" s="516">
        <v>111.9</v>
      </c>
      <c r="BL766" s="516">
        <v>112</v>
      </c>
      <c r="BM766" s="516">
        <v>111.9</v>
      </c>
      <c r="BN766" s="516">
        <v>111.7</v>
      </c>
      <c r="BO766" s="516">
        <v>111</v>
      </c>
      <c r="BP766" s="516">
        <v>110.1</v>
      </c>
      <c r="BQ766" s="516">
        <v>110.1</v>
      </c>
      <c r="BR766" s="516">
        <v>107.5</v>
      </c>
      <c r="BS766" s="516">
        <v>107.5</v>
      </c>
      <c r="BT766" s="516">
        <v>107.6</v>
      </c>
      <c r="BU766" s="516">
        <v>107.9</v>
      </c>
      <c r="BV766" s="516">
        <v>107.9</v>
      </c>
      <c r="BW766" s="516">
        <v>107.9</v>
      </c>
      <c r="BX766" s="516">
        <v>111.3</v>
      </c>
      <c r="BY766" s="516">
        <v>111.4</v>
      </c>
      <c r="BZ766" s="516">
        <v>111.3</v>
      </c>
      <c r="CA766" s="516">
        <v>113.6</v>
      </c>
      <c r="CB766" s="516">
        <v>114.9</v>
      </c>
      <c r="CC766" s="516">
        <v>114.5</v>
      </c>
      <c r="CD766" s="516">
        <v>115.5</v>
      </c>
      <c r="CE766" s="516">
        <v>115.5</v>
      </c>
      <c r="CF766" s="516">
        <v>116.7</v>
      </c>
      <c r="CG766" s="516">
        <v>116.6</v>
      </c>
      <c r="CH766" s="516">
        <v>116.4</v>
      </c>
      <c r="CI766" s="516">
        <v>117.2</v>
      </c>
      <c r="CJ766" s="516">
        <v>117</v>
      </c>
      <c r="CK766" s="516">
        <v>117.4</v>
      </c>
      <c r="CL766" s="516">
        <v>117.4</v>
      </c>
      <c r="CM766" s="516">
        <v>117.1</v>
      </c>
      <c r="CN766" s="516">
        <v>117.6</v>
      </c>
      <c r="CO766" s="516">
        <v>116.1</v>
      </c>
      <c r="CP766" s="516">
        <v>116.3</v>
      </c>
      <c r="CQ766" s="516">
        <v>116.6</v>
      </c>
      <c r="CR766" s="516">
        <v>116.6</v>
      </c>
      <c r="CS766" s="516">
        <v>115.5</v>
      </c>
      <c r="CT766" s="516">
        <v>117.7</v>
      </c>
      <c r="CU766" s="516">
        <v>117.7</v>
      </c>
      <c r="CV766" s="516">
        <v>117.7</v>
      </c>
      <c r="CW766" s="516">
        <v>117.7</v>
      </c>
      <c r="CX766" s="516">
        <v>117.7</v>
      </c>
      <c r="CY766" s="516">
        <v>118.1</v>
      </c>
      <c r="CZ766" s="516">
        <v>120.5</v>
      </c>
      <c r="DA766" s="516">
        <v>120.9</v>
      </c>
      <c r="DB766" s="516">
        <v>121.8</v>
      </c>
      <c r="DC766" s="516">
        <v>123.2</v>
      </c>
      <c r="DD766" s="516">
        <v>123.1</v>
      </c>
      <c r="DE766" s="516">
        <v>123.1</v>
      </c>
      <c r="DF766" s="516">
        <v>123.7</v>
      </c>
      <c r="DG766" s="516">
        <v>124</v>
      </c>
      <c r="DH766" s="516">
        <v>124.3</v>
      </c>
      <c r="DI766" s="516">
        <v>124.3</v>
      </c>
      <c r="DJ766" s="516">
        <v>124.3</v>
      </c>
      <c r="DK766" s="516">
        <v>124.1</v>
      </c>
      <c r="DL766" s="516">
        <v>124.2</v>
      </c>
      <c r="DM766" s="516">
        <v>123</v>
      </c>
      <c r="DN766" s="516">
        <v>122.3</v>
      </c>
      <c r="DO766" s="516">
        <v>122.7</v>
      </c>
      <c r="DP766" s="516">
        <v>123.4</v>
      </c>
      <c r="DQ766" s="516">
        <v>123.2</v>
      </c>
      <c r="DR766" s="516">
        <v>124.5</v>
      </c>
      <c r="DS766" s="516">
        <v>124.7</v>
      </c>
      <c r="DT766" s="516">
        <v>124.7</v>
      </c>
      <c r="DU766" s="517">
        <v>122.2</v>
      </c>
      <c r="DV766" s="517">
        <v>122.2</v>
      </c>
      <c r="DW766" s="517">
        <v>126.8</v>
      </c>
      <c r="DX766" s="559">
        <v>128.80000000000001</v>
      </c>
      <c r="DY766" s="559">
        <v>128.9</v>
      </c>
      <c r="DZ766" s="559">
        <v>128.9</v>
      </c>
      <c r="EA766" s="558">
        <v>128.1</v>
      </c>
    </row>
    <row r="767" spans="1:131">
      <c r="A767" s="514" t="s">
        <v>2071</v>
      </c>
      <c r="B767" s="514" t="s">
        <v>2072</v>
      </c>
      <c r="C767" s="515">
        <v>1.044E-2</v>
      </c>
      <c r="D767" s="516">
        <v>103.2</v>
      </c>
      <c r="E767" s="516">
        <v>104.6</v>
      </c>
      <c r="F767" s="516">
        <v>102.2</v>
      </c>
      <c r="G767" s="516">
        <v>105.6</v>
      </c>
      <c r="H767" s="516">
        <v>104.5</v>
      </c>
      <c r="I767" s="516">
        <v>106.5</v>
      </c>
      <c r="J767" s="516">
        <v>106.6</v>
      </c>
      <c r="K767" s="516">
        <v>105.8</v>
      </c>
      <c r="L767" s="516">
        <v>107.9</v>
      </c>
      <c r="M767" s="516">
        <v>108.6</v>
      </c>
      <c r="N767" s="516">
        <v>107.9</v>
      </c>
      <c r="O767" s="516">
        <v>104.6</v>
      </c>
      <c r="P767" s="516">
        <v>116.2</v>
      </c>
      <c r="Q767" s="516">
        <v>114.8</v>
      </c>
      <c r="R767" s="516">
        <v>109</v>
      </c>
      <c r="S767" s="516">
        <v>114.2</v>
      </c>
      <c r="T767" s="516">
        <v>111.2</v>
      </c>
      <c r="U767" s="516">
        <v>112.1</v>
      </c>
      <c r="V767" s="516">
        <v>114.8</v>
      </c>
      <c r="W767" s="516">
        <v>115.3</v>
      </c>
      <c r="X767" s="516">
        <v>115.4</v>
      </c>
      <c r="Y767" s="516">
        <v>113.8</v>
      </c>
      <c r="Z767" s="516">
        <v>114.8</v>
      </c>
      <c r="AA767" s="516">
        <v>116.6</v>
      </c>
      <c r="AB767" s="516">
        <v>117.4</v>
      </c>
      <c r="AC767" s="516">
        <v>117.3</v>
      </c>
      <c r="AD767" s="516">
        <v>118.4</v>
      </c>
      <c r="AE767" s="516">
        <v>119</v>
      </c>
      <c r="AF767" s="516">
        <v>118.2</v>
      </c>
      <c r="AG767" s="516">
        <v>117.8</v>
      </c>
      <c r="AH767" s="516">
        <v>116.7</v>
      </c>
      <c r="AI767" s="516">
        <v>115.2</v>
      </c>
      <c r="AJ767" s="516">
        <v>119.5</v>
      </c>
      <c r="AK767" s="516">
        <v>115</v>
      </c>
      <c r="AL767" s="516">
        <v>115.8</v>
      </c>
      <c r="AM767" s="516">
        <v>118.9</v>
      </c>
      <c r="AN767" s="516">
        <v>118.6</v>
      </c>
      <c r="AO767" s="516">
        <v>117.1</v>
      </c>
      <c r="AP767" s="516">
        <v>119.1</v>
      </c>
      <c r="AQ767" s="516">
        <v>120.6</v>
      </c>
      <c r="AR767" s="516">
        <v>116.8</v>
      </c>
      <c r="AS767" s="516">
        <v>118.2</v>
      </c>
      <c r="AT767" s="516">
        <v>119.4</v>
      </c>
      <c r="AU767" s="516">
        <v>118.2</v>
      </c>
      <c r="AV767" s="516">
        <v>120</v>
      </c>
      <c r="AW767" s="516">
        <v>119.1</v>
      </c>
      <c r="AX767" s="516">
        <v>119</v>
      </c>
      <c r="AY767" s="516">
        <v>119.5</v>
      </c>
      <c r="AZ767" s="516">
        <v>118.2</v>
      </c>
      <c r="BA767" s="516">
        <v>116.1</v>
      </c>
      <c r="BB767" s="516">
        <v>119.9</v>
      </c>
      <c r="BC767" s="516">
        <v>120</v>
      </c>
      <c r="BD767" s="516">
        <v>119.6</v>
      </c>
      <c r="BE767" s="516">
        <v>117.1</v>
      </c>
      <c r="BF767" s="516">
        <v>118</v>
      </c>
      <c r="BG767" s="516">
        <v>118</v>
      </c>
      <c r="BH767" s="516">
        <v>120.1</v>
      </c>
      <c r="BI767" s="516">
        <v>119.6</v>
      </c>
      <c r="BJ767" s="516">
        <v>119.6</v>
      </c>
      <c r="BK767" s="516">
        <v>117.8</v>
      </c>
      <c r="BL767" s="516">
        <v>117.6</v>
      </c>
      <c r="BM767" s="516">
        <v>117.7</v>
      </c>
      <c r="BN767" s="516">
        <v>118.1</v>
      </c>
      <c r="BO767" s="516">
        <v>116.6</v>
      </c>
      <c r="BP767" s="516">
        <v>112.5</v>
      </c>
      <c r="BQ767" s="516">
        <v>111.9</v>
      </c>
      <c r="BR767" s="516">
        <v>112.8</v>
      </c>
      <c r="BS767" s="516">
        <v>112.2</v>
      </c>
      <c r="BT767" s="516">
        <v>114.4</v>
      </c>
      <c r="BU767" s="516">
        <v>112.5</v>
      </c>
      <c r="BV767" s="516">
        <v>114.1</v>
      </c>
      <c r="BW767" s="516">
        <v>113.3</v>
      </c>
      <c r="BX767" s="516">
        <v>110.9</v>
      </c>
      <c r="BY767" s="516">
        <v>112.7</v>
      </c>
      <c r="BZ767" s="516">
        <v>113.2</v>
      </c>
      <c r="CA767" s="516">
        <v>112.9</v>
      </c>
      <c r="CB767" s="516">
        <v>112.4</v>
      </c>
      <c r="CC767" s="516">
        <v>115.2</v>
      </c>
      <c r="CD767" s="516">
        <v>115.8</v>
      </c>
      <c r="CE767" s="516">
        <v>115.9</v>
      </c>
      <c r="CF767" s="516">
        <v>115.9</v>
      </c>
      <c r="CG767" s="516">
        <v>115.9</v>
      </c>
      <c r="CH767" s="516">
        <v>115.9</v>
      </c>
      <c r="CI767" s="516">
        <v>115.9</v>
      </c>
      <c r="CJ767" s="516">
        <v>115.9</v>
      </c>
      <c r="CK767" s="516">
        <v>115.9</v>
      </c>
      <c r="CL767" s="516">
        <v>115.9</v>
      </c>
      <c r="CM767" s="516">
        <v>114.8</v>
      </c>
      <c r="CN767" s="516">
        <v>114.8</v>
      </c>
      <c r="CO767" s="516">
        <v>115.6</v>
      </c>
      <c r="CP767" s="516">
        <v>116.4</v>
      </c>
      <c r="CQ767" s="516">
        <v>116.4</v>
      </c>
      <c r="CR767" s="516">
        <v>116.4</v>
      </c>
      <c r="CS767" s="516">
        <v>116.4</v>
      </c>
      <c r="CT767" s="516">
        <v>117.5</v>
      </c>
      <c r="CU767" s="516">
        <v>117.4</v>
      </c>
      <c r="CV767" s="516">
        <v>117.4</v>
      </c>
      <c r="CW767" s="516">
        <v>117.7</v>
      </c>
      <c r="CX767" s="516">
        <v>117.7</v>
      </c>
      <c r="CY767" s="516">
        <v>117.6</v>
      </c>
      <c r="CZ767" s="516">
        <v>117.5</v>
      </c>
      <c r="DA767" s="516">
        <v>117.5</v>
      </c>
      <c r="DB767" s="516">
        <v>119.3</v>
      </c>
      <c r="DC767" s="516">
        <v>117.9</v>
      </c>
      <c r="DD767" s="516">
        <v>119.1</v>
      </c>
      <c r="DE767" s="516">
        <v>119.1</v>
      </c>
      <c r="DF767" s="516">
        <v>119.1</v>
      </c>
      <c r="DG767" s="516">
        <v>119.1</v>
      </c>
      <c r="DH767" s="516">
        <v>119.1</v>
      </c>
      <c r="DI767" s="516">
        <v>119.5</v>
      </c>
      <c r="DJ767" s="516">
        <v>119.5</v>
      </c>
      <c r="DK767" s="516">
        <v>120.2</v>
      </c>
      <c r="DL767" s="516">
        <v>119.2</v>
      </c>
      <c r="DM767" s="516">
        <v>119.2</v>
      </c>
      <c r="DN767" s="516">
        <v>120.5</v>
      </c>
      <c r="DO767" s="516">
        <v>120.5</v>
      </c>
      <c r="DP767" s="516">
        <v>120.8</v>
      </c>
      <c r="DQ767" s="516">
        <v>120.8</v>
      </c>
      <c r="DR767" s="516">
        <v>120.8</v>
      </c>
      <c r="DS767" s="516">
        <v>120.8</v>
      </c>
      <c r="DT767" s="516">
        <v>121</v>
      </c>
      <c r="DU767" s="517">
        <v>123</v>
      </c>
      <c r="DV767" s="517">
        <v>123</v>
      </c>
      <c r="DW767" s="517">
        <v>123</v>
      </c>
      <c r="DX767" s="559">
        <v>123</v>
      </c>
      <c r="DY767" s="559">
        <v>123</v>
      </c>
      <c r="DZ767" s="559">
        <v>123</v>
      </c>
      <c r="EA767" s="558">
        <v>123.2</v>
      </c>
    </row>
    <row r="768" spans="1:131">
      <c r="A768" s="514" t="s">
        <v>2073</v>
      </c>
      <c r="B768" s="514" t="s">
        <v>2074</v>
      </c>
      <c r="C768" s="515">
        <v>0.11948</v>
      </c>
      <c r="D768" s="516">
        <v>100.5</v>
      </c>
      <c r="E768" s="516">
        <v>100.9</v>
      </c>
      <c r="F768" s="516">
        <v>100.9</v>
      </c>
      <c r="G768" s="516">
        <v>100.9</v>
      </c>
      <c r="H768" s="516">
        <v>100.9</v>
      </c>
      <c r="I768" s="516">
        <v>100.9</v>
      </c>
      <c r="J768" s="516">
        <v>100.9</v>
      </c>
      <c r="K768" s="516">
        <v>100.9</v>
      </c>
      <c r="L768" s="516">
        <v>102.2</v>
      </c>
      <c r="M768" s="516">
        <v>102.2</v>
      </c>
      <c r="N768" s="516">
        <v>102.2</v>
      </c>
      <c r="O768" s="516">
        <v>106.9</v>
      </c>
      <c r="P768" s="516">
        <v>106.9</v>
      </c>
      <c r="Q768" s="516">
        <v>105.6</v>
      </c>
      <c r="R768" s="516">
        <v>105.6</v>
      </c>
      <c r="S768" s="516">
        <v>105.6</v>
      </c>
      <c r="T768" s="516">
        <v>105.1</v>
      </c>
      <c r="U768" s="516">
        <v>106.9</v>
      </c>
      <c r="V768" s="516">
        <v>103.4</v>
      </c>
      <c r="W768" s="516">
        <v>103.4</v>
      </c>
      <c r="X768" s="516">
        <v>103.4</v>
      </c>
      <c r="Y768" s="516">
        <v>103.4</v>
      </c>
      <c r="Z768" s="516">
        <v>103.4</v>
      </c>
      <c r="AA768" s="516">
        <v>103.4</v>
      </c>
      <c r="AB768" s="516">
        <v>103.4</v>
      </c>
      <c r="AC768" s="516">
        <v>103.4</v>
      </c>
      <c r="AD768" s="516">
        <v>103.4</v>
      </c>
      <c r="AE768" s="516">
        <v>103.4</v>
      </c>
      <c r="AF768" s="516">
        <v>103.4</v>
      </c>
      <c r="AG768" s="516">
        <v>106.1</v>
      </c>
      <c r="AH768" s="516">
        <v>106.1</v>
      </c>
      <c r="AI768" s="516">
        <v>106.1</v>
      </c>
      <c r="AJ768" s="516">
        <v>106.1</v>
      </c>
      <c r="AK768" s="516">
        <v>106.1</v>
      </c>
      <c r="AL768" s="516">
        <v>110.3</v>
      </c>
      <c r="AM768" s="516">
        <v>110.3</v>
      </c>
      <c r="AN768" s="516">
        <v>110.3</v>
      </c>
      <c r="AO768" s="516">
        <v>110.3</v>
      </c>
      <c r="AP768" s="516">
        <v>110.3</v>
      </c>
      <c r="AQ768" s="516">
        <v>109.2</v>
      </c>
      <c r="AR768" s="516">
        <v>109.2</v>
      </c>
      <c r="AS768" s="516">
        <v>109.2</v>
      </c>
      <c r="AT768" s="516">
        <v>104.8</v>
      </c>
      <c r="AU768" s="516">
        <v>104.8</v>
      </c>
      <c r="AV768" s="516">
        <v>92.7</v>
      </c>
      <c r="AW768" s="516">
        <v>92.7</v>
      </c>
      <c r="AX768" s="516">
        <v>92.7</v>
      </c>
      <c r="AY768" s="516">
        <v>92.7</v>
      </c>
      <c r="AZ768" s="516">
        <v>92.7</v>
      </c>
      <c r="BA768" s="516">
        <v>92.7</v>
      </c>
      <c r="BB768" s="516">
        <v>92.7</v>
      </c>
      <c r="BC768" s="516">
        <v>85.4</v>
      </c>
      <c r="BD768" s="516">
        <v>85.4</v>
      </c>
      <c r="BE768" s="516">
        <v>85.4</v>
      </c>
      <c r="BF768" s="516">
        <v>85.4</v>
      </c>
      <c r="BG768" s="516">
        <v>85.4</v>
      </c>
      <c r="BH768" s="516">
        <v>85.4</v>
      </c>
      <c r="BI768" s="516">
        <v>85.9</v>
      </c>
      <c r="BJ768" s="516">
        <v>90.7</v>
      </c>
      <c r="BK768" s="516">
        <v>88.5</v>
      </c>
      <c r="BL768" s="516">
        <v>90.2</v>
      </c>
      <c r="BM768" s="516">
        <v>88.4</v>
      </c>
      <c r="BN768" s="516">
        <v>90.8</v>
      </c>
      <c r="BO768" s="516">
        <v>85.4</v>
      </c>
      <c r="BP768" s="516">
        <v>90.2</v>
      </c>
      <c r="BQ768" s="516">
        <v>87.9</v>
      </c>
      <c r="BR768" s="516">
        <v>89</v>
      </c>
      <c r="BS768" s="516">
        <v>89</v>
      </c>
      <c r="BT768" s="516">
        <v>83.9</v>
      </c>
      <c r="BU768" s="516">
        <v>90.2</v>
      </c>
      <c r="BV768" s="516">
        <v>90.2</v>
      </c>
      <c r="BW768" s="516">
        <v>83.9</v>
      </c>
      <c r="BX768" s="516">
        <v>87.9</v>
      </c>
      <c r="BY768" s="516">
        <v>83.9</v>
      </c>
      <c r="BZ768" s="516">
        <v>83.9</v>
      </c>
      <c r="CA768" s="516">
        <v>84.5</v>
      </c>
      <c r="CB768" s="516">
        <v>89.6</v>
      </c>
      <c r="CC768" s="516">
        <v>92</v>
      </c>
      <c r="CD768" s="516">
        <v>89.7</v>
      </c>
      <c r="CE768" s="516">
        <v>89.7</v>
      </c>
      <c r="CF768" s="516">
        <v>90.9</v>
      </c>
      <c r="CG768" s="516">
        <v>90.9</v>
      </c>
      <c r="CH768" s="516">
        <v>92.7</v>
      </c>
      <c r="CI768" s="516">
        <v>92.7</v>
      </c>
      <c r="CJ768" s="516">
        <v>92.7</v>
      </c>
      <c r="CK768" s="516">
        <v>92.7</v>
      </c>
      <c r="CL768" s="516">
        <v>92.7</v>
      </c>
      <c r="CM768" s="516">
        <v>94.5</v>
      </c>
      <c r="CN768" s="516">
        <v>93.9</v>
      </c>
      <c r="CO768" s="516">
        <v>95.6</v>
      </c>
      <c r="CP768" s="516">
        <v>93.9</v>
      </c>
      <c r="CQ768" s="516">
        <v>93.9</v>
      </c>
      <c r="CR768" s="516">
        <v>95.6</v>
      </c>
      <c r="CS768" s="516">
        <v>94.4</v>
      </c>
      <c r="CT768" s="516">
        <v>96.5</v>
      </c>
      <c r="CU768" s="516">
        <v>96.5</v>
      </c>
      <c r="CV768" s="516">
        <v>96.5</v>
      </c>
      <c r="CW768" s="516">
        <v>96.5</v>
      </c>
      <c r="CX768" s="516">
        <v>96.2</v>
      </c>
      <c r="CY768" s="516">
        <v>96.2</v>
      </c>
      <c r="CZ768" s="516">
        <v>94.4</v>
      </c>
      <c r="DA768" s="516">
        <v>96.2</v>
      </c>
      <c r="DB768" s="516">
        <v>94.4</v>
      </c>
      <c r="DC768" s="516">
        <v>94.4</v>
      </c>
      <c r="DD768" s="516">
        <v>94.4</v>
      </c>
      <c r="DE768" s="516">
        <v>95.5</v>
      </c>
      <c r="DF768" s="516">
        <v>95.5</v>
      </c>
      <c r="DG768" s="516">
        <v>97.8</v>
      </c>
      <c r="DH768" s="516">
        <v>97.8</v>
      </c>
      <c r="DI768" s="516">
        <v>97.3</v>
      </c>
      <c r="DJ768" s="516">
        <v>98.6</v>
      </c>
      <c r="DK768" s="516">
        <v>106.9</v>
      </c>
      <c r="DL768" s="516">
        <v>106.3</v>
      </c>
      <c r="DM768" s="516">
        <v>106.9</v>
      </c>
      <c r="DN768" s="516">
        <v>106.9</v>
      </c>
      <c r="DO768" s="516">
        <v>106.9</v>
      </c>
      <c r="DP768" s="516">
        <v>106.3</v>
      </c>
      <c r="DQ768" s="516">
        <v>106.9</v>
      </c>
      <c r="DR768" s="516">
        <v>109</v>
      </c>
      <c r="DS768" s="516">
        <v>109</v>
      </c>
      <c r="DT768" s="516">
        <v>109</v>
      </c>
      <c r="DU768" s="517">
        <v>110.2</v>
      </c>
      <c r="DV768" s="517">
        <v>109.5</v>
      </c>
      <c r="DW768" s="517">
        <v>110.2</v>
      </c>
      <c r="DX768" s="559">
        <v>110.2</v>
      </c>
      <c r="DY768" s="559">
        <v>109.6</v>
      </c>
      <c r="DZ768" s="559">
        <v>110.2</v>
      </c>
      <c r="EA768" s="558">
        <v>110.2</v>
      </c>
    </row>
    <row r="769" spans="1:131">
      <c r="A769" s="514" t="s">
        <v>2075</v>
      </c>
      <c r="B769" s="514" t="s">
        <v>2076</v>
      </c>
      <c r="C769" s="515">
        <v>0.37079000000000001</v>
      </c>
      <c r="D769" s="516">
        <v>103.9</v>
      </c>
      <c r="E769" s="516">
        <v>104.1</v>
      </c>
      <c r="F769" s="516">
        <v>103.5</v>
      </c>
      <c r="G769" s="516">
        <v>104.7</v>
      </c>
      <c r="H769" s="516">
        <v>106.3</v>
      </c>
      <c r="I769" s="516">
        <v>103.9</v>
      </c>
      <c r="J769" s="516">
        <v>106.1</v>
      </c>
      <c r="K769" s="516">
        <v>104.5</v>
      </c>
      <c r="L769" s="516">
        <v>104.8</v>
      </c>
      <c r="M769" s="516">
        <v>105</v>
      </c>
      <c r="N769" s="516">
        <v>105.5</v>
      </c>
      <c r="O769" s="516">
        <v>107.5</v>
      </c>
      <c r="P769" s="516">
        <v>107</v>
      </c>
      <c r="Q769" s="516">
        <v>105.8</v>
      </c>
      <c r="R769" s="516">
        <v>103.2</v>
      </c>
      <c r="S769" s="516">
        <v>91.7</v>
      </c>
      <c r="T769" s="516">
        <v>88.4</v>
      </c>
      <c r="U769" s="516">
        <v>87.9</v>
      </c>
      <c r="V769" s="516">
        <v>91.1</v>
      </c>
      <c r="W769" s="516">
        <v>90.4</v>
      </c>
      <c r="X769" s="516">
        <v>93.1</v>
      </c>
      <c r="Y769" s="516">
        <v>90.5</v>
      </c>
      <c r="Z769" s="516">
        <v>90.5</v>
      </c>
      <c r="AA769" s="516">
        <v>90.9</v>
      </c>
      <c r="AB769" s="516">
        <v>86.3</v>
      </c>
      <c r="AC769" s="516">
        <v>84.3</v>
      </c>
      <c r="AD769" s="516">
        <v>87.8</v>
      </c>
      <c r="AE769" s="516">
        <v>84.7</v>
      </c>
      <c r="AF769" s="516">
        <v>85.7</v>
      </c>
      <c r="AG769" s="516">
        <v>87.3</v>
      </c>
      <c r="AH769" s="516">
        <v>92.2</v>
      </c>
      <c r="AI769" s="516">
        <v>92.9</v>
      </c>
      <c r="AJ769" s="516">
        <v>94.1</v>
      </c>
      <c r="AK769" s="516">
        <v>92.2</v>
      </c>
      <c r="AL769" s="516">
        <v>93.8</v>
      </c>
      <c r="AM769" s="516">
        <v>92.7</v>
      </c>
      <c r="AN769" s="516">
        <v>89.3</v>
      </c>
      <c r="AO769" s="516">
        <v>90.9</v>
      </c>
      <c r="AP769" s="516">
        <v>88.7</v>
      </c>
      <c r="AQ769" s="516">
        <v>88</v>
      </c>
      <c r="AR769" s="516">
        <v>88.6</v>
      </c>
      <c r="AS769" s="516">
        <v>86.6</v>
      </c>
      <c r="AT769" s="516">
        <v>93.3</v>
      </c>
      <c r="AU769" s="516">
        <v>93.1</v>
      </c>
      <c r="AV769" s="516">
        <v>90.9</v>
      </c>
      <c r="AW769" s="516">
        <v>87.7</v>
      </c>
      <c r="AX769" s="516">
        <v>88.4</v>
      </c>
      <c r="AY769" s="516">
        <v>89.3</v>
      </c>
      <c r="AZ769" s="516">
        <v>83</v>
      </c>
      <c r="BA769" s="516">
        <v>82.4</v>
      </c>
      <c r="BB769" s="516">
        <v>84</v>
      </c>
      <c r="BC769" s="516">
        <v>80.3</v>
      </c>
      <c r="BD769" s="516">
        <v>80.3</v>
      </c>
      <c r="BE769" s="516">
        <v>80.099999999999994</v>
      </c>
      <c r="BF769" s="516">
        <v>80.099999999999994</v>
      </c>
      <c r="BG769" s="516">
        <v>76.8</v>
      </c>
      <c r="BH769" s="516">
        <v>76.7</v>
      </c>
      <c r="BI769" s="516">
        <v>76.599999999999994</v>
      </c>
      <c r="BJ769" s="516">
        <v>76.8</v>
      </c>
      <c r="BK769" s="516">
        <v>77.5</v>
      </c>
      <c r="BL769" s="516">
        <v>76.3</v>
      </c>
      <c r="BM769" s="516">
        <v>76.2</v>
      </c>
      <c r="BN769" s="516">
        <v>76.099999999999994</v>
      </c>
      <c r="BO769" s="516">
        <v>76.099999999999994</v>
      </c>
      <c r="BP769" s="516">
        <v>75</v>
      </c>
      <c r="BQ769" s="516">
        <v>75.599999999999994</v>
      </c>
      <c r="BR769" s="516">
        <v>74</v>
      </c>
      <c r="BS769" s="516">
        <v>74.599999999999994</v>
      </c>
      <c r="BT769" s="516">
        <v>74</v>
      </c>
      <c r="BU769" s="516">
        <v>74</v>
      </c>
      <c r="BV769" s="516">
        <v>73.8</v>
      </c>
      <c r="BW769" s="516">
        <v>73.900000000000006</v>
      </c>
      <c r="BX769" s="516">
        <v>74.400000000000006</v>
      </c>
      <c r="BY769" s="516">
        <v>73.8</v>
      </c>
      <c r="BZ769" s="516">
        <v>74.099999999999994</v>
      </c>
      <c r="CA769" s="516">
        <v>75.2</v>
      </c>
      <c r="CB769" s="516">
        <v>75.8</v>
      </c>
      <c r="CC769" s="516">
        <v>76.599999999999994</v>
      </c>
      <c r="CD769" s="516">
        <v>76.5</v>
      </c>
      <c r="CE769" s="516">
        <v>76.5</v>
      </c>
      <c r="CF769" s="516">
        <v>75.5</v>
      </c>
      <c r="CG769" s="516">
        <v>75.7</v>
      </c>
      <c r="CH769" s="516">
        <v>77</v>
      </c>
      <c r="CI769" s="516">
        <v>77.099999999999994</v>
      </c>
      <c r="CJ769" s="516">
        <v>76.900000000000006</v>
      </c>
      <c r="CK769" s="516">
        <v>76.7</v>
      </c>
      <c r="CL769" s="516">
        <v>74.5</v>
      </c>
      <c r="CM769" s="516">
        <v>74.5</v>
      </c>
      <c r="CN769" s="516">
        <v>74.5</v>
      </c>
      <c r="CO769" s="516">
        <v>74.2</v>
      </c>
      <c r="CP769" s="516">
        <v>74.2</v>
      </c>
      <c r="CQ769" s="516">
        <v>75.400000000000006</v>
      </c>
      <c r="CR769" s="516">
        <v>74.8</v>
      </c>
      <c r="CS769" s="516">
        <v>75.7</v>
      </c>
      <c r="CT769" s="516">
        <v>75</v>
      </c>
      <c r="CU769" s="516">
        <v>74.8</v>
      </c>
      <c r="CV769" s="516">
        <v>75</v>
      </c>
      <c r="CW769" s="516">
        <v>76.3</v>
      </c>
      <c r="CX769" s="516">
        <v>75.099999999999994</v>
      </c>
      <c r="CY769" s="516">
        <v>75.099999999999994</v>
      </c>
      <c r="CZ769" s="516">
        <v>75.599999999999994</v>
      </c>
      <c r="DA769" s="516">
        <v>75.3</v>
      </c>
      <c r="DB769" s="516">
        <v>75.3</v>
      </c>
      <c r="DC769" s="516">
        <v>75.599999999999994</v>
      </c>
      <c r="DD769" s="516">
        <v>75.8</v>
      </c>
      <c r="DE769" s="516">
        <v>76.599999999999994</v>
      </c>
      <c r="DF769" s="516">
        <v>76.599999999999994</v>
      </c>
      <c r="DG769" s="516">
        <v>76.599999999999994</v>
      </c>
      <c r="DH769" s="516">
        <v>76.8</v>
      </c>
      <c r="DI769" s="516">
        <v>77</v>
      </c>
      <c r="DJ769" s="516">
        <v>76.8</v>
      </c>
      <c r="DK769" s="516">
        <v>76.599999999999994</v>
      </c>
      <c r="DL769" s="516">
        <v>78.400000000000006</v>
      </c>
      <c r="DM769" s="516">
        <v>77.900000000000006</v>
      </c>
      <c r="DN769" s="516">
        <v>78.3</v>
      </c>
      <c r="DO769" s="516">
        <v>78.7</v>
      </c>
      <c r="DP769" s="516">
        <v>78.5</v>
      </c>
      <c r="DQ769" s="516">
        <v>79.400000000000006</v>
      </c>
      <c r="DR769" s="516">
        <v>79.400000000000006</v>
      </c>
      <c r="DS769" s="516">
        <v>79.7</v>
      </c>
      <c r="DT769" s="516">
        <v>80.5</v>
      </c>
      <c r="DU769" s="517">
        <v>83.6</v>
      </c>
      <c r="DV769" s="517">
        <v>84.2</v>
      </c>
      <c r="DW769" s="517">
        <v>83.8</v>
      </c>
      <c r="DX769" s="559">
        <v>84.5</v>
      </c>
      <c r="DY769" s="559">
        <v>85</v>
      </c>
      <c r="DZ769" s="559">
        <v>85</v>
      </c>
      <c r="EA769" s="558">
        <v>85.7</v>
      </c>
    </row>
    <row r="770" spans="1:131">
      <c r="A770" s="514" t="s">
        <v>2077</v>
      </c>
      <c r="B770" s="514" t="s">
        <v>2078</v>
      </c>
      <c r="C770" s="515">
        <v>6.4630000000000007E-2</v>
      </c>
      <c r="D770" s="516">
        <v>111.1</v>
      </c>
      <c r="E770" s="516">
        <v>111.5</v>
      </c>
      <c r="F770" s="516">
        <v>105.2</v>
      </c>
      <c r="G770" s="516">
        <v>109.5</v>
      </c>
      <c r="H770" s="516">
        <v>114.7</v>
      </c>
      <c r="I770" s="516">
        <v>118.7</v>
      </c>
      <c r="J770" s="516">
        <v>118.1</v>
      </c>
      <c r="K770" s="516">
        <v>115.1</v>
      </c>
      <c r="L770" s="516">
        <v>109.5</v>
      </c>
      <c r="M770" s="516">
        <v>110.5</v>
      </c>
      <c r="N770" s="516">
        <v>110.9</v>
      </c>
      <c r="O770" s="516">
        <v>119.9</v>
      </c>
      <c r="P770" s="516">
        <v>113.5</v>
      </c>
      <c r="Q770" s="516">
        <v>113.6</v>
      </c>
      <c r="R770" s="516">
        <v>111.2</v>
      </c>
      <c r="S770" s="516">
        <v>111.7</v>
      </c>
      <c r="T770" s="516">
        <v>111.7</v>
      </c>
      <c r="U770" s="516">
        <v>111.5</v>
      </c>
      <c r="V770" s="516">
        <v>113.2</v>
      </c>
      <c r="W770" s="516">
        <v>111.3</v>
      </c>
      <c r="X770" s="516">
        <v>122.5</v>
      </c>
      <c r="Y770" s="516">
        <v>117.1</v>
      </c>
      <c r="Z770" s="516">
        <v>117.3</v>
      </c>
      <c r="AA770" s="516">
        <v>117.6</v>
      </c>
      <c r="AB770" s="516">
        <v>121</v>
      </c>
      <c r="AC770" s="516">
        <v>111.2</v>
      </c>
      <c r="AD770" s="516">
        <v>120.3</v>
      </c>
      <c r="AE770" s="516">
        <v>109.5</v>
      </c>
      <c r="AF770" s="516">
        <v>111.9</v>
      </c>
      <c r="AG770" s="516">
        <v>118.9</v>
      </c>
      <c r="AH770" s="516">
        <v>114.8</v>
      </c>
      <c r="AI770" s="516">
        <v>114.9</v>
      </c>
      <c r="AJ770" s="516">
        <v>117.3</v>
      </c>
      <c r="AK770" s="516">
        <v>115.4</v>
      </c>
      <c r="AL770" s="516">
        <v>122.7</v>
      </c>
      <c r="AM770" s="516">
        <v>122.7</v>
      </c>
      <c r="AN770" s="516">
        <v>118.3</v>
      </c>
      <c r="AO770" s="516">
        <v>118.6</v>
      </c>
      <c r="AP770" s="516">
        <v>116.3</v>
      </c>
      <c r="AQ770" s="516">
        <v>116</v>
      </c>
      <c r="AR770" s="516">
        <v>116</v>
      </c>
      <c r="AS770" s="516">
        <v>115.9</v>
      </c>
      <c r="AT770" s="516">
        <v>116</v>
      </c>
      <c r="AU770" s="516">
        <v>115.9</v>
      </c>
      <c r="AV770" s="516">
        <v>115.8</v>
      </c>
      <c r="AW770" s="516">
        <v>116.1</v>
      </c>
      <c r="AX770" s="516">
        <v>116.3</v>
      </c>
      <c r="AY770" s="516">
        <v>116.2</v>
      </c>
      <c r="AZ770" s="516">
        <v>116.1</v>
      </c>
      <c r="BA770" s="516">
        <v>116.2</v>
      </c>
      <c r="BB770" s="516">
        <v>116.1</v>
      </c>
      <c r="BC770" s="516">
        <v>116.4</v>
      </c>
      <c r="BD770" s="516">
        <v>116.3</v>
      </c>
      <c r="BE770" s="516">
        <v>116.3</v>
      </c>
      <c r="BF770" s="516">
        <v>116.4</v>
      </c>
      <c r="BG770" s="516">
        <v>116.3</v>
      </c>
      <c r="BH770" s="516">
        <v>116.4</v>
      </c>
      <c r="BI770" s="516">
        <v>116.5</v>
      </c>
      <c r="BJ770" s="516">
        <v>116.7</v>
      </c>
      <c r="BK770" s="516">
        <v>120.3</v>
      </c>
      <c r="BL770" s="516">
        <v>114.4</v>
      </c>
      <c r="BM770" s="516">
        <v>114.4</v>
      </c>
      <c r="BN770" s="516">
        <v>113</v>
      </c>
      <c r="BO770" s="516">
        <v>112.4</v>
      </c>
      <c r="BP770" s="516">
        <v>106.1</v>
      </c>
      <c r="BQ770" s="516">
        <v>109.2</v>
      </c>
      <c r="BR770" s="516">
        <v>108.5</v>
      </c>
      <c r="BS770" s="516">
        <v>112.2</v>
      </c>
      <c r="BT770" s="516">
        <v>108.9</v>
      </c>
      <c r="BU770" s="516">
        <v>108.2</v>
      </c>
      <c r="BV770" s="516">
        <v>106.4</v>
      </c>
      <c r="BW770" s="516">
        <v>106.4</v>
      </c>
      <c r="BX770" s="516">
        <v>108.7</v>
      </c>
      <c r="BY770" s="516">
        <v>106.3</v>
      </c>
      <c r="BZ770" s="516">
        <v>106.9</v>
      </c>
      <c r="CA770" s="516">
        <v>106.2</v>
      </c>
      <c r="CB770" s="516">
        <v>106.4</v>
      </c>
      <c r="CC770" s="516">
        <v>107.7</v>
      </c>
      <c r="CD770" s="516">
        <v>107.5</v>
      </c>
      <c r="CE770" s="516">
        <v>107.9</v>
      </c>
      <c r="CF770" s="516">
        <v>106.6</v>
      </c>
      <c r="CG770" s="516">
        <v>107.5</v>
      </c>
      <c r="CH770" s="516">
        <v>108.6</v>
      </c>
      <c r="CI770" s="516">
        <v>108.6</v>
      </c>
      <c r="CJ770" s="516">
        <v>109.6</v>
      </c>
      <c r="CK770" s="516">
        <v>108.4</v>
      </c>
      <c r="CL770" s="516">
        <v>108.2</v>
      </c>
      <c r="CM770" s="516">
        <v>108.3</v>
      </c>
      <c r="CN770" s="516">
        <v>108.3</v>
      </c>
      <c r="CO770" s="516">
        <v>108</v>
      </c>
      <c r="CP770" s="516">
        <v>107.6</v>
      </c>
      <c r="CQ770" s="516">
        <v>108.3</v>
      </c>
      <c r="CR770" s="516">
        <v>106.2</v>
      </c>
      <c r="CS770" s="516">
        <v>107.4</v>
      </c>
      <c r="CT770" s="516">
        <v>108.2</v>
      </c>
      <c r="CU770" s="516">
        <v>108.4</v>
      </c>
      <c r="CV770" s="516">
        <v>110</v>
      </c>
      <c r="CW770" s="516">
        <v>108.7</v>
      </c>
      <c r="CX770" s="516">
        <v>109.6</v>
      </c>
      <c r="CY770" s="516">
        <v>109.3</v>
      </c>
      <c r="CZ770" s="516">
        <v>111.6</v>
      </c>
      <c r="DA770" s="516">
        <v>110.1</v>
      </c>
      <c r="DB770" s="516">
        <v>109.9</v>
      </c>
      <c r="DC770" s="516">
        <v>110.8</v>
      </c>
      <c r="DD770" s="516">
        <v>112</v>
      </c>
      <c r="DE770" s="516">
        <v>114.2</v>
      </c>
      <c r="DF770" s="516">
        <v>114.8</v>
      </c>
      <c r="DG770" s="516">
        <v>113.9</v>
      </c>
      <c r="DH770" s="516">
        <v>115</v>
      </c>
      <c r="DI770" s="516">
        <v>116.2</v>
      </c>
      <c r="DJ770" s="516">
        <v>114.9</v>
      </c>
      <c r="DK770" s="516">
        <v>113.4</v>
      </c>
      <c r="DL770" s="516">
        <v>122.8</v>
      </c>
      <c r="DM770" s="516">
        <v>120.7</v>
      </c>
      <c r="DN770" s="516">
        <v>121.7</v>
      </c>
      <c r="DO770" s="516">
        <v>123.2</v>
      </c>
      <c r="DP770" s="516">
        <v>121.3</v>
      </c>
      <c r="DQ770" s="516">
        <v>125.3</v>
      </c>
      <c r="DR770" s="516">
        <v>123.3</v>
      </c>
      <c r="DS770" s="516">
        <v>122.8</v>
      </c>
      <c r="DT770" s="516">
        <v>126.9</v>
      </c>
      <c r="DU770" s="517">
        <v>127.5</v>
      </c>
      <c r="DV770" s="517">
        <v>126.3</v>
      </c>
      <c r="DW770" s="517">
        <v>124.4</v>
      </c>
      <c r="DX770" s="559">
        <v>123.4</v>
      </c>
      <c r="DY770" s="559">
        <v>123.2</v>
      </c>
      <c r="DZ770" s="559">
        <v>124.6</v>
      </c>
      <c r="EA770" s="558">
        <v>124.7</v>
      </c>
    </row>
    <row r="771" spans="1:131">
      <c r="A771" s="514" t="s">
        <v>2079</v>
      </c>
      <c r="B771" s="514" t="s">
        <v>2080</v>
      </c>
      <c r="C771" s="515">
        <v>6.7849999999999994E-2</v>
      </c>
      <c r="D771" s="516">
        <v>107.7</v>
      </c>
      <c r="E771" s="516">
        <v>107.5</v>
      </c>
      <c r="F771" s="516">
        <v>107.6</v>
      </c>
      <c r="G771" s="516">
        <v>108.6</v>
      </c>
      <c r="H771" s="516">
        <v>108.6</v>
      </c>
      <c r="I771" s="516">
        <v>92.1</v>
      </c>
      <c r="J771" s="516">
        <v>107.1</v>
      </c>
      <c r="K771" s="516">
        <v>106.6</v>
      </c>
      <c r="L771" s="516">
        <v>106.8</v>
      </c>
      <c r="M771" s="516">
        <v>106.8</v>
      </c>
      <c r="N771" s="516">
        <v>106.8</v>
      </c>
      <c r="O771" s="516">
        <v>106.5</v>
      </c>
      <c r="P771" s="516">
        <v>113.1</v>
      </c>
      <c r="Q771" s="516">
        <v>105.8</v>
      </c>
      <c r="R771" s="516">
        <v>93.3</v>
      </c>
      <c r="S771" s="516">
        <v>93.2</v>
      </c>
      <c r="T771" s="516">
        <v>93.3</v>
      </c>
      <c r="U771" s="516">
        <v>93.3</v>
      </c>
      <c r="V771" s="516">
        <v>94.3</v>
      </c>
      <c r="W771" s="516">
        <v>94.3</v>
      </c>
      <c r="X771" s="516">
        <v>106</v>
      </c>
      <c r="Y771" s="516">
        <v>106</v>
      </c>
      <c r="Z771" s="516">
        <v>107.3</v>
      </c>
      <c r="AA771" s="516">
        <v>107.3</v>
      </c>
      <c r="AB771" s="516">
        <v>109.1</v>
      </c>
      <c r="AC771" s="516">
        <v>109.6</v>
      </c>
      <c r="AD771" s="516">
        <v>109.5</v>
      </c>
      <c r="AE771" s="516">
        <v>106.7</v>
      </c>
      <c r="AF771" s="516">
        <v>107.7</v>
      </c>
      <c r="AG771" s="516">
        <v>107.7</v>
      </c>
      <c r="AH771" s="516">
        <v>107.8</v>
      </c>
      <c r="AI771" s="516">
        <v>109.3</v>
      </c>
      <c r="AJ771" s="516">
        <v>109.1</v>
      </c>
      <c r="AK771" s="516">
        <v>104.4</v>
      </c>
      <c r="AL771" s="516">
        <v>102.8</v>
      </c>
      <c r="AM771" s="516">
        <v>103.6</v>
      </c>
      <c r="AN771" s="516">
        <v>103.8</v>
      </c>
      <c r="AO771" s="516">
        <v>105.1</v>
      </c>
      <c r="AP771" s="516">
        <v>104.9</v>
      </c>
      <c r="AQ771" s="516">
        <v>104.3</v>
      </c>
      <c r="AR771" s="516">
        <v>103.8</v>
      </c>
      <c r="AS771" s="516">
        <v>113.3</v>
      </c>
      <c r="AT771" s="516">
        <v>113.3</v>
      </c>
      <c r="AU771" s="516">
        <v>113.3</v>
      </c>
      <c r="AV771" s="516">
        <v>113.3</v>
      </c>
      <c r="AW771" s="516">
        <v>113.3</v>
      </c>
      <c r="AX771" s="516">
        <v>113.3</v>
      </c>
      <c r="AY771" s="516">
        <v>113.3</v>
      </c>
      <c r="AZ771" s="516">
        <v>113.3</v>
      </c>
      <c r="BA771" s="516">
        <v>113.3</v>
      </c>
      <c r="BB771" s="516">
        <v>113.3</v>
      </c>
      <c r="BC771" s="516">
        <v>113.3</v>
      </c>
      <c r="BD771" s="516">
        <v>113.3</v>
      </c>
      <c r="BE771" s="516">
        <v>113.3</v>
      </c>
      <c r="BF771" s="516">
        <v>113.3</v>
      </c>
      <c r="BG771" s="516">
        <v>95.2</v>
      </c>
      <c r="BH771" s="516">
        <v>95.2</v>
      </c>
      <c r="BI771" s="516">
        <v>95.2</v>
      </c>
      <c r="BJ771" s="516">
        <v>95.2</v>
      </c>
      <c r="BK771" s="516">
        <v>95.2</v>
      </c>
      <c r="BL771" s="516">
        <v>95.2</v>
      </c>
      <c r="BM771" s="516">
        <v>95.2</v>
      </c>
      <c r="BN771" s="516">
        <v>95.2</v>
      </c>
      <c r="BO771" s="516">
        <v>95.2</v>
      </c>
      <c r="BP771" s="516">
        <v>95.2</v>
      </c>
      <c r="BQ771" s="516">
        <v>95.2</v>
      </c>
      <c r="BR771" s="516">
        <v>87.2</v>
      </c>
      <c r="BS771" s="516">
        <v>87.2</v>
      </c>
      <c r="BT771" s="516">
        <v>87.2</v>
      </c>
      <c r="BU771" s="516">
        <v>87.2</v>
      </c>
      <c r="BV771" s="516">
        <v>87.2</v>
      </c>
      <c r="BW771" s="516">
        <v>87.2</v>
      </c>
      <c r="BX771" s="516">
        <v>87.2</v>
      </c>
      <c r="BY771" s="516">
        <v>87.2</v>
      </c>
      <c r="BZ771" s="516">
        <v>87.2</v>
      </c>
      <c r="CA771" s="516">
        <v>94.6</v>
      </c>
      <c r="CB771" s="516">
        <v>96.5</v>
      </c>
      <c r="CC771" s="516">
        <v>99.7</v>
      </c>
      <c r="CD771" s="516">
        <v>99.9</v>
      </c>
      <c r="CE771" s="516">
        <v>99.8</v>
      </c>
      <c r="CF771" s="516">
        <v>95.3</v>
      </c>
      <c r="CG771" s="516">
        <v>96.4</v>
      </c>
      <c r="CH771" s="516">
        <v>102.4</v>
      </c>
      <c r="CI771" s="516">
        <v>102.4</v>
      </c>
      <c r="CJ771" s="516">
        <v>100.6</v>
      </c>
      <c r="CK771" s="516">
        <v>100.6</v>
      </c>
      <c r="CL771" s="516">
        <v>89.1</v>
      </c>
      <c r="CM771" s="516">
        <v>88.7</v>
      </c>
      <c r="CN771" s="516">
        <v>88.9</v>
      </c>
      <c r="CO771" s="516">
        <v>87.1</v>
      </c>
      <c r="CP771" s="516">
        <v>87.4</v>
      </c>
      <c r="CQ771" s="516">
        <v>93.9</v>
      </c>
      <c r="CR771" s="516">
        <v>91.8</v>
      </c>
      <c r="CS771" s="516">
        <v>93.9</v>
      </c>
      <c r="CT771" s="516">
        <v>89.6</v>
      </c>
      <c r="CU771" s="516">
        <v>88.2</v>
      </c>
      <c r="CV771" s="516">
        <v>88.2</v>
      </c>
      <c r="CW771" s="516">
        <v>95</v>
      </c>
      <c r="CX771" s="516">
        <v>88.4</v>
      </c>
      <c r="CY771" s="516">
        <v>88.4</v>
      </c>
      <c r="CZ771" s="516">
        <v>88.4</v>
      </c>
      <c r="DA771" s="516">
        <v>88.4</v>
      </c>
      <c r="DB771" s="516">
        <v>88.8</v>
      </c>
      <c r="DC771" s="516">
        <v>88.7</v>
      </c>
      <c r="DD771" s="516">
        <v>88.8</v>
      </c>
      <c r="DE771" s="516">
        <v>88.8</v>
      </c>
      <c r="DF771" s="516">
        <v>88.3</v>
      </c>
      <c r="DG771" s="516">
        <v>88.9</v>
      </c>
      <c r="DH771" s="516">
        <v>88.4</v>
      </c>
      <c r="DI771" s="516">
        <v>88.3</v>
      </c>
      <c r="DJ771" s="516">
        <v>88.2</v>
      </c>
      <c r="DK771" s="516">
        <v>88.1</v>
      </c>
      <c r="DL771" s="516">
        <v>87.9</v>
      </c>
      <c r="DM771" s="516">
        <v>87.9</v>
      </c>
      <c r="DN771" s="516">
        <v>88.1</v>
      </c>
      <c r="DO771" s="516">
        <v>88.5</v>
      </c>
      <c r="DP771" s="516">
        <v>88.8</v>
      </c>
      <c r="DQ771" s="516">
        <v>89.2</v>
      </c>
      <c r="DR771" s="516">
        <v>89.2</v>
      </c>
      <c r="DS771" s="516">
        <v>90.3</v>
      </c>
      <c r="DT771" s="516">
        <v>90.9</v>
      </c>
      <c r="DU771" s="517">
        <v>90.6</v>
      </c>
      <c r="DV771" s="517">
        <v>91.4</v>
      </c>
      <c r="DW771" s="517">
        <v>91.4</v>
      </c>
      <c r="DX771" s="559">
        <v>93.4</v>
      </c>
      <c r="DY771" s="559">
        <v>93.8</v>
      </c>
      <c r="DZ771" s="559">
        <v>93.8</v>
      </c>
      <c r="EA771" s="558">
        <v>95.7</v>
      </c>
    </row>
    <row r="772" spans="1:131">
      <c r="A772" s="514" t="s">
        <v>2081</v>
      </c>
      <c r="B772" s="514" t="s">
        <v>2082</v>
      </c>
      <c r="C772" s="515">
        <v>9.9500000000000005E-3</v>
      </c>
      <c r="D772" s="516">
        <v>101.5</v>
      </c>
      <c r="E772" s="516">
        <v>99.5</v>
      </c>
      <c r="F772" s="516">
        <v>96.3</v>
      </c>
      <c r="G772" s="516">
        <v>96.7</v>
      </c>
      <c r="H772" s="516">
        <v>97.7</v>
      </c>
      <c r="I772" s="516">
        <v>97.9</v>
      </c>
      <c r="J772" s="516">
        <v>103.6</v>
      </c>
      <c r="K772" s="516">
        <v>99.2</v>
      </c>
      <c r="L772" s="516">
        <v>102.2</v>
      </c>
      <c r="M772" s="516">
        <v>102.6</v>
      </c>
      <c r="N772" s="516">
        <v>102.5</v>
      </c>
      <c r="O772" s="516">
        <v>101.7</v>
      </c>
      <c r="P772" s="516">
        <v>102.1</v>
      </c>
      <c r="Q772" s="516">
        <v>100</v>
      </c>
      <c r="R772" s="516">
        <v>102.7</v>
      </c>
      <c r="S772" s="516">
        <v>97.6</v>
      </c>
      <c r="T772" s="516">
        <v>101.8</v>
      </c>
      <c r="U772" s="516">
        <v>102.8</v>
      </c>
      <c r="V772" s="516">
        <v>99.8</v>
      </c>
      <c r="W772" s="516">
        <v>105.6</v>
      </c>
      <c r="X772" s="516">
        <v>103.1</v>
      </c>
      <c r="Y772" s="516">
        <v>105.4</v>
      </c>
      <c r="Z772" s="516">
        <v>107.4</v>
      </c>
      <c r="AA772" s="516">
        <v>114.7</v>
      </c>
      <c r="AB772" s="516">
        <v>106.8</v>
      </c>
      <c r="AC772" s="516">
        <v>104</v>
      </c>
      <c r="AD772" s="516">
        <v>104.9</v>
      </c>
      <c r="AE772" s="516">
        <v>104.4</v>
      </c>
      <c r="AF772" s="516">
        <v>106.4</v>
      </c>
      <c r="AG772" s="516">
        <v>102.7</v>
      </c>
      <c r="AH772" s="516">
        <v>104.4</v>
      </c>
      <c r="AI772" s="516">
        <v>106.5</v>
      </c>
      <c r="AJ772" s="516">
        <v>97.8</v>
      </c>
      <c r="AK772" s="516">
        <v>106.6</v>
      </c>
      <c r="AL772" s="516">
        <v>106.3</v>
      </c>
      <c r="AM772" s="516">
        <v>107.1</v>
      </c>
      <c r="AN772" s="516">
        <v>108.6</v>
      </c>
      <c r="AO772" s="516">
        <v>108.4</v>
      </c>
      <c r="AP772" s="516">
        <v>111.8</v>
      </c>
      <c r="AQ772" s="516">
        <v>100.4</v>
      </c>
      <c r="AR772" s="516">
        <v>109.2</v>
      </c>
      <c r="AS772" s="516">
        <v>110.8</v>
      </c>
      <c r="AT772" s="516">
        <v>107.9</v>
      </c>
      <c r="AU772" s="516">
        <v>107.7</v>
      </c>
      <c r="AV772" s="516">
        <v>107.7</v>
      </c>
      <c r="AW772" s="516">
        <v>104.9</v>
      </c>
      <c r="AX772" s="516">
        <v>104.9</v>
      </c>
      <c r="AY772" s="516">
        <v>104.9</v>
      </c>
      <c r="AZ772" s="516">
        <v>107.8</v>
      </c>
      <c r="BA772" s="516">
        <v>107.7</v>
      </c>
      <c r="BB772" s="516">
        <v>107.6</v>
      </c>
      <c r="BC772" s="516">
        <v>107.6</v>
      </c>
      <c r="BD772" s="516">
        <v>107.6</v>
      </c>
      <c r="BE772" s="516">
        <v>107.6</v>
      </c>
      <c r="BF772" s="516">
        <v>107.6</v>
      </c>
      <c r="BG772" s="516">
        <v>107.6</v>
      </c>
      <c r="BH772" s="516">
        <v>105.4</v>
      </c>
      <c r="BI772" s="516">
        <v>105.4</v>
      </c>
      <c r="BJ772" s="516">
        <v>107.9</v>
      </c>
      <c r="BK772" s="516">
        <v>107.9</v>
      </c>
      <c r="BL772" s="516">
        <v>107.9</v>
      </c>
      <c r="BM772" s="516">
        <v>107.9</v>
      </c>
      <c r="BN772" s="516">
        <v>109.8</v>
      </c>
      <c r="BO772" s="516">
        <v>109.8</v>
      </c>
      <c r="BP772" s="516">
        <v>109.8</v>
      </c>
      <c r="BQ772" s="516">
        <v>109.8</v>
      </c>
      <c r="BR772" s="516">
        <v>109.8</v>
      </c>
      <c r="BS772" s="516">
        <v>109.8</v>
      </c>
      <c r="BT772" s="516">
        <v>111.2</v>
      </c>
      <c r="BU772" s="516">
        <v>113.5</v>
      </c>
      <c r="BV772" s="516">
        <v>113.9</v>
      </c>
      <c r="BW772" s="516">
        <v>114.3</v>
      </c>
      <c r="BX772" s="516">
        <v>114.3</v>
      </c>
      <c r="BY772" s="516">
        <v>114.3</v>
      </c>
      <c r="BZ772" s="516">
        <v>117.6</v>
      </c>
      <c r="CA772" s="516">
        <v>117.6</v>
      </c>
      <c r="CB772" s="516">
        <v>117.6</v>
      </c>
      <c r="CC772" s="516">
        <v>117.6</v>
      </c>
      <c r="CD772" s="516">
        <v>117.6</v>
      </c>
      <c r="CE772" s="516">
        <v>117.6</v>
      </c>
      <c r="CF772" s="516">
        <v>117.6</v>
      </c>
      <c r="CG772" s="516">
        <v>117.6</v>
      </c>
      <c r="CH772" s="516">
        <v>117.6</v>
      </c>
      <c r="CI772" s="516">
        <v>117.6</v>
      </c>
      <c r="CJ772" s="516">
        <v>117.6</v>
      </c>
      <c r="CK772" s="516">
        <v>115.3</v>
      </c>
      <c r="CL772" s="516">
        <v>115.3</v>
      </c>
      <c r="CM772" s="516">
        <v>115.3</v>
      </c>
      <c r="CN772" s="516">
        <v>115.3</v>
      </c>
      <c r="CO772" s="516">
        <v>115.3</v>
      </c>
      <c r="CP772" s="516">
        <v>115.3</v>
      </c>
      <c r="CQ772" s="516">
        <v>115.3</v>
      </c>
      <c r="CR772" s="516">
        <v>115.3</v>
      </c>
      <c r="CS772" s="516">
        <v>115.3</v>
      </c>
      <c r="CT772" s="516">
        <v>115.3</v>
      </c>
      <c r="CU772" s="516">
        <v>115.3</v>
      </c>
      <c r="CV772" s="516">
        <v>115.3</v>
      </c>
      <c r="CW772" s="516">
        <v>115.3</v>
      </c>
      <c r="CX772" s="516">
        <v>115.3</v>
      </c>
      <c r="CY772" s="516">
        <v>115.3</v>
      </c>
      <c r="CZ772" s="516">
        <v>119</v>
      </c>
      <c r="DA772" s="516">
        <v>119</v>
      </c>
      <c r="DB772" s="516">
        <v>119</v>
      </c>
      <c r="DC772" s="516">
        <v>119</v>
      </c>
      <c r="DD772" s="516">
        <v>119</v>
      </c>
      <c r="DE772" s="516">
        <v>122.8</v>
      </c>
      <c r="DF772" s="516">
        <v>122.8</v>
      </c>
      <c r="DG772" s="516">
        <v>122.8</v>
      </c>
      <c r="DH772" s="516">
        <v>122.8</v>
      </c>
      <c r="DI772" s="516">
        <v>122.8</v>
      </c>
      <c r="DJ772" s="516">
        <v>122.8</v>
      </c>
      <c r="DK772" s="516">
        <v>122.9</v>
      </c>
      <c r="DL772" s="516">
        <v>122.9</v>
      </c>
      <c r="DM772" s="516">
        <v>122.9</v>
      </c>
      <c r="DN772" s="516">
        <v>122.9</v>
      </c>
      <c r="DO772" s="516">
        <v>123</v>
      </c>
      <c r="DP772" s="516">
        <v>123</v>
      </c>
      <c r="DQ772" s="516">
        <v>123</v>
      </c>
      <c r="DR772" s="516">
        <v>123</v>
      </c>
      <c r="DS772" s="516">
        <v>123</v>
      </c>
      <c r="DT772" s="516">
        <v>123</v>
      </c>
      <c r="DU772" s="517">
        <v>123</v>
      </c>
      <c r="DV772" s="517">
        <v>123</v>
      </c>
      <c r="DW772" s="517">
        <v>123</v>
      </c>
      <c r="DX772" s="559">
        <v>123</v>
      </c>
      <c r="DY772" s="559">
        <v>123</v>
      </c>
      <c r="DZ772" s="559">
        <v>123</v>
      </c>
      <c r="EA772" s="558">
        <v>123</v>
      </c>
    </row>
    <row r="773" spans="1:131">
      <c r="A773" s="514" t="s">
        <v>2083</v>
      </c>
      <c r="B773" s="514" t="s">
        <v>2084</v>
      </c>
      <c r="C773" s="515">
        <v>3.79E-3</v>
      </c>
      <c r="D773" s="516">
        <v>103.2</v>
      </c>
      <c r="E773" s="516">
        <v>103.2</v>
      </c>
      <c r="F773" s="516">
        <v>103.2</v>
      </c>
      <c r="G773" s="516">
        <v>103.2</v>
      </c>
      <c r="H773" s="516">
        <v>103.2</v>
      </c>
      <c r="I773" s="516">
        <v>103.2</v>
      </c>
      <c r="J773" s="516">
        <v>103.2</v>
      </c>
      <c r="K773" s="516">
        <v>103.2</v>
      </c>
      <c r="L773" s="516">
        <v>103.2</v>
      </c>
      <c r="M773" s="516">
        <v>103.2</v>
      </c>
      <c r="N773" s="516">
        <v>103.2</v>
      </c>
      <c r="O773" s="516">
        <v>103.2</v>
      </c>
      <c r="P773" s="516">
        <v>111.5</v>
      </c>
      <c r="Q773" s="516">
        <v>111.5</v>
      </c>
      <c r="R773" s="516">
        <v>114.6</v>
      </c>
      <c r="S773" s="516">
        <v>114.6</v>
      </c>
      <c r="T773" s="516">
        <v>114.6</v>
      </c>
      <c r="U773" s="516">
        <v>114.6</v>
      </c>
      <c r="V773" s="516">
        <v>114.6</v>
      </c>
      <c r="W773" s="516">
        <v>114.6</v>
      </c>
      <c r="X773" s="516">
        <v>114.6</v>
      </c>
      <c r="Y773" s="516">
        <v>114.6</v>
      </c>
      <c r="Z773" s="516">
        <v>125.6</v>
      </c>
      <c r="AA773" s="516">
        <v>125.6</v>
      </c>
      <c r="AB773" s="516">
        <v>125.8</v>
      </c>
      <c r="AC773" s="516">
        <v>120.7</v>
      </c>
      <c r="AD773" s="516">
        <v>120.7</v>
      </c>
      <c r="AE773" s="516">
        <v>123.7</v>
      </c>
      <c r="AF773" s="516">
        <v>123.7</v>
      </c>
      <c r="AG773" s="516">
        <v>123.7</v>
      </c>
      <c r="AH773" s="516">
        <v>125.2</v>
      </c>
      <c r="AI773" s="516">
        <v>125.2</v>
      </c>
      <c r="AJ773" s="516">
        <v>125.2</v>
      </c>
      <c r="AK773" s="516">
        <v>124.4</v>
      </c>
      <c r="AL773" s="516">
        <v>124.4</v>
      </c>
      <c r="AM773" s="516">
        <v>124.4</v>
      </c>
      <c r="AN773" s="516">
        <v>125.5</v>
      </c>
      <c r="AO773" s="516">
        <v>128.6</v>
      </c>
      <c r="AP773" s="516">
        <v>128.6</v>
      </c>
      <c r="AQ773" s="516">
        <v>125.3</v>
      </c>
      <c r="AR773" s="516">
        <v>125.3</v>
      </c>
      <c r="AS773" s="516">
        <v>125.3</v>
      </c>
      <c r="AT773" s="516">
        <v>125.3</v>
      </c>
      <c r="AU773" s="516">
        <v>125.3</v>
      </c>
      <c r="AV773" s="516">
        <v>125.3</v>
      </c>
      <c r="AW773" s="516">
        <v>131.9</v>
      </c>
      <c r="AX773" s="516">
        <v>131.9</v>
      </c>
      <c r="AY773" s="516">
        <v>131.9</v>
      </c>
      <c r="AZ773" s="516">
        <v>131.9</v>
      </c>
      <c r="BA773" s="516">
        <v>131.9</v>
      </c>
      <c r="BB773" s="516">
        <v>135.5</v>
      </c>
      <c r="BC773" s="516">
        <v>135.5</v>
      </c>
      <c r="BD773" s="516">
        <v>135.5</v>
      </c>
      <c r="BE773" s="516">
        <v>135.5</v>
      </c>
      <c r="BF773" s="516">
        <v>135.5</v>
      </c>
      <c r="BG773" s="516">
        <v>135.5</v>
      </c>
      <c r="BH773" s="516">
        <v>135.5</v>
      </c>
      <c r="BI773" s="516">
        <v>131.9</v>
      </c>
      <c r="BJ773" s="516">
        <v>145.6</v>
      </c>
      <c r="BK773" s="516">
        <v>145.4</v>
      </c>
      <c r="BL773" s="516">
        <v>135.30000000000001</v>
      </c>
      <c r="BM773" s="516">
        <v>131.80000000000001</v>
      </c>
      <c r="BN773" s="516">
        <v>131.80000000000001</v>
      </c>
      <c r="BO773" s="516">
        <v>131.80000000000001</v>
      </c>
      <c r="BP773" s="516">
        <v>131.69999999999999</v>
      </c>
      <c r="BQ773" s="516">
        <v>131.9</v>
      </c>
      <c r="BR773" s="516">
        <v>131.9</v>
      </c>
      <c r="BS773" s="516">
        <v>131.9</v>
      </c>
      <c r="BT773" s="516">
        <v>131.9</v>
      </c>
      <c r="BU773" s="516">
        <v>136.1</v>
      </c>
      <c r="BV773" s="516">
        <v>138.9</v>
      </c>
      <c r="BW773" s="516">
        <v>138.9</v>
      </c>
      <c r="BX773" s="516">
        <v>138.9</v>
      </c>
      <c r="BY773" s="516">
        <v>138.9</v>
      </c>
      <c r="BZ773" s="516">
        <v>138.9</v>
      </c>
      <c r="CA773" s="516">
        <v>138.9</v>
      </c>
      <c r="CB773" s="516">
        <v>138.9</v>
      </c>
      <c r="CC773" s="516">
        <v>138.9</v>
      </c>
      <c r="CD773" s="516">
        <v>138.9</v>
      </c>
      <c r="CE773" s="516">
        <v>138.9</v>
      </c>
      <c r="CF773" s="516">
        <v>138.9</v>
      </c>
      <c r="CG773" s="516">
        <v>138.9</v>
      </c>
      <c r="CH773" s="516">
        <v>138.9</v>
      </c>
      <c r="CI773" s="516">
        <v>140.1</v>
      </c>
      <c r="CJ773" s="516">
        <v>140.1</v>
      </c>
      <c r="CK773" s="516">
        <v>140.6</v>
      </c>
      <c r="CL773" s="516">
        <v>140.6</v>
      </c>
      <c r="CM773" s="516">
        <v>140.6</v>
      </c>
      <c r="CN773" s="516">
        <v>140.6</v>
      </c>
      <c r="CO773" s="516">
        <v>139.4</v>
      </c>
      <c r="CP773" s="516">
        <v>140.6</v>
      </c>
      <c r="CQ773" s="516">
        <v>140.6</v>
      </c>
      <c r="CR773" s="516">
        <v>140.6</v>
      </c>
      <c r="CS773" s="516">
        <v>140.6</v>
      </c>
      <c r="CT773" s="516">
        <v>140.6</v>
      </c>
      <c r="CU773" s="516">
        <v>141.30000000000001</v>
      </c>
      <c r="CV773" s="516">
        <v>140.6</v>
      </c>
      <c r="CW773" s="516">
        <v>140.6</v>
      </c>
      <c r="CX773" s="516">
        <v>140.6</v>
      </c>
      <c r="CY773" s="516">
        <v>140.6</v>
      </c>
      <c r="CZ773" s="516">
        <v>140.6</v>
      </c>
      <c r="DA773" s="516">
        <v>140.6</v>
      </c>
      <c r="DB773" s="516">
        <v>141.30000000000001</v>
      </c>
      <c r="DC773" s="516">
        <v>141.30000000000001</v>
      </c>
      <c r="DD773" s="516">
        <v>141.30000000000001</v>
      </c>
      <c r="DE773" s="516">
        <v>141.30000000000001</v>
      </c>
      <c r="DF773" s="516">
        <v>141.30000000000001</v>
      </c>
      <c r="DG773" s="516">
        <v>141.30000000000001</v>
      </c>
      <c r="DH773" s="516">
        <v>141.30000000000001</v>
      </c>
      <c r="DI773" s="516">
        <v>140.6</v>
      </c>
      <c r="DJ773" s="516">
        <v>140.6</v>
      </c>
      <c r="DK773" s="516">
        <v>140.6</v>
      </c>
      <c r="DL773" s="516">
        <v>140.6</v>
      </c>
      <c r="DM773" s="516">
        <v>140.6</v>
      </c>
      <c r="DN773" s="516">
        <v>140.6</v>
      </c>
      <c r="DO773" s="516">
        <v>141.30000000000001</v>
      </c>
      <c r="DP773" s="516">
        <v>141.30000000000001</v>
      </c>
      <c r="DQ773" s="516">
        <v>141.30000000000001</v>
      </c>
      <c r="DR773" s="516">
        <v>141.30000000000001</v>
      </c>
      <c r="DS773" s="516">
        <v>141.30000000000001</v>
      </c>
      <c r="DT773" s="516">
        <v>141.30000000000001</v>
      </c>
      <c r="DU773" s="517">
        <v>141.30000000000001</v>
      </c>
      <c r="DV773" s="517">
        <v>140.6</v>
      </c>
      <c r="DW773" s="517">
        <v>140.6</v>
      </c>
      <c r="DX773" s="559">
        <v>140.6</v>
      </c>
      <c r="DY773" s="559">
        <v>140.6</v>
      </c>
      <c r="DZ773" s="559">
        <v>140.9</v>
      </c>
      <c r="EA773" s="558">
        <v>140.6</v>
      </c>
    </row>
    <row r="774" spans="1:131">
      <c r="A774" s="514" t="s">
        <v>2085</v>
      </c>
      <c r="B774" s="514" t="s">
        <v>2086</v>
      </c>
      <c r="C774" s="515">
        <v>2.4539999999999999E-2</v>
      </c>
      <c r="D774" s="516">
        <v>104.9</v>
      </c>
      <c r="E774" s="516">
        <v>104.6</v>
      </c>
      <c r="F774" s="516">
        <v>105.3</v>
      </c>
      <c r="G774" s="516">
        <v>107.7</v>
      </c>
      <c r="H774" s="516">
        <v>110.5</v>
      </c>
      <c r="I774" s="516">
        <v>110.5</v>
      </c>
      <c r="J774" s="516">
        <v>107.8</v>
      </c>
      <c r="K774" s="516">
        <v>108.4</v>
      </c>
      <c r="L774" s="516">
        <v>108.1</v>
      </c>
      <c r="M774" s="516">
        <v>107.7</v>
      </c>
      <c r="N774" s="516">
        <v>109.1</v>
      </c>
      <c r="O774" s="516">
        <v>108.2</v>
      </c>
      <c r="P774" s="516">
        <v>111.2</v>
      </c>
      <c r="Q774" s="516">
        <v>113.2</v>
      </c>
      <c r="R774" s="516">
        <v>112.9</v>
      </c>
      <c r="S774" s="516">
        <v>113.3</v>
      </c>
      <c r="T774" s="516">
        <v>112.3</v>
      </c>
      <c r="U774" s="516">
        <v>113.2</v>
      </c>
      <c r="V774" s="516">
        <v>105.7</v>
      </c>
      <c r="W774" s="516">
        <v>97.8</v>
      </c>
      <c r="X774" s="516">
        <v>98.9</v>
      </c>
      <c r="Y774" s="516">
        <v>100.2</v>
      </c>
      <c r="Z774" s="516">
        <v>97.3</v>
      </c>
      <c r="AA774" s="516">
        <v>98.4</v>
      </c>
      <c r="AB774" s="516">
        <v>97.7</v>
      </c>
      <c r="AC774" s="516">
        <v>98.7</v>
      </c>
      <c r="AD774" s="516">
        <v>97.7</v>
      </c>
      <c r="AE774" s="516">
        <v>97.7</v>
      </c>
      <c r="AF774" s="516">
        <v>98</v>
      </c>
      <c r="AG774" s="516">
        <v>99.2</v>
      </c>
      <c r="AH774" s="516">
        <v>100.1</v>
      </c>
      <c r="AI774" s="516">
        <v>100.2</v>
      </c>
      <c r="AJ774" s="516">
        <v>100.2</v>
      </c>
      <c r="AK774" s="516">
        <v>99.7</v>
      </c>
      <c r="AL774" s="516">
        <v>98.5</v>
      </c>
      <c r="AM774" s="516">
        <v>99.6</v>
      </c>
      <c r="AN774" s="516">
        <v>100.1</v>
      </c>
      <c r="AO774" s="516">
        <v>98.8</v>
      </c>
      <c r="AP774" s="516">
        <v>98</v>
      </c>
      <c r="AQ774" s="516">
        <v>99.5</v>
      </c>
      <c r="AR774" s="516">
        <v>98.6</v>
      </c>
      <c r="AS774" s="516">
        <v>100.6</v>
      </c>
      <c r="AT774" s="516">
        <v>100.8</v>
      </c>
      <c r="AU774" s="516">
        <v>101.1</v>
      </c>
      <c r="AV774" s="516">
        <v>101.8</v>
      </c>
      <c r="AW774" s="516">
        <v>100.8</v>
      </c>
      <c r="AX774" s="516">
        <v>100.1</v>
      </c>
      <c r="AY774" s="516">
        <v>102.7</v>
      </c>
      <c r="AZ774" s="516">
        <v>100.3</v>
      </c>
      <c r="BA774" s="516">
        <v>101.6</v>
      </c>
      <c r="BB774" s="516">
        <v>101.5</v>
      </c>
      <c r="BC774" s="516">
        <v>101.8</v>
      </c>
      <c r="BD774" s="516">
        <v>103.2</v>
      </c>
      <c r="BE774" s="516">
        <v>100.7</v>
      </c>
      <c r="BF774" s="516">
        <v>100.6</v>
      </c>
      <c r="BG774" s="516">
        <v>100.3</v>
      </c>
      <c r="BH774" s="516">
        <v>100</v>
      </c>
      <c r="BI774" s="516">
        <v>99.4</v>
      </c>
      <c r="BJ774" s="516">
        <v>99.4</v>
      </c>
      <c r="BK774" s="516">
        <v>98.8</v>
      </c>
      <c r="BL774" s="516">
        <v>98.9</v>
      </c>
      <c r="BM774" s="516">
        <v>98.2</v>
      </c>
      <c r="BN774" s="516">
        <v>98.7</v>
      </c>
      <c r="BO774" s="516">
        <v>99.6</v>
      </c>
      <c r="BP774" s="516">
        <v>99.9</v>
      </c>
      <c r="BQ774" s="516">
        <v>100.3</v>
      </c>
      <c r="BR774" s="516">
        <v>100.1</v>
      </c>
      <c r="BS774" s="516">
        <v>99.6</v>
      </c>
      <c r="BT774" s="516">
        <v>99.6</v>
      </c>
      <c r="BU774" s="516">
        <v>100.1</v>
      </c>
      <c r="BV774" s="516">
        <v>101.3</v>
      </c>
      <c r="BW774" s="516">
        <v>103.1</v>
      </c>
      <c r="BX774" s="516">
        <v>103.5</v>
      </c>
      <c r="BY774" s="516">
        <v>101.3</v>
      </c>
      <c r="BZ774" s="516">
        <v>102.4</v>
      </c>
      <c r="CA774" s="516">
        <v>101</v>
      </c>
      <c r="CB774" s="516">
        <v>103.6</v>
      </c>
      <c r="CC774" s="516">
        <v>104.1</v>
      </c>
      <c r="CD774" s="516">
        <v>101.8</v>
      </c>
      <c r="CE774" s="516">
        <v>101</v>
      </c>
      <c r="CF774" s="516">
        <v>102.3</v>
      </c>
      <c r="CG774" s="516">
        <v>101.6</v>
      </c>
      <c r="CH774" s="516">
        <v>102.3</v>
      </c>
      <c r="CI774" s="516">
        <v>103.6</v>
      </c>
      <c r="CJ774" s="516">
        <v>102.9</v>
      </c>
      <c r="CK774" s="516">
        <v>103.1</v>
      </c>
      <c r="CL774" s="516">
        <v>103</v>
      </c>
      <c r="CM774" s="516">
        <v>103.3</v>
      </c>
      <c r="CN774" s="516">
        <v>102.8</v>
      </c>
      <c r="CO774" s="516">
        <v>103.4</v>
      </c>
      <c r="CP774" s="516">
        <v>103.5</v>
      </c>
      <c r="CQ774" s="516">
        <v>102.6</v>
      </c>
      <c r="CR774" s="516">
        <v>104.3</v>
      </c>
      <c r="CS774" s="516">
        <v>103.9</v>
      </c>
      <c r="CT774" s="516">
        <v>103.7</v>
      </c>
      <c r="CU774" s="516">
        <v>104.2</v>
      </c>
      <c r="CV774" s="516">
        <v>104</v>
      </c>
      <c r="CW774" s="516">
        <v>105.5</v>
      </c>
      <c r="CX774" s="516">
        <v>104.4</v>
      </c>
      <c r="CY774" s="516">
        <v>104.5</v>
      </c>
      <c r="CZ774" s="516">
        <v>104.7</v>
      </c>
      <c r="DA774" s="516">
        <v>104.4</v>
      </c>
      <c r="DB774" s="516">
        <v>103.9</v>
      </c>
      <c r="DC774" s="516">
        <v>105.7</v>
      </c>
      <c r="DD774" s="516">
        <v>106.2</v>
      </c>
      <c r="DE774" s="516">
        <v>106.6</v>
      </c>
      <c r="DF774" s="516">
        <v>106.8</v>
      </c>
      <c r="DG774" s="516">
        <v>106.3</v>
      </c>
      <c r="DH774" s="516">
        <v>107.2</v>
      </c>
      <c r="DI774" s="516">
        <v>106.8</v>
      </c>
      <c r="DJ774" s="516">
        <v>108</v>
      </c>
      <c r="DK774" s="516">
        <v>107.9</v>
      </c>
      <c r="DL774" s="516">
        <v>111.6</v>
      </c>
      <c r="DM774" s="516">
        <v>108.3</v>
      </c>
      <c r="DN774" s="516">
        <v>108.3</v>
      </c>
      <c r="DO774" s="516">
        <v>109.6</v>
      </c>
      <c r="DP774" s="516">
        <v>110.2</v>
      </c>
      <c r="DQ774" s="516">
        <v>110.2</v>
      </c>
      <c r="DR774" s="516">
        <v>110.7</v>
      </c>
      <c r="DS774" s="516">
        <v>112.1</v>
      </c>
      <c r="DT774" s="516">
        <v>113.2</v>
      </c>
      <c r="DU774" s="517">
        <v>113</v>
      </c>
      <c r="DV774" s="517">
        <v>113.9</v>
      </c>
      <c r="DW774" s="517">
        <v>112.8</v>
      </c>
      <c r="DX774" s="559">
        <v>113.4</v>
      </c>
      <c r="DY774" s="559">
        <v>115</v>
      </c>
      <c r="DZ774" s="559">
        <v>114.3</v>
      </c>
      <c r="EA774" s="558">
        <v>114.5</v>
      </c>
    </row>
    <row r="775" spans="1:131">
      <c r="A775" s="514" t="s">
        <v>2087</v>
      </c>
      <c r="B775" s="514" t="s">
        <v>2088</v>
      </c>
      <c r="C775" s="515">
        <v>2.16E-3</v>
      </c>
      <c r="D775" s="516">
        <v>103.6</v>
      </c>
      <c r="E775" s="516">
        <v>103.7</v>
      </c>
      <c r="F775" s="516">
        <v>106.5</v>
      </c>
      <c r="G775" s="516">
        <v>106.5</v>
      </c>
      <c r="H775" s="516">
        <v>106.5</v>
      </c>
      <c r="I775" s="516">
        <v>106.3</v>
      </c>
      <c r="J775" s="516">
        <v>106.3</v>
      </c>
      <c r="K775" s="516">
        <v>106.4</v>
      </c>
      <c r="L775" s="516">
        <v>106.4</v>
      </c>
      <c r="M775" s="516">
        <v>103</v>
      </c>
      <c r="N775" s="516">
        <v>103</v>
      </c>
      <c r="O775" s="516">
        <v>103</v>
      </c>
      <c r="P775" s="516">
        <v>103.5</v>
      </c>
      <c r="Q775" s="516">
        <v>103.5</v>
      </c>
      <c r="R775" s="516">
        <v>103.5</v>
      </c>
      <c r="S775" s="516">
        <v>103.5</v>
      </c>
      <c r="T775" s="516">
        <v>103.1</v>
      </c>
      <c r="U775" s="516">
        <v>103.1</v>
      </c>
      <c r="V775" s="516">
        <v>103.1</v>
      </c>
      <c r="W775" s="516">
        <v>103.4</v>
      </c>
      <c r="X775" s="516">
        <v>103.4</v>
      </c>
      <c r="Y775" s="516">
        <v>105.5</v>
      </c>
      <c r="Z775" s="516">
        <v>105.5</v>
      </c>
      <c r="AA775" s="516">
        <v>106.1</v>
      </c>
      <c r="AB775" s="516">
        <v>105.9</v>
      </c>
      <c r="AC775" s="516">
        <v>105.9</v>
      </c>
      <c r="AD775" s="516">
        <v>105.9</v>
      </c>
      <c r="AE775" s="516">
        <v>105.9</v>
      </c>
      <c r="AF775" s="516">
        <v>105.9</v>
      </c>
      <c r="AG775" s="516">
        <v>105.9</v>
      </c>
      <c r="AH775" s="516">
        <v>105.9</v>
      </c>
      <c r="AI775" s="516">
        <v>105.9</v>
      </c>
      <c r="AJ775" s="516">
        <v>105.9</v>
      </c>
      <c r="AK775" s="516">
        <v>106.8</v>
      </c>
      <c r="AL775" s="516">
        <v>106.8</v>
      </c>
      <c r="AM775" s="516">
        <v>106.8</v>
      </c>
      <c r="AN775" s="516">
        <v>106.9</v>
      </c>
      <c r="AO775" s="516">
        <v>106.9</v>
      </c>
      <c r="AP775" s="516">
        <v>106.9</v>
      </c>
      <c r="AQ775" s="516">
        <v>106.9</v>
      </c>
      <c r="AR775" s="516">
        <v>106.9</v>
      </c>
      <c r="AS775" s="516">
        <v>106.9</v>
      </c>
      <c r="AT775" s="516">
        <v>106.9</v>
      </c>
      <c r="AU775" s="516">
        <v>106.9</v>
      </c>
      <c r="AV775" s="516">
        <v>108.8</v>
      </c>
      <c r="AW775" s="516">
        <v>105.8</v>
      </c>
      <c r="AX775" s="516">
        <v>105.8</v>
      </c>
      <c r="AY775" s="516">
        <v>105.8</v>
      </c>
      <c r="AZ775" s="516">
        <v>105.8</v>
      </c>
      <c r="BA775" s="516">
        <v>105.8</v>
      </c>
      <c r="BB775" s="516">
        <v>106.4</v>
      </c>
      <c r="BC775" s="516">
        <v>106.4</v>
      </c>
      <c r="BD775" s="516">
        <v>107</v>
      </c>
      <c r="BE775" s="516">
        <v>105.1</v>
      </c>
      <c r="BF775" s="516">
        <v>105.1</v>
      </c>
      <c r="BG775" s="516">
        <v>105.1</v>
      </c>
      <c r="BH775" s="516">
        <v>105.1</v>
      </c>
      <c r="BI775" s="516">
        <v>103.9</v>
      </c>
      <c r="BJ775" s="516">
        <v>103.9</v>
      </c>
      <c r="BK775" s="516">
        <v>103.2</v>
      </c>
      <c r="BL775" s="516">
        <v>103.2</v>
      </c>
      <c r="BM775" s="516">
        <v>103.2</v>
      </c>
      <c r="BN775" s="516">
        <v>103.2</v>
      </c>
      <c r="BO775" s="516">
        <v>103.2</v>
      </c>
      <c r="BP775" s="516">
        <v>107.4</v>
      </c>
      <c r="BQ775" s="516">
        <v>107.4</v>
      </c>
      <c r="BR775" s="516">
        <v>107.4</v>
      </c>
      <c r="BS775" s="516">
        <v>107.4</v>
      </c>
      <c r="BT775" s="516">
        <v>107.4</v>
      </c>
      <c r="BU775" s="516">
        <v>108.3</v>
      </c>
      <c r="BV775" s="516">
        <v>108.3</v>
      </c>
      <c r="BW775" s="516">
        <v>109</v>
      </c>
      <c r="BX775" s="516">
        <v>109</v>
      </c>
      <c r="BY775" s="516">
        <v>109</v>
      </c>
      <c r="BZ775" s="516">
        <v>109</v>
      </c>
      <c r="CA775" s="516">
        <v>109</v>
      </c>
      <c r="CB775" s="516">
        <v>109</v>
      </c>
      <c r="CC775" s="516">
        <v>109</v>
      </c>
      <c r="CD775" s="516">
        <v>109</v>
      </c>
      <c r="CE775" s="516">
        <v>109</v>
      </c>
      <c r="CF775" s="516">
        <v>109.4</v>
      </c>
      <c r="CG775" s="516">
        <v>109.4</v>
      </c>
      <c r="CH775" s="516">
        <v>109.4</v>
      </c>
      <c r="CI775" s="516">
        <v>109.4</v>
      </c>
      <c r="CJ775" s="516">
        <v>109.4</v>
      </c>
      <c r="CK775" s="516">
        <v>109.4</v>
      </c>
      <c r="CL775" s="516">
        <v>109.4</v>
      </c>
      <c r="CM775" s="516">
        <v>109.7</v>
      </c>
      <c r="CN775" s="516">
        <v>109.7</v>
      </c>
      <c r="CO775" s="516">
        <v>109.7</v>
      </c>
      <c r="CP775" s="516">
        <v>109.7</v>
      </c>
      <c r="CQ775" s="516">
        <v>109.7</v>
      </c>
      <c r="CR775" s="516">
        <v>109.7</v>
      </c>
      <c r="CS775" s="516">
        <v>109.7</v>
      </c>
      <c r="CT775" s="516">
        <v>109.7</v>
      </c>
      <c r="CU775" s="516">
        <v>109.7</v>
      </c>
      <c r="CV775" s="516">
        <v>109.7</v>
      </c>
      <c r="CW775" s="516">
        <v>109.7</v>
      </c>
      <c r="CX775" s="516">
        <v>109.7</v>
      </c>
      <c r="CY775" s="516">
        <v>109.7</v>
      </c>
      <c r="CZ775" s="516">
        <v>109.8</v>
      </c>
      <c r="DA775" s="516">
        <v>109.8</v>
      </c>
      <c r="DB775" s="516">
        <v>109.8</v>
      </c>
      <c r="DC775" s="516">
        <v>109.7</v>
      </c>
      <c r="DD775" s="516">
        <v>109.8</v>
      </c>
      <c r="DE775" s="516">
        <v>109.8</v>
      </c>
      <c r="DF775" s="516">
        <v>109.8</v>
      </c>
      <c r="DG775" s="516">
        <v>109.8</v>
      </c>
      <c r="DH775" s="516">
        <v>109.8</v>
      </c>
      <c r="DI775" s="516">
        <v>109.8</v>
      </c>
      <c r="DJ775" s="516">
        <v>109.8</v>
      </c>
      <c r="DK775" s="516">
        <v>110.4</v>
      </c>
      <c r="DL775" s="516">
        <v>110.4</v>
      </c>
      <c r="DM775" s="516">
        <v>113.5</v>
      </c>
      <c r="DN775" s="516">
        <v>113.5</v>
      </c>
      <c r="DO775" s="516">
        <v>113.5</v>
      </c>
      <c r="DP775" s="516">
        <v>115.3</v>
      </c>
      <c r="DQ775" s="516">
        <v>115.4</v>
      </c>
      <c r="DR775" s="516">
        <v>115.4</v>
      </c>
      <c r="DS775" s="516">
        <v>117.2</v>
      </c>
      <c r="DT775" s="516">
        <v>117.2</v>
      </c>
      <c r="DU775" s="517">
        <v>117.2</v>
      </c>
      <c r="DV775" s="517">
        <v>117.7</v>
      </c>
      <c r="DW775" s="517">
        <v>117.7</v>
      </c>
      <c r="DX775" s="559">
        <v>118.4</v>
      </c>
      <c r="DY775" s="559">
        <v>118.4</v>
      </c>
      <c r="DZ775" s="559">
        <v>118.4</v>
      </c>
      <c r="EA775" s="558">
        <v>118.4</v>
      </c>
    </row>
    <row r="776" spans="1:131">
      <c r="A776" s="514" t="s">
        <v>2089</v>
      </c>
      <c r="B776" s="514" t="s">
        <v>2090</v>
      </c>
      <c r="C776" s="515">
        <v>1.6920000000000001E-2</v>
      </c>
      <c r="D776" s="516">
        <v>100.4</v>
      </c>
      <c r="E776" s="516">
        <v>100.5</v>
      </c>
      <c r="F776" s="516">
        <v>100.7</v>
      </c>
      <c r="G776" s="516">
        <v>102.2</v>
      </c>
      <c r="H776" s="516">
        <v>103.2</v>
      </c>
      <c r="I776" s="516">
        <v>102.5</v>
      </c>
      <c r="J776" s="516">
        <v>101.8</v>
      </c>
      <c r="K776" s="516">
        <v>101.9</v>
      </c>
      <c r="L776" s="516">
        <v>101.9</v>
      </c>
      <c r="M776" s="516">
        <v>101.9</v>
      </c>
      <c r="N776" s="516">
        <v>101.9</v>
      </c>
      <c r="O776" s="516">
        <v>102.2</v>
      </c>
      <c r="P776" s="516">
        <v>102.7</v>
      </c>
      <c r="Q776" s="516">
        <v>102.7</v>
      </c>
      <c r="R776" s="516">
        <v>103</v>
      </c>
      <c r="S776" s="516">
        <v>102.1</v>
      </c>
      <c r="T776" s="516">
        <v>102.1</v>
      </c>
      <c r="U776" s="516">
        <v>102.1</v>
      </c>
      <c r="V776" s="516">
        <v>101.3</v>
      </c>
      <c r="W776" s="516">
        <v>101.3</v>
      </c>
      <c r="X776" s="516">
        <v>101.3</v>
      </c>
      <c r="Y776" s="516">
        <v>103.3</v>
      </c>
      <c r="Z776" s="516">
        <v>103.3</v>
      </c>
      <c r="AA776" s="516">
        <v>103.2</v>
      </c>
      <c r="AB776" s="516">
        <v>103.6</v>
      </c>
      <c r="AC776" s="516">
        <v>103.6</v>
      </c>
      <c r="AD776" s="516">
        <v>103.4</v>
      </c>
      <c r="AE776" s="516">
        <v>102.2</v>
      </c>
      <c r="AF776" s="516">
        <v>102.2</v>
      </c>
      <c r="AG776" s="516">
        <v>102.4</v>
      </c>
      <c r="AH776" s="516">
        <v>102.8</v>
      </c>
      <c r="AI776" s="516">
        <v>102.8</v>
      </c>
      <c r="AJ776" s="516">
        <v>102.8</v>
      </c>
      <c r="AK776" s="516">
        <v>102.3</v>
      </c>
      <c r="AL776" s="516">
        <v>102.3</v>
      </c>
      <c r="AM776" s="516">
        <v>102.3</v>
      </c>
      <c r="AN776" s="516">
        <v>104.6</v>
      </c>
      <c r="AO776" s="516">
        <v>104.6</v>
      </c>
      <c r="AP776" s="516">
        <v>104.4</v>
      </c>
      <c r="AQ776" s="516">
        <v>104.5</v>
      </c>
      <c r="AR776" s="516">
        <v>104</v>
      </c>
      <c r="AS776" s="516">
        <v>103.9</v>
      </c>
      <c r="AT776" s="516">
        <v>103.9</v>
      </c>
      <c r="AU776" s="516">
        <v>104</v>
      </c>
      <c r="AV776" s="516">
        <v>104</v>
      </c>
      <c r="AW776" s="516">
        <v>103.8</v>
      </c>
      <c r="AX776" s="516">
        <v>103.8</v>
      </c>
      <c r="AY776" s="516">
        <v>103.8</v>
      </c>
      <c r="AZ776" s="516">
        <v>103.8</v>
      </c>
      <c r="BA776" s="516">
        <v>103.8</v>
      </c>
      <c r="BB776" s="516">
        <v>103.8</v>
      </c>
      <c r="BC776" s="516">
        <v>103.9</v>
      </c>
      <c r="BD776" s="516">
        <v>103.9</v>
      </c>
      <c r="BE776" s="516">
        <v>103.9</v>
      </c>
      <c r="BF776" s="516">
        <v>103.9</v>
      </c>
      <c r="BG776" s="516">
        <v>103.9</v>
      </c>
      <c r="BH776" s="516">
        <v>103.8</v>
      </c>
      <c r="BI776" s="516">
        <v>103.6</v>
      </c>
      <c r="BJ776" s="516">
        <v>103.4</v>
      </c>
      <c r="BK776" s="516">
        <v>103.8</v>
      </c>
      <c r="BL776" s="516">
        <v>103.4</v>
      </c>
      <c r="BM776" s="516">
        <v>103.6</v>
      </c>
      <c r="BN776" s="516">
        <v>104</v>
      </c>
      <c r="BO776" s="516">
        <v>104.5</v>
      </c>
      <c r="BP776" s="516">
        <v>103.5</v>
      </c>
      <c r="BQ776" s="516">
        <v>105</v>
      </c>
      <c r="BR776" s="516">
        <v>105</v>
      </c>
      <c r="BS776" s="516">
        <v>104.9</v>
      </c>
      <c r="BT776" s="516">
        <v>102.8</v>
      </c>
      <c r="BU776" s="516">
        <v>102.7</v>
      </c>
      <c r="BV776" s="516">
        <v>102.8</v>
      </c>
      <c r="BW776" s="516">
        <v>102.7</v>
      </c>
      <c r="BX776" s="516">
        <v>102.7</v>
      </c>
      <c r="BY776" s="516">
        <v>102.8</v>
      </c>
      <c r="BZ776" s="516">
        <v>102.6</v>
      </c>
      <c r="CA776" s="516">
        <v>102.6</v>
      </c>
      <c r="CB776" s="516">
        <v>103.1</v>
      </c>
      <c r="CC776" s="516">
        <v>103.2</v>
      </c>
      <c r="CD776" s="516">
        <v>103.4</v>
      </c>
      <c r="CE776" s="516">
        <v>103.5</v>
      </c>
      <c r="CF776" s="516">
        <v>103.4</v>
      </c>
      <c r="CG776" s="516">
        <v>102.8</v>
      </c>
      <c r="CH776" s="516">
        <v>102.8</v>
      </c>
      <c r="CI776" s="516">
        <v>102.4</v>
      </c>
      <c r="CJ776" s="516">
        <v>102.4</v>
      </c>
      <c r="CK776" s="516">
        <v>102.6</v>
      </c>
      <c r="CL776" s="516">
        <v>102.7</v>
      </c>
      <c r="CM776" s="516">
        <v>102.8</v>
      </c>
      <c r="CN776" s="516">
        <v>102.8</v>
      </c>
      <c r="CO776" s="516">
        <v>103.1</v>
      </c>
      <c r="CP776" s="516">
        <v>103.1</v>
      </c>
      <c r="CQ776" s="516">
        <v>103.4</v>
      </c>
      <c r="CR776" s="516">
        <v>103.7</v>
      </c>
      <c r="CS776" s="516">
        <v>103.6</v>
      </c>
      <c r="CT776" s="516">
        <v>103.7</v>
      </c>
      <c r="CU776" s="516">
        <v>103.8</v>
      </c>
      <c r="CV776" s="516">
        <v>103.7</v>
      </c>
      <c r="CW776" s="516">
        <v>104.6</v>
      </c>
      <c r="CX776" s="516">
        <v>104.7</v>
      </c>
      <c r="CY776" s="516">
        <v>105.2</v>
      </c>
      <c r="CZ776" s="516">
        <v>104.5</v>
      </c>
      <c r="DA776" s="516">
        <v>104</v>
      </c>
      <c r="DB776" s="516">
        <v>104</v>
      </c>
      <c r="DC776" s="516">
        <v>104.8</v>
      </c>
      <c r="DD776" s="516">
        <v>104</v>
      </c>
      <c r="DE776" s="516">
        <v>104.5</v>
      </c>
      <c r="DF776" s="516">
        <v>104.5</v>
      </c>
      <c r="DG776" s="516">
        <v>105.7</v>
      </c>
      <c r="DH776" s="516">
        <v>106</v>
      </c>
      <c r="DI776" s="516">
        <v>107.2</v>
      </c>
      <c r="DJ776" s="516">
        <v>107.1</v>
      </c>
      <c r="DK776" s="516">
        <v>107.5</v>
      </c>
      <c r="DL776" s="516">
        <v>107.5</v>
      </c>
      <c r="DM776" s="516">
        <v>108.4</v>
      </c>
      <c r="DN776" s="516">
        <v>110.1</v>
      </c>
      <c r="DO776" s="516">
        <v>110.2</v>
      </c>
      <c r="DP776" s="516">
        <v>111.3</v>
      </c>
      <c r="DQ776" s="516">
        <v>111.4</v>
      </c>
      <c r="DR776" s="516">
        <v>112.8</v>
      </c>
      <c r="DS776" s="516">
        <v>115.1</v>
      </c>
      <c r="DT776" s="516">
        <v>114.5</v>
      </c>
      <c r="DU776" s="517">
        <v>116</v>
      </c>
      <c r="DV776" s="517">
        <v>116.6</v>
      </c>
      <c r="DW776" s="517">
        <v>117.1</v>
      </c>
      <c r="DX776" s="559">
        <v>117</v>
      </c>
      <c r="DY776" s="559">
        <v>119</v>
      </c>
      <c r="DZ776" s="559">
        <v>120</v>
      </c>
      <c r="EA776" s="558">
        <v>120.1</v>
      </c>
    </row>
    <row r="777" spans="1:131">
      <c r="A777" s="514" t="s">
        <v>2091</v>
      </c>
      <c r="B777" s="514" t="s">
        <v>2092</v>
      </c>
      <c r="C777" s="515">
        <v>0.18095</v>
      </c>
      <c r="D777" s="516">
        <v>100.3</v>
      </c>
      <c r="E777" s="516">
        <v>100.8</v>
      </c>
      <c r="F777" s="516">
        <v>101.8</v>
      </c>
      <c r="G777" s="516">
        <v>101.7</v>
      </c>
      <c r="H777" s="516">
        <v>102.6</v>
      </c>
      <c r="I777" s="516">
        <v>102.7</v>
      </c>
      <c r="J777" s="516">
        <v>101.8</v>
      </c>
      <c r="K777" s="516">
        <v>100</v>
      </c>
      <c r="L777" s="516">
        <v>102.4</v>
      </c>
      <c r="M777" s="516">
        <v>102.4</v>
      </c>
      <c r="N777" s="516">
        <v>103.2</v>
      </c>
      <c r="O777" s="516">
        <v>104.2</v>
      </c>
      <c r="P777" s="516">
        <v>102.5</v>
      </c>
      <c r="Q777" s="516">
        <v>102.5</v>
      </c>
      <c r="R777" s="516">
        <v>102.5</v>
      </c>
      <c r="S777" s="516">
        <v>79.2</v>
      </c>
      <c r="T777" s="516">
        <v>72.3</v>
      </c>
      <c r="U777" s="516">
        <v>71.099999999999994</v>
      </c>
      <c r="V777" s="516">
        <v>78</v>
      </c>
      <c r="W777" s="516">
        <v>78</v>
      </c>
      <c r="X777" s="516">
        <v>75.2</v>
      </c>
      <c r="Y777" s="516">
        <v>71.2</v>
      </c>
      <c r="Z777" s="516">
        <v>70.7</v>
      </c>
      <c r="AA777" s="516">
        <v>70.900000000000006</v>
      </c>
      <c r="AB777" s="516">
        <v>59.9</v>
      </c>
      <c r="AC777" s="516">
        <v>59.4</v>
      </c>
      <c r="AD777" s="516">
        <v>63.4</v>
      </c>
      <c r="AE777" s="516">
        <v>62.1</v>
      </c>
      <c r="AF777" s="516">
        <v>62.7</v>
      </c>
      <c r="AG777" s="516">
        <v>63.6</v>
      </c>
      <c r="AH777" s="516">
        <v>74.8</v>
      </c>
      <c r="AI777" s="516">
        <v>75.400000000000006</v>
      </c>
      <c r="AJ777" s="516">
        <v>77.599999999999994</v>
      </c>
      <c r="AK777" s="516">
        <v>75.7</v>
      </c>
      <c r="AL777" s="516">
        <v>77.2</v>
      </c>
      <c r="AM777" s="516">
        <v>74.400000000000006</v>
      </c>
      <c r="AN777" s="516">
        <v>68.599999999999994</v>
      </c>
      <c r="AO777" s="516">
        <v>71.400000000000006</v>
      </c>
      <c r="AP777" s="516">
        <v>67.8</v>
      </c>
      <c r="AQ777" s="516">
        <v>67</v>
      </c>
      <c r="AR777" s="516">
        <v>68.099999999999994</v>
      </c>
      <c r="AS777" s="516">
        <v>60.2</v>
      </c>
      <c r="AT777" s="516">
        <v>74.099999999999994</v>
      </c>
      <c r="AU777" s="516">
        <v>73.599999999999994</v>
      </c>
      <c r="AV777" s="516">
        <v>69</v>
      </c>
      <c r="AW777" s="516">
        <v>62.5</v>
      </c>
      <c r="AX777" s="516">
        <v>64</v>
      </c>
      <c r="AY777" s="516">
        <v>65.599999999999994</v>
      </c>
      <c r="AZ777" s="516">
        <v>52.9</v>
      </c>
      <c r="BA777" s="516">
        <v>51.5</v>
      </c>
      <c r="BB777" s="516">
        <v>54.7</v>
      </c>
      <c r="BC777" s="516">
        <v>47</v>
      </c>
      <c r="BD777" s="516">
        <v>46.8</v>
      </c>
      <c r="BE777" s="516">
        <v>46.7</v>
      </c>
      <c r="BF777" s="516">
        <v>46.7</v>
      </c>
      <c r="BG777" s="516">
        <v>46.7</v>
      </c>
      <c r="BH777" s="516">
        <v>46.7</v>
      </c>
      <c r="BI777" s="516">
        <v>46.7</v>
      </c>
      <c r="BJ777" s="516">
        <v>46.7</v>
      </c>
      <c r="BK777" s="516">
        <v>46.7</v>
      </c>
      <c r="BL777" s="516">
        <v>46.7</v>
      </c>
      <c r="BM777" s="516">
        <v>46.7</v>
      </c>
      <c r="BN777" s="516">
        <v>46.7</v>
      </c>
      <c r="BO777" s="516">
        <v>46.7</v>
      </c>
      <c r="BP777" s="516">
        <v>46.7</v>
      </c>
      <c r="BQ777" s="516">
        <v>46.7</v>
      </c>
      <c r="BR777" s="516">
        <v>46.7</v>
      </c>
      <c r="BS777" s="516">
        <v>46.7</v>
      </c>
      <c r="BT777" s="516">
        <v>46.7</v>
      </c>
      <c r="BU777" s="516">
        <v>46.7</v>
      </c>
      <c r="BV777" s="516">
        <v>46.7</v>
      </c>
      <c r="BW777" s="516">
        <v>46.7</v>
      </c>
      <c r="BX777" s="516">
        <v>46.7</v>
      </c>
      <c r="BY777" s="516">
        <v>46.7</v>
      </c>
      <c r="BZ777" s="516">
        <v>46.7</v>
      </c>
      <c r="CA777" s="516">
        <v>46.7</v>
      </c>
      <c r="CB777" s="516">
        <v>46.7</v>
      </c>
      <c r="CC777" s="516">
        <v>46.7</v>
      </c>
      <c r="CD777" s="516">
        <v>46.7</v>
      </c>
      <c r="CE777" s="516">
        <v>46.7</v>
      </c>
      <c r="CF777" s="516">
        <v>46.7</v>
      </c>
      <c r="CG777" s="516">
        <v>46.5</v>
      </c>
      <c r="CH777" s="516">
        <v>46.5</v>
      </c>
      <c r="CI777" s="516">
        <v>46.5</v>
      </c>
      <c r="CJ777" s="516">
        <v>46.5</v>
      </c>
      <c r="CK777" s="516">
        <v>46.5</v>
      </c>
      <c r="CL777" s="516">
        <v>46.5</v>
      </c>
      <c r="CM777" s="516">
        <v>46.5</v>
      </c>
      <c r="CN777" s="516">
        <v>46.5</v>
      </c>
      <c r="CO777" s="516">
        <v>46.5</v>
      </c>
      <c r="CP777" s="516">
        <v>46.5</v>
      </c>
      <c r="CQ777" s="516">
        <v>46.5</v>
      </c>
      <c r="CR777" s="516">
        <v>46.5</v>
      </c>
      <c r="CS777" s="516">
        <v>47.1</v>
      </c>
      <c r="CT777" s="516">
        <v>47.2</v>
      </c>
      <c r="CU777" s="516">
        <v>47.1</v>
      </c>
      <c r="CV777" s="516">
        <v>47</v>
      </c>
      <c r="CW777" s="516">
        <v>47.2</v>
      </c>
      <c r="CX777" s="516">
        <v>47.2</v>
      </c>
      <c r="CY777" s="516">
        <v>47.1</v>
      </c>
      <c r="CZ777" s="516">
        <v>47.1</v>
      </c>
      <c r="DA777" s="516">
        <v>47.1</v>
      </c>
      <c r="DB777" s="516">
        <v>47</v>
      </c>
      <c r="DC777" s="516">
        <v>47.1</v>
      </c>
      <c r="DD777" s="516">
        <v>47.1</v>
      </c>
      <c r="DE777" s="516">
        <v>47.6</v>
      </c>
      <c r="DF777" s="516">
        <v>47.6</v>
      </c>
      <c r="DG777" s="516">
        <v>47.6</v>
      </c>
      <c r="DH777" s="516">
        <v>47.6</v>
      </c>
      <c r="DI777" s="516">
        <v>47.6</v>
      </c>
      <c r="DJ777" s="516">
        <v>47.6</v>
      </c>
      <c r="DK777" s="516">
        <v>47.6</v>
      </c>
      <c r="DL777" s="516">
        <v>47.6</v>
      </c>
      <c r="DM777" s="516">
        <v>47.8</v>
      </c>
      <c r="DN777" s="516">
        <v>47.9</v>
      </c>
      <c r="DO777" s="516">
        <v>47.8</v>
      </c>
      <c r="DP777" s="516">
        <v>47.9</v>
      </c>
      <c r="DQ777" s="516">
        <v>48.1</v>
      </c>
      <c r="DR777" s="516">
        <v>48.5</v>
      </c>
      <c r="DS777" s="516">
        <v>48.5</v>
      </c>
      <c r="DT777" s="516">
        <v>48.4</v>
      </c>
      <c r="DU777" s="517">
        <v>54.4</v>
      </c>
      <c r="DV777" s="517">
        <v>55.7</v>
      </c>
      <c r="DW777" s="517">
        <v>55.7</v>
      </c>
      <c r="DX777" s="559">
        <v>56.7</v>
      </c>
      <c r="DY777" s="559">
        <v>57.1</v>
      </c>
      <c r="DZ777" s="559">
        <v>56.7</v>
      </c>
      <c r="EA777" s="558">
        <v>57.3</v>
      </c>
    </row>
    <row r="778" spans="1:131">
      <c r="A778" s="514" t="s">
        <v>2093</v>
      </c>
      <c r="B778" s="514" t="s">
        <v>2094</v>
      </c>
      <c r="C778" s="515">
        <v>0.22792999999999999</v>
      </c>
      <c r="D778" s="516">
        <v>94.4</v>
      </c>
      <c r="E778" s="516">
        <v>94.7</v>
      </c>
      <c r="F778" s="516">
        <v>96.7</v>
      </c>
      <c r="G778" s="516">
        <v>100.1</v>
      </c>
      <c r="H778" s="516">
        <v>99</v>
      </c>
      <c r="I778" s="516">
        <v>102.1</v>
      </c>
      <c r="J778" s="516">
        <v>111.4</v>
      </c>
      <c r="K778" s="516">
        <v>104.1</v>
      </c>
      <c r="L778" s="516">
        <v>102.6</v>
      </c>
      <c r="M778" s="516">
        <v>100.9</v>
      </c>
      <c r="N778" s="516">
        <v>101.9</v>
      </c>
      <c r="O778" s="516">
        <v>104.9</v>
      </c>
      <c r="P778" s="516">
        <v>101.4</v>
      </c>
      <c r="Q778" s="516">
        <v>103.2</v>
      </c>
      <c r="R778" s="516">
        <v>104.1</v>
      </c>
      <c r="S778" s="516">
        <v>105.4</v>
      </c>
      <c r="T778" s="516">
        <v>106</v>
      </c>
      <c r="U778" s="516">
        <v>104.3</v>
      </c>
      <c r="V778" s="516">
        <v>105.6</v>
      </c>
      <c r="W778" s="516">
        <v>107.2</v>
      </c>
      <c r="X778" s="516">
        <v>107.9</v>
      </c>
      <c r="Y778" s="516">
        <v>107.5</v>
      </c>
      <c r="Z778" s="516">
        <v>114.6</v>
      </c>
      <c r="AA778" s="516">
        <v>117.9</v>
      </c>
      <c r="AB778" s="516">
        <v>115.8</v>
      </c>
      <c r="AC778" s="516">
        <v>114.9</v>
      </c>
      <c r="AD778" s="516">
        <v>113.4</v>
      </c>
      <c r="AE778" s="516">
        <v>112.6</v>
      </c>
      <c r="AF778" s="516">
        <v>113.7</v>
      </c>
      <c r="AG778" s="516">
        <v>116.2</v>
      </c>
      <c r="AH778" s="516">
        <v>116.5</v>
      </c>
      <c r="AI778" s="516">
        <v>112.2</v>
      </c>
      <c r="AJ778" s="516">
        <v>116.2</v>
      </c>
      <c r="AK778" s="516">
        <v>114.4</v>
      </c>
      <c r="AL778" s="516">
        <v>113.7</v>
      </c>
      <c r="AM778" s="516">
        <v>117.3</v>
      </c>
      <c r="AN778" s="516">
        <v>118</v>
      </c>
      <c r="AO778" s="516">
        <v>120.4</v>
      </c>
      <c r="AP778" s="516">
        <v>118</v>
      </c>
      <c r="AQ778" s="516">
        <v>123.7</v>
      </c>
      <c r="AR778" s="516">
        <v>122.6</v>
      </c>
      <c r="AS778" s="516">
        <v>117.4</v>
      </c>
      <c r="AT778" s="516">
        <v>123.7</v>
      </c>
      <c r="AU778" s="516">
        <v>122.7</v>
      </c>
      <c r="AV778" s="516">
        <v>121.5</v>
      </c>
      <c r="AW778" s="516">
        <v>116.9</v>
      </c>
      <c r="AX778" s="516">
        <v>114.2</v>
      </c>
      <c r="AY778" s="516">
        <v>119.6</v>
      </c>
      <c r="AZ778" s="516">
        <v>114.3</v>
      </c>
      <c r="BA778" s="516">
        <v>114</v>
      </c>
      <c r="BB778" s="516">
        <v>113.8</v>
      </c>
      <c r="BC778" s="516">
        <v>112.4</v>
      </c>
      <c r="BD778" s="516">
        <v>112.3</v>
      </c>
      <c r="BE778" s="516">
        <v>114.8</v>
      </c>
      <c r="BF778" s="516">
        <v>118.5</v>
      </c>
      <c r="BG778" s="516">
        <v>116.6</v>
      </c>
      <c r="BH778" s="516">
        <v>121.2</v>
      </c>
      <c r="BI778" s="516">
        <v>120.2</v>
      </c>
      <c r="BJ778" s="516">
        <v>122.1</v>
      </c>
      <c r="BK778" s="516">
        <v>122.9</v>
      </c>
      <c r="BL778" s="516">
        <v>124.5</v>
      </c>
      <c r="BM778" s="516">
        <v>124.1</v>
      </c>
      <c r="BN778" s="516">
        <v>120.4</v>
      </c>
      <c r="BO778" s="516">
        <v>116.6</v>
      </c>
      <c r="BP778" s="516">
        <v>119.5</v>
      </c>
      <c r="BQ778" s="516">
        <v>117.3</v>
      </c>
      <c r="BR778" s="516">
        <v>121.3</v>
      </c>
      <c r="BS778" s="516">
        <v>123.2</v>
      </c>
      <c r="BT778" s="516">
        <v>121.9</v>
      </c>
      <c r="BU778" s="516">
        <v>119.8</v>
      </c>
      <c r="BV778" s="516">
        <v>122.1</v>
      </c>
      <c r="BW778" s="516">
        <v>122.8</v>
      </c>
      <c r="BX778" s="516">
        <v>122.8</v>
      </c>
      <c r="BY778" s="516">
        <v>121.5</v>
      </c>
      <c r="BZ778" s="516">
        <v>124.1</v>
      </c>
      <c r="CA778" s="516">
        <v>121.6</v>
      </c>
      <c r="CB778" s="516">
        <v>121.3</v>
      </c>
      <c r="CC778" s="516">
        <v>125.9</v>
      </c>
      <c r="CD778" s="516">
        <v>128</v>
      </c>
      <c r="CE778" s="516">
        <v>128.69999999999999</v>
      </c>
      <c r="CF778" s="516">
        <v>127.5</v>
      </c>
      <c r="CG778" s="516">
        <v>126.9</v>
      </c>
      <c r="CH778" s="516">
        <v>123.4</v>
      </c>
      <c r="CI778" s="516">
        <v>124.5</v>
      </c>
      <c r="CJ778" s="516">
        <v>123.1</v>
      </c>
      <c r="CK778" s="516">
        <v>125.2</v>
      </c>
      <c r="CL778" s="516">
        <v>125.3</v>
      </c>
      <c r="CM778" s="516">
        <v>123.8</v>
      </c>
      <c r="CN778" s="516">
        <v>123.7</v>
      </c>
      <c r="CO778" s="516">
        <v>121.5</v>
      </c>
      <c r="CP778" s="516">
        <v>125.7</v>
      </c>
      <c r="CQ778" s="516">
        <v>123.6</v>
      </c>
      <c r="CR778" s="516">
        <v>125.6</v>
      </c>
      <c r="CS778" s="516">
        <v>126.3</v>
      </c>
      <c r="CT778" s="516">
        <v>128.6</v>
      </c>
      <c r="CU778" s="516">
        <v>130.1</v>
      </c>
      <c r="CV778" s="516">
        <v>119.3</v>
      </c>
      <c r="CW778" s="516">
        <v>125.2</v>
      </c>
      <c r="CX778" s="516">
        <v>125.6</v>
      </c>
      <c r="CY778" s="516">
        <v>125.7</v>
      </c>
      <c r="CZ778" s="516">
        <v>128.5</v>
      </c>
      <c r="DA778" s="516">
        <v>127.7</v>
      </c>
      <c r="DB778" s="516">
        <v>128.4</v>
      </c>
      <c r="DC778" s="516">
        <v>131.69999999999999</v>
      </c>
      <c r="DD778" s="516">
        <v>131.9</v>
      </c>
      <c r="DE778" s="516">
        <v>132.4</v>
      </c>
      <c r="DF778" s="516">
        <v>128.19999999999999</v>
      </c>
      <c r="DG778" s="516">
        <v>131.19999999999999</v>
      </c>
      <c r="DH778" s="516">
        <v>128.30000000000001</v>
      </c>
      <c r="DI778" s="516">
        <v>128.4</v>
      </c>
      <c r="DJ778" s="516">
        <v>128.5</v>
      </c>
      <c r="DK778" s="516">
        <v>128.6</v>
      </c>
      <c r="DL778" s="516">
        <v>129</v>
      </c>
      <c r="DM778" s="516">
        <v>131.6</v>
      </c>
      <c r="DN778" s="516">
        <v>131.9</v>
      </c>
      <c r="DO778" s="516">
        <v>131.80000000000001</v>
      </c>
      <c r="DP778" s="516">
        <v>131</v>
      </c>
      <c r="DQ778" s="516">
        <v>130.69999999999999</v>
      </c>
      <c r="DR778" s="516">
        <v>131.19999999999999</v>
      </c>
      <c r="DS778" s="516">
        <v>130.5</v>
      </c>
      <c r="DT778" s="516">
        <v>131</v>
      </c>
      <c r="DU778" s="517">
        <v>129.6</v>
      </c>
      <c r="DV778" s="517">
        <v>129.4</v>
      </c>
      <c r="DW778" s="517">
        <v>128</v>
      </c>
      <c r="DX778" s="559">
        <v>130</v>
      </c>
      <c r="DY778" s="559">
        <v>129.9</v>
      </c>
      <c r="DZ778" s="559">
        <v>129.6</v>
      </c>
      <c r="EA778" s="558">
        <v>127.8</v>
      </c>
    </row>
    <row r="779" spans="1:131">
      <c r="A779" s="514" t="s">
        <v>2095</v>
      </c>
      <c r="B779" s="514" t="s">
        <v>2096</v>
      </c>
      <c r="C779" s="515">
        <v>3.0710000000000001E-2</v>
      </c>
      <c r="D779" s="516">
        <v>105.6</v>
      </c>
      <c r="E779" s="516">
        <v>100.6</v>
      </c>
      <c r="F779" s="516">
        <v>103.7</v>
      </c>
      <c r="G779" s="516">
        <v>109</v>
      </c>
      <c r="H779" s="516">
        <v>110</v>
      </c>
      <c r="I779" s="516">
        <v>108</v>
      </c>
      <c r="J779" s="516">
        <v>108.9</v>
      </c>
      <c r="K779" s="516">
        <v>105.8</v>
      </c>
      <c r="L779" s="516">
        <v>112.1</v>
      </c>
      <c r="M779" s="516">
        <v>108.3</v>
      </c>
      <c r="N779" s="516">
        <v>110.5</v>
      </c>
      <c r="O779" s="516">
        <v>108.9</v>
      </c>
      <c r="P779" s="516">
        <v>107.1</v>
      </c>
      <c r="Q779" s="516">
        <v>113.5</v>
      </c>
      <c r="R779" s="516">
        <v>110.6</v>
      </c>
      <c r="S779" s="516">
        <v>104.6</v>
      </c>
      <c r="T779" s="516">
        <v>112.1</v>
      </c>
      <c r="U779" s="516">
        <v>105.4</v>
      </c>
      <c r="V779" s="516">
        <v>103.1</v>
      </c>
      <c r="W779" s="516">
        <v>107.4</v>
      </c>
      <c r="X779" s="516">
        <v>104.9</v>
      </c>
      <c r="Y779" s="516">
        <v>109.1</v>
      </c>
      <c r="Z779" s="516">
        <v>110.4</v>
      </c>
      <c r="AA779" s="516">
        <v>108.6</v>
      </c>
      <c r="AB779" s="516">
        <v>111.8</v>
      </c>
      <c r="AC779" s="516">
        <v>102.5</v>
      </c>
      <c r="AD779" s="516">
        <v>103.5</v>
      </c>
      <c r="AE779" s="516">
        <v>103.5</v>
      </c>
      <c r="AF779" s="516">
        <v>108.4</v>
      </c>
      <c r="AG779" s="516">
        <v>105.6</v>
      </c>
      <c r="AH779" s="516">
        <v>108.3</v>
      </c>
      <c r="AI779" s="516">
        <v>100.3</v>
      </c>
      <c r="AJ779" s="516">
        <v>100.3</v>
      </c>
      <c r="AK779" s="516">
        <v>108.8</v>
      </c>
      <c r="AL779" s="516">
        <v>103.3</v>
      </c>
      <c r="AM779" s="516">
        <v>102.1</v>
      </c>
      <c r="AN779" s="516">
        <v>103</v>
      </c>
      <c r="AO779" s="516">
        <v>106.3</v>
      </c>
      <c r="AP779" s="516">
        <v>112.5</v>
      </c>
      <c r="AQ779" s="516">
        <v>108.6</v>
      </c>
      <c r="AR779" s="516">
        <v>112.8</v>
      </c>
      <c r="AS779" s="516">
        <v>109.2</v>
      </c>
      <c r="AT779" s="516">
        <v>115.5</v>
      </c>
      <c r="AU779" s="516">
        <v>107.7</v>
      </c>
      <c r="AV779" s="516">
        <v>114.2</v>
      </c>
      <c r="AW779" s="516">
        <v>111.4</v>
      </c>
      <c r="AX779" s="516">
        <v>112.7</v>
      </c>
      <c r="AY779" s="516">
        <v>115.1</v>
      </c>
      <c r="AZ779" s="516">
        <v>115.4</v>
      </c>
      <c r="BA779" s="516">
        <v>112.9</v>
      </c>
      <c r="BB779" s="516">
        <v>120.2</v>
      </c>
      <c r="BC779" s="516">
        <v>114.3</v>
      </c>
      <c r="BD779" s="516">
        <v>117.7</v>
      </c>
      <c r="BE779" s="516">
        <v>117.2</v>
      </c>
      <c r="BF779" s="516">
        <v>121.8</v>
      </c>
      <c r="BG779" s="516">
        <v>117</v>
      </c>
      <c r="BH779" s="516">
        <v>118.9</v>
      </c>
      <c r="BI779" s="516">
        <v>119.7</v>
      </c>
      <c r="BJ779" s="516">
        <v>118.9</v>
      </c>
      <c r="BK779" s="516">
        <v>118.3</v>
      </c>
      <c r="BL779" s="516">
        <v>120.1</v>
      </c>
      <c r="BM779" s="516">
        <v>120.9</v>
      </c>
      <c r="BN779" s="516">
        <v>119.3</v>
      </c>
      <c r="BO779" s="516">
        <v>121.5</v>
      </c>
      <c r="BP779" s="516">
        <v>120.9</v>
      </c>
      <c r="BQ779" s="516">
        <v>119.6</v>
      </c>
      <c r="BR779" s="516">
        <v>123.1</v>
      </c>
      <c r="BS779" s="516">
        <v>126.4</v>
      </c>
      <c r="BT779" s="516">
        <v>125.2</v>
      </c>
      <c r="BU779" s="516">
        <v>124.9</v>
      </c>
      <c r="BV779" s="516">
        <v>125.4</v>
      </c>
      <c r="BW779" s="516">
        <v>124.4</v>
      </c>
      <c r="BX779" s="516">
        <v>124.5</v>
      </c>
      <c r="BY779" s="516">
        <v>125.7</v>
      </c>
      <c r="BZ779" s="516">
        <v>129.1</v>
      </c>
      <c r="CA779" s="516">
        <v>127.9</v>
      </c>
      <c r="CB779" s="516">
        <v>127.6</v>
      </c>
      <c r="CC779" s="516">
        <v>127.2</v>
      </c>
      <c r="CD779" s="516">
        <v>128.69999999999999</v>
      </c>
      <c r="CE779" s="516">
        <v>128.80000000000001</v>
      </c>
      <c r="CF779" s="516">
        <v>127.1</v>
      </c>
      <c r="CG779" s="516">
        <v>124.5</v>
      </c>
      <c r="CH779" s="516">
        <v>124.5</v>
      </c>
      <c r="CI779" s="516">
        <v>124.5</v>
      </c>
      <c r="CJ779" s="516">
        <v>128</v>
      </c>
      <c r="CK779" s="516">
        <v>130.6</v>
      </c>
      <c r="CL779" s="516">
        <v>130.1</v>
      </c>
      <c r="CM779" s="516">
        <v>127.6</v>
      </c>
      <c r="CN779" s="516">
        <v>119.4</v>
      </c>
      <c r="CO779" s="516">
        <v>119.4</v>
      </c>
      <c r="CP779" s="516">
        <v>119.4</v>
      </c>
      <c r="CQ779" s="516">
        <v>119.7</v>
      </c>
      <c r="CR779" s="516">
        <v>119.7</v>
      </c>
      <c r="CS779" s="516">
        <v>121.1</v>
      </c>
      <c r="CT779" s="516">
        <v>121.4</v>
      </c>
      <c r="CU779" s="516">
        <v>121.4</v>
      </c>
      <c r="CV779" s="516">
        <v>120.8</v>
      </c>
      <c r="CW779" s="516">
        <v>120.8</v>
      </c>
      <c r="CX779" s="516">
        <v>121.1</v>
      </c>
      <c r="CY779" s="516">
        <v>121.1</v>
      </c>
      <c r="CZ779" s="516">
        <v>121.4</v>
      </c>
      <c r="DA779" s="516">
        <v>121.2</v>
      </c>
      <c r="DB779" s="516">
        <v>119.9</v>
      </c>
      <c r="DC779" s="516">
        <v>122.1</v>
      </c>
      <c r="DD779" s="516">
        <v>123.3</v>
      </c>
      <c r="DE779" s="516">
        <v>126</v>
      </c>
      <c r="DF779" s="516">
        <v>125.3</v>
      </c>
      <c r="DG779" s="516">
        <v>125.1</v>
      </c>
      <c r="DH779" s="516">
        <v>126.2</v>
      </c>
      <c r="DI779" s="516">
        <v>127</v>
      </c>
      <c r="DJ779" s="516">
        <v>127</v>
      </c>
      <c r="DK779" s="516">
        <v>129.19999999999999</v>
      </c>
      <c r="DL779" s="516">
        <v>129.6</v>
      </c>
      <c r="DM779" s="516">
        <v>130.4</v>
      </c>
      <c r="DN779" s="516">
        <v>131.9</v>
      </c>
      <c r="DO779" s="516">
        <v>131.1</v>
      </c>
      <c r="DP779" s="516">
        <v>129.1</v>
      </c>
      <c r="DQ779" s="516">
        <v>130.5</v>
      </c>
      <c r="DR779" s="516">
        <v>129.5</v>
      </c>
      <c r="DS779" s="516">
        <v>129.6</v>
      </c>
      <c r="DT779" s="516">
        <v>133.1</v>
      </c>
      <c r="DU779" s="517">
        <v>130.80000000000001</v>
      </c>
      <c r="DV779" s="517">
        <v>132.6</v>
      </c>
      <c r="DW779" s="517">
        <v>129.6</v>
      </c>
      <c r="DX779" s="559">
        <v>127.1</v>
      </c>
      <c r="DY779" s="559">
        <v>127.8</v>
      </c>
      <c r="DZ779" s="559">
        <v>127.7</v>
      </c>
      <c r="EA779" s="558">
        <v>127.6</v>
      </c>
    </row>
    <row r="780" spans="1:131">
      <c r="A780" s="514" t="s">
        <v>2097</v>
      </c>
      <c r="B780" s="514" t="s">
        <v>2098</v>
      </c>
      <c r="C780" s="515">
        <v>5.4690000000000003E-2</v>
      </c>
      <c r="D780" s="516">
        <v>85.8</v>
      </c>
      <c r="E780" s="516">
        <v>85.8</v>
      </c>
      <c r="F780" s="516">
        <v>92.6</v>
      </c>
      <c r="G780" s="516">
        <v>102.1</v>
      </c>
      <c r="H780" s="516">
        <v>95.7</v>
      </c>
      <c r="I780" s="516">
        <v>94.7</v>
      </c>
      <c r="J780" s="516">
        <v>122</v>
      </c>
      <c r="K780" s="516">
        <v>124</v>
      </c>
      <c r="L780" s="516">
        <v>112.9</v>
      </c>
      <c r="M780" s="516">
        <v>108.7</v>
      </c>
      <c r="N780" s="516">
        <v>109.7</v>
      </c>
      <c r="O780" s="516">
        <v>110.2</v>
      </c>
      <c r="P780" s="516">
        <v>100.4</v>
      </c>
      <c r="Q780" s="516">
        <v>105.3</v>
      </c>
      <c r="R780" s="516">
        <v>102.4</v>
      </c>
      <c r="S780" s="516">
        <v>96.4</v>
      </c>
      <c r="T780" s="516">
        <v>88.6</v>
      </c>
      <c r="U780" s="516">
        <v>85</v>
      </c>
      <c r="V780" s="516">
        <v>94.5</v>
      </c>
      <c r="W780" s="516">
        <v>90.8</v>
      </c>
      <c r="X780" s="516">
        <v>97.6</v>
      </c>
      <c r="Y780" s="516">
        <v>88.9</v>
      </c>
      <c r="Z780" s="516">
        <v>94.8</v>
      </c>
      <c r="AA780" s="516">
        <v>106.5</v>
      </c>
      <c r="AB780" s="516">
        <v>100.5</v>
      </c>
      <c r="AC780" s="516">
        <v>102.1</v>
      </c>
      <c r="AD780" s="516">
        <v>95</v>
      </c>
      <c r="AE780" s="516">
        <v>88.4</v>
      </c>
      <c r="AF780" s="516">
        <v>85.5</v>
      </c>
      <c r="AG780" s="516">
        <v>91.6</v>
      </c>
      <c r="AH780" s="516">
        <v>89.3</v>
      </c>
      <c r="AI780" s="516">
        <v>79.5</v>
      </c>
      <c r="AJ780" s="516">
        <v>92</v>
      </c>
      <c r="AK780" s="516">
        <v>87.5</v>
      </c>
      <c r="AL780" s="516">
        <v>90.3</v>
      </c>
      <c r="AM780" s="516">
        <v>99.5</v>
      </c>
      <c r="AN780" s="516">
        <v>98.4</v>
      </c>
      <c r="AO780" s="516">
        <v>106</v>
      </c>
      <c r="AP780" s="516">
        <v>96.3</v>
      </c>
      <c r="AQ780" s="516">
        <v>94.1</v>
      </c>
      <c r="AR780" s="516">
        <v>92</v>
      </c>
      <c r="AS780" s="516">
        <v>75.3</v>
      </c>
      <c r="AT780" s="516">
        <v>105.1</v>
      </c>
      <c r="AU780" s="516">
        <v>99.8</v>
      </c>
      <c r="AV780" s="516">
        <v>91</v>
      </c>
      <c r="AW780" s="516">
        <v>93.1</v>
      </c>
      <c r="AX780" s="516">
        <v>101.4</v>
      </c>
      <c r="AY780" s="516">
        <v>110.3</v>
      </c>
      <c r="AZ780" s="516">
        <v>98.5</v>
      </c>
      <c r="BA780" s="516">
        <v>108</v>
      </c>
      <c r="BB780" s="516">
        <v>107.4</v>
      </c>
      <c r="BC780" s="516">
        <v>101.3</v>
      </c>
      <c r="BD780" s="516">
        <v>93.7</v>
      </c>
      <c r="BE780" s="516">
        <v>96.5</v>
      </c>
      <c r="BF780" s="516">
        <v>104.7</v>
      </c>
      <c r="BG780" s="516">
        <v>98.7</v>
      </c>
      <c r="BH780" s="516">
        <v>110.9</v>
      </c>
      <c r="BI780" s="516">
        <v>110.5</v>
      </c>
      <c r="BJ780" s="516">
        <v>115.3</v>
      </c>
      <c r="BK780" s="516">
        <v>116.9</v>
      </c>
      <c r="BL780" s="516">
        <v>120</v>
      </c>
      <c r="BM780" s="516">
        <v>117.5</v>
      </c>
      <c r="BN780" s="516">
        <v>103</v>
      </c>
      <c r="BO780" s="516">
        <v>99.8</v>
      </c>
      <c r="BP780" s="516">
        <v>110.6</v>
      </c>
      <c r="BQ780" s="516">
        <v>96.8</v>
      </c>
      <c r="BR780" s="516">
        <v>114.6</v>
      </c>
      <c r="BS780" s="516">
        <v>120.7</v>
      </c>
      <c r="BT780" s="516">
        <v>114</v>
      </c>
      <c r="BU780" s="516">
        <v>107.3</v>
      </c>
      <c r="BV780" s="516">
        <v>117.8</v>
      </c>
      <c r="BW780" s="516">
        <v>119.9</v>
      </c>
      <c r="BX780" s="516">
        <v>120.1</v>
      </c>
      <c r="BY780" s="516">
        <v>114.4</v>
      </c>
      <c r="BZ780" s="516">
        <v>122.7</v>
      </c>
      <c r="CA780" s="516">
        <v>115.8</v>
      </c>
      <c r="CB780" s="516">
        <v>115.8</v>
      </c>
      <c r="CC780" s="516">
        <v>134.1</v>
      </c>
      <c r="CD780" s="516">
        <v>131.5</v>
      </c>
      <c r="CE780" s="516">
        <v>134.5</v>
      </c>
      <c r="CF780" s="516">
        <v>130.5</v>
      </c>
      <c r="CG780" s="516">
        <v>142</v>
      </c>
      <c r="CH780" s="516">
        <v>127.4</v>
      </c>
      <c r="CI780" s="516">
        <v>132</v>
      </c>
      <c r="CJ780" s="516">
        <v>124.1</v>
      </c>
      <c r="CK780" s="516">
        <v>131.1</v>
      </c>
      <c r="CL780" s="516">
        <v>132.1</v>
      </c>
      <c r="CM780" s="516">
        <v>127.2</v>
      </c>
      <c r="CN780" s="516">
        <v>132</v>
      </c>
      <c r="CO780" s="516">
        <v>122.7</v>
      </c>
      <c r="CP780" s="516">
        <v>144.5</v>
      </c>
      <c r="CQ780" s="516">
        <v>136.1</v>
      </c>
      <c r="CR780" s="516">
        <v>142.19999999999999</v>
      </c>
      <c r="CS780" s="516">
        <v>146.1</v>
      </c>
      <c r="CT780" s="516">
        <v>154.6</v>
      </c>
      <c r="CU780" s="516">
        <v>160.6</v>
      </c>
      <c r="CV780" s="516">
        <v>115.9</v>
      </c>
      <c r="CW780" s="516">
        <v>140.30000000000001</v>
      </c>
      <c r="CX780" s="516">
        <v>142.1</v>
      </c>
      <c r="CY780" s="516">
        <v>140</v>
      </c>
      <c r="CZ780" s="516">
        <v>141.6</v>
      </c>
      <c r="DA780" s="516">
        <v>139</v>
      </c>
      <c r="DB780" s="516">
        <v>143.30000000000001</v>
      </c>
      <c r="DC780" s="516">
        <v>155.6</v>
      </c>
      <c r="DD780" s="516">
        <v>155.4</v>
      </c>
      <c r="DE780" s="516">
        <v>156.1</v>
      </c>
      <c r="DF780" s="516">
        <v>138.1</v>
      </c>
      <c r="DG780" s="516">
        <v>148.4</v>
      </c>
      <c r="DH780" s="516">
        <v>135.5</v>
      </c>
      <c r="DI780" s="516">
        <v>135.5</v>
      </c>
      <c r="DJ780" s="516">
        <v>135.5</v>
      </c>
      <c r="DK780" s="516">
        <v>135.5</v>
      </c>
      <c r="DL780" s="516">
        <v>135.5</v>
      </c>
      <c r="DM780" s="516">
        <v>135.5</v>
      </c>
      <c r="DN780" s="516">
        <v>134.69999999999999</v>
      </c>
      <c r="DO780" s="516">
        <v>132</v>
      </c>
      <c r="DP780" s="516">
        <v>130.1</v>
      </c>
      <c r="DQ780" s="516">
        <v>128.1</v>
      </c>
      <c r="DR780" s="516">
        <v>128.6</v>
      </c>
      <c r="DS780" s="516">
        <v>125.5</v>
      </c>
      <c r="DT780" s="516">
        <v>125.7</v>
      </c>
      <c r="DU780" s="517">
        <v>124.8</v>
      </c>
      <c r="DV780" s="517">
        <v>125.2</v>
      </c>
      <c r="DW780" s="517">
        <v>123.8</v>
      </c>
      <c r="DX780" s="559">
        <v>123.1</v>
      </c>
      <c r="DY780" s="559">
        <v>122.3</v>
      </c>
      <c r="DZ780" s="559">
        <v>121.8</v>
      </c>
      <c r="EA780" s="558">
        <v>121.8</v>
      </c>
    </row>
    <row r="781" spans="1:131">
      <c r="A781" s="514" t="s">
        <v>2099</v>
      </c>
      <c r="B781" s="514" t="s">
        <v>2100</v>
      </c>
      <c r="C781" s="515">
        <v>2.2169999999999999E-2</v>
      </c>
      <c r="D781" s="516">
        <v>100.4</v>
      </c>
      <c r="E781" s="516">
        <v>100.4</v>
      </c>
      <c r="F781" s="516">
        <v>100.4</v>
      </c>
      <c r="G781" s="516">
        <v>100.4</v>
      </c>
      <c r="H781" s="516">
        <v>100.4</v>
      </c>
      <c r="I781" s="516">
        <v>100.4</v>
      </c>
      <c r="J781" s="516">
        <v>100.4</v>
      </c>
      <c r="K781" s="516">
        <v>97.4</v>
      </c>
      <c r="L781" s="516">
        <v>100.4</v>
      </c>
      <c r="M781" s="516">
        <v>100.4</v>
      </c>
      <c r="N781" s="516">
        <v>100.4</v>
      </c>
      <c r="O781" s="516">
        <v>100.4</v>
      </c>
      <c r="P781" s="516">
        <v>100.6</v>
      </c>
      <c r="Q781" s="516">
        <v>100.6</v>
      </c>
      <c r="R781" s="516">
        <v>100.6</v>
      </c>
      <c r="S781" s="516">
        <v>100.6</v>
      </c>
      <c r="T781" s="516">
        <v>100.6</v>
      </c>
      <c r="U781" s="516">
        <v>100.6</v>
      </c>
      <c r="V781" s="516">
        <v>100.6</v>
      </c>
      <c r="W781" s="516">
        <v>100.6</v>
      </c>
      <c r="X781" s="516">
        <v>100.6</v>
      </c>
      <c r="Y781" s="516">
        <v>100.6</v>
      </c>
      <c r="Z781" s="516">
        <v>100.6</v>
      </c>
      <c r="AA781" s="516">
        <v>100.6</v>
      </c>
      <c r="AB781" s="516">
        <v>100.9</v>
      </c>
      <c r="AC781" s="516">
        <v>100.9</v>
      </c>
      <c r="AD781" s="516">
        <v>100.9</v>
      </c>
      <c r="AE781" s="516">
        <v>100.9</v>
      </c>
      <c r="AF781" s="516">
        <v>100.9</v>
      </c>
      <c r="AG781" s="516">
        <v>100.9</v>
      </c>
      <c r="AH781" s="516">
        <v>100.9</v>
      </c>
      <c r="AI781" s="516">
        <v>100.9</v>
      </c>
      <c r="AJ781" s="516">
        <v>100.9</v>
      </c>
      <c r="AK781" s="516">
        <v>100.9</v>
      </c>
      <c r="AL781" s="516">
        <v>100.9</v>
      </c>
      <c r="AM781" s="516">
        <v>100.9</v>
      </c>
      <c r="AN781" s="516">
        <v>102.1</v>
      </c>
      <c r="AO781" s="516">
        <v>102.1</v>
      </c>
      <c r="AP781" s="516">
        <v>102.1</v>
      </c>
      <c r="AQ781" s="516">
        <v>102.1</v>
      </c>
      <c r="AR781" s="516">
        <v>102.1</v>
      </c>
      <c r="AS781" s="516">
        <v>102.1</v>
      </c>
      <c r="AT781" s="516">
        <v>102.1</v>
      </c>
      <c r="AU781" s="516">
        <v>102.1</v>
      </c>
      <c r="AV781" s="516">
        <v>102.1</v>
      </c>
      <c r="AW781" s="516">
        <v>102.1</v>
      </c>
      <c r="AX781" s="516">
        <v>102.1</v>
      </c>
      <c r="AY781" s="516">
        <v>102.1</v>
      </c>
      <c r="AZ781" s="516">
        <v>102.1</v>
      </c>
      <c r="BA781" s="516">
        <v>102.1</v>
      </c>
      <c r="BB781" s="516">
        <v>89.1</v>
      </c>
      <c r="BC781" s="516">
        <v>89.1</v>
      </c>
      <c r="BD781" s="516">
        <v>89.1</v>
      </c>
      <c r="BE781" s="516">
        <v>89.1</v>
      </c>
      <c r="BF781" s="516">
        <v>89.1</v>
      </c>
      <c r="BG781" s="516">
        <v>89.1</v>
      </c>
      <c r="BH781" s="516">
        <v>89.1</v>
      </c>
      <c r="BI781" s="516">
        <v>89.1</v>
      </c>
      <c r="BJ781" s="516">
        <v>89.1</v>
      </c>
      <c r="BK781" s="516">
        <v>89.1</v>
      </c>
      <c r="BL781" s="516">
        <v>89.1</v>
      </c>
      <c r="BM781" s="516">
        <v>89.1</v>
      </c>
      <c r="BN781" s="516">
        <v>89.1</v>
      </c>
      <c r="BO781" s="516">
        <v>90.2</v>
      </c>
      <c r="BP781" s="516">
        <v>90.2</v>
      </c>
      <c r="BQ781" s="516">
        <v>90.2</v>
      </c>
      <c r="BR781" s="516">
        <v>90.2</v>
      </c>
      <c r="BS781" s="516">
        <v>90.2</v>
      </c>
      <c r="BT781" s="516">
        <v>90.2</v>
      </c>
      <c r="BU781" s="516">
        <v>88.9</v>
      </c>
      <c r="BV781" s="516">
        <v>88.9</v>
      </c>
      <c r="BW781" s="516">
        <v>88.9</v>
      </c>
      <c r="BX781" s="516">
        <v>88.9</v>
      </c>
      <c r="BY781" s="516">
        <v>88.9</v>
      </c>
      <c r="BZ781" s="516">
        <v>88.9</v>
      </c>
      <c r="CA781" s="516">
        <v>88.9</v>
      </c>
      <c r="CB781" s="516">
        <v>87</v>
      </c>
      <c r="CC781" s="516">
        <v>87</v>
      </c>
      <c r="CD781" s="516">
        <v>87</v>
      </c>
      <c r="CE781" s="516">
        <v>87</v>
      </c>
      <c r="CF781" s="516">
        <v>87</v>
      </c>
      <c r="CG781" s="516">
        <v>87</v>
      </c>
      <c r="CH781" s="516">
        <v>87</v>
      </c>
      <c r="CI781" s="516">
        <v>87</v>
      </c>
      <c r="CJ781" s="516">
        <v>87</v>
      </c>
      <c r="CK781" s="516">
        <v>87</v>
      </c>
      <c r="CL781" s="516">
        <v>87</v>
      </c>
      <c r="CM781" s="516">
        <v>87</v>
      </c>
      <c r="CN781" s="516">
        <v>87</v>
      </c>
      <c r="CO781" s="516">
        <v>87</v>
      </c>
      <c r="CP781" s="516">
        <v>84.3</v>
      </c>
      <c r="CQ781" s="516">
        <v>84.3</v>
      </c>
      <c r="CR781" s="516">
        <v>84.3</v>
      </c>
      <c r="CS781" s="516">
        <v>84.3</v>
      </c>
      <c r="CT781" s="516">
        <v>84.3</v>
      </c>
      <c r="CU781" s="516">
        <v>84.3</v>
      </c>
      <c r="CV781" s="516">
        <v>84.3</v>
      </c>
      <c r="CW781" s="516">
        <v>84.3</v>
      </c>
      <c r="CX781" s="516">
        <v>84.3</v>
      </c>
      <c r="CY781" s="516">
        <v>84.3</v>
      </c>
      <c r="CZ781" s="516">
        <v>84.3</v>
      </c>
      <c r="DA781" s="516">
        <v>84.3</v>
      </c>
      <c r="DB781" s="516">
        <v>84.3</v>
      </c>
      <c r="DC781" s="516">
        <v>84.3</v>
      </c>
      <c r="DD781" s="516">
        <v>84.3</v>
      </c>
      <c r="DE781" s="516">
        <v>84.3</v>
      </c>
      <c r="DF781" s="516">
        <v>87.5</v>
      </c>
      <c r="DG781" s="516">
        <v>93.5</v>
      </c>
      <c r="DH781" s="516">
        <v>93.5</v>
      </c>
      <c r="DI781" s="516">
        <v>93.5</v>
      </c>
      <c r="DJ781" s="516">
        <v>93.5</v>
      </c>
      <c r="DK781" s="516">
        <v>90.5</v>
      </c>
      <c r="DL781" s="516">
        <v>93.5</v>
      </c>
      <c r="DM781" s="516">
        <v>81</v>
      </c>
      <c r="DN781" s="516">
        <v>84.3</v>
      </c>
      <c r="DO781" s="516">
        <v>84.6</v>
      </c>
      <c r="DP781" s="516">
        <v>84.6</v>
      </c>
      <c r="DQ781" s="516">
        <v>84.7</v>
      </c>
      <c r="DR781" s="516">
        <v>87.5</v>
      </c>
      <c r="DS781" s="516">
        <v>87.4</v>
      </c>
      <c r="DT781" s="516">
        <v>87.4</v>
      </c>
      <c r="DU781" s="517">
        <v>87.4</v>
      </c>
      <c r="DV781" s="517">
        <v>87.4</v>
      </c>
      <c r="DW781" s="517">
        <v>87.4</v>
      </c>
      <c r="DX781" s="559">
        <v>87.4</v>
      </c>
      <c r="DY781" s="559">
        <v>87.4</v>
      </c>
      <c r="DZ781" s="559">
        <v>87.4</v>
      </c>
      <c r="EA781" s="558">
        <v>90.1</v>
      </c>
    </row>
    <row r="782" spans="1:131">
      <c r="A782" s="514" t="s">
        <v>2101</v>
      </c>
      <c r="B782" s="514" t="s">
        <v>2102</v>
      </c>
      <c r="C782" s="515">
        <v>2.4599999999999999E-3</v>
      </c>
      <c r="D782" s="516">
        <v>99.6</v>
      </c>
      <c r="E782" s="516">
        <v>97.6</v>
      </c>
      <c r="F782" s="516">
        <v>99.6</v>
      </c>
      <c r="G782" s="516">
        <v>99.6</v>
      </c>
      <c r="H782" s="516">
        <v>112.1</v>
      </c>
      <c r="I782" s="516">
        <v>117.7</v>
      </c>
      <c r="J782" s="516">
        <v>114</v>
      </c>
      <c r="K782" s="516">
        <v>109.7</v>
      </c>
      <c r="L782" s="516">
        <v>109.1</v>
      </c>
      <c r="M782" s="516">
        <v>106.8</v>
      </c>
      <c r="N782" s="516">
        <v>107.8</v>
      </c>
      <c r="O782" s="516">
        <v>116</v>
      </c>
      <c r="P782" s="516">
        <v>117.2</v>
      </c>
      <c r="Q782" s="516">
        <v>110</v>
      </c>
      <c r="R782" s="516">
        <v>109.2</v>
      </c>
      <c r="S782" s="516">
        <v>112</v>
      </c>
      <c r="T782" s="516">
        <v>110.9</v>
      </c>
      <c r="U782" s="516">
        <v>119.7</v>
      </c>
      <c r="V782" s="516">
        <v>116.7</v>
      </c>
      <c r="W782" s="516">
        <v>118</v>
      </c>
      <c r="X782" s="516">
        <v>128.9</v>
      </c>
      <c r="Y782" s="516">
        <v>126.1</v>
      </c>
      <c r="Z782" s="516">
        <v>117</v>
      </c>
      <c r="AA782" s="516">
        <v>127.1</v>
      </c>
      <c r="AB782" s="516">
        <v>124.2</v>
      </c>
      <c r="AC782" s="516">
        <v>126.9</v>
      </c>
      <c r="AD782" s="516">
        <v>125.4</v>
      </c>
      <c r="AE782" s="516">
        <v>119.7</v>
      </c>
      <c r="AF782" s="516">
        <v>126.6</v>
      </c>
      <c r="AG782" s="516">
        <v>132.19999999999999</v>
      </c>
      <c r="AH782" s="516">
        <v>126.4</v>
      </c>
      <c r="AI782" s="516">
        <v>120</v>
      </c>
      <c r="AJ782" s="516">
        <v>126.8</v>
      </c>
      <c r="AK782" s="516">
        <v>123.9</v>
      </c>
      <c r="AL782" s="516">
        <v>125.6</v>
      </c>
      <c r="AM782" s="516">
        <v>123.7</v>
      </c>
      <c r="AN782" s="516">
        <v>119</v>
      </c>
      <c r="AO782" s="516">
        <v>130.4</v>
      </c>
      <c r="AP782" s="516">
        <v>132.69999999999999</v>
      </c>
      <c r="AQ782" s="516">
        <v>121.9</v>
      </c>
      <c r="AR782" s="516">
        <v>119.4</v>
      </c>
      <c r="AS782" s="516">
        <v>119.4</v>
      </c>
      <c r="AT782" s="516">
        <v>118.4</v>
      </c>
      <c r="AU782" s="516">
        <v>118.4</v>
      </c>
      <c r="AV782" s="516">
        <v>118.9</v>
      </c>
      <c r="AW782" s="516">
        <v>122.5</v>
      </c>
      <c r="AX782" s="516">
        <v>116</v>
      </c>
      <c r="AY782" s="516">
        <v>120.3</v>
      </c>
      <c r="AZ782" s="516">
        <v>117.3</v>
      </c>
      <c r="BA782" s="516">
        <v>113.3</v>
      </c>
      <c r="BB782" s="516">
        <v>115.9</v>
      </c>
      <c r="BC782" s="516">
        <v>115.9</v>
      </c>
      <c r="BD782" s="516">
        <v>116.9</v>
      </c>
      <c r="BE782" s="516">
        <v>114.9</v>
      </c>
      <c r="BF782" s="516">
        <v>112.6</v>
      </c>
      <c r="BG782" s="516">
        <v>113.3</v>
      </c>
      <c r="BH782" s="516">
        <v>109.6</v>
      </c>
      <c r="BI782" s="516">
        <v>116.6</v>
      </c>
      <c r="BJ782" s="516">
        <v>116.6</v>
      </c>
      <c r="BK782" s="516">
        <v>116.1</v>
      </c>
      <c r="BL782" s="516">
        <v>116.3</v>
      </c>
      <c r="BM782" s="516">
        <v>118.6</v>
      </c>
      <c r="BN782" s="516">
        <v>117.5</v>
      </c>
      <c r="BO782" s="516">
        <v>113</v>
      </c>
      <c r="BP782" s="516">
        <v>110.8</v>
      </c>
      <c r="BQ782" s="516">
        <v>111.6</v>
      </c>
      <c r="BR782" s="516">
        <v>111.6</v>
      </c>
      <c r="BS782" s="516">
        <v>110</v>
      </c>
      <c r="BT782" s="516">
        <v>106</v>
      </c>
      <c r="BU782" s="516">
        <v>106.7</v>
      </c>
      <c r="BV782" s="516">
        <v>106.7</v>
      </c>
      <c r="BW782" s="516">
        <v>106.7</v>
      </c>
      <c r="BX782" s="516">
        <v>106.7</v>
      </c>
      <c r="BY782" s="516">
        <v>106.7</v>
      </c>
      <c r="BZ782" s="516">
        <v>106.7</v>
      </c>
      <c r="CA782" s="516">
        <v>106.7</v>
      </c>
      <c r="CB782" s="516">
        <v>106.7</v>
      </c>
      <c r="CC782" s="516">
        <v>106.7</v>
      </c>
      <c r="CD782" s="516">
        <v>106.7</v>
      </c>
      <c r="CE782" s="516">
        <v>106.7</v>
      </c>
      <c r="CF782" s="516">
        <v>106.8</v>
      </c>
      <c r="CG782" s="516">
        <v>105.2</v>
      </c>
      <c r="CH782" s="516">
        <v>106.7</v>
      </c>
      <c r="CI782" s="516">
        <v>106.4</v>
      </c>
      <c r="CJ782" s="516">
        <v>104.4</v>
      </c>
      <c r="CK782" s="516">
        <v>108.4</v>
      </c>
      <c r="CL782" s="516">
        <v>106.7</v>
      </c>
      <c r="CM782" s="516">
        <v>108.7</v>
      </c>
      <c r="CN782" s="516">
        <v>105.2</v>
      </c>
      <c r="CO782" s="516">
        <v>105.2</v>
      </c>
      <c r="CP782" s="516">
        <v>105.2</v>
      </c>
      <c r="CQ782" s="516">
        <v>105.2</v>
      </c>
      <c r="CR782" s="516">
        <v>105.2</v>
      </c>
      <c r="CS782" s="516">
        <v>106</v>
      </c>
      <c r="CT782" s="516">
        <v>105.6</v>
      </c>
      <c r="CU782" s="516">
        <v>105.2</v>
      </c>
      <c r="CV782" s="516">
        <v>105.2</v>
      </c>
      <c r="CW782" s="516">
        <v>105.2</v>
      </c>
      <c r="CX782" s="516">
        <v>104.6</v>
      </c>
      <c r="CY782" s="516">
        <v>104.6</v>
      </c>
      <c r="CZ782" s="516">
        <v>104.6</v>
      </c>
      <c r="DA782" s="516">
        <v>104.6</v>
      </c>
      <c r="DB782" s="516">
        <v>104.6</v>
      </c>
      <c r="DC782" s="516">
        <v>104.6</v>
      </c>
      <c r="DD782" s="516">
        <v>104.6</v>
      </c>
      <c r="DE782" s="516">
        <v>104.7</v>
      </c>
      <c r="DF782" s="516">
        <v>108.6</v>
      </c>
      <c r="DG782" s="516">
        <v>109.2</v>
      </c>
      <c r="DH782" s="516">
        <v>109.2</v>
      </c>
      <c r="DI782" s="516">
        <v>109.2</v>
      </c>
      <c r="DJ782" s="516">
        <v>110.3</v>
      </c>
      <c r="DK782" s="516">
        <v>110.5</v>
      </c>
      <c r="DL782" s="516">
        <v>110.8</v>
      </c>
      <c r="DM782" s="516">
        <v>112.3</v>
      </c>
      <c r="DN782" s="516">
        <v>112.6</v>
      </c>
      <c r="DO782" s="516">
        <v>112.7</v>
      </c>
      <c r="DP782" s="516">
        <v>112.8</v>
      </c>
      <c r="DQ782" s="516">
        <v>112.8</v>
      </c>
      <c r="DR782" s="516">
        <v>113.4</v>
      </c>
      <c r="DS782" s="516">
        <v>113.4</v>
      </c>
      <c r="DT782" s="516">
        <v>113.6</v>
      </c>
      <c r="DU782" s="517">
        <v>116.1</v>
      </c>
      <c r="DV782" s="517">
        <v>119.5</v>
      </c>
      <c r="DW782" s="517">
        <v>119.7</v>
      </c>
      <c r="DX782" s="559">
        <v>120.1</v>
      </c>
      <c r="DY782" s="559">
        <v>120.1</v>
      </c>
      <c r="DZ782" s="559">
        <v>120</v>
      </c>
      <c r="EA782" s="558">
        <v>119.9</v>
      </c>
    </row>
    <row r="783" spans="1:131">
      <c r="A783" s="514" t="s">
        <v>2103</v>
      </c>
      <c r="B783" s="514" t="s">
        <v>2104</v>
      </c>
      <c r="C783" s="515">
        <v>0.1179</v>
      </c>
      <c r="D783" s="516">
        <v>94.3</v>
      </c>
      <c r="E783" s="516">
        <v>96.1</v>
      </c>
      <c r="F783" s="516">
        <v>96.1</v>
      </c>
      <c r="G783" s="516">
        <v>96.7</v>
      </c>
      <c r="H783" s="516">
        <v>97.1</v>
      </c>
      <c r="I783" s="516">
        <v>103.9</v>
      </c>
      <c r="J783" s="516">
        <v>109.2</v>
      </c>
      <c r="K783" s="516">
        <v>95.5</v>
      </c>
      <c r="L783" s="516">
        <v>95.6</v>
      </c>
      <c r="M783" s="516">
        <v>95.4</v>
      </c>
      <c r="N783" s="516">
        <v>96.2</v>
      </c>
      <c r="O783" s="516">
        <v>102.1</v>
      </c>
      <c r="P783" s="516">
        <v>100.2</v>
      </c>
      <c r="Q783" s="516">
        <v>99.9</v>
      </c>
      <c r="R783" s="516">
        <v>103.8</v>
      </c>
      <c r="S783" s="516">
        <v>110.6</v>
      </c>
      <c r="T783" s="516">
        <v>113.4</v>
      </c>
      <c r="U783" s="516">
        <v>113.3</v>
      </c>
      <c r="V783" s="516">
        <v>112.1</v>
      </c>
      <c r="W783" s="516">
        <v>115.9</v>
      </c>
      <c r="X783" s="516">
        <v>114.5</v>
      </c>
      <c r="Y783" s="516">
        <v>116.5</v>
      </c>
      <c r="Z783" s="516">
        <v>127.4</v>
      </c>
      <c r="AA783" s="516">
        <v>128.6</v>
      </c>
      <c r="AB783" s="516">
        <v>126.6</v>
      </c>
      <c r="AC783" s="516">
        <v>126.5</v>
      </c>
      <c r="AD783" s="516">
        <v>126.5</v>
      </c>
      <c r="AE783" s="516">
        <v>128.19999999999999</v>
      </c>
      <c r="AF783" s="516">
        <v>130.19999999999999</v>
      </c>
      <c r="AG783" s="516">
        <v>133</v>
      </c>
      <c r="AH783" s="516">
        <v>133.9</v>
      </c>
      <c r="AI783" s="516">
        <v>132.4</v>
      </c>
      <c r="AJ783" s="516">
        <v>134.19999999999999</v>
      </c>
      <c r="AK783" s="516">
        <v>130.69999999999999</v>
      </c>
      <c r="AL783" s="516">
        <v>129.5</v>
      </c>
      <c r="AM783" s="516">
        <v>132.5</v>
      </c>
      <c r="AN783" s="516">
        <v>134.1</v>
      </c>
      <c r="AO783" s="516">
        <v>134.1</v>
      </c>
      <c r="AP783" s="516">
        <v>132.30000000000001</v>
      </c>
      <c r="AQ783" s="516">
        <v>145.4</v>
      </c>
      <c r="AR783" s="516">
        <v>143.19999999999999</v>
      </c>
      <c r="AS783" s="516">
        <v>141.80000000000001</v>
      </c>
      <c r="AT783" s="516">
        <v>138.69999999999999</v>
      </c>
      <c r="AU783" s="516">
        <v>141.19999999999999</v>
      </c>
      <c r="AV783" s="516">
        <v>141.19999999999999</v>
      </c>
      <c r="AW783" s="516">
        <v>132</v>
      </c>
      <c r="AX783" s="516">
        <v>122.8</v>
      </c>
      <c r="AY783" s="516">
        <v>128.5</v>
      </c>
      <c r="AZ783" s="516">
        <v>123.6</v>
      </c>
      <c r="BA783" s="516">
        <v>119.3</v>
      </c>
      <c r="BB783" s="516">
        <v>119.7</v>
      </c>
      <c r="BC783" s="516">
        <v>121.4</v>
      </c>
      <c r="BD783" s="516">
        <v>123.8</v>
      </c>
      <c r="BE783" s="516">
        <v>127.5</v>
      </c>
      <c r="BF783" s="516">
        <v>129.6</v>
      </c>
      <c r="BG783" s="516">
        <v>130.1</v>
      </c>
      <c r="BH783" s="516">
        <v>132.9</v>
      </c>
      <c r="BI783" s="516">
        <v>130.80000000000001</v>
      </c>
      <c r="BJ783" s="516">
        <v>132.30000000000001</v>
      </c>
      <c r="BK783" s="516">
        <v>133.4</v>
      </c>
      <c r="BL783" s="516">
        <v>134.6</v>
      </c>
      <c r="BM783" s="516">
        <v>134.80000000000001</v>
      </c>
      <c r="BN783" s="516">
        <v>134.6</v>
      </c>
      <c r="BO783" s="516">
        <v>128.19999999999999</v>
      </c>
      <c r="BP783" s="516">
        <v>128.9</v>
      </c>
      <c r="BQ783" s="516">
        <v>131.5</v>
      </c>
      <c r="BR783" s="516">
        <v>130</v>
      </c>
      <c r="BS783" s="516">
        <v>130</v>
      </c>
      <c r="BT783" s="516">
        <v>131</v>
      </c>
      <c r="BU783" s="516">
        <v>130.4</v>
      </c>
      <c r="BV783" s="516">
        <v>129.9</v>
      </c>
      <c r="BW783" s="516">
        <v>130.4</v>
      </c>
      <c r="BX783" s="516">
        <v>130.30000000000001</v>
      </c>
      <c r="BY783" s="516">
        <v>130.19999999999999</v>
      </c>
      <c r="BZ783" s="516">
        <v>130.30000000000001</v>
      </c>
      <c r="CA783" s="516">
        <v>129</v>
      </c>
      <c r="CB783" s="516">
        <v>129</v>
      </c>
      <c r="CC783" s="516">
        <v>129.6</v>
      </c>
      <c r="CD783" s="516">
        <v>134.30000000000001</v>
      </c>
      <c r="CE783" s="516">
        <v>134.30000000000001</v>
      </c>
      <c r="CF783" s="516">
        <v>134.19999999999999</v>
      </c>
      <c r="CG783" s="516">
        <v>128.5</v>
      </c>
      <c r="CH783" s="516">
        <v>128.5</v>
      </c>
      <c r="CI783" s="516">
        <v>128.5</v>
      </c>
      <c r="CJ783" s="516">
        <v>128.5</v>
      </c>
      <c r="CK783" s="516">
        <v>128.6</v>
      </c>
      <c r="CL783" s="516">
        <v>128.5</v>
      </c>
      <c r="CM783" s="516">
        <v>128.5</v>
      </c>
      <c r="CN783" s="516">
        <v>128.30000000000001</v>
      </c>
      <c r="CO783" s="516">
        <v>128.4</v>
      </c>
      <c r="CP783" s="516">
        <v>126.7</v>
      </c>
      <c r="CQ783" s="516">
        <v>126.7</v>
      </c>
      <c r="CR783" s="516">
        <v>127.7</v>
      </c>
      <c r="CS783" s="516">
        <v>126.8</v>
      </c>
      <c r="CT783" s="516">
        <v>127.3</v>
      </c>
      <c r="CU783" s="516">
        <v>127.3</v>
      </c>
      <c r="CV783" s="516">
        <v>127.3</v>
      </c>
      <c r="CW783" s="516">
        <v>127.4</v>
      </c>
      <c r="CX783" s="516">
        <v>127.4</v>
      </c>
      <c r="CY783" s="516">
        <v>128.5</v>
      </c>
      <c r="CZ783" s="516">
        <v>133</v>
      </c>
      <c r="DA783" s="516">
        <v>132.69999999999999</v>
      </c>
      <c r="DB783" s="516">
        <v>132.4</v>
      </c>
      <c r="DC783" s="516">
        <v>132.6</v>
      </c>
      <c r="DD783" s="516">
        <v>132.69999999999999</v>
      </c>
      <c r="DE783" s="516">
        <v>132.69999999999999</v>
      </c>
      <c r="DF783" s="516">
        <v>132.4</v>
      </c>
      <c r="DG783" s="516">
        <v>132.4</v>
      </c>
      <c r="DH783" s="516">
        <v>132.4</v>
      </c>
      <c r="DI783" s="516">
        <v>132.4</v>
      </c>
      <c r="DJ783" s="516">
        <v>132.6</v>
      </c>
      <c r="DK783" s="516">
        <v>132.80000000000001</v>
      </c>
      <c r="DL783" s="516">
        <v>132.80000000000001</v>
      </c>
      <c r="DM783" s="516">
        <v>140</v>
      </c>
      <c r="DN783" s="516">
        <v>140</v>
      </c>
      <c r="DO783" s="516">
        <v>141.1</v>
      </c>
      <c r="DP783" s="516">
        <v>140.9</v>
      </c>
      <c r="DQ783" s="516">
        <v>140.9</v>
      </c>
      <c r="DR783" s="516">
        <v>141.5</v>
      </c>
      <c r="DS783" s="516">
        <v>141.5</v>
      </c>
      <c r="DT783" s="516">
        <v>141.5</v>
      </c>
      <c r="DU783" s="517">
        <v>139.69999999999999</v>
      </c>
      <c r="DV783" s="517">
        <v>138.6</v>
      </c>
      <c r="DW783" s="517">
        <v>137.30000000000001</v>
      </c>
      <c r="DX783" s="559">
        <v>142.19999999999999</v>
      </c>
      <c r="DY783" s="559">
        <v>142.19999999999999</v>
      </c>
      <c r="DZ783" s="559">
        <v>141.80000000000001</v>
      </c>
      <c r="EA783" s="558">
        <v>137.80000000000001</v>
      </c>
    </row>
    <row r="784" spans="1:131">
      <c r="A784" s="514" t="s">
        <v>2105</v>
      </c>
      <c r="B784" s="514" t="s">
        <v>2106</v>
      </c>
      <c r="C784" s="515">
        <v>0.19214000000000001</v>
      </c>
      <c r="D784" s="516">
        <v>92.6</v>
      </c>
      <c r="E784" s="516">
        <v>105.7</v>
      </c>
      <c r="F784" s="516">
        <v>103.3</v>
      </c>
      <c r="G784" s="516">
        <v>99.1</v>
      </c>
      <c r="H784" s="516">
        <v>101.8</v>
      </c>
      <c r="I784" s="516">
        <v>106</v>
      </c>
      <c r="J784" s="516">
        <v>102</v>
      </c>
      <c r="K784" s="516">
        <v>111.1</v>
      </c>
      <c r="L784" s="516">
        <v>101.8</v>
      </c>
      <c r="M784" s="516">
        <v>103.6</v>
      </c>
      <c r="N784" s="516">
        <v>107.2</v>
      </c>
      <c r="O784" s="516">
        <v>95.5</v>
      </c>
      <c r="P784" s="516">
        <v>109</v>
      </c>
      <c r="Q784" s="516">
        <v>107.5</v>
      </c>
      <c r="R784" s="516">
        <v>101.1</v>
      </c>
      <c r="S784" s="516">
        <v>107.9</v>
      </c>
      <c r="T784" s="516">
        <v>106.8</v>
      </c>
      <c r="U784" s="516">
        <v>103.2</v>
      </c>
      <c r="V784" s="516">
        <v>102.6</v>
      </c>
      <c r="W784" s="516">
        <v>114.8</v>
      </c>
      <c r="X784" s="516">
        <v>106.2</v>
      </c>
      <c r="Y784" s="516">
        <v>105.6</v>
      </c>
      <c r="Z784" s="516">
        <v>106.2</v>
      </c>
      <c r="AA784" s="516">
        <v>107.4</v>
      </c>
      <c r="AB784" s="516">
        <v>114.8</v>
      </c>
      <c r="AC784" s="516">
        <v>112.1</v>
      </c>
      <c r="AD784" s="516">
        <v>107.9</v>
      </c>
      <c r="AE784" s="516">
        <v>108.5</v>
      </c>
      <c r="AF784" s="516">
        <v>113.9</v>
      </c>
      <c r="AG784" s="516">
        <v>116.4</v>
      </c>
      <c r="AH784" s="516">
        <v>110.2</v>
      </c>
      <c r="AI784" s="516">
        <v>113.1</v>
      </c>
      <c r="AJ784" s="516">
        <v>106.2</v>
      </c>
      <c r="AK784" s="516">
        <v>116.3</v>
      </c>
      <c r="AL784" s="516">
        <v>115.7</v>
      </c>
      <c r="AM784" s="516">
        <v>109.8</v>
      </c>
      <c r="AN784" s="516">
        <v>111.9</v>
      </c>
      <c r="AO784" s="516">
        <v>111.9</v>
      </c>
      <c r="AP784" s="516">
        <v>115.1</v>
      </c>
      <c r="AQ784" s="516">
        <v>112.2</v>
      </c>
      <c r="AR784" s="516">
        <v>114.5</v>
      </c>
      <c r="AS784" s="516">
        <v>107.5</v>
      </c>
      <c r="AT784" s="516">
        <v>109.2</v>
      </c>
      <c r="AU784" s="516">
        <v>110.4</v>
      </c>
      <c r="AV784" s="516">
        <v>109.6</v>
      </c>
      <c r="AW784" s="516">
        <v>108.9</v>
      </c>
      <c r="AX784" s="516">
        <v>107.9</v>
      </c>
      <c r="AY784" s="516">
        <v>109.5</v>
      </c>
      <c r="AZ784" s="516">
        <v>113.7</v>
      </c>
      <c r="BA784" s="516">
        <v>117.4</v>
      </c>
      <c r="BB784" s="516">
        <v>115.4</v>
      </c>
      <c r="BC784" s="516">
        <v>120.3</v>
      </c>
      <c r="BD784" s="516">
        <v>116.3</v>
      </c>
      <c r="BE784" s="516">
        <v>115.3</v>
      </c>
      <c r="BF784" s="516">
        <v>115.7</v>
      </c>
      <c r="BG784" s="516">
        <v>115.6</v>
      </c>
      <c r="BH784" s="516">
        <v>115.7</v>
      </c>
      <c r="BI784" s="516">
        <v>115.8</v>
      </c>
      <c r="BJ784" s="516">
        <v>115.9</v>
      </c>
      <c r="BK784" s="516">
        <v>116.9</v>
      </c>
      <c r="BL784" s="516">
        <v>117.4</v>
      </c>
      <c r="BM784" s="516">
        <v>117.1</v>
      </c>
      <c r="BN784" s="516">
        <v>117.7</v>
      </c>
      <c r="BO784" s="516">
        <v>114.9</v>
      </c>
      <c r="BP784" s="516">
        <v>115.7</v>
      </c>
      <c r="BQ784" s="516">
        <v>116.1</v>
      </c>
      <c r="BR784" s="516">
        <v>118.7</v>
      </c>
      <c r="BS784" s="516">
        <v>119.3</v>
      </c>
      <c r="BT784" s="516">
        <v>112.5</v>
      </c>
      <c r="BU784" s="516">
        <v>121.3</v>
      </c>
      <c r="BV784" s="516">
        <v>117.9</v>
      </c>
      <c r="BW784" s="516">
        <v>120.2</v>
      </c>
      <c r="BX784" s="516">
        <v>121.3</v>
      </c>
      <c r="BY784" s="516">
        <v>120.2</v>
      </c>
      <c r="BZ784" s="516">
        <v>121.8</v>
      </c>
      <c r="CA784" s="516">
        <v>122.4</v>
      </c>
      <c r="CB784" s="516">
        <v>120.8</v>
      </c>
      <c r="CC784" s="516">
        <v>119.9</v>
      </c>
      <c r="CD784" s="516">
        <v>118.9</v>
      </c>
      <c r="CE784" s="516">
        <v>118.5</v>
      </c>
      <c r="CF784" s="516">
        <v>118</v>
      </c>
      <c r="CG784" s="516">
        <v>119.1</v>
      </c>
      <c r="CH784" s="516">
        <v>118.1</v>
      </c>
      <c r="CI784" s="516">
        <v>120.3</v>
      </c>
      <c r="CJ784" s="516">
        <v>122.1</v>
      </c>
      <c r="CK784" s="516">
        <v>121.8</v>
      </c>
      <c r="CL784" s="516">
        <v>120.8</v>
      </c>
      <c r="CM784" s="516">
        <v>119.8</v>
      </c>
      <c r="CN784" s="516">
        <v>118.7</v>
      </c>
      <c r="CO784" s="516">
        <v>122.3</v>
      </c>
      <c r="CP784" s="516">
        <v>117.7</v>
      </c>
      <c r="CQ784" s="516">
        <v>119.9</v>
      </c>
      <c r="CR784" s="516">
        <v>117.2</v>
      </c>
      <c r="CS784" s="516">
        <v>119.3</v>
      </c>
      <c r="CT784" s="516">
        <v>117.9</v>
      </c>
      <c r="CU784" s="516">
        <v>119.1</v>
      </c>
      <c r="CV784" s="516">
        <v>119.2</v>
      </c>
      <c r="CW784" s="516">
        <v>117.2</v>
      </c>
      <c r="CX784" s="516">
        <v>122.7</v>
      </c>
      <c r="CY784" s="516">
        <v>121.9</v>
      </c>
      <c r="CZ784" s="516">
        <v>122.2</v>
      </c>
      <c r="DA784" s="516">
        <v>122.4</v>
      </c>
      <c r="DB784" s="516">
        <v>121.6</v>
      </c>
      <c r="DC784" s="516">
        <v>123.3</v>
      </c>
      <c r="DD784" s="516">
        <v>123.4</v>
      </c>
      <c r="DE784" s="516">
        <v>122.4</v>
      </c>
      <c r="DF784" s="516">
        <v>125.9</v>
      </c>
      <c r="DG784" s="516">
        <v>120.2</v>
      </c>
      <c r="DH784" s="516">
        <v>126</v>
      </c>
      <c r="DI784" s="516">
        <v>126.2</v>
      </c>
      <c r="DJ784" s="516">
        <v>123.8</v>
      </c>
      <c r="DK784" s="516">
        <v>121.4</v>
      </c>
      <c r="DL784" s="516">
        <v>122.9</v>
      </c>
      <c r="DM784" s="516">
        <v>124.6</v>
      </c>
      <c r="DN784" s="516">
        <v>123.7</v>
      </c>
      <c r="DO784" s="516">
        <v>126.2</v>
      </c>
      <c r="DP784" s="516">
        <v>125.8</v>
      </c>
      <c r="DQ784" s="516">
        <v>128</v>
      </c>
      <c r="DR784" s="516">
        <v>125.9</v>
      </c>
      <c r="DS784" s="516">
        <v>126.6</v>
      </c>
      <c r="DT784" s="516">
        <v>127.9</v>
      </c>
      <c r="DU784" s="517">
        <v>125.8</v>
      </c>
      <c r="DV784" s="517">
        <v>126.9</v>
      </c>
      <c r="DW784" s="517">
        <v>126.7</v>
      </c>
      <c r="DX784" s="559">
        <v>129.9</v>
      </c>
      <c r="DY784" s="559">
        <v>130.4</v>
      </c>
      <c r="DZ784" s="559">
        <v>132.6</v>
      </c>
      <c r="EA784" s="558">
        <v>132.19999999999999</v>
      </c>
    </row>
    <row r="785" spans="1:131">
      <c r="A785" s="514" t="s">
        <v>2107</v>
      </c>
      <c r="B785" s="514" t="s">
        <v>2108</v>
      </c>
      <c r="C785" s="515">
        <v>0.13728000000000001</v>
      </c>
      <c r="D785" s="516">
        <v>86.5</v>
      </c>
      <c r="E785" s="516">
        <v>106</v>
      </c>
      <c r="F785" s="516">
        <v>103.9</v>
      </c>
      <c r="G785" s="516">
        <v>94.8</v>
      </c>
      <c r="H785" s="516">
        <v>99.7</v>
      </c>
      <c r="I785" s="516">
        <v>105.8</v>
      </c>
      <c r="J785" s="516">
        <v>100.4</v>
      </c>
      <c r="K785" s="516">
        <v>114.3</v>
      </c>
      <c r="L785" s="516">
        <v>99.7</v>
      </c>
      <c r="M785" s="516">
        <v>104.4</v>
      </c>
      <c r="N785" s="516">
        <v>109.4</v>
      </c>
      <c r="O785" s="516">
        <v>92.9</v>
      </c>
      <c r="P785" s="516">
        <v>109.9</v>
      </c>
      <c r="Q785" s="516">
        <v>107.1</v>
      </c>
      <c r="R785" s="516">
        <v>100.7</v>
      </c>
      <c r="S785" s="516">
        <v>109</v>
      </c>
      <c r="T785" s="516">
        <v>111.1</v>
      </c>
      <c r="U785" s="516">
        <v>104.3</v>
      </c>
      <c r="V785" s="516">
        <v>101.5</v>
      </c>
      <c r="W785" s="516">
        <v>118</v>
      </c>
      <c r="X785" s="516">
        <v>107.1</v>
      </c>
      <c r="Y785" s="516">
        <v>107.1</v>
      </c>
      <c r="Z785" s="516">
        <v>107.7</v>
      </c>
      <c r="AA785" s="516">
        <v>110.5</v>
      </c>
      <c r="AB785" s="516">
        <v>117</v>
      </c>
      <c r="AC785" s="516">
        <v>115.9</v>
      </c>
      <c r="AD785" s="516">
        <v>109.6</v>
      </c>
      <c r="AE785" s="516">
        <v>110.3</v>
      </c>
      <c r="AF785" s="516">
        <v>116.4</v>
      </c>
      <c r="AG785" s="516">
        <v>121.3</v>
      </c>
      <c r="AH785" s="516">
        <v>110</v>
      </c>
      <c r="AI785" s="516">
        <v>114.2</v>
      </c>
      <c r="AJ785" s="516">
        <v>105.3</v>
      </c>
      <c r="AK785" s="516">
        <v>115.9</v>
      </c>
      <c r="AL785" s="516">
        <v>115.9</v>
      </c>
      <c r="AM785" s="516">
        <v>108.3</v>
      </c>
      <c r="AN785" s="516">
        <v>109.4</v>
      </c>
      <c r="AO785" s="516">
        <v>109.8</v>
      </c>
      <c r="AP785" s="516">
        <v>115</v>
      </c>
      <c r="AQ785" s="516">
        <v>111.6</v>
      </c>
      <c r="AR785" s="516">
        <v>115.7</v>
      </c>
      <c r="AS785" s="516">
        <v>107.1</v>
      </c>
      <c r="AT785" s="516">
        <v>109.8</v>
      </c>
      <c r="AU785" s="516">
        <v>110.4</v>
      </c>
      <c r="AV785" s="516">
        <v>109.2</v>
      </c>
      <c r="AW785" s="516">
        <v>108.9</v>
      </c>
      <c r="AX785" s="516">
        <v>107.4</v>
      </c>
      <c r="AY785" s="516">
        <v>108.6</v>
      </c>
      <c r="AZ785" s="516">
        <v>114.7</v>
      </c>
      <c r="BA785" s="516">
        <v>119.4</v>
      </c>
      <c r="BB785" s="516">
        <v>116.4</v>
      </c>
      <c r="BC785" s="516">
        <v>123.1</v>
      </c>
      <c r="BD785" s="516">
        <v>118</v>
      </c>
      <c r="BE785" s="516">
        <v>117.9</v>
      </c>
      <c r="BF785" s="516">
        <v>117.5</v>
      </c>
      <c r="BG785" s="516">
        <v>117.5</v>
      </c>
      <c r="BH785" s="516">
        <v>117.5</v>
      </c>
      <c r="BI785" s="516">
        <v>117.5</v>
      </c>
      <c r="BJ785" s="516">
        <v>117.5</v>
      </c>
      <c r="BK785" s="516">
        <v>118.9</v>
      </c>
      <c r="BL785" s="516">
        <v>119.6</v>
      </c>
      <c r="BM785" s="516">
        <v>119.6</v>
      </c>
      <c r="BN785" s="516">
        <v>120.4</v>
      </c>
      <c r="BO785" s="516">
        <v>118.3</v>
      </c>
      <c r="BP785" s="516">
        <v>119.6</v>
      </c>
      <c r="BQ785" s="516">
        <v>118.5</v>
      </c>
      <c r="BR785" s="516">
        <v>122.4</v>
      </c>
      <c r="BS785" s="516">
        <v>122.7</v>
      </c>
      <c r="BT785" s="516">
        <v>113</v>
      </c>
      <c r="BU785" s="516">
        <v>125.5</v>
      </c>
      <c r="BV785" s="516">
        <v>120.5</v>
      </c>
      <c r="BW785" s="516">
        <v>123.4</v>
      </c>
      <c r="BX785" s="516">
        <v>124.8</v>
      </c>
      <c r="BY785" s="516">
        <v>123.2</v>
      </c>
      <c r="BZ785" s="516">
        <v>125.6</v>
      </c>
      <c r="CA785" s="516">
        <v>125.6</v>
      </c>
      <c r="CB785" s="516">
        <v>123.6</v>
      </c>
      <c r="CC785" s="516">
        <v>122.1</v>
      </c>
      <c r="CD785" s="516">
        <v>120.6</v>
      </c>
      <c r="CE785" s="516">
        <v>119.5</v>
      </c>
      <c r="CF785" s="516">
        <v>119.2</v>
      </c>
      <c r="CG785" s="516">
        <v>120.7</v>
      </c>
      <c r="CH785" s="516">
        <v>119.3</v>
      </c>
      <c r="CI785" s="516">
        <v>122.1</v>
      </c>
      <c r="CJ785" s="516">
        <v>124.6</v>
      </c>
      <c r="CK785" s="516">
        <v>124</v>
      </c>
      <c r="CL785" s="516">
        <v>122.6</v>
      </c>
      <c r="CM785" s="516">
        <v>121.1</v>
      </c>
      <c r="CN785" s="516">
        <v>119.7</v>
      </c>
      <c r="CO785" s="516">
        <v>124.7</v>
      </c>
      <c r="CP785" s="516">
        <v>118.2</v>
      </c>
      <c r="CQ785" s="516">
        <v>121.2</v>
      </c>
      <c r="CR785" s="516">
        <v>117.7</v>
      </c>
      <c r="CS785" s="516">
        <v>120.1</v>
      </c>
      <c r="CT785" s="516">
        <v>118.3</v>
      </c>
      <c r="CU785" s="516">
        <v>119.9</v>
      </c>
      <c r="CV785" s="516">
        <v>119.9</v>
      </c>
      <c r="CW785" s="516">
        <v>117</v>
      </c>
      <c r="CX785" s="516">
        <v>124.7</v>
      </c>
      <c r="CY785" s="516">
        <v>123.8</v>
      </c>
      <c r="CZ785" s="516">
        <v>123.8</v>
      </c>
      <c r="DA785" s="516">
        <v>124.1</v>
      </c>
      <c r="DB785" s="516">
        <v>122.9</v>
      </c>
      <c r="DC785" s="516">
        <v>125</v>
      </c>
      <c r="DD785" s="516">
        <v>124.9</v>
      </c>
      <c r="DE785" s="516">
        <v>123.4</v>
      </c>
      <c r="DF785" s="516">
        <v>127.4</v>
      </c>
      <c r="DG785" s="516">
        <v>120.2</v>
      </c>
      <c r="DH785" s="516">
        <v>127.5</v>
      </c>
      <c r="DI785" s="516">
        <v>127.1</v>
      </c>
      <c r="DJ785" s="516">
        <v>123.2</v>
      </c>
      <c r="DK785" s="516">
        <v>119.5</v>
      </c>
      <c r="DL785" s="516">
        <v>121.1</v>
      </c>
      <c r="DM785" s="516">
        <v>123</v>
      </c>
      <c r="DN785" s="516">
        <v>121.3</v>
      </c>
      <c r="DO785" s="516">
        <v>124.5</v>
      </c>
      <c r="DP785" s="516">
        <v>124.6</v>
      </c>
      <c r="DQ785" s="516">
        <v>128</v>
      </c>
      <c r="DR785" s="516">
        <v>124.2</v>
      </c>
      <c r="DS785" s="516">
        <v>125</v>
      </c>
      <c r="DT785" s="516">
        <v>127.5</v>
      </c>
      <c r="DU785" s="517">
        <v>124</v>
      </c>
      <c r="DV785" s="517">
        <v>125.5</v>
      </c>
      <c r="DW785" s="517">
        <v>125.2</v>
      </c>
      <c r="DX785" s="559">
        <v>129.69999999999999</v>
      </c>
      <c r="DY785" s="559">
        <v>129.69999999999999</v>
      </c>
      <c r="DZ785" s="559">
        <v>132.69999999999999</v>
      </c>
      <c r="EA785" s="558">
        <v>132.1</v>
      </c>
    </row>
    <row r="786" spans="1:131">
      <c r="A786" s="514" t="s">
        <v>2109</v>
      </c>
      <c r="B786" s="514" t="s">
        <v>2110</v>
      </c>
      <c r="C786" s="515">
        <v>1.112E-2</v>
      </c>
      <c r="D786" s="516">
        <v>104.6</v>
      </c>
      <c r="E786" s="516">
        <v>105</v>
      </c>
      <c r="F786" s="516">
        <v>106.3</v>
      </c>
      <c r="G786" s="516">
        <v>106.7</v>
      </c>
      <c r="H786" s="516">
        <v>106.2</v>
      </c>
      <c r="I786" s="516">
        <v>106.2</v>
      </c>
      <c r="J786" s="516">
        <v>105.9</v>
      </c>
      <c r="K786" s="516">
        <v>108.7</v>
      </c>
      <c r="L786" s="516">
        <v>108.1</v>
      </c>
      <c r="M786" s="516">
        <v>104.8</v>
      </c>
      <c r="N786" s="516">
        <v>107.6</v>
      </c>
      <c r="O786" s="516">
        <v>106.6</v>
      </c>
      <c r="P786" s="516">
        <v>107.3</v>
      </c>
      <c r="Q786" s="516">
        <v>109</v>
      </c>
      <c r="R786" s="516">
        <v>107.6</v>
      </c>
      <c r="S786" s="516">
        <v>107.6</v>
      </c>
      <c r="T786" s="516">
        <v>107.6</v>
      </c>
      <c r="U786" s="516">
        <v>108.9</v>
      </c>
      <c r="V786" s="516">
        <v>108.4</v>
      </c>
      <c r="W786" s="516">
        <v>111</v>
      </c>
      <c r="X786" s="516">
        <v>110.4</v>
      </c>
      <c r="Y786" s="516">
        <v>110.5</v>
      </c>
      <c r="Z786" s="516">
        <v>111.5</v>
      </c>
      <c r="AA786" s="516">
        <v>111.3</v>
      </c>
      <c r="AB786" s="516">
        <v>108.7</v>
      </c>
      <c r="AC786" s="516">
        <v>108.9</v>
      </c>
      <c r="AD786" s="516">
        <v>109.8</v>
      </c>
      <c r="AE786" s="516">
        <v>108.9</v>
      </c>
      <c r="AF786" s="516">
        <v>110.2</v>
      </c>
      <c r="AG786" s="516">
        <v>109.5</v>
      </c>
      <c r="AH786" s="516">
        <v>109.5</v>
      </c>
      <c r="AI786" s="516">
        <v>109.3</v>
      </c>
      <c r="AJ786" s="516">
        <v>110.5</v>
      </c>
      <c r="AK786" s="516">
        <v>109.1</v>
      </c>
      <c r="AL786" s="516">
        <v>109.8</v>
      </c>
      <c r="AM786" s="516">
        <v>109.9</v>
      </c>
      <c r="AN786" s="516">
        <v>110</v>
      </c>
      <c r="AO786" s="516">
        <v>110.1</v>
      </c>
      <c r="AP786" s="516">
        <v>111.2</v>
      </c>
      <c r="AQ786" s="516">
        <v>109.8</v>
      </c>
      <c r="AR786" s="516">
        <v>105.5</v>
      </c>
      <c r="AS786" s="516">
        <v>105.7</v>
      </c>
      <c r="AT786" s="516">
        <v>105.7</v>
      </c>
      <c r="AU786" s="516">
        <v>106</v>
      </c>
      <c r="AV786" s="516">
        <v>105.6</v>
      </c>
      <c r="AW786" s="516">
        <v>104.4</v>
      </c>
      <c r="AX786" s="516">
        <v>104.4</v>
      </c>
      <c r="AY786" s="516">
        <v>105.9</v>
      </c>
      <c r="AZ786" s="516">
        <v>105.8</v>
      </c>
      <c r="BA786" s="516">
        <v>105</v>
      </c>
      <c r="BB786" s="516">
        <v>107.1</v>
      </c>
      <c r="BC786" s="516">
        <v>106.8</v>
      </c>
      <c r="BD786" s="516">
        <v>106</v>
      </c>
      <c r="BE786" s="516">
        <v>107.7</v>
      </c>
      <c r="BF786" s="516">
        <v>107.3</v>
      </c>
      <c r="BG786" s="516">
        <v>109</v>
      </c>
      <c r="BH786" s="516">
        <v>108.6</v>
      </c>
      <c r="BI786" s="516">
        <v>108.5</v>
      </c>
      <c r="BJ786" s="516">
        <v>108.4</v>
      </c>
      <c r="BK786" s="516">
        <v>108.8</v>
      </c>
      <c r="BL786" s="516">
        <v>109.1</v>
      </c>
      <c r="BM786" s="516">
        <v>109.4</v>
      </c>
      <c r="BN786" s="516">
        <v>110.1</v>
      </c>
      <c r="BO786" s="516">
        <v>109.6</v>
      </c>
      <c r="BP786" s="516">
        <v>109.6</v>
      </c>
      <c r="BQ786" s="516">
        <v>110.1</v>
      </c>
      <c r="BR786" s="516">
        <v>109.6</v>
      </c>
      <c r="BS786" s="516">
        <v>109.9</v>
      </c>
      <c r="BT786" s="516">
        <v>109.5</v>
      </c>
      <c r="BU786" s="516">
        <v>109.6</v>
      </c>
      <c r="BV786" s="516">
        <v>109.9</v>
      </c>
      <c r="BW786" s="516">
        <v>110</v>
      </c>
      <c r="BX786" s="516">
        <v>109.9</v>
      </c>
      <c r="BY786" s="516">
        <v>110</v>
      </c>
      <c r="BZ786" s="516">
        <v>110.3</v>
      </c>
      <c r="CA786" s="516">
        <v>110.5</v>
      </c>
      <c r="CB786" s="516">
        <v>111.7</v>
      </c>
      <c r="CC786" s="516">
        <v>112.2</v>
      </c>
      <c r="CD786" s="516">
        <v>112.2</v>
      </c>
      <c r="CE786" s="516">
        <v>112.6</v>
      </c>
      <c r="CF786" s="516">
        <v>112.5</v>
      </c>
      <c r="CG786" s="516">
        <v>112.5</v>
      </c>
      <c r="CH786" s="516">
        <v>112.9</v>
      </c>
      <c r="CI786" s="516">
        <v>115.1</v>
      </c>
      <c r="CJ786" s="516">
        <v>115.8</v>
      </c>
      <c r="CK786" s="516">
        <v>116.5</v>
      </c>
      <c r="CL786" s="516">
        <v>117.4</v>
      </c>
      <c r="CM786" s="516">
        <v>118.6</v>
      </c>
      <c r="CN786" s="516">
        <v>117.7</v>
      </c>
      <c r="CO786" s="516">
        <v>119</v>
      </c>
      <c r="CP786" s="516">
        <v>119.3</v>
      </c>
      <c r="CQ786" s="516">
        <v>119.4</v>
      </c>
      <c r="CR786" s="516">
        <v>119.7</v>
      </c>
      <c r="CS786" s="516">
        <v>119.4</v>
      </c>
      <c r="CT786" s="516">
        <v>120</v>
      </c>
      <c r="CU786" s="516">
        <v>120</v>
      </c>
      <c r="CV786" s="516">
        <v>120</v>
      </c>
      <c r="CW786" s="516">
        <v>120.3</v>
      </c>
      <c r="CX786" s="516">
        <v>120.5</v>
      </c>
      <c r="CY786" s="516">
        <v>120.9</v>
      </c>
      <c r="CZ786" s="516">
        <v>120.9</v>
      </c>
      <c r="DA786" s="516">
        <v>123.6</v>
      </c>
      <c r="DB786" s="516">
        <v>124.2</v>
      </c>
      <c r="DC786" s="516">
        <v>127</v>
      </c>
      <c r="DD786" s="516">
        <v>127.2</v>
      </c>
      <c r="DE786" s="516">
        <v>126.6</v>
      </c>
      <c r="DF786" s="516">
        <v>127.9</v>
      </c>
      <c r="DG786" s="516">
        <v>129.69999999999999</v>
      </c>
      <c r="DH786" s="516">
        <v>130.5</v>
      </c>
      <c r="DI786" s="516">
        <v>131.69999999999999</v>
      </c>
      <c r="DJ786" s="516">
        <v>134</v>
      </c>
      <c r="DK786" s="516">
        <v>134.30000000000001</v>
      </c>
      <c r="DL786" s="516">
        <v>134.4</v>
      </c>
      <c r="DM786" s="516">
        <v>135.30000000000001</v>
      </c>
      <c r="DN786" s="516">
        <v>136</v>
      </c>
      <c r="DO786" s="516">
        <v>137.80000000000001</v>
      </c>
      <c r="DP786" s="516">
        <v>138.80000000000001</v>
      </c>
      <c r="DQ786" s="516">
        <v>138.69999999999999</v>
      </c>
      <c r="DR786" s="516">
        <v>139.80000000000001</v>
      </c>
      <c r="DS786" s="516">
        <v>141</v>
      </c>
      <c r="DT786" s="516">
        <v>141.6</v>
      </c>
      <c r="DU786" s="517">
        <v>144</v>
      </c>
      <c r="DV786" s="517">
        <v>144.9</v>
      </c>
      <c r="DW786" s="517">
        <v>145</v>
      </c>
      <c r="DX786" s="559">
        <v>148.4</v>
      </c>
      <c r="DY786" s="559">
        <v>149.30000000000001</v>
      </c>
      <c r="DZ786" s="559">
        <v>149.19999999999999</v>
      </c>
      <c r="EA786" s="558">
        <v>149</v>
      </c>
    </row>
    <row r="787" spans="1:131">
      <c r="A787" s="514" t="s">
        <v>2111</v>
      </c>
      <c r="B787" s="514" t="s">
        <v>2112</v>
      </c>
      <c r="C787" s="515">
        <v>1.9E-3</v>
      </c>
      <c r="D787" s="516">
        <v>99.8</v>
      </c>
      <c r="E787" s="516">
        <v>99.7</v>
      </c>
      <c r="F787" s="516">
        <v>100.6</v>
      </c>
      <c r="G787" s="516">
        <v>100.8</v>
      </c>
      <c r="H787" s="516">
        <v>101.6</v>
      </c>
      <c r="I787" s="516">
        <v>99.9</v>
      </c>
      <c r="J787" s="516">
        <v>98.8</v>
      </c>
      <c r="K787" s="516">
        <v>99.3</v>
      </c>
      <c r="L787" s="516">
        <v>99.6</v>
      </c>
      <c r="M787" s="516">
        <v>98.8</v>
      </c>
      <c r="N787" s="516">
        <v>99.3</v>
      </c>
      <c r="O787" s="516">
        <v>99.5</v>
      </c>
      <c r="P787" s="516">
        <v>100</v>
      </c>
      <c r="Q787" s="516">
        <v>99.6</v>
      </c>
      <c r="R787" s="516">
        <v>99.3</v>
      </c>
      <c r="S787" s="516">
        <v>100.3</v>
      </c>
      <c r="T787" s="516">
        <v>100.2</v>
      </c>
      <c r="U787" s="516">
        <v>100.4</v>
      </c>
      <c r="V787" s="516">
        <v>103.2</v>
      </c>
      <c r="W787" s="516">
        <v>102.9</v>
      </c>
      <c r="X787" s="516">
        <v>103.5</v>
      </c>
      <c r="Y787" s="516">
        <v>99</v>
      </c>
      <c r="Z787" s="516">
        <v>100.6</v>
      </c>
      <c r="AA787" s="516">
        <v>99.4</v>
      </c>
      <c r="AB787" s="516">
        <v>101.8</v>
      </c>
      <c r="AC787" s="516">
        <v>102.9</v>
      </c>
      <c r="AD787" s="516">
        <v>99.3</v>
      </c>
      <c r="AE787" s="516">
        <v>102</v>
      </c>
      <c r="AF787" s="516">
        <v>101.8</v>
      </c>
      <c r="AG787" s="516">
        <v>102.5</v>
      </c>
      <c r="AH787" s="516">
        <v>101.2</v>
      </c>
      <c r="AI787" s="516">
        <v>101.3</v>
      </c>
      <c r="AJ787" s="516">
        <v>102.3</v>
      </c>
      <c r="AK787" s="516">
        <v>100.8</v>
      </c>
      <c r="AL787" s="516">
        <v>101.2</v>
      </c>
      <c r="AM787" s="516">
        <v>102.9</v>
      </c>
      <c r="AN787" s="516">
        <v>103.2</v>
      </c>
      <c r="AO787" s="516">
        <v>103</v>
      </c>
      <c r="AP787" s="516">
        <v>103.1</v>
      </c>
      <c r="AQ787" s="516">
        <v>102.4</v>
      </c>
      <c r="AR787" s="516">
        <v>102.4</v>
      </c>
      <c r="AS787" s="516">
        <v>102.4</v>
      </c>
      <c r="AT787" s="516">
        <v>102.4</v>
      </c>
      <c r="AU787" s="516">
        <v>102.4</v>
      </c>
      <c r="AV787" s="516">
        <v>110.6</v>
      </c>
      <c r="AW787" s="516">
        <v>110.6</v>
      </c>
      <c r="AX787" s="516">
        <v>110.6</v>
      </c>
      <c r="AY787" s="516">
        <v>110.6</v>
      </c>
      <c r="AZ787" s="516">
        <v>110.6</v>
      </c>
      <c r="BA787" s="516">
        <v>110.6</v>
      </c>
      <c r="BB787" s="516">
        <v>110.6</v>
      </c>
      <c r="BC787" s="516">
        <v>125.4</v>
      </c>
      <c r="BD787" s="516">
        <v>125.4</v>
      </c>
      <c r="BE787" s="516">
        <v>125.4</v>
      </c>
      <c r="BF787" s="516">
        <v>125.4</v>
      </c>
      <c r="BG787" s="516">
        <v>125.4</v>
      </c>
      <c r="BH787" s="516">
        <v>125.4</v>
      </c>
      <c r="BI787" s="516">
        <v>132.19999999999999</v>
      </c>
      <c r="BJ787" s="516">
        <v>132.19999999999999</v>
      </c>
      <c r="BK787" s="516">
        <v>128.69999999999999</v>
      </c>
      <c r="BL787" s="516">
        <v>130.1</v>
      </c>
      <c r="BM787" s="516">
        <v>127.3</v>
      </c>
      <c r="BN787" s="516">
        <v>130.1</v>
      </c>
      <c r="BO787" s="516">
        <v>130.1</v>
      </c>
      <c r="BP787" s="516">
        <v>130.1</v>
      </c>
      <c r="BQ787" s="516">
        <v>130.1</v>
      </c>
      <c r="BR787" s="516">
        <v>130.1</v>
      </c>
      <c r="BS787" s="516">
        <v>130.1</v>
      </c>
      <c r="BT787" s="516">
        <v>130.1</v>
      </c>
      <c r="BU787" s="516">
        <v>130.1</v>
      </c>
      <c r="BV787" s="516">
        <v>141.4</v>
      </c>
      <c r="BW787" s="516">
        <v>138.6</v>
      </c>
      <c r="BX787" s="516">
        <v>141.1</v>
      </c>
      <c r="BY787" s="516">
        <v>139.30000000000001</v>
      </c>
      <c r="BZ787" s="516">
        <v>139.1</v>
      </c>
      <c r="CA787" s="516">
        <v>137.5</v>
      </c>
      <c r="CB787" s="516">
        <v>138.30000000000001</v>
      </c>
      <c r="CC787" s="516">
        <v>139</v>
      </c>
      <c r="CD787" s="516">
        <v>138.4</v>
      </c>
      <c r="CE787" s="516">
        <v>142.30000000000001</v>
      </c>
      <c r="CF787" s="516">
        <v>141.69999999999999</v>
      </c>
      <c r="CG787" s="516">
        <v>145</v>
      </c>
      <c r="CH787" s="516">
        <v>143.4</v>
      </c>
      <c r="CI787" s="516">
        <v>145.30000000000001</v>
      </c>
      <c r="CJ787" s="516">
        <v>146.30000000000001</v>
      </c>
      <c r="CK787" s="516">
        <v>146.1</v>
      </c>
      <c r="CL787" s="516">
        <v>145.30000000000001</v>
      </c>
      <c r="CM787" s="516">
        <v>145.30000000000001</v>
      </c>
      <c r="CN787" s="516">
        <v>145.30000000000001</v>
      </c>
      <c r="CO787" s="516">
        <v>145.30000000000001</v>
      </c>
      <c r="CP787" s="516">
        <v>145.30000000000001</v>
      </c>
      <c r="CQ787" s="516">
        <v>144.5</v>
      </c>
      <c r="CR787" s="516">
        <v>144.30000000000001</v>
      </c>
      <c r="CS787" s="516">
        <v>148.4</v>
      </c>
      <c r="CT787" s="516">
        <v>146.1</v>
      </c>
      <c r="CU787" s="516">
        <v>143.69999999999999</v>
      </c>
      <c r="CV787" s="516">
        <v>137.5</v>
      </c>
      <c r="CW787" s="516">
        <v>141.30000000000001</v>
      </c>
      <c r="CX787" s="516">
        <v>140.80000000000001</v>
      </c>
      <c r="CY787" s="516">
        <v>141.80000000000001</v>
      </c>
      <c r="CZ787" s="516">
        <v>140.19999999999999</v>
      </c>
      <c r="DA787" s="516">
        <v>140.80000000000001</v>
      </c>
      <c r="DB787" s="516">
        <v>142.19999999999999</v>
      </c>
      <c r="DC787" s="516">
        <v>136.69999999999999</v>
      </c>
      <c r="DD787" s="516">
        <v>137.6</v>
      </c>
      <c r="DE787" s="516">
        <v>139.4</v>
      </c>
      <c r="DF787" s="516">
        <v>140.80000000000001</v>
      </c>
      <c r="DG787" s="516">
        <v>139.30000000000001</v>
      </c>
      <c r="DH787" s="516">
        <v>146.1</v>
      </c>
      <c r="DI787" s="516">
        <v>148.19999999999999</v>
      </c>
      <c r="DJ787" s="516">
        <v>146.1</v>
      </c>
      <c r="DK787" s="516">
        <v>149.1</v>
      </c>
      <c r="DL787" s="516">
        <v>149.30000000000001</v>
      </c>
      <c r="DM787" s="516">
        <v>152.19999999999999</v>
      </c>
      <c r="DN787" s="516">
        <v>155.30000000000001</v>
      </c>
      <c r="DO787" s="516">
        <v>154.19999999999999</v>
      </c>
      <c r="DP787" s="516">
        <v>152.9</v>
      </c>
      <c r="DQ787" s="516">
        <v>155.9</v>
      </c>
      <c r="DR787" s="516">
        <v>154.80000000000001</v>
      </c>
      <c r="DS787" s="516">
        <v>156.30000000000001</v>
      </c>
      <c r="DT787" s="516">
        <v>156.30000000000001</v>
      </c>
      <c r="DU787" s="517">
        <v>159.1</v>
      </c>
      <c r="DV787" s="517">
        <v>155.4</v>
      </c>
      <c r="DW787" s="517">
        <v>155.4</v>
      </c>
      <c r="DX787" s="559">
        <v>152.9</v>
      </c>
      <c r="DY787" s="559">
        <v>155.6</v>
      </c>
      <c r="DZ787" s="559">
        <v>160</v>
      </c>
      <c r="EA787" s="558">
        <v>161.30000000000001</v>
      </c>
    </row>
    <row r="788" spans="1:131">
      <c r="A788" s="514" t="s">
        <v>2113</v>
      </c>
      <c r="B788" s="514" t="s">
        <v>2114</v>
      </c>
      <c r="C788" s="515">
        <v>4.1840000000000002E-2</v>
      </c>
      <c r="D788" s="516">
        <v>109.1</v>
      </c>
      <c r="E788" s="516">
        <v>105.3</v>
      </c>
      <c r="F788" s="516">
        <v>100.5</v>
      </c>
      <c r="G788" s="516">
        <v>111.1</v>
      </c>
      <c r="H788" s="516">
        <v>107.5</v>
      </c>
      <c r="I788" s="516">
        <v>106.9</v>
      </c>
      <c r="J788" s="516">
        <v>106.6</v>
      </c>
      <c r="K788" s="516">
        <v>101.8</v>
      </c>
      <c r="L788" s="516">
        <v>107.5</v>
      </c>
      <c r="M788" s="516">
        <v>101</v>
      </c>
      <c r="N788" s="516">
        <v>100.5</v>
      </c>
      <c r="O788" s="516">
        <v>101</v>
      </c>
      <c r="P788" s="516">
        <v>107</v>
      </c>
      <c r="Q788" s="516">
        <v>109.1</v>
      </c>
      <c r="R788" s="516">
        <v>100.8</v>
      </c>
      <c r="S788" s="516">
        <v>104.4</v>
      </c>
      <c r="T788" s="516">
        <v>92.7</v>
      </c>
      <c r="U788" s="516">
        <v>98.4</v>
      </c>
      <c r="V788" s="516">
        <v>104.9</v>
      </c>
      <c r="W788" s="516">
        <v>105.8</v>
      </c>
      <c r="X788" s="516">
        <v>102.4</v>
      </c>
      <c r="Y788" s="516">
        <v>99.4</v>
      </c>
      <c r="Z788" s="516">
        <v>100.2</v>
      </c>
      <c r="AA788" s="516">
        <v>96.6</v>
      </c>
      <c r="AB788" s="516">
        <v>109.7</v>
      </c>
      <c r="AC788" s="516">
        <v>101.1</v>
      </c>
      <c r="AD788" s="516">
        <v>102.2</v>
      </c>
      <c r="AE788" s="516">
        <v>102.9</v>
      </c>
      <c r="AF788" s="516">
        <v>107.3</v>
      </c>
      <c r="AG788" s="516">
        <v>103</v>
      </c>
      <c r="AH788" s="516">
        <v>111.6</v>
      </c>
      <c r="AI788" s="516">
        <v>111.1</v>
      </c>
      <c r="AJ788" s="516">
        <v>108.3</v>
      </c>
      <c r="AK788" s="516">
        <v>120.3</v>
      </c>
      <c r="AL788" s="516">
        <v>117.2</v>
      </c>
      <c r="AM788" s="516">
        <v>114.9</v>
      </c>
      <c r="AN788" s="516">
        <v>121.2</v>
      </c>
      <c r="AO788" s="516">
        <v>119.8</v>
      </c>
      <c r="AP788" s="516">
        <v>117.1</v>
      </c>
      <c r="AQ788" s="516">
        <v>115.3</v>
      </c>
      <c r="AR788" s="516">
        <v>113.6</v>
      </c>
      <c r="AS788" s="516">
        <v>109.3</v>
      </c>
      <c r="AT788" s="516">
        <v>108.5</v>
      </c>
      <c r="AU788" s="516">
        <v>112</v>
      </c>
      <c r="AV788" s="516">
        <v>111.7</v>
      </c>
      <c r="AW788" s="516">
        <v>109.7</v>
      </c>
      <c r="AX788" s="516">
        <v>110.3</v>
      </c>
      <c r="AY788" s="516">
        <v>113.1</v>
      </c>
      <c r="AZ788" s="516">
        <v>112.7</v>
      </c>
      <c r="BA788" s="516">
        <v>114.6</v>
      </c>
      <c r="BB788" s="516">
        <v>114.6</v>
      </c>
      <c r="BC788" s="516">
        <v>114.6</v>
      </c>
      <c r="BD788" s="516">
        <v>112.9</v>
      </c>
      <c r="BE788" s="516">
        <v>108.2</v>
      </c>
      <c r="BF788" s="516">
        <v>111.7</v>
      </c>
      <c r="BG788" s="516">
        <v>110.8</v>
      </c>
      <c r="BH788" s="516">
        <v>111.5</v>
      </c>
      <c r="BI788" s="516">
        <v>111.5</v>
      </c>
      <c r="BJ788" s="516">
        <v>111.8</v>
      </c>
      <c r="BK788" s="516">
        <v>111.8</v>
      </c>
      <c r="BL788" s="516">
        <v>111.8</v>
      </c>
      <c r="BM788" s="516">
        <v>110.3</v>
      </c>
      <c r="BN788" s="516">
        <v>110</v>
      </c>
      <c r="BO788" s="516">
        <v>104.6</v>
      </c>
      <c r="BP788" s="516">
        <v>104.2</v>
      </c>
      <c r="BQ788" s="516">
        <v>108.9</v>
      </c>
      <c r="BR788" s="516">
        <v>108.5</v>
      </c>
      <c r="BS788" s="516">
        <v>110.2</v>
      </c>
      <c r="BT788" s="516">
        <v>110.7</v>
      </c>
      <c r="BU788" s="516">
        <v>110.4</v>
      </c>
      <c r="BV788" s="516">
        <v>110.4</v>
      </c>
      <c r="BW788" s="516">
        <v>111.7</v>
      </c>
      <c r="BX788" s="516">
        <v>111.7</v>
      </c>
      <c r="BY788" s="516">
        <v>112.3</v>
      </c>
      <c r="BZ788" s="516">
        <v>111.6</v>
      </c>
      <c r="CA788" s="516">
        <v>114.2</v>
      </c>
      <c r="CB788" s="516">
        <v>113.5</v>
      </c>
      <c r="CC788" s="516">
        <v>113.9</v>
      </c>
      <c r="CD788" s="516">
        <v>114</v>
      </c>
      <c r="CE788" s="516">
        <v>115.8</v>
      </c>
      <c r="CF788" s="516">
        <v>114.5</v>
      </c>
      <c r="CG788" s="516">
        <v>114.5</v>
      </c>
      <c r="CH788" s="516">
        <v>114.5</v>
      </c>
      <c r="CI788" s="516">
        <v>114.4</v>
      </c>
      <c r="CJ788" s="516">
        <v>114.4</v>
      </c>
      <c r="CK788" s="516">
        <v>114.8</v>
      </c>
      <c r="CL788" s="516">
        <v>114.8</v>
      </c>
      <c r="CM788" s="516">
        <v>114.8</v>
      </c>
      <c r="CN788" s="516">
        <v>114.5</v>
      </c>
      <c r="CO788" s="516">
        <v>114.2</v>
      </c>
      <c r="CP788" s="516">
        <v>114.4</v>
      </c>
      <c r="CQ788" s="516">
        <v>114.5</v>
      </c>
      <c r="CR788" s="516">
        <v>113.8</v>
      </c>
      <c r="CS788" s="516">
        <v>115.1</v>
      </c>
      <c r="CT788" s="516">
        <v>114.7</v>
      </c>
      <c r="CU788" s="516">
        <v>114.9</v>
      </c>
      <c r="CV788" s="516">
        <v>115.8</v>
      </c>
      <c r="CW788" s="516">
        <v>116</v>
      </c>
      <c r="CX788" s="516">
        <v>115.8</v>
      </c>
      <c r="CY788" s="516">
        <v>115.1</v>
      </c>
      <c r="CZ788" s="516">
        <v>116.2</v>
      </c>
      <c r="DA788" s="516">
        <v>115.6</v>
      </c>
      <c r="DB788" s="516">
        <v>115.8</v>
      </c>
      <c r="DC788" s="516">
        <v>116.1</v>
      </c>
      <c r="DD788" s="516">
        <v>117</v>
      </c>
      <c r="DE788" s="516">
        <v>117</v>
      </c>
      <c r="DF788" s="516">
        <v>119.7</v>
      </c>
      <c r="DG788" s="516">
        <v>116.8</v>
      </c>
      <c r="DH788" s="516">
        <v>119</v>
      </c>
      <c r="DI788" s="516">
        <v>120.9</v>
      </c>
      <c r="DJ788" s="516">
        <v>122.1</v>
      </c>
      <c r="DK788" s="516">
        <v>123.2</v>
      </c>
      <c r="DL788" s="516">
        <v>124.6</v>
      </c>
      <c r="DM788" s="516">
        <v>125.7</v>
      </c>
      <c r="DN788" s="516">
        <v>126.6</v>
      </c>
      <c r="DO788" s="516">
        <v>127.3</v>
      </c>
      <c r="DP788" s="516">
        <v>125</v>
      </c>
      <c r="DQ788" s="516">
        <v>124.2</v>
      </c>
      <c r="DR788" s="516">
        <v>126.7</v>
      </c>
      <c r="DS788" s="516">
        <v>126.7</v>
      </c>
      <c r="DT788" s="516">
        <v>124.4</v>
      </c>
      <c r="DU788" s="517">
        <v>125.6</v>
      </c>
      <c r="DV788" s="517">
        <v>125.6</v>
      </c>
      <c r="DW788" s="517">
        <v>125.6</v>
      </c>
      <c r="DX788" s="559">
        <v>124.6</v>
      </c>
      <c r="DY788" s="559">
        <v>126.4</v>
      </c>
      <c r="DZ788" s="559">
        <v>126.4</v>
      </c>
      <c r="EA788" s="558">
        <v>126.4</v>
      </c>
    </row>
    <row r="789" spans="1:131">
      <c r="A789" s="514" t="s">
        <v>2115</v>
      </c>
      <c r="B789" s="514" t="s">
        <v>2116</v>
      </c>
      <c r="C789" s="515">
        <v>0.46833999999999998</v>
      </c>
      <c r="D789" s="516">
        <v>101</v>
      </c>
      <c r="E789" s="516">
        <v>101.2</v>
      </c>
      <c r="F789" s="516">
        <v>102.3</v>
      </c>
      <c r="G789" s="516">
        <v>103.4</v>
      </c>
      <c r="H789" s="516">
        <v>103.8</v>
      </c>
      <c r="I789" s="516">
        <v>104.8</v>
      </c>
      <c r="J789" s="516">
        <v>101.1</v>
      </c>
      <c r="K789" s="516">
        <v>98.4</v>
      </c>
      <c r="L789" s="516">
        <v>102.2</v>
      </c>
      <c r="M789" s="516">
        <v>102.9</v>
      </c>
      <c r="N789" s="516">
        <v>103.9</v>
      </c>
      <c r="O789" s="516">
        <v>103.2</v>
      </c>
      <c r="P789" s="516">
        <v>104.7</v>
      </c>
      <c r="Q789" s="516">
        <v>105.8</v>
      </c>
      <c r="R789" s="516">
        <v>107.7</v>
      </c>
      <c r="S789" s="516">
        <v>105.3</v>
      </c>
      <c r="T789" s="516">
        <v>111.1</v>
      </c>
      <c r="U789" s="516">
        <v>110</v>
      </c>
      <c r="V789" s="516">
        <v>109.5</v>
      </c>
      <c r="W789" s="516">
        <v>109.4</v>
      </c>
      <c r="X789" s="516">
        <v>105.9</v>
      </c>
      <c r="Y789" s="516">
        <v>106.5</v>
      </c>
      <c r="Z789" s="516">
        <v>107.9</v>
      </c>
      <c r="AA789" s="516">
        <v>107.8</v>
      </c>
      <c r="AB789" s="516">
        <v>105.8</v>
      </c>
      <c r="AC789" s="516">
        <v>105.6</v>
      </c>
      <c r="AD789" s="516">
        <v>109.3</v>
      </c>
      <c r="AE789" s="516">
        <v>105.8</v>
      </c>
      <c r="AF789" s="516">
        <v>108.6</v>
      </c>
      <c r="AG789" s="516">
        <v>110.5</v>
      </c>
      <c r="AH789" s="516">
        <v>107.8</v>
      </c>
      <c r="AI789" s="516">
        <v>106.7</v>
      </c>
      <c r="AJ789" s="516">
        <v>107.3</v>
      </c>
      <c r="AK789" s="516">
        <v>109.6</v>
      </c>
      <c r="AL789" s="516">
        <v>109.6</v>
      </c>
      <c r="AM789" s="516">
        <v>111.2</v>
      </c>
      <c r="AN789" s="516">
        <v>112.3</v>
      </c>
      <c r="AO789" s="516">
        <v>112.9</v>
      </c>
      <c r="AP789" s="516">
        <v>115.1</v>
      </c>
      <c r="AQ789" s="516">
        <v>111.1</v>
      </c>
      <c r="AR789" s="516">
        <v>111.6</v>
      </c>
      <c r="AS789" s="516">
        <v>110.2</v>
      </c>
      <c r="AT789" s="516">
        <v>111</v>
      </c>
      <c r="AU789" s="516">
        <v>111.5</v>
      </c>
      <c r="AV789" s="516">
        <v>113.7</v>
      </c>
      <c r="AW789" s="516">
        <v>113.5</v>
      </c>
      <c r="AX789" s="516">
        <v>114.6</v>
      </c>
      <c r="AY789" s="516">
        <v>114.2</v>
      </c>
      <c r="AZ789" s="516">
        <v>114.9</v>
      </c>
      <c r="BA789" s="516">
        <v>114.7</v>
      </c>
      <c r="BB789" s="516">
        <v>115.1</v>
      </c>
      <c r="BC789" s="516">
        <v>115.4</v>
      </c>
      <c r="BD789" s="516">
        <v>115</v>
      </c>
      <c r="BE789" s="516">
        <v>115.3</v>
      </c>
      <c r="BF789" s="516">
        <v>117</v>
      </c>
      <c r="BG789" s="516">
        <v>115.6</v>
      </c>
      <c r="BH789" s="516">
        <v>116.7</v>
      </c>
      <c r="BI789" s="516">
        <v>116.4</v>
      </c>
      <c r="BJ789" s="516">
        <v>116.7</v>
      </c>
      <c r="BK789" s="516">
        <v>117.1</v>
      </c>
      <c r="BL789" s="516">
        <v>117.3</v>
      </c>
      <c r="BM789" s="516">
        <v>117</v>
      </c>
      <c r="BN789" s="516">
        <v>118.4</v>
      </c>
      <c r="BO789" s="516">
        <v>117.9</v>
      </c>
      <c r="BP789" s="516">
        <v>119.2</v>
      </c>
      <c r="BQ789" s="516">
        <v>119.4</v>
      </c>
      <c r="BR789" s="516">
        <v>120.2</v>
      </c>
      <c r="BS789" s="516">
        <v>120.7</v>
      </c>
      <c r="BT789" s="516">
        <v>119.7</v>
      </c>
      <c r="BU789" s="516">
        <v>121.2</v>
      </c>
      <c r="BV789" s="516">
        <v>121.4</v>
      </c>
      <c r="BW789" s="516">
        <v>121.3</v>
      </c>
      <c r="BX789" s="516">
        <v>121.4</v>
      </c>
      <c r="BY789" s="516">
        <v>123.2</v>
      </c>
      <c r="BZ789" s="516">
        <v>123.4</v>
      </c>
      <c r="CA789" s="516">
        <v>123.7</v>
      </c>
      <c r="CB789" s="516">
        <v>124.2</v>
      </c>
      <c r="CC789" s="516">
        <v>124.1</v>
      </c>
      <c r="CD789" s="516">
        <v>123.2</v>
      </c>
      <c r="CE789" s="516">
        <v>122.9</v>
      </c>
      <c r="CF789" s="516">
        <v>124.3</v>
      </c>
      <c r="CG789" s="516">
        <v>122.8</v>
      </c>
      <c r="CH789" s="516">
        <v>125.2</v>
      </c>
      <c r="CI789" s="516">
        <v>126.6</v>
      </c>
      <c r="CJ789" s="516">
        <v>125.6</v>
      </c>
      <c r="CK789" s="516">
        <v>125.8</v>
      </c>
      <c r="CL789" s="516">
        <v>126.8</v>
      </c>
      <c r="CM789" s="516">
        <v>125.8</v>
      </c>
      <c r="CN789" s="516">
        <v>127.6</v>
      </c>
      <c r="CO789" s="516">
        <v>126.5</v>
      </c>
      <c r="CP789" s="516">
        <v>126.2</v>
      </c>
      <c r="CQ789" s="516">
        <v>126.7</v>
      </c>
      <c r="CR789" s="516">
        <v>126.2</v>
      </c>
      <c r="CS789" s="516">
        <v>125.9</v>
      </c>
      <c r="CT789" s="516">
        <v>126.9</v>
      </c>
      <c r="CU789" s="516">
        <v>125.7</v>
      </c>
      <c r="CV789" s="516">
        <v>125.7</v>
      </c>
      <c r="CW789" s="516">
        <v>127.5</v>
      </c>
      <c r="CX789" s="516">
        <v>126.1</v>
      </c>
      <c r="CY789" s="516">
        <v>126.9</v>
      </c>
      <c r="CZ789" s="516">
        <v>127.5</v>
      </c>
      <c r="DA789" s="516">
        <v>128.30000000000001</v>
      </c>
      <c r="DB789" s="516">
        <v>129.5</v>
      </c>
      <c r="DC789" s="516">
        <v>128.4</v>
      </c>
      <c r="DD789" s="516">
        <v>130.4</v>
      </c>
      <c r="DE789" s="516">
        <v>129.6</v>
      </c>
      <c r="DF789" s="516">
        <v>131.5</v>
      </c>
      <c r="DG789" s="516">
        <v>132.6</v>
      </c>
      <c r="DH789" s="516">
        <v>132.5</v>
      </c>
      <c r="DI789" s="516">
        <v>132.80000000000001</v>
      </c>
      <c r="DJ789" s="516">
        <v>134.1</v>
      </c>
      <c r="DK789" s="516">
        <v>133.1</v>
      </c>
      <c r="DL789" s="516">
        <v>134.1</v>
      </c>
      <c r="DM789" s="516">
        <v>135.5</v>
      </c>
      <c r="DN789" s="516">
        <v>134.19999999999999</v>
      </c>
      <c r="DO789" s="516">
        <v>134.80000000000001</v>
      </c>
      <c r="DP789" s="516">
        <v>136.19999999999999</v>
      </c>
      <c r="DQ789" s="516">
        <v>136.4</v>
      </c>
      <c r="DR789" s="516">
        <v>136.1</v>
      </c>
      <c r="DS789" s="516">
        <v>137.4</v>
      </c>
      <c r="DT789" s="516">
        <v>137.19999999999999</v>
      </c>
      <c r="DU789" s="517">
        <v>137.19999999999999</v>
      </c>
      <c r="DV789" s="517">
        <v>137.9</v>
      </c>
      <c r="DW789" s="517">
        <v>138.9</v>
      </c>
      <c r="DX789" s="559">
        <v>140</v>
      </c>
      <c r="DY789" s="559">
        <v>140.4</v>
      </c>
      <c r="DZ789" s="559">
        <v>140.5</v>
      </c>
      <c r="EA789" s="558">
        <v>141.6</v>
      </c>
    </row>
    <row r="790" spans="1:131">
      <c r="A790" s="514" t="s">
        <v>2117</v>
      </c>
      <c r="B790" s="514" t="s">
        <v>2118</v>
      </c>
      <c r="C790" s="515">
        <v>8.3729999999999999E-2</v>
      </c>
      <c r="D790" s="516">
        <v>106.7</v>
      </c>
      <c r="E790" s="516">
        <v>102.6</v>
      </c>
      <c r="F790" s="516">
        <v>97.6</v>
      </c>
      <c r="G790" s="516">
        <v>108.4</v>
      </c>
      <c r="H790" s="516">
        <v>101.7</v>
      </c>
      <c r="I790" s="516">
        <v>103.7</v>
      </c>
      <c r="J790" s="516">
        <v>91.3</v>
      </c>
      <c r="K790" s="516">
        <v>90.9</v>
      </c>
      <c r="L790" s="516">
        <v>92.7</v>
      </c>
      <c r="M790" s="516">
        <v>92.7</v>
      </c>
      <c r="N790" s="516">
        <v>93</v>
      </c>
      <c r="O790" s="516">
        <v>92.9</v>
      </c>
      <c r="P790" s="516">
        <v>93.3</v>
      </c>
      <c r="Q790" s="516">
        <v>101.1</v>
      </c>
      <c r="R790" s="516">
        <v>93.3</v>
      </c>
      <c r="S790" s="516">
        <v>93.6</v>
      </c>
      <c r="T790" s="516">
        <v>110.4</v>
      </c>
      <c r="U790" s="516">
        <v>111</v>
      </c>
      <c r="V790" s="516">
        <v>109</v>
      </c>
      <c r="W790" s="516">
        <v>108.9</v>
      </c>
      <c r="X790" s="516">
        <v>98.3</v>
      </c>
      <c r="Y790" s="516">
        <v>109.8</v>
      </c>
      <c r="Z790" s="516">
        <v>108.1</v>
      </c>
      <c r="AA790" s="516">
        <v>103.8</v>
      </c>
      <c r="AB790" s="516">
        <v>94.3</v>
      </c>
      <c r="AC790" s="516">
        <v>94.2</v>
      </c>
      <c r="AD790" s="516">
        <v>94.5</v>
      </c>
      <c r="AE790" s="516">
        <v>96.8</v>
      </c>
      <c r="AF790" s="516">
        <v>107.4</v>
      </c>
      <c r="AG790" s="516">
        <v>107.4</v>
      </c>
      <c r="AH790" s="516">
        <v>101.1</v>
      </c>
      <c r="AI790" s="516">
        <v>94.5</v>
      </c>
      <c r="AJ790" s="516">
        <v>95.6</v>
      </c>
      <c r="AK790" s="516">
        <v>95.7</v>
      </c>
      <c r="AL790" s="516">
        <v>101.6</v>
      </c>
      <c r="AM790" s="516">
        <v>101.3</v>
      </c>
      <c r="AN790" s="516">
        <v>108.6</v>
      </c>
      <c r="AO790" s="516">
        <v>109.2</v>
      </c>
      <c r="AP790" s="516">
        <v>115.4</v>
      </c>
      <c r="AQ790" s="516">
        <v>98.2</v>
      </c>
      <c r="AR790" s="516">
        <v>98.8</v>
      </c>
      <c r="AS790" s="516">
        <v>98.8</v>
      </c>
      <c r="AT790" s="516">
        <v>98.8</v>
      </c>
      <c r="AU790" s="516">
        <v>98.8</v>
      </c>
      <c r="AV790" s="516">
        <v>98.5</v>
      </c>
      <c r="AW790" s="516">
        <v>98.7</v>
      </c>
      <c r="AX790" s="516">
        <v>97.7</v>
      </c>
      <c r="AY790" s="516">
        <v>97.7</v>
      </c>
      <c r="AZ790" s="516">
        <v>97.7</v>
      </c>
      <c r="BA790" s="516">
        <v>97.7</v>
      </c>
      <c r="BB790" s="516">
        <v>97.7</v>
      </c>
      <c r="BC790" s="516">
        <v>97.7</v>
      </c>
      <c r="BD790" s="516">
        <v>97.7</v>
      </c>
      <c r="BE790" s="516">
        <v>97.7</v>
      </c>
      <c r="BF790" s="516">
        <v>97.7</v>
      </c>
      <c r="BG790" s="516">
        <v>97.7</v>
      </c>
      <c r="BH790" s="516">
        <v>97.7</v>
      </c>
      <c r="BI790" s="516">
        <v>97.7</v>
      </c>
      <c r="BJ790" s="516">
        <v>97.7</v>
      </c>
      <c r="BK790" s="516">
        <v>98.2</v>
      </c>
      <c r="BL790" s="516">
        <v>98.2</v>
      </c>
      <c r="BM790" s="516">
        <v>98.6</v>
      </c>
      <c r="BN790" s="516">
        <v>98.6</v>
      </c>
      <c r="BO790" s="516">
        <v>96.6</v>
      </c>
      <c r="BP790" s="516">
        <v>99.5</v>
      </c>
      <c r="BQ790" s="516">
        <v>98.9</v>
      </c>
      <c r="BR790" s="516">
        <v>98.9</v>
      </c>
      <c r="BS790" s="516">
        <v>98.9</v>
      </c>
      <c r="BT790" s="516">
        <v>98.8</v>
      </c>
      <c r="BU790" s="516">
        <v>98.7</v>
      </c>
      <c r="BV790" s="516">
        <v>98.8</v>
      </c>
      <c r="BW790" s="516">
        <v>99.3</v>
      </c>
      <c r="BX790" s="516">
        <v>99.9</v>
      </c>
      <c r="BY790" s="516">
        <v>99.6</v>
      </c>
      <c r="BZ790" s="516">
        <v>100.3</v>
      </c>
      <c r="CA790" s="516">
        <v>101.4</v>
      </c>
      <c r="CB790" s="516">
        <v>101.4</v>
      </c>
      <c r="CC790" s="516">
        <v>101.5</v>
      </c>
      <c r="CD790" s="516">
        <v>101.5</v>
      </c>
      <c r="CE790" s="516">
        <v>101.2</v>
      </c>
      <c r="CF790" s="516">
        <v>101.3</v>
      </c>
      <c r="CG790" s="516">
        <v>100.8</v>
      </c>
      <c r="CH790" s="516">
        <v>100.8</v>
      </c>
      <c r="CI790" s="516">
        <v>101</v>
      </c>
      <c r="CJ790" s="516">
        <v>101</v>
      </c>
      <c r="CK790" s="516">
        <v>101.2</v>
      </c>
      <c r="CL790" s="516">
        <v>101.2</v>
      </c>
      <c r="CM790" s="516">
        <v>101.3</v>
      </c>
      <c r="CN790" s="516">
        <v>101.2</v>
      </c>
      <c r="CO790" s="516">
        <v>101.2</v>
      </c>
      <c r="CP790" s="516">
        <v>101.3</v>
      </c>
      <c r="CQ790" s="516">
        <v>101.4</v>
      </c>
      <c r="CR790" s="516">
        <v>99.5</v>
      </c>
      <c r="CS790" s="516">
        <v>101.6</v>
      </c>
      <c r="CT790" s="516">
        <v>101.5</v>
      </c>
      <c r="CU790" s="516">
        <v>101.5</v>
      </c>
      <c r="CV790" s="516">
        <v>101.5</v>
      </c>
      <c r="CW790" s="516">
        <v>101.5</v>
      </c>
      <c r="CX790" s="516">
        <v>99.5</v>
      </c>
      <c r="CY790" s="516">
        <v>102.8</v>
      </c>
      <c r="CZ790" s="516">
        <v>102.8</v>
      </c>
      <c r="DA790" s="516">
        <v>98.5</v>
      </c>
      <c r="DB790" s="516">
        <v>98.5</v>
      </c>
      <c r="DC790" s="516">
        <v>98.6</v>
      </c>
      <c r="DD790" s="516">
        <v>102.7</v>
      </c>
      <c r="DE790" s="516">
        <v>103.7</v>
      </c>
      <c r="DF790" s="516">
        <v>103.7</v>
      </c>
      <c r="DG790" s="516">
        <v>105.4</v>
      </c>
      <c r="DH790" s="516">
        <v>105.8</v>
      </c>
      <c r="DI790" s="516">
        <v>105.5</v>
      </c>
      <c r="DJ790" s="516">
        <v>104.1</v>
      </c>
      <c r="DK790" s="516">
        <v>104.6</v>
      </c>
      <c r="DL790" s="516">
        <v>107.6</v>
      </c>
      <c r="DM790" s="516">
        <v>108.2</v>
      </c>
      <c r="DN790" s="516">
        <v>107.6</v>
      </c>
      <c r="DO790" s="516">
        <v>107.2</v>
      </c>
      <c r="DP790" s="516">
        <v>108.2</v>
      </c>
      <c r="DQ790" s="516">
        <v>108.7</v>
      </c>
      <c r="DR790" s="516">
        <v>112.4</v>
      </c>
      <c r="DS790" s="516">
        <v>112</v>
      </c>
      <c r="DT790" s="516">
        <v>112.2</v>
      </c>
      <c r="DU790" s="517">
        <v>112.7</v>
      </c>
      <c r="DV790" s="517">
        <v>112.7</v>
      </c>
      <c r="DW790" s="517">
        <v>113.4</v>
      </c>
      <c r="DX790" s="559">
        <v>113.6</v>
      </c>
      <c r="DY790" s="559">
        <v>114.3</v>
      </c>
      <c r="DZ790" s="559">
        <v>113.8</v>
      </c>
      <c r="EA790" s="558">
        <v>114.3</v>
      </c>
    </row>
    <row r="791" spans="1:131">
      <c r="A791" s="514" t="s">
        <v>2119</v>
      </c>
      <c r="B791" s="514" t="s">
        <v>2120</v>
      </c>
      <c r="C791" s="515">
        <v>9.1079999999999994E-2</v>
      </c>
      <c r="D791" s="516">
        <v>102.3</v>
      </c>
      <c r="E791" s="516">
        <v>105.9</v>
      </c>
      <c r="F791" s="516">
        <v>109.5</v>
      </c>
      <c r="G791" s="516">
        <v>108.1</v>
      </c>
      <c r="H791" s="516">
        <v>110.1</v>
      </c>
      <c r="I791" s="516">
        <v>109.8</v>
      </c>
      <c r="J791" s="516">
        <v>108.9</v>
      </c>
      <c r="K791" s="516">
        <v>103.4</v>
      </c>
      <c r="L791" s="516">
        <v>110.1</v>
      </c>
      <c r="M791" s="516">
        <v>108.8</v>
      </c>
      <c r="N791" s="516">
        <v>107.7</v>
      </c>
      <c r="O791" s="516">
        <v>115.5</v>
      </c>
      <c r="P791" s="516">
        <v>112.5</v>
      </c>
      <c r="Q791" s="516">
        <v>108.4</v>
      </c>
      <c r="R791" s="516">
        <v>112.6</v>
      </c>
      <c r="S791" s="516">
        <v>107.3</v>
      </c>
      <c r="T791" s="516">
        <v>112.9</v>
      </c>
      <c r="U791" s="516">
        <v>112</v>
      </c>
      <c r="V791" s="516">
        <v>110.7</v>
      </c>
      <c r="W791" s="516">
        <v>112.9</v>
      </c>
      <c r="X791" s="516">
        <v>109.1</v>
      </c>
      <c r="Y791" s="516">
        <v>107.5</v>
      </c>
      <c r="Z791" s="516">
        <v>114</v>
      </c>
      <c r="AA791" s="516">
        <v>113.3</v>
      </c>
      <c r="AB791" s="516">
        <v>115</v>
      </c>
      <c r="AC791" s="516">
        <v>116.7</v>
      </c>
      <c r="AD791" s="516">
        <v>119.1</v>
      </c>
      <c r="AE791" s="516">
        <v>115.5</v>
      </c>
      <c r="AF791" s="516">
        <v>117.7</v>
      </c>
      <c r="AG791" s="516">
        <v>119.2</v>
      </c>
      <c r="AH791" s="516">
        <v>116</v>
      </c>
      <c r="AI791" s="516">
        <v>115.3</v>
      </c>
      <c r="AJ791" s="516">
        <v>115.7</v>
      </c>
      <c r="AK791" s="516">
        <v>119.5</v>
      </c>
      <c r="AL791" s="516">
        <v>122</v>
      </c>
      <c r="AM791" s="516">
        <v>123.1</v>
      </c>
      <c r="AN791" s="516">
        <v>122.7</v>
      </c>
      <c r="AO791" s="516">
        <v>118.9</v>
      </c>
      <c r="AP791" s="516">
        <v>120.1</v>
      </c>
      <c r="AQ791" s="516">
        <v>122.9</v>
      </c>
      <c r="AR791" s="516">
        <v>125.9</v>
      </c>
      <c r="AS791" s="516">
        <v>124.6</v>
      </c>
      <c r="AT791" s="516">
        <v>124.2</v>
      </c>
      <c r="AU791" s="516">
        <v>124.9</v>
      </c>
      <c r="AV791" s="516">
        <v>124.8</v>
      </c>
      <c r="AW791" s="516">
        <v>124.8</v>
      </c>
      <c r="AX791" s="516">
        <v>128.30000000000001</v>
      </c>
      <c r="AY791" s="516">
        <v>128.30000000000001</v>
      </c>
      <c r="AZ791" s="516">
        <v>131.6</v>
      </c>
      <c r="BA791" s="516">
        <v>131.6</v>
      </c>
      <c r="BB791" s="516">
        <v>131.80000000000001</v>
      </c>
      <c r="BC791" s="516">
        <v>132</v>
      </c>
      <c r="BD791" s="516">
        <v>131.80000000000001</v>
      </c>
      <c r="BE791" s="516">
        <v>131.80000000000001</v>
      </c>
      <c r="BF791" s="516">
        <v>136.19999999999999</v>
      </c>
      <c r="BG791" s="516">
        <v>136.5</v>
      </c>
      <c r="BH791" s="516">
        <v>136.1</v>
      </c>
      <c r="BI791" s="516">
        <v>136.4</v>
      </c>
      <c r="BJ791" s="516">
        <v>136.4</v>
      </c>
      <c r="BK791" s="516">
        <v>136.4</v>
      </c>
      <c r="BL791" s="516">
        <v>137.30000000000001</v>
      </c>
      <c r="BM791" s="516">
        <v>135.6</v>
      </c>
      <c r="BN791" s="516">
        <v>140</v>
      </c>
      <c r="BO791" s="516">
        <v>139.9</v>
      </c>
      <c r="BP791" s="516">
        <v>140.19999999999999</v>
      </c>
      <c r="BQ791" s="516">
        <v>138.30000000000001</v>
      </c>
      <c r="BR791" s="516">
        <v>139.30000000000001</v>
      </c>
      <c r="BS791" s="516">
        <v>139.4</v>
      </c>
      <c r="BT791" s="516">
        <v>139.4</v>
      </c>
      <c r="BU791" s="516">
        <v>139.4</v>
      </c>
      <c r="BV791" s="516">
        <v>139.4</v>
      </c>
      <c r="BW791" s="516">
        <v>141.4</v>
      </c>
      <c r="BX791" s="516">
        <v>144.1</v>
      </c>
      <c r="BY791" s="516">
        <v>147</v>
      </c>
      <c r="BZ791" s="516">
        <v>143.80000000000001</v>
      </c>
      <c r="CA791" s="516">
        <v>143.80000000000001</v>
      </c>
      <c r="CB791" s="516">
        <v>147.69999999999999</v>
      </c>
      <c r="CC791" s="516">
        <v>147.69999999999999</v>
      </c>
      <c r="CD791" s="516">
        <v>149.6</v>
      </c>
      <c r="CE791" s="516">
        <v>149.6</v>
      </c>
      <c r="CF791" s="516">
        <v>148.5</v>
      </c>
      <c r="CG791" s="516">
        <v>149</v>
      </c>
      <c r="CH791" s="516">
        <v>151.6</v>
      </c>
      <c r="CI791" s="516">
        <v>151.6</v>
      </c>
      <c r="CJ791" s="516">
        <v>149.5</v>
      </c>
      <c r="CK791" s="516">
        <v>149.5</v>
      </c>
      <c r="CL791" s="516">
        <v>151.30000000000001</v>
      </c>
      <c r="CM791" s="516">
        <v>152.9</v>
      </c>
      <c r="CN791" s="516">
        <v>149.5</v>
      </c>
      <c r="CO791" s="516">
        <v>149.5</v>
      </c>
      <c r="CP791" s="516">
        <v>151.19999999999999</v>
      </c>
      <c r="CQ791" s="516">
        <v>152.9</v>
      </c>
      <c r="CR791" s="516">
        <v>149.4</v>
      </c>
      <c r="CS791" s="516">
        <v>149.4</v>
      </c>
      <c r="CT791" s="516">
        <v>149.4</v>
      </c>
      <c r="CU791" s="516">
        <v>148.69999999999999</v>
      </c>
      <c r="CV791" s="516">
        <v>148.69999999999999</v>
      </c>
      <c r="CW791" s="516">
        <v>149.4</v>
      </c>
      <c r="CX791" s="516">
        <v>150.30000000000001</v>
      </c>
      <c r="CY791" s="516">
        <v>149.4</v>
      </c>
      <c r="CZ791" s="516">
        <v>149.5</v>
      </c>
      <c r="DA791" s="516">
        <v>151.30000000000001</v>
      </c>
      <c r="DB791" s="516">
        <v>151.30000000000001</v>
      </c>
      <c r="DC791" s="516">
        <v>152.9</v>
      </c>
      <c r="DD791" s="516">
        <v>151.30000000000001</v>
      </c>
      <c r="DE791" s="516">
        <v>151.30000000000001</v>
      </c>
      <c r="DF791" s="516">
        <v>153</v>
      </c>
      <c r="DG791" s="516">
        <v>153</v>
      </c>
      <c r="DH791" s="516">
        <v>153.30000000000001</v>
      </c>
      <c r="DI791" s="516">
        <v>153.30000000000001</v>
      </c>
      <c r="DJ791" s="516">
        <v>154.6</v>
      </c>
      <c r="DK791" s="516">
        <v>153.4</v>
      </c>
      <c r="DL791" s="516">
        <v>153.4</v>
      </c>
      <c r="DM791" s="516">
        <v>158</v>
      </c>
      <c r="DN791" s="516">
        <v>157.69999999999999</v>
      </c>
      <c r="DO791" s="516">
        <v>158.1</v>
      </c>
      <c r="DP791" s="516">
        <v>158.1</v>
      </c>
      <c r="DQ791" s="516">
        <v>159.6</v>
      </c>
      <c r="DR791" s="516">
        <v>159.6</v>
      </c>
      <c r="DS791" s="516">
        <v>159.6</v>
      </c>
      <c r="DT791" s="516">
        <v>159.6</v>
      </c>
      <c r="DU791" s="517">
        <v>161.1</v>
      </c>
      <c r="DV791" s="517">
        <v>161.1</v>
      </c>
      <c r="DW791" s="517">
        <v>161.1</v>
      </c>
      <c r="DX791" s="559">
        <v>161.1</v>
      </c>
      <c r="DY791" s="559">
        <v>163.80000000000001</v>
      </c>
      <c r="DZ791" s="559">
        <v>162.19999999999999</v>
      </c>
      <c r="EA791" s="558">
        <v>167.4</v>
      </c>
    </row>
    <row r="792" spans="1:131">
      <c r="A792" s="514" t="s">
        <v>2121</v>
      </c>
      <c r="B792" s="514" t="s">
        <v>2122</v>
      </c>
      <c r="C792" s="515">
        <v>7.3099999999999997E-3</v>
      </c>
      <c r="D792" s="516">
        <v>104</v>
      </c>
      <c r="E792" s="516">
        <v>100.4</v>
      </c>
      <c r="F792" s="516">
        <v>102.2</v>
      </c>
      <c r="G792" s="516">
        <v>106.3</v>
      </c>
      <c r="H792" s="516">
        <v>99.1</v>
      </c>
      <c r="I792" s="516">
        <v>111.1</v>
      </c>
      <c r="J792" s="516">
        <v>111.4</v>
      </c>
      <c r="K792" s="516">
        <v>111.7</v>
      </c>
      <c r="L792" s="516">
        <v>103.4</v>
      </c>
      <c r="M792" s="516">
        <v>103</v>
      </c>
      <c r="N792" s="516">
        <v>100.7</v>
      </c>
      <c r="O792" s="516">
        <v>105.3</v>
      </c>
      <c r="P792" s="516">
        <v>99.2</v>
      </c>
      <c r="Q792" s="516">
        <v>99</v>
      </c>
      <c r="R792" s="516">
        <v>98.4</v>
      </c>
      <c r="S792" s="516">
        <v>98.8</v>
      </c>
      <c r="T792" s="516">
        <v>103.4</v>
      </c>
      <c r="U792" s="516">
        <v>102.3</v>
      </c>
      <c r="V792" s="516">
        <v>108</v>
      </c>
      <c r="W792" s="516">
        <v>101.4</v>
      </c>
      <c r="X792" s="516">
        <v>105.3</v>
      </c>
      <c r="Y792" s="516">
        <v>102.5</v>
      </c>
      <c r="Z792" s="516">
        <v>92</v>
      </c>
      <c r="AA792" s="516">
        <v>104.1</v>
      </c>
      <c r="AB792" s="516">
        <v>96.4</v>
      </c>
      <c r="AC792" s="516">
        <v>100.1</v>
      </c>
      <c r="AD792" s="516">
        <v>118.7</v>
      </c>
      <c r="AE792" s="516">
        <v>109.4</v>
      </c>
      <c r="AF792" s="516">
        <v>119.1</v>
      </c>
      <c r="AG792" s="516">
        <v>124.2</v>
      </c>
      <c r="AH792" s="516">
        <v>113.5</v>
      </c>
      <c r="AI792" s="516">
        <v>113</v>
      </c>
      <c r="AJ792" s="516">
        <v>114.3</v>
      </c>
      <c r="AK792" s="516">
        <v>118.4</v>
      </c>
      <c r="AL792" s="516">
        <v>119.8</v>
      </c>
      <c r="AM792" s="516">
        <v>134.4</v>
      </c>
      <c r="AN792" s="516">
        <v>113.6</v>
      </c>
      <c r="AO792" s="516">
        <v>131.6</v>
      </c>
      <c r="AP792" s="516">
        <v>125.3</v>
      </c>
      <c r="AQ792" s="516">
        <v>138.69999999999999</v>
      </c>
      <c r="AR792" s="516">
        <v>138.69999999999999</v>
      </c>
      <c r="AS792" s="516">
        <v>138.69999999999999</v>
      </c>
      <c r="AT792" s="516">
        <v>138.69999999999999</v>
      </c>
      <c r="AU792" s="516">
        <v>138.69999999999999</v>
      </c>
      <c r="AV792" s="516">
        <v>138.69999999999999</v>
      </c>
      <c r="AW792" s="516">
        <v>134.30000000000001</v>
      </c>
      <c r="AX792" s="516">
        <v>139.1</v>
      </c>
      <c r="AY792" s="516">
        <v>138.5</v>
      </c>
      <c r="AZ792" s="516">
        <v>141.69999999999999</v>
      </c>
      <c r="BA792" s="516">
        <v>139.30000000000001</v>
      </c>
      <c r="BB792" s="516">
        <v>140.4</v>
      </c>
      <c r="BC792" s="516">
        <v>139</v>
      </c>
      <c r="BD792" s="516">
        <v>141.9</v>
      </c>
      <c r="BE792" s="516">
        <v>138.9</v>
      </c>
      <c r="BF792" s="516">
        <v>140</v>
      </c>
      <c r="BG792" s="516">
        <v>137.5</v>
      </c>
      <c r="BH792" s="516">
        <v>138.9</v>
      </c>
      <c r="BI792" s="516">
        <v>136.30000000000001</v>
      </c>
      <c r="BJ792" s="516">
        <v>141</v>
      </c>
      <c r="BK792" s="516">
        <v>142.19999999999999</v>
      </c>
      <c r="BL792" s="516">
        <v>140.9</v>
      </c>
      <c r="BM792" s="516">
        <v>139.6</v>
      </c>
      <c r="BN792" s="516">
        <v>140.5</v>
      </c>
      <c r="BO792" s="516">
        <v>136.80000000000001</v>
      </c>
      <c r="BP792" s="516">
        <v>140.30000000000001</v>
      </c>
      <c r="BQ792" s="516">
        <v>136.4</v>
      </c>
      <c r="BR792" s="516">
        <v>138.69999999999999</v>
      </c>
      <c r="BS792" s="516">
        <v>138.5</v>
      </c>
      <c r="BT792" s="516">
        <v>139.5</v>
      </c>
      <c r="BU792" s="516">
        <v>136.80000000000001</v>
      </c>
      <c r="BV792" s="516">
        <v>140.69999999999999</v>
      </c>
      <c r="BW792" s="516">
        <v>141.6</v>
      </c>
      <c r="BX792" s="516">
        <v>144.1</v>
      </c>
      <c r="BY792" s="516">
        <v>142.4</v>
      </c>
      <c r="BZ792" s="516">
        <v>140.5</v>
      </c>
      <c r="CA792" s="516">
        <v>145.19999999999999</v>
      </c>
      <c r="CB792" s="516">
        <v>141.5</v>
      </c>
      <c r="CC792" s="516">
        <v>141.1</v>
      </c>
      <c r="CD792" s="516">
        <v>142.69999999999999</v>
      </c>
      <c r="CE792" s="516">
        <v>145.69999999999999</v>
      </c>
      <c r="CF792" s="516">
        <v>142.5</v>
      </c>
      <c r="CG792" s="516">
        <v>144.1</v>
      </c>
      <c r="CH792" s="516">
        <v>144.69999999999999</v>
      </c>
      <c r="CI792" s="516">
        <v>140.4</v>
      </c>
      <c r="CJ792" s="516">
        <v>141.19999999999999</v>
      </c>
      <c r="CK792" s="516">
        <v>142.6</v>
      </c>
      <c r="CL792" s="516">
        <v>141.9</v>
      </c>
      <c r="CM792" s="516">
        <v>146.5</v>
      </c>
      <c r="CN792" s="516">
        <v>143.1</v>
      </c>
      <c r="CO792" s="516">
        <v>141.69999999999999</v>
      </c>
      <c r="CP792" s="516">
        <v>149.19999999999999</v>
      </c>
      <c r="CQ792" s="516">
        <v>143.19999999999999</v>
      </c>
      <c r="CR792" s="516">
        <v>140.69999999999999</v>
      </c>
      <c r="CS792" s="516">
        <v>140.69999999999999</v>
      </c>
      <c r="CT792" s="516">
        <v>140.69999999999999</v>
      </c>
      <c r="CU792" s="516">
        <v>140.69999999999999</v>
      </c>
      <c r="CV792" s="516">
        <v>140.69999999999999</v>
      </c>
      <c r="CW792" s="516">
        <v>140.69999999999999</v>
      </c>
      <c r="CX792" s="516">
        <v>143</v>
      </c>
      <c r="CY792" s="516">
        <v>140.30000000000001</v>
      </c>
      <c r="CZ792" s="516">
        <v>143.5</v>
      </c>
      <c r="DA792" s="516">
        <v>142.19999999999999</v>
      </c>
      <c r="DB792" s="516">
        <v>141.1</v>
      </c>
      <c r="DC792" s="516">
        <v>144.1</v>
      </c>
      <c r="DD792" s="516">
        <v>145.30000000000001</v>
      </c>
      <c r="DE792" s="516">
        <v>151.19999999999999</v>
      </c>
      <c r="DF792" s="516">
        <v>149.1</v>
      </c>
      <c r="DG792" s="516">
        <v>147.5</v>
      </c>
      <c r="DH792" s="516">
        <v>154.80000000000001</v>
      </c>
      <c r="DI792" s="516">
        <v>152.4</v>
      </c>
      <c r="DJ792" s="516">
        <v>155.19999999999999</v>
      </c>
      <c r="DK792" s="516">
        <v>140.4</v>
      </c>
      <c r="DL792" s="516">
        <v>139.30000000000001</v>
      </c>
      <c r="DM792" s="516">
        <v>139.80000000000001</v>
      </c>
      <c r="DN792" s="516">
        <v>139.80000000000001</v>
      </c>
      <c r="DO792" s="516">
        <v>141.9</v>
      </c>
      <c r="DP792" s="516">
        <v>140.6</v>
      </c>
      <c r="DQ792" s="516">
        <v>142.19999999999999</v>
      </c>
      <c r="DR792" s="516">
        <v>142.1</v>
      </c>
      <c r="DS792" s="516">
        <v>142.1</v>
      </c>
      <c r="DT792" s="516">
        <v>128</v>
      </c>
      <c r="DU792" s="517">
        <v>128.5</v>
      </c>
      <c r="DV792" s="517">
        <v>138.1</v>
      </c>
      <c r="DW792" s="517">
        <v>132.69999999999999</v>
      </c>
      <c r="DX792" s="559">
        <v>131.30000000000001</v>
      </c>
      <c r="DY792" s="559">
        <v>127.9</v>
      </c>
      <c r="DZ792" s="559">
        <v>128.1</v>
      </c>
      <c r="EA792" s="558">
        <v>126.9</v>
      </c>
    </row>
    <row r="793" spans="1:131">
      <c r="A793" s="514" t="s">
        <v>2123</v>
      </c>
      <c r="B793" s="514" t="s">
        <v>2124</v>
      </c>
      <c r="C793" s="515">
        <v>0.19273000000000001</v>
      </c>
      <c r="D793" s="516">
        <v>99.2</v>
      </c>
      <c r="E793" s="516">
        <v>99.4</v>
      </c>
      <c r="F793" s="516">
        <v>102.4</v>
      </c>
      <c r="G793" s="516">
        <v>101</v>
      </c>
      <c r="H793" s="516">
        <v>105.6</v>
      </c>
      <c r="I793" s="516">
        <v>106.8</v>
      </c>
      <c r="J793" s="516">
        <v>103.6</v>
      </c>
      <c r="K793" s="516">
        <v>99.8</v>
      </c>
      <c r="L793" s="516">
        <v>105.4</v>
      </c>
      <c r="M793" s="516">
        <v>107.2</v>
      </c>
      <c r="N793" s="516">
        <v>110</v>
      </c>
      <c r="O793" s="516">
        <v>104.7</v>
      </c>
      <c r="P793" s="516">
        <v>107.7</v>
      </c>
      <c r="Q793" s="516">
        <v>108.4</v>
      </c>
      <c r="R793" s="516">
        <v>113</v>
      </c>
      <c r="S793" s="516">
        <v>110.7</v>
      </c>
      <c r="T793" s="516">
        <v>113.6</v>
      </c>
      <c r="U793" s="516">
        <v>110.9</v>
      </c>
      <c r="V793" s="516">
        <v>112.9</v>
      </c>
      <c r="W793" s="516">
        <v>111.9</v>
      </c>
      <c r="X793" s="516">
        <v>109.5</v>
      </c>
      <c r="Y793" s="516">
        <v>107</v>
      </c>
      <c r="Z793" s="516">
        <v>108.2</v>
      </c>
      <c r="AA793" s="516">
        <v>108.9</v>
      </c>
      <c r="AB793" s="516">
        <v>106</v>
      </c>
      <c r="AC793" s="516">
        <v>103.4</v>
      </c>
      <c r="AD793" s="516">
        <v>110.4</v>
      </c>
      <c r="AE793" s="516">
        <v>103</v>
      </c>
      <c r="AF793" s="516">
        <v>103.5</v>
      </c>
      <c r="AG793" s="516">
        <v>107.3</v>
      </c>
      <c r="AH793" s="516">
        <v>105.4</v>
      </c>
      <c r="AI793" s="516">
        <v>106</v>
      </c>
      <c r="AJ793" s="516">
        <v>106.8</v>
      </c>
      <c r="AK793" s="516">
        <v>110.2</v>
      </c>
      <c r="AL793" s="516">
        <v>106.5</v>
      </c>
      <c r="AM793" s="516">
        <v>108.9</v>
      </c>
      <c r="AN793" s="516">
        <v>109.3</v>
      </c>
      <c r="AO793" s="516">
        <v>111.6</v>
      </c>
      <c r="AP793" s="516">
        <v>113.9</v>
      </c>
      <c r="AQ793" s="516">
        <v>109.8</v>
      </c>
      <c r="AR793" s="516">
        <v>109.4</v>
      </c>
      <c r="AS793" s="516">
        <v>106.1</v>
      </c>
      <c r="AT793" s="516">
        <v>107.6</v>
      </c>
      <c r="AU793" s="516">
        <v>108.5</v>
      </c>
      <c r="AV793" s="516">
        <v>114</v>
      </c>
      <c r="AW793" s="516">
        <v>113.5</v>
      </c>
      <c r="AX793" s="516">
        <v>114.7</v>
      </c>
      <c r="AY793" s="516">
        <v>113.9</v>
      </c>
      <c r="AZ793" s="516">
        <v>113.8</v>
      </c>
      <c r="BA793" s="516">
        <v>113.4</v>
      </c>
      <c r="BB793" s="516">
        <v>114.3</v>
      </c>
      <c r="BC793" s="516">
        <v>115</v>
      </c>
      <c r="BD793" s="516">
        <v>114.1</v>
      </c>
      <c r="BE793" s="516">
        <v>114.8</v>
      </c>
      <c r="BF793" s="516">
        <v>116.9</v>
      </c>
      <c r="BG793" s="516">
        <v>113.4</v>
      </c>
      <c r="BH793" s="516">
        <v>116.2</v>
      </c>
      <c r="BI793" s="516">
        <v>115.6</v>
      </c>
      <c r="BJ793" s="516">
        <v>116.5</v>
      </c>
      <c r="BK793" s="516">
        <v>117.2</v>
      </c>
      <c r="BL793" s="516">
        <v>116.6</v>
      </c>
      <c r="BM793" s="516">
        <v>116.5</v>
      </c>
      <c r="BN793" s="516">
        <v>116.5</v>
      </c>
      <c r="BO793" s="516">
        <v>115.7</v>
      </c>
      <c r="BP793" s="516">
        <v>117.1</v>
      </c>
      <c r="BQ793" s="516">
        <v>118.7</v>
      </c>
      <c r="BR793" s="516">
        <v>120</v>
      </c>
      <c r="BS793" s="516">
        <v>121.1</v>
      </c>
      <c r="BT793" s="516">
        <v>118.6</v>
      </c>
      <c r="BU793" s="516">
        <v>122.3</v>
      </c>
      <c r="BV793" s="516">
        <v>123.2</v>
      </c>
      <c r="BW793" s="516">
        <v>121.5</v>
      </c>
      <c r="BX793" s="516">
        <v>120.3</v>
      </c>
      <c r="BY793" s="516">
        <v>123.5</v>
      </c>
      <c r="BZ793" s="516">
        <v>125.2</v>
      </c>
      <c r="CA793" s="516">
        <v>125.2</v>
      </c>
      <c r="CB793" s="516">
        <v>124.7</v>
      </c>
      <c r="CC793" s="516">
        <v>124.6</v>
      </c>
      <c r="CD793" s="516">
        <v>121.6</v>
      </c>
      <c r="CE793" s="516">
        <v>120.4</v>
      </c>
      <c r="CF793" s="516">
        <v>124.8</v>
      </c>
      <c r="CG793" s="516">
        <v>121.2</v>
      </c>
      <c r="CH793" s="516">
        <v>125.5</v>
      </c>
      <c r="CI793" s="516">
        <v>129</v>
      </c>
      <c r="CJ793" s="516">
        <v>127.8</v>
      </c>
      <c r="CK793" s="516">
        <v>128.1</v>
      </c>
      <c r="CL793" s="516">
        <v>130</v>
      </c>
      <c r="CM793" s="516">
        <v>126.5</v>
      </c>
      <c r="CN793" s="516">
        <v>131.69999999999999</v>
      </c>
      <c r="CO793" s="516">
        <v>129.5</v>
      </c>
      <c r="CP793" s="516">
        <v>127.9</v>
      </c>
      <c r="CQ793" s="516">
        <v>128.6</v>
      </c>
      <c r="CR793" s="516">
        <v>129.9</v>
      </c>
      <c r="CS793" s="516">
        <v>128.5</v>
      </c>
      <c r="CT793" s="516">
        <v>130.69999999999999</v>
      </c>
      <c r="CU793" s="516">
        <v>128</v>
      </c>
      <c r="CV793" s="516">
        <v>128</v>
      </c>
      <c r="CW793" s="516">
        <v>132.19999999999999</v>
      </c>
      <c r="CX793" s="516">
        <v>129.4</v>
      </c>
      <c r="CY793" s="516">
        <v>130.1</v>
      </c>
      <c r="CZ793" s="516">
        <v>131.6</v>
      </c>
      <c r="DA793" s="516">
        <v>133</v>
      </c>
      <c r="DB793" s="516">
        <v>135.9</v>
      </c>
      <c r="DC793" s="516">
        <v>133.30000000000001</v>
      </c>
      <c r="DD793" s="516">
        <v>136.4</v>
      </c>
      <c r="DE793" s="516">
        <v>134.1</v>
      </c>
      <c r="DF793" s="516">
        <v>138</v>
      </c>
      <c r="DG793" s="516">
        <v>138.6</v>
      </c>
      <c r="DH793" s="516">
        <v>137.80000000000001</v>
      </c>
      <c r="DI793" s="516">
        <v>138.69999999999999</v>
      </c>
      <c r="DJ793" s="516">
        <v>140.69999999999999</v>
      </c>
      <c r="DK793" s="516">
        <v>139.4</v>
      </c>
      <c r="DL793" s="516">
        <v>140.5</v>
      </c>
      <c r="DM793" s="516">
        <v>141.5</v>
      </c>
      <c r="DN793" s="516">
        <v>138.6</v>
      </c>
      <c r="DO793" s="516">
        <v>139.80000000000001</v>
      </c>
      <c r="DP793" s="516">
        <v>142.69999999999999</v>
      </c>
      <c r="DQ793" s="516">
        <v>142.30000000000001</v>
      </c>
      <c r="DR793" s="516">
        <v>139.80000000000001</v>
      </c>
      <c r="DS793" s="516">
        <v>142.80000000000001</v>
      </c>
      <c r="DT793" s="516">
        <v>142.69999999999999</v>
      </c>
      <c r="DU793" s="517">
        <v>141.5</v>
      </c>
      <c r="DV793" s="517">
        <v>142.80000000000001</v>
      </c>
      <c r="DW793" s="517">
        <v>143.5</v>
      </c>
      <c r="DX793" s="559">
        <v>145.6</v>
      </c>
      <c r="DY793" s="559">
        <v>145.4</v>
      </c>
      <c r="DZ793" s="559">
        <v>146.6</v>
      </c>
      <c r="EA793" s="558">
        <v>146.6</v>
      </c>
    </row>
    <row r="794" spans="1:131">
      <c r="A794" s="514" t="s">
        <v>2125</v>
      </c>
      <c r="B794" s="514" t="s">
        <v>2126</v>
      </c>
      <c r="C794" s="515">
        <v>1.2760000000000001E-2</v>
      </c>
      <c r="D794" s="516">
        <v>91.2</v>
      </c>
      <c r="E794" s="516">
        <v>95.9</v>
      </c>
      <c r="F794" s="516">
        <v>95.9</v>
      </c>
      <c r="G794" s="516">
        <v>91.6</v>
      </c>
      <c r="H794" s="516">
        <v>91.6</v>
      </c>
      <c r="I794" s="516">
        <v>91.6</v>
      </c>
      <c r="J794" s="516">
        <v>91.6</v>
      </c>
      <c r="K794" s="516">
        <v>91.6</v>
      </c>
      <c r="L794" s="516">
        <v>91.6</v>
      </c>
      <c r="M794" s="516">
        <v>93.4</v>
      </c>
      <c r="N794" s="516">
        <v>93.4</v>
      </c>
      <c r="O794" s="516">
        <v>93.4</v>
      </c>
      <c r="P794" s="516">
        <v>93.4</v>
      </c>
      <c r="Q794" s="516">
        <v>100.2</v>
      </c>
      <c r="R794" s="516">
        <v>119.2</v>
      </c>
      <c r="S794" s="516">
        <v>103.1</v>
      </c>
      <c r="T794" s="516">
        <v>122.2</v>
      </c>
      <c r="U794" s="516">
        <v>122.2</v>
      </c>
      <c r="V794" s="516">
        <v>101.7</v>
      </c>
      <c r="W794" s="516">
        <v>101.7</v>
      </c>
      <c r="X794" s="516">
        <v>101.7</v>
      </c>
      <c r="Y794" s="516">
        <v>101.4</v>
      </c>
      <c r="Z794" s="516">
        <v>105.1</v>
      </c>
      <c r="AA794" s="516">
        <v>105.1</v>
      </c>
      <c r="AB794" s="516">
        <v>104</v>
      </c>
      <c r="AC794" s="516">
        <v>104</v>
      </c>
      <c r="AD794" s="516">
        <v>104</v>
      </c>
      <c r="AE794" s="516">
        <v>104</v>
      </c>
      <c r="AF794" s="516">
        <v>104</v>
      </c>
      <c r="AG794" s="516">
        <v>104</v>
      </c>
      <c r="AH794" s="516">
        <v>104</v>
      </c>
      <c r="AI794" s="516">
        <v>104</v>
      </c>
      <c r="AJ794" s="516">
        <v>104</v>
      </c>
      <c r="AK794" s="516">
        <v>105.2</v>
      </c>
      <c r="AL794" s="516">
        <v>102.8</v>
      </c>
      <c r="AM794" s="516">
        <v>108.5</v>
      </c>
      <c r="AN794" s="516">
        <v>108.5</v>
      </c>
      <c r="AO794" s="516">
        <v>108.5</v>
      </c>
      <c r="AP794" s="516">
        <v>108.5</v>
      </c>
      <c r="AQ794" s="516">
        <v>108.5</v>
      </c>
      <c r="AR794" s="516">
        <v>107.5</v>
      </c>
      <c r="AS794" s="516">
        <v>113.1</v>
      </c>
      <c r="AT794" s="516">
        <v>113.1</v>
      </c>
      <c r="AU794" s="516">
        <v>113.1</v>
      </c>
      <c r="AV794" s="516">
        <v>113.1</v>
      </c>
      <c r="AW794" s="516">
        <v>113.1</v>
      </c>
      <c r="AX794" s="516">
        <v>113.1</v>
      </c>
      <c r="AY794" s="516">
        <v>113.1</v>
      </c>
      <c r="AZ794" s="516">
        <v>113.1</v>
      </c>
      <c r="BA794" s="516">
        <v>113.1</v>
      </c>
      <c r="BB794" s="516">
        <v>113.1</v>
      </c>
      <c r="BC794" s="516">
        <v>113.1</v>
      </c>
      <c r="BD794" s="516">
        <v>113.1</v>
      </c>
      <c r="BE794" s="516">
        <v>113.1</v>
      </c>
      <c r="BF794" s="516">
        <v>113.1</v>
      </c>
      <c r="BG794" s="516">
        <v>113.1</v>
      </c>
      <c r="BH794" s="516">
        <v>113.1</v>
      </c>
      <c r="BI794" s="516">
        <v>112.6</v>
      </c>
      <c r="BJ794" s="516">
        <v>107.5</v>
      </c>
      <c r="BK794" s="516">
        <v>107.5</v>
      </c>
      <c r="BL794" s="516">
        <v>107.7</v>
      </c>
      <c r="BM794" s="516">
        <v>107.6</v>
      </c>
      <c r="BN794" s="516">
        <v>107.6</v>
      </c>
      <c r="BO794" s="516">
        <v>107.6</v>
      </c>
      <c r="BP794" s="516">
        <v>109.9</v>
      </c>
      <c r="BQ794" s="516">
        <v>109.2</v>
      </c>
      <c r="BR794" s="516">
        <v>109.2</v>
      </c>
      <c r="BS794" s="516">
        <v>109.2</v>
      </c>
      <c r="BT794" s="516">
        <v>112.2</v>
      </c>
      <c r="BU794" s="516">
        <v>114.7</v>
      </c>
      <c r="BV794" s="516">
        <v>107.6</v>
      </c>
      <c r="BW794" s="516">
        <v>110.4</v>
      </c>
      <c r="BX794" s="516">
        <v>109.4</v>
      </c>
      <c r="BY794" s="516">
        <v>105.9</v>
      </c>
      <c r="BZ794" s="516">
        <v>104.6</v>
      </c>
      <c r="CA794" s="516">
        <v>107.7</v>
      </c>
      <c r="CB794" s="516">
        <v>106.5</v>
      </c>
      <c r="CC794" s="516">
        <v>106.5</v>
      </c>
      <c r="CD794" s="516">
        <v>106.5</v>
      </c>
      <c r="CE794" s="516">
        <v>106.6</v>
      </c>
      <c r="CF794" s="516">
        <v>105.2</v>
      </c>
      <c r="CG794" s="516">
        <v>104.2</v>
      </c>
      <c r="CH794" s="516">
        <v>106.5</v>
      </c>
      <c r="CI794" s="516">
        <v>105.9</v>
      </c>
      <c r="CJ794" s="516">
        <v>105.9</v>
      </c>
      <c r="CK794" s="516">
        <v>105.9</v>
      </c>
      <c r="CL794" s="516">
        <v>105.9</v>
      </c>
      <c r="CM794" s="516">
        <v>105.9</v>
      </c>
      <c r="CN794" s="516">
        <v>115.5</v>
      </c>
      <c r="CO794" s="516">
        <v>111.2</v>
      </c>
      <c r="CP794" s="516">
        <v>111.1</v>
      </c>
      <c r="CQ794" s="516">
        <v>110.6</v>
      </c>
      <c r="CR794" s="516">
        <v>110.6</v>
      </c>
      <c r="CS794" s="516">
        <v>110.6</v>
      </c>
      <c r="CT794" s="516">
        <v>110.6</v>
      </c>
      <c r="CU794" s="516">
        <v>110.6</v>
      </c>
      <c r="CV794" s="516">
        <v>111.3</v>
      </c>
      <c r="CW794" s="516">
        <v>111.7</v>
      </c>
      <c r="CX794" s="516">
        <v>105.4</v>
      </c>
      <c r="CY794" s="516">
        <v>106.6</v>
      </c>
      <c r="CZ794" s="516">
        <v>106.2</v>
      </c>
      <c r="DA794" s="516">
        <v>107.5</v>
      </c>
      <c r="DB794" s="516">
        <v>107.5</v>
      </c>
      <c r="DC794" s="516">
        <v>105.9</v>
      </c>
      <c r="DD794" s="516">
        <v>108.6</v>
      </c>
      <c r="DE794" s="516">
        <v>108.6</v>
      </c>
      <c r="DF794" s="516">
        <v>108.6</v>
      </c>
      <c r="DG794" s="516">
        <v>106.8</v>
      </c>
      <c r="DH794" s="516">
        <v>106.8</v>
      </c>
      <c r="DI794" s="516">
        <v>106.8</v>
      </c>
      <c r="DJ794" s="516">
        <v>106.8</v>
      </c>
      <c r="DK794" s="516">
        <v>105.9</v>
      </c>
      <c r="DL794" s="516">
        <v>105.9</v>
      </c>
      <c r="DM794" s="516">
        <v>102</v>
      </c>
      <c r="DN794" s="516">
        <v>105.9</v>
      </c>
      <c r="DO794" s="516">
        <v>105.9</v>
      </c>
      <c r="DP794" s="516">
        <v>106</v>
      </c>
      <c r="DQ794" s="516">
        <v>106</v>
      </c>
      <c r="DR794" s="516">
        <v>106</v>
      </c>
      <c r="DS794" s="516">
        <v>108.4</v>
      </c>
      <c r="DT794" s="516">
        <v>108.4</v>
      </c>
      <c r="DU794" s="517">
        <v>111.3</v>
      </c>
      <c r="DV794" s="517">
        <v>111.3</v>
      </c>
      <c r="DW794" s="517">
        <v>114.7</v>
      </c>
      <c r="DX794" s="559">
        <v>114.7</v>
      </c>
      <c r="DY794" s="559">
        <v>114.8</v>
      </c>
      <c r="DZ794" s="559">
        <v>114.8</v>
      </c>
      <c r="EA794" s="558">
        <v>114.9</v>
      </c>
    </row>
    <row r="795" spans="1:131">
      <c r="A795" s="514" t="s">
        <v>2127</v>
      </c>
      <c r="B795" s="514" t="s">
        <v>2128</v>
      </c>
      <c r="C795" s="515">
        <v>8.0729999999999996E-2</v>
      </c>
      <c r="D795" s="516">
        <v>99.5</v>
      </c>
      <c r="E795" s="516">
        <v>99.5</v>
      </c>
      <c r="F795" s="516">
        <v>99.5</v>
      </c>
      <c r="G795" s="516">
        <v>100.1</v>
      </c>
      <c r="H795" s="516">
        <v>96.9</v>
      </c>
      <c r="I795" s="516">
        <v>96.9</v>
      </c>
      <c r="J795" s="516">
        <v>96.9</v>
      </c>
      <c r="K795" s="516">
        <v>96.9</v>
      </c>
      <c r="L795" s="516">
        <v>97</v>
      </c>
      <c r="M795" s="516">
        <v>98.1</v>
      </c>
      <c r="N795" s="516">
        <v>98.1</v>
      </c>
      <c r="O795" s="516">
        <v>97.9</v>
      </c>
      <c r="P795" s="516">
        <v>103.1</v>
      </c>
      <c r="Q795" s="516">
        <v>103.2</v>
      </c>
      <c r="R795" s="516">
        <v>103.1</v>
      </c>
      <c r="S795" s="516">
        <v>103.2</v>
      </c>
      <c r="T795" s="516">
        <v>103.2</v>
      </c>
      <c r="U795" s="516">
        <v>103.2</v>
      </c>
      <c r="V795" s="516">
        <v>102.1</v>
      </c>
      <c r="W795" s="516">
        <v>102.1</v>
      </c>
      <c r="X795" s="516">
        <v>102.1</v>
      </c>
      <c r="Y795" s="516">
        <v>102</v>
      </c>
      <c r="Z795" s="516">
        <v>102</v>
      </c>
      <c r="AA795" s="516">
        <v>104</v>
      </c>
      <c r="AB795" s="516">
        <v>107.6</v>
      </c>
      <c r="AC795" s="516">
        <v>111.2</v>
      </c>
      <c r="AD795" s="516">
        <v>111.2</v>
      </c>
      <c r="AE795" s="516">
        <v>111.2</v>
      </c>
      <c r="AF795" s="516">
        <v>111.3</v>
      </c>
      <c r="AG795" s="516">
        <v>111.3</v>
      </c>
      <c r="AH795" s="516">
        <v>111.3</v>
      </c>
      <c r="AI795" s="516">
        <v>111.3</v>
      </c>
      <c r="AJ795" s="516">
        <v>111.3</v>
      </c>
      <c r="AK795" s="516">
        <v>111.3</v>
      </c>
      <c r="AL795" s="516">
        <v>111.4</v>
      </c>
      <c r="AM795" s="516">
        <v>111.9</v>
      </c>
      <c r="AN795" s="516">
        <v>111.9</v>
      </c>
      <c r="AO795" s="516">
        <v>111.9</v>
      </c>
      <c r="AP795" s="516">
        <v>112.1</v>
      </c>
      <c r="AQ795" s="516">
        <v>112.1</v>
      </c>
      <c r="AR795" s="516">
        <v>112.1</v>
      </c>
      <c r="AS795" s="516">
        <v>112.4</v>
      </c>
      <c r="AT795" s="516">
        <v>113.9</v>
      </c>
      <c r="AU795" s="516">
        <v>114.1</v>
      </c>
      <c r="AV795" s="516">
        <v>114</v>
      </c>
      <c r="AW795" s="516">
        <v>114</v>
      </c>
      <c r="AX795" s="516">
        <v>114.1</v>
      </c>
      <c r="AY795" s="516">
        <v>114.1</v>
      </c>
      <c r="AZ795" s="516">
        <v>114.1</v>
      </c>
      <c r="BA795" s="516">
        <v>114.1</v>
      </c>
      <c r="BB795" s="516">
        <v>114.1</v>
      </c>
      <c r="BC795" s="516">
        <v>114.1</v>
      </c>
      <c r="BD795" s="516">
        <v>114.1</v>
      </c>
      <c r="BE795" s="516">
        <v>114.1</v>
      </c>
      <c r="BF795" s="516">
        <v>114.1</v>
      </c>
      <c r="BG795" s="516">
        <v>114.1</v>
      </c>
      <c r="BH795" s="516">
        <v>114.1</v>
      </c>
      <c r="BI795" s="516">
        <v>114.1</v>
      </c>
      <c r="BJ795" s="516">
        <v>114.1</v>
      </c>
      <c r="BK795" s="516">
        <v>114.1</v>
      </c>
      <c r="BL795" s="516">
        <v>115.6</v>
      </c>
      <c r="BM795" s="516">
        <v>115.6</v>
      </c>
      <c r="BN795" s="516">
        <v>119</v>
      </c>
      <c r="BO795" s="516">
        <v>120.5</v>
      </c>
      <c r="BP795" s="516">
        <v>120.5</v>
      </c>
      <c r="BQ795" s="516">
        <v>121.2</v>
      </c>
      <c r="BR795" s="516">
        <v>121.2</v>
      </c>
      <c r="BS795" s="516">
        <v>121.2</v>
      </c>
      <c r="BT795" s="516">
        <v>121.2</v>
      </c>
      <c r="BU795" s="516">
        <v>121.3</v>
      </c>
      <c r="BV795" s="516">
        <v>120.8</v>
      </c>
      <c r="BW795" s="516">
        <v>120.5</v>
      </c>
      <c r="BX795" s="516">
        <v>120.5</v>
      </c>
      <c r="BY795" s="516">
        <v>121</v>
      </c>
      <c r="BZ795" s="516">
        <v>121.3</v>
      </c>
      <c r="CA795" s="516">
        <v>121</v>
      </c>
      <c r="CB795" s="516">
        <v>121.2</v>
      </c>
      <c r="CC795" s="516">
        <v>120.9</v>
      </c>
      <c r="CD795" s="516">
        <v>120.3</v>
      </c>
      <c r="CE795" s="516">
        <v>121.3</v>
      </c>
      <c r="CF795" s="516">
        <v>121.3</v>
      </c>
      <c r="CG795" s="516">
        <v>120.7</v>
      </c>
      <c r="CH795" s="516">
        <v>121</v>
      </c>
      <c r="CI795" s="516">
        <v>121.3</v>
      </c>
      <c r="CJ795" s="516">
        <v>120.9</v>
      </c>
      <c r="CK795" s="516">
        <v>121</v>
      </c>
      <c r="CL795" s="516">
        <v>120.4</v>
      </c>
      <c r="CM795" s="516">
        <v>120.5</v>
      </c>
      <c r="CN795" s="516">
        <v>120.7</v>
      </c>
      <c r="CO795" s="516">
        <v>120.4</v>
      </c>
      <c r="CP795" s="516">
        <v>119.8</v>
      </c>
      <c r="CQ795" s="516">
        <v>119.7</v>
      </c>
      <c r="CR795" s="516">
        <v>119.7</v>
      </c>
      <c r="CS795" s="516">
        <v>119.7</v>
      </c>
      <c r="CT795" s="516">
        <v>120.1</v>
      </c>
      <c r="CU795" s="516">
        <v>120.1</v>
      </c>
      <c r="CV795" s="516">
        <v>120.1</v>
      </c>
      <c r="CW795" s="516">
        <v>120.1</v>
      </c>
      <c r="CX795" s="516">
        <v>120.1</v>
      </c>
      <c r="CY795" s="516">
        <v>121.1</v>
      </c>
      <c r="CZ795" s="516">
        <v>120.5</v>
      </c>
      <c r="DA795" s="516">
        <v>124</v>
      </c>
      <c r="DB795" s="516">
        <v>124</v>
      </c>
      <c r="DC795" s="516">
        <v>121.7</v>
      </c>
      <c r="DD795" s="516">
        <v>123.3</v>
      </c>
      <c r="DE795" s="516">
        <v>122.4</v>
      </c>
      <c r="DF795" s="516">
        <v>122.4</v>
      </c>
      <c r="DG795" s="516">
        <v>126</v>
      </c>
      <c r="DH795" s="516">
        <v>126</v>
      </c>
      <c r="DI795" s="516">
        <v>126</v>
      </c>
      <c r="DJ795" s="516">
        <v>128.6</v>
      </c>
      <c r="DK795" s="516">
        <v>128.6</v>
      </c>
      <c r="DL795" s="516">
        <v>128.5</v>
      </c>
      <c r="DM795" s="516">
        <v>128.9</v>
      </c>
      <c r="DN795" s="516">
        <v>128.9</v>
      </c>
      <c r="DO795" s="516">
        <v>129.30000000000001</v>
      </c>
      <c r="DP795" s="516">
        <v>129.30000000000001</v>
      </c>
      <c r="DQ795" s="516">
        <v>129.30000000000001</v>
      </c>
      <c r="DR795" s="516">
        <v>129.6</v>
      </c>
      <c r="DS795" s="516">
        <v>130</v>
      </c>
      <c r="DT795" s="516">
        <v>130</v>
      </c>
      <c r="DU795" s="517">
        <v>130</v>
      </c>
      <c r="DV795" s="517">
        <v>130.4</v>
      </c>
      <c r="DW795" s="517">
        <v>133.30000000000001</v>
      </c>
      <c r="DX795" s="559">
        <v>134.69999999999999</v>
      </c>
      <c r="DY795" s="559">
        <v>134.5</v>
      </c>
      <c r="DZ795" s="559">
        <v>134.69999999999999</v>
      </c>
      <c r="EA795" s="558">
        <v>134.4</v>
      </c>
    </row>
    <row r="796" spans="1:131">
      <c r="A796" s="514" t="s">
        <v>2129</v>
      </c>
      <c r="B796" s="514" t="s">
        <v>2130</v>
      </c>
      <c r="C796" s="515">
        <v>4.5589999999999999E-2</v>
      </c>
      <c r="D796" s="516">
        <v>85.7</v>
      </c>
      <c r="E796" s="516">
        <v>86</v>
      </c>
      <c r="F796" s="516">
        <v>89.3</v>
      </c>
      <c r="G796" s="516">
        <v>89.3</v>
      </c>
      <c r="H796" s="516">
        <v>87.8</v>
      </c>
      <c r="I796" s="516">
        <v>87.5</v>
      </c>
      <c r="J796" s="516">
        <v>87.1</v>
      </c>
      <c r="K796" s="516">
        <v>89.1</v>
      </c>
      <c r="L796" s="516">
        <v>88.5</v>
      </c>
      <c r="M796" s="516">
        <v>88</v>
      </c>
      <c r="N796" s="516">
        <v>82</v>
      </c>
      <c r="O796" s="516">
        <v>81.7</v>
      </c>
      <c r="P796" s="516">
        <v>78.099999999999994</v>
      </c>
      <c r="Q796" s="516">
        <v>77.900000000000006</v>
      </c>
      <c r="R796" s="516">
        <v>79</v>
      </c>
      <c r="S796" s="516">
        <v>81.099999999999994</v>
      </c>
      <c r="T796" s="516">
        <v>79.099999999999994</v>
      </c>
      <c r="U796" s="516">
        <v>78.5</v>
      </c>
      <c r="V796" s="516">
        <v>78.5</v>
      </c>
      <c r="W796" s="516">
        <v>77.900000000000006</v>
      </c>
      <c r="X796" s="516">
        <v>77.400000000000006</v>
      </c>
      <c r="Y796" s="516">
        <v>76.599999999999994</v>
      </c>
      <c r="Z796" s="516">
        <v>77.099999999999994</v>
      </c>
      <c r="AA796" s="516">
        <v>77.099999999999994</v>
      </c>
      <c r="AB796" s="516">
        <v>76</v>
      </c>
      <c r="AC796" s="516">
        <v>76.2</v>
      </c>
      <c r="AD796" s="516">
        <v>78.099999999999994</v>
      </c>
      <c r="AE796" s="516">
        <v>79</v>
      </c>
      <c r="AF796" s="516">
        <v>76.900000000000006</v>
      </c>
      <c r="AG796" s="516">
        <v>78</v>
      </c>
      <c r="AH796" s="516">
        <v>78.2</v>
      </c>
      <c r="AI796" s="516">
        <v>78.2</v>
      </c>
      <c r="AJ796" s="516">
        <v>78.2</v>
      </c>
      <c r="AK796" s="516">
        <v>78.900000000000006</v>
      </c>
      <c r="AL796" s="516">
        <v>80.599999999999994</v>
      </c>
      <c r="AM796" s="516">
        <v>78.7</v>
      </c>
      <c r="AN796" s="516">
        <v>78</v>
      </c>
      <c r="AO796" s="516">
        <v>79.400000000000006</v>
      </c>
      <c r="AP796" s="516">
        <v>79.400000000000006</v>
      </c>
      <c r="AQ796" s="516">
        <v>79.5</v>
      </c>
      <c r="AR796" s="516">
        <v>76.5</v>
      </c>
      <c r="AS796" s="516">
        <v>77.3</v>
      </c>
      <c r="AT796" s="516">
        <v>76.8</v>
      </c>
      <c r="AU796" s="516">
        <v>77</v>
      </c>
      <c r="AV796" s="516">
        <v>76.900000000000006</v>
      </c>
      <c r="AW796" s="516">
        <v>77</v>
      </c>
      <c r="AX796" s="516">
        <v>77.099999999999994</v>
      </c>
      <c r="AY796" s="516">
        <v>73.599999999999994</v>
      </c>
      <c r="AZ796" s="516">
        <v>75.7</v>
      </c>
      <c r="BA796" s="516">
        <v>75.7</v>
      </c>
      <c r="BB796" s="516">
        <v>75.599999999999994</v>
      </c>
      <c r="BC796" s="516">
        <v>75.099999999999994</v>
      </c>
      <c r="BD796" s="516">
        <v>75.400000000000006</v>
      </c>
      <c r="BE796" s="516">
        <v>72.099999999999994</v>
      </c>
      <c r="BF796" s="516">
        <v>72</v>
      </c>
      <c r="BG796" s="516">
        <v>72.599999999999994</v>
      </c>
      <c r="BH796" s="516">
        <v>72.400000000000006</v>
      </c>
      <c r="BI796" s="516">
        <v>72.7</v>
      </c>
      <c r="BJ796" s="516">
        <v>72.400000000000006</v>
      </c>
      <c r="BK796" s="516">
        <v>72.599999999999994</v>
      </c>
      <c r="BL796" s="516">
        <v>72</v>
      </c>
      <c r="BM796" s="516">
        <v>70.900000000000006</v>
      </c>
      <c r="BN796" s="516">
        <v>71.099999999999994</v>
      </c>
      <c r="BO796" s="516">
        <v>70.900000000000006</v>
      </c>
      <c r="BP796" s="516">
        <v>70.900000000000006</v>
      </c>
      <c r="BQ796" s="516">
        <v>71</v>
      </c>
      <c r="BR796" s="516">
        <v>71</v>
      </c>
      <c r="BS796" s="516">
        <v>70.8</v>
      </c>
      <c r="BT796" s="516">
        <v>70.3</v>
      </c>
      <c r="BU796" s="516">
        <v>68.599999999999994</v>
      </c>
      <c r="BV796" s="516">
        <v>68.5</v>
      </c>
      <c r="BW796" s="516">
        <v>68.8</v>
      </c>
      <c r="BX796" s="516">
        <v>68.8</v>
      </c>
      <c r="BY796" s="516">
        <v>68.8</v>
      </c>
      <c r="BZ796" s="516">
        <v>67.2</v>
      </c>
      <c r="CA796" s="516">
        <v>67</v>
      </c>
      <c r="CB796" s="516">
        <v>67</v>
      </c>
      <c r="CC796" s="516">
        <v>67</v>
      </c>
      <c r="CD796" s="516">
        <v>67</v>
      </c>
      <c r="CE796" s="516">
        <v>67</v>
      </c>
      <c r="CF796" s="516">
        <v>67</v>
      </c>
      <c r="CG796" s="516">
        <v>67</v>
      </c>
      <c r="CH796" s="516">
        <v>67</v>
      </c>
      <c r="CI796" s="516">
        <v>66.599999999999994</v>
      </c>
      <c r="CJ796" s="516">
        <v>66.599999999999994</v>
      </c>
      <c r="CK796" s="516">
        <v>66.599999999999994</v>
      </c>
      <c r="CL796" s="516">
        <v>66.599999999999994</v>
      </c>
      <c r="CM796" s="516">
        <v>66.599999999999994</v>
      </c>
      <c r="CN796" s="516">
        <v>66.599999999999994</v>
      </c>
      <c r="CO796" s="516">
        <v>66.599999999999994</v>
      </c>
      <c r="CP796" s="516">
        <v>65.8</v>
      </c>
      <c r="CQ796" s="516">
        <v>65.599999999999994</v>
      </c>
      <c r="CR796" s="516">
        <v>65.400000000000006</v>
      </c>
      <c r="CS796" s="516">
        <v>65.400000000000006</v>
      </c>
      <c r="CT796" s="516">
        <v>65.400000000000006</v>
      </c>
      <c r="CU796" s="516">
        <v>64.3</v>
      </c>
      <c r="CV796" s="516">
        <v>64.3</v>
      </c>
      <c r="CW796" s="516">
        <v>64.8</v>
      </c>
      <c r="CX796" s="516">
        <v>64.599999999999994</v>
      </c>
      <c r="CY796" s="516">
        <v>64.599999999999994</v>
      </c>
      <c r="CZ796" s="516">
        <v>64.3</v>
      </c>
      <c r="DA796" s="516">
        <v>64.400000000000006</v>
      </c>
      <c r="DB796" s="516">
        <v>65.400000000000006</v>
      </c>
      <c r="DC796" s="516">
        <v>65.5</v>
      </c>
      <c r="DD796" s="516">
        <v>65.7</v>
      </c>
      <c r="DE796" s="516">
        <v>66</v>
      </c>
      <c r="DF796" s="516">
        <v>66.2</v>
      </c>
      <c r="DG796" s="516">
        <v>66.400000000000006</v>
      </c>
      <c r="DH796" s="516">
        <v>66.400000000000006</v>
      </c>
      <c r="DI796" s="516">
        <v>66.5</v>
      </c>
      <c r="DJ796" s="516">
        <v>66.400000000000006</v>
      </c>
      <c r="DK796" s="516">
        <v>66.2</v>
      </c>
      <c r="DL796" s="516">
        <v>66.2</v>
      </c>
      <c r="DM796" s="516">
        <v>66.5</v>
      </c>
      <c r="DN796" s="516">
        <v>66.7</v>
      </c>
      <c r="DO796" s="516">
        <v>66.3</v>
      </c>
      <c r="DP796" s="516">
        <v>66.8</v>
      </c>
      <c r="DQ796" s="516">
        <v>66.900000000000006</v>
      </c>
      <c r="DR796" s="516">
        <v>67.2</v>
      </c>
      <c r="DS796" s="516">
        <v>67.3</v>
      </c>
      <c r="DT796" s="516">
        <v>67.599999999999994</v>
      </c>
      <c r="DU796" s="517">
        <v>68.3</v>
      </c>
      <c r="DV796" s="517">
        <v>68.3</v>
      </c>
      <c r="DW796" s="517">
        <v>68.2</v>
      </c>
      <c r="DX796" s="559">
        <v>68.5</v>
      </c>
      <c r="DY796" s="559">
        <v>69</v>
      </c>
      <c r="DZ796" s="559">
        <v>69.2</v>
      </c>
      <c r="EA796" s="558">
        <v>70.3</v>
      </c>
    </row>
    <row r="797" spans="1:131">
      <c r="A797" s="514" t="s">
        <v>2131</v>
      </c>
      <c r="B797" s="514" t="s">
        <v>2132</v>
      </c>
      <c r="C797" s="515">
        <v>2.5819999999999999E-2</v>
      </c>
      <c r="D797" s="516">
        <v>72.599999999999994</v>
      </c>
      <c r="E797" s="516">
        <v>73</v>
      </c>
      <c r="F797" s="516">
        <v>80</v>
      </c>
      <c r="G797" s="516">
        <v>80.099999999999994</v>
      </c>
      <c r="H797" s="516">
        <v>77.5</v>
      </c>
      <c r="I797" s="516">
        <v>77</v>
      </c>
      <c r="J797" s="516">
        <v>76.3</v>
      </c>
      <c r="K797" s="516">
        <v>79.8</v>
      </c>
      <c r="L797" s="516">
        <v>78.599999999999994</v>
      </c>
      <c r="M797" s="516">
        <v>77.900000000000006</v>
      </c>
      <c r="N797" s="516">
        <v>73.5</v>
      </c>
      <c r="O797" s="516">
        <v>73</v>
      </c>
      <c r="P797" s="516">
        <v>66.599999999999994</v>
      </c>
      <c r="Q797" s="516">
        <v>66.3</v>
      </c>
      <c r="R797" s="516">
        <v>68.2</v>
      </c>
      <c r="S797" s="516">
        <v>61.8</v>
      </c>
      <c r="T797" s="516">
        <v>63</v>
      </c>
      <c r="U797" s="516">
        <v>61.9</v>
      </c>
      <c r="V797" s="516">
        <v>61.8</v>
      </c>
      <c r="W797" s="516">
        <v>60.9</v>
      </c>
      <c r="X797" s="516">
        <v>62.8</v>
      </c>
      <c r="Y797" s="516">
        <v>61.5</v>
      </c>
      <c r="Z797" s="516">
        <v>62.3</v>
      </c>
      <c r="AA797" s="516">
        <v>62.3</v>
      </c>
      <c r="AB797" s="516">
        <v>60.4</v>
      </c>
      <c r="AC797" s="516">
        <v>60.8</v>
      </c>
      <c r="AD797" s="516">
        <v>59.4</v>
      </c>
      <c r="AE797" s="516">
        <v>61</v>
      </c>
      <c r="AF797" s="516">
        <v>57.3</v>
      </c>
      <c r="AG797" s="516">
        <v>58.6</v>
      </c>
      <c r="AH797" s="516">
        <v>59</v>
      </c>
      <c r="AI797" s="516">
        <v>58.5</v>
      </c>
      <c r="AJ797" s="516">
        <v>58.5</v>
      </c>
      <c r="AK797" s="516">
        <v>60.3</v>
      </c>
      <c r="AL797" s="516">
        <v>60.5</v>
      </c>
      <c r="AM797" s="516">
        <v>61.8</v>
      </c>
      <c r="AN797" s="516">
        <v>60.6</v>
      </c>
      <c r="AO797" s="516">
        <v>61.3</v>
      </c>
      <c r="AP797" s="516">
        <v>61.2</v>
      </c>
      <c r="AQ797" s="516">
        <v>61.5</v>
      </c>
      <c r="AR797" s="516">
        <v>56.2</v>
      </c>
      <c r="AS797" s="516">
        <v>57.4</v>
      </c>
      <c r="AT797" s="516">
        <v>56.5</v>
      </c>
      <c r="AU797" s="516">
        <v>56.9</v>
      </c>
      <c r="AV797" s="516">
        <v>56.8</v>
      </c>
      <c r="AW797" s="516">
        <v>57</v>
      </c>
      <c r="AX797" s="516">
        <v>61.3</v>
      </c>
      <c r="AY797" s="516">
        <v>56.4</v>
      </c>
      <c r="AZ797" s="516">
        <v>60.2</v>
      </c>
      <c r="BA797" s="516">
        <v>60.2</v>
      </c>
      <c r="BB797" s="516">
        <v>60</v>
      </c>
      <c r="BC797" s="516">
        <v>58.6</v>
      </c>
      <c r="BD797" s="516">
        <v>59.7</v>
      </c>
      <c r="BE797" s="516">
        <v>53.9</v>
      </c>
      <c r="BF797" s="516">
        <v>53.6</v>
      </c>
      <c r="BG797" s="516">
        <v>54.8</v>
      </c>
      <c r="BH797" s="516">
        <v>54.3</v>
      </c>
      <c r="BI797" s="516">
        <v>54.8</v>
      </c>
      <c r="BJ797" s="516">
        <v>54.4</v>
      </c>
      <c r="BK797" s="516">
        <v>54.7</v>
      </c>
      <c r="BL797" s="516">
        <v>53.7</v>
      </c>
      <c r="BM797" s="516">
        <v>51.7</v>
      </c>
      <c r="BN797" s="516">
        <v>51.9</v>
      </c>
      <c r="BO797" s="516">
        <v>51.7</v>
      </c>
      <c r="BP797" s="516">
        <v>51.7</v>
      </c>
      <c r="BQ797" s="516">
        <v>51.8</v>
      </c>
      <c r="BR797" s="516">
        <v>51.8</v>
      </c>
      <c r="BS797" s="516">
        <v>51.5</v>
      </c>
      <c r="BT797" s="516">
        <v>50.6</v>
      </c>
      <c r="BU797" s="516">
        <v>47.6</v>
      </c>
      <c r="BV797" s="516">
        <v>47.4</v>
      </c>
      <c r="BW797" s="516">
        <v>48.1</v>
      </c>
      <c r="BX797" s="516">
        <v>48.1</v>
      </c>
      <c r="BY797" s="516">
        <v>48.1</v>
      </c>
      <c r="BZ797" s="516">
        <v>45.1</v>
      </c>
      <c r="CA797" s="516">
        <v>44.7</v>
      </c>
      <c r="CB797" s="516">
        <v>44.7</v>
      </c>
      <c r="CC797" s="516">
        <v>44.7</v>
      </c>
      <c r="CD797" s="516">
        <v>44.7</v>
      </c>
      <c r="CE797" s="516">
        <v>44.7</v>
      </c>
      <c r="CF797" s="516">
        <v>44.7</v>
      </c>
      <c r="CG797" s="516">
        <v>44.7</v>
      </c>
      <c r="CH797" s="516">
        <v>44.7</v>
      </c>
      <c r="CI797" s="516">
        <v>44.7</v>
      </c>
      <c r="CJ797" s="516">
        <v>44.7</v>
      </c>
      <c r="CK797" s="516">
        <v>44.7</v>
      </c>
      <c r="CL797" s="516">
        <v>44.7</v>
      </c>
      <c r="CM797" s="516">
        <v>44.7</v>
      </c>
      <c r="CN797" s="516">
        <v>44.7</v>
      </c>
      <c r="CO797" s="516">
        <v>44.7</v>
      </c>
      <c r="CP797" s="516">
        <v>43.3</v>
      </c>
      <c r="CQ797" s="516">
        <v>43</v>
      </c>
      <c r="CR797" s="516">
        <v>42.7</v>
      </c>
      <c r="CS797" s="516">
        <v>42.7</v>
      </c>
      <c r="CT797" s="516">
        <v>42.7</v>
      </c>
      <c r="CU797" s="516">
        <v>40.700000000000003</v>
      </c>
      <c r="CV797" s="516">
        <v>40.700000000000003</v>
      </c>
      <c r="CW797" s="516">
        <v>41.6</v>
      </c>
      <c r="CX797" s="516">
        <v>41.3</v>
      </c>
      <c r="CY797" s="516">
        <v>41.2</v>
      </c>
      <c r="CZ797" s="516">
        <v>40.700000000000003</v>
      </c>
      <c r="DA797" s="516">
        <v>40.799999999999997</v>
      </c>
      <c r="DB797" s="516">
        <v>42.7</v>
      </c>
      <c r="DC797" s="516">
        <v>42.8</v>
      </c>
      <c r="DD797" s="516">
        <v>43.1</v>
      </c>
      <c r="DE797" s="516">
        <v>43.6</v>
      </c>
      <c r="DF797" s="516">
        <v>44</v>
      </c>
      <c r="DG797" s="516">
        <v>44.4</v>
      </c>
      <c r="DH797" s="516">
        <v>44.5</v>
      </c>
      <c r="DI797" s="516">
        <v>44.6</v>
      </c>
      <c r="DJ797" s="516">
        <v>44.4</v>
      </c>
      <c r="DK797" s="516">
        <v>44</v>
      </c>
      <c r="DL797" s="516">
        <v>44</v>
      </c>
      <c r="DM797" s="516">
        <v>44.6</v>
      </c>
      <c r="DN797" s="516">
        <v>44.7</v>
      </c>
      <c r="DO797" s="516">
        <v>44.1</v>
      </c>
      <c r="DP797" s="516">
        <v>45</v>
      </c>
      <c r="DQ797" s="516">
        <v>45.2</v>
      </c>
      <c r="DR797" s="516">
        <v>45.8</v>
      </c>
      <c r="DS797" s="516">
        <v>45.9</v>
      </c>
      <c r="DT797" s="516">
        <v>46.4</v>
      </c>
      <c r="DU797" s="517">
        <v>47.6</v>
      </c>
      <c r="DV797" s="517">
        <v>47.6</v>
      </c>
      <c r="DW797" s="517">
        <v>47.5</v>
      </c>
      <c r="DX797" s="559">
        <v>48.1</v>
      </c>
      <c r="DY797" s="559">
        <v>48.8</v>
      </c>
      <c r="DZ797" s="559">
        <v>49.2</v>
      </c>
      <c r="EA797" s="558">
        <v>49.2</v>
      </c>
    </row>
    <row r="798" spans="1:131">
      <c r="A798" s="514" t="s">
        <v>2133</v>
      </c>
      <c r="B798" s="514" t="s">
        <v>2134</v>
      </c>
      <c r="C798" s="515">
        <v>1.9769999999999999E-2</v>
      </c>
      <c r="D798" s="516">
        <v>102.8</v>
      </c>
      <c r="E798" s="516">
        <v>103</v>
      </c>
      <c r="F798" s="516">
        <v>101.4</v>
      </c>
      <c r="G798" s="516">
        <v>101.3</v>
      </c>
      <c r="H798" s="516">
        <v>101.3</v>
      </c>
      <c r="I798" s="516">
        <v>101.3</v>
      </c>
      <c r="J798" s="516">
        <v>101.3</v>
      </c>
      <c r="K798" s="516">
        <v>101.3</v>
      </c>
      <c r="L798" s="516">
        <v>101.3</v>
      </c>
      <c r="M798" s="516">
        <v>101.3</v>
      </c>
      <c r="N798" s="516">
        <v>93.1</v>
      </c>
      <c r="O798" s="516">
        <v>93.1</v>
      </c>
      <c r="P798" s="516">
        <v>93.1</v>
      </c>
      <c r="Q798" s="516">
        <v>93.1</v>
      </c>
      <c r="R798" s="516">
        <v>93.1</v>
      </c>
      <c r="S798" s="516">
        <v>106.2</v>
      </c>
      <c r="T798" s="516">
        <v>100.2</v>
      </c>
      <c r="U798" s="516">
        <v>100.2</v>
      </c>
      <c r="V798" s="516">
        <v>100.2</v>
      </c>
      <c r="W798" s="516">
        <v>100.2</v>
      </c>
      <c r="X798" s="516">
        <v>96.4</v>
      </c>
      <c r="Y798" s="516">
        <v>96.4</v>
      </c>
      <c r="Z798" s="516">
        <v>96.4</v>
      </c>
      <c r="AA798" s="516">
        <v>96.4</v>
      </c>
      <c r="AB798" s="516">
        <v>96.4</v>
      </c>
      <c r="AC798" s="516">
        <v>96.4</v>
      </c>
      <c r="AD798" s="516">
        <v>102.5</v>
      </c>
      <c r="AE798" s="516">
        <v>102.5</v>
      </c>
      <c r="AF798" s="516">
        <v>102.6</v>
      </c>
      <c r="AG798" s="516">
        <v>103.3</v>
      </c>
      <c r="AH798" s="516">
        <v>103.3</v>
      </c>
      <c r="AI798" s="516">
        <v>103.9</v>
      </c>
      <c r="AJ798" s="516">
        <v>103.9</v>
      </c>
      <c r="AK798" s="516">
        <v>103.2</v>
      </c>
      <c r="AL798" s="516">
        <v>106.8</v>
      </c>
      <c r="AM798" s="516">
        <v>100.8</v>
      </c>
      <c r="AN798" s="516">
        <v>100.8</v>
      </c>
      <c r="AO798" s="516">
        <v>103.2</v>
      </c>
      <c r="AP798" s="516">
        <v>103.2</v>
      </c>
      <c r="AQ798" s="516">
        <v>103.2</v>
      </c>
      <c r="AR798" s="516">
        <v>103.2</v>
      </c>
      <c r="AS798" s="516">
        <v>103.2</v>
      </c>
      <c r="AT798" s="516">
        <v>103.2</v>
      </c>
      <c r="AU798" s="516">
        <v>103.2</v>
      </c>
      <c r="AV798" s="516">
        <v>103.2</v>
      </c>
      <c r="AW798" s="516">
        <v>103.2</v>
      </c>
      <c r="AX798" s="516">
        <v>97.8</v>
      </c>
      <c r="AY798" s="516">
        <v>96</v>
      </c>
      <c r="AZ798" s="516">
        <v>96</v>
      </c>
      <c r="BA798" s="516">
        <v>96</v>
      </c>
      <c r="BB798" s="516">
        <v>96</v>
      </c>
      <c r="BC798" s="516">
        <v>96.7</v>
      </c>
      <c r="BD798" s="516">
        <v>96</v>
      </c>
      <c r="BE798" s="516">
        <v>96</v>
      </c>
      <c r="BF798" s="516">
        <v>96</v>
      </c>
      <c r="BG798" s="516">
        <v>96</v>
      </c>
      <c r="BH798" s="516">
        <v>96</v>
      </c>
      <c r="BI798" s="516">
        <v>96</v>
      </c>
      <c r="BJ798" s="516">
        <v>96</v>
      </c>
      <c r="BK798" s="516">
        <v>96</v>
      </c>
      <c r="BL798" s="516">
        <v>96</v>
      </c>
      <c r="BM798" s="516">
        <v>96</v>
      </c>
      <c r="BN798" s="516">
        <v>96</v>
      </c>
      <c r="BO798" s="516">
        <v>96</v>
      </c>
      <c r="BP798" s="516">
        <v>96</v>
      </c>
      <c r="BQ798" s="516">
        <v>96</v>
      </c>
      <c r="BR798" s="516">
        <v>96</v>
      </c>
      <c r="BS798" s="516">
        <v>96</v>
      </c>
      <c r="BT798" s="516">
        <v>96</v>
      </c>
      <c r="BU798" s="516">
        <v>96</v>
      </c>
      <c r="BV798" s="516">
        <v>96</v>
      </c>
      <c r="BW798" s="516">
        <v>96</v>
      </c>
      <c r="BX798" s="516">
        <v>96</v>
      </c>
      <c r="BY798" s="516">
        <v>96</v>
      </c>
      <c r="BZ798" s="516">
        <v>96</v>
      </c>
      <c r="CA798" s="516">
        <v>96</v>
      </c>
      <c r="CB798" s="516">
        <v>96</v>
      </c>
      <c r="CC798" s="516">
        <v>96</v>
      </c>
      <c r="CD798" s="516">
        <v>96</v>
      </c>
      <c r="CE798" s="516">
        <v>96</v>
      </c>
      <c r="CF798" s="516">
        <v>96</v>
      </c>
      <c r="CG798" s="516">
        <v>96</v>
      </c>
      <c r="CH798" s="516">
        <v>96</v>
      </c>
      <c r="CI798" s="516">
        <v>95.2</v>
      </c>
      <c r="CJ798" s="516">
        <v>95.2</v>
      </c>
      <c r="CK798" s="516">
        <v>95.2</v>
      </c>
      <c r="CL798" s="516">
        <v>95.2</v>
      </c>
      <c r="CM798" s="516">
        <v>95.2</v>
      </c>
      <c r="CN798" s="516">
        <v>95.2</v>
      </c>
      <c r="CO798" s="516">
        <v>95.2</v>
      </c>
      <c r="CP798" s="516">
        <v>95.2</v>
      </c>
      <c r="CQ798" s="516">
        <v>95.2</v>
      </c>
      <c r="CR798" s="516">
        <v>95.2</v>
      </c>
      <c r="CS798" s="516">
        <v>95.2</v>
      </c>
      <c r="CT798" s="516">
        <v>95.2</v>
      </c>
      <c r="CU798" s="516">
        <v>95.2</v>
      </c>
      <c r="CV798" s="516">
        <v>95.2</v>
      </c>
      <c r="CW798" s="516">
        <v>95.2</v>
      </c>
      <c r="CX798" s="516">
        <v>95.2</v>
      </c>
      <c r="CY798" s="516">
        <v>95.2</v>
      </c>
      <c r="CZ798" s="516">
        <v>95.2</v>
      </c>
      <c r="DA798" s="516">
        <v>95.2</v>
      </c>
      <c r="DB798" s="516">
        <v>95.2</v>
      </c>
      <c r="DC798" s="516">
        <v>95.2</v>
      </c>
      <c r="DD798" s="516">
        <v>95.2</v>
      </c>
      <c r="DE798" s="516">
        <v>95.2</v>
      </c>
      <c r="DF798" s="516">
        <v>95.2</v>
      </c>
      <c r="DG798" s="516">
        <v>95.2</v>
      </c>
      <c r="DH798" s="516">
        <v>95.2</v>
      </c>
      <c r="DI798" s="516">
        <v>95.2</v>
      </c>
      <c r="DJ798" s="516">
        <v>95.2</v>
      </c>
      <c r="DK798" s="516">
        <v>95.2</v>
      </c>
      <c r="DL798" s="516">
        <v>95.2</v>
      </c>
      <c r="DM798" s="516">
        <v>95.2</v>
      </c>
      <c r="DN798" s="516">
        <v>95.3</v>
      </c>
      <c r="DO798" s="516">
        <v>95.3</v>
      </c>
      <c r="DP798" s="516">
        <v>95.3</v>
      </c>
      <c r="DQ798" s="516">
        <v>95.3</v>
      </c>
      <c r="DR798" s="516">
        <v>95.3</v>
      </c>
      <c r="DS798" s="516">
        <v>95.3</v>
      </c>
      <c r="DT798" s="516">
        <v>95.3</v>
      </c>
      <c r="DU798" s="517">
        <v>95.3</v>
      </c>
      <c r="DV798" s="517">
        <v>95.3</v>
      </c>
      <c r="DW798" s="517">
        <v>95.3</v>
      </c>
      <c r="DX798" s="559">
        <v>95.3</v>
      </c>
      <c r="DY798" s="559">
        <v>95.3</v>
      </c>
      <c r="DZ798" s="559">
        <v>95.3</v>
      </c>
      <c r="EA798" s="558">
        <v>97.8</v>
      </c>
    </row>
    <row r="799" spans="1:131">
      <c r="A799" s="514" t="s">
        <v>2135</v>
      </c>
      <c r="B799" s="514" t="s">
        <v>2136</v>
      </c>
      <c r="C799" s="515">
        <v>4.9685300000000003</v>
      </c>
      <c r="D799" s="516">
        <v>98.4</v>
      </c>
      <c r="E799" s="516">
        <v>100.6</v>
      </c>
      <c r="F799" s="516">
        <v>98.4</v>
      </c>
      <c r="G799" s="516">
        <v>99.6</v>
      </c>
      <c r="H799" s="516">
        <v>99.4</v>
      </c>
      <c r="I799" s="516">
        <v>100.5</v>
      </c>
      <c r="J799" s="516">
        <v>105</v>
      </c>
      <c r="K799" s="516">
        <v>102.8</v>
      </c>
      <c r="L799" s="516">
        <v>103.7</v>
      </c>
      <c r="M799" s="516">
        <v>107.3</v>
      </c>
      <c r="N799" s="516">
        <v>107.4</v>
      </c>
      <c r="O799" s="516">
        <v>110.7</v>
      </c>
      <c r="P799" s="516">
        <v>106.2</v>
      </c>
      <c r="Q799" s="516">
        <v>105.1</v>
      </c>
      <c r="R799" s="516">
        <v>106.7</v>
      </c>
      <c r="S799" s="516">
        <v>107.5</v>
      </c>
      <c r="T799" s="516">
        <v>108.3</v>
      </c>
      <c r="U799" s="516">
        <v>109.6</v>
      </c>
      <c r="V799" s="516">
        <v>108.2</v>
      </c>
      <c r="W799" s="516">
        <v>106.3</v>
      </c>
      <c r="X799" s="516">
        <v>105.3</v>
      </c>
      <c r="Y799" s="516">
        <v>107.9</v>
      </c>
      <c r="Z799" s="516">
        <v>107.8</v>
      </c>
      <c r="AA799" s="516">
        <v>109.7</v>
      </c>
      <c r="AB799" s="516">
        <v>108.6</v>
      </c>
      <c r="AC799" s="516">
        <v>108.1</v>
      </c>
      <c r="AD799" s="516">
        <v>106.8</v>
      </c>
      <c r="AE799" s="516">
        <v>107.9</v>
      </c>
      <c r="AF799" s="516">
        <v>109</v>
      </c>
      <c r="AG799" s="516">
        <v>111.7</v>
      </c>
      <c r="AH799" s="516">
        <v>110</v>
      </c>
      <c r="AI799" s="516">
        <v>111.5</v>
      </c>
      <c r="AJ799" s="516">
        <v>110.2</v>
      </c>
      <c r="AK799" s="516">
        <v>111.4</v>
      </c>
      <c r="AL799" s="516">
        <v>111.2</v>
      </c>
      <c r="AM799" s="516">
        <v>111.4</v>
      </c>
      <c r="AN799" s="516">
        <v>110.1</v>
      </c>
      <c r="AO799" s="516">
        <v>110.7</v>
      </c>
      <c r="AP799" s="516">
        <v>110.8</v>
      </c>
      <c r="AQ799" s="516">
        <v>111.3</v>
      </c>
      <c r="AR799" s="516">
        <v>110.1</v>
      </c>
      <c r="AS799" s="516">
        <v>110.3</v>
      </c>
      <c r="AT799" s="516">
        <v>111.4</v>
      </c>
      <c r="AU799" s="516">
        <v>111.3</v>
      </c>
      <c r="AV799" s="516">
        <v>111.2</v>
      </c>
      <c r="AW799" s="516">
        <v>111</v>
      </c>
      <c r="AX799" s="516">
        <v>110.6</v>
      </c>
      <c r="AY799" s="516">
        <v>110</v>
      </c>
      <c r="AZ799" s="516">
        <v>110.1</v>
      </c>
      <c r="BA799" s="516">
        <v>110.4</v>
      </c>
      <c r="BB799" s="516">
        <v>110.9</v>
      </c>
      <c r="BC799" s="516">
        <v>110.6</v>
      </c>
      <c r="BD799" s="516">
        <v>110.8</v>
      </c>
      <c r="BE799" s="516">
        <v>110.5</v>
      </c>
      <c r="BF799" s="516">
        <v>110.6</v>
      </c>
      <c r="BG799" s="516">
        <v>110.3</v>
      </c>
      <c r="BH799" s="516">
        <v>110.1</v>
      </c>
      <c r="BI799" s="516">
        <v>110</v>
      </c>
      <c r="BJ799" s="516">
        <v>110.2</v>
      </c>
      <c r="BK799" s="516">
        <v>110.7</v>
      </c>
      <c r="BL799" s="516">
        <v>110.9</v>
      </c>
      <c r="BM799" s="516">
        <v>111.4</v>
      </c>
      <c r="BN799" s="516">
        <v>111.6</v>
      </c>
      <c r="BO799" s="516">
        <v>110.3</v>
      </c>
      <c r="BP799" s="516">
        <v>110.4</v>
      </c>
      <c r="BQ799" s="516">
        <v>110.5</v>
      </c>
      <c r="BR799" s="516">
        <v>110.3</v>
      </c>
      <c r="BS799" s="516">
        <v>110.3</v>
      </c>
      <c r="BT799" s="516">
        <v>110.2</v>
      </c>
      <c r="BU799" s="516">
        <v>110.7</v>
      </c>
      <c r="BV799" s="516">
        <v>110.9</v>
      </c>
      <c r="BW799" s="516">
        <v>111.1</v>
      </c>
      <c r="BX799" s="516">
        <v>111.6</v>
      </c>
      <c r="BY799" s="516">
        <v>112.1</v>
      </c>
      <c r="BZ799" s="516">
        <v>111.7</v>
      </c>
      <c r="CA799" s="516">
        <v>112.4</v>
      </c>
      <c r="CB799" s="516">
        <v>113.3</v>
      </c>
      <c r="CC799" s="516">
        <v>112.9</v>
      </c>
      <c r="CD799" s="516">
        <v>113.4</v>
      </c>
      <c r="CE799" s="516">
        <v>113.6</v>
      </c>
      <c r="CF799" s="516">
        <v>112.9</v>
      </c>
      <c r="CG799" s="516">
        <v>113.3</v>
      </c>
      <c r="CH799" s="516">
        <v>113.2</v>
      </c>
      <c r="CI799" s="516">
        <v>112.9</v>
      </c>
      <c r="CJ799" s="516">
        <v>113.2</v>
      </c>
      <c r="CK799" s="516">
        <v>113.8</v>
      </c>
      <c r="CL799" s="516">
        <v>114.7</v>
      </c>
      <c r="CM799" s="516">
        <v>113.3</v>
      </c>
      <c r="CN799" s="516">
        <v>113</v>
      </c>
      <c r="CO799" s="516">
        <v>113.7</v>
      </c>
      <c r="CP799" s="516">
        <v>114.7</v>
      </c>
      <c r="CQ799" s="516">
        <v>115</v>
      </c>
      <c r="CR799" s="516">
        <v>115.3</v>
      </c>
      <c r="CS799" s="516">
        <v>116</v>
      </c>
      <c r="CT799" s="516">
        <v>115.6</v>
      </c>
      <c r="CU799" s="516">
        <v>115.6</v>
      </c>
      <c r="CV799" s="516">
        <v>115</v>
      </c>
      <c r="CW799" s="516">
        <v>116.4</v>
      </c>
      <c r="CX799" s="516">
        <v>117</v>
      </c>
      <c r="CY799" s="516">
        <v>117.3</v>
      </c>
      <c r="CZ799" s="516">
        <v>117.5</v>
      </c>
      <c r="DA799" s="516">
        <v>118.3</v>
      </c>
      <c r="DB799" s="516">
        <v>117.6</v>
      </c>
      <c r="DC799" s="516">
        <v>117.9</v>
      </c>
      <c r="DD799" s="516">
        <v>118.4</v>
      </c>
      <c r="DE799" s="516">
        <v>118.7</v>
      </c>
      <c r="DF799" s="516">
        <v>119.6</v>
      </c>
      <c r="DG799" s="516">
        <v>120.1</v>
      </c>
      <c r="DH799" s="516">
        <v>119.1</v>
      </c>
      <c r="DI799" s="516">
        <v>119.5</v>
      </c>
      <c r="DJ799" s="516">
        <v>120.5</v>
      </c>
      <c r="DK799" s="516">
        <v>121.3</v>
      </c>
      <c r="DL799" s="516">
        <v>121.8</v>
      </c>
      <c r="DM799" s="516">
        <v>122.1</v>
      </c>
      <c r="DN799" s="516">
        <v>122.9</v>
      </c>
      <c r="DO799" s="516">
        <v>124</v>
      </c>
      <c r="DP799" s="516">
        <v>124.1</v>
      </c>
      <c r="DQ799" s="516">
        <v>125.3</v>
      </c>
      <c r="DR799" s="516">
        <v>125.6</v>
      </c>
      <c r="DS799" s="516">
        <v>126.3</v>
      </c>
      <c r="DT799" s="516">
        <v>126.1</v>
      </c>
      <c r="DU799" s="517">
        <v>127.5</v>
      </c>
      <c r="DV799" s="517">
        <v>127.7</v>
      </c>
      <c r="DW799" s="517">
        <v>127.5</v>
      </c>
      <c r="DX799" s="559">
        <v>127</v>
      </c>
      <c r="DY799" s="559">
        <v>128.30000000000001</v>
      </c>
      <c r="DZ799" s="559">
        <v>128</v>
      </c>
      <c r="EA799" s="558">
        <v>128</v>
      </c>
    </row>
    <row r="800" spans="1:131">
      <c r="A800" s="514" t="s">
        <v>2137</v>
      </c>
      <c r="B800" s="514" t="s">
        <v>2138</v>
      </c>
      <c r="C800" s="515">
        <v>2.60026</v>
      </c>
      <c r="D800" s="516">
        <v>95.6</v>
      </c>
      <c r="E800" s="516">
        <v>99.8</v>
      </c>
      <c r="F800" s="516">
        <v>94</v>
      </c>
      <c r="G800" s="516">
        <v>96.6</v>
      </c>
      <c r="H800" s="516">
        <v>96</v>
      </c>
      <c r="I800" s="516">
        <v>98.5</v>
      </c>
      <c r="J800" s="516">
        <v>107.5</v>
      </c>
      <c r="K800" s="516">
        <v>103.4</v>
      </c>
      <c r="L800" s="516">
        <v>104.9</v>
      </c>
      <c r="M800" s="516">
        <v>110.5</v>
      </c>
      <c r="N800" s="516">
        <v>111.8</v>
      </c>
      <c r="O800" s="516">
        <v>117.5</v>
      </c>
      <c r="P800" s="516">
        <v>108.7</v>
      </c>
      <c r="Q800" s="516">
        <v>106.3</v>
      </c>
      <c r="R800" s="516">
        <v>108.7</v>
      </c>
      <c r="S800" s="516">
        <v>110.5</v>
      </c>
      <c r="T800" s="516">
        <v>112.7</v>
      </c>
      <c r="U800" s="516">
        <v>115.1</v>
      </c>
      <c r="V800" s="516">
        <v>112.1</v>
      </c>
      <c r="W800" s="516">
        <v>109.6</v>
      </c>
      <c r="X800" s="516">
        <v>106.7</v>
      </c>
      <c r="Y800" s="516">
        <v>113</v>
      </c>
      <c r="Z800" s="516">
        <v>111.8</v>
      </c>
      <c r="AA800" s="516">
        <v>114.4</v>
      </c>
      <c r="AB800" s="516">
        <v>112.8</v>
      </c>
      <c r="AC800" s="516">
        <v>110.8</v>
      </c>
      <c r="AD800" s="516">
        <v>108.6</v>
      </c>
      <c r="AE800" s="516">
        <v>110.6</v>
      </c>
      <c r="AF800" s="516">
        <v>112.8</v>
      </c>
      <c r="AG800" s="516">
        <v>117.2</v>
      </c>
      <c r="AH800" s="516">
        <v>113.9</v>
      </c>
      <c r="AI800" s="516">
        <v>116.7</v>
      </c>
      <c r="AJ800" s="516">
        <v>113.3</v>
      </c>
      <c r="AK800" s="516">
        <v>116.2</v>
      </c>
      <c r="AL800" s="516">
        <v>115.9</v>
      </c>
      <c r="AM800" s="516">
        <v>115.8</v>
      </c>
      <c r="AN800" s="516">
        <v>113.2</v>
      </c>
      <c r="AO800" s="516">
        <v>113.6</v>
      </c>
      <c r="AP800" s="516">
        <v>114.5</v>
      </c>
      <c r="AQ800" s="516">
        <v>115.4</v>
      </c>
      <c r="AR800" s="516">
        <v>112.5</v>
      </c>
      <c r="AS800" s="516">
        <v>112.6</v>
      </c>
      <c r="AT800" s="516">
        <v>113.9</v>
      </c>
      <c r="AU800" s="516">
        <v>113.8</v>
      </c>
      <c r="AV800" s="516">
        <v>113.8</v>
      </c>
      <c r="AW800" s="516">
        <v>113.8</v>
      </c>
      <c r="AX800" s="516">
        <v>113.6</v>
      </c>
      <c r="AY800" s="516">
        <v>112.9</v>
      </c>
      <c r="AZ800" s="516">
        <v>112.9</v>
      </c>
      <c r="BA800" s="516">
        <v>112.9</v>
      </c>
      <c r="BB800" s="516">
        <v>114</v>
      </c>
      <c r="BC800" s="516">
        <v>113.4</v>
      </c>
      <c r="BD800" s="516">
        <v>113.3</v>
      </c>
      <c r="BE800" s="516">
        <v>113.3</v>
      </c>
      <c r="BF800" s="516">
        <v>113.3</v>
      </c>
      <c r="BG800" s="516">
        <v>113.4</v>
      </c>
      <c r="BH800" s="516">
        <v>113.6</v>
      </c>
      <c r="BI800" s="516">
        <v>113.4</v>
      </c>
      <c r="BJ800" s="516">
        <v>113.3</v>
      </c>
      <c r="BK800" s="516">
        <v>113.5</v>
      </c>
      <c r="BL800" s="516">
        <v>113.6</v>
      </c>
      <c r="BM800" s="516">
        <v>114.2</v>
      </c>
      <c r="BN800" s="516">
        <v>114.3</v>
      </c>
      <c r="BO800" s="516">
        <v>112.5</v>
      </c>
      <c r="BP800" s="516">
        <v>113.3</v>
      </c>
      <c r="BQ800" s="516">
        <v>112.6</v>
      </c>
      <c r="BR800" s="516">
        <v>112.2</v>
      </c>
      <c r="BS800" s="516">
        <v>112.1</v>
      </c>
      <c r="BT800" s="516">
        <v>112</v>
      </c>
      <c r="BU800" s="516">
        <v>111.6</v>
      </c>
      <c r="BV800" s="516">
        <v>111.5</v>
      </c>
      <c r="BW800" s="516">
        <v>111.5</v>
      </c>
      <c r="BX800" s="516">
        <v>112.1</v>
      </c>
      <c r="BY800" s="516">
        <v>112.4</v>
      </c>
      <c r="BZ800" s="516">
        <v>112.5</v>
      </c>
      <c r="CA800" s="516">
        <v>112.9</v>
      </c>
      <c r="CB800" s="516">
        <v>113.9</v>
      </c>
      <c r="CC800" s="516">
        <v>113.5</v>
      </c>
      <c r="CD800" s="516">
        <v>114</v>
      </c>
      <c r="CE800" s="516">
        <v>114</v>
      </c>
      <c r="CF800" s="516">
        <v>114.3</v>
      </c>
      <c r="CG800" s="516">
        <v>113.6</v>
      </c>
      <c r="CH800" s="516">
        <v>113.6</v>
      </c>
      <c r="CI800" s="516">
        <v>113</v>
      </c>
      <c r="CJ800" s="516">
        <v>113.6</v>
      </c>
      <c r="CK800" s="516">
        <v>114.4</v>
      </c>
      <c r="CL800" s="516">
        <v>115.7</v>
      </c>
      <c r="CM800" s="516">
        <v>114.4</v>
      </c>
      <c r="CN800" s="516">
        <v>114.5</v>
      </c>
      <c r="CO800" s="516">
        <v>114.7</v>
      </c>
      <c r="CP800" s="516">
        <v>115.2</v>
      </c>
      <c r="CQ800" s="516">
        <v>115.2</v>
      </c>
      <c r="CR800" s="516">
        <v>115</v>
      </c>
      <c r="CS800" s="516">
        <v>116.4</v>
      </c>
      <c r="CT800" s="516">
        <v>116.3</v>
      </c>
      <c r="CU800" s="516">
        <v>116.5</v>
      </c>
      <c r="CV800" s="516">
        <v>115.4</v>
      </c>
      <c r="CW800" s="516">
        <v>117.4</v>
      </c>
      <c r="CX800" s="516">
        <v>117.9</v>
      </c>
      <c r="CY800" s="516">
        <v>118.7</v>
      </c>
      <c r="CZ800" s="516">
        <v>118.5</v>
      </c>
      <c r="DA800" s="516">
        <v>120.4</v>
      </c>
      <c r="DB800" s="516">
        <v>119.6</v>
      </c>
      <c r="DC800" s="516">
        <v>120.1</v>
      </c>
      <c r="DD800" s="516">
        <v>120.6</v>
      </c>
      <c r="DE800" s="516">
        <v>120.9</v>
      </c>
      <c r="DF800" s="516">
        <v>121.5</v>
      </c>
      <c r="DG800" s="516">
        <v>122</v>
      </c>
      <c r="DH800" s="516">
        <v>119.8</v>
      </c>
      <c r="DI800" s="516">
        <v>119.6</v>
      </c>
      <c r="DJ800" s="516">
        <v>120.7</v>
      </c>
      <c r="DK800" s="516">
        <v>121.5</v>
      </c>
      <c r="DL800" s="516">
        <v>121.5</v>
      </c>
      <c r="DM800" s="516">
        <v>122.2</v>
      </c>
      <c r="DN800" s="516">
        <v>122.3</v>
      </c>
      <c r="DO800" s="516">
        <v>123.6</v>
      </c>
      <c r="DP800" s="516">
        <v>123.5</v>
      </c>
      <c r="DQ800" s="516">
        <v>125.7</v>
      </c>
      <c r="DR800" s="516">
        <v>125.9</v>
      </c>
      <c r="DS800" s="516">
        <v>126.4</v>
      </c>
      <c r="DT800" s="516">
        <v>125.1</v>
      </c>
      <c r="DU800" s="517">
        <v>126.2</v>
      </c>
      <c r="DV800" s="517">
        <v>126.2</v>
      </c>
      <c r="DW800" s="517">
        <v>126.3</v>
      </c>
      <c r="DX800" s="559">
        <v>124.4</v>
      </c>
      <c r="DY800" s="559">
        <v>126.5</v>
      </c>
      <c r="DZ800" s="559">
        <v>125.7</v>
      </c>
      <c r="EA800" s="558">
        <v>126.4</v>
      </c>
    </row>
    <row r="801" spans="1:131">
      <c r="A801" s="514" t="s">
        <v>2139</v>
      </c>
      <c r="B801" s="514" t="s">
        <v>2140</v>
      </c>
      <c r="C801" s="515">
        <v>0.69584000000000001</v>
      </c>
      <c r="D801" s="516">
        <v>102</v>
      </c>
      <c r="E801" s="516">
        <v>102</v>
      </c>
      <c r="F801" s="516">
        <v>103.9</v>
      </c>
      <c r="G801" s="516">
        <v>106.8</v>
      </c>
      <c r="H801" s="516">
        <v>106.8</v>
      </c>
      <c r="I801" s="516">
        <v>108.2</v>
      </c>
      <c r="J801" s="516">
        <v>108.5</v>
      </c>
      <c r="K801" s="516">
        <v>109.5</v>
      </c>
      <c r="L801" s="516">
        <v>109.9</v>
      </c>
      <c r="M801" s="516">
        <v>110.2</v>
      </c>
      <c r="N801" s="516">
        <v>110.4</v>
      </c>
      <c r="O801" s="516">
        <v>110.8</v>
      </c>
      <c r="P801" s="516">
        <v>108.9</v>
      </c>
      <c r="Q801" s="516">
        <v>110.6</v>
      </c>
      <c r="R801" s="516">
        <v>112.6</v>
      </c>
      <c r="S801" s="516">
        <v>113.2</v>
      </c>
      <c r="T801" s="516">
        <v>115.4</v>
      </c>
      <c r="U801" s="516">
        <v>115.9</v>
      </c>
      <c r="V801" s="516">
        <v>115.7</v>
      </c>
      <c r="W801" s="516">
        <v>113</v>
      </c>
      <c r="X801" s="516">
        <v>113</v>
      </c>
      <c r="Y801" s="516">
        <v>111.6</v>
      </c>
      <c r="Z801" s="516">
        <v>111.6</v>
      </c>
      <c r="AA801" s="516">
        <v>114.3</v>
      </c>
      <c r="AB801" s="516">
        <v>114.2</v>
      </c>
      <c r="AC801" s="516">
        <v>114</v>
      </c>
      <c r="AD801" s="516">
        <v>114</v>
      </c>
      <c r="AE801" s="516">
        <v>113.9</v>
      </c>
      <c r="AF801" s="516">
        <v>113.9</v>
      </c>
      <c r="AG801" s="516">
        <v>114</v>
      </c>
      <c r="AH801" s="516">
        <v>114</v>
      </c>
      <c r="AI801" s="516">
        <v>114.2</v>
      </c>
      <c r="AJ801" s="516">
        <v>114.4</v>
      </c>
      <c r="AK801" s="516">
        <v>114.4</v>
      </c>
      <c r="AL801" s="516">
        <v>114.5</v>
      </c>
      <c r="AM801" s="516">
        <v>113.2</v>
      </c>
      <c r="AN801" s="516">
        <v>113.7</v>
      </c>
      <c r="AO801" s="516">
        <v>113.8</v>
      </c>
      <c r="AP801" s="516">
        <v>114</v>
      </c>
      <c r="AQ801" s="516">
        <v>118.8</v>
      </c>
      <c r="AR801" s="516">
        <v>113.1</v>
      </c>
      <c r="AS801" s="516">
        <v>112.9</v>
      </c>
      <c r="AT801" s="516">
        <v>113.2</v>
      </c>
      <c r="AU801" s="516">
        <v>113.2</v>
      </c>
      <c r="AV801" s="516">
        <v>113.2</v>
      </c>
      <c r="AW801" s="516">
        <v>113.4</v>
      </c>
      <c r="AX801" s="516">
        <v>113.2</v>
      </c>
      <c r="AY801" s="516">
        <v>110.5</v>
      </c>
      <c r="AZ801" s="516">
        <v>110.8</v>
      </c>
      <c r="BA801" s="516">
        <v>110.9</v>
      </c>
      <c r="BB801" s="516">
        <v>114.5</v>
      </c>
      <c r="BC801" s="516">
        <v>114.5</v>
      </c>
      <c r="BD801" s="516">
        <v>114.5</v>
      </c>
      <c r="BE801" s="516">
        <v>114.6</v>
      </c>
      <c r="BF801" s="516">
        <v>114.9</v>
      </c>
      <c r="BG801" s="516">
        <v>114.7</v>
      </c>
      <c r="BH801" s="516">
        <v>114.7</v>
      </c>
      <c r="BI801" s="516">
        <v>115</v>
      </c>
      <c r="BJ801" s="516">
        <v>114.9</v>
      </c>
      <c r="BK801" s="516">
        <v>114.9</v>
      </c>
      <c r="BL801" s="516">
        <v>115.1</v>
      </c>
      <c r="BM801" s="516">
        <v>115.1</v>
      </c>
      <c r="BN801" s="516">
        <v>115.1</v>
      </c>
      <c r="BO801" s="516">
        <v>113.6</v>
      </c>
      <c r="BP801" s="516">
        <v>113.6</v>
      </c>
      <c r="BQ801" s="516">
        <v>113.4</v>
      </c>
      <c r="BR801" s="516">
        <v>113.2</v>
      </c>
      <c r="BS801" s="516">
        <v>112.7</v>
      </c>
      <c r="BT801" s="516">
        <v>113.8</v>
      </c>
      <c r="BU801" s="516">
        <v>113.8</v>
      </c>
      <c r="BV801" s="516">
        <v>113.6</v>
      </c>
      <c r="BW801" s="516">
        <v>113.6</v>
      </c>
      <c r="BX801" s="516">
        <v>113.9</v>
      </c>
      <c r="BY801" s="516">
        <v>113.9</v>
      </c>
      <c r="BZ801" s="516">
        <v>113.9</v>
      </c>
      <c r="CA801" s="516">
        <v>113.7</v>
      </c>
      <c r="CB801" s="516">
        <v>113.7</v>
      </c>
      <c r="CC801" s="516">
        <v>113.8</v>
      </c>
      <c r="CD801" s="516">
        <v>115</v>
      </c>
      <c r="CE801" s="516">
        <v>115</v>
      </c>
      <c r="CF801" s="516">
        <v>113.7</v>
      </c>
      <c r="CG801" s="516">
        <v>114.2</v>
      </c>
      <c r="CH801" s="516">
        <v>114</v>
      </c>
      <c r="CI801" s="516">
        <v>114</v>
      </c>
      <c r="CJ801" s="516">
        <v>114</v>
      </c>
      <c r="CK801" s="516">
        <v>114.1</v>
      </c>
      <c r="CL801" s="516">
        <v>114.1</v>
      </c>
      <c r="CM801" s="516">
        <v>114.2</v>
      </c>
      <c r="CN801" s="516">
        <v>114.2</v>
      </c>
      <c r="CO801" s="516">
        <v>114.2</v>
      </c>
      <c r="CP801" s="516">
        <v>114.2</v>
      </c>
      <c r="CQ801" s="516">
        <v>114.2</v>
      </c>
      <c r="CR801" s="516">
        <v>114.1</v>
      </c>
      <c r="CS801" s="516">
        <v>114.2</v>
      </c>
      <c r="CT801" s="516">
        <v>114.2</v>
      </c>
      <c r="CU801" s="516">
        <v>114.2</v>
      </c>
      <c r="CV801" s="516">
        <v>114.2</v>
      </c>
      <c r="CW801" s="516">
        <v>114.2</v>
      </c>
      <c r="CX801" s="516">
        <v>114.2</v>
      </c>
      <c r="CY801" s="516">
        <v>114.2</v>
      </c>
      <c r="CZ801" s="516">
        <v>114.2</v>
      </c>
      <c r="DA801" s="516">
        <v>114.2</v>
      </c>
      <c r="DB801" s="516">
        <v>114.2</v>
      </c>
      <c r="DC801" s="516">
        <v>114.2</v>
      </c>
      <c r="DD801" s="516">
        <v>114.2</v>
      </c>
      <c r="DE801" s="516">
        <v>114.2</v>
      </c>
      <c r="DF801" s="516">
        <v>115.9</v>
      </c>
      <c r="DG801" s="516">
        <v>115.9</v>
      </c>
      <c r="DH801" s="516">
        <v>115.9</v>
      </c>
      <c r="DI801" s="516">
        <v>115.9</v>
      </c>
      <c r="DJ801" s="516">
        <v>115.9</v>
      </c>
      <c r="DK801" s="516">
        <v>115.9</v>
      </c>
      <c r="DL801" s="516">
        <v>115.9</v>
      </c>
      <c r="DM801" s="516">
        <v>115.9</v>
      </c>
      <c r="DN801" s="516">
        <v>116.1</v>
      </c>
      <c r="DO801" s="516">
        <v>116.1</v>
      </c>
      <c r="DP801" s="516">
        <v>116.1</v>
      </c>
      <c r="DQ801" s="516">
        <v>116.1</v>
      </c>
      <c r="DR801" s="516">
        <v>116.1</v>
      </c>
      <c r="DS801" s="516">
        <v>117.6</v>
      </c>
      <c r="DT801" s="516">
        <v>116.7</v>
      </c>
      <c r="DU801" s="517">
        <v>117</v>
      </c>
      <c r="DV801" s="517">
        <v>116.9</v>
      </c>
      <c r="DW801" s="517">
        <v>117</v>
      </c>
      <c r="DX801" s="559">
        <v>117</v>
      </c>
      <c r="DY801" s="559">
        <v>116.8</v>
      </c>
      <c r="DZ801" s="559">
        <v>117</v>
      </c>
      <c r="EA801" s="558">
        <v>117.2</v>
      </c>
    </row>
    <row r="802" spans="1:131">
      <c r="A802" s="514" t="s">
        <v>2141</v>
      </c>
      <c r="B802" s="514" t="s">
        <v>2142</v>
      </c>
      <c r="C802" s="515">
        <v>0.79295000000000004</v>
      </c>
      <c r="D802" s="516">
        <v>101.8</v>
      </c>
      <c r="E802" s="516">
        <v>105.2</v>
      </c>
      <c r="F802" s="516">
        <v>101.8</v>
      </c>
      <c r="G802" s="516">
        <v>102.4</v>
      </c>
      <c r="H802" s="516">
        <v>103.4</v>
      </c>
      <c r="I802" s="516">
        <v>104.7</v>
      </c>
      <c r="J802" s="516">
        <v>106.7</v>
      </c>
      <c r="K802" s="516">
        <v>105.9</v>
      </c>
      <c r="L802" s="516">
        <v>109.1</v>
      </c>
      <c r="M802" s="516">
        <v>107.7</v>
      </c>
      <c r="N802" s="516">
        <v>109.7</v>
      </c>
      <c r="O802" s="516">
        <v>112.3</v>
      </c>
      <c r="P802" s="516">
        <v>109.2</v>
      </c>
      <c r="Q802" s="516">
        <v>109.6</v>
      </c>
      <c r="R802" s="516">
        <v>114.2</v>
      </c>
      <c r="S802" s="516">
        <v>107.4</v>
      </c>
      <c r="T802" s="516">
        <v>108</v>
      </c>
      <c r="U802" s="516">
        <v>109.3</v>
      </c>
      <c r="V802" s="516">
        <v>105.9</v>
      </c>
      <c r="W802" s="516">
        <v>105.8</v>
      </c>
      <c r="X802" s="516">
        <v>106.1</v>
      </c>
      <c r="Y802" s="516">
        <v>109.1</v>
      </c>
      <c r="Z802" s="516">
        <v>105.8</v>
      </c>
      <c r="AA802" s="516">
        <v>106.2</v>
      </c>
      <c r="AB802" s="516">
        <v>109.2</v>
      </c>
      <c r="AC802" s="516">
        <v>108.8</v>
      </c>
      <c r="AD802" s="516">
        <v>109.9</v>
      </c>
      <c r="AE802" s="516">
        <v>110.5</v>
      </c>
      <c r="AF802" s="516">
        <v>110</v>
      </c>
      <c r="AG802" s="516">
        <v>109.1</v>
      </c>
      <c r="AH802" s="516">
        <v>101.7</v>
      </c>
      <c r="AI802" s="516">
        <v>108.6</v>
      </c>
      <c r="AJ802" s="516">
        <v>113.7</v>
      </c>
      <c r="AK802" s="516">
        <v>112.8</v>
      </c>
      <c r="AL802" s="516">
        <v>113.3</v>
      </c>
      <c r="AM802" s="516">
        <v>109.3</v>
      </c>
      <c r="AN802" s="516">
        <v>109.9</v>
      </c>
      <c r="AO802" s="516">
        <v>109.8</v>
      </c>
      <c r="AP802" s="516">
        <v>111</v>
      </c>
      <c r="AQ802" s="516">
        <v>108.7</v>
      </c>
      <c r="AR802" s="516">
        <v>109.1</v>
      </c>
      <c r="AS802" s="516">
        <v>108.7</v>
      </c>
      <c r="AT802" s="516">
        <v>112.4</v>
      </c>
      <c r="AU802" s="516">
        <v>112.2</v>
      </c>
      <c r="AV802" s="516">
        <v>112.3</v>
      </c>
      <c r="AW802" s="516">
        <v>112.6</v>
      </c>
      <c r="AX802" s="516">
        <v>112.4</v>
      </c>
      <c r="AY802" s="516">
        <v>112.5</v>
      </c>
      <c r="AZ802" s="516">
        <v>112.5</v>
      </c>
      <c r="BA802" s="516">
        <v>112.5</v>
      </c>
      <c r="BB802" s="516">
        <v>112.8</v>
      </c>
      <c r="BC802" s="516">
        <v>111.3</v>
      </c>
      <c r="BD802" s="516">
        <v>111.3</v>
      </c>
      <c r="BE802" s="516">
        <v>111.4</v>
      </c>
      <c r="BF802" s="516">
        <v>111.1</v>
      </c>
      <c r="BG802" s="516">
        <v>111.5</v>
      </c>
      <c r="BH802" s="516">
        <v>112.4</v>
      </c>
      <c r="BI802" s="516">
        <v>111</v>
      </c>
      <c r="BJ802" s="516">
        <v>110.3</v>
      </c>
      <c r="BK802" s="516">
        <v>111</v>
      </c>
      <c r="BL802" s="516">
        <v>111</v>
      </c>
      <c r="BM802" s="516">
        <v>112.1</v>
      </c>
      <c r="BN802" s="516">
        <v>112.3</v>
      </c>
      <c r="BO802" s="516">
        <v>116.5</v>
      </c>
      <c r="BP802" s="516">
        <v>116.9</v>
      </c>
      <c r="BQ802" s="516">
        <v>116.9</v>
      </c>
      <c r="BR802" s="516">
        <v>117.1</v>
      </c>
      <c r="BS802" s="516">
        <v>117.1</v>
      </c>
      <c r="BT802" s="516">
        <v>115.9</v>
      </c>
      <c r="BU802" s="516">
        <v>114.5</v>
      </c>
      <c r="BV802" s="516">
        <v>114.9</v>
      </c>
      <c r="BW802" s="516">
        <v>114.9</v>
      </c>
      <c r="BX802" s="516">
        <v>115</v>
      </c>
      <c r="BY802" s="516">
        <v>114.6</v>
      </c>
      <c r="BZ802" s="516">
        <v>114.6</v>
      </c>
      <c r="CA802" s="516">
        <v>116.9</v>
      </c>
      <c r="CB802" s="516">
        <v>116.3</v>
      </c>
      <c r="CC802" s="516">
        <v>118</v>
      </c>
      <c r="CD802" s="516">
        <v>116.6</v>
      </c>
      <c r="CE802" s="516">
        <v>117.6</v>
      </c>
      <c r="CF802" s="516">
        <v>118.5</v>
      </c>
      <c r="CG802" s="516">
        <v>116.5</v>
      </c>
      <c r="CH802" s="516">
        <v>116.7</v>
      </c>
      <c r="CI802" s="516">
        <v>116.9</v>
      </c>
      <c r="CJ802" s="516">
        <v>119.1</v>
      </c>
      <c r="CK802" s="516">
        <v>118.9</v>
      </c>
      <c r="CL802" s="516">
        <v>119.6</v>
      </c>
      <c r="CM802" s="516">
        <v>119</v>
      </c>
      <c r="CN802" s="516">
        <v>118.3</v>
      </c>
      <c r="CO802" s="516">
        <v>118.2</v>
      </c>
      <c r="CP802" s="516">
        <v>119.2</v>
      </c>
      <c r="CQ802" s="516">
        <v>118.8</v>
      </c>
      <c r="CR802" s="516">
        <v>118.6</v>
      </c>
      <c r="CS802" s="516">
        <v>123.1</v>
      </c>
      <c r="CT802" s="516">
        <v>122.9</v>
      </c>
      <c r="CU802" s="516">
        <v>124.4</v>
      </c>
      <c r="CV802" s="516">
        <v>124.4</v>
      </c>
      <c r="CW802" s="516">
        <v>125.9</v>
      </c>
      <c r="CX802" s="516">
        <v>127.4</v>
      </c>
      <c r="CY802" s="516">
        <v>128.80000000000001</v>
      </c>
      <c r="CZ802" s="516">
        <v>128.19999999999999</v>
      </c>
      <c r="DA802" s="516">
        <v>129.69999999999999</v>
      </c>
      <c r="DB802" s="516">
        <v>127</v>
      </c>
      <c r="DC802" s="516">
        <v>128</v>
      </c>
      <c r="DD802" s="516">
        <v>129.5</v>
      </c>
      <c r="DE802" s="516">
        <v>129.9</v>
      </c>
      <c r="DF802" s="516">
        <v>130</v>
      </c>
      <c r="DG802" s="516">
        <v>131.69999999999999</v>
      </c>
      <c r="DH802" s="516">
        <v>129.5</v>
      </c>
      <c r="DI802" s="516">
        <v>129.30000000000001</v>
      </c>
      <c r="DJ802" s="516">
        <v>129.30000000000001</v>
      </c>
      <c r="DK802" s="516">
        <v>129.4</v>
      </c>
      <c r="DL802" s="516">
        <v>129.80000000000001</v>
      </c>
      <c r="DM802" s="516">
        <v>132.6</v>
      </c>
      <c r="DN802" s="516">
        <v>134.5</v>
      </c>
      <c r="DO802" s="516">
        <v>136.80000000000001</v>
      </c>
      <c r="DP802" s="516">
        <v>137.19999999999999</v>
      </c>
      <c r="DQ802" s="516">
        <v>140.4</v>
      </c>
      <c r="DR802" s="516">
        <v>140.80000000000001</v>
      </c>
      <c r="DS802" s="516">
        <v>140.9</v>
      </c>
      <c r="DT802" s="516">
        <v>141.19999999999999</v>
      </c>
      <c r="DU802" s="517">
        <v>141.80000000000001</v>
      </c>
      <c r="DV802" s="517">
        <v>141.9</v>
      </c>
      <c r="DW802" s="517">
        <v>142.69999999999999</v>
      </c>
      <c r="DX802" s="559">
        <v>140.19999999999999</v>
      </c>
      <c r="DY802" s="559">
        <v>142.1</v>
      </c>
      <c r="DZ802" s="559">
        <v>140.4</v>
      </c>
      <c r="EA802" s="558">
        <v>142.30000000000001</v>
      </c>
    </row>
    <row r="803" spans="1:131">
      <c r="A803" s="514" t="s">
        <v>2143</v>
      </c>
      <c r="B803" s="514" t="s">
        <v>2144</v>
      </c>
      <c r="C803" s="515">
        <v>0.86336000000000002</v>
      </c>
      <c r="D803" s="516">
        <v>82.4</v>
      </c>
      <c r="E803" s="516">
        <v>91.3</v>
      </c>
      <c r="F803" s="516">
        <v>76</v>
      </c>
      <c r="G803" s="516">
        <v>80.099999999999994</v>
      </c>
      <c r="H803" s="516">
        <v>77.7</v>
      </c>
      <c r="I803" s="516">
        <v>82.3</v>
      </c>
      <c r="J803" s="516">
        <v>107.2</v>
      </c>
      <c r="K803" s="516">
        <v>94.9</v>
      </c>
      <c r="L803" s="516">
        <v>96.6</v>
      </c>
      <c r="M803" s="516">
        <v>114.5</v>
      </c>
      <c r="N803" s="516">
        <v>116.7</v>
      </c>
      <c r="O803" s="516">
        <v>130.5</v>
      </c>
      <c r="P803" s="516">
        <v>107.9</v>
      </c>
      <c r="Q803" s="516">
        <v>99.2</v>
      </c>
      <c r="R803" s="516">
        <v>100</v>
      </c>
      <c r="S803" s="516">
        <v>111.4</v>
      </c>
      <c r="T803" s="516">
        <v>115.7</v>
      </c>
      <c r="U803" s="516">
        <v>120.8</v>
      </c>
      <c r="V803" s="516">
        <v>115.3</v>
      </c>
      <c r="W803" s="516">
        <v>109.8</v>
      </c>
      <c r="X803" s="516">
        <v>100.2</v>
      </c>
      <c r="Y803" s="516">
        <v>118.1</v>
      </c>
      <c r="Z803" s="516">
        <v>117.4</v>
      </c>
      <c r="AA803" s="516">
        <v>122.8</v>
      </c>
      <c r="AB803" s="516">
        <v>117.8</v>
      </c>
      <c r="AC803" s="516">
        <v>112.3</v>
      </c>
      <c r="AD803" s="516">
        <v>104.6</v>
      </c>
      <c r="AE803" s="516">
        <v>110.2</v>
      </c>
      <c r="AF803" s="516">
        <v>116.8</v>
      </c>
      <c r="AG803" s="516">
        <v>131</v>
      </c>
      <c r="AH803" s="516">
        <v>127.5</v>
      </c>
      <c r="AI803" s="516">
        <v>129.30000000000001</v>
      </c>
      <c r="AJ803" s="516">
        <v>115</v>
      </c>
      <c r="AK803" s="516">
        <v>124.6</v>
      </c>
      <c r="AL803" s="516">
        <v>122.3</v>
      </c>
      <c r="AM803" s="516">
        <v>126.6</v>
      </c>
      <c r="AN803" s="516">
        <v>118.4</v>
      </c>
      <c r="AO803" s="516">
        <v>119.3</v>
      </c>
      <c r="AP803" s="516">
        <v>120.6</v>
      </c>
      <c r="AQ803" s="516">
        <v>122.7</v>
      </c>
      <c r="AR803" s="516">
        <v>118.2</v>
      </c>
      <c r="AS803" s="516">
        <v>118.4</v>
      </c>
      <c r="AT803" s="516">
        <v>118.7</v>
      </c>
      <c r="AU803" s="516">
        <v>118.7</v>
      </c>
      <c r="AV803" s="516">
        <v>118.7</v>
      </c>
      <c r="AW803" s="516">
        <v>118.3</v>
      </c>
      <c r="AX803" s="516">
        <v>118.5</v>
      </c>
      <c r="AY803" s="516">
        <v>118.5</v>
      </c>
      <c r="AZ803" s="516">
        <v>117.7</v>
      </c>
      <c r="BA803" s="516">
        <v>117.7</v>
      </c>
      <c r="BB803" s="516">
        <v>117.9</v>
      </c>
      <c r="BC803" s="516">
        <v>117.4</v>
      </c>
      <c r="BD803" s="516">
        <v>117.1</v>
      </c>
      <c r="BE803" s="516">
        <v>116.9</v>
      </c>
      <c r="BF803" s="516">
        <v>116.8</v>
      </c>
      <c r="BG803" s="516">
        <v>116.8</v>
      </c>
      <c r="BH803" s="516">
        <v>116.6</v>
      </c>
      <c r="BI803" s="516">
        <v>117.2</v>
      </c>
      <c r="BJ803" s="516">
        <v>117.3</v>
      </c>
      <c r="BK803" s="516">
        <v>117.4</v>
      </c>
      <c r="BL803" s="516">
        <v>117.2</v>
      </c>
      <c r="BM803" s="516">
        <v>117.5</v>
      </c>
      <c r="BN803" s="516">
        <v>117.5</v>
      </c>
      <c r="BO803" s="516">
        <v>109.6</v>
      </c>
      <c r="BP803" s="516">
        <v>111.8</v>
      </c>
      <c r="BQ803" s="516">
        <v>109.9</v>
      </c>
      <c r="BR803" s="516">
        <v>108.5</v>
      </c>
      <c r="BS803" s="516">
        <v>108.5</v>
      </c>
      <c r="BT803" s="516">
        <v>108.5</v>
      </c>
      <c r="BU803" s="516">
        <v>108.5</v>
      </c>
      <c r="BV803" s="516">
        <v>108.1</v>
      </c>
      <c r="BW803" s="516">
        <v>108</v>
      </c>
      <c r="BX803" s="516">
        <v>109</v>
      </c>
      <c r="BY803" s="516">
        <v>110.6</v>
      </c>
      <c r="BZ803" s="516">
        <v>110.6</v>
      </c>
      <c r="CA803" s="516">
        <v>109.6</v>
      </c>
      <c r="CB803" s="516">
        <v>113.4</v>
      </c>
      <c r="CC803" s="516">
        <v>110.4</v>
      </c>
      <c r="CD803" s="516">
        <v>112</v>
      </c>
      <c r="CE803" s="516">
        <v>111</v>
      </c>
      <c r="CF803" s="516">
        <v>112</v>
      </c>
      <c r="CG803" s="516">
        <v>111.3</v>
      </c>
      <c r="CH803" s="516">
        <v>111.2</v>
      </c>
      <c r="CI803" s="516">
        <v>109.1</v>
      </c>
      <c r="CJ803" s="516">
        <v>109.2</v>
      </c>
      <c r="CK803" s="516">
        <v>111.4</v>
      </c>
      <c r="CL803" s="516">
        <v>113.8</v>
      </c>
      <c r="CM803" s="516">
        <v>110</v>
      </c>
      <c r="CN803" s="516">
        <v>111.2</v>
      </c>
      <c r="CO803" s="516">
        <v>112.1</v>
      </c>
      <c r="CP803" s="516">
        <v>112.2</v>
      </c>
      <c r="CQ803" s="516">
        <v>112.7</v>
      </c>
      <c r="CR803" s="516">
        <v>112.4</v>
      </c>
      <c r="CS803" s="516">
        <v>112.4</v>
      </c>
      <c r="CT803" s="516">
        <v>112.4</v>
      </c>
      <c r="CU803" s="516">
        <v>112</v>
      </c>
      <c r="CV803" s="516">
        <v>108.8</v>
      </c>
      <c r="CW803" s="516">
        <v>112</v>
      </c>
      <c r="CX803" s="516">
        <v>112</v>
      </c>
      <c r="CY803" s="516">
        <v>112.6</v>
      </c>
      <c r="CZ803" s="516">
        <v>112.9</v>
      </c>
      <c r="DA803" s="516">
        <v>117.4</v>
      </c>
      <c r="DB803" s="516">
        <v>117.1</v>
      </c>
      <c r="DC803" s="516">
        <v>117.5</v>
      </c>
      <c r="DD803" s="516">
        <v>117.5</v>
      </c>
      <c r="DE803" s="516">
        <v>117.8</v>
      </c>
      <c r="DF803" s="516">
        <v>118.1</v>
      </c>
      <c r="DG803" s="516">
        <v>118.1</v>
      </c>
      <c r="DH803" s="516">
        <v>112.9</v>
      </c>
      <c r="DI803" s="516">
        <v>112.2</v>
      </c>
      <c r="DJ803" s="516">
        <v>115.4</v>
      </c>
      <c r="DK803" s="516">
        <v>117.8</v>
      </c>
      <c r="DL803" s="516">
        <v>116.8</v>
      </c>
      <c r="DM803" s="516">
        <v>115.7</v>
      </c>
      <c r="DN803" s="516">
        <v>114.2</v>
      </c>
      <c r="DO803" s="516">
        <v>115.7</v>
      </c>
      <c r="DP803" s="516">
        <v>115.1</v>
      </c>
      <c r="DQ803" s="516">
        <v>118.4</v>
      </c>
      <c r="DR803" s="516">
        <v>118.4</v>
      </c>
      <c r="DS803" s="516">
        <v>118.4</v>
      </c>
      <c r="DT803" s="516">
        <v>114.4</v>
      </c>
      <c r="DU803" s="517">
        <v>117.5</v>
      </c>
      <c r="DV803" s="517">
        <v>117.5</v>
      </c>
      <c r="DW803" s="517">
        <v>116.9</v>
      </c>
      <c r="DX803" s="559">
        <v>113.4</v>
      </c>
      <c r="DY803" s="559">
        <v>118.1</v>
      </c>
      <c r="DZ803" s="559">
        <v>117.3</v>
      </c>
      <c r="EA803" s="558">
        <v>117.3</v>
      </c>
    </row>
    <row r="804" spans="1:131">
      <c r="A804" s="514" t="s">
        <v>2145</v>
      </c>
      <c r="B804" s="514" t="s">
        <v>2146</v>
      </c>
      <c r="C804" s="515">
        <v>0.15892999999999999</v>
      </c>
      <c r="D804" s="516">
        <v>102.5</v>
      </c>
      <c r="E804" s="516">
        <v>104.2</v>
      </c>
      <c r="F804" s="516">
        <v>104.6</v>
      </c>
      <c r="G804" s="516">
        <v>105</v>
      </c>
      <c r="H804" s="516">
        <v>104.9</v>
      </c>
      <c r="I804" s="516">
        <v>106.1</v>
      </c>
      <c r="J804" s="516">
        <v>106.2</v>
      </c>
      <c r="K804" s="516">
        <v>106.2</v>
      </c>
      <c r="L804" s="516">
        <v>106.6</v>
      </c>
      <c r="M804" s="516">
        <v>106.7</v>
      </c>
      <c r="N804" s="516">
        <v>106.7</v>
      </c>
      <c r="O804" s="516">
        <v>106.8</v>
      </c>
      <c r="P804" s="516">
        <v>109.6</v>
      </c>
      <c r="Q804" s="516">
        <v>109.4</v>
      </c>
      <c r="R804" s="516">
        <v>111.2</v>
      </c>
      <c r="S804" s="516">
        <v>111.8</v>
      </c>
      <c r="T804" s="516">
        <v>113.6</v>
      </c>
      <c r="U804" s="516">
        <v>113.9</v>
      </c>
      <c r="V804" s="516">
        <v>112.5</v>
      </c>
      <c r="W804" s="516">
        <v>113.1</v>
      </c>
      <c r="X804" s="516">
        <v>113.2</v>
      </c>
      <c r="Y804" s="516">
        <v>114.4</v>
      </c>
      <c r="Z804" s="516">
        <v>115.7</v>
      </c>
      <c r="AA804" s="516">
        <v>114.5</v>
      </c>
      <c r="AB804" s="516">
        <v>102.1</v>
      </c>
      <c r="AC804" s="516">
        <v>102.1</v>
      </c>
      <c r="AD804" s="516">
        <v>102.2</v>
      </c>
      <c r="AE804" s="516">
        <v>102.2</v>
      </c>
      <c r="AF804" s="516">
        <v>102.6</v>
      </c>
      <c r="AG804" s="516">
        <v>102.6</v>
      </c>
      <c r="AH804" s="516">
        <v>102.6</v>
      </c>
      <c r="AI804" s="516">
        <v>102.9</v>
      </c>
      <c r="AJ804" s="516">
        <v>103</v>
      </c>
      <c r="AK804" s="516">
        <v>102.7</v>
      </c>
      <c r="AL804" s="516">
        <v>102.9</v>
      </c>
      <c r="AM804" s="516">
        <v>103</v>
      </c>
      <c r="AN804" s="516">
        <v>103.4</v>
      </c>
      <c r="AO804" s="516">
        <v>103.6</v>
      </c>
      <c r="AP804" s="516">
        <v>103.1</v>
      </c>
      <c r="AQ804" s="516">
        <v>102.6</v>
      </c>
      <c r="AR804" s="516">
        <v>102.8</v>
      </c>
      <c r="AS804" s="516">
        <v>102.8</v>
      </c>
      <c r="AT804" s="516">
        <v>102.9</v>
      </c>
      <c r="AU804" s="516">
        <v>102.4</v>
      </c>
      <c r="AV804" s="516">
        <v>102.4</v>
      </c>
      <c r="AW804" s="516">
        <v>101.9</v>
      </c>
      <c r="AX804" s="516">
        <v>102</v>
      </c>
      <c r="AY804" s="516">
        <v>102.2</v>
      </c>
      <c r="AZ804" s="516">
        <v>104.8</v>
      </c>
      <c r="BA804" s="516">
        <v>105</v>
      </c>
      <c r="BB804" s="516">
        <v>105.1</v>
      </c>
      <c r="BC804" s="516">
        <v>105.1</v>
      </c>
      <c r="BD804" s="516">
        <v>105.1</v>
      </c>
      <c r="BE804" s="516">
        <v>105.5</v>
      </c>
      <c r="BF804" s="516">
        <v>105.5</v>
      </c>
      <c r="BG804" s="516">
        <v>105.5</v>
      </c>
      <c r="BH804" s="516">
        <v>105.5</v>
      </c>
      <c r="BI804" s="516">
        <v>106</v>
      </c>
      <c r="BJ804" s="516">
        <v>105.8</v>
      </c>
      <c r="BK804" s="516">
        <v>105.8</v>
      </c>
      <c r="BL804" s="516">
        <v>108.2</v>
      </c>
      <c r="BM804" s="516">
        <v>110</v>
      </c>
      <c r="BN804" s="516">
        <v>110</v>
      </c>
      <c r="BO804" s="516">
        <v>107.9</v>
      </c>
      <c r="BP804" s="516">
        <v>107.9</v>
      </c>
      <c r="BQ804" s="516">
        <v>107.9</v>
      </c>
      <c r="BR804" s="516">
        <v>107.9</v>
      </c>
      <c r="BS804" s="516">
        <v>107.9</v>
      </c>
      <c r="BT804" s="516">
        <v>108.1</v>
      </c>
      <c r="BU804" s="516">
        <v>108.3</v>
      </c>
      <c r="BV804" s="516">
        <v>107.7</v>
      </c>
      <c r="BW804" s="516">
        <v>108.9</v>
      </c>
      <c r="BX804" s="516">
        <v>109.5</v>
      </c>
      <c r="BY804" s="516">
        <v>109</v>
      </c>
      <c r="BZ804" s="516">
        <v>109.5</v>
      </c>
      <c r="CA804" s="516">
        <v>109.9</v>
      </c>
      <c r="CB804" s="516">
        <v>109.7</v>
      </c>
      <c r="CC804" s="516">
        <v>110.2</v>
      </c>
      <c r="CD804" s="516">
        <v>110.5</v>
      </c>
      <c r="CE804" s="516">
        <v>110.6</v>
      </c>
      <c r="CF804" s="516">
        <v>111.6</v>
      </c>
      <c r="CG804" s="516">
        <v>112.4</v>
      </c>
      <c r="CH804" s="516">
        <v>112.5</v>
      </c>
      <c r="CI804" s="516">
        <v>112.7</v>
      </c>
      <c r="CJ804" s="516">
        <v>111.4</v>
      </c>
      <c r="CK804" s="516">
        <v>113</v>
      </c>
      <c r="CL804" s="516">
        <v>116.5</v>
      </c>
      <c r="CM804" s="516">
        <v>116.3</v>
      </c>
      <c r="CN804" s="516">
        <v>115.7</v>
      </c>
      <c r="CO804" s="516">
        <v>115.7</v>
      </c>
      <c r="CP804" s="516">
        <v>116.7</v>
      </c>
      <c r="CQ804" s="516">
        <v>116.6</v>
      </c>
      <c r="CR804" s="516">
        <v>116.8</v>
      </c>
      <c r="CS804" s="516">
        <v>117.7</v>
      </c>
      <c r="CT804" s="516">
        <v>116.1</v>
      </c>
      <c r="CU804" s="516">
        <v>114.2</v>
      </c>
      <c r="CV804" s="516">
        <v>114.2</v>
      </c>
      <c r="CW804" s="516">
        <v>121</v>
      </c>
      <c r="CX804" s="516">
        <v>121.5</v>
      </c>
      <c r="CY804" s="516">
        <v>124.5</v>
      </c>
      <c r="CZ804" s="516">
        <v>124.3</v>
      </c>
      <c r="DA804" s="516">
        <v>123.9</v>
      </c>
      <c r="DB804" s="516">
        <v>124</v>
      </c>
      <c r="DC804" s="516">
        <v>124.1</v>
      </c>
      <c r="DD804" s="516">
        <v>123.9</v>
      </c>
      <c r="DE804" s="516">
        <v>125.3</v>
      </c>
      <c r="DF804" s="516">
        <v>125.8</v>
      </c>
      <c r="DG804" s="516">
        <v>124.5</v>
      </c>
      <c r="DH804" s="516">
        <v>125.4</v>
      </c>
      <c r="DI804" s="516">
        <v>127.3</v>
      </c>
      <c r="DJ804" s="516">
        <v>128.19999999999999</v>
      </c>
      <c r="DK804" s="516">
        <v>128.6</v>
      </c>
      <c r="DL804" s="516">
        <v>128.6</v>
      </c>
      <c r="DM804" s="516">
        <v>130.80000000000001</v>
      </c>
      <c r="DN804" s="516">
        <v>131</v>
      </c>
      <c r="DO804" s="516">
        <v>131.80000000000001</v>
      </c>
      <c r="DP804" s="516">
        <v>131.5</v>
      </c>
      <c r="DQ804" s="516">
        <v>131.80000000000001</v>
      </c>
      <c r="DR804" s="516">
        <v>133</v>
      </c>
      <c r="DS804" s="516">
        <v>132.9</v>
      </c>
      <c r="DT804" s="516">
        <v>134.6</v>
      </c>
      <c r="DU804" s="517">
        <v>134.19999999999999</v>
      </c>
      <c r="DV804" s="517">
        <v>134.19999999999999</v>
      </c>
      <c r="DW804" s="517">
        <v>134.6</v>
      </c>
      <c r="DX804" s="559">
        <v>134.80000000000001</v>
      </c>
      <c r="DY804" s="559">
        <v>135.30000000000001</v>
      </c>
      <c r="DZ804" s="559">
        <v>133.9</v>
      </c>
      <c r="EA804" s="558">
        <v>134.30000000000001</v>
      </c>
    </row>
    <row r="805" spans="1:131">
      <c r="A805" s="514" t="s">
        <v>2147</v>
      </c>
      <c r="B805" s="514" t="s">
        <v>2148</v>
      </c>
      <c r="C805" s="515">
        <v>8.9179999999999995E-2</v>
      </c>
      <c r="D805" s="516">
        <v>104.3</v>
      </c>
      <c r="E805" s="516">
        <v>108.8</v>
      </c>
      <c r="F805" s="516">
        <v>103.3</v>
      </c>
      <c r="G805" s="516">
        <v>108.3</v>
      </c>
      <c r="H805" s="516">
        <v>107</v>
      </c>
      <c r="I805" s="516">
        <v>109.9</v>
      </c>
      <c r="J805" s="516">
        <v>110.6</v>
      </c>
      <c r="K805" s="516">
        <v>110</v>
      </c>
      <c r="L805" s="516">
        <v>105.8</v>
      </c>
      <c r="M805" s="516">
        <v>104.5</v>
      </c>
      <c r="N805" s="516">
        <v>101.7</v>
      </c>
      <c r="O805" s="516">
        <v>111</v>
      </c>
      <c r="P805" s="516">
        <v>108.8</v>
      </c>
      <c r="Q805" s="516">
        <v>107.6</v>
      </c>
      <c r="R805" s="516">
        <v>109.9</v>
      </c>
      <c r="S805" s="516">
        <v>106.6</v>
      </c>
      <c r="T805" s="516">
        <v>103.6</v>
      </c>
      <c r="U805" s="516">
        <v>106.4</v>
      </c>
      <c r="V805" s="516">
        <v>108.8</v>
      </c>
      <c r="W805" s="516">
        <v>109.3</v>
      </c>
      <c r="X805" s="516">
        <v>113.5</v>
      </c>
      <c r="Y805" s="516">
        <v>107.8</v>
      </c>
      <c r="Z805" s="516">
        <v>105.2</v>
      </c>
      <c r="AA805" s="516">
        <v>106.2</v>
      </c>
      <c r="AB805" s="516">
        <v>104.4</v>
      </c>
      <c r="AC805" s="516">
        <v>105.2</v>
      </c>
      <c r="AD805" s="516">
        <v>104.5</v>
      </c>
      <c r="AE805" s="516">
        <v>105.4</v>
      </c>
      <c r="AF805" s="516">
        <v>110.2</v>
      </c>
      <c r="AG805" s="516">
        <v>108</v>
      </c>
      <c r="AH805" s="516">
        <v>109</v>
      </c>
      <c r="AI805" s="516">
        <v>111.4</v>
      </c>
      <c r="AJ805" s="516">
        <v>104.8</v>
      </c>
      <c r="AK805" s="516">
        <v>105</v>
      </c>
      <c r="AL805" s="516">
        <v>109.8</v>
      </c>
      <c r="AM805" s="516">
        <v>110.9</v>
      </c>
      <c r="AN805" s="516">
        <v>107.6</v>
      </c>
      <c r="AO805" s="516">
        <v>108.7</v>
      </c>
      <c r="AP805" s="516">
        <v>109.5</v>
      </c>
      <c r="AQ805" s="516">
        <v>102.3</v>
      </c>
      <c r="AR805" s="516">
        <v>101.1</v>
      </c>
      <c r="AS805" s="516">
        <v>106</v>
      </c>
      <c r="AT805" s="516">
        <v>106</v>
      </c>
      <c r="AU805" s="516">
        <v>106</v>
      </c>
      <c r="AV805" s="516">
        <v>106.3</v>
      </c>
      <c r="AW805" s="516">
        <v>106.3</v>
      </c>
      <c r="AX805" s="516">
        <v>100.9</v>
      </c>
      <c r="AY805" s="516">
        <v>100.3</v>
      </c>
      <c r="AZ805" s="516">
        <v>100.4</v>
      </c>
      <c r="BA805" s="516">
        <v>100</v>
      </c>
      <c r="BB805" s="516">
        <v>99.9</v>
      </c>
      <c r="BC805" s="516">
        <v>99.9</v>
      </c>
      <c r="BD805" s="516">
        <v>99.9</v>
      </c>
      <c r="BE805" s="516">
        <v>100.1</v>
      </c>
      <c r="BF805" s="516">
        <v>100.1</v>
      </c>
      <c r="BG805" s="516">
        <v>100.1</v>
      </c>
      <c r="BH805" s="516">
        <v>100.3</v>
      </c>
      <c r="BI805" s="516">
        <v>100.3</v>
      </c>
      <c r="BJ805" s="516">
        <v>100.4</v>
      </c>
      <c r="BK805" s="516">
        <v>100.4</v>
      </c>
      <c r="BL805" s="516">
        <v>100.4</v>
      </c>
      <c r="BM805" s="516">
        <v>101.7</v>
      </c>
      <c r="BN805" s="516">
        <v>101.8</v>
      </c>
      <c r="BO805" s="516">
        <v>103.1</v>
      </c>
      <c r="BP805" s="516">
        <v>102.7</v>
      </c>
      <c r="BQ805" s="516">
        <v>103.1</v>
      </c>
      <c r="BR805" s="516">
        <v>103.1</v>
      </c>
      <c r="BS805" s="516">
        <v>103.5</v>
      </c>
      <c r="BT805" s="516">
        <v>103.8</v>
      </c>
      <c r="BU805" s="516">
        <v>104.1</v>
      </c>
      <c r="BV805" s="516">
        <v>104.8</v>
      </c>
      <c r="BW805" s="516">
        <v>105.1</v>
      </c>
      <c r="BX805" s="516">
        <v>105.3</v>
      </c>
      <c r="BY805" s="516">
        <v>105.6</v>
      </c>
      <c r="BZ805" s="516">
        <v>106.2</v>
      </c>
      <c r="CA805" s="516">
        <v>107.5</v>
      </c>
      <c r="CB805" s="516">
        <v>107.5</v>
      </c>
      <c r="CC805" s="516">
        <v>107.5</v>
      </c>
      <c r="CD805" s="516">
        <v>107.5</v>
      </c>
      <c r="CE805" s="516">
        <v>107.5</v>
      </c>
      <c r="CF805" s="516">
        <v>108.5</v>
      </c>
      <c r="CG805" s="516">
        <v>107.8</v>
      </c>
      <c r="CH805" s="516">
        <v>107.8</v>
      </c>
      <c r="CI805" s="516">
        <v>108.5</v>
      </c>
      <c r="CJ805" s="516">
        <v>108.5</v>
      </c>
      <c r="CK805" s="516">
        <v>109.5</v>
      </c>
      <c r="CL805" s="516">
        <v>109.5</v>
      </c>
      <c r="CM805" s="516">
        <v>112.8</v>
      </c>
      <c r="CN805" s="516">
        <v>112.8</v>
      </c>
      <c r="CO805" s="516">
        <v>111.7</v>
      </c>
      <c r="CP805" s="516">
        <v>112.3</v>
      </c>
      <c r="CQ805" s="516">
        <v>111.9</v>
      </c>
      <c r="CR805" s="516">
        <v>111</v>
      </c>
      <c r="CS805" s="516">
        <v>111</v>
      </c>
      <c r="CT805" s="516">
        <v>110.5</v>
      </c>
      <c r="CU805" s="516">
        <v>110.9</v>
      </c>
      <c r="CV805" s="516">
        <v>110.9</v>
      </c>
      <c r="CW805" s="516">
        <v>110.9</v>
      </c>
      <c r="CX805" s="516">
        <v>111.7</v>
      </c>
      <c r="CY805" s="516">
        <v>111.2</v>
      </c>
      <c r="CZ805" s="516">
        <v>108.8</v>
      </c>
      <c r="DA805" s="516">
        <v>109.3</v>
      </c>
      <c r="DB805" s="516">
        <v>110.9</v>
      </c>
      <c r="DC805" s="516">
        <v>114.2</v>
      </c>
      <c r="DD805" s="516">
        <v>114.2</v>
      </c>
      <c r="DE805" s="516">
        <v>115.6</v>
      </c>
      <c r="DF805" s="516">
        <v>116</v>
      </c>
      <c r="DG805" s="516">
        <v>117.7</v>
      </c>
      <c r="DH805" s="516">
        <v>120.3</v>
      </c>
      <c r="DI805" s="516">
        <v>120.1</v>
      </c>
      <c r="DJ805" s="516">
        <v>120.5</v>
      </c>
      <c r="DK805" s="516">
        <v>119</v>
      </c>
      <c r="DL805" s="516">
        <v>124.7</v>
      </c>
      <c r="DM805" s="516">
        <v>125.2</v>
      </c>
      <c r="DN805" s="516">
        <v>124.7</v>
      </c>
      <c r="DO805" s="516">
        <v>126.5</v>
      </c>
      <c r="DP805" s="516">
        <v>126.6</v>
      </c>
      <c r="DQ805" s="516">
        <v>130.5</v>
      </c>
      <c r="DR805" s="516">
        <v>129.4</v>
      </c>
      <c r="DS805" s="516">
        <v>132.69999999999999</v>
      </c>
      <c r="DT805" s="516">
        <v>132.1</v>
      </c>
      <c r="DU805" s="517">
        <v>128.1</v>
      </c>
      <c r="DV805" s="517">
        <v>129</v>
      </c>
      <c r="DW805" s="517">
        <v>130.1</v>
      </c>
      <c r="DX805" s="559">
        <v>129.6</v>
      </c>
      <c r="DY805" s="559">
        <v>129.19999999999999</v>
      </c>
      <c r="DZ805" s="559">
        <v>128.69999999999999</v>
      </c>
      <c r="EA805" s="558">
        <v>130.80000000000001</v>
      </c>
    </row>
    <row r="806" spans="1:131">
      <c r="A806" s="514" t="s">
        <v>2149</v>
      </c>
      <c r="B806" s="514" t="s">
        <v>2150</v>
      </c>
      <c r="C806" s="515">
        <v>2.3682699999999999</v>
      </c>
      <c r="D806" s="516">
        <v>101.6</v>
      </c>
      <c r="E806" s="516">
        <v>101.6</v>
      </c>
      <c r="F806" s="516">
        <v>103.2</v>
      </c>
      <c r="G806" s="516">
        <v>102.9</v>
      </c>
      <c r="H806" s="516">
        <v>103.1</v>
      </c>
      <c r="I806" s="516">
        <v>102.7</v>
      </c>
      <c r="J806" s="516">
        <v>102.3</v>
      </c>
      <c r="K806" s="516">
        <v>102.2</v>
      </c>
      <c r="L806" s="516">
        <v>102.5</v>
      </c>
      <c r="M806" s="516">
        <v>103.8</v>
      </c>
      <c r="N806" s="516">
        <v>102.6</v>
      </c>
      <c r="O806" s="516">
        <v>103.3</v>
      </c>
      <c r="P806" s="516">
        <v>103.4</v>
      </c>
      <c r="Q806" s="516">
        <v>103.7</v>
      </c>
      <c r="R806" s="516">
        <v>104.5</v>
      </c>
      <c r="S806" s="516">
        <v>104.2</v>
      </c>
      <c r="T806" s="516">
        <v>103.5</v>
      </c>
      <c r="U806" s="516">
        <v>103.7</v>
      </c>
      <c r="V806" s="516">
        <v>103.9</v>
      </c>
      <c r="W806" s="516">
        <v>102.6</v>
      </c>
      <c r="X806" s="516">
        <v>103.7</v>
      </c>
      <c r="Y806" s="516">
        <v>102.4</v>
      </c>
      <c r="Z806" s="516">
        <v>103.4</v>
      </c>
      <c r="AA806" s="516">
        <v>104.6</v>
      </c>
      <c r="AB806" s="516">
        <v>104.1</v>
      </c>
      <c r="AC806" s="516">
        <v>105.2</v>
      </c>
      <c r="AD806" s="516">
        <v>104.8</v>
      </c>
      <c r="AE806" s="516">
        <v>105</v>
      </c>
      <c r="AF806" s="516">
        <v>104.7</v>
      </c>
      <c r="AG806" s="516">
        <v>105.6</v>
      </c>
      <c r="AH806" s="516">
        <v>105.7</v>
      </c>
      <c r="AI806" s="516">
        <v>105.8</v>
      </c>
      <c r="AJ806" s="516">
        <v>106.8</v>
      </c>
      <c r="AK806" s="516">
        <v>106</v>
      </c>
      <c r="AL806" s="516">
        <v>106.1</v>
      </c>
      <c r="AM806" s="516">
        <v>106.5</v>
      </c>
      <c r="AN806" s="516">
        <v>106.6</v>
      </c>
      <c r="AO806" s="516">
        <v>107.5</v>
      </c>
      <c r="AP806" s="516">
        <v>106.8</v>
      </c>
      <c r="AQ806" s="516">
        <v>106.7</v>
      </c>
      <c r="AR806" s="516">
        <v>107.3</v>
      </c>
      <c r="AS806" s="516">
        <v>107.8</v>
      </c>
      <c r="AT806" s="516">
        <v>108.6</v>
      </c>
      <c r="AU806" s="516">
        <v>108.6</v>
      </c>
      <c r="AV806" s="516">
        <v>108.3</v>
      </c>
      <c r="AW806" s="516">
        <v>107.9</v>
      </c>
      <c r="AX806" s="516">
        <v>107.2</v>
      </c>
      <c r="AY806" s="516">
        <v>106.9</v>
      </c>
      <c r="AZ806" s="516">
        <v>107.1</v>
      </c>
      <c r="BA806" s="516">
        <v>107.7</v>
      </c>
      <c r="BB806" s="516">
        <v>107.4</v>
      </c>
      <c r="BC806" s="516">
        <v>107.6</v>
      </c>
      <c r="BD806" s="516">
        <v>108</v>
      </c>
      <c r="BE806" s="516">
        <v>107.3</v>
      </c>
      <c r="BF806" s="516">
        <v>107.5</v>
      </c>
      <c r="BG806" s="516">
        <v>106.9</v>
      </c>
      <c r="BH806" s="516">
        <v>106.3</v>
      </c>
      <c r="BI806" s="516">
        <v>106.2</v>
      </c>
      <c r="BJ806" s="516">
        <v>106.9</v>
      </c>
      <c r="BK806" s="516">
        <v>107.5</v>
      </c>
      <c r="BL806" s="516">
        <v>107.9</v>
      </c>
      <c r="BM806" s="516">
        <v>108.3</v>
      </c>
      <c r="BN806" s="516">
        <v>108.7</v>
      </c>
      <c r="BO806" s="516">
        <v>107.9</v>
      </c>
      <c r="BP806" s="516">
        <v>107.3</v>
      </c>
      <c r="BQ806" s="516">
        <v>108.1</v>
      </c>
      <c r="BR806" s="516">
        <v>108.2</v>
      </c>
      <c r="BS806" s="516">
        <v>108.4</v>
      </c>
      <c r="BT806" s="516">
        <v>108.3</v>
      </c>
      <c r="BU806" s="516">
        <v>109.8</v>
      </c>
      <c r="BV806" s="516">
        <v>110.2</v>
      </c>
      <c r="BW806" s="516">
        <v>110.6</v>
      </c>
      <c r="BX806" s="516">
        <v>111.2</v>
      </c>
      <c r="BY806" s="516">
        <v>111.7</v>
      </c>
      <c r="BZ806" s="516">
        <v>111</v>
      </c>
      <c r="CA806" s="516">
        <v>111.9</v>
      </c>
      <c r="CB806" s="516">
        <v>112.5</v>
      </c>
      <c r="CC806" s="516">
        <v>112.2</v>
      </c>
      <c r="CD806" s="516">
        <v>112.8</v>
      </c>
      <c r="CE806" s="516">
        <v>113.2</v>
      </c>
      <c r="CF806" s="516">
        <v>111.4</v>
      </c>
      <c r="CG806" s="516">
        <v>113</v>
      </c>
      <c r="CH806" s="516">
        <v>112.8</v>
      </c>
      <c r="CI806" s="516">
        <v>112.8</v>
      </c>
      <c r="CJ806" s="516">
        <v>112.8</v>
      </c>
      <c r="CK806" s="516">
        <v>113</v>
      </c>
      <c r="CL806" s="516">
        <v>113.5</v>
      </c>
      <c r="CM806" s="516">
        <v>112.1</v>
      </c>
      <c r="CN806" s="516">
        <v>111.3</v>
      </c>
      <c r="CO806" s="516">
        <v>112.6</v>
      </c>
      <c r="CP806" s="516">
        <v>114.2</v>
      </c>
      <c r="CQ806" s="516">
        <v>114.8</v>
      </c>
      <c r="CR806" s="516">
        <v>115.6</v>
      </c>
      <c r="CS806" s="516">
        <v>115.5</v>
      </c>
      <c r="CT806" s="516">
        <v>114.8</v>
      </c>
      <c r="CU806" s="516">
        <v>114.7</v>
      </c>
      <c r="CV806" s="516">
        <v>114.5</v>
      </c>
      <c r="CW806" s="516">
        <v>115.3</v>
      </c>
      <c r="CX806" s="516">
        <v>116</v>
      </c>
      <c r="CY806" s="516">
        <v>115.9</v>
      </c>
      <c r="CZ806" s="516">
        <v>116.4</v>
      </c>
      <c r="DA806" s="516">
        <v>116</v>
      </c>
      <c r="DB806" s="516">
        <v>115.4</v>
      </c>
      <c r="DC806" s="516">
        <v>115.5</v>
      </c>
      <c r="DD806" s="516">
        <v>116.1</v>
      </c>
      <c r="DE806" s="516">
        <v>116.2</v>
      </c>
      <c r="DF806" s="516">
        <v>117.4</v>
      </c>
      <c r="DG806" s="516">
        <v>118</v>
      </c>
      <c r="DH806" s="516">
        <v>118.4</v>
      </c>
      <c r="DI806" s="516">
        <v>119.4</v>
      </c>
      <c r="DJ806" s="516">
        <v>120.2</v>
      </c>
      <c r="DK806" s="516">
        <v>121.1</v>
      </c>
      <c r="DL806" s="516">
        <v>122.1</v>
      </c>
      <c r="DM806" s="516">
        <v>122.1</v>
      </c>
      <c r="DN806" s="516">
        <v>123.6</v>
      </c>
      <c r="DO806" s="516">
        <v>124.4</v>
      </c>
      <c r="DP806" s="516">
        <v>124.7</v>
      </c>
      <c r="DQ806" s="516">
        <v>124.8</v>
      </c>
      <c r="DR806" s="516">
        <v>125.2</v>
      </c>
      <c r="DS806" s="516">
        <v>126.1</v>
      </c>
      <c r="DT806" s="516">
        <v>127.2</v>
      </c>
      <c r="DU806" s="517">
        <v>129.1</v>
      </c>
      <c r="DV806" s="517">
        <v>129.4</v>
      </c>
      <c r="DW806" s="517">
        <v>128.9</v>
      </c>
      <c r="DX806" s="559">
        <v>129.9</v>
      </c>
      <c r="DY806" s="559">
        <v>130.19999999999999</v>
      </c>
      <c r="DZ806" s="559">
        <v>130.6</v>
      </c>
      <c r="EA806" s="558">
        <v>129.80000000000001</v>
      </c>
    </row>
    <row r="807" spans="1:131">
      <c r="A807" s="514" t="s">
        <v>2151</v>
      </c>
      <c r="B807" s="514" t="s">
        <v>2152</v>
      </c>
      <c r="C807" s="515">
        <v>0.83797999999999995</v>
      </c>
      <c r="D807" s="516">
        <v>100.9</v>
      </c>
      <c r="E807" s="516">
        <v>102.4</v>
      </c>
      <c r="F807" s="516">
        <v>104.2</v>
      </c>
      <c r="G807" s="516">
        <v>103.6</v>
      </c>
      <c r="H807" s="516">
        <v>102.9</v>
      </c>
      <c r="I807" s="516">
        <v>103.4</v>
      </c>
      <c r="J807" s="516">
        <v>103.2</v>
      </c>
      <c r="K807" s="516">
        <v>104</v>
      </c>
      <c r="L807" s="516">
        <v>104</v>
      </c>
      <c r="M807" s="516">
        <v>105.5</v>
      </c>
      <c r="N807" s="516">
        <v>105.2</v>
      </c>
      <c r="O807" s="516">
        <v>105</v>
      </c>
      <c r="P807" s="516">
        <v>105.2</v>
      </c>
      <c r="Q807" s="516">
        <v>105.9</v>
      </c>
      <c r="R807" s="516">
        <v>106.2</v>
      </c>
      <c r="S807" s="516">
        <v>105.6</v>
      </c>
      <c r="T807" s="516">
        <v>106.4</v>
      </c>
      <c r="U807" s="516">
        <v>106.3</v>
      </c>
      <c r="V807" s="516">
        <v>107.1</v>
      </c>
      <c r="W807" s="516">
        <v>106.2</v>
      </c>
      <c r="X807" s="516">
        <v>106.3</v>
      </c>
      <c r="Y807" s="516">
        <v>105.6</v>
      </c>
      <c r="Z807" s="516">
        <v>105.7</v>
      </c>
      <c r="AA807" s="516">
        <v>105.6</v>
      </c>
      <c r="AB807" s="516">
        <v>106.2</v>
      </c>
      <c r="AC807" s="516">
        <v>106.2</v>
      </c>
      <c r="AD807" s="516">
        <v>106.3</v>
      </c>
      <c r="AE807" s="516">
        <v>106.2</v>
      </c>
      <c r="AF807" s="516">
        <v>106.4</v>
      </c>
      <c r="AG807" s="516">
        <v>106.1</v>
      </c>
      <c r="AH807" s="516">
        <v>106</v>
      </c>
      <c r="AI807" s="516">
        <v>106.3</v>
      </c>
      <c r="AJ807" s="516">
        <v>107.6</v>
      </c>
      <c r="AK807" s="516">
        <v>107.4</v>
      </c>
      <c r="AL807" s="516">
        <v>107.5</v>
      </c>
      <c r="AM807" s="516">
        <v>108</v>
      </c>
      <c r="AN807" s="516">
        <v>108</v>
      </c>
      <c r="AO807" s="516">
        <v>109.2</v>
      </c>
      <c r="AP807" s="516">
        <v>109.3</v>
      </c>
      <c r="AQ807" s="516">
        <v>108.5</v>
      </c>
      <c r="AR807" s="516">
        <v>108.4</v>
      </c>
      <c r="AS807" s="516">
        <v>108</v>
      </c>
      <c r="AT807" s="516">
        <v>109.3</v>
      </c>
      <c r="AU807" s="516">
        <v>108.3</v>
      </c>
      <c r="AV807" s="516">
        <v>108.5</v>
      </c>
      <c r="AW807" s="516">
        <v>107.6</v>
      </c>
      <c r="AX807" s="516">
        <v>107.5</v>
      </c>
      <c r="AY807" s="516">
        <v>106.1</v>
      </c>
      <c r="AZ807" s="516">
        <v>106.9</v>
      </c>
      <c r="BA807" s="516">
        <v>106.3</v>
      </c>
      <c r="BB807" s="516">
        <v>106.5</v>
      </c>
      <c r="BC807" s="516">
        <v>105.8</v>
      </c>
      <c r="BD807" s="516">
        <v>106.4</v>
      </c>
      <c r="BE807" s="516">
        <v>106</v>
      </c>
      <c r="BF807" s="516">
        <v>106.1</v>
      </c>
      <c r="BG807" s="516">
        <v>103.4</v>
      </c>
      <c r="BH807" s="516">
        <v>103.2</v>
      </c>
      <c r="BI807" s="516">
        <v>103.5</v>
      </c>
      <c r="BJ807" s="516">
        <v>104.6</v>
      </c>
      <c r="BK807" s="516">
        <v>104.5</v>
      </c>
      <c r="BL807" s="516">
        <v>105.2</v>
      </c>
      <c r="BM807" s="516">
        <v>106.7</v>
      </c>
      <c r="BN807" s="516">
        <v>106.4</v>
      </c>
      <c r="BO807" s="516">
        <v>105.3</v>
      </c>
      <c r="BP807" s="516">
        <v>103.1</v>
      </c>
      <c r="BQ807" s="516">
        <v>104.4</v>
      </c>
      <c r="BR807" s="516">
        <v>104.8</v>
      </c>
      <c r="BS807" s="516">
        <v>104.7</v>
      </c>
      <c r="BT807" s="516">
        <v>105.5</v>
      </c>
      <c r="BU807" s="516">
        <v>105.2</v>
      </c>
      <c r="BV807" s="516">
        <v>106</v>
      </c>
      <c r="BW807" s="516">
        <v>106.3</v>
      </c>
      <c r="BX807" s="516">
        <v>107.2</v>
      </c>
      <c r="BY807" s="516">
        <v>107.8</v>
      </c>
      <c r="BZ807" s="516">
        <v>106.4</v>
      </c>
      <c r="CA807" s="516">
        <v>108.2</v>
      </c>
      <c r="CB807" s="516">
        <v>108.6</v>
      </c>
      <c r="CC807" s="516">
        <v>107.9</v>
      </c>
      <c r="CD807" s="516">
        <v>108.4</v>
      </c>
      <c r="CE807" s="516">
        <v>108.4</v>
      </c>
      <c r="CF807" s="516">
        <v>106.5</v>
      </c>
      <c r="CG807" s="516">
        <v>110.4</v>
      </c>
      <c r="CH807" s="516">
        <v>110.3</v>
      </c>
      <c r="CI807" s="516">
        <v>110.1</v>
      </c>
      <c r="CJ807" s="516">
        <v>110.6</v>
      </c>
      <c r="CK807" s="516">
        <v>110.8</v>
      </c>
      <c r="CL807" s="516">
        <v>110.6</v>
      </c>
      <c r="CM807" s="516">
        <v>110.7</v>
      </c>
      <c r="CN807" s="516">
        <v>109.4</v>
      </c>
      <c r="CO807" s="516">
        <v>112.6</v>
      </c>
      <c r="CP807" s="516">
        <v>114.2</v>
      </c>
      <c r="CQ807" s="516">
        <v>114.6</v>
      </c>
      <c r="CR807" s="516">
        <v>116.3</v>
      </c>
      <c r="CS807" s="516">
        <v>116.5</v>
      </c>
      <c r="CT807" s="516">
        <v>116.5</v>
      </c>
      <c r="CU807" s="516">
        <v>116.5</v>
      </c>
      <c r="CV807" s="516">
        <v>116.5</v>
      </c>
      <c r="CW807" s="516">
        <v>116.5</v>
      </c>
      <c r="CX807" s="516">
        <v>116.2</v>
      </c>
      <c r="CY807" s="516">
        <v>116.9</v>
      </c>
      <c r="CZ807" s="516">
        <v>117</v>
      </c>
      <c r="DA807" s="516">
        <v>117</v>
      </c>
      <c r="DB807" s="516">
        <v>117</v>
      </c>
      <c r="DC807" s="516">
        <v>117</v>
      </c>
      <c r="DD807" s="516">
        <v>117</v>
      </c>
      <c r="DE807" s="516">
        <v>117.1</v>
      </c>
      <c r="DF807" s="516">
        <v>117.6</v>
      </c>
      <c r="DG807" s="516">
        <v>117.8</v>
      </c>
      <c r="DH807" s="516">
        <v>117.8</v>
      </c>
      <c r="DI807" s="516">
        <v>119.5</v>
      </c>
      <c r="DJ807" s="516">
        <v>120</v>
      </c>
      <c r="DK807" s="516">
        <v>120</v>
      </c>
      <c r="DL807" s="516">
        <v>120</v>
      </c>
      <c r="DM807" s="516">
        <v>120</v>
      </c>
      <c r="DN807" s="516">
        <v>122.4</v>
      </c>
      <c r="DO807" s="516">
        <v>122.6</v>
      </c>
      <c r="DP807" s="516">
        <v>122.6</v>
      </c>
      <c r="DQ807" s="516">
        <v>122.6</v>
      </c>
      <c r="DR807" s="516">
        <v>122.8</v>
      </c>
      <c r="DS807" s="516">
        <v>123.5</v>
      </c>
      <c r="DT807" s="516">
        <v>125.5</v>
      </c>
      <c r="DU807" s="517">
        <v>127.4</v>
      </c>
      <c r="DV807" s="517">
        <v>127.4</v>
      </c>
      <c r="DW807" s="517">
        <v>127.4</v>
      </c>
      <c r="DX807" s="559">
        <v>127.9</v>
      </c>
      <c r="DY807" s="559">
        <v>127.9</v>
      </c>
      <c r="DZ807" s="559">
        <v>128.9</v>
      </c>
      <c r="EA807" s="558">
        <v>126.8</v>
      </c>
    </row>
    <row r="808" spans="1:131">
      <c r="A808" s="514" t="s">
        <v>2153</v>
      </c>
      <c r="B808" s="514" t="s">
        <v>2154</v>
      </c>
      <c r="C808" s="515">
        <v>0.14274999999999999</v>
      </c>
      <c r="D808" s="516">
        <v>99.8</v>
      </c>
      <c r="E808" s="516">
        <v>98.8</v>
      </c>
      <c r="F808" s="516">
        <v>99.5</v>
      </c>
      <c r="G808" s="516">
        <v>99.7</v>
      </c>
      <c r="H808" s="516">
        <v>100.8</v>
      </c>
      <c r="I808" s="516">
        <v>102.9</v>
      </c>
      <c r="J808" s="516">
        <v>104</v>
      </c>
      <c r="K808" s="516">
        <v>100.7</v>
      </c>
      <c r="L808" s="516">
        <v>105.5</v>
      </c>
      <c r="M808" s="516">
        <v>105.4</v>
      </c>
      <c r="N808" s="516">
        <v>103</v>
      </c>
      <c r="O808" s="516">
        <v>103.3</v>
      </c>
      <c r="P808" s="516">
        <v>97.3</v>
      </c>
      <c r="Q808" s="516">
        <v>96.7</v>
      </c>
      <c r="R808" s="516">
        <v>96.9</v>
      </c>
      <c r="S808" s="516">
        <v>96.9</v>
      </c>
      <c r="T808" s="516">
        <v>97.9</v>
      </c>
      <c r="U808" s="516">
        <v>95</v>
      </c>
      <c r="V808" s="516">
        <v>95.1</v>
      </c>
      <c r="W808" s="516">
        <v>95.6</v>
      </c>
      <c r="X808" s="516">
        <v>94.6</v>
      </c>
      <c r="Y808" s="516">
        <v>96.5</v>
      </c>
      <c r="Z808" s="516">
        <v>96.7</v>
      </c>
      <c r="AA808" s="516">
        <v>100.3</v>
      </c>
      <c r="AB808" s="516">
        <v>99.2</v>
      </c>
      <c r="AC808" s="516">
        <v>101.6</v>
      </c>
      <c r="AD808" s="516">
        <v>101.3</v>
      </c>
      <c r="AE808" s="516">
        <v>102.4</v>
      </c>
      <c r="AF808" s="516">
        <v>100.5</v>
      </c>
      <c r="AG808" s="516">
        <v>100.5</v>
      </c>
      <c r="AH808" s="516">
        <v>98.8</v>
      </c>
      <c r="AI808" s="516">
        <v>98.5</v>
      </c>
      <c r="AJ808" s="516">
        <v>96.8</v>
      </c>
      <c r="AK808" s="516">
        <v>101.4</v>
      </c>
      <c r="AL808" s="516">
        <v>98.2</v>
      </c>
      <c r="AM808" s="516">
        <v>98.6</v>
      </c>
      <c r="AN808" s="516">
        <v>99.8</v>
      </c>
      <c r="AO808" s="516">
        <v>100</v>
      </c>
      <c r="AP808" s="516">
        <v>99.3</v>
      </c>
      <c r="AQ808" s="516">
        <v>100.6</v>
      </c>
      <c r="AR808" s="516">
        <v>98.7</v>
      </c>
      <c r="AS808" s="516">
        <v>97.5</v>
      </c>
      <c r="AT808" s="516">
        <v>98</v>
      </c>
      <c r="AU808" s="516">
        <v>97.2</v>
      </c>
      <c r="AV808" s="516">
        <v>95.8</v>
      </c>
      <c r="AW808" s="516">
        <v>96.7</v>
      </c>
      <c r="AX808" s="516">
        <v>95.4</v>
      </c>
      <c r="AY808" s="516">
        <v>94</v>
      </c>
      <c r="AZ808" s="516">
        <v>94.1</v>
      </c>
      <c r="BA808" s="516">
        <v>93.4</v>
      </c>
      <c r="BB808" s="516">
        <v>94</v>
      </c>
      <c r="BC808" s="516">
        <v>93.2</v>
      </c>
      <c r="BD808" s="516">
        <v>93.3</v>
      </c>
      <c r="BE808" s="516">
        <v>92.4</v>
      </c>
      <c r="BF808" s="516">
        <v>93.6</v>
      </c>
      <c r="BG808" s="516">
        <v>94</v>
      </c>
      <c r="BH808" s="516">
        <v>94.3</v>
      </c>
      <c r="BI808" s="516">
        <v>94.7</v>
      </c>
      <c r="BJ808" s="516">
        <v>95.3</v>
      </c>
      <c r="BK808" s="516">
        <v>95.8</v>
      </c>
      <c r="BL808" s="516">
        <v>96</v>
      </c>
      <c r="BM808" s="516">
        <v>95.2</v>
      </c>
      <c r="BN808" s="516">
        <v>96.5</v>
      </c>
      <c r="BO808" s="516">
        <v>97.7</v>
      </c>
      <c r="BP808" s="516">
        <v>98</v>
      </c>
      <c r="BQ808" s="516">
        <v>97.7</v>
      </c>
      <c r="BR808" s="516">
        <v>98</v>
      </c>
      <c r="BS808" s="516">
        <v>98</v>
      </c>
      <c r="BT808" s="516">
        <v>97.1</v>
      </c>
      <c r="BU808" s="516">
        <v>98.5</v>
      </c>
      <c r="BV808" s="516">
        <v>98.1</v>
      </c>
      <c r="BW808" s="516">
        <v>99.3</v>
      </c>
      <c r="BX808" s="516">
        <v>98.7</v>
      </c>
      <c r="BY808" s="516">
        <v>99.9</v>
      </c>
      <c r="BZ808" s="516">
        <v>99.8</v>
      </c>
      <c r="CA808" s="516">
        <v>100.5</v>
      </c>
      <c r="CB808" s="516">
        <v>101.4</v>
      </c>
      <c r="CC808" s="516">
        <v>103.2</v>
      </c>
      <c r="CD808" s="516">
        <v>104.6</v>
      </c>
      <c r="CE808" s="516">
        <v>104.4</v>
      </c>
      <c r="CF808" s="516">
        <v>105.6</v>
      </c>
      <c r="CG808" s="516">
        <v>105.9</v>
      </c>
      <c r="CH808" s="516">
        <v>105.7</v>
      </c>
      <c r="CI808" s="516">
        <v>106.5</v>
      </c>
      <c r="CJ808" s="516">
        <v>107.4</v>
      </c>
      <c r="CK808" s="516">
        <v>107.1</v>
      </c>
      <c r="CL808" s="516">
        <v>106.2</v>
      </c>
      <c r="CM808" s="516">
        <v>106.6</v>
      </c>
      <c r="CN808" s="516">
        <v>106.8</v>
      </c>
      <c r="CO808" s="516">
        <v>106.9</v>
      </c>
      <c r="CP808" s="516">
        <v>105.2</v>
      </c>
      <c r="CQ808" s="516">
        <v>105.9</v>
      </c>
      <c r="CR808" s="516">
        <v>106.2</v>
      </c>
      <c r="CS808" s="516">
        <v>104.3</v>
      </c>
      <c r="CT808" s="516">
        <v>103.7</v>
      </c>
      <c r="CU808" s="516">
        <v>103</v>
      </c>
      <c r="CV808" s="516">
        <v>101.2</v>
      </c>
      <c r="CW808" s="516">
        <v>100.6</v>
      </c>
      <c r="CX808" s="516">
        <v>100.1</v>
      </c>
      <c r="CY808" s="516">
        <v>101.9</v>
      </c>
      <c r="CZ808" s="516">
        <v>101.9</v>
      </c>
      <c r="DA808" s="516">
        <v>101.2</v>
      </c>
      <c r="DB808" s="516">
        <v>101.1</v>
      </c>
      <c r="DC808" s="516">
        <v>101.9</v>
      </c>
      <c r="DD808" s="516">
        <v>102.3</v>
      </c>
      <c r="DE808" s="516">
        <v>103</v>
      </c>
      <c r="DF808" s="516">
        <v>104.5</v>
      </c>
      <c r="DG808" s="516">
        <v>106.1</v>
      </c>
      <c r="DH808" s="516">
        <v>110.3</v>
      </c>
      <c r="DI808" s="516">
        <v>111.5</v>
      </c>
      <c r="DJ808" s="516">
        <v>113.5</v>
      </c>
      <c r="DK808" s="516">
        <v>112.8</v>
      </c>
      <c r="DL808" s="516">
        <v>115.3</v>
      </c>
      <c r="DM808" s="516">
        <v>117.3</v>
      </c>
      <c r="DN808" s="516">
        <v>121.1</v>
      </c>
      <c r="DO808" s="516">
        <v>120.2</v>
      </c>
      <c r="DP808" s="516">
        <v>121.7</v>
      </c>
      <c r="DQ808" s="516">
        <v>122.9</v>
      </c>
      <c r="DR808" s="516">
        <v>125.1</v>
      </c>
      <c r="DS808" s="516">
        <v>126.9</v>
      </c>
      <c r="DT808" s="516">
        <v>127.5</v>
      </c>
      <c r="DU808" s="517">
        <v>127.4</v>
      </c>
      <c r="DV808" s="517">
        <v>128.19999999999999</v>
      </c>
      <c r="DW808" s="517">
        <v>129.80000000000001</v>
      </c>
      <c r="DX808" s="559">
        <v>129.6</v>
      </c>
      <c r="DY808" s="559">
        <v>129.5</v>
      </c>
      <c r="DZ808" s="559">
        <v>130.30000000000001</v>
      </c>
      <c r="EA808" s="558">
        <v>128.69999999999999</v>
      </c>
    </row>
    <row r="809" spans="1:131">
      <c r="A809" s="514" t="s">
        <v>2155</v>
      </c>
      <c r="B809" s="514" t="s">
        <v>2156</v>
      </c>
      <c r="C809" s="515">
        <v>0.10027999999999999</v>
      </c>
      <c r="D809" s="516">
        <v>103</v>
      </c>
      <c r="E809" s="516">
        <v>103</v>
      </c>
      <c r="F809" s="516">
        <v>104.2</v>
      </c>
      <c r="G809" s="516">
        <v>105.4</v>
      </c>
      <c r="H809" s="516">
        <v>105.4</v>
      </c>
      <c r="I809" s="516">
        <v>100.3</v>
      </c>
      <c r="J809" s="516">
        <v>100.4</v>
      </c>
      <c r="K809" s="516">
        <v>100.4</v>
      </c>
      <c r="L809" s="516">
        <v>100.4</v>
      </c>
      <c r="M809" s="516">
        <v>101.1</v>
      </c>
      <c r="N809" s="516">
        <v>101.1</v>
      </c>
      <c r="O809" s="516">
        <v>100.7</v>
      </c>
      <c r="P809" s="516">
        <v>100</v>
      </c>
      <c r="Q809" s="516">
        <v>100</v>
      </c>
      <c r="R809" s="516">
        <v>100</v>
      </c>
      <c r="S809" s="516">
        <v>99.6</v>
      </c>
      <c r="T809" s="516">
        <v>99.6</v>
      </c>
      <c r="U809" s="516">
        <v>99.6</v>
      </c>
      <c r="V809" s="516">
        <v>99.1</v>
      </c>
      <c r="W809" s="516">
        <v>99</v>
      </c>
      <c r="X809" s="516">
        <v>99</v>
      </c>
      <c r="Y809" s="516">
        <v>99.9</v>
      </c>
      <c r="Z809" s="516">
        <v>99.9</v>
      </c>
      <c r="AA809" s="516">
        <v>100.3</v>
      </c>
      <c r="AB809" s="516">
        <v>101.9</v>
      </c>
      <c r="AC809" s="516">
        <v>101.9</v>
      </c>
      <c r="AD809" s="516">
        <v>101.9</v>
      </c>
      <c r="AE809" s="516">
        <v>102.7</v>
      </c>
      <c r="AF809" s="516">
        <v>102.7</v>
      </c>
      <c r="AG809" s="516">
        <v>102.7</v>
      </c>
      <c r="AH809" s="516">
        <v>103</v>
      </c>
      <c r="AI809" s="516">
        <v>103</v>
      </c>
      <c r="AJ809" s="516">
        <v>103</v>
      </c>
      <c r="AK809" s="516">
        <v>102.6</v>
      </c>
      <c r="AL809" s="516">
        <v>102.6</v>
      </c>
      <c r="AM809" s="516">
        <v>101.4</v>
      </c>
      <c r="AN809" s="516">
        <v>100.2</v>
      </c>
      <c r="AO809" s="516">
        <v>100.2</v>
      </c>
      <c r="AP809" s="516">
        <v>100.2</v>
      </c>
      <c r="AQ809" s="516">
        <v>98.9</v>
      </c>
      <c r="AR809" s="516">
        <v>98.9</v>
      </c>
      <c r="AS809" s="516">
        <v>98.9</v>
      </c>
      <c r="AT809" s="516">
        <v>97.5</v>
      </c>
      <c r="AU809" s="516">
        <v>101</v>
      </c>
      <c r="AV809" s="516">
        <v>100.9</v>
      </c>
      <c r="AW809" s="516">
        <v>101.5</v>
      </c>
      <c r="AX809" s="516">
        <v>101.5</v>
      </c>
      <c r="AY809" s="516">
        <v>101.5</v>
      </c>
      <c r="AZ809" s="516">
        <v>100.3</v>
      </c>
      <c r="BA809" s="516">
        <v>99.3</v>
      </c>
      <c r="BB809" s="516">
        <v>99.3</v>
      </c>
      <c r="BC809" s="516">
        <v>100.1</v>
      </c>
      <c r="BD809" s="516">
        <v>101.3</v>
      </c>
      <c r="BE809" s="516">
        <v>101.3</v>
      </c>
      <c r="BF809" s="516">
        <v>101.4</v>
      </c>
      <c r="BG809" s="516">
        <v>101.4</v>
      </c>
      <c r="BH809" s="516">
        <v>101.4</v>
      </c>
      <c r="BI809" s="516">
        <v>101.4</v>
      </c>
      <c r="BJ809" s="516">
        <v>102.1</v>
      </c>
      <c r="BK809" s="516">
        <v>102.1</v>
      </c>
      <c r="BL809" s="516">
        <v>102.1</v>
      </c>
      <c r="BM809" s="516">
        <v>101.6</v>
      </c>
      <c r="BN809" s="516">
        <v>103</v>
      </c>
      <c r="BO809" s="516">
        <v>101.7</v>
      </c>
      <c r="BP809" s="516">
        <v>101.7</v>
      </c>
      <c r="BQ809" s="516">
        <v>101.7</v>
      </c>
      <c r="BR809" s="516">
        <v>101.7</v>
      </c>
      <c r="BS809" s="516">
        <v>101.7</v>
      </c>
      <c r="BT809" s="516">
        <v>101.5</v>
      </c>
      <c r="BU809" s="516">
        <v>101.5</v>
      </c>
      <c r="BV809" s="516">
        <v>102</v>
      </c>
      <c r="BW809" s="516">
        <v>102</v>
      </c>
      <c r="BX809" s="516">
        <v>102</v>
      </c>
      <c r="BY809" s="516">
        <v>102</v>
      </c>
      <c r="BZ809" s="516">
        <v>102.1</v>
      </c>
      <c r="CA809" s="516">
        <v>102.1</v>
      </c>
      <c r="CB809" s="516">
        <v>103.7</v>
      </c>
      <c r="CC809" s="516">
        <v>103.7</v>
      </c>
      <c r="CD809" s="516">
        <v>103.7</v>
      </c>
      <c r="CE809" s="516">
        <v>104</v>
      </c>
      <c r="CF809" s="516">
        <v>104</v>
      </c>
      <c r="CG809" s="516">
        <v>104</v>
      </c>
      <c r="CH809" s="516">
        <v>104</v>
      </c>
      <c r="CI809" s="516">
        <v>104</v>
      </c>
      <c r="CJ809" s="516">
        <v>105.7</v>
      </c>
      <c r="CK809" s="516">
        <v>105.8</v>
      </c>
      <c r="CL809" s="516">
        <v>105.8</v>
      </c>
      <c r="CM809" s="516">
        <v>105.8</v>
      </c>
      <c r="CN809" s="516">
        <v>105.8</v>
      </c>
      <c r="CO809" s="516">
        <v>105.8</v>
      </c>
      <c r="CP809" s="516">
        <v>99.3</v>
      </c>
      <c r="CQ809" s="516">
        <v>99.3</v>
      </c>
      <c r="CR809" s="516">
        <v>102.9</v>
      </c>
      <c r="CS809" s="516">
        <v>102.9</v>
      </c>
      <c r="CT809" s="516">
        <v>100.6</v>
      </c>
      <c r="CU809" s="516">
        <v>100.6</v>
      </c>
      <c r="CV809" s="516">
        <v>100.6</v>
      </c>
      <c r="CW809" s="516">
        <v>100.6</v>
      </c>
      <c r="CX809" s="516">
        <v>100.6</v>
      </c>
      <c r="CY809" s="516">
        <v>100.6</v>
      </c>
      <c r="CZ809" s="516">
        <v>100.6</v>
      </c>
      <c r="DA809" s="516">
        <v>100.6</v>
      </c>
      <c r="DB809" s="516">
        <v>95.1</v>
      </c>
      <c r="DC809" s="516">
        <v>97.1</v>
      </c>
      <c r="DD809" s="516">
        <v>98.9</v>
      </c>
      <c r="DE809" s="516">
        <v>98.9</v>
      </c>
      <c r="DF809" s="516">
        <v>98.9</v>
      </c>
      <c r="DG809" s="516">
        <v>98.9</v>
      </c>
      <c r="DH809" s="516">
        <v>98.7</v>
      </c>
      <c r="DI809" s="516">
        <v>98.7</v>
      </c>
      <c r="DJ809" s="516">
        <v>102.5</v>
      </c>
      <c r="DK809" s="516">
        <v>102.5</v>
      </c>
      <c r="DL809" s="516">
        <v>104.1</v>
      </c>
      <c r="DM809" s="516">
        <v>104.1</v>
      </c>
      <c r="DN809" s="516">
        <v>104.1</v>
      </c>
      <c r="DO809" s="516">
        <v>105.1</v>
      </c>
      <c r="DP809" s="516">
        <v>106.4</v>
      </c>
      <c r="DQ809" s="516">
        <v>107.7</v>
      </c>
      <c r="DR809" s="516">
        <v>106.4</v>
      </c>
      <c r="DS809" s="516">
        <v>109</v>
      </c>
      <c r="DT809" s="516">
        <v>109</v>
      </c>
      <c r="DU809" s="517">
        <v>108.8</v>
      </c>
      <c r="DV809" s="517">
        <v>109.4</v>
      </c>
      <c r="DW809" s="517">
        <v>109.4</v>
      </c>
      <c r="DX809" s="559">
        <v>109.4</v>
      </c>
      <c r="DY809" s="559">
        <v>109.4</v>
      </c>
      <c r="DZ809" s="559">
        <v>109.4</v>
      </c>
      <c r="EA809" s="558">
        <v>108.3</v>
      </c>
    </row>
    <row r="810" spans="1:131">
      <c r="A810" s="514" t="s">
        <v>2157</v>
      </c>
      <c r="B810" s="514" t="s">
        <v>2158</v>
      </c>
      <c r="C810" s="515">
        <v>7.1120000000000003E-2</v>
      </c>
      <c r="D810" s="516">
        <v>109.8</v>
      </c>
      <c r="E810" s="516">
        <v>112.2</v>
      </c>
      <c r="F810" s="516">
        <v>109.6</v>
      </c>
      <c r="G810" s="516">
        <v>101.3</v>
      </c>
      <c r="H810" s="516">
        <v>103.1</v>
      </c>
      <c r="I810" s="516">
        <v>102.9</v>
      </c>
      <c r="J810" s="516">
        <v>101.4</v>
      </c>
      <c r="K810" s="516">
        <v>98</v>
      </c>
      <c r="L810" s="516">
        <v>102.8</v>
      </c>
      <c r="M810" s="516">
        <v>108</v>
      </c>
      <c r="N810" s="516">
        <v>107.6</v>
      </c>
      <c r="O810" s="516">
        <v>108.5</v>
      </c>
      <c r="P810" s="516">
        <v>106.8</v>
      </c>
      <c r="Q810" s="516">
        <v>102.3</v>
      </c>
      <c r="R810" s="516">
        <v>99.6</v>
      </c>
      <c r="S810" s="516">
        <v>104.5</v>
      </c>
      <c r="T810" s="516">
        <v>102.9</v>
      </c>
      <c r="U810" s="516">
        <v>105.8</v>
      </c>
      <c r="V810" s="516">
        <v>105.1</v>
      </c>
      <c r="W810" s="516">
        <v>106.4</v>
      </c>
      <c r="X810" s="516">
        <v>108.6</v>
      </c>
      <c r="Y810" s="516">
        <v>106.5</v>
      </c>
      <c r="Z810" s="516">
        <v>108.1</v>
      </c>
      <c r="AA810" s="516">
        <v>107.7</v>
      </c>
      <c r="AB810" s="516">
        <v>107.9</v>
      </c>
      <c r="AC810" s="516">
        <v>107.4</v>
      </c>
      <c r="AD810" s="516">
        <v>107.1</v>
      </c>
      <c r="AE810" s="516">
        <v>105.3</v>
      </c>
      <c r="AF810" s="516">
        <v>110.5</v>
      </c>
      <c r="AG810" s="516">
        <v>109.6</v>
      </c>
      <c r="AH810" s="516">
        <v>113.7</v>
      </c>
      <c r="AI810" s="516">
        <v>110.8</v>
      </c>
      <c r="AJ810" s="516">
        <v>111</v>
      </c>
      <c r="AK810" s="516">
        <v>107.9</v>
      </c>
      <c r="AL810" s="516">
        <v>105.3</v>
      </c>
      <c r="AM810" s="516">
        <v>107.7</v>
      </c>
      <c r="AN810" s="516">
        <v>104.5</v>
      </c>
      <c r="AO810" s="516">
        <v>103.9</v>
      </c>
      <c r="AP810" s="516">
        <v>104.7</v>
      </c>
      <c r="AQ810" s="516">
        <v>105.3</v>
      </c>
      <c r="AR810" s="516">
        <v>104.4</v>
      </c>
      <c r="AS810" s="516">
        <v>104.7</v>
      </c>
      <c r="AT810" s="516">
        <v>104.7</v>
      </c>
      <c r="AU810" s="516">
        <v>107</v>
      </c>
      <c r="AV810" s="516">
        <v>109.2</v>
      </c>
      <c r="AW810" s="516">
        <v>109.4</v>
      </c>
      <c r="AX810" s="516">
        <v>109.9</v>
      </c>
      <c r="AY810" s="516">
        <v>110</v>
      </c>
      <c r="AZ810" s="516">
        <v>113.1</v>
      </c>
      <c r="BA810" s="516">
        <v>112.3</v>
      </c>
      <c r="BB810" s="516">
        <v>116</v>
      </c>
      <c r="BC810" s="516">
        <v>114.3</v>
      </c>
      <c r="BD810" s="516">
        <v>111.7</v>
      </c>
      <c r="BE810" s="516">
        <v>115.1</v>
      </c>
      <c r="BF810" s="516">
        <v>115.2</v>
      </c>
      <c r="BG810" s="516">
        <v>110.8</v>
      </c>
      <c r="BH810" s="516">
        <v>112.3</v>
      </c>
      <c r="BI810" s="516">
        <v>109.8</v>
      </c>
      <c r="BJ810" s="516">
        <v>114.5</v>
      </c>
      <c r="BK810" s="516">
        <v>112</v>
      </c>
      <c r="BL810" s="516">
        <v>113.1</v>
      </c>
      <c r="BM810" s="516">
        <v>113.8</v>
      </c>
      <c r="BN810" s="516">
        <v>112.4</v>
      </c>
      <c r="BO810" s="516">
        <v>110.3</v>
      </c>
      <c r="BP810" s="516">
        <v>113.2</v>
      </c>
      <c r="BQ810" s="516">
        <v>113.4</v>
      </c>
      <c r="BR810" s="516">
        <v>113.3</v>
      </c>
      <c r="BS810" s="516">
        <v>114.2</v>
      </c>
      <c r="BT810" s="516">
        <v>115</v>
      </c>
      <c r="BU810" s="516">
        <v>113.2</v>
      </c>
      <c r="BV810" s="516">
        <v>112.4</v>
      </c>
      <c r="BW810" s="516">
        <v>115.2</v>
      </c>
      <c r="BX810" s="516">
        <v>116</v>
      </c>
      <c r="BY810" s="516">
        <v>116</v>
      </c>
      <c r="BZ810" s="516">
        <v>117.1</v>
      </c>
      <c r="CA810" s="516">
        <v>116.7</v>
      </c>
      <c r="CB810" s="516">
        <v>116.1</v>
      </c>
      <c r="CC810" s="516">
        <v>114.7</v>
      </c>
      <c r="CD810" s="516">
        <v>116</v>
      </c>
      <c r="CE810" s="516">
        <v>117.1</v>
      </c>
      <c r="CF810" s="516">
        <v>118.5</v>
      </c>
      <c r="CG810" s="516">
        <v>117.8</v>
      </c>
      <c r="CH810" s="516">
        <v>118.3</v>
      </c>
      <c r="CI810" s="516">
        <v>118.4</v>
      </c>
      <c r="CJ810" s="516">
        <v>119.7</v>
      </c>
      <c r="CK810" s="516">
        <v>121.2</v>
      </c>
      <c r="CL810" s="516">
        <v>120.8</v>
      </c>
      <c r="CM810" s="516">
        <v>117.4</v>
      </c>
      <c r="CN810" s="516">
        <v>118.1</v>
      </c>
      <c r="CO810" s="516">
        <v>120</v>
      </c>
      <c r="CP810" s="516">
        <v>120</v>
      </c>
      <c r="CQ810" s="516">
        <v>118.3</v>
      </c>
      <c r="CR810" s="516">
        <v>120</v>
      </c>
      <c r="CS810" s="516">
        <v>119.9</v>
      </c>
      <c r="CT810" s="516">
        <v>119.9</v>
      </c>
      <c r="CU810" s="516">
        <v>119.9</v>
      </c>
      <c r="CV810" s="516">
        <v>119.9</v>
      </c>
      <c r="CW810" s="516">
        <v>120.1</v>
      </c>
      <c r="CX810" s="516">
        <v>120.1</v>
      </c>
      <c r="CY810" s="516">
        <v>122.7</v>
      </c>
      <c r="CZ810" s="516">
        <v>124.2</v>
      </c>
      <c r="DA810" s="516">
        <v>123.4</v>
      </c>
      <c r="DB810" s="516">
        <v>125</v>
      </c>
      <c r="DC810" s="516">
        <v>121</v>
      </c>
      <c r="DD810" s="516">
        <v>123.7</v>
      </c>
      <c r="DE810" s="516">
        <v>124</v>
      </c>
      <c r="DF810" s="516">
        <v>124</v>
      </c>
      <c r="DG810" s="516">
        <v>124</v>
      </c>
      <c r="DH810" s="516">
        <v>125.5</v>
      </c>
      <c r="DI810" s="516">
        <v>125.5</v>
      </c>
      <c r="DJ810" s="516">
        <v>125.5</v>
      </c>
      <c r="DK810" s="516">
        <v>125.5</v>
      </c>
      <c r="DL810" s="516">
        <v>125.8</v>
      </c>
      <c r="DM810" s="516">
        <v>126.4</v>
      </c>
      <c r="DN810" s="516">
        <v>126.8</v>
      </c>
      <c r="DO810" s="516">
        <v>126.8</v>
      </c>
      <c r="DP810" s="516">
        <v>126.8</v>
      </c>
      <c r="DQ810" s="516">
        <v>127</v>
      </c>
      <c r="DR810" s="516">
        <v>127</v>
      </c>
      <c r="DS810" s="516">
        <v>127.7</v>
      </c>
      <c r="DT810" s="516">
        <v>127.7</v>
      </c>
      <c r="DU810" s="517">
        <v>127.7</v>
      </c>
      <c r="DV810" s="517">
        <v>128</v>
      </c>
      <c r="DW810" s="517">
        <v>129.6</v>
      </c>
      <c r="DX810" s="559">
        <v>129.6</v>
      </c>
      <c r="DY810" s="559">
        <v>130.30000000000001</v>
      </c>
      <c r="DZ810" s="559">
        <v>130</v>
      </c>
      <c r="EA810" s="558">
        <v>131.9</v>
      </c>
    </row>
    <row r="811" spans="1:131">
      <c r="A811" s="514" t="s">
        <v>2159</v>
      </c>
      <c r="B811" s="514" t="s">
        <v>2160</v>
      </c>
      <c r="C811" s="515">
        <v>0.12553</v>
      </c>
      <c r="D811" s="516">
        <v>104.2</v>
      </c>
      <c r="E811" s="516">
        <v>105.1</v>
      </c>
      <c r="F811" s="516">
        <v>106.3</v>
      </c>
      <c r="G811" s="516">
        <v>106.5</v>
      </c>
      <c r="H811" s="516">
        <v>106</v>
      </c>
      <c r="I811" s="516">
        <v>105</v>
      </c>
      <c r="J811" s="516">
        <v>106.6</v>
      </c>
      <c r="K811" s="516">
        <v>105.8</v>
      </c>
      <c r="L811" s="516">
        <v>105.8</v>
      </c>
      <c r="M811" s="516">
        <v>104.8</v>
      </c>
      <c r="N811" s="516">
        <v>101.6</v>
      </c>
      <c r="O811" s="516">
        <v>101.7</v>
      </c>
      <c r="P811" s="516">
        <v>106.1</v>
      </c>
      <c r="Q811" s="516">
        <v>105.3</v>
      </c>
      <c r="R811" s="516">
        <v>107.7</v>
      </c>
      <c r="S811" s="516">
        <v>108.4</v>
      </c>
      <c r="T811" s="516">
        <v>107.7</v>
      </c>
      <c r="U811" s="516">
        <v>108.6</v>
      </c>
      <c r="V811" s="516">
        <v>108.3</v>
      </c>
      <c r="W811" s="516">
        <v>108.2</v>
      </c>
      <c r="X811" s="516">
        <v>107.8</v>
      </c>
      <c r="Y811" s="516">
        <v>109.6</v>
      </c>
      <c r="Z811" s="516">
        <v>111.3</v>
      </c>
      <c r="AA811" s="516">
        <v>110.7</v>
      </c>
      <c r="AB811" s="516">
        <v>106</v>
      </c>
      <c r="AC811" s="516">
        <v>106.9</v>
      </c>
      <c r="AD811" s="516">
        <v>106.6</v>
      </c>
      <c r="AE811" s="516">
        <v>106.9</v>
      </c>
      <c r="AF811" s="516">
        <v>105.6</v>
      </c>
      <c r="AG811" s="516">
        <v>105.4</v>
      </c>
      <c r="AH811" s="516">
        <v>107.9</v>
      </c>
      <c r="AI811" s="516">
        <v>108.4</v>
      </c>
      <c r="AJ811" s="516">
        <v>106.8</v>
      </c>
      <c r="AK811" s="516">
        <v>107.4</v>
      </c>
      <c r="AL811" s="516">
        <v>109.1</v>
      </c>
      <c r="AM811" s="516">
        <v>106.7</v>
      </c>
      <c r="AN811" s="516">
        <v>109.8</v>
      </c>
      <c r="AO811" s="516">
        <v>108.2</v>
      </c>
      <c r="AP811" s="516">
        <v>107.9</v>
      </c>
      <c r="AQ811" s="516">
        <v>109</v>
      </c>
      <c r="AR811" s="516">
        <v>109</v>
      </c>
      <c r="AS811" s="516">
        <v>107.7</v>
      </c>
      <c r="AT811" s="516">
        <v>108.4</v>
      </c>
      <c r="AU811" s="516">
        <v>106.4</v>
      </c>
      <c r="AV811" s="516">
        <v>107.5</v>
      </c>
      <c r="AW811" s="516">
        <v>107.8</v>
      </c>
      <c r="AX811" s="516">
        <v>107.2</v>
      </c>
      <c r="AY811" s="516">
        <v>108.4</v>
      </c>
      <c r="AZ811" s="516">
        <v>108</v>
      </c>
      <c r="BA811" s="516">
        <v>107.8</v>
      </c>
      <c r="BB811" s="516">
        <v>108</v>
      </c>
      <c r="BC811" s="516">
        <v>108.3</v>
      </c>
      <c r="BD811" s="516">
        <v>108.1</v>
      </c>
      <c r="BE811" s="516">
        <v>108.2</v>
      </c>
      <c r="BF811" s="516">
        <v>108.2</v>
      </c>
      <c r="BG811" s="516">
        <v>109.4</v>
      </c>
      <c r="BH811" s="516">
        <v>109.4</v>
      </c>
      <c r="BI811" s="516">
        <v>109.5</v>
      </c>
      <c r="BJ811" s="516">
        <v>109.5</v>
      </c>
      <c r="BK811" s="516">
        <v>110.2</v>
      </c>
      <c r="BL811" s="516">
        <v>110.2</v>
      </c>
      <c r="BM811" s="516">
        <v>110.2</v>
      </c>
      <c r="BN811" s="516">
        <v>110.9</v>
      </c>
      <c r="BO811" s="516">
        <v>110.6</v>
      </c>
      <c r="BP811" s="516">
        <v>110.4</v>
      </c>
      <c r="BQ811" s="516">
        <v>110.4</v>
      </c>
      <c r="BR811" s="516">
        <v>111.3</v>
      </c>
      <c r="BS811" s="516">
        <v>111.1</v>
      </c>
      <c r="BT811" s="516">
        <v>110.5</v>
      </c>
      <c r="BU811" s="516">
        <v>111.4</v>
      </c>
      <c r="BV811" s="516">
        <v>110.4</v>
      </c>
      <c r="BW811" s="516">
        <v>110.9</v>
      </c>
      <c r="BX811" s="516">
        <v>112.8</v>
      </c>
      <c r="BY811" s="516">
        <v>113.4</v>
      </c>
      <c r="BZ811" s="516">
        <v>114.1</v>
      </c>
      <c r="CA811" s="516">
        <v>114.2</v>
      </c>
      <c r="CB811" s="516">
        <v>116.3</v>
      </c>
      <c r="CC811" s="516">
        <v>114.2</v>
      </c>
      <c r="CD811" s="516">
        <v>113.7</v>
      </c>
      <c r="CE811" s="516">
        <v>117.4</v>
      </c>
      <c r="CF811" s="516">
        <v>112.9</v>
      </c>
      <c r="CG811" s="516">
        <v>110.7</v>
      </c>
      <c r="CH811" s="516">
        <v>113.2</v>
      </c>
      <c r="CI811" s="516">
        <v>111.9</v>
      </c>
      <c r="CJ811" s="516">
        <v>115.7</v>
      </c>
      <c r="CK811" s="516">
        <v>114.4</v>
      </c>
      <c r="CL811" s="516">
        <v>114.1</v>
      </c>
      <c r="CM811" s="516">
        <v>115.3</v>
      </c>
      <c r="CN811" s="516">
        <v>113.5</v>
      </c>
      <c r="CO811" s="516">
        <v>115.1</v>
      </c>
      <c r="CP811" s="516">
        <v>117.6</v>
      </c>
      <c r="CQ811" s="516">
        <v>114.6</v>
      </c>
      <c r="CR811" s="516">
        <v>113.8</v>
      </c>
      <c r="CS811" s="516">
        <v>112.7</v>
      </c>
      <c r="CT811" s="516">
        <v>113.1</v>
      </c>
      <c r="CU811" s="516">
        <v>113.3</v>
      </c>
      <c r="CV811" s="516">
        <v>113.7</v>
      </c>
      <c r="CW811" s="516">
        <v>121.4</v>
      </c>
      <c r="CX811" s="516">
        <v>122</v>
      </c>
      <c r="CY811" s="516">
        <v>120.4</v>
      </c>
      <c r="CZ811" s="516">
        <v>119.9</v>
      </c>
      <c r="DA811" s="516">
        <v>121.4</v>
      </c>
      <c r="DB811" s="516">
        <v>120.4</v>
      </c>
      <c r="DC811" s="516">
        <v>115</v>
      </c>
      <c r="DD811" s="516">
        <v>116.8</v>
      </c>
      <c r="DE811" s="516">
        <v>114.9</v>
      </c>
      <c r="DF811" s="516">
        <v>118.2</v>
      </c>
      <c r="DG811" s="516">
        <v>120.2</v>
      </c>
      <c r="DH811" s="516">
        <v>121.3</v>
      </c>
      <c r="DI811" s="516">
        <v>123.1</v>
      </c>
      <c r="DJ811" s="516">
        <v>124.9</v>
      </c>
      <c r="DK811" s="516">
        <v>120.5</v>
      </c>
      <c r="DL811" s="516">
        <v>127.4</v>
      </c>
      <c r="DM811" s="516">
        <v>128</v>
      </c>
      <c r="DN811" s="516">
        <v>126.2</v>
      </c>
      <c r="DO811" s="516">
        <v>126.9</v>
      </c>
      <c r="DP811" s="516">
        <v>126.4</v>
      </c>
      <c r="DQ811" s="516">
        <v>129.30000000000001</v>
      </c>
      <c r="DR811" s="516">
        <v>128</v>
      </c>
      <c r="DS811" s="516">
        <v>133.30000000000001</v>
      </c>
      <c r="DT811" s="516">
        <v>133.5</v>
      </c>
      <c r="DU811" s="517">
        <v>137.80000000000001</v>
      </c>
      <c r="DV811" s="517">
        <v>140.80000000000001</v>
      </c>
      <c r="DW811" s="517">
        <v>140.19999999999999</v>
      </c>
      <c r="DX811" s="559">
        <v>144.5</v>
      </c>
      <c r="DY811" s="559">
        <v>144.30000000000001</v>
      </c>
      <c r="DZ811" s="559">
        <v>142.69999999999999</v>
      </c>
      <c r="EA811" s="558">
        <v>145.19999999999999</v>
      </c>
    </row>
    <row r="812" spans="1:131">
      <c r="A812" s="514" t="s">
        <v>2161</v>
      </c>
      <c r="B812" s="514" t="s">
        <v>2162</v>
      </c>
      <c r="C812" s="515">
        <v>6.1609999999999998E-2</v>
      </c>
      <c r="D812" s="516">
        <v>101.1</v>
      </c>
      <c r="E812" s="516">
        <v>98.4</v>
      </c>
      <c r="F812" s="516">
        <v>101.7</v>
      </c>
      <c r="G812" s="516">
        <v>102.8</v>
      </c>
      <c r="H812" s="516">
        <v>99.8</v>
      </c>
      <c r="I812" s="516">
        <v>103.5</v>
      </c>
      <c r="J812" s="516">
        <v>99.6</v>
      </c>
      <c r="K812" s="516">
        <v>99</v>
      </c>
      <c r="L812" s="516">
        <v>102.8</v>
      </c>
      <c r="M812" s="516">
        <v>99.2</v>
      </c>
      <c r="N812" s="516">
        <v>105.1</v>
      </c>
      <c r="O812" s="516">
        <v>102.9</v>
      </c>
      <c r="P812" s="516">
        <v>101.4</v>
      </c>
      <c r="Q812" s="516">
        <v>108.1</v>
      </c>
      <c r="R812" s="516">
        <v>109</v>
      </c>
      <c r="S812" s="516">
        <v>107.8</v>
      </c>
      <c r="T812" s="516">
        <v>110.2</v>
      </c>
      <c r="U812" s="516">
        <v>114</v>
      </c>
      <c r="V812" s="516">
        <v>112.9</v>
      </c>
      <c r="W812" s="516">
        <v>111.9</v>
      </c>
      <c r="X812" s="516">
        <v>107.8</v>
      </c>
      <c r="Y812" s="516">
        <v>109.6</v>
      </c>
      <c r="Z812" s="516">
        <v>111.6</v>
      </c>
      <c r="AA812" s="516">
        <v>111.9</v>
      </c>
      <c r="AB812" s="516">
        <v>111.6</v>
      </c>
      <c r="AC812" s="516">
        <v>113.7</v>
      </c>
      <c r="AD812" s="516">
        <v>115.4</v>
      </c>
      <c r="AE812" s="516">
        <v>114</v>
      </c>
      <c r="AF812" s="516">
        <v>115.7</v>
      </c>
      <c r="AG812" s="516">
        <v>114.3</v>
      </c>
      <c r="AH812" s="516">
        <v>115.2</v>
      </c>
      <c r="AI812" s="516">
        <v>114</v>
      </c>
      <c r="AJ812" s="516">
        <v>116</v>
      </c>
      <c r="AK812" s="516">
        <v>115.9</v>
      </c>
      <c r="AL812" s="516">
        <v>115.1</v>
      </c>
      <c r="AM812" s="516">
        <v>119.2</v>
      </c>
      <c r="AN812" s="516">
        <v>117.4</v>
      </c>
      <c r="AO812" s="516">
        <v>117.4</v>
      </c>
      <c r="AP812" s="516">
        <v>116.1</v>
      </c>
      <c r="AQ812" s="516">
        <v>111.6</v>
      </c>
      <c r="AR812" s="516">
        <v>110.7</v>
      </c>
      <c r="AS812" s="516">
        <v>114.2</v>
      </c>
      <c r="AT812" s="516">
        <v>111.4</v>
      </c>
      <c r="AU812" s="516">
        <v>116.1</v>
      </c>
      <c r="AV812" s="516">
        <v>113.8</v>
      </c>
      <c r="AW812" s="516">
        <v>111.2</v>
      </c>
      <c r="AX812" s="516">
        <v>106.7</v>
      </c>
      <c r="AY812" s="516">
        <v>111.2</v>
      </c>
      <c r="AZ812" s="516">
        <v>113.6</v>
      </c>
      <c r="BA812" s="516">
        <v>116.3</v>
      </c>
      <c r="BB812" s="516">
        <v>114.5</v>
      </c>
      <c r="BC812" s="516">
        <v>113.3</v>
      </c>
      <c r="BD812" s="516">
        <v>112.8</v>
      </c>
      <c r="BE812" s="516">
        <v>110.9</v>
      </c>
      <c r="BF812" s="516">
        <v>109.6</v>
      </c>
      <c r="BG812" s="516">
        <v>111.4</v>
      </c>
      <c r="BH812" s="516">
        <v>108.6</v>
      </c>
      <c r="BI812" s="516">
        <v>111.1</v>
      </c>
      <c r="BJ812" s="516">
        <v>109.8</v>
      </c>
      <c r="BK812" s="516">
        <v>109</v>
      </c>
      <c r="BL812" s="516">
        <v>109.1</v>
      </c>
      <c r="BM812" s="516">
        <v>107.7</v>
      </c>
      <c r="BN812" s="516">
        <v>107</v>
      </c>
      <c r="BO812" s="516">
        <v>108.3</v>
      </c>
      <c r="BP812" s="516">
        <v>107.6</v>
      </c>
      <c r="BQ812" s="516">
        <v>109.2</v>
      </c>
      <c r="BR812" s="516">
        <v>109.9</v>
      </c>
      <c r="BS812" s="516">
        <v>108.6</v>
      </c>
      <c r="BT812" s="516">
        <v>107.3</v>
      </c>
      <c r="BU812" s="516">
        <v>108.4</v>
      </c>
      <c r="BV812" s="516">
        <v>107.9</v>
      </c>
      <c r="BW812" s="516">
        <v>108.3</v>
      </c>
      <c r="BX812" s="516">
        <v>106.1</v>
      </c>
      <c r="BY812" s="516">
        <v>104.8</v>
      </c>
      <c r="BZ812" s="516">
        <v>104.3</v>
      </c>
      <c r="CA812" s="516">
        <v>103.9</v>
      </c>
      <c r="CB812" s="516">
        <v>104.9</v>
      </c>
      <c r="CC812" s="516">
        <v>110.9</v>
      </c>
      <c r="CD812" s="516">
        <v>112</v>
      </c>
      <c r="CE812" s="516">
        <v>112.2</v>
      </c>
      <c r="CF812" s="516">
        <v>112.7</v>
      </c>
      <c r="CG812" s="516">
        <v>115.2</v>
      </c>
      <c r="CH812" s="516">
        <v>116.1</v>
      </c>
      <c r="CI812" s="516">
        <v>113.3</v>
      </c>
      <c r="CJ812" s="516">
        <v>116.2</v>
      </c>
      <c r="CK812" s="516">
        <v>114.7</v>
      </c>
      <c r="CL812" s="516">
        <v>119.8</v>
      </c>
      <c r="CM812" s="516">
        <v>112.2</v>
      </c>
      <c r="CN812" s="516">
        <v>117.3</v>
      </c>
      <c r="CO812" s="516">
        <v>117.1</v>
      </c>
      <c r="CP812" s="516">
        <v>118.9</v>
      </c>
      <c r="CQ812" s="516">
        <v>118.9</v>
      </c>
      <c r="CR812" s="516">
        <v>121.5</v>
      </c>
      <c r="CS812" s="516">
        <v>121.3</v>
      </c>
      <c r="CT812" s="516">
        <v>121</v>
      </c>
      <c r="CU812" s="516">
        <v>121.1</v>
      </c>
      <c r="CV812" s="516">
        <v>117.7</v>
      </c>
      <c r="CW812" s="516">
        <v>117.2</v>
      </c>
      <c r="CX812" s="516">
        <v>120.2</v>
      </c>
      <c r="CY812" s="516">
        <v>120.3</v>
      </c>
      <c r="CZ812" s="516">
        <v>119.9</v>
      </c>
      <c r="DA812" s="516">
        <v>119.2</v>
      </c>
      <c r="DB812" s="516">
        <v>119.6</v>
      </c>
      <c r="DC812" s="516">
        <v>123.2</v>
      </c>
      <c r="DD812" s="516">
        <v>126.4</v>
      </c>
      <c r="DE812" s="516">
        <v>130.19999999999999</v>
      </c>
      <c r="DF812" s="516">
        <v>128.6</v>
      </c>
      <c r="DG812" s="516">
        <v>128.19999999999999</v>
      </c>
      <c r="DH812" s="516">
        <v>126.7</v>
      </c>
      <c r="DI812" s="516">
        <v>127.5</v>
      </c>
      <c r="DJ812" s="516">
        <v>130.6</v>
      </c>
      <c r="DK812" s="516">
        <v>131.6</v>
      </c>
      <c r="DL812" s="516">
        <v>132</v>
      </c>
      <c r="DM812" s="516">
        <v>130.9</v>
      </c>
      <c r="DN812" s="516">
        <v>135.5</v>
      </c>
      <c r="DO812" s="516">
        <v>137.69999999999999</v>
      </c>
      <c r="DP812" s="516">
        <v>137.1</v>
      </c>
      <c r="DQ812" s="516">
        <v>139.19999999999999</v>
      </c>
      <c r="DR812" s="516">
        <v>139.5</v>
      </c>
      <c r="DS812" s="516">
        <v>139.9</v>
      </c>
      <c r="DT812" s="516">
        <v>142.19999999999999</v>
      </c>
      <c r="DU812" s="517">
        <v>144.30000000000001</v>
      </c>
      <c r="DV812" s="517">
        <v>143.6</v>
      </c>
      <c r="DW812" s="517">
        <v>142.30000000000001</v>
      </c>
      <c r="DX812" s="559">
        <v>143.30000000000001</v>
      </c>
      <c r="DY812" s="559">
        <v>143.1</v>
      </c>
      <c r="DZ812" s="559">
        <v>144.19999999999999</v>
      </c>
      <c r="EA812" s="558">
        <v>145</v>
      </c>
    </row>
    <row r="813" spans="1:131">
      <c r="A813" s="514" t="s">
        <v>2163</v>
      </c>
      <c r="B813" s="514" t="s">
        <v>2164</v>
      </c>
      <c r="C813" s="515">
        <v>5.1029999999999999E-2</v>
      </c>
      <c r="D813" s="516">
        <v>100.1</v>
      </c>
      <c r="E813" s="516">
        <v>100.2</v>
      </c>
      <c r="F813" s="516">
        <v>107.3</v>
      </c>
      <c r="G813" s="516">
        <v>101.9</v>
      </c>
      <c r="H813" s="516">
        <v>103</v>
      </c>
      <c r="I813" s="516">
        <v>103.6</v>
      </c>
      <c r="J813" s="516">
        <v>103</v>
      </c>
      <c r="K813" s="516">
        <v>104.6</v>
      </c>
      <c r="L813" s="516">
        <v>105.6</v>
      </c>
      <c r="M813" s="516">
        <v>112.2</v>
      </c>
      <c r="N813" s="516">
        <v>111.8</v>
      </c>
      <c r="O813" s="516">
        <v>114.4</v>
      </c>
      <c r="P813" s="516">
        <v>105.9</v>
      </c>
      <c r="Q813" s="516">
        <v>105.7</v>
      </c>
      <c r="R813" s="516">
        <v>112.7</v>
      </c>
      <c r="S813" s="516">
        <v>110.7</v>
      </c>
      <c r="T813" s="516">
        <v>104.4</v>
      </c>
      <c r="U813" s="516">
        <v>113</v>
      </c>
      <c r="V813" s="516">
        <v>110.3</v>
      </c>
      <c r="W813" s="516">
        <v>112.3</v>
      </c>
      <c r="X813" s="516">
        <v>106.3</v>
      </c>
      <c r="Y813" s="516">
        <v>114.7</v>
      </c>
      <c r="Z813" s="516">
        <v>114.6</v>
      </c>
      <c r="AA813" s="516">
        <v>117.5</v>
      </c>
      <c r="AB813" s="516">
        <v>118.9</v>
      </c>
      <c r="AC813" s="516">
        <v>113.9</v>
      </c>
      <c r="AD813" s="516">
        <v>118.4</v>
      </c>
      <c r="AE813" s="516">
        <v>114.4</v>
      </c>
      <c r="AF813" s="516">
        <v>115.1</v>
      </c>
      <c r="AG813" s="516">
        <v>115.3</v>
      </c>
      <c r="AH813" s="516">
        <v>118.1</v>
      </c>
      <c r="AI813" s="516">
        <v>111.8</v>
      </c>
      <c r="AJ813" s="516">
        <v>118.2</v>
      </c>
      <c r="AK813" s="516">
        <v>117.8</v>
      </c>
      <c r="AL813" s="516">
        <v>114.7</v>
      </c>
      <c r="AM813" s="516">
        <v>118.4</v>
      </c>
      <c r="AN813" s="516">
        <v>119.8</v>
      </c>
      <c r="AO813" s="516">
        <v>116.6</v>
      </c>
      <c r="AP813" s="516">
        <v>119.3</v>
      </c>
      <c r="AQ813" s="516">
        <v>117.7</v>
      </c>
      <c r="AR813" s="516">
        <v>120</v>
      </c>
      <c r="AS813" s="516">
        <v>122.9</v>
      </c>
      <c r="AT813" s="516">
        <v>123.5</v>
      </c>
      <c r="AU813" s="516">
        <v>127.8</v>
      </c>
      <c r="AV813" s="516">
        <v>127.2</v>
      </c>
      <c r="AW813" s="516">
        <v>127.3</v>
      </c>
      <c r="AX813" s="516">
        <v>127.4</v>
      </c>
      <c r="AY813" s="516">
        <v>127.9</v>
      </c>
      <c r="AZ813" s="516">
        <v>127.8</v>
      </c>
      <c r="BA813" s="516">
        <v>127.3</v>
      </c>
      <c r="BB813" s="516">
        <v>126.4</v>
      </c>
      <c r="BC813" s="516">
        <v>125.5</v>
      </c>
      <c r="BD813" s="516">
        <v>125.4</v>
      </c>
      <c r="BE813" s="516">
        <v>124.8</v>
      </c>
      <c r="BF813" s="516">
        <v>124.7</v>
      </c>
      <c r="BG813" s="516">
        <v>125.2</v>
      </c>
      <c r="BH813" s="516">
        <v>125.6</v>
      </c>
      <c r="BI813" s="516">
        <v>126.4</v>
      </c>
      <c r="BJ813" s="516">
        <v>125.6</v>
      </c>
      <c r="BK813" s="516">
        <v>126.1</v>
      </c>
      <c r="BL813" s="516">
        <v>126.8</v>
      </c>
      <c r="BM813" s="516">
        <v>126.8</v>
      </c>
      <c r="BN813" s="516">
        <v>129.4</v>
      </c>
      <c r="BO813" s="516">
        <v>132.1</v>
      </c>
      <c r="BP813" s="516">
        <v>131.69999999999999</v>
      </c>
      <c r="BQ813" s="516">
        <v>131.1</v>
      </c>
      <c r="BR813" s="516">
        <v>132.30000000000001</v>
      </c>
      <c r="BS813" s="516">
        <v>133</v>
      </c>
      <c r="BT813" s="516">
        <v>132.80000000000001</v>
      </c>
      <c r="BU813" s="516">
        <v>134.80000000000001</v>
      </c>
      <c r="BV813" s="516">
        <v>134.4</v>
      </c>
      <c r="BW813" s="516">
        <v>133.80000000000001</v>
      </c>
      <c r="BX813" s="516">
        <v>132.80000000000001</v>
      </c>
      <c r="BY813" s="516">
        <v>133.30000000000001</v>
      </c>
      <c r="BZ813" s="516">
        <v>134.1</v>
      </c>
      <c r="CA813" s="516">
        <v>134.69999999999999</v>
      </c>
      <c r="CB813" s="516">
        <v>135.69999999999999</v>
      </c>
      <c r="CC813" s="516">
        <v>135.1</v>
      </c>
      <c r="CD813" s="516">
        <v>134.80000000000001</v>
      </c>
      <c r="CE813" s="516">
        <v>135.30000000000001</v>
      </c>
      <c r="CF813" s="516">
        <v>135.30000000000001</v>
      </c>
      <c r="CG813" s="516">
        <v>134.4</v>
      </c>
      <c r="CH813" s="516">
        <v>135.4</v>
      </c>
      <c r="CI813" s="516">
        <v>134.69999999999999</v>
      </c>
      <c r="CJ813" s="516">
        <v>135.19999999999999</v>
      </c>
      <c r="CK813" s="516">
        <v>132.80000000000001</v>
      </c>
      <c r="CL813" s="516">
        <v>132.9</v>
      </c>
      <c r="CM813" s="516">
        <v>132.19999999999999</v>
      </c>
      <c r="CN813" s="516">
        <v>132</v>
      </c>
      <c r="CO813" s="516">
        <v>131.4</v>
      </c>
      <c r="CP813" s="516">
        <v>131.30000000000001</v>
      </c>
      <c r="CQ813" s="516">
        <v>131.19999999999999</v>
      </c>
      <c r="CR813" s="516">
        <v>130.4</v>
      </c>
      <c r="CS813" s="516">
        <v>131.19999999999999</v>
      </c>
      <c r="CT813" s="516">
        <v>131.1</v>
      </c>
      <c r="CU813" s="516">
        <v>130.19999999999999</v>
      </c>
      <c r="CV813" s="516">
        <v>130.19999999999999</v>
      </c>
      <c r="CW813" s="516">
        <v>129.6</v>
      </c>
      <c r="CX813" s="516">
        <v>130.1</v>
      </c>
      <c r="CY813" s="516">
        <v>132.4</v>
      </c>
      <c r="CZ813" s="516">
        <v>130.9</v>
      </c>
      <c r="DA813" s="516">
        <v>131.5</v>
      </c>
      <c r="DB813" s="516">
        <v>132.19999999999999</v>
      </c>
      <c r="DC813" s="516">
        <v>132.4</v>
      </c>
      <c r="DD813" s="516">
        <v>132.6</v>
      </c>
      <c r="DE813" s="516">
        <v>132.69999999999999</v>
      </c>
      <c r="DF813" s="516">
        <v>133.30000000000001</v>
      </c>
      <c r="DG813" s="516">
        <v>133.5</v>
      </c>
      <c r="DH813" s="516">
        <v>134.80000000000001</v>
      </c>
      <c r="DI813" s="516">
        <v>136.4</v>
      </c>
      <c r="DJ813" s="516">
        <v>135.5</v>
      </c>
      <c r="DK813" s="516">
        <v>135.80000000000001</v>
      </c>
      <c r="DL813" s="516">
        <v>137.9</v>
      </c>
      <c r="DM813" s="516">
        <v>137.5</v>
      </c>
      <c r="DN813" s="516">
        <v>136.4</v>
      </c>
      <c r="DO813" s="516">
        <v>137.30000000000001</v>
      </c>
      <c r="DP813" s="516">
        <v>138.30000000000001</v>
      </c>
      <c r="DQ813" s="516">
        <v>140.19999999999999</v>
      </c>
      <c r="DR813" s="516">
        <v>141.19999999999999</v>
      </c>
      <c r="DS813" s="516">
        <v>141.80000000000001</v>
      </c>
      <c r="DT813" s="516">
        <v>142.30000000000001</v>
      </c>
      <c r="DU813" s="517">
        <v>143.19999999999999</v>
      </c>
      <c r="DV813" s="517">
        <v>142.30000000000001</v>
      </c>
      <c r="DW813" s="517">
        <v>143.5</v>
      </c>
      <c r="DX813" s="559">
        <v>146.19999999999999</v>
      </c>
      <c r="DY813" s="559">
        <v>146.6</v>
      </c>
      <c r="DZ813" s="559">
        <v>145.4</v>
      </c>
      <c r="EA813" s="558">
        <v>144</v>
      </c>
    </row>
    <row r="814" spans="1:131">
      <c r="A814" s="514" t="s">
        <v>2165</v>
      </c>
      <c r="B814" s="514" t="s">
        <v>2166</v>
      </c>
      <c r="C814" s="515">
        <v>2.8070000000000001E-2</v>
      </c>
      <c r="D814" s="516">
        <v>95.3</v>
      </c>
      <c r="E814" s="516">
        <v>95.2</v>
      </c>
      <c r="F814" s="516">
        <v>93.8</v>
      </c>
      <c r="G814" s="516">
        <v>99.1</v>
      </c>
      <c r="H814" s="516">
        <v>97.2</v>
      </c>
      <c r="I814" s="516">
        <v>92.3</v>
      </c>
      <c r="J814" s="516">
        <v>89.9</v>
      </c>
      <c r="K814" s="516">
        <v>95.8</v>
      </c>
      <c r="L814" s="516">
        <v>96.2</v>
      </c>
      <c r="M814" s="516">
        <v>95.6</v>
      </c>
      <c r="N814" s="516">
        <v>103.2</v>
      </c>
      <c r="O814" s="516">
        <v>96.4</v>
      </c>
      <c r="P814" s="516">
        <v>90.5</v>
      </c>
      <c r="Q814" s="516">
        <v>91.5</v>
      </c>
      <c r="R814" s="516">
        <v>92.5</v>
      </c>
      <c r="S814" s="516">
        <v>89.2</v>
      </c>
      <c r="T814" s="516">
        <v>91.1</v>
      </c>
      <c r="U814" s="516">
        <v>90.3</v>
      </c>
      <c r="V814" s="516">
        <v>88.2</v>
      </c>
      <c r="W814" s="516">
        <v>90.9</v>
      </c>
      <c r="X814" s="516">
        <v>94.7</v>
      </c>
      <c r="Y814" s="516">
        <v>89.6</v>
      </c>
      <c r="Z814" s="516">
        <v>91.5</v>
      </c>
      <c r="AA814" s="516">
        <v>91.1</v>
      </c>
      <c r="AB814" s="516">
        <v>97.1</v>
      </c>
      <c r="AC814" s="516">
        <v>95.7</v>
      </c>
      <c r="AD814" s="516">
        <v>96.1</v>
      </c>
      <c r="AE814" s="516">
        <v>94.8</v>
      </c>
      <c r="AF814" s="516">
        <v>100.3</v>
      </c>
      <c r="AG814" s="516">
        <v>101.2</v>
      </c>
      <c r="AH814" s="516">
        <v>96.9</v>
      </c>
      <c r="AI814" s="516">
        <v>99.9</v>
      </c>
      <c r="AJ814" s="516">
        <v>99.3</v>
      </c>
      <c r="AK814" s="516">
        <v>101.8</v>
      </c>
      <c r="AL814" s="516">
        <v>100.6</v>
      </c>
      <c r="AM814" s="516">
        <v>101.7</v>
      </c>
      <c r="AN814" s="516">
        <v>99.4</v>
      </c>
      <c r="AO814" s="516">
        <v>100.5</v>
      </c>
      <c r="AP814" s="516">
        <v>99</v>
      </c>
      <c r="AQ814" s="516">
        <v>100.9</v>
      </c>
      <c r="AR814" s="516">
        <v>99.2</v>
      </c>
      <c r="AS814" s="516">
        <v>97</v>
      </c>
      <c r="AT814" s="516">
        <v>96</v>
      </c>
      <c r="AU814" s="516">
        <v>97.9</v>
      </c>
      <c r="AV814" s="516">
        <v>95.7</v>
      </c>
      <c r="AW814" s="516">
        <v>97.6</v>
      </c>
      <c r="AX814" s="516">
        <v>97</v>
      </c>
      <c r="AY814" s="516">
        <v>96.8</v>
      </c>
      <c r="AZ814" s="516">
        <v>96.8</v>
      </c>
      <c r="BA814" s="516">
        <v>96.2</v>
      </c>
      <c r="BB814" s="516">
        <v>96.1</v>
      </c>
      <c r="BC814" s="516">
        <v>97.5</v>
      </c>
      <c r="BD814" s="516">
        <v>96.1</v>
      </c>
      <c r="BE814" s="516">
        <v>94.6</v>
      </c>
      <c r="BF814" s="516">
        <v>94.8</v>
      </c>
      <c r="BG814" s="516">
        <v>96</v>
      </c>
      <c r="BH814" s="516">
        <v>95.5</v>
      </c>
      <c r="BI814" s="516">
        <v>98.1</v>
      </c>
      <c r="BJ814" s="516">
        <v>99.3</v>
      </c>
      <c r="BK814" s="516">
        <v>99.6</v>
      </c>
      <c r="BL814" s="516">
        <v>97.8</v>
      </c>
      <c r="BM814" s="516">
        <v>98.8</v>
      </c>
      <c r="BN814" s="516">
        <v>97.7</v>
      </c>
      <c r="BO814" s="516">
        <v>102.3</v>
      </c>
      <c r="BP814" s="516">
        <v>101.9</v>
      </c>
      <c r="BQ814" s="516">
        <v>99.6</v>
      </c>
      <c r="BR814" s="516">
        <v>98.6</v>
      </c>
      <c r="BS814" s="516">
        <v>104.2</v>
      </c>
      <c r="BT814" s="516">
        <v>98.9</v>
      </c>
      <c r="BU814" s="516">
        <v>103</v>
      </c>
      <c r="BV814" s="516">
        <v>99.7</v>
      </c>
      <c r="BW814" s="516">
        <v>102.8</v>
      </c>
      <c r="BX814" s="516">
        <v>103.3</v>
      </c>
      <c r="BY814" s="516">
        <v>100</v>
      </c>
      <c r="BZ814" s="516">
        <v>104.2</v>
      </c>
      <c r="CA814" s="516">
        <v>106.5</v>
      </c>
      <c r="CB814" s="516">
        <v>100.1</v>
      </c>
      <c r="CC814" s="516">
        <v>100.3</v>
      </c>
      <c r="CD814" s="516">
        <v>101.1</v>
      </c>
      <c r="CE814" s="516">
        <v>100</v>
      </c>
      <c r="CF814" s="516">
        <v>102.6</v>
      </c>
      <c r="CG814" s="516">
        <v>99.6</v>
      </c>
      <c r="CH814" s="516">
        <v>95.3</v>
      </c>
      <c r="CI814" s="516">
        <v>95.6</v>
      </c>
      <c r="CJ814" s="516">
        <v>95.4</v>
      </c>
      <c r="CK814" s="516">
        <v>96.5</v>
      </c>
      <c r="CL814" s="516">
        <v>96.8</v>
      </c>
      <c r="CM814" s="516">
        <v>96</v>
      </c>
      <c r="CN814" s="516">
        <v>96.3</v>
      </c>
      <c r="CO814" s="516">
        <v>95.9</v>
      </c>
      <c r="CP814" s="516">
        <v>97.9</v>
      </c>
      <c r="CQ814" s="516">
        <v>98.1</v>
      </c>
      <c r="CR814" s="516">
        <v>98.9</v>
      </c>
      <c r="CS814" s="516">
        <v>101.3</v>
      </c>
      <c r="CT814" s="516">
        <v>100.1</v>
      </c>
      <c r="CU814" s="516">
        <v>100.1</v>
      </c>
      <c r="CV814" s="516">
        <v>100.1</v>
      </c>
      <c r="CW814" s="516">
        <v>99.5</v>
      </c>
      <c r="CX814" s="516">
        <v>99.8</v>
      </c>
      <c r="CY814" s="516">
        <v>99.7</v>
      </c>
      <c r="CZ814" s="516">
        <v>99.9</v>
      </c>
      <c r="DA814" s="516">
        <v>99.5</v>
      </c>
      <c r="DB814" s="516">
        <v>101</v>
      </c>
      <c r="DC814" s="516">
        <v>100</v>
      </c>
      <c r="DD814" s="516">
        <v>99</v>
      </c>
      <c r="DE814" s="516">
        <v>100.1</v>
      </c>
      <c r="DF814" s="516">
        <v>100.6</v>
      </c>
      <c r="DG814" s="516">
        <v>100.8</v>
      </c>
      <c r="DH814" s="516">
        <v>101.7</v>
      </c>
      <c r="DI814" s="516">
        <v>101.1</v>
      </c>
      <c r="DJ814" s="516">
        <v>99.8</v>
      </c>
      <c r="DK814" s="516">
        <v>99.8</v>
      </c>
      <c r="DL814" s="516">
        <v>102.5</v>
      </c>
      <c r="DM814" s="516">
        <v>102</v>
      </c>
      <c r="DN814" s="516">
        <v>103</v>
      </c>
      <c r="DO814" s="516">
        <v>103.3</v>
      </c>
      <c r="DP814" s="516">
        <v>109.7</v>
      </c>
      <c r="DQ814" s="516">
        <v>110.8</v>
      </c>
      <c r="DR814" s="516">
        <v>111.7</v>
      </c>
      <c r="DS814" s="516">
        <v>113.5</v>
      </c>
      <c r="DT814" s="516">
        <v>115.2</v>
      </c>
      <c r="DU814" s="517">
        <v>111.6</v>
      </c>
      <c r="DV814" s="517">
        <v>113.7</v>
      </c>
      <c r="DW814" s="517">
        <v>114.6</v>
      </c>
      <c r="DX814" s="559">
        <v>115.1</v>
      </c>
      <c r="DY814" s="559">
        <v>116.3</v>
      </c>
      <c r="DZ814" s="559">
        <v>116.3</v>
      </c>
      <c r="EA814" s="558">
        <v>114.7</v>
      </c>
    </row>
    <row r="815" spans="1:131">
      <c r="A815" s="514" t="s">
        <v>2167</v>
      </c>
      <c r="B815" s="514" t="s">
        <v>2168</v>
      </c>
      <c r="C815" s="515">
        <v>7.8979999999999995E-2</v>
      </c>
      <c r="D815" s="516">
        <v>96.1</v>
      </c>
      <c r="E815" s="516">
        <v>92.8</v>
      </c>
      <c r="F815" s="516">
        <v>93.3</v>
      </c>
      <c r="G815" s="516">
        <v>92.7</v>
      </c>
      <c r="H815" s="516">
        <v>104.6</v>
      </c>
      <c r="I815" s="516">
        <v>99.5</v>
      </c>
      <c r="J815" s="516">
        <v>96.6</v>
      </c>
      <c r="K815" s="516">
        <v>94.4</v>
      </c>
      <c r="L815" s="516">
        <v>94.8</v>
      </c>
      <c r="M815" s="516">
        <v>96.6</v>
      </c>
      <c r="N815" s="516">
        <v>94.1</v>
      </c>
      <c r="O815" s="516">
        <v>93.8</v>
      </c>
      <c r="P815" s="516">
        <v>115.4</v>
      </c>
      <c r="Q815" s="516">
        <v>106.2</v>
      </c>
      <c r="R815" s="516">
        <v>97</v>
      </c>
      <c r="S815" s="516">
        <v>94.6</v>
      </c>
      <c r="T815" s="516">
        <v>90.1</v>
      </c>
      <c r="U815" s="516">
        <v>91.7</v>
      </c>
      <c r="V815" s="516">
        <v>91.3</v>
      </c>
      <c r="W815" s="516">
        <v>94.5</v>
      </c>
      <c r="X815" s="516">
        <v>91.8</v>
      </c>
      <c r="Y815" s="516">
        <v>88.2</v>
      </c>
      <c r="Z815" s="516">
        <v>92.2</v>
      </c>
      <c r="AA815" s="516">
        <v>90.7</v>
      </c>
      <c r="AB815" s="516">
        <v>89.6</v>
      </c>
      <c r="AC815" s="516">
        <v>90</v>
      </c>
      <c r="AD815" s="516">
        <v>86.4</v>
      </c>
      <c r="AE815" s="516">
        <v>95.3</v>
      </c>
      <c r="AF815" s="516">
        <v>94.7</v>
      </c>
      <c r="AG815" s="516">
        <v>92.9</v>
      </c>
      <c r="AH815" s="516">
        <v>93.2</v>
      </c>
      <c r="AI815" s="516">
        <v>88.1</v>
      </c>
      <c r="AJ815" s="516">
        <v>86</v>
      </c>
      <c r="AK815" s="516">
        <v>89.5</v>
      </c>
      <c r="AL815" s="516">
        <v>91.7</v>
      </c>
      <c r="AM815" s="516">
        <v>87.9</v>
      </c>
      <c r="AN815" s="516">
        <v>92</v>
      </c>
      <c r="AO815" s="516">
        <v>99.5</v>
      </c>
      <c r="AP815" s="516">
        <v>97.4</v>
      </c>
      <c r="AQ815" s="516">
        <v>101.9</v>
      </c>
      <c r="AR815" s="516">
        <v>101.9</v>
      </c>
      <c r="AS815" s="516">
        <v>101.9</v>
      </c>
      <c r="AT815" s="516">
        <v>101.7</v>
      </c>
      <c r="AU815" s="516">
        <v>101.9</v>
      </c>
      <c r="AV815" s="516">
        <v>101.9</v>
      </c>
      <c r="AW815" s="516">
        <v>102</v>
      </c>
      <c r="AX815" s="516">
        <v>103.6</v>
      </c>
      <c r="AY815" s="516">
        <v>102.2</v>
      </c>
      <c r="AZ815" s="516">
        <v>101.7</v>
      </c>
      <c r="BA815" s="516">
        <v>102.3</v>
      </c>
      <c r="BB815" s="516">
        <v>101.3</v>
      </c>
      <c r="BC815" s="516">
        <v>101.4</v>
      </c>
      <c r="BD815" s="516">
        <v>101.6</v>
      </c>
      <c r="BE815" s="516">
        <v>101.4</v>
      </c>
      <c r="BF815" s="516">
        <v>101.1</v>
      </c>
      <c r="BG815" s="516">
        <v>101.4</v>
      </c>
      <c r="BH815" s="516">
        <v>102</v>
      </c>
      <c r="BI815" s="516">
        <v>102.1</v>
      </c>
      <c r="BJ815" s="516">
        <v>102.1</v>
      </c>
      <c r="BK815" s="516">
        <v>102.2</v>
      </c>
      <c r="BL815" s="516">
        <v>103.5</v>
      </c>
      <c r="BM815" s="516">
        <v>103.4</v>
      </c>
      <c r="BN815" s="516">
        <v>103.5</v>
      </c>
      <c r="BO815" s="516">
        <v>102.8</v>
      </c>
      <c r="BP815" s="516">
        <v>103.6</v>
      </c>
      <c r="BQ815" s="516">
        <v>103.7</v>
      </c>
      <c r="BR815" s="516">
        <v>103.8</v>
      </c>
      <c r="BS815" s="516">
        <v>103.7</v>
      </c>
      <c r="BT815" s="516">
        <v>103.1</v>
      </c>
      <c r="BU815" s="516">
        <v>104.2</v>
      </c>
      <c r="BV815" s="516">
        <v>104.3</v>
      </c>
      <c r="BW815" s="516">
        <v>104.4</v>
      </c>
      <c r="BX815" s="516">
        <v>104.4</v>
      </c>
      <c r="BY815" s="516">
        <v>104.7</v>
      </c>
      <c r="BZ815" s="516">
        <v>104.3</v>
      </c>
      <c r="CA815" s="516">
        <v>104.3</v>
      </c>
      <c r="CB815" s="516">
        <v>106.2</v>
      </c>
      <c r="CC815" s="516">
        <v>106.9</v>
      </c>
      <c r="CD815" s="516">
        <v>107.2</v>
      </c>
      <c r="CE815" s="516">
        <v>107.4</v>
      </c>
      <c r="CF815" s="516">
        <v>106.7</v>
      </c>
      <c r="CG815" s="516">
        <v>106.7</v>
      </c>
      <c r="CH815" s="516">
        <v>106.8</v>
      </c>
      <c r="CI815" s="516">
        <v>106.8</v>
      </c>
      <c r="CJ815" s="516">
        <v>107.3</v>
      </c>
      <c r="CK815" s="516">
        <v>107.7</v>
      </c>
      <c r="CL815" s="516">
        <v>107.7</v>
      </c>
      <c r="CM815" s="516">
        <v>107.7</v>
      </c>
      <c r="CN815" s="516">
        <v>107.6</v>
      </c>
      <c r="CO815" s="516">
        <v>107.6</v>
      </c>
      <c r="CP815" s="516">
        <v>109.2</v>
      </c>
      <c r="CQ815" s="516">
        <v>109.1</v>
      </c>
      <c r="CR815" s="516">
        <v>109.1</v>
      </c>
      <c r="CS815" s="516">
        <v>109.1</v>
      </c>
      <c r="CT815" s="516">
        <v>109</v>
      </c>
      <c r="CU815" s="516">
        <v>109</v>
      </c>
      <c r="CV815" s="516">
        <v>109</v>
      </c>
      <c r="CW815" s="516">
        <v>111.3</v>
      </c>
      <c r="CX815" s="516">
        <v>116.1</v>
      </c>
      <c r="CY815" s="516">
        <v>116.4</v>
      </c>
      <c r="CZ815" s="516">
        <v>118.3</v>
      </c>
      <c r="DA815" s="516">
        <v>118.1</v>
      </c>
      <c r="DB815" s="516">
        <v>118.2</v>
      </c>
      <c r="DC815" s="516">
        <v>118.2</v>
      </c>
      <c r="DD815" s="516">
        <v>122.4</v>
      </c>
      <c r="DE815" s="516">
        <v>123.2</v>
      </c>
      <c r="DF815" s="516">
        <v>120.6</v>
      </c>
      <c r="DG815" s="516">
        <v>118.5</v>
      </c>
      <c r="DH815" s="516">
        <v>119.1</v>
      </c>
      <c r="DI815" s="516">
        <v>119</v>
      </c>
      <c r="DJ815" s="516">
        <v>120.4</v>
      </c>
      <c r="DK815" s="516">
        <v>119.8</v>
      </c>
      <c r="DL815" s="516">
        <v>122.2</v>
      </c>
      <c r="DM815" s="516">
        <v>121.3</v>
      </c>
      <c r="DN815" s="516">
        <v>122.6</v>
      </c>
      <c r="DO815" s="516">
        <v>123.9</v>
      </c>
      <c r="DP815" s="516">
        <v>123.4</v>
      </c>
      <c r="DQ815" s="516">
        <v>123.9</v>
      </c>
      <c r="DR815" s="516">
        <v>126.4</v>
      </c>
      <c r="DS815" s="516">
        <v>126.4</v>
      </c>
      <c r="DT815" s="516">
        <v>126</v>
      </c>
      <c r="DU815" s="517">
        <v>128.5</v>
      </c>
      <c r="DV815" s="517">
        <v>128.5</v>
      </c>
      <c r="DW815" s="517">
        <v>126.4</v>
      </c>
      <c r="DX815" s="559">
        <v>124.3</v>
      </c>
      <c r="DY815" s="559">
        <v>124.8</v>
      </c>
      <c r="DZ815" s="559">
        <v>124.8</v>
      </c>
      <c r="EA815" s="558">
        <v>123.2</v>
      </c>
    </row>
    <row r="816" spans="1:131">
      <c r="A816" s="514" t="s">
        <v>2169</v>
      </c>
      <c r="B816" s="514" t="s">
        <v>2170</v>
      </c>
      <c r="C816" s="515">
        <v>0.10145</v>
      </c>
      <c r="D816" s="516">
        <v>96.4</v>
      </c>
      <c r="E816" s="516">
        <v>89.8</v>
      </c>
      <c r="F816" s="516">
        <v>102</v>
      </c>
      <c r="G816" s="516">
        <v>94.3</v>
      </c>
      <c r="H816" s="516">
        <v>95.7</v>
      </c>
      <c r="I816" s="516">
        <v>100.3</v>
      </c>
      <c r="J816" s="516">
        <v>95.5</v>
      </c>
      <c r="K816" s="516">
        <v>99.3</v>
      </c>
      <c r="L816" s="516">
        <v>94.8</v>
      </c>
      <c r="M816" s="516">
        <v>96.4</v>
      </c>
      <c r="N816" s="516">
        <v>94.7</v>
      </c>
      <c r="O816" s="516">
        <v>93.9</v>
      </c>
      <c r="P816" s="516">
        <v>96.9</v>
      </c>
      <c r="Q816" s="516">
        <v>98.2</v>
      </c>
      <c r="R816" s="516">
        <v>102.2</v>
      </c>
      <c r="S816" s="516">
        <v>92.9</v>
      </c>
      <c r="T816" s="516">
        <v>99.8</v>
      </c>
      <c r="U816" s="516">
        <v>102.7</v>
      </c>
      <c r="V816" s="516">
        <v>102.2</v>
      </c>
      <c r="W816" s="516">
        <v>97.4</v>
      </c>
      <c r="X816" s="516">
        <v>93.1</v>
      </c>
      <c r="Y816" s="516">
        <v>93.8</v>
      </c>
      <c r="Z816" s="516">
        <v>98.4</v>
      </c>
      <c r="AA816" s="516">
        <v>95.8</v>
      </c>
      <c r="AB816" s="516">
        <v>102.8</v>
      </c>
      <c r="AC816" s="516">
        <v>96.8</v>
      </c>
      <c r="AD816" s="516">
        <v>99.1</v>
      </c>
      <c r="AE816" s="516">
        <v>101.2</v>
      </c>
      <c r="AF816" s="516">
        <v>100</v>
      </c>
      <c r="AG816" s="516">
        <v>100.3</v>
      </c>
      <c r="AH816" s="516">
        <v>98.3</v>
      </c>
      <c r="AI816" s="516">
        <v>99.1</v>
      </c>
      <c r="AJ816" s="516">
        <v>97.9</v>
      </c>
      <c r="AK816" s="516">
        <v>105.6</v>
      </c>
      <c r="AL816" s="516">
        <v>97.5</v>
      </c>
      <c r="AM816" s="516">
        <v>95.6</v>
      </c>
      <c r="AN816" s="516">
        <v>98.5</v>
      </c>
      <c r="AO816" s="516">
        <v>97.7</v>
      </c>
      <c r="AP816" s="516">
        <v>98.3</v>
      </c>
      <c r="AQ816" s="516">
        <v>97.1</v>
      </c>
      <c r="AR816" s="516">
        <v>110.4</v>
      </c>
      <c r="AS816" s="516">
        <v>114.4</v>
      </c>
      <c r="AT816" s="516">
        <v>112.6</v>
      </c>
      <c r="AU816" s="516">
        <v>114.3</v>
      </c>
      <c r="AV816" s="516">
        <v>110.9</v>
      </c>
      <c r="AW816" s="516">
        <v>117.9</v>
      </c>
      <c r="AX816" s="516">
        <v>111.9</v>
      </c>
      <c r="AY816" s="516">
        <v>114.4</v>
      </c>
      <c r="AZ816" s="516">
        <v>109.6</v>
      </c>
      <c r="BA816" s="516">
        <v>113</v>
      </c>
      <c r="BB816" s="516">
        <v>109</v>
      </c>
      <c r="BC816" s="516">
        <v>108.7</v>
      </c>
      <c r="BD816" s="516">
        <v>108.1</v>
      </c>
      <c r="BE816" s="516">
        <v>109.6</v>
      </c>
      <c r="BF816" s="516">
        <v>109.6</v>
      </c>
      <c r="BG816" s="516">
        <v>109.6</v>
      </c>
      <c r="BH816" s="516">
        <v>108</v>
      </c>
      <c r="BI816" s="516">
        <v>103.3</v>
      </c>
      <c r="BJ816" s="516">
        <v>103.8</v>
      </c>
      <c r="BK816" s="516">
        <v>104.3</v>
      </c>
      <c r="BL816" s="516">
        <v>105.1</v>
      </c>
      <c r="BM816" s="516">
        <v>104.9</v>
      </c>
      <c r="BN816" s="516">
        <v>108.1</v>
      </c>
      <c r="BO816" s="516">
        <v>107.6</v>
      </c>
      <c r="BP816" s="516">
        <v>108.8</v>
      </c>
      <c r="BQ816" s="516">
        <v>110.4</v>
      </c>
      <c r="BR816" s="516">
        <v>109.5</v>
      </c>
      <c r="BS816" s="516">
        <v>111.4</v>
      </c>
      <c r="BT816" s="516">
        <v>110</v>
      </c>
      <c r="BU816" s="516">
        <v>106.1</v>
      </c>
      <c r="BV816" s="516">
        <v>112.3</v>
      </c>
      <c r="BW816" s="516">
        <v>106.6</v>
      </c>
      <c r="BX816" s="516">
        <v>113.6</v>
      </c>
      <c r="BY816" s="516">
        <v>115.8</v>
      </c>
      <c r="BZ816" s="516">
        <v>112</v>
      </c>
      <c r="CA816" s="516">
        <v>116.2</v>
      </c>
      <c r="CB816" s="516">
        <v>113.9</v>
      </c>
      <c r="CC816" s="516">
        <v>110</v>
      </c>
      <c r="CD816" s="516">
        <v>117.3</v>
      </c>
      <c r="CE816" s="516">
        <v>116.8</v>
      </c>
      <c r="CF816" s="516">
        <v>116.5</v>
      </c>
      <c r="CG816" s="516">
        <v>116.2</v>
      </c>
      <c r="CH816" s="516">
        <v>115.9</v>
      </c>
      <c r="CI816" s="516">
        <v>118.7</v>
      </c>
      <c r="CJ816" s="516">
        <v>117.1</v>
      </c>
      <c r="CK816" s="516">
        <v>120.7</v>
      </c>
      <c r="CL816" s="516">
        <v>121</v>
      </c>
      <c r="CM816" s="516">
        <v>120.1</v>
      </c>
      <c r="CN816" s="516">
        <v>118.3</v>
      </c>
      <c r="CO816" s="516">
        <v>119.5</v>
      </c>
      <c r="CP816" s="516">
        <v>119.7</v>
      </c>
      <c r="CQ816" s="516">
        <v>122.2</v>
      </c>
      <c r="CR816" s="516">
        <v>121.6</v>
      </c>
      <c r="CS816" s="516">
        <v>123.8</v>
      </c>
      <c r="CT816" s="516">
        <v>119.7</v>
      </c>
      <c r="CU816" s="516">
        <v>118.8</v>
      </c>
      <c r="CV816" s="516">
        <v>119.2</v>
      </c>
      <c r="CW816" s="516">
        <v>121.1</v>
      </c>
      <c r="CX816" s="516">
        <v>122.1</v>
      </c>
      <c r="CY816" s="516">
        <v>120.1</v>
      </c>
      <c r="CZ816" s="516">
        <v>118.5</v>
      </c>
      <c r="DA816" s="516">
        <v>115.8</v>
      </c>
      <c r="DB816" s="516">
        <v>114.2</v>
      </c>
      <c r="DC816" s="516">
        <v>118.8</v>
      </c>
      <c r="DD816" s="516">
        <v>117.7</v>
      </c>
      <c r="DE816" s="516">
        <v>114.9</v>
      </c>
      <c r="DF816" s="516">
        <v>119.2</v>
      </c>
      <c r="DG816" s="516">
        <v>122.5</v>
      </c>
      <c r="DH816" s="516">
        <v>122.6</v>
      </c>
      <c r="DI816" s="516">
        <v>127.1</v>
      </c>
      <c r="DJ816" s="516">
        <v>124.6</v>
      </c>
      <c r="DK816" s="516">
        <v>126.9</v>
      </c>
      <c r="DL816" s="516">
        <v>129</v>
      </c>
      <c r="DM816" s="516">
        <v>128</v>
      </c>
      <c r="DN816" s="516">
        <v>127.3</v>
      </c>
      <c r="DO816" s="516">
        <v>128.69999999999999</v>
      </c>
      <c r="DP816" s="516">
        <v>129.1</v>
      </c>
      <c r="DQ816" s="516">
        <v>130.4</v>
      </c>
      <c r="DR816" s="516">
        <v>131.1</v>
      </c>
      <c r="DS816" s="516">
        <v>129</v>
      </c>
      <c r="DT816" s="516">
        <v>129.80000000000001</v>
      </c>
      <c r="DU816" s="517">
        <v>140.6</v>
      </c>
      <c r="DV816" s="517">
        <v>140.69999999999999</v>
      </c>
      <c r="DW816" s="517">
        <v>139.1</v>
      </c>
      <c r="DX816" s="559">
        <v>141.30000000000001</v>
      </c>
      <c r="DY816" s="559">
        <v>142</v>
      </c>
      <c r="DZ816" s="559">
        <v>142.19999999999999</v>
      </c>
      <c r="EA816" s="558">
        <v>142.19999999999999</v>
      </c>
    </row>
    <row r="817" spans="1:131">
      <c r="A817" s="514" t="s">
        <v>2171</v>
      </c>
      <c r="B817" s="514" t="s">
        <v>2172</v>
      </c>
      <c r="C817" s="515">
        <v>3.6810000000000002E-2</v>
      </c>
      <c r="D817" s="516">
        <v>98.9</v>
      </c>
      <c r="E817" s="516">
        <v>101.4</v>
      </c>
      <c r="F817" s="516">
        <v>99.8</v>
      </c>
      <c r="G817" s="516">
        <v>99.7</v>
      </c>
      <c r="H817" s="516">
        <v>97.1</v>
      </c>
      <c r="I817" s="516">
        <v>99.7</v>
      </c>
      <c r="J817" s="516">
        <v>100</v>
      </c>
      <c r="K817" s="516">
        <v>98</v>
      </c>
      <c r="L817" s="516">
        <v>97.6</v>
      </c>
      <c r="M817" s="516">
        <v>100.4</v>
      </c>
      <c r="N817" s="516">
        <v>100</v>
      </c>
      <c r="O817" s="516">
        <v>100.8</v>
      </c>
      <c r="P817" s="516">
        <v>99.2</v>
      </c>
      <c r="Q817" s="516">
        <v>102.5</v>
      </c>
      <c r="R817" s="516">
        <v>100.6</v>
      </c>
      <c r="S817" s="516">
        <v>100.4</v>
      </c>
      <c r="T817" s="516">
        <v>100.3</v>
      </c>
      <c r="U817" s="516">
        <v>105.3</v>
      </c>
      <c r="V817" s="516">
        <v>100.2</v>
      </c>
      <c r="W817" s="516">
        <v>102</v>
      </c>
      <c r="X817" s="516">
        <v>103</v>
      </c>
      <c r="Y817" s="516">
        <v>105.7</v>
      </c>
      <c r="Z817" s="516">
        <v>103.4</v>
      </c>
      <c r="AA817" s="516">
        <v>105</v>
      </c>
      <c r="AB817" s="516">
        <v>103.9</v>
      </c>
      <c r="AC817" s="516">
        <v>105.1</v>
      </c>
      <c r="AD817" s="516">
        <v>105.1</v>
      </c>
      <c r="AE817" s="516">
        <v>105.1</v>
      </c>
      <c r="AF817" s="516">
        <v>103.5</v>
      </c>
      <c r="AG817" s="516">
        <v>104.6</v>
      </c>
      <c r="AH817" s="516">
        <v>102.9</v>
      </c>
      <c r="AI817" s="516">
        <v>105.1</v>
      </c>
      <c r="AJ817" s="516">
        <v>105.6</v>
      </c>
      <c r="AK817" s="516">
        <v>107.8</v>
      </c>
      <c r="AL817" s="516">
        <v>109.8</v>
      </c>
      <c r="AM817" s="516">
        <v>108.1</v>
      </c>
      <c r="AN817" s="516">
        <v>108.7</v>
      </c>
      <c r="AO817" s="516">
        <v>110.2</v>
      </c>
      <c r="AP817" s="516">
        <v>109.6</v>
      </c>
      <c r="AQ817" s="516">
        <v>110.2</v>
      </c>
      <c r="AR817" s="516">
        <v>119.7</v>
      </c>
      <c r="AS817" s="516">
        <v>120</v>
      </c>
      <c r="AT817" s="516">
        <v>121.1</v>
      </c>
      <c r="AU817" s="516">
        <v>121.1</v>
      </c>
      <c r="AV817" s="516">
        <v>118.4</v>
      </c>
      <c r="AW817" s="516">
        <v>122.5</v>
      </c>
      <c r="AX817" s="516">
        <v>121</v>
      </c>
      <c r="AY817" s="516">
        <v>120.2</v>
      </c>
      <c r="AZ817" s="516">
        <v>125.7</v>
      </c>
      <c r="BA817" s="516">
        <v>122.6</v>
      </c>
      <c r="BB817" s="516">
        <v>120.9</v>
      </c>
      <c r="BC817" s="516">
        <v>122.6</v>
      </c>
      <c r="BD817" s="516">
        <v>121.2</v>
      </c>
      <c r="BE817" s="516">
        <v>120</v>
      </c>
      <c r="BF817" s="516">
        <v>124.4</v>
      </c>
      <c r="BG817" s="516">
        <v>120.1</v>
      </c>
      <c r="BH817" s="516">
        <v>118.7</v>
      </c>
      <c r="BI817" s="516">
        <v>121.9</v>
      </c>
      <c r="BJ817" s="516">
        <v>122.9</v>
      </c>
      <c r="BK817" s="516">
        <v>123.4</v>
      </c>
      <c r="BL817" s="516">
        <v>123.9</v>
      </c>
      <c r="BM817" s="516">
        <v>123.8</v>
      </c>
      <c r="BN817" s="516">
        <v>123.4</v>
      </c>
      <c r="BO817" s="516">
        <v>123.2</v>
      </c>
      <c r="BP817" s="516">
        <v>126.3</v>
      </c>
      <c r="BQ817" s="516">
        <v>125.4</v>
      </c>
      <c r="BR817" s="516">
        <v>125.4</v>
      </c>
      <c r="BS817" s="516">
        <v>129.19999999999999</v>
      </c>
      <c r="BT817" s="516">
        <v>128</v>
      </c>
      <c r="BU817" s="516">
        <v>128.6</v>
      </c>
      <c r="BV817" s="516">
        <v>129</v>
      </c>
      <c r="BW817" s="516">
        <v>129.69999999999999</v>
      </c>
      <c r="BX817" s="516">
        <v>129.9</v>
      </c>
      <c r="BY817" s="516">
        <v>131.19999999999999</v>
      </c>
      <c r="BZ817" s="516">
        <v>130.9</v>
      </c>
      <c r="CA817" s="516">
        <v>130.80000000000001</v>
      </c>
      <c r="CB817" s="516">
        <v>131.19999999999999</v>
      </c>
      <c r="CC817" s="516">
        <v>131.6</v>
      </c>
      <c r="CD817" s="516">
        <v>131.9</v>
      </c>
      <c r="CE817" s="516">
        <v>131.4</v>
      </c>
      <c r="CF817" s="516">
        <v>135.30000000000001</v>
      </c>
      <c r="CG817" s="516">
        <v>135.69999999999999</v>
      </c>
      <c r="CH817" s="516">
        <v>135.30000000000001</v>
      </c>
      <c r="CI817" s="516">
        <v>134.5</v>
      </c>
      <c r="CJ817" s="516">
        <v>131.80000000000001</v>
      </c>
      <c r="CK817" s="516">
        <v>129.9</v>
      </c>
      <c r="CL817" s="516">
        <v>129.5</v>
      </c>
      <c r="CM817" s="516">
        <v>130.69999999999999</v>
      </c>
      <c r="CN817" s="516">
        <v>130.4</v>
      </c>
      <c r="CO817" s="516">
        <v>129.6</v>
      </c>
      <c r="CP817" s="516">
        <v>128.19999999999999</v>
      </c>
      <c r="CQ817" s="516">
        <v>127.8</v>
      </c>
      <c r="CR817" s="516">
        <v>127.7</v>
      </c>
      <c r="CS817" s="516">
        <v>128</v>
      </c>
      <c r="CT817" s="516">
        <v>129.30000000000001</v>
      </c>
      <c r="CU817" s="516">
        <v>129.9</v>
      </c>
      <c r="CV817" s="516">
        <v>129.69999999999999</v>
      </c>
      <c r="CW817" s="516">
        <v>126.4</v>
      </c>
      <c r="CX817" s="516">
        <v>129.19999999999999</v>
      </c>
      <c r="CY817" s="516">
        <v>132.80000000000001</v>
      </c>
      <c r="CZ817" s="516">
        <v>131.69999999999999</v>
      </c>
      <c r="DA817" s="516">
        <v>131.4</v>
      </c>
      <c r="DB817" s="516">
        <v>131.80000000000001</v>
      </c>
      <c r="DC817" s="516">
        <v>131.80000000000001</v>
      </c>
      <c r="DD817" s="516">
        <v>131.19999999999999</v>
      </c>
      <c r="DE817" s="516">
        <v>131.4</v>
      </c>
      <c r="DF817" s="516">
        <v>132.1</v>
      </c>
      <c r="DG817" s="516">
        <v>132.5</v>
      </c>
      <c r="DH817" s="516">
        <v>134.80000000000001</v>
      </c>
      <c r="DI817" s="516">
        <v>134.30000000000001</v>
      </c>
      <c r="DJ817" s="516">
        <v>134.69999999999999</v>
      </c>
      <c r="DK817" s="516">
        <v>136.19999999999999</v>
      </c>
      <c r="DL817" s="516">
        <v>137.19999999999999</v>
      </c>
      <c r="DM817" s="516">
        <v>139</v>
      </c>
      <c r="DN817" s="516">
        <v>140.5</v>
      </c>
      <c r="DO817" s="516">
        <v>143.80000000000001</v>
      </c>
      <c r="DP817" s="516">
        <v>146.6</v>
      </c>
      <c r="DQ817" s="516">
        <v>147.1</v>
      </c>
      <c r="DR817" s="516">
        <v>148.69999999999999</v>
      </c>
      <c r="DS817" s="516">
        <v>149.69999999999999</v>
      </c>
      <c r="DT817" s="516">
        <v>149.6</v>
      </c>
      <c r="DU817" s="517">
        <v>147.4</v>
      </c>
      <c r="DV817" s="517">
        <v>151</v>
      </c>
      <c r="DW817" s="517">
        <v>151.30000000000001</v>
      </c>
      <c r="DX817" s="559">
        <v>152.30000000000001</v>
      </c>
      <c r="DY817" s="559">
        <v>152.30000000000001</v>
      </c>
      <c r="DZ817" s="559">
        <v>152.6</v>
      </c>
      <c r="EA817" s="558">
        <v>151.19999999999999</v>
      </c>
    </row>
    <row r="818" spans="1:131">
      <c r="A818" s="514" t="s">
        <v>2173</v>
      </c>
      <c r="B818" s="514" t="s">
        <v>2174</v>
      </c>
      <c r="C818" s="515">
        <v>0.31546000000000002</v>
      </c>
      <c r="D818" s="516">
        <v>100.5</v>
      </c>
      <c r="E818" s="516">
        <v>97.4</v>
      </c>
      <c r="F818" s="516">
        <v>100.3</v>
      </c>
      <c r="G818" s="516">
        <v>101.7</v>
      </c>
      <c r="H818" s="516">
        <v>102.5</v>
      </c>
      <c r="I818" s="516">
        <v>101.9</v>
      </c>
      <c r="J818" s="516">
        <v>101.5</v>
      </c>
      <c r="K818" s="516">
        <v>102</v>
      </c>
      <c r="L818" s="516">
        <v>102.5</v>
      </c>
      <c r="M818" s="516">
        <v>103.4</v>
      </c>
      <c r="N818" s="516">
        <v>101.2</v>
      </c>
      <c r="O818" s="516">
        <v>102.7</v>
      </c>
      <c r="P818" s="516">
        <v>100</v>
      </c>
      <c r="Q818" s="516">
        <v>101.7</v>
      </c>
      <c r="R818" s="516">
        <v>99.4</v>
      </c>
      <c r="S818" s="516">
        <v>101.9</v>
      </c>
      <c r="T818" s="516">
        <v>101</v>
      </c>
      <c r="U818" s="516">
        <v>95.4</v>
      </c>
      <c r="V818" s="516">
        <v>99.7</v>
      </c>
      <c r="W818" s="516">
        <v>93.9</v>
      </c>
      <c r="X818" s="516">
        <v>98.1</v>
      </c>
      <c r="Y818" s="516">
        <v>94.9</v>
      </c>
      <c r="Z818" s="516">
        <v>96.3</v>
      </c>
      <c r="AA818" s="516">
        <v>101.6</v>
      </c>
      <c r="AB818" s="516">
        <v>92.1</v>
      </c>
      <c r="AC818" s="516">
        <v>97.6</v>
      </c>
      <c r="AD818" s="516">
        <v>94.7</v>
      </c>
      <c r="AE818" s="516">
        <v>95.9</v>
      </c>
      <c r="AF818" s="516">
        <v>95.6</v>
      </c>
      <c r="AG818" s="516">
        <v>96.4</v>
      </c>
      <c r="AH818" s="516">
        <v>95.2</v>
      </c>
      <c r="AI818" s="516">
        <v>94.7</v>
      </c>
      <c r="AJ818" s="516">
        <v>98.2</v>
      </c>
      <c r="AK818" s="516">
        <v>98.5</v>
      </c>
      <c r="AL818" s="516">
        <v>98</v>
      </c>
      <c r="AM818" s="516">
        <v>98.8</v>
      </c>
      <c r="AN818" s="516">
        <v>95.5</v>
      </c>
      <c r="AO818" s="516">
        <v>98.3</v>
      </c>
      <c r="AP818" s="516">
        <v>98.5</v>
      </c>
      <c r="AQ818" s="516">
        <v>98.7</v>
      </c>
      <c r="AR818" s="516">
        <v>100.2</v>
      </c>
      <c r="AS818" s="516">
        <v>98.8</v>
      </c>
      <c r="AT818" s="516">
        <v>104.3</v>
      </c>
      <c r="AU818" s="516">
        <v>98.4</v>
      </c>
      <c r="AV818" s="516">
        <v>97.6</v>
      </c>
      <c r="AW818" s="516">
        <v>96.6</v>
      </c>
      <c r="AX818" s="516">
        <v>97.1</v>
      </c>
      <c r="AY818" s="516">
        <v>100.4</v>
      </c>
      <c r="AZ818" s="516">
        <v>99</v>
      </c>
      <c r="BA818" s="516">
        <v>101.8</v>
      </c>
      <c r="BB818" s="516">
        <v>100.8</v>
      </c>
      <c r="BC818" s="516">
        <v>103.3</v>
      </c>
      <c r="BD818" s="516">
        <v>102.7</v>
      </c>
      <c r="BE818" s="516">
        <v>102.2</v>
      </c>
      <c r="BF818" s="516">
        <v>102</v>
      </c>
      <c r="BG818" s="516">
        <v>101.7</v>
      </c>
      <c r="BH818" s="516">
        <v>102</v>
      </c>
      <c r="BI818" s="516">
        <v>100.8</v>
      </c>
      <c r="BJ818" s="516">
        <v>100.9</v>
      </c>
      <c r="BK818" s="516">
        <v>100.8</v>
      </c>
      <c r="BL818" s="516">
        <v>100.9</v>
      </c>
      <c r="BM818" s="516">
        <v>101.1</v>
      </c>
      <c r="BN818" s="516">
        <v>101.5</v>
      </c>
      <c r="BO818" s="516">
        <v>101.9</v>
      </c>
      <c r="BP818" s="516">
        <v>101</v>
      </c>
      <c r="BQ818" s="516">
        <v>102.7</v>
      </c>
      <c r="BR818" s="516">
        <v>101.8</v>
      </c>
      <c r="BS818" s="516">
        <v>102</v>
      </c>
      <c r="BT818" s="516">
        <v>102.1</v>
      </c>
      <c r="BU818" s="516">
        <v>103.1</v>
      </c>
      <c r="BV818" s="516">
        <v>102.9</v>
      </c>
      <c r="BW818" s="516">
        <v>104.3</v>
      </c>
      <c r="BX818" s="516">
        <v>104.4</v>
      </c>
      <c r="BY818" s="516">
        <v>103.7</v>
      </c>
      <c r="BZ818" s="516">
        <v>103.4</v>
      </c>
      <c r="CA818" s="516">
        <v>105</v>
      </c>
      <c r="CB818" s="516">
        <v>105.6</v>
      </c>
      <c r="CC818" s="516">
        <v>105.5</v>
      </c>
      <c r="CD818" s="516">
        <v>106.2</v>
      </c>
      <c r="CE818" s="516">
        <v>105.4</v>
      </c>
      <c r="CF818" s="516">
        <v>105.5</v>
      </c>
      <c r="CG818" s="516">
        <v>105.9</v>
      </c>
      <c r="CH818" s="516">
        <v>106.3</v>
      </c>
      <c r="CI818" s="516">
        <v>105.3</v>
      </c>
      <c r="CJ818" s="516">
        <v>105.1</v>
      </c>
      <c r="CK818" s="516">
        <v>106.3</v>
      </c>
      <c r="CL818" s="516">
        <v>105</v>
      </c>
      <c r="CM818" s="516">
        <v>105.4</v>
      </c>
      <c r="CN818" s="516">
        <v>105.3</v>
      </c>
      <c r="CO818" s="516">
        <v>105.8</v>
      </c>
      <c r="CP818" s="516">
        <v>105.8</v>
      </c>
      <c r="CQ818" s="516">
        <v>107.1</v>
      </c>
      <c r="CR818" s="516">
        <v>106.2</v>
      </c>
      <c r="CS818" s="516">
        <v>107.8</v>
      </c>
      <c r="CT818" s="516">
        <v>107.8</v>
      </c>
      <c r="CU818" s="516">
        <v>107.2</v>
      </c>
      <c r="CV818" s="516">
        <v>107.4</v>
      </c>
      <c r="CW818" s="516">
        <v>107.3</v>
      </c>
      <c r="CX818" s="516">
        <v>107.2</v>
      </c>
      <c r="CY818" s="516">
        <v>107.7</v>
      </c>
      <c r="CZ818" s="516">
        <v>107.8</v>
      </c>
      <c r="DA818" s="516">
        <v>107.6</v>
      </c>
      <c r="DB818" s="516">
        <v>106.9</v>
      </c>
      <c r="DC818" s="516">
        <v>106.6</v>
      </c>
      <c r="DD818" s="516">
        <v>107</v>
      </c>
      <c r="DE818" s="516">
        <v>107.8</v>
      </c>
      <c r="DF818" s="516">
        <v>107.3</v>
      </c>
      <c r="DG818" s="516">
        <v>107.7</v>
      </c>
      <c r="DH818" s="516">
        <v>109.5</v>
      </c>
      <c r="DI818" s="516">
        <v>108.4</v>
      </c>
      <c r="DJ818" s="516">
        <v>109.5</v>
      </c>
      <c r="DK818" s="516">
        <v>112.2</v>
      </c>
      <c r="DL818" s="516">
        <v>112.3</v>
      </c>
      <c r="DM818" s="516">
        <v>110.9</v>
      </c>
      <c r="DN818" s="516">
        <v>112</v>
      </c>
      <c r="DO818" s="516">
        <v>112.7</v>
      </c>
      <c r="DP818" s="516">
        <v>112.8</v>
      </c>
      <c r="DQ818" s="516">
        <v>113.3</v>
      </c>
      <c r="DR818" s="516">
        <v>113.8</v>
      </c>
      <c r="DS818" s="516">
        <v>115.4</v>
      </c>
      <c r="DT818" s="516">
        <v>115.8</v>
      </c>
      <c r="DU818" s="517">
        <v>116.3</v>
      </c>
      <c r="DV818" s="517">
        <v>116.8</v>
      </c>
      <c r="DW818" s="517">
        <v>117.3</v>
      </c>
      <c r="DX818" s="559">
        <v>118.3</v>
      </c>
      <c r="DY818" s="559">
        <v>119.1</v>
      </c>
      <c r="DZ818" s="559">
        <v>119.4</v>
      </c>
      <c r="EA818" s="558">
        <v>119.7</v>
      </c>
    </row>
    <row r="819" spans="1:131">
      <c r="A819" s="514" t="s">
        <v>2175</v>
      </c>
      <c r="B819" s="514" t="s">
        <v>2176</v>
      </c>
      <c r="C819" s="515">
        <v>8.6269999999999999E-2</v>
      </c>
      <c r="D819" s="516">
        <v>98.8</v>
      </c>
      <c r="E819" s="516">
        <v>96.9</v>
      </c>
      <c r="F819" s="516">
        <v>96.8</v>
      </c>
      <c r="G819" s="516">
        <v>99.9</v>
      </c>
      <c r="H819" s="516">
        <v>102</v>
      </c>
      <c r="I819" s="516">
        <v>101</v>
      </c>
      <c r="J819" s="516">
        <v>98.8</v>
      </c>
      <c r="K819" s="516">
        <v>98.2</v>
      </c>
      <c r="L819" s="516">
        <v>98.4</v>
      </c>
      <c r="M819" s="516">
        <v>98.6</v>
      </c>
      <c r="N819" s="516">
        <v>95.3</v>
      </c>
      <c r="O819" s="516">
        <v>94.9</v>
      </c>
      <c r="P819" s="516">
        <v>96.6</v>
      </c>
      <c r="Q819" s="516">
        <v>96.3</v>
      </c>
      <c r="R819" s="516">
        <v>99.6</v>
      </c>
      <c r="S819" s="516">
        <v>100.7</v>
      </c>
      <c r="T819" s="516">
        <v>102.6</v>
      </c>
      <c r="U819" s="516">
        <v>101.8</v>
      </c>
      <c r="V819" s="516">
        <v>99.1</v>
      </c>
      <c r="W819" s="516">
        <v>98.3</v>
      </c>
      <c r="X819" s="516">
        <v>98.4</v>
      </c>
      <c r="Y819" s="516">
        <v>98.9</v>
      </c>
      <c r="Z819" s="516">
        <v>99.5</v>
      </c>
      <c r="AA819" s="516">
        <v>101.1</v>
      </c>
      <c r="AB819" s="516">
        <v>98</v>
      </c>
      <c r="AC819" s="516">
        <v>98.4</v>
      </c>
      <c r="AD819" s="516">
        <v>98.6</v>
      </c>
      <c r="AE819" s="516">
        <v>100.6</v>
      </c>
      <c r="AF819" s="516">
        <v>100.9</v>
      </c>
      <c r="AG819" s="516">
        <v>99.3</v>
      </c>
      <c r="AH819" s="516">
        <v>101.1</v>
      </c>
      <c r="AI819" s="516">
        <v>96.4</v>
      </c>
      <c r="AJ819" s="516">
        <v>92.4</v>
      </c>
      <c r="AK819" s="516">
        <v>91.7</v>
      </c>
      <c r="AL819" s="516">
        <v>93.7</v>
      </c>
      <c r="AM819" s="516">
        <v>93.9</v>
      </c>
      <c r="AN819" s="516">
        <v>99.8</v>
      </c>
      <c r="AO819" s="516">
        <v>101.5</v>
      </c>
      <c r="AP819" s="516">
        <v>104.2</v>
      </c>
      <c r="AQ819" s="516">
        <v>104.1</v>
      </c>
      <c r="AR819" s="516">
        <v>105.4</v>
      </c>
      <c r="AS819" s="516">
        <v>104.1</v>
      </c>
      <c r="AT819" s="516">
        <v>103.3</v>
      </c>
      <c r="AU819" s="516">
        <v>105</v>
      </c>
      <c r="AV819" s="516">
        <v>103.4</v>
      </c>
      <c r="AW819" s="516">
        <v>105.9</v>
      </c>
      <c r="AX819" s="516">
        <v>104.6</v>
      </c>
      <c r="AY819" s="516">
        <v>104.1</v>
      </c>
      <c r="AZ819" s="516">
        <v>103.4</v>
      </c>
      <c r="BA819" s="516">
        <v>105.4</v>
      </c>
      <c r="BB819" s="516">
        <v>105.8</v>
      </c>
      <c r="BC819" s="516">
        <v>107.1</v>
      </c>
      <c r="BD819" s="516">
        <v>106</v>
      </c>
      <c r="BE819" s="516">
        <v>105.6</v>
      </c>
      <c r="BF819" s="516">
        <v>105.3</v>
      </c>
      <c r="BG819" s="516">
        <v>105.7</v>
      </c>
      <c r="BH819" s="516">
        <v>105.7</v>
      </c>
      <c r="BI819" s="516">
        <v>105.7</v>
      </c>
      <c r="BJ819" s="516">
        <v>105.7</v>
      </c>
      <c r="BK819" s="516">
        <v>106</v>
      </c>
      <c r="BL819" s="516">
        <v>106</v>
      </c>
      <c r="BM819" s="516">
        <v>106</v>
      </c>
      <c r="BN819" s="516">
        <v>108</v>
      </c>
      <c r="BO819" s="516">
        <v>106.2</v>
      </c>
      <c r="BP819" s="516">
        <v>106.2</v>
      </c>
      <c r="BQ819" s="516">
        <v>106.2</v>
      </c>
      <c r="BR819" s="516">
        <v>106.2</v>
      </c>
      <c r="BS819" s="516">
        <v>106.2</v>
      </c>
      <c r="BT819" s="516">
        <v>106.3</v>
      </c>
      <c r="BU819" s="516">
        <v>106.4</v>
      </c>
      <c r="BV819" s="516">
        <v>103.4</v>
      </c>
      <c r="BW819" s="516">
        <v>103.3</v>
      </c>
      <c r="BX819" s="516">
        <v>103.3</v>
      </c>
      <c r="BY819" s="516">
        <v>103.6</v>
      </c>
      <c r="BZ819" s="516">
        <v>103.8</v>
      </c>
      <c r="CA819" s="516">
        <v>103.8</v>
      </c>
      <c r="CB819" s="516">
        <v>103.8</v>
      </c>
      <c r="CC819" s="516">
        <v>105.5</v>
      </c>
      <c r="CD819" s="516">
        <v>105.6</v>
      </c>
      <c r="CE819" s="516">
        <v>105.5</v>
      </c>
      <c r="CF819" s="516">
        <v>105.5</v>
      </c>
      <c r="CG819" s="516">
        <v>105.5</v>
      </c>
      <c r="CH819" s="516">
        <v>109.5</v>
      </c>
      <c r="CI819" s="516">
        <v>109.5</v>
      </c>
      <c r="CJ819" s="516">
        <v>109.5</v>
      </c>
      <c r="CK819" s="516">
        <v>109.5</v>
      </c>
      <c r="CL819" s="516">
        <v>108.1</v>
      </c>
      <c r="CM819" s="516">
        <v>108.2</v>
      </c>
      <c r="CN819" s="516">
        <v>108.2</v>
      </c>
      <c r="CO819" s="516">
        <v>108.7</v>
      </c>
      <c r="CP819" s="516">
        <v>109</v>
      </c>
      <c r="CQ819" s="516">
        <v>109</v>
      </c>
      <c r="CR819" s="516">
        <v>108.6</v>
      </c>
      <c r="CS819" s="516">
        <v>109</v>
      </c>
      <c r="CT819" s="516">
        <v>109</v>
      </c>
      <c r="CU819" s="516">
        <v>109</v>
      </c>
      <c r="CV819" s="516">
        <v>109</v>
      </c>
      <c r="CW819" s="516">
        <v>109</v>
      </c>
      <c r="CX819" s="516">
        <v>109</v>
      </c>
      <c r="CY819" s="516">
        <v>108.8</v>
      </c>
      <c r="CZ819" s="516">
        <v>108.7</v>
      </c>
      <c r="DA819" s="516">
        <v>108.8</v>
      </c>
      <c r="DB819" s="516">
        <v>109.9</v>
      </c>
      <c r="DC819" s="516">
        <v>110.3</v>
      </c>
      <c r="DD819" s="516">
        <v>110.2</v>
      </c>
      <c r="DE819" s="516">
        <v>110.2</v>
      </c>
      <c r="DF819" s="516">
        <v>113.8</v>
      </c>
      <c r="DG819" s="516">
        <v>114.1</v>
      </c>
      <c r="DH819" s="516">
        <v>114.6</v>
      </c>
      <c r="DI819" s="516">
        <v>114.7</v>
      </c>
      <c r="DJ819" s="516">
        <v>114.7</v>
      </c>
      <c r="DK819" s="516">
        <v>114.7</v>
      </c>
      <c r="DL819" s="516">
        <v>114.7</v>
      </c>
      <c r="DM819" s="516">
        <v>114.8</v>
      </c>
      <c r="DN819" s="516">
        <v>115.5</v>
      </c>
      <c r="DO819" s="516">
        <v>122.5</v>
      </c>
      <c r="DP819" s="516">
        <v>122.9</v>
      </c>
      <c r="DQ819" s="516">
        <v>126.3</v>
      </c>
      <c r="DR819" s="516">
        <v>126.9</v>
      </c>
      <c r="DS819" s="516">
        <v>126.9</v>
      </c>
      <c r="DT819" s="516">
        <v>128.69999999999999</v>
      </c>
      <c r="DU819" s="517">
        <v>128.69999999999999</v>
      </c>
      <c r="DV819" s="517">
        <v>128.69999999999999</v>
      </c>
      <c r="DW819" s="517">
        <v>129.1</v>
      </c>
      <c r="DX819" s="559">
        <v>129.4</v>
      </c>
      <c r="DY819" s="559">
        <v>131</v>
      </c>
      <c r="DZ819" s="559">
        <v>131</v>
      </c>
      <c r="EA819" s="558">
        <v>131</v>
      </c>
    </row>
    <row r="820" spans="1:131">
      <c r="A820" s="514" t="s">
        <v>2177</v>
      </c>
      <c r="B820" s="514" t="s">
        <v>2178</v>
      </c>
      <c r="C820" s="515">
        <v>8.8230000000000003E-2</v>
      </c>
      <c r="D820" s="516">
        <v>107.1</v>
      </c>
      <c r="E820" s="516">
        <v>105.5</v>
      </c>
      <c r="F820" s="516">
        <v>104.3</v>
      </c>
      <c r="G820" s="516">
        <v>106.1</v>
      </c>
      <c r="H820" s="516">
        <v>110</v>
      </c>
      <c r="I820" s="516">
        <v>106.2</v>
      </c>
      <c r="J820" s="516">
        <v>109.5</v>
      </c>
      <c r="K820" s="516">
        <v>104</v>
      </c>
      <c r="L820" s="516">
        <v>105.3</v>
      </c>
      <c r="M820" s="516">
        <v>106.8</v>
      </c>
      <c r="N820" s="516">
        <v>99.8</v>
      </c>
      <c r="O820" s="516">
        <v>102</v>
      </c>
      <c r="P820" s="516">
        <v>107</v>
      </c>
      <c r="Q820" s="516">
        <v>105.5</v>
      </c>
      <c r="R820" s="516">
        <v>109.9</v>
      </c>
      <c r="S820" s="516">
        <v>109.9</v>
      </c>
      <c r="T820" s="516">
        <v>104</v>
      </c>
      <c r="U820" s="516">
        <v>107.5</v>
      </c>
      <c r="V820" s="516">
        <v>109.5</v>
      </c>
      <c r="W820" s="516">
        <v>104.6</v>
      </c>
      <c r="X820" s="516">
        <v>109.5</v>
      </c>
      <c r="Y820" s="516">
        <v>109</v>
      </c>
      <c r="Z820" s="516">
        <v>111.8</v>
      </c>
      <c r="AA820" s="516">
        <v>108.8</v>
      </c>
      <c r="AB820" s="516">
        <v>112.2</v>
      </c>
      <c r="AC820" s="516">
        <v>113</v>
      </c>
      <c r="AD820" s="516">
        <v>108</v>
      </c>
      <c r="AE820" s="516">
        <v>105.1</v>
      </c>
      <c r="AF820" s="516">
        <v>105.9</v>
      </c>
      <c r="AG820" s="516">
        <v>115.2</v>
      </c>
      <c r="AH820" s="516">
        <v>114.5</v>
      </c>
      <c r="AI820" s="516">
        <v>109</v>
      </c>
      <c r="AJ820" s="516">
        <v>107.6</v>
      </c>
      <c r="AK820" s="516">
        <v>104.5</v>
      </c>
      <c r="AL820" s="516">
        <v>105.9</v>
      </c>
      <c r="AM820" s="516">
        <v>112.6</v>
      </c>
      <c r="AN820" s="516">
        <v>107.9</v>
      </c>
      <c r="AO820" s="516">
        <v>104.4</v>
      </c>
      <c r="AP820" s="516">
        <v>101.1</v>
      </c>
      <c r="AQ820" s="516">
        <v>107.4</v>
      </c>
      <c r="AR820" s="516">
        <v>110.9</v>
      </c>
      <c r="AS820" s="516">
        <v>112.5</v>
      </c>
      <c r="AT820" s="516">
        <v>109.5</v>
      </c>
      <c r="AU820" s="516">
        <v>113.5</v>
      </c>
      <c r="AV820" s="516">
        <v>110.9</v>
      </c>
      <c r="AW820" s="516">
        <v>105</v>
      </c>
      <c r="AX820" s="516">
        <v>106.9</v>
      </c>
      <c r="AY820" s="516">
        <v>105.4</v>
      </c>
      <c r="AZ820" s="516">
        <v>103</v>
      </c>
      <c r="BA820" s="516">
        <v>105.3</v>
      </c>
      <c r="BB820" s="516">
        <v>101</v>
      </c>
      <c r="BC820" s="516">
        <v>106</v>
      </c>
      <c r="BD820" s="516">
        <v>107.8</v>
      </c>
      <c r="BE820" s="516">
        <v>103.1</v>
      </c>
      <c r="BF820" s="516">
        <v>107.6</v>
      </c>
      <c r="BG820" s="516">
        <v>104.7</v>
      </c>
      <c r="BH820" s="516">
        <v>103.7</v>
      </c>
      <c r="BI820" s="516">
        <v>103.3</v>
      </c>
      <c r="BJ820" s="516">
        <v>105.7</v>
      </c>
      <c r="BK820" s="516">
        <v>108.4</v>
      </c>
      <c r="BL820" s="516">
        <v>108.4</v>
      </c>
      <c r="BM820" s="516">
        <v>107.6</v>
      </c>
      <c r="BN820" s="516">
        <v>109.8</v>
      </c>
      <c r="BO820" s="516">
        <v>101.5</v>
      </c>
      <c r="BP820" s="516">
        <v>104.5</v>
      </c>
      <c r="BQ820" s="516">
        <v>104.5</v>
      </c>
      <c r="BR820" s="516">
        <v>104.1</v>
      </c>
      <c r="BS820" s="516">
        <v>103.9</v>
      </c>
      <c r="BT820" s="516">
        <v>102.7</v>
      </c>
      <c r="BU820" s="516">
        <v>106</v>
      </c>
      <c r="BV820" s="516">
        <v>104.1</v>
      </c>
      <c r="BW820" s="516">
        <v>105.8</v>
      </c>
      <c r="BX820" s="516">
        <v>105.8</v>
      </c>
      <c r="BY820" s="516">
        <v>106.7</v>
      </c>
      <c r="BZ820" s="516">
        <v>104</v>
      </c>
      <c r="CA820" s="516">
        <v>105.6</v>
      </c>
      <c r="CB820" s="516">
        <v>105.1</v>
      </c>
      <c r="CC820" s="516">
        <v>104.6</v>
      </c>
      <c r="CD820" s="516">
        <v>105.1</v>
      </c>
      <c r="CE820" s="516">
        <v>106.5</v>
      </c>
      <c r="CF820" s="516">
        <v>105.9</v>
      </c>
      <c r="CG820" s="516">
        <v>107.1</v>
      </c>
      <c r="CH820" s="516">
        <v>107.6</v>
      </c>
      <c r="CI820" s="516">
        <v>109.7</v>
      </c>
      <c r="CJ820" s="516">
        <v>111.1</v>
      </c>
      <c r="CK820" s="516">
        <v>110.9</v>
      </c>
      <c r="CL820" s="516">
        <v>113.6</v>
      </c>
      <c r="CM820" s="516">
        <v>114.5</v>
      </c>
      <c r="CN820" s="516">
        <v>111.8</v>
      </c>
      <c r="CO820" s="516">
        <v>111.6</v>
      </c>
      <c r="CP820" s="516">
        <v>108.4</v>
      </c>
      <c r="CQ820" s="516">
        <v>109.6</v>
      </c>
      <c r="CR820" s="516">
        <v>113</v>
      </c>
      <c r="CS820" s="516">
        <v>109</v>
      </c>
      <c r="CT820" s="516">
        <v>107.7</v>
      </c>
      <c r="CU820" s="516">
        <v>108.3</v>
      </c>
      <c r="CV820" s="516">
        <v>108.2</v>
      </c>
      <c r="CW820" s="516">
        <v>115.8</v>
      </c>
      <c r="CX820" s="516">
        <v>106.5</v>
      </c>
      <c r="CY820" s="516">
        <v>107.7</v>
      </c>
      <c r="CZ820" s="516">
        <v>107.5</v>
      </c>
      <c r="DA820" s="516">
        <v>109</v>
      </c>
      <c r="DB820" s="516">
        <v>107.5</v>
      </c>
      <c r="DC820" s="516">
        <v>111.4</v>
      </c>
      <c r="DD820" s="516">
        <v>110.4</v>
      </c>
      <c r="DE820" s="516">
        <v>113</v>
      </c>
      <c r="DF820" s="516">
        <v>113.6</v>
      </c>
      <c r="DG820" s="516">
        <v>115.9</v>
      </c>
      <c r="DH820" s="516">
        <v>116.7</v>
      </c>
      <c r="DI820" s="516">
        <v>114.8</v>
      </c>
      <c r="DJ820" s="516">
        <v>113.6</v>
      </c>
      <c r="DK820" s="516">
        <v>113.5</v>
      </c>
      <c r="DL820" s="516">
        <v>117.1</v>
      </c>
      <c r="DM820" s="516">
        <v>116.6</v>
      </c>
      <c r="DN820" s="516">
        <v>114.9</v>
      </c>
      <c r="DO820" s="516">
        <v>117.9</v>
      </c>
      <c r="DP820" s="516">
        <v>114.2</v>
      </c>
      <c r="DQ820" s="516">
        <v>99.6</v>
      </c>
      <c r="DR820" s="516">
        <v>102.5</v>
      </c>
      <c r="DS820" s="516">
        <v>96.4</v>
      </c>
      <c r="DT820" s="516">
        <v>96.9</v>
      </c>
      <c r="DU820" s="517">
        <v>105.9</v>
      </c>
      <c r="DV820" s="517">
        <v>106.4</v>
      </c>
      <c r="DW820" s="517">
        <v>107.8</v>
      </c>
      <c r="DX820" s="559">
        <v>107.2</v>
      </c>
      <c r="DY820" s="559">
        <v>108.4</v>
      </c>
      <c r="DZ820" s="559">
        <v>108.6</v>
      </c>
      <c r="EA820" s="558">
        <v>111.1</v>
      </c>
    </row>
    <row r="821" spans="1:131">
      <c r="A821" s="514" t="s">
        <v>2179</v>
      </c>
      <c r="B821" s="514" t="s">
        <v>2180</v>
      </c>
      <c r="C821" s="515">
        <v>2.1899999999999999E-2</v>
      </c>
      <c r="D821" s="516">
        <v>103.6</v>
      </c>
      <c r="E821" s="516">
        <v>105.3</v>
      </c>
      <c r="F821" s="516">
        <v>103.4</v>
      </c>
      <c r="G821" s="516">
        <v>103.4</v>
      </c>
      <c r="H821" s="516">
        <v>103.4</v>
      </c>
      <c r="I821" s="516">
        <v>104.4</v>
      </c>
      <c r="J821" s="516">
        <v>104.1</v>
      </c>
      <c r="K821" s="516">
        <v>104.5</v>
      </c>
      <c r="L821" s="516">
        <v>104.5</v>
      </c>
      <c r="M821" s="516">
        <v>104.5</v>
      </c>
      <c r="N821" s="516">
        <v>106</v>
      </c>
      <c r="O821" s="516">
        <v>106</v>
      </c>
      <c r="P821" s="516">
        <v>104.6</v>
      </c>
      <c r="Q821" s="516">
        <v>105.8</v>
      </c>
      <c r="R821" s="516">
        <v>103.3</v>
      </c>
      <c r="S821" s="516">
        <v>104</v>
      </c>
      <c r="T821" s="516">
        <v>105.2</v>
      </c>
      <c r="U821" s="516">
        <v>104</v>
      </c>
      <c r="V821" s="516">
        <v>104.8</v>
      </c>
      <c r="W821" s="516">
        <v>108.2</v>
      </c>
      <c r="X821" s="516">
        <v>106.2</v>
      </c>
      <c r="Y821" s="516">
        <v>104.6</v>
      </c>
      <c r="Z821" s="516">
        <v>106</v>
      </c>
      <c r="AA821" s="516">
        <v>106.6</v>
      </c>
      <c r="AB821" s="516">
        <v>109</v>
      </c>
      <c r="AC821" s="516">
        <v>107.1</v>
      </c>
      <c r="AD821" s="516">
        <v>108.4</v>
      </c>
      <c r="AE821" s="516">
        <v>108.1</v>
      </c>
      <c r="AF821" s="516">
        <v>108.6</v>
      </c>
      <c r="AG821" s="516">
        <v>106</v>
      </c>
      <c r="AH821" s="516">
        <v>106.5</v>
      </c>
      <c r="AI821" s="516">
        <v>108.4</v>
      </c>
      <c r="AJ821" s="516">
        <v>107.6</v>
      </c>
      <c r="AK821" s="516">
        <v>107</v>
      </c>
      <c r="AL821" s="516">
        <v>106.1</v>
      </c>
      <c r="AM821" s="516">
        <v>106.1</v>
      </c>
      <c r="AN821" s="516">
        <v>109.5</v>
      </c>
      <c r="AO821" s="516">
        <v>107.2</v>
      </c>
      <c r="AP821" s="516">
        <v>106.6</v>
      </c>
      <c r="AQ821" s="516">
        <v>107.8</v>
      </c>
      <c r="AR821" s="516">
        <v>108.1</v>
      </c>
      <c r="AS821" s="516">
        <v>108.3</v>
      </c>
      <c r="AT821" s="516">
        <v>106.9</v>
      </c>
      <c r="AU821" s="516">
        <v>107.4</v>
      </c>
      <c r="AV821" s="516">
        <v>107.8</v>
      </c>
      <c r="AW821" s="516">
        <v>106.3</v>
      </c>
      <c r="AX821" s="516">
        <v>104.9</v>
      </c>
      <c r="AY821" s="516">
        <v>106.6</v>
      </c>
      <c r="AZ821" s="516">
        <v>106.5</v>
      </c>
      <c r="BA821" s="516">
        <v>105.7</v>
      </c>
      <c r="BB821" s="516">
        <v>101.4</v>
      </c>
      <c r="BC821" s="516">
        <v>103</v>
      </c>
      <c r="BD821" s="516">
        <v>102.1</v>
      </c>
      <c r="BE821" s="516">
        <v>102.1</v>
      </c>
      <c r="BF821" s="516">
        <v>105.3</v>
      </c>
      <c r="BG821" s="516">
        <v>102.9</v>
      </c>
      <c r="BH821" s="516">
        <v>103.2</v>
      </c>
      <c r="BI821" s="516">
        <v>105.5</v>
      </c>
      <c r="BJ821" s="516">
        <v>105</v>
      </c>
      <c r="BK821" s="516">
        <v>104.4</v>
      </c>
      <c r="BL821" s="516">
        <v>101.4</v>
      </c>
      <c r="BM821" s="516">
        <v>101.4</v>
      </c>
      <c r="BN821" s="516">
        <v>104</v>
      </c>
      <c r="BO821" s="516">
        <v>104.4</v>
      </c>
      <c r="BP821" s="516">
        <v>105.6</v>
      </c>
      <c r="BQ821" s="516">
        <v>105.7</v>
      </c>
      <c r="BR821" s="516">
        <v>105.7</v>
      </c>
      <c r="BS821" s="516">
        <v>105.7</v>
      </c>
      <c r="BT821" s="516">
        <v>106.7</v>
      </c>
      <c r="BU821" s="516">
        <v>106.9</v>
      </c>
      <c r="BV821" s="516">
        <v>108.3</v>
      </c>
      <c r="BW821" s="516">
        <v>111.4</v>
      </c>
      <c r="BX821" s="516">
        <v>109.7</v>
      </c>
      <c r="BY821" s="516">
        <v>111.3</v>
      </c>
      <c r="BZ821" s="516">
        <v>107.7</v>
      </c>
      <c r="CA821" s="516">
        <v>110.2</v>
      </c>
      <c r="CB821" s="516">
        <v>109.2</v>
      </c>
      <c r="CC821" s="516">
        <v>109.2</v>
      </c>
      <c r="CD821" s="516">
        <v>110.4</v>
      </c>
      <c r="CE821" s="516">
        <v>110</v>
      </c>
      <c r="CF821" s="516">
        <v>109.1</v>
      </c>
      <c r="CG821" s="516">
        <v>109.1</v>
      </c>
      <c r="CH821" s="516">
        <v>108</v>
      </c>
      <c r="CI821" s="516">
        <v>108.8</v>
      </c>
      <c r="CJ821" s="516">
        <v>110.2</v>
      </c>
      <c r="CK821" s="516">
        <v>111</v>
      </c>
      <c r="CL821" s="516">
        <v>112.1</v>
      </c>
      <c r="CM821" s="516">
        <v>111.7</v>
      </c>
      <c r="CN821" s="516">
        <v>111.2</v>
      </c>
      <c r="CO821" s="516">
        <v>112.6</v>
      </c>
      <c r="CP821" s="516">
        <v>112.8</v>
      </c>
      <c r="CQ821" s="516">
        <v>112.3</v>
      </c>
      <c r="CR821" s="516">
        <v>112.9</v>
      </c>
      <c r="CS821" s="516">
        <v>109.8</v>
      </c>
      <c r="CT821" s="516">
        <v>110.4</v>
      </c>
      <c r="CU821" s="516">
        <v>110.5</v>
      </c>
      <c r="CV821" s="516">
        <v>110.5</v>
      </c>
      <c r="CW821" s="516">
        <v>111.3</v>
      </c>
      <c r="CX821" s="516">
        <v>110.1</v>
      </c>
      <c r="CY821" s="516">
        <v>111.1</v>
      </c>
      <c r="CZ821" s="516">
        <v>111.9</v>
      </c>
      <c r="DA821" s="516">
        <v>112.2</v>
      </c>
      <c r="DB821" s="516">
        <v>112.1</v>
      </c>
      <c r="DC821" s="516">
        <v>113.1</v>
      </c>
      <c r="DD821" s="516">
        <v>113.5</v>
      </c>
      <c r="DE821" s="516">
        <v>115</v>
      </c>
      <c r="DF821" s="516">
        <v>118</v>
      </c>
      <c r="DG821" s="516">
        <v>120.6</v>
      </c>
      <c r="DH821" s="516">
        <v>122.3</v>
      </c>
      <c r="DI821" s="516">
        <v>122.4</v>
      </c>
      <c r="DJ821" s="516">
        <v>122.9</v>
      </c>
      <c r="DK821" s="516">
        <v>122.6</v>
      </c>
      <c r="DL821" s="516">
        <v>123.2</v>
      </c>
      <c r="DM821" s="516">
        <v>124.5</v>
      </c>
      <c r="DN821" s="516">
        <v>125.5</v>
      </c>
      <c r="DO821" s="516">
        <v>127.8</v>
      </c>
      <c r="DP821" s="516">
        <v>128.4</v>
      </c>
      <c r="DQ821" s="516">
        <v>129.4</v>
      </c>
      <c r="DR821" s="516">
        <v>129.80000000000001</v>
      </c>
      <c r="DS821" s="516">
        <v>132.9</v>
      </c>
      <c r="DT821" s="516">
        <v>133.19999999999999</v>
      </c>
      <c r="DU821" s="517">
        <v>135.6</v>
      </c>
      <c r="DV821" s="517">
        <v>136.19999999999999</v>
      </c>
      <c r="DW821" s="517">
        <v>137.19999999999999</v>
      </c>
      <c r="DX821" s="559">
        <v>137.19999999999999</v>
      </c>
      <c r="DY821" s="559">
        <v>138.1</v>
      </c>
      <c r="DZ821" s="559">
        <v>138.80000000000001</v>
      </c>
      <c r="EA821" s="558">
        <v>140.30000000000001</v>
      </c>
    </row>
    <row r="822" spans="1:131">
      <c r="A822" s="514" t="s">
        <v>2181</v>
      </c>
      <c r="B822" s="514" t="s">
        <v>2182</v>
      </c>
      <c r="C822" s="515">
        <v>1.01E-3</v>
      </c>
      <c r="D822" s="516">
        <v>119.4</v>
      </c>
      <c r="E822" s="516">
        <v>92.8</v>
      </c>
      <c r="F822" s="516">
        <v>123</v>
      </c>
      <c r="G822" s="516">
        <v>115.6</v>
      </c>
      <c r="H822" s="516">
        <v>119.3</v>
      </c>
      <c r="I822" s="516">
        <v>115.8</v>
      </c>
      <c r="J822" s="516">
        <v>112.9</v>
      </c>
      <c r="K822" s="516">
        <v>113.8</v>
      </c>
      <c r="L822" s="516">
        <v>122.5</v>
      </c>
      <c r="M822" s="516">
        <v>127.1</v>
      </c>
      <c r="N822" s="516">
        <v>117.8</v>
      </c>
      <c r="O822" s="516">
        <v>121.4</v>
      </c>
      <c r="P822" s="516">
        <v>116.5</v>
      </c>
      <c r="Q822" s="516">
        <v>115.3</v>
      </c>
      <c r="R822" s="516">
        <v>119.4</v>
      </c>
      <c r="S822" s="516">
        <v>109.6</v>
      </c>
      <c r="T822" s="516">
        <v>137.69999999999999</v>
      </c>
      <c r="U822" s="516">
        <v>135.69999999999999</v>
      </c>
      <c r="V822" s="516">
        <v>138.30000000000001</v>
      </c>
      <c r="W822" s="516">
        <v>104.4</v>
      </c>
      <c r="X822" s="516">
        <v>125.5</v>
      </c>
      <c r="Y822" s="516">
        <v>125.4</v>
      </c>
      <c r="Z822" s="516">
        <v>135.30000000000001</v>
      </c>
      <c r="AA822" s="516">
        <v>130.69999999999999</v>
      </c>
      <c r="AB822" s="516">
        <v>126.3</v>
      </c>
      <c r="AC822" s="516">
        <v>139.69999999999999</v>
      </c>
      <c r="AD822" s="516">
        <v>113.1</v>
      </c>
      <c r="AE822" s="516">
        <v>125.2</v>
      </c>
      <c r="AF822" s="516">
        <v>126.5</v>
      </c>
      <c r="AG822" s="516">
        <v>105.8</v>
      </c>
      <c r="AH822" s="516">
        <v>131.80000000000001</v>
      </c>
      <c r="AI822" s="516">
        <v>137.19999999999999</v>
      </c>
      <c r="AJ822" s="516">
        <v>117.9</v>
      </c>
      <c r="AK822" s="516">
        <v>118.8</v>
      </c>
      <c r="AL822" s="516">
        <v>133</v>
      </c>
      <c r="AM822" s="516">
        <v>114.5</v>
      </c>
      <c r="AN822" s="516">
        <v>111.5</v>
      </c>
      <c r="AO822" s="516">
        <v>117.3</v>
      </c>
      <c r="AP822" s="516">
        <v>113.3</v>
      </c>
      <c r="AQ822" s="516">
        <v>111.5</v>
      </c>
      <c r="AR822" s="516">
        <v>112.3</v>
      </c>
      <c r="AS822" s="516">
        <v>110.4</v>
      </c>
      <c r="AT822" s="516">
        <v>110.7</v>
      </c>
      <c r="AU822" s="516">
        <v>108.2</v>
      </c>
      <c r="AV822" s="516">
        <v>106.1</v>
      </c>
      <c r="AW822" s="516">
        <v>105.6</v>
      </c>
      <c r="AX822" s="516">
        <v>107.5</v>
      </c>
      <c r="AY822" s="516">
        <v>105.6</v>
      </c>
      <c r="AZ822" s="516">
        <v>106.3</v>
      </c>
      <c r="BA822" s="516">
        <v>107.3</v>
      </c>
      <c r="BB822" s="516">
        <v>105.7</v>
      </c>
      <c r="BC822" s="516">
        <v>107.2</v>
      </c>
      <c r="BD822" s="516">
        <v>105.4</v>
      </c>
      <c r="BE822" s="516">
        <v>107.3</v>
      </c>
      <c r="BF822" s="516">
        <v>108.7</v>
      </c>
      <c r="BG822" s="516">
        <v>108.2</v>
      </c>
      <c r="BH822" s="516">
        <v>110.3</v>
      </c>
      <c r="BI822" s="516">
        <v>112.5</v>
      </c>
      <c r="BJ822" s="516">
        <v>112.2</v>
      </c>
      <c r="BK822" s="516">
        <v>112</v>
      </c>
      <c r="BL822" s="516">
        <v>112</v>
      </c>
      <c r="BM822" s="516">
        <v>112.5</v>
      </c>
      <c r="BN822" s="516">
        <v>113.2</v>
      </c>
      <c r="BO822" s="516">
        <v>111.9</v>
      </c>
      <c r="BP822" s="516">
        <v>114.4</v>
      </c>
      <c r="BQ822" s="516">
        <v>113.1</v>
      </c>
      <c r="BR822" s="516">
        <v>113.2</v>
      </c>
      <c r="BS822" s="516">
        <v>114.7</v>
      </c>
      <c r="BT822" s="516">
        <v>114.8</v>
      </c>
      <c r="BU822" s="516">
        <v>115.2</v>
      </c>
      <c r="BV822" s="516">
        <v>115.2</v>
      </c>
      <c r="BW822" s="516">
        <v>117.5</v>
      </c>
      <c r="BX822" s="516">
        <v>119.4</v>
      </c>
      <c r="BY822" s="516">
        <v>117.2</v>
      </c>
      <c r="BZ822" s="516">
        <v>118.8</v>
      </c>
      <c r="CA822" s="516">
        <v>118.6</v>
      </c>
      <c r="CB822" s="516">
        <v>120.4</v>
      </c>
      <c r="CC822" s="516">
        <v>119.6</v>
      </c>
      <c r="CD822" s="516">
        <v>121.5</v>
      </c>
      <c r="CE822" s="516">
        <v>121.9</v>
      </c>
      <c r="CF822" s="516">
        <v>122.8</v>
      </c>
      <c r="CG822" s="516">
        <v>122.2</v>
      </c>
      <c r="CH822" s="516">
        <v>121.6</v>
      </c>
      <c r="CI822" s="516">
        <v>121.4</v>
      </c>
      <c r="CJ822" s="516">
        <v>122.5</v>
      </c>
      <c r="CK822" s="516">
        <v>122.3</v>
      </c>
      <c r="CL822" s="516">
        <v>120.7</v>
      </c>
      <c r="CM822" s="516">
        <v>120</v>
      </c>
      <c r="CN822" s="516">
        <v>120.4</v>
      </c>
      <c r="CO822" s="516">
        <v>119.7</v>
      </c>
      <c r="CP822" s="516">
        <v>119.3</v>
      </c>
      <c r="CQ822" s="516">
        <v>119.2</v>
      </c>
      <c r="CR822" s="516">
        <v>120.1</v>
      </c>
      <c r="CS822" s="516">
        <v>120.1</v>
      </c>
      <c r="CT822" s="516">
        <v>120.2</v>
      </c>
      <c r="CU822" s="516">
        <v>120.2</v>
      </c>
      <c r="CV822" s="516">
        <v>119.6</v>
      </c>
      <c r="CW822" s="516">
        <v>117.7</v>
      </c>
      <c r="CX822" s="516">
        <v>117.7</v>
      </c>
      <c r="CY822" s="516">
        <v>117.7</v>
      </c>
      <c r="CZ822" s="516">
        <v>119.2</v>
      </c>
      <c r="DA822" s="516">
        <v>120.7</v>
      </c>
      <c r="DB822" s="516">
        <v>120.4</v>
      </c>
      <c r="DC822" s="516">
        <v>121.4</v>
      </c>
      <c r="DD822" s="516">
        <v>120.8</v>
      </c>
      <c r="DE822" s="516">
        <v>122.6</v>
      </c>
      <c r="DF822" s="516">
        <v>124.3</v>
      </c>
      <c r="DG822" s="516">
        <v>124.3</v>
      </c>
      <c r="DH822" s="516">
        <v>127.6</v>
      </c>
      <c r="DI822" s="516">
        <v>127.6</v>
      </c>
      <c r="DJ822" s="516">
        <v>129</v>
      </c>
      <c r="DK822" s="516">
        <v>129</v>
      </c>
      <c r="DL822" s="516">
        <v>129</v>
      </c>
      <c r="DM822" s="516">
        <v>131.6</v>
      </c>
      <c r="DN822" s="516">
        <v>131.9</v>
      </c>
      <c r="DO822" s="516">
        <v>131.6</v>
      </c>
      <c r="DP822" s="516">
        <v>130.69999999999999</v>
      </c>
      <c r="DQ822" s="516">
        <v>130.6</v>
      </c>
      <c r="DR822" s="516">
        <v>132.80000000000001</v>
      </c>
      <c r="DS822" s="516">
        <v>135.5</v>
      </c>
      <c r="DT822" s="516">
        <v>135.5</v>
      </c>
      <c r="DU822" s="517">
        <v>135.5</v>
      </c>
      <c r="DV822" s="517">
        <v>135.5</v>
      </c>
      <c r="DW822" s="517">
        <v>136.9</v>
      </c>
      <c r="DX822" s="559">
        <v>136.9</v>
      </c>
      <c r="DY822" s="559">
        <v>137.4</v>
      </c>
      <c r="DZ822" s="559">
        <v>137</v>
      </c>
      <c r="EA822" s="558">
        <v>136.9</v>
      </c>
    </row>
    <row r="823" spans="1:131">
      <c r="A823" s="514" t="s">
        <v>2183</v>
      </c>
      <c r="B823" s="514" t="s">
        <v>2184</v>
      </c>
      <c r="C823" s="515">
        <v>5.0299999999999997E-2</v>
      </c>
      <c r="D823" s="516">
        <v>93.7</v>
      </c>
      <c r="E823" s="516">
        <v>104.4</v>
      </c>
      <c r="F823" s="516">
        <v>101.5</v>
      </c>
      <c r="G823" s="516">
        <v>104.2</v>
      </c>
      <c r="H823" s="516">
        <v>101.9</v>
      </c>
      <c r="I823" s="516">
        <v>102.4</v>
      </c>
      <c r="J823" s="516">
        <v>101.3</v>
      </c>
      <c r="K823" s="516">
        <v>109.3</v>
      </c>
      <c r="L823" s="516">
        <v>96.6</v>
      </c>
      <c r="M823" s="516">
        <v>108</v>
      </c>
      <c r="N823" s="516">
        <v>97.8</v>
      </c>
      <c r="O823" s="516">
        <v>112.7</v>
      </c>
      <c r="P823" s="516">
        <v>95.3</v>
      </c>
      <c r="Q823" s="516">
        <v>98.7</v>
      </c>
      <c r="R823" s="516">
        <v>112.6</v>
      </c>
      <c r="S823" s="516">
        <v>111.5</v>
      </c>
      <c r="T823" s="516">
        <v>110.4</v>
      </c>
      <c r="U823" s="516">
        <v>111.2</v>
      </c>
      <c r="V823" s="516">
        <v>101.1</v>
      </c>
      <c r="W823" s="516">
        <v>93.9</v>
      </c>
      <c r="X823" s="516">
        <v>110.7</v>
      </c>
      <c r="Y823" s="516">
        <v>104</v>
      </c>
      <c r="Z823" s="516">
        <v>97.7</v>
      </c>
      <c r="AA823" s="516">
        <v>98.8</v>
      </c>
      <c r="AB823" s="516">
        <v>93.9</v>
      </c>
      <c r="AC823" s="516">
        <v>100.6</v>
      </c>
      <c r="AD823" s="516">
        <v>103.9</v>
      </c>
      <c r="AE823" s="516">
        <v>95.1</v>
      </c>
      <c r="AF823" s="516">
        <v>95.2</v>
      </c>
      <c r="AG823" s="516">
        <v>100.6</v>
      </c>
      <c r="AH823" s="516">
        <v>95.4</v>
      </c>
      <c r="AI823" s="516">
        <v>100.7</v>
      </c>
      <c r="AJ823" s="516">
        <v>104</v>
      </c>
      <c r="AK823" s="516">
        <v>96.1</v>
      </c>
      <c r="AL823" s="516">
        <v>103.6</v>
      </c>
      <c r="AM823" s="516">
        <v>109.4</v>
      </c>
      <c r="AN823" s="516">
        <v>104.3</v>
      </c>
      <c r="AO823" s="516">
        <v>107.1</v>
      </c>
      <c r="AP823" s="516">
        <v>103.6</v>
      </c>
      <c r="AQ823" s="516">
        <v>101.9</v>
      </c>
      <c r="AR823" s="516">
        <v>101.3</v>
      </c>
      <c r="AS823" s="516">
        <v>103.4</v>
      </c>
      <c r="AT823" s="516">
        <v>107.2</v>
      </c>
      <c r="AU823" s="516">
        <v>107.3</v>
      </c>
      <c r="AV823" s="516">
        <v>107.4</v>
      </c>
      <c r="AW823" s="516">
        <v>107.1</v>
      </c>
      <c r="AX823" s="516">
        <v>107.3</v>
      </c>
      <c r="AY823" s="516">
        <v>107.3</v>
      </c>
      <c r="AZ823" s="516">
        <v>107.3</v>
      </c>
      <c r="BA823" s="516">
        <v>105.8</v>
      </c>
      <c r="BB823" s="516">
        <v>106.6</v>
      </c>
      <c r="BC823" s="516">
        <v>106.6</v>
      </c>
      <c r="BD823" s="516">
        <v>106.6</v>
      </c>
      <c r="BE823" s="516">
        <v>106.6</v>
      </c>
      <c r="BF823" s="516">
        <v>106.6</v>
      </c>
      <c r="BG823" s="516">
        <v>106.6</v>
      </c>
      <c r="BH823" s="516">
        <v>106.6</v>
      </c>
      <c r="BI823" s="516">
        <v>106.8</v>
      </c>
      <c r="BJ823" s="516">
        <v>106.8</v>
      </c>
      <c r="BK823" s="516">
        <v>106.8</v>
      </c>
      <c r="BL823" s="516">
        <v>106.8</v>
      </c>
      <c r="BM823" s="516">
        <v>105.4</v>
      </c>
      <c r="BN823" s="516">
        <v>105.6</v>
      </c>
      <c r="BO823" s="516">
        <v>96.8</v>
      </c>
      <c r="BP823" s="516">
        <v>96.1</v>
      </c>
      <c r="BQ823" s="516">
        <v>96.6</v>
      </c>
      <c r="BR823" s="516">
        <v>96.1</v>
      </c>
      <c r="BS823" s="516">
        <v>96.1</v>
      </c>
      <c r="BT823" s="516">
        <v>94.9</v>
      </c>
      <c r="BU823" s="516">
        <v>96.1</v>
      </c>
      <c r="BV823" s="516">
        <v>96.2</v>
      </c>
      <c r="BW823" s="516">
        <v>96.8</v>
      </c>
      <c r="BX823" s="516">
        <v>96.8</v>
      </c>
      <c r="BY823" s="516">
        <v>97.1</v>
      </c>
      <c r="BZ823" s="516">
        <v>96.7</v>
      </c>
      <c r="CA823" s="516">
        <v>95.8</v>
      </c>
      <c r="CB823" s="516">
        <v>96.2</v>
      </c>
      <c r="CC823" s="516">
        <v>95.8</v>
      </c>
      <c r="CD823" s="516">
        <v>95.3</v>
      </c>
      <c r="CE823" s="516">
        <v>96.2</v>
      </c>
      <c r="CF823" s="516">
        <v>97.3</v>
      </c>
      <c r="CG823" s="516">
        <v>97.3</v>
      </c>
      <c r="CH823" s="516">
        <v>96.9</v>
      </c>
      <c r="CI823" s="516">
        <v>97.5</v>
      </c>
      <c r="CJ823" s="516">
        <v>98</v>
      </c>
      <c r="CK823" s="516">
        <v>97.4</v>
      </c>
      <c r="CL823" s="516">
        <v>97.5</v>
      </c>
      <c r="CM823" s="516">
        <v>98.4</v>
      </c>
      <c r="CN823" s="516">
        <v>97.1</v>
      </c>
      <c r="CO823" s="516">
        <v>97.4</v>
      </c>
      <c r="CP823" s="516">
        <v>97</v>
      </c>
      <c r="CQ823" s="516">
        <v>97.7</v>
      </c>
      <c r="CR823" s="516">
        <v>98.2</v>
      </c>
      <c r="CS823" s="516">
        <v>98.4</v>
      </c>
      <c r="CT823" s="516">
        <v>98.1</v>
      </c>
      <c r="CU823" s="516">
        <v>98.2</v>
      </c>
      <c r="CV823" s="516">
        <v>98.2</v>
      </c>
      <c r="CW823" s="516">
        <v>98.8</v>
      </c>
      <c r="CX823" s="516">
        <v>95.1</v>
      </c>
      <c r="CY823" s="516">
        <v>93.8</v>
      </c>
      <c r="CZ823" s="516">
        <v>93.8</v>
      </c>
      <c r="DA823" s="516">
        <v>99.2</v>
      </c>
      <c r="DB823" s="516">
        <v>101.5</v>
      </c>
      <c r="DC823" s="516">
        <v>100.1</v>
      </c>
      <c r="DD823" s="516">
        <v>103.1</v>
      </c>
      <c r="DE823" s="516">
        <v>103.9</v>
      </c>
      <c r="DF823" s="516">
        <v>103.8</v>
      </c>
      <c r="DG823" s="516">
        <v>106.5</v>
      </c>
      <c r="DH823" s="516">
        <v>105.2</v>
      </c>
      <c r="DI823" s="516">
        <v>104</v>
      </c>
      <c r="DJ823" s="516">
        <v>108.8</v>
      </c>
      <c r="DK823" s="516">
        <v>108.3</v>
      </c>
      <c r="DL823" s="516">
        <v>106.5</v>
      </c>
      <c r="DM823" s="516">
        <v>108.8</v>
      </c>
      <c r="DN823" s="516">
        <v>108.5</v>
      </c>
      <c r="DO823" s="516">
        <v>109.7</v>
      </c>
      <c r="DP823" s="516">
        <v>110.5</v>
      </c>
      <c r="DQ823" s="516">
        <v>111.3</v>
      </c>
      <c r="DR823" s="516">
        <v>109.5</v>
      </c>
      <c r="DS823" s="516">
        <v>108</v>
      </c>
      <c r="DT823" s="516">
        <v>110.9</v>
      </c>
      <c r="DU823" s="517">
        <v>110.1</v>
      </c>
      <c r="DV823" s="517">
        <v>109.3</v>
      </c>
      <c r="DW823" s="517">
        <v>111.5</v>
      </c>
      <c r="DX823" s="559">
        <v>108.3</v>
      </c>
      <c r="DY823" s="559">
        <v>108.2</v>
      </c>
      <c r="DZ823" s="559">
        <v>109.8</v>
      </c>
      <c r="EA823" s="558">
        <v>108.5</v>
      </c>
    </row>
    <row r="824" spans="1:131">
      <c r="A824" s="514" t="s">
        <v>2185</v>
      </c>
      <c r="B824" s="514" t="s">
        <v>2186</v>
      </c>
      <c r="C824" s="515">
        <v>0.15245</v>
      </c>
      <c r="D824" s="516">
        <v>110.7</v>
      </c>
      <c r="E824" s="516">
        <v>113.4</v>
      </c>
      <c r="F824" s="516">
        <v>112.3</v>
      </c>
      <c r="G824" s="516">
        <v>112.8</v>
      </c>
      <c r="H824" s="516">
        <v>109.2</v>
      </c>
      <c r="I824" s="516">
        <v>104</v>
      </c>
      <c r="J824" s="516">
        <v>103.5</v>
      </c>
      <c r="K824" s="516">
        <v>101.8</v>
      </c>
      <c r="L824" s="516">
        <v>102.1</v>
      </c>
      <c r="M824" s="516">
        <v>102.4</v>
      </c>
      <c r="N824" s="516">
        <v>102.5</v>
      </c>
      <c r="O824" s="516">
        <v>106.2</v>
      </c>
      <c r="P824" s="516">
        <v>108.9</v>
      </c>
      <c r="Q824" s="516">
        <v>110</v>
      </c>
      <c r="R824" s="516">
        <v>114.9</v>
      </c>
      <c r="S824" s="516">
        <v>114.1</v>
      </c>
      <c r="T824" s="516">
        <v>101.3</v>
      </c>
      <c r="U824" s="516">
        <v>107.7</v>
      </c>
      <c r="V824" s="516">
        <v>106.1</v>
      </c>
      <c r="W824" s="516">
        <v>107.4</v>
      </c>
      <c r="X824" s="516">
        <v>115</v>
      </c>
      <c r="Y824" s="516">
        <v>101.7</v>
      </c>
      <c r="Z824" s="516">
        <v>105.6</v>
      </c>
      <c r="AA824" s="516">
        <v>112.2</v>
      </c>
      <c r="AB824" s="516">
        <v>121.1</v>
      </c>
      <c r="AC824" s="516">
        <v>125.7</v>
      </c>
      <c r="AD824" s="516">
        <v>124.4</v>
      </c>
      <c r="AE824" s="516">
        <v>124.3</v>
      </c>
      <c r="AF824" s="516">
        <v>119.4</v>
      </c>
      <c r="AG824" s="516">
        <v>128</v>
      </c>
      <c r="AH824" s="516">
        <v>131.6</v>
      </c>
      <c r="AI824" s="516">
        <v>141.9</v>
      </c>
      <c r="AJ824" s="516">
        <v>147.6</v>
      </c>
      <c r="AK824" s="516">
        <v>129.5</v>
      </c>
      <c r="AL824" s="516">
        <v>135.5</v>
      </c>
      <c r="AM824" s="516">
        <v>132.69999999999999</v>
      </c>
      <c r="AN824" s="516">
        <v>137.1</v>
      </c>
      <c r="AO824" s="516">
        <v>137.1</v>
      </c>
      <c r="AP824" s="516">
        <v>128.4</v>
      </c>
      <c r="AQ824" s="516">
        <v>127.1</v>
      </c>
      <c r="AR824" s="516">
        <v>122.5</v>
      </c>
      <c r="AS824" s="516">
        <v>130.9</v>
      </c>
      <c r="AT824" s="516">
        <v>128.6</v>
      </c>
      <c r="AU824" s="516">
        <v>137.5</v>
      </c>
      <c r="AV824" s="516">
        <v>138</v>
      </c>
      <c r="AW824" s="516">
        <v>134.30000000000001</v>
      </c>
      <c r="AX824" s="516">
        <v>129.30000000000001</v>
      </c>
      <c r="AY824" s="516">
        <v>123.3</v>
      </c>
      <c r="AZ824" s="516">
        <v>127.4</v>
      </c>
      <c r="BA824" s="516">
        <v>131.1</v>
      </c>
      <c r="BB824" s="516">
        <v>133.1</v>
      </c>
      <c r="BC824" s="516">
        <v>130.9</v>
      </c>
      <c r="BD824" s="516">
        <v>136.4</v>
      </c>
      <c r="BE824" s="516">
        <v>131.1</v>
      </c>
      <c r="BF824" s="516">
        <v>130.6</v>
      </c>
      <c r="BG824" s="516">
        <v>137.4</v>
      </c>
      <c r="BH824" s="516">
        <v>131.1</v>
      </c>
      <c r="BI824" s="516">
        <v>131.1</v>
      </c>
      <c r="BJ824" s="516">
        <v>131.1</v>
      </c>
      <c r="BK824" s="516">
        <v>140.30000000000001</v>
      </c>
      <c r="BL824" s="516">
        <v>140.30000000000001</v>
      </c>
      <c r="BM824" s="516">
        <v>140.30000000000001</v>
      </c>
      <c r="BN824" s="516">
        <v>140.30000000000001</v>
      </c>
      <c r="BO824" s="516">
        <v>141.30000000000001</v>
      </c>
      <c r="BP824" s="516">
        <v>141.30000000000001</v>
      </c>
      <c r="BQ824" s="516">
        <v>141.30000000000001</v>
      </c>
      <c r="BR824" s="516">
        <v>141.30000000000001</v>
      </c>
      <c r="BS824" s="516">
        <v>141.30000000000001</v>
      </c>
      <c r="BT824" s="516">
        <v>141.30000000000001</v>
      </c>
      <c r="BU824" s="516">
        <v>160.9</v>
      </c>
      <c r="BV824" s="516">
        <v>163</v>
      </c>
      <c r="BW824" s="516">
        <v>162.4</v>
      </c>
      <c r="BX824" s="516">
        <v>162.4</v>
      </c>
      <c r="BY824" s="516">
        <v>164.4</v>
      </c>
      <c r="BZ824" s="516">
        <v>164.4</v>
      </c>
      <c r="CA824" s="516">
        <v>161.6</v>
      </c>
      <c r="CB824" s="516">
        <v>164.9</v>
      </c>
      <c r="CC824" s="516">
        <v>164.9</v>
      </c>
      <c r="CD824" s="516">
        <v>161.1</v>
      </c>
      <c r="CE824" s="516">
        <v>165</v>
      </c>
      <c r="CF824" s="516">
        <v>149.69999999999999</v>
      </c>
      <c r="CG824" s="516">
        <v>152.80000000000001</v>
      </c>
      <c r="CH824" s="516">
        <v>145.30000000000001</v>
      </c>
      <c r="CI824" s="516">
        <v>146.80000000000001</v>
      </c>
      <c r="CJ824" s="516">
        <v>137</v>
      </c>
      <c r="CK824" s="516">
        <v>137.1</v>
      </c>
      <c r="CL824" s="516">
        <v>147.19999999999999</v>
      </c>
      <c r="CM824" s="516">
        <v>126.9</v>
      </c>
      <c r="CN824" s="516">
        <v>123.8</v>
      </c>
      <c r="CO824" s="516">
        <v>122.1</v>
      </c>
      <c r="CP824" s="516">
        <v>142.80000000000001</v>
      </c>
      <c r="CQ824" s="516">
        <v>147</v>
      </c>
      <c r="CR824" s="516">
        <v>147</v>
      </c>
      <c r="CS824" s="516">
        <v>142.9</v>
      </c>
      <c r="CT824" s="516">
        <v>138.30000000000001</v>
      </c>
      <c r="CU824" s="516">
        <v>138.30000000000001</v>
      </c>
      <c r="CV824" s="516">
        <v>138.30000000000001</v>
      </c>
      <c r="CW824" s="516">
        <v>138.30000000000001</v>
      </c>
      <c r="CX824" s="516">
        <v>152.5</v>
      </c>
      <c r="CY824" s="516">
        <v>144.19999999999999</v>
      </c>
      <c r="CZ824" s="516">
        <v>152.1</v>
      </c>
      <c r="DA824" s="516">
        <v>144.6</v>
      </c>
      <c r="DB824" s="516">
        <v>140.6</v>
      </c>
      <c r="DC824" s="516">
        <v>139.80000000000001</v>
      </c>
      <c r="DD824" s="516">
        <v>142</v>
      </c>
      <c r="DE824" s="516">
        <v>140</v>
      </c>
      <c r="DF824" s="516">
        <v>147.6</v>
      </c>
      <c r="DG824" s="516">
        <v>149.30000000000001</v>
      </c>
      <c r="DH824" s="516">
        <v>144.5</v>
      </c>
      <c r="DI824" s="516">
        <v>148.30000000000001</v>
      </c>
      <c r="DJ824" s="516">
        <v>148.30000000000001</v>
      </c>
      <c r="DK824" s="516">
        <v>159.4</v>
      </c>
      <c r="DL824" s="516">
        <v>159.30000000000001</v>
      </c>
      <c r="DM824" s="516">
        <v>159.30000000000001</v>
      </c>
      <c r="DN824" s="516">
        <v>163.30000000000001</v>
      </c>
      <c r="DO824" s="516">
        <v>162.9</v>
      </c>
      <c r="DP824" s="516">
        <v>164.7</v>
      </c>
      <c r="DQ824" s="516">
        <v>164.7</v>
      </c>
      <c r="DR824" s="516">
        <v>164.7</v>
      </c>
      <c r="DS824" s="516">
        <v>165.8</v>
      </c>
      <c r="DT824" s="516">
        <v>167.5</v>
      </c>
      <c r="DU824" s="517">
        <v>167.5</v>
      </c>
      <c r="DV824" s="517">
        <v>167.5</v>
      </c>
      <c r="DW824" s="517">
        <v>156.30000000000001</v>
      </c>
      <c r="DX824" s="559">
        <v>162.69999999999999</v>
      </c>
      <c r="DY824" s="559">
        <v>162.69999999999999</v>
      </c>
      <c r="DZ824" s="559">
        <v>162.69999999999999</v>
      </c>
      <c r="EA824" s="558">
        <v>160.80000000000001</v>
      </c>
    </row>
    <row r="825" spans="1:131">
      <c r="A825" s="514" t="s">
        <v>2187</v>
      </c>
      <c r="B825" s="514" t="s">
        <v>2188</v>
      </c>
      <c r="C825" s="515">
        <v>1.704E-2</v>
      </c>
      <c r="D825" s="516">
        <v>107.8</v>
      </c>
      <c r="E825" s="516">
        <v>104.9</v>
      </c>
      <c r="F825" s="516">
        <v>104.9</v>
      </c>
      <c r="G825" s="516">
        <v>107.2</v>
      </c>
      <c r="H825" s="516">
        <v>102.2</v>
      </c>
      <c r="I825" s="516">
        <v>102.2</v>
      </c>
      <c r="J825" s="516">
        <v>102.9</v>
      </c>
      <c r="K825" s="516">
        <v>102.9</v>
      </c>
      <c r="L825" s="516">
        <v>102.9</v>
      </c>
      <c r="M825" s="516">
        <v>102.9</v>
      </c>
      <c r="N825" s="516">
        <v>102.9</v>
      </c>
      <c r="O825" s="516">
        <v>109.4</v>
      </c>
      <c r="P825" s="516">
        <v>113.9</v>
      </c>
      <c r="Q825" s="516">
        <v>116.9</v>
      </c>
      <c r="R825" s="516">
        <v>118.9</v>
      </c>
      <c r="S825" s="516">
        <v>121.2</v>
      </c>
      <c r="T825" s="516">
        <v>125.8</v>
      </c>
      <c r="U825" s="516">
        <v>123.7</v>
      </c>
      <c r="V825" s="516">
        <v>123.7</v>
      </c>
      <c r="W825" s="516">
        <v>122.9</v>
      </c>
      <c r="X825" s="516">
        <v>120.6</v>
      </c>
      <c r="Y825" s="516">
        <v>125.6</v>
      </c>
      <c r="Z825" s="516">
        <v>125.6</v>
      </c>
      <c r="AA825" s="516">
        <v>125.6</v>
      </c>
      <c r="AB825" s="516">
        <v>123.4</v>
      </c>
      <c r="AC825" s="516">
        <v>126.6</v>
      </c>
      <c r="AD825" s="516">
        <v>129.4</v>
      </c>
      <c r="AE825" s="516">
        <v>129.4</v>
      </c>
      <c r="AF825" s="516">
        <v>127</v>
      </c>
      <c r="AG825" s="516">
        <v>127</v>
      </c>
      <c r="AH825" s="516">
        <v>127.5</v>
      </c>
      <c r="AI825" s="516">
        <v>127.5</v>
      </c>
      <c r="AJ825" s="516">
        <v>127.5</v>
      </c>
      <c r="AK825" s="516">
        <v>127</v>
      </c>
      <c r="AL825" s="516">
        <v>127.3</v>
      </c>
      <c r="AM825" s="516">
        <v>127.3</v>
      </c>
      <c r="AN825" s="516">
        <v>127.3</v>
      </c>
      <c r="AO825" s="516">
        <v>127.3</v>
      </c>
      <c r="AP825" s="516">
        <v>124.7</v>
      </c>
      <c r="AQ825" s="516">
        <v>126.5</v>
      </c>
      <c r="AR825" s="516">
        <v>126.5</v>
      </c>
      <c r="AS825" s="516">
        <v>126.5</v>
      </c>
      <c r="AT825" s="516">
        <v>126.3</v>
      </c>
      <c r="AU825" s="516">
        <v>126.3</v>
      </c>
      <c r="AV825" s="516">
        <v>132.1</v>
      </c>
      <c r="AW825" s="516">
        <v>134.9</v>
      </c>
      <c r="AX825" s="516">
        <v>137.1</v>
      </c>
      <c r="AY825" s="516">
        <v>140.1</v>
      </c>
      <c r="AZ825" s="516">
        <v>141.69999999999999</v>
      </c>
      <c r="BA825" s="516">
        <v>143.6</v>
      </c>
      <c r="BB825" s="516">
        <v>146.30000000000001</v>
      </c>
      <c r="BC825" s="516">
        <v>149.5</v>
      </c>
      <c r="BD825" s="516">
        <v>148.6</v>
      </c>
      <c r="BE825" s="516">
        <v>150.30000000000001</v>
      </c>
      <c r="BF825" s="516">
        <v>152.6</v>
      </c>
      <c r="BG825" s="516">
        <v>153.19999999999999</v>
      </c>
      <c r="BH825" s="516">
        <v>153.19999999999999</v>
      </c>
      <c r="BI825" s="516">
        <v>153.30000000000001</v>
      </c>
      <c r="BJ825" s="516">
        <v>153.6</v>
      </c>
      <c r="BK825" s="516">
        <v>153.6</v>
      </c>
      <c r="BL825" s="516">
        <v>153.6</v>
      </c>
      <c r="BM825" s="516">
        <v>153.6</v>
      </c>
      <c r="BN825" s="516">
        <v>153.19999999999999</v>
      </c>
      <c r="BO825" s="516">
        <v>153.30000000000001</v>
      </c>
      <c r="BP825" s="516">
        <v>153.30000000000001</v>
      </c>
      <c r="BQ825" s="516">
        <v>155.4</v>
      </c>
      <c r="BR825" s="516">
        <v>155.5</v>
      </c>
      <c r="BS825" s="516">
        <v>155.5</v>
      </c>
      <c r="BT825" s="516">
        <v>155.6</v>
      </c>
      <c r="BU825" s="516">
        <v>155.80000000000001</v>
      </c>
      <c r="BV825" s="516">
        <v>155.80000000000001</v>
      </c>
      <c r="BW825" s="516">
        <v>155.80000000000001</v>
      </c>
      <c r="BX825" s="516">
        <v>157.30000000000001</v>
      </c>
      <c r="BY825" s="516">
        <v>157.30000000000001</v>
      </c>
      <c r="BZ825" s="516">
        <v>157.30000000000001</v>
      </c>
      <c r="CA825" s="516">
        <v>157.30000000000001</v>
      </c>
      <c r="CB825" s="516">
        <v>157.30000000000001</v>
      </c>
      <c r="CC825" s="516">
        <v>157.4</v>
      </c>
      <c r="CD825" s="516">
        <v>158.19999999999999</v>
      </c>
      <c r="CE825" s="516">
        <v>158.69999999999999</v>
      </c>
      <c r="CF825" s="516">
        <v>158.9</v>
      </c>
      <c r="CG825" s="516">
        <v>158.9</v>
      </c>
      <c r="CH825" s="516">
        <v>158.9</v>
      </c>
      <c r="CI825" s="516">
        <v>158.9</v>
      </c>
      <c r="CJ825" s="516">
        <v>158.9</v>
      </c>
      <c r="CK825" s="516">
        <v>158.9</v>
      </c>
      <c r="CL825" s="516">
        <v>158.9</v>
      </c>
      <c r="CM825" s="516">
        <v>158.80000000000001</v>
      </c>
      <c r="CN825" s="516">
        <v>158.80000000000001</v>
      </c>
      <c r="CO825" s="516">
        <v>158.80000000000001</v>
      </c>
      <c r="CP825" s="516">
        <v>158.80000000000001</v>
      </c>
      <c r="CQ825" s="516">
        <v>158.69999999999999</v>
      </c>
      <c r="CR825" s="516">
        <v>158.69999999999999</v>
      </c>
      <c r="CS825" s="516">
        <v>158.6</v>
      </c>
      <c r="CT825" s="516">
        <v>158.6</v>
      </c>
      <c r="CU825" s="516">
        <v>158.6</v>
      </c>
      <c r="CV825" s="516">
        <v>158.6</v>
      </c>
      <c r="CW825" s="516">
        <v>158.6</v>
      </c>
      <c r="CX825" s="516">
        <v>158.80000000000001</v>
      </c>
      <c r="CY825" s="516">
        <v>158.80000000000001</v>
      </c>
      <c r="CZ825" s="516">
        <v>158.80000000000001</v>
      </c>
      <c r="DA825" s="516">
        <v>158.80000000000001</v>
      </c>
      <c r="DB825" s="516">
        <v>158.80000000000001</v>
      </c>
      <c r="DC825" s="516">
        <v>159</v>
      </c>
      <c r="DD825" s="516">
        <v>159</v>
      </c>
      <c r="DE825" s="516">
        <v>158.9</v>
      </c>
      <c r="DF825" s="516">
        <v>159</v>
      </c>
      <c r="DG825" s="516">
        <v>159</v>
      </c>
      <c r="DH825" s="516">
        <v>158.9</v>
      </c>
      <c r="DI825" s="516">
        <v>158.9</v>
      </c>
      <c r="DJ825" s="516">
        <v>159</v>
      </c>
      <c r="DK825" s="516">
        <v>162.69999999999999</v>
      </c>
      <c r="DL825" s="516">
        <v>168.1</v>
      </c>
      <c r="DM825" s="516">
        <v>168.5</v>
      </c>
      <c r="DN825" s="516">
        <v>168.5</v>
      </c>
      <c r="DO825" s="516">
        <v>168.7</v>
      </c>
      <c r="DP825" s="516">
        <v>168.7</v>
      </c>
      <c r="DQ825" s="516">
        <v>168.8</v>
      </c>
      <c r="DR825" s="516">
        <v>168.8</v>
      </c>
      <c r="DS825" s="516">
        <v>171.6</v>
      </c>
      <c r="DT825" s="516">
        <v>171.5</v>
      </c>
      <c r="DU825" s="517">
        <v>171.6</v>
      </c>
      <c r="DV825" s="517">
        <v>171.5</v>
      </c>
      <c r="DW825" s="517">
        <v>171.5</v>
      </c>
      <c r="DX825" s="559">
        <v>174</v>
      </c>
      <c r="DY825" s="559">
        <v>174</v>
      </c>
      <c r="DZ825" s="559">
        <v>174</v>
      </c>
      <c r="EA825" s="558">
        <v>173.9</v>
      </c>
    </row>
    <row r="826" spans="1:131">
      <c r="A826" s="514" t="s">
        <v>2189</v>
      </c>
      <c r="B826" s="514" t="s">
        <v>2190</v>
      </c>
      <c r="C826" s="515">
        <v>1.64777</v>
      </c>
      <c r="D826" s="516">
        <v>98.8</v>
      </c>
      <c r="E826" s="516">
        <v>100.7</v>
      </c>
      <c r="F826" s="516">
        <v>102</v>
      </c>
      <c r="G826" s="516">
        <v>103</v>
      </c>
      <c r="H826" s="516">
        <v>102</v>
      </c>
      <c r="I826" s="516">
        <v>102.4</v>
      </c>
      <c r="J826" s="516">
        <v>102.9</v>
      </c>
      <c r="K826" s="516">
        <v>100.5</v>
      </c>
      <c r="L826" s="516">
        <v>98.7</v>
      </c>
      <c r="M826" s="516">
        <v>104.4</v>
      </c>
      <c r="N826" s="516">
        <v>101.5</v>
      </c>
      <c r="O826" s="516">
        <v>101.1</v>
      </c>
      <c r="P826" s="516">
        <v>100.1</v>
      </c>
      <c r="Q826" s="516">
        <v>102.5</v>
      </c>
      <c r="R826" s="516">
        <v>104.7</v>
      </c>
      <c r="S826" s="516">
        <v>104.5</v>
      </c>
      <c r="T826" s="516">
        <v>104.5</v>
      </c>
      <c r="U826" s="516">
        <v>103.9</v>
      </c>
      <c r="V826" s="516">
        <v>102.1</v>
      </c>
      <c r="W826" s="516">
        <v>101.3</v>
      </c>
      <c r="X826" s="516">
        <v>102.8</v>
      </c>
      <c r="Y826" s="516">
        <v>104.8</v>
      </c>
      <c r="Z826" s="516">
        <v>101.3</v>
      </c>
      <c r="AA826" s="516">
        <v>104</v>
      </c>
      <c r="AB826" s="516">
        <v>103.4</v>
      </c>
      <c r="AC826" s="516">
        <v>105.4</v>
      </c>
      <c r="AD826" s="516">
        <v>106.7</v>
      </c>
      <c r="AE826" s="516">
        <v>105.9</v>
      </c>
      <c r="AF826" s="516">
        <v>108.8</v>
      </c>
      <c r="AG826" s="516">
        <v>110.7</v>
      </c>
      <c r="AH826" s="516">
        <v>110.4</v>
      </c>
      <c r="AI826" s="516">
        <v>107.1</v>
      </c>
      <c r="AJ826" s="516">
        <v>101.2</v>
      </c>
      <c r="AK826" s="516">
        <v>107.5</v>
      </c>
      <c r="AL826" s="516">
        <v>103.9</v>
      </c>
      <c r="AM826" s="516">
        <v>103.9</v>
      </c>
      <c r="AN826" s="516">
        <v>102.6</v>
      </c>
      <c r="AO826" s="516">
        <v>104</v>
      </c>
      <c r="AP826" s="516">
        <v>105.9</v>
      </c>
      <c r="AQ826" s="516">
        <v>106</v>
      </c>
      <c r="AR826" s="516">
        <v>107.5</v>
      </c>
      <c r="AS826" s="516">
        <v>107.5</v>
      </c>
      <c r="AT826" s="516">
        <v>106.8</v>
      </c>
      <c r="AU826" s="516">
        <v>105.9</v>
      </c>
      <c r="AV826" s="516">
        <v>105.9</v>
      </c>
      <c r="AW826" s="516">
        <v>106.9</v>
      </c>
      <c r="AX826" s="516">
        <v>106.3</v>
      </c>
      <c r="AY826" s="516">
        <v>105.2</v>
      </c>
      <c r="AZ826" s="516">
        <v>104.1</v>
      </c>
      <c r="BA826" s="516">
        <v>104.7</v>
      </c>
      <c r="BB826" s="516">
        <v>106.7</v>
      </c>
      <c r="BC826" s="516">
        <v>105.5</v>
      </c>
      <c r="BD826" s="516">
        <v>107.8</v>
      </c>
      <c r="BE826" s="516">
        <v>107.9</v>
      </c>
      <c r="BF826" s="516">
        <v>107.9</v>
      </c>
      <c r="BG826" s="516">
        <v>108.7</v>
      </c>
      <c r="BH826" s="516">
        <v>109.3</v>
      </c>
      <c r="BI826" s="516">
        <v>110.4</v>
      </c>
      <c r="BJ826" s="516">
        <v>109.7</v>
      </c>
      <c r="BK826" s="516">
        <v>109.9</v>
      </c>
      <c r="BL826" s="516">
        <v>108</v>
      </c>
      <c r="BM826" s="516">
        <v>109</v>
      </c>
      <c r="BN826" s="516">
        <v>109.3</v>
      </c>
      <c r="BO826" s="516">
        <v>109.1</v>
      </c>
      <c r="BP826" s="516">
        <v>109.1</v>
      </c>
      <c r="BQ826" s="516">
        <v>109.6</v>
      </c>
      <c r="BR826" s="516">
        <v>110.5</v>
      </c>
      <c r="BS826" s="516">
        <v>110.8</v>
      </c>
      <c r="BT826" s="516">
        <v>111.5</v>
      </c>
      <c r="BU826" s="516">
        <v>112.1</v>
      </c>
      <c r="BV826" s="516">
        <v>112.4</v>
      </c>
      <c r="BW826" s="516">
        <v>110.4</v>
      </c>
      <c r="BX826" s="516">
        <v>110.4</v>
      </c>
      <c r="BY826" s="516">
        <v>110.4</v>
      </c>
      <c r="BZ826" s="516">
        <v>110.6</v>
      </c>
      <c r="CA826" s="516">
        <v>111.2</v>
      </c>
      <c r="CB826" s="516">
        <v>110.9</v>
      </c>
      <c r="CC826" s="516">
        <v>111.5</v>
      </c>
      <c r="CD826" s="516">
        <v>111.8</v>
      </c>
      <c r="CE826" s="516">
        <v>112</v>
      </c>
      <c r="CF826" s="516">
        <v>112.5</v>
      </c>
      <c r="CG826" s="516">
        <v>112.9</v>
      </c>
      <c r="CH826" s="516">
        <v>112.9</v>
      </c>
      <c r="CI826" s="516">
        <v>113.3</v>
      </c>
      <c r="CJ826" s="516">
        <v>114.2</v>
      </c>
      <c r="CK826" s="516">
        <v>116.9</v>
      </c>
      <c r="CL826" s="516">
        <v>117</v>
      </c>
      <c r="CM826" s="516">
        <v>117.5</v>
      </c>
      <c r="CN826" s="516">
        <v>117.7</v>
      </c>
      <c r="CO826" s="516">
        <v>117.9</v>
      </c>
      <c r="CP826" s="516">
        <v>118</v>
      </c>
      <c r="CQ826" s="516">
        <v>118.4</v>
      </c>
      <c r="CR826" s="516">
        <v>118.4</v>
      </c>
      <c r="CS826" s="516">
        <v>118.7</v>
      </c>
      <c r="CT826" s="516">
        <v>120.5</v>
      </c>
      <c r="CU826" s="516">
        <v>120.5</v>
      </c>
      <c r="CV826" s="516">
        <v>120.5</v>
      </c>
      <c r="CW826" s="516">
        <v>124.2</v>
      </c>
      <c r="CX826" s="516">
        <v>124.5</v>
      </c>
      <c r="CY826" s="516">
        <v>125.6</v>
      </c>
      <c r="CZ826" s="516">
        <v>125.9</v>
      </c>
      <c r="DA826" s="516">
        <v>126.2</v>
      </c>
      <c r="DB826" s="516">
        <v>126.7</v>
      </c>
      <c r="DC826" s="516">
        <v>127.5</v>
      </c>
      <c r="DD826" s="516">
        <v>127.5</v>
      </c>
      <c r="DE826" s="516">
        <v>128.30000000000001</v>
      </c>
      <c r="DF826" s="516">
        <v>128.80000000000001</v>
      </c>
      <c r="DG826" s="516">
        <v>128.69999999999999</v>
      </c>
      <c r="DH826" s="516">
        <v>128.80000000000001</v>
      </c>
      <c r="DI826" s="516">
        <v>130</v>
      </c>
      <c r="DJ826" s="516">
        <v>128.6</v>
      </c>
      <c r="DK826" s="516">
        <v>130.6</v>
      </c>
      <c r="DL826" s="516">
        <v>131</v>
      </c>
      <c r="DM826" s="516">
        <v>131.69999999999999</v>
      </c>
      <c r="DN826" s="516">
        <v>132.4</v>
      </c>
      <c r="DO826" s="516">
        <v>132.69999999999999</v>
      </c>
      <c r="DP826" s="516">
        <v>133.1</v>
      </c>
      <c r="DQ826" s="516">
        <v>133.4</v>
      </c>
      <c r="DR826" s="516">
        <v>133.69999999999999</v>
      </c>
      <c r="DS826" s="516">
        <v>133.80000000000001</v>
      </c>
      <c r="DT826" s="516">
        <v>134.30000000000001</v>
      </c>
      <c r="DU826" s="517">
        <v>135.30000000000001</v>
      </c>
      <c r="DV826" s="517">
        <v>135.5</v>
      </c>
      <c r="DW826" s="517">
        <v>136.19999999999999</v>
      </c>
      <c r="DX826" s="559">
        <v>137.19999999999999</v>
      </c>
      <c r="DY826" s="559">
        <v>137.6</v>
      </c>
      <c r="DZ826" s="559">
        <v>137.6</v>
      </c>
      <c r="EA826" s="558">
        <v>137.5</v>
      </c>
    </row>
    <row r="827" spans="1:131">
      <c r="A827" s="514" t="s">
        <v>2191</v>
      </c>
      <c r="B827" s="514" t="s">
        <v>2192</v>
      </c>
      <c r="C827" s="515">
        <v>0.11734</v>
      </c>
      <c r="D827" s="516">
        <v>99.9</v>
      </c>
      <c r="E827" s="516">
        <v>100</v>
      </c>
      <c r="F827" s="516">
        <v>100</v>
      </c>
      <c r="G827" s="516">
        <v>99.9</v>
      </c>
      <c r="H827" s="516">
        <v>99.8</v>
      </c>
      <c r="I827" s="516">
        <v>100</v>
      </c>
      <c r="J827" s="516">
        <v>100</v>
      </c>
      <c r="K827" s="516">
        <v>100</v>
      </c>
      <c r="L827" s="516">
        <v>100</v>
      </c>
      <c r="M827" s="516">
        <v>121.3</v>
      </c>
      <c r="N827" s="516">
        <v>121.3</v>
      </c>
      <c r="O827" s="516">
        <v>121.3</v>
      </c>
      <c r="P827" s="516">
        <v>121.3</v>
      </c>
      <c r="Q827" s="516">
        <v>121.3</v>
      </c>
      <c r="R827" s="516">
        <v>133.80000000000001</v>
      </c>
      <c r="S827" s="516">
        <v>133.80000000000001</v>
      </c>
      <c r="T827" s="516">
        <v>133.80000000000001</v>
      </c>
      <c r="U827" s="516">
        <v>133.9</v>
      </c>
      <c r="V827" s="516">
        <v>133.6</v>
      </c>
      <c r="W827" s="516">
        <v>133.80000000000001</v>
      </c>
      <c r="X827" s="516">
        <v>158.6</v>
      </c>
      <c r="Y827" s="516">
        <v>158.69999999999999</v>
      </c>
      <c r="Z827" s="516">
        <v>158.6</v>
      </c>
      <c r="AA827" s="516">
        <v>158.5</v>
      </c>
      <c r="AB827" s="516">
        <v>158.6</v>
      </c>
      <c r="AC827" s="516">
        <v>158.5</v>
      </c>
      <c r="AD827" s="516">
        <v>158.5</v>
      </c>
      <c r="AE827" s="516">
        <v>158.69999999999999</v>
      </c>
      <c r="AF827" s="516">
        <v>158.69999999999999</v>
      </c>
      <c r="AG827" s="516">
        <v>158.69999999999999</v>
      </c>
      <c r="AH827" s="516">
        <v>158.69999999999999</v>
      </c>
      <c r="AI827" s="516">
        <v>158.69999999999999</v>
      </c>
      <c r="AJ827" s="516">
        <v>158.69999999999999</v>
      </c>
      <c r="AK827" s="516">
        <v>158.6</v>
      </c>
      <c r="AL827" s="516">
        <v>158.5</v>
      </c>
      <c r="AM827" s="516">
        <v>158.69999999999999</v>
      </c>
      <c r="AN827" s="516">
        <v>158.69999999999999</v>
      </c>
      <c r="AO827" s="516">
        <v>158.6</v>
      </c>
      <c r="AP827" s="516">
        <v>158.5</v>
      </c>
      <c r="AQ827" s="516">
        <v>158.5</v>
      </c>
      <c r="AR827" s="516">
        <v>158.69999999999999</v>
      </c>
      <c r="AS827" s="516">
        <v>158.69999999999999</v>
      </c>
      <c r="AT827" s="516">
        <v>158.6</v>
      </c>
      <c r="AU827" s="516">
        <v>158.69999999999999</v>
      </c>
      <c r="AV827" s="516">
        <v>158.69999999999999</v>
      </c>
      <c r="AW827" s="516">
        <v>158.69999999999999</v>
      </c>
      <c r="AX827" s="516">
        <v>158.6</v>
      </c>
      <c r="AY827" s="516">
        <v>158.69999999999999</v>
      </c>
      <c r="AZ827" s="516">
        <v>158.6</v>
      </c>
      <c r="BA827" s="516">
        <v>158.6</v>
      </c>
      <c r="BB827" s="516">
        <v>158.69999999999999</v>
      </c>
      <c r="BC827" s="516">
        <v>158.69999999999999</v>
      </c>
      <c r="BD827" s="516">
        <v>158.80000000000001</v>
      </c>
      <c r="BE827" s="516">
        <v>158.69999999999999</v>
      </c>
      <c r="BF827" s="516">
        <v>158.6</v>
      </c>
      <c r="BG827" s="516">
        <v>158.80000000000001</v>
      </c>
      <c r="BH827" s="516">
        <v>158.80000000000001</v>
      </c>
      <c r="BI827" s="516">
        <v>158.80000000000001</v>
      </c>
      <c r="BJ827" s="516">
        <v>158.80000000000001</v>
      </c>
      <c r="BK827" s="516">
        <v>158.69999999999999</v>
      </c>
      <c r="BL827" s="516">
        <v>158.69999999999999</v>
      </c>
      <c r="BM827" s="516">
        <v>158.80000000000001</v>
      </c>
      <c r="BN827" s="516">
        <v>158.80000000000001</v>
      </c>
      <c r="BO827" s="516">
        <v>158.80000000000001</v>
      </c>
      <c r="BP827" s="516">
        <v>158.80000000000001</v>
      </c>
      <c r="BQ827" s="516">
        <v>158.80000000000001</v>
      </c>
      <c r="BR827" s="516">
        <v>158.80000000000001</v>
      </c>
      <c r="BS827" s="516">
        <v>158.80000000000001</v>
      </c>
      <c r="BT827" s="516">
        <v>158.69999999999999</v>
      </c>
      <c r="BU827" s="516">
        <v>158.80000000000001</v>
      </c>
      <c r="BV827" s="516">
        <v>158.80000000000001</v>
      </c>
      <c r="BW827" s="516">
        <v>158.80000000000001</v>
      </c>
      <c r="BX827" s="516">
        <v>158.80000000000001</v>
      </c>
      <c r="BY827" s="516">
        <v>158.80000000000001</v>
      </c>
      <c r="BZ827" s="516">
        <v>158.80000000000001</v>
      </c>
      <c r="CA827" s="516">
        <v>158.80000000000001</v>
      </c>
      <c r="CB827" s="516">
        <v>158.80000000000001</v>
      </c>
      <c r="CC827" s="516">
        <v>158.80000000000001</v>
      </c>
      <c r="CD827" s="516">
        <v>158.80000000000001</v>
      </c>
      <c r="CE827" s="516">
        <v>158.80000000000001</v>
      </c>
      <c r="CF827" s="516">
        <v>158.80000000000001</v>
      </c>
      <c r="CG827" s="516">
        <v>158.80000000000001</v>
      </c>
      <c r="CH827" s="516">
        <v>158.80000000000001</v>
      </c>
      <c r="CI827" s="516">
        <v>158.80000000000001</v>
      </c>
      <c r="CJ827" s="516">
        <v>158.80000000000001</v>
      </c>
      <c r="CK827" s="516">
        <v>158.80000000000001</v>
      </c>
      <c r="CL827" s="516">
        <v>158.80000000000001</v>
      </c>
      <c r="CM827" s="516">
        <v>158.80000000000001</v>
      </c>
      <c r="CN827" s="516">
        <v>158.80000000000001</v>
      </c>
      <c r="CO827" s="516">
        <v>158.80000000000001</v>
      </c>
      <c r="CP827" s="516">
        <v>158.80000000000001</v>
      </c>
      <c r="CQ827" s="516">
        <v>158.80000000000001</v>
      </c>
      <c r="CR827" s="516">
        <v>158.80000000000001</v>
      </c>
      <c r="CS827" s="516">
        <v>158.80000000000001</v>
      </c>
      <c r="CT827" s="516">
        <v>158.80000000000001</v>
      </c>
      <c r="CU827" s="516">
        <v>158.80000000000001</v>
      </c>
      <c r="CV827" s="516">
        <v>158.80000000000001</v>
      </c>
      <c r="CW827" s="516">
        <v>158.80000000000001</v>
      </c>
      <c r="CX827" s="516">
        <v>158.80000000000001</v>
      </c>
      <c r="CY827" s="516">
        <v>158.80000000000001</v>
      </c>
      <c r="CZ827" s="516">
        <v>158.80000000000001</v>
      </c>
      <c r="DA827" s="516">
        <v>158.80000000000001</v>
      </c>
      <c r="DB827" s="516">
        <v>158.80000000000001</v>
      </c>
      <c r="DC827" s="516">
        <v>158.80000000000001</v>
      </c>
      <c r="DD827" s="516">
        <v>158.80000000000001</v>
      </c>
      <c r="DE827" s="516">
        <v>158.80000000000001</v>
      </c>
      <c r="DF827" s="516">
        <v>158.9</v>
      </c>
      <c r="DG827" s="516">
        <v>158.9</v>
      </c>
      <c r="DH827" s="516">
        <v>158.80000000000001</v>
      </c>
      <c r="DI827" s="516">
        <v>158.9</v>
      </c>
      <c r="DJ827" s="516">
        <v>158.80000000000001</v>
      </c>
      <c r="DK827" s="516">
        <v>158.9</v>
      </c>
      <c r="DL827" s="516">
        <v>158.9</v>
      </c>
      <c r="DM827" s="516">
        <v>158.9</v>
      </c>
      <c r="DN827" s="516">
        <v>158.9</v>
      </c>
      <c r="DO827" s="516">
        <v>158.9</v>
      </c>
      <c r="DP827" s="516">
        <v>158.9</v>
      </c>
      <c r="DQ827" s="516">
        <v>158.9</v>
      </c>
      <c r="DR827" s="516">
        <v>158.9</v>
      </c>
      <c r="DS827" s="516">
        <v>159</v>
      </c>
      <c r="DT827" s="516">
        <v>159.1</v>
      </c>
      <c r="DU827" s="517">
        <v>159.1</v>
      </c>
      <c r="DV827" s="517">
        <v>159.1</v>
      </c>
      <c r="DW827" s="517">
        <v>163.5</v>
      </c>
      <c r="DX827" s="559">
        <v>163.5</v>
      </c>
      <c r="DY827" s="559">
        <v>163.6</v>
      </c>
      <c r="DZ827" s="559">
        <v>163.6</v>
      </c>
      <c r="EA827" s="558">
        <v>163.6</v>
      </c>
    </row>
    <row r="828" spans="1:131">
      <c r="A828" s="514" t="s">
        <v>2193</v>
      </c>
      <c r="B828" s="514" t="s">
        <v>2194</v>
      </c>
      <c r="C828" s="515">
        <v>0.1134</v>
      </c>
      <c r="D828" s="516">
        <v>100</v>
      </c>
      <c r="E828" s="516">
        <v>100</v>
      </c>
      <c r="F828" s="516">
        <v>100</v>
      </c>
      <c r="G828" s="516">
        <v>100</v>
      </c>
      <c r="H828" s="516">
        <v>100</v>
      </c>
      <c r="I828" s="516">
        <v>100</v>
      </c>
      <c r="J828" s="516">
        <v>100</v>
      </c>
      <c r="K828" s="516">
        <v>100</v>
      </c>
      <c r="L828" s="516">
        <v>100</v>
      </c>
      <c r="M828" s="516">
        <v>122.1</v>
      </c>
      <c r="N828" s="516">
        <v>122.1</v>
      </c>
      <c r="O828" s="516">
        <v>122.1</v>
      </c>
      <c r="P828" s="516">
        <v>122.1</v>
      </c>
      <c r="Q828" s="516">
        <v>122.1</v>
      </c>
      <c r="R828" s="516">
        <v>135</v>
      </c>
      <c r="S828" s="516">
        <v>135</v>
      </c>
      <c r="T828" s="516">
        <v>135</v>
      </c>
      <c r="U828" s="516">
        <v>135</v>
      </c>
      <c r="V828" s="516">
        <v>135</v>
      </c>
      <c r="W828" s="516">
        <v>135</v>
      </c>
      <c r="X828" s="516">
        <v>160.69999999999999</v>
      </c>
      <c r="Y828" s="516">
        <v>160.69999999999999</v>
      </c>
      <c r="Z828" s="516">
        <v>160.69999999999999</v>
      </c>
      <c r="AA828" s="516">
        <v>160.69999999999999</v>
      </c>
      <c r="AB828" s="516">
        <v>160.69999999999999</v>
      </c>
      <c r="AC828" s="516">
        <v>160.69999999999999</v>
      </c>
      <c r="AD828" s="516">
        <v>160.69999999999999</v>
      </c>
      <c r="AE828" s="516">
        <v>160.69999999999999</v>
      </c>
      <c r="AF828" s="516">
        <v>160.69999999999999</v>
      </c>
      <c r="AG828" s="516">
        <v>160.69999999999999</v>
      </c>
      <c r="AH828" s="516">
        <v>160.69999999999999</v>
      </c>
      <c r="AI828" s="516">
        <v>160.69999999999999</v>
      </c>
      <c r="AJ828" s="516">
        <v>160.69999999999999</v>
      </c>
      <c r="AK828" s="516">
        <v>160.69999999999999</v>
      </c>
      <c r="AL828" s="516">
        <v>160.69999999999999</v>
      </c>
      <c r="AM828" s="516">
        <v>160.69999999999999</v>
      </c>
      <c r="AN828" s="516">
        <v>160.69999999999999</v>
      </c>
      <c r="AO828" s="516">
        <v>160.69999999999999</v>
      </c>
      <c r="AP828" s="516">
        <v>160.69999999999999</v>
      </c>
      <c r="AQ828" s="516">
        <v>160.69999999999999</v>
      </c>
      <c r="AR828" s="516">
        <v>160.69999999999999</v>
      </c>
      <c r="AS828" s="516">
        <v>160.69999999999999</v>
      </c>
      <c r="AT828" s="516">
        <v>160.69999999999999</v>
      </c>
      <c r="AU828" s="516">
        <v>160.69999999999999</v>
      </c>
      <c r="AV828" s="516">
        <v>160.69999999999999</v>
      </c>
      <c r="AW828" s="516">
        <v>160.69999999999999</v>
      </c>
      <c r="AX828" s="516">
        <v>160.69999999999999</v>
      </c>
      <c r="AY828" s="516">
        <v>160.69999999999999</v>
      </c>
      <c r="AZ828" s="516">
        <v>160.69999999999999</v>
      </c>
      <c r="BA828" s="516">
        <v>160.69999999999999</v>
      </c>
      <c r="BB828" s="516">
        <v>160.69999999999999</v>
      </c>
      <c r="BC828" s="516">
        <v>160.69999999999999</v>
      </c>
      <c r="BD828" s="516">
        <v>160.69999999999999</v>
      </c>
      <c r="BE828" s="516">
        <v>160.69999999999999</v>
      </c>
      <c r="BF828" s="516">
        <v>160.69999999999999</v>
      </c>
      <c r="BG828" s="516">
        <v>160.69999999999999</v>
      </c>
      <c r="BH828" s="516">
        <v>160.69999999999999</v>
      </c>
      <c r="BI828" s="516">
        <v>160.69999999999999</v>
      </c>
      <c r="BJ828" s="516">
        <v>160.69999999999999</v>
      </c>
      <c r="BK828" s="516">
        <v>160.69999999999999</v>
      </c>
      <c r="BL828" s="516">
        <v>160.69999999999999</v>
      </c>
      <c r="BM828" s="516">
        <v>160.69999999999999</v>
      </c>
      <c r="BN828" s="516">
        <v>160.69999999999999</v>
      </c>
      <c r="BO828" s="516">
        <v>160.69999999999999</v>
      </c>
      <c r="BP828" s="516">
        <v>160.69999999999999</v>
      </c>
      <c r="BQ828" s="516">
        <v>160.69999999999999</v>
      </c>
      <c r="BR828" s="516">
        <v>160.69999999999999</v>
      </c>
      <c r="BS828" s="516">
        <v>160.69999999999999</v>
      </c>
      <c r="BT828" s="516">
        <v>160.69999999999999</v>
      </c>
      <c r="BU828" s="516">
        <v>160.69999999999999</v>
      </c>
      <c r="BV828" s="516">
        <v>160.69999999999999</v>
      </c>
      <c r="BW828" s="516">
        <v>160.69999999999999</v>
      </c>
      <c r="BX828" s="516">
        <v>160.69999999999999</v>
      </c>
      <c r="BY828" s="516">
        <v>160.69999999999999</v>
      </c>
      <c r="BZ828" s="516">
        <v>160.69999999999999</v>
      </c>
      <c r="CA828" s="516">
        <v>160.69999999999999</v>
      </c>
      <c r="CB828" s="516">
        <v>160.69999999999999</v>
      </c>
      <c r="CC828" s="516">
        <v>160.69999999999999</v>
      </c>
      <c r="CD828" s="516">
        <v>160.69999999999999</v>
      </c>
      <c r="CE828" s="516">
        <v>160.69999999999999</v>
      </c>
      <c r="CF828" s="516">
        <v>160.69999999999999</v>
      </c>
      <c r="CG828" s="516">
        <v>160.69999999999999</v>
      </c>
      <c r="CH828" s="516">
        <v>160.69999999999999</v>
      </c>
      <c r="CI828" s="516">
        <v>160.69999999999999</v>
      </c>
      <c r="CJ828" s="516">
        <v>160.69999999999999</v>
      </c>
      <c r="CK828" s="516">
        <v>160.69999999999999</v>
      </c>
      <c r="CL828" s="516">
        <v>160.69999999999999</v>
      </c>
      <c r="CM828" s="516">
        <v>160.69999999999999</v>
      </c>
      <c r="CN828" s="516">
        <v>160.69999999999999</v>
      </c>
      <c r="CO828" s="516">
        <v>160.69999999999999</v>
      </c>
      <c r="CP828" s="516">
        <v>160.69999999999999</v>
      </c>
      <c r="CQ828" s="516">
        <v>160.69999999999999</v>
      </c>
      <c r="CR828" s="516">
        <v>160.69999999999999</v>
      </c>
      <c r="CS828" s="516">
        <v>160.69999999999999</v>
      </c>
      <c r="CT828" s="516">
        <v>160.69999999999999</v>
      </c>
      <c r="CU828" s="516">
        <v>160.69999999999999</v>
      </c>
      <c r="CV828" s="516">
        <v>160.69999999999999</v>
      </c>
      <c r="CW828" s="516">
        <v>160.69999999999999</v>
      </c>
      <c r="CX828" s="516">
        <v>160.69999999999999</v>
      </c>
      <c r="CY828" s="516">
        <v>160.69999999999999</v>
      </c>
      <c r="CZ828" s="516">
        <v>160.69999999999999</v>
      </c>
      <c r="DA828" s="516">
        <v>160.69999999999999</v>
      </c>
      <c r="DB828" s="516">
        <v>160.69999999999999</v>
      </c>
      <c r="DC828" s="516">
        <v>160.69999999999999</v>
      </c>
      <c r="DD828" s="516">
        <v>160.69999999999999</v>
      </c>
      <c r="DE828" s="516">
        <v>160.69999999999999</v>
      </c>
      <c r="DF828" s="516">
        <v>160.69999999999999</v>
      </c>
      <c r="DG828" s="516">
        <v>160.69999999999999</v>
      </c>
      <c r="DH828" s="516">
        <v>160.69999999999999</v>
      </c>
      <c r="DI828" s="516">
        <v>160.69999999999999</v>
      </c>
      <c r="DJ828" s="516">
        <v>160.69999999999999</v>
      </c>
      <c r="DK828" s="516">
        <v>160.69999999999999</v>
      </c>
      <c r="DL828" s="516">
        <v>160.69999999999999</v>
      </c>
      <c r="DM828" s="516">
        <v>160.69999999999999</v>
      </c>
      <c r="DN828" s="516">
        <v>160.69999999999999</v>
      </c>
      <c r="DO828" s="516">
        <v>160.69999999999999</v>
      </c>
      <c r="DP828" s="516">
        <v>160.69999999999999</v>
      </c>
      <c r="DQ828" s="516">
        <v>160.69999999999999</v>
      </c>
      <c r="DR828" s="516">
        <v>160.69999999999999</v>
      </c>
      <c r="DS828" s="516">
        <v>160.69999999999999</v>
      </c>
      <c r="DT828" s="516">
        <v>160.69999999999999</v>
      </c>
      <c r="DU828" s="517">
        <v>160.69999999999999</v>
      </c>
      <c r="DV828" s="517">
        <v>160.69999999999999</v>
      </c>
      <c r="DW828" s="517">
        <v>165.3</v>
      </c>
      <c r="DX828" s="559">
        <v>165.3</v>
      </c>
      <c r="DY828" s="559">
        <v>165.3</v>
      </c>
      <c r="DZ828" s="559">
        <v>165.3</v>
      </c>
      <c r="EA828" s="558">
        <v>165.3</v>
      </c>
    </row>
    <row r="829" spans="1:131">
      <c r="A829" s="514" t="s">
        <v>2195</v>
      </c>
      <c r="B829" s="514" t="s">
        <v>2196</v>
      </c>
      <c r="C829" s="515">
        <v>3.9399999999999999E-3</v>
      </c>
      <c r="D829" s="516">
        <v>98.1</v>
      </c>
      <c r="E829" s="516">
        <v>98.6</v>
      </c>
      <c r="F829" s="516">
        <v>99.8</v>
      </c>
      <c r="G829" s="516">
        <v>96.5</v>
      </c>
      <c r="H829" s="516">
        <v>93.8</v>
      </c>
      <c r="I829" s="516">
        <v>99.6</v>
      </c>
      <c r="J829" s="516">
        <v>100.6</v>
      </c>
      <c r="K829" s="516">
        <v>99</v>
      </c>
      <c r="L829" s="516">
        <v>100.2</v>
      </c>
      <c r="M829" s="516">
        <v>96.7</v>
      </c>
      <c r="N829" s="516">
        <v>97.8</v>
      </c>
      <c r="O829" s="516">
        <v>98.6</v>
      </c>
      <c r="P829" s="516">
        <v>99.5</v>
      </c>
      <c r="Q829" s="516">
        <v>98.2</v>
      </c>
      <c r="R829" s="516">
        <v>101.4</v>
      </c>
      <c r="S829" s="516">
        <v>99.8</v>
      </c>
      <c r="T829" s="516">
        <v>101.6</v>
      </c>
      <c r="U829" s="516">
        <v>102.1</v>
      </c>
      <c r="V829" s="516">
        <v>95.1</v>
      </c>
      <c r="W829" s="516">
        <v>99</v>
      </c>
      <c r="X829" s="516">
        <v>98.4</v>
      </c>
      <c r="Y829" s="516">
        <v>101.1</v>
      </c>
      <c r="Z829" s="516">
        <v>97.9</v>
      </c>
      <c r="AA829" s="516">
        <v>97.3</v>
      </c>
      <c r="AB829" s="516">
        <v>100.1</v>
      </c>
      <c r="AC829" s="516">
        <v>97.2</v>
      </c>
      <c r="AD829" s="516">
        <v>94.8</v>
      </c>
      <c r="AE829" s="516">
        <v>101</v>
      </c>
      <c r="AF829" s="516">
        <v>102.8</v>
      </c>
      <c r="AG829" s="516">
        <v>103.3</v>
      </c>
      <c r="AH829" s="516">
        <v>102.3</v>
      </c>
      <c r="AI829" s="516">
        <v>101.6</v>
      </c>
      <c r="AJ829" s="516">
        <v>103.3</v>
      </c>
      <c r="AK829" s="516">
        <v>99.8</v>
      </c>
      <c r="AL829" s="516">
        <v>96.7</v>
      </c>
      <c r="AM829" s="516">
        <v>101.2</v>
      </c>
      <c r="AN829" s="516">
        <v>103.5</v>
      </c>
      <c r="AO829" s="516">
        <v>100.4</v>
      </c>
      <c r="AP829" s="516">
        <v>96.8</v>
      </c>
      <c r="AQ829" s="516">
        <v>96.4</v>
      </c>
      <c r="AR829" s="516">
        <v>101.2</v>
      </c>
      <c r="AS829" s="516">
        <v>101.8</v>
      </c>
      <c r="AT829" s="516">
        <v>99.3</v>
      </c>
      <c r="AU829" s="516">
        <v>103</v>
      </c>
      <c r="AV829" s="516">
        <v>101.8</v>
      </c>
      <c r="AW829" s="516">
        <v>103</v>
      </c>
      <c r="AX829" s="516">
        <v>100.4</v>
      </c>
      <c r="AY829" s="516">
        <v>103</v>
      </c>
      <c r="AZ829" s="516">
        <v>99.9</v>
      </c>
      <c r="BA829" s="516">
        <v>99.9</v>
      </c>
      <c r="BB829" s="516">
        <v>103</v>
      </c>
      <c r="BC829" s="516">
        <v>102.4</v>
      </c>
      <c r="BD829" s="516">
        <v>105.1</v>
      </c>
      <c r="BE829" s="516">
        <v>102.4</v>
      </c>
      <c r="BF829" s="516">
        <v>97.9</v>
      </c>
      <c r="BG829" s="516">
        <v>103.9</v>
      </c>
      <c r="BH829" s="516">
        <v>103.9</v>
      </c>
      <c r="BI829" s="516">
        <v>103.9</v>
      </c>
      <c r="BJ829" s="516">
        <v>103.9</v>
      </c>
      <c r="BK829" s="516">
        <v>103.4</v>
      </c>
      <c r="BL829" s="516">
        <v>103.4</v>
      </c>
      <c r="BM829" s="516">
        <v>103.9</v>
      </c>
      <c r="BN829" s="516">
        <v>103.9</v>
      </c>
      <c r="BO829" s="516">
        <v>103.9</v>
      </c>
      <c r="BP829" s="516">
        <v>103.9</v>
      </c>
      <c r="BQ829" s="516">
        <v>103.6</v>
      </c>
      <c r="BR829" s="516">
        <v>104.6</v>
      </c>
      <c r="BS829" s="516">
        <v>103.9</v>
      </c>
      <c r="BT829" s="516">
        <v>102.9</v>
      </c>
      <c r="BU829" s="516">
        <v>104.1</v>
      </c>
      <c r="BV829" s="516">
        <v>104.1</v>
      </c>
      <c r="BW829" s="516">
        <v>103.9</v>
      </c>
      <c r="BX829" s="516">
        <v>103.9</v>
      </c>
      <c r="BY829" s="516">
        <v>103.9</v>
      </c>
      <c r="BZ829" s="516">
        <v>103.9</v>
      </c>
      <c r="CA829" s="516">
        <v>104.4</v>
      </c>
      <c r="CB829" s="516">
        <v>104.1</v>
      </c>
      <c r="CC829" s="516">
        <v>104.1</v>
      </c>
      <c r="CD829" s="516">
        <v>104</v>
      </c>
      <c r="CE829" s="516">
        <v>103.9</v>
      </c>
      <c r="CF829" s="516">
        <v>104.3</v>
      </c>
      <c r="CG829" s="516">
        <v>104.3</v>
      </c>
      <c r="CH829" s="516">
        <v>104.2</v>
      </c>
      <c r="CI829" s="516">
        <v>104.9</v>
      </c>
      <c r="CJ829" s="516">
        <v>105.2</v>
      </c>
      <c r="CK829" s="516">
        <v>105</v>
      </c>
      <c r="CL829" s="516">
        <v>105.2</v>
      </c>
      <c r="CM829" s="516">
        <v>105</v>
      </c>
      <c r="CN829" s="516">
        <v>105.2</v>
      </c>
      <c r="CO829" s="516">
        <v>105.2</v>
      </c>
      <c r="CP829" s="516">
        <v>105.2</v>
      </c>
      <c r="CQ829" s="516">
        <v>105.2</v>
      </c>
      <c r="CR829" s="516">
        <v>105.6</v>
      </c>
      <c r="CS829" s="516">
        <v>105.4</v>
      </c>
      <c r="CT829" s="516">
        <v>105.6</v>
      </c>
      <c r="CU829" s="516">
        <v>103.9</v>
      </c>
      <c r="CV829" s="516">
        <v>103.9</v>
      </c>
      <c r="CW829" s="516">
        <v>104.4</v>
      </c>
      <c r="CX829" s="516">
        <v>104.9</v>
      </c>
      <c r="CY829" s="516">
        <v>105.2</v>
      </c>
      <c r="CZ829" s="516">
        <v>105.4</v>
      </c>
      <c r="DA829" s="516">
        <v>105.6</v>
      </c>
      <c r="DB829" s="516">
        <v>104.2</v>
      </c>
      <c r="DC829" s="516">
        <v>103.8</v>
      </c>
      <c r="DD829" s="516">
        <v>104.5</v>
      </c>
      <c r="DE829" s="516">
        <v>104.8</v>
      </c>
      <c r="DF829" s="516">
        <v>106.8</v>
      </c>
      <c r="DG829" s="516">
        <v>107</v>
      </c>
      <c r="DH829" s="516">
        <v>106.3</v>
      </c>
      <c r="DI829" s="516">
        <v>106.8</v>
      </c>
      <c r="DJ829" s="516">
        <v>106.2</v>
      </c>
      <c r="DK829" s="516">
        <v>108.4</v>
      </c>
      <c r="DL829" s="516">
        <v>108.4</v>
      </c>
      <c r="DM829" s="516">
        <v>108.4</v>
      </c>
      <c r="DN829" s="516">
        <v>109.3</v>
      </c>
      <c r="DO829" s="516">
        <v>109.3</v>
      </c>
      <c r="DP829" s="516">
        <v>109</v>
      </c>
      <c r="DQ829" s="516">
        <v>109</v>
      </c>
      <c r="DR829" s="516">
        <v>109.3</v>
      </c>
      <c r="DS829" s="516">
        <v>110.2</v>
      </c>
      <c r="DT829" s="516">
        <v>112.9</v>
      </c>
      <c r="DU829" s="517">
        <v>113.8</v>
      </c>
      <c r="DV829" s="517">
        <v>113.8</v>
      </c>
      <c r="DW829" s="517">
        <v>112.6</v>
      </c>
      <c r="DX829" s="559">
        <v>113.4</v>
      </c>
      <c r="DY829" s="559">
        <v>116.5</v>
      </c>
      <c r="DZ829" s="559">
        <v>116.6</v>
      </c>
      <c r="EA829" s="558">
        <v>115.6</v>
      </c>
    </row>
    <row r="830" spans="1:131">
      <c r="A830" s="514" t="s">
        <v>2197</v>
      </c>
      <c r="B830" s="514" t="s">
        <v>2198</v>
      </c>
      <c r="C830" s="515">
        <v>0.10979</v>
      </c>
      <c r="D830" s="516">
        <v>95.5</v>
      </c>
      <c r="E830" s="516">
        <v>95.5</v>
      </c>
      <c r="F830" s="516">
        <v>95.9</v>
      </c>
      <c r="G830" s="516">
        <v>99.9</v>
      </c>
      <c r="H830" s="516">
        <v>103.7</v>
      </c>
      <c r="I830" s="516">
        <v>102.6</v>
      </c>
      <c r="J830" s="516">
        <v>103.1</v>
      </c>
      <c r="K830" s="516">
        <v>103</v>
      </c>
      <c r="L830" s="516">
        <v>102.5</v>
      </c>
      <c r="M830" s="516">
        <v>102.3</v>
      </c>
      <c r="N830" s="516">
        <v>102.3</v>
      </c>
      <c r="O830" s="516">
        <v>104.9</v>
      </c>
      <c r="P830" s="516">
        <v>104.9</v>
      </c>
      <c r="Q830" s="516">
        <v>105.9</v>
      </c>
      <c r="R830" s="516">
        <v>107.2</v>
      </c>
      <c r="S830" s="516">
        <v>107.3</v>
      </c>
      <c r="T830" s="516">
        <v>107.3</v>
      </c>
      <c r="U830" s="516">
        <v>107.2</v>
      </c>
      <c r="V830" s="516">
        <v>106.8</v>
      </c>
      <c r="W830" s="516">
        <v>107.3</v>
      </c>
      <c r="X830" s="516">
        <v>107.5</v>
      </c>
      <c r="Y830" s="516">
        <v>106.9</v>
      </c>
      <c r="Z830" s="516">
        <v>104.4</v>
      </c>
      <c r="AA830" s="516">
        <v>102.4</v>
      </c>
      <c r="AB830" s="516">
        <v>101.7</v>
      </c>
      <c r="AC830" s="516">
        <v>101.7</v>
      </c>
      <c r="AD830" s="516">
        <v>104.7</v>
      </c>
      <c r="AE830" s="516">
        <v>102.1</v>
      </c>
      <c r="AF830" s="516">
        <v>99.7</v>
      </c>
      <c r="AG830" s="516">
        <v>100.9</v>
      </c>
      <c r="AH830" s="516">
        <v>99</v>
      </c>
      <c r="AI830" s="516">
        <v>96.7</v>
      </c>
      <c r="AJ830" s="516">
        <v>98.2</v>
      </c>
      <c r="AK830" s="516">
        <v>98.3</v>
      </c>
      <c r="AL830" s="516">
        <v>96.5</v>
      </c>
      <c r="AM830" s="516">
        <v>95.4</v>
      </c>
      <c r="AN830" s="516">
        <v>95</v>
      </c>
      <c r="AO830" s="516">
        <v>95</v>
      </c>
      <c r="AP830" s="516">
        <v>95</v>
      </c>
      <c r="AQ830" s="516">
        <v>94.8</v>
      </c>
      <c r="AR830" s="516">
        <v>94.8</v>
      </c>
      <c r="AS830" s="516">
        <v>95.3</v>
      </c>
      <c r="AT830" s="516">
        <v>95.3</v>
      </c>
      <c r="AU830" s="516">
        <v>97.6</v>
      </c>
      <c r="AV830" s="516">
        <v>97.6</v>
      </c>
      <c r="AW830" s="516">
        <v>97.6</v>
      </c>
      <c r="AX830" s="516">
        <v>97.6</v>
      </c>
      <c r="AY830" s="516">
        <v>95.6</v>
      </c>
      <c r="AZ830" s="516">
        <v>95.6</v>
      </c>
      <c r="BA830" s="516">
        <v>95.6</v>
      </c>
      <c r="BB830" s="516">
        <v>95.6</v>
      </c>
      <c r="BC830" s="516">
        <v>96.9</v>
      </c>
      <c r="BD830" s="516">
        <v>103.4</v>
      </c>
      <c r="BE830" s="516">
        <v>103.3</v>
      </c>
      <c r="BF830" s="516">
        <v>103.3</v>
      </c>
      <c r="BG830" s="516">
        <v>102.5</v>
      </c>
      <c r="BH830" s="516">
        <v>102.5</v>
      </c>
      <c r="BI830" s="516">
        <v>102.6</v>
      </c>
      <c r="BJ830" s="516">
        <v>102.6</v>
      </c>
      <c r="BK830" s="516">
        <v>103.5</v>
      </c>
      <c r="BL830" s="516">
        <v>102.3</v>
      </c>
      <c r="BM830" s="516">
        <v>102.3</v>
      </c>
      <c r="BN830" s="516">
        <v>101.3</v>
      </c>
      <c r="BO830" s="516">
        <v>103.8</v>
      </c>
      <c r="BP830" s="516">
        <v>103.6</v>
      </c>
      <c r="BQ830" s="516">
        <v>104.7</v>
      </c>
      <c r="BR830" s="516">
        <v>104.7</v>
      </c>
      <c r="BS830" s="516">
        <v>104.7</v>
      </c>
      <c r="BT830" s="516">
        <v>105.2</v>
      </c>
      <c r="BU830" s="516">
        <v>105.2</v>
      </c>
      <c r="BV830" s="516">
        <v>105.2</v>
      </c>
      <c r="BW830" s="516">
        <v>105.2</v>
      </c>
      <c r="BX830" s="516">
        <v>105.2</v>
      </c>
      <c r="BY830" s="516">
        <v>105.2</v>
      </c>
      <c r="BZ830" s="516">
        <v>105.2</v>
      </c>
      <c r="CA830" s="516">
        <v>105.3</v>
      </c>
      <c r="CB830" s="516">
        <v>103.9</v>
      </c>
      <c r="CC830" s="516">
        <v>103.8</v>
      </c>
      <c r="CD830" s="516">
        <v>103.6</v>
      </c>
      <c r="CE830" s="516">
        <v>103.4</v>
      </c>
      <c r="CF830" s="516">
        <v>104.3</v>
      </c>
      <c r="CG830" s="516">
        <v>105.8</v>
      </c>
      <c r="CH830" s="516">
        <v>105.2</v>
      </c>
      <c r="CI830" s="516">
        <v>105.8</v>
      </c>
      <c r="CJ830" s="516">
        <v>106.2</v>
      </c>
      <c r="CK830" s="516">
        <v>106.2</v>
      </c>
      <c r="CL830" s="516">
        <v>106.6</v>
      </c>
      <c r="CM830" s="516">
        <v>106.7</v>
      </c>
      <c r="CN830" s="516">
        <v>106.6</v>
      </c>
      <c r="CO830" s="516">
        <v>106.7</v>
      </c>
      <c r="CP830" s="516">
        <v>106.6</v>
      </c>
      <c r="CQ830" s="516">
        <v>106.6</v>
      </c>
      <c r="CR830" s="516">
        <v>106.6</v>
      </c>
      <c r="CS830" s="516">
        <v>107</v>
      </c>
      <c r="CT830" s="516">
        <v>105.8</v>
      </c>
      <c r="CU830" s="516">
        <v>105.2</v>
      </c>
      <c r="CV830" s="516">
        <v>105.2</v>
      </c>
      <c r="CW830" s="516">
        <v>105.3</v>
      </c>
      <c r="CX830" s="516">
        <v>106.3</v>
      </c>
      <c r="CY830" s="516">
        <v>105.7</v>
      </c>
      <c r="CZ830" s="516">
        <v>105.8</v>
      </c>
      <c r="DA830" s="516">
        <v>104.7</v>
      </c>
      <c r="DB830" s="516">
        <v>104.7</v>
      </c>
      <c r="DC830" s="516">
        <v>104.8</v>
      </c>
      <c r="DD830" s="516">
        <v>104.8</v>
      </c>
      <c r="DE830" s="516">
        <v>104.6</v>
      </c>
      <c r="DF830" s="516">
        <v>104.6</v>
      </c>
      <c r="DG830" s="516">
        <v>104</v>
      </c>
      <c r="DH830" s="516">
        <v>104.1</v>
      </c>
      <c r="DI830" s="516">
        <v>104.1</v>
      </c>
      <c r="DJ830" s="516">
        <v>103.8</v>
      </c>
      <c r="DK830" s="516">
        <v>104.5</v>
      </c>
      <c r="DL830" s="516">
        <v>104.9</v>
      </c>
      <c r="DM830" s="516">
        <v>104.3</v>
      </c>
      <c r="DN830" s="516">
        <v>105.1</v>
      </c>
      <c r="DO830" s="516">
        <v>104.9</v>
      </c>
      <c r="DP830" s="516">
        <v>103.8</v>
      </c>
      <c r="DQ830" s="516">
        <v>105.3</v>
      </c>
      <c r="DR830" s="516">
        <v>103.7</v>
      </c>
      <c r="DS830" s="516">
        <v>103.7</v>
      </c>
      <c r="DT830" s="516">
        <v>103.7</v>
      </c>
      <c r="DU830" s="517">
        <v>103.8</v>
      </c>
      <c r="DV830" s="517">
        <v>104</v>
      </c>
      <c r="DW830" s="517">
        <v>103.9</v>
      </c>
      <c r="DX830" s="559">
        <v>105.5</v>
      </c>
      <c r="DY830" s="559">
        <v>110.6</v>
      </c>
      <c r="DZ830" s="559">
        <v>108.3</v>
      </c>
      <c r="EA830" s="558">
        <v>106.1</v>
      </c>
    </row>
    <row r="831" spans="1:131">
      <c r="A831" s="514" t="s">
        <v>2199</v>
      </c>
      <c r="B831" s="514" t="s">
        <v>2200</v>
      </c>
      <c r="C831" s="515">
        <v>6.3310000000000005E-2</v>
      </c>
      <c r="D831" s="516">
        <v>96</v>
      </c>
      <c r="E831" s="516">
        <v>96</v>
      </c>
      <c r="F831" s="516">
        <v>96.8</v>
      </c>
      <c r="G831" s="516">
        <v>99.7</v>
      </c>
      <c r="H831" s="516">
        <v>101.4</v>
      </c>
      <c r="I831" s="516">
        <v>101.8</v>
      </c>
      <c r="J831" s="516">
        <v>102.8</v>
      </c>
      <c r="K831" s="516">
        <v>102.7</v>
      </c>
      <c r="L831" s="516">
        <v>101.8</v>
      </c>
      <c r="M831" s="516">
        <v>101.5</v>
      </c>
      <c r="N831" s="516">
        <v>101.5</v>
      </c>
      <c r="O831" s="516">
        <v>101.6</v>
      </c>
      <c r="P831" s="516">
        <v>101.6</v>
      </c>
      <c r="Q831" s="516">
        <v>103.3</v>
      </c>
      <c r="R831" s="516">
        <v>103.4</v>
      </c>
      <c r="S831" s="516">
        <v>103.4</v>
      </c>
      <c r="T831" s="516">
        <v>103.5</v>
      </c>
      <c r="U831" s="516">
        <v>103.5</v>
      </c>
      <c r="V831" s="516">
        <v>103.5</v>
      </c>
      <c r="W831" s="516">
        <v>103.5</v>
      </c>
      <c r="X831" s="516">
        <v>103.5</v>
      </c>
      <c r="Y831" s="516">
        <v>103.5</v>
      </c>
      <c r="Z831" s="516">
        <v>97.3</v>
      </c>
      <c r="AA831" s="516">
        <v>98</v>
      </c>
      <c r="AB831" s="516">
        <v>96.8</v>
      </c>
      <c r="AC831" s="516">
        <v>96.8</v>
      </c>
      <c r="AD831" s="516">
        <v>96.9</v>
      </c>
      <c r="AE831" s="516">
        <v>92.4</v>
      </c>
      <c r="AF831" s="516">
        <v>88.2</v>
      </c>
      <c r="AG831" s="516">
        <v>90.3</v>
      </c>
      <c r="AH831" s="516">
        <v>87.1</v>
      </c>
      <c r="AI831" s="516">
        <v>86</v>
      </c>
      <c r="AJ831" s="516">
        <v>85.8</v>
      </c>
      <c r="AK831" s="516">
        <v>86</v>
      </c>
      <c r="AL831" s="516">
        <v>86.2</v>
      </c>
      <c r="AM831" s="516">
        <v>85.9</v>
      </c>
      <c r="AN831" s="516">
        <v>85.3</v>
      </c>
      <c r="AO831" s="516">
        <v>85.3</v>
      </c>
      <c r="AP831" s="516">
        <v>85.3</v>
      </c>
      <c r="AQ831" s="516">
        <v>84.9</v>
      </c>
      <c r="AR831" s="516">
        <v>84.9</v>
      </c>
      <c r="AS831" s="516">
        <v>84.9</v>
      </c>
      <c r="AT831" s="516">
        <v>84.9</v>
      </c>
      <c r="AU831" s="516">
        <v>84.9</v>
      </c>
      <c r="AV831" s="516">
        <v>84.9</v>
      </c>
      <c r="AW831" s="516">
        <v>84.9</v>
      </c>
      <c r="AX831" s="516">
        <v>84.9</v>
      </c>
      <c r="AY831" s="516">
        <v>85.5</v>
      </c>
      <c r="AZ831" s="516">
        <v>85.5</v>
      </c>
      <c r="BA831" s="516">
        <v>85.5</v>
      </c>
      <c r="BB831" s="516">
        <v>85.5</v>
      </c>
      <c r="BC831" s="516">
        <v>87.6</v>
      </c>
      <c r="BD831" s="516">
        <v>93.1</v>
      </c>
      <c r="BE831" s="516">
        <v>93.1</v>
      </c>
      <c r="BF831" s="516">
        <v>93.1</v>
      </c>
      <c r="BG831" s="516">
        <v>91.6</v>
      </c>
      <c r="BH831" s="516">
        <v>91.7</v>
      </c>
      <c r="BI831" s="516">
        <v>91.8</v>
      </c>
      <c r="BJ831" s="516">
        <v>91.8</v>
      </c>
      <c r="BK831" s="516">
        <v>93.8</v>
      </c>
      <c r="BL831" s="516">
        <v>91.7</v>
      </c>
      <c r="BM831" s="516">
        <v>91.7</v>
      </c>
      <c r="BN831" s="516">
        <v>90.1</v>
      </c>
      <c r="BO831" s="516">
        <v>90.1</v>
      </c>
      <c r="BP831" s="516">
        <v>89.9</v>
      </c>
      <c r="BQ831" s="516">
        <v>91.8</v>
      </c>
      <c r="BR831" s="516">
        <v>91.8</v>
      </c>
      <c r="BS831" s="516">
        <v>91.8</v>
      </c>
      <c r="BT831" s="516">
        <v>91.8</v>
      </c>
      <c r="BU831" s="516">
        <v>91.8</v>
      </c>
      <c r="BV831" s="516">
        <v>91.8</v>
      </c>
      <c r="BW831" s="516">
        <v>91.8</v>
      </c>
      <c r="BX831" s="516">
        <v>91.8</v>
      </c>
      <c r="BY831" s="516">
        <v>91.8</v>
      </c>
      <c r="BZ831" s="516">
        <v>91.8</v>
      </c>
      <c r="CA831" s="516">
        <v>92.1</v>
      </c>
      <c r="CB831" s="516">
        <v>89.5</v>
      </c>
      <c r="CC831" s="516">
        <v>89.4</v>
      </c>
      <c r="CD831" s="516">
        <v>89</v>
      </c>
      <c r="CE831" s="516">
        <v>88.8</v>
      </c>
      <c r="CF831" s="516">
        <v>90.2</v>
      </c>
      <c r="CG831" s="516">
        <v>92.9</v>
      </c>
      <c r="CH831" s="516">
        <v>91.9</v>
      </c>
      <c r="CI831" s="516">
        <v>92.8</v>
      </c>
      <c r="CJ831" s="516">
        <v>93.6</v>
      </c>
      <c r="CK831" s="516">
        <v>93.6</v>
      </c>
      <c r="CL831" s="516">
        <v>94.6</v>
      </c>
      <c r="CM831" s="516">
        <v>94.7</v>
      </c>
      <c r="CN831" s="516">
        <v>94.6</v>
      </c>
      <c r="CO831" s="516">
        <v>94.7</v>
      </c>
      <c r="CP831" s="516">
        <v>94.6</v>
      </c>
      <c r="CQ831" s="516">
        <v>94.6</v>
      </c>
      <c r="CR831" s="516">
        <v>94.6</v>
      </c>
      <c r="CS831" s="516">
        <v>95.3</v>
      </c>
      <c r="CT831" s="516">
        <v>94.8</v>
      </c>
      <c r="CU831" s="516">
        <v>93.9</v>
      </c>
      <c r="CV831" s="516">
        <v>93.9</v>
      </c>
      <c r="CW831" s="516">
        <v>94</v>
      </c>
      <c r="CX831" s="516">
        <v>95.8</v>
      </c>
      <c r="CY831" s="516">
        <v>94.7</v>
      </c>
      <c r="CZ831" s="516">
        <v>94.9</v>
      </c>
      <c r="DA831" s="516">
        <v>93</v>
      </c>
      <c r="DB831" s="516">
        <v>93</v>
      </c>
      <c r="DC831" s="516">
        <v>93.1</v>
      </c>
      <c r="DD831" s="516">
        <v>93.2</v>
      </c>
      <c r="DE831" s="516">
        <v>92.8</v>
      </c>
      <c r="DF831" s="516">
        <v>92.8</v>
      </c>
      <c r="DG831" s="516">
        <v>91.8</v>
      </c>
      <c r="DH831" s="516">
        <v>91.9</v>
      </c>
      <c r="DI831" s="516">
        <v>91.9</v>
      </c>
      <c r="DJ831" s="516">
        <v>91.4</v>
      </c>
      <c r="DK831" s="516">
        <v>92.7</v>
      </c>
      <c r="DL831" s="516">
        <v>93.3</v>
      </c>
      <c r="DM831" s="516">
        <v>92.3</v>
      </c>
      <c r="DN831" s="516">
        <v>93.6</v>
      </c>
      <c r="DO831" s="516">
        <v>93.4</v>
      </c>
      <c r="DP831" s="516">
        <v>91.5</v>
      </c>
      <c r="DQ831" s="516">
        <v>94.1</v>
      </c>
      <c r="DR831" s="516">
        <v>91.3</v>
      </c>
      <c r="DS831" s="516">
        <v>91.2</v>
      </c>
      <c r="DT831" s="516">
        <v>91.3</v>
      </c>
      <c r="DU831" s="517">
        <v>91.5</v>
      </c>
      <c r="DV831" s="517">
        <v>91.8</v>
      </c>
      <c r="DW831" s="517">
        <v>91.7</v>
      </c>
      <c r="DX831" s="559">
        <v>91.7</v>
      </c>
      <c r="DY831" s="559">
        <v>95.7</v>
      </c>
      <c r="DZ831" s="559">
        <v>91.7</v>
      </c>
      <c r="EA831" s="558">
        <v>95.6</v>
      </c>
    </row>
    <row r="832" spans="1:131">
      <c r="A832" s="514" t="s">
        <v>2201</v>
      </c>
      <c r="B832" s="514" t="s">
        <v>2202</v>
      </c>
      <c r="C832" s="515">
        <v>2.7150000000000001E-2</v>
      </c>
      <c r="D832" s="516">
        <v>100</v>
      </c>
      <c r="E832" s="516">
        <v>100</v>
      </c>
      <c r="F832" s="516">
        <v>100</v>
      </c>
      <c r="G832" s="516">
        <v>100</v>
      </c>
      <c r="H832" s="516">
        <v>100</v>
      </c>
      <c r="I832" s="516">
        <v>100</v>
      </c>
      <c r="J832" s="516">
        <v>99.7</v>
      </c>
      <c r="K832" s="516">
        <v>99.7</v>
      </c>
      <c r="L832" s="516">
        <v>99.7</v>
      </c>
      <c r="M832" s="516">
        <v>99.7</v>
      </c>
      <c r="N832" s="516">
        <v>99.7</v>
      </c>
      <c r="O832" s="516">
        <v>104.6</v>
      </c>
      <c r="P832" s="516">
        <v>104.6</v>
      </c>
      <c r="Q832" s="516">
        <v>104.6</v>
      </c>
      <c r="R832" s="516">
        <v>104.6</v>
      </c>
      <c r="S832" s="516">
        <v>104.6</v>
      </c>
      <c r="T832" s="516">
        <v>104.6</v>
      </c>
      <c r="U832" s="516">
        <v>104.6</v>
      </c>
      <c r="V832" s="516">
        <v>104.6</v>
      </c>
      <c r="W832" s="516">
        <v>104.6</v>
      </c>
      <c r="X832" s="516">
        <v>104.6</v>
      </c>
      <c r="Y832" s="516">
        <v>104.6</v>
      </c>
      <c r="Z832" s="516">
        <v>108.9</v>
      </c>
      <c r="AA832" s="516">
        <v>108.9</v>
      </c>
      <c r="AB832" s="516">
        <v>109.2</v>
      </c>
      <c r="AC832" s="516">
        <v>109.2</v>
      </c>
      <c r="AD832" s="516">
        <v>109.2</v>
      </c>
      <c r="AE832" s="516">
        <v>109.4</v>
      </c>
      <c r="AF832" s="516">
        <v>109.4</v>
      </c>
      <c r="AG832" s="516">
        <v>109.4</v>
      </c>
      <c r="AH832" s="516">
        <v>109.4</v>
      </c>
      <c r="AI832" s="516">
        <v>109.4</v>
      </c>
      <c r="AJ832" s="516">
        <v>109.4</v>
      </c>
      <c r="AK832" s="516">
        <v>109.4</v>
      </c>
      <c r="AL832" s="516">
        <v>109.4</v>
      </c>
      <c r="AM832" s="516">
        <v>109.4</v>
      </c>
      <c r="AN832" s="516">
        <v>109.4</v>
      </c>
      <c r="AO832" s="516">
        <v>109.4</v>
      </c>
      <c r="AP832" s="516">
        <v>109.4</v>
      </c>
      <c r="AQ832" s="516">
        <v>109.4</v>
      </c>
      <c r="AR832" s="516">
        <v>109.4</v>
      </c>
      <c r="AS832" s="516">
        <v>109.4</v>
      </c>
      <c r="AT832" s="516">
        <v>109.4</v>
      </c>
      <c r="AU832" s="516">
        <v>109.4</v>
      </c>
      <c r="AV832" s="516">
        <v>109.4</v>
      </c>
      <c r="AW832" s="516">
        <v>109.4</v>
      </c>
      <c r="AX832" s="516">
        <v>109.4</v>
      </c>
      <c r="AY832" s="516">
        <v>109.4</v>
      </c>
      <c r="AZ832" s="516">
        <v>109.4</v>
      </c>
      <c r="BA832" s="516">
        <v>109.4</v>
      </c>
      <c r="BB832" s="516">
        <v>109.4</v>
      </c>
      <c r="BC832" s="516">
        <v>109.4</v>
      </c>
      <c r="BD832" s="516">
        <v>109.4</v>
      </c>
      <c r="BE832" s="516">
        <v>109.4</v>
      </c>
      <c r="BF832" s="516">
        <v>109.4</v>
      </c>
      <c r="BG832" s="516">
        <v>109.4</v>
      </c>
      <c r="BH832" s="516">
        <v>109.4</v>
      </c>
      <c r="BI832" s="516">
        <v>109.4</v>
      </c>
      <c r="BJ832" s="516">
        <v>109.4</v>
      </c>
      <c r="BK832" s="516">
        <v>109.4</v>
      </c>
      <c r="BL832" s="516">
        <v>109.4</v>
      </c>
      <c r="BM832" s="516">
        <v>109.4</v>
      </c>
      <c r="BN832" s="516">
        <v>109.4</v>
      </c>
      <c r="BO832" s="516">
        <v>109.4</v>
      </c>
      <c r="BP832" s="516">
        <v>109.4</v>
      </c>
      <c r="BQ832" s="516">
        <v>109.4</v>
      </c>
      <c r="BR832" s="516">
        <v>109.4</v>
      </c>
      <c r="BS832" s="516">
        <v>109.4</v>
      </c>
      <c r="BT832" s="516">
        <v>111.3</v>
      </c>
      <c r="BU832" s="516">
        <v>111.3</v>
      </c>
      <c r="BV832" s="516">
        <v>111.3</v>
      </c>
      <c r="BW832" s="516">
        <v>111.3</v>
      </c>
      <c r="BX832" s="516">
        <v>111.3</v>
      </c>
      <c r="BY832" s="516">
        <v>111.3</v>
      </c>
      <c r="BZ832" s="516">
        <v>111.3</v>
      </c>
      <c r="CA832" s="516">
        <v>111.3</v>
      </c>
      <c r="CB832" s="516">
        <v>111.3</v>
      </c>
      <c r="CC832" s="516">
        <v>111.3</v>
      </c>
      <c r="CD832" s="516">
        <v>111.3</v>
      </c>
      <c r="CE832" s="516">
        <v>111.3</v>
      </c>
      <c r="CF832" s="516">
        <v>111.3</v>
      </c>
      <c r="CG832" s="516">
        <v>111.3</v>
      </c>
      <c r="CH832" s="516">
        <v>111.3</v>
      </c>
      <c r="CI832" s="516">
        <v>111.3</v>
      </c>
      <c r="CJ832" s="516">
        <v>111.3</v>
      </c>
      <c r="CK832" s="516">
        <v>111.3</v>
      </c>
      <c r="CL832" s="516">
        <v>111.3</v>
      </c>
      <c r="CM832" s="516">
        <v>111.3</v>
      </c>
      <c r="CN832" s="516">
        <v>111.3</v>
      </c>
      <c r="CO832" s="516">
        <v>111.3</v>
      </c>
      <c r="CP832" s="516">
        <v>111.3</v>
      </c>
      <c r="CQ832" s="516">
        <v>111.3</v>
      </c>
      <c r="CR832" s="516">
        <v>111.3</v>
      </c>
      <c r="CS832" s="516">
        <v>111.3</v>
      </c>
      <c r="CT832" s="516">
        <v>111.3</v>
      </c>
      <c r="CU832" s="516">
        <v>111.3</v>
      </c>
      <c r="CV832" s="516">
        <v>111.3</v>
      </c>
      <c r="CW832" s="516">
        <v>111.3</v>
      </c>
      <c r="CX832" s="516">
        <v>111.3</v>
      </c>
      <c r="CY832" s="516">
        <v>111.3</v>
      </c>
      <c r="CZ832" s="516">
        <v>111.3</v>
      </c>
      <c r="DA832" s="516">
        <v>111.3</v>
      </c>
      <c r="DB832" s="516">
        <v>111.3</v>
      </c>
      <c r="DC832" s="516">
        <v>111.3</v>
      </c>
      <c r="DD832" s="516">
        <v>111.3</v>
      </c>
      <c r="DE832" s="516">
        <v>111.3</v>
      </c>
      <c r="DF832" s="516">
        <v>111.3</v>
      </c>
      <c r="DG832" s="516">
        <v>111.3</v>
      </c>
      <c r="DH832" s="516">
        <v>111.3</v>
      </c>
      <c r="DI832" s="516">
        <v>111.3</v>
      </c>
      <c r="DJ832" s="516">
        <v>111.3</v>
      </c>
      <c r="DK832" s="516">
        <v>111.3</v>
      </c>
      <c r="DL832" s="516">
        <v>111.3</v>
      </c>
      <c r="DM832" s="516">
        <v>111.3</v>
      </c>
      <c r="DN832" s="516">
        <v>111.3</v>
      </c>
      <c r="DO832" s="516">
        <v>111.3</v>
      </c>
      <c r="DP832" s="516">
        <v>111.3</v>
      </c>
      <c r="DQ832" s="516">
        <v>111.3</v>
      </c>
      <c r="DR832" s="516">
        <v>111.3</v>
      </c>
      <c r="DS832" s="516">
        <v>111.3</v>
      </c>
      <c r="DT832" s="516">
        <v>111.3</v>
      </c>
      <c r="DU832" s="517">
        <v>111.3</v>
      </c>
      <c r="DV832" s="517">
        <v>111.3</v>
      </c>
      <c r="DW832" s="517">
        <v>111.3</v>
      </c>
      <c r="DX832" s="559">
        <v>111.5</v>
      </c>
      <c r="DY832" s="559">
        <v>122.6</v>
      </c>
      <c r="DZ832" s="559">
        <v>122.6</v>
      </c>
      <c r="EA832" s="558">
        <v>115.5</v>
      </c>
    </row>
    <row r="833" spans="1:131">
      <c r="A833" s="514" t="s">
        <v>2203</v>
      </c>
      <c r="B833" s="514" t="s">
        <v>2204</v>
      </c>
      <c r="C833" s="515">
        <v>1.891E-2</v>
      </c>
      <c r="D833" s="516">
        <v>87.1</v>
      </c>
      <c r="E833" s="516">
        <v>87.1</v>
      </c>
      <c r="F833" s="516">
        <v>87.1</v>
      </c>
      <c r="G833" s="516">
        <v>100.6</v>
      </c>
      <c r="H833" s="516">
        <v>116.7</v>
      </c>
      <c r="I833" s="516">
        <v>109</v>
      </c>
      <c r="J833" s="516">
        <v>109</v>
      </c>
      <c r="K833" s="516">
        <v>109</v>
      </c>
      <c r="L833" s="516">
        <v>109</v>
      </c>
      <c r="M833" s="516">
        <v>109</v>
      </c>
      <c r="N833" s="516">
        <v>109</v>
      </c>
      <c r="O833" s="516">
        <v>116.6</v>
      </c>
      <c r="P833" s="516">
        <v>116.6</v>
      </c>
      <c r="Q833" s="516">
        <v>116.6</v>
      </c>
      <c r="R833" s="516">
        <v>124.1</v>
      </c>
      <c r="S833" s="516">
        <v>124.1</v>
      </c>
      <c r="T833" s="516">
        <v>124.1</v>
      </c>
      <c r="U833" s="516">
        <v>123.1</v>
      </c>
      <c r="V833" s="516">
        <v>120.8</v>
      </c>
      <c r="W833" s="516">
        <v>124.1</v>
      </c>
      <c r="X833" s="516">
        <v>125.2</v>
      </c>
      <c r="Y833" s="516">
        <v>121.8</v>
      </c>
      <c r="Z833" s="516">
        <v>121.8</v>
      </c>
      <c r="AA833" s="516">
        <v>107.4</v>
      </c>
      <c r="AB833" s="516">
        <v>107.4</v>
      </c>
      <c r="AC833" s="516">
        <v>107.4</v>
      </c>
      <c r="AD833" s="516">
        <v>124.1</v>
      </c>
      <c r="AE833" s="516">
        <v>124.1</v>
      </c>
      <c r="AF833" s="516">
        <v>124.1</v>
      </c>
      <c r="AG833" s="516">
        <v>124.1</v>
      </c>
      <c r="AH833" s="516">
        <v>124.1</v>
      </c>
      <c r="AI833" s="516">
        <v>114.3</v>
      </c>
      <c r="AJ833" s="516">
        <v>123.6</v>
      </c>
      <c r="AK833" s="516">
        <v>123.6</v>
      </c>
      <c r="AL833" s="516">
        <v>112.4</v>
      </c>
      <c r="AM833" s="516">
        <v>107</v>
      </c>
      <c r="AN833" s="516">
        <v>107</v>
      </c>
      <c r="AO833" s="516">
        <v>107</v>
      </c>
      <c r="AP833" s="516">
        <v>107</v>
      </c>
      <c r="AQ833" s="516">
        <v>107</v>
      </c>
      <c r="AR833" s="516">
        <v>107</v>
      </c>
      <c r="AS833" s="516">
        <v>109.7</v>
      </c>
      <c r="AT833" s="516">
        <v>109.7</v>
      </c>
      <c r="AU833" s="516">
        <v>123</v>
      </c>
      <c r="AV833" s="516">
        <v>123</v>
      </c>
      <c r="AW833" s="516">
        <v>123</v>
      </c>
      <c r="AX833" s="516">
        <v>123</v>
      </c>
      <c r="AY833" s="516">
        <v>109.7</v>
      </c>
      <c r="AZ833" s="516">
        <v>109.7</v>
      </c>
      <c r="BA833" s="516">
        <v>109.7</v>
      </c>
      <c r="BB833" s="516">
        <v>109.7</v>
      </c>
      <c r="BC833" s="516">
        <v>109.7</v>
      </c>
      <c r="BD833" s="516">
        <v>129.19999999999999</v>
      </c>
      <c r="BE833" s="516">
        <v>129.19999999999999</v>
      </c>
      <c r="BF833" s="516">
        <v>129.19999999999999</v>
      </c>
      <c r="BG833" s="516">
        <v>129.19999999999999</v>
      </c>
      <c r="BH833" s="516">
        <v>129.19999999999999</v>
      </c>
      <c r="BI833" s="516">
        <v>129.19999999999999</v>
      </c>
      <c r="BJ833" s="516">
        <v>129.19999999999999</v>
      </c>
      <c r="BK833" s="516">
        <v>127.5</v>
      </c>
      <c r="BL833" s="516">
        <v>127.5</v>
      </c>
      <c r="BM833" s="516">
        <v>127.5</v>
      </c>
      <c r="BN833" s="516">
        <v>127.5</v>
      </c>
      <c r="BO833" s="516">
        <v>141.5</v>
      </c>
      <c r="BP833" s="516">
        <v>141.5</v>
      </c>
      <c r="BQ833" s="516">
        <v>141.5</v>
      </c>
      <c r="BR833" s="516">
        <v>141.5</v>
      </c>
      <c r="BS833" s="516">
        <v>141.5</v>
      </c>
      <c r="BT833" s="516">
        <v>141.5</v>
      </c>
      <c r="BU833" s="516">
        <v>141.5</v>
      </c>
      <c r="BV833" s="516">
        <v>141.5</v>
      </c>
      <c r="BW833" s="516">
        <v>141.5</v>
      </c>
      <c r="BX833" s="516">
        <v>141.5</v>
      </c>
      <c r="BY833" s="516">
        <v>141.5</v>
      </c>
      <c r="BZ833" s="516">
        <v>141.5</v>
      </c>
      <c r="CA833" s="516">
        <v>141.5</v>
      </c>
      <c r="CB833" s="516">
        <v>141.5</v>
      </c>
      <c r="CC833" s="516">
        <v>141.5</v>
      </c>
      <c r="CD833" s="516">
        <v>141.5</v>
      </c>
      <c r="CE833" s="516">
        <v>141.5</v>
      </c>
      <c r="CF833" s="516">
        <v>141.5</v>
      </c>
      <c r="CG833" s="516">
        <v>141.5</v>
      </c>
      <c r="CH833" s="516">
        <v>141.5</v>
      </c>
      <c r="CI833" s="516">
        <v>141.5</v>
      </c>
      <c r="CJ833" s="516">
        <v>141.5</v>
      </c>
      <c r="CK833" s="516">
        <v>141.5</v>
      </c>
      <c r="CL833" s="516">
        <v>140.4</v>
      </c>
      <c r="CM833" s="516">
        <v>140.4</v>
      </c>
      <c r="CN833" s="516">
        <v>140.4</v>
      </c>
      <c r="CO833" s="516">
        <v>140.4</v>
      </c>
      <c r="CP833" s="516">
        <v>140.4</v>
      </c>
      <c r="CQ833" s="516">
        <v>140.4</v>
      </c>
      <c r="CR833" s="516">
        <v>140.4</v>
      </c>
      <c r="CS833" s="516">
        <v>140.4</v>
      </c>
      <c r="CT833" s="516">
        <v>134.69999999999999</v>
      </c>
      <c r="CU833" s="516">
        <v>134.69999999999999</v>
      </c>
      <c r="CV833" s="516">
        <v>134.69999999999999</v>
      </c>
      <c r="CW833" s="516">
        <v>134.69999999999999</v>
      </c>
      <c r="CX833" s="516">
        <v>134.69999999999999</v>
      </c>
      <c r="CY833" s="516">
        <v>134.69999999999999</v>
      </c>
      <c r="CZ833" s="516">
        <v>134.69999999999999</v>
      </c>
      <c r="DA833" s="516">
        <v>134.69999999999999</v>
      </c>
      <c r="DB833" s="516">
        <v>134.69999999999999</v>
      </c>
      <c r="DC833" s="516">
        <v>134.69999999999999</v>
      </c>
      <c r="DD833" s="516">
        <v>134.69999999999999</v>
      </c>
      <c r="DE833" s="516">
        <v>134.69999999999999</v>
      </c>
      <c r="DF833" s="516">
        <v>134.69999999999999</v>
      </c>
      <c r="DG833" s="516">
        <v>134.69999999999999</v>
      </c>
      <c r="DH833" s="516">
        <v>134.69999999999999</v>
      </c>
      <c r="DI833" s="516">
        <v>134.69999999999999</v>
      </c>
      <c r="DJ833" s="516">
        <v>134.69999999999999</v>
      </c>
      <c r="DK833" s="516">
        <v>134.69999999999999</v>
      </c>
      <c r="DL833" s="516">
        <v>134.69999999999999</v>
      </c>
      <c r="DM833" s="516">
        <v>134.69999999999999</v>
      </c>
      <c r="DN833" s="516">
        <v>134.69999999999999</v>
      </c>
      <c r="DO833" s="516">
        <v>134.69999999999999</v>
      </c>
      <c r="DP833" s="516">
        <v>134.69999999999999</v>
      </c>
      <c r="DQ833" s="516">
        <v>134.69999999999999</v>
      </c>
      <c r="DR833" s="516">
        <v>134.69999999999999</v>
      </c>
      <c r="DS833" s="516">
        <v>134.69999999999999</v>
      </c>
      <c r="DT833" s="516">
        <v>134.69999999999999</v>
      </c>
      <c r="DU833" s="517">
        <v>134.69999999999999</v>
      </c>
      <c r="DV833" s="517">
        <v>134.69999999999999</v>
      </c>
      <c r="DW833" s="517">
        <v>134.69999999999999</v>
      </c>
      <c r="DX833" s="559">
        <v>143.69999999999999</v>
      </c>
      <c r="DY833" s="559">
        <v>143.69999999999999</v>
      </c>
      <c r="DZ833" s="559">
        <v>143.69999999999999</v>
      </c>
      <c r="EA833" s="558">
        <v>128.6</v>
      </c>
    </row>
    <row r="834" spans="1:131">
      <c r="A834" s="514" t="s">
        <v>2205</v>
      </c>
      <c r="B834" s="514" t="s">
        <v>2206</v>
      </c>
      <c r="C834" s="515">
        <v>4.2000000000000002E-4</v>
      </c>
      <c r="D834" s="516">
        <v>101.9</v>
      </c>
      <c r="E834" s="516">
        <v>101.8</v>
      </c>
      <c r="F834" s="516">
        <v>101.6</v>
      </c>
      <c r="G834" s="516">
        <v>102</v>
      </c>
      <c r="H834" s="516">
        <v>101.4</v>
      </c>
      <c r="I834" s="516">
        <v>100.6</v>
      </c>
      <c r="J834" s="516">
        <v>100.2</v>
      </c>
      <c r="K834" s="516">
        <v>100.3</v>
      </c>
      <c r="L834" s="516">
        <v>101</v>
      </c>
      <c r="M834" s="516">
        <v>100.2</v>
      </c>
      <c r="N834" s="516">
        <v>100.2</v>
      </c>
      <c r="O834" s="516">
        <v>100.2</v>
      </c>
      <c r="P834" s="516">
        <v>102.6</v>
      </c>
      <c r="Q834" s="516">
        <v>104.4</v>
      </c>
      <c r="R834" s="516">
        <v>104.4</v>
      </c>
      <c r="S834" s="516">
        <v>105.1</v>
      </c>
      <c r="T834" s="516">
        <v>105.3</v>
      </c>
      <c r="U834" s="516">
        <v>105.4</v>
      </c>
      <c r="V834" s="516">
        <v>105.3</v>
      </c>
      <c r="W834" s="516">
        <v>105.3</v>
      </c>
      <c r="X834" s="516">
        <v>105.3</v>
      </c>
      <c r="Y834" s="516">
        <v>105.3</v>
      </c>
      <c r="Z834" s="516">
        <v>105.3</v>
      </c>
      <c r="AA834" s="516">
        <v>105.3</v>
      </c>
      <c r="AB834" s="516">
        <v>105.3</v>
      </c>
      <c r="AC834" s="516">
        <v>105.3</v>
      </c>
      <c r="AD834" s="516">
        <v>106.8</v>
      </c>
      <c r="AE834" s="516">
        <v>106.8</v>
      </c>
      <c r="AF834" s="516">
        <v>106.8</v>
      </c>
      <c r="AG834" s="516">
        <v>105.3</v>
      </c>
      <c r="AH834" s="516">
        <v>102.8</v>
      </c>
      <c r="AI834" s="516">
        <v>106.2</v>
      </c>
      <c r="AJ834" s="516">
        <v>109</v>
      </c>
      <c r="AK834" s="516">
        <v>99</v>
      </c>
      <c r="AL834" s="516">
        <v>99</v>
      </c>
      <c r="AM834" s="516">
        <v>104.3</v>
      </c>
      <c r="AN834" s="516">
        <v>103.4</v>
      </c>
      <c r="AO834" s="516">
        <v>105</v>
      </c>
      <c r="AP834" s="516">
        <v>102.3</v>
      </c>
      <c r="AQ834" s="516">
        <v>100.7</v>
      </c>
      <c r="AR834" s="516">
        <v>103.2</v>
      </c>
      <c r="AS834" s="516">
        <v>101.7</v>
      </c>
      <c r="AT834" s="516">
        <v>101.7</v>
      </c>
      <c r="AU834" s="516">
        <v>102.1</v>
      </c>
      <c r="AV834" s="516">
        <v>102.7</v>
      </c>
      <c r="AW834" s="516">
        <v>102.7</v>
      </c>
      <c r="AX834" s="516">
        <v>101.8</v>
      </c>
      <c r="AY834" s="516">
        <v>99.2</v>
      </c>
      <c r="AZ834" s="516">
        <v>96.7</v>
      </c>
      <c r="BA834" s="516">
        <v>98.8</v>
      </c>
      <c r="BB834" s="516">
        <v>100.3</v>
      </c>
      <c r="BC834" s="516">
        <v>101.8</v>
      </c>
      <c r="BD834" s="516">
        <v>102.8</v>
      </c>
      <c r="BE834" s="516">
        <v>97</v>
      </c>
      <c r="BF834" s="516">
        <v>96.2</v>
      </c>
      <c r="BG834" s="516">
        <v>95.3</v>
      </c>
      <c r="BH834" s="516">
        <v>95.3</v>
      </c>
      <c r="BI834" s="516">
        <v>95.3</v>
      </c>
      <c r="BJ834" s="516">
        <v>95.3</v>
      </c>
      <c r="BK834" s="516">
        <v>95.3</v>
      </c>
      <c r="BL834" s="516">
        <v>95.3</v>
      </c>
      <c r="BM834" s="516">
        <v>95.3</v>
      </c>
      <c r="BN834" s="516">
        <v>95.3</v>
      </c>
      <c r="BO834" s="516">
        <v>95.3</v>
      </c>
      <c r="BP834" s="516">
        <v>95.3</v>
      </c>
      <c r="BQ834" s="516">
        <v>95.3</v>
      </c>
      <c r="BR834" s="516">
        <v>95.3</v>
      </c>
      <c r="BS834" s="516">
        <v>95.3</v>
      </c>
      <c r="BT834" s="516">
        <v>95.3</v>
      </c>
      <c r="BU834" s="516">
        <v>95.3</v>
      </c>
      <c r="BV834" s="516">
        <v>97.2</v>
      </c>
      <c r="BW834" s="516">
        <v>93.1</v>
      </c>
      <c r="BX834" s="516">
        <v>93.1</v>
      </c>
      <c r="BY834" s="516">
        <v>93.1</v>
      </c>
      <c r="BZ834" s="516">
        <v>92.9</v>
      </c>
      <c r="CA834" s="516">
        <v>93.3</v>
      </c>
      <c r="CB834" s="516">
        <v>93.2</v>
      </c>
      <c r="CC834" s="516">
        <v>94.1</v>
      </c>
      <c r="CD834" s="516">
        <v>95.2</v>
      </c>
      <c r="CE834" s="516">
        <v>93.6</v>
      </c>
      <c r="CF834" s="516">
        <v>93.7</v>
      </c>
      <c r="CG834" s="516">
        <v>93.6</v>
      </c>
      <c r="CH834" s="516">
        <v>94.8</v>
      </c>
      <c r="CI834" s="516">
        <v>94.7</v>
      </c>
      <c r="CJ834" s="516">
        <v>92.6</v>
      </c>
      <c r="CK834" s="516">
        <v>92.6</v>
      </c>
      <c r="CL834" s="516">
        <v>92.6</v>
      </c>
      <c r="CM834" s="516">
        <v>92.6</v>
      </c>
      <c r="CN834" s="516">
        <v>92.6</v>
      </c>
      <c r="CO834" s="516">
        <v>92.6</v>
      </c>
      <c r="CP834" s="516">
        <v>92.6</v>
      </c>
      <c r="CQ834" s="516">
        <v>92.6</v>
      </c>
      <c r="CR834" s="516">
        <v>92.6</v>
      </c>
      <c r="CS834" s="516">
        <v>92.6</v>
      </c>
      <c r="CT834" s="516">
        <v>92.6</v>
      </c>
      <c r="CU834" s="516">
        <v>92.6</v>
      </c>
      <c r="CV834" s="516">
        <v>92.6</v>
      </c>
      <c r="CW834" s="516">
        <v>92.6</v>
      </c>
      <c r="CX834" s="516">
        <v>92.6</v>
      </c>
      <c r="CY834" s="516">
        <v>92.6</v>
      </c>
      <c r="CZ834" s="516">
        <v>92.6</v>
      </c>
      <c r="DA834" s="516">
        <v>92.6</v>
      </c>
      <c r="DB834" s="516">
        <v>92.6</v>
      </c>
      <c r="DC834" s="516">
        <v>92.3</v>
      </c>
      <c r="DD834" s="516">
        <v>92.4</v>
      </c>
      <c r="DE834" s="516">
        <v>92.4</v>
      </c>
      <c r="DF834" s="516">
        <v>91.9</v>
      </c>
      <c r="DG834" s="516">
        <v>93.6</v>
      </c>
      <c r="DH834" s="516">
        <v>92.6</v>
      </c>
      <c r="DI834" s="516">
        <v>92.3</v>
      </c>
      <c r="DJ834" s="516">
        <v>93.6</v>
      </c>
      <c r="DK834" s="516">
        <v>91.9</v>
      </c>
      <c r="DL834" s="516">
        <v>95.3</v>
      </c>
      <c r="DM834" s="516">
        <v>92.3</v>
      </c>
      <c r="DN834" s="516">
        <v>91.9</v>
      </c>
      <c r="DO834" s="516">
        <v>94.8</v>
      </c>
      <c r="DP834" s="516">
        <v>94.8</v>
      </c>
      <c r="DQ834" s="516">
        <v>95.5</v>
      </c>
      <c r="DR834" s="516">
        <v>94.8</v>
      </c>
      <c r="DS834" s="516">
        <v>95.4</v>
      </c>
      <c r="DT834" s="516">
        <v>95.5</v>
      </c>
      <c r="DU834" s="517">
        <v>86.4</v>
      </c>
      <c r="DV834" s="517">
        <v>86.6</v>
      </c>
      <c r="DW834" s="517">
        <v>87.3</v>
      </c>
      <c r="DX834" s="559">
        <v>87.4</v>
      </c>
      <c r="DY834" s="559">
        <v>88.7</v>
      </c>
      <c r="DZ834" s="559">
        <v>88.5</v>
      </c>
      <c r="EA834" s="558">
        <v>86.4</v>
      </c>
    </row>
    <row r="835" spans="1:131">
      <c r="A835" s="514" t="s">
        <v>2207</v>
      </c>
      <c r="B835" s="514" t="s">
        <v>2208</v>
      </c>
      <c r="C835" s="515">
        <v>1.3020499999999999</v>
      </c>
      <c r="D835" s="516">
        <v>98.4</v>
      </c>
      <c r="E835" s="516">
        <v>100.9</v>
      </c>
      <c r="F835" s="516">
        <v>102.4</v>
      </c>
      <c r="G835" s="516">
        <v>103.3</v>
      </c>
      <c r="H835" s="516">
        <v>101.7</v>
      </c>
      <c r="I835" s="516">
        <v>102.3</v>
      </c>
      <c r="J835" s="516">
        <v>103</v>
      </c>
      <c r="K835" s="516">
        <v>99.8</v>
      </c>
      <c r="L835" s="516">
        <v>97.5</v>
      </c>
      <c r="M835" s="516">
        <v>102.9</v>
      </c>
      <c r="N835" s="516">
        <v>99.2</v>
      </c>
      <c r="O835" s="516">
        <v>98.4</v>
      </c>
      <c r="P835" s="516">
        <v>97.1</v>
      </c>
      <c r="Q835" s="516">
        <v>100.1</v>
      </c>
      <c r="R835" s="516">
        <v>101.5</v>
      </c>
      <c r="S835" s="516">
        <v>101.1</v>
      </c>
      <c r="T835" s="516">
        <v>101.1</v>
      </c>
      <c r="U835" s="516">
        <v>100.5</v>
      </c>
      <c r="V835" s="516">
        <v>98.1</v>
      </c>
      <c r="W835" s="516">
        <v>97</v>
      </c>
      <c r="X835" s="516">
        <v>96.6</v>
      </c>
      <c r="Y835" s="516">
        <v>99.2</v>
      </c>
      <c r="Z835" s="516">
        <v>95</v>
      </c>
      <c r="AA835" s="516">
        <v>98.5</v>
      </c>
      <c r="AB835" s="516">
        <v>97.8</v>
      </c>
      <c r="AC835" s="516">
        <v>100.2</v>
      </c>
      <c r="AD835" s="516">
        <v>101.5</v>
      </c>
      <c r="AE835" s="516">
        <v>100.6</v>
      </c>
      <c r="AF835" s="516">
        <v>104.5</v>
      </c>
      <c r="AG835" s="516">
        <v>106.9</v>
      </c>
      <c r="AH835" s="516">
        <v>106.6</v>
      </c>
      <c r="AI835" s="516">
        <v>102.7</v>
      </c>
      <c r="AJ835" s="516">
        <v>95.2</v>
      </c>
      <c r="AK835" s="516">
        <v>103.1</v>
      </c>
      <c r="AL835" s="516">
        <v>98.7</v>
      </c>
      <c r="AM835" s="516">
        <v>98.6</v>
      </c>
      <c r="AN835" s="516">
        <v>97</v>
      </c>
      <c r="AO835" s="516">
        <v>98.8</v>
      </c>
      <c r="AP835" s="516">
        <v>101.2</v>
      </c>
      <c r="AQ835" s="516">
        <v>101.5</v>
      </c>
      <c r="AR835" s="516">
        <v>103.1</v>
      </c>
      <c r="AS835" s="516">
        <v>103.2</v>
      </c>
      <c r="AT835" s="516">
        <v>102.3</v>
      </c>
      <c r="AU835" s="516">
        <v>101</v>
      </c>
      <c r="AV835" s="516">
        <v>101</v>
      </c>
      <c r="AW835" s="516">
        <v>102.3</v>
      </c>
      <c r="AX835" s="516">
        <v>101.6</v>
      </c>
      <c r="AY835" s="516">
        <v>100.3</v>
      </c>
      <c r="AZ835" s="516">
        <v>98.9</v>
      </c>
      <c r="BA835" s="516">
        <v>99.6</v>
      </c>
      <c r="BB835" s="516">
        <v>102</v>
      </c>
      <c r="BC835" s="516">
        <v>100.3</v>
      </c>
      <c r="BD835" s="516">
        <v>102.7</v>
      </c>
      <c r="BE835" s="516">
        <v>102.7</v>
      </c>
      <c r="BF835" s="516">
        <v>102.7</v>
      </c>
      <c r="BG835" s="516">
        <v>103.8</v>
      </c>
      <c r="BH835" s="516">
        <v>104.7</v>
      </c>
      <c r="BI835" s="516">
        <v>105.9</v>
      </c>
      <c r="BJ835" s="516">
        <v>104.9</v>
      </c>
      <c r="BK835" s="516">
        <v>105.1</v>
      </c>
      <c r="BL835" s="516">
        <v>102.8</v>
      </c>
      <c r="BM835" s="516">
        <v>104</v>
      </c>
      <c r="BN835" s="516">
        <v>104.3</v>
      </c>
      <c r="BO835" s="516">
        <v>104.2</v>
      </c>
      <c r="BP835" s="516">
        <v>104.1</v>
      </c>
      <c r="BQ835" s="516">
        <v>104.6</v>
      </c>
      <c r="BR835" s="516">
        <v>105.8</v>
      </c>
      <c r="BS835" s="516">
        <v>106.1</v>
      </c>
      <c r="BT835" s="516">
        <v>107</v>
      </c>
      <c r="BU835" s="516">
        <v>107.5</v>
      </c>
      <c r="BV835" s="516">
        <v>107.8</v>
      </c>
      <c r="BW835" s="516">
        <v>105.2</v>
      </c>
      <c r="BX835" s="516">
        <v>105.1</v>
      </c>
      <c r="BY835" s="516">
        <v>105.2</v>
      </c>
      <c r="BZ835" s="516">
        <v>105.4</v>
      </c>
      <c r="CA835" s="516">
        <v>106.1</v>
      </c>
      <c r="CB835" s="516">
        <v>105.6</v>
      </c>
      <c r="CC835" s="516">
        <v>106.4</v>
      </c>
      <c r="CD835" s="516">
        <v>106.8</v>
      </c>
      <c r="CE835" s="516">
        <v>107</v>
      </c>
      <c r="CF835" s="516">
        <v>107.5</v>
      </c>
      <c r="CG835" s="516">
        <v>107.9</v>
      </c>
      <c r="CH835" s="516">
        <v>107.9</v>
      </c>
      <c r="CI835" s="516">
        <v>108.3</v>
      </c>
      <c r="CJ835" s="516">
        <v>109.4</v>
      </c>
      <c r="CK835" s="516">
        <v>112.9</v>
      </c>
      <c r="CL835" s="516">
        <v>113</v>
      </c>
      <c r="CM835" s="516">
        <v>113.8</v>
      </c>
      <c r="CN835" s="516">
        <v>113.9</v>
      </c>
      <c r="CO835" s="516">
        <v>114.3</v>
      </c>
      <c r="CP835" s="516">
        <v>114.4</v>
      </c>
      <c r="CQ835" s="516">
        <v>114.7</v>
      </c>
      <c r="CR835" s="516">
        <v>114.7</v>
      </c>
      <c r="CS835" s="516">
        <v>115.2</v>
      </c>
      <c r="CT835" s="516">
        <v>117.6</v>
      </c>
      <c r="CU835" s="516">
        <v>117.6</v>
      </c>
      <c r="CV835" s="516">
        <v>117.6</v>
      </c>
      <c r="CW835" s="516">
        <v>122.2</v>
      </c>
      <c r="CX835" s="516">
        <v>122.6</v>
      </c>
      <c r="CY835" s="516">
        <v>124</v>
      </c>
      <c r="CZ835" s="516">
        <v>124.5</v>
      </c>
      <c r="DA835" s="516">
        <v>124.9</v>
      </c>
      <c r="DB835" s="516">
        <v>125.6</v>
      </c>
      <c r="DC835" s="516">
        <v>126.5</v>
      </c>
      <c r="DD835" s="516">
        <v>126.1</v>
      </c>
      <c r="DE835" s="516">
        <v>127.1</v>
      </c>
      <c r="DF835" s="516">
        <v>127.7</v>
      </c>
      <c r="DG835" s="516">
        <v>127.5</v>
      </c>
      <c r="DH835" s="516">
        <v>127.5</v>
      </c>
      <c r="DI835" s="516">
        <v>129</v>
      </c>
      <c r="DJ835" s="516">
        <v>127.3</v>
      </c>
      <c r="DK835" s="516">
        <v>129.69999999999999</v>
      </c>
      <c r="DL835" s="516">
        <v>130.1</v>
      </c>
      <c r="DM835" s="516">
        <v>131</v>
      </c>
      <c r="DN835" s="516">
        <v>131.80000000000001</v>
      </c>
      <c r="DO835" s="516">
        <v>132.19999999999999</v>
      </c>
      <c r="DP835" s="516">
        <v>132.80000000000001</v>
      </c>
      <c r="DQ835" s="516">
        <v>133.1</v>
      </c>
      <c r="DR835" s="516">
        <v>133.6</v>
      </c>
      <c r="DS835" s="516">
        <v>133.6</v>
      </c>
      <c r="DT835" s="516">
        <v>134.19999999999999</v>
      </c>
      <c r="DU835" s="517">
        <v>135.30000000000001</v>
      </c>
      <c r="DV835" s="517">
        <v>135.6</v>
      </c>
      <c r="DW835" s="517">
        <v>136</v>
      </c>
      <c r="DX835" s="559">
        <v>137.1</v>
      </c>
      <c r="DY835" s="559">
        <v>137.30000000000001</v>
      </c>
      <c r="DZ835" s="559">
        <v>137.4</v>
      </c>
      <c r="EA835" s="558">
        <v>137.6</v>
      </c>
    </row>
    <row r="836" spans="1:131">
      <c r="A836" s="514" t="s">
        <v>2209</v>
      </c>
      <c r="B836" s="514" t="s">
        <v>2210</v>
      </c>
      <c r="C836" s="515">
        <v>1.1660999999999999</v>
      </c>
      <c r="D836" s="516">
        <v>98</v>
      </c>
      <c r="E836" s="516">
        <v>100.7</v>
      </c>
      <c r="F836" s="516">
        <v>102.2</v>
      </c>
      <c r="G836" s="516">
        <v>103.2</v>
      </c>
      <c r="H836" s="516">
        <v>101.7</v>
      </c>
      <c r="I836" s="516">
        <v>102.3</v>
      </c>
      <c r="J836" s="516">
        <v>102.9</v>
      </c>
      <c r="K836" s="516">
        <v>99.8</v>
      </c>
      <c r="L836" s="516">
        <v>97.4</v>
      </c>
      <c r="M836" s="516">
        <v>102.8</v>
      </c>
      <c r="N836" s="516">
        <v>99</v>
      </c>
      <c r="O836" s="516">
        <v>98.2</v>
      </c>
      <c r="P836" s="516">
        <v>96.8</v>
      </c>
      <c r="Q836" s="516">
        <v>100</v>
      </c>
      <c r="R836" s="516">
        <v>101.5</v>
      </c>
      <c r="S836" s="516">
        <v>101.1</v>
      </c>
      <c r="T836" s="516">
        <v>101</v>
      </c>
      <c r="U836" s="516">
        <v>100.4</v>
      </c>
      <c r="V836" s="516">
        <v>98.1</v>
      </c>
      <c r="W836" s="516">
        <v>97.1</v>
      </c>
      <c r="X836" s="516">
        <v>96.8</v>
      </c>
      <c r="Y836" s="516">
        <v>99.4</v>
      </c>
      <c r="Z836" s="516">
        <v>95</v>
      </c>
      <c r="AA836" s="516">
        <v>98.7</v>
      </c>
      <c r="AB836" s="516">
        <v>98.2</v>
      </c>
      <c r="AC836" s="516">
        <v>100.6</v>
      </c>
      <c r="AD836" s="516">
        <v>102.1</v>
      </c>
      <c r="AE836" s="516">
        <v>101.1</v>
      </c>
      <c r="AF836" s="516">
        <v>105.1</v>
      </c>
      <c r="AG836" s="516">
        <v>107.2</v>
      </c>
      <c r="AH836" s="516">
        <v>106.9</v>
      </c>
      <c r="AI836" s="516">
        <v>102.8</v>
      </c>
      <c r="AJ836" s="516">
        <v>94.6</v>
      </c>
      <c r="AK836" s="516">
        <v>103.2</v>
      </c>
      <c r="AL836" s="516">
        <v>98.5</v>
      </c>
      <c r="AM836" s="516">
        <v>98.4</v>
      </c>
      <c r="AN836" s="516">
        <v>96.7</v>
      </c>
      <c r="AO836" s="516">
        <v>98.7</v>
      </c>
      <c r="AP836" s="516">
        <v>101.1</v>
      </c>
      <c r="AQ836" s="516">
        <v>101.5</v>
      </c>
      <c r="AR836" s="516">
        <v>103.4</v>
      </c>
      <c r="AS836" s="516">
        <v>103.5</v>
      </c>
      <c r="AT836" s="516">
        <v>102.3</v>
      </c>
      <c r="AU836" s="516">
        <v>101.5</v>
      </c>
      <c r="AV836" s="516">
        <v>101.6</v>
      </c>
      <c r="AW836" s="516">
        <v>103.1</v>
      </c>
      <c r="AX836" s="516">
        <v>102.4</v>
      </c>
      <c r="AY836" s="516">
        <v>100.5</v>
      </c>
      <c r="AZ836" s="516">
        <v>99</v>
      </c>
      <c r="BA836" s="516">
        <v>99.8</v>
      </c>
      <c r="BB836" s="516">
        <v>102.5</v>
      </c>
      <c r="BC836" s="516">
        <v>100.6</v>
      </c>
      <c r="BD836" s="516">
        <v>103.4</v>
      </c>
      <c r="BE836" s="516">
        <v>103.4</v>
      </c>
      <c r="BF836" s="516">
        <v>103.4</v>
      </c>
      <c r="BG836" s="516">
        <v>104</v>
      </c>
      <c r="BH836" s="516">
        <v>105</v>
      </c>
      <c r="BI836" s="516">
        <v>106.3</v>
      </c>
      <c r="BJ836" s="516">
        <v>105.2</v>
      </c>
      <c r="BK836" s="516">
        <v>105.3</v>
      </c>
      <c r="BL836" s="516">
        <v>102.7</v>
      </c>
      <c r="BM836" s="516">
        <v>104.2</v>
      </c>
      <c r="BN836" s="516">
        <v>104.5</v>
      </c>
      <c r="BO836" s="516">
        <v>104.4</v>
      </c>
      <c r="BP836" s="516">
        <v>104.4</v>
      </c>
      <c r="BQ836" s="516">
        <v>105</v>
      </c>
      <c r="BR836" s="516">
        <v>106.3</v>
      </c>
      <c r="BS836" s="516">
        <v>106.7</v>
      </c>
      <c r="BT836" s="516">
        <v>107.6</v>
      </c>
      <c r="BU836" s="516">
        <v>108.2</v>
      </c>
      <c r="BV836" s="516">
        <v>108.3</v>
      </c>
      <c r="BW836" s="516">
        <v>105.4</v>
      </c>
      <c r="BX836" s="516">
        <v>105.2</v>
      </c>
      <c r="BY836" s="516">
        <v>105.4</v>
      </c>
      <c r="BZ836" s="516">
        <v>105.6</v>
      </c>
      <c r="CA836" s="516">
        <v>106.2</v>
      </c>
      <c r="CB836" s="516">
        <v>105.7</v>
      </c>
      <c r="CC836" s="516">
        <v>106.5</v>
      </c>
      <c r="CD836" s="516">
        <v>107.1</v>
      </c>
      <c r="CE836" s="516">
        <v>107.4</v>
      </c>
      <c r="CF836" s="516">
        <v>107.9</v>
      </c>
      <c r="CG836" s="516">
        <v>108.5</v>
      </c>
      <c r="CH836" s="516">
        <v>108.3</v>
      </c>
      <c r="CI836" s="516">
        <v>108.7</v>
      </c>
      <c r="CJ836" s="516">
        <v>109.9</v>
      </c>
      <c r="CK836" s="516">
        <v>113.9</v>
      </c>
      <c r="CL836" s="516">
        <v>113.9</v>
      </c>
      <c r="CM836" s="516">
        <v>114.8</v>
      </c>
      <c r="CN836" s="516">
        <v>114.8</v>
      </c>
      <c r="CO836" s="516">
        <v>115.1</v>
      </c>
      <c r="CP836" s="516">
        <v>115.3</v>
      </c>
      <c r="CQ836" s="516">
        <v>115.5</v>
      </c>
      <c r="CR836" s="516">
        <v>115.6</v>
      </c>
      <c r="CS836" s="516">
        <v>115.9</v>
      </c>
      <c r="CT836" s="516">
        <v>118.4</v>
      </c>
      <c r="CU836" s="516">
        <v>118.6</v>
      </c>
      <c r="CV836" s="516">
        <v>118.6</v>
      </c>
      <c r="CW836" s="516">
        <v>123.8</v>
      </c>
      <c r="CX836" s="516">
        <v>124.1</v>
      </c>
      <c r="CY836" s="516">
        <v>125.4</v>
      </c>
      <c r="CZ836" s="516">
        <v>126.3</v>
      </c>
      <c r="DA836" s="516">
        <v>126.7</v>
      </c>
      <c r="DB836" s="516">
        <v>127.4</v>
      </c>
      <c r="DC836" s="516">
        <v>128.4</v>
      </c>
      <c r="DD836" s="516">
        <v>127.6</v>
      </c>
      <c r="DE836" s="516">
        <v>128.6</v>
      </c>
      <c r="DF836" s="516">
        <v>129.30000000000001</v>
      </c>
      <c r="DG836" s="516">
        <v>129</v>
      </c>
      <c r="DH836" s="516">
        <v>129.1</v>
      </c>
      <c r="DI836" s="516">
        <v>130.69999999999999</v>
      </c>
      <c r="DJ836" s="516">
        <v>128.5</v>
      </c>
      <c r="DK836" s="516">
        <v>131.19999999999999</v>
      </c>
      <c r="DL836" s="516">
        <v>131.69999999999999</v>
      </c>
      <c r="DM836" s="516">
        <v>132.80000000000001</v>
      </c>
      <c r="DN836" s="516">
        <v>133.6</v>
      </c>
      <c r="DO836" s="516">
        <v>134.1</v>
      </c>
      <c r="DP836" s="516">
        <v>134.30000000000001</v>
      </c>
      <c r="DQ836" s="516">
        <v>134.69999999999999</v>
      </c>
      <c r="DR836" s="516">
        <v>135.4</v>
      </c>
      <c r="DS836" s="516">
        <v>135.4</v>
      </c>
      <c r="DT836" s="516">
        <v>136</v>
      </c>
      <c r="DU836" s="517">
        <v>136.80000000000001</v>
      </c>
      <c r="DV836" s="517">
        <v>137</v>
      </c>
      <c r="DW836" s="517">
        <v>137.5</v>
      </c>
      <c r="DX836" s="559">
        <v>138.69999999999999</v>
      </c>
      <c r="DY836" s="559">
        <v>138.80000000000001</v>
      </c>
      <c r="DZ836" s="559">
        <v>139.1</v>
      </c>
      <c r="EA836" s="558">
        <v>139.19999999999999</v>
      </c>
    </row>
    <row r="837" spans="1:131">
      <c r="A837" s="514" t="s">
        <v>2211</v>
      </c>
      <c r="B837" s="514" t="s">
        <v>2212</v>
      </c>
      <c r="C837" s="515">
        <v>0.12322</v>
      </c>
      <c r="D837" s="516">
        <v>101.3</v>
      </c>
      <c r="E837" s="516">
        <v>102.5</v>
      </c>
      <c r="F837" s="516">
        <v>104.3</v>
      </c>
      <c r="G837" s="516">
        <v>104.3</v>
      </c>
      <c r="H837" s="516">
        <v>100.5</v>
      </c>
      <c r="I837" s="516">
        <v>101.8</v>
      </c>
      <c r="J837" s="516">
        <v>103.4</v>
      </c>
      <c r="K837" s="516">
        <v>99.1</v>
      </c>
      <c r="L837" s="516">
        <v>97.1</v>
      </c>
      <c r="M837" s="516">
        <v>103</v>
      </c>
      <c r="N837" s="516">
        <v>99.8</v>
      </c>
      <c r="O837" s="516">
        <v>98.6</v>
      </c>
      <c r="P837" s="516">
        <v>98.7</v>
      </c>
      <c r="Q837" s="516">
        <v>99.3</v>
      </c>
      <c r="R837" s="516">
        <v>100.1</v>
      </c>
      <c r="S837" s="516">
        <v>100.9</v>
      </c>
      <c r="T837" s="516">
        <v>100.4</v>
      </c>
      <c r="U837" s="516">
        <v>99.3</v>
      </c>
      <c r="V837" s="516">
        <v>95.1</v>
      </c>
      <c r="W837" s="516">
        <v>94.4</v>
      </c>
      <c r="X837" s="516">
        <v>93</v>
      </c>
      <c r="Y837" s="516">
        <v>95.8</v>
      </c>
      <c r="Z837" s="516">
        <v>93</v>
      </c>
      <c r="AA837" s="516">
        <v>95.3</v>
      </c>
      <c r="AB837" s="516">
        <v>92</v>
      </c>
      <c r="AC837" s="516">
        <v>94.4</v>
      </c>
      <c r="AD837" s="516">
        <v>94.6</v>
      </c>
      <c r="AE837" s="516">
        <v>94.8</v>
      </c>
      <c r="AF837" s="516">
        <v>97.9</v>
      </c>
      <c r="AG837" s="516">
        <v>103.7</v>
      </c>
      <c r="AH837" s="516">
        <v>102.7</v>
      </c>
      <c r="AI837" s="516">
        <v>100</v>
      </c>
      <c r="AJ837" s="516">
        <v>98.8</v>
      </c>
      <c r="AK837" s="516">
        <v>100.1</v>
      </c>
      <c r="AL837" s="516">
        <v>98.6</v>
      </c>
      <c r="AM837" s="516">
        <v>98.8</v>
      </c>
      <c r="AN837" s="516">
        <v>97.8</v>
      </c>
      <c r="AO837" s="516">
        <v>98.5</v>
      </c>
      <c r="AP837" s="516">
        <v>99.9</v>
      </c>
      <c r="AQ837" s="516">
        <v>100.2</v>
      </c>
      <c r="AR837" s="516">
        <v>99.4</v>
      </c>
      <c r="AS837" s="516">
        <v>99.6</v>
      </c>
      <c r="AT837" s="516">
        <v>100.4</v>
      </c>
      <c r="AU837" s="516">
        <v>94.5</v>
      </c>
      <c r="AV837" s="516">
        <v>94</v>
      </c>
      <c r="AW837" s="516">
        <v>93.1</v>
      </c>
      <c r="AX837" s="516">
        <v>93.1</v>
      </c>
      <c r="AY837" s="516">
        <v>95.8</v>
      </c>
      <c r="AZ837" s="516">
        <v>95.5</v>
      </c>
      <c r="BA837" s="516">
        <v>95.5</v>
      </c>
      <c r="BB837" s="516">
        <v>95.5</v>
      </c>
      <c r="BC837" s="516">
        <v>95.5</v>
      </c>
      <c r="BD837" s="516">
        <v>94.6</v>
      </c>
      <c r="BE837" s="516">
        <v>94.6</v>
      </c>
      <c r="BF837" s="516">
        <v>94.6</v>
      </c>
      <c r="BG837" s="516">
        <v>100.2</v>
      </c>
      <c r="BH837" s="516">
        <v>100</v>
      </c>
      <c r="BI837" s="516">
        <v>100</v>
      </c>
      <c r="BJ837" s="516">
        <v>100</v>
      </c>
      <c r="BK837" s="516">
        <v>101</v>
      </c>
      <c r="BL837" s="516">
        <v>101</v>
      </c>
      <c r="BM837" s="516">
        <v>100.6</v>
      </c>
      <c r="BN837" s="516">
        <v>100.2</v>
      </c>
      <c r="BO837" s="516">
        <v>99</v>
      </c>
      <c r="BP837" s="516">
        <v>98.7</v>
      </c>
      <c r="BQ837" s="516">
        <v>98.6</v>
      </c>
      <c r="BR837" s="516">
        <v>98.8</v>
      </c>
      <c r="BS837" s="516">
        <v>98.5</v>
      </c>
      <c r="BT837" s="516">
        <v>98.9</v>
      </c>
      <c r="BU837" s="516">
        <v>98.8</v>
      </c>
      <c r="BV837" s="516">
        <v>100.8</v>
      </c>
      <c r="BW837" s="516">
        <v>101.1</v>
      </c>
      <c r="BX837" s="516">
        <v>101.5</v>
      </c>
      <c r="BY837" s="516">
        <v>101.4</v>
      </c>
      <c r="BZ837" s="516">
        <v>101.3</v>
      </c>
      <c r="CA837" s="516">
        <v>102.1</v>
      </c>
      <c r="CB837" s="516">
        <v>102.1</v>
      </c>
      <c r="CC837" s="516">
        <v>102.1</v>
      </c>
      <c r="CD837" s="516">
        <v>100.9</v>
      </c>
      <c r="CE837" s="516">
        <v>101.1</v>
      </c>
      <c r="CF837" s="516">
        <v>100.9</v>
      </c>
      <c r="CG837" s="516">
        <v>100.3</v>
      </c>
      <c r="CH837" s="516">
        <v>101.1</v>
      </c>
      <c r="CI837" s="516">
        <v>101.5</v>
      </c>
      <c r="CJ837" s="516">
        <v>101.8</v>
      </c>
      <c r="CK837" s="516">
        <v>101.4</v>
      </c>
      <c r="CL837" s="516">
        <v>101.8</v>
      </c>
      <c r="CM837" s="516">
        <v>101.8</v>
      </c>
      <c r="CN837" s="516">
        <v>103.8</v>
      </c>
      <c r="CO837" s="516">
        <v>104.4</v>
      </c>
      <c r="CP837" s="516">
        <v>103.6</v>
      </c>
      <c r="CQ837" s="516">
        <v>105.4</v>
      </c>
      <c r="CR837" s="516">
        <v>104.4</v>
      </c>
      <c r="CS837" s="516">
        <v>105.9</v>
      </c>
      <c r="CT837" s="516">
        <v>107.4</v>
      </c>
      <c r="CU837" s="516">
        <v>105.5</v>
      </c>
      <c r="CV837" s="516">
        <v>105.9</v>
      </c>
      <c r="CW837" s="516">
        <v>105.3</v>
      </c>
      <c r="CX837" s="516">
        <v>106.5</v>
      </c>
      <c r="CY837" s="516">
        <v>108.1</v>
      </c>
      <c r="CZ837" s="516">
        <v>104.6</v>
      </c>
      <c r="DA837" s="516">
        <v>105.3</v>
      </c>
      <c r="DB837" s="516">
        <v>106</v>
      </c>
      <c r="DC837" s="516">
        <v>106.4</v>
      </c>
      <c r="DD837" s="516">
        <v>109.3</v>
      </c>
      <c r="DE837" s="516">
        <v>110.1</v>
      </c>
      <c r="DF837" s="516">
        <v>110.3</v>
      </c>
      <c r="DG837" s="516">
        <v>110.6</v>
      </c>
      <c r="DH837" s="516">
        <v>110.5</v>
      </c>
      <c r="DI837" s="516">
        <v>110.5</v>
      </c>
      <c r="DJ837" s="516">
        <v>112.5</v>
      </c>
      <c r="DK837" s="516">
        <v>113.3</v>
      </c>
      <c r="DL837" s="516">
        <v>113.3</v>
      </c>
      <c r="DM837" s="516">
        <v>111.9</v>
      </c>
      <c r="DN837" s="516">
        <v>112.1</v>
      </c>
      <c r="DO837" s="516">
        <v>112.6</v>
      </c>
      <c r="DP837" s="516">
        <v>115.9</v>
      </c>
      <c r="DQ837" s="516">
        <v>114.8</v>
      </c>
      <c r="DR837" s="516">
        <v>114.6</v>
      </c>
      <c r="DS837" s="516">
        <v>114.9</v>
      </c>
      <c r="DT837" s="516">
        <v>115.2</v>
      </c>
      <c r="DU837" s="517">
        <v>118.4</v>
      </c>
      <c r="DV837" s="517">
        <v>119.1</v>
      </c>
      <c r="DW837" s="517">
        <v>119.4</v>
      </c>
      <c r="DX837" s="559">
        <v>120.1</v>
      </c>
      <c r="DY837" s="559">
        <v>120.5</v>
      </c>
      <c r="DZ837" s="559">
        <v>119.3</v>
      </c>
      <c r="EA837" s="558">
        <v>119.6</v>
      </c>
    </row>
    <row r="838" spans="1:131">
      <c r="A838" s="514" t="s">
        <v>2213</v>
      </c>
      <c r="B838" s="514" t="s">
        <v>2214</v>
      </c>
      <c r="C838" s="515">
        <v>1.273E-2</v>
      </c>
      <c r="D838" s="516">
        <v>105.7</v>
      </c>
      <c r="E838" s="516">
        <v>105.7</v>
      </c>
      <c r="F838" s="516">
        <v>106.5</v>
      </c>
      <c r="G838" s="516">
        <v>106.8</v>
      </c>
      <c r="H838" s="516">
        <v>106.8</v>
      </c>
      <c r="I838" s="516">
        <v>106.8</v>
      </c>
      <c r="J838" s="516">
        <v>107.3</v>
      </c>
      <c r="K838" s="516">
        <v>107.5</v>
      </c>
      <c r="L838" s="516">
        <v>107.5</v>
      </c>
      <c r="M838" s="516">
        <v>107.5</v>
      </c>
      <c r="N838" s="516">
        <v>107.5</v>
      </c>
      <c r="O838" s="516">
        <v>107.8</v>
      </c>
      <c r="P838" s="516">
        <v>107.8</v>
      </c>
      <c r="Q838" s="516">
        <v>110</v>
      </c>
      <c r="R838" s="516">
        <v>110</v>
      </c>
      <c r="S838" s="516">
        <v>110</v>
      </c>
      <c r="T838" s="516">
        <v>110.9</v>
      </c>
      <c r="U838" s="516">
        <v>118.6</v>
      </c>
      <c r="V838" s="516">
        <v>120.7</v>
      </c>
      <c r="W838" s="516">
        <v>113.1</v>
      </c>
      <c r="X838" s="516">
        <v>113.1</v>
      </c>
      <c r="Y838" s="516">
        <v>113.6</v>
      </c>
      <c r="Z838" s="516">
        <v>113.6</v>
      </c>
      <c r="AA838" s="516">
        <v>114.9</v>
      </c>
      <c r="AB838" s="516">
        <v>114.9</v>
      </c>
      <c r="AC838" s="516">
        <v>114.9</v>
      </c>
      <c r="AD838" s="516">
        <v>114.7</v>
      </c>
      <c r="AE838" s="516">
        <v>116.6</v>
      </c>
      <c r="AF838" s="516">
        <v>116.9</v>
      </c>
      <c r="AG838" s="516">
        <v>117.2</v>
      </c>
      <c r="AH838" s="516">
        <v>117.5</v>
      </c>
      <c r="AI838" s="516">
        <v>117.7</v>
      </c>
      <c r="AJ838" s="516">
        <v>117.8</v>
      </c>
      <c r="AK838" s="516">
        <v>114.7</v>
      </c>
      <c r="AL838" s="516">
        <v>113.1</v>
      </c>
      <c r="AM838" s="516">
        <v>113.1</v>
      </c>
      <c r="AN838" s="516">
        <v>113.3</v>
      </c>
      <c r="AO838" s="516">
        <v>113.3</v>
      </c>
      <c r="AP838" s="516">
        <v>115.8</v>
      </c>
      <c r="AQ838" s="516">
        <v>115.8</v>
      </c>
      <c r="AR838" s="516">
        <v>115.8</v>
      </c>
      <c r="AS838" s="516">
        <v>116</v>
      </c>
      <c r="AT838" s="516">
        <v>116</v>
      </c>
      <c r="AU838" s="516">
        <v>117</v>
      </c>
      <c r="AV838" s="516">
        <v>117</v>
      </c>
      <c r="AW838" s="516">
        <v>117</v>
      </c>
      <c r="AX838" s="516">
        <v>117</v>
      </c>
      <c r="AY838" s="516">
        <v>118.1</v>
      </c>
      <c r="AZ838" s="516">
        <v>121.8</v>
      </c>
      <c r="BA838" s="516">
        <v>122</v>
      </c>
      <c r="BB838" s="516">
        <v>122</v>
      </c>
      <c r="BC838" s="516">
        <v>122</v>
      </c>
      <c r="BD838" s="516">
        <v>122.3</v>
      </c>
      <c r="BE838" s="516">
        <v>122.5</v>
      </c>
      <c r="BF838" s="516">
        <v>122.5</v>
      </c>
      <c r="BG838" s="516">
        <v>122.5</v>
      </c>
      <c r="BH838" s="516">
        <v>122.9</v>
      </c>
      <c r="BI838" s="516">
        <v>123.1</v>
      </c>
      <c r="BJ838" s="516">
        <v>122.9</v>
      </c>
      <c r="BK838" s="516">
        <v>123.2</v>
      </c>
      <c r="BL838" s="516">
        <v>123.2</v>
      </c>
      <c r="BM838" s="516">
        <v>124</v>
      </c>
      <c r="BN838" s="516">
        <v>125.8</v>
      </c>
      <c r="BO838" s="516">
        <v>128.5</v>
      </c>
      <c r="BP838" s="516">
        <v>129.4</v>
      </c>
      <c r="BQ838" s="516">
        <v>129.5</v>
      </c>
      <c r="BR838" s="516">
        <v>129.80000000000001</v>
      </c>
      <c r="BS838" s="516">
        <v>129.80000000000001</v>
      </c>
      <c r="BT838" s="516">
        <v>129.80000000000001</v>
      </c>
      <c r="BU838" s="516">
        <v>130</v>
      </c>
      <c r="BV838" s="516">
        <v>130.4</v>
      </c>
      <c r="BW838" s="516">
        <v>130.4</v>
      </c>
      <c r="BX838" s="516">
        <v>130.80000000000001</v>
      </c>
      <c r="BY838" s="516">
        <v>131.1</v>
      </c>
      <c r="BZ838" s="516">
        <v>131.1</v>
      </c>
      <c r="CA838" s="516">
        <v>133.19999999999999</v>
      </c>
      <c r="CB838" s="516">
        <v>133</v>
      </c>
      <c r="CC838" s="516">
        <v>133</v>
      </c>
      <c r="CD838" s="516">
        <v>133.4</v>
      </c>
      <c r="CE838" s="516">
        <v>133.4</v>
      </c>
      <c r="CF838" s="516">
        <v>134.80000000000001</v>
      </c>
      <c r="CG838" s="516">
        <v>134.80000000000001</v>
      </c>
      <c r="CH838" s="516">
        <v>135.5</v>
      </c>
      <c r="CI838" s="516">
        <v>135.5</v>
      </c>
      <c r="CJ838" s="516">
        <v>135.9</v>
      </c>
      <c r="CK838" s="516">
        <v>136</v>
      </c>
      <c r="CL838" s="516">
        <v>136.69999999999999</v>
      </c>
      <c r="CM838" s="516">
        <v>136.69999999999999</v>
      </c>
      <c r="CN838" s="516">
        <v>136.69999999999999</v>
      </c>
      <c r="CO838" s="516">
        <v>136.69999999999999</v>
      </c>
      <c r="CP838" s="516">
        <v>136.69999999999999</v>
      </c>
      <c r="CQ838" s="516">
        <v>137.1</v>
      </c>
      <c r="CR838" s="516">
        <v>137.1</v>
      </c>
      <c r="CS838" s="516">
        <v>137.1</v>
      </c>
      <c r="CT838" s="516">
        <v>137.1</v>
      </c>
      <c r="CU838" s="516">
        <v>141.4</v>
      </c>
      <c r="CV838" s="516">
        <v>141.4</v>
      </c>
      <c r="CW838" s="516">
        <v>141.4</v>
      </c>
      <c r="CX838" s="516">
        <v>141.30000000000001</v>
      </c>
      <c r="CY838" s="516">
        <v>148.19999999999999</v>
      </c>
      <c r="CZ838" s="516">
        <v>148.5</v>
      </c>
      <c r="DA838" s="516">
        <v>148.1</v>
      </c>
      <c r="DB838" s="516">
        <v>147.4</v>
      </c>
      <c r="DC838" s="516">
        <v>148</v>
      </c>
      <c r="DD838" s="516">
        <v>148.30000000000001</v>
      </c>
      <c r="DE838" s="516">
        <v>148.30000000000001</v>
      </c>
      <c r="DF838" s="516">
        <v>148.30000000000001</v>
      </c>
      <c r="DG838" s="516">
        <v>149.69999999999999</v>
      </c>
      <c r="DH838" s="516">
        <v>151.30000000000001</v>
      </c>
      <c r="DI838" s="516">
        <v>151.30000000000001</v>
      </c>
      <c r="DJ838" s="516">
        <v>153.1</v>
      </c>
      <c r="DK838" s="516">
        <v>154.4</v>
      </c>
      <c r="DL838" s="516">
        <v>154.4</v>
      </c>
      <c r="DM838" s="516">
        <v>150.5</v>
      </c>
      <c r="DN838" s="516">
        <v>155.5</v>
      </c>
      <c r="DO838" s="516">
        <v>155.30000000000001</v>
      </c>
      <c r="DP838" s="516">
        <v>155.30000000000001</v>
      </c>
      <c r="DQ838" s="516">
        <v>157.6</v>
      </c>
      <c r="DR838" s="516">
        <v>157.6</v>
      </c>
      <c r="DS838" s="516">
        <v>157.6</v>
      </c>
      <c r="DT838" s="516">
        <v>158.6</v>
      </c>
      <c r="DU838" s="517">
        <v>160.19999999999999</v>
      </c>
      <c r="DV838" s="517">
        <v>160.19999999999999</v>
      </c>
      <c r="DW838" s="517">
        <v>160.80000000000001</v>
      </c>
      <c r="DX838" s="559">
        <v>160.69999999999999</v>
      </c>
      <c r="DY838" s="559">
        <v>160.69999999999999</v>
      </c>
      <c r="DZ838" s="559">
        <v>160.9</v>
      </c>
      <c r="EA838" s="558">
        <v>160.9</v>
      </c>
    </row>
    <row r="839" spans="1:131">
      <c r="A839" s="514" t="s">
        <v>2215</v>
      </c>
      <c r="B839" s="514" t="s">
        <v>2216</v>
      </c>
      <c r="C839" s="515">
        <v>0.11700000000000001</v>
      </c>
      <c r="D839" s="516">
        <v>104.7</v>
      </c>
      <c r="E839" s="516">
        <v>104.8</v>
      </c>
      <c r="F839" s="516">
        <v>105.5</v>
      </c>
      <c r="G839" s="516">
        <v>105.1</v>
      </c>
      <c r="H839" s="516">
        <v>105.6</v>
      </c>
      <c r="I839" s="516">
        <v>105.3</v>
      </c>
      <c r="J839" s="516">
        <v>105</v>
      </c>
      <c r="K839" s="516">
        <v>105.8</v>
      </c>
      <c r="L839" s="516">
        <v>107.7</v>
      </c>
      <c r="M839" s="516">
        <v>105.9</v>
      </c>
      <c r="N839" s="516">
        <v>107.5</v>
      </c>
      <c r="O839" s="516">
        <v>107.6</v>
      </c>
      <c r="P839" s="516">
        <v>107.5</v>
      </c>
      <c r="Q839" s="516">
        <v>106.7</v>
      </c>
      <c r="R839" s="516">
        <v>109.5</v>
      </c>
      <c r="S839" s="516">
        <v>110.6</v>
      </c>
      <c r="T839" s="516">
        <v>110.7</v>
      </c>
      <c r="U839" s="516">
        <v>108.6</v>
      </c>
      <c r="V839" s="516">
        <v>110.4</v>
      </c>
      <c r="W839" s="516">
        <v>110.9</v>
      </c>
      <c r="X839" s="516">
        <v>110.8</v>
      </c>
      <c r="Y839" s="516">
        <v>110.7</v>
      </c>
      <c r="Z839" s="516">
        <v>110.9</v>
      </c>
      <c r="AA839" s="516">
        <v>111.4</v>
      </c>
      <c r="AB839" s="516">
        <v>112.1</v>
      </c>
      <c r="AC839" s="516">
        <v>113.7</v>
      </c>
      <c r="AD839" s="516">
        <v>114.5</v>
      </c>
      <c r="AE839" s="516">
        <v>114.8</v>
      </c>
      <c r="AF839" s="516">
        <v>114.7</v>
      </c>
      <c r="AG839" s="516">
        <v>114.1</v>
      </c>
      <c r="AH839" s="516">
        <v>113.9</v>
      </c>
      <c r="AI839" s="516">
        <v>114.5</v>
      </c>
      <c r="AJ839" s="516">
        <v>113.5</v>
      </c>
      <c r="AK839" s="516">
        <v>113.8</v>
      </c>
      <c r="AL839" s="516">
        <v>114.1</v>
      </c>
      <c r="AM839" s="516">
        <v>115.2</v>
      </c>
      <c r="AN839" s="516">
        <v>115.5</v>
      </c>
      <c r="AO839" s="516">
        <v>115.4</v>
      </c>
      <c r="AP839" s="516">
        <v>115.4</v>
      </c>
      <c r="AQ839" s="516">
        <v>114.3</v>
      </c>
      <c r="AR839" s="516">
        <v>116</v>
      </c>
      <c r="AS839" s="516">
        <v>115</v>
      </c>
      <c r="AT839" s="516">
        <v>115</v>
      </c>
      <c r="AU839" s="516">
        <v>114.8</v>
      </c>
      <c r="AV839" s="516">
        <v>114.7</v>
      </c>
      <c r="AW839" s="516">
        <v>114.7</v>
      </c>
      <c r="AX839" s="516">
        <v>114.6</v>
      </c>
      <c r="AY839" s="516">
        <v>114.7</v>
      </c>
      <c r="AZ839" s="516">
        <v>115.1</v>
      </c>
      <c r="BA839" s="516">
        <v>116.2</v>
      </c>
      <c r="BB839" s="516">
        <v>117.1</v>
      </c>
      <c r="BC839" s="516">
        <v>117.3</v>
      </c>
      <c r="BD839" s="516">
        <v>117.4</v>
      </c>
      <c r="BE839" s="516">
        <v>117.9</v>
      </c>
      <c r="BF839" s="516">
        <v>118.1</v>
      </c>
      <c r="BG839" s="516">
        <v>117.9</v>
      </c>
      <c r="BH839" s="516">
        <v>117.6</v>
      </c>
      <c r="BI839" s="516">
        <v>120.2</v>
      </c>
      <c r="BJ839" s="516">
        <v>120.2</v>
      </c>
      <c r="BK839" s="516">
        <v>120.4</v>
      </c>
      <c r="BL839" s="516">
        <v>120.5</v>
      </c>
      <c r="BM839" s="516">
        <v>120.5</v>
      </c>
      <c r="BN839" s="516">
        <v>122.5</v>
      </c>
      <c r="BO839" s="516">
        <v>119.8</v>
      </c>
      <c r="BP839" s="516">
        <v>119.8</v>
      </c>
      <c r="BQ839" s="516">
        <v>120.1</v>
      </c>
      <c r="BR839" s="516">
        <v>120.1</v>
      </c>
      <c r="BS839" s="516">
        <v>120.1</v>
      </c>
      <c r="BT839" s="516">
        <v>120.1</v>
      </c>
      <c r="BU839" s="516">
        <v>122.9</v>
      </c>
      <c r="BV839" s="516">
        <v>123.7</v>
      </c>
      <c r="BW839" s="516">
        <v>124.9</v>
      </c>
      <c r="BX839" s="516">
        <v>125.4</v>
      </c>
      <c r="BY839" s="516">
        <v>124.7</v>
      </c>
      <c r="BZ839" s="516">
        <v>125.2</v>
      </c>
      <c r="CA839" s="516">
        <v>126.3</v>
      </c>
      <c r="CB839" s="516">
        <v>127.9</v>
      </c>
      <c r="CC839" s="516">
        <v>128.19999999999999</v>
      </c>
      <c r="CD839" s="516">
        <v>128.69999999999999</v>
      </c>
      <c r="CE839" s="516">
        <v>128.69999999999999</v>
      </c>
      <c r="CF839" s="516">
        <v>129.19999999999999</v>
      </c>
      <c r="CG839" s="516">
        <v>129.30000000000001</v>
      </c>
      <c r="CH839" s="516">
        <v>129.69999999999999</v>
      </c>
      <c r="CI839" s="516">
        <v>130.30000000000001</v>
      </c>
      <c r="CJ839" s="516">
        <v>130.5</v>
      </c>
      <c r="CK839" s="516">
        <v>128.80000000000001</v>
      </c>
      <c r="CL839" s="516">
        <v>128.69999999999999</v>
      </c>
      <c r="CM839" s="516">
        <v>128.30000000000001</v>
      </c>
      <c r="CN839" s="516">
        <v>128.19999999999999</v>
      </c>
      <c r="CO839" s="516">
        <v>128</v>
      </c>
      <c r="CP839" s="516">
        <v>128.1</v>
      </c>
      <c r="CQ839" s="516">
        <v>130.5</v>
      </c>
      <c r="CR839" s="516">
        <v>130.5</v>
      </c>
      <c r="CS839" s="516">
        <v>128.19999999999999</v>
      </c>
      <c r="CT839" s="516">
        <v>128.30000000000001</v>
      </c>
      <c r="CU839" s="516">
        <v>128.19999999999999</v>
      </c>
      <c r="CV839" s="516">
        <v>128.19999999999999</v>
      </c>
      <c r="CW839" s="516">
        <v>128.6</v>
      </c>
      <c r="CX839" s="516">
        <v>128.5</v>
      </c>
      <c r="CY839" s="516">
        <v>128.69999999999999</v>
      </c>
      <c r="CZ839" s="516">
        <v>127.9</v>
      </c>
      <c r="DA839" s="516">
        <v>128.19999999999999</v>
      </c>
      <c r="DB839" s="516">
        <v>128.6</v>
      </c>
      <c r="DC839" s="516">
        <v>128.69999999999999</v>
      </c>
      <c r="DD839" s="516">
        <v>132.69999999999999</v>
      </c>
      <c r="DE839" s="516">
        <v>134.30000000000001</v>
      </c>
      <c r="DF839" s="516">
        <v>134.5</v>
      </c>
      <c r="DG839" s="516">
        <v>134.80000000000001</v>
      </c>
      <c r="DH839" s="516">
        <v>135.19999999999999</v>
      </c>
      <c r="DI839" s="516">
        <v>135.9</v>
      </c>
      <c r="DJ839" s="516">
        <v>136.30000000000001</v>
      </c>
      <c r="DK839" s="516">
        <v>136.4</v>
      </c>
      <c r="DL839" s="516">
        <v>136.4</v>
      </c>
      <c r="DM839" s="516">
        <v>137.30000000000001</v>
      </c>
      <c r="DN839" s="516">
        <v>137.30000000000001</v>
      </c>
      <c r="DO839" s="516">
        <v>137.9</v>
      </c>
      <c r="DP839" s="516">
        <v>138</v>
      </c>
      <c r="DQ839" s="516">
        <v>138.19999999999999</v>
      </c>
      <c r="DR839" s="516">
        <v>137.9</v>
      </c>
      <c r="DS839" s="516">
        <v>138.30000000000001</v>
      </c>
      <c r="DT839" s="516">
        <v>139.19999999999999</v>
      </c>
      <c r="DU839" s="517">
        <v>139.9</v>
      </c>
      <c r="DV839" s="517">
        <v>139.9</v>
      </c>
      <c r="DW839" s="517">
        <v>140.80000000000001</v>
      </c>
      <c r="DX839" s="559">
        <v>140.80000000000001</v>
      </c>
      <c r="DY839" s="559">
        <v>140.69999999999999</v>
      </c>
      <c r="DZ839" s="559">
        <v>140.4</v>
      </c>
      <c r="EA839" s="558">
        <v>140.19999999999999</v>
      </c>
    </row>
    <row r="840" spans="1:131">
      <c r="A840" s="514" t="s">
        <v>2217</v>
      </c>
      <c r="B840" s="514" t="s">
        <v>2218</v>
      </c>
      <c r="C840" s="515">
        <v>0.11700000000000001</v>
      </c>
      <c r="D840" s="516">
        <v>104.7</v>
      </c>
      <c r="E840" s="516">
        <v>104.8</v>
      </c>
      <c r="F840" s="516">
        <v>105.5</v>
      </c>
      <c r="G840" s="516">
        <v>105.1</v>
      </c>
      <c r="H840" s="516">
        <v>105.6</v>
      </c>
      <c r="I840" s="516">
        <v>105.3</v>
      </c>
      <c r="J840" s="516">
        <v>105</v>
      </c>
      <c r="K840" s="516">
        <v>105.8</v>
      </c>
      <c r="L840" s="516">
        <v>107.7</v>
      </c>
      <c r="M840" s="516">
        <v>105.9</v>
      </c>
      <c r="N840" s="516">
        <v>107.5</v>
      </c>
      <c r="O840" s="516">
        <v>107.6</v>
      </c>
      <c r="P840" s="516">
        <v>107.5</v>
      </c>
      <c r="Q840" s="516">
        <v>106.7</v>
      </c>
      <c r="R840" s="516">
        <v>109.5</v>
      </c>
      <c r="S840" s="516">
        <v>110.6</v>
      </c>
      <c r="T840" s="516">
        <v>110.7</v>
      </c>
      <c r="U840" s="516">
        <v>108.6</v>
      </c>
      <c r="V840" s="516">
        <v>110.4</v>
      </c>
      <c r="W840" s="516">
        <v>110.9</v>
      </c>
      <c r="X840" s="516">
        <v>110.8</v>
      </c>
      <c r="Y840" s="516">
        <v>110.7</v>
      </c>
      <c r="Z840" s="516">
        <v>110.9</v>
      </c>
      <c r="AA840" s="516">
        <v>111.4</v>
      </c>
      <c r="AB840" s="516">
        <v>112.1</v>
      </c>
      <c r="AC840" s="516">
        <v>113.7</v>
      </c>
      <c r="AD840" s="516">
        <v>114.5</v>
      </c>
      <c r="AE840" s="516">
        <v>114.8</v>
      </c>
      <c r="AF840" s="516">
        <v>114.7</v>
      </c>
      <c r="AG840" s="516">
        <v>114.1</v>
      </c>
      <c r="AH840" s="516">
        <v>113.9</v>
      </c>
      <c r="AI840" s="516">
        <v>114.5</v>
      </c>
      <c r="AJ840" s="516">
        <v>113.5</v>
      </c>
      <c r="AK840" s="516">
        <v>113.8</v>
      </c>
      <c r="AL840" s="516">
        <v>114.1</v>
      </c>
      <c r="AM840" s="516">
        <v>115.2</v>
      </c>
      <c r="AN840" s="516">
        <v>115.5</v>
      </c>
      <c r="AO840" s="516">
        <v>115.4</v>
      </c>
      <c r="AP840" s="516">
        <v>115.4</v>
      </c>
      <c r="AQ840" s="516">
        <v>114.3</v>
      </c>
      <c r="AR840" s="516">
        <v>116</v>
      </c>
      <c r="AS840" s="516">
        <v>115</v>
      </c>
      <c r="AT840" s="516">
        <v>115</v>
      </c>
      <c r="AU840" s="516">
        <v>114.8</v>
      </c>
      <c r="AV840" s="516">
        <v>114.7</v>
      </c>
      <c r="AW840" s="516">
        <v>114.7</v>
      </c>
      <c r="AX840" s="516">
        <v>114.6</v>
      </c>
      <c r="AY840" s="516">
        <v>114.7</v>
      </c>
      <c r="AZ840" s="516">
        <v>115.1</v>
      </c>
      <c r="BA840" s="516">
        <v>116.2</v>
      </c>
      <c r="BB840" s="516">
        <v>117.1</v>
      </c>
      <c r="BC840" s="516">
        <v>117.3</v>
      </c>
      <c r="BD840" s="516">
        <v>117.4</v>
      </c>
      <c r="BE840" s="516">
        <v>117.9</v>
      </c>
      <c r="BF840" s="516">
        <v>118.1</v>
      </c>
      <c r="BG840" s="516">
        <v>117.9</v>
      </c>
      <c r="BH840" s="516">
        <v>117.6</v>
      </c>
      <c r="BI840" s="516">
        <v>120.2</v>
      </c>
      <c r="BJ840" s="516">
        <v>120.2</v>
      </c>
      <c r="BK840" s="516">
        <v>120.4</v>
      </c>
      <c r="BL840" s="516">
        <v>120.5</v>
      </c>
      <c r="BM840" s="516">
        <v>120.5</v>
      </c>
      <c r="BN840" s="516">
        <v>122.5</v>
      </c>
      <c r="BO840" s="516">
        <v>119.8</v>
      </c>
      <c r="BP840" s="516">
        <v>119.8</v>
      </c>
      <c r="BQ840" s="516">
        <v>120.1</v>
      </c>
      <c r="BR840" s="516">
        <v>120.1</v>
      </c>
      <c r="BS840" s="516">
        <v>120.1</v>
      </c>
      <c r="BT840" s="516">
        <v>120.1</v>
      </c>
      <c r="BU840" s="516">
        <v>122.9</v>
      </c>
      <c r="BV840" s="516">
        <v>123.7</v>
      </c>
      <c r="BW840" s="516">
        <v>124.9</v>
      </c>
      <c r="BX840" s="516">
        <v>125.4</v>
      </c>
      <c r="BY840" s="516">
        <v>124.7</v>
      </c>
      <c r="BZ840" s="516">
        <v>125.2</v>
      </c>
      <c r="CA840" s="516">
        <v>126.3</v>
      </c>
      <c r="CB840" s="516">
        <v>127.9</v>
      </c>
      <c r="CC840" s="516">
        <v>128.19999999999999</v>
      </c>
      <c r="CD840" s="516">
        <v>128.69999999999999</v>
      </c>
      <c r="CE840" s="516">
        <v>128.69999999999999</v>
      </c>
      <c r="CF840" s="516">
        <v>129.19999999999999</v>
      </c>
      <c r="CG840" s="516">
        <v>129.30000000000001</v>
      </c>
      <c r="CH840" s="516">
        <v>129.69999999999999</v>
      </c>
      <c r="CI840" s="516">
        <v>130.30000000000001</v>
      </c>
      <c r="CJ840" s="516">
        <v>130.5</v>
      </c>
      <c r="CK840" s="516">
        <v>128.80000000000001</v>
      </c>
      <c r="CL840" s="516">
        <v>128.69999999999999</v>
      </c>
      <c r="CM840" s="516">
        <v>128.30000000000001</v>
      </c>
      <c r="CN840" s="516">
        <v>128.19999999999999</v>
      </c>
      <c r="CO840" s="516">
        <v>128</v>
      </c>
      <c r="CP840" s="516">
        <v>128.1</v>
      </c>
      <c r="CQ840" s="516">
        <v>130.5</v>
      </c>
      <c r="CR840" s="516">
        <v>130.5</v>
      </c>
      <c r="CS840" s="516">
        <v>128.19999999999999</v>
      </c>
      <c r="CT840" s="516">
        <v>128.30000000000001</v>
      </c>
      <c r="CU840" s="516">
        <v>128.19999999999999</v>
      </c>
      <c r="CV840" s="516">
        <v>128.19999999999999</v>
      </c>
      <c r="CW840" s="516">
        <v>128.6</v>
      </c>
      <c r="CX840" s="516">
        <v>128.5</v>
      </c>
      <c r="CY840" s="516">
        <v>128.69999999999999</v>
      </c>
      <c r="CZ840" s="516">
        <v>127.9</v>
      </c>
      <c r="DA840" s="516">
        <v>128.19999999999999</v>
      </c>
      <c r="DB840" s="516">
        <v>128.6</v>
      </c>
      <c r="DC840" s="516">
        <v>128.69999999999999</v>
      </c>
      <c r="DD840" s="516">
        <v>132.69999999999999</v>
      </c>
      <c r="DE840" s="516">
        <v>134.30000000000001</v>
      </c>
      <c r="DF840" s="516">
        <v>134.5</v>
      </c>
      <c r="DG840" s="516">
        <v>134.80000000000001</v>
      </c>
      <c r="DH840" s="516">
        <v>135.19999999999999</v>
      </c>
      <c r="DI840" s="516">
        <v>135.9</v>
      </c>
      <c r="DJ840" s="516">
        <v>136.30000000000001</v>
      </c>
      <c r="DK840" s="516">
        <v>136.4</v>
      </c>
      <c r="DL840" s="516">
        <v>136.4</v>
      </c>
      <c r="DM840" s="516">
        <v>137.30000000000001</v>
      </c>
      <c r="DN840" s="516">
        <v>137.30000000000001</v>
      </c>
      <c r="DO840" s="516">
        <v>137.9</v>
      </c>
      <c r="DP840" s="516">
        <v>138</v>
      </c>
      <c r="DQ840" s="516">
        <v>138.19999999999999</v>
      </c>
      <c r="DR840" s="516">
        <v>137.9</v>
      </c>
      <c r="DS840" s="516">
        <v>138.30000000000001</v>
      </c>
      <c r="DT840" s="516">
        <v>139.19999999999999</v>
      </c>
      <c r="DU840" s="517">
        <v>139.9</v>
      </c>
      <c r="DV840" s="517">
        <v>139.9</v>
      </c>
      <c r="DW840" s="517">
        <v>140.80000000000001</v>
      </c>
      <c r="DX840" s="559">
        <v>140.80000000000001</v>
      </c>
      <c r="DY840" s="559">
        <v>140.69999999999999</v>
      </c>
      <c r="DZ840" s="559">
        <v>140.4</v>
      </c>
      <c r="EA840" s="558">
        <v>140.19999999999999</v>
      </c>
    </row>
    <row r="841" spans="1:131">
      <c r="A841" s="514" t="s">
        <v>2219</v>
      </c>
      <c r="B841" s="514" t="s">
        <v>2220</v>
      </c>
      <c r="C841" s="515">
        <v>1.5900000000000001E-3</v>
      </c>
      <c r="D841" s="516">
        <v>107.4</v>
      </c>
      <c r="E841" s="516">
        <v>108</v>
      </c>
      <c r="F841" s="516">
        <v>111.7</v>
      </c>
      <c r="G841" s="516">
        <v>112.1</v>
      </c>
      <c r="H841" s="516">
        <v>111</v>
      </c>
      <c r="I841" s="516">
        <v>111</v>
      </c>
      <c r="J841" s="516">
        <v>110.8</v>
      </c>
      <c r="K841" s="516">
        <v>111.7</v>
      </c>
      <c r="L841" s="516">
        <v>111.1</v>
      </c>
      <c r="M841" s="516">
        <v>112.7</v>
      </c>
      <c r="N841" s="516">
        <v>112.1</v>
      </c>
      <c r="O841" s="516">
        <v>111</v>
      </c>
      <c r="P841" s="516">
        <v>112.7</v>
      </c>
      <c r="Q841" s="516">
        <v>114.7</v>
      </c>
      <c r="R841" s="516">
        <v>112.9</v>
      </c>
      <c r="S841" s="516">
        <v>112.5</v>
      </c>
      <c r="T841" s="516">
        <v>111.1</v>
      </c>
      <c r="U841" s="516">
        <v>109.8</v>
      </c>
      <c r="V841" s="516">
        <v>112.4</v>
      </c>
      <c r="W841" s="516">
        <v>112.2</v>
      </c>
      <c r="X841" s="516">
        <v>111.9</v>
      </c>
      <c r="Y841" s="516">
        <v>110.8</v>
      </c>
      <c r="Z841" s="516">
        <v>112.3</v>
      </c>
      <c r="AA841" s="516">
        <v>113.7</v>
      </c>
      <c r="AB841" s="516">
        <v>113.7</v>
      </c>
      <c r="AC841" s="516">
        <v>113.7</v>
      </c>
      <c r="AD841" s="516">
        <v>113.7</v>
      </c>
      <c r="AE841" s="516">
        <v>110.9</v>
      </c>
      <c r="AF841" s="516">
        <v>111.5</v>
      </c>
      <c r="AG841" s="516">
        <v>112.4</v>
      </c>
      <c r="AH841" s="516">
        <v>114.8</v>
      </c>
      <c r="AI841" s="516">
        <v>110.8</v>
      </c>
      <c r="AJ841" s="516">
        <v>110.9</v>
      </c>
      <c r="AK841" s="516">
        <v>113.7</v>
      </c>
      <c r="AL841" s="516">
        <v>117.4</v>
      </c>
      <c r="AM841" s="516">
        <v>118.6</v>
      </c>
      <c r="AN841" s="516">
        <v>116.8</v>
      </c>
      <c r="AO841" s="516">
        <v>118.1</v>
      </c>
      <c r="AP841" s="516">
        <v>120</v>
      </c>
      <c r="AQ841" s="516">
        <v>120.3</v>
      </c>
      <c r="AR841" s="516">
        <v>118.6</v>
      </c>
      <c r="AS841" s="516">
        <v>115.8</v>
      </c>
      <c r="AT841" s="516">
        <v>116.3</v>
      </c>
      <c r="AU841" s="516">
        <v>117.5</v>
      </c>
      <c r="AV841" s="516">
        <v>117.6</v>
      </c>
      <c r="AW841" s="516">
        <v>117.3</v>
      </c>
      <c r="AX841" s="516">
        <v>116.6</v>
      </c>
      <c r="AY841" s="516">
        <v>114.7</v>
      </c>
      <c r="AZ841" s="516">
        <v>113.8</v>
      </c>
      <c r="BA841" s="516">
        <v>115.5</v>
      </c>
      <c r="BB841" s="516">
        <v>115.9</v>
      </c>
      <c r="BC841" s="516">
        <v>117.6</v>
      </c>
      <c r="BD841" s="516">
        <v>116.2</v>
      </c>
      <c r="BE841" s="516">
        <v>115.3</v>
      </c>
      <c r="BF841" s="516">
        <v>115.3</v>
      </c>
      <c r="BG841" s="516">
        <v>115.1</v>
      </c>
      <c r="BH841" s="516">
        <v>115.1</v>
      </c>
      <c r="BI841" s="516">
        <v>120</v>
      </c>
      <c r="BJ841" s="516">
        <v>118.9</v>
      </c>
      <c r="BK841" s="516">
        <v>119.4</v>
      </c>
      <c r="BL841" s="516">
        <v>119.8</v>
      </c>
      <c r="BM841" s="516">
        <v>119.9</v>
      </c>
      <c r="BN841" s="516">
        <v>118.8</v>
      </c>
      <c r="BO841" s="516">
        <v>120.3</v>
      </c>
      <c r="BP841" s="516">
        <v>119.1</v>
      </c>
      <c r="BQ841" s="516">
        <v>119.1</v>
      </c>
      <c r="BR841" s="516">
        <v>119.7</v>
      </c>
      <c r="BS841" s="516">
        <v>119.7</v>
      </c>
      <c r="BT841" s="516">
        <v>119.7</v>
      </c>
      <c r="BU841" s="516">
        <v>120.5</v>
      </c>
      <c r="BV841" s="516">
        <v>121.2</v>
      </c>
      <c r="BW841" s="516">
        <v>121.2</v>
      </c>
      <c r="BX841" s="516">
        <v>121.3</v>
      </c>
      <c r="BY841" s="516">
        <v>121.6</v>
      </c>
      <c r="BZ841" s="516">
        <v>121.3</v>
      </c>
      <c r="CA841" s="516">
        <v>121.9</v>
      </c>
      <c r="CB841" s="516">
        <v>123.9</v>
      </c>
      <c r="CC841" s="516">
        <v>124.1</v>
      </c>
      <c r="CD841" s="516">
        <v>124.8</v>
      </c>
      <c r="CE841" s="516">
        <v>124.8</v>
      </c>
      <c r="CF841" s="516">
        <v>124.9</v>
      </c>
      <c r="CG841" s="516">
        <v>125</v>
      </c>
      <c r="CH841" s="516">
        <v>124.1</v>
      </c>
      <c r="CI841" s="516">
        <v>124.7</v>
      </c>
      <c r="CJ841" s="516">
        <v>124.7</v>
      </c>
      <c r="CK841" s="516">
        <v>125</v>
      </c>
      <c r="CL841" s="516">
        <v>125.1</v>
      </c>
      <c r="CM841" s="516">
        <v>125.6</v>
      </c>
      <c r="CN841" s="516">
        <v>124.7</v>
      </c>
      <c r="CO841" s="516">
        <v>125.7</v>
      </c>
      <c r="CP841" s="516">
        <v>125.9</v>
      </c>
      <c r="CQ841" s="516">
        <v>126.9</v>
      </c>
      <c r="CR841" s="516">
        <v>127</v>
      </c>
      <c r="CS841" s="516">
        <v>127.4</v>
      </c>
      <c r="CT841" s="516">
        <v>127.5</v>
      </c>
      <c r="CU841" s="516">
        <v>127.4</v>
      </c>
      <c r="CV841" s="516">
        <v>127.4</v>
      </c>
      <c r="CW841" s="516">
        <v>127.6</v>
      </c>
      <c r="CX841" s="516">
        <v>127.2</v>
      </c>
      <c r="CY841" s="516">
        <v>127.4</v>
      </c>
      <c r="CZ841" s="516">
        <v>127.5</v>
      </c>
      <c r="DA841" s="516">
        <v>127.5</v>
      </c>
      <c r="DB841" s="516">
        <v>127.7</v>
      </c>
      <c r="DC841" s="516">
        <v>127.7</v>
      </c>
      <c r="DD841" s="516">
        <v>129.30000000000001</v>
      </c>
      <c r="DE841" s="516">
        <v>129.30000000000001</v>
      </c>
      <c r="DF841" s="516">
        <v>131.19999999999999</v>
      </c>
      <c r="DG841" s="516">
        <v>132.6</v>
      </c>
      <c r="DH841" s="516">
        <v>132.69999999999999</v>
      </c>
      <c r="DI841" s="516">
        <v>133.5</v>
      </c>
      <c r="DJ841" s="516">
        <v>132.4</v>
      </c>
      <c r="DK841" s="516">
        <v>132.30000000000001</v>
      </c>
      <c r="DL841" s="516">
        <v>132.6</v>
      </c>
      <c r="DM841" s="516">
        <v>135</v>
      </c>
      <c r="DN841" s="516">
        <v>136.9</v>
      </c>
      <c r="DO841" s="516">
        <v>137.69999999999999</v>
      </c>
      <c r="DP841" s="516">
        <v>137.4</v>
      </c>
      <c r="DQ841" s="516">
        <v>138.6</v>
      </c>
      <c r="DR841" s="516">
        <v>139.5</v>
      </c>
      <c r="DS841" s="516">
        <v>142</v>
      </c>
      <c r="DT841" s="516">
        <v>143.5</v>
      </c>
      <c r="DU841" s="517">
        <v>146.5</v>
      </c>
      <c r="DV841" s="517">
        <v>147.69999999999999</v>
      </c>
      <c r="DW841" s="517">
        <v>149.19999999999999</v>
      </c>
      <c r="DX841" s="559">
        <v>150.5</v>
      </c>
      <c r="DY841" s="559">
        <v>152.9</v>
      </c>
      <c r="DZ841" s="559">
        <v>149.6</v>
      </c>
      <c r="EA841" s="558">
        <v>154.30000000000001</v>
      </c>
    </row>
    <row r="842" spans="1:131">
      <c r="A842" s="514" t="s">
        <v>2221</v>
      </c>
      <c r="B842" s="514" t="s">
        <v>2222</v>
      </c>
      <c r="C842" s="515">
        <v>1.5900000000000001E-3</v>
      </c>
      <c r="D842" s="516">
        <v>107.4</v>
      </c>
      <c r="E842" s="516">
        <v>108</v>
      </c>
      <c r="F842" s="516">
        <v>111.7</v>
      </c>
      <c r="G842" s="516">
        <v>112.1</v>
      </c>
      <c r="H842" s="516">
        <v>111</v>
      </c>
      <c r="I842" s="516">
        <v>111</v>
      </c>
      <c r="J842" s="516">
        <v>110.8</v>
      </c>
      <c r="K842" s="516">
        <v>111.7</v>
      </c>
      <c r="L842" s="516">
        <v>111.1</v>
      </c>
      <c r="M842" s="516">
        <v>112.7</v>
      </c>
      <c r="N842" s="516">
        <v>112.1</v>
      </c>
      <c r="O842" s="516">
        <v>111</v>
      </c>
      <c r="P842" s="516">
        <v>112.7</v>
      </c>
      <c r="Q842" s="516">
        <v>114.7</v>
      </c>
      <c r="R842" s="516">
        <v>112.9</v>
      </c>
      <c r="S842" s="516">
        <v>112.5</v>
      </c>
      <c r="T842" s="516">
        <v>111.1</v>
      </c>
      <c r="U842" s="516">
        <v>109.8</v>
      </c>
      <c r="V842" s="516">
        <v>112.4</v>
      </c>
      <c r="W842" s="516">
        <v>112.2</v>
      </c>
      <c r="X842" s="516">
        <v>111.9</v>
      </c>
      <c r="Y842" s="516">
        <v>110.8</v>
      </c>
      <c r="Z842" s="516">
        <v>112.3</v>
      </c>
      <c r="AA842" s="516">
        <v>113.7</v>
      </c>
      <c r="AB842" s="516">
        <v>113.7</v>
      </c>
      <c r="AC842" s="516">
        <v>113.7</v>
      </c>
      <c r="AD842" s="516">
        <v>113.7</v>
      </c>
      <c r="AE842" s="516">
        <v>110.9</v>
      </c>
      <c r="AF842" s="516">
        <v>111.5</v>
      </c>
      <c r="AG842" s="516">
        <v>112.4</v>
      </c>
      <c r="AH842" s="516">
        <v>114.8</v>
      </c>
      <c r="AI842" s="516">
        <v>110.8</v>
      </c>
      <c r="AJ842" s="516">
        <v>110.9</v>
      </c>
      <c r="AK842" s="516">
        <v>113.7</v>
      </c>
      <c r="AL842" s="516">
        <v>117.4</v>
      </c>
      <c r="AM842" s="516">
        <v>118.6</v>
      </c>
      <c r="AN842" s="516">
        <v>116.8</v>
      </c>
      <c r="AO842" s="516">
        <v>118.1</v>
      </c>
      <c r="AP842" s="516">
        <v>120</v>
      </c>
      <c r="AQ842" s="516">
        <v>120.3</v>
      </c>
      <c r="AR842" s="516">
        <v>118.6</v>
      </c>
      <c r="AS842" s="516">
        <v>115.8</v>
      </c>
      <c r="AT842" s="516">
        <v>116.3</v>
      </c>
      <c r="AU842" s="516">
        <v>117.5</v>
      </c>
      <c r="AV842" s="516">
        <v>117.6</v>
      </c>
      <c r="AW842" s="516">
        <v>117.3</v>
      </c>
      <c r="AX842" s="516">
        <v>116.6</v>
      </c>
      <c r="AY842" s="516">
        <v>114.7</v>
      </c>
      <c r="AZ842" s="516">
        <v>113.8</v>
      </c>
      <c r="BA842" s="516">
        <v>115.5</v>
      </c>
      <c r="BB842" s="516">
        <v>115.9</v>
      </c>
      <c r="BC842" s="516">
        <v>117.6</v>
      </c>
      <c r="BD842" s="516">
        <v>116.2</v>
      </c>
      <c r="BE842" s="516">
        <v>115.3</v>
      </c>
      <c r="BF842" s="516">
        <v>115.3</v>
      </c>
      <c r="BG842" s="516">
        <v>115.1</v>
      </c>
      <c r="BH842" s="516">
        <v>115.1</v>
      </c>
      <c r="BI842" s="516">
        <v>120</v>
      </c>
      <c r="BJ842" s="516">
        <v>118.9</v>
      </c>
      <c r="BK842" s="516">
        <v>119.4</v>
      </c>
      <c r="BL842" s="516">
        <v>119.8</v>
      </c>
      <c r="BM842" s="516">
        <v>119.9</v>
      </c>
      <c r="BN842" s="516">
        <v>118.8</v>
      </c>
      <c r="BO842" s="516">
        <v>120.3</v>
      </c>
      <c r="BP842" s="516">
        <v>119.1</v>
      </c>
      <c r="BQ842" s="516">
        <v>119.1</v>
      </c>
      <c r="BR842" s="516">
        <v>119.7</v>
      </c>
      <c r="BS842" s="516">
        <v>119.7</v>
      </c>
      <c r="BT842" s="516">
        <v>119.7</v>
      </c>
      <c r="BU842" s="516">
        <v>120.5</v>
      </c>
      <c r="BV842" s="516">
        <v>121.2</v>
      </c>
      <c r="BW842" s="516">
        <v>121.2</v>
      </c>
      <c r="BX842" s="516">
        <v>121.3</v>
      </c>
      <c r="BY842" s="516">
        <v>121.6</v>
      </c>
      <c r="BZ842" s="516">
        <v>121.3</v>
      </c>
      <c r="CA842" s="516">
        <v>121.9</v>
      </c>
      <c r="CB842" s="516">
        <v>123.9</v>
      </c>
      <c r="CC842" s="516">
        <v>124.1</v>
      </c>
      <c r="CD842" s="516">
        <v>124.8</v>
      </c>
      <c r="CE842" s="516">
        <v>124.8</v>
      </c>
      <c r="CF842" s="516">
        <v>124.9</v>
      </c>
      <c r="CG842" s="516">
        <v>125</v>
      </c>
      <c r="CH842" s="516">
        <v>124.1</v>
      </c>
      <c r="CI842" s="516">
        <v>124.7</v>
      </c>
      <c r="CJ842" s="516">
        <v>124.7</v>
      </c>
      <c r="CK842" s="516">
        <v>125</v>
      </c>
      <c r="CL842" s="516">
        <v>125.1</v>
      </c>
      <c r="CM842" s="516">
        <v>125.6</v>
      </c>
      <c r="CN842" s="516">
        <v>124.7</v>
      </c>
      <c r="CO842" s="516">
        <v>125.7</v>
      </c>
      <c r="CP842" s="516">
        <v>125.9</v>
      </c>
      <c r="CQ842" s="516">
        <v>126.9</v>
      </c>
      <c r="CR842" s="516">
        <v>127</v>
      </c>
      <c r="CS842" s="516">
        <v>127.4</v>
      </c>
      <c r="CT842" s="516">
        <v>127.5</v>
      </c>
      <c r="CU842" s="516">
        <v>127.4</v>
      </c>
      <c r="CV842" s="516">
        <v>127.4</v>
      </c>
      <c r="CW842" s="516">
        <v>127.6</v>
      </c>
      <c r="CX842" s="516">
        <v>127.2</v>
      </c>
      <c r="CY842" s="516">
        <v>127.4</v>
      </c>
      <c r="CZ842" s="516">
        <v>127.5</v>
      </c>
      <c r="DA842" s="516">
        <v>127.5</v>
      </c>
      <c r="DB842" s="516">
        <v>127.7</v>
      </c>
      <c r="DC842" s="516">
        <v>127.7</v>
      </c>
      <c r="DD842" s="516">
        <v>129.30000000000001</v>
      </c>
      <c r="DE842" s="516">
        <v>129.30000000000001</v>
      </c>
      <c r="DF842" s="516">
        <v>131.19999999999999</v>
      </c>
      <c r="DG842" s="516">
        <v>132.6</v>
      </c>
      <c r="DH842" s="516">
        <v>132.69999999999999</v>
      </c>
      <c r="DI842" s="516">
        <v>133.5</v>
      </c>
      <c r="DJ842" s="516">
        <v>132.4</v>
      </c>
      <c r="DK842" s="516">
        <v>132.30000000000001</v>
      </c>
      <c r="DL842" s="516">
        <v>132.6</v>
      </c>
      <c r="DM842" s="516">
        <v>135</v>
      </c>
      <c r="DN842" s="516">
        <v>136.9</v>
      </c>
      <c r="DO842" s="516">
        <v>137.69999999999999</v>
      </c>
      <c r="DP842" s="516">
        <v>137.4</v>
      </c>
      <c r="DQ842" s="516">
        <v>138.6</v>
      </c>
      <c r="DR842" s="516">
        <v>139.5</v>
      </c>
      <c r="DS842" s="516">
        <v>142</v>
      </c>
      <c r="DT842" s="516">
        <v>143.5</v>
      </c>
      <c r="DU842" s="517">
        <v>146.5</v>
      </c>
      <c r="DV842" s="517">
        <v>147.69999999999999</v>
      </c>
      <c r="DW842" s="517">
        <v>149.19999999999999</v>
      </c>
      <c r="DX842" s="559">
        <v>150.5</v>
      </c>
      <c r="DY842" s="559">
        <v>152.9</v>
      </c>
      <c r="DZ842" s="559">
        <v>149.6</v>
      </c>
      <c r="EA842" s="558">
        <v>154.30000000000001</v>
      </c>
    </row>
    <row r="843" spans="1:131">
      <c r="A843" s="514" t="s">
        <v>2223</v>
      </c>
      <c r="B843" s="514" t="s">
        <v>2224</v>
      </c>
      <c r="C843" s="515">
        <v>0.72672000000000003</v>
      </c>
      <c r="D843" s="516">
        <v>103.9</v>
      </c>
      <c r="E843" s="516">
        <v>102.9</v>
      </c>
      <c r="F843" s="516">
        <v>102.5</v>
      </c>
      <c r="G843" s="516">
        <v>100.8</v>
      </c>
      <c r="H843" s="516">
        <v>103.1</v>
      </c>
      <c r="I843" s="516">
        <v>104.3</v>
      </c>
      <c r="J843" s="516">
        <v>105.5</v>
      </c>
      <c r="K843" s="516">
        <v>109.3</v>
      </c>
      <c r="L843" s="516">
        <v>107.9</v>
      </c>
      <c r="M843" s="516">
        <v>108.6</v>
      </c>
      <c r="N843" s="516">
        <v>109.2</v>
      </c>
      <c r="O843" s="516">
        <v>107</v>
      </c>
      <c r="P843" s="516">
        <v>108.9</v>
      </c>
      <c r="Q843" s="516">
        <v>108.9</v>
      </c>
      <c r="R843" s="516">
        <v>106.3</v>
      </c>
      <c r="S843" s="516">
        <v>106.6</v>
      </c>
      <c r="T843" s="516">
        <v>110.3</v>
      </c>
      <c r="U843" s="516">
        <v>112.4</v>
      </c>
      <c r="V843" s="516">
        <v>113.3</v>
      </c>
      <c r="W843" s="516">
        <v>112.2</v>
      </c>
      <c r="X843" s="516">
        <v>113.6</v>
      </c>
      <c r="Y843" s="516">
        <v>115.4</v>
      </c>
      <c r="Z843" s="516">
        <v>115.1</v>
      </c>
      <c r="AA843" s="516">
        <v>115.3</v>
      </c>
      <c r="AB843" s="516">
        <v>115.2</v>
      </c>
      <c r="AC843" s="516">
        <v>117.1</v>
      </c>
      <c r="AD843" s="516">
        <v>118.1</v>
      </c>
      <c r="AE843" s="516">
        <v>116.9</v>
      </c>
      <c r="AF843" s="516">
        <v>117</v>
      </c>
      <c r="AG843" s="516">
        <v>116.6</v>
      </c>
      <c r="AH843" s="516">
        <v>119.2</v>
      </c>
      <c r="AI843" s="516">
        <v>116</v>
      </c>
      <c r="AJ843" s="516">
        <v>116.4</v>
      </c>
      <c r="AK843" s="516">
        <v>117.7</v>
      </c>
      <c r="AL843" s="516">
        <v>115.4</v>
      </c>
      <c r="AM843" s="516">
        <v>112.8</v>
      </c>
      <c r="AN843" s="516">
        <v>111.4</v>
      </c>
      <c r="AO843" s="516">
        <v>112.6</v>
      </c>
      <c r="AP843" s="516">
        <v>109.9</v>
      </c>
      <c r="AQ843" s="516">
        <v>112</v>
      </c>
      <c r="AR843" s="516">
        <v>116.1</v>
      </c>
      <c r="AS843" s="516">
        <v>110.9</v>
      </c>
      <c r="AT843" s="516">
        <v>112.4</v>
      </c>
      <c r="AU843" s="516">
        <v>112.7</v>
      </c>
      <c r="AV843" s="516">
        <v>112.9</v>
      </c>
      <c r="AW843" s="516">
        <v>113.4</v>
      </c>
      <c r="AX843" s="516">
        <v>113</v>
      </c>
      <c r="AY843" s="516">
        <v>114.6</v>
      </c>
      <c r="AZ843" s="516">
        <v>112.2</v>
      </c>
      <c r="BA843" s="516">
        <v>114.4</v>
      </c>
      <c r="BB843" s="516">
        <v>112.5</v>
      </c>
      <c r="BC843" s="516">
        <v>112.9</v>
      </c>
      <c r="BD843" s="516">
        <v>113.1</v>
      </c>
      <c r="BE843" s="516">
        <v>112.9</v>
      </c>
      <c r="BF843" s="516">
        <v>114.9</v>
      </c>
      <c r="BG843" s="516">
        <v>115.5</v>
      </c>
      <c r="BH843" s="516">
        <v>113.6</v>
      </c>
      <c r="BI843" s="516">
        <v>115.1</v>
      </c>
      <c r="BJ843" s="516">
        <v>115.9</v>
      </c>
      <c r="BK843" s="516">
        <v>116.5</v>
      </c>
      <c r="BL843" s="516">
        <v>114</v>
      </c>
      <c r="BM843" s="516">
        <v>116.4</v>
      </c>
      <c r="BN843" s="516">
        <v>117.7</v>
      </c>
      <c r="BO843" s="516">
        <v>119</v>
      </c>
      <c r="BP843" s="516">
        <v>120.3</v>
      </c>
      <c r="BQ843" s="516">
        <v>125</v>
      </c>
      <c r="BR843" s="516">
        <v>122.1</v>
      </c>
      <c r="BS843" s="516">
        <v>121</v>
      </c>
      <c r="BT843" s="516">
        <v>120.6</v>
      </c>
      <c r="BU843" s="516">
        <v>120.2</v>
      </c>
      <c r="BV843" s="516">
        <v>122.7</v>
      </c>
      <c r="BW843" s="516">
        <v>124.6</v>
      </c>
      <c r="BX843" s="516">
        <v>125.3</v>
      </c>
      <c r="BY843" s="516">
        <v>126.2</v>
      </c>
      <c r="BZ843" s="516">
        <v>124.6</v>
      </c>
      <c r="CA843" s="516">
        <v>125.3</v>
      </c>
      <c r="CB843" s="516">
        <v>125.3</v>
      </c>
      <c r="CC843" s="516">
        <v>127.5</v>
      </c>
      <c r="CD843" s="516">
        <v>127.7</v>
      </c>
      <c r="CE843" s="516">
        <v>127.4</v>
      </c>
      <c r="CF843" s="516">
        <v>129.69999999999999</v>
      </c>
      <c r="CG843" s="516">
        <v>130.9</v>
      </c>
      <c r="CH843" s="516">
        <v>128.69999999999999</v>
      </c>
      <c r="CI843" s="516">
        <v>129.5</v>
      </c>
      <c r="CJ843" s="516">
        <v>128.4</v>
      </c>
      <c r="CK843" s="516">
        <v>128.69999999999999</v>
      </c>
      <c r="CL843" s="516">
        <v>132.1</v>
      </c>
      <c r="CM843" s="516">
        <v>131.30000000000001</v>
      </c>
      <c r="CN843" s="516">
        <v>131.9</v>
      </c>
      <c r="CO843" s="516">
        <v>131.1</v>
      </c>
      <c r="CP843" s="516">
        <v>131.6</v>
      </c>
      <c r="CQ843" s="516">
        <v>129.19999999999999</v>
      </c>
      <c r="CR843" s="516">
        <v>130.30000000000001</v>
      </c>
      <c r="CS843" s="516">
        <v>132.9</v>
      </c>
      <c r="CT843" s="516">
        <v>131.30000000000001</v>
      </c>
      <c r="CU843" s="516">
        <v>132</v>
      </c>
      <c r="CV843" s="516">
        <v>132.30000000000001</v>
      </c>
      <c r="CW843" s="516">
        <v>132</v>
      </c>
      <c r="CX843" s="516">
        <v>128.30000000000001</v>
      </c>
      <c r="CY843" s="516">
        <v>127.7</v>
      </c>
      <c r="CZ843" s="516">
        <v>128.9</v>
      </c>
      <c r="DA843" s="516">
        <v>130.5</v>
      </c>
      <c r="DB843" s="516">
        <v>132.5</v>
      </c>
      <c r="DC843" s="516">
        <v>133.6</v>
      </c>
      <c r="DD843" s="516">
        <v>135.1</v>
      </c>
      <c r="DE843" s="516">
        <v>136.69999999999999</v>
      </c>
      <c r="DF843" s="516">
        <v>138.1</v>
      </c>
      <c r="DG843" s="516">
        <v>143.19999999999999</v>
      </c>
      <c r="DH843" s="516">
        <v>145.80000000000001</v>
      </c>
      <c r="DI843" s="516">
        <v>146.30000000000001</v>
      </c>
      <c r="DJ843" s="516">
        <v>144.80000000000001</v>
      </c>
      <c r="DK843" s="516">
        <v>146.19999999999999</v>
      </c>
      <c r="DL843" s="516">
        <v>149</v>
      </c>
      <c r="DM843" s="516">
        <v>148.1</v>
      </c>
      <c r="DN843" s="516">
        <v>151</v>
      </c>
      <c r="DO843" s="516">
        <v>150.4</v>
      </c>
      <c r="DP843" s="516">
        <v>154.30000000000001</v>
      </c>
      <c r="DQ843" s="516">
        <v>153.30000000000001</v>
      </c>
      <c r="DR843" s="516">
        <v>154.69999999999999</v>
      </c>
      <c r="DS843" s="516">
        <v>157.19999999999999</v>
      </c>
      <c r="DT843" s="516">
        <v>158.69999999999999</v>
      </c>
      <c r="DU843" s="517">
        <v>155.9</v>
      </c>
      <c r="DV843" s="517">
        <v>155.80000000000001</v>
      </c>
      <c r="DW843" s="517">
        <v>157.69999999999999</v>
      </c>
      <c r="DX843" s="559">
        <v>157.19999999999999</v>
      </c>
      <c r="DY843" s="559">
        <v>157.19999999999999</v>
      </c>
      <c r="DZ843" s="559">
        <v>156.4</v>
      </c>
      <c r="EA843" s="558">
        <v>156.1</v>
      </c>
    </row>
    <row r="844" spans="1:131">
      <c r="A844" s="514" t="s">
        <v>2225</v>
      </c>
      <c r="B844" s="514" t="s">
        <v>2226</v>
      </c>
      <c r="C844" s="515">
        <v>0.72672000000000003</v>
      </c>
      <c r="D844" s="516">
        <v>103.9</v>
      </c>
      <c r="E844" s="516">
        <v>102.9</v>
      </c>
      <c r="F844" s="516">
        <v>102.5</v>
      </c>
      <c r="G844" s="516">
        <v>100.8</v>
      </c>
      <c r="H844" s="516">
        <v>103.1</v>
      </c>
      <c r="I844" s="516">
        <v>104.3</v>
      </c>
      <c r="J844" s="516">
        <v>105.5</v>
      </c>
      <c r="K844" s="516">
        <v>109.3</v>
      </c>
      <c r="L844" s="516">
        <v>107.9</v>
      </c>
      <c r="M844" s="516">
        <v>108.6</v>
      </c>
      <c r="N844" s="516">
        <v>109.2</v>
      </c>
      <c r="O844" s="516">
        <v>107</v>
      </c>
      <c r="P844" s="516">
        <v>108.9</v>
      </c>
      <c r="Q844" s="516">
        <v>108.9</v>
      </c>
      <c r="R844" s="516">
        <v>106.3</v>
      </c>
      <c r="S844" s="516">
        <v>106.6</v>
      </c>
      <c r="T844" s="516">
        <v>110.3</v>
      </c>
      <c r="U844" s="516">
        <v>112.4</v>
      </c>
      <c r="V844" s="516">
        <v>113.3</v>
      </c>
      <c r="W844" s="516">
        <v>112.2</v>
      </c>
      <c r="X844" s="516">
        <v>113.6</v>
      </c>
      <c r="Y844" s="516">
        <v>115.4</v>
      </c>
      <c r="Z844" s="516">
        <v>115.1</v>
      </c>
      <c r="AA844" s="516">
        <v>115.3</v>
      </c>
      <c r="AB844" s="516">
        <v>115.2</v>
      </c>
      <c r="AC844" s="516">
        <v>117.1</v>
      </c>
      <c r="AD844" s="516">
        <v>118.1</v>
      </c>
      <c r="AE844" s="516">
        <v>116.9</v>
      </c>
      <c r="AF844" s="516">
        <v>117</v>
      </c>
      <c r="AG844" s="516">
        <v>116.6</v>
      </c>
      <c r="AH844" s="516">
        <v>119.2</v>
      </c>
      <c r="AI844" s="516">
        <v>116</v>
      </c>
      <c r="AJ844" s="516">
        <v>116.4</v>
      </c>
      <c r="AK844" s="516">
        <v>117.7</v>
      </c>
      <c r="AL844" s="516">
        <v>115.4</v>
      </c>
      <c r="AM844" s="516">
        <v>112.8</v>
      </c>
      <c r="AN844" s="516">
        <v>111.4</v>
      </c>
      <c r="AO844" s="516">
        <v>112.6</v>
      </c>
      <c r="AP844" s="516">
        <v>109.9</v>
      </c>
      <c r="AQ844" s="516">
        <v>112</v>
      </c>
      <c r="AR844" s="516">
        <v>116.1</v>
      </c>
      <c r="AS844" s="516">
        <v>110.9</v>
      </c>
      <c r="AT844" s="516">
        <v>112.4</v>
      </c>
      <c r="AU844" s="516">
        <v>112.7</v>
      </c>
      <c r="AV844" s="516">
        <v>112.9</v>
      </c>
      <c r="AW844" s="516">
        <v>113.4</v>
      </c>
      <c r="AX844" s="516">
        <v>113</v>
      </c>
      <c r="AY844" s="516">
        <v>114.6</v>
      </c>
      <c r="AZ844" s="516">
        <v>112.2</v>
      </c>
      <c r="BA844" s="516">
        <v>114.4</v>
      </c>
      <c r="BB844" s="516">
        <v>112.5</v>
      </c>
      <c r="BC844" s="516">
        <v>112.9</v>
      </c>
      <c r="BD844" s="516">
        <v>113.1</v>
      </c>
      <c r="BE844" s="516">
        <v>112.9</v>
      </c>
      <c r="BF844" s="516">
        <v>114.9</v>
      </c>
      <c r="BG844" s="516">
        <v>115.5</v>
      </c>
      <c r="BH844" s="516">
        <v>113.6</v>
      </c>
      <c r="BI844" s="516">
        <v>115.1</v>
      </c>
      <c r="BJ844" s="516">
        <v>115.9</v>
      </c>
      <c r="BK844" s="516">
        <v>116.5</v>
      </c>
      <c r="BL844" s="516">
        <v>114</v>
      </c>
      <c r="BM844" s="516">
        <v>116.4</v>
      </c>
      <c r="BN844" s="516">
        <v>117.7</v>
      </c>
      <c r="BO844" s="516">
        <v>119</v>
      </c>
      <c r="BP844" s="516">
        <v>120.3</v>
      </c>
      <c r="BQ844" s="516">
        <v>125</v>
      </c>
      <c r="BR844" s="516">
        <v>122.1</v>
      </c>
      <c r="BS844" s="516">
        <v>121</v>
      </c>
      <c r="BT844" s="516">
        <v>120.6</v>
      </c>
      <c r="BU844" s="516">
        <v>120.2</v>
      </c>
      <c r="BV844" s="516">
        <v>122.7</v>
      </c>
      <c r="BW844" s="516">
        <v>124.6</v>
      </c>
      <c r="BX844" s="516">
        <v>125.3</v>
      </c>
      <c r="BY844" s="516">
        <v>126.2</v>
      </c>
      <c r="BZ844" s="516">
        <v>124.6</v>
      </c>
      <c r="CA844" s="516">
        <v>125.3</v>
      </c>
      <c r="CB844" s="516">
        <v>125.3</v>
      </c>
      <c r="CC844" s="516">
        <v>127.5</v>
      </c>
      <c r="CD844" s="516">
        <v>127.7</v>
      </c>
      <c r="CE844" s="516">
        <v>127.4</v>
      </c>
      <c r="CF844" s="516">
        <v>129.69999999999999</v>
      </c>
      <c r="CG844" s="516">
        <v>130.9</v>
      </c>
      <c r="CH844" s="516">
        <v>128.69999999999999</v>
      </c>
      <c r="CI844" s="516">
        <v>129.5</v>
      </c>
      <c r="CJ844" s="516">
        <v>128.4</v>
      </c>
      <c r="CK844" s="516">
        <v>128.69999999999999</v>
      </c>
      <c r="CL844" s="516">
        <v>132.1</v>
      </c>
      <c r="CM844" s="516">
        <v>131.30000000000001</v>
      </c>
      <c r="CN844" s="516">
        <v>131.9</v>
      </c>
      <c r="CO844" s="516">
        <v>131.1</v>
      </c>
      <c r="CP844" s="516">
        <v>131.6</v>
      </c>
      <c r="CQ844" s="516">
        <v>129.19999999999999</v>
      </c>
      <c r="CR844" s="516">
        <v>130.30000000000001</v>
      </c>
      <c r="CS844" s="516">
        <v>132.9</v>
      </c>
      <c r="CT844" s="516">
        <v>131.30000000000001</v>
      </c>
      <c r="CU844" s="516">
        <v>132</v>
      </c>
      <c r="CV844" s="516">
        <v>132.30000000000001</v>
      </c>
      <c r="CW844" s="516">
        <v>132</v>
      </c>
      <c r="CX844" s="516">
        <v>128.30000000000001</v>
      </c>
      <c r="CY844" s="516">
        <v>127.7</v>
      </c>
      <c r="CZ844" s="516">
        <v>128.9</v>
      </c>
      <c r="DA844" s="516">
        <v>130.5</v>
      </c>
      <c r="DB844" s="516">
        <v>132.5</v>
      </c>
      <c r="DC844" s="516">
        <v>133.6</v>
      </c>
      <c r="DD844" s="516">
        <v>135.1</v>
      </c>
      <c r="DE844" s="516">
        <v>136.69999999999999</v>
      </c>
      <c r="DF844" s="516">
        <v>138.1</v>
      </c>
      <c r="DG844" s="516">
        <v>143.19999999999999</v>
      </c>
      <c r="DH844" s="516">
        <v>145.80000000000001</v>
      </c>
      <c r="DI844" s="516">
        <v>146.30000000000001</v>
      </c>
      <c r="DJ844" s="516">
        <v>144.80000000000001</v>
      </c>
      <c r="DK844" s="516">
        <v>146.19999999999999</v>
      </c>
      <c r="DL844" s="516">
        <v>149</v>
      </c>
      <c r="DM844" s="516">
        <v>148.1</v>
      </c>
      <c r="DN844" s="516">
        <v>151</v>
      </c>
      <c r="DO844" s="516">
        <v>150.4</v>
      </c>
      <c r="DP844" s="516">
        <v>154.30000000000001</v>
      </c>
      <c r="DQ844" s="516">
        <v>153.30000000000001</v>
      </c>
      <c r="DR844" s="516">
        <v>154.69999999999999</v>
      </c>
      <c r="DS844" s="516">
        <v>157.19999999999999</v>
      </c>
      <c r="DT844" s="516">
        <v>158.69999999999999</v>
      </c>
      <c r="DU844" s="517">
        <v>155.9</v>
      </c>
      <c r="DV844" s="517">
        <v>155.80000000000001</v>
      </c>
      <c r="DW844" s="517">
        <v>157.69999999999999</v>
      </c>
      <c r="DX844" s="559">
        <v>157.19999999999999</v>
      </c>
      <c r="DY844" s="559">
        <v>157.19999999999999</v>
      </c>
      <c r="DZ844" s="559">
        <v>156.4</v>
      </c>
      <c r="EA844" s="558">
        <v>156.1</v>
      </c>
    </row>
    <row r="845" spans="1:131">
      <c r="A845" s="514" t="s">
        <v>2227</v>
      </c>
      <c r="B845" s="514" t="s">
        <v>2228</v>
      </c>
      <c r="C845" s="515">
        <v>0.18978999999999999</v>
      </c>
      <c r="D845" s="516">
        <v>102.4</v>
      </c>
      <c r="E845" s="516">
        <v>97.6</v>
      </c>
      <c r="F845" s="516">
        <v>94.7</v>
      </c>
      <c r="G845" s="516">
        <v>91.7</v>
      </c>
      <c r="H845" s="516">
        <v>97</v>
      </c>
      <c r="I845" s="516">
        <v>96.9</v>
      </c>
      <c r="J845" s="516">
        <v>105.4</v>
      </c>
      <c r="K845" s="516">
        <v>112.3</v>
      </c>
      <c r="L845" s="516">
        <v>108.7</v>
      </c>
      <c r="M845" s="516">
        <v>105.1</v>
      </c>
      <c r="N845" s="516">
        <v>105.7</v>
      </c>
      <c r="O845" s="516">
        <v>99.5</v>
      </c>
      <c r="P845" s="516">
        <v>96.3</v>
      </c>
      <c r="Q845" s="516">
        <v>94.1</v>
      </c>
      <c r="R845" s="516">
        <v>95.4</v>
      </c>
      <c r="S845" s="516">
        <v>92.8</v>
      </c>
      <c r="T845" s="516">
        <v>102.3</v>
      </c>
      <c r="U845" s="516">
        <v>114</v>
      </c>
      <c r="V845" s="516">
        <v>107.6</v>
      </c>
      <c r="W845" s="516">
        <v>107.6</v>
      </c>
      <c r="X845" s="516">
        <v>113.1</v>
      </c>
      <c r="Y845" s="516">
        <v>111.7</v>
      </c>
      <c r="Z845" s="516">
        <v>107.2</v>
      </c>
      <c r="AA845" s="516">
        <v>108.8</v>
      </c>
      <c r="AB845" s="516">
        <v>103.4</v>
      </c>
      <c r="AC845" s="516">
        <v>109.9</v>
      </c>
      <c r="AD845" s="516">
        <v>113.1</v>
      </c>
      <c r="AE845" s="516">
        <v>110.1</v>
      </c>
      <c r="AF845" s="516">
        <v>109.4</v>
      </c>
      <c r="AG845" s="516">
        <v>111.7</v>
      </c>
      <c r="AH845" s="516">
        <v>114.7</v>
      </c>
      <c r="AI845" s="516">
        <v>110.5</v>
      </c>
      <c r="AJ845" s="516">
        <v>107.2</v>
      </c>
      <c r="AK845" s="516">
        <v>112.9</v>
      </c>
      <c r="AL845" s="516">
        <v>109.7</v>
      </c>
      <c r="AM845" s="516">
        <v>108.5</v>
      </c>
      <c r="AN845" s="516">
        <v>104.2</v>
      </c>
      <c r="AO845" s="516">
        <v>103.2</v>
      </c>
      <c r="AP845" s="516">
        <v>99.6</v>
      </c>
      <c r="AQ845" s="516">
        <v>107.7</v>
      </c>
      <c r="AR845" s="516">
        <v>119</v>
      </c>
      <c r="AS845" s="516">
        <v>104.2</v>
      </c>
      <c r="AT845" s="516">
        <v>110.4</v>
      </c>
      <c r="AU845" s="516">
        <v>106.3</v>
      </c>
      <c r="AV845" s="516">
        <v>107.2</v>
      </c>
      <c r="AW845" s="516">
        <v>107.2</v>
      </c>
      <c r="AX845" s="516">
        <v>107.5</v>
      </c>
      <c r="AY845" s="516">
        <v>106.8</v>
      </c>
      <c r="AZ845" s="516">
        <v>108.7</v>
      </c>
      <c r="BA845" s="516">
        <v>109.5</v>
      </c>
      <c r="BB845" s="516">
        <v>108</v>
      </c>
      <c r="BC845" s="516">
        <v>108.4</v>
      </c>
      <c r="BD845" s="516">
        <v>109.5</v>
      </c>
      <c r="BE845" s="516">
        <v>110.3</v>
      </c>
      <c r="BF845" s="516">
        <v>110.7</v>
      </c>
      <c r="BG845" s="516">
        <v>113.4</v>
      </c>
      <c r="BH845" s="516">
        <v>108.1</v>
      </c>
      <c r="BI845" s="516">
        <v>109.6</v>
      </c>
      <c r="BJ845" s="516">
        <v>107.3</v>
      </c>
      <c r="BK845" s="516">
        <v>107.3</v>
      </c>
      <c r="BL845" s="516">
        <v>106.6</v>
      </c>
      <c r="BM845" s="516">
        <v>107.6</v>
      </c>
      <c r="BN845" s="516">
        <v>107.6</v>
      </c>
      <c r="BO845" s="516">
        <v>109.5</v>
      </c>
      <c r="BP845" s="516">
        <v>107.9</v>
      </c>
      <c r="BQ845" s="516">
        <v>112.4</v>
      </c>
      <c r="BR845" s="516">
        <v>113.1</v>
      </c>
      <c r="BS845" s="516">
        <v>115.1</v>
      </c>
      <c r="BT845" s="516">
        <v>115</v>
      </c>
      <c r="BU845" s="516">
        <v>116.2</v>
      </c>
      <c r="BV845" s="516">
        <v>117.5</v>
      </c>
      <c r="BW845" s="516">
        <v>118.8</v>
      </c>
      <c r="BX845" s="516">
        <v>118.8</v>
      </c>
      <c r="BY845" s="516">
        <v>117.3</v>
      </c>
      <c r="BZ845" s="516">
        <v>115.8</v>
      </c>
      <c r="CA845" s="516">
        <v>117.7</v>
      </c>
      <c r="CB845" s="516">
        <v>116.7</v>
      </c>
      <c r="CC845" s="516">
        <v>117.8</v>
      </c>
      <c r="CD845" s="516">
        <v>117.8</v>
      </c>
      <c r="CE845" s="516">
        <v>116.7</v>
      </c>
      <c r="CF845" s="516">
        <v>117.7</v>
      </c>
      <c r="CG845" s="516">
        <v>118.9</v>
      </c>
      <c r="CH845" s="516">
        <v>119.5</v>
      </c>
      <c r="CI845" s="516">
        <v>118.3</v>
      </c>
      <c r="CJ845" s="516">
        <v>118.7</v>
      </c>
      <c r="CK845" s="516">
        <v>118.9</v>
      </c>
      <c r="CL845" s="516">
        <v>117.6</v>
      </c>
      <c r="CM845" s="516">
        <v>118</v>
      </c>
      <c r="CN845" s="516">
        <v>118.9</v>
      </c>
      <c r="CO845" s="516">
        <v>119.9</v>
      </c>
      <c r="CP845" s="516">
        <v>119</v>
      </c>
      <c r="CQ845" s="516">
        <v>118.6</v>
      </c>
      <c r="CR845" s="516">
        <v>118.7</v>
      </c>
      <c r="CS845" s="516">
        <v>118</v>
      </c>
      <c r="CT845" s="516">
        <v>116.8</v>
      </c>
      <c r="CU845" s="516">
        <v>115.6</v>
      </c>
      <c r="CV845" s="516">
        <v>117.2</v>
      </c>
      <c r="CW845" s="516">
        <v>117.9</v>
      </c>
      <c r="CX845" s="516">
        <v>116.1</v>
      </c>
      <c r="CY845" s="516">
        <v>117.8</v>
      </c>
      <c r="CZ845" s="516">
        <v>117.6</v>
      </c>
      <c r="DA845" s="516">
        <v>117.1</v>
      </c>
      <c r="DB845" s="516">
        <v>118.2</v>
      </c>
      <c r="DC845" s="516">
        <v>119.9</v>
      </c>
      <c r="DD845" s="516">
        <v>119.7</v>
      </c>
      <c r="DE845" s="516">
        <v>119.1</v>
      </c>
      <c r="DF845" s="516">
        <v>120</v>
      </c>
      <c r="DG845" s="516">
        <v>120.9</v>
      </c>
      <c r="DH845" s="516">
        <v>119.6</v>
      </c>
      <c r="DI845" s="516">
        <v>120.2</v>
      </c>
      <c r="DJ845" s="516">
        <v>120.9</v>
      </c>
      <c r="DK845" s="516">
        <v>119.9</v>
      </c>
      <c r="DL845" s="516">
        <v>123.8</v>
      </c>
      <c r="DM845" s="516">
        <v>121.7</v>
      </c>
      <c r="DN845" s="516">
        <v>122.6</v>
      </c>
      <c r="DO845" s="516">
        <v>123.7</v>
      </c>
      <c r="DP845" s="516">
        <v>126</v>
      </c>
      <c r="DQ845" s="516">
        <v>126.9</v>
      </c>
      <c r="DR845" s="516">
        <v>129</v>
      </c>
      <c r="DS845" s="516">
        <v>128.30000000000001</v>
      </c>
      <c r="DT845" s="516">
        <v>129.69999999999999</v>
      </c>
      <c r="DU845" s="517">
        <v>131.6</v>
      </c>
      <c r="DV845" s="517">
        <v>130.9</v>
      </c>
      <c r="DW845" s="517">
        <v>131.9</v>
      </c>
      <c r="DX845" s="559">
        <v>133.4</v>
      </c>
      <c r="DY845" s="559">
        <v>133.80000000000001</v>
      </c>
      <c r="DZ845" s="559">
        <v>133.19999999999999</v>
      </c>
      <c r="EA845" s="558">
        <v>134.19999999999999</v>
      </c>
    </row>
    <row r="846" spans="1:131">
      <c r="A846" s="514" t="s">
        <v>2229</v>
      </c>
      <c r="B846" s="514" t="s">
        <v>2230</v>
      </c>
      <c r="C846" s="515">
        <v>9.7809999999999994E-2</v>
      </c>
      <c r="D846" s="516">
        <v>107</v>
      </c>
      <c r="E846" s="516">
        <v>106.9</v>
      </c>
      <c r="F846" s="516">
        <v>107.2</v>
      </c>
      <c r="G846" s="516">
        <v>108</v>
      </c>
      <c r="H846" s="516">
        <v>111.3</v>
      </c>
      <c r="I846" s="516">
        <v>113</v>
      </c>
      <c r="J846" s="516">
        <v>112.3</v>
      </c>
      <c r="K846" s="516">
        <v>111.9</v>
      </c>
      <c r="L846" s="516">
        <v>110.8</v>
      </c>
      <c r="M846" s="516">
        <v>113.4</v>
      </c>
      <c r="N846" s="516">
        <v>114.8</v>
      </c>
      <c r="O846" s="516">
        <v>114.2</v>
      </c>
      <c r="P846" s="516">
        <v>114.3</v>
      </c>
      <c r="Q846" s="516">
        <v>118.5</v>
      </c>
      <c r="R846" s="516">
        <v>111.7</v>
      </c>
      <c r="S846" s="516">
        <v>112.5</v>
      </c>
      <c r="T846" s="516">
        <v>113.3</v>
      </c>
      <c r="U846" s="516">
        <v>115.3</v>
      </c>
      <c r="V846" s="516">
        <v>120.5</v>
      </c>
      <c r="W846" s="516">
        <v>125.8</v>
      </c>
      <c r="X846" s="516">
        <v>120.2</v>
      </c>
      <c r="Y846" s="516">
        <v>120.8</v>
      </c>
      <c r="Z846" s="516">
        <v>127.2</v>
      </c>
      <c r="AA846" s="516">
        <v>123.5</v>
      </c>
      <c r="AB846" s="516">
        <v>123</v>
      </c>
      <c r="AC846" s="516">
        <v>122</v>
      </c>
      <c r="AD846" s="516">
        <v>120.9</v>
      </c>
      <c r="AE846" s="516">
        <v>121.5</v>
      </c>
      <c r="AF846" s="516">
        <v>122.2</v>
      </c>
      <c r="AG846" s="516">
        <v>123.1</v>
      </c>
      <c r="AH846" s="516">
        <v>123.2</v>
      </c>
      <c r="AI846" s="516">
        <v>122.6</v>
      </c>
      <c r="AJ846" s="516">
        <v>118.6</v>
      </c>
      <c r="AK846" s="516">
        <v>115.5</v>
      </c>
      <c r="AL846" s="516">
        <v>116.2</v>
      </c>
      <c r="AM846" s="516">
        <v>118.8</v>
      </c>
      <c r="AN846" s="516">
        <v>124.4</v>
      </c>
      <c r="AO846" s="516">
        <v>125.7</v>
      </c>
      <c r="AP846" s="516">
        <v>118.2</v>
      </c>
      <c r="AQ846" s="516">
        <v>117.6</v>
      </c>
      <c r="AR846" s="516">
        <v>124.1</v>
      </c>
      <c r="AS846" s="516">
        <v>111.5</v>
      </c>
      <c r="AT846" s="516">
        <v>113.4</v>
      </c>
      <c r="AU846" s="516">
        <v>112.4</v>
      </c>
      <c r="AV846" s="516">
        <v>110.7</v>
      </c>
      <c r="AW846" s="516">
        <v>110.6</v>
      </c>
      <c r="AX846" s="516">
        <v>108.5</v>
      </c>
      <c r="AY846" s="516">
        <v>108.9</v>
      </c>
      <c r="AZ846" s="516">
        <v>110.4</v>
      </c>
      <c r="BA846" s="516">
        <v>111</v>
      </c>
      <c r="BB846" s="516">
        <v>109.9</v>
      </c>
      <c r="BC846" s="516">
        <v>110.9</v>
      </c>
      <c r="BD846" s="516">
        <v>110.8</v>
      </c>
      <c r="BE846" s="516">
        <v>111.7</v>
      </c>
      <c r="BF846" s="516">
        <v>112</v>
      </c>
      <c r="BG846" s="516">
        <v>111.9</v>
      </c>
      <c r="BH846" s="516">
        <v>112</v>
      </c>
      <c r="BI846" s="516">
        <v>112</v>
      </c>
      <c r="BJ846" s="516">
        <v>112.4</v>
      </c>
      <c r="BK846" s="516">
        <v>111.9</v>
      </c>
      <c r="BL846" s="516">
        <v>112.3</v>
      </c>
      <c r="BM846" s="516">
        <v>110.6</v>
      </c>
      <c r="BN846" s="516">
        <v>110.5</v>
      </c>
      <c r="BO846" s="516">
        <v>107.6</v>
      </c>
      <c r="BP846" s="516">
        <v>107.2</v>
      </c>
      <c r="BQ846" s="516">
        <v>108.7</v>
      </c>
      <c r="BR846" s="516">
        <v>108.7</v>
      </c>
      <c r="BS846" s="516">
        <v>108.7</v>
      </c>
      <c r="BT846" s="516">
        <v>107.2</v>
      </c>
      <c r="BU846" s="516">
        <v>109.3</v>
      </c>
      <c r="BV846" s="516">
        <v>109.9</v>
      </c>
      <c r="BW846" s="516">
        <v>110.3</v>
      </c>
      <c r="BX846" s="516">
        <v>110.3</v>
      </c>
      <c r="BY846" s="516">
        <v>110.1</v>
      </c>
      <c r="BZ846" s="516">
        <v>110.6</v>
      </c>
      <c r="CA846" s="516">
        <v>110.7</v>
      </c>
      <c r="CB846" s="516">
        <v>110.7</v>
      </c>
      <c r="CC846" s="516">
        <v>110.9</v>
      </c>
      <c r="CD846" s="516">
        <v>110.5</v>
      </c>
      <c r="CE846" s="516">
        <v>110.5</v>
      </c>
      <c r="CF846" s="516">
        <v>113.2</v>
      </c>
      <c r="CG846" s="516">
        <v>113.6</v>
      </c>
      <c r="CH846" s="516">
        <v>115</v>
      </c>
      <c r="CI846" s="516">
        <v>115</v>
      </c>
      <c r="CJ846" s="516">
        <v>114.1</v>
      </c>
      <c r="CK846" s="516">
        <v>114.1</v>
      </c>
      <c r="CL846" s="516">
        <v>114.7</v>
      </c>
      <c r="CM846" s="516">
        <v>114.7</v>
      </c>
      <c r="CN846" s="516">
        <v>114.9</v>
      </c>
      <c r="CO846" s="516">
        <v>114.2</v>
      </c>
      <c r="CP846" s="516">
        <v>112.7</v>
      </c>
      <c r="CQ846" s="516">
        <v>114.7</v>
      </c>
      <c r="CR846" s="516">
        <v>114.7</v>
      </c>
      <c r="CS846" s="516">
        <v>113.3</v>
      </c>
      <c r="CT846" s="516">
        <v>113.9</v>
      </c>
      <c r="CU846" s="516">
        <v>113.9</v>
      </c>
      <c r="CV846" s="516">
        <v>113.5</v>
      </c>
      <c r="CW846" s="516">
        <v>110.7</v>
      </c>
      <c r="CX846" s="516">
        <v>111.9</v>
      </c>
      <c r="CY846" s="516">
        <v>115.8</v>
      </c>
      <c r="CZ846" s="516">
        <v>116.4</v>
      </c>
      <c r="DA846" s="516">
        <v>118.6</v>
      </c>
      <c r="DB846" s="516">
        <v>119.4</v>
      </c>
      <c r="DC846" s="516">
        <v>120.6</v>
      </c>
      <c r="DD846" s="516">
        <v>121.2</v>
      </c>
      <c r="DE846" s="516">
        <v>120.7</v>
      </c>
      <c r="DF846" s="516">
        <v>118.8</v>
      </c>
      <c r="DG846" s="516">
        <v>121.4</v>
      </c>
      <c r="DH846" s="516">
        <v>123.5</v>
      </c>
      <c r="DI846" s="516">
        <v>120.6</v>
      </c>
      <c r="DJ846" s="516">
        <v>122.2</v>
      </c>
      <c r="DK846" s="516">
        <v>122.7</v>
      </c>
      <c r="DL846" s="516">
        <v>122.4</v>
      </c>
      <c r="DM846" s="516">
        <v>125.1</v>
      </c>
      <c r="DN846" s="516">
        <v>132.9</v>
      </c>
      <c r="DO846" s="516">
        <v>133.1</v>
      </c>
      <c r="DP846" s="516">
        <v>131</v>
      </c>
      <c r="DQ846" s="516">
        <v>128.9</v>
      </c>
      <c r="DR846" s="516">
        <v>127.6</v>
      </c>
      <c r="DS846" s="516">
        <v>131</v>
      </c>
      <c r="DT846" s="516">
        <v>132.80000000000001</v>
      </c>
      <c r="DU846" s="517">
        <v>131.30000000000001</v>
      </c>
      <c r="DV846" s="517">
        <v>130.19999999999999</v>
      </c>
      <c r="DW846" s="517">
        <v>132</v>
      </c>
      <c r="DX846" s="559">
        <v>125.7</v>
      </c>
      <c r="DY846" s="559">
        <v>126.5</v>
      </c>
      <c r="DZ846" s="559">
        <v>124.2</v>
      </c>
      <c r="EA846" s="558">
        <v>121.7</v>
      </c>
    </row>
    <row r="847" spans="1:131">
      <c r="A847" s="514" t="s">
        <v>2231</v>
      </c>
      <c r="B847" s="514" t="s">
        <v>2232</v>
      </c>
      <c r="C847" s="515">
        <v>6.8400000000000002E-2</v>
      </c>
      <c r="D847" s="516">
        <v>104.8</v>
      </c>
      <c r="E847" s="516">
        <v>105.8</v>
      </c>
      <c r="F847" s="516">
        <v>105.8</v>
      </c>
      <c r="G847" s="516">
        <v>106.1</v>
      </c>
      <c r="H847" s="516">
        <v>105</v>
      </c>
      <c r="I847" s="516">
        <v>105.9</v>
      </c>
      <c r="J847" s="516">
        <v>106.4</v>
      </c>
      <c r="K847" s="516">
        <v>106.9</v>
      </c>
      <c r="L847" s="516">
        <v>107.6</v>
      </c>
      <c r="M847" s="516">
        <v>111.4</v>
      </c>
      <c r="N847" s="516">
        <v>112</v>
      </c>
      <c r="O847" s="516">
        <v>111.8</v>
      </c>
      <c r="P847" s="516">
        <v>113.3</v>
      </c>
      <c r="Q847" s="516">
        <v>113.6</v>
      </c>
      <c r="R847" s="516">
        <v>114.5</v>
      </c>
      <c r="S847" s="516">
        <v>114.5</v>
      </c>
      <c r="T847" s="516">
        <v>116</v>
      </c>
      <c r="U847" s="516">
        <v>116</v>
      </c>
      <c r="V847" s="516">
        <v>116</v>
      </c>
      <c r="W847" s="516">
        <v>115.3</v>
      </c>
      <c r="X847" s="516">
        <v>115.3</v>
      </c>
      <c r="Y847" s="516">
        <v>120.3</v>
      </c>
      <c r="Z847" s="516">
        <v>120.5</v>
      </c>
      <c r="AA847" s="516">
        <v>121</v>
      </c>
      <c r="AB847" s="516">
        <v>122.1</v>
      </c>
      <c r="AC847" s="516">
        <v>121.8</v>
      </c>
      <c r="AD847" s="516">
        <v>122.2</v>
      </c>
      <c r="AE847" s="516">
        <v>123.3</v>
      </c>
      <c r="AF847" s="516">
        <v>122.7</v>
      </c>
      <c r="AG847" s="516">
        <v>121.1</v>
      </c>
      <c r="AH847" s="516">
        <v>121</v>
      </c>
      <c r="AI847" s="516">
        <v>119.8</v>
      </c>
      <c r="AJ847" s="516">
        <v>119.9</v>
      </c>
      <c r="AK847" s="516">
        <v>123</v>
      </c>
      <c r="AL847" s="516">
        <v>123</v>
      </c>
      <c r="AM847" s="516">
        <v>124</v>
      </c>
      <c r="AN847" s="516">
        <v>123.3</v>
      </c>
      <c r="AO847" s="516">
        <v>123.4</v>
      </c>
      <c r="AP847" s="516">
        <v>124.2</v>
      </c>
      <c r="AQ847" s="516">
        <v>124.6</v>
      </c>
      <c r="AR847" s="516">
        <v>123.2</v>
      </c>
      <c r="AS847" s="516">
        <v>121.5</v>
      </c>
      <c r="AT847" s="516">
        <v>120.9</v>
      </c>
      <c r="AU847" s="516">
        <v>120.5</v>
      </c>
      <c r="AV847" s="516">
        <v>119.2</v>
      </c>
      <c r="AW847" s="516">
        <v>123</v>
      </c>
      <c r="AX847" s="516">
        <v>123.4</v>
      </c>
      <c r="AY847" s="516">
        <v>125.3</v>
      </c>
      <c r="AZ847" s="516">
        <v>125.7</v>
      </c>
      <c r="BA847" s="516">
        <v>125.6</v>
      </c>
      <c r="BB847" s="516">
        <v>124.8</v>
      </c>
      <c r="BC847" s="516">
        <v>126.4</v>
      </c>
      <c r="BD847" s="516">
        <v>128.30000000000001</v>
      </c>
      <c r="BE847" s="516">
        <v>126.4</v>
      </c>
      <c r="BF847" s="516">
        <v>128.4</v>
      </c>
      <c r="BG847" s="516">
        <v>129</v>
      </c>
      <c r="BH847" s="516">
        <v>129.5</v>
      </c>
      <c r="BI847" s="516">
        <v>130.9</v>
      </c>
      <c r="BJ847" s="516">
        <v>129.80000000000001</v>
      </c>
      <c r="BK847" s="516">
        <v>131.30000000000001</v>
      </c>
      <c r="BL847" s="516">
        <v>132.6</v>
      </c>
      <c r="BM847" s="516">
        <v>130.80000000000001</v>
      </c>
      <c r="BN847" s="516">
        <v>133.5</v>
      </c>
      <c r="BO847" s="516">
        <v>134.4</v>
      </c>
      <c r="BP847" s="516">
        <v>135.5</v>
      </c>
      <c r="BQ847" s="516">
        <v>140.19999999999999</v>
      </c>
      <c r="BR847" s="516">
        <v>141.5</v>
      </c>
      <c r="BS847" s="516">
        <v>141.30000000000001</v>
      </c>
      <c r="BT847" s="516">
        <v>141.69999999999999</v>
      </c>
      <c r="BU847" s="516">
        <v>143.19999999999999</v>
      </c>
      <c r="BV847" s="516">
        <v>145.1</v>
      </c>
      <c r="BW847" s="516">
        <v>147.4</v>
      </c>
      <c r="BX847" s="516">
        <v>148.69999999999999</v>
      </c>
      <c r="BY847" s="516">
        <v>150.19999999999999</v>
      </c>
      <c r="BZ847" s="516">
        <v>158.30000000000001</v>
      </c>
      <c r="CA847" s="516">
        <v>159.1</v>
      </c>
      <c r="CB847" s="516">
        <v>159.5</v>
      </c>
      <c r="CC847" s="516">
        <v>162.69999999999999</v>
      </c>
      <c r="CD847" s="516">
        <v>162.80000000000001</v>
      </c>
      <c r="CE847" s="516">
        <v>162.9</v>
      </c>
      <c r="CF847" s="516">
        <v>168.6</v>
      </c>
      <c r="CG847" s="516">
        <v>166.4</v>
      </c>
      <c r="CH847" s="516">
        <v>166.5</v>
      </c>
      <c r="CI847" s="516">
        <v>169.3</v>
      </c>
      <c r="CJ847" s="516">
        <v>170.5</v>
      </c>
      <c r="CK847" s="516">
        <v>167.8</v>
      </c>
      <c r="CL847" s="516">
        <v>170.3</v>
      </c>
      <c r="CM847" s="516">
        <v>169.2</v>
      </c>
      <c r="CN847" s="516">
        <v>168.4</v>
      </c>
      <c r="CO847" s="516">
        <v>169.3</v>
      </c>
      <c r="CP847" s="516">
        <v>171.7</v>
      </c>
      <c r="CQ847" s="516">
        <v>171</v>
      </c>
      <c r="CR847" s="516">
        <v>170.4</v>
      </c>
      <c r="CS847" s="516">
        <v>173.3</v>
      </c>
      <c r="CT847" s="516">
        <v>172.2</v>
      </c>
      <c r="CU847" s="516">
        <v>173.3</v>
      </c>
      <c r="CV847" s="516">
        <v>173.3</v>
      </c>
      <c r="CW847" s="516">
        <v>174.5</v>
      </c>
      <c r="CX847" s="516">
        <v>171.4</v>
      </c>
      <c r="CY847" s="516">
        <v>171.5</v>
      </c>
      <c r="CZ847" s="516">
        <v>169.5</v>
      </c>
      <c r="DA847" s="516">
        <v>173.2</v>
      </c>
      <c r="DB847" s="516">
        <v>174.9</v>
      </c>
      <c r="DC847" s="516">
        <v>184.7</v>
      </c>
      <c r="DD847" s="516">
        <v>192.4</v>
      </c>
      <c r="DE847" s="516">
        <v>197.1</v>
      </c>
      <c r="DF847" s="516">
        <v>198</v>
      </c>
      <c r="DG847" s="516">
        <v>198.5</v>
      </c>
      <c r="DH847" s="516">
        <v>200.8</v>
      </c>
      <c r="DI847" s="516">
        <v>205.4</v>
      </c>
      <c r="DJ847" s="516">
        <v>213.4</v>
      </c>
      <c r="DK847" s="516">
        <v>215.4</v>
      </c>
      <c r="DL847" s="516">
        <v>216.5</v>
      </c>
      <c r="DM847" s="516">
        <v>219.2</v>
      </c>
      <c r="DN847" s="516">
        <v>224</v>
      </c>
      <c r="DO847" s="516">
        <v>224.1</v>
      </c>
      <c r="DP847" s="516">
        <v>230.9</v>
      </c>
      <c r="DQ847" s="516">
        <v>228.6</v>
      </c>
      <c r="DR847" s="516">
        <v>228</v>
      </c>
      <c r="DS847" s="516">
        <v>234.6</v>
      </c>
      <c r="DT847" s="516">
        <v>237.2</v>
      </c>
      <c r="DU847" s="517">
        <v>242.3</v>
      </c>
      <c r="DV847" s="517">
        <v>241.5</v>
      </c>
      <c r="DW847" s="517">
        <v>241.5</v>
      </c>
      <c r="DX847" s="559">
        <v>240</v>
      </c>
      <c r="DY847" s="559">
        <v>239.3</v>
      </c>
      <c r="DZ847" s="559">
        <v>240.3</v>
      </c>
      <c r="EA847" s="558">
        <v>238.9</v>
      </c>
    </row>
    <row r="848" spans="1:131">
      <c r="A848" s="514" t="s">
        <v>2233</v>
      </c>
      <c r="B848" s="514" t="s">
        <v>2234</v>
      </c>
      <c r="C848" s="515">
        <v>0.26311000000000001</v>
      </c>
      <c r="D848" s="516">
        <v>102.2</v>
      </c>
      <c r="E848" s="516">
        <v>102.4</v>
      </c>
      <c r="F848" s="516">
        <v>103.4</v>
      </c>
      <c r="G848" s="516">
        <v>100.3</v>
      </c>
      <c r="H848" s="516">
        <v>101.1</v>
      </c>
      <c r="I848" s="516">
        <v>104.5</v>
      </c>
      <c r="J848" s="516">
        <v>101.3</v>
      </c>
      <c r="K848" s="516">
        <v>105.6</v>
      </c>
      <c r="L848" s="516">
        <v>107.5</v>
      </c>
      <c r="M848" s="516">
        <v>107.4</v>
      </c>
      <c r="N848" s="516">
        <v>106.9</v>
      </c>
      <c r="O848" s="516">
        <v>107.6</v>
      </c>
      <c r="P848" s="516">
        <v>108.4</v>
      </c>
      <c r="Q848" s="516">
        <v>109.9</v>
      </c>
      <c r="R848" s="516">
        <v>105.6</v>
      </c>
      <c r="S848" s="516">
        <v>107.9</v>
      </c>
      <c r="T848" s="516">
        <v>110.4</v>
      </c>
      <c r="U848" s="516">
        <v>107.4</v>
      </c>
      <c r="V848" s="516">
        <v>110.6</v>
      </c>
      <c r="W848" s="516">
        <v>107</v>
      </c>
      <c r="X848" s="516">
        <v>109.7</v>
      </c>
      <c r="Y848" s="516">
        <v>113</v>
      </c>
      <c r="Z848" s="516">
        <v>112.6</v>
      </c>
      <c r="AA848" s="516">
        <v>112.7</v>
      </c>
      <c r="AB848" s="516">
        <v>111</v>
      </c>
      <c r="AC848" s="516">
        <v>113.9</v>
      </c>
      <c r="AD848" s="516">
        <v>115.6</v>
      </c>
      <c r="AE848" s="516">
        <v>112.2</v>
      </c>
      <c r="AF848" s="516">
        <v>112</v>
      </c>
      <c r="AG848" s="516">
        <v>112.3</v>
      </c>
      <c r="AH848" s="516">
        <v>116.4</v>
      </c>
      <c r="AI848" s="516">
        <v>111.2</v>
      </c>
      <c r="AJ848" s="516">
        <v>115.9</v>
      </c>
      <c r="AK848" s="516">
        <v>112.3</v>
      </c>
      <c r="AL848" s="516">
        <v>110.4</v>
      </c>
      <c r="AM848" s="516">
        <v>101.7</v>
      </c>
      <c r="AN848" s="516">
        <v>99.3</v>
      </c>
      <c r="AO848" s="516">
        <v>103.7</v>
      </c>
      <c r="AP848" s="516">
        <v>100</v>
      </c>
      <c r="AQ848" s="516">
        <v>101.1</v>
      </c>
      <c r="AR848" s="516">
        <v>100.8</v>
      </c>
      <c r="AS848" s="516">
        <v>101.2</v>
      </c>
      <c r="AT848" s="516">
        <v>101.1</v>
      </c>
      <c r="AU848" s="516">
        <v>104.1</v>
      </c>
      <c r="AV848" s="516">
        <v>104.1</v>
      </c>
      <c r="AW848" s="516">
        <v>105</v>
      </c>
      <c r="AX848" s="516">
        <v>104.1</v>
      </c>
      <c r="AY848" s="516">
        <v>106.7</v>
      </c>
      <c r="AZ848" s="516">
        <v>105.4</v>
      </c>
      <c r="BA848" s="516">
        <v>104.9</v>
      </c>
      <c r="BB848" s="516">
        <v>103.4</v>
      </c>
      <c r="BC848" s="516">
        <v>107.2</v>
      </c>
      <c r="BD848" s="516">
        <v>106.3</v>
      </c>
      <c r="BE848" s="516">
        <v>107.1</v>
      </c>
      <c r="BF848" s="516">
        <v>105.4</v>
      </c>
      <c r="BG848" s="516">
        <v>105.7</v>
      </c>
      <c r="BH848" s="516">
        <v>105.9</v>
      </c>
      <c r="BI848" s="516">
        <v>105.8</v>
      </c>
      <c r="BJ848" s="516">
        <v>105.3</v>
      </c>
      <c r="BK848" s="516">
        <v>105.7</v>
      </c>
      <c r="BL848" s="516">
        <v>106.4</v>
      </c>
      <c r="BM848" s="516">
        <v>107.6</v>
      </c>
      <c r="BN848" s="516">
        <v>108.2</v>
      </c>
      <c r="BO848" s="516">
        <v>109.8</v>
      </c>
      <c r="BP848" s="516">
        <v>110.9</v>
      </c>
      <c r="BQ848" s="516">
        <v>111.7</v>
      </c>
      <c r="BR848" s="516">
        <v>112</v>
      </c>
      <c r="BS848" s="516">
        <v>113.8</v>
      </c>
      <c r="BT848" s="516">
        <v>113.8</v>
      </c>
      <c r="BU848" s="516">
        <v>115.2</v>
      </c>
      <c r="BV848" s="516">
        <v>116.5</v>
      </c>
      <c r="BW848" s="516">
        <v>116.2</v>
      </c>
      <c r="BX848" s="516">
        <v>117.6</v>
      </c>
      <c r="BY848" s="516">
        <v>116.8</v>
      </c>
      <c r="BZ848" s="516">
        <v>116.7</v>
      </c>
      <c r="CA848" s="516">
        <v>116.8</v>
      </c>
      <c r="CB848" s="516">
        <v>117.9</v>
      </c>
      <c r="CC848" s="516">
        <v>117.6</v>
      </c>
      <c r="CD848" s="516">
        <v>118.5</v>
      </c>
      <c r="CE848" s="516">
        <v>119.8</v>
      </c>
      <c r="CF848" s="516">
        <v>120.1</v>
      </c>
      <c r="CG848" s="516">
        <v>120.4</v>
      </c>
      <c r="CH848" s="516">
        <v>119.9</v>
      </c>
      <c r="CI848" s="516">
        <v>119.9</v>
      </c>
      <c r="CJ848" s="516">
        <v>118.1</v>
      </c>
      <c r="CK848" s="516">
        <v>119.3</v>
      </c>
      <c r="CL848" s="516">
        <v>118.2</v>
      </c>
      <c r="CM848" s="516">
        <v>118.9</v>
      </c>
      <c r="CN848" s="516">
        <v>118.5</v>
      </c>
      <c r="CO848" s="516">
        <v>118.4</v>
      </c>
      <c r="CP848" s="516">
        <v>118.7</v>
      </c>
      <c r="CQ848" s="516">
        <v>119.7</v>
      </c>
      <c r="CR848" s="516">
        <v>119.8</v>
      </c>
      <c r="CS848" s="516">
        <v>120</v>
      </c>
      <c r="CT848" s="516">
        <v>119.7</v>
      </c>
      <c r="CU848" s="516">
        <v>119.4</v>
      </c>
      <c r="CV848" s="516">
        <v>119.3</v>
      </c>
      <c r="CW848" s="516">
        <v>119.5</v>
      </c>
      <c r="CX848" s="516">
        <v>119.9</v>
      </c>
      <c r="CY848" s="516">
        <v>119.2</v>
      </c>
      <c r="CZ848" s="516">
        <v>118.9</v>
      </c>
      <c r="DA848" s="516">
        <v>119.9</v>
      </c>
      <c r="DB848" s="516">
        <v>120.4</v>
      </c>
      <c r="DC848" s="516">
        <v>121.4</v>
      </c>
      <c r="DD848" s="516">
        <v>122.6</v>
      </c>
      <c r="DE848" s="516">
        <v>124.2</v>
      </c>
      <c r="DF848" s="516">
        <v>127.1</v>
      </c>
      <c r="DG848" s="516">
        <v>128.4</v>
      </c>
      <c r="DH848" s="516">
        <v>129.19999999999999</v>
      </c>
      <c r="DI848" s="516">
        <v>132.19999999999999</v>
      </c>
      <c r="DJ848" s="516">
        <v>133.80000000000001</v>
      </c>
      <c r="DK848" s="516">
        <v>136.19999999999999</v>
      </c>
      <c r="DL848" s="516">
        <v>136.5</v>
      </c>
      <c r="DM848" s="516">
        <v>138.1</v>
      </c>
      <c r="DN848" s="516">
        <v>138.69999999999999</v>
      </c>
      <c r="DO848" s="516">
        <v>139.30000000000001</v>
      </c>
      <c r="DP848" s="516">
        <v>139</v>
      </c>
      <c r="DQ848" s="516">
        <v>139.6</v>
      </c>
      <c r="DR848" s="516">
        <v>141.80000000000001</v>
      </c>
      <c r="DS848" s="516">
        <v>142.80000000000001</v>
      </c>
      <c r="DT848" s="516">
        <v>144</v>
      </c>
      <c r="DU848" s="517">
        <v>134.80000000000001</v>
      </c>
      <c r="DV848" s="517">
        <v>135.5</v>
      </c>
      <c r="DW848" s="517">
        <v>136.69999999999999</v>
      </c>
      <c r="DX848" s="559">
        <v>135.4</v>
      </c>
      <c r="DY848" s="559">
        <v>136.4</v>
      </c>
      <c r="DZ848" s="559">
        <v>136.69999999999999</v>
      </c>
      <c r="EA848" s="558">
        <v>136.4</v>
      </c>
    </row>
    <row r="849" spans="1:131">
      <c r="A849" s="514" t="s">
        <v>2235</v>
      </c>
      <c r="B849" s="514" t="s">
        <v>2236</v>
      </c>
      <c r="C849" s="515">
        <v>8.7000000000000001E-4</v>
      </c>
      <c r="D849" s="516">
        <v>98.4</v>
      </c>
      <c r="E849" s="516">
        <v>108.1</v>
      </c>
      <c r="F849" s="516">
        <v>105.9</v>
      </c>
      <c r="G849" s="516">
        <v>102.9</v>
      </c>
      <c r="H849" s="516">
        <v>106.4</v>
      </c>
      <c r="I849" s="516">
        <v>103.6</v>
      </c>
      <c r="J849" s="516">
        <v>98.6</v>
      </c>
      <c r="K849" s="516">
        <v>102.6</v>
      </c>
      <c r="L849" s="516">
        <v>104.3</v>
      </c>
      <c r="M849" s="516">
        <v>103.8</v>
      </c>
      <c r="N849" s="516">
        <v>103.4</v>
      </c>
      <c r="O849" s="516">
        <v>105.5</v>
      </c>
      <c r="P849" s="516">
        <v>106.8</v>
      </c>
      <c r="Q849" s="516">
        <v>108.2</v>
      </c>
      <c r="R849" s="516">
        <v>104.2</v>
      </c>
      <c r="S849" s="516">
        <v>107.5</v>
      </c>
      <c r="T849" s="516">
        <v>105.6</v>
      </c>
      <c r="U849" s="516">
        <v>98.9</v>
      </c>
      <c r="V849" s="516">
        <v>102.8</v>
      </c>
      <c r="W849" s="516">
        <v>108.4</v>
      </c>
      <c r="X849" s="516">
        <v>113.3</v>
      </c>
      <c r="Y849" s="516">
        <v>112.9</v>
      </c>
      <c r="Z849" s="516">
        <v>116.4</v>
      </c>
      <c r="AA849" s="516">
        <v>110</v>
      </c>
      <c r="AB849" s="516">
        <v>113.8</v>
      </c>
      <c r="AC849" s="516">
        <v>114.9</v>
      </c>
      <c r="AD849" s="516">
        <v>112.1</v>
      </c>
      <c r="AE849" s="516">
        <v>117.8</v>
      </c>
      <c r="AF849" s="516">
        <v>121.1</v>
      </c>
      <c r="AG849" s="516">
        <v>111.3</v>
      </c>
      <c r="AH849" s="516">
        <v>116</v>
      </c>
      <c r="AI849" s="516">
        <v>120.2</v>
      </c>
      <c r="AJ849" s="516">
        <v>115.1</v>
      </c>
      <c r="AK849" s="516">
        <v>118.8</v>
      </c>
      <c r="AL849" s="516">
        <v>114.7</v>
      </c>
      <c r="AM849" s="516">
        <v>114.7</v>
      </c>
      <c r="AN849" s="516">
        <v>118.5</v>
      </c>
      <c r="AO849" s="516">
        <v>117.3</v>
      </c>
      <c r="AP849" s="516">
        <v>122</v>
      </c>
      <c r="AQ849" s="516">
        <v>120.3</v>
      </c>
      <c r="AR849" s="516">
        <v>117</v>
      </c>
      <c r="AS849" s="516">
        <v>106.9</v>
      </c>
      <c r="AT849" s="516">
        <v>117</v>
      </c>
      <c r="AU849" s="516">
        <v>121.6</v>
      </c>
      <c r="AV849" s="516">
        <v>119.4</v>
      </c>
      <c r="AW849" s="516">
        <v>117.8</v>
      </c>
      <c r="AX849" s="516">
        <v>112.3</v>
      </c>
      <c r="AY849" s="516">
        <v>112.7</v>
      </c>
      <c r="AZ849" s="516">
        <v>122.1</v>
      </c>
      <c r="BA849" s="516">
        <v>114.8</v>
      </c>
      <c r="BB849" s="516">
        <v>119.6</v>
      </c>
      <c r="BC849" s="516">
        <v>117.5</v>
      </c>
      <c r="BD849" s="516">
        <v>114.5</v>
      </c>
      <c r="BE849" s="516">
        <v>117.9</v>
      </c>
      <c r="BF849" s="516">
        <v>121.4</v>
      </c>
      <c r="BG849" s="516">
        <v>120.9</v>
      </c>
      <c r="BH849" s="516">
        <v>121.3</v>
      </c>
      <c r="BI849" s="516">
        <v>120</v>
      </c>
      <c r="BJ849" s="516">
        <v>123.2</v>
      </c>
      <c r="BK849" s="516">
        <v>122.9</v>
      </c>
      <c r="BL849" s="516">
        <v>124.5</v>
      </c>
      <c r="BM849" s="516">
        <v>126.9</v>
      </c>
      <c r="BN849" s="516">
        <v>126.9</v>
      </c>
      <c r="BO849" s="516">
        <v>126.9</v>
      </c>
      <c r="BP849" s="516">
        <v>129.19999999999999</v>
      </c>
      <c r="BQ849" s="516">
        <v>129</v>
      </c>
      <c r="BR849" s="516">
        <v>123.7</v>
      </c>
      <c r="BS849" s="516">
        <v>124.5</v>
      </c>
      <c r="BT849" s="516">
        <v>124.5</v>
      </c>
      <c r="BU849" s="516">
        <v>116</v>
      </c>
      <c r="BV849" s="516">
        <v>116</v>
      </c>
      <c r="BW849" s="516">
        <v>114.7</v>
      </c>
      <c r="BX849" s="516">
        <v>117.5</v>
      </c>
      <c r="BY849" s="516">
        <v>116</v>
      </c>
      <c r="BZ849" s="516">
        <v>115.4</v>
      </c>
      <c r="CA849" s="516">
        <v>114.3</v>
      </c>
      <c r="CB849" s="516">
        <v>113.9</v>
      </c>
      <c r="CC849" s="516">
        <v>116.7</v>
      </c>
      <c r="CD849" s="516">
        <v>116.9</v>
      </c>
      <c r="CE849" s="516">
        <v>114.8</v>
      </c>
      <c r="CF849" s="516">
        <v>111.8</v>
      </c>
      <c r="CG849" s="516">
        <v>118.3</v>
      </c>
      <c r="CH849" s="516">
        <v>119.9</v>
      </c>
      <c r="CI849" s="516">
        <v>118.5</v>
      </c>
      <c r="CJ849" s="516">
        <v>118.1</v>
      </c>
      <c r="CK849" s="516">
        <v>118.9</v>
      </c>
      <c r="CL849" s="516">
        <v>117.4</v>
      </c>
      <c r="CM849" s="516">
        <v>119.6</v>
      </c>
      <c r="CN849" s="516">
        <v>119.3</v>
      </c>
      <c r="CO849" s="516">
        <v>118.3</v>
      </c>
      <c r="CP849" s="516">
        <v>119.1</v>
      </c>
      <c r="CQ849" s="516">
        <v>122.6</v>
      </c>
      <c r="CR849" s="516">
        <v>115.3</v>
      </c>
      <c r="CS849" s="516">
        <v>120.9</v>
      </c>
      <c r="CT849" s="516">
        <v>121.4</v>
      </c>
      <c r="CU849" s="516">
        <v>113.4</v>
      </c>
      <c r="CV849" s="516">
        <v>111</v>
      </c>
      <c r="CW849" s="516">
        <v>115.9</v>
      </c>
      <c r="CX849" s="516">
        <v>120.7</v>
      </c>
      <c r="CY849" s="516">
        <v>113.1</v>
      </c>
      <c r="CZ849" s="516">
        <v>109.4</v>
      </c>
      <c r="DA849" s="516">
        <v>117.8</v>
      </c>
      <c r="DB849" s="516">
        <v>113.8</v>
      </c>
      <c r="DC849" s="516">
        <v>119.2</v>
      </c>
      <c r="DD849" s="516">
        <v>113.4</v>
      </c>
      <c r="DE849" s="516">
        <v>123.1</v>
      </c>
      <c r="DF849" s="516">
        <v>111.8</v>
      </c>
      <c r="DG849" s="516">
        <v>108.7</v>
      </c>
      <c r="DH849" s="516">
        <v>116.3</v>
      </c>
      <c r="DI849" s="516">
        <v>121.6</v>
      </c>
      <c r="DJ849" s="516">
        <v>114.9</v>
      </c>
      <c r="DK849" s="516">
        <v>123.1</v>
      </c>
      <c r="DL849" s="516">
        <v>130.6</v>
      </c>
      <c r="DM849" s="516">
        <v>133.6</v>
      </c>
      <c r="DN849" s="516">
        <v>120.9</v>
      </c>
      <c r="DO849" s="516">
        <v>121.4</v>
      </c>
      <c r="DP849" s="516">
        <v>116.7</v>
      </c>
      <c r="DQ849" s="516">
        <v>126.5</v>
      </c>
      <c r="DR849" s="516">
        <v>121.8</v>
      </c>
      <c r="DS849" s="516">
        <v>126.1</v>
      </c>
      <c r="DT849" s="516">
        <v>118.4</v>
      </c>
      <c r="DU849" s="517">
        <v>128.9</v>
      </c>
      <c r="DV849" s="517">
        <v>136.30000000000001</v>
      </c>
      <c r="DW849" s="517">
        <v>124.6</v>
      </c>
      <c r="DX849" s="559">
        <v>131.5</v>
      </c>
      <c r="DY849" s="559">
        <v>125.9</v>
      </c>
      <c r="DZ849" s="559">
        <v>125.1</v>
      </c>
      <c r="EA849" s="558">
        <v>125.1</v>
      </c>
    </row>
    <row r="850" spans="1:131">
      <c r="A850" s="514" t="s">
        <v>2237</v>
      </c>
      <c r="B850" s="514" t="s">
        <v>2238</v>
      </c>
      <c r="C850" s="515">
        <v>0.10674</v>
      </c>
      <c r="D850" s="516">
        <v>107.6</v>
      </c>
      <c r="E850" s="516">
        <v>108.1</v>
      </c>
      <c r="F850" s="516">
        <v>107.7</v>
      </c>
      <c r="G850" s="516">
        <v>108.2</v>
      </c>
      <c r="H850" s="516">
        <v>110.4</v>
      </c>
      <c r="I850" s="516">
        <v>108.4</v>
      </c>
      <c r="J850" s="516">
        <v>108.8</v>
      </c>
      <c r="K850" s="516">
        <v>112</v>
      </c>
      <c r="L850" s="516">
        <v>105.4</v>
      </c>
      <c r="M850" s="516">
        <v>111.7</v>
      </c>
      <c r="N850" s="516">
        <v>114.4</v>
      </c>
      <c r="O850" s="516">
        <v>109.6</v>
      </c>
      <c r="P850" s="516">
        <v>124.9</v>
      </c>
      <c r="Q850" s="516">
        <v>121</v>
      </c>
      <c r="R850" s="516">
        <v>117.6</v>
      </c>
      <c r="S850" s="516">
        <v>117.6</v>
      </c>
      <c r="T850" s="516">
        <v>118.1</v>
      </c>
      <c r="U850" s="516">
        <v>116.9</v>
      </c>
      <c r="V850" s="516">
        <v>122.1</v>
      </c>
      <c r="W850" s="516">
        <v>119</v>
      </c>
      <c r="X850" s="516">
        <v>117.2</v>
      </c>
      <c r="Y850" s="516">
        <v>119.9</v>
      </c>
      <c r="Z850" s="516">
        <v>120.6</v>
      </c>
      <c r="AA850" s="516">
        <v>122.4</v>
      </c>
      <c r="AB850" s="516">
        <v>134.69999999999999</v>
      </c>
      <c r="AC850" s="516">
        <v>130.30000000000001</v>
      </c>
      <c r="AD850" s="516">
        <v>128.19999999999999</v>
      </c>
      <c r="AE850" s="516">
        <v>132</v>
      </c>
      <c r="AF850" s="516">
        <v>134.30000000000001</v>
      </c>
      <c r="AG850" s="516">
        <v>127.2</v>
      </c>
      <c r="AH850" s="516">
        <v>129.5</v>
      </c>
      <c r="AI850" s="516">
        <v>129.30000000000001</v>
      </c>
      <c r="AJ850" s="516">
        <v>129.6</v>
      </c>
      <c r="AK850" s="516">
        <v>138.19999999999999</v>
      </c>
      <c r="AL850" s="516">
        <v>132.1</v>
      </c>
      <c r="AM850" s="516">
        <v>134.9</v>
      </c>
      <c r="AN850" s="516">
        <v>134.1</v>
      </c>
      <c r="AO850" s="516">
        <v>132.30000000000001</v>
      </c>
      <c r="AP850" s="516">
        <v>135.69999999999999</v>
      </c>
      <c r="AQ850" s="516">
        <v>133.30000000000001</v>
      </c>
      <c r="AR850" s="516">
        <v>136.6</v>
      </c>
      <c r="AS850" s="516">
        <v>139.30000000000001</v>
      </c>
      <c r="AT850" s="516">
        <v>137.19999999999999</v>
      </c>
      <c r="AU850" s="516">
        <v>140.1</v>
      </c>
      <c r="AV850" s="516">
        <v>142.69999999999999</v>
      </c>
      <c r="AW850" s="516">
        <v>141.4</v>
      </c>
      <c r="AX850" s="516">
        <v>142</v>
      </c>
      <c r="AY850" s="516">
        <v>146.69999999999999</v>
      </c>
      <c r="AZ850" s="516">
        <v>127.9</v>
      </c>
      <c r="BA850" s="516">
        <v>142.30000000000001</v>
      </c>
      <c r="BB850" s="516">
        <v>137.4</v>
      </c>
      <c r="BC850" s="516">
        <v>127.9</v>
      </c>
      <c r="BD850" s="516">
        <v>128.80000000000001</v>
      </c>
      <c r="BE850" s="516">
        <v>123.8</v>
      </c>
      <c r="BF850" s="516">
        <v>139.6</v>
      </c>
      <c r="BG850" s="516">
        <v>138.1</v>
      </c>
      <c r="BH850" s="516">
        <v>133.6</v>
      </c>
      <c r="BI850" s="516">
        <v>140.5</v>
      </c>
      <c r="BJ850" s="516">
        <v>151.4</v>
      </c>
      <c r="BK850" s="516">
        <v>154.4</v>
      </c>
      <c r="BL850" s="516">
        <v>135.5</v>
      </c>
      <c r="BM850" s="516">
        <v>149.5</v>
      </c>
      <c r="BN850" s="516">
        <v>155.6</v>
      </c>
      <c r="BO850" s="516">
        <v>158.9</v>
      </c>
      <c r="BP850" s="516">
        <v>167.8</v>
      </c>
      <c r="BQ850" s="516">
        <v>185.3</v>
      </c>
      <c r="BR850" s="516">
        <v>163.19999999999999</v>
      </c>
      <c r="BS850" s="516">
        <v>147.5</v>
      </c>
      <c r="BT850" s="516">
        <v>145.9</v>
      </c>
      <c r="BU850" s="516">
        <v>134.69999999999999</v>
      </c>
      <c r="BV850" s="516">
        <v>144.69999999999999</v>
      </c>
      <c r="BW850" s="516">
        <v>154.4</v>
      </c>
      <c r="BX850" s="516">
        <v>154.5</v>
      </c>
      <c r="BY850" s="516">
        <v>164.9</v>
      </c>
      <c r="BZ850" s="516">
        <v>151</v>
      </c>
      <c r="CA850" s="516">
        <v>151.9</v>
      </c>
      <c r="CB850" s="516">
        <v>150.4</v>
      </c>
      <c r="CC850" s="516">
        <v>161.69999999999999</v>
      </c>
      <c r="CD850" s="516">
        <v>161.1</v>
      </c>
      <c r="CE850" s="516">
        <v>158.19999999999999</v>
      </c>
      <c r="CF850" s="516">
        <v>164.7</v>
      </c>
      <c r="CG850" s="516">
        <v>171.2</v>
      </c>
      <c r="CH850" s="516">
        <v>154.80000000000001</v>
      </c>
      <c r="CI850" s="516">
        <v>161.1</v>
      </c>
      <c r="CJ850" s="516">
        <v>157.5</v>
      </c>
      <c r="CK850" s="516">
        <v>158</v>
      </c>
      <c r="CL850" s="516">
        <v>183.6</v>
      </c>
      <c r="CM850" s="516">
        <v>176.2</v>
      </c>
      <c r="CN850" s="516">
        <v>180.4</v>
      </c>
      <c r="CO850" s="516">
        <v>173.1</v>
      </c>
      <c r="CP850" s="516">
        <v>177.8</v>
      </c>
      <c r="CQ850" s="516">
        <v>157.9</v>
      </c>
      <c r="CR850" s="516">
        <v>165.7</v>
      </c>
      <c r="CS850" s="516">
        <v>183.6</v>
      </c>
      <c r="CT850" s="516">
        <v>175.4</v>
      </c>
      <c r="CU850" s="516">
        <v>182.7</v>
      </c>
      <c r="CV850" s="516">
        <v>182.7</v>
      </c>
      <c r="CW850" s="516">
        <v>180.2</v>
      </c>
      <c r="CX850" s="516">
        <v>158.1</v>
      </c>
      <c r="CY850" s="516">
        <v>149.1</v>
      </c>
      <c r="CZ850" s="516">
        <v>159.19999999999999</v>
      </c>
      <c r="DA850" s="516">
        <v>164.2</v>
      </c>
      <c r="DB850" s="516">
        <v>172.3</v>
      </c>
      <c r="DC850" s="516">
        <v>167.4</v>
      </c>
      <c r="DD850" s="516">
        <v>169.2</v>
      </c>
      <c r="DE850" s="516">
        <v>174.7</v>
      </c>
      <c r="DF850" s="516">
        <v>177.1</v>
      </c>
      <c r="DG850" s="516">
        <v>204.1</v>
      </c>
      <c r="DH850" s="516">
        <v>218.9</v>
      </c>
      <c r="DI850" s="516">
        <v>213.4</v>
      </c>
      <c r="DJ850" s="516">
        <v>191.6</v>
      </c>
      <c r="DK850" s="516">
        <v>195.1</v>
      </c>
      <c r="DL850" s="516">
        <v>206</v>
      </c>
      <c r="DM850" s="516">
        <v>195.1</v>
      </c>
      <c r="DN850" s="516">
        <v>201.7</v>
      </c>
      <c r="DO850" s="516">
        <v>194.3</v>
      </c>
      <c r="DP850" s="516">
        <v>214.8</v>
      </c>
      <c r="DQ850" s="516">
        <v>208.3</v>
      </c>
      <c r="DR850" s="516">
        <v>210</v>
      </c>
      <c r="DS850" s="516">
        <v>218.7</v>
      </c>
      <c r="DT850" s="516">
        <v>220.4</v>
      </c>
      <c r="DU850" s="517">
        <v>218.4</v>
      </c>
      <c r="DV850" s="517">
        <v>218.7</v>
      </c>
      <c r="DW850" s="517">
        <v>225.3</v>
      </c>
      <c r="DX850" s="559">
        <v>229.7</v>
      </c>
      <c r="DY850" s="559">
        <v>226.2</v>
      </c>
      <c r="DZ850" s="559">
        <v>222</v>
      </c>
      <c r="EA850" s="558">
        <v>222</v>
      </c>
    </row>
    <row r="851" spans="1:131">
      <c r="A851" s="514" t="s">
        <v>2239</v>
      </c>
      <c r="B851" s="514" t="s">
        <v>2240</v>
      </c>
      <c r="C851" s="515">
        <v>1.0641700000000001</v>
      </c>
      <c r="D851" s="516">
        <v>92.9</v>
      </c>
      <c r="E851" s="516">
        <v>90.1</v>
      </c>
      <c r="F851" s="516">
        <v>87.4</v>
      </c>
      <c r="G851" s="516">
        <v>93.3</v>
      </c>
      <c r="H851" s="516">
        <v>89.8</v>
      </c>
      <c r="I851" s="516">
        <v>103.3</v>
      </c>
      <c r="J851" s="516">
        <v>107</v>
      </c>
      <c r="K851" s="516">
        <v>108.6</v>
      </c>
      <c r="L851" s="516">
        <v>100</v>
      </c>
      <c r="M851" s="516">
        <v>93.8</v>
      </c>
      <c r="N851" s="516">
        <v>98.9</v>
      </c>
      <c r="O851" s="516">
        <v>91.8</v>
      </c>
      <c r="P851" s="516">
        <v>93</v>
      </c>
      <c r="Q851" s="516">
        <v>90.4</v>
      </c>
      <c r="R851" s="516">
        <v>89.5</v>
      </c>
      <c r="S851" s="516">
        <v>93.1</v>
      </c>
      <c r="T851" s="516">
        <v>96.6</v>
      </c>
      <c r="U851" s="516">
        <v>95.5</v>
      </c>
      <c r="V851" s="516">
        <v>106.4</v>
      </c>
      <c r="W851" s="516">
        <v>93.9</v>
      </c>
      <c r="X851" s="516">
        <v>90.2</v>
      </c>
      <c r="Y851" s="516">
        <v>95.9</v>
      </c>
      <c r="Z851" s="516">
        <v>99.9</v>
      </c>
      <c r="AA851" s="516">
        <v>104.1</v>
      </c>
      <c r="AB851" s="516">
        <v>106.1</v>
      </c>
      <c r="AC851" s="516">
        <v>102</v>
      </c>
      <c r="AD851" s="516">
        <v>99.7</v>
      </c>
      <c r="AE851" s="516">
        <v>98.5</v>
      </c>
      <c r="AF851" s="516">
        <v>106.1</v>
      </c>
      <c r="AG851" s="516">
        <v>101.3</v>
      </c>
      <c r="AH851" s="516">
        <v>115.1</v>
      </c>
      <c r="AI851" s="516">
        <v>105.4</v>
      </c>
      <c r="AJ851" s="516">
        <v>102.6</v>
      </c>
      <c r="AK851" s="516">
        <v>111.6</v>
      </c>
      <c r="AL851" s="516">
        <v>110</v>
      </c>
      <c r="AM851" s="516">
        <v>106.4</v>
      </c>
      <c r="AN851" s="516">
        <v>116.9</v>
      </c>
      <c r="AO851" s="516">
        <v>123.9</v>
      </c>
      <c r="AP851" s="516">
        <v>115</v>
      </c>
      <c r="AQ851" s="516">
        <v>116.8</v>
      </c>
      <c r="AR851" s="516">
        <v>108.6</v>
      </c>
      <c r="AS851" s="516">
        <v>119.6</v>
      </c>
      <c r="AT851" s="516">
        <v>121.1</v>
      </c>
      <c r="AU851" s="516">
        <v>119.6</v>
      </c>
      <c r="AV851" s="516">
        <v>120.1</v>
      </c>
      <c r="AW851" s="516">
        <v>107.6</v>
      </c>
      <c r="AX851" s="516">
        <v>118.3</v>
      </c>
      <c r="AY851" s="516">
        <v>115.7</v>
      </c>
      <c r="AZ851" s="516">
        <v>113.8</v>
      </c>
      <c r="BA851" s="516">
        <v>126.4</v>
      </c>
      <c r="BB851" s="516">
        <v>121</v>
      </c>
      <c r="BC851" s="516">
        <v>127.9</v>
      </c>
      <c r="BD851" s="516">
        <v>126</v>
      </c>
      <c r="BE851" s="516">
        <v>122.9</v>
      </c>
      <c r="BF851" s="516">
        <v>123.7</v>
      </c>
      <c r="BG851" s="516">
        <v>118.2</v>
      </c>
      <c r="BH851" s="516">
        <v>112.6</v>
      </c>
      <c r="BI851" s="516">
        <v>115</v>
      </c>
      <c r="BJ851" s="516">
        <v>114.1</v>
      </c>
      <c r="BK851" s="516">
        <v>114.9</v>
      </c>
      <c r="BL851" s="516">
        <v>115</v>
      </c>
      <c r="BM851" s="516">
        <v>112.9</v>
      </c>
      <c r="BN851" s="516">
        <v>113.9</v>
      </c>
      <c r="BO851" s="516">
        <v>113.3</v>
      </c>
      <c r="BP851" s="516">
        <v>105</v>
      </c>
      <c r="BQ851" s="516">
        <v>106.6</v>
      </c>
      <c r="BR851" s="516">
        <v>108.4</v>
      </c>
      <c r="BS851" s="516">
        <v>112</v>
      </c>
      <c r="BT851" s="516">
        <v>106.1</v>
      </c>
      <c r="BU851" s="516">
        <v>104</v>
      </c>
      <c r="BV851" s="516">
        <v>108.6</v>
      </c>
      <c r="BW851" s="516">
        <v>104.4</v>
      </c>
      <c r="BX851" s="516">
        <v>105.4</v>
      </c>
      <c r="BY851" s="516">
        <v>106.9</v>
      </c>
      <c r="BZ851" s="516">
        <v>106.9</v>
      </c>
      <c r="CA851" s="516">
        <v>106.9</v>
      </c>
      <c r="CB851" s="516">
        <v>100.6</v>
      </c>
      <c r="CC851" s="516">
        <v>107</v>
      </c>
      <c r="CD851" s="516">
        <v>107.6</v>
      </c>
      <c r="CE851" s="516">
        <v>107.1</v>
      </c>
      <c r="CF851" s="516">
        <v>114.5</v>
      </c>
      <c r="CG851" s="516">
        <v>106.9</v>
      </c>
      <c r="CH851" s="516">
        <v>106.4</v>
      </c>
      <c r="CI851" s="516">
        <v>107.3</v>
      </c>
      <c r="CJ851" s="516">
        <v>106.5</v>
      </c>
      <c r="CK851" s="516">
        <v>104.7</v>
      </c>
      <c r="CL851" s="516">
        <v>108.7</v>
      </c>
      <c r="CM851" s="516">
        <v>109.3</v>
      </c>
      <c r="CN851" s="516">
        <v>114.3</v>
      </c>
      <c r="CO851" s="516">
        <v>114.1</v>
      </c>
      <c r="CP851" s="516">
        <v>116.7</v>
      </c>
      <c r="CQ851" s="516">
        <v>113.5</v>
      </c>
      <c r="CR851" s="516">
        <v>114.4</v>
      </c>
      <c r="CS851" s="516">
        <v>113.9</v>
      </c>
      <c r="CT851" s="516">
        <v>117</v>
      </c>
      <c r="CU851" s="516">
        <v>119.8</v>
      </c>
      <c r="CV851" s="516">
        <v>120</v>
      </c>
      <c r="CW851" s="516">
        <v>120.6</v>
      </c>
      <c r="CX851" s="516">
        <v>127.8</v>
      </c>
      <c r="CY851" s="516">
        <v>134.1</v>
      </c>
      <c r="CZ851" s="516">
        <v>138.19999999999999</v>
      </c>
      <c r="DA851" s="516">
        <v>136.9</v>
      </c>
      <c r="DB851" s="516">
        <v>135.9</v>
      </c>
      <c r="DC851" s="516">
        <v>135</v>
      </c>
      <c r="DD851" s="516">
        <v>134.4</v>
      </c>
      <c r="DE851" s="516">
        <v>133.69999999999999</v>
      </c>
      <c r="DF851" s="516">
        <v>137.4</v>
      </c>
      <c r="DG851" s="516">
        <v>134.19999999999999</v>
      </c>
      <c r="DH851" s="516">
        <v>133.9</v>
      </c>
      <c r="DI851" s="516">
        <v>139.69999999999999</v>
      </c>
      <c r="DJ851" s="516">
        <v>138.4</v>
      </c>
      <c r="DK851" s="516">
        <v>137</v>
      </c>
      <c r="DL851" s="516">
        <v>133.30000000000001</v>
      </c>
      <c r="DM851" s="516">
        <v>135.1</v>
      </c>
      <c r="DN851" s="516">
        <v>138.1</v>
      </c>
      <c r="DO851" s="516">
        <v>136.6</v>
      </c>
      <c r="DP851" s="516">
        <v>136.69999999999999</v>
      </c>
      <c r="DQ851" s="516">
        <v>138.30000000000001</v>
      </c>
      <c r="DR851" s="516">
        <v>140.5</v>
      </c>
      <c r="DS851" s="516">
        <v>146.6</v>
      </c>
      <c r="DT851" s="516">
        <v>147.80000000000001</v>
      </c>
      <c r="DU851" s="517">
        <v>144.1</v>
      </c>
      <c r="DV851" s="517">
        <v>139.6</v>
      </c>
      <c r="DW851" s="517">
        <v>144.30000000000001</v>
      </c>
      <c r="DX851" s="559">
        <v>148</v>
      </c>
      <c r="DY851" s="559">
        <v>145.4</v>
      </c>
      <c r="DZ851" s="559">
        <v>144.9</v>
      </c>
      <c r="EA851" s="558">
        <v>146.9</v>
      </c>
    </row>
    <row r="852" spans="1:131">
      <c r="A852" s="514" t="s">
        <v>2241</v>
      </c>
      <c r="B852" s="514" t="s">
        <v>2242</v>
      </c>
      <c r="C852" s="515">
        <v>0.99638000000000004</v>
      </c>
      <c r="D852" s="516">
        <v>91.5</v>
      </c>
      <c r="E852" s="516">
        <v>88.6</v>
      </c>
      <c r="F852" s="516">
        <v>85.6</v>
      </c>
      <c r="G852" s="516">
        <v>92</v>
      </c>
      <c r="H852" s="516">
        <v>88.3</v>
      </c>
      <c r="I852" s="516">
        <v>102.6</v>
      </c>
      <c r="J852" s="516">
        <v>106.7</v>
      </c>
      <c r="K852" s="516">
        <v>108.3</v>
      </c>
      <c r="L852" s="516">
        <v>99.2</v>
      </c>
      <c r="M852" s="516">
        <v>92.4</v>
      </c>
      <c r="N852" s="516">
        <v>97.8</v>
      </c>
      <c r="O852" s="516">
        <v>90.3</v>
      </c>
      <c r="P852" s="516">
        <v>91.3</v>
      </c>
      <c r="Q852" s="516">
        <v>88.6</v>
      </c>
      <c r="R852" s="516">
        <v>87.6</v>
      </c>
      <c r="S852" s="516">
        <v>91.5</v>
      </c>
      <c r="T852" s="516">
        <v>95.1</v>
      </c>
      <c r="U852" s="516">
        <v>93.9</v>
      </c>
      <c r="V852" s="516">
        <v>105.6</v>
      </c>
      <c r="W852" s="516">
        <v>92.2</v>
      </c>
      <c r="X852" s="516">
        <v>88.3</v>
      </c>
      <c r="Y852" s="516">
        <v>94.2</v>
      </c>
      <c r="Z852" s="516">
        <v>98.5</v>
      </c>
      <c r="AA852" s="516">
        <v>103</v>
      </c>
      <c r="AB852" s="516">
        <v>105</v>
      </c>
      <c r="AC852" s="516">
        <v>100.6</v>
      </c>
      <c r="AD852" s="516">
        <v>98.2</v>
      </c>
      <c r="AE852" s="516">
        <v>96.9</v>
      </c>
      <c r="AF852" s="516">
        <v>105</v>
      </c>
      <c r="AG852" s="516">
        <v>99.8</v>
      </c>
      <c r="AH852" s="516">
        <v>114.6</v>
      </c>
      <c r="AI852" s="516">
        <v>104.2</v>
      </c>
      <c r="AJ852" s="516">
        <v>101.2</v>
      </c>
      <c r="AK852" s="516">
        <v>110.8</v>
      </c>
      <c r="AL852" s="516">
        <v>109.2</v>
      </c>
      <c r="AM852" s="516">
        <v>105.2</v>
      </c>
      <c r="AN852" s="516">
        <v>115.6</v>
      </c>
      <c r="AO852" s="516">
        <v>123</v>
      </c>
      <c r="AP852" s="516">
        <v>113.5</v>
      </c>
      <c r="AQ852" s="516">
        <v>115.4</v>
      </c>
      <c r="AR852" s="516">
        <v>106.6</v>
      </c>
      <c r="AS852" s="516">
        <v>118.3</v>
      </c>
      <c r="AT852" s="516">
        <v>119.9</v>
      </c>
      <c r="AU852" s="516">
        <v>118.4</v>
      </c>
      <c r="AV852" s="516">
        <v>118.7</v>
      </c>
      <c r="AW852" s="516">
        <v>105.4</v>
      </c>
      <c r="AX852" s="516">
        <v>116.8</v>
      </c>
      <c r="AY852" s="516">
        <v>114</v>
      </c>
      <c r="AZ852" s="516">
        <v>112</v>
      </c>
      <c r="BA852" s="516">
        <v>125.4</v>
      </c>
      <c r="BB852" s="516">
        <v>119.6</v>
      </c>
      <c r="BC852" s="516">
        <v>127</v>
      </c>
      <c r="BD852" s="516">
        <v>125.1</v>
      </c>
      <c r="BE852" s="516">
        <v>121.7</v>
      </c>
      <c r="BF852" s="516">
        <v>122.5</v>
      </c>
      <c r="BG852" s="516">
        <v>116.8</v>
      </c>
      <c r="BH852" s="516">
        <v>110.7</v>
      </c>
      <c r="BI852" s="516">
        <v>113.7</v>
      </c>
      <c r="BJ852" s="516">
        <v>112.9</v>
      </c>
      <c r="BK852" s="516">
        <v>113.5</v>
      </c>
      <c r="BL852" s="516">
        <v>113.5</v>
      </c>
      <c r="BM852" s="516">
        <v>111.3</v>
      </c>
      <c r="BN852" s="516">
        <v>111.9</v>
      </c>
      <c r="BO852" s="516">
        <v>111.1</v>
      </c>
      <c r="BP852" s="516">
        <v>102.1</v>
      </c>
      <c r="BQ852" s="516">
        <v>103.8</v>
      </c>
      <c r="BR852" s="516">
        <v>105.7</v>
      </c>
      <c r="BS852" s="516">
        <v>109.5</v>
      </c>
      <c r="BT852" s="516">
        <v>103.1</v>
      </c>
      <c r="BU852" s="516">
        <v>101</v>
      </c>
      <c r="BV852" s="516">
        <v>105.9</v>
      </c>
      <c r="BW852" s="516">
        <v>101.4</v>
      </c>
      <c r="BX852" s="516">
        <v>102.4</v>
      </c>
      <c r="BY852" s="516">
        <v>103.8</v>
      </c>
      <c r="BZ852" s="516">
        <v>103.8</v>
      </c>
      <c r="CA852" s="516">
        <v>104.1</v>
      </c>
      <c r="CB852" s="516">
        <v>97.3</v>
      </c>
      <c r="CC852" s="516">
        <v>103.8</v>
      </c>
      <c r="CD852" s="516">
        <v>104.5</v>
      </c>
      <c r="CE852" s="516">
        <v>104</v>
      </c>
      <c r="CF852" s="516">
        <v>111.9</v>
      </c>
      <c r="CG852" s="516">
        <v>103.7</v>
      </c>
      <c r="CH852" s="516">
        <v>103.2</v>
      </c>
      <c r="CI852" s="516">
        <v>104.2</v>
      </c>
      <c r="CJ852" s="516">
        <v>103.3</v>
      </c>
      <c r="CK852" s="516">
        <v>101.4</v>
      </c>
      <c r="CL852" s="516">
        <v>105.6</v>
      </c>
      <c r="CM852" s="516">
        <v>106.3</v>
      </c>
      <c r="CN852" s="516">
        <v>111.6</v>
      </c>
      <c r="CO852" s="516">
        <v>111.3</v>
      </c>
      <c r="CP852" s="516">
        <v>114.1</v>
      </c>
      <c r="CQ852" s="516">
        <v>110.6</v>
      </c>
      <c r="CR852" s="516">
        <v>111.6</v>
      </c>
      <c r="CS852" s="516">
        <v>111.1</v>
      </c>
      <c r="CT852" s="516">
        <v>114.4</v>
      </c>
      <c r="CU852" s="516">
        <v>117.3</v>
      </c>
      <c r="CV852" s="516">
        <v>117.6</v>
      </c>
      <c r="CW852" s="516">
        <v>118.1</v>
      </c>
      <c r="CX852" s="516">
        <v>125.7</v>
      </c>
      <c r="CY852" s="516">
        <v>132.4</v>
      </c>
      <c r="CZ852" s="516">
        <v>136.80000000000001</v>
      </c>
      <c r="DA852" s="516">
        <v>135.4</v>
      </c>
      <c r="DB852" s="516">
        <v>134.30000000000001</v>
      </c>
      <c r="DC852" s="516">
        <v>133.30000000000001</v>
      </c>
      <c r="DD852" s="516">
        <v>132.69999999999999</v>
      </c>
      <c r="DE852" s="516">
        <v>131.9</v>
      </c>
      <c r="DF852" s="516">
        <v>135.80000000000001</v>
      </c>
      <c r="DG852" s="516">
        <v>132.4</v>
      </c>
      <c r="DH852" s="516">
        <v>131.9</v>
      </c>
      <c r="DI852" s="516">
        <v>138.1</v>
      </c>
      <c r="DJ852" s="516">
        <v>136.69999999999999</v>
      </c>
      <c r="DK852" s="516">
        <v>135.1</v>
      </c>
      <c r="DL852" s="516">
        <v>131.19999999999999</v>
      </c>
      <c r="DM852" s="516">
        <v>133</v>
      </c>
      <c r="DN852" s="516">
        <v>136.19999999999999</v>
      </c>
      <c r="DO852" s="516">
        <v>134.6</v>
      </c>
      <c r="DP852" s="516">
        <v>134.80000000000001</v>
      </c>
      <c r="DQ852" s="516">
        <v>136.5</v>
      </c>
      <c r="DR852" s="516">
        <v>138.9</v>
      </c>
      <c r="DS852" s="516">
        <v>145</v>
      </c>
      <c r="DT852" s="516">
        <v>146.4</v>
      </c>
      <c r="DU852" s="517">
        <v>142.30000000000001</v>
      </c>
      <c r="DV852" s="517">
        <v>137.69999999999999</v>
      </c>
      <c r="DW852" s="517">
        <v>142.69999999999999</v>
      </c>
      <c r="DX852" s="559">
        <v>146.69999999999999</v>
      </c>
      <c r="DY852" s="559">
        <v>144</v>
      </c>
      <c r="DZ852" s="559">
        <v>143.4</v>
      </c>
      <c r="EA852" s="558">
        <v>145.69999999999999</v>
      </c>
    </row>
    <row r="853" spans="1:131">
      <c r="A853" s="514" t="s">
        <v>2243</v>
      </c>
      <c r="B853" s="514" t="s">
        <v>2244</v>
      </c>
      <c r="C853" s="515">
        <v>0.96560999999999997</v>
      </c>
      <c r="D853" s="516">
        <v>91.2</v>
      </c>
      <c r="E853" s="516">
        <v>88.2</v>
      </c>
      <c r="F853" s="516">
        <v>85.2</v>
      </c>
      <c r="G853" s="516">
        <v>91.9</v>
      </c>
      <c r="H853" s="516">
        <v>87.9</v>
      </c>
      <c r="I853" s="516">
        <v>102.3</v>
      </c>
      <c r="J853" s="516">
        <v>106.5</v>
      </c>
      <c r="K853" s="516">
        <v>108.2</v>
      </c>
      <c r="L853" s="516">
        <v>98.8</v>
      </c>
      <c r="M853" s="516">
        <v>92</v>
      </c>
      <c r="N853" s="516">
        <v>97.6</v>
      </c>
      <c r="O853" s="516">
        <v>90</v>
      </c>
      <c r="P853" s="516">
        <v>91.3</v>
      </c>
      <c r="Q853" s="516">
        <v>88.8</v>
      </c>
      <c r="R853" s="516">
        <v>88</v>
      </c>
      <c r="S853" s="516">
        <v>92</v>
      </c>
      <c r="T853" s="516">
        <v>95.4</v>
      </c>
      <c r="U853" s="516">
        <v>93.9</v>
      </c>
      <c r="V853" s="516">
        <v>106.1</v>
      </c>
      <c r="W853" s="516">
        <v>92.3</v>
      </c>
      <c r="X853" s="516">
        <v>88.2</v>
      </c>
      <c r="Y853" s="516">
        <v>94.6</v>
      </c>
      <c r="Z853" s="516">
        <v>99</v>
      </c>
      <c r="AA853" s="516">
        <v>103.6</v>
      </c>
      <c r="AB853" s="516">
        <v>105.9</v>
      </c>
      <c r="AC853" s="516">
        <v>101.5</v>
      </c>
      <c r="AD853" s="516">
        <v>98.9</v>
      </c>
      <c r="AE853" s="516">
        <v>97.3</v>
      </c>
      <c r="AF853" s="516">
        <v>105.8</v>
      </c>
      <c r="AG853" s="516">
        <v>100.6</v>
      </c>
      <c r="AH853" s="516">
        <v>115.9</v>
      </c>
      <c r="AI853" s="516">
        <v>105.4</v>
      </c>
      <c r="AJ853" s="516">
        <v>102.2</v>
      </c>
      <c r="AK853" s="516">
        <v>112.7</v>
      </c>
      <c r="AL853" s="516">
        <v>110.4</v>
      </c>
      <c r="AM853" s="516">
        <v>106.3</v>
      </c>
      <c r="AN853" s="516">
        <v>117.2</v>
      </c>
      <c r="AO853" s="516">
        <v>124.7</v>
      </c>
      <c r="AP853" s="516">
        <v>115</v>
      </c>
      <c r="AQ853" s="516">
        <v>117</v>
      </c>
      <c r="AR853" s="516">
        <v>107.9</v>
      </c>
      <c r="AS853" s="516">
        <v>120</v>
      </c>
      <c r="AT853" s="516">
        <v>121.6</v>
      </c>
      <c r="AU853" s="516">
        <v>120</v>
      </c>
      <c r="AV853" s="516">
        <v>120.5</v>
      </c>
      <c r="AW853" s="516">
        <v>106.7</v>
      </c>
      <c r="AX853" s="516">
        <v>118.4</v>
      </c>
      <c r="AY853" s="516">
        <v>115.5</v>
      </c>
      <c r="AZ853" s="516">
        <v>113.2</v>
      </c>
      <c r="BA853" s="516">
        <v>127.1</v>
      </c>
      <c r="BB853" s="516">
        <v>121</v>
      </c>
      <c r="BC853" s="516">
        <v>128.5</v>
      </c>
      <c r="BD853" s="516">
        <v>126.6</v>
      </c>
      <c r="BE853" s="516">
        <v>123.1</v>
      </c>
      <c r="BF853" s="516">
        <v>124</v>
      </c>
      <c r="BG853" s="516">
        <v>118</v>
      </c>
      <c r="BH853" s="516">
        <v>111.9</v>
      </c>
      <c r="BI853" s="516">
        <v>115</v>
      </c>
      <c r="BJ853" s="516">
        <v>113.9</v>
      </c>
      <c r="BK853" s="516">
        <v>114.7</v>
      </c>
      <c r="BL853" s="516">
        <v>114.7</v>
      </c>
      <c r="BM853" s="516">
        <v>112.5</v>
      </c>
      <c r="BN853" s="516">
        <v>113.3</v>
      </c>
      <c r="BO853" s="516">
        <v>112.4</v>
      </c>
      <c r="BP853" s="516">
        <v>103.1</v>
      </c>
      <c r="BQ853" s="516">
        <v>104.7</v>
      </c>
      <c r="BR853" s="516">
        <v>106.8</v>
      </c>
      <c r="BS853" s="516">
        <v>110.6</v>
      </c>
      <c r="BT853" s="516">
        <v>104.2</v>
      </c>
      <c r="BU853" s="516">
        <v>102</v>
      </c>
      <c r="BV853" s="516">
        <v>107</v>
      </c>
      <c r="BW853" s="516">
        <v>102.4</v>
      </c>
      <c r="BX853" s="516">
        <v>103.3</v>
      </c>
      <c r="BY853" s="516">
        <v>104.8</v>
      </c>
      <c r="BZ853" s="516">
        <v>104.8</v>
      </c>
      <c r="CA853" s="516">
        <v>105.2</v>
      </c>
      <c r="CB853" s="516">
        <v>98.3</v>
      </c>
      <c r="CC853" s="516">
        <v>105</v>
      </c>
      <c r="CD853" s="516">
        <v>105.6</v>
      </c>
      <c r="CE853" s="516">
        <v>105.2</v>
      </c>
      <c r="CF853" s="516">
        <v>113.3</v>
      </c>
      <c r="CG853" s="516">
        <v>104.7</v>
      </c>
      <c r="CH853" s="516">
        <v>104.2</v>
      </c>
      <c r="CI853" s="516">
        <v>105.4</v>
      </c>
      <c r="CJ853" s="516">
        <v>104.4</v>
      </c>
      <c r="CK853" s="516">
        <v>102.5</v>
      </c>
      <c r="CL853" s="516">
        <v>106.8</v>
      </c>
      <c r="CM853" s="516">
        <v>107.2</v>
      </c>
      <c r="CN853" s="516">
        <v>112.5</v>
      </c>
      <c r="CO853" s="516">
        <v>112.2</v>
      </c>
      <c r="CP853" s="516">
        <v>115.1</v>
      </c>
      <c r="CQ853" s="516">
        <v>111.6</v>
      </c>
      <c r="CR853" s="516">
        <v>112.6</v>
      </c>
      <c r="CS853" s="516">
        <v>111.9</v>
      </c>
      <c r="CT853" s="516">
        <v>115.4</v>
      </c>
      <c r="CU853" s="516">
        <v>118.5</v>
      </c>
      <c r="CV853" s="516">
        <v>118.8</v>
      </c>
      <c r="CW853" s="516">
        <v>119.1</v>
      </c>
      <c r="CX853" s="516">
        <v>127</v>
      </c>
      <c r="CY853" s="516">
        <v>133.69999999999999</v>
      </c>
      <c r="CZ853" s="516">
        <v>137.9</v>
      </c>
      <c r="DA853" s="516">
        <v>136.6</v>
      </c>
      <c r="DB853" s="516">
        <v>135.5</v>
      </c>
      <c r="DC853" s="516">
        <v>134.4</v>
      </c>
      <c r="DD853" s="516">
        <v>133.80000000000001</v>
      </c>
      <c r="DE853" s="516">
        <v>132.30000000000001</v>
      </c>
      <c r="DF853" s="516">
        <v>136.1</v>
      </c>
      <c r="DG853" s="516">
        <v>132.9</v>
      </c>
      <c r="DH853" s="516">
        <v>132.4</v>
      </c>
      <c r="DI853" s="516">
        <v>138.4</v>
      </c>
      <c r="DJ853" s="516">
        <v>137</v>
      </c>
      <c r="DK853" s="516">
        <v>135.5</v>
      </c>
      <c r="DL853" s="516">
        <v>131.6</v>
      </c>
      <c r="DM853" s="516">
        <v>133.6</v>
      </c>
      <c r="DN853" s="516">
        <v>136.80000000000001</v>
      </c>
      <c r="DO853" s="516">
        <v>135.19999999999999</v>
      </c>
      <c r="DP853" s="516">
        <v>135.5</v>
      </c>
      <c r="DQ853" s="516">
        <v>137.19999999999999</v>
      </c>
      <c r="DR853" s="516">
        <v>139.69999999999999</v>
      </c>
      <c r="DS853" s="516">
        <v>145.69999999999999</v>
      </c>
      <c r="DT853" s="516">
        <v>147.1</v>
      </c>
      <c r="DU853" s="517">
        <v>143.30000000000001</v>
      </c>
      <c r="DV853" s="517">
        <v>138.5</v>
      </c>
      <c r="DW853" s="517">
        <v>144</v>
      </c>
      <c r="DX853" s="559">
        <v>148.1</v>
      </c>
      <c r="DY853" s="559">
        <v>145.30000000000001</v>
      </c>
      <c r="DZ853" s="559">
        <v>144.6</v>
      </c>
      <c r="EA853" s="558">
        <v>146.80000000000001</v>
      </c>
    </row>
    <row r="854" spans="1:131">
      <c r="A854" s="514" t="s">
        <v>2245</v>
      </c>
      <c r="B854" s="514" t="s">
        <v>2246</v>
      </c>
      <c r="C854" s="515">
        <v>3.0769999999999999E-2</v>
      </c>
      <c r="D854" s="516">
        <v>102.4</v>
      </c>
      <c r="E854" s="516">
        <v>98.6</v>
      </c>
      <c r="F854" s="516">
        <v>98.7</v>
      </c>
      <c r="G854" s="516">
        <v>96</v>
      </c>
      <c r="H854" s="516">
        <v>98.2</v>
      </c>
      <c r="I854" s="516">
        <v>112.3</v>
      </c>
      <c r="J854" s="516">
        <v>110.4</v>
      </c>
      <c r="K854" s="516">
        <v>111</v>
      </c>
      <c r="L854" s="516">
        <v>110.1</v>
      </c>
      <c r="M854" s="516">
        <v>105.1</v>
      </c>
      <c r="N854" s="516">
        <v>103.2</v>
      </c>
      <c r="O854" s="516">
        <v>99.2</v>
      </c>
      <c r="P854" s="516">
        <v>90.9</v>
      </c>
      <c r="Q854" s="516">
        <v>81.8</v>
      </c>
      <c r="R854" s="516">
        <v>76.3</v>
      </c>
      <c r="S854" s="516">
        <v>75.400000000000006</v>
      </c>
      <c r="T854" s="516">
        <v>85.9</v>
      </c>
      <c r="U854" s="516">
        <v>94.8</v>
      </c>
      <c r="V854" s="516">
        <v>90.3</v>
      </c>
      <c r="W854" s="516">
        <v>87.5</v>
      </c>
      <c r="X854" s="516">
        <v>90.3</v>
      </c>
      <c r="Y854" s="516">
        <v>80.099999999999994</v>
      </c>
      <c r="Z854" s="516">
        <v>83.3</v>
      </c>
      <c r="AA854" s="516">
        <v>83.9</v>
      </c>
      <c r="AB854" s="516">
        <v>78.900000000000006</v>
      </c>
      <c r="AC854" s="516">
        <v>72.3</v>
      </c>
      <c r="AD854" s="516">
        <v>76.8</v>
      </c>
      <c r="AE854" s="516">
        <v>82.3</v>
      </c>
      <c r="AF854" s="516">
        <v>79.900000000000006</v>
      </c>
      <c r="AG854" s="516">
        <v>75.099999999999994</v>
      </c>
      <c r="AH854" s="516">
        <v>71.400000000000006</v>
      </c>
      <c r="AI854" s="516">
        <v>66.400000000000006</v>
      </c>
      <c r="AJ854" s="516">
        <v>68.400000000000006</v>
      </c>
      <c r="AK854" s="516">
        <v>53.4</v>
      </c>
      <c r="AL854" s="516">
        <v>69.5</v>
      </c>
      <c r="AM854" s="516">
        <v>67.8</v>
      </c>
      <c r="AN854" s="516">
        <v>65.8</v>
      </c>
      <c r="AO854" s="516">
        <v>69.400000000000006</v>
      </c>
      <c r="AP854" s="516">
        <v>66.2</v>
      </c>
      <c r="AQ854" s="516">
        <v>64.8</v>
      </c>
      <c r="AR854" s="516">
        <v>64.2</v>
      </c>
      <c r="AS854" s="516">
        <v>64.400000000000006</v>
      </c>
      <c r="AT854" s="516">
        <v>67.099999999999994</v>
      </c>
      <c r="AU854" s="516">
        <v>65.400000000000006</v>
      </c>
      <c r="AV854" s="516">
        <v>62.6</v>
      </c>
      <c r="AW854" s="516">
        <v>64.400000000000006</v>
      </c>
      <c r="AX854" s="516">
        <v>67.3</v>
      </c>
      <c r="AY854" s="516">
        <v>67.400000000000006</v>
      </c>
      <c r="AZ854" s="516">
        <v>73</v>
      </c>
      <c r="BA854" s="516">
        <v>71.3</v>
      </c>
      <c r="BB854" s="516">
        <v>75.900000000000006</v>
      </c>
      <c r="BC854" s="516">
        <v>79.7</v>
      </c>
      <c r="BD854" s="516">
        <v>77.900000000000006</v>
      </c>
      <c r="BE854" s="516">
        <v>78.400000000000006</v>
      </c>
      <c r="BF854" s="516">
        <v>77.400000000000006</v>
      </c>
      <c r="BG854" s="516">
        <v>77.400000000000006</v>
      </c>
      <c r="BH854" s="516">
        <v>72.900000000000006</v>
      </c>
      <c r="BI854" s="516">
        <v>75</v>
      </c>
      <c r="BJ854" s="516">
        <v>78.7</v>
      </c>
      <c r="BK854" s="516">
        <v>76.400000000000006</v>
      </c>
      <c r="BL854" s="516">
        <v>75.400000000000006</v>
      </c>
      <c r="BM854" s="516">
        <v>75.400000000000006</v>
      </c>
      <c r="BN854" s="516">
        <v>69.7</v>
      </c>
      <c r="BO854" s="516">
        <v>69.400000000000006</v>
      </c>
      <c r="BP854" s="516">
        <v>71.7</v>
      </c>
      <c r="BQ854" s="516">
        <v>73.900000000000006</v>
      </c>
      <c r="BR854" s="516">
        <v>71.099999999999994</v>
      </c>
      <c r="BS854" s="516">
        <v>72.8</v>
      </c>
      <c r="BT854" s="516">
        <v>69.2</v>
      </c>
      <c r="BU854" s="516">
        <v>71.400000000000006</v>
      </c>
      <c r="BV854" s="516">
        <v>70.400000000000006</v>
      </c>
      <c r="BW854" s="516">
        <v>70.400000000000006</v>
      </c>
      <c r="BX854" s="516">
        <v>73.5</v>
      </c>
      <c r="BY854" s="516">
        <v>73</v>
      </c>
      <c r="BZ854" s="516">
        <v>72.900000000000006</v>
      </c>
      <c r="CA854" s="516">
        <v>70.2</v>
      </c>
      <c r="CB854" s="516">
        <v>68.7</v>
      </c>
      <c r="CC854" s="516">
        <v>67.8</v>
      </c>
      <c r="CD854" s="516">
        <v>70</v>
      </c>
      <c r="CE854" s="516">
        <v>66.900000000000006</v>
      </c>
      <c r="CF854" s="516">
        <v>68.099999999999994</v>
      </c>
      <c r="CG854" s="516">
        <v>72.7</v>
      </c>
      <c r="CH854" s="516">
        <v>73.2</v>
      </c>
      <c r="CI854" s="516">
        <v>67.7</v>
      </c>
      <c r="CJ854" s="516">
        <v>68.599999999999994</v>
      </c>
      <c r="CK854" s="516">
        <v>67.099999999999994</v>
      </c>
      <c r="CL854" s="516">
        <v>68.5</v>
      </c>
      <c r="CM854" s="516">
        <v>77.599999999999994</v>
      </c>
      <c r="CN854" s="516">
        <v>82.1</v>
      </c>
      <c r="CO854" s="516">
        <v>82.8</v>
      </c>
      <c r="CP854" s="516">
        <v>83.1</v>
      </c>
      <c r="CQ854" s="516">
        <v>80.8</v>
      </c>
      <c r="CR854" s="516">
        <v>80.5</v>
      </c>
      <c r="CS854" s="516">
        <v>83.9</v>
      </c>
      <c r="CT854" s="516">
        <v>84</v>
      </c>
      <c r="CU854" s="516">
        <v>79.099999999999994</v>
      </c>
      <c r="CV854" s="516">
        <v>77.7</v>
      </c>
      <c r="CW854" s="516">
        <v>83.8</v>
      </c>
      <c r="CX854" s="516">
        <v>85.3</v>
      </c>
      <c r="CY854" s="516">
        <v>91.1</v>
      </c>
      <c r="CZ854" s="516">
        <v>101.3</v>
      </c>
      <c r="DA854" s="516">
        <v>97.9</v>
      </c>
      <c r="DB854" s="516">
        <v>96.3</v>
      </c>
      <c r="DC854" s="516">
        <v>97</v>
      </c>
      <c r="DD854" s="516">
        <v>96.6</v>
      </c>
      <c r="DE854" s="516">
        <v>118.1</v>
      </c>
      <c r="DF854" s="516">
        <v>125.9</v>
      </c>
      <c r="DG854" s="516">
        <v>115.8</v>
      </c>
      <c r="DH854" s="516">
        <v>117.8</v>
      </c>
      <c r="DI854" s="516">
        <v>128.9</v>
      </c>
      <c r="DJ854" s="516">
        <v>126.5</v>
      </c>
      <c r="DK854" s="516">
        <v>124.7</v>
      </c>
      <c r="DL854" s="516">
        <v>119.8</v>
      </c>
      <c r="DM854" s="516">
        <v>114.7</v>
      </c>
      <c r="DN854" s="516">
        <v>116.9</v>
      </c>
      <c r="DO854" s="516">
        <v>118.2</v>
      </c>
      <c r="DP854" s="516">
        <v>112.8</v>
      </c>
      <c r="DQ854" s="516">
        <v>114</v>
      </c>
      <c r="DR854" s="516">
        <v>116.4</v>
      </c>
      <c r="DS854" s="516">
        <v>123.8</v>
      </c>
      <c r="DT854" s="516">
        <v>122.2</v>
      </c>
      <c r="DU854" s="517">
        <v>113.5</v>
      </c>
      <c r="DV854" s="517">
        <v>111.8</v>
      </c>
      <c r="DW854" s="517">
        <v>104.5</v>
      </c>
      <c r="DX854" s="559">
        <v>104.4</v>
      </c>
      <c r="DY854" s="559">
        <v>101.6</v>
      </c>
      <c r="DZ854" s="559">
        <v>104.5</v>
      </c>
      <c r="EA854" s="558">
        <v>110.9</v>
      </c>
    </row>
    <row r="855" spans="1:131">
      <c r="A855" s="514" t="s">
        <v>2247</v>
      </c>
      <c r="B855" s="514" t="s">
        <v>2248</v>
      </c>
      <c r="C855" s="515">
        <v>1.24E-3</v>
      </c>
      <c r="D855" s="516">
        <v>108.8</v>
      </c>
      <c r="E855" s="516">
        <v>101.6</v>
      </c>
      <c r="F855" s="516">
        <v>107.5</v>
      </c>
      <c r="G855" s="516">
        <v>117.4</v>
      </c>
      <c r="H855" s="516">
        <v>103</v>
      </c>
      <c r="I855" s="516">
        <v>112.2</v>
      </c>
      <c r="J855" s="516">
        <v>100</v>
      </c>
      <c r="K855" s="516">
        <v>105</v>
      </c>
      <c r="L855" s="516">
        <v>102.2</v>
      </c>
      <c r="M855" s="516">
        <v>103</v>
      </c>
      <c r="N855" s="516">
        <v>104.7</v>
      </c>
      <c r="O855" s="516">
        <v>101.3</v>
      </c>
      <c r="P855" s="516">
        <v>114.7</v>
      </c>
      <c r="Q855" s="516">
        <v>112.1</v>
      </c>
      <c r="R855" s="516">
        <v>124.3</v>
      </c>
      <c r="S855" s="516">
        <v>117.8</v>
      </c>
      <c r="T855" s="516">
        <v>115.2</v>
      </c>
      <c r="U855" s="516">
        <v>115.2</v>
      </c>
      <c r="V855" s="516">
        <v>120.8</v>
      </c>
      <c r="W855" s="516">
        <v>114.8</v>
      </c>
      <c r="X855" s="516">
        <v>123.5</v>
      </c>
      <c r="Y855" s="516">
        <v>130</v>
      </c>
      <c r="Z855" s="516">
        <v>133.5</v>
      </c>
      <c r="AA855" s="516">
        <v>121.2</v>
      </c>
      <c r="AB855" s="516">
        <v>122.2</v>
      </c>
      <c r="AC855" s="516">
        <v>131.9</v>
      </c>
      <c r="AD855" s="516">
        <v>125</v>
      </c>
      <c r="AE855" s="516">
        <v>133.30000000000001</v>
      </c>
      <c r="AF855" s="516">
        <v>139.4</v>
      </c>
      <c r="AG855" s="516">
        <v>138</v>
      </c>
      <c r="AH855" s="516">
        <v>136.19999999999999</v>
      </c>
      <c r="AI855" s="516">
        <v>140.1</v>
      </c>
      <c r="AJ855" s="516">
        <v>139.9</v>
      </c>
      <c r="AK855" s="516">
        <v>131.9</v>
      </c>
      <c r="AL855" s="516">
        <v>131.80000000000001</v>
      </c>
      <c r="AM855" s="516">
        <v>135.6</v>
      </c>
      <c r="AN855" s="516">
        <v>136.69999999999999</v>
      </c>
      <c r="AO855" s="516">
        <v>142.9</v>
      </c>
      <c r="AP855" s="516">
        <v>142.4</v>
      </c>
      <c r="AQ855" s="516">
        <v>160</v>
      </c>
      <c r="AR855" s="516">
        <v>148.80000000000001</v>
      </c>
      <c r="AS855" s="516">
        <v>163</v>
      </c>
      <c r="AT855" s="516">
        <v>163</v>
      </c>
      <c r="AU855" s="516">
        <v>150.30000000000001</v>
      </c>
      <c r="AV855" s="516">
        <v>150.30000000000001</v>
      </c>
      <c r="AW855" s="516">
        <v>165.1</v>
      </c>
      <c r="AX855" s="516">
        <v>169.1</v>
      </c>
      <c r="AY855" s="516">
        <v>153.19999999999999</v>
      </c>
      <c r="AZ855" s="516">
        <v>166.2</v>
      </c>
      <c r="BA855" s="516">
        <v>148.6</v>
      </c>
      <c r="BB855" s="516">
        <v>147.19999999999999</v>
      </c>
      <c r="BC855" s="516">
        <v>150.80000000000001</v>
      </c>
      <c r="BD855" s="516">
        <v>162.19999999999999</v>
      </c>
      <c r="BE855" s="516">
        <v>174.8</v>
      </c>
      <c r="BF855" s="516">
        <v>159.1</v>
      </c>
      <c r="BG855" s="516">
        <v>159.69999999999999</v>
      </c>
      <c r="BH855" s="516">
        <v>160.6</v>
      </c>
      <c r="BI855" s="516">
        <v>166.8</v>
      </c>
      <c r="BJ855" s="516">
        <v>150.5</v>
      </c>
      <c r="BK855" s="516">
        <v>149.4</v>
      </c>
      <c r="BL855" s="516">
        <v>148.9</v>
      </c>
      <c r="BM855" s="516">
        <v>147.69999999999999</v>
      </c>
      <c r="BN855" s="516">
        <v>147.19999999999999</v>
      </c>
      <c r="BO855" s="516">
        <v>174</v>
      </c>
      <c r="BP855" s="516">
        <v>173</v>
      </c>
      <c r="BQ855" s="516">
        <v>169.2</v>
      </c>
      <c r="BR855" s="516">
        <v>185.2</v>
      </c>
      <c r="BS855" s="516">
        <v>175.9</v>
      </c>
      <c r="BT855" s="516">
        <v>181.3</v>
      </c>
      <c r="BU855" s="516">
        <v>189</v>
      </c>
      <c r="BV855" s="516">
        <v>180.9</v>
      </c>
      <c r="BW855" s="516">
        <v>180</v>
      </c>
      <c r="BX855" s="516">
        <v>182.7</v>
      </c>
      <c r="BY855" s="516">
        <v>178.7</v>
      </c>
      <c r="BZ855" s="516">
        <v>173.7</v>
      </c>
      <c r="CA855" s="516">
        <v>169.9</v>
      </c>
      <c r="CB855" s="516">
        <v>174.3</v>
      </c>
      <c r="CC855" s="516">
        <v>167.1</v>
      </c>
      <c r="CD855" s="516">
        <v>167.5</v>
      </c>
      <c r="CE855" s="516">
        <v>177.1</v>
      </c>
      <c r="CF855" s="516">
        <v>172</v>
      </c>
      <c r="CG855" s="516">
        <v>172.1</v>
      </c>
      <c r="CH855" s="516">
        <v>177</v>
      </c>
      <c r="CI855" s="516">
        <v>177.5</v>
      </c>
      <c r="CJ855" s="516">
        <v>170.4</v>
      </c>
      <c r="CK855" s="516">
        <v>173</v>
      </c>
      <c r="CL855" s="516">
        <v>177.2</v>
      </c>
      <c r="CM855" s="516">
        <v>175.9</v>
      </c>
      <c r="CN855" s="516">
        <v>173.4</v>
      </c>
      <c r="CO855" s="516">
        <v>176</v>
      </c>
      <c r="CP855" s="516">
        <v>166.4</v>
      </c>
      <c r="CQ855" s="516">
        <v>175.9</v>
      </c>
      <c r="CR855" s="516">
        <v>172.7</v>
      </c>
      <c r="CS855" s="516">
        <v>177.2</v>
      </c>
      <c r="CT855" s="516">
        <v>175.1</v>
      </c>
      <c r="CU855" s="516">
        <v>174.5</v>
      </c>
      <c r="CV855" s="516">
        <v>174.5</v>
      </c>
      <c r="CW855" s="516">
        <v>177.2</v>
      </c>
      <c r="CX855" s="516">
        <v>172.7</v>
      </c>
      <c r="CY855" s="516">
        <v>166.5</v>
      </c>
      <c r="CZ855" s="516">
        <v>172.6</v>
      </c>
      <c r="DA855" s="516">
        <v>163</v>
      </c>
      <c r="DB855" s="516">
        <v>166.4</v>
      </c>
      <c r="DC855" s="516">
        <v>170.2</v>
      </c>
      <c r="DD855" s="516">
        <v>164.3</v>
      </c>
      <c r="DE855" s="516">
        <v>175.1</v>
      </c>
      <c r="DF855" s="516">
        <v>189.7</v>
      </c>
      <c r="DG855" s="516">
        <v>192.3</v>
      </c>
      <c r="DH855" s="516">
        <v>196.9</v>
      </c>
      <c r="DI855" s="516">
        <v>200.4</v>
      </c>
      <c r="DJ855" s="516">
        <v>195.3</v>
      </c>
      <c r="DK855" s="516">
        <v>203.3</v>
      </c>
      <c r="DL855" s="516">
        <v>183.4</v>
      </c>
      <c r="DM855" s="516">
        <v>189.2</v>
      </c>
      <c r="DN855" s="516">
        <v>190.5</v>
      </c>
      <c r="DO855" s="516">
        <v>192.6</v>
      </c>
      <c r="DP855" s="516">
        <v>195.7</v>
      </c>
      <c r="DQ855" s="516">
        <v>195</v>
      </c>
      <c r="DR855" s="516">
        <v>185.1</v>
      </c>
      <c r="DS855" s="516">
        <v>180.7</v>
      </c>
      <c r="DT855" s="516">
        <v>184.4</v>
      </c>
      <c r="DU855" s="517">
        <v>186.8</v>
      </c>
      <c r="DV855" s="517">
        <v>192.1</v>
      </c>
      <c r="DW855" s="517">
        <v>175.4</v>
      </c>
      <c r="DX855" s="559">
        <v>190.5</v>
      </c>
      <c r="DY855" s="559">
        <v>180.3</v>
      </c>
      <c r="DZ855" s="559">
        <v>180.3</v>
      </c>
      <c r="EA855" s="558">
        <v>193.9</v>
      </c>
    </row>
    <row r="856" spans="1:131">
      <c r="A856" s="514" t="s">
        <v>2249</v>
      </c>
      <c r="B856" s="514" t="s">
        <v>2250</v>
      </c>
      <c r="C856" s="515">
        <v>1.24E-3</v>
      </c>
      <c r="D856" s="516">
        <v>108.8</v>
      </c>
      <c r="E856" s="516">
        <v>101.6</v>
      </c>
      <c r="F856" s="516">
        <v>107.5</v>
      </c>
      <c r="G856" s="516">
        <v>117.4</v>
      </c>
      <c r="H856" s="516">
        <v>103</v>
      </c>
      <c r="I856" s="516">
        <v>112.2</v>
      </c>
      <c r="J856" s="516">
        <v>100</v>
      </c>
      <c r="K856" s="516">
        <v>105</v>
      </c>
      <c r="L856" s="516">
        <v>102.2</v>
      </c>
      <c r="M856" s="516">
        <v>103</v>
      </c>
      <c r="N856" s="516">
        <v>104.7</v>
      </c>
      <c r="O856" s="516">
        <v>101.3</v>
      </c>
      <c r="P856" s="516">
        <v>114.7</v>
      </c>
      <c r="Q856" s="516">
        <v>112.1</v>
      </c>
      <c r="R856" s="516">
        <v>124.3</v>
      </c>
      <c r="S856" s="516">
        <v>117.8</v>
      </c>
      <c r="T856" s="516">
        <v>115.2</v>
      </c>
      <c r="U856" s="516">
        <v>115.2</v>
      </c>
      <c r="V856" s="516">
        <v>120.8</v>
      </c>
      <c r="W856" s="516">
        <v>114.8</v>
      </c>
      <c r="X856" s="516">
        <v>123.5</v>
      </c>
      <c r="Y856" s="516">
        <v>130</v>
      </c>
      <c r="Z856" s="516">
        <v>133.5</v>
      </c>
      <c r="AA856" s="516">
        <v>121.2</v>
      </c>
      <c r="AB856" s="516">
        <v>122.2</v>
      </c>
      <c r="AC856" s="516">
        <v>131.9</v>
      </c>
      <c r="AD856" s="516">
        <v>125</v>
      </c>
      <c r="AE856" s="516">
        <v>133.30000000000001</v>
      </c>
      <c r="AF856" s="516">
        <v>139.4</v>
      </c>
      <c r="AG856" s="516">
        <v>138</v>
      </c>
      <c r="AH856" s="516">
        <v>136.19999999999999</v>
      </c>
      <c r="AI856" s="516">
        <v>140.1</v>
      </c>
      <c r="AJ856" s="516">
        <v>139.9</v>
      </c>
      <c r="AK856" s="516">
        <v>131.9</v>
      </c>
      <c r="AL856" s="516">
        <v>131.80000000000001</v>
      </c>
      <c r="AM856" s="516">
        <v>135.6</v>
      </c>
      <c r="AN856" s="516">
        <v>136.69999999999999</v>
      </c>
      <c r="AO856" s="516">
        <v>142.9</v>
      </c>
      <c r="AP856" s="516">
        <v>142.4</v>
      </c>
      <c r="AQ856" s="516">
        <v>160</v>
      </c>
      <c r="AR856" s="516">
        <v>148.80000000000001</v>
      </c>
      <c r="AS856" s="516">
        <v>163</v>
      </c>
      <c r="AT856" s="516">
        <v>163</v>
      </c>
      <c r="AU856" s="516">
        <v>150.30000000000001</v>
      </c>
      <c r="AV856" s="516">
        <v>150.30000000000001</v>
      </c>
      <c r="AW856" s="516">
        <v>165.1</v>
      </c>
      <c r="AX856" s="516">
        <v>169.1</v>
      </c>
      <c r="AY856" s="516">
        <v>153.19999999999999</v>
      </c>
      <c r="AZ856" s="516">
        <v>166.2</v>
      </c>
      <c r="BA856" s="516">
        <v>148.6</v>
      </c>
      <c r="BB856" s="516">
        <v>147.19999999999999</v>
      </c>
      <c r="BC856" s="516">
        <v>150.80000000000001</v>
      </c>
      <c r="BD856" s="516">
        <v>162.19999999999999</v>
      </c>
      <c r="BE856" s="516">
        <v>174.8</v>
      </c>
      <c r="BF856" s="516">
        <v>159.1</v>
      </c>
      <c r="BG856" s="516">
        <v>159.69999999999999</v>
      </c>
      <c r="BH856" s="516">
        <v>160.6</v>
      </c>
      <c r="BI856" s="516">
        <v>166.8</v>
      </c>
      <c r="BJ856" s="516">
        <v>150.5</v>
      </c>
      <c r="BK856" s="516">
        <v>149.4</v>
      </c>
      <c r="BL856" s="516">
        <v>148.9</v>
      </c>
      <c r="BM856" s="516">
        <v>147.69999999999999</v>
      </c>
      <c r="BN856" s="516">
        <v>147.19999999999999</v>
      </c>
      <c r="BO856" s="516">
        <v>174</v>
      </c>
      <c r="BP856" s="516">
        <v>173</v>
      </c>
      <c r="BQ856" s="516">
        <v>169.2</v>
      </c>
      <c r="BR856" s="516">
        <v>185.2</v>
      </c>
      <c r="BS856" s="516">
        <v>175.9</v>
      </c>
      <c r="BT856" s="516">
        <v>181.3</v>
      </c>
      <c r="BU856" s="516">
        <v>189</v>
      </c>
      <c r="BV856" s="516">
        <v>180.9</v>
      </c>
      <c r="BW856" s="516">
        <v>180</v>
      </c>
      <c r="BX856" s="516">
        <v>182.7</v>
      </c>
      <c r="BY856" s="516">
        <v>178.7</v>
      </c>
      <c r="BZ856" s="516">
        <v>173.7</v>
      </c>
      <c r="CA856" s="516">
        <v>169.9</v>
      </c>
      <c r="CB856" s="516">
        <v>174.3</v>
      </c>
      <c r="CC856" s="516">
        <v>167.1</v>
      </c>
      <c r="CD856" s="516">
        <v>167.5</v>
      </c>
      <c r="CE856" s="516">
        <v>177.1</v>
      </c>
      <c r="CF856" s="516">
        <v>172</v>
      </c>
      <c r="CG856" s="516">
        <v>172.1</v>
      </c>
      <c r="CH856" s="516">
        <v>177</v>
      </c>
      <c r="CI856" s="516">
        <v>177.5</v>
      </c>
      <c r="CJ856" s="516">
        <v>170.4</v>
      </c>
      <c r="CK856" s="516">
        <v>173</v>
      </c>
      <c r="CL856" s="516">
        <v>177.2</v>
      </c>
      <c r="CM856" s="516">
        <v>175.9</v>
      </c>
      <c r="CN856" s="516">
        <v>173.4</v>
      </c>
      <c r="CO856" s="516">
        <v>176</v>
      </c>
      <c r="CP856" s="516">
        <v>166.4</v>
      </c>
      <c r="CQ856" s="516">
        <v>175.9</v>
      </c>
      <c r="CR856" s="516">
        <v>172.7</v>
      </c>
      <c r="CS856" s="516">
        <v>177.2</v>
      </c>
      <c r="CT856" s="516">
        <v>175.1</v>
      </c>
      <c r="CU856" s="516">
        <v>174.5</v>
      </c>
      <c r="CV856" s="516">
        <v>174.5</v>
      </c>
      <c r="CW856" s="516">
        <v>177.2</v>
      </c>
      <c r="CX856" s="516">
        <v>172.7</v>
      </c>
      <c r="CY856" s="516">
        <v>166.5</v>
      </c>
      <c r="CZ856" s="516">
        <v>172.6</v>
      </c>
      <c r="DA856" s="516">
        <v>163</v>
      </c>
      <c r="DB856" s="516">
        <v>166.4</v>
      </c>
      <c r="DC856" s="516">
        <v>170.2</v>
      </c>
      <c r="DD856" s="516">
        <v>164.3</v>
      </c>
      <c r="DE856" s="516">
        <v>175.1</v>
      </c>
      <c r="DF856" s="516">
        <v>189.7</v>
      </c>
      <c r="DG856" s="516">
        <v>192.3</v>
      </c>
      <c r="DH856" s="516">
        <v>196.9</v>
      </c>
      <c r="DI856" s="516">
        <v>200.4</v>
      </c>
      <c r="DJ856" s="516">
        <v>195.3</v>
      </c>
      <c r="DK856" s="516">
        <v>203.3</v>
      </c>
      <c r="DL856" s="516">
        <v>183.4</v>
      </c>
      <c r="DM856" s="516">
        <v>189.2</v>
      </c>
      <c r="DN856" s="516">
        <v>190.5</v>
      </c>
      <c r="DO856" s="516">
        <v>192.6</v>
      </c>
      <c r="DP856" s="516">
        <v>195.7</v>
      </c>
      <c r="DQ856" s="516">
        <v>195</v>
      </c>
      <c r="DR856" s="516">
        <v>185.1</v>
      </c>
      <c r="DS856" s="516">
        <v>180.7</v>
      </c>
      <c r="DT856" s="516">
        <v>184.4</v>
      </c>
      <c r="DU856" s="517">
        <v>186.8</v>
      </c>
      <c r="DV856" s="517">
        <v>192.1</v>
      </c>
      <c r="DW856" s="517">
        <v>175.4</v>
      </c>
      <c r="DX856" s="559">
        <v>190.5</v>
      </c>
      <c r="DY856" s="559">
        <v>180.3</v>
      </c>
      <c r="DZ856" s="559">
        <v>180.3</v>
      </c>
      <c r="EA856" s="558">
        <v>193.9</v>
      </c>
    </row>
    <row r="857" spans="1:131">
      <c r="A857" s="514" t="s">
        <v>2251</v>
      </c>
      <c r="B857" s="514" t="s">
        <v>2252</v>
      </c>
      <c r="C857" s="515">
        <v>1.238E-2</v>
      </c>
      <c r="D857" s="516">
        <v>106</v>
      </c>
      <c r="E857" s="516">
        <v>106.8</v>
      </c>
      <c r="F857" s="516">
        <v>106.4</v>
      </c>
      <c r="G857" s="516">
        <v>106.2</v>
      </c>
      <c r="H857" s="516">
        <v>105</v>
      </c>
      <c r="I857" s="516">
        <v>106.9</v>
      </c>
      <c r="J857" s="516">
        <v>106.9</v>
      </c>
      <c r="K857" s="516">
        <v>106.3</v>
      </c>
      <c r="L857" s="516">
        <v>106.5</v>
      </c>
      <c r="M857" s="516">
        <v>106.6</v>
      </c>
      <c r="N857" s="516">
        <v>107.9</v>
      </c>
      <c r="O857" s="516">
        <v>106.8</v>
      </c>
      <c r="P857" s="516">
        <v>106</v>
      </c>
      <c r="Q857" s="516">
        <v>102.9</v>
      </c>
      <c r="R857" s="516">
        <v>104.7</v>
      </c>
      <c r="S857" s="516">
        <v>106.9</v>
      </c>
      <c r="T857" s="516">
        <v>108.4</v>
      </c>
      <c r="U857" s="516">
        <v>106.7</v>
      </c>
      <c r="V857" s="516">
        <v>106.8</v>
      </c>
      <c r="W857" s="516">
        <v>106.9</v>
      </c>
      <c r="X857" s="516">
        <v>106.9</v>
      </c>
      <c r="Y857" s="516">
        <v>108.2</v>
      </c>
      <c r="Z857" s="516">
        <v>108</v>
      </c>
      <c r="AA857" s="516">
        <v>107.1</v>
      </c>
      <c r="AB857" s="516">
        <v>113.4</v>
      </c>
      <c r="AC857" s="516">
        <v>113.8</v>
      </c>
      <c r="AD857" s="516">
        <v>112.8</v>
      </c>
      <c r="AE857" s="516">
        <v>112.7</v>
      </c>
      <c r="AF857" s="516">
        <v>113.1</v>
      </c>
      <c r="AG857" s="516">
        <v>113.9</v>
      </c>
      <c r="AH857" s="516">
        <v>112.8</v>
      </c>
      <c r="AI857" s="516">
        <v>112.9</v>
      </c>
      <c r="AJ857" s="516">
        <v>113.2</v>
      </c>
      <c r="AK857" s="516">
        <v>113.8</v>
      </c>
      <c r="AL857" s="516">
        <v>114.2</v>
      </c>
      <c r="AM857" s="516">
        <v>120.1</v>
      </c>
      <c r="AN857" s="516">
        <v>117.8</v>
      </c>
      <c r="AO857" s="516">
        <v>118.5</v>
      </c>
      <c r="AP857" s="516">
        <v>116.5</v>
      </c>
      <c r="AQ857" s="516">
        <v>118</v>
      </c>
      <c r="AR857" s="516">
        <v>115.9</v>
      </c>
      <c r="AS857" s="516">
        <v>114.8</v>
      </c>
      <c r="AT857" s="516">
        <v>118.3</v>
      </c>
      <c r="AU857" s="516">
        <v>118</v>
      </c>
      <c r="AV857" s="516">
        <v>119.5</v>
      </c>
      <c r="AW857" s="516">
        <v>120</v>
      </c>
      <c r="AX857" s="516">
        <v>119.4</v>
      </c>
      <c r="AY857" s="516">
        <v>118.9</v>
      </c>
      <c r="AZ857" s="516">
        <v>119.7</v>
      </c>
      <c r="BA857" s="516">
        <v>121.6</v>
      </c>
      <c r="BB857" s="516">
        <v>123.3</v>
      </c>
      <c r="BC857" s="516">
        <v>124.2</v>
      </c>
      <c r="BD857" s="516">
        <v>124.5</v>
      </c>
      <c r="BE857" s="516">
        <v>125.5</v>
      </c>
      <c r="BF857" s="516">
        <v>126</v>
      </c>
      <c r="BG857" s="516">
        <v>126</v>
      </c>
      <c r="BH857" s="516">
        <v>126.5</v>
      </c>
      <c r="BI857" s="516">
        <v>125.9</v>
      </c>
      <c r="BJ857" s="516">
        <v>126.6</v>
      </c>
      <c r="BK857" s="516">
        <v>126.2</v>
      </c>
      <c r="BL857" s="516">
        <v>126.9</v>
      </c>
      <c r="BM857" s="516">
        <v>127.1</v>
      </c>
      <c r="BN857" s="516">
        <v>127.1</v>
      </c>
      <c r="BO857" s="516">
        <v>126.6</v>
      </c>
      <c r="BP857" s="516">
        <v>125.7</v>
      </c>
      <c r="BQ857" s="516">
        <v>125.7</v>
      </c>
      <c r="BR857" s="516">
        <v>126.1</v>
      </c>
      <c r="BS857" s="516">
        <v>125.6</v>
      </c>
      <c r="BT857" s="516">
        <v>125.2</v>
      </c>
      <c r="BU857" s="516">
        <v>125.3</v>
      </c>
      <c r="BV857" s="516">
        <v>125.5</v>
      </c>
      <c r="BW857" s="516">
        <v>125.5</v>
      </c>
      <c r="BX857" s="516">
        <v>126.5</v>
      </c>
      <c r="BY857" s="516">
        <v>126.5</v>
      </c>
      <c r="BZ857" s="516">
        <v>126.2</v>
      </c>
      <c r="CA857" s="516">
        <v>126.3</v>
      </c>
      <c r="CB857" s="516">
        <v>127.4</v>
      </c>
      <c r="CC857" s="516">
        <v>127.8</v>
      </c>
      <c r="CD857" s="516">
        <v>128.80000000000001</v>
      </c>
      <c r="CE857" s="516">
        <v>128.80000000000001</v>
      </c>
      <c r="CF857" s="516">
        <v>128.9</v>
      </c>
      <c r="CG857" s="516">
        <v>129.4</v>
      </c>
      <c r="CH857" s="516">
        <v>126.2</v>
      </c>
      <c r="CI857" s="516">
        <v>126.4</v>
      </c>
      <c r="CJ857" s="516">
        <v>127.7</v>
      </c>
      <c r="CK857" s="516">
        <v>127.8</v>
      </c>
      <c r="CL857" s="516">
        <v>128.1</v>
      </c>
      <c r="CM857" s="516">
        <v>128.19999999999999</v>
      </c>
      <c r="CN857" s="516">
        <v>129.1</v>
      </c>
      <c r="CO857" s="516">
        <v>129.19999999999999</v>
      </c>
      <c r="CP857" s="516">
        <v>129.80000000000001</v>
      </c>
      <c r="CQ857" s="516">
        <v>130.9</v>
      </c>
      <c r="CR857" s="516">
        <v>131.4</v>
      </c>
      <c r="CS857" s="516">
        <v>131.69999999999999</v>
      </c>
      <c r="CT857" s="516">
        <v>131.30000000000001</v>
      </c>
      <c r="CU857" s="516">
        <v>131</v>
      </c>
      <c r="CV857" s="516">
        <v>130.80000000000001</v>
      </c>
      <c r="CW857" s="516">
        <v>131.4</v>
      </c>
      <c r="CX857" s="516">
        <v>130.9</v>
      </c>
      <c r="CY857" s="516">
        <v>130.9</v>
      </c>
      <c r="CZ857" s="516">
        <v>131</v>
      </c>
      <c r="DA857" s="516">
        <v>131.1</v>
      </c>
      <c r="DB857" s="516">
        <v>131.9</v>
      </c>
      <c r="DC857" s="516">
        <v>131.80000000000001</v>
      </c>
      <c r="DD857" s="516">
        <v>131.9</v>
      </c>
      <c r="DE857" s="516">
        <v>134.19999999999999</v>
      </c>
      <c r="DF857" s="516">
        <v>134.19999999999999</v>
      </c>
      <c r="DG857" s="516">
        <v>134.19999999999999</v>
      </c>
      <c r="DH857" s="516">
        <v>135.9</v>
      </c>
      <c r="DI857" s="516">
        <v>136</v>
      </c>
      <c r="DJ857" s="516">
        <v>137.5</v>
      </c>
      <c r="DK857" s="516">
        <v>138.30000000000001</v>
      </c>
      <c r="DL857" s="516">
        <v>138.69999999999999</v>
      </c>
      <c r="DM857" s="516">
        <v>138.6</v>
      </c>
      <c r="DN857" s="516">
        <v>141.1</v>
      </c>
      <c r="DO857" s="516">
        <v>142.1</v>
      </c>
      <c r="DP857" s="516">
        <v>142.5</v>
      </c>
      <c r="DQ857" s="516">
        <v>143.80000000000001</v>
      </c>
      <c r="DR857" s="516">
        <v>144.30000000000001</v>
      </c>
      <c r="DS857" s="516">
        <v>145.9</v>
      </c>
      <c r="DT857" s="516">
        <v>146.6</v>
      </c>
      <c r="DU857" s="517">
        <v>147.5</v>
      </c>
      <c r="DV857" s="517">
        <v>148.19999999999999</v>
      </c>
      <c r="DW857" s="517">
        <v>148.9</v>
      </c>
      <c r="DX857" s="559">
        <v>149.30000000000001</v>
      </c>
      <c r="DY857" s="559">
        <v>151.80000000000001</v>
      </c>
      <c r="DZ857" s="559">
        <v>151.69999999999999</v>
      </c>
      <c r="EA857" s="558">
        <v>152</v>
      </c>
    </row>
    <row r="858" spans="1:131">
      <c r="A858" s="514" t="s">
        <v>2253</v>
      </c>
      <c r="B858" s="514" t="s">
        <v>2254</v>
      </c>
      <c r="C858" s="515">
        <v>3.6700000000000001E-3</v>
      </c>
      <c r="D858" s="516">
        <v>105.2</v>
      </c>
      <c r="E858" s="516">
        <v>109.2</v>
      </c>
      <c r="F858" s="516">
        <v>106.6</v>
      </c>
      <c r="G858" s="516">
        <v>105.5</v>
      </c>
      <c r="H858" s="516">
        <v>105.2</v>
      </c>
      <c r="I858" s="516">
        <v>105</v>
      </c>
      <c r="J858" s="516">
        <v>106.8</v>
      </c>
      <c r="K858" s="516">
        <v>106.1</v>
      </c>
      <c r="L858" s="516">
        <v>107.8</v>
      </c>
      <c r="M858" s="516">
        <v>108.4</v>
      </c>
      <c r="N858" s="516">
        <v>107.9</v>
      </c>
      <c r="O858" s="516">
        <v>108.3</v>
      </c>
      <c r="P858" s="516">
        <v>102.8</v>
      </c>
      <c r="Q858" s="516">
        <v>103.9</v>
      </c>
      <c r="R858" s="516">
        <v>104.5</v>
      </c>
      <c r="S858" s="516">
        <v>103.5</v>
      </c>
      <c r="T858" s="516">
        <v>104.1</v>
      </c>
      <c r="U858" s="516">
        <v>104.8</v>
      </c>
      <c r="V858" s="516">
        <v>104.3</v>
      </c>
      <c r="W858" s="516">
        <v>104.9</v>
      </c>
      <c r="X858" s="516">
        <v>104.7</v>
      </c>
      <c r="Y858" s="516">
        <v>103.9</v>
      </c>
      <c r="Z858" s="516">
        <v>104.4</v>
      </c>
      <c r="AA858" s="516">
        <v>103.1</v>
      </c>
      <c r="AB858" s="516">
        <v>110.8</v>
      </c>
      <c r="AC858" s="516">
        <v>111.8</v>
      </c>
      <c r="AD858" s="516">
        <v>110.6</v>
      </c>
      <c r="AE858" s="516">
        <v>109.9</v>
      </c>
      <c r="AF858" s="516">
        <v>110.2</v>
      </c>
      <c r="AG858" s="516">
        <v>111.5</v>
      </c>
      <c r="AH858" s="516">
        <v>111.1</v>
      </c>
      <c r="AI858" s="516">
        <v>110.8</v>
      </c>
      <c r="AJ858" s="516">
        <v>110.4</v>
      </c>
      <c r="AK858" s="516">
        <v>114.3</v>
      </c>
      <c r="AL858" s="516">
        <v>114.6</v>
      </c>
      <c r="AM858" s="516">
        <v>127.2</v>
      </c>
      <c r="AN858" s="516">
        <v>112.9</v>
      </c>
      <c r="AO858" s="516">
        <v>112</v>
      </c>
      <c r="AP858" s="516">
        <v>112.6</v>
      </c>
      <c r="AQ858" s="516">
        <v>113</v>
      </c>
      <c r="AR858" s="516">
        <v>114.5</v>
      </c>
      <c r="AS858" s="516">
        <v>111.5</v>
      </c>
      <c r="AT858" s="516">
        <v>115</v>
      </c>
      <c r="AU858" s="516">
        <v>115.4</v>
      </c>
      <c r="AV858" s="516">
        <v>115.4</v>
      </c>
      <c r="AW858" s="516">
        <v>112.8</v>
      </c>
      <c r="AX858" s="516">
        <v>112.7</v>
      </c>
      <c r="AY858" s="516">
        <v>112.3</v>
      </c>
      <c r="AZ858" s="516">
        <v>113.8</v>
      </c>
      <c r="BA858" s="516">
        <v>115.5</v>
      </c>
      <c r="BB858" s="516">
        <v>118</v>
      </c>
      <c r="BC858" s="516">
        <v>118.8</v>
      </c>
      <c r="BD858" s="516">
        <v>119.5</v>
      </c>
      <c r="BE858" s="516">
        <v>119.3</v>
      </c>
      <c r="BF858" s="516">
        <v>120.2</v>
      </c>
      <c r="BG858" s="516">
        <v>120.4</v>
      </c>
      <c r="BH858" s="516">
        <v>121.4</v>
      </c>
      <c r="BI858" s="516">
        <v>121.4</v>
      </c>
      <c r="BJ858" s="516">
        <v>121.4</v>
      </c>
      <c r="BK858" s="516">
        <v>121.4</v>
      </c>
      <c r="BL858" s="516">
        <v>122.4</v>
      </c>
      <c r="BM858" s="516">
        <v>122.4</v>
      </c>
      <c r="BN858" s="516">
        <v>122.4</v>
      </c>
      <c r="BO858" s="516">
        <v>120.5</v>
      </c>
      <c r="BP858" s="516">
        <v>118.4</v>
      </c>
      <c r="BQ858" s="516">
        <v>118.4</v>
      </c>
      <c r="BR858" s="516">
        <v>118.6</v>
      </c>
      <c r="BS858" s="516">
        <v>117.8</v>
      </c>
      <c r="BT858" s="516">
        <v>116.8</v>
      </c>
      <c r="BU858" s="516">
        <v>116.9</v>
      </c>
      <c r="BV858" s="516">
        <v>117.9</v>
      </c>
      <c r="BW858" s="516">
        <v>117.9</v>
      </c>
      <c r="BX858" s="516">
        <v>118.2</v>
      </c>
      <c r="BY858" s="516">
        <v>117.2</v>
      </c>
      <c r="BZ858" s="516">
        <v>116.3</v>
      </c>
      <c r="CA858" s="516">
        <v>117.2</v>
      </c>
      <c r="CB858" s="516">
        <v>117</v>
      </c>
      <c r="CC858" s="516">
        <v>117</v>
      </c>
      <c r="CD858" s="516">
        <v>117.4</v>
      </c>
      <c r="CE858" s="516">
        <v>117.4</v>
      </c>
      <c r="CF858" s="516">
        <v>117.4</v>
      </c>
      <c r="CG858" s="516">
        <v>117.4</v>
      </c>
      <c r="CH858" s="516">
        <v>113.8</v>
      </c>
      <c r="CI858" s="516">
        <v>113.8</v>
      </c>
      <c r="CJ858" s="516">
        <v>113.8</v>
      </c>
      <c r="CK858" s="516">
        <v>113.8</v>
      </c>
      <c r="CL858" s="516">
        <v>113.9</v>
      </c>
      <c r="CM858" s="516">
        <v>114</v>
      </c>
      <c r="CN858" s="516">
        <v>114.9</v>
      </c>
      <c r="CO858" s="516">
        <v>114.9</v>
      </c>
      <c r="CP858" s="516">
        <v>114.9</v>
      </c>
      <c r="CQ858" s="516">
        <v>119</v>
      </c>
      <c r="CR858" s="516">
        <v>119.4</v>
      </c>
      <c r="CS858" s="516">
        <v>119.3</v>
      </c>
      <c r="CT858" s="516">
        <v>119.3</v>
      </c>
      <c r="CU858" s="516">
        <v>118.3</v>
      </c>
      <c r="CV858" s="516">
        <v>117.8</v>
      </c>
      <c r="CW858" s="516">
        <v>116.9</v>
      </c>
      <c r="CX858" s="516">
        <v>114.2</v>
      </c>
      <c r="CY858" s="516">
        <v>115.6</v>
      </c>
      <c r="CZ858" s="516">
        <v>115.5</v>
      </c>
      <c r="DA858" s="516">
        <v>115.9</v>
      </c>
      <c r="DB858" s="516">
        <v>116.4</v>
      </c>
      <c r="DC858" s="516">
        <v>115.7</v>
      </c>
      <c r="DD858" s="516">
        <v>116.6</v>
      </c>
      <c r="DE858" s="516">
        <v>119.2</v>
      </c>
      <c r="DF858" s="516">
        <v>119.4</v>
      </c>
      <c r="DG858" s="516">
        <v>118</v>
      </c>
      <c r="DH858" s="516">
        <v>120.5</v>
      </c>
      <c r="DI858" s="516">
        <v>119.8</v>
      </c>
      <c r="DJ858" s="516">
        <v>121.6</v>
      </c>
      <c r="DK858" s="516">
        <v>124.1</v>
      </c>
      <c r="DL858" s="516">
        <v>126.1</v>
      </c>
      <c r="DM858" s="516">
        <v>126.7</v>
      </c>
      <c r="DN858" s="516">
        <v>126.1</v>
      </c>
      <c r="DO858" s="516">
        <v>128.19999999999999</v>
      </c>
      <c r="DP858" s="516">
        <v>127.7</v>
      </c>
      <c r="DQ858" s="516">
        <v>128.80000000000001</v>
      </c>
      <c r="DR858" s="516">
        <v>127.5</v>
      </c>
      <c r="DS858" s="516">
        <v>129.5</v>
      </c>
      <c r="DT858" s="516">
        <v>130.1</v>
      </c>
      <c r="DU858" s="517">
        <v>133</v>
      </c>
      <c r="DV858" s="517">
        <v>133.4</v>
      </c>
      <c r="DW858" s="517">
        <v>131</v>
      </c>
      <c r="DX858" s="559">
        <v>132</v>
      </c>
      <c r="DY858" s="559">
        <v>134.1</v>
      </c>
      <c r="DZ858" s="559">
        <v>132.5</v>
      </c>
      <c r="EA858" s="558">
        <v>133.5</v>
      </c>
    </row>
    <row r="859" spans="1:131">
      <c r="A859" s="514" t="s">
        <v>2255</v>
      </c>
      <c r="B859" s="514" t="s">
        <v>2256</v>
      </c>
      <c r="C859" s="515">
        <v>2.3000000000000001E-4</v>
      </c>
      <c r="D859" s="516">
        <v>107.9</v>
      </c>
      <c r="E859" s="516">
        <v>107.9</v>
      </c>
      <c r="F859" s="516">
        <v>107.4</v>
      </c>
      <c r="G859" s="516">
        <v>109.3</v>
      </c>
      <c r="H859" s="516">
        <v>107.9</v>
      </c>
      <c r="I859" s="516">
        <v>109.6</v>
      </c>
      <c r="J859" s="516">
        <v>107.9</v>
      </c>
      <c r="K859" s="516">
        <v>107.9</v>
      </c>
      <c r="L859" s="516">
        <v>107.9</v>
      </c>
      <c r="M859" s="516">
        <v>109.6</v>
      </c>
      <c r="N859" s="516">
        <v>111.9</v>
      </c>
      <c r="O859" s="516">
        <v>111</v>
      </c>
      <c r="P859" s="516">
        <v>115.4</v>
      </c>
      <c r="Q859" s="516">
        <v>120.3</v>
      </c>
      <c r="R859" s="516">
        <v>120.3</v>
      </c>
      <c r="S859" s="516">
        <v>118.7</v>
      </c>
      <c r="T859" s="516">
        <v>118.1</v>
      </c>
      <c r="U859" s="516">
        <v>118.1</v>
      </c>
      <c r="V859" s="516">
        <v>118.1</v>
      </c>
      <c r="W859" s="516">
        <v>120</v>
      </c>
      <c r="X859" s="516">
        <v>118.1</v>
      </c>
      <c r="Y859" s="516">
        <v>118.1</v>
      </c>
      <c r="Z859" s="516">
        <v>121.2</v>
      </c>
      <c r="AA859" s="516">
        <v>123.1</v>
      </c>
      <c r="AB859" s="516">
        <v>132.30000000000001</v>
      </c>
      <c r="AC859" s="516">
        <v>137.4</v>
      </c>
      <c r="AD859" s="516">
        <v>133.19999999999999</v>
      </c>
      <c r="AE859" s="516">
        <v>132.30000000000001</v>
      </c>
      <c r="AF859" s="516">
        <v>134.4</v>
      </c>
      <c r="AG859" s="516">
        <v>132.30000000000001</v>
      </c>
      <c r="AH859" s="516">
        <v>132.30000000000001</v>
      </c>
      <c r="AI859" s="516">
        <v>132.30000000000001</v>
      </c>
      <c r="AJ859" s="516">
        <v>134.19999999999999</v>
      </c>
      <c r="AK859" s="516">
        <v>134.4</v>
      </c>
      <c r="AL859" s="516">
        <v>132.30000000000001</v>
      </c>
      <c r="AM859" s="516">
        <v>134.19999999999999</v>
      </c>
      <c r="AN859" s="516">
        <v>162.4</v>
      </c>
      <c r="AO859" s="516">
        <v>152.69999999999999</v>
      </c>
      <c r="AP859" s="516">
        <v>160.19999999999999</v>
      </c>
      <c r="AQ859" s="516">
        <v>160.4</v>
      </c>
      <c r="AR859" s="516">
        <v>162.6</v>
      </c>
      <c r="AS859" s="516">
        <v>158.5</v>
      </c>
      <c r="AT859" s="516">
        <v>159.9</v>
      </c>
      <c r="AU859" s="516">
        <v>154.69999999999999</v>
      </c>
      <c r="AV859" s="516">
        <v>157</v>
      </c>
      <c r="AW859" s="516">
        <v>155.9</v>
      </c>
      <c r="AX859" s="516">
        <v>156.19999999999999</v>
      </c>
      <c r="AY859" s="516">
        <v>157.80000000000001</v>
      </c>
      <c r="AZ859" s="516">
        <v>155.6</v>
      </c>
      <c r="BA859" s="516">
        <v>159</v>
      </c>
      <c r="BB859" s="516">
        <v>155.69999999999999</v>
      </c>
      <c r="BC859" s="516">
        <v>163.19999999999999</v>
      </c>
      <c r="BD859" s="516">
        <v>161.1</v>
      </c>
      <c r="BE859" s="516">
        <v>161.69999999999999</v>
      </c>
      <c r="BF859" s="516">
        <v>158.4</v>
      </c>
      <c r="BG859" s="516">
        <v>161.80000000000001</v>
      </c>
      <c r="BH859" s="516">
        <v>159.5</v>
      </c>
      <c r="BI859" s="516">
        <v>161.4</v>
      </c>
      <c r="BJ859" s="516">
        <v>163.19999999999999</v>
      </c>
      <c r="BK859" s="516">
        <v>162.5</v>
      </c>
      <c r="BL859" s="516">
        <v>159.19999999999999</v>
      </c>
      <c r="BM859" s="516">
        <v>164.8</v>
      </c>
      <c r="BN859" s="516">
        <v>162.6</v>
      </c>
      <c r="BO859" s="516">
        <v>161.30000000000001</v>
      </c>
      <c r="BP859" s="516">
        <v>161.9</v>
      </c>
      <c r="BQ859" s="516">
        <v>161.5</v>
      </c>
      <c r="BR859" s="516">
        <v>160.30000000000001</v>
      </c>
      <c r="BS859" s="516">
        <v>160.30000000000001</v>
      </c>
      <c r="BT859" s="516">
        <v>163.5</v>
      </c>
      <c r="BU859" s="516">
        <v>163.5</v>
      </c>
      <c r="BV859" s="516">
        <v>161.9</v>
      </c>
      <c r="BW859" s="516">
        <v>160.30000000000001</v>
      </c>
      <c r="BX859" s="516">
        <v>165.4</v>
      </c>
      <c r="BY859" s="516">
        <v>168.2</v>
      </c>
      <c r="BZ859" s="516">
        <v>165.4</v>
      </c>
      <c r="CA859" s="516">
        <v>159.30000000000001</v>
      </c>
      <c r="CB859" s="516">
        <v>164.3</v>
      </c>
      <c r="CC859" s="516">
        <v>164.3</v>
      </c>
      <c r="CD859" s="516">
        <v>164.8</v>
      </c>
      <c r="CE859" s="516">
        <v>163.19999999999999</v>
      </c>
      <c r="CF859" s="516">
        <v>163.6</v>
      </c>
      <c r="CG859" s="516">
        <v>164.8</v>
      </c>
      <c r="CH859" s="516">
        <v>165.1</v>
      </c>
      <c r="CI859" s="516">
        <v>157.6</v>
      </c>
      <c r="CJ859" s="516">
        <v>161.1</v>
      </c>
      <c r="CK859" s="516">
        <v>159.80000000000001</v>
      </c>
      <c r="CL859" s="516">
        <v>167</v>
      </c>
      <c r="CM859" s="516">
        <v>165.9</v>
      </c>
      <c r="CN859" s="516">
        <v>168.2</v>
      </c>
      <c r="CO859" s="516">
        <v>170</v>
      </c>
      <c r="CP859" s="516">
        <v>167.8</v>
      </c>
      <c r="CQ859" s="516">
        <v>172.1</v>
      </c>
      <c r="CR859" s="516">
        <v>169.6</v>
      </c>
      <c r="CS859" s="516">
        <v>171</v>
      </c>
      <c r="CT859" s="516">
        <v>170</v>
      </c>
      <c r="CU859" s="516">
        <v>167</v>
      </c>
      <c r="CV859" s="516">
        <v>168.5</v>
      </c>
      <c r="CW859" s="516">
        <v>171</v>
      </c>
      <c r="CX859" s="516">
        <v>172</v>
      </c>
      <c r="CY859" s="516">
        <v>172.8</v>
      </c>
      <c r="CZ859" s="516">
        <v>175.6</v>
      </c>
      <c r="DA859" s="516">
        <v>174.2</v>
      </c>
      <c r="DB859" s="516">
        <v>176.1</v>
      </c>
      <c r="DC859" s="516">
        <v>179.2</v>
      </c>
      <c r="DD859" s="516">
        <v>181.2</v>
      </c>
      <c r="DE859" s="516">
        <v>189.6</v>
      </c>
      <c r="DF859" s="516">
        <v>189.1</v>
      </c>
      <c r="DG859" s="516">
        <v>190</v>
      </c>
      <c r="DH859" s="516">
        <v>194.6</v>
      </c>
      <c r="DI859" s="516">
        <v>192.8</v>
      </c>
      <c r="DJ859" s="516">
        <v>201.1</v>
      </c>
      <c r="DK859" s="516">
        <v>201.1</v>
      </c>
      <c r="DL859" s="516">
        <v>201.5</v>
      </c>
      <c r="DM859" s="516">
        <v>203.1</v>
      </c>
      <c r="DN859" s="516">
        <v>202.1</v>
      </c>
      <c r="DO859" s="516">
        <v>205.1</v>
      </c>
      <c r="DP859" s="516">
        <v>205.1</v>
      </c>
      <c r="DQ859" s="516">
        <v>208.2</v>
      </c>
      <c r="DR859" s="516">
        <v>208.9</v>
      </c>
      <c r="DS859" s="516">
        <v>203</v>
      </c>
      <c r="DT859" s="516">
        <v>209.6</v>
      </c>
      <c r="DU859" s="517">
        <v>210.8</v>
      </c>
      <c r="DV859" s="517">
        <v>203.5</v>
      </c>
      <c r="DW859" s="517">
        <v>215.3</v>
      </c>
      <c r="DX859" s="559">
        <v>209.3</v>
      </c>
      <c r="DY859" s="559">
        <v>210.8</v>
      </c>
      <c r="DZ859" s="559">
        <v>208.2</v>
      </c>
      <c r="EA859" s="558">
        <v>207</v>
      </c>
    </row>
    <row r="860" spans="1:131">
      <c r="A860" s="514" t="s">
        <v>2257</v>
      </c>
      <c r="B860" s="514" t="s">
        <v>2258</v>
      </c>
      <c r="C860" s="515">
        <v>2.0600000000000002E-3</v>
      </c>
      <c r="D860" s="516">
        <v>109.3</v>
      </c>
      <c r="E860" s="516">
        <v>106.2</v>
      </c>
      <c r="F860" s="516">
        <v>107.8</v>
      </c>
      <c r="G860" s="516">
        <v>107.8</v>
      </c>
      <c r="H860" s="516">
        <v>101.4</v>
      </c>
      <c r="I860" s="516">
        <v>113.5</v>
      </c>
      <c r="J860" s="516">
        <v>110.4</v>
      </c>
      <c r="K860" s="516">
        <v>108.2</v>
      </c>
      <c r="L860" s="516">
        <v>106.6</v>
      </c>
      <c r="M860" s="516">
        <v>103.3</v>
      </c>
      <c r="N860" s="516">
        <v>110.2</v>
      </c>
      <c r="O860" s="516">
        <v>102.9</v>
      </c>
      <c r="P860" s="516">
        <v>109.4</v>
      </c>
      <c r="Q860" s="516">
        <v>105.4</v>
      </c>
      <c r="R860" s="516">
        <v>105.4</v>
      </c>
      <c r="S860" s="516">
        <v>105.4</v>
      </c>
      <c r="T860" s="516">
        <v>105.4</v>
      </c>
      <c r="U860" s="516">
        <v>108.1</v>
      </c>
      <c r="V860" s="516">
        <v>110.7</v>
      </c>
      <c r="W860" s="516">
        <v>110.7</v>
      </c>
      <c r="X860" s="516">
        <v>110.7</v>
      </c>
      <c r="Y860" s="516">
        <v>117.4</v>
      </c>
      <c r="Z860" s="516">
        <v>113</v>
      </c>
      <c r="AA860" s="516">
        <v>113</v>
      </c>
      <c r="AB860" s="516">
        <v>118.6</v>
      </c>
      <c r="AC860" s="516">
        <v>118.6</v>
      </c>
      <c r="AD860" s="516">
        <v>114.4</v>
      </c>
      <c r="AE860" s="516">
        <v>114.4</v>
      </c>
      <c r="AF860" s="516">
        <v>114.7</v>
      </c>
      <c r="AG860" s="516">
        <v>114.7</v>
      </c>
      <c r="AH860" s="516">
        <v>109.3</v>
      </c>
      <c r="AI860" s="516">
        <v>109.7</v>
      </c>
      <c r="AJ860" s="516">
        <v>109.7</v>
      </c>
      <c r="AK860" s="516">
        <v>109.7</v>
      </c>
      <c r="AL860" s="516">
        <v>112.2</v>
      </c>
      <c r="AM860" s="516">
        <v>118.9</v>
      </c>
      <c r="AN860" s="516">
        <v>117.2</v>
      </c>
      <c r="AO860" s="516">
        <v>124.2</v>
      </c>
      <c r="AP860" s="516">
        <v>116</v>
      </c>
      <c r="AQ860" s="516">
        <v>123.4</v>
      </c>
      <c r="AR860" s="516">
        <v>123.4</v>
      </c>
      <c r="AS860" s="516">
        <v>122</v>
      </c>
      <c r="AT860" s="516">
        <v>122.5</v>
      </c>
      <c r="AU860" s="516">
        <v>123.7</v>
      </c>
      <c r="AV860" s="516">
        <v>123.7</v>
      </c>
      <c r="AW860" s="516">
        <v>123.2</v>
      </c>
      <c r="AX860" s="516">
        <v>123.2</v>
      </c>
      <c r="AY860" s="516">
        <v>123.2</v>
      </c>
      <c r="AZ860" s="516">
        <v>123.7</v>
      </c>
      <c r="BA860" s="516">
        <v>124.6</v>
      </c>
      <c r="BB860" s="516">
        <v>124.2</v>
      </c>
      <c r="BC860" s="516">
        <v>122.7</v>
      </c>
      <c r="BD860" s="516">
        <v>122.2</v>
      </c>
      <c r="BE860" s="516">
        <v>132.1</v>
      </c>
      <c r="BF860" s="516">
        <v>130</v>
      </c>
      <c r="BG860" s="516">
        <v>131.1</v>
      </c>
      <c r="BH860" s="516">
        <v>132</v>
      </c>
      <c r="BI860" s="516">
        <v>132.9</v>
      </c>
      <c r="BJ860" s="516">
        <v>132.9</v>
      </c>
      <c r="BK860" s="516">
        <v>134</v>
      </c>
      <c r="BL860" s="516">
        <v>134</v>
      </c>
      <c r="BM860" s="516">
        <v>134.5</v>
      </c>
      <c r="BN860" s="516">
        <v>134.5</v>
      </c>
      <c r="BO860" s="516">
        <v>134.80000000000001</v>
      </c>
      <c r="BP860" s="516">
        <v>132.80000000000001</v>
      </c>
      <c r="BQ860" s="516">
        <v>132.80000000000001</v>
      </c>
      <c r="BR860" s="516">
        <v>135.6</v>
      </c>
      <c r="BS860" s="516">
        <v>133.4</v>
      </c>
      <c r="BT860" s="516">
        <v>132.80000000000001</v>
      </c>
      <c r="BU860" s="516">
        <v>132.80000000000001</v>
      </c>
      <c r="BV860" s="516">
        <v>132.69999999999999</v>
      </c>
      <c r="BW860" s="516">
        <v>133.19999999999999</v>
      </c>
      <c r="BX860" s="516">
        <v>135.69999999999999</v>
      </c>
      <c r="BY860" s="516">
        <v>136.5</v>
      </c>
      <c r="BZ860" s="516">
        <v>136.6</v>
      </c>
      <c r="CA860" s="516">
        <v>136.5</v>
      </c>
      <c r="CB860" s="516">
        <v>136.69999999999999</v>
      </c>
      <c r="CC860" s="516">
        <v>137.4</v>
      </c>
      <c r="CD860" s="516">
        <v>141.5</v>
      </c>
      <c r="CE860" s="516">
        <v>141.5</v>
      </c>
      <c r="CF860" s="516">
        <v>141.5</v>
      </c>
      <c r="CG860" s="516">
        <v>142.4</v>
      </c>
      <c r="CH860" s="516">
        <v>142.4</v>
      </c>
      <c r="CI860" s="516">
        <v>142.4</v>
      </c>
      <c r="CJ860" s="516">
        <v>142.69999999999999</v>
      </c>
      <c r="CK860" s="516">
        <v>144.30000000000001</v>
      </c>
      <c r="CL860" s="516">
        <v>145.80000000000001</v>
      </c>
      <c r="CM860" s="516">
        <v>145.80000000000001</v>
      </c>
      <c r="CN860" s="516">
        <v>146.69999999999999</v>
      </c>
      <c r="CO860" s="516">
        <v>145.80000000000001</v>
      </c>
      <c r="CP860" s="516">
        <v>144.30000000000001</v>
      </c>
      <c r="CQ860" s="516">
        <v>143.9</v>
      </c>
      <c r="CR860" s="516">
        <v>143.1</v>
      </c>
      <c r="CS860" s="516">
        <v>142.30000000000001</v>
      </c>
      <c r="CT860" s="516">
        <v>142</v>
      </c>
      <c r="CU860" s="516">
        <v>142.4</v>
      </c>
      <c r="CV860" s="516">
        <v>141.6</v>
      </c>
      <c r="CW860" s="516">
        <v>142.4</v>
      </c>
      <c r="CX860" s="516">
        <v>142</v>
      </c>
      <c r="CY860" s="516">
        <v>142</v>
      </c>
      <c r="CZ860" s="516">
        <v>143</v>
      </c>
      <c r="DA860" s="516">
        <v>142.1</v>
      </c>
      <c r="DB860" s="516">
        <v>146.4</v>
      </c>
      <c r="DC860" s="516">
        <v>146.1</v>
      </c>
      <c r="DD860" s="516">
        <v>146.30000000000001</v>
      </c>
      <c r="DE860" s="516">
        <v>146.30000000000001</v>
      </c>
      <c r="DF860" s="516">
        <v>146.5</v>
      </c>
      <c r="DG860" s="516">
        <v>146.69999999999999</v>
      </c>
      <c r="DH860" s="516">
        <v>146.80000000000001</v>
      </c>
      <c r="DI860" s="516">
        <v>147.5</v>
      </c>
      <c r="DJ860" s="516">
        <v>151.19999999999999</v>
      </c>
      <c r="DK860" s="516">
        <v>151.30000000000001</v>
      </c>
      <c r="DL860" s="516">
        <v>151.30000000000001</v>
      </c>
      <c r="DM860" s="516">
        <v>151.4</v>
      </c>
      <c r="DN860" s="516">
        <v>153.19999999999999</v>
      </c>
      <c r="DO860" s="516">
        <v>154.5</v>
      </c>
      <c r="DP860" s="516">
        <v>154.5</v>
      </c>
      <c r="DQ860" s="516">
        <v>158.4</v>
      </c>
      <c r="DR860" s="516">
        <v>159.1</v>
      </c>
      <c r="DS860" s="516">
        <v>160.4</v>
      </c>
      <c r="DT860" s="516">
        <v>160.4</v>
      </c>
      <c r="DU860" s="517">
        <v>161.1</v>
      </c>
      <c r="DV860" s="517">
        <v>161.1</v>
      </c>
      <c r="DW860" s="517">
        <v>169.6</v>
      </c>
      <c r="DX860" s="559">
        <v>171.3</v>
      </c>
      <c r="DY860" s="559">
        <v>172.9</v>
      </c>
      <c r="DZ860" s="559">
        <v>174</v>
      </c>
      <c r="EA860" s="558">
        <v>174</v>
      </c>
    </row>
    <row r="861" spans="1:131">
      <c r="A861" s="514" t="s">
        <v>2259</v>
      </c>
      <c r="B861" s="514" t="s">
        <v>2260</v>
      </c>
      <c r="C861" s="515">
        <v>5.62E-3</v>
      </c>
      <c r="D861" s="516">
        <v>105.4</v>
      </c>
      <c r="E861" s="516">
        <v>105.7</v>
      </c>
      <c r="F861" s="516">
        <v>105.7</v>
      </c>
      <c r="G861" s="516">
        <v>105.8</v>
      </c>
      <c r="H861" s="516">
        <v>105.7</v>
      </c>
      <c r="I861" s="516">
        <v>105.6</v>
      </c>
      <c r="J861" s="516">
        <v>105.7</v>
      </c>
      <c r="K861" s="516">
        <v>105.6</v>
      </c>
      <c r="L861" s="516">
        <v>105.5</v>
      </c>
      <c r="M861" s="516">
        <v>106.3</v>
      </c>
      <c r="N861" s="516">
        <v>106.9</v>
      </c>
      <c r="O861" s="516">
        <v>107.1</v>
      </c>
      <c r="P861" s="516">
        <v>105.9</v>
      </c>
      <c r="Q861" s="516">
        <v>99.8</v>
      </c>
      <c r="R861" s="516">
        <v>103.3</v>
      </c>
      <c r="S861" s="516">
        <v>108.6</v>
      </c>
      <c r="T861" s="516">
        <v>111.7</v>
      </c>
      <c r="U861" s="516">
        <v>106.3</v>
      </c>
      <c r="V861" s="516">
        <v>106</v>
      </c>
      <c r="W861" s="516">
        <v>105.7</v>
      </c>
      <c r="X861" s="516">
        <v>105.9</v>
      </c>
      <c r="Y861" s="516">
        <v>106.9</v>
      </c>
      <c r="Z861" s="516">
        <v>107.7</v>
      </c>
      <c r="AA861" s="516">
        <v>106.5</v>
      </c>
      <c r="AB861" s="516">
        <v>112.3</v>
      </c>
      <c r="AC861" s="516">
        <v>112.3</v>
      </c>
      <c r="AD861" s="516">
        <v>112.7</v>
      </c>
      <c r="AE861" s="516">
        <v>112.6</v>
      </c>
      <c r="AF861" s="516">
        <v>113.3</v>
      </c>
      <c r="AG861" s="516">
        <v>114.2</v>
      </c>
      <c r="AH861" s="516">
        <v>114.1</v>
      </c>
      <c r="AI861" s="516">
        <v>114.4</v>
      </c>
      <c r="AJ861" s="516">
        <v>115.2</v>
      </c>
      <c r="AK861" s="516">
        <v>114</v>
      </c>
      <c r="AL861" s="516">
        <v>113.7</v>
      </c>
      <c r="AM861" s="516">
        <v>115.9</v>
      </c>
      <c r="AN861" s="516">
        <v>119.1</v>
      </c>
      <c r="AO861" s="516">
        <v>118.9</v>
      </c>
      <c r="AP861" s="516">
        <v>117</v>
      </c>
      <c r="AQ861" s="516">
        <v>117.2</v>
      </c>
      <c r="AR861" s="516">
        <v>111.6</v>
      </c>
      <c r="AS861" s="516">
        <v>111.7</v>
      </c>
      <c r="AT861" s="516">
        <v>116.9</v>
      </c>
      <c r="AU861" s="516">
        <v>115.8</v>
      </c>
      <c r="AV861" s="516">
        <v>119.1</v>
      </c>
      <c r="AW861" s="516">
        <v>122.1</v>
      </c>
      <c r="AX861" s="516">
        <v>120.8</v>
      </c>
      <c r="AY861" s="516">
        <v>119.8</v>
      </c>
      <c r="AZ861" s="516">
        <v>120</v>
      </c>
      <c r="BA861" s="516">
        <v>122.5</v>
      </c>
      <c r="BB861" s="516">
        <v>124.9</v>
      </c>
      <c r="BC861" s="516">
        <v>127.3</v>
      </c>
      <c r="BD861" s="516">
        <v>127.5</v>
      </c>
      <c r="BE861" s="516">
        <v>126.3</v>
      </c>
      <c r="BF861" s="516">
        <v>127.7</v>
      </c>
      <c r="BG861" s="516">
        <v>126.9</v>
      </c>
      <c r="BH861" s="516">
        <v>127.1</v>
      </c>
      <c r="BI861" s="516">
        <v>125.6</v>
      </c>
      <c r="BJ861" s="516">
        <v>127</v>
      </c>
      <c r="BK861" s="516">
        <v>125.8</v>
      </c>
      <c r="BL861" s="516">
        <v>126.3</v>
      </c>
      <c r="BM861" s="516">
        <v>126.3</v>
      </c>
      <c r="BN861" s="516">
        <v>126.5</v>
      </c>
      <c r="BO861" s="516">
        <v>126.4</v>
      </c>
      <c r="BP861" s="516">
        <v>126.5</v>
      </c>
      <c r="BQ861" s="516">
        <v>126.6</v>
      </c>
      <c r="BR861" s="516">
        <v>126.4</v>
      </c>
      <c r="BS861" s="516">
        <v>126.6</v>
      </c>
      <c r="BT861" s="516">
        <v>126.6</v>
      </c>
      <c r="BU861" s="516">
        <v>126.6</v>
      </c>
      <c r="BV861" s="516">
        <v>126.5</v>
      </c>
      <c r="BW861" s="516">
        <v>126.5</v>
      </c>
      <c r="BX861" s="516">
        <v>126.6</v>
      </c>
      <c r="BY861" s="516">
        <v>126.8</v>
      </c>
      <c r="BZ861" s="516">
        <v>126.8</v>
      </c>
      <c r="CA861" s="516">
        <v>126.8</v>
      </c>
      <c r="CB861" s="516">
        <v>128.9</v>
      </c>
      <c r="CC861" s="516">
        <v>129.5</v>
      </c>
      <c r="CD861" s="516">
        <v>130.1</v>
      </c>
      <c r="CE861" s="516">
        <v>130</v>
      </c>
      <c r="CF861" s="516">
        <v>130.30000000000001</v>
      </c>
      <c r="CG861" s="516">
        <v>131.1</v>
      </c>
      <c r="CH861" s="516">
        <v>126.3</v>
      </c>
      <c r="CI861" s="516">
        <v>127</v>
      </c>
      <c r="CJ861" s="516">
        <v>127.2</v>
      </c>
      <c r="CK861" s="516">
        <v>127</v>
      </c>
      <c r="CL861" s="516">
        <v>126.8</v>
      </c>
      <c r="CM861" s="516">
        <v>127</v>
      </c>
      <c r="CN861" s="516">
        <v>128</v>
      </c>
      <c r="CO861" s="516">
        <v>128.5</v>
      </c>
      <c r="CP861" s="516">
        <v>130.30000000000001</v>
      </c>
      <c r="CQ861" s="516">
        <v>130.1</v>
      </c>
      <c r="CR861" s="516">
        <v>131.4</v>
      </c>
      <c r="CS861" s="516">
        <v>132.4</v>
      </c>
      <c r="CT861" s="516">
        <v>131.5</v>
      </c>
      <c r="CU861" s="516">
        <v>131.5</v>
      </c>
      <c r="CV861" s="516">
        <v>131.69999999999999</v>
      </c>
      <c r="CW861" s="516">
        <v>133.19999999999999</v>
      </c>
      <c r="CX861" s="516">
        <v>133.80000000000001</v>
      </c>
      <c r="CY861" s="516">
        <v>132.80000000000001</v>
      </c>
      <c r="CZ861" s="516">
        <v>132.6</v>
      </c>
      <c r="DA861" s="516">
        <v>132.9</v>
      </c>
      <c r="DB861" s="516">
        <v>132.69999999999999</v>
      </c>
      <c r="DC861" s="516">
        <v>132.9</v>
      </c>
      <c r="DD861" s="516">
        <v>132.5</v>
      </c>
      <c r="DE861" s="516">
        <v>135.30000000000001</v>
      </c>
      <c r="DF861" s="516">
        <v>135.1</v>
      </c>
      <c r="DG861" s="516">
        <v>136</v>
      </c>
      <c r="DH861" s="516">
        <v>137.69999999999999</v>
      </c>
      <c r="DI861" s="516">
        <v>138.19999999999999</v>
      </c>
      <c r="DJ861" s="516">
        <v>138.5</v>
      </c>
      <c r="DK861" s="516">
        <v>138.69999999999999</v>
      </c>
      <c r="DL861" s="516">
        <v>138.4</v>
      </c>
      <c r="DM861" s="516">
        <v>138.19999999999999</v>
      </c>
      <c r="DN861" s="516">
        <v>143.4</v>
      </c>
      <c r="DO861" s="516">
        <v>143.80000000000001</v>
      </c>
      <c r="DP861" s="516">
        <v>144.19999999999999</v>
      </c>
      <c r="DQ861" s="516">
        <v>144.80000000000001</v>
      </c>
      <c r="DR861" s="516">
        <v>146.30000000000001</v>
      </c>
      <c r="DS861" s="516">
        <v>148.4</v>
      </c>
      <c r="DT861" s="516">
        <v>149.30000000000001</v>
      </c>
      <c r="DU861" s="517">
        <v>149.9</v>
      </c>
      <c r="DV861" s="517">
        <v>150.5</v>
      </c>
      <c r="DW861" s="517">
        <v>150.80000000000001</v>
      </c>
      <c r="DX861" s="559">
        <v>150.6</v>
      </c>
      <c r="DY861" s="559">
        <v>154.19999999999999</v>
      </c>
      <c r="DZ861" s="559">
        <v>154.69999999999999</v>
      </c>
      <c r="EA861" s="558">
        <v>154.80000000000001</v>
      </c>
    </row>
    <row r="862" spans="1:131">
      <c r="A862" s="514" t="s">
        <v>2261</v>
      </c>
      <c r="B862" s="514" t="s">
        <v>2262</v>
      </c>
      <c r="C862" s="515">
        <v>8.0000000000000004E-4</v>
      </c>
      <c r="D862" s="516">
        <v>105</v>
      </c>
      <c r="E862" s="516">
        <v>105</v>
      </c>
      <c r="F862" s="516">
        <v>107.3</v>
      </c>
      <c r="G862" s="516">
        <v>107.3</v>
      </c>
      <c r="H862" s="516">
        <v>107.3</v>
      </c>
      <c r="I862" s="516">
        <v>107.3</v>
      </c>
      <c r="J862" s="516">
        <v>107.3</v>
      </c>
      <c r="K862" s="516">
        <v>107.3</v>
      </c>
      <c r="L862" s="516">
        <v>107.3</v>
      </c>
      <c r="M862" s="516">
        <v>107.3</v>
      </c>
      <c r="N862" s="516">
        <v>107.3</v>
      </c>
      <c r="O862" s="516">
        <v>107.3</v>
      </c>
      <c r="P862" s="516">
        <v>109.6</v>
      </c>
      <c r="Q862" s="516">
        <v>109.6</v>
      </c>
      <c r="R862" s="516">
        <v>109.6</v>
      </c>
      <c r="S862" s="516">
        <v>110.6</v>
      </c>
      <c r="T862" s="516">
        <v>110.6</v>
      </c>
      <c r="U862" s="516">
        <v>110.6</v>
      </c>
      <c r="V862" s="516">
        <v>110.6</v>
      </c>
      <c r="W862" s="516">
        <v>110.6</v>
      </c>
      <c r="X862" s="516">
        <v>110.6</v>
      </c>
      <c r="Y862" s="516">
        <v>110.6</v>
      </c>
      <c r="Z862" s="516">
        <v>110.6</v>
      </c>
      <c r="AA862" s="516">
        <v>110.6</v>
      </c>
      <c r="AB862" s="516">
        <v>113.9</v>
      </c>
      <c r="AC862" s="516">
        <v>113.9</v>
      </c>
      <c r="AD862" s="516">
        <v>113.9</v>
      </c>
      <c r="AE862" s="516">
        <v>115.4</v>
      </c>
      <c r="AF862" s="516">
        <v>115.4</v>
      </c>
      <c r="AG862" s="516">
        <v>115.4</v>
      </c>
      <c r="AH862" s="516">
        <v>115.4</v>
      </c>
      <c r="AI862" s="516">
        <v>115.4</v>
      </c>
      <c r="AJ862" s="516">
        <v>115.4</v>
      </c>
      <c r="AK862" s="516">
        <v>115.4</v>
      </c>
      <c r="AL862" s="516">
        <v>115.4</v>
      </c>
      <c r="AM862" s="516">
        <v>115.4</v>
      </c>
      <c r="AN862" s="516">
        <v>120.2</v>
      </c>
      <c r="AO862" s="516">
        <v>120.2</v>
      </c>
      <c r="AP862" s="516">
        <v>120.2</v>
      </c>
      <c r="AQ862" s="516">
        <v>120.2</v>
      </c>
      <c r="AR862" s="516">
        <v>120.2</v>
      </c>
      <c r="AS862" s="516">
        <v>120.2</v>
      </c>
      <c r="AT862" s="516">
        <v>120.2</v>
      </c>
      <c r="AU862" s="516">
        <v>120.2</v>
      </c>
      <c r="AV862" s="516">
        <v>120.2</v>
      </c>
      <c r="AW862" s="516">
        <v>120.2</v>
      </c>
      <c r="AX862" s="516">
        <v>120.2</v>
      </c>
      <c r="AY862" s="516">
        <v>120.2</v>
      </c>
      <c r="AZ862" s="516">
        <v>124.3</v>
      </c>
      <c r="BA862" s="516">
        <v>124.3</v>
      </c>
      <c r="BB862" s="516">
        <v>124.3</v>
      </c>
      <c r="BC862" s="516">
        <v>120.8</v>
      </c>
      <c r="BD862" s="516">
        <v>121.6</v>
      </c>
      <c r="BE862" s="516">
        <v>121.6</v>
      </c>
      <c r="BF862" s="516">
        <v>120.8</v>
      </c>
      <c r="BG862" s="516">
        <v>121.9</v>
      </c>
      <c r="BH862" s="516">
        <v>122.3</v>
      </c>
      <c r="BI862" s="516">
        <v>120.8</v>
      </c>
      <c r="BJ862" s="516">
        <v>120.8</v>
      </c>
      <c r="BK862" s="516">
        <v>120.8</v>
      </c>
      <c r="BL862" s="516">
        <v>124.1</v>
      </c>
      <c r="BM862" s="516">
        <v>124.1</v>
      </c>
      <c r="BN862" s="516">
        <v>124.1</v>
      </c>
      <c r="BO862" s="516">
        <v>124.1</v>
      </c>
      <c r="BP862" s="516">
        <v>124.1</v>
      </c>
      <c r="BQ862" s="516">
        <v>124.1</v>
      </c>
      <c r="BR862" s="516">
        <v>124.1</v>
      </c>
      <c r="BS862" s="516">
        <v>124.1</v>
      </c>
      <c r="BT862" s="516">
        <v>124.1</v>
      </c>
      <c r="BU862" s="516">
        <v>124.1</v>
      </c>
      <c r="BV862" s="516">
        <v>124.1</v>
      </c>
      <c r="BW862" s="516">
        <v>124.1</v>
      </c>
      <c r="BX862" s="516">
        <v>129.5</v>
      </c>
      <c r="BY862" s="516">
        <v>129.5</v>
      </c>
      <c r="BZ862" s="516">
        <v>129.5</v>
      </c>
      <c r="CA862" s="516">
        <v>129.5</v>
      </c>
      <c r="CB862" s="516">
        <v>129.5</v>
      </c>
      <c r="CC862" s="516">
        <v>129.5</v>
      </c>
      <c r="CD862" s="516">
        <v>129.5</v>
      </c>
      <c r="CE862" s="516">
        <v>129.5</v>
      </c>
      <c r="CF862" s="516">
        <v>129.5</v>
      </c>
      <c r="CG862" s="516">
        <v>129.5</v>
      </c>
      <c r="CH862" s="516">
        <v>129.5</v>
      </c>
      <c r="CI862" s="516">
        <v>129.5</v>
      </c>
      <c r="CJ862" s="516">
        <v>145.6</v>
      </c>
      <c r="CK862" s="516">
        <v>145.6</v>
      </c>
      <c r="CL862" s="516">
        <v>145.6</v>
      </c>
      <c r="CM862" s="516">
        <v>145.6</v>
      </c>
      <c r="CN862" s="516">
        <v>145.6</v>
      </c>
      <c r="CO862" s="516">
        <v>145.6</v>
      </c>
      <c r="CP862" s="516">
        <v>146.30000000000001</v>
      </c>
      <c r="CQ862" s="516">
        <v>146.30000000000001</v>
      </c>
      <c r="CR862" s="516">
        <v>145.5</v>
      </c>
      <c r="CS862" s="516">
        <v>145.6</v>
      </c>
      <c r="CT862" s="516">
        <v>145.6</v>
      </c>
      <c r="CU862" s="516">
        <v>145.6</v>
      </c>
      <c r="CV862" s="516">
        <v>145.6</v>
      </c>
      <c r="CW862" s="516">
        <v>145.6</v>
      </c>
      <c r="CX862" s="516">
        <v>147.4</v>
      </c>
      <c r="CY862" s="516">
        <v>147.4</v>
      </c>
      <c r="CZ862" s="516">
        <v>147.4</v>
      </c>
      <c r="DA862" s="516">
        <v>147.4</v>
      </c>
      <c r="DB862" s="516">
        <v>147.4</v>
      </c>
      <c r="DC862" s="516">
        <v>147.4</v>
      </c>
      <c r="DD862" s="516">
        <v>147.5</v>
      </c>
      <c r="DE862" s="516">
        <v>147.5</v>
      </c>
      <c r="DF862" s="516">
        <v>147.5</v>
      </c>
      <c r="DG862" s="516">
        <v>147.5</v>
      </c>
      <c r="DH862" s="516">
        <v>149.19999999999999</v>
      </c>
      <c r="DI862" s="516">
        <v>149.19999999999999</v>
      </c>
      <c r="DJ862" s="516">
        <v>149.19999999999999</v>
      </c>
      <c r="DK862" s="516">
        <v>149.30000000000001</v>
      </c>
      <c r="DL862" s="516">
        <v>148.69999999999999</v>
      </c>
      <c r="DM862" s="516">
        <v>144.9</v>
      </c>
      <c r="DN862" s="516">
        <v>144.9</v>
      </c>
      <c r="DO862" s="516">
        <v>144.9</v>
      </c>
      <c r="DP862" s="516">
        <v>149.4</v>
      </c>
      <c r="DQ862" s="516">
        <v>150</v>
      </c>
      <c r="DR862" s="516">
        <v>150</v>
      </c>
      <c r="DS862" s="516">
        <v>150</v>
      </c>
      <c r="DT862" s="516">
        <v>150</v>
      </c>
      <c r="DU862" s="517">
        <v>144.30000000000001</v>
      </c>
      <c r="DV862" s="517">
        <v>150</v>
      </c>
      <c r="DW862" s="517">
        <v>144.30000000000001</v>
      </c>
      <c r="DX862" s="559">
        <v>145.69999999999999</v>
      </c>
      <c r="DY862" s="559">
        <v>145.1</v>
      </c>
      <c r="DZ862" s="559">
        <v>145.1</v>
      </c>
      <c r="EA862" s="558">
        <v>145.1</v>
      </c>
    </row>
    <row r="863" spans="1:131">
      <c r="A863" s="514" t="s">
        <v>2263</v>
      </c>
      <c r="B863" s="514" t="s">
        <v>2264</v>
      </c>
      <c r="C863" s="515">
        <v>4.7600000000000003E-3</v>
      </c>
      <c r="D863" s="516">
        <v>104.6</v>
      </c>
      <c r="E863" s="516">
        <v>104.8</v>
      </c>
      <c r="F863" s="516">
        <v>105.9</v>
      </c>
      <c r="G863" s="516">
        <v>105.5</v>
      </c>
      <c r="H863" s="516">
        <v>104.3</v>
      </c>
      <c r="I863" s="516">
        <v>105.5</v>
      </c>
      <c r="J863" s="516">
        <v>105.2</v>
      </c>
      <c r="K863" s="516">
        <v>105.7</v>
      </c>
      <c r="L863" s="516">
        <v>105.9</v>
      </c>
      <c r="M863" s="516">
        <v>105.8</v>
      </c>
      <c r="N863" s="516">
        <v>105.8</v>
      </c>
      <c r="O863" s="516">
        <v>106.3</v>
      </c>
      <c r="P863" s="516">
        <v>108.5</v>
      </c>
      <c r="Q863" s="516">
        <v>110</v>
      </c>
      <c r="R863" s="516">
        <v>111.5</v>
      </c>
      <c r="S863" s="516">
        <v>111.3</v>
      </c>
      <c r="T863" s="516">
        <v>112.3</v>
      </c>
      <c r="U863" s="516">
        <v>113.8</v>
      </c>
      <c r="V863" s="516">
        <v>112.1</v>
      </c>
      <c r="W863" s="516">
        <v>113</v>
      </c>
      <c r="X863" s="516">
        <v>112.5</v>
      </c>
      <c r="Y863" s="516">
        <v>113</v>
      </c>
      <c r="Z863" s="516">
        <v>113.3</v>
      </c>
      <c r="AA863" s="516">
        <v>113.3</v>
      </c>
      <c r="AB863" s="516">
        <v>116.8</v>
      </c>
      <c r="AC863" s="516">
        <v>118.1</v>
      </c>
      <c r="AD863" s="516">
        <v>117.6</v>
      </c>
      <c r="AE863" s="516">
        <v>118.1</v>
      </c>
      <c r="AF863" s="516">
        <v>118.6</v>
      </c>
      <c r="AG863" s="516">
        <v>118.2</v>
      </c>
      <c r="AH863" s="516">
        <v>118.4</v>
      </c>
      <c r="AI863" s="516">
        <v>118.9</v>
      </c>
      <c r="AJ863" s="516">
        <v>119.2</v>
      </c>
      <c r="AK863" s="516">
        <v>118.8</v>
      </c>
      <c r="AL863" s="516">
        <v>117.8</v>
      </c>
      <c r="AM863" s="516">
        <v>118</v>
      </c>
      <c r="AN863" s="516">
        <v>118.6</v>
      </c>
      <c r="AO863" s="516">
        <v>119.1</v>
      </c>
      <c r="AP863" s="516">
        <v>119.5</v>
      </c>
      <c r="AQ863" s="516">
        <v>120.6</v>
      </c>
      <c r="AR863" s="516">
        <v>125</v>
      </c>
      <c r="AS863" s="516">
        <v>124.8</v>
      </c>
      <c r="AT863" s="516">
        <v>124.7</v>
      </c>
      <c r="AU863" s="516">
        <v>125.3</v>
      </c>
      <c r="AV863" s="516">
        <v>125.2</v>
      </c>
      <c r="AW863" s="516">
        <v>125</v>
      </c>
      <c r="AX863" s="516">
        <v>125.4</v>
      </c>
      <c r="AY863" s="516">
        <v>125.9</v>
      </c>
      <c r="AZ863" s="516">
        <v>125.3</v>
      </c>
      <c r="BA863" s="516">
        <v>125</v>
      </c>
      <c r="BB863" s="516">
        <v>125.2</v>
      </c>
      <c r="BC863" s="516">
        <v>125.3</v>
      </c>
      <c r="BD863" s="516">
        <v>127</v>
      </c>
      <c r="BE863" s="516">
        <v>126.3</v>
      </c>
      <c r="BF863" s="516">
        <v>124.8</v>
      </c>
      <c r="BG863" s="516">
        <v>120.9</v>
      </c>
      <c r="BH863" s="516">
        <v>123.2</v>
      </c>
      <c r="BI863" s="516">
        <v>125.3</v>
      </c>
      <c r="BJ863" s="516">
        <v>127.2</v>
      </c>
      <c r="BK863" s="516">
        <v>127.4</v>
      </c>
      <c r="BL863" s="516">
        <v>127.4</v>
      </c>
      <c r="BM863" s="516">
        <v>127.7</v>
      </c>
      <c r="BN863" s="516">
        <v>126.8</v>
      </c>
      <c r="BO863" s="516">
        <v>128.4</v>
      </c>
      <c r="BP863" s="516">
        <v>128.30000000000001</v>
      </c>
      <c r="BQ863" s="516">
        <v>126.7</v>
      </c>
      <c r="BR863" s="516">
        <v>125.8</v>
      </c>
      <c r="BS863" s="516">
        <v>129.19999999999999</v>
      </c>
      <c r="BT863" s="516">
        <v>128.9</v>
      </c>
      <c r="BU863" s="516">
        <v>130</v>
      </c>
      <c r="BV863" s="516">
        <v>130</v>
      </c>
      <c r="BW863" s="516">
        <v>128.9</v>
      </c>
      <c r="BX863" s="516">
        <v>130</v>
      </c>
      <c r="BY863" s="516">
        <v>131.69999999999999</v>
      </c>
      <c r="BZ863" s="516">
        <v>129.19999999999999</v>
      </c>
      <c r="CA863" s="516">
        <v>129.4</v>
      </c>
      <c r="CB863" s="516">
        <v>132.19999999999999</v>
      </c>
      <c r="CC863" s="516">
        <v>132.6</v>
      </c>
      <c r="CD863" s="516">
        <v>131.1</v>
      </c>
      <c r="CE863" s="516">
        <v>134.30000000000001</v>
      </c>
      <c r="CF863" s="516">
        <v>132.4</v>
      </c>
      <c r="CG863" s="516">
        <v>135.1</v>
      </c>
      <c r="CH863" s="516">
        <v>132.6</v>
      </c>
      <c r="CI863" s="516">
        <v>135.19999999999999</v>
      </c>
      <c r="CJ863" s="516">
        <v>138.9</v>
      </c>
      <c r="CK863" s="516">
        <v>137.80000000000001</v>
      </c>
      <c r="CL863" s="516">
        <v>137.69999999999999</v>
      </c>
      <c r="CM863" s="516">
        <v>136.19999999999999</v>
      </c>
      <c r="CN863" s="516">
        <v>137.1</v>
      </c>
      <c r="CO863" s="516">
        <v>136</v>
      </c>
      <c r="CP863" s="516">
        <v>135.9</v>
      </c>
      <c r="CQ863" s="516">
        <v>137</v>
      </c>
      <c r="CR863" s="516">
        <v>138.19999999999999</v>
      </c>
      <c r="CS863" s="516">
        <v>134.6</v>
      </c>
      <c r="CT863" s="516">
        <v>135.5</v>
      </c>
      <c r="CU863" s="516">
        <v>137.6</v>
      </c>
      <c r="CV863" s="516">
        <v>137</v>
      </c>
      <c r="CW863" s="516">
        <v>143.6</v>
      </c>
      <c r="CX863" s="516">
        <v>141.19999999999999</v>
      </c>
      <c r="CY863" s="516">
        <v>143.9</v>
      </c>
      <c r="CZ863" s="516">
        <v>141.4</v>
      </c>
      <c r="DA863" s="516">
        <v>142.6</v>
      </c>
      <c r="DB863" s="516">
        <v>140.69999999999999</v>
      </c>
      <c r="DC863" s="516">
        <v>141.5</v>
      </c>
      <c r="DD863" s="516">
        <v>143.1</v>
      </c>
      <c r="DE863" s="516">
        <v>143</v>
      </c>
      <c r="DF863" s="516">
        <v>144.1</v>
      </c>
      <c r="DG863" s="516">
        <v>146.69999999999999</v>
      </c>
      <c r="DH863" s="516">
        <v>146.6</v>
      </c>
      <c r="DI863" s="516">
        <v>148.5</v>
      </c>
      <c r="DJ863" s="516">
        <v>150.4</v>
      </c>
      <c r="DK863" s="516">
        <v>150.1</v>
      </c>
      <c r="DL863" s="516">
        <v>151.5</v>
      </c>
      <c r="DM863" s="516">
        <v>151</v>
      </c>
      <c r="DN863" s="516">
        <v>149.6</v>
      </c>
      <c r="DO863" s="516">
        <v>151.6</v>
      </c>
      <c r="DP863" s="516">
        <v>151.1</v>
      </c>
      <c r="DQ863" s="516">
        <v>152.69999999999999</v>
      </c>
      <c r="DR863" s="516">
        <v>152.4</v>
      </c>
      <c r="DS863" s="516">
        <v>154.80000000000001</v>
      </c>
      <c r="DT863" s="516">
        <v>158.1</v>
      </c>
      <c r="DU863" s="517">
        <v>156.69999999999999</v>
      </c>
      <c r="DV863" s="517">
        <v>160.6</v>
      </c>
      <c r="DW863" s="517">
        <v>160.9</v>
      </c>
      <c r="DX863" s="559">
        <v>159.30000000000001</v>
      </c>
      <c r="DY863" s="559">
        <v>159.6</v>
      </c>
      <c r="DZ863" s="559">
        <v>158.30000000000001</v>
      </c>
      <c r="EA863" s="558">
        <v>159.30000000000001</v>
      </c>
    </row>
    <row r="864" spans="1:131">
      <c r="A864" s="514" t="s">
        <v>2265</v>
      </c>
      <c r="B864" s="514" t="s">
        <v>2266</v>
      </c>
      <c r="C864" s="515">
        <v>2.0699999999999998E-3</v>
      </c>
      <c r="D864" s="516">
        <v>101.7</v>
      </c>
      <c r="E864" s="516">
        <v>102.5</v>
      </c>
      <c r="F864" s="516">
        <v>105.3</v>
      </c>
      <c r="G864" s="516">
        <v>105.1</v>
      </c>
      <c r="H864" s="516">
        <v>104.1</v>
      </c>
      <c r="I864" s="516">
        <v>104.4</v>
      </c>
      <c r="J864" s="516">
        <v>105</v>
      </c>
      <c r="K864" s="516">
        <v>104.4</v>
      </c>
      <c r="L864" s="516">
        <v>104.1</v>
      </c>
      <c r="M864" s="516">
        <v>104.7</v>
      </c>
      <c r="N864" s="516">
        <v>104.5</v>
      </c>
      <c r="O864" s="516">
        <v>104.7</v>
      </c>
      <c r="P864" s="516">
        <v>107.4</v>
      </c>
      <c r="Q864" s="516">
        <v>108.2</v>
      </c>
      <c r="R864" s="516">
        <v>110.9</v>
      </c>
      <c r="S864" s="516">
        <v>111.2</v>
      </c>
      <c r="T864" s="516">
        <v>111.9</v>
      </c>
      <c r="U864" s="516">
        <v>111.5</v>
      </c>
      <c r="V864" s="516">
        <v>110.6</v>
      </c>
      <c r="W864" s="516">
        <v>112.2</v>
      </c>
      <c r="X864" s="516">
        <v>109.9</v>
      </c>
      <c r="Y864" s="516">
        <v>110.6</v>
      </c>
      <c r="Z864" s="516">
        <v>112.3</v>
      </c>
      <c r="AA864" s="516">
        <v>111.5</v>
      </c>
      <c r="AB864" s="516">
        <v>117.3</v>
      </c>
      <c r="AC864" s="516">
        <v>116.5</v>
      </c>
      <c r="AD864" s="516">
        <v>117.1</v>
      </c>
      <c r="AE864" s="516">
        <v>117.7</v>
      </c>
      <c r="AF864" s="516">
        <v>118.7</v>
      </c>
      <c r="AG864" s="516">
        <v>117.6</v>
      </c>
      <c r="AH864" s="516">
        <v>118</v>
      </c>
      <c r="AI864" s="516">
        <v>119</v>
      </c>
      <c r="AJ864" s="516">
        <v>119.2</v>
      </c>
      <c r="AK864" s="516">
        <v>119.5</v>
      </c>
      <c r="AL864" s="516">
        <v>116.8</v>
      </c>
      <c r="AM864" s="516">
        <v>116.5</v>
      </c>
      <c r="AN864" s="516">
        <v>117.6</v>
      </c>
      <c r="AO864" s="516">
        <v>117.3</v>
      </c>
      <c r="AP864" s="516">
        <v>118.1</v>
      </c>
      <c r="AQ864" s="516">
        <v>117.5</v>
      </c>
      <c r="AR864" s="516">
        <v>127.2</v>
      </c>
      <c r="AS864" s="516">
        <v>126.7</v>
      </c>
      <c r="AT864" s="516">
        <v>126.5</v>
      </c>
      <c r="AU864" s="516">
        <v>127.9</v>
      </c>
      <c r="AV864" s="516">
        <v>127.2</v>
      </c>
      <c r="AW864" s="516">
        <v>126.5</v>
      </c>
      <c r="AX864" s="516">
        <v>128.30000000000001</v>
      </c>
      <c r="AY864" s="516">
        <v>129.80000000000001</v>
      </c>
      <c r="AZ864" s="516">
        <v>127.9</v>
      </c>
      <c r="BA864" s="516">
        <v>127.3</v>
      </c>
      <c r="BB864" s="516">
        <v>127.7</v>
      </c>
      <c r="BC864" s="516">
        <v>127.3</v>
      </c>
      <c r="BD864" s="516">
        <v>130.80000000000001</v>
      </c>
      <c r="BE864" s="516">
        <v>129.30000000000001</v>
      </c>
      <c r="BF864" s="516">
        <v>125.8</v>
      </c>
      <c r="BG864" s="516">
        <v>117.8</v>
      </c>
      <c r="BH864" s="516">
        <v>123.2</v>
      </c>
      <c r="BI864" s="516">
        <v>126.3</v>
      </c>
      <c r="BJ864" s="516">
        <v>129.1</v>
      </c>
      <c r="BK864" s="516">
        <v>130</v>
      </c>
      <c r="BL864" s="516">
        <v>130.6</v>
      </c>
      <c r="BM864" s="516">
        <v>130.6</v>
      </c>
      <c r="BN864" s="516">
        <v>128.6</v>
      </c>
      <c r="BO864" s="516">
        <v>129.5</v>
      </c>
      <c r="BP864" s="516">
        <v>130.5</v>
      </c>
      <c r="BQ864" s="516">
        <v>128.1</v>
      </c>
      <c r="BR864" s="516">
        <v>126</v>
      </c>
      <c r="BS864" s="516">
        <v>132.69999999999999</v>
      </c>
      <c r="BT864" s="516">
        <v>130.80000000000001</v>
      </c>
      <c r="BU864" s="516">
        <v>133.1</v>
      </c>
      <c r="BV864" s="516">
        <v>133</v>
      </c>
      <c r="BW864" s="516">
        <v>130.1</v>
      </c>
      <c r="BX864" s="516">
        <v>131.1</v>
      </c>
      <c r="BY864" s="516">
        <v>133.4</v>
      </c>
      <c r="BZ864" s="516">
        <v>129.1</v>
      </c>
      <c r="CA864" s="516">
        <v>129.4</v>
      </c>
      <c r="CB864" s="516">
        <v>134.4</v>
      </c>
      <c r="CC864" s="516">
        <v>135.6</v>
      </c>
      <c r="CD864" s="516">
        <v>131.19999999999999</v>
      </c>
      <c r="CE864" s="516">
        <v>135.69999999999999</v>
      </c>
      <c r="CF864" s="516">
        <v>129.80000000000001</v>
      </c>
      <c r="CG864" s="516">
        <v>137.80000000000001</v>
      </c>
      <c r="CH864" s="516">
        <v>130.9</v>
      </c>
      <c r="CI864" s="516">
        <v>132.5</v>
      </c>
      <c r="CJ864" s="516">
        <v>138.9</v>
      </c>
      <c r="CK864" s="516">
        <v>135.4</v>
      </c>
      <c r="CL864" s="516">
        <v>135.19999999999999</v>
      </c>
      <c r="CM864" s="516">
        <v>134.30000000000001</v>
      </c>
      <c r="CN864" s="516">
        <v>135.1</v>
      </c>
      <c r="CO864" s="516">
        <v>133.80000000000001</v>
      </c>
      <c r="CP864" s="516">
        <v>132.69999999999999</v>
      </c>
      <c r="CQ864" s="516">
        <v>135.1</v>
      </c>
      <c r="CR864" s="516">
        <v>137.5</v>
      </c>
      <c r="CS864" s="516">
        <v>127.3</v>
      </c>
      <c r="CT864" s="516">
        <v>129.30000000000001</v>
      </c>
      <c r="CU864" s="516">
        <v>133.19999999999999</v>
      </c>
      <c r="CV864" s="516">
        <v>126.4</v>
      </c>
      <c r="CW864" s="516">
        <v>139.69999999999999</v>
      </c>
      <c r="CX864" s="516">
        <v>140.9</v>
      </c>
      <c r="CY864" s="516">
        <v>144.1</v>
      </c>
      <c r="CZ864" s="516">
        <v>141.6</v>
      </c>
      <c r="DA864" s="516">
        <v>146</v>
      </c>
      <c r="DB864" s="516">
        <v>141.30000000000001</v>
      </c>
      <c r="DC864" s="516">
        <v>142.69999999999999</v>
      </c>
      <c r="DD864" s="516">
        <v>145.80000000000001</v>
      </c>
      <c r="DE864" s="516">
        <v>144.4</v>
      </c>
      <c r="DF864" s="516">
        <v>141.19999999999999</v>
      </c>
      <c r="DG864" s="516">
        <v>145.6</v>
      </c>
      <c r="DH864" s="516">
        <v>146.19999999999999</v>
      </c>
      <c r="DI864" s="516">
        <v>146.6</v>
      </c>
      <c r="DJ864" s="516">
        <v>146.4</v>
      </c>
      <c r="DK864" s="516">
        <v>145.5</v>
      </c>
      <c r="DL864" s="516">
        <v>148.6</v>
      </c>
      <c r="DM864" s="516">
        <v>147.4</v>
      </c>
      <c r="DN864" s="516">
        <v>145.69999999999999</v>
      </c>
      <c r="DO864" s="516">
        <v>154.1</v>
      </c>
      <c r="DP864" s="516">
        <v>151.30000000000001</v>
      </c>
      <c r="DQ864" s="516">
        <v>155</v>
      </c>
      <c r="DR864" s="516">
        <v>154.9</v>
      </c>
      <c r="DS864" s="516">
        <v>159.69999999999999</v>
      </c>
      <c r="DT864" s="516">
        <v>166.1</v>
      </c>
      <c r="DU864" s="517">
        <v>159.1</v>
      </c>
      <c r="DV864" s="517">
        <v>166.2</v>
      </c>
      <c r="DW864" s="517">
        <v>166</v>
      </c>
      <c r="DX864" s="559">
        <v>162.1</v>
      </c>
      <c r="DY864" s="559">
        <v>162.30000000000001</v>
      </c>
      <c r="DZ864" s="559">
        <v>161.5</v>
      </c>
      <c r="EA864" s="558">
        <v>162.5</v>
      </c>
    </row>
    <row r="865" spans="1:131">
      <c r="A865" s="514" t="s">
        <v>2267</v>
      </c>
      <c r="B865" s="514" t="s">
        <v>2268</v>
      </c>
      <c r="C865" s="515">
        <v>4.4999999999999999E-4</v>
      </c>
      <c r="D865" s="516">
        <v>107.4</v>
      </c>
      <c r="E865" s="516">
        <v>107.5</v>
      </c>
      <c r="F865" s="516">
        <v>107.5</v>
      </c>
      <c r="G865" s="516">
        <v>107.4</v>
      </c>
      <c r="H865" s="516">
        <v>107.6</v>
      </c>
      <c r="I865" s="516">
        <v>107.4</v>
      </c>
      <c r="J865" s="516">
        <v>107.6</v>
      </c>
      <c r="K865" s="516">
        <v>107.7</v>
      </c>
      <c r="L865" s="516">
        <v>107.7</v>
      </c>
      <c r="M865" s="516">
        <v>107.7</v>
      </c>
      <c r="N865" s="516">
        <v>107.7</v>
      </c>
      <c r="O865" s="516">
        <v>108.3</v>
      </c>
      <c r="P865" s="516">
        <v>114.6</v>
      </c>
      <c r="Q865" s="516">
        <v>114.6</v>
      </c>
      <c r="R865" s="516">
        <v>114.6</v>
      </c>
      <c r="S865" s="516">
        <v>114.6</v>
      </c>
      <c r="T865" s="516">
        <v>114.6</v>
      </c>
      <c r="U865" s="516">
        <v>114.8</v>
      </c>
      <c r="V865" s="516">
        <v>114.8</v>
      </c>
      <c r="W865" s="516">
        <v>114.8</v>
      </c>
      <c r="X865" s="516">
        <v>114.8</v>
      </c>
      <c r="Y865" s="516">
        <v>115.1</v>
      </c>
      <c r="Z865" s="516">
        <v>115.1</v>
      </c>
      <c r="AA865" s="516">
        <v>116.1</v>
      </c>
      <c r="AB865" s="516">
        <v>121.3</v>
      </c>
      <c r="AC865" s="516">
        <v>121.3</v>
      </c>
      <c r="AD865" s="516">
        <v>121.3</v>
      </c>
      <c r="AE865" s="516">
        <v>121.3</v>
      </c>
      <c r="AF865" s="516">
        <v>121.3</v>
      </c>
      <c r="AG865" s="516">
        <v>121.9</v>
      </c>
      <c r="AH865" s="516">
        <v>121.9</v>
      </c>
      <c r="AI865" s="516">
        <v>121.9</v>
      </c>
      <c r="AJ865" s="516">
        <v>121.9</v>
      </c>
      <c r="AK865" s="516">
        <v>121.9</v>
      </c>
      <c r="AL865" s="516">
        <v>121.9</v>
      </c>
      <c r="AM865" s="516">
        <v>122.9</v>
      </c>
      <c r="AN865" s="516">
        <v>128.6</v>
      </c>
      <c r="AO865" s="516">
        <v>128.6</v>
      </c>
      <c r="AP865" s="516">
        <v>128.6</v>
      </c>
      <c r="AQ865" s="516">
        <v>128.6</v>
      </c>
      <c r="AR865" s="516">
        <v>130.9</v>
      </c>
      <c r="AS865" s="516">
        <v>130.9</v>
      </c>
      <c r="AT865" s="516">
        <v>130.9</v>
      </c>
      <c r="AU865" s="516">
        <v>130.9</v>
      </c>
      <c r="AV865" s="516">
        <v>132.1</v>
      </c>
      <c r="AW865" s="516">
        <v>132</v>
      </c>
      <c r="AX865" s="516">
        <v>132</v>
      </c>
      <c r="AY865" s="516">
        <v>132.30000000000001</v>
      </c>
      <c r="AZ865" s="516">
        <v>135.6</v>
      </c>
      <c r="BA865" s="516">
        <v>135.6</v>
      </c>
      <c r="BB865" s="516">
        <v>135.4</v>
      </c>
      <c r="BC865" s="516">
        <v>135.6</v>
      </c>
      <c r="BD865" s="516">
        <v>135.4</v>
      </c>
      <c r="BE865" s="516">
        <v>135.1</v>
      </c>
      <c r="BF865" s="516">
        <v>135.1</v>
      </c>
      <c r="BG865" s="516">
        <v>135.1</v>
      </c>
      <c r="BH865" s="516">
        <v>135</v>
      </c>
      <c r="BI865" s="516">
        <v>135</v>
      </c>
      <c r="BJ865" s="516">
        <v>135</v>
      </c>
      <c r="BK865" s="516">
        <v>131.5</v>
      </c>
      <c r="BL865" s="516">
        <v>132</v>
      </c>
      <c r="BM865" s="516">
        <v>132</v>
      </c>
      <c r="BN865" s="516">
        <v>132</v>
      </c>
      <c r="BO865" s="516">
        <v>132.4</v>
      </c>
      <c r="BP865" s="516">
        <v>132</v>
      </c>
      <c r="BQ865" s="516">
        <v>132</v>
      </c>
      <c r="BR865" s="516">
        <v>132</v>
      </c>
      <c r="BS865" s="516">
        <v>132</v>
      </c>
      <c r="BT865" s="516">
        <v>132</v>
      </c>
      <c r="BU865" s="516">
        <v>132</v>
      </c>
      <c r="BV865" s="516">
        <v>132.4</v>
      </c>
      <c r="BW865" s="516">
        <v>132.4</v>
      </c>
      <c r="BX865" s="516">
        <v>135</v>
      </c>
      <c r="BY865" s="516">
        <v>134.69999999999999</v>
      </c>
      <c r="BZ865" s="516">
        <v>134</v>
      </c>
      <c r="CA865" s="516">
        <v>134.19999999999999</v>
      </c>
      <c r="CB865" s="516">
        <v>133.69999999999999</v>
      </c>
      <c r="CC865" s="516">
        <v>134.5</v>
      </c>
      <c r="CD865" s="516">
        <v>133.80000000000001</v>
      </c>
      <c r="CE865" s="516">
        <v>133.80000000000001</v>
      </c>
      <c r="CF865" s="516">
        <v>133.80000000000001</v>
      </c>
      <c r="CG865" s="516">
        <v>133</v>
      </c>
      <c r="CH865" s="516">
        <v>133</v>
      </c>
      <c r="CI865" s="516">
        <v>136.1</v>
      </c>
      <c r="CJ865" s="516">
        <v>139.4</v>
      </c>
      <c r="CK865" s="516">
        <v>139.4</v>
      </c>
      <c r="CL865" s="516">
        <v>139.4</v>
      </c>
      <c r="CM865" s="516">
        <v>139.4</v>
      </c>
      <c r="CN865" s="516">
        <v>139.4</v>
      </c>
      <c r="CO865" s="516">
        <v>139.4</v>
      </c>
      <c r="CP865" s="516">
        <v>139.4</v>
      </c>
      <c r="CQ865" s="516">
        <v>140.5</v>
      </c>
      <c r="CR865" s="516">
        <v>140.5</v>
      </c>
      <c r="CS865" s="516">
        <v>141.6</v>
      </c>
      <c r="CT865" s="516">
        <v>141.6</v>
      </c>
      <c r="CU865" s="516">
        <v>141.6</v>
      </c>
      <c r="CV865" s="516">
        <v>141.6</v>
      </c>
      <c r="CW865" s="516">
        <v>142.30000000000001</v>
      </c>
      <c r="CX865" s="516">
        <v>146</v>
      </c>
      <c r="CY865" s="516">
        <v>147.4</v>
      </c>
      <c r="CZ865" s="516">
        <v>145.9</v>
      </c>
      <c r="DA865" s="516">
        <v>145.9</v>
      </c>
      <c r="DB865" s="516">
        <v>147.1</v>
      </c>
      <c r="DC865" s="516">
        <v>148.80000000000001</v>
      </c>
      <c r="DD865" s="516">
        <v>148.80000000000001</v>
      </c>
      <c r="DE865" s="516">
        <v>148.80000000000001</v>
      </c>
      <c r="DF865" s="516">
        <v>153.80000000000001</v>
      </c>
      <c r="DG865" s="516">
        <v>154.6</v>
      </c>
      <c r="DH865" s="516">
        <v>158.6</v>
      </c>
      <c r="DI865" s="516">
        <v>178.1</v>
      </c>
      <c r="DJ865" s="516">
        <v>178.1</v>
      </c>
      <c r="DK865" s="516">
        <v>178.1</v>
      </c>
      <c r="DL865" s="516">
        <v>175.3</v>
      </c>
      <c r="DM865" s="516">
        <v>173.9</v>
      </c>
      <c r="DN865" s="516">
        <v>173.9</v>
      </c>
      <c r="DO865" s="516">
        <v>174</v>
      </c>
      <c r="DP865" s="516">
        <v>175.4</v>
      </c>
      <c r="DQ865" s="516">
        <v>175.4</v>
      </c>
      <c r="DR865" s="516">
        <v>175.4</v>
      </c>
      <c r="DS865" s="516">
        <v>175.4</v>
      </c>
      <c r="DT865" s="516">
        <v>175.4</v>
      </c>
      <c r="DU865" s="517">
        <v>179.3</v>
      </c>
      <c r="DV865" s="517">
        <v>180.3</v>
      </c>
      <c r="DW865" s="517">
        <v>180.3</v>
      </c>
      <c r="DX865" s="559">
        <v>180.3</v>
      </c>
      <c r="DY865" s="559">
        <v>181.9</v>
      </c>
      <c r="DZ865" s="559">
        <v>181.9</v>
      </c>
      <c r="EA865" s="558">
        <v>181.9</v>
      </c>
    </row>
    <row r="866" spans="1:131">
      <c r="A866" s="514" t="s">
        <v>2269</v>
      </c>
      <c r="B866" s="514" t="s">
        <v>2270</v>
      </c>
      <c r="C866" s="515">
        <v>2.0999999999999999E-3</v>
      </c>
      <c r="D866" s="516">
        <v>106.7</v>
      </c>
      <c r="E866" s="516">
        <v>106.3</v>
      </c>
      <c r="F866" s="516">
        <v>106</v>
      </c>
      <c r="G866" s="516">
        <v>105.3</v>
      </c>
      <c r="H866" s="516">
        <v>103.7</v>
      </c>
      <c r="I866" s="516">
        <v>106</v>
      </c>
      <c r="J866" s="516">
        <v>104.7</v>
      </c>
      <c r="K866" s="516">
        <v>106.6</v>
      </c>
      <c r="L866" s="516">
        <v>107.2</v>
      </c>
      <c r="M866" s="516">
        <v>106.5</v>
      </c>
      <c r="N866" s="516">
        <v>106.4</v>
      </c>
      <c r="O866" s="516">
        <v>107.5</v>
      </c>
      <c r="P866" s="516">
        <v>108</v>
      </c>
      <c r="Q866" s="516">
        <v>110.5</v>
      </c>
      <c r="R866" s="516">
        <v>111.4</v>
      </c>
      <c r="S866" s="516">
        <v>110.5</v>
      </c>
      <c r="T866" s="516">
        <v>112.1</v>
      </c>
      <c r="U866" s="516">
        <v>116</v>
      </c>
      <c r="V866" s="516">
        <v>113</v>
      </c>
      <c r="W866" s="516">
        <v>113.3</v>
      </c>
      <c r="X866" s="516">
        <v>114.6</v>
      </c>
      <c r="Y866" s="516">
        <v>115</v>
      </c>
      <c r="Z866" s="516">
        <v>113.9</v>
      </c>
      <c r="AA866" s="516">
        <v>114.6</v>
      </c>
      <c r="AB866" s="516">
        <v>115.2</v>
      </c>
      <c r="AC866" s="516">
        <v>118.8</v>
      </c>
      <c r="AD866" s="516">
        <v>117</v>
      </c>
      <c r="AE866" s="516">
        <v>117.6</v>
      </c>
      <c r="AF866" s="516">
        <v>117.6</v>
      </c>
      <c r="AG866" s="516">
        <v>117.7</v>
      </c>
      <c r="AH866" s="516">
        <v>117.8</v>
      </c>
      <c r="AI866" s="516">
        <v>117.9</v>
      </c>
      <c r="AJ866" s="516">
        <v>118.5</v>
      </c>
      <c r="AK866" s="516">
        <v>117.3</v>
      </c>
      <c r="AL866" s="516">
        <v>117.7</v>
      </c>
      <c r="AM866" s="516">
        <v>118</v>
      </c>
      <c r="AN866" s="516">
        <v>116.8</v>
      </c>
      <c r="AO866" s="516">
        <v>118.1</v>
      </c>
      <c r="AP866" s="516">
        <v>118.3</v>
      </c>
      <c r="AQ866" s="516">
        <v>121.2</v>
      </c>
      <c r="AR866" s="516">
        <v>121.2</v>
      </c>
      <c r="AS866" s="516">
        <v>121.2</v>
      </c>
      <c r="AT866" s="516">
        <v>121.3</v>
      </c>
      <c r="AU866" s="516">
        <v>121.2</v>
      </c>
      <c r="AV866" s="516">
        <v>121.3</v>
      </c>
      <c r="AW866" s="516">
        <v>121.7</v>
      </c>
      <c r="AX866" s="516">
        <v>120.6</v>
      </c>
      <c r="AY866" s="516">
        <v>120</v>
      </c>
      <c r="AZ866" s="516">
        <v>119.7</v>
      </c>
      <c r="BA866" s="516">
        <v>119.7</v>
      </c>
      <c r="BB866" s="516">
        <v>119.6</v>
      </c>
      <c r="BC866" s="516">
        <v>120.3</v>
      </c>
      <c r="BD866" s="516">
        <v>120.8</v>
      </c>
      <c r="BE866" s="516">
        <v>120.7</v>
      </c>
      <c r="BF866" s="516">
        <v>120.7</v>
      </c>
      <c r="BG866" s="516">
        <v>119.7</v>
      </c>
      <c r="BH866" s="516">
        <v>119.8</v>
      </c>
      <c r="BI866" s="516">
        <v>121.4</v>
      </c>
      <c r="BJ866" s="516">
        <v>123</v>
      </c>
      <c r="BK866" s="516">
        <v>123.2</v>
      </c>
      <c r="BL866" s="516">
        <v>122.5</v>
      </c>
      <c r="BM866" s="516">
        <v>123.3</v>
      </c>
      <c r="BN866" s="516">
        <v>123.2</v>
      </c>
      <c r="BO866" s="516">
        <v>125.8</v>
      </c>
      <c r="BP866" s="516">
        <v>124.4</v>
      </c>
      <c r="BQ866" s="516">
        <v>123.4</v>
      </c>
      <c r="BR866" s="516">
        <v>123.4</v>
      </c>
      <c r="BS866" s="516">
        <v>124.4</v>
      </c>
      <c r="BT866" s="516">
        <v>125.5</v>
      </c>
      <c r="BU866" s="516">
        <v>125.8</v>
      </c>
      <c r="BV866" s="516">
        <v>125.9</v>
      </c>
      <c r="BW866" s="516">
        <v>126.2</v>
      </c>
      <c r="BX866" s="516">
        <v>126.8</v>
      </c>
      <c r="BY866" s="516">
        <v>128.69999999999999</v>
      </c>
      <c r="BZ866" s="516">
        <v>127.5</v>
      </c>
      <c r="CA866" s="516">
        <v>127.7</v>
      </c>
      <c r="CB866" s="516">
        <v>128.80000000000001</v>
      </c>
      <c r="CC866" s="516">
        <v>128.5</v>
      </c>
      <c r="CD866" s="516">
        <v>128.4</v>
      </c>
      <c r="CE866" s="516">
        <v>131.1</v>
      </c>
      <c r="CF866" s="516">
        <v>132.6</v>
      </c>
      <c r="CG866" s="516">
        <v>131.19999999999999</v>
      </c>
      <c r="CH866" s="516">
        <v>132.30000000000001</v>
      </c>
      <c r="CI866" s="516">
        <v>135.80000000000001</v>
      </c>
      <c r="CJ866" s="516">
        <v>137</v>
      </c>
      <c r="CK866" s="516">
        <v>137.69999999999999</v>
      </c>
      <c r="CL866" s="516">
        <v>137.4</v>
      </c>
      <c r="CM866" s="516">
        <v>135.1</v>
      </c>
      <c r="CN866" s="516">
        <v>136</v>
      </c>
      <c r="CO866" s="516">
        <v>134.69999999999999</v>
      </c>
      <c r="CP866" s="516">
        <v>134.30000000000001</v>
      </c>
      <c r="CQ866" s="516">
        <v>134.30000000000001</v>
      </c>
      <c r="CR866" s="516">
        <v>134.9</v>
      </c>
      <c r="CS866" s="516">
        <v>136.4</v>
      </c>
      <c r="CT866" s="516">
        <v>136.6</v>
      </c>
      <c r="CU866" s="516">
        <v>137.6</v>
      </c>
      <c r="CV866" s="516">
        <v>142.9</v>
      </c>
      <c r="CW866" s="516">
        <v>144.6</v>
      </c>
      <c r="CX866" s="516">
        <v>137.19999999999999</v>
      </c>
      <c r="CY866" s="516">
        <v>139.9</v>
      </c>
      <c r="CZ866" s="516">
        <v>137.19999999999999</v>
      </c>
      <c r="DA866" s="516">
        <v>135.5</v>
      </c>
      <c r="DB866" s="516">
        <v>135.80000000000001</v>
      </c>
      <c r="DC866" s="516">
        <v>135.80000000000001</v>
      </c>
      <c r="DD866" s="516">
        <v>135.80000000000001</v>
      </c>
      <c r="DE866" s="516">
        <v>137.1</v>
      </c>
      <c r="DF866" s="516">
        <v>141.69999999999999</v>
      </c>
      <c r="DG866" s="516">
        <v>143</v>
      </c>
      <c r="DH866" s="516">
        <v>141.4</v>
      </c>
      <c r="DI866" s="516">
        <v>141</v>
      </c>
      <c r="DJ866" s="516">
        <v>145.69999999999999</v>
      </c>
      <c r="DK866" s="516">
        <v>145.80000000000001</v>
      </c>
      <c r="DL866" s="516">
        <v>146.5</v>
      </c>
      <c r="DM866" s="516">
        <v>146.6</v>
      </c>
      <c r="DN866" s="516">
        <v>145.1</v>
      </c>
      <c r="DO866" s="516">
        <v>141</v>
      </c>
      <c r="DP866" s="516">
        <v>142.4</v>
      </c>
      <c r="DQ866" s="516">
        <v>142.30000000000001</v>
      </c>
      <c r="DR866" s="516">
        <v>141.80000000000001</v>
      </c>
      <c r="DS866" s="516">
        <v>142.4</v>
      </c>
      <c r="DT866" s="516">
        <v>143.69999999999999</v>
      </c>
      <c r="DU866" s="517">
        <v>146.30000000000001</v>
      </c>
      <c r="DV866" s="517">
        <v>147.4</v>
      </c>
      <c r="DW866" s="517">
        <v>148.4</v>
      </c>
      <c r="DX866" s="559">
        <v>148.80000000000001</v>
      </c>
      <c r="DY866" s="559">
        <v>149.1</v>
      </c>
      <c r="DZ866" s="559">
        <v>146.80000000000001</v>
      </c>
      <c r="EA866" s="558">
        <v>148</v>
      </c>
    </row>
    <row r="867" spans="1:131">
      <c r="A867" s="514" t="s">
        <v>2271</v>
      </c>
      <c r="B867" s="514" t="s">
        <v>2272</v>
      </c>
      <c r="C867" s="515">
        <v>1.3999999999999999E-4</v>
      </c>
      <c r="D867" s="516">
        <v>107</v>
      </c>
      <c r="E867" s="516">
        <v>107</v>
      </c>
      <c r="F867" s="516">
        <v>107</v>
      </c>
      <c r="G867" s="516">
        <v>107</v>
      </c>
      <c r="H867" s="516">
        <v>107</v>
      </c>
      <c r="I867" s="516">
        <v>107</v>
      </c>
      <c r="J867" s="516">
        <v>107</v>
      </c>
      <c r="K867" s="516">
        <v>107</v>
      </c>
      <c r="L867" s="516">
        <v>107</v>
      </c>
      <c r="M867" s="516">
        <v>107.3</v>
      </c>
      <c r="N867" s="516">
        <v>107.3</v>
      </c>
      <c r="O867" s="516">
        <v>107.3</v>
      </c>
      <c r="P867" s="516">
        <v>113.2</v>
      </c>
      <c r="Q867" s="516">
        <v>113.2</v>
      </c>
      <c r="R867" s="516">
        <v>113.2</v>
      </c>
      <c r="S867" s="516">
        <v>113.2</v>
      </c>
      <c r="T867" s="516">
        <v>113.2</v>
      </c>
      <c r="U867" s="516">
        <v>113.2</v>
      </c>
      <c r="V867" s="516">
        <v>113.2</v>
      </c>
      <c r="W867" s="516">
        <v>113.2</v>
      </c>
      <c r="X867" s="516">
        <v>113.2</v>
      </c>
      <c r="Y867" s="516">
        <v>113.7</v>
      </c>
      <c r="Z867" s="516">
        <v>113.7</v>
      </c>
      <c r="AA867" s="516">
        <v>113.7</v>
      </c>
      <c r="AB867" s="516">
        <v>121</v>
      </c>
      <c r="AC867" s="516">
        <v>121</v>
      </c>
      <c r="AD867" s="516">
        <v>121</v>
      </c>
      <c r="AE867" s="516">
        <v>121</v>
      </c>
      <c r="AF867" s="516">
        <v>121</v>
      </c>
      <c r="AG867" s="516">
        <v>121.8</v>
      </c>
      <c r="AH867" s="516">
        <v>121.8</v>
      </c>
      <c r="AI867" s="516">
        <v>121.8</v>
      </c>
      <c r="AJ867" s="516">
        <v>121.8</v>
      </c>
      <c r="AK867" s="516">
        <v>122.4</v>
      </c>
      <c r="AL867" s="516">
        <v>122.4</v>
      </c>
      <c r="AM867" s="516">
        <v>122.4</v>
      </c>
      <c r="AN867" s="516">
        <v>128.5</v>
      </c>
      <c r="AO867" s="516">
        <v>128.5</v>
      </c>
      <c r="AP867" s="516">
        <v>128.5</v>
      </c>
      <c r="AQ867" s="516">
        <v>130.69999999999999</v>
      </c>
      <c r="AR867" s="516">
        <v>130.69999999999999</v>
      </c>
      <c r="AS867" s="516">
        <v>130.69999999999999</v>
      </c>
      <c r="AT867" s="516">
        <v>130.69999999999999</v>
      </c>
      <c r="AU867" s="516">
        <v>130.69999999999999</v>
      </c>
      <c r="AV867" s="516">
        <v>130.69999999999999</v>
      </c>
      <c r="AW867" s="516">
        <v>131.1</v>
      </c>
      <c r="AX867" s="516">
        <v>131.1</v>
      </c>
      <c r="AY867" s="516">
        <v>136.80000000000001</v>
      </c>
      <c r="AZ867" s="516">
        <v>137.4</v>
      </c>
      <c r="BA867" s="516">
        <v>137.4</v>
      </c>
      <c r="BB867" s="516">
        <v>137.4</v>
      </c>
      <c r="BC867" s="516">
        <v>137.4</v>
      </c>
      <c r="BD867" s="516">
        <v>137.4</v>
      </c>
      <c r="BE867" s="516">
        <v>137.4</v>
      </c>
      <c r="BF867" s="516">
        <v>137.4</v>
      </c>
      <c r="BG867" s="516">
        <v>137.4</v>
      </c>
      <c r="BH867" s="516">
        <v>137.4</v>
      </c>
      <c r="BI867" s="516">
        <v>137.80000000000001</v>
      </c>
      <c r="BJ867" s="516">
        <v>137.80000000000001</v>
      </c>
      <c r="BK867" s="516">
        <v>137.80000000000001</v>
      </c>
      <c r="BL867" s="516">
        <v>137.80000000000001</v>
      </c>
      <c r="BM867" s="516">
        <v>137.80000000000001</v>
      </c>
      <c r="BN867" s="516">
        <v>137.4</v>
      </c>
      <c r="BO867" s="516">
        <v>137.80000000000001</v>
      </c>
      <c r="BP867" s="516">
        <v>141.19999999999999</v>
      </c>
      <c r="BQ867" s="516">
        <v>140.4</v>
      </c>
      <c r="BR867" s="516">
        <v>140.4</v>
      </c>
      <c r="BS867" s="516">
        <v>140.4</v>
      </c>
      <c r="BT867" s="516">
        <v>140.4</v>
      </c>
      <c r="BU867" s="516">
        <v>140.80000000000001</v>
      </c>
      <c r="BV867" s="516">
        <v>141.6</v>
      </c>
      <c r="BW867" s="516">
        <v>141.6</v>
      </c>
      <c r="BX867" s="516">
        <v>145.4</v>
      </c>
      <c r="BY867" s="516">
        <v>141.6</v>
      </c>
      <c r="BZ867" s="516">
        <v>141.6</v>
      </c>
      <c r="CA867" s="516">
        <v>141.6</v>
      </c>
      <c r="CB867" s="516">
        <v>145.5</v>
      </c>
      <c r="CC867" s="516">
        <v>145.4</v>
      </c>
      <c r="CD867" s="516">
        <v>162.30000000000001</v>
      </c>
      <c r="CE867" s="516">
        <v>162.30000000000001</v>
      </c>
      <c r="CF867" s="516">
        <v>162.30000000000001</v>
      </c>
      <c r="CG867" s="516">
        <v>162.80000000000001</v>
      </c>
      <c r="CH867" s="516">
        <v>162.9</v>
      </c>
      <c r="CI867" s="516">
        <v>162.80000000000001</v>
      </c>
      <c r="CJ867" s="516">
        <v>166.8</v>
      </c>
      <c r="CK867" s="516">
        <v>169.5</v>
      </c>
      <c r="CL867" s="516">
        <v>172</v>
      </c>
      <c r="CM867" s="516">
        <v>172</v>
      </c>
      <c r="CN867" s="516">
        <v>176.5</v>
      </c>
      <c r="CO867" s="516">
        <v>178.6</v>
      </c>
      <c r="CP867" s="516">
        <v>194.2</v>
      </c>
      <c r="CQ867" s="516">
        <v>194.2</v>
      </c>
      <c r="CR867" s="516">
        <v>192.5</v>
      </c>
      <c r="CS867" s="516">
        <v>191.6</v>
      </c>
      <c r="CT867" s="516">
        <v>189.9</v>
      </c>
      <c r="CU867" s="516">
        <v>190.7</v>
      </c>
      <c r="CV867" s="516">
        <v>189.2</v>
      </c>
      <c r="CW867" s="516">
        <v>189.2</v>
      </c>
      <c r="CX867" s="516">
        <v>189</v>
      </c>
      <c r="CY867" s="516">
        <v>189</v>
      </c>
      <c r="CZ867" s="516">
        <v>188</v>
      </c>
      <c r="DA867" s="516">
        <v>188</v>
      </c>
      <c r="DB867" s="516">
        <v>186.2</v>
      </c>
      <c r="DC867" s="516">
        <v>187.3</v>
      </c>
      <c r="DD867" s="516">
        <v>192.7</v>
      </c>
      <c r="DE867" s="516">
        <v>192.7</v>
      </c>
      <c r="DF867" s="516">
        <v>192.7</v>
      </c>
      <c r="DG867" s="516">
        <v>192.7</v>
      </c>
      <c r="DH867" s="516">
        <v>192.7</v>
      </c>
      <c r="DI867" s="516">
        <v>192.7</v>
      </c>
      <c r="DJ867" s="516">
        <v>192.5</v>
      </c>
      <c r="DK867" s="516">
        <v>192.5</v>
      </c>
      <c r="DL867" s="516">
        <v>192.5</v>
      </c>
      <c r="DM867" s="516">
        <v>195.2</v>
      </c>
      <c r="DN867" s="516">
        <v>196</v>
      </c>
      <c r="DO867" s="516">
        <v>202.3</v>
      </c>
      <c r="DP867" s="516">
        <v>202.4</v>
      </c>
      <c r="DQ867" s="516">
        <v>202.6</v>
      </c>
      <c r="DR867" s="516">
        <v>202.9</v>
      </c>
      <c r="DS867" s="516">
        <v>202.9</v>
      </c>
      <c r="DT867" s="516">
        <v>203</v>
      </c>
      <c r="DU867" s="517">
        <v>203.8</v>
      </c>
      <c r="DV867" s="517">
        <v>211.5</v>
      </c>
      <c r="DW867" s="517">
        <v>211.5</v>
      </c>
      <c r="DX867" s="559">
        <v>207.4</v>
      </c>
      <c r="DY867" s="559">
        <v>207.4</v>
      </c>
      <c r="DZ867" s="559">
        <v>207.8</v>
      </c>
      <c r="EA867" s="558">
        <v>207.8</v>
      </c>
    </row>
    <row r="868" spans="1:131">
      <c r="A868" s="514" t="s">
        <v>2273</v>
      </c>
      <c r="B868" s="514" t="s">
        <v>2274</v>
      </c>
      <c r="C868" s="515">
        <v>4.9410000000000003E-2</v>
      </c>
      <c r="D868" s="516">
        <v>115</v>
      </c>
      <c r="E868" s="516">
        <v>115</v>
      </c>
      <c r="F868" s="516">
        <v>115</v>
      </c>
      <c r="G868" s="516">
        <v>115</v>
      </c>
      <c r="H868" s="516">
        <v>115</v>
      </c>
      <c r="I868" s="516">
        <v>115</v>
      </c>
      <c r="J868" s="516">
        <v>115</v>
      </c>
      <c r="K868" s="516">
        <v>115</v>
      </c>
      <c r="L868" s="516">
        <v>115</v>
      </c>
      <c r="M868" s="516">
        <v>117.1</v>
      </c>
      <c r="N868" s="516">
        <v>117.1</v>
      </c>
      <c r="O868" s="516">
        <v>117.1</v>
      </c>
      <c r="P868" s="516">
        <v>121.3</v>
      </c>
      <c r="Q868" s="516">
        <v>121.3</v>
      </c>
      <c r="R868" s="516">
        <v>121.3</v>
      </c>
      <c r="S868" s="516">
        <v>121.3</v>
      </c>
      <c r="T868" s="516">
        <v>122.2</v>
      </c>
      <c r="U868" s="516">
        <v>122.2</v>
      </c>
      <c r="V868" s="516">
        <v>122.2</v>
      </c>
      <c r="W868" s="516">
        <v>122.2</v>
      </c>
      <c r="X868" s="516">
        <v>123.1</v>
      </c>
      <c r="Y868" s="516">
        <v>123.8</v>
      </c>
      <c r="Z868" s="516">
        <v>123.8</v>
      </c>
      <c r="AA868" s="516">
        <v>123.8</v>
      </c>
      <c r="AB868" s="516">
        <v>124.9</v>
      </c>
      <c r="AC868" s="516">
        <v>124.9</v>
      </c>
      <c r="AD868" s="516">
        <v>124.9</v>
      </c>
      <c r="AE868" s="516">
        <v>124.9</v>
      </c>
      <c r="AF868" s="516">
        <v>124.9</v>
      </c>
      <c r="AG868" s="516">
        <v>124.9</v>
      </c>
      <c r="AH868" s="516">
        <v>124.9</v>
      </c>
      <c r="AI868" s="516">
        <v>124.9</v>
      </c>
      <c r="AJ868" s="516">
        <v>124.9</v>
      </c>
      <c r="AK868" s="516">
        <v>125.4</v>
      </c>
      <c r="AL868" s="516">
        <v>125.4</v>
      </c>
      <c r="AM868" s="516">
        <v>126.5</v>
      </c>
      <c r="AN868" s="516">
        <v>143.30000000000001</v>
      </c>
      <c r="AO868" s="516">
        <v>143.30000000000001</v>
      </c>
      <c r="AP868" s="516">
        <v>143.30000000000001</v>
      </c>
      <c r="AQ868" s="516">
        <v>143.30000000000001</v>
      </c>
      <c r="AR868" s="516">
        <v>144.6</v>
      </c>
      <c r="AS868" s="516">
        <v>144.6</v>
      </c>
      <c r="AT868" s="516">
        <v>144.6</v>
      </c>
      <c r="AU868" s="516">
        <v>144.6</v>
      </c>
      <c r="AV868" s="516">
        <v>145.4</v>
      </c>
      <c r="AW868" s="516">
        <v>145.4</v>
      </c>
      <c r="AX868" s="516">
        <v>145.4</v>
      </c>
      <c r="AY868" s="516">
        <v>147.30000000000001</v>
      </c>
      <c r="AZ868" s="516">
        <v>147.30000000000001</v>
      </c>
      <c r="BA868" s="516">
        <v>147.30000000000001</v>
      </c>
      <c r="BB868" s="516">
        <v>147.30000000000001</v>
      </c>
      <c r="BC868" s="516">
        <v>147.30000000000001</v>
      </c>
      <c r="BD868" s="516">
        <v>144.5</v>
      </c>
      <c r="BE868" s="516">
        <v>144.5</v>
      </c>
      <c r="BF868" s="516">
        <v>144.5</v>
      </c>
      <c r="BG868" s="516">
        <v>144.5</v>
      </c>
      <c r="BH868" s="516">
        <v>144.5</v>
      </c>
      <c r="BI868" s="516">
        <v>134.9</v>
      </c>
      <c r="BJ868" s="516">
        <v>134.9</v>
      </c>
      <c r="BK868" s="516">
        <v>138.5</v>
      </c>
      <c r="BL868" s="516">
        <v>139.1</v>
      </c>
      <c r="BM868" s="516">
        <v>139.1</v>
      </c>
      <c r="BN868" s="516">
        <v>148</v>
      </c>
      <c r="BO868" s="516">
        <v>152</v>
      </c>
      <c r="BP868" s="516">
        <v>153.5</v>
      </c>
      <c r="BQ868" s="516">
        <v>155.30000000000001</v>
      </c>
      <c r="BR868" s="516">
        <v>155.30000000000001</v>
      </c>
      <c r="BS868" s="516">
        <v>157.6</v>
      </c>
      <c r="BT868" s="516">
        <v>157.6</v>
      </c>
      <c r="BU868" s="516">
        <v>153.80000000000001</v>
      </c>
      <c r="BV868" s="516">
        <v>155.6</v>
      </c>
      <c r="BW868" s="516">
        <v>155.9</v>
      </c>
      <c r="BX868" s="516">
        <v>155.6</v>
      </c>
      <c r="BY868" s="516">
        <v>160</v>
      </c>
      <c r="BZ868" s="516">
        <v>160.4</v>
      </c>
      <c r="CA868" s="516">
        <v>154.9</v>
      </c>
      <c r="CB868" s="516">
        <v>155.1</v>
      </c>
      <c r="CC868" s="516">
        <v>160.6</v>
      </c>
      <c r="CD868" s="516">
        <v>160.6</v>
      </c>
      <c r="CE868" s="516">
        <v>160.69999999999999</v>
      </c>
      <c r="CF868" s="516">
        <v>160.30000000000001</v>
      </c>
      <c r="CG868" s="516">
        <v>160.80000000000001</v>
      </c>
      <c r="CH868" s="516">
        <v>160.9</v>
      </c>
      <c r="CI868" s="516">
        <v>160.9</v>
      </c>
      <c r="CJ868" s="516">
        <v>160.9</v>
      </c>
      <c r="CK868" s="516">
        <v>160.9</v>
      </c>
      <c r="CL868" s="516">
        <v>161.1</v>
      </c>
      <c r="CM868" s="516">
        <v>161</v>
      </c>
      <c r="CN868" s="516">
        <v>162.1</v>
      </c>
      <c r="CO868" s="516">
        <v>162.4</v>
      </c>
      <c r="CP868" s="516">
        <v>162.5</v>
      </c>
      <c r="CQ868" s="516">
        <v>162.5</v>
      </c>
      <c r="CR868" s="516">
        <v>162.5</v>
      </c>
      <c r="CS868" s="516">
        <v>162.9</v>
      </c>
      <c r="CT868" s="516">
        <v>163.19999999999999</v>
      </c>
      <c r="CU868" s="516">
        <v>163.19999999999999</v>
      </c>
      <c r="CV868" s="516">
        <v>163.19999999999999</v>
      </c>
      <c r="CW868" s="516">
        <v>165</v>
      </c>
      <c r="CX868" s="516">
        <v>167.2</v>
      </c>
      <c r="CY868" s="516">
        <v>167.3</v>
      </c>
      <c r="CZ868" s="516">
        <v>167.5</v>
      </c>
      <c r="DA868" s="516">
        <v>166.9</v>
      </c>
      <c r="DB868" s="516">
        <v>168.1</v>
      </c>
      <c r="DC868" s="516">
        <v>168.5</v>
      </c>
      <c r="DD868" s="516">
        <v>168.1</v>
      </c>
      <c r="DE868" s="516">
        <v>168.9</v>
      </c>
      <c r="DF868" s="516">
        <v>168.8</v>
      </c>
      <c r="DG868" s="516">
        <v>168.8</v>
      </c>
      <c r="DH868" s="516">
        <v>169.8</v>
      </c>
      <c r="DI868" s="516">
        <v>170.7</v>
      </c>
      <c r="DJ868" s="516">
        <v>170.7</v>
      </c>
      <c r="DK868" s="516">
        <v>171.3</v>
      </c>
      <c r="DL868" s="516">
        <v>171.3</v>
      </c>
      <c r="DM868" s="516">
        <v>172.9</v>
      </c>
      <c r="DN868" s="516">
        <v>172.9</v>
      </c>
      <c r="DO868" s="516">
        <v>172.9</v>
      </c>
      <c r="DP868" s="516">
        <v>171.1</v>
      </c>
      <c r="DQ868" s="516">
        <v>170.8</v>
      </c>
      <c r="DR868" s="516">
        <v>169.6</v>
      </c>
      <c r="DS868" s="516">
        <v>177.8</v>
      </c>
      <c r="DT868" s="516">
        <v>176.4</v>
      </c>
      <c r="DU868" s="517">
        <v>175.7</v>
      </c>
      <c r="DV868" s="517">
        <v>173.5</v>
      </c>
      <c r="DW868" s="517">
        <v>171.3</v>
      </c>
      <c r="DX868" s="559">
        <v>172</v>
      </c>
      <c r="DY868" s="559">
        <v>169.7</v>
      </c>
      <c r="DZ868" s="559">
        <v>170.5</v>
      </c>
      <c r="EA868" s="558">
        <v>168</v>
      </c>
    </row>
    <row r="869" spans="1:131">
      <c r="A869" s="514" t="s">
        <v>2275</v>
      </c>
      <c r="B869" s="514" t="s">
        <v>2276</v>
      </c>
      <c r="C869" s="515">
        <v>4.9410000000000003E-2</v>
      </c>
      <c r="D869" s="516">
        <v>115</v>
      </c>
      <c r="E869" s="516">
        <v>115</v>
      </c>
      <c r="F869" s="516">
        <v>115</v>
      </c>
      <c r="G869" s="516">
        <v>115</v>
      </c>
      <c r="H869" s="516">
        <v>115</v>
      </c>
      <c r="I869" s="516">
        <v>115</v>
      </c>
      <c r="J869" s="516">
        <v>115</v>
      </c>
      <c r="K869" s="516">
        <v>115</v>
      </c>
      <c r="L869" s="516">
        <v>115</v>
      </c>
      <c r="M869" s="516">
        <v>117.1</v>
      </c>
      <c r="N869" s="516">
        <v>117.1</v>
      </c>
      <c r="O869" s="516">
        <v>117.1</v>
      </c>
      <c r="P869" s="516">
        <v>121.3</v>
      </c>
      <c r="Q869" s="516">
        <v>121.3</v>
      </c>
      <c r="R869" s="516">
        <v>121.3</v>
      </c>
      <c r="S869" s="516">
        <v>121.3</v>
      </c>
      <c r="T869" s="516">
        <v>122.2</v>
      </c>
      <c r="U869" s="516">
        <v>122.2</v>
      </c>
      <c r="V869" s="516">
        <v>122.2</v>
      </c>
      <c r="W869" s="516">
        <v>122.2</v>
      </c>
      <c r="X869" s="516">
        <v>123.1</v>
      </c>
      <c r="Y869" s="516">
        <v>123.8</v>
      </c>
      <c r="Z869" s="516">
        <v>123.8</v>
      </c>
      <c r="AA869" s="516">
        <v>123.8</v>
      </c>
      <c r="AB869" s="516">
        <v>124.9</v>
      </c>
      <c r="AC869" s="516">
        <v>124.9</v>
      </c>
      <c r="AD869" s="516">
        <v>124.9</v>
      </c>
      <c r="AE869" s="516">
        <v>124.9</v>
      </c>
      <c r="AF869" s="516">
        <v>124.9</v>
      </c>
      <c r="AG869" s="516">
        <v>124.9</v>
      </c>
      <c r="AH869" s="516">
        <v>124.9</v>
      </c>
      <c r="AI869" s="516">
        <v>124.9</v>
      </c>
      <c r="AJ869" s="516">
        <v>124.9</v>
      </c>
      <c r="AK869" s="516">
        <v>125.4</v>
      </c>
      <c r="AL869" s="516">
        <v>125.4</v>
      </c>
      <c r="AM869" s="516">
        <v>126.5</v>
      </c>
      <c r="AN869" s="516">
        <v>143.30000000000001</v>
      </c>
      <c r="AO869" s="516">
        <v>143.30000000000001</v>
      </c>
      <c r="AP869" s="516">
        <v>143.30000000000001</v>
      </c>
      <c r="AQ869" s="516">
        <v>143.30000000000001</v>
      </c>
      <c r="AR869" s="516">
        <v>144.6</v>
      </c>
      <c r="AS869" s="516">
        <v>144.6</v>
      </c>
      <c r="AT869" s="516">
        <v>144.6</v>
      </c>
      <c r="AU869" s="516">
        <v>144.6</v>
      </c>
      <c r="AV869" s="516">
        <v>145.4</v>
      </c>
      <c r="AW869" s="516">
        <v>145.4</v>
      </c>
      <c r="AX869" s="516">
        <v>145.4</v>
      </c>
      <c r="AY869" s="516">
        <v>147.30000000000001</v>
      </c>
      <c r="AZ869" s="516">
        <v>147.30000000000001</v>
      </c>
      <c r="BA869" s="516">
        <v>147.30000000000001</v>
      </c>
      <c r="BB869" s="516">
        <v>147.30000000000001</v>
      </c>
      <c r="BC869" s="516">
        <v>147.30000000000001</v>
      </c>
      <c r="BD869" s="516">
        <v>144.5</v>
      </c>
      <c r="BE869" s="516">
        <v>144.5</v>
      </c>
      <c r="BF869" s="516">
        <v>144.5</v>
      </c>
      <c r="BG869" s="516">
        <v>144.5</v>
      </c>
      <c r="BH869" s="516">
        <v>144.5</v>
      </c>
      <c r="BI869" s="516">
        <v>134.9</v>
      </c>
      <c r="BJ869" s="516">
        <v>134.9</v>
      </c>
      <c r="BK869" s="516">
        <v>138.5</v>
      </c>
      <c r="BL869" s="516">
        <v>139.1</v>
      </c>
      <c r="BM869" s="516">
        <v>139.1</v>
      </c>
      <c r="BN869" s="516">
        <v>148</v>
      </c>
      <c r="BO869" s="516">
        <v>152</v>
      </c>
      <c r="BP869" s="516">
        <v>153.5</v>
      </c>
      <c r="BQ869" s="516">
        <v>155.30000000000001</v>
      </c>
      <c r="BR869" s="516">
        <v>155.30000000000001</v>
      </c>
      <c r="BS869" s="516">
        <v>157.6</v>
      </c>
      <c r="BT869" s="516">
        <v>157.6</v>
      </c>
      <c r="BU869" s="516">
        <v>153.80000000000001</v>
      </c>
      <c r="BV869" s="516">
        <v>155.6</v>
      </c>
      <c r="BW869" s="516">
        <v>155.9</v>
      </c>
      <c r="BX869" s="516">
        <v>155.6</v>
      </c>
      <c r="BY869" s="516">
        <v>160</v>
      </c>
      <c r="BZ869" s="516">
        <v>160.4</v>
      </c>
      <c r="CA869" s="516">
        <v>154.9</v>
      </c>
      <c r="CB869" s="516">
        <v>155.1</v>
      </c>
      <c r="CC869" s="516">
        <v>160.6</v>
      </c>
      <c r="CD869" s="516">
        <v>160.6</v>
      </c>
      <c r="CE869" s="516">
        <v>160.69999999999999</v>
      </c>
      <c r="CF869" s="516">
        <v>160.30000000000001</v>
      </c>
      <c r="CG869" s="516">
        <v>160.80000000000001</v>
      </c>
      <c r="CH869" s="516">
        <v>160.9</v>
      </c>
      <c r="CI869" s="516">
        <v>160.9</v>
      </c>
      <c r="CJ869" s="516">
        <v>160.9</v>
      </c>
      <c r="CK869" s="516">
        <v>160.9</v>
      </c>
      <c r="CL869" s="516">
        <v>161.1</v>
      </c>
      <c r="CM869" s="516">
        <v>161</v>
      </c>
      <c r="CN869" s="516">
        <v>162.1</v>
      </c>
      <c r="CO869" s="516">
        <v>162.4</v>
      </c>
      <c r="CP869" s="516">
        <v>162.5</v>
      </c>
      <c r="CQ869" s="516">
        <v>162.5</v>
      </c>
      <c r="CR869" s="516">
        <v>162.5</v>
      </c>
      <c r="CS869" s="516">
        <v>162.9</v>
      </c>
      <c r="CT869" s="516">
        <v>163.19999999999999</v>
      </c>
      <c r="CU869" s="516">
        <v>163.19999999999999</v>
      </c>
      <c r="CV869" s="516">
        <v>163.19999999999999</v>
      </c>
      <c r="CW869" s="516">
        <v>165</v>
      </c>
      <c r="CX869" s="516">
        <v>167.2</v>
      </c>
      <c r="CY869" s="516">
        <v>167.3</v>
      </c>
      <c r="CZ869" s="516">
        <v>167.5</v>
      </c>
      <c r="DA869" s="516">
        <v>166.9</v>
      </c>
      <c r="DB869" s="516">
        <v>168.1</v>
      </c>
      <c r="DC869" s="516">
        <v>168.5</v>
      </c>
      <c r="DD869" s="516">
        <v>168.1</v>
      </c>
      <c r="DE869" s="516">
        <v>168.9</v>
      </c>
      <c r="DF869" s="516">
        <v>168.8</v>
      </c>
      <c r="DG869" s="516">
        <v>168.8</v>
      </c>
      <c r="DH869" s="516">
        <v>169.8</v>
      </c>
      <c r="DI869" s="516">
        <v>170.7</v>
      </c>
      <c r="DJ869" s="516">
        <v>170.7</v>
      </c>
      <c r="DK869" s="516">
        <v>171.3</v>
      </c>
      <c r="DL869" s="516">
        <v>171.3</v>
      </c>
      <c r="DM869" s="516">
        <v>172.9</v>
      </c>
      <c r="DN869" s="516">
        <v>172.9</v>
      </c>
      <c r="DO869" s="516">
        <v>172.9</v>
      </c>
      <c r="DP869" s="516">
        <v>171.1</v>
      </c>
      <c r="DQ869" s="516">
        <v>170.8</v>
      </c>
      <c r="DR869" s="516">
        <v>169.6</v>
      </c>
      <c r="DS869" s="516">
        <v>177.8</v>
      </c>
      <c r="DT869" s="516">
        <v>176.4</v>
      </c>
      <c r="DU869" s="517">
        <v>175.7</v>
      </c>
      <c r="DV869" s="517">
        <v>173.5</v>
      </c>
      <c r="DW869" s="517">
        <v>171.3</v>
      </c>
      <c r="DX869" s="559">
        <v>172</v>
      </c>
      <c r="DY869" s="559">
        <v>169.7</v>
      </c>
      <c r="DZ869" s="559">
        <v>170.5</v>
      </c>
      <c r="EA869" s="558">
        <v>168</v>
      </c>
    </row>
    <row r="870" spans="1:131">
      <c r="A870" s="514" t="s">
        <v>2277</v>
      </c>
      <c r="B870" s="514" t="s">
        <v>2278</v>
      </c>
      <c r="C870" s="515">
        <v>24.377580000000002</v>
      </c>
      <c r="D870" s="516">
        <v>105.9</v>
      </c>
      <c r="E870" s="516">
        <v>106.5</v>
      </c>
      <c r="F870" s="516">
        <v>108.4</v>
      </c>
      <c r="G870" s="516">
        <v>110.4</v>
      </c>
      <c r="H870" s="516">
        <v>111.1</v>
      </c>
      <c r="I870" s="516">
        <v>111.4</v>
      </c>
      <c r="J870" s="516">
        <v>110.5</v>
      </c>
      <c r="K870" s="516">
        <v>111</v>
      </c>
      <c r="L870" s="516">
        <v>110</v>
      </c>
      <c r="M870" s="516">
        <v>111.5</v>
      </c>
      <c r="N870" s="516">
        <v>112</v>
      </c>
      <c r="O870" s="516">
        <v>111.8</v>
      </c>
      <c r="P870" s="516">
        <v>113.2</v>
      </c>
      <c r="Q870" s="516">
        <v>115.5</v>
      </c>
      <c r="R870" s="516">
        <v>118.5</v>
      </c>
      <c r="S870" s="516">
        <v>119.7</v>
      </c>
      <c r="T870" s="516">
        <v>122.9</v>
      </c>
      <c r="U870" s="516">
        <v>123.4</v>
      </c>
      <c r="V870" s="516">
        <v>126.1</v>
      </c>
      <c r="W870" s="516">
        <v>126.7</v>
      </c>
      <c r="X870" s="516">
        <v>121.7</v>
      </c>
      <c r="Y870" s="516">
        <v>119.6</v>
      </c>
      <c r="Z870" s="516">
        <v>119.5</v>
      </c>
      <c r="AA870" s="516">
        <v>120.5</v>
      </c>
      <c r="AB870" s="516">
        <v>121.3</v>
      </c>
      <c r="AC870" s="516">
        <v>123.2</v>
      </c>
      <c r="AD870" s="516">
        <v>125.2</v>
      </c>
      <c r="AE870" s="516">
        <v>129.4</v>
      </c>
      <c r="AF870" s="516">
        <v>130.9</v>
      </c>
      <c r="AG870" s="516">
        <v>129</v>
      </c>
      <c r="AH870" s="516">
        <v>127.9</v>
      </c>
      <c r="AI870" s="516">
        <v>127.3</v>
      </c>
      <c r="AJ870" s="516">
        <v>124.7</v>
      </c>
      <c r="AK870" s="516">
        <v>124.3</v>
      </c>
      <c r="AL870" s="516">
        <v>123.4</v>
      </c>
      <c r="AM870" s="516">
        <v>122.8</v>
      </c>
      <c r="AN870" s="516">
        <v>124.1</v>
      </c>
      <c r="AO870" s="516">
        <v>124.8</v>
      </c>
      <c r="AP870" s="516">
        <v>126</v>
      </c>
      <c r="AQ870" s="516">
        <v>126.1</v>
      </c>
      <c r="AR870" s="516">
        <v>127.6</v>
      </c>
      <c r="AS870" s="516">
        <v>127.9</v>
      </c>
      <c r="AT870" s="516">
        <v>129.30000000000001</v>
      </c>
      <c r="AU870" s="516">
        <v>129.6</v>
      </c>
      <c r="AV870" s="516">
        <v>129.19999999999999</v>
      </c>
      <c r="AW870" s="516">
        <v>128.4</v>
      </c>
      <c r="AX870" s="516">
        <v>126.8</v>
      </c>
      <c r="AY870" s="516">
        <v>127.3</v>
      </c>
      <c r="AZ870" s="516">
        <v>131.1</v>
      </c>
      <c r="BA870" s="516">
        <v>133.6</v>
      </c>
      <c r="BB870" s="516">
        <v>136.1</v>
      </c>
      <c r="BC870" s="516">
        <v>137</v>
      </c>
      <c r="BD870" s="516">
        <v>136</v>
      </c>
      <c r="BE870" s="516">
        <v>135.9</v>
      </c>
      <c r="BF870" s="516">
        <v>136.19999999999999</v>
      </c>
      <c r="BG870" s="516">
        <v>136.5</v>
      </c>
      <c r="BH870" s="516">
        <v>133.9</v>
      </c>
      <c r="BI870" s="516">
        <v>133.30000000000001</v>
      </c>
      <c r="BJ870" s="516">
        <v>133.4</v>
      </c>
      <c r="BK870" s="516">
        <v>133.69999999999999</v>
      </c>
      <c r="BL870" s="516">
        <v>134.30000000000001</v>
      </c>
      <c r="BM870" s="516">
        <v>133.80000000000001</v>
      </c>
      <c r="BN870" s="516">
        <v>134.69999999999999</v>
      </c>
      <c r="BO870" s="516">
        <v>140</v>
      </c>
      <c r="BP870" s="516">
        <v>142.1</v>
      </c>
      <c r="BQ870" s="516">
        <v>138.69999999999999</v>
      </c>
      <c r="BR870" s="516">
        <v>140.6</v>
      </c>
      <c r="BS870" s="516">
        <v>142.5</v>
      </c>
      <c r="BT870" s="516">
        <v>137.80000000000001</v>
      </c>
      <c r="BU870" s="516">
        <v>135.6</v>
      </c>
      <c r="BV870" s="516">
        <v>133.69999999999999</v>
      </c>
      <c r="BW870" s="516">
        <v>133.69999999999999</v>
      </c>
      <c r="BX870" s="516">
        <v>135.4</v>
      </c>
      <c r="BY870" s="516">
        <v>135.4</v>
      </c>
      <c r="BZ870" s="516">
        <v>136.80000000000001</v>
      </c>
      <c r="CA870" s="516">
        <v>138.9</v>
      </c>
      <c r="CB870" s="516">
        <v>139.1</v>
      </c>
      <c r="CC870" s="516">
        <v>138.9</v>
      </c>
      <c r="CD870" s="516">
        <v>139.9</v>
      </c>
      <c r="CE870" s="516">
        <v>139.69999999999999</v>
      </c>
      <c r="CF870" s="516">
        <v>137.6</v>
      </c>
      <c r="CG870" s="516">
        <v>138.30000000000001</v>
      </c>
      <c r="CH870" s="516">
        <v>138.1</v>
      </c>
      <c r="CI870" s="516">
        <v>138.5</v>
      </c>
      <c r="CJ870" s="516">
        <v>141.5</v>
      </c>
      <c r="CK870" s="516">
        <v>142.80000000000001</v>
      </c>
      <c r="CL870" s="516">
        <v>144.19999999999999</v>
      </c>
      <c r="CM870" s="516">
        <v>145.69999999999999</v>
      </c>
      <c r="CN870" s="516">
        <v>147.30000000000001</v>
      </c>
      <c r="CO870" s="516">
        <v>147.4</v>
      </c>
      <c r="CP870" s="516">
        <v>150.6</v>
      </c>
      <c r="CQ870" s="516">
        <v>152.4</v>
      </c>
      <c r="CR870" s="516">
        <v>153</v>
      </c>
      <c r="CS870" s="516">
        <v>152.19999999999999</v>
      </c>
      <c r="CT870" s="516">
        <v>148.1</v>
      </c>
      <c r="CU870" s="516">
        <v>145.69999999999999</v>
      </c>
      <c r="CV870" s="516">
        <v>147.69999999999999</v>
      </c>
      <c r="CW870" s="516">
        <v>146.69999999999999</v>
      </c>
      <c r="CX870" s="516">
        <v>148.69999999999999</v>
      </c>
      <c r="CY870" s="516">
        <v>152.5</v>
      </c>
      <c r="CZ870" s="516">
        <v>154.30000000000001</v>
      </c>
      <c r="DA870" s="516">
        <v>158</v>
      </c>
      <c r="DB870" s="516">
        <v>159.9</v>
      </c>
      <c r="DC870" s="516">
        <v>159.69999999999999</v>
      </c>
      <c r="DD870" s="516">
        <v>154.69999999999999</v>
      </c>
      <c r="DE870" s="516">
        <v>151.80000000000001</v>
      </c>
      <c r="DF870" s="516">
        <v>153.4</v>
      </c>
      <c r="DG870" s="516">
        <v>153.9</v>
      </c>
      <c r="DH870" s="516">
        <v>158.80000000000001</v>
      </c>
      <c r="DI870" s="516">
        <v>158.80000000000001</v>
      </c>
      <c r="DJ870" s="516">
        <v>158.69999999999999</v>
      </c>
      <c r="DK870" s="516">
        <v>159.4</v>
      </c>
      <c r="DL870" s="516">
        <v>160.1</v>
      </c>
      <c r="DM870" s="516">
        <v>162.1</v>
      </c>
      <c r="DN870" s="516">
        <v>166.7</v>
      </c>
      <c r="DO870" s="516">
        <v>170.6</v>
      </c>
      <c r="DP870" s="516">
        <v>169.2</v>
      </c>
      <c r="DQ870" s="516">
        <v>166.3</v>
      </c>
      <c r="DR870" s="516">
        <v>166.7</v>
      </c>
      <c r="DS870" s="516">
        <v>167.3</v>
      </c>
      <c r="DT870" s="516">
        <v>172.9</v>
      </c>
      <c r="DU870" s="517">
        <v>175.6</v>
      </c>
      <c r="DV870" s="517">
        <v>178.4</v>
      </c>
      <c r="DW870" s="517">
        <v>174.4</v>
      </c>
      <c r="DX870" s="559">
        <v>176.2</v>
      </c>
      <c r="DY870" s="559">
        <v>175.1</v>
      </c>
      <c r="DZ870" s="559">
        <v>177.5</v>
      </c>
      <c r="EA870" s="558">
        <v>174.3</v>
      </c>
    </row>
    <row r="871" spans="1:131">
      <c r="DU871" s="52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vt:i4>
      </vt:variant>
    </vt:vector>
  </HeadingPairs>
  <TitlesOfParts>
    <vt:vector size="27" baseType="lpstr">
      <vt:lpstr>Valuation Summary</vt:lpstr>
      <vt:lpstr>Land &amp; Building</vt:lpstr>
      <vt:lpstr>Sheet8</vt:lpstr>
      <vt:lpstr>Sheet7</vt:lpstr>
      <vt:lpstr>FAR Working</vt:lpstr>
      <vt:lpstr>EL SV</vt:lpstr>
      <vt:lpstr>Summary-2021-22</vt:lpstr>
      <vt:lpstr>CAT-2</vt:lpstr>
      <vt:lpstr>Cat-4</vt:lpstr>
      <vt:lpstr>CAT-3</vt:lpstr>
      <vt:lpstr>D-VEHICLE</vt:lpstr>
      <vt:lpstr>D-BUILDING</vt:lpstr>
      <vt:lpstr>D-Tubewell</vt:lpstr>
      <vt:lpstr>D-ELECTRI. </vt:lpstr>
      <vt:lpstr>D-FURNITURE</vt:lpstr>
      <vt:lpstr>D-COMP.</vt:lpstr>
      <vt:lpstr>D-OFFICE EQUIP</vt:lpstr>
      <vt:lpstr>D-PLANTS &amp; MACHINERY </vt:lpstr>
      <vt:lpstr>'CAT-2'!Database</vt:lpstr>
      <vt:lpstr>'D-ELECTRI. '!Print_Area</vt:lpstr>
      <vt:lpstr>'D-VEHICLE'!Print_Area</vt:lpstr>
      <vt:lpstr>'Summary-2021-22'!Print_Area</vt:lpstr>
      <vt:lpstr>'D-COMP.'!Print_Titles</vt:lpstr>
      <vt:lpstr>'D-FURNITURE'!Print_Titles</vt:lpstr>
      <vt:lpstr>'D-OFFICE EQUIP'!Print_Titles</vt:lpstr>
      <vt:lpstr>'D-PLANTS &amp; MACHINERY '!Print_Titles</vt:lpstr>
      <vt:lpstr>'D-Tubewell'!Print_Titles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2023-01-03T08:55:36Z</dcterms:modified>
</cp:coreProperties>
</file>